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C64900A-E156-4E7B-9F71-B88CFF3C147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БИПЦ_НДС" sheetId="7" r:id="rId1"/>
    <sheet name="Структура" sheetId="15" r:id="rId2"/>
    <sheet name="Сводные результаты" sheetId="20" r:id="rId3"/>
    <sheet name="Свод декомпоз" sheetId="24" r:id="rId4"/>
    <sheet name="MoM" sheetId="8" r:id="rId5"/>
    <sheet name="ToSep25" sheetId="22" r:id="rId6"/>
    <sheet name="Веса" sheetId="9" r:id="rId7"/>
    <sheet name="ИПЦ raw" sheetId="23" r:id="rId8"/>
    <sheet name="2023" sheetId="10" r:id="rId9"/>
    <sheet name="2024" sheetId="11" r:id="rId10"/>
    <sheet name="2025" sheetId="12" r:id="rId11"/>
    <sheet name="2026" sheetId="13" r:id="rId12"/>
  </sheets>
  <definedNames>
    <definedName name="_xlnm._FilterDatabase" localSheetId="4" hidden="1">MoM!$A$1:$AZ$433</definedName>
    <definedName name="_xlnm._FilterDatabase" localSheetId="5" hidden="1">ToSep25!$A$1:$AZ$433</definedName>
    <definedName name="_xlnm._FilterDatabase" localSheetId="0" hidden="1">БИПЦ_НДС!$C$1:$C$433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0" i="9" l="1"/>
  <c r="G40" i="9"/>
  <c r="A318" i="9"/>
  <c r="A47" i="9"/>
  <c r="A54" i="9"/>
  <c r="A147" i="9"/>
  <c r="A174" i="9"/>
  <c r="A224" i="9"/>
  <c r="A243" i="9"/>
  <c r="A287" i="9"/>
  <c r="A295" i="9"/>
  <c r="A303" i="9"/>
  <c r="A320" i="9"/>
  <c r="A321" i="9"/>
  <c r="A323" i="9"/>
  <c r="A326" i="9"/>
  <c r="A334" i="9"/>
  <c r="A336" i="9"/>
  <c r="A341" i="9"/>
  <c r="A416" i="9"/>
  <c r="B25" i="24"/>
  <c r="C25" i="24"/>
  <c r="D25" i="24"/>
  <c r="E25" i="24"/>
  <c r="F25" i="24"/>
  <c r="G25" i="24"/>
  <c r="H25" i="24"/>
  <c r="I25" i="24"/>
  <c r="B26" i="24"/>
  <c r="C26" i="24"/>
  <c r="D26" i="24"/>
  <c r="E26" i="24"/>
  <c r="F26" i="24"/>
  <c r="G26" i="24"/>
  <c r="H26" i="24"/>
  <c r="I26" i="24"/>
  <c r="B27" i="24"/>
  <c r="C27" i="24"/>
  <c r="D27" i="24"/>
  <c r="E27" i="24"/>
  <c r="F27" i="24"/>
  <c r="G27" i="24"/>
  <c r="H27" i="24"/>
  <c r="I27" i="24"/>
  <c r="Q27" i="24"/>
  <c r="R27" i="24"/>
  <c r="S27" i="24"/>
  <c r="T27" i="24"/>
  <c r="U27" i="24"/>
  <c r="V27" i="24"/>
  <c r="W27" i="24"/>
  <c r="B28" i="24"/>
  <c r="C28" i="24"/>
  <c r="D28" i="24"/>
  <c r="E28" i="24"/>
  <c r="F28" i="24"/>
  <c r="G28" i="24"/>
  <c r="H28" i="24"/>
  <c r="I28" i="24"/>
  <c r="B29" i="24"/>
  <c r="C29" i="24"/>
  <c r="D29" i="24"/>
  <c r="E29" i="24"/>
  <c r="F29" i="24"/>
  <c r="G29" i="24"/>
  <c r="H29" i="24"/>
  <c r="I29" i="24"/>
  <c r="Q29" i="24"/>
  <c r="R29" i="24"/>
  <c r="S29" i="24"/>
  <c r="T29" i="24"/>
  <c r="U29" i="24"/>
  <c r="V29" i="24"/>
  <c r="W29" i="24"/>
  <c r="B30" i="24"/>
  <c r="C30" i="24"/>
  <c r="D30" i="24"/>
  <c r="E30" i="24"/>
  <c r="F30" i="24"/>
  <c r="G30" i="24"/>
  <c r="H30" i="24"/>
  <c r="I30" i="24"/>
  <c r="B31" i="24"/>
  <c r="C31" i="24"/>
  <c r="D31" i="24"/>
  <c r="E31" i="24"/>
  <c r="F31" i="24"/>
  <c r="G31" i="24"/>
  <c r="H31" i="24"/>
  <c r="I31" i="24"/>
  <c r="Q31" i="24"/>
  <c r="R31" i="24"/>
  <c r="S31" i="24"/>
  <c r="T31" i="24"/>
  <c r="U31" i="24"/>
  <c r="V31" i="24"/>
  <c r="W31" i="24"/>
  <c r="B32" i="24"/>
  <c r="C32" i="24"/>
  <c r="D32" i="24"/>
  <c r="E32" i="24"/>
  <c r="F32" i="24"/>
  <c r="G32" i="24"/>
  <c r="H32" i="24"/>
  <c r="I32" i="24"/>
  <c r="N21" i="20"/>
  <c r="P47" i="15"/>
  <c r="AB323" i="15"/>
  <c r="A3" i="7"/>
  <c r="AZ2" i="8"/>
  <c r="AZ3" i="8"/>
  <c r="AZ4" i="8"/>
  <c r="AZ5" i="8"/>
  <c r="AZ6" i="8"/>
  <c r="AZ7" i="8"/>
  <c r="AZ8" i="8"/>
  <c r="AZ9" i="8"/>
  <c r="AZ10" i="8"/>
  <c r="AZ11" i="8"/>
  <c r="AZ12" i="8"/>
  <c r="AZ13" i="8"/>
  <c r="AZ14" i="8"/>
  <c r="AZ15" i="8"/>
  <c r="AZ16" i="8"/>
  <c r="AZ17" i="8"/>
  <c r="AZ18" i="8"/>
  <c r="AZ19" i="8"/>
  <c r="AZ20" i="8"/>
  <c r="AZ21" i="8"/>
  <c r="AZ22" i="8"/>
  <c r="AZ23" i="8"/>
  <c r="AZ24" i="8"/>
  <c r="AZ25" i="8"/>
  <c r="AZ26" i="8"/>
  <c r="AZ27" i="8"/>
  <c r="AZ28" i="8"/>
  <c r="AZ29" i="8"/>
  <c r="AZ30" i="8"/>
  <c r="AZ31" i="8"/>
  <c r="AZ32" i="8"/>
  <c r="AZ33" i="8"/>
  <c r="AZ34" i="8"/>
  <c r="AZ35" i="8"/>
  <c r="AZ36" i="8"/>
  <c r="AZ37" i="8"/>
  <c r="AZ38" i="8"/>
  <c r="AZ39" i="8"/>
  <c r="AZ40" i="8"/>
  <c r="AZ41" i="8"/>
  <c r="AZ42" i="8"/>
  <c r="AZ43" i="8"/>
  <c r="AZ44" i="8"/>
  <c r="AZ45" i="8"/>
  <c r="AZ46" i="8"/>
  <c r="AZ47" i="8"/>
  <c r="AZ48" i="8"/>
  <c r="AZ49" i="8"/>
  <c r="AZ50" i="8"/>
  <c r="AZ51" i="8"/>
  <c r="AZ52" i="8"/>
  <c r="AZ53" i="8"/>
  <c r="AZ54" i="8"/>
  <c r="AZ55" i="8"/>
  <c r="AZ56" i="8"/>
  <c r="AZ57" i="8"/>
  <c r="AZ58" i="8"/>
  <c r="AZ59" i="8"/>
  <c r="AZ60" i="8"/>
  <c r="AZ61" i="8"/>
  <c r="AZ62" i="8"/>
  <c r="AZ63" i="8"/>
  <c r="AZ64" i="8"/>
  <c r="AZ65" i="8"/>
  <c r="AZ66" i="8"/>
  <c r="AZ67" i="8"/>
  <c r="AZ68" i="8"/>
  <c r="AZ69" i="8"/>
  <c r="AZ70" i="8"/>
  <c r="AZ71" i="8"/>
  <c r="AZ72" i="8"/>
  <c r="AZ73" i="8"/>
  <c r="AZ74" i="8"/>
  <c r="AZ75" i="8"/>
  <c r="AZ76" i="8"/>
  <c r="AZ77" i="8"/>
  <c r="AZ78" i="8"/>
  <c r="AZ79" i="8"/>
  <c r="AZ80" i="8"/>
  <c r="AZ81" i="8"/>
  <c r="AZ82" i="8"/>
  <c r="AZ83" i="8"/>
  <c r="AZ84" i="8"/>
  <c r="AZ85" i="8"/>
  <c r="AZ86" i="8"/>
  <c r="AZ87" i="8"/>
  <c r="AZ88" i="8"/>
  <c r="AZ89" i="8"/>
  <c r="AZ90" i="8"/>
  <c r="AZ91" i="8"/>
  <c r="AZ92" i="8"/>
  <c r="AZ93" i="8"/>
  <c r="AZ94" i="8"/>
  <c r="AZ95" i="8"/>
  <c r="AZ96" i="8"/>
  <c r="AZ97" i="8"/>
  <c r="AZ98" i="8"/>
  <c r="AZ99" i="8"/>
  <c r="AZ100" i="8"/>
  <c r="AZ101" i="8"/>
  <c r="AZ102" i="8"/>
  <c r="AZ103" i="8"/>
  <c r="AZ104" i="8"/>
  <c r="AZ105" i="8"/>
  <c r="AZ106" i="8"/>
  <c r="AZ107" i="8"/>
  <c r="AZ108" i="8"/>
  <c r="AZ109" i="8"/>
  <c r="AZ110" i="8"/>
  <c r="AZ111" i="8"/>
  <c r="AZ112" i="8"/>
  <c r="AZ113" i="8"/>
  <c r="AZ114" i="8"/>
  <c r="AZ115" i="8"/>
  <c r="AZ116" i="8"/>
  <c r="AZ117" i="8"/>
  <c r="AZ118" i="8"/>
  <c r="AZ119" i="8"/>
  <c r="AZ120" i="8"/>
  <c r="AZ121" i="8"/>
  <c r="AZ122" i="8"/>
  <c r="AZ123" i="8"/>
  <c r="AZ124" i="8"/>
  <c r="AZ125" i="8"/>
  <c r="AZ126" i="8"/>
  <c r="AZ127" i="8"/>
  <c r="AZ128" i="8"/>
  <c r="AZ129" i="8"/>
  <c r="AZ130" i="8"/>
  <c r="AZ131" i="8"/>
  <c r="AZ132" i="8"/>
  <c r="AZ133" i="8"/>
  <c r="AZ134" i="8"/>
  <c r="AZ135" i="8"/>
  <c r="AZ136" i="8"/>
  <c r="AZ137" i="8"/>
  <c r="AZ138" i="8"/>
  <c r="AZ139" i="8"/>
  <c r="AZ140" i="8"/>
  <c r="AZ141" i="8"/>
  <c r="AZ142" i="8"/>
  <c r="AZ143" i="8"/>
  <c r="AZ144" i="8"/>
  <c r="AZ145" i="8"/>
  <c r="AZ146" i="8"/>
  <c r="AZ147" i="8"/>
  <c r="AZ148" i="8"/>
  <c r="AZ149" i="8"/>
  <c r="AZ150" i="8"/>
  <c r="AZ151" i="8"/>
  <c r="AZ152" i="8"/>
  <c r="AZ153" i="8"/>
  <c r="AZ154" i="8"/>
  <c r="AZ155" i="8"/>
  <c r="AZ156" i="8"/>
  <c r="AZ157" i="8"/>
  <c r="AZ158" i="8"/>
  <c r="AZ159" i="8"/>
  <c r="AZ160" i="8"/>
  <c r="AZ161" i="8"/>
  <c r="AZ162" i="8"/>
  <c r="AZ163" i="8"/>
  <c r="AZ164" i="8"/>
  <c r="AZ165" i="8"/>
  <c r="AZ166" i="8"/>
  <c r="AZ167" i="8"/>
  <c r="AZ168" i="8"/>
  <c r="AZ169" i="8"/>
  <c r="AZ170" i="8"/>
  <c r="AZ171" i="8"/>
  <c r="AZ172" i="8"/>
  <c r="AZ173" i="8"/>
  <c r="AZ174" i="8"/>
  <c r="AZ175" i="8"/>
  <c r="AZ176" i="8"/>
  <c r="AZ177" i="8"/>
  <c r="AZ178" i="8"/>
  <c r="AZ179" i="8"/>
  <c r="AZ180" i="8"/>
  <c r="AZ181" i="8"/>
  <c r="AZ182" i="8"/>
  <c r="AZ183" i="8"/>
  <c r="AZ184" i="8"/>
  <c r="AZ185" i="8"/>
  <c r="AZ186" i="8"/>
  <c r="AZ187" i="8"/>
  <c r="AZ188" i="8"/>
  <c r="AZ189" i="8"/>
  <c r="AZ190" i="8"/>
  <c r="AZ191" i="8"/>
  <c r="AZ192" i="8"/>
  <c r="AZ193" i="8"/>
  <c r="AZ194" i="8"/>
  <c r="AZ195" i="8"/>
  <c r="AZ196" i="8"/>
  <c r="AZ197" i="8"/>
  <c r="AZ198" i="8"/>
  <c r="AZ199" i="8"/>
  <c r="AZ200" i="8"/>
  <c r="AZ201" i="8"/>
  <c r="AZ202" i="8"/>
  <c r="AZ203" i="8"/>
  <c r="AZ204" i="8"/>
  <c r="AZ205" i="8"/>
  <c r="AZ206" i="8"/>
  <c r="AZ207" i="8"/>
  <c r="AZ208" i="8"/>
  <c r="AZ209" i="8"/>
  <c r="AZ210" i="8"/>
  <c r="AZ211" i="8"/>
  <c r="AZ212" i="8"/>
  <c r="AZ213" i="8"/>
  <c r="AZ214" i="8"/>
  <c r="AZ215" i="8"/>
  <c r="AZ216" i="8"/>
  <c r="AZ217" i="8"/>
  <c r="AZ218" i="8"/>
  <c r="AZ219" i="8"/>
  <c r="AZ220" i="8"/>
  <c r="AZ221" i="8"/>
  <c r="AZ222" i="8"/>
  <c r="AZ223" i="8"/>
  <c r="AZ224" i="8"/>
  <c r="AZ225" i="8"/>
  <c r="AZ226" i="8"/>
  <c r="AZ227" i="8"/>
  <c r="AZ228" i="8"/>
  <c r="AZ229" i="8"/>
  <c r="AZ230" i="8"/>
  <c r="AZ231" i="8"/>
  <c r="AZ232" i="8"/>
  <c r="AZ233" i="8"/>
  <c r="AZ234" i="8"/>
  <c r="AZ235" i="8"/>
  <c r="AZ236" i="8"/>
  <c r="AZ237" i="8"/>
  <c r="AZ238" i="8"/>
  <c r="AZ239" i="8"/>
  <c r="AZ240" i="8"/>
  <c r="AZ241" i="8"/>
  <c r="AZ242" i="8"/>
  <c r="AZ243" i="8"/>
  <c r="AZ244" i="8"/>
  <c r="AZ245" i="8"/>
  <c r="AZ246" i="8"/>
  <c r="AZ247" i="8"/>
  <c r="AZ248" i="8"/>
  <c r="AZ249" i="8"/>
  <c r="AZ250" i="8"/>
  <c r="AZ251" i="8"/>
  <c r="AZ252" i="8"/>
  <c r="AZ253" i="8"/>
  <c r="AZ254" i="8"/>
  <c r="AZ255" i="8"/>
  <c r="AZ256" i="8"/>
  <c r="AZ257" i="8"/>
  <c r="AZ258" i="8"/>
  <c r="AZ259" i="8"/>
  <c r="AZ260" i="8"/>
  <c r="AZ261" i="8"/>
  <c r="AZ262" i="8"/>
  <c r="AZ263" i="8"/>
  <c r="AZ264" i="8"/>
  <c r="AZ265" i="8"/>
  <c r="AZ266" i="8"/>
  <c r="AZ267" i="8"/>
  <c r="AZ268" i="8"/>
  <c r="AZ269" i="8"/>
  <c r="AZ270" i="8"/>
  <c r="AZ271" i="8"/>
  <c r="AZ272" i="8"/>
  <c r="AZ273" i="8"/>
  <c r="AZ274" i="8"/>
  <c r="AZ275" i="8"/>
  <c r="AZ276" i="8"/>
  <c r="AZ277" i="8"/>
  <c r="AZ278" i="8"/>
  <c r="AZ279" i="8"/>
  <c r="AZ280" i="8"/>
  <c r="AZ281" i="8"/>
  <c r="AZ282" i="8"/>
  <c r="AZ283" i="8"/>
  <c r="AZ284" i="8"/>
  <c r="AZ285" i="8"/>
  <c r="AZ286" i="8"/>
  <c r="AZ287" i="8"/>
  <c r="AZ288" i="8"/>
  <c r="AZ289" i="8"/>
  <c r="AZ290" i="8"/>
  <c r="AZ291" i="8"/>
  <c r="AZ292" i="8"/>
  <c r="AZ293" i="8"/>
  <c r="AZ294" i="8"/>
  <c r="AZ295" i="8"/>
  <c r="AZ296" i="8"/>
  <c r="AZ297" i="8"/>
  <c r="AZ298" i="8"/>
  <c r="AZ299" i="8"/>
  <c r="AZ300" i="8"/>
  <c r="AZ301" i="8"/>
  <c r="AZ302" i="8"/>
  <c r="AZ303" i="8"/>
  <c r="AZ304" i="8"/>
  <c r="AZ305" i="8"/>
  <c r="AZ306" i="8"/>
  <c r="AZ307" i="8"/>
  <c r="AZ308" i="8"/>
  <c r="AZ309" i="8"/>
  <c r="AZ310" i="8"/>
  <c r="AZ311" i="8"/>
  <c r="AZ312" i="8"/>
  <c r="AZ313" i="8"/>
  <c r="AZ314" i="8"/>
  <c r="AZ315" i="8"/>
  <c r="AZ316" i="8"/>
  <c r="AZ317" i="8"/>
  <c r="AZ318" i="8"/>
  <c r="AZ319" i="8"/>
  <c r="AZ320" i="8"/>
  <c r="AZ321" i="8"/>
  <c r="AZ322" i="8"/>
  <c r="AZ323" i="8"/>
  <c r="AZ324" i="8"/>
  <c r="AZ325" i="8"/>
  <c r="AZ326" i="8"/>
  <c r="AZ327" i="8"/>
  <c r="AZ328" i="8"/>
  <c r="AZ329" i="8"/>
  <c r="AZ330" i="8"/>
  <c r="AZ331" i="8"/>
  <c r="AZ332" i="8"/>
  <c r="AZ333" i="8"/>
  <c r="AZ334" i="8"/>
  <c r="AZ335" i="8"/>
  <c r="AZ336" i="8"/>
  <c r="AZ337" i="8"/>
  <c r="AZ338" i="8"/>
  <c r="AZ339" i="8"/>
  <c r="AZ340" i="8"/>
  <c r="AZ341" i="8"/>
  <c r="AZ342" i="8"/>
  <c r="AZ343" i="8"/>
  <c r="AZ344" i="8"/>
  <c r="AZ345" i="8"/>
  <c r="AZ346" i="8"/>
  <c r="AZ347" i="8"/>
  <c r="AZ348" i="8"/>
  <c r="AZ349" i="8"/>
  <c r="AZ350" i="8"/>
  <c r="AZ351" i="8"/>
  <c r="AZ352" i="8"/>
  <c r="AZ353" i="8"/>
  <c r="AZ354" i="8"/>
  <c r="AZ355" i="8"/>
  <c r="AZ356" i="8"/>
  <c r="AZ357" i="8"/>
  <c r="AZ358" i="8"/>
  <c r="AZ359" i="8"/>
  <c r="AZ360" i="8"/>
  <c r="AZ361" i="8"/>
  <c r="AZ362" i="8"/>
  <c r="AZ363" i="8"/>
  <c r="AZ364" i="8"/>
  <c r="AZ365" i="8"/>
  <c r="AZ366" i="8"/>
  <c r="AZ367" i="8"/>
  <c r="AZ368" i="8"/>
  <c r="AZ369" i="8"/>
  <c r="AZ370" i="8"/>
  <c r="AZ371" i="8"/>
  <c r="AZ372" i="8"/>
  <c r="AZ373" i="8"/>
  <c r="AZ374" i="8"/>
  <c r="AZ375" i="8"/>
  <c r="AZ376" i="8"/>
  <c r="AZ377" i="8"/>
  <c r="AZ378" i="8"/>
  <c r="AZ379" i="8"/>
  <c r="AZ380" i="8"/>
  <c r="AZ381" i="8"/>
  <c r="AZ382" i="8"/>
  <c r="AZ383" i="8"/>
  <c r="AZ384" i="8"/>
  <c r="AZ385" i="8"/>
  <c r="AZ386" i="8"/>
  <c r="AZ387" i="8"/>
  <c r="AZ388" i="8"/>
  <c r="AZ389" i="8"/>
  <c r="AZ390" i="8"/>
  <c r="AZ391" i="8"/>
  <c r="AZ392" i="8"/>
  <c r="AZ393" i="8"/>
  <c r="AZ394" i="8"/>
  <c r="AZ395" i="8"/>
  <c r="AZ396" i="8"/>
  <c r="AZ397" i="8"/>
  <c r="AZ398" i="8"/>
  <c r="AZ399" i="8"/>
  <c r="AZ400" i="8"/>
  <c r="AZ401" i="8"/>
  <c r="AZ402" i="8"/>
  <c r="AZ403" i="8"/>
  <c r="AZ404" i="8"/>
  <c r="AZ405" i="8"/>
  <c r="AZ406" i="8"/>
  <c r="AZ407" i="8"/>
  <c r="AZ408" i="8"/>
  <c r="AZ409" i="8"/>
  <c r="AZ410" i="8"/>
  <c r="AZ411" i="8"/>
  <c r="AZ412" i="8"/>
  <c r="AZ413" i="8"/>
  <c r="AZ414" i="8"/>
  <c r="AZ415" i="8"/>
  <c r="AZ416" i="8"/>
  <c r="AZ417" i="8"/>
  <c r="AZ418" i="8"/>
  <c r="AZ419" i="8"/>
  <c r="AZ420" i="8"/>
  <c r="AZ421" i="8"/>
  <c r="AZ422" i="8"/>
  <c r="AZ423" i="8"/>
  <c r="AZ424" i="8"/>
  <c r="AZ425" i="8"/>
  <c r="AZ426" i="8"/>
  <c r="AZ427" i="8"/>
  <c r="AZ428" i="8"/>
  <c r="AZ429" i="8"/>
  <c r="AZ430" i="8"/>
  <c r="AZ431" i="8"/>
  <c r="AZ432" i="8"/>
  <c r="AZ433" i="8"/>
  <c r="AM8" i="20"/>
  <c r="T8" i="20" l="1"/>
  <c r="T4" i="20"/>
  <c r="T5" i="20"/>
  <c r="T6" i="20"/>
  <c r="T3" i="20"/>
  <c r="D27" i="20"/>
  <c r="E27" i="20"/>
  <c r="F27" i="20"/>
  <c r="G27" i="20"/>
  <c r="H27" i="20"/>
  <c r="I27" i="20"/>
  <c r="J27" i="20"/>
  <c r="C27" i="20"/>
  <c r="V14" i="20"/>
  <c r="V15" i="20"/>
  <c r="F16" i="20"/>
  <c r="G16" i="20"/>
  <c r="H16" i="20"/>
  <c r="I16" i="20"/>
  <c r="J16" i="20"/>
  <c r="K16" i="20"/>
  <c r="L16" i="20"/>
  <c r="F13" i="20"/>
  <c r="G13" i="20"/>
  <c r="H13" i="20"/>
  <c r="I13" i="20"/>
  <c r="J13" i="20"/>
  <c r="K13" i="20"/>
  <c r="L13" i="20"/>
  <c r="E13" i="20"/>
  <c r="V7" i="20"/>
  <c r="W7" i="20"/>
  <c r="X7" i="20"/>
  <c r="Y7" i="20"/>
  <c r="Z7" i="20"/>
  <c r="AA7" i="20"/>
  <c r="AB7" i="20"/>
  <c r="U7" i="20"/>
  <c r="K27" i="20" l="1"/>
  <c r="V13" i="20"/>
  <c r="T7" i="20"/>
  <c r="AL8" i="20"/>
  <c r="AW546" i="15"/>
  <c r="AE2" i="15"/>
  <c r="AE3" i="15"/>
  <c r="AE4" i="15"/>
  <c r="AE5" i="15"/>
  <c r="AE6" i="15"/>
  <c r="AE7" i="15"/>
  <c r="AE8" i="15"/>
  <c r="AE9" i="15"/>
  <c r="AE10" i="15"/>
  <c r="AE11" i="15"/>
  <c r="AE12" i="15"/>
  <c r="AE13" i="15"/>
  <c r="AE14" i="15"/>
  <c r="AE15" i="15"/>
  <c r="AE16" i="15"/>
  <c r="AE17" i="15"/>
  <c r="AE18" i="15"/>
  <c r="AE19" i="15"/>
  <c r="AE20" i="15"/>
  <c r="AE21" i="15"/>
  <c r="AE22" i="15"/>
  <c r="AE23" i="15"/>
  <c r="AE24" i="15"/>
  <c r="AE25" i="15"/>
  <c r="AE26" i="15"/>
  <c r="AE27" i="15"/>
  <c r="AE28" i="15"/>
  <c r="AE29" i="15"/>
  <c r="AE30" i="15"/>
  <c r="AE31" i="15"/>
  <c r="AE32" i="15"/>
  <c r="AE33" i="15"/>
  <c r="AE34" i="15"/>
  <c r="AE35" i="15"/>
  <c r="AE36" i="15"/>
  <c r="AE37" i="15"/>
  <c r="AE38" i="15"/>
  <c r="AE39" i="15"/>
  <c r="AE40" i="15"/>
  <c r="AE41" i="15"/>
  <c r="AE42" i="15"/>
  <c r="AE43" i="15"/>
  <c r="AE44" i="15"/>
  <c r="AE45" i="15"/>
  <c r="AE46" i="15"/>
  <c r="AE47" i="15"/>
  <c r="AE48" i="15"/>
  <c r="AE49" i="15"/>
  <c r="AE50" i="15"/>
  <c r="AE51" i="15"/>
  <c r="AE52" i="15"/>
  <c r="AE53" i="15"/>
  <c r="AE54" i="15"/>
  <c r="AE55" i="15"/>
  <c r="AE56" i="15"/>
  <c r="AE57" i="15"/>
  <c r="AE58" i="15"/>
  <c r="AE59" i="15"/>
  <c r="AE60" i="15"/>
  <c r="AE61" i="15"/>
  <c r="AE62" i="15"/>
  <c r="AE63" i="15"/>
  <c r="AE64" i="15"/>
  <c r="AE65" i="15"/>
  <c r="AE66" i="15"/>
  <c r="AE67" i="15"/>
  <c r="AE68" i="15"/>
  <c r="AE69" i="15"/>
  <c r="AE70" i="15"/>
  <c r="AE71" i="15"/>
  <c r="AE72" i="15"/>
  <c r="AE73" i="15"/>
  <c r="AE74" i="15"/>
  <c r="AE75" i="15"/>
  <c r="AE76" i="15"/>
  <c r="AE77" i="15"/>
  <c r="AE78" i="15"/>
  <c r="AE79" i="15"/>
  <c r="AE80" i="15"/>
  <c r="AE81" i="15"/>
  <c r="AE82" i="15"/>
  <c r="AE83" i="15"/>
  <c r="AE84" i="15"/>
  <c r="AE85" i="15"/>
  <c r="AE86" i="15"/>
  <c r="AE87" i="15"/>
  <c r="AE88" i="15"/>
  <c r="AE89" i="15"/>
  <c r="AE90" i="15"/>
  <c r="AE91" i="15"/>
  <c r="AE92" i="15"/>
  <c r="AE93" i="15"/>
  <c r="AE94" i="15"/>
  <c r="AE95" i="15"/>
  <c r="AE96" i="15"/>
  <c r="AE97" i="15"/>
  <c r="AE98" i="15"/>
  <c r="AE99" i="15"/>
  <c r="AE100" i="15"/>
  <c r="AE101" i="15"/>
  <c r="AE102" i="15"/>
  <c r="AE103" i="15"/>
  <c r="AE104" i="15"/>
  <c r="AE105" i="15"/>
  <c r="AE106" i="15"/>
  <c r="AE107" i="15"/>
  <c r="AE108" i="15"/>
  <c r="AE109" i="15"/>
  <c r="AE110" i="15"/>
  <c r="AE111" i="15"/>
  <c r="AE112" i="15"/>
  <c r="AE113" i="15"/>
  <c r="AE114" i="15"/>
  <c r="AE115" i="15"/>
  <c r="AE116" i="15"/>
  <c r="AE117" i="15"/>
  <c r="AE118" i="15"/>
  <c r="AE119" i="15"/>
  <c r="AE120" i="15"/>
  <c r="AE121" i="15"/>
  <c r="AE122" i="15"/>
  <c r="AE123" i="15"/>
  <c r="AE124" i="15"/>
  <c r="AE125" i="15"/>
  <c r="AE126" i="15"/>
  <c r="AE127" i="15"/>
  <c r="AE128" i="15"/>
  <c r="AE129" i="15"/>
  <c r="AE130" i="15"/>
  <c r="AE131" i="15"/>
  <c r="AE132" i="15"/>
  <c r="AE133" i="15"/>
  <c r="AE134" i="15"/>
  <c r="AE135" i="15"/>
  <c r="AE136" i="15"/>
  <c r="AE137" i="15"/>
  <c r="AE138" i="15"/>
  <c r="AE139" i="15"/>
  <c r="AE140" i="15"/>
  <c r="AE141" i="15"/>
  <c r="AE142" i="15"/>
  <c r="AE143" i="15"/>
  <c r="AE144" i="15"/>
  <c r="AE145" i="15"/>
  <c r="AE146" i="15"/>
  <c r="AE147" i="15"/>
  <c r="AE148" i="15"/>
  <c r="AE149" i="15"/>
  <c r="AE150" i="15"/>
  <c r="AE151" i="15"/>
  <c r="AE152" i="15"/>
  <c r="AE153" i="15"/>
  <c r="AE154" i="15"/>
  <c r="AE155" i="15"/>
  <c r="AE156" i="15"/>
  <c r="AE157" i="15"/>
  <c r="AE158" i="15"/>
  <c r="AE159" i="15"/>
  <c r="AE160" i="15"/>
  <c r="AE161" i="15"/>
  <c r="AE162" i="15"/>
  <c r="AE163" i="15"/>
  <c r="AE164" i="15"/>
  <c r="AE165" i="15"/>
  <c r="AE166" i="15"/>
  <c r="AE167" i="15"/>
  <c r="AE168" i="15"/>
  <c r="AE169" i="15"/>
  <c r="AE170" i="15"/>
  <c r="AE171" i="15"/>
  <c r="AE172" i="15"/>
  <c r="AE173" i="15"/>
  <c r="AE174" i="15"/>
  <c r="AE175" i="15"/>
  <c r="AE176" i="15"/>
  <c r="AE177" i="15"/>
  <c r="AE178" i="15"/>
  <c r="AE179" i="15"/>
  <c r="AE180" i="15"/>
  <c r="AE181" i="15"/>
  <c r="AE182" i="15"/>
  <c r="AE183" i="15"/>
  <c r="AE184" i="15"/>
  <c r="AE185" i="15"/>
  <c r="AE186" i="15"/>
  <c r="AE187" i="15"/>
  <c r="AE188" i="15"/>
  <c r="AE189" i="15"/>
  <c r="AE190" i="15"/>
  <c r="AE191" i="15"/>
  <c r="AE192" i="15"/>
  <c r="AE193" i="15"/>
  <c r="AE194" i="15"/>
  <c r="AE195" i="15"/>
  <c r="AE196" i="15"/>
  <c r="AE197" i="15"/>
  <c r="AE198" i="15"/>
  <c r="AE199" i="15"/>
  <c r="AE200" i="15"/>
  <c r="AE201" i="15"/>
  <c r="AE202" i="15"/>
  <c r="AE203" i="15"/>
  <c r="AE204" i="15"/>
  <c r="AE205" i="15"/>
  <c r="AE206" i="15"/>
  <c r="AE207" i="15"/>
  <c r="AE208" i="15"/>
  <c r="AE209" i="15"/>
  <c r="AE210" i="15"/>
  <c r="AE211" i="15"/>
  <c r="AE212" i="15"/>
  <c r="AE213" i="15"/>
  <c r="AE214" i="15"/>
  <c r="AE215" i="15"/>
  <c r="AE216" i="15"/>
  <c r="AE217" i="15"/>
  <c r="AE218" i="15"/>
  <c r="AE219" i="15"/>
  <c r="AE220" i="15"/>
  <c r="AE221" i="15"/>
  <c r="AE222" i="15"/>
  <c r="AE223" i="15"/>
  <c r="AE224" i="15"/>
  <c r="AE225" i="15"/>
  <c r="AE226" i="15"/>
  <c r="AE227" i="15"/>
  <c r="AE228" i="15"/>
  <c r="AE229" i="15"/>
  <c r="AE230" i="15"/>
  <c r="AE231" i="15"/>
  <c r="AE232" i="15"/>
  <c r="AE233" i="15"/>
  <c r="AE234" i="15"/>
  <c r="AE235" i="15"/>
  <c r="AE236" i="15"/>
  <c r="AE237" i="15"/>
  <c r="AE238" i="15"/>
  <c r="AE239" i="15"/>
  <c r="AE240" i="15"/>
  <c r="AE241" i="15"/>
  <c r="AE242" i="15"/>
  <c r="AE243" i="15"/>
  <c r="AE244" i="15"/>
  <c r="AE245" i="15"/>
  <c r="AE246" i="15"/>
  <c r="AE247" i="15"/>
  <c r="AE248" i="15"/>
  <c r="AE249" i="15"/>
  <c r="AE250" i="15"/>
  <c r="AE251" i="15"/>
  <c r="AE252" i="15"/>
  <c r="AE253" i="15"/>
  <c r="AE254" i="15"/>
  <c r="AE255" i="15"/>
  <c r="AE256" i="15"/>
  <c r="AE257" i="15"/>
  <c r="AE258" i="15"/>
  <c r="AE259" i="15"/>
  <c r="AE260" i="15"/>
  <c r="AE261" i="15"/>
  <c r="AE262" i="15"/>
  <c r="AE263" i="15"/>
  <c r="AE264" i="15"/>
  <c r="AE265" i="15"/>
  <c r="AE266" i="15"/>
  <c r="AE267" i="15"/>
  <c r="AE268" i="15"/>
  <c r="AE269" i="15"/>
  <c r="AE270" i="15"/>
  <c r="AE271" i="15"/>
  <c r="AE272" i="15"/>
  <c r="AE273" i="15"/>
  <c r="AE274" i="15"/>
  <c r="AE275" i="15"/>
  <c r="AE276" i="15"/>
  <c r="AE277" i="15"/>
  <c r="AE278" i="15"/>
  <c r="AE279" i="15"/>
  <c r="AE280" i="15"/>
  <c r="AE281" i="15"/>
  <c r="AE282" i="15"/>
  <c r="AE283" i="15"/>
  <c r="AE284" i="15"/>
  <c r="AE285" i="15"/>
  <c r="AE286" i="15"/>
  <c r="AE287" i="15"/>
  <c r="AE288" i="15"/>
  <c r="AE289" i="15"/>
  <c r="AE290" i="15"/>
  <c r="AE291" i="15"/>
  <c r="AE292" i="15"/>
  <c r="AE293" i="15"/>
  <c r="AE294" i="15"/>
  <c r="AE295" i="15"/>
  <c r="AE296" i="15"/>
  <c r="AE297" i="15"/>
  <c r="AE298" i="15"/>
  <c r="AE299" i="15"/>
  <c r="AE300" i="15"/>
  <c r="AE301" i="15"/>
  <c r="AE302" i="15"/>
  <c r="AE303" i="15"/>
  <c r="AE304" i="15"/>
  <c r="AE305" i="15"/>
  <c r="AE306" i="15"/>
  <c r="AE307" i="15"/>
  <c r="AE308" i="15"/>
  <c r="AE309" i="15"/>
  <c r="AE310" i="15"/>
  <c r="AE311" i="15"/>
  <c r="AE312" i="15"/>
  <c r="AE313" i="15"/>
  <c r="AE314" i="15"/>
  <c r="AE315" i="15"/>
  <c r="AE316" i="15"/>
  <c r="AE317" i="15"/>
  <c r="AE318" i="15"/>
  <c r="AE319" i="15"/>
  <c r="AE320" i="15"/>
  <c r="AE321" i="15"/>
  <c r="AE322" i="15"/>
  <c r="AE323" i="15"/>
  <c r="AE324" i="15"/>
  <c r="AE325" i="15"/>
  <c r="AE326" i="15"/>
  <c r="AE327" i="15"/>
  <c r="AE328" i="15"/>
  <c r="AE329" i="15"/>
  <c r="AE330" i="15"/>
  <c r="AE331" i="15"/>
  <c r="AE332" i="15"/>
  <c r="AE333" i="15"/>
  <c r="AE334" i="15"/>
  <c r="AE335" i="15"/>
  <c r="AE336" i="15"/>
  <c r="AE337" i="15"/>
  <c r="AE338" i="15"/>
  <c r="AE339" i="15"/>
  <c r="AE340" i="15"/>
  <c r="AE341" i="15"/>
  <c r="AE342" i="15"/>
  <c r="AE343" i="15"/>
  <c r="AE344" i="15"/>
  <c r="AE345" i="15"/>
  <c r="AE346" i="15"/>
  <c r="AE347" i="15"/>
  <c r="AE348" i="15"/>
  <c r="AE349" i="15"/>
  <c r="AE350" i="15"/>
  <c r="AE351" i="15"/>
  <c r="AE352" i="15"/>
  <c r="AE353" i="15"/>
  <c r="AE354" i="15"/>
  <c r="AE355" i="15"/>
  <c r="AE356" i="15"/>
  <c r="AE357" i="15"/>
  <c r="AE358" i="15"/>
  <c r="AE359" i="15"/>
  <c r="AE360" i="15"/>
  <c r="AE361" i="15"/>
  <c r="AE362" i="15"/>
  <c r="AE363" i="15"/>
  <c r="AE364" i="15"/>
  <c r="AE365" i="15"/>
  <c r="AE366" i="15"/>
  <c r="AE367" i="15"/>
  <c r="AE368" i="15"/>
  <c r="AE369" i="15"/>
  <c r="AE370" i="15"/>
  <c r="AE371" i="15"/>
  <c r="AE372" i="15"/>
  <c r="AE373" i="15"/>
  <c r="AE374" i="15"/>
  <c r="AE375" i="15"/>
  <c r="AE376" i="15"/>
  <c r="AE377" i="15"/>
  <c r="AE378" i="15"/>
  <c r="AE379" i="15"/>
  <c r="AE380" i="15"/>
  <c r="AE381" i="15"/>
  <c r="AE382" i="15"/>
  <c r="AE383" i="15"/>
  <c r="AE384" i="15"/>
  <c r="AE385" i="15"/>
  <c r="AE386" i="15"/>
  <c r="AE387" i="15"/>
  <c r="AE388" i="15"/>
  <c r="AE389" i="15"/>
  <c r="AE390" i="15"/>
  <c r="AE391" i="15"/>
  <c r="AE392" i="15"/>
  <c r="AE393" i="15"/>
  <c r="AE394" i="15"/>
  <c r="AE395" i="15"/>
  <c r="AE396" i="15"/>
  <c r="AE397" i="15"/>
  <c r="AE398" i="15"/>
  <c r="AE399" i="15"/>
  <c r="AE400" i="15"/>
  <c r="AE401" i="15"/>
  <c r="AE402" i="15"/>
  <c r="AE403" i="15"/>
  <c r="AE404" i="15"/>
  <c r="AE405" i="15"/>
  <c r="AE406" i="15"/>
  <c r="AE407" i="15"/>
  <c r="AE408" i="15"/>
  <c r="AE409" i="15"/>
  <c r="AE410" i="15"/>
  <c r="AE411" i="15"/>
  <c r="AE412" i="15"/>
  <c r="AE413" i="15"/>
  <c r="AE414" i="15"/>
  <c r="AE415" i="15"/>
  <c r="AE416" i="15"/>
  <c r="AE417" i="15"/>
  <c r="AE418" i="15"/>
  <c r="AE419" i="15"/>
  <c r="AE420" i="15"/>
  <c r="AE421" i="15"/>
  <c r="AE422" i="15"/>
  <c r="AE423" i="15"/>
  <c r="AE424" i="15"/>
  <c r="AE425" i="15"/>
  <c r="AE426" i="15"/>
  <c r="AE427" i="15"/>
  <c r="AE428" i="15"/>
  <c r="AE429" i="15"/>
  <c r="AE430" i="15"/>
  <c r="AE431" i="15"/>
  <c r="AE432" i="15"/>
  <c r="AE433" i="15"/>
  <c r="AE435" i="15"/>
  <c r="AE436" i="15"/>
  <c r="AE437" i="15"/>
  <c r="AE438" i="15"/>
  <c r="AE439" i="15"/>
  <c r="AE440" i="15"/>
  <c r="AE441" i="15"/>
  <c r="AE442" i="15"/>
  <c r="AE443" i="15"/>
  <c r="AE445" i="15"/>
  <c r="AE446" i="15"/>
  <c r="AE448" i="15"/>
  <c r="AE449" i="15"/>
  <c r="AE450" i="15"/>
  <c r="AE451" i="15"/>
  <c r="AE452" i="15"/>
  <c r="AE453" i="15"/>
  <c r="AE454" i="15"/>
  <c r="AE455" i="15"/>
  <c r="AE456" i="15"/>
  <c r="AE457" i="15"/>
  <c r="AE458" i="15"/>
  <c r="AE459" i="15"/>
  <c r="AE461" i="15"/>
  <c r="AE462" i="15"/>
  <c r="AE463" i="15"/>
  <c r="AE464" i="15"/>
  <c r="AE465" i="15"/>
  <c r="AE466" i="15"/>
  <c r="AE467" i="15"/>
  <c r="AE468" i="15"/>
  <c r="AE469" i="15"/>
  <c r="AE470" i="15"/>
  <c r="AE471" i="15"/>
  <c r="AE472" i="15"/>
  <c r="AE473" i="15"/>
  <c r="AE474" i="15"/>
  <c r="AE475" i="15"/>
  <c r="AE476" i="15"/>
  <c r="AE477" i="15"/>
  <c r="AE478" i="15"/>
  <c r="AE479" i="15"/>
  <c r="AE480" i="15"/>
  <c r="AE481" i="15"/>
  <c r="AE482" i="15"/>
  <c r="AE483" i="15"/>
  <c r="AE484" i="15"/>
  <c r="AE485" i="15"/>
  <c r="AE486" i="15"/>
  <c r="AE487" i="15"/>
  <c r="AE488" i="15"/>
  <c r="AE489" i="15"/>
  <c r="AE491" i="15"/>
  <c r="AE492" i="15"/>
  <c r="AE493" i="15"/>
  <c r="AE494" i="15"/>
  <c r="AE495" i="15"/>
  <c r="AE496" i="15"/>
  <c r="AE497" i="15"/>
  <c r="AE498" i="15"/>
  <c r="AE499" i="15"/>
  <c r="AE500" i="15"/>
  <c r="AE501" i="15"/>
  <c r="AE502" i="15"/>
  <c r="AE503" i="15"/>
  <c r="AE504" i="15"/>
  <c r="AE505" i="15"/>
  <c r="AE506" i="15"/>
  <c r="AE507" i="15"/>
  <c r="AE508" i="15"/>
  <c r="AE509" i="15"/>
  <c r="AE510" i="15"/>
  <c r="AE511" i="15"/>
  <c r="AE512" i="15"/>
  <c r="AE513" i="15"/>
  <c r="AE514" i="15"/>
  <c r="AE515" i="15"/>
  <c r="AE516" i="15"/>
  <c r="AE517" i="15"/>
  <c r="AE518" i="15"/>
  <c r="AE519" i="15"/>
  <c r="AE520" i="15"/>
  <c r="AE521" i="15"/>
  <c r="AE522" i="15"/>
  <c r="AE523" i="15"/>
  <c r="AE524" i="15"/>
  <c r="AE525" i="15"/>
  <c r="AE526" i="15"/>
  <c r="AE527" i="15"/>
  <c r="AE528" i="15"/>
  <c r="AE529" i="15"/>
  <c r="AE530" i="15"/>
  <c r="AE531" i="15"/>
  <c r="AE532" i="15"/>
  <c r="AE533" i="15"/>
  <c r="AE534" i="15"/>
  <c r="AE535" i="15"/>
  <c r="AE536" i="15"/>
  <c r="AE537" i="15"/>
  <c r="AE539" i="15"/>
  <c r="AE540" i="15"/>
  <c r="AE541" i="15"/>
  <c r="AE542" i="15"/>
  <c r="AE543" i="15"/>
  <c r="AE544" i="15"/>
  <c r="AE545" i="15"/>
  <c r="AE547" i="15"/>
  <c r="AE548" i="15"/>
  <c r="AE549" i="15"/>
  <c r="AE550" i="15"/>
  <c r="AE551" i="15"/>
  <c r="AE552" i="15"/>
  <c r="AE553" i="15"/>
  <c r="AE554" i="15"/>
  <c r="AE555" i="15"/>
  <c r="AE556" i="15"/>
  <c r="AE557" i="15"/>
  <c r="AE558" i="15"/>
  <c r="AE559" i="15"/>
  <c r="AY396" i="8"/>
  <c r="AD9" i="15" l="1"/>
  <c r="AD24" i="15"/>
  <c r="AD29" i="15"/>
  <c r="AD30" i="15"/>
  <c r="AD47" i="15"/>
  <c r="AD99" i="15"/>
  <c r="AD103" i="15"/>
  <c r="AD116" i="15"/>
  <c r="AD119" i="15"/>
  <c r="AD120" i="15"/>
  <c r="AD125" i="15"/>
  <c r="AD136" i="15"/>
  <c r="AD138" i="15"/>
  <c r="AD230" i="15"/>
  <c r="AD311" i="15"/>
  <c r="AD319" i="15"/>
  <c r="AD323" i="15"/>
  <c r="AD325" i="15"/>
  <c r="AD326" i="15"/>
  <c r="AD347" i="15"/>
  <c r="AD348" i="15"/>
  <c r="AD349" i="15"/>
  <c r="AD350" i="15"/>
  <c r="AD398" i="15"/>
  <c r="AD451" i="15"/>
  <c r="AD491" i="15"/>
  <c r="AD497" i="15"/>
  <c r="AD501" i="15"/>
  <c r="AD502" i="15"/>
  <c r="AD504" i="15"/>
  <c r="AD509" i="15"/>
  <c r="AD514" i="15"/>
  <c r="AD529" i="15"/>
  <c r="Q47" i="15"/>
  <c r="R47" i="15"/>
  <c r="S47" i="15"/>
  <c r="T47" i="15"/>
  <c r="U47" i="15"/>
  <c r="V47" i="15"/>
  <c r="W47" i="15"/>
  <c r="X47" i="15"/>
  <c r="Y47" i="15"/>
  <c r="Z47" i="15"/>
  <c r="AA47" i="15"/>
  <c r="AC323" i="15"/>
  <c r="AC99" i="15"/>
  <c r="AB9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P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B47" i="15"/>
  <c r="AC47" i="15"/>
  <c r="P103" i="15"/>
  <c r="Q103" i="15"/>
  <c r="R103" i="15"/>
  <c r="S103" i="15"/>
  <c r="T103" i="15"/>
  <c r="U103" i="15"/>
  <c r="V103" i="15"/>
  <c r="W103" i="15"/>
  <c r="X103" i="15"/>
  <c r="Y103" i="15"/>
  <c r="Z103" i="15"/>
  <c r="AA103" i="15"/>
  <c r="AB103" i="15"/>
  <c r="AC103" i="15"/>
  <c r="P116" i="15"/>
  <c r="Q116" i="15"/>
  <c r="R116" i="15"/>
  <c r="S116" i="15"/>
  <c r="T116" i="15"/>
  <c r="U116" i="15"/>
  <c r="V116" i="15"/>
  <c r="W116" i="15"/>
  <c r="X116" i="15"/>
  <c r="Y116" i="15"/>
  <c r="Z116" i="15"/>
  <c r="AA116" i="15"/>
  <c r="AB116" i="15"/>
  <c r="AC116" i="15"/>
  <c r="P119" i="15"/>
  <c r="Q119" i="15"/>
  <c r="R119" i="15"/>
  <c r="S119" i="15"/>
  <c r="T119" i="15"/>
  <c r="U119" i="15"/>
  <c r="V119" i="15"/>
  <c r="W119" i="15"/>
  <c r="X119" i="15"/>
  <c r="Y119" i="15"/>
  <c r="Z119" i="15"/>
  <c r="AA119" i="15"/>
  <c r="AB119" i="15"/>
  <c r="AC119" i="15"/>
  <c r="P120" i="15"/>
  <c r="Q120" i="15"/>
  <c r="R120" i="15"/>
  <c r="S120" i="15"/>
  <c r="T120" i="15"/>
  <c r="U120" i="15"/>
  <c r="V120" i="15"/>
  <c r="W120" i="15"/>
  <c r="X120" i="15"/>
  <c r="Y120" i="15"/>
  <c r="Z120" i="15"/>
  <c r="AA120" i="15"/>
  <c r="AB120" i="15"/>
  <c r="AC120" i="15"/>
  <c r="P125" i="15"/>
  <c r="Q125" i="15"/>
  <c r="R125" i="15"/>
  <c r="S125" i="15"/>
  <c r="T125" i="15"/>
  <c r="U125" i="15"/>
  <c r="V125" i="15"/>
  <c r="W125" i="15"/>
  <c r="X125" i="15"/>
  <c r="Y125" i="15"/>
  <c r="Z125" i="15"/>
  <c r="AA125" i="15"/>
  <c r="AB125" i="15"/>
  <c r="AC125" i="15"/>
  <c r="P136" i="15"/>
  <c r="Q136" i="15"/>
  <c r="R136" i="15"/>
  <c r="S136" i="15"/>
  <c r="T136" i="15"/>
  <c r="U136" i="15"/>
  <c r="V136" i="15"/>
  <c r="W136" i="15"/>
  <c r="X136" i="15"/>
  <c r="Y136" i="15"/>
  <c r="Z136" i="15"/>
  <c r="AA136" i="15"/>
  <c r="AB136" i="15"/>
  <c r="AC136" i="15"/>
  <c r="P138" i="15"/>
  <c r="Q138" i="15"/>
  <c r="R138" i="15"/>
  <c r="S138" i="15"/>
  <c r="T138" i="15"/>
  <c r="U138" i="15"/>
  <c r="V138" i="15"/>
  <c r="W138" i="15"/>
  <c r="X138" i="15"/>
  <c r="Y138" i="15"/>
  <c r="Z138" i="15"/>
  <c r="AA138" i="15"/>
  <c r="AB138" i="15"/>
  <c r="AC138" i="15"/>
  <c r="P230" i="15"/>
  <c r="Q230" i="15"/>
  <c r="R230" i="15"/>
  <c r="S230" i="15"/>
  <c r="T230" i="15"/>
  <c r="U230" i="15"/>
  <c r="V230" i="15"/>
  <c r="W230" i="15"/>
  <c r="X230" i="15"/>
  <c r="Y230" i="15"/>
  <c r="Z230" i="15"/>
  <c r="AA230" i="15"/>
  <c r="AB230" i="15"/>
  <c r="AC230" i="15"/>
  <c r="P311" i="15"/>
  <c r="Q311" i="15"/>
  <c r="R311" i="15"/>
  <c r="S311" i="15"/>
  <c r="T311" i="15"/>
  <c r="U311" i="15"/>
  <c r="V311" i="15"/>
  <c r="W311" i="15"/>
  <c r="X311" i="15"/>
  <c r="Y311" i="15"/>
  <c r="Z311" i="15"/>
  <c r="AA311" i="15"/>
  <c r="AB311" i="15"/>
  <c r="AC311" i="15"/>
  <c r="P319" i="15"/>
  <c r="Q319" i="15"/>
  <c r="R319" i="15"/>
  <c r="S319" i="15"/>
  <c r="T319" i="15"/>
  <c r="U319" i="15"/>
  <c r="V319" i="15"/>
  <c r="W319" i="15"/>
  <c r="X319" i="15"/>
  <c r="Y319" i="15"/>
  <c r="Z319" i="15"/>
  <c r="AA319" i="15"/>
  <c r="AB319" i="15"/>
  <c r="AC319" i="15"/>
  <c r="P325" i="15"/>
  <c r="Q325" i="15"/>
  <c r="R325" i="15"/>
  <c r="S325" i="15"/>
  <c r="T325" i="15"/>
  <c r="U325" i="15"/>
  <c r="V325" i="15"/>
  <c r="W325" i="15"/>
  <c r="X325" i="15"/>
  <c r="Y325" i="15"/>
  <c r="Z325" i="15"/>
  <c r="AA325" i="15"/>
  <c r="AB325" i="15"/>
  <c r="AC325" i="15"/>
  <c r="P326" i="15"/>
  <c r="Q326" i="15"/>
  <c r="R326" i="15"/>
  <c r="S326" i="15"/>
  <c r="T326" i="15"/>
  <c r="U326" i="15"/>
  <c r="V326" i="15"/>
  <c r="W326" i="15"/>
  <c r="X326" i="15"/>
  <c r="Y326" i="15"/>
  <c r="Z326" i="15"/>
  <c r="AA326" i="15"/>
  <c r="AB326" i="15"/>
  <c r="AC326" i="15"/>
  <c r="P347" i="15"/>
  <c r="Q347" i="15"/>
  <c r="R347" i="15"/>
  <c r="S347" i="15"/>
  <c r="T347" i="15"/>
  <c r="U347" i="15"/>
  <c r="V347" i="15"/>
  <c r="W347" i="15"/>
  <c r="X347" i="15"/>
  <c r="Y347" i="15"/>
  <c r="Z347" i="15"/>
  <c r="AA347" i="15"/>
  <c r="AB347" i="15"/>
  <c r="AC347" i="15"/>
  <c r="P348" i="15"/>
  <c r="Q348" i="15"/>
  <c r="R348" i="15"/>
  <c r="S348" i="15"/>
  <c r="T348" i="15"/>
  <c r="U348" i="15"/>
  <c r="V348" i="15"/>
  <c r="W348" i="15"/>
  <c r="X348" i="15"/>
  <c r="Y348" i="15"/>
  <c r="Z348" i="15"/>
  <c r="AA348" i="15"/>
  <c r="AB348" i="15"/>
  <c r="AC348" i="15"/>
  <c r="P349" i="15"/>
  <c r="Q349" i="15"/>
  <c r="R349" i="15"/>
  <c r="S349" i="15"/>
  <c r="T349" i="15"/>
  <c r="U349" i="15"/>
  <c r="V349" i="15"/>
  <c r="W349" i="15"/>
  <c r="X349" i="15"/>
  <c r="Y349" i="15"/>
  <c r="Z349" i="15"/>
  <c r="AA349" i="15"/>
  <c r="AB349" i="15"/>
  <c r="AC349" i="15"/>
  <c r="P350" i="15"/>
  <c r="Q350" i="15"/>
  <c r="R350" i="15"/>
  <c r="S350" i="15"/>
  <c r="T350" i="15"/>
  <c r="U350" i="15"/>
  <c r="V350" i="15"/>
  <c r="W350" i="15"/>
  <c r="X350" i="15"/>
  <c r="Y350" i="15"/>
  <c r="Z350" i="15"/>
  <c r="AA350" i="15"/>
  <c r="AB350" i="15"/>
  <c r="AC350" i="15"/>
  <c r="P398" i="15"/>
  <c r="Q398" i="15"/>
  <c r="R398" i="15"/>
  <c r="S398" i="15"/>
  <c r="T398" i="15"/>
  <c r="U398" i="15"/>
  <c r="V398" i="15"/>
  <c r="W398" i="15"/>
  <c r="X398" i="15"/>
  <c r="Y398" i="15"/>
  <c r="Z398" i="15"/>
  <c r="AA398" i="15"/>
  <c r="AB398" i="15"/>
  <c r="AC398" i="15"/>
  <c r="P451" i="15"/>
  <c r="Q451" i="15"/>
  <c r="R451" i="15"/>
  <c r="S451" i="15"/>
  <c r="T451" i="15"/>
  <c r="U451" i="15"/>
  <c r="V451" i="15"/>
  <c r="W451" i="15"/>
  <c r="X451" i="15"/>
  <c r="Y451" i="15"/>
  <c r="Z451" i="15"/>
  <c r="AA451" i="15"/>
  <c r="AB451" i="15"/>
  <c r="AC451" i="15"/>
  <c r="P491" i="15"/>
  <c r="Q491" i="15"/>
  <c r="R491" i="15"/>
  <c r="S491" i="15"/>
  <c r="T491" i="15"/>
  <c r="U491" i="15"/>
  <c r="V491" i="15"/>
  <c r="W491" i="15"/>
  <c r="X491" i="15"/>
  <c r="Y491" i="15"/>
  <c r="Z491" i="15"/>
  <c r="AA491" i="15"/>
  <c r="AB491" i="15"/>
  <c r="AC491" i="15"/>
  <c r="P497" i="15"/>
  <c r="Q497" i="15"/>
  <c r="R497" i="15"/>
  <c r="S497" i="15"/>
  <c r="T497" i="15"/>
  <c r="U497" i="15"/>
  <c r="V497" i="15"/>
  <c r="W497" i="15"/>
  <c r="X497" i="15"/>
  <c r="Y497" i="15"/>
  <c r="Z497" i="15"/>
  <c r="AA497" i="15"/>
  <c r="AB497" i="15"/>
  <c r="AC497" i="15"/>
  <c r="P501" i="15"/>
  <c r="Q501" i="15"/>
  <c r="R501" i="15"/>
  <c r="S501" i="15"/>
  <c r="T501" i="15"/>
  <c r="U501" i="15"/>
  <c r="V501" i="15"/>
  <c r="W501" i="15"/>
  <c r="X501" i="15"/>
  <c r="Y501" i="15"/>
  <c r="Z501" i="15"/>
  <c r="AA501" i="15"/>
  <c r="AB501" i="15"/>
  <c r="AC501" i="15"/>
  <c r="P502" i="15"/>
  <c r="Q502" i="15"/>
  <c r="R502" i="15"/>
  <c r="S502" i="15"/>
  <c r="T502" i="15"/>
  <c r="U502" i="15"/>
  <c r="V502" i="15"/>
  <c r="W502" i="15"/>
  <c r="X502" i="15"/>
  <c r="Y502" i="15"/>
  <c r="Z502" i="15"/>
  <c r="AA502" i="15"/>
  <c r="AB502" i="15"/>
  <c r="AC502" i="15"/>
  <c r="P504" i="15"/>
  <c r="Q504" i="15"/>
  <c r="R504" i="15"/>
  <c r="S504" i="15"/>
  <c r="T504" i="15"/>
  <c r="U504" i="15"/>
  <c r="V504" i="15"/>
  <c r="W504" i="15"/>
  <c r="X504" i="15"/>
  <c r="Y504" i="15"/>
  <c r="Z504" i="15"/>
  <c r="AA504" i="15"/>
  <c r="AB504" i="15"/>
  <c r="AC504" i="15"/>
  <c r="P509" i="15"/>
  <c r="Q509" i="15"/>
  <c r="R509" i="15"/>
  <c r="S509" i="15"/>
  <c r="T509" i="15"/>
  <c r="U509" i="15"/>
  <c r="V509" i="15"/>
  <c r="W509" i="15"/>
  <c r="X509" i="15"/>
  <c r="Y509" i="15"/>
  <c r="Z509" i="15"/>
  <c r="AA509" i="15"/>
  <c r="AB509" i="15"/>
  <c r="AC509" i="15"/>
  <c r="P514" i="15"/>
  <c r="Q514" i="15"/>
  <c r="R514" i="15"/>
  <c r="S514" i="15"/>
  <c r="T514" i="15"/>
  <c r="U514" i="15"/>
  <c r="V514" i="15"/>
  <c r="W514" i="15"/>
  <c r="X514" i="15"/>
  <c r="Y514" i="15"/>
  <c r="Z514" i="15"/>
  <c r="AA514" i="15"/>
  <c r="AB514" i="15"/>
  <c r="AC514" i="15"/>
  <c r="P529" i="15"/>
  <c r="Q529" i="15"/>
  <c r="R529" i="15"/>
  <c r="S529" i="15"/>
  <c r="T529" i="15"/>
  <c r="U529" i="15"/>
  <c r="V529" i="15"/>
  <c r="W529" i="15"/>
  <c r="X529" i="15"/>
  <c r="Y529" i="15"/>
  <c r="Z529" i="15"/>
  <c r="AA529" i="15"/>
  <c r="AB529" i="15"/>
  <c r="AC529" i="15"/>
  <c r="AY12" i="8" l="1"/>
  <c r="AY13" i="8"/>
  <c r="AY14" i="8"/>
  <c r="AY15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Y29" i="8"/>
  <c r="AY30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44" i="8"/>
  <c r="AY45" i="8"/>
  <c r="AY46" i="8"/>
  <c r="AY47" i="8"/>
  <c r="AY48" i="8"/>
  <c r="AY49" i="8"/>
  <c r="AY50" i="8"/>
  <c r="AY51" i="8"/>
  <c r="AY52" i="8"/>
  <c r="AY53" i="8"/>
  <c r="AY54" i="8"/>
  <c r="AY55" i="8"/>
  <c r="AY56" i="8"/>
  <c r="AY57" i="8"/>
  <c r="AY58" i="8"/>
  <c r="AY59" i="8"/>
  <c r="AY60" i="8"/>
  <c r="AY61" i="8"/>
  <c r="AY62" i="8"/>
  <c r="AY63" i="8"/>
  <c r="AY64" i="8"/>
  <c r="AY65" i="8"/>
  <c r="AY66" i="8"/>
  <c r="AY67" i="8"/>
  <c r="AY68" i="8"/>
  <c r="AY69" i="8"/>
  <c r="AY70" i="8"/>
  <c r="AY71" i="8"/>
  <c r="AY72" i="8"/>
  <c r="AY73" i="8"/>
  <c r="AY74" i="8"/>
  <c r="AY75" i="8"/>
  <c r="AY76" i="8"/>
  <c r="AY77" i="8"/>
  <c r="AY78" i="8"/>
  <c r="AY79" i="8"/>
  <c r="AY80" i="8"/>
  <c r="AY81" i="8"/>
  <c r="AY82" i="8"/>
  <c r="AY83" i="8"/>
  <c r="AY84" i="8"/>
  <c r="AY85" i="8"/>
  <c r="AY86" i="8"/>
  <c r="AY87" i="8"/>
  <c r="AY88" i="8"/>
  <c r="AY89" i="8"/>
  <c r="AY90" i="8"/>
  <c r="AY91" i="8"/>
  <c r="AY92" i="8"/>
  <c r="AY93" i="8"/>
  <c r="AY94" i="8"/>
  <c r="AY95" i="8"/>
  <c r="AY96" i="8"/>
  <c r="AY97" i="8"/>
  <c r="AY98" i="8"/>
  <c r="AY99" i="8"/>
  <c r="AY100" i="8"/>
  <c r="AY101" i="8"/>
  <c r="AY102" i="8"/>
  <c r="AY103" i="8"/>
  <c r="AY104" i="8"/>
  <c r="AY105" i="8"/>
  <c r="AY106" i="8"/>
  <c r="AY107" i="8"/>
  <c r="AY108" i="8"/>
  <c r="AY109" i="8"/>
  <c r="AY110" i="8"/>
  <c r="AY111" i="8"/>
  <c r="AY112" i="8"/>
  <c r="AY113" i="8"/>
  <c r="AY114" i="8"/>
  <c r="AY115" i="8"/>
  <c r="AY116" i="8"/>
  <c r="AY117" i="8"/>
  <c r="AY118" i="8"/>
  <c r="AY119" i="8"/>
  <c r="AY120" i="8"/>
  <c r="AY121" i="8"/>
  <c r="AY122" i="8"/>
  <c r="AY123" i="8"/>
  <c r="AY124" i="8"/>
  <c r="AY125" i="8"/>
  <c r="AY126" i="8"/>
  <c r="AY127" i="8"/>
  <c r="AY128" i="8"/>
  <c r="AY129" i="8"/>
  <c r="AY130" i="8"/>
  <c r="AY131" i="8"/>
  <c r="AY132" i="8"/>
  <c r="AY133" i="8"/>
  <c r="AY134" i="8"/>
  <c r="AY135" i="8"/>
  <c r="AY136" i="8"/>
  <c r="AY137" i="8"/>
  <c r="AY138" i="8"/>
  <c r="AY139" i="8"/>
  <c r="AY140" i="8"/>
  <c r="AY141" i="8"/>
  <c r="AY142" i="8"/>
  <c r="AY143" i="8"/>
  <c r="AY144" i="8"/>
  <c r="AY145" i="8"/>
  <c r="AY146" i="8"/>
  <c r="AY147" i="8"/>
  <c r="AY148" i="8"/>
  <c r="AY149" i="8"/>
  <c r="AY150" i="8"/>
  <c r="AY151" i="8"/>
  <c r="AY152" i="8"/>
  <c r="AY153" i="8"/>
  <c r="AY154" i="8"/>
  <c r="AY155" i="8"/>
  <c r="AY156" i="8"/>
  <c r="AY157" i="8"/>
  <c r="AY158" i="8"/>
  <c r="AY159" i="8"/>
  <c r="AY160" i="8"/>
  <c r="AY161" i="8"/>
  <c r="AY162" i="8"/>
  <c r="AY163" i="8"/>
  <c r="AY164" i="8"/>
  <c r="AY165" i="8"/>
  <c r="AY166" i="8"/>
  <c r="AY167" i="8"/>
  <c r="AY168" i="8"/>
  <c r="AY169" i="8"/>
  <c r="AY170" i="8"/>
  <c r="AY171" i="8"/>
  <c r="AY172" i="8"/>
  <c r="AY173" i="8"/>
  <c r="AY174" i="8"/>
  <c r="AY175" i="8"/>
  <c r="AY176" i="8"/>
  <c r="AY177" i="8"/>
  <c r="AY178" i="8"/>
  <c r="AY179" i="8"/>
  <c r="AY180" i="8"/>
  <c r="AY181" i="8"/>
  <c r="AY182" i="8"/>
  <c r="AY183" i="8"/>
  <c r="AY184" i="8"/>
  <c r="AY185" i="8"/>
  <c r="AY186" i="8"/>
  <c r="AY187" i="8"/>
  <c r="AY188" i="8"/>
  <c r="AY189" i="8"/>
  <c r="AY190" i="8"/>
  <c r="AY191" i="8"/>
  <c r="AY192" i="8"/>
  <c r="AY193" i="8"/>
  <c r="AY194" i="8"/>
  <c r="AY195" i="8"/>
  <c r="AY196" i="8"/>
  <c r="AY197" i="8"/>
  <c r="AY198" i="8"/>
  <c r="AY199" i="8"/>
  <c r="AY200" i="8"/>
  <c r="AY201" i="8"/>
  <c r="AY202" i="8"/>
  <c r="AY203" i="8"/>
  <c r="AY204" i="8"/>
  <c r="AY205" i="8"/>
  <c r="AY206" i="8"/>
  <c r="AY207" i="8"/>
  <c r="AY208" i="8"/>
  <c r="AY209" i="8"/>
  <c r="AY210" i="8"/>
  <c r="AY211" i="8"/>
  <c r="AY212" i="8"/>
  <c r="AY213" i="8"/>
  <c r="AY214" i="8"/>
  <c r="AY215" i="8"/>
  <c r="AY216" i="8"/>
  <c r="AY217" i="8"/>
  <c r="AY218" i="8"/>
  <c r="AY219" i="8"/>
  <c r="AY220" i="8"/>
  <c r="AY221" i="8"/>
  <c r="AY222" i="8"/>
  <c r="AY223" i="8"/>
  <c r="AY224" i="8"/>
  <c r="AY225" i="8"/>
  <c r="AY226" i="8"/>
  <c r="AY227" i="8"/>
  <c r="AY228" i="8"/>
  <c r="AY229" i="8"/>
  <c r="AY230" i="8"/>
  <c r="AY231" i="8"/>
  <c r="AY232" i="8"/>
  <c r="AY233" i="8"/>
  <c r="AY234" i="8"/>
  <c r="AY235" i="8"/>
  <c r="AY236" i="8"/>
  <c r="AY237" i="8"/>
  <c r="AY238" i="8"/>
  <c r="AY239" i="8"/>
  <c r="AY240" i="8"/>
  <c r="AY241" i="8"/>
  <c r="AY242" i="8"/>
  <c r="AY243" i="8"/>
  <c r="AY244" i="8"/>
  <c r="AY245" i="8"/>
  <c r="AY246" i="8"/>
  <c r="AY247" i="8"/>
  <c r="AY248" i="8"/>
  <c r="AY249" i="8"/>
  <c r="AY250" i="8"/>
  <c r="AY251" i="8"/>
  <c r="AY252" i="8"/>
  <c r="AY253" i="8"/>
  <c r="AY254" i="8"/>
  <c r="AY255" i="8"/>
  <c r="AY256" i="8"/>
  <c r="AY257" i="8"/>
  <c r="AY258" i="8"/>
  <c r="AY259" i="8"/>
  <c r="AY260" i="8"/>
  <c r="AY261" i="8"/>
  <c r="AY262" i="8"/>
  <c r="AY263" i="8"/>
  <c r="AY264" i="8"/>
  <c r="AY265" i="8"/>
  <c r="AY266" i="8"/>
  <c r="AY267" i="8"/>
  <c r="AY268" i="8"/>
  <c r="AY269" i="8"/>
  <c r="AY270" i="8"/>
  <c r="AY271" i="8"/>
  <c r="AY272" i="8"/>
  <c r="AY273" i="8"/>
  <c r="AY274" i="8"/>
  <c r="AY275" i="8"/>
  <c r="AY276" i="8"/>
  <c r="AY277" i="8"/>
  <c r="AY278" i="8"/>
  <c r="AY279" i="8"/>
  <c r="AY280" i="8"/>
  <c r="AY281" i="8"/>
  <c r="AY282" i="8"/>
  <c r="AY283" i="8"/>
  <c r="AY284" i="8"/>
  <c r="AY285" i="8"/>
  <c r="AY286" i="8"/>
  <c r="AY287" i="8"/>
  <c r="AY288" i="8"/>
  <c r="AY289" i="8"/>
  <c r="AY290" i="8"/>
  <c r="AY291" i="8"/>
  <c r="AY292" i="8"/>
  <c r="AY293" i="8"/>
  <c r="AY294" i="8"/>
  <c r="AY295" i="8"/>
  <c r="AY296" i="8"/>
  <c r="AY297" i="8"/>
  <c r="AY298" i="8"/>
  <c r="AY299" i="8"/>
  <c r="AY300" i="8"/>
  <c r="AY301" i="8"/>
  <c r="AY302" i="8"/>
  <c r="AY303" i="8"/>
  <c r="AY304" i="8"/>
  <c r="AY305" i="8"/>
  <c r="AY306" i="8"/>
  <c r="AY307" i="8"/>
  <c r="AY308" i="8"/>
  <c r="AY309" i="8"/>
  <c r="AY310" i="8"/>
  <c r="AY311" i="8"/>
  <c r="AY312" i="8"/>
  <c r="AY313" i="8"/>
  <c r="AY314" i="8"/>
  <c r="AY315" i="8"/>
  <c r="AY316" i="8"/>
  <c r="AY317" i="8"/>
  <c r="AY318" i="8"/>
  <c r="AY319" i="8"/>
  <c r="AY320" i="8"/>
  <c r="AY321" i="8"/>
  <c r="AY322" i="8"/>
  <c r="AY323" i="8"/>
  <c r="AY324" i="8"/>
  <c r="AY325" i="8"/>
  <c r="AY326" i="8"/>
  <c r="AY327" i="8"/>
  <c r="AY328" i="8"/>
  <c r="AY329" i="8"/>
  <c r="AY330" i="8"/>
  <c r="AY331" i="8"/>
  <c r="AY332" i="8"/>
  <c r="AY333" i="8"/>
  <c r="AY334" i="8"/>
  <c r="AY335" i="8"/>
  <c r="AY336" i="8"/>
  <c r="AY337" i="8"/>
  <c r="AY338" i="8"/>
  <c r="AY339" i="8"/>
  <c r="AY340" i="8"/>
  <c r="AY341" i="8"/>
  <c r="AY342" i="8"/>
  <c r="AY343" i="8"/>
  <c r="AY344" i="8"/>
  <c r="AY345" i="8"/>
  <c r="AY346" i="8"/>
  <c r="AY347" i="8"/>
  <c r="AY348" i="8"/>
  <c r="AY349" i="8"/>
  <c r="AY350" i="8"/>
  <c r="AY351" i="8"/>
  <c r="AY352" i="8"/>
  <c r="AY353" i="8"/>
  <c r="AY354" i="8"/>
  <c r="AY355" i="8"/>
  <c r="AY356" i="8"/>
  <c r="AY357" i="8"/>
  <c r="AY358" i="8"/>
  <c r="AY359" i="8"/>
  <c r="AY360" i="8"/>
  <c r="AY361" i="8"/>
  <c r="AY362" i="8"/>
  <c r="AY363" i="8"/>
  <c r="AY364" i="8"/>
  <c r="AY365" i="8"/>
  <c r="AY366" i="8"/>
  <c r="AY367" i="8"/>
  <c r="AY368" i="8"/>
  <c r="AY369" i="8"/>
  <c r="AY370" i="8"/>
  <c r="AY371" i="8"/>
  <c r="AY372" i="8"/>
  <c r="AY373" i="8"/>
  <c r="AY374" i="8"/>
  <c r="AY375" i="8"/>
  <c r="AY376" i="8"/>
  <c r="AY377" i="8"/>
  <c r="AY378" i="8"/>
  <c r="AY379" i="8"/>
  <c r="AY380" i="8"/>
  <c r="AY381" i="8"/>
  <c r="AY382" i="8"/>
  <c r="AY383" i="8"/>
  <c r="AY384" i="8"/>
  <c r="AY385" i="8"/>
  <c r="AY386" i="8"/>
  <c r="AY387" i="8"/>
  <c r="AY388" i="8"/>
  <c r="AY389" i="8"/>
  <c r="AY390" i="8"/>
  <c r="AY391" i="8"/>
  <c r="AY392" i="8"/>
  <c r="AY393" i="8"/>
  <c r="AY394" i="8"/>
  <c r="AY395" i="8"/>
  <c r="AY397" i="8"/>
  <c r="AY398" i="8"/>
  <c r="AY399" i="8"/>
  <c r="AY400" i="8"/>
  <c r="AY401" i="8"/>
  <c r="AY402" i="8"/>
  <c r="AY403" i="8"/>
  <c r="AY404" i="8"/>
  <c r="AY405" i="8"/>
  <c r="AY406" i="8"/>
  <c r="AY407" i="8"/>
  <c r="AY408" i="8"/>
  <c r="AY409" i="8"/>
  <c r="AY410" i="8"/>
  <c r="AY411" i="8"/>
  <c r="AY412" i="8"/>
  <c r="AY413" i="8"/>
  <c r="AY414" i="8"/>
  <c r="AY415" i="8"/>
  <c r="AY416" i="8"/>
  <c r="AY417" i="8"/>
  <c r="AY418" i="8"/>
  <c r="AY419" i="8"/>
  <c r="AY420" i="8"/>
  <c r="AY421" i="8"/>
  <c r="AY422" i="8"/>
  <c r="AY423" i="8"/>
  <c r="AY424" i="8"/>
  <c r="AY425" i="8"/>
  <c r="AY426" i="8"/>
  <c r="AY427" i="8"/>
  <c r="AY428" i="8"/>
  <c r="AY429" i="8"/>
  <c r="AY430" i="8"/>
  <c r="AY431" i="8"/>
  <c r="AY432" i="8"/>
  <c r="AY433" i="8"/>
  <c r="AY4" i="8"/>
  <c r="AY5" i="8"/>
  <c r="AY6" i="8"/>
  <c r="AY7" i="8"/>
  <c r="AY8" i="8"/>
  <c r="AY9" i="8"/>
  <c r="AY10" i="8"/>
  <c r="AY11" i="8"/>
  <c r="AV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AK99" i="8"/>
  <c r="AL99" i="8"/>
  <c r="AM99" i="8"/>
  <c r="AN99" i="8"/>
  <c r="AO99" i="8"/>
  <c r="AP99" i="8"/>
  <c r="AQ99" i="8"/>
  <c r="AR99" i="8"/>
  <c r="AS99" i="8"/>
  <c r="AT99" i="8"/>
  <c r="AU99" i="8"/>
  <c r="L99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AQ31" i="8"/>
  <c r="AR31" i="8"/>
  <c r="AS31" i="8"/>
  <c r="AT31" i="8"/>
  <c r="AU31" i="8"/>
  <c r="AV31" i="8"/>
  <c r="AW31" i="8"/>
  <c r="AX31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AQ32" i="8"/>
  <c r="AR32" i="8"/>
  <c r="AS32" i="8"/>
  <c r="AT32" i="8"/>
  <c r="AU32" i="8"/>
  <c r="AV32" i="8"/>
  <c r="AW32" i="8"/>
  <c r="AX32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AQ33" i="8"/>
  <c r="AR33" i="8"/>
  <c r="AS33" i="8"/>
  <c r="AT33" i="8"/>
  <c r="AU33" i="8"/>
  <c r="AV33" i="8"/>
  <c r="AW33" i="8"/>
  <c r="AX33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AR34" i="8"/>
  <c r="AS34" i="8"/>
  <c r="AT34" i="8"/>
  <c r="AU34" i="8"/>
  <c r="AV34" i="8"/>
  <c r="AW34" i="8"/>
  <c r="AX34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AP37" i="8"/>
  <c r="AQ37" i="8"/>
  <c r="AR37" i="8"/>
  <c r="AS37" i="8"/>
  <c r="AT37" i="8"/>
  <c r="AU37" i="8"/>
  <c r="AV37" i="8"/>
  <c r="AW37" i="8"/>
  <c r="AX37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AP38" i="8"/>
  <c r="AQ38" i="8"/>
  <c r="AR38" i="8"/>
  <c r="AS38" i="8"/>
  <c r="AT38" i="8"/>
  <c r="AU38" i="8"/>
  <c r="AV38" i="8"/>
  <c r="AW38" i="8"/>
  <c r="AX38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Q39" i="8"/>
  <c r="AR39" i="8"/>
  <c r="AS39" i="8"/>
  <c r="AT39" i="8"/>
  <c r="AU39" i="8"/>
  <c r="AV39" i="8"/>
  <c r="AW39" i="8"/>
  <c r="AX39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Q40" i="8"/>
  <c r="AR40" i="8"/>
  <c r="AS40" i="8"/>
  <c r="AT40" i="8"/>
  <c r="AU40" i="8"/>
  <c r="AV40" i="8"/>
  <c r="AW40" i="8"/>
  <c r="AX40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AQ41" i="8"/>
  <c r="AR41" i="8"/>
  <c r="AS41" i="8"/>
  <c r="AT41" i="8"/>
  <c r="AU41" i="8"/>
  <c r="AV41" i="8"/>
  <c r="AW41" i="8"/>
  <c r="AX41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P42" i="8"/>
  <c r="AQ42" i="8"/>
  <c r="AR42" i="8"/>
  <c r="AS42" i="8"/>
  <c r="AT42" i="8"/>
  <c r="AU42" i="8"/>
  <c r="AV42" i="8"/>
  <c r="AW42" i="8"/>
  <c r="AX42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AP43" i="8"/>
  <c r="AQ43" i="8"/>
  <c r="AR43" i="8"/>
  <c r="AS43" i="8"/>
  <c r="AT43" i="8"/>
  <c r="AU43" i="8"/>
  <c r="AV43" i="8"/>
  <c r="AW43" i="8"/>
  <c r="AX43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AK44" i="8"/>
  <c r="AL44" i="8"/>
  <c r="AM44" i="8"/>
  <c r="AN44" i="8"/>
  <c r="AO44" i="8"/>
  <c r="AP44" i="8"/>
  <c r="AQ44" i="8"/>
  <c r="AR44" i="8"/>
  <c r="AS44" i="8"/>
  <c r="AT44" i="8"/>
  <c r="AU44" i="8"/>
  <c r="AV44" i="8"/>
  <c r="AW44" i="8"/>
  <c r="AX44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AK45" i="8"/>
  <c r="AL45" i="8"/>
  <c r="AM45" i="8"/>
  <c r="AN45" i="8"/>
  <c r="AO45" i="8"/>
  <c r="AP45" i="8"/>
  <c r="AQ45" i="8"/>
  <c r="AR45" i="8"/>
  <c r="AS45" i="8"/>
  <c r="AT45" i="8"/>
  <c r="AU45" i="8"/>
  <c r="AV45" i="8"/>
  <c r="AW45" i="8"/>
  <c r="AX45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AK46" i="8"/>
  <c r="AL46" i="8"/>
  <c r="AM46" i="8"/>
  <c r="AN46" i="8"/>
  <c r="AO46" i="8"/>
  <c r="AP46" i="8"/>
  <c r="AQ46" i="8"/>
  <c r="AR46" i="8"/>
  <c r="AS46" i="8"/>
  <c r="AT46" i="8"/>
  <c r="AU46" i="8"/>
  <c r="AV46" i="8"/>
  <c r="AW46" i="8"/>
  <c r="AX46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AK47" i="8"/>
  <c r="AL47" i="8"/>
  <c r="AM47" i="8"/>
  <c r="AN47" i="8"/>
  <c r="AO47" i="8"/>
  <c r="AP47" i="8"/>
  <c r="AQ47" i="8"/>
  <c r="AR47" i="8"/>
  <c r="AS47" i="8"/>
  <c r="AT47" i="8"/>
  <c r="AU47" i="8"/>
  <c r="AV47" i="8"/>
  <c r="AW47" i="8"/>
  <c r="AX47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AK48" i="8"/>
  <c r="AL48" i="8"/>
  <c r="AM48" i="8"/>
  <c r="AN48" i="8"/>
  <c r="AO48" i="8"/>
  <c r="AP48" i="8"/>
  <c r="AQ48" i="8"/>
  <c r="AR48" i="8"/>
  <c r="AS48" i="8"/>
  <c r="AT48" i="8"/>
  <c r="AU48" i="8"/>
  <c r="AV48" i="8"/>
  <c r="AW48" i="8"/>
  <c r="AX48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AK49" i="8"/>
  <c r="AL49" i="8"/>
  <c r="AM49" i="8"/>
  <c r="AN49" i="8"/>
  <c r="AO49" i="8"/>
  <c r="AP49" i="8"/>
  <c r="AQ49" i="8"/>
  <c r="AR49" i="8"/>
  <c r="AS49" i="8"/>
  <c r="AT49" i="8"/>
  <c r="AU49" i="8"/>
  <c r="AV49" i="8"/>
  <c r="AW49" i="8"/>
  <c r="AX49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AL50" i="8"/>
  <c r="AM50" i="8"/>
  <c r="AN50" i="8"/>
  <c r="AO50" i="8"/>
  <c r="AP50" i="8"/>
  <c r="AQ50" i="8"/>
  <c r="AR50" i="8"/>
  <c r="AS50" i="8"/>
  <c r="AT50" i="8"/>
  <c r="AU50" i="8"/>
  <c r="AV50" i="8"/>
  <c r="AW50" i="8"/>
  <c r="AX50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AK51" i="8"/>
  <c r="AL51" i="8"/>
  <c r="AM51" i="8"/>
  <c r="AN51" i="8"/>
  <c r="AO51" i="8"/>
  <c r="AP51" i="8"/>
  <c r="AQ51" i="8"/>
  <c r="AR51" i="8"/>
  <c r="AS51" i="8"/>
  <c r="AT51" i="8"/>
  <c r="AU51" i="8"/>
  <c r="AV51" i="8"/>
  <c r="AW51" i="8"/>
  <c r="AX51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AL52" i="8"/>
  <c r="AM52" i="8"/>
  <c r="AN52" i="8"/>
  <c r="AO52" i="8"/>
  <c r="AP52" i="8"/>
  <c r="AQ52" i="8"/>
  <c r="AR52" i="8"/>
  <c r="AS52" i="8"/>
  <c r="AT52" i="8"/>
  <c r="AU52" i="8"/>
  <c r="AV52" i="8"/>
  <c r="AW52" i="8"/>
  <c r="AX52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AK53" i="8"/>
  <c r="AL53" i="8"/>
  <c r="AM53" i="8"/>
  <c r="AN53" i="8"/>
  <c r="AO53" i="8"/>
  <c r="AP53" i="8"/>
  <c r="AQ53" i="8"/>
  <c r="AR53" i="8"/>
  <c r="AS53" i="8"/>
  <c r="AT53" i="8"/>
  <c r="AU53" i="8"/>
  <c r="AV53" i="8"/>
  <c r="AW53" i="8"/>
  <c r="AX53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AL54" i="8"/>
  <c r="AM54" i="8"/>
  <c r="AN54" i="8"/>
  <c r="AO54" i="8"/>
  <c r="AP54" i="8"/>
  <c r="AQ54" i="8"/>
  <c r="AR54" i="8"/>
  <c r="AS54" i="8"/>
  <c r="AT54" i="8"/>
  <c r="AU54" i="8"/>
  <c r="AV54" i="8"/>
  <c r="AW54" i="8"/>
  <c r="AX54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AO55" i="8"/>
  <c r="AP55" i="8"/>
  <c r="AQ55" i="8"/>
  <c r="AR55" i="8"/>
  <c r="AS55" i="8"/>
  <c r="AT55" i="8"/>
  <c r="AU55" i="8"/>
  <c r="AV55" i="8"/>
  <c r="AW55" i="8"/>
  <c r="AX55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AO56" i="8"/>
  <c r="AP56" i="8"/>
  <c r="AQ56" i="8"/>
  <c r="AR56" i="8"/>
  <c r="AS56" i="8"/>
  <c r="AT56" i="8"/>
  <c r="AU56" i="8"/>
  <c r="AV56" i="8"/>
  <c r="AW56" i="8"/>
  <c r="AX56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AQ57" i="8"/>
  <c r="AR57" i="8"/>
  <c r="AS57" i="8"/>
  <c r="AT57" i="8"/>
  <c r="AU57" i="8"/>
  <c r="AV57" i="8"/>
  <c r="AW57" i="8"/>
  <c r="AX57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AL58" i="8"/>
  <c r="AM58" i="8"/>
  <c r="AN58" i="8"/>
  <c r="AO58" i="8"/>
  <c r="AP58" i="8"/>
  <c r="AQ58" i="8"/>
  <c r="AR58" i="8"/>
  <c r="AS58" i="8"/>
  <c r="AT58" i="8"/>
  <c r="AU58" i="8"/>
  <c r="AV58" i="8"/>
  <c r="AW58" i="8"/>
  <c r="AX58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AQ59" i="8"/>
  <c r="AR59" i="8"/>
  <c r="AS59" i="8"/>
  <c r="AT59" i="8"/>
  <c r="AU59" i="8"/>
  <c r="AV59" i="8"/>
  <c r="AW59" i="8"/>
  <c r="AX59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O60" i="8"/>
  <c r="AP60" i="8"/>
  <c r="AQ60" i="8"/>
  <c r="AR60" i="8"/>
  <c r="AS60" i="8"/>
  <c r="AT60" i="8"/>
  <c r="AU60" i="8"/>
  <c r="AV60" i="8"/>
  <c r="AW60" i="8"/>
  <c r="AX60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AP61" i="8"/>
  <c r="AQ61" i="8"/>
  <c r="AR61" i="8"/>
  <c r="AS61" i="8"/>
  <c r="AT61" i="8"/>
  <c r="AU61" i="8"/>
  <c r="AV61" i="8"/>
  <c r="AW61" i="8"/>
  <c r="AX61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AP62" i="8"/>
  <c r="AQ62" i="8"/>
  <c r="AR62" i="8"/>
  <c r="AS62" i="8"/>
  <c r="AT62" i="8"/>
  <c r="AU62" i="8"/>
  <c r="AV62" i="8"/>
  <c r="AW62" i="8"/>
  <c r="AX62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O63" i="8"/>
  <c r="AP63" i="8"/>
  <c r="AQ63" i="8"/>
  <c r="AR63" i="8"/>
  <c r="AS63" i="8"/>
  <c r="AT63" i="8"/>
  <c r="AU63" i="8"/>
  <c r="AV63" i="8"/>
  <c r="AW63" i="8"/>
  <c r="AX63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O64" i="8"/>
  <c r="AP64" i="8"/>
  <c r="AQ64" i="8"/>
  <c r="AR64" i="8"/>
  <c r="AS64" i="8"/>
  <c r="AT64" i="8"/>
  <c r="AU64" i="8"/>
  <c r="AV64" i="8"/>
  <c r="AW64" i="8"/>
  <c r="AX64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AL65" i="8"/>
  <c r="AM65" i="8"/>
  <c r="AN65" i="8"/>
  <c r="AO65" i="8"/>
  <c r="AP65" i="8"/>
  <c r="AQ65" i="8"/>
  <c r="AR65" i="8"/>
  <c r="AS65" i="8"/>
  <c r="AT65" i="8"/>
  <c r="AU65" i="8"/>
  <c r="AV65" i="8"/>
  <c r="AW65" i="8"/>
  <c r="AX65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AO66" i="8"/>
  <c r="AP66" i="8"/>
  <c r="AQ66" i="8"/>
  <c r="AR66" i="8"/>
  <c r="AS66" i="8"/>
  <c r="AT66" i="8"/>
  <c r="AU66" i="8"/>
  <c r="AV66" i="8"/>
  <c r="AW66" i="8"/>
  <c r="AX66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AR67" i="8"/>
  <c r="AS67" i="8"/>
  <c r="AT67" i="8"/>
  <c r="AU67" i="8"/>
  <c r="AV67" i="8"/>
  <c r="AW67" i="8"/>
  <c r="AX67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AL69" i="8"/>
  <c r="AM69" i="8"/>
  <c r="AN69" i="8"/>
  <c r="AO69" i="8"/>
  <c r="AP69" i="8"/>
  <c r="AQ69" i="8"/>
  <c r="AR69" i="8"/>
  <c r="AS69" i="8"/>
  <c r="AT69" i="8"/>
  <c r="AU69" i="8"/>
  <c r="AV69" i="8"/>
  <c r="AW69" i="8"/>
  <c r="AX69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AK70" i="8"/>
  <c r="AL70" i="8"/>
  <c r="AM70" i="8"/>
  <c r="AN70" i="8"/>
  <c r="AO70" i="8"/>
  <c r="AP70" i="8"/>
  <c r="AQ70" i="8"/>
  <c r="AR70" i="8"/>
  <c r="AS70" i="8"/>
  <c r="AT70" i="8"/>
  <c r="AU70" i="8"/>
  <c r="AV70" i="8"/>
  <c r="AW70" i="8"/>
  <c r="AX70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O71" i="8"/>
  <c r="AP71" i="8"/>
  <c r="AQ71" i="8"/>
  <c r="AR71" i="8"/>
  <c r="AS71" i="8"/>
  <c r="AT71" i="8"/>
  <c r="AU71" i="8"/>
  <c r="AV71" i="8"/>
  <c r="AW71" i="8"/>
  <c r="AX71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AK72" i="8"/>
  <c r="AL72" i="8"/>
  <c r="AM72" i="8"/>
  <c r="AN72" i="8"/>
  <c r="AO72" i="8"/>
  <c r="AP72" i="8"/>
  <c r="AQ72" i="8"/>
  <c r="AR72" i="8"/>
  <c r="AS72" i="8"/>
  <c r="AT72" i="8"/>
  <c r="AU72" i="8"/>
  <c r="AV72" i="8"/>
  <c r="AW72" i="8"/>
  <c r="AX72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AK73" i="8"/>
  <c r="AL73" i="8"/>
  <c r="AM73" i="8"/>
  <c r="AN73" i="8"/>
  <c r="AO73" i="8"/>
  <c r="AP73" i="8"/>
  <c r="AQ73" i="8"/>
  <c r="AR73" i="8"/>
  <c r="AS73" i="8"/>
  <c r="AT73" i="8"/>
  <c r="AU73" i="8"/>
  <c r="AV73" i="8"/>
  <c r="AW73" i="8"/>
  <c r="AX73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AO74" i="8"/>
  <c r="AP74" i="8"/>
  <c r="AQ74" i="8"/>
  <c r="AR74" i="8"/>
  <c r="AS74" i="8"/>
  <c r="AT74" i="8"/>
  <c r="AU74" i="8"/>
  <c r="AV74" i="8"/>
  <c r="AW74" i="8"/>
  <c r="AX74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AP75" i="8"/>
  <c r="AQ75" i="8"/>
  <c r="AR75" i="8"/>
  <c r="AS75" i="8"/>
  <c r="AT75" i="8"/>
  <c r="AU75" i="8"/>
  <c r="AV75" i="8"/>
  <c r="AW75" i="8"/>
  <c r="AX75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AR76" i="8"/>
  <c r="AS76" i="8"/>
  <c r="AT76" i="8"/>
  <c r="AU76" i="8"/>
  <c r="AV76" i="8"/>
  <c r="AW76" i="8"/>
  <c r="AX76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AR77" i="8"/>
  <c r="AS77" i="8"/>
  <c r="AT77" i="8"/>
  <c r="AU77" i="8"/>
  <c r="AV77" i="8"/>
  <c r="AW77" i="8"/>
  <c r="AX77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AR78" i="8"/>
  <c r="AS78" i="8"/>
  <c r="AT78" i="8"/>
  <c r="AU78" i="8"/>
  <c r="AV78" i="8"/>
  <c r="AW78" i="8"/>
  <c r="AX78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AK79" i="8"/>
  <c r="AL79" i="8"/>
  <c r="AM79" i="8"/>
  <c r="AN79" i="8"/>
  <c r="AO79" i="8"/>
  <c r="AP79" i="8"/>
  <c r="AQ79" i="8"/>
  <c r="AR79" i="8"/>
  <c r="AS79" i="8"/>
  <c r="AT79" i="8"/>
  <c r="AU79" i="8"/>
  <c r="AV79" i="8"/>
  <c r="AW79" i="8"/>
  <c r="AX79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AK80" i="8"/>
  <c r="AL80" i="8"/>
  <c r="AM80" i="8"/>
  <c r="AN80" i="8"/>
  <c r="AO80" i="8"/>
  <c r="AP80" i="8"/>
  <c r="AQ80" i="8"/>
  <c r="AR80" i="8"/>
  <c r="AS80" i="8"/>
  <c r="AT80" i="8"/>
  <c r="AU80" i="8"/>
  <c r="AV80" i="8"/>
  <c r="AW80" i="8"/>
  <c r="AX80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AK81" i="8"/>
  <c r="AL81" i="8"/>
  <c r="AM81" i="8"/>
  <c r="AN81" i="8"/>
  <c r="AO81" i="8"/>
  <c r="AP81" i="8"/>
  <c r="AQ81" i="8"/>
  <c r="AR81" i="8"/>
  <c r="AS81" i="8"/>
  <c r="AT81" i="8"/>
  <c r="AU81" i="8"/>
  <c r="AV81" i="8"/>
  <c r="AW81" i="8"/>
  <c r="AX81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AK82" i="8"/>
  <c r="AL82" i="8"/>
  <c r="AM82" i="8"/>
  <c r="AN82" i="8"/>
  <c r="AO82" i="8"/>
  <c r="AP82" i="8"/>
  <c r="AQ82" i="8"/>
  <c r="AR82" i="8"/>
  <c r="AS82" i="8"/>
  <c r="AT82" i="8"/>
  <c r="AU82" i="8"/>
  <c r="AV82" i="8"/>
  <c r="AW82" i="8"/>
  <c r="AX82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AL83" i="8"/>
  <c r="AM83" i="8"/>
  <c r="AN83" i="8"/>
  <c r="AO83" i="8"/>
  <c r="AP83" i="8"/>
  <c r="AQ83" i="8"/>
  <c r="AR83" i="8"/>
  <c r="AS83" i="8"/>
  <c r="AT83" i="8"/>
  <c r="AU83" i="8"/>
  <c r="AV83" i="8"/>
  <c r="AW83" i="8"/>
  <c r="AX83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AO84" i="8"/>
  <c r="AP84" i="8"/>
  <c r="AQ84" i="8"/>
  <c r="AR84" i="8"/>
  <c r="AS84" i="8"/>
  <c r="AT84" i="8"/>
  <c r="AU84" i="8"/>
  <c r="AV84" i="8"/>
  <c r="AW84" i="8"/>
  <c r="AX84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AT86" i="8"/>
  <c r="AU86" i="8"/>
  <c r="AV86" i="8"/>
  <c r="AW86" i="8"/>
  <c r="AX86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AO87" i="8"/>
  <c r="AP87" i="8"/>
  <c r="AQ87" i="8"/>
  <c r="AR87" i="8"/>
  <c r="AS87" i="8"/>
  <c r="AT87" i="8"/>
  <c r="AU87" i="8"/>
  <c r="AV87" i="8"/>
  <c r="AW87" i="8"/>
  <c r="AX87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P88" i="8"/>
  <c r="AQ88" i="8"/>
  <c r="AR88" i="8"/>
  <c r="AS88" i="8"/>
  <c r="AT88" i="8"/>
  <c r="AU88" i="8"/>
  <c r="AV88" i="8"/>
  <c r="AW88" i="8"/>
  <c r="AX88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AP89" i="8"/>
  <c r="AQ89" i="8"/>
  <c r="AR89" i="8"/>
  <c r="AS89" i="8"/>
  <c r="AT89" i="8"/>
  <c r="AU89" i="8"/>
  <c r="AV89" i="8"/>
  <c r="AW89" i="8"/>
  <c r="AX89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AN90" i="8"/>
  <c r="AO90" i="8"/>
  <c r="AP90" i="8"/>
  <c r="AQ90" i="8"/>
  <c r="AR90" i="8"/>
  <c r="AS90" i="8"/>
  <c r="AT90" i="8"/>
  <c r="AU90" i="8"/>
  <c r="AV90" i="8"/>
  <c r="AW90" i="8"/>
  <c r="AX90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V91" i="8"/>
  <c r="AW91" i="8"/>
  <c r="AX91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AK92" i="8"/>
  <c r="AL92" i="8"/>
  <c r="AM92" i="8"/>
  <c r="AN92" i="8"/>
  <c r="AO92" i="8"/>
  <c r="AP92" i="8"/>
  <c r="AQ92" i="8"/>
  <c r="AR92" i="8"/>
  <c r="AS92" i="8"/>
  <c r="AT92" i="8"/>
  <c r="AU92" i="8"/>
  <c r="AV92" i="8"/>
  <c r="AW92" i="8"/>
  <c r="AX92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AK93" i="8"/>
  <c r="AL93" i="8"/>
  <c r="AM93" i="8"/>
  <c r="AN93" i="8"/>
  <c r="AO93" i="8"/>
  <c r="AP93" i="8"/>
  <c r="AQ93" i="8"/>
  <c r="AR93" i="8"/>
  <c r="AS93" i="8"/>
  <c r="AT93" i="8"/>
  <c r="AU93" i="8"/>
  <c r="AV93" i="8"/>
  <c r="AW93" i="8"/>
  <c r="AX93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AK94" i="8"/>
  <c r="AL94" i="8"/>
  <c r="AM94" i="8"/>
  <c r="AN94" i="8"/>
  <c r="AO94" i="8"/>
  <c r="AP94" i="8"/>
  <c r="AQ94" i="8"/>
  <c r="AR94" i="8"/>
  <c r="AS94" i="8"/>
  <c r="AT94" i="8"/>
  <c r="AU94" i="8"/>
  <c r="AV94" i="8"/>
  <c r="AW94" i="8"/>
  <c r="AX94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AK95" i="8"/>
  <c r="AL95" i="8"/>
  <c r="AM95" i="8"/>
  <c r="AN95" i="8"/>
  <c r="AO95" i="8"/>
  <c r="AP95" i="8"/>
  <c r="AQ95" i="8"/>
  <c r="AR95" i="8"/>
  <c r="AS95" i="8"/>
  <c r="AT95" i="8"/>
  <c r="AU95" i="8"/>
  <c r="AV95" i="8"/>
  <c r="AW95" i="8"/>
  <c r="AX95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AK96" i="8"/>
  <c r="AL96" i="8"/>
  <c r="AM96" i="8"/>
  <c r="AN96" i="8"/>
  <c r="AO96" i="8"/>
  <c r="AP96" i="8"/>
  <c r="AQ96" i="8"/>
  <c r="AR96" i="8"/>
  <c r="AS96" i="8"/>
  <c r="AT96" i="8"/>
  <c r="AU96" i="8"/>
  <c r="AV96" i="8"/>
  <c r="AW96" i="8"/>
  <c r="AX96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AK97" i="8"/>
  <c r="AL97" i="8"/>
  <c r="AM97" i="8"/>
  <c r="AN97" i="8"/>
  <c r="AO97" i="8"/>
  <c r="AP97" i="8"/>
  <c r="AQ97" i="8"/>
  <c r="AR97" i="8"/>
  <c r="AS97" i="8"/>
  <c r="AT97" i="8"/>
  <c r="AU97" i="8"/>
  <c r="AV97" i="8"/>
  <c r="AW97" i="8"/>
  <c r="AX97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AK98" i="8"/>
  <c r="AL98" i="8"/>
  <c r="AM98" i="8"/>
  <c r="AN98" i="8"/>
  <c r="AO98" i="8"/>
  <c r="AP98" i="8"/>
  <c r="AQ98" i="8"/>
  <c r="AR98" i="8"/>
  <c r="AS98" i="8"/>
  <c r="AT98" i="8"/>
  <c r="AU98" i="8"/>
  <c r="AV98" i="8"/>
  <c r="AW98" i="8"/>
  <c r="AX98" i="8"/>
  <c r="AW99" i="8"/>
  <c r="AX99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AK100" i="8"/>
  <c r="AL100" i="8"/>
  <c r="AM100" i="8"/>
  <c r="AN100" i="8"/>
  <c r="AO100" i="8"/>
  <c r="AP100" i="8"/>
  <c r="AQ100" i="8"/>
  <c r="AR100" i="8"/>
  <c r="AS100" i="8"/>
  <c r="AT100" i="8"/>
  <c r="AU100" i="8"/>
  <c r="AV100" i="8"/>
  <c r="AW100" i="8"/>
  <c r="AX100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AK101" i="8"/>
  <c r="AL101" i="8"/>
  <c r="AM101" i="8"/>
  <c r="AN101" i="8"/>
  <c r="AO101" i="8"/>
  <c r="AP101" i="8"/>
  <c r="AQ101" i="8"/>
  <c r="AR101" i="8"/>
  <c r="AS101" i="8"/>
  <c r="AT101" i="8"/>
  <c r="AU101" i="8"/>
  <c r="AV101" i="8"/>
  <c r="AW101" i="8"/>
  <c r="AX101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AK102" i="8"/>
  <c r="AL102" i="8"/>
  <c r="AM102" i="8"/>
  <c r="AN102" i="8"/>
  <c r="AO102" i="8"/>
  <c r="AP102" i="8"/>
  <c r="AQ102" i="8"/>
  <c r="AR102" i="8"/>
  <c r="AS102" i="8"/>
  <c r="AT102" i="8"/>
  <c r="AU102" i="8"/>
  <c r="AV102" i="8"/>
  <c r="AW102" i="8"/>
  <c r="AX102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AK103" i="8"/>
  <c r="AL103" i="8"/>
  <c r="AM103" i="8"/>
  <c r="AN103" i="8"/>
  <c r="AO103" i="8"/>
  <c r="AP103" i="8"/>
  <c r="AQ103" i="8"/>
  <c r="AR103" i="8"/>
  <c r="AS103" i="8"/>
  <c r="AT103" i="8"/>
  <c r="AU103" i="8"/>
  <c r="AV103" i="8"/>
  <c r="AW103" i="8"/>
  <c r="AX103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AK104" i="8"/>
  <c r="AL104" i="8"/>
  <c r="AM104" i="8"/>
  <c r="AN104" i="8"/>
  <c r="AO104" i="8"/>
  <c r="AP104" i="8"/>
  <c r="AQ104" i="8"/>
  <c r="AR104" i="8"/>
  <c r="AS104" i="8"/>
  <c r="AT104" i="8"/>
  <c r="AU104" i="8"/>
  <c r="AV104" i="8"/>
  <c r="AW104" i="8"/>
  <c r="AX104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AK105" i="8"/>
  <c r="AL105" i="8"/>
  <c r="AM105" i="8"/>
  <c r="AN105" i="8"/>
  <c r="AO105" i="8"/>
  <c r="AP105" i="8"/>
  <c r="AQ105" i="8"/>
  <c r="AR105" i="8"/>
  <c r="AS105" i="8"/>
  <c r="AT105" i="8"/>
  <c r="AU105" i="8"/>
  <c r="AV105" i="8"/>
  <c r="AW105" i="8"/>
  <c r="AX105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AK106" i="8"/>
  <c r="AL106" i="8"/>
  <c r="AM106" i="8"/>
  <c r="AN106" i="8"/>
  <c r="AO106" i="8"/>
  <c r="AP106" i="8"/>
  <c r="AQ106" i="8"/>
  <c r="AR106" i="8"/>
  <c r="AS106" i="8"/>
  <c r="AT106" i="8"/>
  <c r="AU106" i="8"/>
  <c r="AV106" i="8"/>
  <c r="AW106" i="8"/>
  <c r="AX106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AK107" i="8"/>
  <c r="AL107" i="8"/>
  <c r="AM107" i="8"/>
  <c r="AN107" i="8"/>
  <c r="AO107" i="8"/>
  <c r="AP107" i="8"/>
  <c r="AQ107" i="8"/>
  <c r="AR107" i="8"/>
  <c r="AS107" i="8"/>
  <c r="AT107" i="8"/>
  <c r="AU107" i="8"/>
  <c r="AV107" i="8"/>
  <c r="AW107" i="8"/>
  <c r="AX107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AK108" i="8"/>
  <c r="AL108" i="8"/>
  <c r="AM108" i="8"/>
  <c r="AN108" i="8"/>
  <c r="AO108" i="8"/>
  <c r="AP108" i="8"/>
  <c r="AQ108" i="8"/>
  <c r="AR108" i="8"/>
  <c r="AS108" i="8"/>
  <c r="AT108" i="8"/>
  <c r="AU108" i="8"/>
  <c r="AV108" i="8"/>
  <c r="AW108" i="8"/>
  <c r="AX108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AK109" i="8"/>
  <c r="AL109" i="8"/>
  <c r="AM109" i="8"/>
  <c r="AN109" i="8"/>
  <c r="AO109" i="8"/>
  <c r="AP109" i="8"/>
  <c r="AQ109" i="8"/>
  <c r="AR109" i="8"/>
  <c r="AS109" i="8"/>
  <c r="AT109" i="8"/>
  <c r="AU109" i="8"/>
  <c r="AV109" i="8"/>
  <c r="AW109" i="8"/>
  <c r="AX109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AK110" i="8"/>
  <c r="AL110" i="8"/>
  <c r="AM110" i="8"/>
  <c r="AN110" i="8"/>
  <c r="AO110" i="8"/>
  <c r="AP110" i="8"/>
  <c r="AQ110" i="8"/>
  <c r="AR110" i="8"/>
  <c r="AS110" i="8"/>
  <c r="AT110" i="8"/>
  <c r="AU110" i="8"/>
  <c r="AV110" i="8"/>
  <c r="AW110" i="8"/>
  <c r="AX110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AK111" i="8"/>
  <c r="AL111" i="8"/>
  <c r="AM111" i="8"/>
  <c r="AN111" i="8"/>
  <c r="AO111" i="8"/>
  <c r="AP111" i="8"/>
  <c r="AQ111" i="8"/>
  <c r="AR111" i="8"/>
  <c r="AS111" i="8"/>
  <c r="AT111" i="8"/>
  <c r="AU111" i="8"/>
  <c r="AV111" i="8"/>
  <c r="AW111" i="8"/>
  <c r="AX111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AK112" i="8"/>
  <c r="AL112" i="8"/>
  <c r="AM112" i="8"/>
  <c r="AN112" i="8"/>
  <c r="AO112" i="8"/>
  <c r="AP112" i="8"/>
  <c r="AQ112" i="8"/>
  <c r="AR112" i="8"/>
  <c r="AS112" i="8"/>
  <c r="AT112" i="8"/>
  <c r="AU112" i="8"/>
  <c r="AV112" i="8"/>
  <c r="AW112" i="8"/>
  <c r="AX112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AK113" i="8"/>
  <c r="AL113" i="8"/>
  <c r="AM113" i="8"/>
  <c r="AN113" i="8"/>
  <c r="AO113" i="8"/>
  <c r="AP113" i="8"/>
  <c r="AQ113" i="8"/>
  <c r="AR113" i="8"/>
  <c r="AS113" i="8"/>
  <c r="AT113" i="8"/>
  <c r="AU113" i="8"/>
  <c r="AV113" i="8"/>
  <c r="AW113" i="8"/>
  <c r="AX113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AK114" i="8"/>
  <c r="AL114" i="8"/>
  <c r="AM114" i="8"/>
  <c r="AN114" i="8"/>
  <c r="AO114" i="8"/>
  <c r="AP114" i="8"/>
  <c r="AQ114" i="8"/>
  <c r="AR114" i="8"/>
  <c r="AS114" i="8"/>
  <c r="AT114" i="8"/>
  <c r="AU114" i="8"/>
  <c r="AV114" i="8"/>
  <c r="AW114" i="8"/>
  <c r="AX114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AK115" i="8"/>
  <c r="AL115" i="8"/>
  <c r="AM115" i="8"/>
  <c r="AN115" i="8"/>
  <c r="AO115" i="8"/>
  <c r="AP115" i="8"/>
  <c r="AQ115" i="8"/>
  <c r="AR115" i="8"/>
  <c r="AS115" i="8"/>
  <c r="AT115" i="8"/>
  <c r="AU115" i="8"/>
  <c r="AV115" i="8"/>
  <c r="AW115" i="8"/>
  <c r="AX115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AK116" i="8"/>
  <c r="AL116" i="8"/>
  <c r="AM116" i="8"/>
  <c r="AN116" i="8"/>
  <c r="AO116" i="8"/>
  <c r="AP116" i="8"/>
  <c r="AQ116" i="8"/>
  <c r="AR116" i="8"/>
  <c r="AS116" i="8"/>
  <c r="AT116" i="8"/>
  <c r="AU116" i="8"/>
  <c r="AV116" i="8"/>
  <c r="AW116" i="8"/>
  <c r="AX116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AK117" i="8"/>
  <c r="AL117" i="8"/>
  <c r="AM117" i="8"/>
  <c r="AN117" i="8"/>
  <c r="AO117" i="8"/>
  <c r="AP117" i="8"/>
  <c r="AQ117" i="8"/>
  <c r="AR117" i="8"/>
  <c r="AS117" i="8"/>
  <c r="AT117" i="8"/>
  <c r="AU117" i="8"/>
  <c r="AV117" i="8"/>
  <c r="AW117" i="8"/>
  <c r="AX117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AK118" i="8"/>
  <c r="AL118" i="8"/>
  <c r="AM118" i="8"/>
  <c r="AN118" i="8"/>
  <c r="AO118" i="8"/>
  <c r="AP118" i="8"/>
  <c r="AQ118" i="8"/>
  <c r="AR118" i="8"/>
  <c r="AS118" i="8"/>
  <c r="AT118" i="8"/>
  <c r="AU118" i="8"/>
  <c r="AV118" i="8"/>
  <c r="AW118" i="8"/>
  <c r="AX118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AK119" i="8"/>
  <c r="AL119" i="8"/>
  <c r="AM119" i="8"/>
  <c r="AN119" i="8"/>
  <c r="AO119" i="8"/>
  <c r="AP119" i="8"/>
  <c r="AQ119" i="8"/>
  <c r="AR119" i="8"/>
  <c r="AS119" i="8"/>
  <c r="AT119" i="8"/>
  <c r="AU119" i="8"/>
  <c r="AV119" i="8"/>
  <c r="AW119" i="8"/>
  <c r="AX119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AK120" i="8"/>
  <c r="AL120" i="8"/>
  <c r="AM120" i="8"/>
  <c r="AN120" i="8"/>
  <c r="AO120" i="8"/>
  <c r="AP120" i="8"/>
  <c r="AQ120" i="8"/>
  <c r="AR120" i="8"/>
  <c r="AS120" i="8"/>
  <c r="AT120" i="8"/>
  <c r="AU120" i="8"/>
  <c r="AV120" i="8"/>
  <c r="AW120" i="8"/>
  <c r="AX120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AK121" i="8"/>
  <c r="AL121" i="8"/>
  <c r="AM121" i="8"/>
  <c r="AN121" i="8"/>
  <c r="AO121" i="8"/>
  <c r="AP121" i="8"/>
  <c r="AQ121" i="8"/>
  <c r="AR121" i="8"/>
  <c r="AS121" i="8"/>
  <c r="AT121" i="8"/>
  <c r="AU121" i="8"/>
  <c r="AV121" i="8"/>
  <c r="AW121" i="8"/>
  <c r="AX121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AK122" i="8"/>
  <c r="AL122" i="8"/>
  <c r="AM122" i="8"/>
  <c r="AN122" i="8"/>
  <c r="AO122" i="8"/>
  <c r="AP122" i="8"/>
  <c r="AQ122" i="8"/>
  <c r="AR122" i="8"/>
  <c r="AS122" i="8"/>
  <c r="AT122" i="8"/>
  <c r="AU122" i="8"/>
  <c r="AV122" i="8"/>
  <c r="AW122" i="8"/>
  <c r="AX122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AK123" i="8"/>
  <c r="AL123" i="8"/>
  <c r="AM123" i="8"/>
  <c r="AN123" i="8"/>
  <c r="AO123" i="8"/>
  <c r="AP123" i="8"/>
  <c r="AQ123" i="8"/>
  <c r="AR123" i="8"/>
  <c r="AS123" i="8"/>
  <c r="AT123" i="8"/>
  <c r="AU123" i="8"/>
  <c r="AV123" i="8"/>
  <c r="AW123" i="8"/>
  <c r="AX123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AK124" i="8"/>
  <c r="AL124" i="8"/>
  <c r="AM124" i="8"/>
  <c r="AN124" i="8"/>
  <c r="AO124" i="8"/>
  <c r="AP124" i="8"/>
  <c r="AQ124" i="8"/>
  <c r="AR124" i="8"/>
  <c r="AS124" i="8"/>
  <c r="AT124" i="8"/>
  <c r="AU124" i="8"/>
  <c r="AV124" i="8"/>
  <c r="AW124" i="8"/>
  <c r="AX124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AK125" i="8"/>
  <c r="AL125" i="8"/>
  <c r="AM125" i="8"/>
  <c r="AN125" i="8"/>
  <c r="AO125" i="8"/>
  <c r="AP125" i="8"/>
  <c r="AQ125" i="8"/>
  <c r="AR125" i="8"/>
  <c r="AS125" i="8"/>
  <c r="AT125" i="8"/>
  <c r="AU125" i="8"/>
  <c r="AV125" i="8"/>
  <c r="AW125" i="8"/>
  <c r="AX125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AK126" i="8"/>
  <c r="AL126" i="8"/>
  <c r="AM126" i="8"/>
  <c r="AN126" i="8"/>
  <c r="AO126" i="8"/>
  <c r="AP126" i="8"/>
  <c r="AQ126" i="8"/>
  <c r="AR126" i="8"/>
  <c r="AS126" i="8"/>
  <c r="AT126" i="8"/>
  <c r="AU126" i="8"/>
  <c r="AV126" i="8"/>
  <c r="AW126" i="8"/>
  <c r="AX126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AK127" i="8"/>
  <c r="AL127" i="8"/>
  <c r="AM127" i="8"/>
  <c r="AN127" i="8"/>
  <c r="AO127" i="8"/>
  <c r="AP127" i="8"/>
  <c r="AQ127" i="8"/>
  <c r="AR127" i="8"/>
  <c r="AS127" i="8"/>
  <c r="AT127" i="8"/>
  <c r="AU127" i="8"/>
  <c r="AV127" i="8"/>
  <c r="AW127" i="8"/>
  <c r="AX127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AK128" i="8"/>
  <c r="AL128" i="8"/>
  <c r="AM128" i="8"/>
  <c r="AN128" i="8"/>
  <c r="AO128" i="8"/>
  <c r="AP128" i="8"/>
  <c r="AQ128" i="8"/>
  <c r="AR128" i="8"/>
  <c r="AS128" i="8"/>
  <c r="AT128" i="8"/>
  <c r="AU128" i="8"/>
  <c r="AV128" i="8"/>
  <c r="AW128" i="8"/>
  <c r="AX128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AK129" i="8"/>
  <c r="AL129" i="8"/>
  <c r="AM129" i="8"/>
  <c r="AN129" i="8"/>
  <c r="AO129" i="8"/>
  <c r="AP129" i="8"/>
  <c r="AQ129" i="8"/>
  <c r="AR129" i="8"/>
  <c r="AS129" i="8"/>
  <c r="AT129" i="8"/>
  <c r="AU129" i="8"/>
  <c r="AV129" i="8"/>
  <c r="AW129" i="8"/>
  <c r="AX129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AK130" i="8"/>
  <c r="AL130" i="8"/>
  <c r="AM130" i="8"/>
  <c r="AN130" i="8"/>
  <c r="AO130" i="8"/>
  <c r="AP130" i="8"/>
  <c r="AQ130" i="8"/>
  <c r="AR130" i="8"/>
  <c r="AS130" i="8"/>
  <c r="AT130" i="8"/>
  <c r="AU130" i="8"/>
  <c r="AV130" i="8"/>
  <c r="AW130" i="8"/>
  <c r="AX130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AK131" i="8"/>
  <c r="AL131" i="8"/>
  <c r="AM131" i="8"/>
  <c r="AN131" i="8"/>
  <c r="AO131" i="8"/>
  <c r="AP131" i="8"/>
  <c r="AQ131" i="8"/>
  <c r="AR131" i="8"/>
  <c r="AS131" i="8"/>
  <c r="AT131" i="8"/>
  <c r="AU131" i="8"/>
  <c r="AV131" i="8"/>
  <c r="AW131" i="8"/>
  <c r="AX131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AK132" i="8"/>
  <c r="AL132" i="8"/>
  <c r="AM132" i="8"/>
  <c r="AN132" i="8"/>
  <c r="AO132" i="8"/>
  <c r="AP132" i="8"/>
  <c r="AQ132" i="8"/>
  <c r="AR132" i="8"/>
  <c r="AS132" i="8"/>
  <c r="AT132" i="8"/>
  <c r="AU132" i="8"/>
  <c r="AV132" i="8"/>
  <c r="AW132" i="8"/>
  <c r="AX132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AK133" i="8"/>
  <c r="AL133" i="8"/>
  <c r="AM133" i="8"/>
  <c r="AN133" i="8"/>
  <c r="AO133" i="8"/>
  <c r="AP133" i="8"/>
  <c r="AQ133" i="8"/>
  <c r="AR133" i="8"/>
  <c r="AS133" i="8"/>
  <c r="AT133" i="8"/>
  <c r="AU133" i="8"/>
  <c r="AV133" i="8"/>
  <c r="AW133" i="8"/>
  <c r="AX133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AK134" i="8"/>
  <c r="AL134" i="8"/>
  <c r="AM134" i="8"/>
  <c r="AN134" i="8"/>
  <c r="AO134" i="8"/>
  <c r="AP134" i="8"/>
  <c r="AQ134" i="8"/>
  <c r="AR134" i="8"/>
  <c r="AS134" i="8"/>
  <c r="AT134" i="8"/>
  <c r="AU134" i="8"/>
  <c r="AV134" i="8"/>
  <c r="AW134" i="8"/>
  <c r="AX134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AK135" i="8"/>
  <c r="AL135" i="8"/>
  <c r="AM135" i="8"/>
  <c r="AN135" i="8"/>
  <c r="AO135" i="8"/>
  <c r="AP135" i="8"/>
  <c r="AQ135" i="8"/>
  <c r="AR135" i="8"/>
  <c r="AS135" i="8"/>
  <c r="AT135" i="8"/>
  <c r="AU135" i="8"/>
  <c r="AV135" i="8"/>
  <c r="AW135" i="8"/>
  <c r="AX135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AK136" i="8"/>
  <c r="AL136" i="8"/>
  <c r="AM136" i="8"/>
  <c r="AN136" i="8"/>
  <c r="AO136" i="8"/>
  <c r="AP136" i="8"/>
  <c r="AQ136" i="8"/>
  <c r="AR136" i="8"/>
  <c r="AS136" i="8"/>
  <c r="AT136" i="8"/>
  <c r="AU136" i="8"/>
  <c r="AV136" i="8"/>
  <c r="AW136" i="8"/>
  <c r="AX136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AK137" i="8"/>
  <c r="AL137" i="8"/>
  <c r="AM137" i="8"/>
  <c r="AN137" i="8"/>
  <c r="AO137" i="8"/>
  <c r="AP137" i="8"/>
  <c r="AQ137" i="8"/>
  <c r="AR137" i="8"/>
  <c r="AS137" i="8"/>
  <c r="AT137" i="8"/>
  <c r="AU137" i="8"/>
  <c r="AV137" i="8"/>
  <c r="AW137" i="8"/>
  <c r="AX137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AK138" i="8"/>
  <c r="AL138" i="8"/>
  <c r="AM138" i="8"/>
  <c r="AN138" i="8"/>
  <c r="AO138" i="8"/>
  <c r="AP138" i="8"/>
  <c r="AQ138" i="8"/>
  <c r="AR138" i="8"/>
  <c r="AS138" i="8"/>
  <c r="AT138" i="8"/>
  <c r="AU138" i="8"/>
  <c r="AV138" i="8"/>
  <c r="AW138" i="8"/>
  <c r="AX138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AK139" i="8"/>
  <c r="AL139" i="8"/>
  <c r="AM139" i="8"/>
  <c r="AN139" i="8"/>
  <c r="AO139" i="8"/>
  <c r="AP139" i="8"/>
  <c r="AQ139" i="8"/>
  <c r="AR139" i="8"/>
  <c r="AS139" i="8"/>
  <c r="AT139" i="8"/>
  <c r="AU139" i="8"/>
  <c r="AV139" i="8"/>
  <c r="AW139" i="8"/>
  <c r="AX139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AK140" i="8"/>
  <c r="AL140" i="8"/>
  <c r="AM140" i="8"/>
  <c r="AN140" i="8"/>
  <c r="AO140" i="8"/>
  <c r="AP140" i="8"/>
  <c r="AQ140" i="8"/>
  <c r="AR140" i="8"/>
  <c r="AS140" i="8"/>
  <c r="AT140" i="8"/>
  <c r="AU140" i="8"/>
  <c r="AV140" i="8"/>
  <c r="AW140" i="8"/>
  <c r="AX140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AK141" i="8"/>
  <c r="AL141" i="8"/>
  <c r="AM141" i="8"/>
  <c r="AN141" i="8"/>
  <c r="AO141" i="8"/>
  <c r="AP141" i="8"/>
  <c r="AQ141" i="8"/>
  <c r="AR141" i="8"/>
  <c r="AS141" i="8"/>
  <c r="AT141" i="8"/>
  <c r="AU141" i="8"/>
  <c r="AV141" i="8"/>
  <c r="AW141" i="8"/>
  <c r="AX141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AK142" i="8"/>
  <c r="AL142" i="8"/>
  <c r="AM142" i="8"/>
  <c r="AN142" i="8"/>
  <c r="AO142" i="8"/>
  <c r="AP142" i="8"/>
  <c r="AQ142" i="8"/>
  <c r="AR142" i="8"/>
  <c r="AS142" i="8"/>
  <c r="AT142" i="8"/>
  <c r="AU142" i="8"/>
  <c r="AV142" i="8"/>
  <c r="AW142" i="8"/>
  <c r="AX142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AK143" i="8"/>
  <c r="AL143" i="8"/>
  <c r="AM143" i="8"/>
  <c r="AN143" i="8"/>
  <c r="AO143" i="8"/>
  <c r="AP143" i="8"/>
  <c r="AQ143" i="8"/>
  <c r="AR143" i="8"/>
  <c r="AS143" i="8"/>
  <c r="AT143" i="8"/>
  <c r="AU143" i="8"/>
  <c r="AV143" i="8"/>
  <c r="AW143" i="8"/>
  <c r="AX143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AK144" i="8"/>
  <c r="AL144" i="8"/>
  <c r="AM144" i="8"/>
  <c r="AN144" i="8"/>
  <c r="AO144" i="8"/>
  <c r="AP144" i="8"/>
  <c r="AQ144" i="8"/>
  <c r="AR144" i="8"/>
  <c r="AS144" i="8"/>
  <c r="AT144" i="8"/>
  <c r="AU144" i="8"/>
  <c r="AV144" i="8"/>
  <c r="AW144" i="8"/>
  <c r="AX144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AK145" i="8"/>
  <c r="AL145" i="8"/>
  <c r="AM145" i="8"/>
  <c r="AN145" i="8"/>
  <c r="AO145" i="8"/>
  <c r="AP145" i="8"/>
  <c r="AQ145" i="8"/>
  <c r="AR145" i="8"/>
  <c r="AS145" i="8"/>
  <c r="AT145" i="8"/>
  <c r="AU145" i="8"/>
  <c r="AV145" i="8"/>
  <c r="AW145" i="8"/>
  <c r="AX145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AK146" i="8"/>
  <c r="AL146" i="8"/>
  <c r="AM146" i="8"/>
  <c r="AN146" i="8"/>
  <c r="AO146" i="8"/>
  <c r="AP146" i="8"/>
  <c r="AQ146" i="8"/>
  <c r="AR146" i="8"/>
  <c r="AS146" i="8"/>
  <c r="AT146" i="8"/>
  <c r="AU146" i="8"/>
  <c r="AV146" i="8"/>
  <c r="AW146" i="8"/>
  <c r="AX146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AK147" i="8"/>
  <c r="AL147" i="8"/>
  <c r="AM147" i="8"/>
  <c r="AN147" i="8"/>
  <c r="AO147" i="8"/>
  <c r="AP147" i="8"/>
  <c r="AQ147" i="8"/>
  <c r="AR147" i="8"/>
  <c r="AS147" i="8"/>
  <c r="AT147" i="8"/>
  <c r="AU147" i="8"/>
  <c r="AV147" i="8"/>
  <c r="AW147" i="8"/>
  <c r="AX147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AK148" i="8"/>
  <c r="AL148" i="8"/>
  <c r="AM148" i="8"/>
  <c r="AN148" i="8"/>
  <c r="AO148" i="8"/>
  <c r="AP148" i="8"/>
  <c r="AQ148" i="8"/>
  <c r="AR148" i="8"/>
  <c r="AS148" i="8"/>
  <c r="AT148" i="8"/>
  <c r="AU148" i="8"/>
  <c r="AV148" i="8"/>
  <c r="AW148" i="8"/>
  <c r="AX148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AK149" i="8"/>
  <c r="AL149" i="8"/>
  <c r="AM149" i="8"/>
  <c r="AN149" i="8"/>
  <c r="AO149" i="8"/>
  <c r="AP149" i="8"/>
  <c r="AQ149" i="8"/>
  <c r="AR149" i="8"/>
  <c r="AS149" i="8"/>
  <c r="AT149" i="8"/>
  <c r="AU149" i="8"/>
  <c r="AV149" i="8"/>
  <c r="AW149" i="8"/>
  <c r="AX149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AK150" i="8"/>
  <c r="AL150" i="8"/>
  <c r="AM150" i="8"/>
  <c r="AN150" i="8"/>
  <c r="AO150" i="8"/>
  <c r="AP150" i="8"/>
  <c r="AQ150" i="8"/>
  <c r="AR150" i="8"/>
  <c r="AS150" i="8"/>
  <c r="AT150" i="8"/>
  <c r="AU150" i="8"/>
  <c r="AV150" i="8"/>
  <c r="AW150" i="8"/>
  <c r="AX150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AK151" i="8"/>
  <c r="AL151" i="8"/>
  <c r="AM151" i="8"/>
  <c r="AN151" i="8"/>
  <c r="AO151" i="8"/>
  <c r="AP151" i="8"/>
  <c r="AQ151" i="8"/>
  <c r="AR151" i="8"/>
  <c r="AS151" i="8"/>
  <c r="AT151" i="8"/>
  <c r="AU151" i="8"/>
  <c r="AV151" i="8"/>
  <c r="AW151" i="8"/>
  <c r="AX151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AK152" i="8"/>
  <c r="AL152" i="8"/>
  <c r="AM152" i="8"/>
  <c r="AN152" i="8"/>
  <c r="AO152" i="8"/>
  <c r="AP152" i="8"/>
  <c r="AQ152" i="8"/>
  <c r="AR152" i="8"/>
  <c r="AS152" i="8"/>
  <c r="AT152" i="8"/>
  <c r="AU152" i="8"/>
  <c r="AV152" i="8"/>
  <c r="AW152" i="8"/>
  <c r="AX152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AK153" i="8"/>
  <c r="AL153" i="8"/>
  <c r="AM153" i="8"/>
  <c r="AN153" i="8"/>
  <c r="AO153" i="8"/>
  <c r="AP153" i="8"/>
  <c r="AQ153" i="8"/>
  <c r="AR153" i="8"/>
  <c r="AS153" i="8"/>
  <c r="AT153" i="8"/>
  <c r="AU153" i="8"/>
  <c r="AV153" i="8"/>
  <c r="AW153" i="8"/>
  <c r="AX153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AK154" i="8"/>
  <c r="AL154" i="8"/>
  <c r="AM154" i="8"/>
  <c r="AN154" i="8"/>
  <c r="AO154" i="8"/>
  <c r="AP154" i="8"/>
  <c r="AQ154" i="8"/>
  <c r="AR154" i="8"/>
  <c r="AS154" i="8"/>
  <c r="AT154" i="8"/>
  <c r="AU154" i="8"/>
  <c r="AV154" i="8"/>
  <c r="AW154" i="8"/>
  <c r="AX154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AK155" i="8"/>
  <c r="AL155" i="8"/>
  <c r="AM155" i="8"/>
  <c r="AN155" i="8"/>
  <c r="AO155" i="8"/>
  <c r="AP155" i="8"/>
  <c r="AQ155" i="8"/>
  <c r="AR155" i="8"/>
  <c r="AS155" i="8"/>
  <c r="AT155" i="8"/>
  <c r="AU155" i="8"/>
  <c r="AV155" i="8"/>
  <c r="AW155" i="8"/>
  <c r="AX155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AK156" i="8"/>
  <c r="AL156" i="8"/>
  <c r="AM156" i="8"/>
  <c r="AN156" i="8"/>
  <c r="AO156" i="8"/>
  <c r="AP156" i="8"/>
  <c r="AQ156" i="8"/>
  <c r="AR156" i="8"/>
  <c r="AS156" i="8"/>
  <c r="AT156" i="8"/>
  <c r="AU156" i="8"/>
  <c r="AV156" i="8"/>
  <c r="AW156" i="8"/>
  <c r="AX156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AK157" i="8"/>
  <c r="AL157" i="8"/>
  <c r="AM157" i="8"/>
  <c r="AN157" i="8"/>
  <c r="AO157" i="8"/>
  <c r="AP157" i="8"/>
  <c r="AQ157" i="8"/>
  <c r="AR157" i="8"/>
  <c r="AS157" i="8"/>
  <c r="AT157" i="8"/>
  <c r="AU157" i="8"/>
  <c r="AV157" i="8"/>
  <c r="AW157" i="8"/>
  <c r="AX157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AK158" i="8"/>
  <c r="AL158" i="8"/>
  <c r="AM158" i="8"/>
  <c r="AN158" i="8"/>
  <c r="AO158" i="8"/>
  <c r="AP158" i="8"/>
  <c r="AQ158" i="8"/>
  <c r="AR158" i="8"/>
  <c r="AS158" i="8"/>
  <c r="AT158" i="8"/>
  <c r="AU158" i="8"/>
  <c r="AV158" i="8"/>
  <c r="AW158" i="8"/>
  <c r="AX158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AK159" i="8"/>
  <c r="AL159" i="8"/>
  <c r="AM159" i="8"/>
  <c r="AN159" i="8"/>
  <c r="AO159" i="8"/>
  <c r="AP159" i="8"/>
  <c r="AQ159" i="8"/>
  <c r="AR159" i="8"/>
  <c r="AS159" i="8"/>
  <c r="AT159" i="8"/>
  <c r="AU159" i="8"/>
  <c r="AV159" i="8"/>
  <c r="AW159" i="8"/>
  <c r="AX159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AK160" i="8"/>
  <c r="AL160" i="8"/>
  <c r="AM160" i="8"/>
  <c r="AN160" i="8"/>
  <c r="AO160" i="8"/>
  <c r="AP160" i="8"/>
  <c r="AQ160" i="8"/>
  <c r="AR160" i="8"/>
  <c r="AS160" i="8"/>
  <c r="AT160" i="8"/>
  <c r="AU160" i="8"/>
  <c r="AV160" i="8"/>
  <c r="AW160" i="8"/>
  <c r="AX160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AK161" i="8"/>
  <c r="AL161" i="8"/>
  <c r="AM161" i="8"/>
  <c r="AN161" i="8"/>
  <c r="AO161" i="8"/>
  <c r="AP161" i="8"/>
  <c r="AQ161" i="8"/>
  <c r="AR161" i="8"/>
  <c r="AS161" i="8"/>
  <c r="AT161" i="8"/>
  <c r="AU161" i="8"/>
  <c r="AV161" i="8"/>
  <c r="AW161" i="8"/>
  <c r="AX161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AK162" i="8"/>
  <c r="AL162" i="8"/>
  <c r="AM162" i="8"/>
  <c r="AN162" i="8"/>
  <c r="AO162" i="8"/>
  <c r="AP162" i="8"/>
  <c r="AQ162" i="8"/>
  <c r="AR162" i="8"/>
  <c r="AS162" i="8"/>
  <c r="AT162" i="8"/>
  <c r="AU162" i="8"/>
  <c r="AV162" i="8"/>
  <c r="AW162" i="8"/>
  <c r="AX162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AK163" i="8"/>
  <c r="AL163" i="8"/>
  <c r="AM163" i="8"/>
  <c r="AN163" i="8"/>
  <c r="AO163" i="8"/>
  <c r="AP163" i="8"/>
  <c r="AQ163" i="8"/>
  <c r="AR163" i="8"/>
  <c r="AS163" i="8"/>
  <c r="AT163" i="8"/>
  <c r="AU163" i="8"/>
  <c r="AV163" i="8"/>
  <c r="AW163" i="8"/>
  <c r="AX163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AK164" i="8"/>
  <c r="AL164" i="8"/>
  <c r="AM164" i="8"/>
  <c r="AN164" i="8"/>
  <c r="AO164" i="8"/>
  <c r="AP164" i="8"/>
  <c r="AQ164" i="8"/>
  <c r="AR164" i="8"/>
  <c r="AS164" i="8"/>
  <c r="AT164" i="8"/>
  <c r="AU164" i="8"/>
  <c r="AV164" i="8"/>
  <c r="AW164" i="8"/>
  <c r="AX164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AK165" i="8"/>
  <c r="AL165" i="8"/>
  <c r="AM165" i="8"/>
  <c r="AN165" i="8"/>
  <c r="AO165" i="8"/>
  <c r="AP165" i="8"/>
  <c r="AQ165" i="8"/>
  <c r="AR165" i="8"/>
  <c r="AS165" i="8"/>
  <c r="AT165" i="8"/>
  <c r="AU165" i="8"/>
  <c r="AV165" i="8"/>
  <c r="AW165" i="8"/>
  <c r="AX165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AK166" i="8"/>
  <c r="AL166" i="8"/>
  <c r="AM166" i="8"/>
  <c r="AN166" i="8"/>
  <c r="AO166" i="8"/>
  <c r="AP166" i="8"/>
  <c r="AQ166" i="8"/>
  <c r="AR166" i="8"/>
  <c r="AS166" i="8"/>
  <c r="AT166" i="8"/>
  <c r="AU166" i="8"/>
  <c r="AV166" i="8"/>
  <c r="AW166" i="8"/>
  <c r="AX166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AK167" i="8"/>
  <c r="AL167" i="8"/>
  <c r="AM167" i="8"/>
  <c r="AN167" i="8"/>
  <c r="AO167" i="8"/>
  <c r="AP167" i="8"/>
  <c r="AQ167" i="8"/>
  <c r="AR167" i="8"/>
  <c r="AS167" i="8"/>
  <c r="AT167" i="8"/>
  <c r="AU167" i="8"/>
  <c r="AV167" i="8"/>
  <c r="AW167" i="8"/>
  <c r="AX167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AK168" i="8"/>
  <c r="AL168" i="8"/>
  <c r="AM168" i="8"/>
  <c r="AN168" i="8"/>
  <c r="AO168" i="8"/>
  <c r="AP168" i="8"/>
  <c r="AQ168" i="8"/>
  <c r="AR168" i="8"/>
  <c r="AS168" i="8"/>
  <c r="AT168" i="8"/>
  <c r="AU168" i="8"/>
  <c r="AV168" i="8"/>
  <c r="AW168" i="8"/>
  <c r="AX168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AK169" i="8"/>
  <c r="AL169" i="8"/>
  <c r="AM169" i="8"/>
  <c r="AN169" i="8"/>
  <c r="AO169" i="8"/>
  <c r="AP169" i="8"/>
  <c r="AQ169" i="8"/>
  <c r="AR169" i="8"/>
  <c r="AS169" i="8"/>
  <c r="AT169" i="8"/>
  <c r="AU169" i="8"/>
  <c r="AV169" i="8"/>
  <c r="AW169" i="8"/>
  <c r="AX169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AK170" i="8"/>
  <c r="AL170" i="8"/>
  <c r="AM170" i="8"/>
  <c r="AN170" i="8"/>
  <c r="AO170" i="8"/>
  <c r="AP170" i="8"/>
  <c r="AQ170" i="8"/>
  <c r="AR170" i="8"/>
  <c r="AS170" i="8"/>
  <c r="AT170" i="8"/>
  <c r="AU170" i="8"/>
  <c r="AV170" i="8"/>
  <c r="AW170" i="8"/>
  <c r="AX170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AK171" i="8"/>
  <c r="AL171" i="8"/>
  <c r="AM171" i="8"/>
  <c r="AN171" i="8"/>
  <c r="AO171" i="8"/>
  <c r="AP171" i="8"/>
  <c r="AQ171" i="8"/>
  <c r="AR171" i="8"/>
  <c r="AS171" i="8"/>
  <c r="AT171" i="8"/>
  <c r="AU171" i="8"/>
  <c r="AV171" i="8"/>
  <c r="AW171" i="8"/>
  <c r="AX171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AK172" i="8"/>
  <c r="AL172" i="8"/>
  <c r="AM172" i="8"/>
  <c r="AN172" i="8"/>
  <c r="AO172" i="8"/>
  <c r="AP172" i="8"/>
  <c r="AQ172" i="8"/>
  <c r="AR172" i="8"/>
  <c r="AS172" i="8"/>
  <c r="AT172" i="8"/>
  <c r="AU172" i="8"/>
  <c r="AV172" i="8"/>
  <c r="AW172" i="8"/>
  <c r="AX172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AK173" i="8"/>
  <c r="AL173" i="8"/>
  <c r="AM173" i="8"/>
  <c r="AN173" i="8"/>
  <c r="AO173" i="8"/>
  <c r="AP173" i="8"/>
  <c r="AQ173" i="8"/>
  <c r="AR173" i="8"/>
  <c r="AS173" i="8"/>
  <c r="AT173" i="8"/>
  <c r="AU173" i="8"/>
  <c r="AV173" i="8"/>
  <c r="AW173" i="8"/>
  <c r="AX173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AK174" i="8"/>
  <c r="AL174" i="8"/>
  <c r="AM174" i="8"/>
  <c r="AN174" i="8"/>
  <c r="AO174" i="8"/>
  <c r="AP174" i="8"/>
  <c r="AQ174" i="8"/>
  <c r="AR174" i="8"/>
  <c r="AS174" i="8"/>
  <c r="AT174" i="8"/>
  <c r="AU174" i="8"/>
  <c r="AV174" i="8"/>
  <c r="AW174" i="8"/>
  <c r="AX174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AK175" i="8"/>
  <c r="AL175" i="8"/>
  <c r="AM175" i="8"/>
  <c r="AN175" i="8"/>
  <c r="AO175" i="8"/>
  <c r="AP175" i="8"/>
  <c r="AQ175" i="8"/>
  <c r="AR175" i="8"/>
  <c r="AS175" i="8"/>
  <c r="AT175" i="8"/>
  <c r="AU175" i="8"/>
  <c r="AV175" i="8"/>
  <c r="AW175" i="8"/>
  <c r="AX175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AK176" i="8"/>
  <c r="AL176" i="8"/>
  <c r="AM176" i="8"/>
  <c r="AN176" i="8"/>
  <c r="AO176" i="8"/>
  <c r="AP176" i="8"/>
  <c r="AQ176" i="8"/>
  <c r="AR176" i="8"/>
  <c r="AS176" i="8"/>
  <c r="AT176" i="8"/>
  <c r="AU176" i="8"/>
  <c r="AV176" i="8"/>
  <c r="AW176" i="8"/>
  <c r="AX176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AK177" i="8"/>
  <c r="AL177" i="8"/>
  <c r="AM177" i="8"/>
  <c r="AN177" i="8"/>
  <c r="AO177" i="8"/>
  <c r="AP177" i="8"/>
  <c r="AQ177" i="8"/>
  <c r="AR177" i="8"/>
  <c r="AS177" i="8"/>
  <c r="AT177" i="8"/>
  <c r="AU177" i="8"/>
  <c r="AV177" i="8"/>
  <c r="AW177" i="8"/>
  <c r="AX177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AK178" i="8"/>
  <c r="AL178" i="8"/>
  <c r="AM178" i="8"/>
  <c r="AN178" i="8"/>
  <c r="AO178" i="8"/>
  <c r="AP178" i="8"/>
  <c r="AQ178" i="8"/>
  <c r="AR178" i="8"/>
  <c r="AS178" i="8"/>
  <c r="AT178" i="8"/>
  <c r="AU178" i="8"/>
  <c r="AV178" i="8"/>
  <c r="AW178" i="8"/>
  <c r="AX178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AK179" i="8"/>
  <c r="AL179" i="8"/>
  <c r="AM179" i="8"/>
  <c r="AN179" i="8"/>
  <c r="AO179" i="8"/>
  <c r="AP179" i="8"/>
  <c r="AQ179" i="8"/>
  <c r="AR179" i="8"/>
  <c r="AS179" i="8"/>
  <c r="AT179" i="8"/>
  <c r="AU179" i="8"/>
  <c r="AV179" i="8"/>
  <c r="AW179" i="8"/>
  <c r="AX179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AK180" i="8"/>
  <c r="AL180" i="8"/>
  <c r="AM180" i="8"/>
  <c r="AN180" i="8"/>
  <c r="AO180" i="8"/>
  <c r="AP180" i="8"/>
  <c r="AQ180" i="8"/>
  <c r="AR180" i="8"/>
  <c r="AS180" i="8"/>
  <c r="AT180" i="8"/>
  <c r="AU180" i="8"/>
  <c r="AV180" i="8"/>
  <c r="AW180" i="8"/>
  <c r="AX180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AK181" i="8"/>
  <c r="AL181" i="8"/>
  <c r="AM181" i="8"/>
  <c r="AN181" i="8"/>
  <c r="AO181" i="8"/>
  <c r="AP181" i="8"/>
  <c r="AQ181" i="8"/>
  <c r="AR181" i="8"/>
  <c r="AS181" i="8"/>
  <c r="AT181" i="8"/>
  <c r="AU181" i="8"/>
  <c r="AV181" i="8"/>
  <c r="AW181" i="8"/>
  <c r="AX181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AK182" i="8"/>
  <c r="AL182" i="8"/>
  <c r="AM182" i="8"/>
  <c r="AN182" i="8"/>
  <c r="AO182" i="8"/>
  <c r="AP182" i="8"/>
  <c r="AQ182" i="8"/>
  <c r="AR182" i="8"/>
  <c r="AS182" i="8"/>
  <c r="AT182" i="8"/>
  <c r="AU182" i="8"/>
  <c r="AV182" i="8"/>
  <c r="AW182" i="8"/>
  <c r="AX182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AK183" i="8"/>
  <c r="AL183" i="8"/>
  <c r="AM183" i="8"/>
  <c r="AN183" i="8"/>
  <c r="AO183" i="8"/>
  <c r="AP183" i="8"/>
  <c r="AQ183" i="8"/>
  <c r="AR183" i="8"/>
  <c r="AS183" i="8"/>
  <c r="AT183" i="8"/>
  <c r="AU183" i="8"/>
  <c r="AV183" i="8"/>
  <c r="AW183" i="8"/>
  <c r="AX183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AK184" i="8"/>
  <c r="AL184" i="8"/>
  <c r="AM184" i="8"/>
  <c r="AN184" i="8"/>
  <c r="AO184" i="8"/>
  <c r="AP184" i="8"/>
  <c r="AQ184" i="8"/>
  <c r="AR184" i="8"/>
  <c r="AS184" i="8"/>
  <c r="AT184" i="8"/>
  <c r="AU184" i="8"/>
  <c r="AV184" i="8"/>
  <c r="AW184" i="8"/>
  <c r="AX184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AK185" i="8"/>
  <c r="AL185" i="8"/>
  <c r="AM185" i="8"/>
  <c r="AN185" i="8"/>
  <c r="AO185" i="8"/>
  <c r="AP185" i="8"/>
  <c r="AQ185" i="8"/>
  <c r="AR185" i="8"/>
  <c r="AS185" i="8"/>
  <c r="AT185" i="8"/>
  <c r="AU185" i="8"/>
  <c r="AV185" i="8"/>
  <c r="AW185" i="8"/>
  <c r="AX185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AK186" i="8"/>
  <c r="AL186" i="8"/>
  <c r="AM186" i="8"/>
  <c r="AN186" i="8"/>
  <c r="AO186" i="8"/>
  <c r="AP186" i="8"/>
  <c r="AQ186" i="8"/>
  <c r="AR186" i="8"/>
  <c r="AS186" i="8"/>
  <c r="AT186" i="8"/>
  <c r="AU186" i="8"/>
  <c r="AV186" i="8"/>
  <c r="AW186" i="8"/>
  <c r="AX186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AK187" i="8"/>
  <c r="AL187" i="8"/>
  <c r="AM187" i="8"/>
  <c r="AN187" i="8"/>
  <c r="AO187" i="8"/>
  <c r="AP187" i="8"/>
  <c r="AQ187" i="8"/>
  <c r="AR187" i="8"/>
  <c r="AS187" i="8"/>
  <c r="AT187" i="8"/>
  <c r="AU187" i="8"/>
  <c r="AV187" i="8"/>
  <c r="AW187" i="8"/>
  <c r="AX187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AK188" i="8"/>
  <c r="AL188" i="8"/>
  <c r="AM188" i="8"/>
  <c r="AN188" i="8"/>
  <c r="AO188" i="8"/>
  <c r="AP188" i="8"/>
  <c r="AQ188" i="8"/>
  <c r="AR188" i="8"/>
  <c r="AS188" i="8"/>
  <c r="AT188" i="8"/>
  <c r="AU188" i="8"/>
  <c r="AV188" i="8"/>
  <c r="AW188" i="8"/>
  <c r="AX188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AK189" i="8"/>
  <c r="AL189" i="8"/>
  <c r="AM189" i="8"/>
  <c r="AN189" i="8"/>
  <c r="AO189" i="8"/>
  <c r="AP189" i="8"/>
  <c r="AQ189" i="8"/>
  <c r="AR189" i="8"/>
  <c r="AS189" i="8"/>
  <c r="AT189" i="8"/>
  <c r="AU189" i="8"/>
  <c r="AV189" i="8"/>
  <c r="AW189" i="8"/>
  <c r="AX189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AK190" i="8"/>
  <c r="AL190" i="8"/>
  <c r="AM190" i="8"/>
  <c r="AN190" i="8"/>
  <c r="AO190" i="8"/>
  <c r="AP190" i="8"/>
  <c r="AQ190" i="8"/>
  <c r="AR190" i="8"/>
  <c r="AS190" i="8"/>
  <c r="AT190" i="8"/>
  <c r="AU190" i="8"/>
  <c r="AV190" i="8"/>
  <c r="AW190" i="8"/>
  <c r="AX190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AK191" i="8"/>
  <c r="AL191" i="8"/>
  <c r="AM191" i="8"/>
  <c r="AN191" i="8"/>
  <c r="AO191" i="8"/>
  <c r="AP191" i="8"/>
  <c r="AQ191" i="8"/>
  <c r="AR191" i="8"/>
  <c r="AS191" i="8"/>
  <c r="AT191" i="8"/>
  <c r="AU191" i="8"/>
  <c r="AV191" i="8"/>
  <c r="AW191" i="8"/>
  <c r="AX191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AK192" i="8"/>
  <c r="AL192" i="8"/>
  <c r="AM192" i="8"/>
  <c r="AN192" i="8"/>
  <c r="AO192" i="8"/>
  <c r="AP192" i="8"/>
  <c r="AQ192" i="8"/>
  <c r="AR192" i="8"/>
  <c r="AS192" i="8"/>
  <c r="AT192" i="8"/>
  <c r="AU192" i="8"/>
  <c r="AV192" i="8"/>
  <c r="AW192" i="8"/>
  <c r="AX192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AK193" i="8"/>
  <c r="AL193" i="8"/>
  <c r="AM193" i="8"/>
  <c r="AN193" i="8"/>
  <c r="AO193" i="8"/>
  <c r="AP193" i="8"/>
  <c r="AQ193" i="8"/>
  <c r="AR193" i="8"/>
  <c r="AS193" i="8"/>
  <c r="AT193" i="8"/>
  <c r="AU193" i="8"/>
  <c r="AV193" i="8"/>
  <c r="AW193" i="8"/>
  <c r="AX193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AK194" i="8"/>
  <c r="AL194" i="8"/>
  <c r="AM194" i="8"/>
  <c r="AN194" i="8"/>
  <c r="AO194" i="8"/>
  <c r="AP194" i="8"/>
  <c r="AQ194" i="8"/>
  <c r="AR194" i="8"/>
  <c r="AS194" i="8"/>
  <c r="AT194" i="8"/>
  <c r="AU194" i="8"/>
  <c r="AV194" i="8"/>
  <c r="AW194" i="8"/>
  <c r="AX194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AK195" i="8"/>
  <c r="AL195" i="8"/>
  <c r="AM195" i="8"/>
  <c r="AN195" i="8"/>
  <c r="AO195" i="8"/>
  <c r="AP195" i="8"/>
  <c r="AQ195" i="8"/>
  <c r="AR195" i="8"/>
  <c r="AS195" i="8"/>
  <c r="AT195" i="8"/>
  <c r="AU195" i="8"/>
  <c r="AV195" i="8"/>
  <c r="AW195" i="8"/>
  <c r="AX195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AK196" i="8"/>
  <c r="AL196" i="8"/>
  <c r="AM196" i="8"/>
  <c r="AN196" i="8"/>
  <c r="AO196" i="8"/>
  <c r="AP196" i="8"/>
  <c r="AQ196" i="8"/>
  <c r="AR196" i="8"/>
  <c r="AS196" i="8"/>
  <c r="AT196" i="8"/>
  <c r="AU196" i="8"/>
  <c r="AV196" i="8"/>
  <c r="AW196" i="8"/>
  <c r="AX196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AK197" i="8"/>
  <c r="AL197" i="8"/>
  <c r="AM197" i="8"/>
  <c r="AN197" i="8"/>
  <c r="AO197" i="8"/>
  <c r="AP197" i="8"/>
  <c r="AQ197" i="8"/>
  <c r="AR197" i="8"/>
  <c r="AS197" i="8"/>
  <c r="AT197" i="8"/>
  <c r="AU197" i="8"/>
  <c r="AV197" i="8"/>
  <c r="AW197" i="8"/>
  <c r="AX197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AK198" i="8"/>
  <c r="AL198" i="8"/>
  <c r="AM198" i="8"/>
  <c r="AN198" i="8"/>
  <c r="AO198" i="8"/>
  <c r="AP198" i="8"/>
  <c r="AQ198" i="8"/>
  <c r="AR198" i="8"/>
  <c r="AS198" i="8"/>
  <c r="AT198" i="8"/>
  <c r="AU198" i="8"/>
  <c r="AV198" i="8"/>
  <c r="AW198" i="8"/>
  <c r="AX198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AK199" i="8"/>
  <c r="AL199" i="8"/>
  <c r="AM199" i="8"/>
  <c r="AN199" i="8"/>
  <c r="AO199" i="8"/>
  <c r="AP199" i="8"/>
  <c r="AQ199" i="8"/>
  <c r="AR199" i="8"/>
  <c r="AS199" i="8"/>
  <c r="AT199" i="8"/>
  <c r="AU199" i="8"/>
  <c r="AV199" i="8"/>
  <c r="AW199" i="8"/>
  <c r="AX199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AK200" i="8"/>
  <c r="AL200" i="8"/>
  <c r="AM200" i="8"/>
  <c r="AN200" i="8"/>
  <c r="AO200" i="8"/>
  <c r="AP200" i="8"/>
  <c r="AQ200" i="8"/>
  <c r="AR200" i="8"/>
  <c r="AS200" i="8"/>
  <c r="AT200" i="8"/>
  <c r="AU200" i="8"/>
  <c r="AV200" i="8"/>
  <c r="AW200" i="8"/>
  <c r="AX200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AK201" i="8"/>
  <c r="AL201" i="8"/>
  <c r="AM201" i="8"/>
  <c r="AN201" i="8"/>
  <c r="AO201" i="8"/>
  <c r="AP201" i="8"/>
  <c r="AQ201" i="8"/>
  <c r="AR201" i="8"/>
  <c r="AS201" i="8"/>
  <c r="AT201" i="8"/>
  <c r="AU201" i="8"/>
  <c r="AV201" i="8"/>
  <c r="AW201" i="8"/>
  <c r="AX201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AK202" i="8"/>
  <c r="AL202" i="8"/>
  <c r="AM202" i="8"/>
  <c r="AN202" i="8"/>
  <c r="AO202" i="8"/>
  <c r="AP202" i="8"/>
  <c r="AQ202" i="8"/>
  <c r="AR202" i="8"/>
  <c r="AS202" i="8"/>
  <c r="AT202" i="8"/>
  <c r="AU202" i="8"/>
  <c r="AV202" i="8"/>
  <c r="AW202" i="8"/>
  <c r="AX202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AK203" i="8"/>
  <c r="AL203" i="8"/>
  <c r="AM203" i="8"/>
  <c r="AN203" i="8"/>
  <c r="AO203" i="8"/>
  <c r="AP203" i="8"/>
  <c r="AQ203" i="8"/>
  <c r="AR203" i="8"/>
  <c r="AS203" i="8"/>
  <c r="AT203" i="8"/>
  <c r="AU203" i="8"/>
  <c r="AV203" i="8"/>
  <c r="AW203" i="8"/>
  <c r="AX203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AK204" i="8"/>
  <c r="AL204" i="8"/>
  <c r="AM204" i="8"/>
  <c r="AN204" i="8"/>
  <c r="AO204" i="8"/>
  <c r="AP204" i="8"/>
  <c r="AQ204" i="8"/>
  <c r="AR204" i="8"/>
  <c r="AS204" i="8"/>
  <c r="AT204" i="8"/>
  <c r="AU204" i="8"/>
  <c r="AV204" i="8"/>
  <c r="AW204" i="8"/>
  <c r="AX204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AK205" i="8"/>
  <c r="AL205" i="8"/>
  <c r="AM205" i="8"/>
  <c r="AN205" i="8"/>
  <c r="AO205" i="8"/>
  <c r="AP205" i="8"/>
  <c r="AQ205" i="8"/>
  <c r="AR205" i="8"/>
  <c r="AS205" i="8"/>
  <c r="AT205" i="8"/>
  <c r="AU205" i="8"/>
  <c r="AV205" i="8"/>
  <c r="AW205" i="8"/>
  <c r="AX205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AK206" i="8"/>
  <c r="AL206" i="8"/>
  <c r="AM206" i="8"/>
  <c r="AN206" i="8"/>
  <c r="AO206" i="8"/>
  <c r="AP206" i="8"/>
  <c r="AQ206" i="8"/>
  <c r="AR206" i="8"/>
  <c r="AS206" i="8"/>
  <c r="AT206" i="8"/>
  <c r="AU206" i="8"/>
  <c r="AV206" i="8"/>
  <c r="AW206" i="8"/>
  <c r="AX206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AK207" i="8"/>
  <c r="AL207" i="8"/>
  <c r="AM207" i="8"/>
  <c r="AN207" i="8"/>
  <c r="AO207" i="8"/>
  <c r="AP207" i="8"/>
  <c r="AQ207" i="8"/>
  <c r="AR207" i="8"/>
  <c r="AS207" i="8"/>
  <c r="AT207" i="8"/>
  <c r="AU207" i="8"/>
  <c r="AV207" i="8"/>
  <c r="AW207" i="8"/>
  <c r="AX207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AK208" i="8"/>
  <c r="AL208" i="8"/>
  <c r="AM208" i="8"/>
  <c r="AN208" i="8"/>
  <c r="AO208" i="8"/>
  <c r="AP208" i="8"/>
  <c r="AQ208" i="8"/>
  <c r="AR208" i="8"/>
  <c r="AS208" i="8"/>
  <c r="AT208" i="8"/>
  <c r="AU208" i="8"/>
  <c r="AV208" i="8"/>
  <c r="AW208" i="8"/>
  <c r="AX208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AK209" i="8"/>
  <c r="AL209" i="8"/>
  <c r="AM209" i="8"/>
  <c r="AN209" i="8"/>
  <c r="AO209" i="8"/>
  <c r="AP209" i="8"/>
  <c r="AQ209" i="8"/>
  <c r="AR209" i="8"/>
  <c r="AS209" i="8"/>
  <c r="AT209" i="8"/>
  <c r="AU209" i="8"/>
  <c r="AV209" i="8"/>
  <c r="AW209" i="8"/>
  <c r="AX209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AK210" i="8"/>
  <c r="AL210" i="8"/>
  <c r="AM210" i="8"/>
  <c r="AN210" i="8"/>
  <c r="AO210" i="8"/>
  <c r="AP210" i="8"/>
  <c r="AQ210" i="8"/>
  <c r="AR210" i="8"/>
  <c r="AS210" i="8"/>
  <c r="AT210" i="8"/>
  <c r="AU210" i="8"/>
  <c r="AV210" i="8"/>
  <c r="AW210" i="8"/>
  <c r="AX210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AK211" i="8"/>
  <c r="AL211" i="8"/>
  <c r="AM211" i="8"/>
  <c r="AN211" i="8"/>
  <c r="AO211" i="8"/>
  <c r="AP211" i="8"/>
  <c r="AQ211" i="8"/>
  <c r="AR211" i="8"/>
  <c r="AS211" i="8"/>
  <c r="AT211" i="8"/>
  <c r="AU211" i="8"/>
  <c r="AV211" i="8"/>
  <c r="AW211" i="8"/>
  <c r="AX211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AK212" i="8"/>
  <c r="AL212" i="8"/>
  <c r="AM212" i="8"/>
  <c r="AN212" i="8"/>
  <c r="AO212" i="8"/>
  <c r="AP212" i="8"/>
  <c r="AQ212" i="8"/>
  <c r="AR212" i="8"/>
  <c r="AS212" i="8"/>
  <c r="AT212" i="8"/>
  <c r="AU212" i="8"/>
  <c r="AV212" i="8"/>
  <c r="AW212" i="8"/>
  <c r="AX212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AK213" i="8"/>
  <c r="AL213" i="8"/>
  <c r="AM213" i="8"/>
  <c r="AN213" i="8"/>
  <c r="AO213" i="8"/>
  <c r="AP213" i="8"/>
  <c r="AQ213" i="8"/>
  <c r="AR213" i="8"/>
  <c r="AS213" i="8"/>
  <c r="AT213" i="8"/>
  <c r="AU213" i="8"/>
  <c r="AV213" i="8"/>
  <c r="AW213" i="8"/>
  <c r="AX213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AK214" i="8"/>
  <c r="AL214" i="8"/>
  <c r="AM214" i="8"/>
  <c r="AN214" i="8"/>
  <c r="AO214" i="8"/>
  <c r="AP214" i="8"/>
  <c r="AQ214" i="8"/>
  <c r="AR214" i="8"/>
  <c r="AS214" i="8"/>
  <c r="AT214" i="8"/>
  <c r="AU214" i="8"/>
  <c r="AV214" i="8"/>
  <c r="AW214" i="8"/>
  <c r="AX214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AK215" i="8"/>
  <c r="AL215" i="8"/>
  <c r="AM215" i="8"/>
  <c r="AN215" i="8"/>
  <c r="AO215" i="8"/>
  <c r="AP215" i="8"/>
  <c r="AQ215" i="8"/>
  <c r="AR215" i="8"/>
  <c r="AS215" i="8"/>
  <c r="AT215" i="8"/>
  <c r="AU215" i="8"/>
  <c r="AV215" i="8"/>
  <c r="AW215" i="8"/>
  <c r="AX215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AK216" i="8"/>
  <c r="AL216" i="8"/>
  <c r="AM216" i="8"/>
  <c r="AN216" i="8"/>
  <c r="AO216" i="8"/>
  <c r="AP216" i="8"/>
  <c r="AQ216" i="8"/>
  <c r="AR216" i="8"/>
  <c r="AS216" i="8"/>
  <c r="AT216" i="8"/>
  <c r="AU216" i="8"/>
  <c r="AV216" i="8"/>
  <c r="AW216" i="8"/>
  <c r="AX216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AK217" i="8"/>
  <c r="AL217" i="8"/>
  <c r="AM217" i="8"/>
  <c r="AN217" i="8"/>
  <c r="AO217" i="8"/>
  <c r="AP217" i="8"/>
  <c r="AQ217" i="8"/>
  <c r="AR217" i="8"/>
  <c r="AS217" i="8"/>
  <c r="AT217" i="8"/>
  <c r="AU217" i="8"/>
  <c r="AV217" i="8"/>
  <c r="AW217" i="8"/>
  <c r="AX217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AK218" i="8"/>
  <c r="AL218" i="8"/>
  <c r="AM218" i="8"/>
  <c r="AN218" i="8"/>
  <c r="AO218" i="8"/>
  <c r="AP218" i="8"/>
  <c r="AQ218" i="8"/>
  <c r="AR218" i="8"/>
  <c r="AS218" i="8"/>
  <c r="AT218" i="8"/>
  <c r="AU218" i="8"/>
  <c r="AV218" i="8"/>
  <c r="AW218" i="8"/>
  <c r="AX218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AK219" i="8"/>
  <c r="AL219" i="8"/>
  <c r="AM219" i="8"/>
  <c r="AN219" i="8"/>
  <c r="AO219" i="8"/>
  <c r="AP219" i="8"/>
  <c r="AQ219" i="8"/>
  <c r="AR219" i="8"/>
  <c r="AS219" i="8"/>
  <c r="AT219" i="8"/>
  <c r="AU219" i="8"/>
  <c r="AV219" i="8"/>
  <c r="AW219" i="8"/>
  <c r="AX219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AK220" i="8"/>
  <c r="AL220" i="8"/>
  <c r="AM220" i="8"/>
  <c r="AN220" i="8"/>
  <c r="AO220" i="8"/>
  <c r="AP220" i="8"/>
  <c r="AQ220" i="8"/>
  <c r="AR220" i="8"/>
  <c r="AS220" i="8"/>
  <c r="AT220" i="8"/>
  <c r="AU220" i="8"/>
  <c r="AV220" i="8"/>
  <c r="AW220" i="8"/>
  <c r="AX220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AK221" i="8"/>
  <c r="AL221" i="8"/>
  <c r="AM221" i="8"/>
  <c r="AN221" i="8"/>
  <c r="AO221" i="8"/>
  <c r="AP221" i="8"/>
  <c r="AQ221" i="8"/>
  <c r="AR221" i="8"/>
  <c r="AS221" i="8"/>
  <c r="AT221" i="8"/>
  <c r="AU221" i="8"/>
  <c r="AV221" i="8"/>
  <c r="AW221" i="8"/>
  <c r="AX221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AK222" i="8"/>
  <c r="AL222" i="8"/>
  <c r="AM222" i="8"/>
  <c r="AN222" i="8"/>
  <c r="AO222" i="8"/>
  <c r="AP222" i="8"/>
  <c r="AQ222" i="8"/>
  <c r="AR222" i="8"/>
  <c r="AS222" i="8"/>
  <c r="AT222" i="8"/>
  <c r="AU222" i="8"/>
  <c r="AV222" i="8"/>
  <c r="AW222" i="8"/>
  <c r="AX222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AK223" i="8"/>
  <c r="AL223" i="8"/>
  <c r="AM223" i="8"/>
  <c r="AN223" i="8"/>
  <c r="AO223" i="8"/>
  <c r="AP223" i="8"/>
  <c r="AQ223" i="8"/>
  <c r="AR223" i="8"/>
  <c r="AS223" i="8"/>
  <c r="AT223" i="8"/>
  <c r="AU223" i="8"/>
  <c r="AV223" i="8"/>
  <c r="AW223" i="8"/>
  <c r="AX223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AK224" i="8"/>
  <c r="AL224" i="8"/>
  <c r="AM224" i="8"/>
  <c r="AN224" i="8"/>
  <c r="AO224" i="8"/>
  <c r="AP224" i="8"/>
  <c r="AQ224" i="8"/>
  <c r="AR224" i="8"/>
  <c r="AS224" i="8"/>
  <c r="AT224" i="8"/>
  <c r="AU224" i="8"/>
  <c r="AV224" i="8"/>
  <c r="AW224" i="8"/>
  <c r="AX224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AK225" i="8"/>
  <c r="AL225" i="8"/>
  <c r="AM225" i="8"/>
  <c r="AN225" i="8"/>
  <c r="AO225" i="8"/>
  <c r="AP225" i="8"/>
  <c r="AQ225" i="8"/>
  <c r="AR225" i="8"/>
  <c r="AS225" i="8"/>
  <c r="AT225" i="8"/>
  <c r="AU225" i="8"/>
  <c r="AV225" i="8"/>
  <c r="AW225" i="8"/>
  <c r="AX225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AK226" i="8"/>
  <c r="AL226" i="8"/>
  <c r="AM226" i="8"/>
  <c r="AN226" i="8"/>
  <c r="AO226" i="8"/>
  <c r="AP226" i="8"/>
  <c r="AQ226" i="8"/>
  <c r="AR226" i="8"/>
  <c r="AS226" i="8"/>
  <c r="AT226" i="8"/>
  <c r="AU226" i="8"/>
  <c r="AV226" i="8"/>
  <c r="AW226" i="8"/>
  <c r="AX226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AK227" i="8"/>
  <c r="AL227" i="8"/>
  <c r="AM227" i="8"/>
  <c r="AN227" i="8"/>
  <c r="AO227" i="8"/>
  <c r="AP227" i="8"/>
  <c r="AQ227" i="8"/>
  <c r="AR227" i="8"/>
  <c r="AS227" i="8"/>
  <c r="AT227" i="8"/>
  <c r="AU227" i="8"/>
  <c r="AV227" i="8"/>
  <c r="AW227" i="8"/>
  <c r="AX227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AK228" i="8"/>
  <c r="AL228" i="8"/>
  <c r="AM228" i="8"/>
  <c r="AN228" i="8"/>
  <c r="AO228" i="8"/>
  <c r="AP228" i="8"/>
  <c r="AQ228" i="8"/>
  <c r="AR228" i="8"/>
  <c r="AS228" i="8"/>
  <c r="AT228" i="8"/>
  <c r="AU228" i="8"/>
  <c r="AV228" i="8"/>
  <c r="AW228" i="8"/>
  <c r="AX228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AK229" i="8"/>
  <c r="AL229" i="8"/>
  <c r="AM229" i="8"/>
  <c r="AN229" i="8"/>
  <c r="AO229" i="8"/>
  <c r="AP229" i="8"/>
  <c r="AQ229" i="8"/>
  <c r="AR229" i="8"/>
  <c r="AS229" i="8"/>
  <c r="AT229" i="8"/>
  <c r="AU229" i="8"/>
  <c r="AV229" i="8"/>
  <c r="AW229" i="8"/>
  <c r="AX229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AK230" i="8"/>
  <c r="AL230" i="8"/>
  <c r="AM230" i="8"/>
  <c r="AN230" i="8"/>
  <c r="AO230" i="8"/>
  <c r="AP230" i="8"/>
  <c r="AQ230" i="8"/>
  <c r="AR230" i="8"/>
  <c r="AS230" i="8"/>
  <c r="AT230" i="8"/>
  <c r="AU230" i="8"/>
  <c r="AV230" i="8"/>
  <c r="AW230" i="8"/>
  <c r="AX230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AK231" i="8"/>
  <c r="AL231" i="8"/>
  <c r="AM231" i="8"/>
  <c r="AN231" i="8"/>
  <c r="AO231" i="8"/>
  <c r="AP231" i="8"/>
  <c r="AQ231" i="8"/>
  <c r="AR231" i="8"/>
  <c r="AS231" i="8"/>
  <c r="AT231" i="8"/>
  <c r="AU231" i="8"/>
  <c r="AV231" i="8"/>
  <c r="AW231" i="8"/>
  <c r="AX231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AK232" i="8"/>
  <c r="AL232" i="8"/>
  <c r="AM232" i="8"/>
  <c r="AN232" i="8"/>
  <c r="AO232" i="8"/>
  <c r="AP232" i="8"/>
  <c r="AQ232" i="8"/>
  <c r="AR232" i="8"/>
  <c r="AS232" i="8"/>
  <c r="AT232" i="8"/>
  <c r="AU232" i="8"/>
  <c r="AV232" i="8"/>
  <c r="AW232" i="8"/>
  <c r="AX232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AK233" i="8"/>
  <c r="AL233" i="8"/>
  <c r="AM233" i="8"/>
  <c r="AN233" i="8"/>
  <c r="AO233" i="8"/>
  <c r="AP233" i="8"/>
  <c r="AQ233" i="8"/>
  <c r="AR233" i="8"/>
  <c r="AS233" i="8"/>
  <c r="AT233" i="8"/>
  <c r="AU233" i="8"/>
  <c r="AV233" i="8"/>
  <c r="AW233" i="8"/>
  <c r="AX233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AK234" i="8"/>
  <c r="AL234" i="8"/>
  <c r="AM234" i="8"/>
  <c r="AN234" i="8"/>
  <c r="AO234" i="8"/>
  <c r="AP234" i="8"/>
  <c r="AQ234" i="8"/>
  <c r="AR234" i="8"/>
  <c r="AS234" i="8"/>
  <c r="AT234" i="8"/>
  <c r="AU234" i="8"/>
  <c r="AV234" i="8"/>
  <c r="AW234" i="8"/>
  <c r="AX234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AK235" i="8"/>
  <c r="AL235" i="8"/>
  <c r="AM235" i="8"/>
  <c r="AN235" i="8"/>
  <c r="AO235" i="8"/>
  <c r="AP235" i="8"/>
  <c r="AQ235" i="8"/>
  <c r="AR235" i="8"/>
  <c r="AS235" i="8"/>
  <c r="AT235" i="8"/>
  <c r="AU235" i="8"/>
  <c r="AV235" i="8"/>
  <c r="AW235" i="8"/>
  <c r="AX235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AK236" i="8"/>
  <c r="AL236" i="8"/>
  <c r="AM236" i="8"/>
  <c r="AN236" i="8"/>
  <c r="AO236" i="8"/>
  <c r="AP236" i="8"/>
  <c r="AQ236" i="8"/>
  <c r="AR236" i="8"/>
  <c r="AS236" i="8"/>
  <c r="AT236" i="8"/>
  <c r="AU236" i="8"/>
  <c r="AV236" i="8"/>
  <c r="AW236" i="8"/>
  <c r="AX236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AK237" i="8"/>
  <c r="AL237" i="8"/>
  <c r="AM237" i="8"/>
  <c r="AN237" i="8"/>
  <c r="AO237" i="8"/>
  <c r="AP237" i="8"/>
  <c r="AQ237" i="8"/>
  <c r="AR237" i="8"/>
  <c r="AS237" i="8"/>
  <c r="AT237" i="8"/>
  <c r="AU237" i="8"/>
  <c r="AV237" i="8"/>
  <c r="AW237" i="8"/>
  <c r="AX237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AK238" i="8"/>
  <c r="AL238" i="8"/>
  <c r="AM238" i="8"/>
  <c r="AN238" i="8"/>
  <c r="AO238" i="8"/>
  <c r="AP238" i="8"/>
  <c r="AQ238" i="8"/>
  <c r="AR238" i="8"/>
  <c r="AS238" i="8"/>
  <c r="AT238" i="8"/>
  <c r="AU238" i="8"/>
  <c r="AV238" i="8"/>
  <c r="AW238" i="8"/>
  <c r="AX238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AK239" i="8"/>
  <c r="AL239" i="8"/>
  <c r="AM239" i="8"/>
  <c r="AN239" i="8"/>
  <c r="AO239" i="8"/>
  <c r="AP239" i="8"/>
  <c r="AQ239" i="8"/>
  <c r="AR239" i="8"/>
  <c r="AS239" i="8"/>
  <c r="AT239" i="8"/>
  <c r="AU239" i="8"/>
  <c r="AV239" i="8"/>
  <c r="AW239" i="8"/>
  <c r="AX239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AK240" i="8"/>
  <c r="AL240" i="8"/>
  <c r="AM240" i="8"/>
  <c r="AN240" i="8"/>
  <c r="AO240" i="8"/>
  <c r="AP240" i="8"/>
  <c r="AQ240" i="8"/>
  <c r="AR240" i="8"/>
  <c r="AS240" i="8"/>
  <c r="AT240" i="8"/>
  <c r="AU240" i="8"/>
  <c r="AV240" i="8"/>
  <c r="AW240" i="8"/>
  <c r="AX240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AK241" i="8"/>
  <c r="AL241" i="8"/>
  <c r="AM241" i="8"/>
  <c r="AN241" i="8"/>
  <c r="AO241" i="8"/>
  <c r="AP241" i="8"/>
  <c r="AQ241" i="8"/>
  <c r="AR241" i="8"/>
  <c r="AS241" i="8"/>
  <c r="AT241" i="8"/>
  <c r="AU241" i="8"/>
  <c r="AV241" i="8"/>
  <c r="AW241" i="8"/>
  <c r="AX241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AK242" i="8"/>
  <c r="AL242" i="8"/>
  <c r="AM242" i="8"/>
  <c r="AN242" i="8"/>
  <c r="AO242" i="8"/>
  <c r="AP242" i="8"/>
  <c r="AQ242" i="8"/>
  <c r="AR242" i="8"/>
  <c r="AS242" i="8"/>
  <c r="AT242" i="8"/>
  <c r="AU242" i="8"/>
  <c r="AV242" i="8"/>
  <c r="AW242" i="8"/>
  <c r="AX242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AK243" i="8"/>
  <c r="AL243" i="8"/>
  <c r="AM243" i="8"/>
  <c r="AN243" i="8"/>
  <c r="AO243" i="8"/>
  <c r="AP243" i="8"/>
  <c r="AQ243" i="8"/>
  <c r="AR243" i="8"/>
  <c r="AS243" i="8"/>
  <c r="AT243" i="8"/>
  <c r="AU243" i="8"/>
  <c r="AV243" i="8"/>
  <c r="AW243" i="8"/>
  <c r="AX243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AK244" i="8"/>
  <c r="AL244" i="8"/>
  <c r="AM244" i="8"/>
  <c r="AN244" i="8"/>
  <c r="AO244" i="8"/>
  <c r="AP244" i="8"/>
  <c r="AQ244" i="8"/>
  <c r="AR244" i="8"/>
  <c r="AS244" i="8"/>
  <c r="AT244" i="8"/>
  <c r="AU244" i="8"/>
  <c r="AV244" i="8"/>
  <c r="AW244" i="8"/>
  <c r="AX244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AK245" i="8"/>
  <c r="AL245" i="8"/>
  <c r="AM245" i="8"/>
  <c r="AN245" i="8"/>
  <c r="AO245" i="8"/>
  <c r="AP245" i="8"/>
  <c r="AQ245" i="8"/>
  <c r="AR245" i="8"/>
  <c r="AS245" i="8"/>
  <c r="AT245" i="8"/>
  <c r="AU245" i="8"/>
  <c r="AV245" i="8"/>
  <c r="AW245" i="8"/>
  <c r="AX245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AK246" i="8"/>
  <c r="AL246" i="8"/>
  <c r="AM246" i="8"/>
  <c r="AN246" i="8"/>
  <c r="AO246" i="8"/>
  <c r="AP246" i="8"/>
  <c r="AQ246" i="8"/>
  <c r="AR246" i="8"/>
  <c r="AS246" i="8"/>
  <c r="AT246" i="8"/>
  <c r="AU246" i="8"/>
  <c r="AV246" i="8"/>
  <c r="AW246" i="8"/>
  <c r="AX246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AK247" i="8"/>
  <c r="AL247" i="8"/>
  <c r="AM247" i="8"/>
  <c r="AN247" i="8"/>
  <c r="AO247" i="8"/>
  <c r="AP247" i="8"/>
  <c r="AQ247" i="8"/>
  <c r="AR247" i="8"/>
  <c r="AS247" i="8"/>
  <c r="AT247" i="8"/>
  <c r="AU247" i="8"/>
  <c r="AV247" i="8"/>
  <c r="AW247" i="8"/>
  <c r="AX247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AK248" i="8"/>
  <c r="AL248" i="8"/>
  <c r="AM248" i="8"/>
  <c r="AN248" i="8"/>
  <c r="AO248" i="8"/>
  <c r="AP248" i="8"/>
  <c r="AQ248" i="8"/>
  <c r="AR248" i="8"/>
  <c r="AS248" i="8"/>
  <c r="AT248" i="8"/>
  <c r="AU248" i="8"/>
  <c r="AV248" i="8"/>
  <c r="AW248" i="8"/>
  <c r="AX248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AK249" i="8"/>
  <c r="AL249" i="8"/>
  <c r="AM249" i="8"/>
  <c r="AN249" i="8"/>
  <c r="AO249" i="8"/>
  <c r="AP249" i="8"/>
  <c r="AQ249" i="8"/>
  <c r="AR249" i="8"/>
  <c r="AS249" i="8"/>
  <c r="AT249" i="8"/>
  <c r="AU249" i="8"/>
  <c r="AV249" i="8"/>
  <c r="AW249" i="8"/>
  <c r="AX249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AK250" i="8"/>
  <c r="AL250" i="8"/>
  <c r="AM250" i="8"/>
  <c r="AN250" i="8"/>
  <c r="AO250" i="8"/>
  <c r="AP250" i="8"/>
  <c r="AQ250" i="8"/>
  <c r="AR250" i="8"/>
  <c r="AS250" i="8"/>
  <c r="AT250" i="8"/>
  <c r="AU250" i="8"/>
  <c r="AV250" i="8"/>
  <c r="AW250" i="8"/>
  <c r="AX250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AK251" i="8"/>
  <c r="AL251" i="8"/>
  <c r="AM251" i="8"/>
  <c r="AN251" i="8"/>
  <c r="AO251" i="8"/>
  <c r="AP251" i="8"/>
  <c r="AQ251" i="8"/>
  <c r="AR251" i="8"/>
  <c r="AS251" i="8"/>
  <c r="AT251" i="8"/>
  <c r="AU251" i="8"/>
  <c r="AV251" i="8"/>
  <c r="AW251" i="8"/>
  <c r="AX251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AK252" i="8"/>
  <c r="AL252" i="8"/>
  <c r="AM252" i="8"/>
  <c r="AN252" i="8"/>
  <c r="AO252" i="8"/>
  <c r="AP252" i="8"/>
  <c r="AQ252" i="8"/>
  <c r="AR252" i="8"/>
  <c r="AS252" i="8"/>
  <c r="AT252" i="8"/>
  <c r="AU252" i="8"/>
  <c r="AV252" i="8"/>
  <c r="AW252" i="8"/>
  <c r="AX252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AK253" i="8"/>
  <c r="AL253" i="8"/>
  <c r="AM253" i="8"/>
  <c r="AN253" i="8"/>
  <c r="AO253" i="8"/>
  <c r="AP253" i="8"/>
  <c r="AQ253" i="8"/>
  <c r="AR253" i="8"/>
  <c r="AS253" i="8"/>
  <c r="AT253" i="8"/>
  <c r="AU253" i="8"/>
  <c r="AV253" i="8"/>
  <c r="AW253" i="8"/>
  <c r="AX253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AK254" i="8"/>
  <c r="AL254" i="8"/>
  <c r="AM254" i="8"/>
  <c r="AN254" i="8"/>
  <c r="AO254" i="8"/>
  <c r="AP254" i="8"/>
  <c r="AQ254" i="8"/>
  <c r="AR254" i="8"/>
  <c r="AS254" i="8"/>
  <c r="AT254" i="8"/>
  <c r="AU254" i="8"/>
  <c r="AV254" i="8"/>
  <c r="AW254" i="8"/>
  <c r="AX254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AK255" i="8"/>
  <c r="AL255" i="8"/>
  <c r="AM255" i="8"/>
  <c r="AN255" i="8"/>
  <c r="AO255" i="8"/>
  <c r="AP255" i="8"/>
  <c r="AQ255" i="8"/>
  <c r="AR255" i="8"/>
  <c r="AS255" i="8"/>
  <c r="AT255" i="8"/>
  <c r="AU255" i="8"/>
  <c r="AV255" i="8"/>
  <c r="AW255" i="8"/>
  <c r="AX255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AK256" i="8"/>
  <c r="AL256" i="8"/>
  <c r="AM256" i="8"/>
  <c r="AN256" i="8"/>
  <c r="AO256" i="8"/>
  <c r="AP256" i="8"/>
  <c r="AQ256" i="8"/>
  <c r="AR256" i="8"/>
  <c r="AS256" i="8"/>
  <c r="AT256" i="8"/>
  <c r="AU256" i="8"/>
  <c r="AV256" i="8"/>
  <c r="AW256" i="8"/>
  <c r="AX256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AK257" i="8"/>
  <c r="AL257" i="8"/>
  <c r="AM257" i="8"/>
  <c r="AN257" i="8"/>
  <c r="AO257" i="8"/>
  <c r="AP257" i="8"/>
  <c r="AQ257" i="8"/>
  <c r="AR257" i="8"/>
  <c r="AS257" i="8"/>
  <c r="AT257" i="8"/>
  <c r="AU257" i="8"/>
  <c r="AV257" i="8"/>
  <c r="AW257" i="8"/>
  <c r="AX257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AK258" i="8"/>
  <c r="AL258" i="8"/>
  <c r="AM258" i="8"/>
  <c r="AN258" i="8"/>
  <c r="AO258" i="8"/>
  <c r="AP258" i="8"/>
  <c r="AQ258" i="8"/>
  <c r="AR258" i="8"/>
  <c r="AS258" i="8"/>
  <c r="AT258" i="8"/>
  <c r="AU258" i="8"/>
  <c r="AV258" i="8"/>
  <c r="AW258" i="8"/>
  <c r="AX258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AK259" i="8"/>
  <c r="AL259" i="8"/>
  <c r="AM259" i="8"/>
  <c r="AN259" i="8"/>
  <c r="AO259" i="8"/>
  <c r="AP259" i="8"/>
  <c r="AQ259" i="8"/>
  <c r="AR259" i="8"/>
  <c r="AS259" i="8"/>
  <c r="AT259" i="8"/>
  <c r="AU259" i="8"/>
  <c r="AV259" i="8"/>
  <c r="AW259" i="8"/>
  <c r="AX259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AK260" i="8"/>
  <c r="AL260" i="8"/>
  <c r="AM260" i="8"/>
  <c r="AN260" i="8"/>
  <c r="AO260" i="8"/>
  <c r="AP260" i="8"/>
  <c r="AQ260" i="8"/>
  <c r="AR260" i="8"/>
  <c r="AS260" i="8"/>
  <c r="AT260" i="8"/>
  <c r="AU260" i="8"/>
  <c r="AV260" i="8"/>
  <c r="AW260" i="8"/>
  <c r="AX260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AK261" i="8"/>
  <c r="AL261" i="8"/>
  <c r="AM261" i="8"/>
  <c r="AN261" i="8"/>
  <c r="AO261" i="8"/>
  <c r="AP261" i="8"/>
  <c r="AQ261" i="8"/>
  <c r="AR261" i="8"/>
  <c r="AS261" i="8"/>
  <c r="AT261" i="8"/>
  <c r="AU261" i="8"/>
  <c r="AV261" i="8"/>
  <c r="AW261" i="8"/>
  <c r="AX261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AK262" i="8"/>
  <c r="AL262" i="8"/>
  <c r="AM262" i="8"/>
  <c r="AN262" i="8"/>
  <c r="AO262" i="8"/>
  <c r="AP262" i="8"/>
  <c r="AQ262" i="8"/>
  <c r="AR262" i="8"/>
  <c r="AS262" i="8"/>
  <c r="AT262" i="8"/>
  <c r="AU262" i="8"/>
  <c r="AV262" i="8"/>
  <c r="AW262" i="8"/>
  <c r="AX262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AK263" i="8"/>
  <c r="AL263" i="8"/>
  <c r="AM263" i="8"/>
  <c r="AN263" i="8"/>
  <c r="AO263" i="8"/>
  <c r="AP263" i="8"/>
  <c r="AQ263" i="8"/>
  <c r="AR263" i="8"/>
  <c r="AS263" i="8"/>
  <c r="AT263" i="8"/>
  <c r="AU263" i="8"/>
  <c r="AV263" i="8"/>
  <c r="AW263" i="8"/>
  <c r="AX263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AK264" i="8"/>
  <c r="AL264" i="8"/>
  <c r="AM264" i="8"/>
  <c r="AN264" i="8"/>
  <c r="AO264" i="8"/>
  <c r="AP264" i="8"/>
  <c r="AQ264" i="8"/>
  <c r="AR264" i="8"/>
  <c r="AS264" i="8"/>
  <c r="AT264" i="8"/>
  <c r="AU264" i="8"/>
  <c r="AV264" i="8"/>
  <c r="AW264" i="8"/>
  <c r="AX264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AK265" i="8"/>
  <c r="AL265" i="8"/>
  <c r="AM265" i="8"/>
  <c r="AN265" i="8"/>
  <c r="AO265" i="8"/>
  <c r="AP265" i="8"/>
  <c r="AQ265" i="8"/>
  <c r="AR265" i="8"/>
  <c r="AS265" i="8"/>
  <c r="AT265" i="8"/>
  <c r="AU265" i="8"/>
  <c r="AV265" i="8"/>
  <c r="AW265" i="8"/>
  <c r="AX265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AK266" i="8"/>
  <c r="AL266" i="8"/>
  <c r="AM266" i="8"/>
  <c r="AN266" i="8"/>
  <c r="AO266" i="8"/>
  <c r="AP266" i="8"/>
  <c r="AQ266" i="8"/>
  <c r="AR266" i="8"/>
  <c r="AS266" i="8"/>
  <c r="AT266" i="8"/>
  <c r="AU266" i="8"/>
  <c r="AV266" i="8"/>
  <c r="AW266" i="8"/>
  <c r="AX266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AK267" i="8"/>
  <c r="AL267" i="8"/>
  <c r="AM267" i="8"/>
  <c r="AN267" i="8"/>
  <c r="AO267" i="8"/>
  <c r="AP267" i="8"/>
  <c r="AQ267" i="8"/>
  <c r="AR267" i="8"/>
  <c r="AS267" i="8"/>
  <c r="AT267" i="8"/>
  <c r="AU267" i="8"/>
  <c r="AV267" i="8"/>
  <c r="AW267" i="8"/>
  <c r="AX267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AK268" i="8"/>
  <c r="AL268" i="8"/>
  <c r="AM268" i="8"/>
  <c r="AN268" i="8"/>
  <c r="AO268" i="8"/>
  <c r="AP268" i="8"/>
  <c r="AQ268" i="8"/>
  <c r="AR268" i="8"/>
  <c r="AS268" i="8"/>
  <c r="AT268" i="8"/>
  <c r="AU268" i="8"/>
  <c r="AV268" i="8"/>
  <c r="AW268" i="8"/>
  <c r="AX268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AK269" i="8"/>
  <c r="AL269" i="8"/>
  <c r="AM269" i="8"/>
  <c r="AN269" i="8"/>
  <c r="AO269" i="8"/>
  <c r="AP269" i="8"/>
  <c r="AQ269" i="8"/>
  <c r="AR269" i="8"/>
  <c r="AS269" i="8"/>
  <c r="AT269" i="8"/>
  <c r="AU269" i="8"/>
  <c r="AV269" i="8"/>
  <c r="AW269" i="8"/>
  <c r="AX269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AK270" i="8"/>
  <c r="AL270" i="8"/>
  <c r="AM270" i="8"/>
  <c r="AN270" i="8"/>
  <c r="AO270" i="8"/>
  <c r="AP270" i="8"/>
  <c r="AQ270" i="8"/>
  <c r="AR270" i="8"/>
  <c r="AS270" i="8"/>
  <c r="AT270" i="8"/>
  <c r="AU270" i="8"/>
  <c r="AV270" i="8"/>
  <c r="AW270" i="8"/>
  <c r="AX270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AK271" i="8"/>
  <c r="AL271" i="8"/>
  <c r="AM271" i="8"/>
  <c r="AN271" i="8"/>
  <c r="AO271" i="8"/>
  <c r="AP271" i="8"/>
  <c r="AQ271" i="8"/>
  <c r="AR271" i="8"/>
  <c r="AS271" i="8"/>
  <c r="AT271" i="8"/>
  <c r="AU271" i="8"/>
  <c r="AV271" i="8"/>
  <c r="AW271" i="8"/>
  <c r="AX271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AK272" i="8"/>
  <c r="AL272" i="8"/>
  <c r="AM272" i="8"/>
  <c r="AN272" i="8"/>
  <c r="AO272" i="8"/>
  <c r="AP272" i="8"/>
  <c r="AQ272" i="8"/>
  <c r="AR272" i="8"/>
  <c r="AS272" i="8"/>
  <c r="AT272" i="8"/>
  <c r="AU272" i="8"/>
  <c r="AV272" i="8"/>
  <c r="AW272" i="8"/>
  <c r="AX272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AK273" i="8"/>
  <c r="AL273" i="8"/>
  <c r="AM273" i="8"/>
  <c r="AN273" i="8"/>
  <c r="AO273" i="8"/>
  <c r="AP273" i="8"/>
  <c r="AQ273" i="8"/>
  <c r="AR273" i="8"/>
  <c r="AS273" i="8"/>
  <c r="AT273" i="8"/>
  <c r="AU273" i="8"/>
  <c r="AV273" i="8"/>
  <c r="AW273" i="8"/>
  <c r="AX273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AK274" i="8"/>
  <c r="AL274" i="8"/>
  <c r="AM274" i="8"/>
  <c r="AN274" i="8"/>
  <c r="AO274" i="8"/>
  <c r="AP274" i="8"/>
  <c r="AQ274" i="8"/>
  <c r="AR274" i="8"/>
  <c r="AS274" i="8"/>
  <c r="AT274" i="8"/>
  <c r="AU274" i="8"/>
  <c r="AV274" i="8"/>
  <c r="AW274" i="8"/>
  <c r="AX274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AK275" i="8"/>
  <c r="AL275" i="8"/>
  <c r="AM275" i="8"/>
  <c r="AN275" i="8"/>
  <c r="AO275" i="8"/>
  <c r="AP275" i="8"/>
  <c r="AQ275" i="8"/>
  <c r="AR275" i="8"/>
  <c r="AS275" i="8"/>
  <c r="AT275" i="8"/>
  <c r="AU275" i="8"/>
  <c r="AV275" i="8"/>
  <c r="AW275" i="8"/>
  <c r="AX275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AK276" i="8"/>
  <c r="AL276" i="8"/>
  <c r="AM276" i="8"/>
  <c r="AN276" i="8"/>
  <c r="AO276" i="8"/>
  <c r="AP276" i="8"/>
  <c r="AQ276" i="8"/>
  <c r="AR276" i="8"/>
  <c r="AS276" i="8"/>
  <c r="AT276" i="8"/>
  <c r="AU276" i="8"/>
  <c r="AV276" i="8"/>
  <c r="AW276" i="8"/>
  <c r="AX276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AK277" i="8"/>
  <c r="AL277" i="8"/>
  <c r="AM277" i="8"/>
  <c r="AN277" i="8"/>
  <c r="AO277" i="8"/>
  <c r="AP277" i="8"/>
  <c r="AQ277" i="8"/>
  <c r="AR277" i="8"/>
  <c r="AS277" i="8"/>
  <c r="AT277" i="8"/>
  <c r="AU277" i="8"/>
  <c r="AV277" i="8"/>
  <c r="AW277" i="8"/>
  <c r="AX277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AK278" i="8"/>
  <c r="AL278" i="8"/>
  <c r="AM278" i="8"/>
  <c r="AN278" i="8"/>
  <c r="AO278" i="8"/>
  <c r="AP278" i="8"/>
  <c r="AQ278" i="8"/>
  <c r="AR278" i="8"/>
  <c r="AS278" i="8"/>
  <c r="AT278" i="8"/>
  <c r="AU278" i="8"/>
  <c r="AV278" i="8"/>
  <c r="AW278" i="8"/>
  <c r="AX278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AK279" i="8"/>
  <c r="AL279" i="8"/>
  <c r="AM279" i="8"/>
  <c r="AN279" i="8"/>
  <c r="AO279" i="8"/>
  <c r="AP279" i="8"/>
  <c r="AQ279" i="8"/>
  <c r="AR279" i="8"/>
  <c r="AS279" i="8"/>
  <c r="AT279" i="8"/>
  <c r="AU279" i="8"/>
  <c r="AV279" i="8"/>
  <c r="AW279" i="8"/>
  <c r="AX279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AK280" i="8"/>
  <c r="AL280" i="8"/>
  <c r="AM280" i="8"/>
  <c r="AN280" i="8"/>
  <c r="AO280" i="8"/>
  <c r="AP280" i="8"/>
  <c r="AQ280" i="8"/>
  <c r="AR280" i="8"/>
  <c r="AS280" i="8"/>
  <c r="AT280" i="8"/>
  <c r="AU280" i="8"/>
  <c r="AV280" i="8"/>
  <c r="AW280" i="8"/>
  <c r="AX280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AK281" i="8"/>
  <c r="AL281" i="8"/>
  <c r="AM281" i="8"/>
  <c r="AN281" i="8"/>
  <c r="AO281" i="8"/>
  <c r="AP281" i="8"/>
  <c r="AQ281" i="8"/>
  <c r="AR281" i="8"/>
  <c r="AS281" i="8"/>
  <c r="AT281" i="8"/>
  <c r="AU281" i="8"/>
  <c r="AV281" i="8"/>
  <c r="AW281" i="8"/>
  <c r="AX281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AK282" i="8"/>
  <c r="AL282" i="8"/>
  <c r="AM282" i="8"/>
  <c r="AN282" i="8"/>
  <c r="AO282" i="8"/>
  <c r="AP282" i="8"/>
  <c r="AQ282" i="8"/>
  <c r="AR282" i="8"/>
  <c r="AS282" i="8"/>
  <c r="AT282" i="8"/>
  <c r="AU282" i="8"/>
  <c r="AV282" i="8"/>
  <c r="AW282" i="8"/>
  <c r="AX282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AK283" i="8"/>
  <c r="AL283" i="8"/>
  <c r="AM283" i="8"/>
  <c r="AN283" i="8"/>
  <c r="AO283" i="8"/>
  <c r="AP283" i="8"/>
  <c r="AQ283" i="8"/>
  <c r="AR283" i="8"/>
  <c r="AS283" i="8"/>
  <c r="AT283" i="8"/>
  <c r="AU283" i="8"/>
  <c r="AV283" i="8"/>
  <c r="AW283" i="8"/>
  <c r="AX283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AK284" i="8"/>
  <c r="AL284" i="8"/>
  <c r="AM284" i="8"/>
  <c r="AN284" i="8"/>
  <c r="AO284" i="8"/>
  <c r="AP284" i="8"/>
  <c r="AQ284" i="8"/>
  <c r="AR284" i="8"/>
  <c r="AS284" i="8"/>
  <c r="AT284" i="8"/>
  <c r="AU284" i="8"/>
  <c r="AV284" i="8"/>
  <c r="AW284" i="8"/>
  <c r="AX284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AK285" i="8"/>
  <c r="AL285" i="8"/>
  <c r="AM285" i="8"/>
  <c r="AN285" i="8"/>
  <c r="AO285" i="8"/>
  <c r="AP285" i="8"/>
  <c r="AQ285" i="8"/>
  <c r="AR285" i="8"/>
  <c r="AS285" i="8"/>
  <c r="AT285" i="8"/>
  <c r="AU285" i="8"/>
  <c r="AV285" i="8"/>
  <c r="AW285" i="8"/>
  <c r="AX285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AK286" i="8"/>
  <c r="AL286" i="8"/>
  <c r="AM286" i="8"/>
  <c r="AN286" i="8"/>
  <c r="AO286" i="8"/>
  <c r="AP286" i="8"/>
  <c r="AQ286" i="8"/>
  <c r="AR286" i="8"/>
  <c r="AS286" i="8"/>
  <c r="AT286" i="8"/>
  <c r="AU286" i="8"/>
  <c r="AV286" i="8"/>
  <c r="AW286" i="8"/>
  <c r="AX286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AK287" i="8"/>
  <c r="AL287" i="8"/>
  <c r="AM287" i="8"/>
  <c r="AN287" i="8"/>
  <c r="AO287" i="8"/>
  <c r="AP287" i="8"/>
  <c r="AQ287" i="8"/>
  <c r="AR287" i="8"/>
  <c r="AS287" i="8"/>
  <c r="AT287" i="8"/>
  <c r="AU287" i="8"/>
  <c r="AV287" i="8"/>
  <c r="AW287" i="8"/>
  <c r="AX287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AK288" i="8"/>
  <c r="AL288" i="8"/>
  <c r="AM288" i="8"/>
  <c r="AN288" i="8"/>
  <c r="AO288" i="8"/>
  <c r="AP288" i="8"/>
  <c r="AQ288" i="8"/>
  <c r="AR288" i="8"/>
  <c r="AS288" i="8"/>
  <c r="AT288" i="8"/>
  <c r="AU288" i="8"/>
  <c r="AV288" i="8"/>
  <c r="AW288" i="8"/>
  <c r="AX288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AK289" i="8"/>
  <c r="AL289" i="8"/>
  <c r="AM289" i="8"/>
  <c r="AN289" i="8"/>
  <c r="AO289" i="8"/>
  <c r="AP289" i="8"/>
  <c r="AQ289" i="8"/>
  <c r="AR289" i="8"/>
  <c r="AS289" i="8"/>
  <c r="AT289" i="8"/>
  <c r="AU289" i="8"/>
  <c r="AV289" i="8"/>
  <c r="AW289" i="8"/>
  <c r="AX289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AK290" i="8"/>
  <c r="AL290" i="8"/>
  <c r="AM290" i="8"/>
  <c r="AN290" i="8"/>
  <c r="AO290" i="8"/>
  <c r="AP290" i="8"/>
  <c r="AQ290" i="8"/>
  <c r="AR290" i="8"/>
  <c r="AS290" i="8"/>
  <c r="AT290" i="8"/>
  <c r="AU290" i="8"/>
  <c r="AV290" i="8"/>
  <c r="AW290" i="8"/>
  <c r="AX290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AK291" i="8"/>
  <c r="AL291" i="8"/>
  <c r="AM291" i="8"/>
  <c r="AN291" i="8"/>
  <c r="AO291" i="8"/>
  <c r="AP291" i="8"/>
  <c r="AQ291" i="8"/>
  <c r="AR291" i="8"/>
  <c r="AS291" i="8"/>
  <c r="AT291" i="8"/>
  <c r="AU291" i="8"/>
  <c r="AV291" i="8"/>
  <c r="AW291" i="8"/>
  <c r="AX291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AK292" i="8"/>
  <c r="AL292" i="8"/>
  <c r="AM292" i="8"/>
  <c r="AN292" i="8"/>
  <c r="AO292" i="8"/>
  <c r="AP292" i="8"/>
  <c r="AQ292" i="8"/>
  <c r="AR292" i="8"/>
  <c r="AS292" i="8"/>
  <c r="AT292" i="8"/>
  <c r="AU292" i="8"/>
  <c r="AV292" i="8"/>
  <c r="AW292" i="8"/>
  <c r="AX292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AK293" i="8"/>
  <c r="AL293" i="8"/>
  <c r="AM293" i="8"/>
  <c r="AN293" i="8"/>
  <c r="AO293" i="8"/>
  <c r="AP293" i="8"/>
  <c r="AQ293" i="8"/>
  <c r="AR293" i="8"/>
  <c r="AS293" i="8"/>
  <c r="AT293" i="8"/>
  <c r="AU293" i="8"/>
  <c r="AV293" i="8"/>
  <c r="AW293" i="8"/>
  <c r="AX293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AK294" i="8"/>
  <c r="AL294" i="8"/>
  <c r="AM294" i="8"/>
  <c r="AN294" i="8"/>
  <c r="AO294" i="8"/>
  <c r="AP294" i="8"/>
  <c r="AQ294" i="8"/>
  <c r="AR294" i="8"/>
  <c r="AS294" i="8"/>
  <c r="AT294" i="8"/>
  <c r="AU294" i="8"/>
  <c r="AV294" i="8"/>
  <c r="AW294" i="8"/>
  <c r="AX294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AK295" i="8"/>
  <c r="AL295" i="8"/>
  <c r="AM295" i="8"/>
  <c r="AN295" i="8"/>
  <c r="AO295" i="8"/>
  <c r="AP295" i="8"/>
  <c r="AQ295" i="8"/>
  <c r="AR295" i="8"/>
  <c r="AS295" i="8"/>
  <c r="AT295" i="8"/>
  <c r="AU295" i="8"/>
  <c r="AV295" i="8"/>
  <c r="AW295" i="8"/>
  <c r="AX295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AK296" i="8"/>
  <c r="AL296" i="8"/>
  <c r="AM296" i="8"/>
  <c r="AN296" i="8"/>
  <c r="AO296" i="8"/>
  <c r="AP296" i="8"/>
  <c r="AQ296" i="8"/>
  <c r="AR296" i="8"/>
  <c r="AS296" i="8"/>
  <c r="AT296" i="8"/>
  <c r="AU296" i="8"/>
  <c r="AV296" i="8"/>
  <c r="AW296" i="8"/>
  <c r="AX296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AK297" i="8"/>
  <c r="AL297" i="8"/>
  <c r="AM297" i="8"/>
  <c r="AN297" i="8"/>
  <c r="AO297" i="8"/>
  <c r="AP297" i="8"/>
  <c r="AQ297" i="8"/>
  <c r="AR297" i="8"/>
  <c r="AS297" i="8"/>
  <c r="AT297" i="8"/>
  <c r="AU297" i="8"/>
  <c r="AV297" i="8"/>
  <c r="AW297" i="8"/>
  <c r="AX297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AK298" i="8"/>
  <c r="AL298" i="8"/>
  <c r="AM298" i="8"/>
  <c r="AN298" i="8"/>
  <c r="AO298" i="8"/>
  <c r="AP298" i="8"/>
  <c r="AQ298" i="8"/>
  <c r="AR298" i="8"/>
  <c r="AS298" i="8"/>
  <c r="AT298" i="8"/>
  <c r="AU298" i="8"/>
  <c r="AV298" i="8"/>
  <c r="AW298" i="8"/>
  <c r="AX298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AK299" i="8"/>
  <c r="AL299" i="8"/>
  <c r="AM299" i="8"/>
  <c r="AN299" i="8"/>
  <c r="AO299" i="8"/>
  <c r="AP299" i="8"/>
  <c r="AQ299" i="8"/>
  <c r="AR299" i="8"/>
  <c r="AS299" i="8"/>
  <c r="AT299" i="8"/>
  <c r="AU299" i="8"/>
  <c r="AV299" i="8"/>
  <c r="AW299" i="8"/>
  <c r="AX299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AK300" i="8"/>
  <c r="AL300" i="8"/>
  <c r="AM300" i="8"/>
  <c r="AN300" i="8"/>
  <c r="AO300" i="8"/>
  <c r="AP300" i="8"/>
  <c r="AQ300" i="8"/>
  <c r="AR300" i="8"/>
  <c r="AS300" i="8"/>
  <c r="AT300" i="8"/>
  <c r="AU300" i="8"/>
  <c r="AV300" i="8"/>
  <c r="AW300" i="8"/>
  <c r="AX300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AK301" i="8"/>
  <c r="AL301" i="8"/>
  <c r="AM301" i="8"/>
  <c r="AN301" i="8"/>
  <c r="AO301" i="8"/>
  <c r="AP301" i="8"/>
  <c r="AQ301" i="8"/>
  <c r="AR301" i="8"/>
  <c r="AS301" i="8"/>
  <c r="AT301" i="8"/>
  <c r="AU301" i="8"/>
  <c r="AV301" i="8"/>
  <c r="AW301" i="8"/>
  <c r="AX301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AK302" i="8"/>
  <c r="AL302" i="8"/>
  <c r="AM302" i="8"/>
  <c r="AN302" i="8"/>
  <c r="AO302" i="8"/>
  <c r="AP302" i="8"/>
  <c r="AQ302" i="8"/>
  <c r="AR302" i="8"/>
  <c r="AS302" i="8"/>
  <c r="AT302" i="8"/>
  <c r="AU302" i="8"/>
  <c r="AV302" i="8"/>
  <c r="AW302" i="8"/>
  <c r="AX302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AK303" i="8"/>
  <c r="AL303" i="8"/>
  <c r="AM303" i="8"/>
  <c r="AN303" i="8"/>
  <c r="AO303" i="8"/>
  <c r="AP303" i="8"/>
  <c r="AQ303" i="8"/>
  <c r="AR303" i="8"/>
  <c r="AS303" i="8"/>
  <c r="AT303" i="8"/>
  <c r="AU303" i="8"/>
  <c r="AV303" i="8"/>
  <c r="AW303" i="8"/>
  <c r="AX303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AK304" i="8"/>
  <c r="AL304" i="8"/>
  <c r="AM304" i="8"/>
  <c r="AN304" i="8"/>
  <c r="AO304" i="8"/>
  <c r="AP304" i="8"/>
  <c r="AQ304" i="8"/>
  <c r="AR304" i="8"/>
  <c r="AS304" i="8"/>
  <c r="AT304" i="8"/>
  <c r="AU304" i="8"/>
  <c r="AV304" i="8"/>
  <c r="AW304" i="8"/>
  <c r="AX304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AK305" i="8"/>
  <c r="AL305" i="8"/>
  <c r="AM305" i="8"/>
  <c r="AN305" i="8"/>
  <c r="AO305" i="8"/>
  <c r="AP305" i="8"/>
  <c r="AQ305" i="8"/>
  <c r="AR305" i="8"/>
  <c r="AS305" i="8"/>
  <c r="AT305" i="8"/>
  <c r="AU305" i="8"/>
  <c r="AV305" i="8"/>
  <c r="AW305" i="8"/>
  <c r="AX305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AK306" i="8"/>
  <c r="AL306" i="8"/>
  <c r="AM306" i="8"/>
  <c r="AN306" i="8"/>
  <c r="AO306" i="8"/>
  <c r="AP306" i="8"/>
  <c r="AQ306" i="8"/>
  <c r="AR306" i="8"/>
  <c r="AS306" i="8"/>
  <c r="AT306" i="8"/>
  <c r="AU306" i="8"/>
  <c r="AV306" i="8"/>
  <c r="AW306" i="8"/>
  <c r="AX306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AK307" i="8"/>
  <c r="AL307" i="8"/>
  <c r="AM307" i="8"/>
  <c r="AN307" i="8"/>
  <c r="AO307" i="8"/>
  <c r="AP307" i="8"/>
  <c r="AQ307" i="8"/>
  <c r="AR307" i="8"/>
  <c r="AS307" i="8"/>
  <c r="AT307" i="8"/>
  <c r="AU307" i="8"/>
  <c r="AV307" i="8"/>
  <c r="AW307" i="8"/>
  <c r="AX307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AK308" i="8"/>
  <c r="AL308" i="8"/>
  <c r="AM308" i="8"/>
  <c r="AN308" i="8"/>
  <c r="AO308" i="8"/>
  <c r="AP308" i="8"/>
  <c r="AQ308" i="8"/>
  <c r="AR308" i="8"/>
  <c r="AS308" i="8"/>
  <c r="AT308" i="8"/>
  <c r="AU308" i="8"/>
  <c r="AV308" i="8"/>
  <c r="AW308" i="8"/>
  <c r="AX308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AK309" i="8"/>
  <c r="AL309" i="8"/>
  <c r="AM309" i="8"/>
  <c r="AN309" i="8"/>
  <c r="AO309" i="8"/>
  <c r="AP309" i="8"/>
  <c r="AQ309" i="8"/>
  <c r="AR309" i="8"/>
  <c r="AS309" i="8"/>
  <c r="AT309" i="8"/>
  <c r="AU309" i="8"/>
  <c r="AV309" i="8"/>
  <c r="AW309" i="8"/>
  <c r="AX309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AK310" i="8"/>
  <c r="AL310" i="8"/>
  <c r="AM310" i="8"/>
  <c r="AN310" i="8"/>
  <c r="AO310" i="8"/>
  <c r="AP310" i="8"/>
  <c r="AQ310" i="8"/>
  <c r="AR310" i="8"/>
  <c r="AS310" i="8"/>
  <c r="AT310" i="8"/>
  <c r="AU310" i="8"/>
  <c r="AV310" i="8"/>
  <c r="AW310" i="8"/>
  <c r="AX310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AK311" i="8"/>
  <c r="AL311" i="8"/>
  <c r="AM311" i="8"/>
  <c r="AN311" i="8"/>
  <c r="AO311" i="8"/>
  <c r="AP311" i="8"/>
  <c r="AQ311" i="8"/>
  <c r="AR311" i="8"/>
  <c r="AS311" i="8"/>
  <c r="AT311" i="8"/>
  <c r="AU311" i="8"/>
  <c r="AV311" i="8"/>
  <c r="AW311" i="8"/>
  <c r="AX311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AK312" i="8"/>
  <c r="AL312" i="8"/>
  <c r="AM312" i="8"/>
  <c r="AN312" i="8"/>
  <c r="AO312" i="8"/>
  <c r="AP312" i="8"/>
  <c r="AQ312" i="8"/>
  <c r="AR312" i="8"/>
  <c r="AS312" i="8"/>
  <c r="AT312" i="8"/>
  <c r="AU312" i="8"/>
  <c r="AV312" i="8"/>
  <c r="AW312" i="8"/>
  <c r="AX312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AK313" i="8"/>
  <c r="AL313" i="8"/>
  <c r="AM313" i="8"/>
  <c r="AN313" i="8"/>
  <c r="AO313" i="8"/>
  <c r="AP313" i="8"/>
  <c r="AQ313" i="8"/>
  <c r="AR313" i="8"/>
  <c r="AS313" i="8"/>
  <c r="AT313" i="8"/>
  <c r="AU313" i="8"/>
  <c r="AV313" i="8"/>
  <c r="AW313" i="8"/>
  <c r="AX313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AK314" i="8"/>
  <c r="AL314" i="8"/>
  <c r="AM314" i="8"/>
  <c r="AN314" i="8"/>
  <c r="AO314" i="8"/>
  <c r="AP314" i="8"/>
  <c r="AQ314" i="8"/>
  <c r="AR314" i="8"/>
  <c r="AS314" i="8"/>
  <c r="AT314" i="8"/>
  <c r="AU314" i="8"/>
  <c r="AV314" i="8"/>
  <c r="AW314" i="8"/>
  <c r="AX314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AK315" i="8"/>
  <c r="AL315" i="8"/>
  <c r="AM315" i="8"/>
  <c r="AN315" i="8"/>
  <c r="AO315" i="8"/>
  <c r="AP315" i="8"/>
  <c r="AQ315" i="8"/>
  <c r="AR315" i="8"/>
  <c r="AS315" i="8"/>
  <c r="AT315" i="8"/>
  <c r="AU315" i="8"/>
  <c r="AV315" i="8"/>
  <c r="AW315" i="8"/>
  <c r="AX315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AK316" i="8"/>
  <c r="AL316" i="8"/>
  <c r="AM316" i="8"/>
  <c r="AN316" i="8"/>
  <c r="AO316" i="8"/>
  <c r="AP316" i="8"/>
  <c r="AQ316" i="8"/>
  <c r="AR316" i="8"/>
  <c r="AS316" i="8"/>
  <c r="AT316" i="8"/>
  <c r="AU316" i="8"/>
  <c r="AV316" i="8"/>
  <c r="AW316" i="8"/>
  <c r="AX316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AK317" i="8"/>
  <c r="AL317" i="8"/>
  <c r="AM317" i="8"/>
  <c r="AN317" i="8"/>
  <c r="AO317" i="8"/>
  <c r="AP317" i="8"/>
  <c r="AQ317" i="8"/>
  <c r="AR317" i="8"/>
  <c r="AS317" i="8"/>
  <c r="AT317" i="8"/>
  <c r="AU317" i="8"/>
  <c r="AV317" i="8"/>
  <c r="AW317" i="8"/>
  <c r="AX317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AK318" i="8"/>
  <c r="AL318" i="8"/>
  <c r="AM318" i="8"/>
  <c r="AN318" i="8"/>
  <c r="AO318" i="8"/>
  <c r="AP318" i="8"/>
  <c r="AQ318" i="8"/>
  <c r="AR318" i="8"/>
  <c r="AS318" i="8"/>
  <c r="AT318" i="8"/>
  <c r="AU318" i="8"/>
  <c r="AV318" i="8"/>
  <c r="AW318" i="8"/>
  <c r="AX318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AK319" i="8"/>
  <c r="AL319" i="8"/>
  <c r="AM319" i="8"/>
  <c r="AN319" i="8"/>
  <c r="AO319" i="8"/>
  <c r="AP319" i="8"/>
  <c r="AQ319" i="8"/>
  <c r="AR319" i="8"/>
  <c r="AS319" i="8"/>
  <c r="AT319" i="8"/>
  <c r="AU319" i="8"/>
  <c r="AV319" i="8"/>
  <c r="AW319" i="8"/>
  <c r="AX319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AK320" i="8"/>
  <c r="AL320" i="8"/>
  <c r="AM320" i="8"/>
  <c r="AN320" i="8"/>
  <c r="AO320" i="8"/>
  <c r="AP320" i="8"/>
  <c r="AQ320" i="8"/>
  <c r="AR320" i="8"/>
  <c r="AS320" i="8"/>
  <c r="AT320" i="8"/>
  <c r="AU320" i="8"/>
  <c r="AV320" i="8"/>
  <c r="AW320" i="8"/>
  <c r="AX320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AK321" i="8"/>
  <c r="AL321" i="8"/>
  <c r="AM321" i="8"/>
  <c r="AN321" i="8"/>
  <c r="AO321" i="8"/>
  <c r="AP321" i="8"/>
  <c r="AQ321" i="8"/>
  <c r="AR321" i="8"/>
  <c r="AS321" i="8"/>
  <c r="AT321" i="8"/>
  <c r="AU321" i="8"/>
  <c r="AV321" i="8"/>
  <c r="AW321" i="8"/>
  <c r="AX321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AK322" i="8"/>
  <c r="AL322" i="8"/>
  <c r="AM322" i="8"/>
  <c r="AN322" i="8"/>
  <c r="AO322" i="8"/>
  <c r="AP322" i="8"/>
  <c r="AQ322" i="8"/>
  <c r="AR322" i="8"/>
  <c r="AS322" i="8"/>
  <c r="AT322" i="8"/>
  <c r="AU322" i="8"/>
  <c r="AV322" i="8"/>
  <c r="AW322" i="8"/>
  <c r="AX322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AK323" i="8"/>
  <c r="AL323" i="8"/>
  <c r="AM323" i="8"/>
  <c r="AN323" i="8"/>
  <c r="AO323" i="8"/>
  <c r="AP323" i="8"/>
  <c r="AQ323" i="8"/>
  <c r="AR323" i="8"/>
  <c r="AS323" i="8"/>
  <c r="AT323" i="8"/>
  <c r="AU323" i="8"/>
  <c r="AV323" i="8"/>
  <c r="AW323" i="8"/>
  <c r="AX323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AK324" i="8"/>
  <c r="AL324" i="8"/>
  <c r="AM324" i="8"/>
  <c r="AN324" i="8"/>
  <c r="AO324" i="8"/>
  <c r="AP324" i="8"/>
  <c r="AQ324" i="8"/>
  <c r="AR324" i="8"/>
  <c r="AS324" i="8"/>
  <c r="AT324" i="8"/>
  <c r="AU324" i="8"/>
  <c r="AV324" i="8"/>
  <c r="AW324" i="8"/>
  <c r="AX324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AK325" i="8"/>
  <c r="AL325" i="8"/>
  <c r="AM325" i="8"/>
  <c r="AN325" i="8"/>
  <c r="AO325" i="8"/>
  <c r="AP325" i="8"/>
  <c r="AQ325" i="8"/>
  <c r="AR325" i="8"/>
  <c r="AS325" i="8"/>
  <c r="AT325" i="8"/>
  <c r="AU325" i="8"/>
  <c r="AV325" i="8"/>
  <c r="AW325" i="8"/>
  <c r="AX325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AK326" i="8"/>
  <c r="AL326" i="8"/>
  <c r="AM326" i="8"/>
  <c r="AN326" i="8"/>
  <c r="AO326" i="8"/>
  <c r="AP326" i="8"/>
  <c r="AQ326" i="8"/>
  <c r="AR326" i="8"/>
  <c r="AS326" i="8"/>
  <c r="AT326" i="8"/>
  <c r="AU326" i="8"/>
  <c r="AV326" i="8"/>
  <c r="AW326" i="8"/>
  <c r="AX326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AK327" i="8"/>
  <c r="AL327" i="8"/>
  <c r="AM327" i="8"/>
  <c r="AN327" i="8"/>
  <c r="AO327" i="8"/>
  <c r="AP327" i="8"/>
  <c r="AQ327" i="8"/>
  <c r="AR327" i="8"/>
  <c r="AS327" i="8"/>
  <c r="AT327" i="8"/>
  <c r="AU327" i="8"/>
  <c r="AV327" i="8"/>
  <c r="AW327" i="8"/>
  <c r="AX327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AK328" i="8"/>
  <c r="AL328" i="8"/>
  <c r="AM328" i="8"/>
  <c r="AN328" i="8"/>
  <c r="AO328" i="8"/>
  <c r="AP328" i="8"/>
  <c r="AQ328" i="8"/>
  <c r="AR328" i="8"/>
  <c r="AS328" i="8"/>
  <c r="AT328" i="8"/>
  <c r="AU328" i="8"/>
  <c r="AV328" i="8"/>
  <c r="AW328" i="8"/>
  <c r="AX328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AK329" i="8"/>
  <c r="AL329" i="8"/>
  <c r="AM329" i="8"/>
  <c r="AN329" i="8"/>
  <c r="AO329" i="8"/>
  <c r="AP329" i="8"/>
  <c r="AQ329" i="8"/>
  <c r="AR329" i="8"/>
  <c r="AS329" i="8"/>
  <c r="AT329" i="8"/>
  <c r="AU329" i="8"/>
  <c r="AV329" i="8"/>
  <c r="AW329" i="8"/>
  <c r="AX329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AK330" i="8"/>
  <c r="AL330" i="8"/>
  <c r="AM330" i="8"/>
  <c r="AN330" i="8"/>
  <c r="AO330" i="8"/>
  <c r="AP330" i="8"/>
  <c r="AQ330" i="8"/>
  <c r="AR330" i="8"/>
  <c r="AS330" i="8"/>
  <c r="AT330" i="8"/>
  <c r="AU330" i="8"/>
  <c r="AV330" i="8"/>
  <c r="AW330" i="8"/>
  <c r="AX330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AK331" i="8"/>
  <c r="AL331" i="8"/>
  <c r="AM331" i="8"/>
  <c r="AN331" i="8"/>
  <c r="AO331" i="8"/>
  <c r="AP331" i="8"/>
  <c r="AQ331" i="8"/>
  <c r="AR331" i="8"/>
  <c r="AS331" i="8"/>
  <c r="AT331" i="8"/>
  <c r="AU331" i="8"/>
  <c r="AV331" i="8"/>
  <c r="AW331" i="8"/>
  <c r="AX331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AK332" i="8"/>
  <c r="AL332" i="8"/>
  <c r="AM332" i="8"/>
  <c r="AN332" i="8"/>
  <c r="AO332" i="8"/>
  <c r="AP332" i="8"/>
  <c r="AQ332" i="8"/>
  <c r="AR332" i="8"/>
  <c r="AS332" i="8"/>
  <c r="AT332" i="8"/>
  <c r="AU332" i="8"/>
  <c r="AV332" i="8"/>
  <c r="AW332" i="8"/>
  <c r="AX332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AK333" i="8"/>
  <c r="AL333" i="8"/>
  <c r="AM333" i="8"/>
  <c r="AN333" i="8"/>
  <c r="AO333" i="8"/>
  <c r="AP333" i="8"/>
  <c r="AQ333" i="8"/>
  <c r="AR333" i="8"/>
  <c r="AS333" i="8"/>
  <c r="AT333" i="8"/>
  <c r="AU333" i="8"/>
  <c r="AV333" i="8"/>
  <c r="AW333" i="8"/>
  <c r="AX333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AK334" i="8"/>
  <c r="AL334" i="8"/>
  <c r="AM334" i="8"/>
  <c r="AN334" i="8"/>
  <c r="AO334" i="8"/>
  <c r="AP334" i="8"/>
  <c r="AQ334" i="8"/>
  <c r="AR334" i="8"/>
  <c r="AS334" i="8"/>
  <c r="AT334" i="8"/>
  <c r="AU334" i="8"/>
  <c r="AV334" i="8"/>
  <c r="AW334" i="8"/>
  <c r="AX334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AK335" i="8"/>
  <c r="AL335" i="8"/>
  <c r="AM335" i="8"/>
  <c r="AN335" i="8"/>
  <c r="AO335" i="8"/>
  <c r="AP335" i="8"/>
  <c r="AQ335" i="8"/>
  <c r="AR335" i="8"/>
  <c r="AS335" i="8"/>
  <c r="AT335" i="8"/>
  <c r="AU335" i="8"/>
  <c r="AV335" i="8"/>
  <c r="AW335" i="8"/>
  <c r="AX335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AK336" i="8"/>
  <c r="AL336" i="8"/>
  <c r="AM336" i="8"/>
  <c r="AN336" i="8"/>
  <c r="AO336" i="8"/>
  <c r="AP336" i="8"/>
  <c r="AQ336" i="8"/>
  <c r="AR336" i="8"/>
  <c r="AS336" i="8"/>
  <c r="AT336" i="8"/>
  <c r="AU336" i="8"/>
  <c r="AV336" i="8"/>
  <c r="AW336" i="8"/>
  <c r="AX336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AK337" i="8"/>
  <c r="AL337" i="8"/>
  <c r="AM337" i="8"/>
  <c r="AN337" i="8"/>
  <c r="AO337" i="8"/>
  <c r="AP337" i="8"/>
  <c r="AQ337" i="8"/>
  <c r="AR337" i="8"/>
  <c r="AS337" i="8"/>
  <c r="AT337" i="8"/>
  <c r="AU337" i="8"/>
  <c r="AV337" i="8"/>
  <c r="AW337" i="8"/>
  <c r="AX337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AK338" i="8"/>
  <c r="AL338" i="8"/>
  <c r="AM338" i="8"/>
  <c r="AN338" i="8"/>
  <c r="AO338" i="8"/>
  <c r="AP338" i="8"/>
  <c r="AQ338" i="8"/>
  <c r="AR338" i="8"/>
  <c r="AS338" i="8"/>
  <c r="AT338" i="8"/>
  <c r="AU338" i="8"/>
  <c r="AV338" i="8"/>
  <c r="AW338" i="8"/>
  <c r="AX338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AK339" i="8"/>
  <c r="AL339" i="8"/>
  <c r="AM339" i="8"/>
  <c r="AN339" i="8"/>
  <c r="AO339" i="8"/>
  <c r="AP339" i="8"/>
  <c r="AQ339" i="8"/>
  <c r="AR339" i="8"/>
  <c r="AS339" i="8"/>
  <c r="AT339" i="8"/>
  <c r="AU339" i="8"/>
  <c r="AV339" i="8"/>
  <c r="AW339" i="8"/>
  <c r="AX339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AK340" i="8"/>
  <c r="AL340" i="8"/>
  <c r="AM340" i="8"/>
  <c r="AN340" i="8"/>
  <c r="AO340" i="8"/>
  <c r="AP340" i="8"/>
  <c r="AQ340" i="8"/>
  <c r="AR340" i="8"/>
  <c r="AS340" i="8"/>
  <c r="AT340" i="8"/>
  <c r="AU340" i="8"/>
  <c r="AV340" i="8"/>
  <c r="AW340" i="8"/>
  <c r="AX340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AK341" i="8"/>
  <c r="AL341" i="8"/>
  <c r="AM341" i="8"/>
  <c r="AN341" i="8"/>
  <c r="AO341" i="8"/>
  <c r="AP341" i="8"/>
  <c r="AQ341" i="8"/>
  <c r="AR341" i="8"/>
  <c r="AS341" i="8"/>
  <c r="AT341" i="8"/>
  <c r="AU341" i="8"/>
  <c r="AV341" i="8"/>
  <c r="AW341" i="8"/>
  <c r="AX341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AK342" i="8"/>
  <c r="AL342" i="8"/>
  <c r="AM342" i="8"/>
  <c r="AN342" i="8"/>
  <c r="AO342" i="8"/>
  <c r="AP342" i="8"/>
  <c r="AQ342" i="8"/>
  <c r="AR342" i="8"/>
  <c r="AS342" i="8"/>
  <c r="AT342" i="8"/>
  <c r="AU342" i="8"/>
  <c r="AV342" i="8"/>
  <c r="AW342" i="8"/>
  <c r="AX342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AK343" i="8"/>
  <c r="AL343" i="8"/>
  <c r="AM343" i="8"/>
  <c r="AN343" i="8"/>
  <c r="AO343" i="8"/>
  <c r="AP343" i="8"/>
  <c r="AQ343" i="8"/>
  <c r="AR343" i="8"/>
  <c r="AS343" i="8"/>
  <c r="AT343" i="8"/>
  <c r="AU343" i="8"/>
  <c r="AV343" i="8"/>
  <c r="AW343" i="8"/>
  <c r="AX343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AK344" i="8"/>
  <c r="AL344" i="8"/>
  <c r="AM344" i="8"/>
  <c r="AN344" i="8"/>
  <c r="AO344" i="8"/>
  <c r="AP344" i="8"/>
  <c r="AQ344" i="8"/>
  <c r="AR344" i="8"/>
  <c r="AS344" i="8"/>
  <c r="AT344" i="8"/>
  <c r="AU344" i="8"/>
  <c r="AV344" i="8"/>
  <c r="AW344" i="8"/>
  <c r="AX344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AK345" i="8"/>
  <c r="AL345" i="8"/>
  <c r="AM345" i="8"/>
  <c r="AN345" i="8"/>
  <c r="AO345" i="8"/>
  <c r="AP345" i="8"/>
  <c r="AQ345" i="8"/>
  <c r="AR345" i="8"/>
  <c r="AS345" i="8"/>
  <c r="AT345" i="8"/>
  <c r="AU345" i="8"/>
  <c r="AV345" i="8"/>
  <c r="AW345" i="8"/>
  <c r="AX345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AK346" i="8"/>
  <c r="AL346" i="8"/>
  <c r="AM346" i="8"/>
  <c r="AN346" i="8"/>
  <c r="AO346" i="8"/>
  <c r="AP346" i="8"/>
  <c r="AQ346" i="8"/>
  <c r="AR346" i="8"/>
  <c r="AS346" i="8"/>
  <c r="AT346" i="8"/>
  <c r="AU346" i="8"/>
  <c r="AV346" i="8"/>
  <c r="AW346" i="8"/>
  <c r="AX346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AK347" i="8"/>
  <c r="AL347" i="8"/>
  <c r="AM347" i="8"/>
  <c r="AN347" i="8"/>
  <c r="AO347" i="8"/>
  <c r="AP347" i="8"/>
  <c r="AQ347" i="8"/>
  <c r="AR347" i="8"/>
  <c r="AS347" i="8"/>
  <c r="AT347" i="8"/>
  <c r="AU347" i="8"/>
  <c r="AV347" i="8"/>
  <c r="AW347" i="8"/>
  <c r="AX347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AK348" i="8"/>
  <c r="AL348" i="8"/>
  <c r="AM348" i="8"/>
  <c r="AN348" i="8"/>
  <c r="AO348" i="8"/>
  <c r="AP348" i="8"/>
  <c r="AQ348" i="8"/>
  <c r="AR348" i="8"/>
  <c r="AS348" i="8"/>
  <c r="AT348" i="8"/>
  <c r="AU348" i="8"/>
  <c r="AV348" i="8"/>
  <c r="AW348" i="8"/>
  <c r="AX348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AK349" i="8"/>
  <c r="AL349" i="8"/>
  <c r="AM349" i="8"/>
  <c r="AN349" i="8"/>
  <c r="AO349" i="8"/>
  <c r="AP349" i="8"/>
  <c r="AQ349" i="8"/>
  <c r="AR349" i="8"/>
  <c r="AS349" i="8"/>
  <c r="AT349" i="8"/>
  <c r="AU349" i="8"/>
  <c r="AV349" i="8"/>
  <c r="AW349" i="8"/>
  <c r="AX349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AK350" i="8"/>
  <c r="AL350" i="8"/>
  <c r="AM350" i="8"/>
  <c r="AN350" i="8"/>
  <c r="AO350" i="8"/>
  <c r="AP350" i="8"/>
  <c r="AQ350" i="8"/>
  <c r="AR350" i="8"/>
  <c r="AS350" i="8"/>
  <c r="AT350" i="8"/>
  <c r="AU350" i="8"/>
  <c r="AV350" i="8"/>
  <c r="AW350" i="8"/>
  <c r="AX350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AK351" i="8"/>
  <c r="AL351" i="8"/>
  <c r="AM351" i="8"/>
  <c r="AN351" i="8"/>
  <c r="AO351" i="8"/>
  <c r="AP351" i="8"/>
  <c r="AQ351" i="8"/>
  <c r="AR351" i="8"/>
  <c r="AS351" i="8"/>
  <c r="AT351" i="8"/>
  <c r="AU351" i="8"/>
  <c r="AV351" i="8"/>
  <c r="AW351" i="8"/>
  <c r="AX351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AK352" i="8"/>
  <c r="AL352" i="8"/>
  <c r="AM352" i="8"/>
  <c r="AN352" i="8"/>
  <c r="AO352" i="8"/>
  <c r="AP352" i="8"/>
  <c r="AQ352" i="8"/>
  <c r="AR352" i="8"/>
  <c r="AS352" i="8"/>
  <c r="AT352" i="8"/>
  <c r="AU352" i="8"/>
  <c r="AV352" i="8"/>
  <c r="AW352" i="8"/>
  <c r="AX352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AK353" i="8"/>
  <c r="AL353" i="8"/>
  <c r="AM353" i="8"/>
  <c r="AN353" i="8"/>
  <c r="AO353" i="8"/>
  <c r="AP353" i="8"/>
  <c r="AQ353" i="8"/>
  <c r="AR353" i="8"/>
  <c r="AS353" i="8"/>
  <c r="AT353" i="8"/>
  <c r="AU353" i="8"/>
  <c r="AV353" i="8"/>
  <c r="AW353" i="8"/>
  <c r="AX353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AK354" i="8"/>
  <c r="AL354" i="8"/>
  <c r="AM354" i="8"/>
  <c r="AN354" i="8"/>
  <c r="AO354" i="8"/>
  <c r="AP354" i="8"/>
  <c r="AQ354" i="8"/>
  <c r="AR354" i="8"/>
  <c r="AS354" i="8"/>
  <c r="AT354" i="8"/>
  <c r="AU354" i="8"/>
  <c r="AV354" i="8"/>
  <c r="AW354" i="8"/>
  <c r="AX354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AK355" i="8"/>
  <c r="AL355" i="8"/>
  <c r="AM355" i="8"/>
  <c r="AN355" i="8"/>
  <c r="AO355" i="8"/>
  <c r="AP355" i="8"/>
  <c r="AQ355" i="8"/>
  <c r="AR355" i="8"/>
  <c r="AS355" i="8"/>
  <c r="AT355" i="8"/>
  <c r="AU355" i="8"/>
  <c r="AV355" i="8"/>
  <c r="AW355" i="8"/>
  <c r="AX355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AK356" i="8"/>
  <c r="AL356" i="8"/>
  <c r="AM356" i="8"/>
  <c r="AN356" i="8"/>
  <c r="AO356" i="8"/>
  <c r="AP356" i="8"/>
  <c r="AQ356" i="8"/>
  <c r="AR356" i="8"/>
  <c r="AS356" i="8"/>
  <c r="AT356" i="8"/>
  <c r="AU356" i="8"/>
  <c r="AV356" i="8"/>
  <c r="AW356" i="8"/>
  <c r="AX356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AK357" i="8"/>
  <c r="AL357" i="8"/>
  <c r="AM357" i="8"/>
  <c r="AN357" i="8"/>
  <c r="AO357" i="8"/>
  <c r="AP357" i="8"/>
  <c r="AQ357" i="8"/>
  <c r="AR357" i="8"/>
  <c r="AS357" i="8"/>
  <c r="AT357" i="8"/>
  <c r="AU357" i="8"/>
  <c r="AV357" i="8"/>
  <c r="AW357" i="8"/>
  <c r="AX357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AK358" i="8"/>
  <c r="AL358" i="8"/>
  <c r="AM358" i="8"/>
  <c r="AN358" i="8"/>
  <c r="AO358" i="8"/>
  <c r="AP358" i="8"/>
  <c r="AQ358" i="8"/>
  <c r="AR358" i="8"/>
  <c r="AS358" i="8"/>
  <c r="AT358" i="8"/>
  <c r="AU358" i="8"/>
  <c r="AV358" i="8"/>
  <c r="AW358" i="8"/>
  <c r="AX358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AK359" i="8"/>
  <c r="AL359" i="8"/>
  <c r="AM359" i="8"/>
  <c r="AN359" i="8"/>
  <c r="AO359" i="8"/>
  <c r="AP359" i="8"/>
  <c r="AQ359" i="8"/>
  <c r="AR359" i="8"/>
  <c r="AS359" i="8"/>
  <c r="AT359" i="8"/>
  <c r="AU359" i="8"/>
  <c r="AV359" i="8"/>
  <c r="AW359" i="8"/>
  <c r="AX359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AK360" i="8"/>
  <c r="AL360" i="8"/>
  <c r="AM360" i="8"/>
  <c r="AN360" i="8"/>
  <c r="AO360" i="8"/>
  <c r="AP360" i="8"/>
  <c r="AQ360" i="8"/>
  <c r="AR360" i="8"/>
  <c r="AS360" i="8"/>
  <c r="AT360" i="8"/>
  <c r="AU360" i="8"/>
  <c r="AV360" i="8"/>
  <c r="AW360" i="8"/>
  <c r="AX360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AK361" i="8"/>
  <c r="AL361" i="8"/>
  <c r="AM361" i="8"/>
  <c r="AN361" i="8"/>
  <c r="AO361" i="8"/>
  <c r="AP361" i="8"/>
  <c r="AQ361" i="8"/>
  <c r="AR361" i="8"/>
  <c r="AS361" i="8"/>
  <c r="AT361" i="8"/>
  <c r="AU361" i="8"/>
  <c r="AV361" i="8"/>
  <c r="AW361" i="8"/>
  <c r="AX361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AK362" i="8"/>
  <c r="AL362" i="8"/>
  <c r="AM362" i="8"/>
  <c r="AN362" i="8"/>
  <c r="AO362" i="8"/>
  <c r="AP362" i="8"/>
  <c r="AQ362" i="8"/>
  <c r="AR362" i="8"/>
  <c r="AS362" i="8"/>
  <c r="AT362" i="8"/>
  <c r="AU362" i="8"/>
  <c r="AV362" i="8"/>
  <c r="AW362" i="8"/>
  <c r="AX362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AK363" i="8"/>
  <c r="AL363" i="8"/>
  <c r="AM363" i="8"/>
  <c r="AN363" i="8"/>
  <c r="AO363" i="8"/>
  <c r="AP363" i="8"/>
  <c r="AQ363" i="8"/>
  <c r="AR363" i="8"/>
  <c r="AS363" i="8"/>
  <c r="AT363" i="8"/>
  <c r="AU363" i="8"/>
  <c r="AV363" i="8"/>
  <c r="AW363" i="8"/>
  <c r="AX363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AK364" i="8"/>
  <c r="AL364" i="8"/>
  <c r="AM364" i="8"/>
  <c r="AN364" i="8"/>
  <c r="AO364" i="8"/>
  <c r="AP364" i="8"/>
  <c r="AQ364" i="8"/>
  <c r="AR364" i="8"/>
  <c r="AS364" i="8"/>
  <c r="AT364" i="8"/>
  <c r="AU364" i="8"/>
  <c r="AV364" i="8"/>
  <c r="AW364" i="8"/>
  <c r="AX364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AK365" i="8"/>
  <c r="AL365" i="8"/>
  <c r="AM365" i="8"/>
  <c r="AN365" i="8"/>
  <c r="AO365" i="8"/>
  <c r="AP365" i="8"/>
  <c r="AQ365" i="8"/>
  <c r="AR365" i="8"/>
  <c r="AS365" i="8"/>
  <c r="AT365" i="8"/>
  <c r="AU365" i="8"/>
  <c r="AV365" i="8"/>
  <c r="AW365" i="8"/>
  <c r="AX365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AK366" i="8"/>
  <c r="AL366" i="8"/>
  <c r="AM366" i="8"/>
  <c r="AN366" i="8"/>
  <c r="AO366" i="8"/>
  <c r="AP366" i="8"/>
  <c r="AQ366" i="8"/>
  <c r="AR366" i="8"/>
  <c r="AS366" i="8"/>
  <c r="AT366" i="8"/>
  <c r="AU366" i="8"/>
  <c r="AV366" i="8"/>
  <c r="AW366" i="8"/>
  <c r="AX366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AK367" i="8"/>
  <c r="AL367" i="8"/>
  <c r="AM367" i="8"/>
  <c r="AN367" i="8"/>
  <c r="AO367" i="8"/>
  <c r="AP367" i="8"/>
  <c r="AQ367" i="8"/>
  <c r="AR367" i="8"/>
  <c r="AS367" i="8"/>
  <c r="AT367" i="8"/>
  <c r="AU367" i="8"/>
  <c r="AV367" i="8"/>
  <c r="AW367" i="8"/>
  <c r="AX367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AK368" i="8"/>
  <c r="AL368" i="8"/>
  <c r="AM368" i="8"/>
  <c r="AN368" i="8"/>
  <c r="AO368" i="8"/>
  <c r="AP368" i="8"/>
  <c r="AQ368" i="8"/>
  <c r="AR368" i="8"/>
  <c r="AS368" i="8"/>
  <c r="AT368" i="8"/>
  <c r="AU368" i="8"/>
  <c r="AV368" i="8"/>
  <c r="AW368" i="8"/>
  <c r="AX368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AK369" i="8"/>
  <c r="AL369" i="8"/>
  <c r="AM369" i="8"/>
  <c r="AN369" i="8"/>
  <c r="AO369" i="8"/>
  <c r="AP369" i="8"/>
  <c r="AQ369" i="8"/>
  <c r="AR369" i="8"/>
  <c r="AS369" i="8"/>
  <c r="AT369" i="8"/>
  <c r="AU369" i="8"/>
  <c r="AV369" i="8"/>
  <c r="AW369" i="8"/>
  <c r="AX369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AK370" i="8"/>
  <c r="AL370" i="8"/>
  <c r="AM370" i="8"/>
  <c r="AN370" i="8"/>
  <c r="AO370" i="8"/>
  <c r="AP370" i="8"/>
  <c r="AQ370" i="8"/>
  <c r="AR370" i="8"/>
  <c r="AS370" i="8"/>
  <c r="AT370" i="8"/>
  <c r="AU370" i="8"/>
  <c r="AV370" i="8"/>
  <c r="AW370" i="8"/>
  <c r="AX370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AK371" i="8"/>
  <c r="AL371" i="8"/>
  <c r="AM371" i="8"/>
  <c r="AN371" i="8"/>
  <c r="AO371" i="8"/>
  <c r="AP371" i="8"/>
  <c r="AQ371" i="8"/>
  <c r="AR371" i="8"/>
  <c r="AS371" i="8"/>
  <c r="AT371" i="8"/>
  <c r="AU371" i="8"/>
  <c r="AV371" i="8"/>
  <c r="AW371" i="8"/>
  <c r="AX371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AK372" i="8"/>
  <c r="AL372" i="8"/>
  <c r="AM372" i="8"/>
  <c r="AN372" i="8"/>
  <c r="AO372" i="8"/>
  <c r="AP372" i="8"/>
  <c r="AQ372" i="8"/>
  <c r="AR372" i="8"/>
  <c r="AS372" i="8"/>
  <c r="AT372" i="8"/>
  <c r="AU372" i="8"/>
  <c r="AV372" i="8"/>
  <c r="AW372" i="8"/>
  <c r="AX372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AK373" i="8"/>
  <c r="AL373" i="8"/>
  <c r="AM373" i="8"/>
  <c r="AN373" i="8"/>
  <c r="AO373" i="8"/>
  <c r="AP373" i="8"/>
  <c r="AQ373" i="8"/>
  <c r="AR373" i="8"/>
  <c r="AS373" i="8"/>
  <c r="AT373" i="8"/>
  <c r="AU373" i="8"/>
  <c r="AV373" i="8"/>
  <c r="AW373" i="8"/>
  <c r="AX373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AK374" i="8"/>
  <c r="AL374" i="8"/>
  <c r="AM374" i="8"/>
  <c r="AN374" i="8"/>
  <c r="AO374" i="8"/>
  <c r="AP374" i="8"/>
  <c r="AQ374" i="8"/>
  <c r="AR374" i="8"/>
  <c r="AS374" i="8"/>
  <c r="AT374" i="8"/>
  <c r="AU374" i="8"/>
  <c r="AV374" i="8"/>
  <c r="AW374" i="8"/>
  <c r="AX374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AK375" i="8"/>
  <c r="AL375" i="8"/>
  <c r="AM375" i="8"/>
  <c r="AN375" i="8"/>
  <c r="AO375" i="8"/>
  <c r="AP375" i="8"/>
  <c r="AQ375" i="8"/>
  <c r="AR375" i="8"/>
  <c r="AS375" i="8"/>
  <c r="AT375" i="8"/>
  <c r="AU375" i="8"/>
  <c r="AV375" i="8"/>
  <c r="AW375" i="8"/>
  <c r="AX375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AK376" i="8"/>
  <c r="AL376" i="8"/>
  <c r="AM376" i="8"/>
  <c r="AN376" i="8"/>
  <c r="AO376" i="8"/>
  <c r="AP376" i="8"/>
  <c r="AQ376" i="8"/>
  <c r="AR376" i="8"/>
  <c r="AS376" i="8"/>
  <c r="AT376" i="8"/>
  <c r="AU376" i="8"/>
  <c r="AV376" i="8"/>
  <c r="AW376" i="8"/>
  <c r="AX376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AK377" i="8"/>
  <c r="AL377" i="8"/>
  <c r="AM377" i="8"/>
  <c r="AN377" i="8"/>
  <c r="AO377" i="8"/>
  <c r="AP377" i="8"/>
  <c r="AQ377" i="8"/>
  <c r="AR377" i="8"/>
  <c r="AS377" i="8"/>
  <c r="AT377" i="8"/>
  <c r="AU377" i="8"/>
  <c r="AV377" i="8"/>
  <c r="AW377" i="8"/>
  <c r="AX377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AK378" i="8"/>
  <c r="AL378" i="8"/>
  <c r="AM378" i="8"/>
  <c r="AN378" i="8"/>
  <c r="AO378" i="8"/>
  <c r="AP378" i="8"/>
  <c r="AQ378" i="8"/>
  <c r="AR378" i="8"/>
  <c r="AS378" i="8"/>
  <c r="AT378" i="8"/>
  <c r="AU378" i="8"/>
  <c r="AV378" i="8"/>
  <c r="AW378" i="8"/>
  <c r="AX378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AK379" i="8"/>
  <c r="AL379" i="8"/>
  <c r="AM379" i="8"/>
  <c r="AN379" i="8"/>
  <c r="AO379" i="8"/>
  <c r="AP379" i="8"/>
  <c r="AQ379" i="8"/>
  <c r="AR379" i="8"/>
  <c r="AS379" i="8"/>
  <c r="AT379" i="8"/>
  <c r="AU379" i="8"/>
  <c r="AV379" i="8"/>
  <c r="AW379" i="8"/>
  <c r="AX379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AK380" i="8"/>
  <c r="AL380" i="8"/>
  <c r="AM380" i="8"/>
  <c r="AN380" i="8"/>
  <c r="AO380" i="8"/>
  <c r="AP380" i="8"/>
  <c r="AQ380" i="8"/>
  <c r="AR380" i="8"/>
  <c r="AS380" i="8"/>
  <c r="AT380" i="8"/>
  <c r="AU380" i="8"/>
  <c r="AV380" i="8"/>
  <c r="AW380" i="8"/>
  <c r="AX380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AK381" i="8"/>
  <c r="AL381" i="8"/>
  <c r="AM381" i="8"/>
  <c r="AN381" i="8"/>
  <c r="AO381" i="8"/>
  <c r="AP381" i="8"/>
  <c r="AQ381" i="8"/>
  <c r="AR381" i="8"/>
  <c r="AS381" i="8"/>
  <c r="AT381" i="8"/>
  <c r="AU381" i="8"/>
  <c r="AV381" i="8"/>
  <c r="AW381" i="8"/>
  <c r="AX381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AK382" i="8"/>
  <c r="AL382" i="8"/>
  <c r="AM382" i="8"/>
  <c r="AN382" i="8"/>
  <c r="AO382" i="8"/>
  <c r="AP382" i="8"/>
  <c r="AQ382" i="8"/>
  <c r="AR382" i="8"/>
  <c r="AS382" i="8"/>
  <c r="AT382" i="8"/>
  <c r="AU382" i="8"/>
  <c r="AV382" i="8"/>
  <c r="AW382" i="8"/>
  <c r="AX382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AK383" i="8"/>
  <c r="AL383" i="8"/>
  <c r="AM383" i="8"/>
  <c r="AN383" i="8"/>
  <c r="AO383" i="8"/>
  <c r="AP383" i="8"/>
  <c r="AQ383" i="8"/>
  <c r="AR383" i="8"/>
  <c r="AS383" i="8"/>
  <c r="AT383" i="8"/>
  <c r="AU383" i="8"/>
  <c r="AV383" i="8"/>
  <c r="AW383" i="8"/>
  <c r="AX383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AK384" i="8"/>
  <c r="AL384" i="8"/>
  <c r="AM384" i="8"/>
  <c r="AN384" i="8"/>
  <c r="AO384" i="8"/>
  <c r="AP384" i="8"/>
  <c r="AQ384" i="8"/>
  <c r="AR384" i="8"/>
  <c r="AS384" i="8"/>
  <c r="AT384" i="8"/>
  <c r="AU384" i="8"/>
  <c r="AV384" i="8"/>
  <c r="AW384" i="8"/>
  <c r="AX384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AK385" i="8"/>
  <c r="AL385" i="8"/>
  <c r="AM385" i="8"/>
  <c r="AN385" i="8"/>
  <c r="AO385" i="8"/>
  <c r="AP385" i="8"/>
  <c r="AQ385" i="8"/>
  <c r="AR385" i="8"/>
  <c r="AS385" i="8"/>
  <c r="AT385" i="8"/>
  <c r="AU385" i="8"/>
  <c r="AV385" i="8"/>
  <c r="AW385" i="8"/>
  <c r="AX385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AK386" i="8"/>
  <c r="AL386" i="8"/>
  <c r="AM386" i="8"/>
  <c r="AN386" i="8"/>
  <c r="AO386" i="8"/>
  <c r="AP386" i="8"/>
  <c r="AQ386" i="8"/>
  <c r="AR386" i="8"/>
  <c r="AS386" i="8"/>
  <c r="AT386" i="8"/>
  <c r="AU386" i="8"/>
  <c r="AV386" i="8"/>
  <c r="AW386" i="8"/>
  <c r="AX386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AK387" i="8"/>
  <c r="AL387" i="8"/>
  <c r="AM387" i="8"/>
  <c r="AN387" i="8"/>
  <c r="AO387" i="8"/>
  <c r="AP387" i="8"/>
  <c r="AQ387" i="8"/>
  <c r="AR387" i="8"/>
  <c r="AS387" i="8"/>
  <c r="AT387" i="8"/>
  <c r="AU387" i="8"/>
  <c r="AV387" i="8"/>
  <c r="AW387" i="8"/>
  <c r="AX387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AK388" i="8"/>
  <c r="AL388" i="8"/>
  <c r="AM388" i="8"/>
  <c r="AN388" i="8"/>
  <c r="AO388" i="8"/>
  <c r="AP388" i="8"/>
  <c r="AQ388" i="8"/>
  <c r="AR388" i="8"/>
  <c r="AS388" i="8"/>
  <c r="AT388" i="8"/>
  <c r="AU388" i="8"/>
  <c r="AV388" i="8"/>
  <c r="AW388" i="8"/>
  <c r="AX388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AK389" i="8"/>
  <c r="AL389" i="8"/>
  <c r="AM389" i="8"/>
  <c r="AN389" i="8"/>
  <c r="AO389" i="8"/>
  <c r="AP389" i="8"/>
  <c r="AQ389" i="8"/>
  <c r="AR389" i="8"/>
  <c r="AS389" i="8"/>
  <c r="AT389" i="8"/>
  <c r="AU389" i="8"/>
  <c r="AV389" i="8"/>
  <c r="AW389" i="8"/>
  <c r="AX389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AK390" i="8"/>
  <c r="AL390" i="8"/>
  <c r="AM390" i="8"/>
  <c r="AN390" i="8"/>
  <c r="AO390" i="8"/>
  <c r="AP390" i="8"/>
  <c r="AQ390" i="8"/>
  <c r="AR390" i="8"/>
  <c r="AS390" i="8"/>
  <c r="AT390" i="8"/>
  <c r="AU390" i="8"/>
  <c r="AV390" i="8"/>
  <c r="AW390" i="8"/>
  <c r="AX390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AK391" i="8"/>
  <c r="AL391" i="8"/>
  <c r="AM391" i="8"/>
  <c r="AN391" i="8"/>
  <c r="AO391" i="8"/>
  <c r="AP391" i="8"/>
  <c r="AQ391" i="8"/>
  <c r="AR391" i="8"/>
  <c r="AS391" i="8"/>
  <c r="AT391" i="8"/>
  <c r="AU391" i="8"/>
  <c r="AV391" i="8"/>
  <c r="AW391" i="8"/>
  <c r="AX391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AK392" i="8"/>
  <c r="AL392" i="8"/>
  <c r="AM392" i="8"/>
  <c r="AN392" i="8"/>
  <c r="AO392" i="8"/>
  <c r="AP392" i="8"/>
  <c r="AQ392" i="8"/>
  <c r="AR392" i="8"/>
  <c r="AS392" i="8"/>
  <c r="AT392" i="8"/>
  <c r="AU392" i="8"/>
  <c r="AV392" i="8"/>
  <c r="AW392" i="8"/>
  <c r="AX392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AK393" i="8"/>
  <c r="AL393" i="8"/>
  <c r="AM393" i="8"/>
  <c r="AN393" i="8"/>
  <c r="AO393" i="8"/>
  <c r="AP393" i="8"/>
  <c r="AQ393" i="8"/>
  <c r="AR393" i="8"/>
  <c r="AS393" i="8"/>
  <c r="AT393" i="8"/>
  <c r="AU393" i="8"/>
  <c r="AV393" i="8"/>
  <c r="AW393" i="8"/>
  <c r="AX393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AK394" i="8"/>
  <c r="AL394" i="8"/>
  <c r="AM394" i="8"/>
  <c r="AN394" i="8"/>
  <c r="AO394" i="8"/>
  <c r="AP394" i="8"/>
  <c r="AQ394" i="8"/>
  <c r="AR394" i="8"/>
  <c r="AS394" i="8"/>
  <c r="AT394" i="8"/>
  <c r="AU394" i="8"/>
  <c r="AV394" i="8"/>
  <c r="AW394" i="8"/>
  <c r="AX394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AK395" i="8"/>
  <c r="AL395" i="8"/>
  <c r="AM395" i="8"/>
  <c r="AN395" i="8"/>
  <c r="AO395" i="8"/>
  <c r="AP395" i="8"/>
  <c r="AQ395" i="8"/>
  <c r="AR395" i="8"/>
  <c r="AS395" i="8"/>
  <c r="AT395" i="8"/>
  <c r="AU395" i="8"/>
  <c r="AV395" i="8"/>
  <c r="AW395" i="8"/>
  <c r="AX395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AK396" i="8"/>
  <c r="AL396" i="8"/>
  <c r="AM396" i="8"/>
  <c r="AN396" i="8"/>
  <c r="AO396" i="8"/>
  <c r="AP396" i="8"/>
  <c r="AQ396" i="8"/>
  <c r="AR396" i="8"/>
  <c r="AS396" i="8"/>
  <c r="AT396" i="8"/>
  <c r="AU396" i="8"/>
  <c r="AV396" i="8"/>
  <c r="AW396" i="8"/>
  <c r="AX396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AK397" i="8"/>
  <c r="AL397" i="8"/>
  <c r="AM397" i="8"/>
  <c r="AN397" i="8"/>
  <c r="AO397" i="8"/>
  <c r="AP397" i="8"/>
  <c r="AQ397" i="8"/>
  <c r="AR397" i="8"/>
  <c r="AS397" i="8"/>
  <c r="AT397" i="8"/>
  <c r="AU397" i="8"/>
  <c r="AV397" i="8"/>
  <c r="AW397" i="8"/>
  <c r="AX397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AK398" i="8"/>
  <c r="AL398" i="8"/>
  <c r="AM398" i="8"/>
  <c r="AN398" i="8"/>
  <c r="AO398" i="8"/>
  <c r="AP398" i="8"/>
  <c r="AQ398" i="8"/>
  <c r="AR398" i="8"/>
  <c r="AS398" i="8"/>
  <c r="AT398" i="8"/>
  <c r="AU398" i="8"/>
  <c r="AV398" i="8"/>
  <c r="AW398" i="8"/>
  <c r="AX398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AK399" i="8"/>
  <c r="AL399" i="8"/>
  <c r="AM399" i="8"/>
  <c r="AN399" i="8"/>
  <c r="AO399" i="8"/>
  <c r="AP399" i="8"/>
  <c r="AQ399" i="8"/>
  <c r="AR399" i="8"/>
  <c r="AS399" i="8"/>
  <c r="AT399" i="8"/>
  <c r="AU399" i="8"/>
  <c r="AV399" i="8"/>
  <c r="AW399" i="8"/>
  <c r="AX399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AK400" i="8"/>
  <c r="AL400" i="8"/>
  <c r="AM400" i="8"/>
  <c r="AN400" i="8"/>
  <c r="AO400" i="8"/>
  <c r="AP400" i="8"/>
  <c r="AQ400" i="8"/>
  <c r="AR400" i="8"/>
  <c r="AS400" i="8"/>
  <c r="AT400" i="8"/>
  <c r="AU400" i="8"/>
  <c r="AV400" i="8"/>
  <c r="AW400" i="8"/>
  <c r="AX400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AK401" i="8"/>
  <c r="AL401" i="8"/>
  <c r="AM401" i="8"/>
  <c r="AN401" i="8"/>
  <c r="AO401" i="8"/>
  <c r="AP401" i="8"/>
  <c r="AQ401" i="8"/>
  <c r="AR401" i="8"/>
  <c r="AS401" i="8"/>
  <c r="AT401" i="8"/>
  <c r="AU401" i="8"/>
  <c r="AV401" i="8"/>
  <c r="AW401" i="8"/>
  <c r="AX401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AK402" i="8"/>
  <c r="AL402" i="8"/>
  <c r="AM402" i="8"/>
  <c r="AN402" i="8"/>
  <c r="AO402" i="8"/>
  <c r="AP402" i="8"/>
  <c r="AQ402" i="8"/>
  <c r="AR402" i="8"/>
  <c r="AS402" i="8"/>
  <c r="AT402" i="8"/>
  <c r="AU402" i="8"/>
  <c r="AV402" i="8"/>
  <c r="AW402" i="8"/>
  <c r="AX402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AK403" i="8"/>
  <c r="AL403" i="8"/>
  <c r="AM403" i="8"/>
  <c r="AN403" i="8"/>
  <c r="AO403" i="8"/>
  <c r="AP403" i="8"/>
  <c r="AQ403" i="8"/>
  <c r="AR403" i="8"/>
  <c r="AS403" i="8"/>
  <c r="AT403" i="8"/>
  <c r="AU403" i="8"/>
  <c r="AV403" i="8"/>
  <c r="AW403" i="8"/>
  <c r="AX403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AK404" i="8"/>
  <c r="AL404" i="8"/>
  <c r="AM404" i="8"/>
  <c r="AN404" i="8"/>
  <c r="AO404" i="8"/>
  <c r="AP404" i="8"/>
  <c r="AQ404" i="8"/>
  <c r="AR404" i="8"/>
  <c r="AS404" i="8"/>
  <c r="AT404" i="8"/>
  <c r="AU404" i="8"/>
  <c r="AV404" i="8"/>
  <c r="AW404" i="8"/>
  <c r="AX404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AK405" i="8"/>
  <c r="AL405" i="8"/>
  <c r="AM405" i="8"/>
  <c r="AN405" i="8"/>
  <c r="AO405" i="8"/>
  <c r="AP405" i="8"/>
  <c r="AQ405" i="8"/>
  <c r="AR405" i="8"/>
  <c r="AS405" i="8"/>
  <c r="AT405" i="8"/>
  <c r="AU405" i="8"/>
  <c r="AV405" i="8"/>
  <c r="AW405" i="8"/>
  <c r="AX405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AK406" i="8"/>
  <c r="AL406" i="8"/>
  <c r="AM406" i="8"/>
  <c r="AN406" i="8"/>
  <c r="AO406" i="8"/>
  <c r="AP406" i="8"/>
  <c r="AQ406" i="8"/>
  <c r="AR406" i="8"/>
  <c r="AS406" i="8"/>
  <c r="AT406" i="8"/>
  <c r="AU406" i="8"/>
  <c r="AV406" i="8"/>
  <c r="AW406" i="8"/>
  <c r="AX406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AK407" i="8"/>
  <c r="AL407" i="8"/>
  <c r="AM407" i="8"/>
  <c r="AN407" i="8"/>
  <c r="AO407" i="8"/>
  <c r="AP407" i="8"/>
  <c r="AQ407" i="8"/>
  <c r="AR407" i="8"/>
  <c r="AS407" i="8"/>
  <c r="AT407" i="8"/>
  <c r="AU407" i="8"/>
  <c r="AV407" i="8"/>
  <c r="AW407" i="8"/>
  <c r="AX407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AK408" i="8"/>
  <c r="AL408" i="8"/>
  <c r="AM408" i="8"/>
  <c r="AN408" i="8"/>
  <c r="AO408" i="8"/>
  <c r="AP408" i="8"/>
  <c r="AQ408" i="8"/>
  <c r="AR408" i="8"/>
  <c r="AS408" i="8"/>
  <c r="AT408" i="8"/>
  <c r="AU408" i="8"/>
  <c r="AV408" i="8"/>
  <c r="AW408" i="8"/>
  <c r="AX408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AK409" i="8"/>
  <c r="AL409" i="8"/>
  <c r="AM409" i="8"/>
  <c r="AN409" i="8"/>
  <c r="AO409" i="8"/>
  <c r="AP409" i="8"/>
  <c r="AQ409" i="8"/>
  <c r="AR409" i="8"/>
  <c r="AS409" i="8"/>
  <c r="AT409" i="8"/>
  <c r="AU409" i="8"/>
  <c r="AV409" i="8"/>
  <c r="AW409" i="8"/>
  <c r="AX409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AK410" i="8"/>
  <c r="AL410" i="8"/>
  <c r="AM410" i="8"/>
  <c r="AN410" i="8"/>
  <c r="AO410" i="8"/>
  <c r="AP410" i="8"/>
  <c r="AQ410" i="8"/>
  <c r="AR410" i="8"/>
  <c r="AS410" i="8"/>
  <c r="AT410" i="8"/>
  <c r="AU410" i="8"/>
  <c r="AV410" i="8"/>
  <c r="AW410" i="8"/>
  <c r="AX410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AK411" i="8"/>
  <c r="AL411" i="8"/>
  <c r="AM411" i="8"/>
  <c r="AN411" i="8"/>
  <c r="AO411" i="8"/>
  <c r="AP411" i="8"/>
  <c r="AQ411" i="8"/>
  <c r="AR411" i="8"/>
  <c r="AS411" i="8"/>
  <c r="AT411" i="8"/>
  <c r="AU411" i="8"/>
  <c r="AV411" i="8"/>
  <c r="AW411" i="8"/>
  <c r="AX411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AK412" i="8"/>
  <c r="AL412" i="8"/>
  <c r="AM412" i="8"/>
  <c r="AN412" i="8"/>
  <c r="AO412" i="8"/>
  <c r="AP412" i="8"/>
  <c r="AQ412" i="8"/>
  <c r="AR412" i="8"/>
  <c r="AS412" i="8"/>
  <c r="AT412" i="8"/>
  <c r="AU412" i="8"/>
  <c r="AV412" i="8"/>
  <c r="AW412" i="8"/>
  <c r="AX412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AK413" i="8"/>
  <c r="AL413" i="8"/>
  <c r="AM413" i="8"/>
  <c r="AN413" i="8"/>
  <c r="AO413" i="8"/>
  <c r="AP413" i="8"/>
  <c r="AQ413" i="8"/>
  <c r="AR413" i="8"/>
  <c r="AS413" i="8"/>
  <c r="AT413" i="8"/>
  <c r="AU413" i="8"/>
  <c r="AV413" i="8"/>
  <c r="AW413" i="8"/>
  <c r="AX413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AK414" i="8"/>
  <c r="AL414" i="8"/>
  <c r="AM414" i="8"/>
  <c r="AN414" i="8"/>
  <c r="AO414" i="8"/>
  <c r="AP414" i="8"/>
  <c r="AQ414" i="8"/>
  <c r="AR414" i="8"/>
  <c r="AS414" i="8"/>
  <c r="AT414" i="8"/>
  <c r="AU414" i="8"/>
  <c r="AV414" i="8"/>
  <c r="AW414" i="8"/>
  <c r="AX414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AK415" i="8"/>
  <c r="AL415" i="8"/>
  <c r="AM415" i="8"/>
  <c r="AN415" i="8"/>
  <c r="AO415" i="8"/>
  <c r="AP415" i="8"/>
  <c r="AQ415" i="8"/>
  <c r="AR415" i="8"/>
  <c r="AS415" i="8"/>
  <c r="AT415" i="8"/>
  <c r="AU415" i="8"/>
  <c r="AV415" i="8"/>
  <c r="AW415" i="8"/>
  <c r="AX415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AK416" i="8"/>
  <c r="AL416" i="8"/>
  <c r="AM416" i="8"/>
  <c r="AN416" i="8"/>
  <c r="AO416" i="8"/>
  <c r="AP416" i="8"/>
  <c r="AQ416" i="8"/>
  <c r="AR416" i="8"/>
  <c r="AS416" i="8"/>
  <c r="AT416" i="8"/>
  <c r="AU416" i="8"/>
  <c r="AV416" i="8"/>
  <c r="AW416" i="8"/>
  <c r="AX416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AK417" i="8"/>
  <c r="AL417" i="8"/>
  <c r="AM417" i="8"/>
  <c r="AN417" i="8"/>
  <c r="AO417" i="8"/>
  <c r="AP417" i="8"/>
  <c r="AQ417" i="8"/>
  <c r="AR417" i="8"/>
  <c r="AS417" i="8"/>
  <c r="AT417" i="8"/>
  <c r="AU417" i="8"/>
  <c r="AV417" i="8"/>
  <c r="AW417" i="8"/>
  <c r="AX417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AK418" i="8"/>
  <c r="AL418" i="8"/>
  <c r="AM418" i="8"/>
  <c r="AN418" i="8"/>
  <c r="AO418" i="8"/>
  <c r="AP418" i="8"/>
  <c r="AQ418" i="8"/>
  <c r="AR418" i="8"/>
  <c r="AS418" i="8"/>
  <c r="AT418" i="8"/>
  <c r="AU418" i="8"/>
  <c r="AV418" i="8"/>
  <c r="AW418" i="8"/>
  <c r="AX418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AK419" i="8"/>
  <c r="AL419" i="8"/>
  <c r="AM419" i="8"/>
  <c r="AN419" i="8"/>
  <c r="AO419" i="8"/>
  <c r="AP419" i="8"/>
  <c r="AQ419" i="8"/>
  <c r="AR419" i="8"/>
  <c r="AS419" i="8"/>
  <c r="AT419" i="8"/>
  <c r="AU419" i="8"/>
  <c r="AV419" i="8"/>
  <c r="AW419" i="8"/>
  <c r="AX419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AK420" i="8"/>
  <c r="AL420" i="8"/>
  <c r="AM420" i="8"/>
  <c r="AN420" i="8"/>
  <c r="AO420" i="8"/>
  <c r="AP420" i="8"/>
  <c r="AQ420" i="8"/>
  <c r="AR420" i="8"/>
  <c r="AS420" i="8"/>
  <c r="AT420" i="8"/>
  <c r="AU420" i="8"/>
  <c r="AV420" i="8"/>
  <c r="AW420" i="8"/>
  <c r="AX420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AK421" i="8"/>
  <c r="AL421" i="8"/>
  <c r="AM421" i="8"/>
  <c r="AN421" i="8"/>
  <c r="AO421" i="8"/>
  <c r="AP421" i="8"/>
  <c r="AQ421" i="8"/>
  <c r="AR421" i="8"/>
  <c r="AS421" i="8"/>
  <c r="AT421" i="8"/>
  <c r="AU421" i="8"/>
  <c r="AV421" i="8"/>
  <c r="AW421" i="8"/>
  <c r="AX421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AK422" i="8"/>
  <c r="AL422" i="8"/>
  <c r="AM422" i="8"/>
  <c r="AN422" i="8"/>
  <c r="AO422" i="8"/>
  <c r="AP422" i="8"/>
  <c r="AQ422" i="8"/>
  <c r="AR422" i="8"/>
  <c r="AS422" i="8"/>
  <c r="AT422" i="8"/>
  <c r="AU422" i="8"/>
  <c r="AV422" i="8"/>
  <c r="AW422" i="8"/>
  <c r="AX422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AK423" i="8"/>
  <c r="AL423" i="8"/>
  <c r="AM423" i="8"/>
  <c r="AN423" i="8"/>
  <c r="AO423" i="8"/>
  <c r="AP423" i="8"/>
  <c r="AQ423" i="8"/>
  <c r="AR423" i="8"/>
  <c r="AS423" i="8"/>
  <c r="AT423" i="8"/>
  <c r="AU423" i="8"/>
  <c r="AV423" i="8"/>
  <c r="AW423" i="8"/>
  <c r="AX423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AK424" i="8"/>
  <c r="AL424" i="8"/>
  <c r="AM424" i="8"/>
  <c r="AN424" i="8"/>
  <c r="AO424" i="8"/>
  <c r="AP424" i="8"/>
  <c r="AQ424" i="8"/>
  <c r="AR424" i="8"/>
  <c r="AS424" i="8"/>
  <c r="AT424" i="8"/>
  <c r="AU424" i="8"/>
  <c r="AV424" i="8"/>
  <c r="AW424" i="8"/>
  <c r="AX424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AK425" i="8"/>
  <c r="AL425" i="8"/>
  <c r="AM425" i="8"/>
  <c r="AN425" i="8"/>
  <c r="AO425" i="8"/>
  <c r="AP425" i="8"/>
  <c r="AQ425" i="8"/>
  <c r="AR425" i="8"/>
  <c r="AS425" i="8"/>
  <c r="AT425" i="8"/>
  <c r="AU425" i="8"/>
  <c r="AV425" i="8"/>
  <c r="AW425" i="8"/>
  <c r="AX425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AK426" i="8"/>
  <c r="AL426" i="8"/>
  <c r="AM426" i="8"/>
  <c r="AN426" i="8"/>
  <c r="AO426" i="8"/>
  <c r="AP426" i="8"/>
  <c r="AQ426" i="8"/>
  <c r="AR426" i="8"/>
  <c r="AS426" i="8"/>
  <c r="AT426" i="8"/>
  <c r="AU426" i="8"/>
  <c r="AV426" i="8"/>
  <c r="AW426" i="8"/>
  <c r="AX426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AK427" i="8"/>
  <c r="AL427" i="8"/>
  <c r="AM427" i="8"/>
  <c r="AN427" i="8"/>
  <c r="AO427" i="8"/>
  <c r="AP427" i="8"/>
  <c r="AQ427" i="8"/>
  <c r="AR427" i="8"/>
  <c r="AS427" i="8"/>
  <c r="AT427" i="8"/>
  <c r="AU427" i="8"/>
  <c r="AV427" i="8"/>
  <c r="AW427" i="8"/>
  <c r="AX427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AK428" i="8"/>
  <c r="AL428" i="8"/>
  <c r="AM428" i="8"/>
  <c r="AN428" i="8"/>
  <c r="AO428" i="8"/>
  <c r="AP428" i="8"/>
  <c r="AQ428" i="8"/>
  <c r="AR428" i="8"/>
  <c r="AS428" i="8"/>
  <c r="AT428" i="8"/>
  <c r="AU428" i="8"/>
  <c r="AV428" i="8"/>
  <c r="AW428" i="8"/>
  <c r="AX428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AK429" i="8"/>
  <c r="AL429" i="8"/>
  <c r="AM429" i="8"/>
  <c r="AN429" i="8"/>
  <c r="AO429" i="8"/>
  <c r="AP429" i="8"/>
  <c r="AQ429" i="8"/>
  <c r="AR429" i="8"/>
  <c r="AS429" i="8"/>
  <c r="AT429" i="8"/>
  <c r="AU429" i="8"/>
  <c r="AV429" i="8"/>
  <c r="AW429" i="8"/>
  <c r="AX429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AK430" i="8"/>
  <c r="AL430" i="8"/>
  <c r="AM430" i="8"/>
  <c r="AN430" i="8"/>
  <c r="AO430" i="8"/>
  <c r="AP430" i="8"/>
  <c r="AQ430" i="8"/>
  <c r="AR430" i="8"/>
  <c r="AS430" i="8"/>
  <c r="AT430" i="8"/>
  <c r="AU430" i="8"/>
  <c r="AV430" i="8"/>
  <c r="AW430" i="8"/>
  <c r="AX430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AK431" i="8"/>
  <c r="AL431" i="8"/>
  <c r="AM431" i="8"/>
  <c r="AN431" i="8"/>
  <c r="AO431" i="8"/>
  <c r="AP431" i="8"/>
  <c r="AQ431" i="8"/>
  <c r="AR431" i="8"/>
  <c r="AS431" i="8"/>
  <c r="AT431" i="8"/>
  <c r="AU431" i="8"/>
  <c r="AV431" i="8"/>
  <c r="AW431" i="8"/>
  <c r="AX431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AK432" i="8"/>
  <c r="AL432" i="8"/>
  <c r="AM432" i="8"/>
  <c r="AN432" i="8"/>
  <c r="AO432" i="8"/>
  <c r="AP432" i="8"/>
  <c r="AQ432" i="8"/>
  <c r="AR432" i="8"/>
  <c r="AS432" i="8"/>
  <c r="AT432" i="8"/>
  <c r="AU432" i="8"/>
  <c r="AV432" i="8"/>
  <c r="AW432" i="8"/>
  <c r="AX432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AK433" i="8"/>
  <c r="AL433" i="8"/>
  <c r="AM433" i="8"/>
  <c r="AN433" i="8"/>
  <c r="AO433" i="8"/>
  <c r="AP433" i="8"/>
  <c r="AQ433" i="8"/>
  <c r="AR433" i="8"/>
  <c r="AS433" i="8"/>
  <c r="AT433" i="8"/>
  <c r="AU433" i="8"/>
  <c r="AV433" i="8"/>
  <c r="AW433" i="8"/>
  <c r="AX43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AY2" i="8"/>
  <c r="AY3" i="8"/>
  <c r="L3" i="8"/>
  <c r="L2" i="8"/>
  <c r="B422" i="22" l="1"/>
  <c r="B421" i="22"/>
  <c r="B406" i="22"/>
  <c r="B405" i="22"/>
  <c r="B404" i="22"/>
  <c r="B403" i="22"/>
  <c r="B402" i="22"/>
  <c r="B401" i="22"/>
  <c r="B400" i="22"/>
  <c r="B399" i="22"/>
  <c r="B398" i="22"/>
  <c r="B397" i="22"/>
  <c r="B396" i="22"/>
  <c r="B395" i="22"/>
  <c r="B383" i="22"/>
  <c r="B382" i="22"/>
  <c r="B381" i="22"/>
  <c r="B380" i="22"/>
  <c r="B379" i="22"/>
  <c r="B315" i="22"/>
  <c r="B314" i="22"/>
  <c r="B309" i="22"/>
  <c r="B307" i="22"/>
  <c r="B306" i="22"/>
  <c r="B305" i="22"/>
  <c r="B272" i="22"/>
  <c r="B206" i="22"/>
  <c r="B181" i="22"/>
  <c r="B106" i="22"/>
  <c r="B105" i="22"/>
  <c r="B104" i="22"/>
  <c r="B103" i="22"/>
  <c r="B102" i="22"/>
  <c r="N102" i="15" l="1"/>
  <c r="N103" i="15"/>
  <c r="N104" i="15"/>
  <c r="N105" i="15"/>
  <c r="N106" i="15"/>
  <c r="N181" i="15"/>
  <c r="N206" i="15"/>
  <c r="N272" i="15"/>
  <c r="N305" i="15"/>
  <c r="N306" i="15"/>
  <c r="N307" i="15"/>
  <c r="N309" i="15"/>
  <c r="N314" i="15"/>
  <c r="N315" i="15"/>
  <c r="N379" i="15"/>
  <c r="N380" i="15"/>
  <c r="N381" i="15"/>
  <c r="N382" i="15"/>
  <c r="N383" i="15"/>
  <c r="N395" i="15"/>
  <c r="N396" i="15"/>
  <c r="N397" i="15"/>
  <c r="N398" i="15"/>
  <c r="N399" i="15"/>
  <c r="N400" i="15"/>
  <c r="N401" i="15"/>
  <c r="N402" i="15"/>
  <c r="N403" i="15"/>
  <c r="N404" i="15"/>
  <c r="N405" i="15"/>
  <c r="N406" i="15"/>
  <c r="N421" i="15"/>
  <c r="N422" i="15"/>
  <c r="D548" i="15" l="1"/>
  <c r="D542" i="15"/>
  <c r="D525" i="15"/>
  <c r="D517" i="15"/>
  <c r="D516" i="15"/>
  <c r="D510" i="15"/>
  <c r="K507" i="15"/>
  <c r="D507" i="15"/>
  <c r="D437" i="15"/>
  <c r="D431" i="15"/>
  <c r="D429" i="15"/>
  <c r="D427" i="15"/>
  <c r="D424" i="15"/>
  <c r="D417" i="15"/>
  <c r="D413" i="15"/>
  <c r="D404" i="15"/>
  <c r="D399" i="15"/>
  <c r="D374" i="15"/>
  <c r="D368" i="15"/>
  <c r="D367" i="15"/>
  <c r="D364" i="15"/>
  <c r="D333" i="15"/>
  <c r="D338" i="15"/>
  <c r="K374" i="8"/>
  <c r="K368" i="8"/>
  <c r="K367" i="8"/>
  <c r="K364" i="8"/>
  <c r="K338" i="8"/>
  <c r="K333" i="8"/>
  <c r="D301" i="15"/>
  <c r="K292" i="8"/>
  <c r="D292" i="15"/>
  <c r="D197" i="15"/>
  <c r="D133" i="15"/>
  <c r="D128" i="15"/>
  <c r="E16" i="20"/>
  <c r="V16" i="20" s="1"/>
  <c r="E431" i="7"/>
  <c r="C431" i="22" s="1"/>
  <c r="D431" i="22" s="1"/>
  <c r="AD525" i="15" l="1"/>
  <c r="Y525" i="15"/>
  <c r="Z525" i="15"/>
  <c r="U525" i="15"/>
  <c r="V525" i="15"/>
  <c r="X525" i="15"/>
  <c r="R525" i="15"/>
  <c r="S525" i="15"/>
  <c r="Q525" i="15"/>
  <c r="T525" i="15"/>
  <c r="AB525" i="15"/>
  <c r="P525" i="15"/>
  <c r="W525" i="15"/>
  <c r="AA525" i="15"/>
  <c r="AC525" i="15"/>
  <c r="AD542" i="15"/>
  <c r="U542" i="15"/>
  <c r="Q542" i="15"/>
  <c r="Z542" i="15"/>
  <c r="AB542" i="15"/>
  <c r="AA542" i="15"/>
  <c r="AC542" i="15"/>
  <c r="P542" i="15"/>
  <c r="R542" i="15"/>
  <c r="S542" i="15"/>
  <c r="T542" i="15"/>
  <c r="V542" i="15"/>
  <c r="W542" i="15"/>
  <c r="X542" i="15"/>
  <c r="Y542" i="15"/>
  <c r="AD338" i="15"/>
  <c r="W338" i="15"/>
  <c r="X338" i="15"/>
  <c r="Z338" i="15"/>
  <c r="AB338" i="15"/>
  <c r="AA338" i="15"/>
  <c r="AC338" i="15"/>
  <c r="U338" i="15"/>
  <c r="P338" i="15"/>
  <c r="Q338" i="15"/>
  <c r="R338" i="15"/>
  <c r="V338" i="15"/>
  <c r="Y338" i="15"/>
  <c r="S338" i="15"/>
  <c r="T338" i="15"/>
  <c r="Q548" i="15"/>
  <c r="AD548" i="15"/>
  <c r="P548" i="15"/>
  <c r="R548" i="15"/>
  <c r="T548" i="15"/>
  <c r="U548" i="15"/>
  <c r="V548" i="15"/>
  <c r="W548" i="15"/>
  <c r="X548" i="15"/>
  <c r="Y548" i="15"/>
  <c r="Z548" i="15"/>
  <c r="AA548" i="15"/>
  <c r="S548" i="15"/>
  <c r="AB548" i="15"/>
  <c r="AC548" i="15"/>
  <c r="AD333" i="15"/>
  <c r="R333" i="15"/>
  <c r="X333" i="15"/>
  <c r="Y333" i="15"/>
  <c r="Q333" i="15"/>
  <c r="P333" i="15"/>
  <c r="S333" i="15"/>
  <c r="V333" i="15"/>
  <c r="Z333" i="15"/>
  <c r="W333" i="15"/>
  <c r="T333" i="15"/>
  <c r="U333" i="15"/>
  <c r="AA333" i="15"/>
  <c r="AB333" i="15"/>
  <c r="AC333" i="15"/>
  <c r="X364" i="15"/>
  <c r="Y364" i="15"/>
  <c r="Z364" i="15"/>
  <c r="V364" i="15"/>
  <c r="T364" i="15"/>
  <c r="U364" i="15"/>
  <c r="W364" i="15"/>
  <c r="AA364" i="15"/>
  <c r="AD364" i="15"/>
  <c r="Q364" i="15"/>
  <c r="AC364" i="15"/>
  <c r="R364" i="15"/>
  <c r="S364" i="15"/>
  <c r="AB364" i="15"/>
  <c r="P364" i="15"/>
  <c r="AD367" i="15"/>
  <c r="Z367" i="15"/>
  <c r="AC367" i="15"/>
  <c r="X367" i="15"/>
  <c r="Y367" i="15"/>
  <c r="AA367" i="15"/>
  <c r="AB367" i="15"/>
  <c r="P367" i="15"/>
  <c r="Q367" i="15"/>
  <c r="R367" i="15"/>
  <c r="S367" i="15"/>
  <c r="T367" i="15"/>
  <c r="U367" i="15"/>
  <c r="V367" i="15"/>
  <c r="W367" i="15"/>
  <c r="AD368" i="15"/>
  <c r="P368" i="15"/>
  <c r="S368" i="15"/>
  <c r="T368" i="15"/>
  <c r="U368" i="15"/>
  <c r="V368" i="15"/>
  <c r="W368" i="15"/>
  <c r="R368" i="15"/>
  <c r="Q368" i="15"/>
  <c r="X368" i="15"/>
  <c r="AC368" i="15"/>
  <c r="Y368" i="15"/>
  <c r="Z368" i="15"/>
  <c r="AA368" i="15"/>
  <c r="AB368" i="15"/>
  <c r="V374" i="15"/>
  <c r="W374" i="15"/>
  <c r="Q374" i="15"/>
  <c r="X374" i="15"/>
  <c r="Y374" i="15"/>
  <c r="Z374" i="15"/>
  <c r="AC374" i="15"/>
  <c r="AA374" i="15"/>
  <c r="AB374" i="15"/>
  <c r="P374" i="15"/>
  <c r="R374" i="15"/>
  <c r="AD374" i="15"/>
  <c r="S374" i="15"/>
  <c r="T374" i="15"/>
  <c r="U374" i="15"/>
  <c r="AD399" i="15"/>
  <c r="Y399" i="15"/>
  <c r="T399" i="15"/>
  <c r="P399" i="15"/>
  <c r="Q399" i="15"/>
  <c r="S399" i="15"/>
  <c r="W399" i="15"/>
  <c r="X399" i="15"/>
  <c r="Z399" i="15"/>
  <c r="AC399" i="15"/>
  <c r="AA399" i="15"/>
  <c r="AB399" i="15"/>
  <c r="R399" i="15"/>
  <c r="U399" i="15"/>
  <c r="V399" i="15"/>
  <c r="U404" i="15"/>
  <c r="S404" i="15"/>
  <c r="R404" i="15"/>
  <c r="T404" i="15"/>
  <c r="W404" i="15"/>
  <c r="AB404" i="15"/>
  <c r="AC404" i="15"/>
  <c r="Q404" i="15"/>
  <c r="X404" i="15"/>
  <c r="Z404" i="15"/>
  <c r="V404" i="15"/>
  <c r="Y404" i="15"/>
  <c r="AA404" i="15"/>
  <c r="AD404" i="15"/>
  <c r="P404" i="15"/>
  <c r="AA413" i="15"/>
  <c r="Q413" i="15"/>
  <c r="V413" i="15"/>
  <c r="W413" i="15"/>
  <c r="X413" i="15"/>
  <c r="AB413" i="15"/>
  <c r="Y413" i="15"/>
  <c r="Z413" i="15"/>
  <c r="AC413" i="15"/>
  <c r="AD413" i="15"/>
  <c r="P413" i="15"/>
  <c r="R413" i="15"/>
  <c r="S413" i="15"/>
  <c r="T413" i="15"/>
  <c r="U413" i="15"/>
  <c r="AD417" i="15"/>
  <c r="V417" i="15"/>
  <c r="U417" i="15"/>
  <c r="W417" i="15"/>
  <c r="X417" i="15"/>
  <c r="AA417" i="15"/>
  <c r="Y417" i="15"/>
  <c r="Z417" i="15"/>
  <c r="AB417" i="15"/>
  <c r="Q417" i="15"/>
  <c r="R417" i="15"/>
  <c r="S417" i="15"/>
  <c r="AC417" i="15"/>
  <c r="P417" i="15"/>
  <c r="T417" i="15"/>
  <c r="AD128" i="15"/>
  <c r="AC128" i="15"/>
  <c r="T128" i="15"/>
  <c r="P128" i="15"/>
  <c r="Q128" i="15"/>
  <c r="R128" i="15"/>
  <c r="V128" i="15"/>
  <c r="X128" i="15"/>
  <c r="W128" i="15"/>
  <c r="Y128" i="15"/>
  <c r="Z128" i="15"/>
  <c r="AA128" i="15"/>
  <c r="AB128" i="15"/>
  <c r="S128" i="15"/>
  <c r="U128" i="15"/>
  <c r="AD424" i="15"/>
  <c r="AA424" i="15"/>
  <c r="P424" i="15"/>
  <c r="AC424" i="15"/>
  <c r="S424" i="15"/>
  <c r="T424" i="15"/>
  <c r="U424" i="15"/>
  <c r="R424" i="15"/>
  <c r="Q424" i="15"/>
  <c r="V424" i="15"/>
  <c r="W424" i="15"/>
  <c r="X424" i="15"/>
  <c r="Y424" i="15"/>
  <c r="Z424" i="15"/>
  <c r="AB424" i="15"/>
  <c r="AD133" i="15"/>
  <c r="Y133" i="15"/>
  <c r="S133" i="15"/>
  <c r="P133" i="15"/>
  <c r="R133" i="15"/>
  <c r="Z133" i="15"/>
  <c r="AA133" i="15"/>
  <c r="AB133" i="15"/>
  <c r="T133" i="15"/>
  <c r="U133" i="15"/>
  <c r="V133" i="15"/>
  <c r="W133" i="15"/>
  <c r="X133" i="15"/>
  <c r="AC133" i="15"/>
  <c r="Q133" i="15"/>
  <c r="AD427" i="15"/>
  <c r="AC427" i="15"/>
  <c r="T427" i="15"/>
  <c r="V427" i="15"/>
  <c r="W427" i="15"/>
  <c r="X427" i="15"/>
  <c r="AA427" i="15"/>
  <c r="Y427" i="15"/>
  <c r="Z427" i="15"/>
  <c r="AB427" i="15"/>
  <c r="P427" i="15"/>
  <c r="Q427" i="15"/>
  <c r="U427" i="15"/>
  <c r="R427" i="15"/>
  <c r="S427" i="15"/>
  <c r="AD197" i="15"/>
  <c r="T197" i="15"/>
  <c r="Y197" i="15"/>
  <c r="Z197" i="15"/>
  <c r="R197" i="15"/>
  <c r="U197" i="15"/>
  <c r="S197" i="15"/>
  <c r="V197" i="15"/>
  <c r="W197" i="15"/>
  <c r="P197" i="15"/>
  <c r="X197" i="15"/>
  <c r="AA197" i="15"/>
  <c r="AB197" i="15"/>
  <c r="Q197" i="15"/>
  <c r="AC197" i="15"/>
  <c r="AD429" i="15"/>
  <c r="W429" i="15"/>
  <c r="U429" i="15"/>
  <c r="V429" i="15"/>
  <c r="X429" i="15"/>
  <c r="AA429" i="15"/>
  <c r="Y429" i="15"/>
  <c r="Z429" i="15"/>
  <c r="AB429" i="15"/>
  <c r="R429" i="15"/>
  <c r="S429" i="15"/>
  <c r="T429" i="15"/>
  <c r="AC429" i="15"/>
  <c r="P429" i="15"/>
  <c r="Q429" i="15"/>
  <c r="AD292" i="15"/>
  <c r="R292" i="15"/>
  <c r="S292" i="15"/>
  <c r="P292" i="15"/>
  <c r="Q292" i="15"/>
  <c r="U292" i="15"/>
  <c r="AB292" i="15"/>
  <c r="X292" i="15"/>
  <c r="Z292" i="15"/>
  <c r="Y292" i="15"/>
  <c r="AA292" i="15"/>
  <c r="AC292" i="15"/>
  <c r="W292" i="15"/>
  <c r="T292" i="15"/>
  <c r="V292" i="15"/>
  <c r="AD431" i="15"/>
  <c r="Q431" i="15"/>
  <c r="AA431" i="15"/>
  <c r="AB431" i="15"/>
  <c r="U431" i="15"/>
  <c r="V431" i="15"/>
  <c r="W431" i="15"/>
  <c r="X431" i="15"/>
  <c r="Y431" i="15"/>
  <c r="Z431" i="15"/>
  <c r="AC431" i="15"/>
  <c r="P431" i="15"/>
  <c r="R431" i="15"/>
  <c r="S431" i="15"/>
  <c r="T431" i="15"/>
  <c r="AD437" i="15"/>
  <c r="AC437" i="15"/>
  <c r="P437" i="15"/>
  <c r="Q437" i="15"/>
  <c r="S437" i="15"/>
  <c r="R437" i="15"/>
  <c r="U437" i="15"/>
  <c r="V437" i="15"/>
  <c r="W437" i="15"/>
  <c r="X437" i="15"/>
  <c r="Y437" i="15"/>
  <c r="Z437" i="15"/>
  <c r="T437" i="15"/>
  <c r="AA437" i="15"/>
  <c r="AB437" i="15"/>
  <c r="X301" i="15"/>
  <c r="AC301" i="15"/>
  <c r="AD301" i="15"/>
  <c r="P301" i="15"/>
  <c r="Q301" i="15"/>
  <c r="Z301" i="15"/>
  <c r="AB301" i="15"/>
  <c r="AA301" i="15"/>
  <c r="S301" i="15"/>
  <c r="T301" i="15"/>
  <c r="U301" i="15"/>
  <c r="V301" i="15"/>
  <c r="W301" i="15"/>
  <c r="R301" i="15"/>
  <c r="Y301" i="15"/>
  <c r="AD507" i="15"/>
  <c r="Z507" i="15"/>
  <c r="P507" i="15"/>
  <c r="Q507" i="15"/>
  <c r="T507" i="15"/>
  <c r="R507" i="15"/>
  <c r="S507" i="15"/>
  <c r="U507" i="15"/>
  <c r="V507" i="15"/>
  <c r="W507" i="15"/>
  <c r="X507" i="15"/>
  <c r="Y507" i="15"/>
  <c r="AB507" i="15"/>
  <c r="AA507" i="15"/>
  <c r="AC507" i="15"/>
  <c r="AC510" i="15"/>
  <c r="Q510" i="15"/>
  <c r="R510" i="15"/>
  <c r="T510" i="15"/>
  <c r="Y510" i="15"/>
  <c r="Z510" i="15"/>
  <c r="AA510" i="15"/>
  <c r="AB510" i="15"/>
  <c r="AD510" i="15"/>
  <c r="V510" i="15"/>
  <c r="X510" i="15"/>
  <c r="W510" i="15"/>
  <c r="P510" i="15"/>
  <c r="S510" i="15"/>
  <c r="U510" i="15"/>
  <c r="AD516" i="15"/>
  <c r="S516" i="15"/>
  <c r="AA516" i="15"/>
  <c r="AB516" i="15"/>
  <c r="V516" i="15"/>
  <c r="W516" i="15"/>
  <c r="X516" i="15"/>
  <c r="Z516" i="15"/>
  <c r="AC516" i="15"/>
  <c r="Y516" i="15"/>
  <c r="Q516" i="15"/>
  <c r="R516" i="15"/>
  <c r="T516" i="15"/>
  <c r="U516" i="15"/>
  <c r="P516" i="15"/>
  <c r="AD517" i="15"/>
  <c r="AA517" i="15"/>
  <c r="V517" i="15"/>
  <c r="P517" i="15"/>
  <c r="Q517" i="15"/>
  <c r="T517" i="15"/>
  <c r="U517" i="15"/>
  <c r="W517" i="15"/>
  <c r="X517" i="15"/>
  <c r="Y517" i="15"/>
  <c r="R517" i="15"/>
  <c r="S517" i="15"/>
  <c r="Z517" i="15"/>
  <c r="AB517" i="15"/>
  <c r="AC517" i="15"/>
  <c r="B510" i="15"/>
  <c r="J510" i="15" s="1"/>
  <c r="AS510" i="15" s="1"/>
  <c r="C510" i="15" l="1"/>
  <c r="K510" i="15" l="1"/>
  <c r="AG510" i="15"/>
  <c r="AH510" i="15" l="1"/>
  <c r="AI510" i="15" s="1"/>
  <c r="AT510" i="15"/>
  <c r="AU510" i="15" s="1"/>
  <c r="AV510" i="15" s="1"/>
  <c r="AW510" i="15" s="1"/>
  <c r="AJ510" i="15" l="1"/>
  <c r="AK510" i="15" s="1"/>
  <c r="AL510" i="15" s="1"/>
  <c r="AM510" i="15" s="1"/>
  <c r="AN510" i="15" s="1"/>
  <c r="AO510" i="15" s="1"/>
  <c r="AP510" i="15" s="1"/>
  <c r="AQ510" i="15" l="1"/>
  <c r="AR510" i="15" s="1"/>
  <c r="B527" i="15"/>
  <c r="C527" i="15" s="1"/>
  <c r="B508" i="15"/>
  <c r="C508" i="15" s="1"/>
  <c r="B506" i="15"/>
  <c r="B459" i="15"/>
  <c r="J459" i="15" s="1"/>
  <c r="AS459" i="15" s="1"/>
  <c r="B537" i="15"/>
  <c r="C537" i="15" s="1"/>
  <c r="B536" i="15"/>
  <c r="J536" i="15" s="1"/>
  <c r="AS536" i="15" s="1"/>
  <c r="AG517" i="15"/>
  <c r="K517" i="15"/>
  <c r="B517" i="15"/>
  <c r="J517" i="15" s="1"/>
  <c r="AS517" i="15" s="1"/>
  <c r="AT517" i="15" s="1"/>
  <c r="AU517" i="15" s="1"/>
  <c r="AV517" i="15" s="1"/>
  <c r="AW517" i="15" s="1"/>
  <c r="C506" i="15" l="1"/>
  <c r="D506" i="15" s="1"/>
  <c r="J506" i="15"/>
  <c r="AS506" i="15" s="1"/>
  <c r="AG527" i="15"/>
  <c r="K527" i="15"/>
  <c r="D527" i="15"/>
  <c r="J527" i="15"/>
  <c r="AS527" i="15" s="1"/>
  <c r="J508" i="15"/>
  <c r="AS508" i="15" s="1"/>
  <c r="K508" i="15"/>
  <c r="D508" i="15"/>
  <c r="AG508" i="15"/>
  <c r="K506" i="15"/>
  <c r="AG506" i="15"/>
  <c r="C459" i="15"/>
  <c r="J537" i="15"/>
  <c r="AS537" i="15" s="1"/>
  <c r="K537" i="15"/>
  <c r="D537" i="15"/>
  <c r="AG537" i="15"/>
  <c r="AH517" i="15"/>
  <c r="AI517" i="15" s="1"/>
  <c r="AJ517" i="15" s="1"/>
  <c r="AK517" i="15" s="1"/>
  <c r="AL517" i="15" s="1"/>
  <c r="AM517" i="15" s="1"/>
  <c r="AN517" i="15" s="1"/>
  <c r="AO517" i="15" s="1"/>
  <c r="AP517" i="15" s="1"/>
  <c r="AQ517" i="15" s="1"/>
  <c r="AR517" i="15" s="1"/>
  <c r="C536" i="15"/>
  <c r="C450" i="15"/>
  <c r="AG450" i="15" s="1"/>
  <c r="B450" i="15"/>
  <c r="J450" i="15" s="1"/>
  <c r="AS450" i="15" s="1"/>
  <c r="C436" i="15"/>
  <c r="D436" i="15" s="1"/>
  <c r="B436" i="15"/>
  <c r="J436" i="15" s="1"/>
  <c r="AS436" i="15" s="1"/>
  <c r="AG24" i="15"/>
  <c r="AG29" i="15"/>
  <c r="AG30" i="15"/>
  <c r="AG47" i="15"/>
  <c r="AG116" i="15"/>
  <c r="AG119" i="15"/>
  <c r="AG120" i="15"/>
  <c r="AG125" i="15"/>
  <c r="AG127" i="15"/>
  <c r="AG128" i="15"/>
  <c r="AG133" i="15"/>
  <c r="AG136" i="15"/>
  <c r="AG138" i="15"/>
  <c r="AG319" i="15"/>
  <c r="AG323" i="15"/>
  <c r="AG325" i="15"/>
  <c r="AG338" i="15"/>
  <c r="AG339" i="15"/>
  <c r="AG347" i="15"/>
  <c r="AG348" i="15"/>
  <c r="AG349" i="15"/>
  <c r="AG350" i="15"/>
  <c r="AG364" i="15"/>
  <c r="AG367" i="15"/>
  <c r="AG374" i="15"/>
  <c r="AG403" i="15"/>
  <c r="AG424" i="15"/>
  <c r="AG425" i="15"/>
  <c r="AG427" i="15"/>
  <c r="AG491" i="15"/>
  <c r="AG502" i="15"/>
  <c r="AG504" i="15"/>
  <c r="AG505" i="15"/>
  <c r="AG507" i="15"/>
  <c r="AG514" i="15"/>
  <c r="AG516" i="15"/>
  <c r="AG518" i="15"/>
  <c r="AG526" i="15"/>
  <c r="AG528" i="15"/>
  <c r="AG529" i="15"/>
  <c r="AG542" i="15"/>
  <c r="AG548" i="15"/>
  <c r="AG549" i="15"/>
  <c r="AG552" i="15"/>
  <c r="AD508" i="15" l="1"/>
  <c r="U508" i="15"/>
  <c r="W508" i="15"/>
  <c r="X508" i="15"/>
  <c r="Z508" i="15"/>
  <c r="AB508" i="15"/>
  <c r="AC508" i="15"/>
  <c r="AA508" i="15"/>
  <c r="R508" i="15"/>
  <c r="T508" i="15"/>
  <c r="S508" i="15"/>
  <c r="V508" i="15"/>
  <c r="Y508" i="15"/>
  <c r="P508" i="15"/>
  <c r="AH508" i="15" s="1"/>
  <c r="Q508" i="15"/>
  <c r="AD436" i="15"/>
  <c r="AA436" i="15"/>
  <c r="W436" i="15"/>
  <c r="S436" i="15"/>
  <c r="T436" i="15"/>
  <c r="V436" i="15"/>
  <c r="U436" i="15"/>
  <c r="X436" i="15"/>
  <c r="Y436" i="15"/>
  <c r="Z436" i="15"/>
  <c r="AB436" i="15"/>
  <c r="AC436" i="15"/>
  <c r="Q436" i="15"/>
  <c r="R436" i="15"/>
  <c r="P436" i="15"/>
  <c r="AD537" i="15"/>
  <c r="S537" i="15"/>
  <c r="V537" i="15"/>
  <c r="W537" i="15"/>
  <c r="Y537" i="15"/>
  <c r="Z537" i="15"/>
  <c r="AB537" i="15"/>
  <c r="AT537" i="15" s="1"/>
  <c r="AA537" i="15"/>
  <c r="AC537" i="15"/>
  <c r="P537" i="15"/>
  <c r="AH537" i="15" s="1"/>
  <c r="Q537" i="15"/>
  <c r="X537" i="15"/>
  <c r="R537" i="15"/>
  <c r="T537" i="15"/>
  <c r="U537" i="15"/>
  <c r="AD527" i="15"/>
  <c r="S527" i="15"/>
  <c r="U527" i="15"/>
  <c r="Q527" i="15"/>
  <c r="R527" i="15"/>
  <c r="V527" i="15"/>
  <c r="AC527" i="15"/>
  <c r="P527" i="15"/>
  <c r="T527" i="15"/>
  <c r="W527" i="15"/>
  <c r="X527" i="15"/>
  <c r="Y527" i="15"/>
  <c r="Z527" i="15"/>
  <c r="AA527" i="15"/>
  <c r="AB527" i="15"/>
  <c r="AT527" i="15" s="1"/>
  <c r="AA506" i="15"/>
  <c r="Q506" i="15"/>
  <c r="Z506" i="15"/>
  <c r="AB506" i="15"/>
  <c r="AT506" i="15" s="1"/>
  <c r="Y506" i="15"/>
  <c r="AC506" i="15"/>
  <c r="T506" i="15"/>
  <c r="U506" i="15"/>
  <c r="V506" i="15"/>
  <c r="R506" i="15"/>
  <c r="S506" i="15"/>
  <c r="W506" i="15"/>
  <c r="X506" i="15"/>
  <c r="P506" i="15"/>
  <c r="AH506" i="15" s="1"/>
  <c r="AD506" i="15"/>
  <c r="AT436" i="15"/>
  <c r="AH527" i="15"/>
  <c r="AT508" i="15"/>
  <c r="AG459" i="15"/>
  <c r="K459" i="15"/>
  <c r="D459" i="15"/>
  <c r="D536" i="15"/>
  <c r="K536" i="15"/>
  <c r="AG536" i="15"/>
  <c r="D450" i="15"/>
  <c r="K450" i="15"/>
  <c r="AH529" i="15"/>
  <c r="AI529" i="15" s="1"/>
  <c r="AJ529" i="15" s="1"/>
  <c r="AK529" i="15" s="1"/>
  <c r="AL529" i="15" s="1"/>
  <c r="AM529" i="15" s="1"/>
  <c r="AN529" i="15" s="1"/>
  <c r="AO529" i="15" s="1"/>
  <c r="AP529" i="15" s="1"/>
  <c r="AQ529" i="15" s="1"/>
  <c r="AR529" i="15" s="1"/>
  <c r="AH136" i="15"/>
  <c r="AI136" i="15" s="1"/>
  <c r="AJ136" i="15" s="1"/>
  <c r="AK136" i="15" s="1"/>
  <c r="AL136" i="15" s="1"/>
  <c r="AM136" i="15" s="1"/>
  <c r="AN136" i="15" s="1"/>
  <c r="AO136" i="15" s="1"/>
  <c r="AP136" i="15" s="1"/>
  <c r="AQ136" i="15" s="1"/>
  <c r="AR136" i="15" s="1"/>
  <c r="AH502" i="15"/>
  <c r="AI502" i="15" s="1"/>
  <c r="AJ502" i="15" s="1"/>
  <c r="AK502" i="15" s="1"/>
  <c r="AL502" i="15" s="1"/>
  <c r="AM502" i="15" s="1"/>
  <c r="AN502" i="15" s="1"/>
  <c r="AO502" i="15" s="1"/>
  <c r="AP502" i="15" s="1"/>
  <c r="AH125" i="15"/>
  <c r="AI125" i="15" s="1"/>
  <c r="AJ125" i="15" s="1"/>
  <c r="AK125" i="15" s="1"/>
  <c r="AL125" i="15" s="1"/>
  <c r="AM125" i="15" s="1"/>
  <c r="AN125" i="15" s="1"/>
  <c r="AO125" i="15" s="1"/>
  <c r="AP125" i="15" s="1"/>
  <c r="AQ125" i="15" s="1"/>
  <c r="AR125" i="15" s="1"/>
  <c r="AG436" i="15"/>
  <c r="AH325" i="15"/>
  <c r="AI325" i="15" s="1"/>
  <c r="AJ325" i="15" s="1"/>
  <c r="AK325" i="15" s="1"/>
  <c r="AL325" i="15" s="1"/>
  <c r="AM325" i="15" s="1"/>
  <c r="AN325" i="15" s="1"/>
  <c r="AO325" i="15" s="1"/>
  <c r="AP325" i="15" s="1"/>
  <c r="AQ325" i="15" s="1"/>
  <c r="AR325" i="15" s="1"/>
  <c r="AH548" i="15"/>
  <c r="AI548" i="15" s="1"/>
  <c r="AJ548" i="15" s="1"/>
  <c r="AK548" i="15" s="1"/>
  <c r="AL548" i="15" s="1"/>
  <c r="AM548" i="15" s="1"/>
  <c r="AN548" i="15" s="1"/>
  <c r="AO548" i="15" s="1"/>
  <c r="AP548" i="15" s="1"/>
  <c r="AQ548" i="15" s="1"/>
  <c r="AR548" i="15" s="1"/>
  <c r="AH119" i="15"/>
  <c r="AI119" i="15" s="1"/>
  <c r="AJ119" i="15" s="1"/>
  <c r="AK119" i="15" s="1"/>
  <c r="AL119" i="15" s="1"/>
  <c r="AM119" i="15" s="1"/>
  <c r="AN119" i="15" s="1"/>
  <c r="AO119" i="15" s="1"/>
  <c r="AP119" i="15" s="1"/>
  <c r="AQ119" i="15" s="1"/>
  <c r="AR119" i="15" s="1"/>
  <c r="K436" i="15"/>
  <c r="AH116" i="15"/>
  <c r="AI116" i="15" s="1"/>
  <c r="AJ116" i="15" s="1"/>
  <c r="AK116" i="15" s="1"/>
  <c r="AL116" i="15" s="1"/>
  <c r="AM116" i="15" s="1"/>
  <c r="AN116" i="15" s="1"/>
  <c r="AO116" i="15" s="1"/>
  <c r="AP116" i="15" s="1"/>
  <c r="AQ116" i="15" s="1"/>
  <c r="AR116" i="15" s="1"/>
  <c r="AH47" i="15"/>
  <c r="AI47" i="15" s="1"/>
  <c r="AJ47" i="15" s="1"/>
  <c r="AK47" i="15" s="1"/>
  <c r="AL47" i="15" s="1"/>
  <c r="AM47" i="15" s="1"/>
  <c r="AN47" i="15" s="1"/>
  <c r="AO47" i="15" s="1"/>
  <c r="AP47" i="15" s="1"/>
  <c r="AQ47" i="15" s="1"/>
  <c r="AR47" i="15" s="1"/>
  <c r="AH29" i="15"/>
  <c r="AH516" i="15"/>
  <c r="AH349" i="15"/>
  <c r="AI349" i="15" s="1"/>
  <c r="AJ349" i="15" s="1"/>
  <c r="AK349" i="15" s="1"/>
  <c r="AL349" i="15" s="1"/>
  <c r="AM349" i="15" s="1"/>
  <c r="AN349" i="15" s="1"/>
  <c r="AO349" i="15" s="1"/>
  <c r="AP349" i="15" s="1"/>
  <c r="AQ349" i="15" s="1"/>
  <c r="AR349" i="15" s="1"/>
  <c r="AH24" i="15"/>
  <c r="AH30" i="15"/>
  <c r="AH491" i="15"/>
  <c r="AI491" i="15" s="1"/>
  <c r="AJ491" i="15" s="1"/>
  <c r="AK491" i="15" s="1"/>
  <c r="AL491" i="15" s="1"/>
  <c r="AM491" i="15" s="1"/>
  <c r="AN491" i="15" s="1"/>
  <c r="AO491" i="15" s="1"/>
  <c r="AP491" i="15" s="1"/>
  <c r="AH319" i="15"/>
  <c r="AI319" i="15" s="1"/>
  <c r="AJ319" i="15" s="1"/>
  <c r="AK319" i="15" s="1"/>
  <c r="AL319" i="15" s="1"/>
  <c r="AM319" i="15" s="1"/>
  <c r="AN319" i="15" s="1"/>
  <c r="AO319" i="15" s="1"/>
  <c r="AP319" i="15" s="1"/>
  <c r="AQ319" i="15" s="1"/>
  <c r="AR319" i="15" s="1"/>
  <c r="AH120" i="15"/>
  <c r="AI120" i="15" s="1"/>
  <c r="AJ120" i="15" s="1"/>
  <c r="AK120" i="15" s="1"/>
  <c r="AL120" i="15" s="1"/>
  <c r="AM120" i="15" s="1"/>
  <c r="AN120" i="15" s="1"/>
  <c r="AO120" i="15" s="1"/>
  <c r="AP120" i="15" s="1"/>
  <c r="AQ120" i="15" s="1"/>
  <c r="AR120" i="15" s="1"/>
  <c r="AH347" i="15"/>
  <c r="AI347" i="15" s="1"/>
  <c r="AJ347" i="15" s="1"/>
  <c r="AK347" i="15" s="1"/>
  <c r="AL347" i="15" s="1"/>
  <c r="AM347" i="15" s="1"/>
  <c r="AN347" i="15" s="1"/>
  <c r="AO347" i="15" s="1"/>
  <c r="AP347" i="15" s="1"/>
  <c r="AQ347" i="15" s="1"/>
  <c r="AR347" i="15" s="1"/>
  <c r="AH138" i="15"/>
  <c r="AI138" i="15" s="1"/>
  <c r="AJ138" i="15" s="1"/>
  <c r="AK138" i="15" s="1"/>
  <c r="AL138" i="15" s="1"/>
  <c r="AM138" i="15" s="1"/>
  <c r="AN138" i="15" s="1"/>
  <c r="AO138" i="15" s="1"/>
  <c r="AP138" i="15" s="1"/>
  <c r="AQ138" i="15" s="1"/>
  <c r="AR138" i="15" s="1"/>
  <c r="AH350" i="15"/>
  <c r="AI350" i="15" s="1"/>
  <c r="AJ350" i="15" s="1"/>
  <c r="AK350" i="15" s="1"/>
  <c r="AL350" i="15" s="1"/>
  <c r="AM350" i="15" s="1"/>
  <c r="AN350" i="15" s="1"/>
  <c r="AO350" i="15" s="1"/>
  <c r="AP350" i="15" s="1"/>
  <c r="AQ350" i="15" s="1"/>
  <c r="AR350" i="15" s="1"/>
  <c r="AH514" i="15"/>
  <c r="AI514" i="15" s="1"/>
  <c r="AJ514" i="15" s="1"/>
  <c r="AK514" i="15" s="1"/>
  <c r="AL514" i="15" s="1"/>
  <c r="AM514" i="15" s="1"/>
  <c r="AN514" i="15" s="1"/>
  <c r="AO514" i="15" s="1"/>
  <c r="AP514" i="15" s="1"/>
  <c r="AQ514" i="15" s="1"/>
  <c r="AR514" i="15" s="1"/>
  <c r="AH348" i="15"/>
  <c r="AI348" i="15" s="1"/>
  <c r="AJ348" i="15" s="1"/>
  <c r="AK348" i="15" s="1"/>
  <c r="AL348" i="15" s="1"/>
  <c r="AM348" i="15" s="1"/>
  <c r="AN348" i="15" s="1"/>
  <c r="AO348" i="15" s="1"/>
  <c r="AP348" i="15" s="1"/>
  <c r="AQ348" i="15" s="1"/>
  <c r="AR348" i="15" s="1"/>
  <c r="K542" i="15"/>
  <c r="J549" i="15"/>
  <c r="AS549" i="15" s="1"/>
  <c r="B539" i="15"/>
  <c r="J539" i="15" s="1"/>
  <c r="AS539" i="15" s="1"/>
  <c r="C539" i="15"/>
  <c r="B540" i="15"/>
  <c r="J540" i="15" s="1"/>
  <c r="AS540" i="15" s="1"/>
  <c r="C540" i="15"/>
  <c r="B541" i="15"/>
  <c r="J541" i="15" s="1"/>
  <c r="AS541" i="15" s="1"/>
  <c r="C541" i="15"/>
  <c r="D541" i="15" s="1"/>
  <c r="B542" i="15"/>
  <c r="J542" i="15" s="1"/>
  <c r="AS542" i="15" s="1"/>
  <c r="B543" i="15"/>
  <c r="J543" i="15" s="1"/>
  <c r="AS543" i="15" s="1"/>
  <c r="C543" i="15"/>
  <c r="B544" i="15"/>
  <c r="J544" i="15" s="1"/>
  <c r="AS544" i="15" s="1"/>
  <c r="C544" i="15"/>
  <c r="B545" i="15"/>
  <c r="J545" i="15" s="1"/>
  <c r="AS545" i="15" s="1"/>
  <c r="C545" i="15"/>
  <c r="D545" i="15" s="1"/>
  <c r="B546" i="15"/>
  <c r="J546" i="15" s="1"/>
  <c r="AS546" i="15" s="1"/>
  <c r="AT546" i="15" s="1"/>
  <c r="AU546" i="15" s="1"/>
  <c r="AV546" i="15" s="1"/>
  <c r="C546" i="15"/>
  <c r="B547" i="15"/>
  <c r="J547" i="15" s="1"/>
  <c r="AS547" i="15" s="1"/>
  <c r="C547" i="15"/>
  <c r="D547" i="15" s="1"/>
  <c r="B548" i="15"/>
  <c r="J548" i="15" s="1"/>
  <c r="AS548" i="15" s="1"/>
  <c r="AT548" i="15" s="1"/>
  <c r="AU548" i="15" s="1"/>
  <c r="AV548" i="15" s="1"/>
  <c r="AW548" i="15" s="1"/>
  <c r="K548" i="15"/>
  <c r="K549" i="15"/>
  <c r="D549" i="15"/>
  <c r="B550" i="15"/>
  <c r="J550" i="15" s="1"/>
  <c r="AS550" i="15" s="1"/>
  <c r="C550" i="15"/>
  <c r="D550" i="15" s="1"/>
  <c r="B551" i="15"/>
  <c r="J551" i="15" s="1"/>
  <c r="AS551" i="15" s="1"/>
  <c r="C551" i="15"/>
  <c r="B552" i="15"/>
  <c r="J552" i="15" s="1"/>
  <c r="AS552" i="15" s="1"/>
  <c r="K552" i="15"/>
  <c r="D552" i="15"/>
  <c r="B553" i="15"/>
  <c r="J553" i="15" s="1"/>
  <c r="AS553" i="15" s="1"/>
  <c r="C553" i="15"/>
  <c r="B554" i="15"/>
  <c r="J554" i="15" s="1"/>
  <c r="AS554" i="15" s="1"/>
  <c r="C554" i="15"/>
  <c r="D554" i="15" s="1"/>
  <c r="B555" i="15"/>
  <c r="J555" i="15" s="1"/>
  <c r="AS555" i="15" s="1"/>
  <c r="C555" i="15"/>
  <c r="D555" i="15" s="1"/>
  <c r="B556" i="15"/>
  <c r="J556" i="15" s="1"/>
  <c r="AS556" i="15" s="1"/>
  <c r="C556" i="15"/>
  <c r="B557" i="15"/>
  <c r="J557" i="15" s="1"/>
  <c r="AS557" i="15" s="1"/>
  <c r="C557" i="15"/>
  <c r="B558" i="15"/>
  <c r="J558" i="15" s="1"/>
  <c r="AS558" i="15" s="1"/>
  <c r="C558" i="15"/>
  <c r="B559" i="15"/>
  <c r="J559" i="15" s="1"/>
  <c r="AS559" i="15" s="1"/>
  <c r="C559" i="15"/>
  <c r="K491" i="15"/>
  <c r="K502" i="15"/>
  <c r="K504" i="15"/>
  <c r="K505" i="15"/>
  <c r="K526" i="15"/>
  <c r="K528" i="15"/>
  <c r="K529" i="15"/>
  <c r="J502" i="15"/>
  <c r="AS502" i="15" s="1"/>
  <c r="AT502" i="15" s="1"/>
  <c r="AU502" i="15" s="1"/>
  <c r="AV502" i="15" s="1"/>
  <c r="AW502" i="15" s="1"/>
  <c r="J504" i="15"/>
  <c r="AS504" i="15" s="1"/>
  <c r="J505" i="15"/>
  <c r="AS505" i="15" s="1"/>
  <c r="J507" i="15"/>
  <c r="AS507" i="15" s="1"/>
  <c r="J514" i="15"/>
  <c r="AS514" i="15" s="1"/>
  <c r="AT514" i="15" s="1"/>
  <c r="AU514" i="15" s="1"/>
  <c r="AV514" i="15" s="1"/>
  <c r="AW514" i="15" s="1"/>
  <c r="J526" i="15"/>
  <c r="AS526" i="15" s="1"/>
  <c r="J528" i="15"/>
  <c r="AS528" i="15" s="1"/>
  <c r="J529" i="15"/>
  <c r="AS529" i="15" s="1"/>
  <c r="AT529" i="15" s="1"/>
  <c r="AU529" i="15" s="1"/>
  <c r="AV529" i="15" s="1"/>
  <c r="AW529" i="15" s="1"/>
  <c r="D505" i="15"/>
  <c r="D526" i="15"/>
  <c r="D528" i="15"/>
  <c r="C492" i="15"/>
  <c r="C493" i="15"/>
  <c r="C494" i="15"/>
  <c r="C495" i="15"/>
  <c r="C496" i="15"/>
  <c r="C497" i="15"/>
  <c r="C498" i="15"/>
  <c r="C499" i="15"/>
  <c r="C500" i="15"/>
  <c r="C501" i="15"/>
  <c r="C503" i="15"/>
  <c r="C509" i="15"/>
  <c r="C511" i="15"/>
  <c r="C512" i="15"/>
  <c r="C513" i="15"/>
  <c r="K514" i="15"/>
  <c r="C515" i="15"/>
  <c r="K516" i="15"/>
  <c r="D518" i="15"/>
  <c r="C519" i="15"/>
  <c r="C520" i="15"/>
  <c r="C521" i="15"/>
  <c r="C522" i="15"/>
  <c r="C523" i="15"/>
  <c r="C524" i="15"/>
  <c r="C525" i="15"/>
  <c r="C530" i="15"/>
  <c r="C531" i="15"/>
  <c r="C532" i="15"/>
  <c r="C533" i="15"/>
  <c r="C534" i="15"/>
  <c r="C535" i="15"/>
  <c r="B491" i="15"/>
  <c r="J491" i="15" s="1"/>
  <c r="AS491" i="15" s="1"/>
  <c r="B492" i="15"/>
  <c r="J492" i="15" s="1"/>
  <c r="AS492" i="15" s="1"/>
  <c r="B493" i="15"/>
  <c r="J493" i="15" s="1"/>
  <c r="AS493" i="15" s="1"/>
  <c r="B494" i="15"/>
  <c r="J494" i="15" s="1"/>
  <c r="AS494" i="15" s="1"/>
  <c r="B495" i="15"/>
  <c r="J495" i="15" s="1"/>
  <c r="AS495" i="15" s="1"/>
  <c r="B496" i="15"/>
  <c r="J496" i="15" s="1"/>
  <c r="AS496" i="15" s="1"/>
  <c r="B497" i="15"/>
  <c r="J497" i="15" s="1"/>
  <c r="AS497" i="15" s="1"/>
  <c r="AT497" i="15" s="1"/>
  <c r="AU497" i="15" s="1"/>
  <c r="AV497" i="15" s="1"/>
  <c r="AW497" i="15" s="1"/>
  <c r="B498" i="15"/>
  <c r="J498" i="15" s="1"/>
  <c r="AS498" i="15" s="1"/>
  <c r="B499" i="15"/>
  <c r="J499" i="15" s="1"/>
  <c r="AS499" i="15" s="1"/>
  <c r="B500" i="15"/>
  <c r="J500" i="15" s="1"/>
  <c r="AS500" i="15" s="1"/>
  <c r="B501" i="15"/>
  <c r="J501" i="15" s="1"/>
  <c r="AS501" i="15" s="1"/>
  <c r="B503" i="15"/>
  <c r="J503" i="15" s="1"/>
  <c r="AS503" i="15" s="1"/>
  <c r="B509" i="15"/>
  <c r="J509" i="15" s="1"/>
  <c r="AS509" i="15" s="1"/>
  <c r="B511" i="15"/>
  <c r="J511" i="15" s="1"/>
  <c r="AS511" i="15" s="1"/>
  <c r="B512" i="15"/>
  <c r="J512" i="15" s="1"/>
  <c r="AS512" i="15" s="1"/>
  <c r="B513" i="15"/>
  <c r="J513" i="15" s="1"/>
  <c r="AS513" i="15" s="1"/>
  <c r="B515" i="15"/>
  <c r="J515" i="15" s="1"/>
  <c r="AS515" i="15" s="1"/>
  <c r="J516" i="15"/>
  <c r="AS516" i="15" s="1"/>
  <c r="J518" i="15"/>
  <c r="AS518" i="15" s="1"/>
  <c r="B519" i="15"/>
  <c r="J519" i="15" s="1"/>
  <c r="AS519" i="15" s="1"/>
  <c r="B520" i="15"/>
  <c r="J520" i="15" s="1"/>
  <c r="AS520" i="15" s="1"/>
  <c r="B521" i="15"/>
  <c r="J521" i="15" s="1"/>
  <c r="AS521" i="15" s="1"/>
  <c r="B522" i="15"/>
  <c r="J522" i="15" s="1"/>
  <c r="AS522" i="15" s="1"/>
  <c r="B523" i="15"/>
  <c r="J523" i="15" s="1"/>
  <c r="AS523" i="15" s="1"/>
  <c r="B524" i="15"/>
  <c r="J524" i="15" s="1"/>
  <c r="AS524" i="15" s="1"/>
  <c r="B525" i="15"/>
  <c r="J525" i="15" s="1"/>
  <c r="AS525" i="15" s="1"/>
  <c r="AT525" i="15" s="1"/>
  <c r="AU525" i="15" s="1"/>
  <c r="AV525" i="15" s="1"/>
  <c r="AW525" i="15" s="1"/>
  <c r="B530" i="15"/>
  <c r="J530" i="15" s="1"/>
  <c r="AS530" i="15" s="1"/>
  <c r="B531" i="15"/>
  <c r="J531" i="15" s="1"/>
  <c r="AS531" i="15" s="1"/>
  <c r="B532" i="15"/>
  <c r="J532" i="15" s="1"/>
  <c r="AS532" i="15" s="1"/>
  <c r="B533" i="15"/>
  <c r="J533" i="15" s="1"/>
  <c r="AS533" i="15" s="1"/>
  <c r="B534" i="15"/>
  <c r="J534" i="15" s="1"/>
  <c r="AS534" i="15" s="1"/>
  <c r="B535" i="15"/>
  <c r="J535" i="15" s="1"/>
  <c r="AS535" i="15" s="1"/>
  <c r="E433" i="15"/>
  <c r="AU506" i="15" l="1"/>
  <c r="AQ491" i="15"/>
  <c r="AU508" i="15"/>
  <c r="AV508" i="15" s="1"/>
  <c r="AW508" i="15" s="1"/>
  <c r="AU527" i="15"/>
  <c r="AV527" i="15" s="1"/>
  <c r="AW527" i="15" s="1"/>
  <c r="AU537" i="15"/>
  <c r="AV537" i="15" s="1"/>
  <c r="AW537" i="15" s="1"/>
  <c r="AT491" i="15"/>
  <c r="F5" i="20"/>
  <c r="AQ502" i="15"/>
  <c r="AD547" i="15"/>
  <c r="V547" i="15"/>
  <c r="T547" i="15"/>
  <c r="U547" i="15"/>
  <c r="R547" i="15"/>
  <c r="W547" i="15"/>
  <c r="Y547" i="15"/>
  <c r="Z547" i="15"/>
  <c r="AA547" i="15"/>
  <c r="AB547" i="15"/>
  <c r="AT547" i="15" s="1"/>
  <c r="AC547" i="15"/>
  <c r="S547" i="15"/>
  <c r="X547" i="15"/>
  <c r="P547" i="15"/>
  <c r="Q547" i="15"/>
  <c r="AD528" i="15"/>
  <c r="AA528" i="15"/>
  <c r="AB528" i="15"/>
  <c r="AC528" i="15"/>
  <c r="U528" i="15"/>
  <c r="V528" i="15"/>
  <c r="W528" i="15"/>
  <c r="Z528" i="15"/>
  <c r="X528" i="15"/>
  <c r="Y528" i="15"/>
  <c r="P528" i="15"/>
  <c r="Q528" i="15"/>
  <c r="R528" i="15"/>
  <c r="S528" i="15"/>
  <c r="T528" i="15"/>
  <c r="S505" i="15"/>
  <c r="P505" i="15"/>
  <c r="AH505" i="15" s="1"/>
  <c r="Q505" i="15"/>
  <c r="T505" i="15"/>
  <c r="R505" i="15"/>
  <c r="U505" i="15"/>
  <c r="V505" i="15"/>
  <c r="AD505" i="15"/>
  <c r="AA505" i="15"/>
  <c r="AB505" i="15"/>
  <c r="AT505" i="15" s="1"/>
  <c r="AC505" i="15"/>
  <c r="W505" i="15"/>
  <c r="X505" i="15"/>
  <c r="Y505" i="15"/>
  <c r="Z505" i="15"/>
  <c r="AD518" i="15"/>
  <c r="W518" i="15"/>
  <c r="X518" i="15"/>
  <c r="Z518" i="15"/>
  <c r="U518" i="15"/>
  <c r="V518" i="15"/>
  <c r="Y518" i="15"/>
  <c r="AC518" i="15"/>
  <c r="AA518" i="15"/>
  <c r="AB518" i="15"/>
  <c r="AT518" i="15" s="1"/>
  <c r="AU518" i="15" s="1"/>
  <c r="AV518" i="15" s="1"/>
  <c r="AW518" i="15" s="1"/>
  <c r="R518" i="15"/>
  <c r="T518" i="15"/>
  <c r="S518" i="15"/>
  <c r="P518" i="15"/>
  <c r="AH518" i="15" s="1"/>
  <c r="Q518" i="15"/>
  <c r="AD545" i="15"/>
  <c r="W545" i="15"/>
  <c r="T545" i="15"/>
  <c r="U545" i="15"/>
  <c r="X545" i="15"/>
  <c r="R545" i="15"/>
  <c r="S545" i="15"/>
  <c r="V545" i="15"/>
  <c r="Z545" i="15"/>
  <c r="AA545" i="15"/>
  <c r="Y545" i="15"/>
  <c r="AB545" i="15"/>
  <c r="AT545" i="15" s="1"/>
  <c r="P545" i="15"/>
  <c r="Q545" i="15"/>
  <c r="AC545" i="15"/>
  <c r="AD459" i="15"/>
  <c r="S459" i="15"/>
  <c r="AB459" i="15"/>
  <c r="AT459" i="15" s="1"/>
  <c r="AU459" i="15" s="1"/>
  <c r="AV459" i="15" s="1"/>
  <c r="AW459" i="15" s="1"/>
  <c r="P459" i="15"/>
  <c r="AH459" i="15" s="1"/>
  <c r="R459" i="15"/>
  <c r="U459" i="15"/>
  <c r="T459" i="15"/>
  <c r="V459" i="15"/>
  <c r="W459" i="15"/>
  <c r="X459" i="15"/>
  <c r="Y459" i="15"/>
  <c r="Z459" i="15"/>
  <c r="Q459" i="15"/>
  <c r="AC459" i="15"/>
  <c r="AA459" i="15"/>
  <c r="AD549" i="15"/>
  <c r="Y549" i="15"/>
  <c r="Q549" i="15"/>
  <c r="AA549" i="15"/>
  <c r="AB549" i="15"/>
  <c r="AT549" i="15" s="1"/>
  <c r="Z549" i="15"/>
  <c r="AC549" i="15"/>
  <c r="P549" i="15"/>
  <c r="AH549" i="15" s="1"/>
  <c r="R549" i="15"/>
  <c r="S549" i="15"/>
  <c r="U549" i="15"/>
  <c r="T549" i="15"/>
  <c r="V549" i="15"/>
  <c r="W549" i="15"/>
  <c r="X549" i="15"/>
  <c r="AD526" i="15"/>
  <c r="V526" i="15"/>
  <c r="W526" i="15"/>
  <c r="X526" i="15"/>
  <c r="Z526" i="15"/>
  <c r="AA526" i="15"/>
  <c r="Y526" i="15"/>
  <c r="AB526" i="15"/>
  <c r="AT526" i="15" s="1"/>
  <c r="Q526" i="15"/>
  <c r="U526" i="15"/>
  <c r="AC526" i="15"/>
  <c r="R526" i="15"/>
  <c r="S526" i="15"/>
  <c r="T526" i="15"/>
  <c r="P526" i="15"/>
  <c r="AH526" i="15" s="1"/>
  <c r="AD555" i="15"/>
  <c r="AC555" i="15"/>
  <c r="Y555" i="15"/>
  <c r="P555" i="15"/>
  <c r="R555" i="15"/>
  <c r="AB555" i="15"/>
  <c r="AT555" i="15" s="1"/>
  <c r="Z555" i="15"/>
  <c r="AA555" i="15"/>
  <c r="Q555" i="15"/>
  <c r="S555" i="15"/>
  <c r="T555" i="15"/>
  <c r="U555" i="15"/>
  <c r="W555" i="15"/>
  <c r="X555" i="15"/>
  <c r="V555" i="15"/>
  <c r="U554" i="15"/>
  <c r="P554" i="15"/>
  <c r="AC554" i="15"/>
  <c r="S554" i="15"/>
  <c r="T554" i="15"/>
  <c r="AD554" i="15"/>
  <c r="V554" i="15"/>
  <c r="X554" i="15"/>
  <c r="W554" i="15"/>
  <c r="Y554" i="15"/>
  <c r="Z554" i="15"/>
  <c r="Q554" i="15"/>
  <c r="R554" i="15"/>
  <c r="AA554" i="15"/>
  <c r="AB554" i="15"/>
  <c r="AT554" i="15" s="1"/>
  <c r="Y536" i="15"/>
  <c r="AD536" i="15"/>
  <c r="T536" i="15"/>
  <c r="U536" i="15"/>
  <c r="V536" i="15"/>
  <c r="X536" i="15"/>
  <c r="Z536" i="15"/>
  <c r="W536" i="15"/>
  <c r="AA536" i="15"/>
  <c r="S536" i="15"/>
  <c r="AB536" i="15"/>
  <c r="AT536" i="15" s="1"/>
  <c r="P536" i="15"/>
  <c r="AH536" i="15" s="1"/>
  <c r="Q536" i="15"/>
  <c r="R536" i="15"/>
  <c r="AC536" i="15"/>
  <c r="AV506" i="15"/>
  <c r="AW506" i="15" s="1"/>
  <c r="AA552" i="15"/>
  <c r="U552" i="15"/>
  <c r="AD552" i="15"/>
  <c r="S552" i="15"/>
  <c r="T552" i="15"/>
  <c r="V552" i="15"/>
  <c r="W552" i="15"/>
  <c r="X552" i="15"/>
  <c r="Y552" i="15"/>
  <c r="Z552" i="15"/>
  <c r="P552" i="15"/>
  <c r="AH552" i="15" s="1"/>
  <c r="AB552" i="15"/>
  <c r="Q552" i="15"/>
  <c r="R552" i="15"/>
  <c r="AC552" i="15"/>
  <c r="AD541" i="15"/>
  <c r="W541" i="15"/>
  <c r="AB541" i="15"/>
  <c r="AT541" i="15" s="1"/>
  <c r="AC541" i="15"/>
  <c r="S541" i="15"/>
  <c r="T541" i="15"/>
  <c r="U541" i="15"/>
  <c r="X541" i="15"/>
  <c r="Y541" i="15"/>
  <c r="V541" i="15"/>
  <c r="Z541" i="15"/>
  <c r="P541" i="15"/>
  <c r="Q541" i="15"/>
  <c r="R541" i="15"/>
  <c r="AA541" i="15"/>
  <c r="AD450" i="15"/>
  <c r="Q450" i="15"/>
  <c r="U450" i="15"/>
  <c r="V450" i="15"/>
  <c r="X450" i="15"/>
  <c r="T450" i="15"/>
  <c r="W450" i="15"/>
  <c r="Y450" i="15"/>
  <c r="AB450" i="15"/>
  <c r="AT450" i="15" s="1"/>
  <c r="Z450" i="15"/>
  <c r="AA450" i="15"/>
  <c r="AC450" i="15"/>
  <c r="R450" i="15"/>
  <c r="S450" i="15"/>
  <c r="P450" i="15"/>
  <c r="AH450" i="15" s="1"/>
  <c r="Z550" i="15"/>
  <c r="AD550" i="15"/>
  <c r="P550" i="15"/>
  <c r="T550" i="15"/>
  <c r="U550" i="15"/>
  <c r="V550" i="15"/>
  <c r="X550" i="15"/>
  <c r="W550" i="15"/>
  <c r="Y550" i="15"/>
  <c r="AA550" i="15"/>
  <c r="Q550" i="15"/>
  <c r="R550" i="15"/>
  <c r="S550" i="15"/>
  <c r="AC550" i="15"/>
  <c r="AB550" i="15"/>
  <c r="AT550" i="15" s="1"/>
  <c r="AU550" i="15" s="1"/>
  <c r="AV550" i="15" s="1"/>
  <c r="AW550" i="15" s="1"/>
  <c r="AU436" i="15"/>
  <c r="AV436" i="15" s="1"/>
  <c r="AW436" i="15" s="1"/>
  <c r="F6" i="20"/>
  <c r="AT516" i="15"/>
  <c r="AU516" i="15" s="1"/>
  <c r="AV516" i="15" s="1"/>
  <c r="AW516" i="15" s="1"/>
  <c r="AI527" i="15"/>
  <c r="AJ527" i="15" s="1"/>
  <c r="AK527" i="15" s="1"/>
  <c r="AL527" i="15" s="1"/>
  <c r="AM527" i="15" s="1"/>
  <c r="AN527" i="15" s="1"/>
  <c r="AO527" i="15" s="1"/>
  <c r="AP527" i="15" s="1"/>
  <c r="AQ527" i="15" s="1"/>
  <c r="AR527" i="15" s="1"/>
  <c r="AI508" i="15"/>
  <c r="AJ508" i="15" s="1"/>
  <c r="AK508" i="15" s="1"/>
  <c r="AL508" i="15" s="1"/>
  <c r="AM508" i="15" s="1"/>
  <c r="AN508" i="15" s="1"/>
  <c r="AO508" i="15" s="1"/>
  <c r="AP508" i="15" s="1"/>
  <c r="AQ508" i="15" s="1"/>
  <c r="AR508" i="15" s="1"/>
  <c r="AI506" i="15"/>
  <c r="AJ506" i="15" s="1"/>
  <c r="AK506" i="15" s="1"/>
  <c r="AL506" i="15" s="1"/>
  <c r="AM506" i="15" s="1"/>
  <c r="AN506" i="15" s="1"/>
  <c r="AO506" i="15" s="1"/>
  <c r="AP506" i="15" s="1"/>
  <c r="AQ506" i="15" s="1"/>
  <c r="AR506" i="15" s="1"/>
  <c r="AI537" i="15"/>
  <c r="AJ537" i="15" s="1"/>
  <c r="AK537" i="15" s="1"/>
  <c r="AL537" i="15" s="1"/>
  <c r="AM537" i="15" s="1"/>
  <c r="AN537" i="15" s="1"/>
  <c r="AO537" i="15" s="1"/>
  <c r="AP537" i="15" s="1"/>
  <c r="AQ537" i="15" s="1"/>
  <c r="AR537" i="15" s="1"/>
  <c r="AI24" i="15"/>
  <c r="AJ24" i="15" s="1"/>
  <c r="AK24" i="15" s="1"/>
  <c r="AL24" i="15" s="1"/>
  <c r="AM24" i="15" s="1"/>
  <c r="AN24" i="15" s="1"/>
  <c r="AO24" i="15" s="1"/>
  <c r="AP24" i="15" s="1"/>
  <c r="AQ24" i="15" s="1"/>
  <c r="AR24" i="15" s="1"/>
  <c r="AH436" i="15"/>
  <c r="AI436" i="15" s="1"/>
  <c r="AJ436" i="15" s="1"/>
  <c r="AK436" i="15" s="1"/>
  <c r="AL436" i="15" s="1"/>
  <c r="AM436" i="15" s="1"/>
  <c r="AN436" i="15" s="1"/>
  <c r="AO436" i="15" s="1"/>
  <c r="AP436" i="15" s="1"/>
  <c r="AQ436" i="15" s="1"/>
  <c r="AR436" i="15" s="1"/>
  <c r="AI30" i="15"/>
  <c r="AJ30" i="15" s="1"/>
  <c r="AK30" i="15" s="1"/>
  <c r="AL30" i="15" s="1"/>
  <c r="AM30" i="15" s="1"/>
  <c r="AN30" i="15" s="1"/>
  <c r="AO30" i="15" s="1"/>
  <c r="AP30" i="15" s="1"/>
  <c r="AQ30" i="15" s="1"/>
  <c r="AR30" i="15" s="1"/>
  <c r="D534" i="15"/>
  <c r="AG534" i="15"/>
  <c r="K500" i="15"/>
  <c r="AG500" i="15"/>
  <c r="D533" i="15"/>
  <c r="AG533" i="15"/>
  <c r="K499" i="15"/>
  <c r="AG499" i="15"/>
  <c r="K544" i="15"/>
  <c r="AG544" i="15"/>
  <c r="K532" i="15"/>
  <c r="AG532" i="15"/>
  <c r="K498" i="15"/>
  <c r="AG498" i="15"/>
  <c r="AT552" i="15"/>
  <c r="AU552" i="15" s="1"/>
  <c r="AI516" i="15"/>
  <c r="AJ516" i="15" s="1"/>
  <c r="AK516" i="15" s="1"/>
  <c r="AL516" i="15" s="1"/>
  <c r="AM516" i="15" s="1"/>
  <c r="AN516" i="15" s="1"/>
  <c r="AO516" i="15" s="1"/>
  <c r="AP516" i="15" s="1"/>
  <c r="AQ516" i="15" s="1"/>
  <c r="AR516" i="15" s="1"/>
  <c r="K531" i="15"/>
  <c r="AG531" i="15"/>
  <c r="K497" i="15"/>
  <c r="AG497" i="15"/>
  <c r="AH497" i="15" s="1"/>
  <c r="AI497" i="15" s="1"/>
  <c r="AJ497" i="15" s="1"/>
  <c r="AK497" i="15" s="1"/>
  <c r="AL497" i="15" s="1"/>
  <c r="AM497" i="15" s="1"/>
  <c r="AN497" i="15" s="1"/>
  <c r="AO497" i="15" s="1"/>
  <c r="AP497" i="15" s="1"/>
  <c r="AQ497" i="15" s="1"/>
  <c r="AR497" i="15" s="1"/>
  <c r="K543" i="15"/>
  <c r="AG543" i="15"/>
  <c r="D530" i="15"/>
  <c r="AG530" i="15"/>
  <c r="K496" i="15"/>
  <c r="AG496" i="15"/>
  <c r="K525" i="15"/>
  <c r="AG525" i="15"/>
  <c r="AH525" i="15" s="1"/>
  <c r="AI525" i="15" s="1"/>
  <c r="AJ525" i="15" s="1"/>
  <c r="AK525" i="15" s="1"/>
  <c r="AL525" i="15" s="1"/>
  <c r="AM525" i="15" s="1"/>
  <c r="AN525" i="15" s="1"/>
  <c r="AO525" i="15" s="1"/>
  <c r="AP525" i="15" s="1"/>
  <c r="AQ525" i="15" s="1"/>
  <c r="AR525" i="15" s="1"/>
  <c r="K495" i="15"/>
  <c r="AG495" i="15"/>
  <c r="K551" i="15"/>
  <c r="AG551" i="15"/>
  <c r="AT542" i="15"/>
  <c r="AU542" i="15" s="1"/>
  <c r="AV542" i="15" s="1"/>
  <c r="AW542" i="15" s="1"/>
  <c r="AH542" i="15"/>
  <c r="D524" i="15"/>
  <c r="AG524" i="15"/>
  <c r="K494" i="15"/>
  <c r="AG494" i="15"/>
  <c r="D523" i="15"/>
  <c r="AG523" i="15"/>
  <c r="D493" i="15"/>
  <c r="AG493" i="15"/>
  <c r="K522" i="15"/>
  <c r="AG522" i="15"/>
  <c r="K492" i="15"/>
  <c r="AG492" i="15"/>
  <c r="D559" i="15"/>
  <c r="AG559" i="15"/>
  <c r="K550" i="15"/>
  <c r="AG550" i="15"/>
  <c r="K541" i="15"/>
  <c r="AG541" i="15"/>
  <c r="K521" i="15"/>
  <c r="AG521" i="15"/>
  <c r="AT528" i="15"/>
  <c r="AH528" i="15"/>
  <c r="D520" i="15"/>
  <c r="AG520" i="15"/>
  <c r="K558" i="15"/>
  <c r="AG558" i="15"/>
  <c r="K540" i="15"/>
  <c r="AG540" i="15"/>
  <c r="K519" i="15"/>
  <c r="AG519" i="15"/>
  <c r="AH507" i="15"/>
  <c r="AT507" i="15"/>
  <c r="AU507" i="15" s="1"/>
  <c r="AV507" i="15" s="1"/>
  <c r="AW507" i="15" s="1"/>
  <c r="AI29" i="15"/>
  <c r="AJ29" i="15" s="1"/>
  <c r="AK29" i="15" s="1"/>
  <c r="AL29" i="15" s="1"/>
  <c r="AM29" i="15" s="1"/>
  <c r="AN29" i="15" s="1"/>
  <c r="AO29" i="15" s="1"/>
  <c r="AP29" i="15" s="1"/>
  <c r="AQ29" i="15" s="1"/>
  <c r="AR29" i="15" s="1"/>
  <c r="K557" i="15"/>
  <c r="AG557" i="15"/>
  <c r="K539" i="15"/>
  <c r="AG539" i="15"/>
  <c r="AT504" i="15"/>
  <c r="AU504" i="15" s="1"/>
  <c r="AV504" i="15" s="1"/>
  <c r="AW504" i="15" s="1"/>
  <c r="AH504" i="15"/>
  <c r="K556" i="15"/>
  <c r="AG556" i="15"/>
  <c r="K513" i="15"/>
  <c r="AG513" i="15"/>
  <c r="K555" i="15"/>
  <c r="AG555" i="15"/>
  <c r="K546" i="15"/>
  <c r="AG546" i="15"/>
  <c r="AG509" i="15"/>
  <c r="K503" i="15"/>
  <c r="AG503" i="15"/>
  <c r="K554" i="15"/>
  <c r="AG554" i="15"/>
  <c r="K545" i="15"/>
  <c r="AG545" i="15"/>
  <c r="K515" i="15"/>
  <c r="AG515" i="15"/>
  <c r="K547" i="15"/>
  <c r="AG547" i="15"/>
  <c r="D512" i="15"/>
  <c r="AG512" i="15"/>
  <c r="D511" i="15"/>
  <c r="AG511" i="15"/>
  <c r="D535" i="15"/>
  <c r="AG535" i="15"/>
  <c r="K501" i="15"/>
  <c r="AG501" i="15"/>
  <c r="K553" i="15"/>
  <c r="AG553" i="15"/>
  <c r="D544" i="15"/>
  <c r="D557" i="15"/>
  <c r="K520" i="15"/>
  <c r="D539" i="15"/>
  <c r="D540" i="15"/>
  <c r="D532" i="15"/>
  <c r="K530" i="15"/>
  <c r="D546" i="15"/>
  <c r="K524" i="15"/>
  <c r="D522" i="15"/>
  <c r="K523" i="15"/>
  <c r="D499" i="15"/>
  <c r="D558" i="15"/>
  <c r="D551" i="15"/>
  <c r="D521" i="15"/>
  <c r="K559" i="15"/>
  <c r="D556" i="15"/>
  <c r="D553" i="15"/>
  <c r="D503" i="15"/>
  <c r="D500" i="15"/>
  <c r="D498" i="15"/>
  <c r="D531" i="15"/>
  <c r="D496" i="15"/>
  <c r="D495" i="15"/>
  <c r="D492" i="15"/>
  <c r="D543" i="15"/>
  <c r="K511" i="15"/>
  <c r="K509" i="15"/>
  <c r="D513" i="15"/>
  <c r="K534" i="15"/>
  <c r="K512" i="15"/>
  <c r="D515" i="15"/>
  <c r="K535" i="15"/>
  <c r="K533" i="15"/>
  <c r="D519" i="15"/>
  <c r="K518" i="15"/>
  <c r="K493" i="15"/>
  <c r="D494" i="15"/>
  <c r="C461" i="15"/>
  <c r="C462" i="15"/>
  <c r="C463" i="15"/>
  <c r="D463" i="15" s="1"/>
  <c r="C464" i="15"/>
  <c r="C465" i="15"/>
  <c r="C466" i="15"/>
  <c r="D466" i="15" s="1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D480" i="15" s="1"/>
  <c r="C481" i="15"/>
  <c r="C482" i="15"/>
  <c r="C483" i="15"/>
  <c r="C484" i="15"/>
  <c r="C485" i="15"/>
  <c r="C486" i="15"/>
  <c r="C487" i="15"/>
  <c r="C488" i="15"/>
  <c r="C489" i="15"/>
  <c r="B461" i="15"/>
  <c r="J461" i="15" s="1"/>
  <c r="AS461" i="15" s="1"/>
  <c r="B462" i="15"/>
  <c r="J462" i="15" s="1"/>
  <c r="AS462" i="15" s="1"/>
  <c r="B463" i="15"/>
  <c r="J463" i="15" s="1"/>
  <c r="AS463" i="15" s="1"/>
  <c r="B464" i="15"/>
  <c r="J464" i="15" s="1"/>
  <c r="AS464" i="15" s="1"/>
  <c r="B465" i="15"/>
  <c r="J465" i="15" s="1"/>
  <c r="AS465" i="15" s="1"/>
  <c r="B466" i="15"/>
  <c r="J466" i="15" s="1"/>
  <c r="AS466" i="15" s="1"/>
  <c r="B467" i="15"/>
  <c r="J467" i="15" s="1"/>
  <c r="AS467" i="15" s="1"/>
  <c r="B468" i="15"/>
  <c r="J468" i="15" s="1"/>
  <c r="AS468" i="15" s="1"/>
  <c r="B469" i="15"/>
  <c r="J469" i="15" s="1"/>
  <c r="AS469" i="15" s="1"/>
  <c r="B470" i="15"/>
  <c r="J470" i="15" s="1"/>
  <c r="AS470" i="15" s="1"/>
  <c r="B471" i="15"/>
  <c r="J471" i="15" s="1"/>
  <c r="AS471" i="15" s="1"/>
  <c r="B472" i="15"/>
  <c r="J472" i="15" s="1"/>
  <c r="AS472" i="15" s="1"/>
  <c r="B473" i="15"/>
  <c r="J473" i="15" s="1"/>
  <c r="AS473" i="15" s="1"/>
  <c r="B474" i="15"/>
  <c r="J474" i="15" s="1"/>
  <c r="AS474" i="15" s="1"/>
  <c r="B475" i="15"/>
  <c r="J475" i="15" s="1"/>
  <c r="AS475" i="15" s="1"/>
  <c r="B476" i="15"/>
  <c r="J476" i="15" s="1"/>
  <c r="AS476" i="15" s="1"/>
  <c r="B477" i="15"/>
  <c r="J477" i="15" s="1"/>
  <c r="AS477" i="15" s="1"/>
  <c r="B478" i="15"/>
  <c r="J478" i="15" s="1"/>
  <c r="AS478" i="15" s="1"/>
  <c r="B479" i="15"/>
  <c r="J479" i="15" s="1"/>
  <c r="AS479" i="15" s="1"/>
  <c r="B480" i="15"/>
  <c r="J480" i="15" s="1"/>
  <c r="AS480" i="15" s="1"/>
  <c r="B481" i="15"/>
  <c r="J481" i="15" s="1"/>
  <c r="AS481" i="15" s="1"/>
  <c r="B482" i="15"/>
  <c r="J482" i="15" s="1"/>
  <c r="AS482" i="15" s="1"/>
  <c r="B483" i="15"/>
  <c r="J483" i="15" s="1"/>
  <c r="AS483" i="15" s="1"/>
  <c r="B484" i="15"/>
  <c r="J484" i="15" s="1"/>
  <c r="AS484" i="15" s="1"/>
  <c r="B485" i="15"/>
  <c r="J485" i="15" s="1"/>
  <c r="AS485" i="15" s="1"/>
  <c r="B486" i="15"/>
  <c r="J486" i="15" s="1"/>
  <c r="AS486" i="15" s="1"/>
  <c r="B487" i="15"/>
  <c r="J487" i="15" s="1"/>
  <c r="AS487" i="15" s="1"/>
  <c r="B488" i="15"/>
  <c r="J488" i="15" s="1"/>
  <c r="AS488" i="15" s="1"/>
  <c r="B489" i="15"/>
  <c r="J489" i="15" s="1"/>
  <c r="AS489" i="15" s="1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2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66" i="15"/>
  <c r="E67" i="15"/>
  <c r="E68" i="15"/>
  <c r="E69" i="15"/>
  <c r="E70" i="15"/>
  <c r="E71" i="15"/>
  <c r="E72" i="15"/>
  <c r="E73" i="15"/>
  <c r="E74" i="15"/>
  <c r="E75" i="15"/>
  <c r="E60" i="15"/>
  <c r="E61" i="15"/>
  <c r="E62" i="15"/>
  <c r="E63" i="15"/>
  <c r="E64" i="15"/>
  <c r="E65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2" i="15"/>
  <c r="D127" i="15"/>
  <c r="D323" i="15"/>
  <c r="D339" i="15"/>
  <c r="D403" i="15"/>
  <c r="D425" i="15"/>
  <c r="B458" i="15"/>
  <c r="J458" i="15" s="1"/>
  <c r="AS458" i="15" s="1"/>
  <c r="C458" i="15"/>
  <c r="K24" i="15"/>
  <c r="K29" i="15"/>
  <c r="K30" i="15"/>
  <c r="K47" i="15"/>
  <c r="K116" i="15"/>
  <c r="K119" i="15"/>
  <c r="K120" i="15"/>
  <c r="K125" i="15"/>
  <c r="K127" i="15"/>
  <c r="K128" i="15"/>
  <c r="K133" i="15"/>
  <c r="K136" i="15"/>
  <c r="K138" i="15"/>
  <c r="K319" i="15"/>
  <c r="K323" i="15"/>
  <c r="K325" i="15"/>
  <c r="K338" i="15"/>
  <c r="K339" i="15"/>
  <c r="K347" i="15"/>
  <c r="K348" i="15"/>
  <c r="K349" i="15"/>
  <c r="K350" i="15"/>
  <c r="K364" i="15"/>
  <c r="K367" i="15"/>
  <c r="K374" i="15"/>
  <c r="K403" i="15"/>
  <c r="K424" i="15"/>
  <c r="K425" i="15"/>
  <c r="K427" i="15"/>
  <c r="C3" i="15"/>
  <c r="AG3" i="15" s="1"/>
  <c r="C4" i="15"/>
  <c r="AG4" i="15" s="1"/>
  <c r="C5" i="15"/>
  <c r="AG5" i="15" s="1"/>
  <c r="C6" i="15"/>
  <c r="AG6" i="15" s="1"/>
  <c r="C7" i="15"/>
  <c r="AG7" i="15" s="1"/>
  <c r="C8" i="15"/>
  <c r="AG8" i="15" s="1"/>
  <c r="C9" i="15"/>
  <c r="C10" i="15"/>
  <c r="AG10" i="15" s="1"/>
  <c r="C11" i="15"/>
  <c r="C12" i="15"/>
  <c r="C13" i="15"/>
  <c r="C14" i="15"/>
  <c r="C15" i="15"/>
  <c r="C16" i="15"/>
  <c r="C17" i="15"/>
  <c r="C18" i="15"/>
  <c r="C19" i="15"/>
  <c r="C20" i="15"/>
  <c r="C21" i="15"/>
  <c r="AG21" i="15" s="1"/>
  <c r="C22" i="15"/>
  <c r="AG22" i="15" s="1"/>
  <c r="C23" i="15"/>
  <c r="AG23" i="15" s="1"/>
  <c r="C25" i="15"/>
  <c r="AG25" i="15" s="1"/>
  <c r="C26" i="15"/>
  <c r="AG26" i="15" s="1"/>
  <c r="C27" i="15"/>
  <c r="AG27" i="15" s="1"/>
  <c r="C28" i="15"/>
  <c r="AG28" i="15" s="1"/>
  <c r="C31" i="15"/>
  <c r="AG31" i="15" s="1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AG45" i="15" s="1"/>
  <c r="C46" i="15"/>
  <c r="AG46" i="15" s="1"/>
  <c r="C48" i="15"/>
  <c r="AG48" i="15" s="1"/>
  <c r="C49" i="15"/>
  <c r="AG49" i="15" s="1"/>
  <c r="C50" i="15"/>
  <c r="AG50" i="15" s="1"/>
  <c r="C51" i="15"/>
  <c r="AG51" i="15" s="1"/>
  <c r="C52" i="15"/>
  <c r="AG52" i="15" s="1"/>
  <c r="C53" i="15"/>
  <c r="AG53" i="15" s="1"/>
  <c r="C54" i="15"/>
  <c r="C55" i="15"/>
  <c r="C56" i="15"/>
  <c r="AG56" i="15" s="1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AG80" i="15" s="1"/>
  <c r="C81" i="15"/>
  <c r="AG81" i="15" s="1"/>
  <c r="C82" i="15"/>
  <c r="AG82" i="15" s="1"/>
  <c r="C83" i="15"/>
  <c r="AG83" i="15" s="1"/>
  <c r="C84" i="15"/>
  <c r="AG84" i="15" s="1"/>
  <c r="C85" i="15"/>
  <c r="AG85" i="15" s="1"/>
  <c r="C86" i="15"/>
  <c r="AG86" i="15" s="1"/>
  <c r="C87" i="15"/>
  <c r="AG87" i="15" s="1"/>
  <c r="C88" i="15"/>
  <c r="AG88" i="15" s="1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AG102" i="15" s="1"/>
  <c r="C103" i="15"/>
  <c r="AG103" i="15" s="1"/>
  <c r="AH103" i="15" s="1"/>
  <c r="AI103" i="15" s="1"/>
  <c r="AJ103" i="15" s="1"/>
  <c r="AK103" i="15" s="1"/>
  <c r="AL103" i="15" s="1"/>
  <c r="AM103" i="15" s="1"/>
  <c r="AN103" i="15" s="1"/>
  <c r="AO103" i="15" s="1"/>
  <c r="AP103" i="15" s="1"/>
  <c r="AQ103" i="15" s="1"/>
  <c r="AR103" i="15" s="1"/>
  <c r="C104" i="15"/>
  <c r="AG104" i="15" s="1"/>
  <c r="C105" i="15"/>
  <c r="AG105" i="15" s="1"/>
  <c r="C106" i="15"/>
  <c r="AG106" i="15" s="1"/>
  <c r="C107" i="15"/>
  <c r="AG107" i="15" s="1"/>
  <c r="C108" i="15"/>
  <c r="AG108" i="15" s="1"/>
  <c r="C109" i="15"/>
  <c r="AG109" i="15" s="1"/>
  <c r="C110" i="15"/>
  <c r="C111" i="15"/>
  <c r="C112" i="15"/>
  <c r="C113" i="15"/>
  <c r="C114" i="15"/>
  <c r="C115" i="15"/>
  <c r="C117" i="15"/>
  <c r="C118" i="15"/>
  <c r="C121" i="15"/>
  <c r="C122" i="15"/>
  <c r="C123" i="15"/>
  <c r="C124" i="15"/>
  <c r="C126" i="15"/>
  <c r="C129" i="15"/>
  <c r="C130" i="15"/>
  <c r="C131" i="15"/>
  <c r="AG131" i="15" s="1"/>
  <c r="C132" i="15"/>
  <c r="C134" i="15"/>
  <c r="C135" i="15"/>
  <c r="C137" i="15"/>
  <c r="C139" i="15"/>
  <c r="C140" i="15"/>
  <c r="C141" i="15"/>
  <c r="C142" i="15"/>
  <c r="C143" i="15"/>
  <c r="AG143" i="15" s="1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AG165" i="15" s="1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AG187" i="15" s="1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AG209" i="15" s="1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AG231" i="15" s="1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AG253" i="15" s="1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AG275" i="15" s="1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AG297" i="15" s="1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20" i="15"/>
  <c r="AG320" i="15" s="1"/>
  <c r="C321" i="15"/>
  <c r="C322" i="15"/>
  <c r="C324" i="15"/>
  <c r="C326" i="15"/>
  <c r="K326" i="15" s="1"/>
  <c r="C327" i="15"/>
  <c r="D327" i="15" s="1"/>
  <c r="C328" i="15"/>
  <c r="C329" i="15"/>
  <c r="C330" i="15"/>
  <c r="C331" i="15"/>
  <c r="C332" i="15"/>
  <c r="C333" i="15"/>
  <c r="C334" i="15"/>
  <c r="C335" i="15"/>
  <c r="C336" i="15"/>
  <c r="C337" i="15"/>
  <c r="C340" i="15"/>
  <c r="C341" i="15"/>
  <c r="C342" i="15"/>
  <c r="C343" i="15"/>
  <c r="C344" i="15"/>
  <c r="C345" i="15"/>
  <c r="AG345" i="15" s="1"/>
  <c r="C346" i="15"/>
  <c r="AG346" i="15" s="1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AG363" i="15" s="1"/>
  <c r="C365" i="15"/>
  <c r="AG365" i="15" s="1"/>
  <c r="C366" i="15"/>
  <c r="AG366" i="15" s="1"/>
  <c r="C368" i="15"/>
  <c r="AG368" i="15" s="1"/>
  <c r="AH368" i="15" s="1"/>
  <c r="AI368" i="15" s="1"/>
  <c r="AJ368" i="15" s="1"/>
  <c r="AK368" i="15" s="1"/>
  <c r="AL368" i="15" s="1"/>
  <c r="AM368" i="15" s="1"/>
  <c r="AN368" i="15" s="1"/>
  <c r="AO368" i="15" s="1"/>
  <c r="AP368" i="15" s="1"/>
  <c r="AQ368" i="15" s="1"/>
  <c r="AR368" i="15" s="1"/>
  <c r="C369" i="15"/>
  <c r="AG369" i="15" s="1"/>
  <c r="C370" i="15"/>
  <c r="AG370" i="15" s="1"/>
  <c r="C371" i="15"/>
  <c r="AG371" i="15" s="1"/>
  <c r="C372" i="15"/>
  <c r="AG372" i="15" s="1"/>
  <c r="C373" i="15"/>
  <c r="AG373" i="15" s="1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AG388" i="15" s="1"/>
  <c r="C389" i="15"/>
  <c r="AG389" i="15" s="1"/>
  <c r="C390" i="15"/>
  <c r="AG390" i="15" s="1"/>
  <c r="C391" i="15"/>
  <c r="AG391" i="15" s="1"/>
  <c r="C392" i="15"/>
  <c r="AG392" i="15" s="1"/>
  <c r="C393" i="15"/>
  <c r="AG393" i="15" s="1"/>
  <c r="C394" i="15"/>
  <c r="AG394" i="15" s="1"/>
  <c r="C395" i="15"/>
  <c r="AG395" i="15" s="1"/>
  <c r="C396" i="15"/>
  <c r="C397" i="15"/>
  <c r="C398" i="15"/>
  <c r="C399" i="15"/>
  <c r="C400" i="15"/>
  <c r="C401" i="15"/>
  <c r="C402" i="15"/>
  <c r="C404" i="15"/>
  <c r="C405" i="15"/>
  <c r="C406" i="15"/>
  <c r="C407" i="15"/>
  <c r="C408" i="15"/>
  <c r="C409" i="15"/>
  <c r="C410" i="15"/>
  <c r="AG410" i="15" s="1"/>
  <c r="C411" i="15"/>
  <c r="AG411" i="15" s="1"/>
  <c r="C412" i="15"/>
  <c r="AG412" i="15" s="1"/>
  <c r="C413" i="15"/>
  <c r="AG413" i="15" s="1"/>
  <c r="AH413" i="15" s="1"/>
  <c r="AI413" i="15" s="1"/>
  <c r="AJ413" i="15" s="1"/>
  <c r="AK413" i="15" s="1"/>
  <c r="AL413" i="15" s="1"/>
  <c r="AM413" i="15" s="1"/>
  <c r="AN413" i="15" s="1"/>
  <c r="AO413" i="15" s="1"/>
  <c r="AP413" i="15" s="1"/>
  <c r="AQ413" i="15" s="1"/>
  <c r="AR413" i="15" s="1"/>
  <c r="C414" i="15"/>
  <c r="AG414" i="15" s="1"/>
  <c r="C415" i="15"/>
  <c r="AG415" i="15" s="1"/>
  <c r="C416" i="15"/>
  <c r="AG416" i="15" s="1"/>
  <c r="C417" i="15"/>
  <c r="AG417" i="15" s="1"/>
  <c r="AH417" i="15" s="1"/>
  <c r="AI417" i="15" s="1"/>
  <c r="AJ417" i="15" s="1"/>
  <c r="AK417" i="15" s="1"/>
  <c r="AL417" i="15" s="1"/>
  <c r="AM417" i="15" s="1"/>
  <c r="AN417" i="15" s="1"/>
  <c r="AO417" i="15" s="1"/>
  <c r="AP417" i="15" s="1"/>
  <c r="AQ417" i="15" s="1"/>
  <c r="AR417" i="15" s="1"/>
  <c r="C418" i="15"/>
  <c r="C419" i="15"/>
  <c r="C420" i="15"/>
  <c r="C421" i="15"/>
  <c r="C422" i="15"/>
  <c r="C423" i="15"/>
  <c r="C426" i="15"/>
  <c r="C428" i="15"/>
  <c r="C429" i="15"/>
  <c r="C430" i="15"/>
  <c r="C431" i="15"/>
  <c r="AG431" i="15" s="1"/>
  <c r="AH431" i="15" s="1"/>
  <c r="AI431" i="15" s="1"/>
  <c r="AJ431" i="15" s="1"/>
  <c r="AK431" i="15" s="1"/>
  <c r="AL431" i="15" s="1"/>
  <c r="AM431" i="15" s="1"/>
  <c r="AN431" i="15" s="1"/>
  <c r="AO431" i="15" s="1"/>
  <c r="AP431" i="15" s="1"/>
  <c r="AQ431" i="15" s="1"/>
  <c r="AR431" i="15" s="1"/>
  <c r="C432" i="15"/>
  <c r="C433" i="15"/>
  <c r="C435" i="15"/>
  <c r="C437" i="15"/>
  <c r="AG437" i="15" s="1"/>
  <c r="AH437" i="15" s="1"/>
  <c r="AI437" i="15" s="1"/>
  <c r="AJ437" i="15" s="1"/>
  <c r="AK437" i="15" s="1"/>
  <c r="AL437" i="15" s="1"/>
  <c r="AM437" i="15" s="1"/>
  <c r="AN437" i="15" s="1"/>
  <c r="AO437" i="15" s="1"/>
  <c r="AP437" i="15" s="1"/>
  <c r="AQ437" i="15" s="1"/>
  <c r="AR437" i="15" s="1"/>
  <c r="C438" i="15"/>
  <c r="AG438" i="15" s="1"/>
  <c r="C439" i="15"/>
  <c r="AG439" i="15" s="1"/>
  <c r="C440" i="15"/>
  <c r="AG440" i="15" s="1"/>
  <c r="C441" i="15"/>
  <c r="AG441" i="15" s="1"/>
  <c r="C442" i="15"/>
  <c r="C443" i="15"/>
  <c r="C445" i="15"/>
  <c r="C446" i="15"/>
  <c r="C448" i="15"/>
  <c r="C449" i="15"/>
  <c r="C451" i="15"/>
  <c r="C452" i="15"/>
  <c r="C453" i="15"/>
  <c r="C454" i="15"/>
  <c r="C455" i="15"/>
  <c r="C456" i="15"/>
  <c r="C457" i="15"/>
  <c r="C2" i="15"/>
  <c r="AG2" i="15" s="1"/>
  <c r="J230" i="15"/>
  <c r="AS230" i="15" s="1"/>
  <c r="J311" i="15"/>
  <c r="AS311" i="15" s="1"/>
  <c r="J319" i="15"/>
  <c r="AS319" i="15" s="1"/>
  <c r="AT319" i="15" s="1"/>
  <c r="AU319" i="15" s="1"/>
  <c r="AV319" i="15" s="1"/>
  <c r="AW319" i="15" s="1"/>
  <c r="J323" i="15"/>
  <c r="AS323" i="15" s="1"/>
  <c r="AT323" i="15" s="1"/>
  <c r="AU323" i="15" s="1"/>
  <c r="AV323" i="15" s="1"/>
  <c r="AW323" i="15" s="1"/>
  <c r="J325" i="15"/>
  <c r="AS325" i="15" s="1"/>
  <c r="AT325" i="15" s="1"/>
  <c r="AU325" i="15" s="1"/>
  <c r="AV325" i="15" s="1"/>
  <c r="AW325" i="15" s="1"/>
  <c r="J326" i="15"/>
  <c r="AS326" i="15" s="1"/>
  <c r="AT326" i="15" s="1"/>
  <c r="AU326" i="15" s="1"/>
  <c r="AV326" i="15" s="1"/>
  <c r="AW326" i="15" s="1"/>
  <c r="J338" i="15"/>
  <c r="AS338" i="15" s="1"/>
  <c r="J339" i="15"/>
  <c r="AS339" i="15" s="1"/>
  <c r="J348" i="15"/>
  <c r="AS348" i="15" s="1"/>
  <c r="AT348" i="15" s="1"/>
  <c r="AU348" i="15" s="1"/>
  <c r="AV348" i="15" s="1"/>
  <c r="AW348" i="15" s="1"/>
  <c r="J403" i="15"/>
  <c r="AS403" i="15" s="1"/>
  <c r="J425" i="15"/>
  <c r="AS425" i="15" s="1"/>
  <c r="J437" i="15"/>
  <c r="AS437" i="15" s="1"/>
  <c r="AT437" i="15" s="1"/>
  <c r="AU437" i="15" s="1"/>
  <c r="AV437" i="15" s="1"/>
  <c r="AW437" i="15" s="1"/>
  <c r="B3" i="15"/>
  <c r="B4" i="15"/>
  <c r="B5" i="15"/>
  <c r="B6" i="15"/>
  <c r="J6" i="15" s="1"/>
  <c r="AS6" i="15" s="1"/>
  <c r="B7" i="15"/>
  <c r="J7" i="15" s="1"/>
  <c r="AS7" i="15" s="1"/>
  <c r="B8" i="15"/>
  <c r="J8" i="15" s="1"/>
  <c r="AS8" i="15" s="1"/>
  <c r="B9" i="15"/>
  <c r="B10" i="15"/>
  <c r="B11" i="15"/>
  <c r="B12" i="15"/>
  <c r="J12" i="15" s="1"/>
  <c r="AS12" i="15" s="1"/>
  <c r="B13" i="15"/>
  <c r="J13" i="15" s="1"/>
  <c r="AS13" i="15" s="1"/>
  <c r="B14" i="15"/>
  <c r="J14" i="15" s="1"/>
  <c r="AS14" i="15" s="1"/>
  <c r="B15" i="15"/>
  <c r="J15" i="15" s="1"/>
  <c r="AS15" i="15" s="1"/>
  <c r="B16" i="15"/>
  <c r="J16" i="15" s="1"/>
  <c r="AS16" i="15" s="1"/>
  <c r="B17" i="15"/>
  <c r="J17" i="15" s="1"/>
  <c r="AS17" i="15" s="1"/>
  <c r="B18" i="15"/>
  <c r="J18" i="15" s="1"/>
  <c r="AS18" i="15" s="1"/>
  <c r="B19" i="15"/>
  <c r="J19" i="15" s="1"/>
  <c r="AS19" i="15" s="1"/>
  <c r="B20" i="15"/>
  <c r="J20" i="15" s="1"/>
  <c r="AS20" i="15" s="1"/>
  <c r="B21" i="15"/>
  <c r="J21" i="15" s="1"/>
  <c r="AS21" i="15" s="1"/>
  <c r="B22" i="15"/>
  <c r="J22" i="15" s="1"/>
  <c r="AS22" i="15" s="1"/>
  <c r="B23" i="15"/>
  <c r="J23" i="15" s="1"/>
  <c r="AS23" i="15" s="1"/>
  <c r="B24" i="15"/>
  <c r="J24" i="15" s="1"/>
  <c r="AS24" i="15" s="1"/>
  <c r="AT24" i="15" s="1"/>
  <c r="AU24" i="15" s="1"/>
  <c r="AV24" i="15" s="1"/>
  <c r="AW24" i="15" s="1"/>
  <c r="B25" i="15"/>
  <c r="J25" i="15" s="1"/>
  <c r="AS25" i="15" s="1"/>
  <c r="B26" i="15"/>
  <c r="J26" i="15" s="1"/>
  <c r="AS26" i="15" s="1"/>
  <c r="B27" i="15"/>
  <c r="J27" i="15" s="1"/>
  <c r="AS27" i="15" s="1"/>
  <c r="B28" i="15"/>
  <c r="B29" i="15"/>
  <c r="B30" i="15"/>
  <c r="J30" i="15" s="1"/>
  <c r="AS30" i="15" s="1"/>
  <c r="AT30" i="15" s="1"/>
  <c r="AU30" i="15" s="1"/>
  <c r="AV30" i="15" s="1"/>
  <c r="AW30" i="15" s="1"/>
  <c r="B31" i="15"/>
  <c r="B32" i="15"/>
  <c r="B33" i="15"/>
  <c r="B34" i="15"/>
  <c r="J34" i="15" s="1"/>
  <c r="AS34" i="15" s="1"/>
  <c r="B35" i="15"/>
  <c r="J35" i="15" s="1"/>
  <c r="AS35" i="15" s="1"/>
  <c r="B36" i="15"/>
  <c r="J36" i="15" s="1"/>
  <c r="AS36" i="15" s="1"/>
  <c r="B37" i="15"/>
  <c r="J37" i="15" s="1"/>
  <c r="AS37" i="15" s="1"/>
  <c r="B38" i="15"/>
  <c r="J38" i="15" s="1"/>
  <c r="AS38" i="15" s="1"/>
  <c r="B39" i="15"/>
  <c r="B40" i="15"/>
  <c r="J40" i="15" s="1"/>
  <c r="AS40" i="15" s="1"/>
  <c r="B41" i="15"/>
  <c r="J41" i="15" s="1"/>
  <c r="AS41" i="15" s="1"/>
  <c r="B42" i="15"/>
  <c r="B43" i="15"/>
  <c r="J43" i="15" s="1"/>
  <c r="AS43" i="15" s="1"/>
  <c r="B44" i="15"/>
  <c r="J44" i="15" s="1"/>
  <c r="AS44" i="15" s="1"/>
  <c r="B45" i="15"/>
  <c r="J45" i="15" s="1"/>
  <c r="AS45" i="15" s="1"/>
  <c r="B46" i="15"/>
  <c r="J46" i="15" s="1"/>
  <c r="AS46" i="15" s="1"/>
  <c r="B47" i="15"/>
  <c r="J47" i="15" s="1"/>
  <c r="AS47" i="15" s="1"/>
  <c r="AT47" i="15" s="1"/>
  <c r="AU47" i="15" s="1"/>
  <c r="AV47" i="15" s="1"/>
  <c r="AW47" i="15" s="1"/>
  <c r="B48" i="15"/>
  <c r="B49" i="15"/>
  <c r="B50" i="15"/>
  <c r="J50" i="15" s="1"/>
  <c r="AS50" i="15" s="1"/>
  <c r="B51" i="15"/>
  <c r="J51" i="15" s="1"/>
  <c r="AS51" i="15" s="1"/>
  <c r="B52" i="15"/>
  <c r="J52" i="15" s="1"/>
  <c r="AS52" i="15" s="1"/>
  <c r="B53" i="15"/>
  <c r="J53" i="15" s="1"/>
  <c r="AS53" i="15" s="1"/>
  <c r="B54" i="15"/>
  <c r="J54" i="15" s="1"/>
  <c r="AS54" i="15" s="1"/>
  <c r="B55" i="15"/>
  <c r="J55" i="15" s="1"/>
  <c r="AS55" i="15" s="1"/>
  <c r="B56" i="15"/>
  <c r="J56" i="15" s="1"/>
  <c r="AS56" i="15" s="1"/>
  <c r="B57" i="15"/>
  <c r="J57" i="15" s="1"/>
  <c r="AS57" i="15" s="1"/>
  <c r="B58" i="15"/>
  <c r="J58" i="15" s="1"/>
  <c r="AS58" i="15" s="1"/>
  <c r="B59" i="15"/>
  <c r="J59" i="15" s="1"/>
  <c r="AS59" i="15" s="1"/>
  <c r="B60" i="15"/>
  <c r="B61" i="15"/>
  <c r="B62" i="15"/>
  <c r="J62" i="15" s="1"/>
  <c r="AS62" i="15" s="1"/>
  <c r="B63" i="15"/>
  <c r="J63" i="15" s="1"/>
  <c r="AS63" i="15" s="1"/>
  <c r="B64" i="15"/>
  <c r="B65" i="15"/>
  <c r="J65" i="15" s="1"/>
  <c r="AS65" i="15" s="1"/>
  <c r="B66" i="15"/>
  <c r="J66" i="15" s="1"/>
  <c r="AS66" i="15" s="1"/>
  <c r="B67" i="15"/>
  <c r="J67" i="15" s="1"/>
  <c r="AS67" i="15" s="1"/>
  <c r="B68" i="15"/>
  <c r="J68" i="15" s="1"/>
  <c r="AS68" i="15" s="1"/>
  <c r="B69" i="15"/>
  <c r="J69" i="15" s="1"/>
  <c r="AS69" i="15" s="1"/>
  <c r="B70" i="15"/>
  <c r="B71" i="15"/>
  <c r="B72" i="15"/>
  <c r="J72" i="15" s="1"/>
  <c r="AS72" i="15" s="1"/>
  <c r="B73" i="15"/>
  <c r="J73" i="15" s="1"/>
  <c r="AS73" i="15" s="1"/>
  <c r="B74" i="15"/>
  <c r="J74" i="15" s="1"/>
  <c r="AS74" i="15" s="1"/>
  <c r="B75" i="15"/>
  <c r="J75" i="15" s="1"/>
  <c r="AS75" i="15" s="1"/>
  <c r="B76" i="15"/>
  <c r="J76" i="15" s="1"/>
  <c r="AS76" i="15" s="1"/>
  <c r="B77" i="15"/>
  <c r="B78" i="15"/>
  <c r="J78" i="15" s="1"/>
  <c r="AS78" i="15" s="1"/>
  <c r="B79" i="15"/>
  <c r="J79" i="15" s="1"/>
  <c r="AS79" i="15" s="1"/>
  <c r="B80" i="15"/>
  <c r="J80" i="15" s="1"/>
  <c r="AS80" i="15" s="1"/>
  <c r="B81" i="15"/>
  <c r="B82" i="15"/>
  <c r="B83" i="15"/>
  <c r="B84" i="15"/>
  <c r="J84" i="15" s="1"/>
  <c r="AS84" i="15" s="1"/>
  <c r="B85" i="15"/>
  <c r="J85" i="15" s="1"/>
  <c r="AS85" i="15" s="1"/>
  <c r="B86" i="15"/>
  <c r="B87" i="15"/>
  <c r="J87" i="15" s="1"/>
  <c r="AS87" i="15" s="1"/>
  <c r="B88" i="15"/>
  <c r="J88" i="15" s="1"/>
  <c r="AS88" i="15" s="1"/>
  <c r="B89" i="15"/>
  <c r="J89" i="15" s="1"/>
  <c r="AS89" i="15" s="1"/>
  <c r="B90" i="15"/>
  <c r="J90" i="15" s="1"/>
  <c r="AS90" i="15" s="1"/>
  <c r="B91" i="15"/>
  <c r="B92" i="15"/>
  <c r="B93" i="15"/>
  <c r="B94" i="15"/>
  <c r="B95" i="15"/>
  <c r="J95" i="15" s="1"/>
  <c r="AS95" i="15" s="1"/>
  <c r="B96" i="15"/>
  <c r="J96" i="15" s="1"/>
  <c r="AS96" i="15" s="1"/>
  <c r="B97" i="15"/>
  <c r="J97" i="15" s="1"/>
  <c r="AS97" i="15" s="1"/>
  <c r="B98" i="15"/>
  <c r="J98" i="15" s="1"/>
  <c r="AS98" i="15" s="1"/>
  <c r="B99" i="15"/>
  <c r="B100" i="15"/>
  <c r="J100" i="15" s="1"/>
  <c r="AS100" i="15" s="1"/>
  <c r="B101" i="15"/>
  <c r="J101" i="15" s="1"/>
  <c r="AS101" i="15" s="1"/>
  <c r="B102" i="15"/>
  <c r="J102" i="15" s="1"/>
  <c r="AS102" i="15" s="1"/>
  <c r="B103" i="15"/>
  <c r="J103" i="15" s="1"/>
  <c r="AS103" i="15" s="1"/>
  <c r="AT103" i="15" s="1"/>
  <c r="AU103" i="15" s="1"/>
  <c r="AV103" i="15" s="1"/>
  <c r="AW103" i="15" s="1"/>
  <c r="B104" i="15"/>
  <c r="B105" i="15"/>
  <c r="B106" i="15"/>
  <c r="J106" i="15" s="1"/>
  <c r="AS106" i="15" s="1"/>
  <c r="B107" i="15"/>
  <c r="J107" i="15" s="1"/>
  <c r="AS107" i="15" s="1"/>
  <c r="B108" i="15"/>
  <c r="B109" i="15"/>
  <c r="J109" i="15" s="1"/>
  <c r="AS109" i="15" s="1"/>
  <c r="B110" i="15"/>
  <c r="J110" i="15" s="1"/>
  <c r="AS110" i="15" s="1"/>
  <c r="B111" i="15"/>
  <c r="J111" i="15" s="1"/>
  <c r="AS111" i="15" s="1"/>
  <c r="B112" i="15"/>
  <c r="J112" i="15" s="1"/>
  <c r="AS112" i="15" s="1"/>
  <c r="B113" i="15"/>
  <c r="J113" i="15" s="1"/>
  <c r="AS113" i="15" s="1"/>
  <c r="B114" i="15"/>
  <c r="B115" i="15"/>
  <c r="J115" i="15" s="1"/>
  <c r="AS115" i="15" s="1"/>
  <c r="B116" i="15"/>
  <c r="J116" i="15" s="1"/>
  <c r="AS116" i="15" s="1"/>
  <c r="AT116" i="15" s="1"/>
  <c r="AU116" i="15" s="1"/>
  <c r="AV116" i="15" s="1"/>
  <c r="AW116" i="15" s="1"/>
  <c r="B117" i="15"/>
  <c r="J117" i="15" s="1"/>
  <c r="AS117" i="15" s="1"/>
  <c r="B118" i="15"/>
  <c r="J118" i="15" s="1"/>
  <c r="AS118" i="15" s="1"/>
  <c r="B119" i="15"/>
  <c r="J119" i="15" s="1"/>
  <c r="AS119" i="15" s="1"/>
  <c r="AT119" i="15" s="1"/>
  <c r="AU119" i="15" s="1"/>
  <c r="AV119" i="15" s="1"/>
  <c r="AW119" i="15" s="1"/>
  <c r="B120" i="15"/>
  <c r="B121" i="15"/>
  <c r="J121" i="15" s="1"/>
  <c r="AS121" i="15" s="1"/>
  <c r="B122" i="15"/>
  <c r="J122" i="15" s="1"/>
  <c r="AS122" i="15" s="1"/>
  <c r="B123" i="15"/>
  <c r="J123" i="15" s="1"/>
  <c r="AS123" i="15" s="1"/>
  <c r="B124" i="15"/>
  <c r="B125" i="15"/>
  <c r="B126" i="15"/>
  <c r="B127" i="15"/>
  <c r="B128" i="15"/>
  <c r="J128" i="15" s="1"/>
  <c r="AS128" i="15" s="1"/>
  <c r="B129" i="15"/>
  <c r="J129" i="15" s="1"/>
  <c r="AS129" i="15" s="1"/>
  <c r="B130" i="15"/>
  <c r="B131" i="15"/>
  <c r="J131" i="15" s="1"/>
  <c r="AS131" i="15" s="1"/>
  <c r="B132" i="15"/>
  <c r="J132" i="15" s="1"/>
  <c r="AS132" i="15" s="1"/>
  <c r="B133" i="15"/>
  <c r="J133" i="15" s="1"/>
  <c r="AS133" i="15" s="1"/>
  <c r="B134" i="15"/>
  <c r="J134" i="15" s="1"/>
  <c r="AS134" i="15" s="1"/>
  <c r="B135" i="15"/>
  <c r="J135" i="15" s="1"/>
  <c r="AS135" i="15" s="1"/>
  <c r="B136" i="15"/>
  <c r="B137" i="15"/>
  <c r="B138" i="15"/>
  <c r="J138" i="15" s="1"/>
  <c r="AS138" i="15" s="1"/>
  <c r="AT138" i="15" s="1"/>
  <c r="AU138" i="15" s="1"/>
  <c r="AV138" i="15" s="1"/>
  <c r="AW138" i="15" s="1"/>
  <c r="B139" i="15"/>
  <c r="J139" i="15" s="1"/>
  <c r="AS139" i="15" s="1"/>
  <c r="B140" i="15"/>
  <c r="J140" i="15" s="1"/>
  <c r="AS140" i="15" s="1"/>
  <c r="B141" i="15"/>
  <c r="J141" i="15" s="1"/>
  <c r="AS141" i="15" s="1"/>
  <c r="B142" i="15"/>
  <c r="J142" i="15" s="1"/>
  <c r="AS142" i="15" s="1"/>
  <c r="B143" i="15"/>
  <c r="J143" i="15" s="1"/>
  <c r="AS143" i="15" s="1"/>
  <c r="B144" i="15"/>
  <c r="J144" i="15" s="1"/>
  <c r="AS144" i="15" s="1"/>
  <c r="B145" i="15"/>
  <c r="J145" i="15" s="1"/>
  <c r="AS145" i="15" s="1"/>
  <c r="B146" i="15"/>
  <c r="J146" i="15" s="1"/>
  <c r="AS146" i="15" s="1"/>
  <c r="B147" i="15"/>
  <c r="J147" i="15" s="1"/>
  <c r="AS147" i="15" s="1"/>
  <c r="B148" i="15"/>
  <c r="B149" i="15"/>
  <c r="B150" i="15"/>
  <c r="J150" i="15" s="1"/>
  <c r="AS150" i="15" s="1"/>
  <c r="B151" i="15"/>
  <c r="J151" i="15" s="1"/>
  <c r="AS151" i="15" s="1"/>
  <c r="B152" i="15"/>
  <c r="B153" i="15"/>
  <c r="J153" i="15" s="1"/>
  <c r="AS153" i="15" s="1"/>
  <c r="B154" i="15"/>
  <c r="J154" i="15" s="1"/>
  <c r="AS154" i="15" s="1"/>
  <c r="B155" i="15"/>
  <c r="J155" i="15" s="1"/>
  <c r="AS155" i="15" s="1"/>
  <c r="B156" i="15"/>
  <c r="J156" i="15" s="1"/>
  <c r="AS156" i="15" s="1"/>
  <c r="B157" i="15"/>
  <c r="B158" i="15"/>
  <c r="B159" i="15"/>
  <c r="B160" i="15"/>
  <c r="J160" i="15" s="1"/>
  <c r="AS160" i="15" s="1"/>
  <c r="B161" i="15"/>
  <c r="J161" i="15" s="1"/>
  <c r="AS161" i="15" s="1"/>
  <c r="B162" i="15"/>
  <c r="J162" i="15" s="1"/>
  <c r="AS162" i="15" s="1"/>
  <c r="B163" i="15"/>
  <c r="J163" i="15" s="1"/>
  <c r="AS163" i="15" s="1"/>
  <c r="B164" i="15"/>
  <c r="J164" i="15" s="1"/>
  <c r="AS164" i="15" s="1"/>
  <c r="B165" i="15"/>
  <c r="J165" i="15" s="1"/>
  <c r="AS165" i="15" s="1"/>
  <c r="B166" i="15"/>
  <c r="J166" i="15" s="1"/>
  <c r="AS166" i="15" s="1"/>
  <c r="B167" i="15"/>
  <c r="J167" i="15" s="1"/>
  <c r="AS167" i="15" s="1"/>
  <c r="B168" i="15"/>
  <c r="J168" i="15" s="1"/>
  <c r="AS168" i="15" s="1"/>
  <c r="B169" i="15"/>
  <c r="J169" i="15" s="1"/>
  <c r="AS169" i="15" s="1"/>
  <c r="B170" i="15"/>
  <c r="B171" i="15"/>
  <c r="B172" i="15"/>
  <c r="J172" i="15" s="1"/>
  <c r="AS172" i="15" s="1"/>
  <c r="B173" i="15"/>
  <c r="J173" i="15" s="1"/>
  <c r="AS173" i="15" s="1"/>
  <c r="B174" i="15"/>
  <c r="B175" i="15"/>
  <c r="J175" i="15" s="1"/>
  <c r="AS175" i="15" s="1"/>
  <c r="B176" i="15"/>
  <c r="J176" i="15" s="1"/>
  <c r="AS176" i="15" s="1"/>
  <c r="B177" i="15"/>
  <c r="J177" i="15" s="1"/>
  <c r="AS177" i="15" s="1"/>
  <c r="B178" i="15"/>
  <c r="J178" i="15" s="1"/>
  <c r="AS178" i="15" s="1"/>
  <c r="B179" i="15"/>
  <c r="J179" i="15" s="1"/>
  <c r="AS179" i="15" s="1"/>
  <c r="B180" i="15"/>
  <c r="J180" i="15" s="1"/>
  <c r="AS180" i="15" s="1"/>
  <c r="B181" i="15"/>
  <c r="J181" i="15" s="1"/>
  <c r="AS181" i="15" s="1"/>
  <c r="B182" i="15"/>
  <c r="J182" i="15" s="1"/>
  <c r="AS182" i="15" s="1"/>
  <c r="B183" i="15"/>
  <c r="J183" i="15" s="1"/>
  <c r="AS183" i="15" s="1"/>
  <c r="B184" i="15"/>
  <c r="J184" i="15" s="1"/>
  <c r="AS184" i="15" s="1"/>
  <c r="B185" i="15"/>
  <c r="J185" i="15" s="1"/>
  <c r="AS185" i="15" s="1"/>
  <c r="B186" i="15"/>
  <c r="J186" i="15" s="1"/>
  <c r="AS186" i="15" s="1"/>
  <c r="B187" i="15"/>
  <c r="J187" i="15" s="1"/>
  <c r="AS187" i="15" s="1"/>
  <c r="B188" i="15"/>
  <c r="J188" i="15" s="1"/>
  <c r="AS188" i="15" s="1"/>
  <c r="B189" i="15"/>
  <c r="J189" i="15" s="1"/>
  <c r="AS189" i="15" s="1"/>
  <c r="B190" i="15"/>
  <c r="B191" i="15"/>
  <c r="J191" i="15" s="1"/>
  <c r="AS191" i="15" s="1"/>
  <c r="B192" i="15"/>
  <c r="B193" i="15"/>
  <c r="B194" i="15"/>
  <c r="J194" i="15" s="1"/>
  <c r="AS194" i="15" s="1"/>
  <c r="B195" i="15"/>
  <c r="J195" i="15" s="1"/>
  <c r="AS195" i="15" s="1"/>
  <c r="B196" i="15"/>
  <c r="B197" i="15"/>
  <c r="J197" i="15" s="1"/>
  <c r="AS197" i="15" s="1"/>
  <c r="AT197" i="15" s="1"/>
  <c r="AU197" i="15" s="1"/>
  <c r="AV197" i="15" s="1"/>
  <c r="AW197" i="15" s="1"/>
  <c r="B198" i="15"/>
  <c r="J198" i="15" s="1"/>
  <c r="AS198" i="15" s="1"/>
  <c r="B199" i="15"/>
  <c r="J199" i="15" s="1"/>
  <c r="AS199" i="15" s="1"/>
  <c r="B200" i="15"/>
  <c r="J200" i="15" s="1"/>
  <c r="AS200" i="15" s="1"/>
  <c r="B201" i="15"/>
  <c r="B202" i="15"/>
  <c r="B203" i="15"/>
  <c r="B204" i="15"/>
  <c r="J204" i="15" s="1"/>
  <c r="AS204" i="15" s="1"/>
  <c r="B205" i="15"/>
  <c r="J205" i="15" s="1"/>
  <c r="AS205" i="15" s="1"/>
  <c r="B206" i="15"/>
  <c r="J206" i="15" s="1"/>
  <c r="AS206" i="15" s="1"/>
  <c r="B207" i="15"/>
  <c r="J207" i="15" s="1"/>
  <c r="AS207" i="15" s="1"/>
  <c r="B208" i="15"/>
  <c r="J208" i="15" s="1"/>
  <c r="AS208" i="15" s="1"/>
  <c r="B209" i="15"/>
  <c r="J209" i="15" s="1"/>
  <c r="AS209" i="15" s="1"/>
  <c r="B210" i="15"/>
  <c r="J210" i="15" s="1"/>
  <c r="AS210" i="15" s="1"/>
  <c r="B211" i="15"/>
  <c r="J211" i="15" s="1"/>
  <c r="AS211" i="15" s="1"/>
  <c r="B212" i="15"/>
  <c r="J212" i="15" s="1"/>
  <c r="AS212" i="15" s="1"/>
  <c r="B213" i="15"/>
  <c r="B214" i="15"/>
  <c r="B215" i="15"/>
  <c r="B216" i="15"/>
  <c r="J216" i="15" s="1"/>
  <c r="AS216" i="15" s="1"/>
  <c r="B217" i="15"/>
  <c r="J217" i="15" s="1"/>
  <c r="AS217" i="15" s="1"/>
  <c r="B218" i="15"/>
  <c r="B219" i="15"/>
  <c r="J219" i="15" s="1"/>
  <c r="AS219" i="15" s="1"/>
  <c r="B220" i="15"/>
  <c r="J220" i="15" s="1"/>
  <c r="AS220" i="15" s="1"/>
  <c r="B221" i="15"/>
  <c r="J221" i="15" s="1"/>
  <c r="AS221" i="15" s="1"/>
  <c r="B222" i="15"/>
  <c r="J222" i="15" s="1"/>
  <c r="AS222" i="15" s="1"/>
  <c r="B223" i="15"/>
  <c r="J223" i="15" s="1"/>
  <c r="AS223" i="15" s="1"/>
  <c r="B224" i="15"/>
  <c r="B225" i="15"/>
  <c r="B226" i="15"/>
  <c r="J226" i="15" s="1"/>
  <c r="AS226" i="15" s="1"/>
  <c r="B227" i="15"/>
  <c r="J227" i="15" s="1"/>
  <c r="AS227" i="15" s="1"/>
  <c r="B228" i="15"/>
  <c r="J228" i="15" s="1"/>
  <c r="AS228" i="15" s="1"/>
  <c r="B229" i="15"/>
  <c r="J229" i="15" s="1"/>
  <c r="AS229" i="15" s="1"/>
  <c r="B231" i="15"/>
  <c r="J231" i="15" s="1"/>
  <c r="AS231" i="15" s="1"/>
  <c r="B232" i="15"/>
  <c r="J232" i="15" s="1"/>
  <c r="AS232" i="15" s="1"/>
  <c r="B233" i="15"/>
  <c r="J233" i="15" s="1"/>
  <c r="AS233" i="15" s="1"/>
  <c r="B234" i="15"/>
  <c r="B235" i="15"/>
  <c r="J235" i="15" s="1"/>
  <c r="AS235" i="15" s="1"/>
  <c r="B236" i="15"/>
  <c r="B237" i="15"/>
  <c r="B238" i="15"/>
  <c r="J238" i="15" s="1"/>
  <c r="AS238" i="15" s="1"/>
  <c r="B239" i="15"/>
  <c r="J239" i="15" s="1"/>
  <c r="AS239" i="15" s="1"/>
  <c r="B240" i="15"/>
  <c r="J240" i="15" s="1"/>
  <c r="AS240" i="15" s="1"/>
  <c r="B241" i="15"/>
  <c r="J241" i="15" s="1"/>
  <c r="AS241" i="15" s="1"/>
  <c r="B242" i="15"/>
  <c r="J242" i="15" s="1"/>
  <c r="AS242" i="15" s="1"/>
  <c r="B243" i="15"/>
  <c r="J243" i="15" s="1"/>
  <c r="AS243" i="15" s="1"/>
  <c r="B244" i="15"/>
  <c r="J244" i="15" s="1"/>
  <c r="AS244" i="15" s="1"/>
  <c r="B245" i="15"/>
  <c r="J245" i="15" s="1"/>
  <c r="AS245" i="15" s="1"/>
  <c r="B246" i="15"/>
  <c r="B247" i="15"/>
  <c r="B248" i="15"/>
  <c r="J248" i="15" s="1"/>
  <c r="AS248" i="15" s="1"/>
  <c r="B249" i="15"/>
  <c r="J249" i="15" s="1"/>
  <c r="AS249" i="15" s="1"/>
  <c r="B250" i="15"/>
  <c r="B251" i="15"/>
  <c r="J251" i="15" s="1"/>
  <c r="AS251" i="15" s="1"/>
  <c r="B252" i="15"/>
  <c r="J252" i="15" s="1"/>
  <c r="AS252" i="15" s="1"/>
  <c r="B253" i="15"/>
  <c r="J253" i="15" s="1"/>
  <c r="AS253" i="15" s="1"/>
  <c r="B254" i="15"/>
  <c r="J254" i="15" s="1"/>
  <c r="AS254" i="15" s="1"/>
  <c r="B255" i="15"/>
  <c r="J255" i="15" s="1"/>
  <c r="AS255" i="15" s="1"/>
  <c r="B256" i="15"/>
  <c r="J256" i="15" s="1"/>
  <c r="AS256" i="15" s="1"/>
  <c r="B257" i="15"/>
  <c r="J257" i="15" s="1"/>
  <c r="AS257" i="15" s="1"/>
  <c r="B258" i="15"/>
  <c r="J258" i="15" s="1"/>
  <c r="AS258" i="15" s="1"/>
  <c r="B259" i="15"/>
  <c r="B260" i="15"/>
  <c r="J260" i="15" s="1"/>
  <c r="AS260" i="15" s="1"/>
  <c r="B261" i="15"/>
  <c r="J261" i="15" s="1"/>
  <c r="AS261" i="15" s="1"/>
  <c r="B262" i="15"/>
  <c r="J262" i="15" s="1"/>
  <c r="AS262" i="15" s="1"/>
  <c r="B263" i="15"/>
  <c r="J263" i="15" s="1"/>
  <c r="AS263" i="15" s="1"/>
  <c r="B264" i="15"/>
  <c r="J264" i="15" s="1"/>
  <c r="AS264" i="15" s="1"/>
  <c r="B265" i="15"/>
  <c r="J265" i="15" s="1"/>
  <c r="AS265" i="15" s="1"/>
  <c r="B266" i="15"/>
  <c r="J266" i="15" s="1"/>
  <c r="AS266" i="15" s="1"/>
  <c r="B267" i="15"/>
  <c r="J267" i="15" s="1"/>
  <c r="AS267" i="15" s="1"/>
  <c r="B268" i="15"/>
  <c r="B269" i="15"/>
  <c r="B270" i="15"/>
  <c r="J270" i="15" s="1"/>
  <c r="AS270" i="15" s="1"/>
  <c r="B271" i="15"/>
  <c r="J271" i="15" s="1"/>
  <c r="AS271" i="15" s="1"/>
  <c r="B272" i="15"/>
  <c r="J272" i="15" s="1"/>
  <c r="AS272" i="15" s="1"/>
  <c r="B273" i="15"/>
  <c r="J273" i="15" s="1"/>
  <c r="AS273" i="15" s="1"/>
  <c r="B274" i="15"/>
  <c r="J274" i="15" s="1"/>
  <c r="AS274" i="15" s="1"/>
  <c r="B275" i="15"/>
  <c r="J275" i="15" s="1"/>
  <c r="AS275" i="15" s="1"/>
  <c r="B276" i="15"/>
  <c r="B277" i="15"/>
  <c r="J277" i="15" s="1"/>
  <c r="AS277" i="15" s="1"/>
  <c r="B278" i="15"/>
  <c r="J278" i="15" s="1"/>
  <c r="AS278" i="15" s="1"/>
  <c r="B279" i="15"/>
  <c r="B280" i="15"/>
  <c r="J280" i="15" s="1"/>
  <c r="AS280" i="15" s="1"/>
  <c r="B281" i="15"/>
  <c r="B282" i="15"/>
  <c r="B283" i="15"/>
  <c r="J283" i="15" s="1"/>
  <c r="AS283" i="15" s="1"/>
  <c r="B284" i="15"/>
  <c r="J284" i="15" s="1"/>
  <c r="AS284" i="15" s="1"/>
  <c r="B285" i="15"/>
  <c r="J285" i="15" s="1"/>
  <c r="AS285" i="15" s="1"/>
  <c r="B286" i="15"/>
  <c r="J286" i="15" s="1"/>
  <c r="AS286" i="15" s="1"/>
  <c r="B287" i="15"/>
  <c r="J287" i="15" s="1"/>
  <c r="AS287" i="15" s="1"/>
  <c r="B288" i="15"/>
  <c r="J288" i="15" s="1"/>
  <c r="AS288" i="15" s="1"/>
  <c r="B289" i="15"/>
  <c r="J289" i="15" s="1"/>
  <c r="AS289" i="15" s="1"/>
  <c r="B290" i="15"/>
  <c r="B291" i="15"/>
  <c r="B292" i="15"/>
  <c r="J292" i="15" s="1"/>
  <c r="AS292" i="15" s="1"/>
  <c r="AT292" i="15" s="1"/>
  <c r="AU292" i="15" s="1"/>
  <c r="AV292" i="15" s="1"/>
  <c r="AW292" i="15" s="1"/>
  <c r="B293" i="15"/>
  <c r="J293" i="15" s="1"/>
  <c r="AS293" i="15" s="1"/>
  <c r="B294" i="15"/>
  <c r="J294" i="15" s="1"/>
  <c r="AS294" i="15" s="1"/>
  <c r="B295" i="15"/>
  <c r="J295" i="15" s="1"/>
  <c r="AS295" i="15" s="1"/>
  <c r="B296" i="15"/>
  <c r="J296" i="15" s="1"/>
  <c r="AS296" i="15" s="1"/>
  <c r="B297" i="15"/>
  <c r="B298" i="15"/>
  <c r="B299" i="15"/>
  <c r="J299" i="15" s="1"/>
  <c r="AS299" i="15" s="1"/>
  <c r="B300" i="15"/>
  <c r="J300" i="15" s="1"/>
  <c r="AS300" i="15" s="1"/>
  <c r="B301" i="15"/>
  <c r="J301" i="15" s="1"/>
  <c r="AS301" i="15" s="1"/>
  <c r="AT301" i="15" s="1"/>
  <c r="AU301" i="15" s="1"/>
  <c r="AV301" i="15" s="1"/>
  <c r="AW301" i="15" s="1"/>
  <c r="B302" i="15"/>
  <c r="J302" i="15" s="1"/>
  <c r="AS302" i="15" s="1"/>
  <c r="B303" i="15"/>
  <c r="B304" i="15"/>
  <c r="J304" i="15" s="1"/>
  <c r="AS304" i="15" s="1"/>
  <c r="B305" i="15"/>
  <c r="J305" i="15" s="1"/>
  <c r="AS305" i="15" s="1"/>
  <c r="B306" i="15"/>
  <c r="J306" i="15" s="1"/>
  <c r="AS306" i="15" s="1"/>
  <c r="B307" i="15"/>
  <c r="J307" i="15" s="1"/>
  <c r="AS307" i="15" s="1"/>
  <c r="B308" i="15"/>
  <c r="J308" i="15" s="1"/>
  <c r="AS308" i="15" s="1"/>
  <c r="B309" i="15"/>
  <c r="J309" i="15" s="1"/>
  <c r="AS309" i="15" s="1"/>
  <c r="B310" i="15"/>
  <c r="J310" i="15" s="1"/>
  <c r="AS310" i="15" s="1"/>
  <c r="B312" i="15"/>
  <c r="J312" i="15" s="1"/>
  <c r="AS312" i="15" s="1"/>
  <c r="B313" i="15"/>
  <c r="B314" i="15"/>
  <c r="J314" i="15" s="1"/>
  <c r="AS314" i="15" s="1"/>
  <c r="B315" i="15"/>
  <c r="J315" i="15" s="1"/>
  <c r="AS315" i="15" s="1"/>
  <c r="B316" i="15"/>
  <c r="J316" i="15" s="1"/>
  <c r="AS316" i="15" s="1"/>
  <c r="B317" i="15"/>
  <c r="J317" i="15" s="1"/>
  <c r="AS317" i="15" s="1"/>
  <c r="B318" i="15"/>
  <c r="J318" i="15" s="1"/>
  <c r="AS318" i="15" s="1"/>
  <c r="B320" i="15"/>
  <c r="J320" i="15" s="1"/>
  <c r="AS320" i="15" s="1"/>
  <c r="B321" i="15"/>
  <c r="J321" i="15" s="1"/>
  <c r="AS321" i="15" s="1"/>
  <c r="B322" i="15"/>
  <c r="B324" i="15"/>
  <c r="J324" i="15" s="1"/>
  <c r="AS324" i="15" s="1"/>
  <c r="B327" i="15"/>
  <c r="B328" i="15"/>
  <c r="B329" i="15"/>
  <c r="J329" i="15" s="1"/>
  <c r="AS329" i="15" s="1"/>
  <c r="B330" i="15"/>
  <c r="J330" i="15" s="1"/>
  <c r="AS330" i="15" s="1"/>
  <c r="B331" i="15"/>
  <c r="J331" i="15" s="1"/>
  <c r="AS331" i="15" s="1"/>
  <c r="B332" i="15"/>
  <c r="J332" i="15" s="1"/>
  <c r="AS332" i="15" s="1"/>
  <c r="B333" i="15"/>
  <c r="J333" i="15" s="1"/>
  <c r="AS333" i="15" s="1"/>
  <c r="AT333" i="15" s="1"/>
  <c r="AU333" i="15" s="1"/>
  <c r="AV333" i="15" s="1"/>
  <c r="AW333" i="15" s="1"/>
  <c r="B334" i="15"/>
  <c r="B335" i="15"/>
  <c r="J335" i="15" s="1"/>
  <c r="AS335" i="15" s="1"/>
  <c r="B336" i="15"/>
  <c r="J336" i="15" s="1"/>
  <c r="AS336" i="15" s="1"/>
  <c r="B337" i="15"/>
  <c r="J337" i="15" s="1"/>
  <c r="AS337" i="15" s="1"/>
  <c r="B340" i="15"/>
  <c r="J340" i="15" s="1"/>
  <c r="AS340" i="15" s="1"/>
  <c r="B341" i="15"/>
  <c r="J341" i="15" s="1"/>
  <c r="AS341" i="15" s="1"/>
  <c r="B342" i="15"/>
  <c r="J342" i="15" s="1"/>
  <c r="AS342" i="15" s="1"/>
  <c r="B343" i="15"/>
  <c r="J343" i="15" s="1"/>
  <c r="AS343" i="15" s="1"/>
  <c r="B344" i="15"/>
  <c r="B345" i="15"/>
  <c r="B346" i="15"/>
  <c r="J346" i="15" s="1"/>
  <c r="AS346" i="15" s="1"/>
  <c r="B347" i="15"/>
  <c r="B349" i="15"/>
  <c r="B350" i="15"/>
  <c r="B351" i="15"/>
  <c r="J351" i="15" s="1"/>
  <c r="AS351" i="15" s="1"/>
  <c r="B352" i="15"/>
  <c r="J352" i="15" s="1"/>
  <c r="AS352" i="15" s="1"/>
  <c r="B353" i="15"/>
  <c r="J353" i="15" s="1"/>
  <c r="AS353" i="15" s="1"/>
  <c r="B354" i="15"/>
  <c r="J354" i="15" s="1"/>
  <c r="AS354" i="15" s="1"/>
  <c r="B355" i="15"/>
  <c r="J355" i="15" s="1"/>
  <c r="AS355" i="15" s="1"/>
  <c r="B356" i="15"/>
  <c r="B357" i="15"/>
  <c r="J357" i="15" s="1"/>
  <c r="AS357" i="15" s="1"/>
  <c r="B358" i="15"/>
  <c r="J358" i="15" s="1"/>
  <c r="AS358" i="15" s="1"/>
  <c r="B359" i="15"/>
  <c r="J359" i="15" s="1"/>
  <c r="AS359" i="15" s="1"/>
  <c r="B360" i="15"/>
  <c r="J360" i="15" s="1"/>
  <c r="AS360" i="15" s="1"/>
  <c r="B361" i="15"/>
  <c r="J361" i="15" s="1"/>
  <c r="AS361" i="15" s="1"/>
  <c r="B362" i="15"/>
  <c r="J362" i="15" s="1"/>
  <c r="AS362" i="15" s="1"/>
  <c r="B363" i="15"/>
  <c r="J363" i="15" s="1"/>
  <c r="AS363" i="15" s="1"/>
  <c r="B364" i="15"/>
  <c r="J364" i="15" s="1"/>
  <c r="AS364" i="15" s="1"/>
  <c r="B365" i="15"/>
  <c r="B366" i="15"/>
  <c r="J366" i="15" s="1"/>
  <c r="AS366" i="15" s="1"/>
  <c r="B367" i="15"/>
  <c r="J367" i="15" s="1"/>
  <c r="AS367" i="15" s="1"/>
  <c r="B368" i="15"/>
  <c r="J368" i="15" s="1"/>
  <c r="AS368" i="15" s="1"/>
  <c r="AT368" i="15" s="1"/>
  <c r="AU368" i="15" s="1"/>
  <c r="AV368" i="15" s="1"/>
  <c r="AW368" i="15" s="1"/>
  <c r="B369" i="15"/>
  <c r="J369" i="15" s="1"/>
  <c r="AS369" i="15" s="1"/>
  <c r="B370" i="15"/>
  <c r="J370" i="15" s="1"/>
  <c r="AS370" i="15" s="1"/>
  <c r="B371" i="15"/>
  <c r="B372" i="15"/>
  <c r="B373" i="15"/>
  <c r="J373" i="15" s="1"/>
  <c r="AS373" i="15" s="1"/>
  <c r="B374" i="15"/>
  <c r="J374" i="15" s="1"/>
  <c r="AS374" i="15" s="1"/>
  <c r="B375" i="15"/>
  <c r="J375" i="15" s="1"/>
  <c r="AS375" i="15" s="1"/>
  <c r="B376" i="15"/>
  <c r="J376" i="15" s="1"/>
  <c r="AS376" i="15" s="1"/>
  <c r="B377" i="15"/>
  <c r="J377" i="15" s="1"/>
  <c r="AS377" i="15" s="1"/>
  <c r="B378" i="15"/>
  <c r="B379" i="15"/>
  <c r="J379" i="15" s="1"/>
  <c r="AS379" i="15" s="1"/>
  <c r="B380" i="15"/>
  <c r="J380" i="15" s="1"/>
  <c r="AS380" i="15" s="1"/>
  <c r="B381" i="15"/>
  <c r="J381" i="15" s="1"/>
  <c r="AS381" i="15" s="1"/>
  <c r="B382" i="15"/>
  <c r="J382" i="15" s="1"/>
  <c r="AS382" i="15" s="1"/>
  <c r="B383" i="15"/>
  <c r="J383" i="15" s="1"/>
  <c r="AS383" i="15" s="1"/>
  <c r="B384" i="15"/>
  <c r="J384" i="15" s="1"/>
  <c r="AS384" i="15" s="1"/>
  <c r="B385" i="15"/>
  <c r="J385" i="15" s="1"/>
  <c r="AS385" i="15" s="1"/>
  <c r="B386" i="15"/>
  <c r="B387" i="15"/>
  <c r="B388" i="15"/>
  <c r="B389" i="15"/>
  <c r="B390" i="15"/>
  <c r="J390" i="15" s="1"/>
  <c r="AS390" i="15" s="1"/>
  <c r="B391" i="15"/>
  <c r="J391" i="15" s="1"/>
  <c r="AS391" i="15" s="1"/>
  <c r="B392" i="15"/>
  <c r="J392" i="15" s="1"/>
  <c r="AS392" i="15" s="1"/>
  <c r="B393" i="15"/>
  <c r="B394" i="15"/>
  <c r="B395" i="15"/>
  <c r="J395" i="15" s="1"/>
  <c r="AS395" i="15" s="1"/>
  <c r="B396" i="15"/>
  <c r="J396" i="15" s="1"/>
  <c r="AS396" i="15" s="1"/>
  <c r="B397" i="15"/>
  <c r="J397" i="15" s="1"/>
  <c r="AS397" i="15" s="1"/>
  <c r="B398" i="15"/>
  <c r="J398" i="15" s="1"/>
  <c r="AS398" i="15" s="1"/>
  <c r="AT398" i="15" s="1"/>
  <c r="AU398" i="15" s="1"/>
  <c r="AV398" i="15" s="1"/>
  <c r="AW398" i="15" s="1"/>
  <c r="B399" i="15"/>
  <c r="J399" i="15" s="1"/>
  <c r="AS399" i="15" s="1"/>
  <c r="AT399" i="15" s="1"/>
  <c r="AU399" i="15" s="1"/>
  <c r="AV399" i="15" s="1"/>
  <c r="AW399" i="15" s="1"/>
  <c r="B400" i="15"/>
  <c r="J400" i="15" s="1"/>
  <c r="AS400" i="15" s="1"/>
  <c r="B401" i="15"/>
  <c r="J401" i="15" s="1"/>
  <c r="AS401" i="15" s="1"/>
  <c r="B402" i="15"/>
  <c r="J402" i="15" s="1"/>
  <c r="AS402" i="15" s="1"/>
  <c r="B404" i="15"/>
  <c r="B405" i="15"/>
  <c r="J405" i="15" s="1"/>
  <c r="AS405" i="15" s="1"/>
  <c r="B406" i="15"/>
  <c r="J406" i="15" s="1"/>
  <c r="AS406" i="15" s="1"/>
  <c r="B407" i="15"/>
  <c r="J407" i="15" s="1"/>
  <c r="AS407" i="15" s="1"/>
  <c r="B408" i="15"/>
  <c r="J408" i="15" s="1"/>
  <c r="AS408" i="15" s="1"/>
  <c r="B409" i="15"/>
  <c r="J409" i="15" s="1"/>
  <c r="AS409" i="15" s="1"/>
  <c r="B410" i="15"/>
  <c r="B411" i="15"/>
  <c r="B412" i="15"/>
  <c r="J412" i="15" s="1"/>
  <c r="AS412" i="15" s="1"/>
  <c r="B413" i="15"/>
  <c r="B414" i="15"/>
  <c r="J414" i="15" s="1"/>
  <c r="AS414" i="15" s="1"/>
  <c r="B415" i="15"/>
  <c r="J415" i="15" s="1"/>
  <c r="AS415" i="15" s="1"/>
  <c r="B416" i="15"/>
  <c r="B417" i="15"/>
  <c r="J417" i="15" s="1"/>
  <c r="AS417" i="15" s="1"/>
  <c r="AT417" i="15" s="1"/>
  <c r="AU417" i="15" s="1"/>
  <c r="AV417" i="15" s="1"/>
  <c r="AW417" i="15" s="1"/>
  <c r="B418" i="15"/>
  <c r="J418" i="15" s="1"/>
  <c r="AS418" i="15" s="1"/>
  <c r="B419" i="15"/>
  <c r="J419" i="15" s="1"/>
  <c r="AS419" i="15" s="1"/>
  <c r="B420" i="15"/>
  <c r="J420" i="15" s="1"/>
  <c r="AS420" i="15" s="1"/>
  <c r="B421" i="15"/>
  <c r="B422" i="15"/>
  <c r="B423" i="15"/>
  <c r="B424" i="15"/>
  <c r="J424" i="15" s="1"/>
  <c r="AS424" i="15" s="1"/>
  <c r="B426" i="15"/>
  <c r="J426" i="15" s="1"/>
  <c r="AS426" i="15" s="1"/>
  <c r="B427" i="15"/>
  <c r="J427" i="15" s="1"/>
  <c r="AS427" i="15" s="1"/>
  <c r="B428" i="15"/>
  <c r="J428" i="15" s="1"/>
  <c r="AS428" i="15" s="1"/>
  <c r="B429" i="15"/>
  <c r="J429" i="15" s="1"/>
  <c r="AS429" i="15" s="1"/>
  <c r="AT429" i="15" s="1"/>
  <c r="AU429" i="15" s="1"/>
  <c r="AV429" i="15" s="1"/>
  <c r="AW429" i="15" s="1"/>
  <c r="B430" i="15"/>
  <c r="J430" i="15" s="1"/>
  <c r="AS430" i="15" s="1"/>
  <c r="B431" i="15"/>
  <c r="J431" i="15" s="1"/>
  <c r="AS431" i="15" s="1"/>
  <c r="AT431" i="15" s="1"/>
  <c r="AU431" i="15" s="1"/>
  <c r="AV431" i="15" s="1"/>
  <c r="AW431" i="15" s="1"/>
  <c r="B432" i="15"/>
  <c r="B433" i="15"/>
  <c r="B435" i="15"/>
  <c r="B438" i="15"/>
  <c r="B439" i="15"/>
  <c r="B440" i="15"/>
  <c r="J440" i="15" s="1"/>
  <c r="AS440" i="15" s="1"/>
  <c r="B441" i="15"/>
  <c r="J441" i="15" s="1"/>
  <c r="AS441" i="15" s="1"/>
  <c r="B442" i="15"/>
  <c r="J442" i="15" s="1"/>
  <c r="AS442" i="15" s="1"/>
  <c r="B443" i="15"/>
  <c r="J443" i="15" s="1"/>
  <c r="AS443" i="15" s="1"/>
  <c r="B445" i="15"/>
  <c r="J445" i="15" s="1"/>
  <c r="AS445" i="15" s="1"/>
  <c r="B446" i="15"/>
  <c r="J446" i="15" s="1"/>
  <c r="AS446" i="15" s="1"/>
  <c r="B448" i="15"/>
  <c r="J448" i="15" s="1"/>
  <c r="AS448" i="15" s="1"/>
  <c r="B449" i="15"/>
  <c r="J449" i="15" s="1"/>
  <c r="AS449" i="15" s="1"/>
  <c r="B451" i="15"/>
  <c r="J451" i="15" s="1"/>
  <c r="AS451" i="15" s="1"/>
  <c r="AT451" i="15" s="1"/>
  <c r="AU451" i="15" s="1"/>
  <c r="AV451" i="15" s="1"/>
  <c r="AW451" i="15" s="1"/>
  <c r="B452" i="15"/>
  <c r="J452" i="15" s="1"/>
  <c r="AS452" i="15" s="1"/>
  <c r="B453" i="15"/>
  <c r="B454" i="15"/>
  <c r="J454" i="15" s="1"/>
  <c r="AS454" i="15" s="1"/>
  <c r="B455" i="15"/>
  <c r="J455" i="15" s="1"/>
  <c r="AS455" i="15" s="1"/>
  <c r="B456" i="15"/>
  <c r="J456" i="15" s="1"/>
  <c r="AS456" i="15" s="1"/>
  <c r="B457" i="15"/>
  <c r="J457" i="15" s="1"/>
  <c r="AS457" i="15" s="1"/>
  <c r="B2" i="15"/>
  <c r="J99" i="15"/>
  <c r="AS99" i="15" s="1"/>
  <c r="AT99" i="15" s="1"/>
  <c r="AU99" i="15" s="1"/>
  <c r="AV99" i="15" s="1"/>
  <c r="AW99" i="15" s="1"/>
  <c r="AS2" i="22"/>
  <c r="E433" i="7"/>
  <c r="A433" i="7"/>
  <c r="E432" i="7"/>
  <c r="A432" i="7"/>
  <c r="C431" i="8"/>
  <c r="D431" i="8" s="1"/>
  <c r="A431" i="7"/>
  <c r="E430" i="7"/>
  <c r="A430" i="7"/>
  <c r="E429" i="7"/>
  <c r="A429" i="7"/>
  <c r="E428" i="7"/>
  <c r="A428" i="7"/>
  <c r="E427" i="7"/>
  <c r="A427" i="7"/>
  <c r="E426" i="7"/>
  <c r="A426" i="7"/>
  <c r="E425" i="7"/>
  <c r="A425" i="7"/>
  <c r="E424" i="7"/>
  <c r="A424" i="7"/>
  <c r="E423" i="7"/>
  <c r="A423" i="7"/>
  <c r="E422" i="7"/>
  <c r="A422" i="7"/>
  <c r="E421" i="7"/>
  <c r="A421" i="7"/>
  <c r="E420" i="7"/>
  <c r="A420" i="7"/>
  <c r="E419" i="7"/>
  <c r="A419" i="7"/>
  <c r="E418" i="7"/>
  <c r="A418" i="7"/>
  <c r="E417" i="7"/>
  <c r="A417" i="7"/>
  <c r="E416" i="7"/>
  <c r="A416" i="7"/>
  <c r="E415" i="7"/>
  <c r="A415" i="7"/>
  <c r="E414" i="7"/>
  <c r="A414" i="7"/>
  <c r="E413" i="7"/>
  <c r="A413" i="7"/>
  <c r="E412" i="7"/>
  <c r="A412" i="7"/>
  <c r="E411" i="7"/>
  <c r="A411" i="7"/>
  <c r="E410" i="7"/>
  <c r="A410" i="7"/>
  <c r="E409" i="7"/>
  <c r="A409" i="7"/>
  <c r="E408" i="7"/>
  <c r="A408" i="7"/>
  <c r="E407" i="7"/>
  <c r="A407" i="7"/>
  <c r="E406" i="7"/>
  <c r="A406" i="7"/>
  <c r="E405" i="7"/>
  <c r="A405" i="7"/>
  <c r="E404" i="7"/>
  <c r="A404" i="7"/>
  <c r="E403" i="7"/>
  <c r="A403" i="7"/>
  <c r="E402" i="7"/>
  <c r="A402" i="7"/>
  <c r="E401" i="7"/>
  <c r="A401" i="7"/>
  <c r="E400" i="7"/>
  <c r="A400" i="7"/>
  <c r="E399" i="7"/>
  <c r="A399" i="7"/>
  <c r="E398" i="7"/>
  <c r="A398" i="7"/>
  <c r="E397" i="7"/>
  <c r="A397" i="7"/>
  <c r="E396" i="7"/>
  <c r="A396" i="7"/>
  <c r="E395" i="7"/>
  <c r="A395" i="7"/>
  <c r="E394" i="7"/>
  <c r="A394" i="7"/>
  <c r="E393" i="7"/>
  <c r="A393" i="7"/>
  <c r="E392" i="7"/>
  <c r="A392" i="7"/>
  <c r="E391" i="7"/>
  <c r="A391" i="7"/>
  <c r="E390" i="7"/>
  <c r="A390" i="7"/>
  <c r="E389" i="7"/>
  <c r="A389" i="7"/>
  <c r="E388" i="7"/>
  <c r="A388" i="7"/>
  <c r="E387" i="7"/>
  <c r="A387" i="7"/>
  <c r="E386" i="7"/>
  <c r="A386" i="7"/>
  <c r="E385" i="7"/>
  <c r="A385" i="7"/>
  <c r="E384" i="7"/>
  <c r="A384" i="7"/>
  <c r="E383" i="7"/>
  <c r="A383" i="7"/>
  <c r="E382" i="7"/>
  <c r="A382" i="7"/>
  <c r="E381" i="7"/>
  <c r="A381" i="7"/>
  <c r="E380" i="7"/>
  <c r="A380" i="7"/>
  <c r="E379" i="7"/>
  <c r="A379" i="7"/>
  <c r="E378" i="7"/>
  <c r="A378" i="7"/>
  <c r="E377" i="7"/>
  <c r="A377" i="7"/>
  <c r="E376" i="7"/>
  <c r="A376" i="7"/>
  <c r="E375" i="7"/>
  <c r="A375" i="7"/>
  <c r="E374" i="7"/>
  <c r="A374" i="7"/>
  <c r="E373" i="7"/>
  <c r="A373" i="7"/>
  <c r="E372" i="7"/>
  <c r="A372" i="7"/>
  <c r="E371" i="7"/>
  <c r="A371" i="7"/>
  <c r="E370" i="7"/>
  <c r="A370" i="7"/>
  <c r="E369" i="7"/>
  <c r="A369" i="7"/>
  <c r="E368" i="7"/>
  <c r="A368" i="7"/>
  <c r="E367" i="7"/>
  <c r="A367" i="7"/>
  <c r="E366" i="7"/>
  <c r="A366" i="7"/>
  <c r="E365" i="7"/>
  <c r="A365" i="7"/>
  <c r="E364" i="7"/>
  <c r="A364" i="7"/>
  <c r="E363" i="7"/>
  <c r="A363" i="7"/>
  <c r="E362" i="7"/>
  <c r="A362" i="7"/>
  <c r="E361" i="7"/>
  <c r="A361" i="7"/>
  <c r="E360" i="7"/>
  <c r="A360" i="7"/>
  <c r="E359" i="7"/>
  <c r="A359" i="7"/>
  <c r="E358" i="7"/>
  <c r="A358" i="7"/>
  <c r="E357" i="7"/>
  <c r="A357" i="7"/>
  <c r="E356" i="7"/>
  <c r="A356" i="7"/>
  <c r="E355" i="7"/>
  <c r="A355" i="7"/>
  <c r="E354" i="7"/>
  <c r="A354" i="7"/>
  <c r="E353" i="7"/>
  <c r="A353" i="7"/>
  <c r="E352" i="7"/>
  <c r="A352" i="7"/>
  <c r="E351" i="7"/>
  <c r="A351" i="7"/>
  <c r="E350" i="7"/>
  <c r="A350" i="7"/>
  <c r="E349" i="7"/>
  <c r="A349" i="7"/>
  <c r="E348" i="7"/>
  <c r="A348" i="7"/>
  <c r="E347" i="7"/>
  <c r="A347" i="7"/>
  <c r="E346" i="7"/>
  <c r="A346" i="7"/>
  <c r="E345" i="7"/>
  <c r="A345" i="7"/>
  <c r="E344" i="7"/>
  <c r="A344" i="7"/>
  <c r="E343" i="7"/>
  <c r="A343" i="7"/>
  <c r="E342" i="7"/>
  <c r="A342" i="7"/>
  <c r="E341" i="7"/>
  <c r="A341" i="7"/>
  <c r="E340" i="7"/>
  <c r="A340" i="7"/>
  <c r="E339" i="7"/>
  <c r="A339" i="7"/>
  <c r="E338" i="7"/>
  <c r="A338" i="7"/>
  <c r="E337" i="7"/>
  <c r="A337" i="7"/>
  <c r="E336" i="7"/>
  <c r="A336" i="7"/>
  <c r="E335" i="7"/>
  <c r="A335" i="7"/>
  <c r="E334" i="7"/>
  <c r="A334" i="7"/>
  <c r="E333" i="7"/>
  <c r="A333" i="7"/>
  <c r="E332" i="7"/>
  <c r="A332" i="7"/>
  <c r="E331" i="7"/>
  <c r="A331" i="7"/>
  <c r="E330" i="7"/>
  <c r="A330" i="7"/>
  <c r="E329" i="7"/>
  <c r="A329" i="7"/>
  <c r="E328" i="7"/>
  <c r="A328" i="7"/>
  <c r="E327" i="7"/>
  <c r="A327" i="7"/>
  <c r="E326" i="7"/>
  <c r="A326" i="7"/>
  <c r="E325" i="7"/>
  <c r="A325" i="7"/>
  <c r="E324" i="7"/>
  <c r="A324" i="7"/>
  <c r="E323" i="7"/>
  <c r="A323" i="7"/>
  <c r="E322" i="7"/>
  <c r="A322" i="7"/>
  <c r="E321" i="7"/>
  <c r="A321" i="7"/>
  <c r="E320" i="7"/>
  <c r="A320" i="7"/>
  <c r="E319" i="7"/>
  <c r="A319" i="7"/>
  <c r="E318" i="7"/>
  <c r="A318" i="7"/>
  <c r="E317" i="7"/>
  <c r="A317" i="7"/>
  <c r="E316" i="7"/>
  <c r="A316" i="7"/>
  <c r="E315" i="7"/>
  <c r="A315" i="7"/>
  <c r="E314" i="7"/>
  <c r="A314" i="7"/>
  <c r="E313" i="7"/>
  <c r="A313" i="7"/>
  <c r="E312" i="7"/>
  <c r="A312" i="7"/>
  <c r="E311" i="7"/>
  <c r="A311" i="7"/>
  <c r="E310" i="7"/>
  <c r="A310" i="7"/>
  <c r="E309" i="7"/>
  <c r="A309" i="7"/>
  <c r="E308" i="7"/>
  <c r="A308" i="7"/>
  <c r="E307" i="7"/>
  <c r="A307" i="7"/>
  <c r="E306" i="7"/>
  <c r="A306" i="7"/>
  <c r="E305" i="7"/>
  <c r="A305" i="7"/>
  <c r="E304" i="7"/>
  <c r="A304" i="7"/>
  <c r="E303" i="7"/>
  <c r="A303" i="7"/>
  <c r="E302" i="7"/>
  <c r="A302" i="7"/>
  <c r="E301" i="7"/>
  <c r="A301" i="7"/>
  <c r="E300" i="7"/>
  <c r="A300" i="7"/>
  <c r="E299" i="7"/>
  <c r="A299" i="7"/>
  <c r="E298" i="7"/>
  <c r="A298" i="7"/>
  <c r="E297" i="7"/>
  <c r="A297" i="7"/>
  <c r="E296" i="7"/>
  <c r="A296" i="7"/>
  <c r="E295" i="7"/>
  <c r="A295" i="7"/>
  <c r="E294" i="7"/>
  <c r="A294" i="7"/>
  <c r="E293" i="7"/>
  <c r="A293" i="7"/>
  <c r="E292" i="7"/>
  <c r="A292" i="7"/>
  <c r="E291" i="7"/>
  <c r="A291" i="7"/>
  <c r="E290" i="7"/>
  <c r="A290" i="7"/>
  <c r="E289" i="7"/>
  <c r="A289" i="7"/>
  <c r="E288" i="7"/>
  <c r="A288" i="7"/>
  <c r="E287" i="7"/>
  <c r="A287" i="7"/>
  <c r="E286" i="7"/>
  <c r="A286" i="7"/>
  <c r="E285" i="7"/>
  <c r="A285" i="7"/>
  <c r="E284" i="7"/>
  <c r="A284" i="7"/>
  <c r="E283" i="7"/>
  <c r="A283" i="7"/>
  <c r="E282" i="7"/>
  <c r="A282" i="7"/>
  <c r="E281" i="7"/>
  <c r="A281" i="7"/>
  <c r="E280" i="7"/>
  <c r="A280" i="7"/>
  <c r="E279" i="7"/>
  <c r="A279" i="7"/>
  <c r="E278" i="7"/>
  <c r="A278" i="7"/>
  <c r="E277" i="7"/>
  <c r="A277" i="7"/>
  <c r="E276" i="7"/>
  <c r="A276" i="7"/>
  <c r="E275" i="7"/>
  <c r="A275" i="7"/>
  <c r="E274" i="7"/>
  <c r="A274" i="7"/>
  <c r="E273" i="7"/>
  <c r="A273" i="7"/>
  <c r="E272" i="7"/>
  <c r="A272" i="7"/>
  <c r="E271" i="7"/>
  <c r="A271" i="7"/>
  <c r="E270" i="7"/>
  <c r="A270" i="7"/>
  <c r="E269" i="7"/>
  <c r="A269" i="7"/>
  <c r="E268" i="7"/>
  <c r="A268" i="7"/>
  <c r="E267" i="7"/>
  <c r="A267" i="7"/>
  <c r="E266" i="7"/>
  <c r="A266" i="7"/>
  <c r="E265" i="7"/>
  <c r="A265" i="7"/>
  <c r="E264" i="7"/>
  <c r="A264" i="7"/>
  <c r="E263" i="7"/>
  <c r="A263" i="7"/>
  <c r="E262" i="7"/>
  <c r="A262" i="7"/>
  <c r="E261" i="7"/>
  <c r="A261" i="7"/>
  <c r="E260" i="7"/>
  <c r="A260" i="7"/>
  <c r="E259" i="7"/>
  <c r="A259" i="7"/>
  <c r="E258" i="7"/>
  <c r="A258" i="7"/>
  <c r="E257" i="7"/>
  <c r="A257" i="7"/>
  <c r="E256" i="7"/>
  <c r="A256" i="7"/>
  <c r="E255" i="7"/>
  <c r="A255" i="7"/>
  <c r="E254" i="7"/>
  <c r="A254" i="7"/>
  <c r="E253" i="7"/>
  <c r="A253" i="7"/>
  <c r="E252" i="7"/>
  <c r="A252" i="7"/>
  <c r="E251" i="7"/>
  <c r="A251" i="7"/>
  <c r="E250" i="7"/>
  <c r="A250" i="7"/>
  <c r="E249" i="7"/>
  <c r="A249" i="7"/>
  <c r="E248" i="7"/>
  <c r="A248" i="7"/>
  <c r="E247" i="7"/>
  <c r="A247" i="7"/>
  <c r="E246" i="7"/>
  <c r="A246" i="7"/>
  <c r="E245" i="7"/>
  <c r="A245" i="7"/>
  <c r="E244" i="7"/>
  <c r="A244" i="7"/>
  <c r="E243" i="7"/>
  <c r="A243" i="7"/>
  <c r="E242" i="7"/>
  <c r="A242" i="7"/>
  <c r="E241" i="7"/>
  <c r="A241" i="7"/>
  <c r="E240" i="7"/>
  <c r="A240" i="7"/>
  <c r="E239" i="7"/>
  <c r="A239" i="7"/>
  <c r="E238" i="7"/>
  <c r="A238" i="7"/>
  <c r="E237" i="7"/>
  <c r="A237" i="7"/>
  <c r="E236" i="7"/>
  <c r="A236" i="7"/>
  <c r="E235" i="7"/>
  <c r="A235" i="7"/>
  <c r="E234" i="7"/>
  <c r="A234" i="7"/>
  <c r="E233" i="7"/>
  <c r="A233" i="7"/>
  <c r="E232" i="7"/>
  <c r="A232" i="7"/>
  <c r="E231" i="7"/>
  <c r="A231" i="7"/>
  <c r="E230" i="7"/>
  <c r="A230" i="7"/>
  <c r="E229" i="7"/>
  <c r="A229" i="7"/>
  <c r="E228" i="7"/>
  <c r="A228" i="7"/>
  <c r="E227" i="7"/>
  <c r="A227" i="7"/>
  <c r="E226" i="7"/>
  <c r="A226" i="7"/>
  <c r="E225" i="7"/>
  <c r="A225" i="7"/>
  <c r="E224" i="7"/>
  <c r="A224" i="7"/>
  <c r="E223" i="7"/>
  <c r="A223" i="7"/>
  <c r="E222" i="7"/>
  <c r="A222" i="7"/>
  <c r="E221" i="7"/>
  <c r="A221" i="7"/>
  <c r="E220" i="7"/>
  <c r="A220" i="7"/>
  <c r="E219" i="7"/>
  <c r="A219" i="7"/>
  <c r="E218" i="7"/>
  <c r="A218" i="7"/>
  <c r="E217" i="7"/>
  <c r="A217" i="7"/>
  <c r="E216" i="7"/>
  <c r="A216" i="7"/>
  <c r="E215" i="7"/>
  <c r="A215" i="7"/>
  <c r="E214" i="7"/>
  <c r="A214" i="7"/>
  <c r="E213" i="7"/>
  <c r="A213" i="7"/>
  <c r="E212" i="7"/>
  <c r="A212" i="7"/>
  <c r="E211" i="7"/>
  <c r="A211" i="7"/>
  <c r="E210" i="7"/>
  <c r="A210" i="7"/>
  <c r="E209" i="7"/>
  <c r="A209" i="7"/>
  <c r="E208" i="7"/>
  <c r="A208" i="7"/>
  <c r="E207" i="7"/>
  <c r="A207" i="7"/>
  <c r="E206" i="7"/>
  <c r="A206" i="7"/>
  <c r="E205" i="7"/>
  <c r="A205" i="7"/>
  <c r="E204" i="7"/>
  <c r="A204" i="7"/>
  <c r="E203" i="7"/>
  <c r="A203" i="7"/>
  <c r="E202" i="7"/>
  <c r="A202" i="7"/>
  <c r="E201" i="7"/>
  <c r="A201" i="7"/>
  <c r="E200" i="7"/>
  <c r="A200" i="7"/>
  <c r="E199" i="7"/>
  <c r="A199" i="7"/>
  <c r="E198" i="7"/>
  <c r="A198" i="7"/>
  <c r="E197" i="7"/>
  <c r="A197" i="7"/>
  <c r="E196" i="7"/>
  <c r="A196" i="7"/>
  <c r="E195" i="7"/>
  <c r="A195" i="7"/>
  <c r="E194" i="7"/>
  <c r="A194" i="7"/>
  <c r="E193" i="7"/>
  <c r="A193" i="7"/>
  <c r="E192" i="7"/>
  <c r="A192" i="7"/>
  <c r="E191" i="7"/>
  <c r="A191" i="7"/>
  <c r="E190" i="7"/>
  <c r="A190" i="7"/>
  <c r="E189" i="7"/>
  <c r="A189" i="7"/>
  <c r="E188" i="7"/>
  <c r="A188" i="7"/>
  <c r="E187" i="7"/>
  <c r="A187" i="7"/>
  <c r="E186" i="7"/>
  <c r="A186" i="7"/>
  <c r="E185" i="7"/>
  <c r="A185" i="7"/>
  <c r="E184" i="7"/>
  <c r="A184" i="7"/>
  <c r="E183" i="7"/>
  <c r="A183" i="7"/>
  <c r="E182" i="7"/>
  <c r="A182" i="7"/>
  <c r="E181" i="7"/>
  <c r="A181" i="7"/>
  <c r="E180" i="7"/>
  <c r="A180" i="7"/>
  <c r="E179" i="7"/>
  <c r="A179" i="7"/>
  <c r="E178" i="7"/>
  <c r="A178" i="7"/>
  <c r="E177" i="7"/>
  <c r="A177" i="7"/>
  <c r="E176" i="7"/>
  <c r="A176" i="7"/>
  <c r="E175" i="7"/>
  <c r="A175" i="7"/>
  <c r="E174" i="7"/>
  <c r="A174" i="7"/>
  <c r="E173" i="7"/>
  <c r="A173" i="7"/>
  <c r="E172" i="7"/>
  <c r="A172" i="7"/>
  <c r="E171" i="7"/>
  <c r="A171" i="7"/>
  <c r="E170" i="7"/>
  <c r="A170" i="7"/>
  <c r="E169" i="7"/>
  <c r="A169" i="7"/>
  <c r="E168" i="7"/>
  <c r="A168" i="7"/>
  <c r="E167" i="7"/>
  <c r="A167" i="7"/>
  <c r="E166" i="7"/>
  <c r="A166" i="7"/>
  <c r="E165" i="7"/>
  <c r="A165" i="7"/>
  <c r="E164" i="7"/>
  <c r="A164" i="7"/>
  <c r="E163" i="7"/>
  <c r="A163" i="7"/>
  <c r="E162" i="7"/>
  <c r="A162" i="7"/>
  <c r="E161" i="7"/>
  <c r="A161" i="7"/>
  <c r="E160" i="7"/>
  <c r="A160" i="7"/>
  <c r="E159" i="7"/>
  <c r="A159" i="7"/>
  <c r="E158" i="7"/>
  <c r="A158" i="7"/>
  <c r="E157" i="7"/>
  <c r="A157" i="7"/>
  <c r="E156" i="7"/>
  <c r="A156" i="7"/>
  <c r="E155" i="7"/>
  <c r="A155" i="7"/>
  <c r="E154" i="7"/>
  <c r="A154" i="7"/>
  <c r="E153" i="7"/>
  <c r="A153" i="7"/>
  <c r="E152" i="7"/>
  <c r="A152" i="7"/>
  <c r="E151" i="7"/>
  <c r="A151" i="7"/>
  <c r="E150" i="7"/>
  <c r="A150" i="7"/>
  <c r="E149" i="7"/>
  <c r="A149" i="7"/>
  <c r="E148" i="7"/>
  <c r="A148" i="7"/>
  <c r="E147" i="7"/>
  <c r="A147" i="7"/>
  <c r="E146" i="7"/>
  <c r="A146" i="7"/>
  <c r="E145" i="7"/>
  <c r="A145" i="7"/>
  <c r="E144" i="7"/>
  <c r="A144" i="7"/>
  <c r="E143" i="7"/>
  <c r="A143" i="7"/>
  <c r="E142" i="7"/>
  <c r="A142" i="7"/>
  <c r="E141" i="7"/>
  <c r="A141" i="7"/>
  <c r="E140" i="7"/>
  <c r="A140" i="7"/>
  <c r="E139" i="7"/>
  <c r="A139" i="7"/>
  <c r="E138" i="7"/>
  <c r="A138" i="7"/>
  <c r="E137" i="7"/>
  <c r="A137" i="7"/>
  <c r="E136" i="7"/>
  <c r="A136" i="7"/>
  <c r="E135" i="7"/>
  <c r="A135" i="7"/>
  <c r="E134" i="7"/>
  <c r="A134" i="7"/>
  <c r="E133" i="7"/>
  <c r="A133" i="7"/>
  <c r="E132" i="7"/>
  <c r="A132" i="7"/>
  <c r="E131" i="7"/>
  <c r="A131" i="7"/>
  <c r="E130" i="7"/>
  <c r="A130" i="7"/>
  <c r="E129" i="7"/>
  <c r="A129" i="7"/>
  <c r="E128" i="7"/>
  <c r="A128" i="7"/>
  <c r="E127" i="7"/>
  <c r="A127" i="7"/>
  <c r="E126" i="7"/>
  <c r="A126" i="7"/>
  <c r="E125" i="7"/>
  <c r="A125" i="7"/>
  <c r="E124" i="7"/>
  <c r="A124" i="7"/>
  <c r="E123" i="7"/>
  <c r="A123" i="7"/>
  <c r="E122" i="7"/>
  <c r="A122" i="7"/>
  <c r="E121" i="7"/>
  <c r="A121" i="7"/>
  <c r="E120" i="7"/>
  <c r="A120" i="7"/>
  <c r="E119" i="7"/>
  <c r="A119" i="7"/>
  <c r="E118" i="7"/>
  <c r="A118" i="7"/>
  <c r="E117" i="7"/>
  <c r="A117" i="7"/>
  <c r="E116" i="7"/>
  <c r="A116" i="7"/>
  <c r="E115" i="7"/>
  <c r="A115" i="7"/>
  <c r="E114" i="7"/>
  <c r="A114" i="7"/>
  <c r="E113" i="7"/>
  <c r="A113" i="7"/>
  <c r="E112" i="7"/>
  <c r="A112" i="7"/>
  <c r="E111" i="7"/>
  <c r="A111" i="7"/>
  <c r="E110" i="7"/>
  <c r="A110" i="7"/>
  <c r="E109" i="7"/>
  <c r="A109" i="7"/>
  <c r="E108" i="7"/>
  <c r="A108" i="7"/>
  <c r="E107" i="7"/>
  <c r="A107" i="7"/>
  <c r="E106" i="7"/>
  <c r="A106" i="7"/>
  <c r="E105" i="7"/>
  <c r="A105" i="7"/>
  <c r="E104" i="7"/>
  <c r="A104" i="7"/>
  <c r="E103" i="7"/>
  <c r="A103" i="7"/>
  <c r="E102" i="7"/>
  <c r="A102" i="7"/>
  <c r="E101" i="7"/>
  <c r="A101" i="7"/>
  <c r="E100" i="7"/>
  <c r="A100" i="7"/>
  <c r="E99" i="7"/>
  <c r="A99" i="7"/>
  <c r="E98" i="7"/>
  <c r="A98" i="7"/>
  <c r="E97" i="7"/>
  <c r="A97" i="7"/>
  <c r="E96" i="7"/>
  <c r="A96" i="7"/>
  <c r="E95" i="7"/>
  <c r="A95" i="7"/>
  <c r="E94" i="7"/>
  <c r="A94" i="7"/>
  <c r="E93" i="7"/>
  <c r="A93" i="7"/>
  <c r="E92" i="7"/>
  <c r="A92" i="7"/>
  <c r="E91" i="7"/>
  <c r="A91" i="7"/>
  <c r="E90" i="7"/>
  <c r="A90" i="7"/>
  <c r="E89" i="7"/>
  <c r="A89" i="7"/>
  <c r="E88" i="7"/>
  <c r="A88" i="7"/>
  <c r="E87" i="7"/>
  <c r="A87" i="7"/>
  <c r="E86" i="7"/>
  <c r="A86" i="7"/>
  <c r="E85" i="7"/>
  <c r="A85" i="7"/>
  <c r="E84" i="7"/>
  <c r="A84" i="7"/>
  <c r="E83" i="7"/>
  <c r="A83" i="7"/>
  <c r="E82" i="7"/>
  <c r="A82" i="7"/>
  <c r="E81" i="7"/>
  <c r="A81" i="7"/>
  <c r="E80" i="7"/>
  <c r="A80" i="7"/>
  <c r="E79" i="7"/>
  <c r="A79" i="7"/>
  <c r="E78" i="7"/>
  <c r="A78" i="7"/>
  <c r="E77" i="7"/>
  <c r="A77" i="7"/>
  <c r="E76" i="7"/>
  <c r="A76" i="7"/>
  <c r="E75" i="7"/>
  <c r="A75" i="7"/>
  <c r="E74" i="7"/>
  <c r="A74" i="7"/>
  <c r="E73" i="7"/>
  <c r="A73" i="7"/>
  <c r="E72" i="7"/>
  <c r="A72" i="7"/>
  <c r="E71" i="7"/>
  <c r="A71" i="7"/>
  <c r="E70" i="7"/>
  <c r="A70" i="7"/>
  <c r="E69" i="7"/>
  <c r="A69" i="7"/>
  <c r="E68" i="7"/>
  <c r="A68" i="7"/>
  <c r="E67" i="7"/>
  <c r="A67" i="7"/>
  <c r="E66" i="7"/>
  <c r="A66" i="7"/>
  <c r="E65" i="7"/>
  <c r="A65" i="7"/>
  <c r="E64" i="7"/>
  <c r="A64" i="7"/>
  <c r="E63" i="7"/>
  <c r="A63" i="7"/>
  <c r="E62" i="7"/>
  <c r="A62" i="7"/>
  <c r="E61" i="7"/>
  <c r="A61" i="7"/>
  <c r="E60" i="7"/>
  <c r="A60" i="7"/>
  <c r="E59" i="7"/>
  <c r="A59" i="7"/>
  <c r="E58" i="7"/>
  <c r="A58" i="7"/>
  <c r="E57" i="7"/>
  <c r="A57" i="7"/>
  <c r="E56" i="7"/>
  <c r="A56" i="7"/>
  <c r="E55" i="7"/>
  <c r="A55" i="7"/>
  <c r="E54" i="7"/>
  <c r="A54" i="7"/>
  <c r="E53" i="7"/>
  <c r="A53" i="7"/>
  <c r="E52" i="7"/>
  <c r="A52" i="7"/>
  <c r="E51" i="7"/>
  <c r="A51" i="7"/>
  <c r="E50" i="7"/>
  <c r="A50" i="7"/>
  <c r="E49" i="7"/>
  <c r="A49" i="7"/>
  <c r="E48" i="7"/>
  <c r="A48" i="7"/>
  <c r="E47" i="7"/>
  <c r="A47" i="7"/>
  <c r="E46" i="7"/>
  <c r="A46" i="7"/>
  <c r="E45" i="7"/>
  <c r="A45" i="7"/>
  <c r="E44" i="7"/>
  <c r="A44" i="7"/>
  <c r="E43" i="7"/>
  <c r="A43" i="7"/>
  <c r="E42" i="7"/>
  <c r="A42" i="7"/>
  <c r="E41" i="7"/>
  <c r="A41" i="7"/>
  <c r="E40" i="7"/>
  <c r="A40" i="7"/>
  <c r="E39" i="7"/>
  <c r="A39" i="7"/>
  <c r="E38" i="7"/>
  <c r="A38" i="7"/>
  <c r="E37" i="7"/>
  <c r="A37" i="7"/>
  <c r="E36" i="7"/>
  <c r="A36" i="7"/>
  <c r="E35" i="7"/>
  <c r="A35" i="7"/>
  <c r="E34" i="7"/>
  <c r="A34" i="7"/>
  <c r="E33" i="7"/>
  <c r="A33" i="7"/>
  <c r="E32" i="7"/>
  <c r="A32" i="7"/>
  <c r="E31" i="7"/>
  <c r="A31" i="7"/>
  <c r="E30" i="7"/>
  <c r="A30" i="7"/>
  <c r="E29" i="7"/>
  <c r="A29" i="7"/>
  <c r="E28" i="7"/>
  <c r="A28" i="7"/>
  <c r="E27" i="7"/>
  <c r="A27" i="7"/>
  <c r="E26" i="7"/>
  <c r="A26" i="7"/>
  <c r="E25" i="7"/>
  <c r="A25" i="7"/>
  <c r="E24" i="7"/>
  <c r="A24" i="7"/>
  <c r="E23" i="7"/>
  <c r="A23" i="7"/>
  <c r="E22" i="7"/>
  <c r="A22" i="7"/>
  <c r="E21" i="7"/>
  <c r="A21" i="7"/>
  <c r="E20" i="7"/>
  <c r="A20" i="7"/>
  <c r="E19" i="7"/>
  <c r="A19" i="7"/>
  <c r="E18" i="7"/>
  <c r="A18" i="7"/>
  <c r="E17" i="7"/>
  <c r="A17" i="7"/>
  <c r="E16" i="7"/>
  <c r="A16" i="7"/>
  <c r="E15" i="7"/>
  <c r="A15" i="7"/>
  <c r="E14" i="7"/>
  <c r="A14" i="7"/>
  <c r="E13" i="7"/>
  <c r="A13" i="7"/>
  <c r="E12" i="7"/>
  <c r="A12" i="7"/>
  <c r="E11" i="7"/>
  <c r="A11" i="7"/>
  <c r="E10" i="7"/>
  <c r="A10" i="7"/>
  <c r="E9" i="7"/>
  <c r="A9" i="7"/>
  <c r="E8" i="7"/>
  <c r="A8" i="7"/>
  <c r="E7" i="7"/>
  <c r="A7" i="7"/>
  <c r="E6" i="7"/>
  <c r="A6" i="7"/>
  <c r="E5" i="7"/>
  <c r="A5" i="7"/>
  <c r="E4" i="7"/>
  <c r="A4" i="7"/>
  <c r="E3" i="7"/>
  <c r="E2" i="7"/>
  <c r="A2" i="7"/>
  <c r="C8" i="22" l="1"/>
  <c r="D8" i="22" s="1"/>
  <c r="C8" i="8"/>
  <c r="D8" i="8" s="1"/>
  <c r="C41" i="22"/>
  <c r="D41" i="22" s="1"/>
  <c r="C41" i="8"/>
  <c r="D41" i="8" s="1"/>
  <c r="C63" i="22"/>
  <c r="D63" i="22" s="1"/>
  <c r="C63" i="8"/>
  <c r="D63" i="8" s="1"/>
  <c r="C85" i="22"/>
  <c r="D85" i="22" s="1"/>
  <c r="C85" i="8"/>
  <c r="D85" i="8" s="1"/>
  <c r="C118" i="22"/>
  <c r="D118" i="22" s="1"/>
  <c r="C118" i="8"/>
  <c r="D118" i="8" s="1"/>
  <c r="C140" i="22"/>
  <c r="D140" i="22" s="1"/>
  <c r="C140" i="8"/>
  <c r="D140" i="8" s="1"/>
  <c r="C162" i="22"/>
  <c r="D162" i="22" s="1"/>
  <c r="C162" i="8"/>
  <c r="D162" i="8" s="1"/>
  <c r="C217" i="22"/>
  <c r="D217" i="22" s="1"/>
  <c r="C217" i="8"/>
  <c r="D217" i="8" s="1"/>
  <c r="C316" i="22"/>
  <c r="D316" i="22" s="1"/>
  <c r="C316" i="8"/>
  <c r="D316" i="8" s="1"/>
  <c r="C31" i="22"/>
  <c r="D31" i="22" s="1"/>
  <c r="C31" i="8"/>
  <c r="D31" i="8" s="1"/>
  <c r="C64" i="22"/>
  <c r="D64" i="22" s="1"/>
  <c r="C64" i="8"/>
  <c r="D64" i="8" s="1"/>
  <c r="C86" i="22"/>
  <c r="D86" i="22" s="1"/>
  <c r="C86" i="8"/>
  <c r="D86" i="8" s="1"/>
  <c r="C108" i="22"/>
  <c r="D108" i="22" s="1"/>
  <c r="C108" i="8"/>
  <c r="D108" i="8" s="1"/>
  <c r="C141" i="22"/>
  <c r="D141" i="22" s="1"/>
  <c r="C141" i="8"/>
  <c r="D141" i="8" s="1"/>
  <c r="C163" i="22"/>
  <c r="D163" i="22" s="1"/>
  <c r="C163" i="8"/>
  <c r="D163" i="8" s="1"/>
  <c r="C185" i="22"/>
  <c r="D185" i="22" s="1"/>
  <c r="C185" i="8"/>
  <c r="D185" i="8" s="1"/>
  <c r="C207" i="22"/>
  <c r="D207" i="22" s="1"/>
  <c r="C207" i="8"/>
  <c r="D207" i="8" s="1"/>
  <c r="C229" i="22"/>
  <c r="D229" i="22" s="1"/>
  <c r="C229" i="8"/>
  <c r="D229" i="8" s="1"/>
  <c r="C251" i="22"/>
  <c r="D251" i="22" s="1"/>
  <c r="C251" i="8"/>
  <c r="D251" i="8" s="1"/>
  <c r="C273" i="22"/>
  <c r="D273" i="22" s="1"/>
  <c r="C273" i="8"/>
  <c r="D273" i="8" s="1"/>
  <c r="C284" i="22"/>
  <c r="D284" i="22" s="1"/>
  <c r="C284" i="8"/>
  <c r="D284" i="8" s="1"/>
  <c r="C306" i="22"/>
  <c r="D306" i="22" s="1"/>
  <c r="C306" i="8"/>
  <c r="D306" i="8" s="1"/>
  <c r="C317" i="22"/>
  <c r="D317" i="22" s="1"/>
  <c r="C317" i="8"/>
  <c r="D317" i="8" s="1"/>
  <c r="C328" i="22"/>
  <c r="D328" i="22" s="1"/>
  <c r="C328" i="8"/>
  <c r="D328" i="8" s="1"/>
  <c r="C350" i="22"/>
  <c r="D350" i="22" s="1"/>
  <c r="C350" i="8"/>
  <c r="D350" i="8" s="1"/>
  <c r="C372" i="22"/>
  <c r="D372" i="22" s="1"/>
  <c r="C372" i="8"/>
  <c r="D372" i="8" s="1"/>
  <c r="C394" i="22"/>
  <c r="D394" i="22" s="1"/>
  <c r="C394" i="8"/>
  <c r="D394" i="8" s="1"/>
  <c r="C416" i="22"/>
  <c r="D416" i="22" s="1"/>
  <c r="C416" i="8"/>
  <c r="D416" i="8" s="1"/>
  <c r="C32" i="22"/>
  <c r="D32" i="22" s="1"/>
  <c r="C32" i="8"/>
  <c r="D32" i="8" s="1"/>
  <c r="C54" i="22"/>
  <c r="D54" i="22" s="1"/>
  <c r="C54" i="8"/>
  <c r="D54" i="8" s="1"/>
  <c r="C76" i="22"/>
  <c r="D76" i="22" s="1"/>
  <c r="C76" i="8"/>
  <c r="D76" i="8" s="1"/>
  <c r="C109" i="22"/>
  <c r="D109" i="22" s="1"/>
  <c r="C109" i="8"/>
  <c r="D109" i="8" s="1"/>
  <c r="C197" i="22"/>
  <c r="D197" i="22" s="1"/>
  <c r="C197" i="8"/>
  <c r="D197" i="8" s="1"/>
  <c r="C362" i="22"/>
  <c r="D362" i="22" s="1"/>
  <c r="C362" i="8"/>
  <c r="D362" i="8" s="1"/>
  <c r="C96" i="22"/>
  <c r="D96" i="22" s="1"/>
  <c r="C96" i="8"/>
  <c r="D96" i="8" s="1"/>
  <c r="C10" i="22"/>
  <c r="D10" i="22" s="1"/>
  <c r="C10" i="8"/>
  <c r="D10" i="8" s="1"/>
  <c r="C175" i="22"/>
  <c r="D175" i="22" s="1"/>
  <c r="C175" i="8"/>
  <c r="D175" i="8" s="1"/>
  <c r="C395" i="22"/>
  <c r="D395" i="22" s="1"/>
  <c r="C395" i="8"/>
  <c r="D395" i="8" s="1"/>
  <c r="C19" i="22"/>
  <c r="D19" i="22" s="1"/>
  <c r="C19" i="8"/>
  <c r="D19" i="8" s="1"/>
  <c r="C21" i="22"/>
  <c r="D21" i="22" s="1"/>
  <c r="C21" i="8"/>
  <c r="D21" i="8" s="1"/>
  <c r="C43" i="22"/>
  <c r="D43" i="22" s="1"/>
  <c r="C43" i="8"/>
  <c r="D43" i="8" s="1"/>
  <c r="C65" i="22"/>
  <c r="D65" i="22" s="1"/>
  <c r="C65" i="8"/>
  <c r="D65" i="8" s="1"/>
  <c r="C87" i="22"/>
  <c r="D87" i="22" s="1"/>
  <c r="C87" i="8"/>
  <c r="D87" i="8" s="1"/>
  <c r="C98" i="22"/>
  <c r="D98" i="22" s="1"/>
  <c r="C98" i="8"/>
  <c r="D98" i="8" s="1"/>
  <c r="C120" i="22"/>
  <c r="D120" i="22" s="1"/>
  <c r="C120" i="8"/>
  <c r="D120" i="8" s="1"/>
  <c r="C131" i="22"/>
  <c r="D131" i="22" s="1"/>
  <c r="C131" i="8"/>
  <c r="D131" i="8" s="1"/>
  <c r="C142" i="22"/>
  <c r="D142" i="22" s="1"/>
  <c r="C142" i="8"/>
  <c r="D142" i="8" s="1"/>
  <c r="C153" i="22"/>
  <c r="D153" i="22" s="1"/>
  <c r="C153" i="8"/>
  <c r="D153" i="8" s="1"/>
  <c r="C164" i="22"/>
  <c r="D164" i="22" s="1"/>
  <c r="C164" i="8"/>
  <c r="D164" i="8" s="1"/>
  <c r="C186" i="22"/>
  <c r="D186" i="22" s="1"/>
  <c r="C186" i="8"/>
  <c r="D186" i="8" s="1"/>
  <c r="C208" i="22"/>
  <c r="D208" i="22" s="1"/>
  <c r="C208" i="8"/>
  <c r="D208" i="8" s="1"/>
  <c r="C219" i="22"/>
  <c r="D219" i="22" s="1"/>
  <c r="C219" i="8"/>
  <c r="D219" i="8" s="1"/>
  <c r="C230" i="22"/>
  <c r="D230" i="22" s="1"/>
  <c r="C230" i="8"/>
  <c r="D230" i="8" s="1"/>
  <c r="C241" i="22"/>
  <c r="D241" i="22" s="1"/>
  <c r="C241" i="8"/>
  <c r="D241" i="8" s="1"/>
  <c r="C252" i="22"/>
  <c r="D252" i="22" s="1"/>
  <c r="C252" i="8"/>
  <c r="D252" i="8" s="1"/>
  <c r="C263" i="22"/>
  <c r="D263" i="22" s="1"/>
  <c r="C263" i="8"/>
  <c r="D263" i="8" s="1"/>
  <c r="C274" i="22"/>
  <c r="D274" i="22" s="1"/>
  <c r="C274" i="8"/>
  <c r="D274" i="8" s="1"/>
  <c r="C285" i="22"/>
  <c r="D285" i="22" s="1"/>
  <c r="C285" i="8"/>
  <c r="D285" i="8" s="1"/>
  <c r="C296" i="22"/>
  <c r="D296" i="22" s="1"/>
  <c r="C296" i="8"/>
  <c r="D296" i="8" s="1"/>
  <c r="C307" i="22"/>
  <c r="D307" i="22" s="1"/>
  <c r="C307" i="8"/>
  <c r="D307" i="8" s="1"/>
  <c r="C318" i="22"/>
  <c r="D318" i="22" s="1"/>
  <c r="C318" i="8"/>
  <c r="D318" i="8" s="1"/>
  <c r="C329" i="22"/>
  <c r="D329" i="22" s="1"/>
  <c r="C329" i="8"/>
  <c r="D329" i="8" s="1"/>
  <c r="C340" i="22"/>
  <c r="D340" i="22" s="1"/>
  <c r="C340" i="8"/>
  <c r="D340" i="8" s="1"/>
  <c r="C351" i="22"/>
  <c r="D351" i="22" s="1"/>
  <c r="C351" i="8"/>
  <c r="D351" i="8" s="1"/>
  <c r="C373" i="22"/>
  <c r="D373" i="22" s="1"/>
  <c r="C373" i="8"/>
  <c r="D373" i="8" s="1"/>
  <c r="C384" i="22"/>
  <c r="D384" i="22" s="1"/>
  <c r="C384" i="8"/>
  <c r="D384" i="8" s="1"/>
  <c r="C406" i="22"/>
  <c r="D406" i="22" s="1"/>
  <c r="C406" i="8"/>
  <c r="D406" i="8" s="1"/>
  <c r="C417" i="22"/>
  <c r="D417" i="22" s="1"/>
  <c r="C417" i="8"/>
  <c r="D417" i="8" s="1"/>
  <c r="C428" i="22"/>
  <c r="D428" i="22" s="1"/>
  <c r="C428" i="8"/>
  <c r="D428" i="8" s="1"/>
  <c r="C30" i="22"/>
  <c r="D30" i="22" s="1"/>
  <c r="C30" i="8"/>
  <c r="D30" i="8" s="1"/>
  <c r="C52" i="22"/>
  <c r="D52" i="22" s="1"/>
  <c r="C52" i="8"/>
  <c r="D52" i="8" s="1"/>
  <c r="C74" i="22"/>
  <c r="D74" i="22" s="1"/>
  <c r="C74" i="8"/>
  <c r="D74" i="8" s="1"/>
  <c r="C107" i="22"/>
  <c r="D107" i="22" s="1"/>
  <c r="C107" i="8"/>
  <c r="D107" i="8" s="1"/>
  <c r="C129" i="22"/>
  <c r="D129" i="22" s="1"/>
  <c r="C129" i="8"/>
  <c r="D129" i="8" s="1"/>
  <c r="C151" i="22"/>
  <c r="D151" i="22" s="1"/>
  <c r="C151" i="8"/>
  <c r="D151" i="8" s="1"/>
  <c r="C173" i="22"/>
  <c r="D173" i="22" s="1"/>
  <c r="C173" i="8"/>
  <c r="D173" i="8" s="1"/>
  <c r="C184" i="22"/>
  <c r="D184" i="22" s="1"/>
  <c r="C184" i="8"/>
  <c r="D184" i="8" s="1"/>
  <c r="C195" i="22"/>
  <c r="D195" i="22" s="1"/>
  <c r="C195" i="8"/>
  <c r="D195" i="8" s="1"/>
  <c r="C206" i="22"/>
  <c r="D206" i="22" s="1"/>
  <c r="C206" i="8"/>
  <c r="D206" i="8" s="1"/>
  <c r="C228" i="22"/>
  <c r="D228" i="22" s="1"/>
  <c r="C228" i="8"/>
  <c r="D228" i="8" s="1"/>
  <c r="C239" i="22"/>
  <c r="D239" i="22" s="1"/>
  <c r="C239" i="8"/>
  <c r="D239" i="8" s="1"/>
  <c r="C250" i="22"/>
  <c r="D250" i="22" s="1"/>
  <c r="C250" i="8"/>
  <c r="D250" i="8" s="1"/>
  <c r="C261" i="22"/>
  <c r="D261" i="22" s="1"/>
  <c r="C261" i="8"/>
  <c r="D261" i="8" s="1"/>
  <c r="C272" i="22"/>
  <c r="D272" i="22" s="1"/>
  <c r="C272" i="8"/>
  <c r="D272" i="8" s="1"/>
  <c r="C283" i="22"/>
  <c r="D283" i="22" s="1"/>
  <c r="C283" i="8"/>
  <c r="D283" i="8" s="1"/>
  <c r="C294" i="22"/>
  <c r="D294" i="22" s="1"/>
  <c r="C294" i="8"/>
  <c r="D294" i="8" s="1"/>
  <c r="C305" i="22"/>
  <c r="D305" i="22" s="1"/>
  <c r="C305" i="8"/>
  <c r="D305" i="8" s="1"/>
  <c r="C327" i="22"/>
  <c r="D327" i="22" s="1"/>
  <c r="C327" i="8"/>
  <c r="D327" i="8" s="1"/>
  <c r="C338" i="22"/>
  <c r="D338" i="22" s="1"/>
  <c r="C338" i="8"/>
  <c r="D338" i="8" s="1"/>
  <c r="C349" i="22"/>
  <c r="D349" i="22" s="1"/>
  <c r="C349" i="8"/>
  <c r="D349" i="8" s="1"/>
  <c r="C360" i="22"/>
  <c r="D360" i="22" s="1"/>
  <c r="C360" i="8"/>
  <c r="D360" i="8" s="1"/>
  <c r="C371" i="22"/>
  <c r="D371" i="22" s="1"/>
  <c r="C371" i="8"/>
  <c r="D371" i="8" s="1"/>
  <c r="C382" i="22"/>
  <c r="D382" i="22" s="1"/>
  <c r="C382" i="8"/>
  <c r="D382" i="8" s="1"/>
  <c r="C393" i="22"/>
  <c r="D393" i="22" s="1"/>
  <c r="C393" i="8"/>
  <c r="D393" i="8" s="1"/>
  <c r="C404" i="22"/>
  <c r="D404" i="22" s="1"/>
  <c r="C404" i="8"/>
  <c r="D404" i="8" s="1"/>
  <c r="C415" i="22"/>
  <c r="D415" i="22" s="1"/>
  <c r="C415" i="8"/>
  <c r="D415" i="8" s="1"/>
  <c r="C426" i="22"/>
  <c r="D426" i="22" s="1"/>
  <c r="C426" i="8"/>
  <c r="D426" i="8" s="1"/>
  <c r="C9" i="22"/>
  <c r="D9" i="22" s="1"/>
  <c r="C9" i="8"/>
  <c r="D9" i="8" s="1"/>
  <c r="C20" i="22"/>
  <c r="D20" i="22" s="1"/>
  <c r="C20" i="8"/>
  <c r="D20" i="8" s="1"/>
  <c r="C42" i="22"/>
  <c r="D42" i="22" s="1"/>
  <c r="C42" i="8"/>
  <c r="D42" i="8" s="1"/>
  <c r="C53" i="22"/>
  <c r="D53" i="22" s="1"/>
  <c r="C53" i="8"/>
  <c r="D53" i="8" s="1"/>
  <c r="C75" i="22"/>
  <c r="D75" i="22" s="1"/>
  <c r="C75" i="8"/>
  <c r="D75" i="8" s="1"/>
  <c r="C97" i="22"/>
  <c r="D97" i="22" s="1"/>
  <c r="C97" i="8"/>
  <c r="D97" i="8" s="1"/>
  <c r="C119" i="22"/>
  <c r="D119" i="22" s="1"/>
  <c r="C119" i="8"/>
  <c r="D119" i="8" s="1"/>
  <c r="C130" i="22"/>
  <c r="D130" i="22" s="1"/>
  <c r="C130" i="8"/>
  <c r="D130" i="8" s="1"/>
  <c r="C152" i="22"/>
  <c r="D152" i="22" s="1"/>
  <c r="C152" i="8"/>
  <c r="D152" i="8" s="1"/>
  <c r="C174" i="22"/>
  <c r="D174" i="22" s="1"/>
  <c r="C174" i="8"/>
  <c r="D174" i="8" s="1"/>
  <c r="C196" i="22"/>
  <c r="D196" i="22" s="1"/>
  <c r="C196" i="8"/>
  <c r="D196" i="8" s="1"/>
  <c r="C218" i="22"/>
  <c r="D218" i="22" s="1"/>
  <c r="C218" i="8"/>
  <c r="D218" i="8" s="1"/>
  <c r="C240" i="22"/>
  <c r="D240" i="22" s="1"/>
  <c r="C240" i="8"/>
  <c r="D240" i="8" s="1"/>
  <c r="C262" i="22"/>
  <c r="D262" i="22" s="1"/>
  <c r="C262" i="8"/>
  <c r="D262" i="8" s="1"/>
  <c r="C295" i="22"/>
  <c r="D295" i="22" s="1"/>
  <c r="C295" i="8"/>
  <c r="D295" i="8" s="1"/>
  <c r="C339" i="22"/>
  <c r="D339" i="22" s="1"/>
  <c r="C339" i="8"/>
  <c r="D339" i="8" s="1"/>
  <c r="C361" i="22"/>
  <c r="D361" i="22" s="1"/>
  <c r="C361" i="8"/>
  <c r="D361" i="8" s="1"/>
  <c r="C383" i="22"/>
  <c r="D383" i="22" s="1"/>
  <c r="C383" i="8"/>
  <c r="D383" i="8" s="1"/>
  <c r="C405" i="22"/>
  <c r="D405" i="22" s="1"/>
  <c r="C405" i="8"/>
  <c r="D405" i="8" s="1"/>
  <c r="C427" i="22"/>
  <c r="D427" i="22" s="1"/>
  <c r="C427" i="8"/>
  <c r="D427" i="8" s="1"/>
  <c r="C11" i="22"/>
  <c r="D11" i="22" s="1"/>
  <c r="C11" i="8"/>
  <c r="D11" i="8" s="1"/>
  <c r="C22" i="22"/>
  <c r="D22" i="22" s="1"/>
  <c r="C22" i="8"/>
  <c r="D22" i="8" s="1"/>
  <c r="C33" i="22"/>
  <c r="D33" i="22" s="1"/>
  <c r="C33" i="8"/>
  <c r="D33" i="8" s="1"/>
  <c r="C44" i="22"/>
  <c r="D44" i="22" s="1"/>
  <c r="C44" i="8"/>
  <c r="D44" i="8" s="1"/>
  <c r="C55" i="22"/>
  <c r="D55" i="22" s="1"/>
  <c r="C55" i="8"/>
  <c r="D55" i="8" s="1"/>
  <c r="C66" i="22"/>
  <c r="D66" i="22" s="1"/>
  <c r="C66" i="8"/>
  <c r="D66" i="8" s="1"/>
  <c r="C77" i="22"/>
  <c r="D77" i="22" s="1"/>
  <c r="C77" i="8"/>
  <c r="D77" i="8" s="1"/>
  <c r="C88" i="22"/>
  <c r="D88" i="22" s="1"/>
  <c r="C88" i="8"/>
  <c r="D88" i="8" s="1"/>
  <c r="C99" i="22"/>
  <c r="D99" i="22" s="1"/>
  <c r="C99" i="8"/>
  <c r="D99" i="8" s="1"/>
  <c r="C110" i="22"/>
  <c r="D110" i="22" s="1"/>
  <c r="C110" i="8"/>
  <c r="D110" i="8" s="1"/>
  <c r="C121" i="22"/>
  <c r="D121" i="22" s="1"/>
  <c r="C121" i="8"/>
  <c r="D121" i="8" s="1"/>
  <c r="C132" i="22"/>
  <c r="D132" i="22" s="1"/>
  <c r="C132" i="8"/>
  <c r="D132" i="8" s="1"/>
  <c r="C143" i="22"/>
  <c r="D143" i="22" s="1"/>
  <c r="C143" i="8"/>
  <c r="D143" i="8" s="1"/>
  <c r="C154" i="22"/>
  <c r="D154" i="22" s="1"/>
  <c r="C154" i="8"/>
  <c r="D154" i="8" s="1"/>
  <c r="C165" i="22"/>
  <c r="D165" i="22" s="1"/>
  <c r="C165" i="8"/>
  <c r="D165" i="8" s="1"/>
  <c r="C176" i="22"/>
  <c r="D176" i="22" s="1"/>
  <c r="C176" i="8"/>
  <c r="D176" i="8" s="1"/>
  <c r="C187" i="22"/>
  <c r="D187" i="22" s="1"/>
  <c r="C187" i="8"/>
  <c r="D187" i="8" s="1"/>
  <c r="C198" i="22"/>
  <c r="D198" i="22" s="1"/>
  <c r="C198" i="8"/>
  <c r="D198" i="8" s="1"/>
  <c r="C209" i="22"/>
  <c r="D209" i="22" s="1"/>
  <c r="C209" i="8"/>
  <c r="D209" i="8" s="1"/>
  <c r="C220" i="22"/>
  <c r="D220" i="22" s="1"/>
  <c r="C220" i="8"/>
  <c r="D220" i="8" s="1"/>
  <c r="C231" i="22"/>
  <c r="D231" i="22" s="1"/>
  <c r="C231" i="8"/>
  <c r="D231" i="8" s="1"/>
  <c r="C242" i="22"/>
  <c r="D242" i="22" s="1"/>
  <c r="C242" i="8"/>
  <c r="D242" i="8" s="1"/>
  <c r="C253" i="22"/>
  <c r="D253" i="22" s="1"/>
  <c r="C253" i="8"/>
  <c r="D253" i="8" s="1"/>
  <c r="C264" i="22"/>
  <c r="D264" i="22" s="1"/>
  <c r="C264" i="8"/>
  <c r="D264" i="8" s="1"/>
  <c r="C275" i="22"/>
  <c r="D275" i="22" s="1"/>
  <c r="C275" i="8"/>
  <c r="D275" i="8" s="1"/>
  <c r="C286" i="22"/>
  <c r="D286" i="22" s="1"/>
  <c r="C286" i="8"/>
  <c r="D286" i="8" s="1"/>
  <c r="C297" i="22"/>
  <c r="D297" i="22" s="1"/>
  <c r="C297" i="8"/>
  <c r="D297" i="8" s="1"/>
  <c r="C308" i="22"/>
  <c r="D308" i="22" s="1"/>
  <c r="C308" i="8"/>
  <c r="D308" i="8" s="1"/>
  <c r="C319" i="22"/>
  <c r="D319" i="22" s="1"/>
  <c r="C319" i="8"/>
  <c r="D319" i="8" s="1"/>
  <c r="C330" i="22"/>
  <c r="D330" i="22" s="1"/>
  <c r="C330" i="8"/>
  <c r="D330" i="8" s="1"/>
  <c r="C341" i="22"/>
  <c r="D341" i="22" s="1"/>
  <c r="C341" i="8"/>
  <c r="D341" i="8" s="1"/>
  <c r="C352" i="22"/>
  <c r="D352" i="22" s="1"/>
  <c r="C352" i="8"/>
  <c r="D352" i="8" s="1"/>
  <c r="C363" i="22"/>
  <c r="D363" i="22" s="1"/>
  <c r="C363" i="8"/>
  <c r="D363" i="8" s="1"/>
  <c r="C374" i="22"/>
  <c r="D374" i="22" s="1"/>
  <c r="C374" i="8"/>
  <c r="D374" i="8" s="1"/>
  <c r="C385" i="22"/>
  <c r="D385" i="22" s="1"/>
  <c r="C385" i="8"/>
  <c r="D385" i="8" s="1"/>
  <c r="C396" i="22"/>
  <c r="D396" i="22" s="1"/>
  <c r="C396" i="8"/>
  <c r="D396" i="8" s="1"/>
  <c r="C407" i="22"/>
  <c r="D407" i="22" s="1"/>
  <c r="C407" i="8"/>
  <c r="D407" i="8" s="1"/>
  <c r="C418" i="22"/>
  <c r="D418" i="22" s="1"/>
  <c r="C418" i="8"/>
  <c r="D418" i="8" s="1"/>
  <c r="C429" i="22"/>
  <c r="D429" i="22" s="1"/>
  <c r="C429" i="8"/>
  <c r="D429" i="8" s="1"/>
  <c r="C12" i="22"/>
  <c r="D12" i="22" s="1"/>
  <c r="C12" i="8"/>
  <c r="D12" i="8" s="1"/>
  <c r="C23" i="22"/>
  <c r="D23" i="22" s="1"/>
  <c r="C23" i="8"/>
  <c r="D23" i="8" s="1"/>
  <c r="C34" i="22"/>
  <c r="D34" i="22" s="1"/>
  <c r="C34" i="8"/>
  <c r="D34" i="8" s="1"/>
  <c r="C45" i="22"/>
  <c r="D45" i="22" s="1"/>
  <c r="C45" i="8"/>
  <c r="D45" i="8" s="1"/>
  <c r="C56" i="22"/>
  <c r="D56" i="22" s="1"/>
  <c r="C56" i="8"/>
  <c r="D56" i="8" s="1"/>
  <c r="C67" i="22"/>
  <c r="D67" i="22" s="1"/>
  <c r="C67" i="8"/>
  <c r="D67" i="8" s="1"/>
  <c r="C78" i="22"/>
  <c r="D78" i="22" s="1"/>
  <c r="C78" i="8"/>
  <c r="D78" i="8" s="1"/>
  <c r="C89" i="22"/>
  <c r="D89" i="22" s="1"/>
  <c r="C89" i="8"/>
  <c r="D89" i="8" s="1"/>
  <c r="C100" i="22"/>
  <c r="D100" i="22" s="1"/>
  <c r="C100" i="8"/>
  <c r="D100" i="8" s="1"/>
  <c r="C111" i="22"/>
  <c r="D111" i="22" s="1"/>
  <c r="C111" i="8"/>
  <c r="D111" i="8" s="1"/>
  <c r="C122" i="22"/>
  <c r="D122" i="22" s="1"/>
  <c r="C122" i="8"/>
  <c r="D122" i="8" s="1"/>
  <c r="C133" i="22"/>
  <c r="D133" i="22" s="1"/>
  <c r="C133" i="8"/>
  <c r="D133" i="8" s="1"/>
  <c r="C144" i="22"/>
  <c r="D144" i="22" s="1"/>
  <c r="C144" i="8"/>
  <c r="D144" i="8" s="1"/>
  <c r="C155" i="22"/>
  <c r="D155" i="22" s="1"/>
  <c r="C155" i="8"/>
  <c r="D155" i="8" s="1"/>
  <c r="C166" i="22"/>
  <c r="D166" i="22" s="1"/>
  <c r="C166" i="8"/>
  <c r="D166" i="8" s="1"/>
  <c r="C177" i="22"/>
  <c r="D177" i="22" s="1"/>
  <c r="C177" i="8"/>
  <c r="D177" i="8" s="1"/>
  <c r="C188" i="22"/>
  <c r="D188" i="22" s="1"/>
  <c r="C188" i="8"/>
  <c r="D188" i="8" s="1"/>
  <c r="C199" i="22"/>
  <c r="D199" i="22" s="1"/>
  <c r="C199" i="8"/>
  <c r="D199" i="8" s="1"/>
  <c r="C210" i="22"/>
  <c r="D210" i="22" s="1"/>
  <c r="C210" i="8"/>
  <c r="D210" i="8" s="1"/>
  <c r="C221" i="22"/>
  <c r="D221" i="22" s="1"/>
  <c r="C221" i="8"/>
  <c r="D221" i="8" s="1"/>
  <c r="C232" i="22"/>
  <c r="D232" i="22" s="1"/>
  <c r="C232" i="8"/>
  <c r="D232" i="8" s="1"/>
  <c r="C243" i="22"/>
  <c r="D243" i="22" s="1"/>
  <c r="C243" i="8"/>
  <c r="D243" i="8" s="1"/>
  <c r="C254" i="22"/>
  <c r="D254" i="22" s="1"/>
  <c r="C254" i="8"/>
  <c r="D254" i="8" s="1"/>
  <c r="C265" i="22"/>
  <c r="D265" i="22" s="1"/>
  <c r="C265" i="8"/>
  <c r="D265" i="8" s="1"/>
  <c r="C276" i="22"/>
  <c r="D276" i="22" s="1"/>
  <c r="C276" i="8"/>
  <c r="D276" i="8" s="1"/>
  <c r="C287" i="22"/>
  <c r="D287" i="22" s="1"/>
  <c r="C287" i="8"/>
  <c r="D287" i="8" s="1"/>
  <c r="C298" i="22"/>
  <c r="D298" i="22" s="1"/>
  <c r="C298" i="8"/>
  <c r="D298" i="8" s="1"/>
  <c r="C309" i="22"/>
  <c r="D309" i="22" s="1"/>
  <c r="C309" i="8"/>
  <c r="D309" i="8" s="1"/>
  <c r="C320" i="22"/>
  <c r="D320" i="22" s="1"/>
  <c r="C320" i="8"/>
  <c r="D320" i="8" s="1"/>
  <c r="C331" i="22"/>
  <c r="D331" i="22" s="1"/>
  <c r="C331" i="8"/>
  <c r="D331" i="8" s="1"/>
  <c r="C342" i="22"/>
  <c r="D342" i="22" s="1"/>
  <c r="C342" i="8"/>
  <c r="D342" i="8" s="1"/>
  <c r="C353" i="22"/>
  <c r="D353" i="22" s="1"/>
  <c r="C353" i="8"/>
  <c r="D353" i="8" s="1"/>
  <c r="C364" i="22"/>
  <c r="D364" i="22" s="1"/>
  <c r="C364" i="8"/>
  <c r="D364" i="8" s="1"/>
  <c r="C375" i="22"/>
  <c r="D375" i="22" s="1"/>
  <c r="C375" i="8"/>
  <c r="D375" i="8" s="1"/>
  <c r="C386" i="22"/>
  <c r="D386" i="22" s="1"/>
  <c r="C386" i="8"/>
  <c r="D386" i="8" s="1"/>
  <c r="C397" i="22"/>
  <c r="D397" i="22" s="1"/>
  <c r="C397" i="8"/>
  <c r="D397" i="8" s="1"/>
  <c r="C408" i="22"/>
  <c r="D408" i="22" s="1"/>
  <c r="C408" i="8"/>
  <c r="D408" i="8" s="1"/>
  <c r="C419" i="22"/>
  <c r="D419" i="22" s="1"/>
  <c r="C419" i="8"/>
  <c r="D419" i="8" s="1"/>
  <c r="C430" i="8"/>
  <c r="D430" i="8" s="1"/>
  <c r="C430" i="22"/>
  <c r="D430" i="22" s="1"/>
  <c r="F19" i="24"/>
  <c r="B21" i="24"/>
  <c r="B20" i="24"/>
  <c r="B24" i="24"/>
  <c r="B22" i="24"/>
  <c r="F20" i="24"/>
  <c r="B19" i="24"/>
  <c r="F23" i="24"/>
  <c r="B23" i="24"/>
  <c r="F22" i="24"/>
  <c r="C2" i="22"/>
  <c r="D2" i="22" s="1"/>
  <c r="C2" i="8"/>
  <c r="C13" i="22"/>
  <c r="D13" i="22" s="1"/>
  <c r="C13" i="8"/>
  <c r="D13" i="8" s="1"/>
  <c r="C24" i="22"/>
  <c r="D24" i="22" s="1"/>
  <c r="C24" i="8"/>
  <c r="D24" i="8" s="1"/>
  <c r="C35" i="22"/>
  <c r="D35" i="22" s="1"/>
  <c r="C35" i="8"/>
  <c r="D35" i="8" s="1"/>
  <c r="C46" i="22"/>
  <c r="D46" i="22" s="1"/>
  <c r="C46" i="8"/>
  <c r="D46" i="8" s="1"/>
  <c r="C57" i="22"/>
  <c r="D57" i="22" s="1"/>
  <c r="C57" i="8"/>
  <c r="D57" i="8" s="1"/>
  <c r="C68" i="22"/>
  <c r="D68" i="22" s="1"/>
  <c r="C68" i="8"/>
  <c r="D68" i="8" s="1"/>
  <c r="C79" i="22"/>
  <c r="D79" i="22" s="1"/>
  <c r="C79" i="8"/>
  <c r="D79" i="8" s="1"/>
  <c r="C90" i="22"/>
  <c r="D90" i="22" s="1"/>
  <c r="C90" i="8"/>
  <c r="D90" i="8" s="1"/>
  <c r="C101" i="22"/>
  <c r="D101" i="22" s="1"/>
  <c r="C101" i="8"/>
  <c r="D101" i="8" s="1"/>
  <c r="C112" i="22"/>
  <c r="D112" i="22" s="1"/>
  <c r="C112" i="8"/>
  <c r="D112" i="8" s="1"/>
  <c r="C123" i="22"/>
  <c r="D123" i="22" s="1"/>
  <c r="C123" i="8"/>
  <c r="D123" i="8" s="1"/>
  <c r="C134" i="22"/>
  <c r="D134" i="22" s="1"/>
  <c r="C134" i="8"/>
  <c r="D134" i="8" s="1"/>
  <c r="C145" i="22"/>
  <c r="D145" i="22" s="1"/>
  <c r="C145" i="8"/>
  <c r="D145" i="8" s="1"/>
  <c r="C156" i="22"/>
  <c r="D156" i="22" s="1"/>
  <c r="C156" i="8"/>
  <c r="D156" i="8" s="1"/>
  <c r="C167" i="22"/>
  <c r="D167" i="22" s="1"/>
  <c r="C167" i="8"/>
  <c r="D167" i="8" s="1"/>
  <c r="C178" i="22"/>
  <c r="D178" i="22" s="1"/>
  <c r="C178" i="8"/>
  <c r="D178" i="8" s="1"/>
  <c r="C189" i="22"/>
  <c r="D189" i="22" s="1"/>
  <c r="C189" i="8"/>
  <c r="D189" i="8" s="1"/>
  <c r="C200" i="22"/>
  <c r="D200" i="22" s="1"/>
  <c r="C200" i="8"/>
  <c r="D200" i="8" s="1"/>
  <c r="C211" i="22"/>
  <c r="D211" i="22" s="1"/>
  <c r="C211" i="8"/>
  <c r="D211" i="8" s="1"/>
  <c r="C222" i="22"/>
  <c r="D222" i="22" s="1"/>
  <c r="C222" i="8"/>
  <c r="D222" i="8" s="1"/>
  <c r="C233" i="22"/>
  <c r="D233" i="22" s="1"/>
  <c r="C233" i="8"/>
  <c r="D233" i="8" s="1"/>
  <c r="C244" i="22"/>
  <c r="D244" i="22" s="1"/>
  <c r="C244" i="8"/>
  <c r="D244" i="8" s="1"/>
  <c r="C255" i="22"/>
  <c r="D255" i="22" s="1"/>
  <c r="C255" i="8"/>
  <c r="D255" i="8" s="1"/>
  <c r="C266" i="22"/>
  <c r="D266" i="22" s="1"/>
  <c r="C266" i="8"/>
  <c r="D266" i="8" s="1"/>
  <c r="C277" i="22"/>
  <c r="D277" i="22" s="1"/>
  <c r="C277" i="8"/>
  <c r="D277" i="8" s="1"/>
  <c r="C288" i="22"/>
  <c r="D288" i="22" s="1"/>
  <c r="C288" i="8"/>
  <c r="D288" i="8" s="1"/>
  <c r="C299" i="22"/>
  <c r="D299" i="22" s="1"/>
  <c r="C299" i="8"/>
  <c r="D299" i="8" s="1"/>
  <c r="C310" i="22"/>
  <c r="D310" i="22" s="1"/>
  <c r="C310" i="8"/>
  <c r="D310" i="8" s="1"/>
  <c r="C321" i="22"/>
  <c r="D321" i="22" s="1"/>
  <c r="C321" i="8"/>
  <c r="D321" i="8" s="1"/>
  <c r="C332" i="22"/>
  <c r="D332" i="22" s="1"/>
  <c r="C332" i="8"/>
  <c r="D332" i="8" s="1"/>
  <c r="C343" i="22"/>
  <c r="D343" i="22" s="1"/>
  <c r="C343" i="8"/>
  <c r="D343" i="8" s="1"/>
  <c r="C354" i="22"/>
  <c r="D354" i="22" s="1"/>
  <c r="C354" i="8"/>
  <c r="D354" i="8" s="1"/>
  <c r="C365" i="8"/>
  <c r="D365" i="8" s="1"/>
  <c r="C365" i="22"/>
  <c r="D365" i="22" s="1"/>
  <c r="C376" i="22"/>
  <c r="D376" i="22" s="1"/>
  <c r="C376" i="8"/>
  <c r="D376" i="8" s="1"/>
  <c r="C387" i="22"/>
  <c r="D387" i="22" s="1"/>
  <c r="C387" i="8"/>
  <c r="D387" i="8" s="1"/>
  <c r="C398" i="22"/>
  <c r="D398" i="22" s="1"/>
  <c r="C398" i="8"/>
  <c r="D398" i="8" s="1"/>
  <c r="C409" i="22"/>
  <c r="D409" i="22" s="1"/>
  <c r="C409" i="8"/>
  <c r="D409" i="8" s="1"/>
  <c r="C420" i="22"/>
  <c r="D420" i="22" s="1"/>
  <c r="C420" i="8"/>
  <c r="D420" i="8" s="1"/>
  <c r="F21" i="24"/>
  <c r="C3" i="22"/>
  <c r="D3" i="22" s="1"/>
  <c r="C3" i="8"/>
  <c r="D3" i="8" s="1"/>
  <c r="C14" i="22"/>
  <c r="D14" i="22" s="1"/>
  <c r="C14" i="8"/>
  <c r="D14" i="8" s="1"/>
  <c r="C25" i="22"/>
  <c r="D25" i="22" s="1"/>
  <c r="C25" i="8"/>
  <c r="D25" i="8" s="1"/>
  <c r="C36" i="22"/>
  <c r="D36" i="22" s="1"/>
  <c r="C36" i="8"/>
  <c r="D36" i="8" s="1"/>
  <c r="C47" i="22"/>
  <c r="D47" i="22" s="1"/>
  <c r="C47" i="8"/>
  <c r="D47" i="8" s="1"/>
  <c r="C58" i="22"/>
  <c r="D58" i="22" s="1"/>
  <c r="C58" i="8"/>
  <c r="D58" i="8" s="1"/>
  <c r="C69" i="22"/>
  <c r="D69" i="22" s="1"/>
  <c r="C69" i="8"/>
  <c r="D69" i="8" s="1"/>
  <c r="C80" i="22"/>
  <c r="D80" i="22" s="1"/>
  <c r="C80" i="8"/>
  <c r="D80" i="8" s="1"/>
  <c r="C91" i="22"/>
  <c r="D91" i="22" s="1"/>
  <c r="C91" i="8"/>
  <c r="D91" i="8" s="1"/>
  <c r="C102" i="22"/>
  <c r="D102" i="22" s="1"/>
  <c r="C102" i="8"/>
  <c r="D102" i="8" s="1"/>
  <c r="C113" i="22"/>
  <c r="D113" i="22" s="1"/>
  <c r="C113" i="8"/>
  <c r="D113" i="8" s="1"/>
  <c r="C124" i="22"/>
  <c r="D124" i="22" s="1"/>
  <c r="C124" i="8"/>
  <c r="D124" i="8" s="1"/>
  <c r="C135" i="22"/>
  <c r="D135" i="22" s="1"/>
  <c r="C135" i="8"/>
  <c r="D135" i="8" s="1"/>
  <c r="C146" i="22"/>
  <c r="D146" i="22" s="1"/>
  <c r="C146" i="8"/>
  <c r="D146" i="8" s="1"/>
  <c r="C157" i="22"/>
  <c r="D157" i="22" s="1"/>
  <c r="C157" i="8"/>
  <c r="D157" i="8" s="1"/>
  <c r="C168" i="22"/>
  <c r="D168" i="22" s="1"/>
  <c r="C168" i="8"/>
  <c r="D168" i="8" s="1"/>
  <c r="C179" i="22"/>
  <c r="D179" i="22" s="1"/>
  <c r="C179" i="8"/>
  <c r="D179" i="8" s="1"/>
  <c r="C190" i="22"/>
  <c r="D190" i="22" s="1"/>
  <c r="C190" i="8"/>
  <c r="D190" i="8" s="1"/>
  <c r="C201" i="22"/>
  <c r="D201" i="22" s="1"/>
  <c r="C201" i="8"/>
  <c r="D201" i="8" s="1"/>
  <c r="C212" i="22"/>
  <c r="D212" i="22" s="1"/>
  <c r="C212" i="8"/>
  <c r="D212" i="8" s="1"/>
  <c r="C223" i="22"/>
  <c r="D223" i="22" s="1"/>
  <c r="C223" i="8"/>
  <c r="D223" i="8" s="1"/>
  <c r="C234" i="22"/>
  <c r="D234" i="22" s="1"/>
  <c r="C234" i="8"/>
  <c r="D234" i="8" s="1"/>
  <c r="C245" i="22"/>
  <c r="D245" i="22" s="1"/>
  <c r="C245" i="8"/>
  <c r="D245" i="8" s="1"/>
  <c r="C256" i="22"/>
  <c r="D256" i="22" s="1"/>
  <c r="C256" i="8"/>
  <c r="D256" i="8" s="1"/>
  <c r="C267" i="22"/>
  <c r="D267" i="22" s="1"/>
  <c r="C267" i="8"/>
  <c r="D267" i="8" s="1"/>
  <c r="C278" i="22"/>
  <c r="D278" i="22" s="1"/>
  <c r="C278" i="8"/>
  <c r="D278" i="8" s="1"/>
  <c r="C289" i="22"/>
  <c r="D289" i="22" s="1"/>
  <c r="C289" i="8"/>
  <c r="D289" i="8" s="1"/>
  <c r="C300" i="22"/>
  <c r="D300" i="22" s="1"/>
  <c r="C300" i="8"/>
  <c r="D300" i="8" s="1"/>
  <c r="C311" i="22"/>
  <c r="D311" i="22" s="1"/>
  <c r="C311" i="8"/>
  <c r="D311" i="8" s="1"/>
  <c r="C322" i="22"/>
  <c r="D322" i="22" s="1"/>
  <c r="C322" i="8"/>
  <c r="D322" i="8" s="1"/>
  <c r="C333" i="22"/>
  <c r="D333" i="22" s="1"/>
  <c r="C333" i="8"/>
  <c r="D333" i="8" s="1"/>
  <c r="C344" i="22"/>
  <c r="D344" i="22" s="1"/>
  <c r="C344" i="8"/>
  <c r="D344" i="8" s="1"/>
  <c r="C355" i="22"/>
  <c r="D355" i="22" s="1"/>
  <c r="C355" i="8"/>
  <c r="D355" i="8" s="1"/>
  <c r="C366" i="22"/>
  <c r="D366" i="22" s="1"/>
  <c r="C366" i="8"/>
  <c r="D366" i="8" s="1"/>
  <c r="C377" i="22"/>
  <c r="D377" i="22" s="1"/>
  <c r="C377" i="8"/>
  <c r="D377" i="8" s="1"/>
  <c r="C388" i="22"/>
  <c r="D388" i="22" s="1"/>
  <c r="C388" i="8"/>
  <c r="D388" i="8" s="1"/>
  <c r="C399" i="22"/>
  <c r="D399" i="22" s="1"/>
  <c r="C399" i="8"/>
  <c r="D399" i="8" s="1"/>
  <c r="C410" i="22"/>
  <c r="D410" i="22" s="1"/>
  <c r="C410" i="8"/>
  <c r="D410" i="8" s="1"/>
  <c r="C421" i="22"/>
  <c r="D421" i="22" s="1"/>
  <c r="C421" i="8"/>
  <c r="D421" i="8" s="1"/>
  <c r="C432" i="22"/>
  <c r="D432" i="22" s="1"/>
  <c r="C432" i="8"/>
  <c r="D432" i="8" s="1"/>
  <c r="C4" i="22"/>
  <c r="D4" i="22" s="1"/>
  <c r="C4" i="8"/>
  <c r="D4" i="8" s="1"/>
  <c r="C15" i="22"/>
  <c r="D15" i="22" s="1"/>
  <c r="C15" i="8"/>
  <c r="D15" i="8" s="1"/>
  <c r="C26" i="22"/>
  <c r="D26" i="22" s="1"/>
  <c r="C26" i="8"/>
  <c r="D26" i="8" s="1"/>
  <c r="C37" i="22"/>
  <c r="D37" i="22" s="1"/>
  <c r="C37" i="8"/>
  <c r="D37" i="8" s="1"/>
  <c r="C48" i="22"/>
  <c r="D48" i="22" s="1"/>
  <c r="C48" i="8"/>
  <c r="D48" i="8" s="1"/>
  <c r="C59" i="22"/>
  <c r="D59" i="22" s="1"/>
  <c r="C59" i="8"/>
  <c r="D59" i="8" s="1"/>
  <c r="C70" i="22"/>
  <c r="D70" i="22" s="1"/>
  <c r="C70" i="8"/>
  <c r="D70" i="8" s="1"/>
  <c r="C81" i="22"/>
  <c r="D81" i="22" s="1"/>
  <c r="C81" i="8"/>
  <c r="D81" i="8" s="1"/>
  <c r="C92" i="22"/>
  <c r="D92" i="22" s="1"/>
  <c r="C92" i="8"/>
  <c r="D92" i="8" s="1"/>
  <c r="C103" i="22"/>
  <c r="D103" i="22" s="1"/>
  <c r="C103" i="8"/>
  <c r="D103" i="8" s="1"/>
  <c r="C114" i="22"/>
  <c r="D114" i="22" s="1"/>
  <c r="C114" i="8"/>
  <c r="D114" i="8" s="1"/>
  <c r="C125" i="22"/>
  <c r="D125" i="22" s="1"/>
  <c r="C125" i="8"/>
  <c r="D125" i="8" s="1"/>
  <c r="C136" i="22"/>
  <c r="D136" i="22" s="1"/>
  <c r="C136" i="8"/>
  <c r="D136" i="8" s="1"/>
  <c r="C147" i="22"/>
  <c r="D147" i="22" s="1"/>
  <c r="C147" i="8"/>
  <c r="D147" i="8" s="1"/>
  <c r="C158" i="22"/>
  <c r="D158" i="22" s="1"/>
  <c r="C158" i="8"/>
  <c r="D158" i="8" s="1"/>
  <c r="C169" i="22"/>
  <c r="D169" i="22" s="1"/>
  <c r="C169" i="8"/>
  <c r="D169" i="8" s="1"/>
  <c r="C180" i="22"/>
  <c r="D180" i="22" s="1"/>
  <c r="C180" i="8"/>
  <c r="D180" i="8" s="1"/>
  <c r="C191" i="22"/>
  <c r="D191" i="22" s="1"/>
  <c r="C191" i="8"/>
  <c r="D191" i="8" s="1"/>
  <c r="C202" i="22"/>
  <c r="D202" i="22" s="1"/>
  <c r="C202" i="8"/>
  <c r="D202" i="8" s="1"/>
  <c r="C213" i="22"/>
  <c r="D213" i="22" s="1"/>
  <c r="C213" i="8"/>
  <c r="D213" i="8" s="1"/>
  <c r="C224" i="22"/>
  <c r="D224" i="22" s="1"/>
  <c r="C224" i="8"/>
  <c r="D224" i="8" s="1"/>
  <c r="C235" i="22"/>
  <c r="D235" i="22" s="1"/>
  <c r="C235" i="8"/>
  <c r="D235" i="8" s="1"/>
  <c r="C246" i="22"/>
  <c r="D246" i="22" s="1"/>
  <c r="C246" i="8"/>
  <c r="D246" i="8" s="1"/>
  <c r="C257" i="22"/>
  <c r="D257" i="22" s="1"/>
  <c r="C257" i="8"/>
  <c r="D257" i="8" s="1"/>
  <c r="C268" i="22"/>
  <c r="D268" i="22" s="1"/>
  <c r="C268" i="8"/>
  <c r="D268" i="8" s="1"/>
  <c r="C279" i="22"/>
  <c r="D279" i="22" s="1"/>
  <c r="C279" i="8"/>
  <c r="D279" i="8" s="1"/>
  <c r="C290" i="22"/>
  <c r="D290" i="22" s="1"/>
  <c r="C290" i="8"/>
  <c r="D290" i="8" s="1"/>
  <c r="C301" i="22"/>
  <c r="D301" i="22" s="1"/>
  <c r="C301" i="8"/>
  <c r="D301" i="8" s="1"/>
  <c r="C312" i="22"/>
  <c r="D312" i="22" s="1"/>
  <c r="C312" i="8"/>
  <c r="D312" i="8" s="1"/>
  <c r="C323" i="22"/>
  <c r="D323" i="22" s="1"/>
  <c r="C323" i="8"/>
  <c r="D323" i="8" s="1"/>
  <c r="C334" i="22"/>
  <c r="D334" i="22" s="1"/>
  <c r="C334" i="8"/>
  <c r="D334" i="8" s="1"/>
  <c r="C345" i="22"/>
  <c r="D345" i="22" s="1"/>
  <c r="C345" i="8"/>
  <c r="D345" i="8" s="1"/>
  <c r="C356" i="22"/>
  <c r="D356" i="22" s="1"/>
  <c r="C356" i="8"/>
  <c r="D356" i="8" s="1"/>
  <c r="C367" i="22"/>
  <c r="D367" i="22" s="1"/>
  <c r="C367" i="8"/>
  <c r="D367" i="8" s="1"/>
  <c r="C378" i="22"/>
  <c r="D378" i="22" s="1"/>
  <c r="C378" i="8"/>
  <c r="D378" i="8" s="1"/>
  <c r="C389" i="22"/>
  <c r="D389" i="22" s="1"/>
  <c r="C389" i="8"/>
  <c r="D389" i="8" s="1"/>
  <c r="C400" i="22"/>
  <c r="D400" i="22" s="1"/>
  <c r="C400" i="8"/>
  <c r="D400" i="8" s="1"/>
  <c r="C411" i="22"/>
  <c r="D411" i="22" s="1"/>
  <c r="C411" i="8"/>
  <c r="D411" i="8" s="1"/>
  <c r="C422" i="22"/>
  <c r="D422" i="22" s="1"/>
  <c r="C422" i="8"/>
  <c r="D422" i="8" s="1"/>
  <c r="C433" i="22"/>
  <c r="D433" i="22" s="1"/>
  <c r="C433" i="8"/>
  <c r="D433" i="8" s="1"/>
  <c r="F24" i="24"/>
  <c r="C5" i="22"/>
  <c r="D5" i="22" s="1"/>
  <c r="C5" i="8"/>
  <c r="D5" i="8" s="1"/>
  <c r="C16" i="22"/>
  <c r="D16" i="22" s="1"/>
  <c r="C16" i="8"/>
  <c r="D16" i="8" s="1"/>
  <c r="C27" i="22"/>
  <c r="D27" i="22" s="1"/>
  <c r="C27" i="8"/>
  <c r="D27" i="8" s="1"/>
  <c r="C38" i="22"/>
  <c r="D38" i="22" s="1"/>
  <c r="C38" i="8"/>
  <c r="D38" i="8" s="1"/>
  <c r="C49" i="22"/>
  <c r="D49" i="22" s="1"/>
  <c r="C49" i="8"/>
  <c r="D49" i="8" s="1"/>
  <c r="C60" i="22"/>
  <c r="D60" i="22" s="1"/>
  <c r="C60" i="8"/>
  <c r="D60" i="8" s="1"/>
  <c r="C71" i="22"/>
  <c r="D71" i="22" s="1"/>
  <c r="C71" i="8"/>
  <c r="D71" i="8" s="1"/>
  <c r="C82" i="22"/>
  <c r="D82" i="22" s="1"/>
  <c r="C82" i="8"/>
  <c r="D82" i="8" s="1"/>
  <c r="C93" i="22"/>
  <c r="D93" i="22" s="1"/>
  <c r="C93" i="8"/>
  <c r="D93" i="8" s="1"/>
  <c r="C104" i="22"/>
  <c r="D104" i="22" s="1"/>
  <c r="C104" i="8"/>
  <c r="D104" i="8" s="1"/>
  <c r="C115" i="22"/>
  <c r="D115" i="22" s="1"/>
  <c r="C115" i="8"/>
  <c r="D115" i="8" s="1"/>
  <c r="C126" i="22"/>
  <c r="D126" i="22" s="1"/>
  <c r="C126" i="8"/>
  <c r="D126" i="8" s="1"/>
  <c r="C137" i="22"/>
  <c r="D137" i="22" s="1"/>
  <c r="C137" i="8"/>
  <c r="D137" i="8" s="1"/>
  <c r="C148" i="22"/>
  <c r="D148" i="22" s="1"/>
  <c r="C148" i="8"/>
  <c r="D148" i="8" s="1"/>
  <c r="C159" i="22"/>
  <c r="D159" i="22" s="1"/>
  <c r="C159" i="8"/>
  <c r="D159" i="8" s="1"/>
  <c r="C170" i="22"/>
  <c r="D170" i="22" s="1"/>
  <c r="C170" i="8"/>
  <c r="D170" i="8" s="1"/>
  <c r="C181" i="22"/>
  <c r="D181" i="22" s="1"/>
  <c r="C181" i="8"/>
  <c r="D181" i="8" s="1"/>
  <c r="C192" i="22"/>
  <c r="D192" i="22" s="1"/>
  <c r="C192" i="8"/>
  <c r="D192" i="8" s="1"/>
  <c r="C203" i="22"/>
  <c r="D203" i="22" s="1"/>
  <c r="C203" i="8"/>
  <c r="D203" i="8" s="1"/>
  <c r="C214" i="22"/>
  <c r="D214" i="22" s="1"/>
  <c r="C214" i="8"/>
  <c r="D214" i="8" s="1"/>
  <c r="C225" i="22"/>
  <c r="D225" i="22" s="1"/>
  <c r="C225" i="8"/>
  <c r="D225" i="8" s="1"/>
  <c r="C236" i="22"/>
  <c r="D236" i="22" s="1"/>
  <c r="C236" i="8"/>
  <c r="D236" i="8" s="1"/>
  <c r="C247" i="22"/>
  <c r="D247" i="22" s="1"/>
  <c r="C247" i="8"/>
  <c r="D247" i="8" s="1"/>
  <c r="C258" i="22"/>
  <c r="D258" i="22" s="1"/>
  <c r="C258" i="8"/>
  <c r="D258" i="8" s="1"/>
  <c r="C269" i="22"/>
  <c r="D269" i="22" s="1"/>
  <c r="C269" i="8"/>
  <c r="D269" i="8" s="1"/>
  <c r="C280" i="22"/>
  <c r="D280" i="22" s="1"/>
  <c r="C280" i="8"/>
  <c r="D280" i="8" s="1"/>
  <c r="C291" i="22"/>
  <c r="D291" i="22" s="1"/>
  <c r="C291" i="8"/>
  <c r="D291" i="8" s="1"/>
  <c r="C302" i="22"/>
  <c r="D302" i="22" s="1"/>
  <c r="C302" i="8"/>
  <c r="D302" i="8" s="1"/>
  <c r="C313" i="22"/>
  <c r="D313" i="22" s="1"/>
  <c r="C313" i="8"/>
  <c r="D313" i="8" s="1"/>
  <c r="C324" i="22"/>
  <c r="D324" i="22" s="1"/>
  <c r="C324" i="8"/>
  <c r="D324" i="8" s="1"/>
  <c r="C335" i="22"/>
  <c r="D335" i="22" s="1"/>
  <c r="C335" i="8"/>
  <c r="D335" i="8" s="1"/>
  <c r="C346" i="22"/>
  <c r="D346" i="22" s="1"/>
  <c r="C346" i="8"/>
  <c r="D346" i="8" s="1"/>
  <c r="C357" i="22"/>
  <c r="D357" i="22" s="1"/>
  <c r="C357" i="8"/>
  <c r="D357" i="8" s="1"/>
  <c r="C368" i="22"/>
  <c r="D368" i="22" s="1"/>
  <c r="C368" i="8"/>
  <c r="D368" i="8" s="1"/>
  <c r="C379" i="22"/>
  <c r="D379" i="22" s="1"/>
  <c r="C379" i="8"/>
  <c r="D379" i="8" s="1"/>
  <c r="C390" i="22"/>
  <c r="D390" i="22" s="1"/>
  <c r="C390" i="8"/>
  <c r="D390" i="8" s="1"/>
  <c r="C401" i="22"/>
  <c r="D401" i="22" s="1"/>
  <c r="C401" i="8"/>
  <c r="D401" i="8" s="1"/>
  <c r="C412" i="22"/>
  <c r="D412" i="22" s="1"/>
  <c r="C412" i="8"/>
  <c r="D412" i="8" s="1"/>
  <c r="C423" i="22"/>
  <c r="D423" i="22" s="1"/>
  <c r="C423" i="8"/>
  <c r="D423" i="8" s="1"/>
  <c r="C6" i="22"/>
  <c r="D6" i="22" s="1"/>
  <c r="C6" i="8"/>
  <c r="D6" i="8" s="1"/>
  <c r="C17" i="22"/>
  <c r="D17" i="22" s="1"/>
  <c r="C17" i="8"/>
  <c r="D17" i="8" s="1"/>
  <c r="C28" i="22"/>
  <c r="D28" i="22" s="1"/>
  <c r="C28" i="8"/>
  <c r="D28" i="8" s="1"/>
  <c r="C39" i="22"/>
  <c r="D39" i="22" s="1"/>
  <c r="C39" i="8"/>
  <c r="D39" i="8" s="1"/>
  <c r="C50" i="22"/>
  <c r="D50" i="22" s="1"/>
  <c r="C50" i="8"/>
  <c r="D50" i="8" s="1"/>
  <c r="C61" i="22"/>
  <c r="D61" i="22" s="1"/>
  <c r="C61" i="8"/>
  <c r="D61" i="8" s="1"/>
  <c r="C72" i="22"/>
  <c r="D72" i="22" s="1"/>
  <c r="C72" i="8"/>
  <c r="D72" i="8" s="1"/>
  <c r="C83" i="22"/>
  <c r="D83" i="22" s="1"/>
  <c r="C83" i="8"/>
  <c r="D83" i="8" s="1"/>
  <c r="C94" i="22"/>
  <c r="D94" i="22" s="1"/>
  <c r="C94" i="8"/>
  <c r="D94" i="8" s="1"/>
  <c r="C105" i="22"/>
  <c r="D105" i="22" s="1"/>
  <c r="C105" i="8"/>
  <c r="D105" i="8" s="1"/>
  <c r="C116" i="22"/>
  <c r="D116" i="22" s="1"/>
  <c r="C116" i="8"/>
  <c r="D116" i="8" s="1"/>
  <c r="C127" i="22"/>
  <c r="D127" i="22" s="1"/>
  <c r="C127" i="8"/>
  <c r="D127" i="8" s="1"/>
  <c r="C138" i="22"/>
  <c r="D138" i="22" s="1"/>
  <c r="C138" i="8"/>
  <c r="D138" i="8" s="1"/>
  <c r="C149" i="22"/>
  <c r="D149" i="22" s="1"/>
  <c r="C149" i="8"/>
  <c r="D149" i="8" s="1"/>
  <c r="C160" i="22"/>
  <c r="D160" i="22" s="1"/>
  <c r="C160" i="8"/>
  <c r="D160" i="8" s="1"/>
  <c r="C171" i="22"/>
  <c r="D171" i="22" s="1"/>
  <c r="C171" i="8"/>
  <c r="D171" i="8" s="1"/>
  <c r="C182" i="22"/>
  <c r="D182" i="22" s="1"/>
  <c r="C182" i="8"/>
  <c r="D182" i="8" s="1"/>
  <c r="C193" i="22"/>
  <c r="D193" i="22" s="1"/>
  <c r="C193" i="8"/>
  <c r="D193" i="8" s="1"/>
  <c r="C204" i="22"/>
  <c r="D204" i="22" s="1"/>
  <c r="C204" i="8"/>
  <c r="D204" i="8" s="1"/>
  <c r="C215" i="22"/>
  <c r="D215" i="22" s="1"/>
  <c r="C215" i="8"/>
  <c r="D215" i="8" s="1"/>
  <c r="C226" i="22"/>
  <c r="D226" i="22" s="1"/>
  <c r="C226" i="8"/>
  <c r="D226" i="8" s="1"/>
  <c r="C237" i="22"/>
  <c r="D237" i="22" s="1"/>
  <c r="C237" i="8"/>
  <c r="D237" i="8" s="1"/>
  <c r="C248" i="22"/>
  <c r="D248" i="22" s="1"/>
  <c r="C248" i="8"/>
  <c r="D248" i="8" s="1"/>
  <c r="C259" i="22"/>
  <c r="D259" i="22" s="1"/>
  <c r="C259" i="8"/>
  <c r="D259" i="8" s="1"/>
  <c r="C270" i="22"/>
  <c r="D270" i="22" s="1"/>
  <c r="C270" i="8"/>
  <c r="D270" i="8" s="1"/>
  <c r="C281" i="22"/>
  <c r="D281" i="22" s="1"/>
  <c r="C281" i="8"/>
  <c r="D281" i="8" s="1"/>
  <c r="C292" i="22"/>
  <c r="D292" i="22" s="1"/>
  <c r="C292" i="8"/>
  <c r="D292" i="8" s="1"/>
  <c r="C303" i="22"/>
  <c r="D303" i="22" s="1"/>
  <c r="C303" i="8"/>
  <c r="D303" i="8" s="1"/>
  <c r="C314" i="22"/>
  <c r="D314" i="22" s="1"/>
  <c r="C314" i="8"/>
  <c r="D314" i="8" s="1"/>
  <c r="C325" i="22"/>
  <c r="D325" i="22" s="1"/>
  <c r="C325" i="8"/>
  <c r="D325" i="8" s="1"/>
  <c r="C336" i="22"/>
  <c r="D336" i="22" s="1"/>
  <c r="C336" i="8"/>
  <c r="D336" i="8" s="1"/>
  <c r="C347" i="22"/>
  <c r="D347" i="22" s="1"/>
  <c r="C347" i="8"/>
  <c r="D347" i="8" s="1"/>
  <c r="C358" i="22"/>
  <c r="D358" i="22" s="1"/>
  <c r="C358" i="8"/>
  <c r="D358" i="8" s="1"/>
  <c r="C369" i="22"/>
  <c r="D369" i="22" s="1"/>
  <c r="C369" i="8"/>
  <c r="D369" i="8" s="1"/>
  <c r="C380" i="22"/>
  <c r="D380" i="22" s="1"/>
  <c r="C380" i="8"/>
  <c r="D380" i="8" s="1"/>
  <c r="C391" i="22"/>
  <c r="D391" i="22" s="1"/>
  <c r="C391" i="8"/>
  <c r="D391" i="8" s="1"/>
  <c r="C402" i="22"/>
  <c r="D402" i="22" s="1"/>
  <c r="C402" i="8"/>
  <c r="D402" i="8" s="1"/>
  <c r="C413" i="22"/>
  <c r="D413" i="22" s="1"/>
  <c r="C413" i="8"/>
  <c r="D413" i="8" s="1"/>
  <c r="C424" i="22"/>
  <c r="D424" i="22" s="1"/>
  <c r="C424" i="8"/>
  <c r="D424" i="8" s="1"/>
  <c r="C7" i="22"/>
  <c r="D7" i="22" s="1"/>
  <c r="C7" i="8"/>
  <c r="D7" i="8" s="1"/>
  <c r="C18" i="22"/>
  <c r="D18" i="22" s="1"/>
  <c r="C18" i="8"/>
  <c r="D18" i="8" s="1"/>
  <c r="C29" i="22"/>
  <c r="D29" i="22" s="1"/>
  <c r="C29" i="8"/>
  <c r="D29" i="8" s="1"/>
  <c r="C40" i="22"/>
  <c r="D40" i="22" s="1"/>
  <c r="C40" i="8"/>
  <c r="D40" i="8" s="1"/>
  <c r="C51" i="22"/>
  <c r="D51" i="22" s="1"/>
  <c r="C51" i="8"/>
  <c r="D51" i="8" s="1"/>
  <c r="C62" i="22"/>
  <c r="D62" i="22" s="1"/>
  <c r="C62" i="8"/>
  <c r="D62" i="8" s="1"/>
  <c r="C73" i="22"/>
  <c r="D73" i="22" s="1"/>
  <c r="C73" i="8"/>
  <c r="D73" i="8" s="1"/>
  <c r="C84" i="22"/>
  <c r="D84" i="22" s="1"/>
  <c r="C84" i="8"/>
  <c r="D84" i="8" s="1"/>
  <c r="C95" i="22"/>
  <c r="D95" i="22" s="1"/>
  <c r="C95" i="8"/>
  <c r="D95" i="8" s="1"/>
  <c r="C106" i="22"/>
  <c r="D106" i="22" s="1"/>
  <c r="C106" i="8"/>
  <c r="D106" i="8" s="1"/>
  <c r="C117" i="22"/>
  <c r="D117" i="22" s="1"/>
  <c r="C117" i="8"/>
  <c r="D117" i="8" s="1"/>
  <c r="C128" i="22"/>
  <c r="D128" i="22" s="1"/>
  <c r="C128" i="8"/>
  <c r="D128" i="8" s="1"/>
  <c r="C139" i="22"/>
  <c r="D139" i="22" s="1"/>
  <c r="C139" i="8"/>
  <c r="D139" i="8" s="1"/>
  <c r="C150" i="22"/>
  <c r="D150" i="22" s="1"/>
  <c r="C150" i="8"/>
  <c r="D150" i="8" s="1"/>
  <c r="C161" i="22"/>
  <c r="D161" i="22" s="1"/>
  <c r="C161" i="8"/>
  <c r="D161" i="8" s="1"/>
  <c r="C172" i="22"/>
  <c r="D172" i="22" s="1"/>
  <c r="C172" i="8"/>
  <c r="D172" i="8" s="1"/>
  <c r="C183" i="22"/>
  <c r="D183" i="22" s="1"/>
  <c r="C183" i="8"/>
  <c r="D183" i="8" s="1"/>
  <c r="C194" i="22"/>
  <c r="D194" i="22" s="1"/>
  <c r="C194" i="8"/>
  <c r="D194" i="8" s="1"/>
  <c r="C205" i="22"/>
  <c r="D205" i="22" s="1"/>
  <c r="C205" i="8"/>
  <c r="D205" i="8" s="1"/>
  <c r="C216" i="22"/>
  <c r="D216" i="22" s="1"/>
  <c r="C216" i="8"/>
  <c r="D216" i="8" s="1"/>
  <c r="C227" i="22"/>
  <c r="D227" i="22" s="1"/>
  <c r="C227" i="8"/>
  <c r="D227" i="8" s="1"/>
  <c r="C238" i="22"/>
  <c r="D238" i="22" s="1"/>
  <c r="C238" i="8"/>
  <c r="D238" i="8" s="1"/>
  <c r="C249" i="22"/>
  <c r="D249" i="22" s="1"/>
  <c r="C249" i="8"/>
  <c r="D249" i="8" s="1"/>
  <c r="C260" i="22"/>
  <c r="D260" i="22" s="1"/>
  <c r="C260" i="8"/>
  <c r="D260" i="8" s="1"/>
  <c r="C271" i="22"/>
  <c r="D271" i="22" s="1"/>
  <c r="C271" i="8"/>
  <c r="D271" i="8" s="1"/>
  <c r="C282" i="22"/>
  <c r="D282" i="22" s="1"/>
  <c r="C282" i="8"/>
  <c r="D282" i="8" s="1"/>
  <c r="C293" i="22"/>
  <c r="D293" i="22" s="1"/>
  <c r="C293" i="8"/>
  <c r="D293" i="8" s="1"/>
  <c r="C304" i="22"/>
  <c r="D304" i="22" s="1"/>
  <c r="C304" i="8"/>
  <c r="D304" i="8" s="1"/>
  <c r="C315" i="22"/>
  <c r="D315" i="22" s="1"/>
  <c r="C315" i="8"/>
  <c r="D315" i="8" s="1"/>
  <c r="C326" i="22"/>
  <c r="D326" i="22" s="1"/>
  <c r="C326" i="8"/>
  <c r="D326" i="8" s="1"/>
  <c r="C337" i="22"/>
  <c r="D337" i="22" s="1"/>
  <c r="C337" i="8"/>
  <c r="D337" i="8" s="1"/>
  <c r="C348" i="22"/>
  <c r="D348" i="22" s="1"/>
  <c r="C348" i="8"/>
  <c r="D348" i="8" s="1"/>
  <c r="C359" i="22"/>
  <c r="D359" i="22" s="1"/>
  <c r="C359" i="8"/>
  <c r="D359" i="8" s="1"/>
  <c r="C370" i="22"/>
  <c r="D370" i="22" s="1"/>
  <c r="C370" i="8"/>
  <c r="D370" i="8" s="1"/>
  <c r="C381" i="22"/>
  <c r="D381" i="22" s="1"/>
  <c r="C381" i="8"/>
  <c r="D381" i="8" s="1"/>
  <c r="C392" i="22"/>
  <c r="D392" i="22" s="1"/>
  <c r="C392" i="8"/>
  <c r="D392" i="8" s="1"/>
  <c r="C403" i="22"/>
  <c r="D403" i="22" s="1"/>
  <c r="C403" i="8"/>
  <c r="D403" i="8" s="1"/>
  <c r="C414" i="22"/>
  <c r="D414" i="22" s="1"/>
  <c r="C414" i="8"/>
  <c r="D414" i="8" s="1"/>
  <c r="C425" i="22"/>
  <c r="D425" i="22" s="1"/>
  <c r="C425" i="8"/>
  <c r="D425" i="8" s="1"/>
  <c r="AI450" i="15"/>
  <c r="AU536" i="15"/>
  <c r="AU541" i="15"/>
  <c r="AV541" i="15" s="1"/>
  <c r="AW541" i="15" s="1"/>
  <c r="AT2" i="22"/>
  <c r="AR502" i="15"/>
  <c r="B6" i="20"/>
  <c r="B15" i="20" s="1"/>
  <c r="AU554" i="15"/>
  <c r="AV554" i="15" s="1"/>
  <c r="AW554" i="15" s="1"/>
  <c r="AU505" i="15"/>
  <c r="AV505" i="15" s="1"/>
  <c r="AW505" i="15" s="1"/>
  <c r="B5" i="20"/>
  <c r="B14" i="20" s="1"/>
  <c r="AU545" i="15"/>
  <c r="AV545" i="15" s="1"/>
  <c r="AW545" i="15" s="1"/>
  <c r="AU526" i="15"/>
  <c r="AV526" i="15" s="1"/>
  <c r="AW526" i="15" s="1"/>
  <c r="AU491" i="15"/>
  <c r="AU549" i="15"/>
  <c r="AV549" i="15" s="1"/>
  <c r="AW549" i="15" s="1"/>
  <c r="AU555" i="15"/>
  <c r="AV555" i="15" s="1"/>
  <c r="AW555" i="15" s="1"/>
  <c r="AU547" i="15"/>
  <c r="AR491" i="15"/>
  <c r="AD327" i="15"/>
  <c r="P327" i="15"/>
  <c r="Q327" i="15"/>
  <c r="R327" i="15"/>
  <c r="U327" i="15"/>
  <c r="W327" i="15"/>
  <c r="V327" i="15"/>
  <c r="X327" i="15"/>
  <c r="AA327" i="15"/>
  <c r="AC327" i="15"/>
  <c r="AB327" i="15"/>
  <c r="T327" i="15"/>
  <c r="S327" i="15"/>
  <c r="Y327" i="15"/>
  <c r="Z327" i="15"/>
  <c r="AD534" i="15"/>
  <c r="P534" i="15"/>
  <c r="AH534" i="15" s="1"/>
  <c r="Q534" i="15"/>
  <c r="S534" i="15"/>
  <c r="U534" i="15"/>
  <c r="V534" i="15"/>
  <c r="W534" i="15"/>
  <c r="Y534" i="15"/>
  <c r="X534" i="15"/>
  <c r="Z534" i="15"/>
  <c r="AA534" i="15"/>
  <c r="R534" i="15"/>
  <c r="T534" i="15"/>
  <c r="AB534" i="15"/>
  <c r="AC534" i="15"/>
  <c r="AD556" i="15"/>
  <c r="Y556" i="15"/>
  <c r="Z556" i="15"/>
  <c r="AB556" i="15"/>
  <c r="AT556" i="15" s="1"/>
  <c r="S556" i="15"/>
  <c r="T556" i="15"/>
  <c r="U556" i="15"/>
  <c r="V556" i="15"/>
  <c r="W556" i="15"/>
  <c r="X556" i="15"/>
  <c r="AA556" i="15"/>
  <c r="P556" i="15"/>
  <c r="AH556" i="15" s="1"/>
  <c r="Q556" i="15"/>
  <c r="R556" i="15"/>
  <c r="AC556" i="15"/>
  <c r="AD535" i="15"/>
  <c r="Q535" i="15"/>
  <c r="X535" i="15"/>
  <c r="Z535" i="15"/>
  <c r="AA535" i="15"/>
  <c r="AC535" i="15"/>
  <c r="U535" i="15"/>
  <c r="W535" i="15"/>
  <c r="AB535" i="15"/>
  <c r="AT535" i="15" s="1"/>
  <c r="V535" i="15"/>
  <c r="Y535" i="15"/>
  <c r="P535" i="15"/>
  <c r="AH535" i="15" s="1"/>
  <c r="R535" i="15"/>
  <c r="S535" i="15"/>
  <c r="T535" i="15"/>
  <c r="AU528" i="15"/>
  <c r="AV528" i="15" s="1"/>
  <c r="AW528" i="15" s="1"/>
  <c r="Q524" i="15"/>
  <c r="AD524" i="15"/>
  <c r="P524" i="15"/>
  <c r="AH524" i="15" s="1"/>
  <c r="W524" i="15"/>
  <c r="X524" i="15"/>
  <c r="Y524" i="15"/>
  <c r="AA524" i="15"/>
  <c r="Z524" i="15"/>
  <c r="AB524" i="15"/>
  <c r="AT524" i="15" s="1"/>
  <c r="AC524" i="15"/>
  <c r="S524" i="15"/>
  <c r="U524" i="15"/>
  <c r="T524" i="15"/>
  <c r="V524" i="15"/>
  <c r="R524" i="15"/>
  <c r="AD513" i="15"/>
  <c r="Q513" i="15"/>
  <c r="W513" i="15"/>
  <c r="X513" i="15"/>
  <c r="Z513" i="15"/>
  <c r="P513" i="15"/>
  <c r="AH513" i="15" s="1"/>
  <c r="R513" i="15"/>
  <c r="S513" i="15"/>
  <c r="U513" i="15"/>
  <c r="V513" i="15"/>
  <c r="T513" i="15"/>
  <c r="Y513" i="15"/>
  <c r="AA513" i="15"/>
  <c r="AB513" i="15"/>
  <c r="AT513" i="15" s="1"/>
  <c r="AC513" i="15"/>
  <c r="AV552" i="15"/>
  <c r="AW552" i="15" s="1"/>
  <c r="T532" i="15"/>
  <c r="S532" i="15"/>
  <c r="U532" i="15"/>
  <c r="AD532" i="15"/>
  <c r="W532" i="15"/>
  <c r="R532" i="15"/>
  <c r="V532" i="15"/>
  <c r="X532" i="15"/>
  <c r="AA532" i="15"/>
  <c r="Y532" i="15"/>
  <c r="Z532" i="15"/>
  <c r="AB532" i="15"/>
  <c r="AT532" i="15" s="1"/>
  <c r="Q532" i="15"/>
  <c r="P532" i="15"/>
  <c r="AH532" i="15" s="1"/>
  <c r="AC532" i="15"/>
  <c r="AD540" i="15"/>
  <c r="AA540" i="15"/>
  <c r="R540" i="15"/>
  <c r="S540" i="15"/>
  <c r="U540" i="15"/>
  <c r="W540" i="15"/>
  <c r="X540" i="15"/>
  <c r="P540" i="15"/>
  <c r="AH540" i="15" s="1"/>
  <c r="T540" i="15"/>
  <c r="V540" i="15"/>
  <c r="Y540" i="15"/>
  <c r="Z540" i="15"/>
  <c r="AB540" i="15"/>
  <c r="AT540" i="15" s="1"/>
  <c r="Q540" i="15"/>
  <c r="AC540" i="15"/>
  <c r="AC543" i="15"/>
  <c r="R543" i="15"/>
  <c r="X543" i="15"/>
  <c r="Y543" i="15"/>
  <c r="AA543" i="15"/>
  <c r="S543" i="15"/>
  <c r="T543" i="15"/>
  <c r="U543" i="15"/>
  <c r="V543" i="15"/>
  <c r="W543" i="15"/>
  <c r="Z543" i="15"/>
  <c r="AB543" i="15"/>
  <c r="AT543" i="15" s="1"/>
  <c r="AU543" i="15" s="1"/>
  <c r="P543" i="15"/>
  <c r="AH543" i="15" s="1"/>
  <c r="Q543" i="15"/>
  <c r="AD543" i="15"/>
  <c r="Y425" i="15"/>
  <c r="P425" i="15"/>
  <c r="R425" i="15"/>
  <c r="V425" i="15"/>
  <c r="W425" i="15"/>
  <c r="X425" i="15"/>
  <c r="AB425" i="15"/>
  <c r="AT425" i="15" s="1"/>
  <c r="Z425" i="15"/>
  <c r="AA425" i="15"/>
  <c r="AC425" i="15"/>
  <c r="T425" i="15"/>
  <c r="U425" i="15"/>
  <c r="Q425" i="15"/>
  <c r="S425" i="15"/>
  <c r="AD425" i="15"/>
  <c r="AD492" i="15"/>
  <c r="Y492" i="15"/>
  <c r="P492" i="15"/>
  <c r="AH492" i="15" s="1"/>
  <c r="Q492" i="15"/>
  <c r="R492" i="15"/>
  <c r="S492" i="15"/>
  <c r="W492" i="15"/>
  <c r="X492" i="15"/>
  <c r="Z492" i="15"/>
  <c r="T492" i="15"/>
  <c r="U492" i="15"/>
  <c r="V492" i="15"/>
  <c r="AC492" i="15"/>
  <c r="AA492" i="15"/>
  <c r="AB492" i="15"/>
  <c r="AD403" i="15"/>
  <c r="V403" i="15"/>
  <c r="W403" i="15"/>
  <c r="X403" i="15"/>
  <c r="Y403" i="15"/>
  <c r="Z403" i="15"/>
  <c r="AA403" i="15"/>
  <c r="AB403" i="15"/>
  <c r="AT403" i="15" s="1"/>
  <c r="T403" i="15"/>
  <c r="U403" i="15"/>
  <c r="AC403" i="15"/>
  <c r="P403" i="15"/>
  <c r="AH403" i="15" s="1"/>
  <c r="Q403" i="15"/>
  <c r="R403" i="15"/>
  <c r="S403" i="15"/>
  <c r="AD495" i="15"/>
  <c r="AA495" i="15"/>
  <c r="R495" i="15"/>
  <c r="S495" i="15"/>
  <c r="U495" i="15"/>
  <c r="Y495" i="15"/>
  <c r="Z495" i="15"/>
  <c r="AB495" i="15"/>
  <c r="AC495" i="15"/>
  <c r="Q495" i="15"/>
  <c r="V495" i="15"/>
  <c r="T495" i="15"/>
  <c r="P495" i="15"/>
  <c r="AH495" i="15" s="1"/>
  <c r="W495" i="15"/>
  <c r="X495" i="15"/>
  <c r="AD339" i="15"/>
  <c r="V339" i="15"/>
  <c r="Z339" i="15"/>
  <c r="T339" i="15"/>
  <c r="U339" i="15"/>
  <c r="W339" i="15"/>
  <c r="X339" i="15"/>
  <c r="Y339" i="15"/>
  <c r="AA339" i="15"/>
  <c r="AB339" i="15"/>
  <c r="AT339" i="15" s="1"/>
  <c r="P339" i="15"/>
  <c r="AH339" i="15" s="1"/>
  <c r="R339" i="15"/>
  <c r="S339" i="15"/>
  <c r="AC339" i="15"/>
  <c r="Q339" i="15"/>
  <c r="AD466" i="15"/>
  <c r="W466" i="15"/>
  <c r="Z466" i="15"/>
  <c r="AA466" i="15"/>
  <c r="AC466" i="15"/>
  <c r="P466" i="15"/>
  <c r="Q466" i="15"/>
  <c r="R466" i="15"/>
  <c r="U466" i="15"/>
  <c r="AB466" i="15"/>
  <c r="AT466" i="15" s="1"/>
  <c r="V466" i="15"/>
  <c r="X466" i="15"/>
  <c r="Y466" i="15"/>
  <c r="S466" i="15"/>
  <c r="T466" i="15"/>
  <c r="AD496" i="15"/>
  <c r="U496" i="15"/>
  <c r="AB496" i="15"/>
  <c r="AC496" i="15"/>
  <c r="P496" i="15"/>
  <c r="AH496" i="15" s="1"/>
  <c r="Q496" i="15"/>
  <c r="R496" i="15"/>
  <c r="W496" i="15"/>
  <c r="Y496" i="15"/>
  <c r="X496" i="15"/>
  <c r="Z496" i="15"/>
  <c r="AA496" i="15"/>
  <c r="S496" i="15"/>
  <c r="T496" i="15"/>
  <c r="V496" i="15"/>
  <c r="AD544" i="15"/>
  <c r="AA544" i="15"/>
  <c r="P544" i="15"/>
  <c r="AH544" i="15" s="1"/>
  <c r="Q544" i="15"/>
  <c r="R544" i="15"/>
  <c r="S544" i="15"/>
  <c r="T544" i="15"/>
  <c r="W544" i="15"/>
  <c r="Y544" i="15"/>
  <c r="AB544" i="15"/>
  <c r="AT544" i="15" s="1"/>
  <c r="AC544" i="15"/>
  <c r="X544" i="15"/>
  <c r="Z544" i="15"/>
  <c r="U544" i="15"/>
  <c r="V544" i="15"/>
  <c r="AD559" i="15"/>
  <c r="Q559" i="15"/>
  <c r="S559" i="15"/>
  <c r="T559" i="15"/>
  <c r="AA559" i="15"/>
  <c r="AC559" i="15"/>
  <c r="AB559" i="15"/>
  <c r="AT559" i="15" s="1"/>
  <c r="P559" i="15"/>
  <c r="AH559" i="15" s="1"/>
  <c r="R559" i="15"/>
  <c r="U559" i="15"/>
  <c r="V559" i="15"/>
  <c r="W559" i="15"/>
  <c r="X559" i="15"/>
  <c r="Y559" i="15"/>
  <c r="Z559" i="15"/>
  <c r="AD533" i="15"/>
  <c r="W533" i="15"/>
  <c r="AC533" i="15"/>
  <c r="V533" i="15"/>
  <c r="X533" i="15"/>
  <c r="P533" i="15"/>
  <c r="AH533" i="15" s="1"/>
  <c r="Q533" i="15"/>
  <c r="R533" i="15"/>
  <c r="S533" i="15"/>
  <c r="T533" i="15"/>
  <c r="Z533" i="15"/>
  <c r="AA533" i="15"/>
  <c r="U533" i="15"/>
  <c r="Y533" i="15"/>
  <c r="AB533" i="15"/>
  <c r="AT533" i="15" s="1"/>
  <c r="AU533" i="15" s="1"/>
  <c r="AV533" i="15" s="1"/>
  <c r="AW533" i="15" s="1"/>
  <c r="U127" i="15"/>
  <c r="AA127" i="15"/>
  <c r="AB127" i="15"/>
  <c r="X127" i="15"/>
  <c r="Y127" i="15"/>
  <c r="Z127" i="15"/>
  <c r="AD127" i="15"/>
  <c r="W127" i="15"/>
  <c r="AC127" i="15"/>
  <c r="P127" i="15"/>
  <c r="AH127" i="15" s="1"/>
  <c r="R127" i="15"/>
  <c r="Q127" i="15"/>
  <c r="S127" i="15"/>
  <c r="T127" i="15"/>
  <c r="V127" i="15"/>
  <c r="AD498" i="15"/>
  <c r="AC498" i="15"/>
  <c r="V498" i="15"/>
  <c r="W498" i="15"/>
  <c r="Y498" i="15"/>
  <c r="AA498" i="15"/>
  <c r="AB498" i="15"/>
  <c r="AT498" i="15" s="1"/>
  <c r="S498" i="15"/>
  <c r="U498" i="15"/>
  <c r="Z498" i="15"/>
  <c r="T498" i="15"/>
  <c r="X498" i="15"/>
  <c r="P498" i="15"/>
  <c r="Q498" i="15"/>
  <c r="R498" i="15"/>
  <c r="AD463" i="15"/>
  <c r="U463" i="15"/>
  <c r="S463" i="15"/>
  <c r="T463" i="15"/>
  <c r="W463" i="15"/>
  <c r="P463" i="15"/>
  <c r="Q463" i="15"/>
  <c r="R463" i="15"/>
  <c r="Y463" i="15"/>
  <c r="V463" i="15"/>
  <c r="X463" i="15"/>
  <c r="Z463" i="15"/>
  <c r="AA463" i="15"/>
  <c r="AC463" i="15"/>
  <c r="AB463" i="15"/>
  <c r="AT463" i="15" s="1"/>
  <c r="AU463" i="15" s="1"/>
  <c r="AV463" i="15" s="1"/>
  <c r="AW463" i="15" s="1"/>
  <c r="AD500" i="15"/>
  <c r="W500" i="15"/>
  <c r="R500" i="15"/>
  <c r="S500" i="15"/>
  <c r="U500" i="15"/>
  <c r="Q500" i="15"/>
  <c r="T500" i="15"/>
  <c r="V500" i="15"/>
  <c r="P500" i="15"/>
  <c r="AH500" i="15" s="1"/>
  <c r="X500" i="15"/>
  <c r="Y500" i="15"/>
  <c r="AB500" i="15"/>
  <c r="AT500" i="15" s="1"/>
  <c r="Z500" i="15"/>
  <c r="AA500" i="15"/>
  <c r="AC500" i="15"/>
  <c r="Y503" i="15"/>
  <c r="U503" i="15"/>
  <c r="V503" i="15"/>
  <c r="X503" i="15"/>
  <c r="P503" i="15"/>
  <c r="AH503" i="15" s="1"/>
  <c r="S503" i="15"/>
  <c r="Q503" i="15"/>
  <c r="R503" i="15"/>
  <c r="T503" i="15"/>
  <c r="Z503" i="15"/>
  <c r="AA503" i="15"/>
  <c r="AD503" i="15"/>
  <c r="AB503" i="15"/>
  <c r="AT503" i="15" s="1"/>
  <c r="AC503" i="15"/>
  <c r="W503" i="15"/>
  <c r="U530" i="15"/>
  <c r="Y530" i="15"/>
  <c r="W530" i="15"/>
  <c r="X530" i="15"/>
  <c r="AD530" i="15"/>
  <c r="AA530" i="15"/>
  <c r="R530" i="15"/>
  <c r="S530" i="15"/>
  <c r="T530" i="15"/>
  <c r="Z530" i="15"/>
  <c r="AB530" i="15"/>
  <c r="AT530" i="15" s="1"/>
  <c r="V530" i="15"/>
  <c r="AC530" i="15"/>
  <c r="P530" i="15"/>
  <c r="AH530" i="15" s="1"/>
  <c r="Q530" i="15"/>
  <c r="S553" i="15"/>
  <c r="T553" i="15"/>
  <c r="V553" i="15"/>
  <c r="AD553" i="15"/>
  <c r="R553" i="15"/>
  <c r="U553" i="15"/>
  <c r="Y553" i="15"/>
  <c r="AC553" i="15"/>
  <c r="Z553" i="15"/>
  <c r="AA553" i="15"/>
  <c r="AB553" i="15"/>
  <c r="AT553" i="15" s="1"/>
  <c r="P553" i="15"/>
  <c r="AH553" i="15" s="1"/>
  <c r="Q553" i="15"/>
  <c r="W553" i="15"/>
  <c r="X553" i="15"/>
  <c r="AD494" i="15"/>
  <c r="S494" i="15"/>
  <c r="Z494" i="15"/>
  <c r="Q494" i="15"/>
  <c r="P494" i="15"/>
  <c r="AH494" i="15" s="1"/>
  <c r="R494" i="15"/>
  <c r="T494" i="15"/>
  <c r="V494" i="15"/>
  <c r="W494" i="15"/>
  <c r="X494" i="15"/>
  <c r="Y494" i="15"/>
  <c r="AA494" i="15"/>
  <c r="U494" i="15"/>
  <c r="AB494" i="15"/>
  <c r="AT494" i="15" s="1"/>
  <c r="AC494" i="15"/>
  <c r="AD480" i="15"/>
  <c r="Y480" i="15"/>
  <c r="X480" i="15"/>
  <c r="V480" i="15"/>
  <c r="W480" i="15"/>
  <c r="AA480" i="15"/>
  <c r="T480" i="15"/>
  <c r="Z480" i="15"/>
  <c r="U480" i="15"/>
  <c r="Q480" i="15"/>
  <c r="S480" i="15"/>
  <c r="AB480" i="15"/>
  <c r="AT480" i="15" s="1"/>
  <c r="AC480" i="15"/>
  <c r="P480" i="15"/>
  <c r="R480" i="15"/>
  <c r="AD521" i="15"/>
  <c r="AC521" i="15"/>
  <c r="P521" i="15"/>
  <c r="AH521" i="15" s="1"/>
  <c r="Q521" i="15"/>
  <c r="AB521" i="15"/>
  <c r="AT521" i="15" s="1"/>
  <c r="AU521" i="15" s="1"/>
  <c r="R521" i="15"/>
  <c r="S521" i="15"/>
  <c r="T521" i="15"/>
  <c r="U521" i="15"/>
  <c r="V521" i="15"/>
  <c r="W521" i="15"/>
  <c r="X521" i="15"/>
  <c r="Y521" i="15"/>
  <c r="Z521" i="15"/>
  <c r="AA521" i="15"/>
  <c r="AD511" i="15"/>
  <c r="W511" i="15"/>
  <c r="AA511" i="15"/>
  <c r="AB511" i="15"/>
  <c r="AT511" i="15" s="1"/>
  <c r="AU511" i="15" s="1"/>
  <c r="AV511" i="15" s="1"/>
  <c r="AW511" i="15" s="1"/>
  <c r="P511" i="15"/>
  <c r="AH511" i="15" s="1"/>
  <c r="Q511" i="15"/>
  <c r="R511" i="15"/>
  <c r="X511" i="15"/>
  <c r="Y511" i="15"/>
  <c r="Z511" i="15"/>
  <c r="T511" i="15"/>
  <c r="V511" i="15"/>
  <c r="U511" i="15"/>
  <c r="AC511" i="15"/>
  <c r="S511" i="15"/>
  <c r="AD493" i="15"/>
  <c r="Q493" i="15"/>
  <c r="V493" i="15"/>
  <c r="W493" i="15"/>
  <c r="Y493" i="15"/>
  <c r="Z493" i="15"/>
  <c r="AA493" i="15"/>
  <c r="AB493" i="15"/>
  <c r="AT493" i="15" s="1"/>
  <c r="AC493" i="15"/>
  <c r="U493" i="15"/>
  <c r="X493" i="15"/>
  <c r="P493" i="15"/>
  <c r="AH493" i="15" s="1"/>
  <c r="R493" i="15"/>
  <c r="S493" i="15"/>
  <c r="T493" i="15"/>
  <c r="AD519" i="15"/>
  <c r="U519" i="15"/>
  <c r="Q519" i="15"/>
  <c r="P519" i="15"/>
  <c r="V519" i="15"/>
  <c r="W519" i="15"/>
  <c r="Z519" i="15"/>
  <c r="AA519" i="15"/>
  <c r="AB519" i="15"/>
  <c r="AT519" i="15" s="1"/>
  <c r="AC519" i="15"/>
  <c r="T519" i="15"/>
  <c r="X519" i="15"/>
  <c r="R519" i="15"/>
  <c r="S519" i="15"/>
  <c r="Y519" i="15"/>
  <c r="AC558" i="15"/>
  <c r="U558" i="15"/>
  <c r="V558" i="15"/>
  <c r="X558" i="15"/>
  <c r="R558" i="15"/>
  <c r="AD558" i="15"/>
  <c r="S558" i="15"/>
  <c r="T558" i="15"/>
  <c r="Y558" i="15"/>
  <c r="W558" i="15"/>
  <c r="Z558" i="15"/>
  <c r="AA558" i="15"/>
  <c r="P558" i="15"/>
  <c r="AH558" i="15" s="1"/>
  <c r="Q558" i="15"/>
  <c r="AB558" i="15"/>
  <c r="AT558" i="15" s="1"/>
  <c r="AD512" i="15"/>
  <c r="X512" i="15"/>
  <c r="P512" i="15"/>
  <c r="AH512" i="15" s="1"/>
  <c r="Y512" i="15"/>
  <c r="Z512" i="15"/>
  <c r="AA512" i="15"/>
  <c r="AB512" i="15"/>
  <c r="AT512" i="15" s="1"/>
  <c r="AC512" i="15"/>
  <c r="Q512" i="15"/>
  <c r="R512" i="15"/>
  <c r="S512" i="15"/>
  <c r="T512" i="15"/>
  <c r="U512" i="15"/>
  <c r="W512" i="15"/>
  <c r="V512" i="15"/>
  <c r="AD523" i="15"/>
  <c r="Y523" i="15"/>
  <c r="Z523" i="15"/>
  <c r="AB523" i="15"/>
  <c r="AT523" i="15" s="1"/>
  <c r="P523" i="15"/>
  <c r="AH523" i="15" s="1"/>
  <c r="R523" i="15"/>
  <c r="T523" i="15"/>
  <c r="V523" i="15"/>
  <c r="W523" i="15"/>
  <c r="X523" i="15"/>
  <c r="AA523" i="15"/>
  <c r="AC523" i="15"/>
  <c r="S523" i="15"/>
  <c r="U523" i="15"/>
  <c r="Q523" i="15"/>
  <c r="AD499" i="15"/>
  <c r="X499" i="15"/>
  <c r="U499" i="15"/>
  <c r="V499" i="15"/>
  <c r="W499" i="15"/>
  <c r="AA499" i="15"/>
  <c r="Y499" i="15"/>
  <c r="Z499" i="15"/>
  <c r="AB499" i="15"/>
  <c r="AT499" i="15" s="1"/>
  <c r="R499" i="15"/>
  <c r="S499" i="15"/>
  <c r="T499" i="15"/>
  <c r="AC499" i="15"/>
  <c r="P499" i="15"/>
  <c r="AH499" i="15" s="1"/>
  <c r="Q499" i="15"/>
  <c r="AD520" i="15"/>
  <c r="AC520" i="15"/>
  <c r="Z520" i="15"/>
  <c r="S520" i="15"/>
  <c r="T520" i="15"/>
  <c r="V520" i="15"/>
  <c r="W520" i="15"/>
  <c r="X520" i="15"/>
  <c r="Y520" i="15"/>
  <c r="AB520" i="15"/>
  <c r="AT520" i="15" s="1"/>
  <c r="AA520" i="15"/>
  <c r="P520" i="15"/>
  <c r="AH520" i="15" s="1"/>
  <c r="Q520" i="15"/>
  <c r="R520" i="15"/>
  <c r="U520" i="15"/>
  <c r="AV536" i="15"/>
  <c r="AW536" i="15" s="1"/>
  <c r="AD515" i="15"/>
  <c r="AA515" i="15"/>
  <c r="Q515" i="15"/>
  <c r="R515" i="15"/>
  <c r="T515" i="15"/>
  <c r="P515" i="15"/>
  <c r="AH515" i="15" s="1"/>
  <c r="U515" i="15"/>
  <c r="V515" i="15"/>
  <c r="S515" i="15"/>
  <c r="W515" i="15"/>
  <c r="X515" i="15"/>
  <c r="Y515" i="15"/>
  <c r="Z515" i="15"/>
  <c r="AB515" i="15"/>
  <c r="AT515" i="15" s="1"/>
  <c r="AC515" i="15"/>
  <c r="W522" i="15"/>
  <c r="AD522" i="15"/>
  <c r="U522" i="15"/>
  <c r="P522" i="15"/>
  <c r="AH522" i="15" s="1"/>
  <c r="R522" i="15"/>
  <c r="X522" i="15"/>
  <c r="Y522" i="15"/>
  <c r="Z522" i="15"/>
  <c r="AC522" i="15"/>
  <c r="AA522" i="15"/>
  <c r="AB522" i="15"/>
  <c r="AT522" i="15" s="1"/>
  <c r="Q522" i="15"/>
  <c r="V522" i="15"/>
  <c r="S522" i="15"/>
  <c r="T522" i="15"/>
  <c r="AD539" i="15"/>
  <c r="S539" i="15"/>
  <c r="AB539" i="15"/>
  <c r="AT539" i="15" s="1"/>
  <c r="AU539" i="15" s="1"/>
  <c r="T539" i="15"/>
  <c r="U539" i="15"/>
  <c r="V539" i="15"/>
  <c r="Y539" i="15"/>
  <c r="W539" i="15"/>
  <c r="X539" i="15"/>
  <c r="Z539" i="15"/>
  <c r="AA539" i="15"/>
  <c r="AC539" i="15"/>
  <c r="R539" i="15"/>
  <c r="P539" i="15"/>
  <c r="AH539" i="15" s="1"/>
  <c r="Q539" i="15"/>
  <c r="AD557" i="15"/>
  <c r="W557" i="15"/>
  <c r="T557" i="15"/>
  <c r="Q557" i="15"/>
  <c r="S557" i="15"/>
  <c r="V557" i="15"/>
  <c r="X557" i="15"/>
  <c r="Y557" i="15"/>
  <c r="Z557" i="15"/>
  <c r="AA557" i="15"/>
  <c r="R557" i="15"/>
  <c r="U557" i="15"/>
  <c r="P557" i="15"/>
  <c r="AH557" i="15" s="1"/>
  <c r="AB557" i="15"/>
  <c r="AT557" i="15" s="1"/>
  <c r="AC557" i="15"/>
  <c r="X323" i="15"/>
  <c r="Z323" i="15"/>
  <c r="AA323" i="15"/>
  <c r="V323" i="15"/>
  <c r="Y323" i="15"/>
  <c r="U323" i="15"/>
  <c r="W323" i="15"/>
  <c r="P323" i="15"/>
  <c r="AH323" i="15" s="1"/>
  <c r="R323" i="15"/>
  <c r="S323" i="15"/>
  <c r="T323" i="15"/>
  <c r="Q323" i="15"/>
  <c r="AD531" i="15"/>
  <c r="AC531" i="15"/>
  <c r="P531" i="15"/>
  <c r="AH531" i="15" s="1"/>
  <c r="Q531" i="15"/>
  <c r="AB531" i="15"/>
  <c r="AT531" i="15" s="1"/>
  <c r="Y531" i="15"/>
  <c r="AA531" i="15"/>
  <c r="Z531" i="15"/>
  <c r="R531" i="15"/>
  <c r="S531" i="15"/>
  <c r="T531" i="15"/>
  <c r="U531" i="15"/>
  <c r="V531" i="15"/>
  <c r="W531" i="15"/>
  <c r="X531" i="15"/>
  <c r="S551" i="15"/>
  <c r="W551" i="15"/>
  <c r="X551" i="15"/>
  <c r="Z551" i="15"/>
  <c r="Q551" i="15"/>
  <c r="R551" i="15"/>
  <c r="T551" i="15"/>
  <c r="U551" i="15"/>
  <c r="V551" i="15"/>
  <c r="P551" i="15"/>
  <c r="AH551" i="15" s="1"/>
  <c r="Y551" i="15"/>
  <c r="AD551" i="15"/>
  <c r="AA551" i="15"/>
  <c r="AB551" i="15"/>
  <c r="AT551" i="15" s="1"/>
  <c r="AC551" i="15"/>
  <c r="AS11" i="22"/>
  <c r="AT11" i="22" s="1"/>
  <c r="AU11" i="22" s="1"/>
  <c r="AV11" i="22" s="1"/>
  <c r="AW11" i="22" s="1"/>
  <c r="AX11" i="22" s="1"/>
  <c r="AQ36" i="22"/>
  <c r="AP36" i="22" s="1"/>
  <c r="AO36" i="22" s="1"/>
  <c r="AN36" i="22" s="1"/>
  <c r="AM36" i="22" s="1"/>
  <c r="AL36" i="22" s="1"/>
  <c r="AK36" i="22" s="1"/>
  <c r="AJ36" i="22" s="1"/>
  <c r="AI36" i="22" s="1"/>
  <c r="AH36" i="22" s="1"/>
  <c r="AG36" i="22" s="1"/>
  <c r="AF36" i="22" s="1"/>
  <c r="AE36" i="22" s="1"/>
  <c r="AD36" i="22" s="1"/>
  <c r="AC36" i="22" s="1"/>
  <c r="AB36" i="22" s="1"/>
  <c r="AA36" i="22" s="1"/>
  <c r="Z36" i="22" s="1"/>
  <c r="Y36" i="22" s="1"/>
  <c r="X36" i="22" s="1"/>
  <c r="W36" i="22" s="1"/>
  <c r="V36" i="22" s="1"/>
  <c r="U36" i="22" s="1"/>
  <c r="T36" i="22" s="1"/>
  <c r="S36" i="22" s="1"/>
  <c r="R36" i="22" s="1"/>
  <c r="Q36" i="22" s="1"/>
  <c r="P36" i="22" s="1"/>
  <c r="O36" i="22" s="1"/>
  <c r="N36" i="22" s="1"/>
  <c r="M36" i="22" s="1"/>
  <c r="L36" i="22" s="1"/>
  <c r="AS55" i="22"/>
  <c r="AT55" i="22" s="1"/>
  <c r="AU55" i="22" s="1"/>
  <c r="AV55" i="22" s="1"/>
  <c r="AW55" i="22" s="1"/>
  <c r="AX55" i="22" s="1"/>
  <c r="AY55" i="22" s="1"/>
  <c r="AZ55" i="22" s="1"/>
  <c r="A55" i="9" s="1"/>
  <c r="AS77" i="22"/>
  <c r="AT77" i="22" s="1"/>
  <c r="AU77" i="22" s="1"/>
  <c r="AV77" i="22" s="1"/>
  <c r="AW77" i="22" s="1"/>
  <c r="AX77" i="22" s="1"/>
  <c r="AY77" i="22" s="1"/>
  <c r="AZ77" i="22" s="1"/>
  <c r="A77" i="9" s="1"/>
  <c r="AQ102" i="22"/>
  <c r="AP102" i="22" s="1"/>
  <c r="AO102" i="22" s="1"/>
  <c r="AN102" i="22" s="1"/>
  <c r="AM102" i="22" s="1"/>
  <c r="AL102" i="22" s="1"/>
  <c r="AK102" i="22" s="1"/>
  <c r="AJ102" i="22" s="1"/>
  <c r="AI102" i="22" s="1"/>
  <c r="AH102" i="22" s="1"/>
  <c r="AG102" i="22" s="1"/>
  <c r="AF102" i="22" s="1"/>
  <c r="AE102" i="22" s="1"/>
  <c r="AD102" i="22" s="1"/>
  <c r="AC102" i="22" s="1"/>
  <c r="AB102" i="22" s="1"/>
  <c r="AA102" i="22" s="1"/>
  <c r="Z102" i="22" s="1"/>
  <c r="Y102" i="22" s="1"/>
  <c r="X102" i="22" s="1"/>
  <c r="W102" i="22" s="1"/>
  <c r="V102" i="22" s="1"/>
  <c r="U102" i="22" s="1"/>
  <c r="T102" i="22" s="1"/>
  <c r="S102" i="22" s="1"/>
  <c r="R102" i="22" s="1"/>
  <c r="Q102" i="22" s="1"/>
  <c r="P102" i="22" s="1"/>
  <c r="O102" i="22" s="1"/>
  <c r="N102" i="22" s="1"/>
  <c r="M102" i="22" s="1"/>
  <c r="L102" i="22" s="1"/>
  <c r="AS121" i="22"/>
  <c r="AT121" i="22" s="1"/>
  <c r="AU121" i="22" s="1"/>
  <c r="AV121" i="22" s="1"/>
  <c r="AW121" i="22" s="1"/>
  <c r="AX121" i="22" s="1"/>
  <c r="AY121" i="22" s="1"/>
  <c r="AZ121" i="22" s="1"/>
  <c r="A121" i="9" s="1"/>
  <c r="AS143" i="22"/>
  <c r="AT143" i="22" s="1"/>
  <c r="AU143" i="22" s="1"/>
  <c r="AV143" i="22" s="1"/>
  <c r="AW143" i="22" s="1"/>
  <c r="AX143" i="22" s="1"/>
  <c r="AY143" i="22" s="1"/>
  <c r="AZ143" i="22" s="1"/>
  <c r="A143" i="9" s="1"/>
  <c r="AS165" i="22"/>
  <c r="AT165" i="22" s="1"/>
  <c r="AU165" i="22" s="1"/>
  <c r="AV165" i="22" s="1"/>
  <c r="AW165" i="22" s="1"/>
  <c r="AX165" i="22" s="1"/>
  <c r="AY165" i="22" s="1"/>
  <c r="AZ165" i="22" s="1"/>
  <c r="A165" i="9" s="1"/>
  <c r="AS187" i="22"/>
  <c r="AT187" i="22" s="1"/>
  <c r="AU187" i="22" s="1"/>
  <c r="AV187" i="22" s="1"/>
  <c r="AW187" i="22" s="1"/>
  <c r="AX187" i="22" s="1"/>
  <c r="AY187" i="22" s="1"/>
  <c r="AZ187" i="22" s="1"/>
  <c r="A187" i="9" s="1"/>
  <c r="AS209" i="22"/>
  <c r="AT209" i="22" s="1"/>
  <c r="AU209" i="22" s="1"/>
  <c r="AV209" i="22" s="1"/>
  <c r="AW209" i="22" s="1"/>
  <c r="AX209" i="22" s="1"/>
  <c r="AY209" i="22" s="1"/>
  <c r="AZ209" i="22" s="1"/>
  <c r="A209" i="9" s="1"/>
  <c r="AS275" i="22"/>
  <c r="AT275" i="22" s="1"/>
  <c r="AU275" i="22" s="1"/>
  <c r="AV275" i="22" s="1"/>
  <c r="AW275" i="22" s="1"/>
  <c r="AX275" i="22" s="1"/>
  <c r="AY275" i="22" s="1"/>
  <c r="AZ275" i="22" s="1"/>
  <c r="A275" i="9" s="1"/>
  <c r="AQ300" i="22"/>
  <c r="AP300" i="22" s="1"/>
  <c r="AO300" i="22" s="1"/>
  <c r="AN300" i="22" s="1"/>
  <c r="AM300" i="22" s="1"/>
  <c r="AL300" i="22" s="1"/>
  <c r="AK300" i="22" s="1"/>
  <c r="AJ300" i="22" s="1"/>
  <c r="AI300" i="22" s="1"/>
  <c r="AH300" i="22" s="1"/>
  <c r="AG300" i="22" s="1"/>
  <c r="AF300" i="22" s="1"/>
  <c r="AE300" i="22" s="1"/>
  <c r="AD300" i="22" s="1"/>
  <c r="AC300" i="22" s="1"/>
  <c r="AB300" i="22" s="1"/>
  <c r="AA300" i="22" s="1"/>
  <c r="Z300" i="22" s="1"/>
  <c r="Y300" i="22" s="1"/>
  <c r="X300" i="22" s="1"/>
  <c r="W300" i="22" s="1"/>
  <c r="V300" i="22" s="1"/>
  <c r="U300" i="22" s="1"/>
  <c r="T300" i="22" s="1"/>
  <c r="S300" i="22" s="1"/>
  <c r="R300" i="22" s="1"/>
  <c r="Q300" i="22" s="1"/>
  <c r="P300" i="22" s="1"/>
  <c r="O300" i="22" s="1"/>
  <c r="N300" i="22" s="1"/>
  <c r="M300" i="22" s="1"/>
  <c r="L300" i="22" s="1"/>
  <c r="AS319" i="22"/>
  <c r="AT319" i="22" s="1"/>
  <c r="AU319" i="22" s="1"/>
  <c r="AV319" i="22" s="1"/>
  <c r="AW319" i="22" s="1"/>
  <c r="AX319" i="22" s="1"/>
  <c r="AY319" i="22" s="1"/>
  <c r="AZ319" i="22" s="1"/>
  <c r="A319" i="9" s="1"/>
  <c r="AQ344" i="22"/>
  <c r="AP344" i="22" s="1"/>
  <c r="AO344" i="22" s="1"/>
  <c r="AN344" i="22" s="1"/>
  <c r="AM344" i="22" s="1"/>
  <c r="AL344" i="22" s="1"/>
  <c r="AK344" i="22" s="1"/>
  <c r="AJ344" i="22" s="1"/>
  <c r="AI344" i="22" s="1"/>
  <c r="AH344" i="22" s="1"/>
  <c r="AG344" i="22" s="1"/>
  <c r="AF344" i="22" s="1"/>
  <c r="AE344" i="22" s="1"/>
  <c r="AD344" i="22" s="1"/>
  <c r="AC344" i="22" s="1"/>
  <c r="AB344" i="22" s="1"/>
  <c r="AA344" i="22" s="1"/>
  <c r="Z344" i="22" s="1"/>
  <c r="Y344" i="22" s="1"/>
  <c r="X344" i="22" s="1"/>
  <c r="W344" i="22" s="1"/>
  <c r="V344" i="22" s="1"/>
  <c r="U344" i="22" s="1"/>
  <c r="T344" i="22" s="1"/>
  <c r="S344" i="22" s="1"/>
  <c r="R344" i="22" s="1"/>
  <c r="Q344" i="22" s="1"/>
  <c r="P344" i="22" s="1"/>
  <c r="O344" i="22" s="1"/>
  <c r="N344" i="22" s="1"/>
  <c r="M344" i="22" s="1"/>
  <c r="L344" i="22" s="1"/>
  <c r="AQ366" i="22"/>
  <c r="AP366" i="22" s="1"/>
  <c r="AO366" i="22" s="1"/>
  <c r="AN366" i="22" s="1"/>
  <c r="AM366" i="22" s="1"/>
  <c r="AL366" i="22" s="1"/>
  <c r="AK366" i="22" s="1"/>
  <c r="AJ366" i="22" s="1"/>
  <c r="AI366" i="22" s="1"/>
  <c r="AH366" i="22" s="1"/>
  <c r="AG366" i="22" s="1"/>
  <c r="AF366" i="22" s="1"/>
  <c r="AE366" i="22" s="1"/>
  <c r="AD366" i="22" s="1"/>
  <c r="AC366" i="22" s="1"/>
  <c r="AB366" i="22" s="1"/>
  <c r="AA366" i="22" s="1"/>
  <c r="Z366" i="22" s="1"/>
  <c r="Y366" i="22" s="1"/>
  <c r="X366" i="22" s="1"/>
  <c r="W366" i="22" s="1"/>
  <c r="V366" i="22" s="1"/>
  <c r="U366" i="22" s="1"/>
  <c r="T366" i="22" s="1"/>
  <c r="S366" i="22" s="1"/>
  <c r="R366" i="22" s="1"/>
  <c r="Q366" i="22" s="1"/>
  <c r="P366" i="22" s="1"/>
  <c r="O366" i="22" s="1"/>
  <c r="N366" i="22" s="1"/>
  <c r="M366" i="22" s="1"/>
  <c r="L366" i="22" s="1"/>
  <c r="AS385" i="22"/>
  <c r="AT385" i="22" s="1"/>
  <c r="AU385" i="22" s="1"/>
  <c r="AV385" i="22" s="1"/>
  <c r="AW385" i="22" s="1"/>
  <c r="AX385" i="22" s="1"/>
  <c r="AY385" i="22" s="1"/>
  <c r="AZ385" i="22" s="1"/>
  <c r="A385" i="9" s="1"/>
  <c r="AQ388" i="22"/>
  <c r="AP388" i="22" s="1"/>
  <c r="AO388" i="22" s="1"/>
  <c r="AN388" i="22" s="1"/>
  <c r="AM388" i="22" s="1"/>
  <c r="AL388" i="22" s="1"/>
  <c r="AK388" i="22" s="1"/>
  <c r="AJ388" i="22" s="1"/>
  <c r="AI388" i="22" s="1"/>
  <c r="AH388" i="22" s="1"/>
  <c r="AG388" i="22" s="1"/>
  <c r="AF388" i="22" s="1"/>
  <c r="AE388" i="22" s="1"/>
  <c r="AD388" i="22" s="1"/>
  <c r="AC388" i="22" s="1"/>
  <c r="AB388" i="22" s="1"/>
  <c r="AA388" i="22" s="1"/>
  <c r="Z388" i="22" s="1"/>
  <c r="Y388" i="22" s="1"/>
  <c r="X388" i="22" s="1"/>
  <c r="W388" i="22" s="1"/>
  <c r="V388" i="22" s="1"/>
  <c r="U388" i="22" s="1"/>
  <c r="T388" i="22" s="1"/>
  <c r="S388" i="22" s="1"/>
  <c r="R388" i="22" s="1"/>
  <c r="Q388" i="22" s="1"/>
  <c r="P388" i="22" s="1"/>
  <c r="O388" i="22" s="1"/>
  <c r="N388" i="22" s="1"/>
  <c r="M388" i="22" s="1"/>
  <c r="L388" i="22" s="1"/>
  <c r="AQ410" i="22"/>
  <c r="AP410" i="22" s="1"/>
  <c r="AO410" i="22" s="1"/>
  <c r="AN410" i="22" s="1"/>
  <c r="AM410" i="22" s="1"/>
  <c r="AL410" i="22" s="1"/>
  <c r="AK410" i="22" s="1"/>
  <c r="AJ410" i="22" s="1"/>
  <c r="AI410" i="22" s="1"/>
  <c r="AH410" i="22" s="1"/>
  <c r="AG410" i="22" s="1"/>
  <c r="AF410" i="22" s="1"/>
  <c r="AE410" i="22" s="1"/>
  <c r="AD410" i="22" s="1"/>
  <c r="AC410" i="22" s="1"/>
  <c r="AB410" i="22" s="1"/>
  <c r="AA410" i="22" s="1"/>
  <c r="Z410" i="22" s="1"/>
  <c r="Y410" i="22" s="1"/>
  <c r="X410" i="22" s="1"/>
  <c r="W410" i="22" s="1"/>
  <c r="V410" i="22" s="1"/>
  <c r="U410" i="22" s="1"/>
  <c r="T410" i="22" s="1"/>
  <c r="S410" i="22" s="1"/>
  <c r="R410" i="22" s="1"/>
  <c r="Q410" i="22" s="1"/>
  <c r="P410" i="22" s="1"/>
  <c r="O410" i="22" s="1"/>
  <c r="N410" i="22" s="1"/>
  <c r="M410" i="22" s="1"/>
  <c r="L410" i="22" s="1"/>
  <c r="AS429" i="22"/>
  <c r="AT429" i="22" s="1"/>
  <c r="AU429" i="22" s="1"/>
  <c r="AV429" i="22" s="1"/>
  <c r="AW429" i="22" s="1"/>
  <c r="AX429" i="22" s="1"/>
  <c r="AY429" i="22" s="1"/>
  <c r="AZ429" i="22" s="1"/>
  <c r="A429" i="9" s="1"/>
  <c r="AS14" i="22"/>
  <c r="AT14" i="22" s="1"/>
  <c r="AU14" i="22" s="1"/>
  <c r="AV14" i="22" s="1"/>
  <c r="AW14" i="22" s="1"/>
  <c r="AX14" i="22" s="1"/>
  <c r="AY14" i="22" s="1"/>
  <c r="AZ14" i="22" s="1"/>
  <c r="A14" i="9" s="1"/>
  <c r="AS36" i="22"/>
  <c r="AT36" i="22" s="1"/>
  <c r="AU36" i="22" s="1"/>
  <c r="AV36" i="22" s="1"/>
  <c r="AW36" i="22" s="1"/>
  <c r="AX36" i="22" s="1"/>
  <c r="AY36" i="22" s="1"/>
  <c r="AZ36" i="22" s="1"/>
  <c r="A36" i="9" s="1"/>
  <c r="AQ39" i="22"/>
  <c r="AP39" i="22" s="1"/>
  <c r="AO39" i="22" s="1"/>
  <c r="AN39" i="22" s="1"/>
  <c r="AM39" i="22" s="1"/>
  <c r="AL39" i="22" s="1"/>
  <c r="AK39" i="22" s="1"/>
  <c r="AJ39" i="22" s="1"/>
  <c r="AI39" i="22" s="1"/>
  <c r="AH39" i="22" s="1"/>
  <c r="AG39" i="22" s="1"/>
  <c r="AF39" i="22" s="1"/>
  <c r="AE39" i="22" s="1"/>
  <c r="AD39" i="22" s="1"/>
  <c r="AC39" i="22" s="1"/>
  <c r="AB39" i="22" s="1"/>
  <c r="AA39" i="22" s="1"/>
  <c r="Z39" i="22" s="1"/>
  <c r="Y39" i="22" s="1"/>
  <c r="X39" i="22" s="1"/>
  <c r="W39" i="22" s="1"/>
  <c r="V39" i="22" s="1"/>
  <c r="U39" i="22" s="1"/>
  <c r="T39" i="22" s="1"/>
  <c r="S39" i="22" s="1"/>
  <c r="R39" i="22" s="1"/>
  <c r="Q39" i="22" s="1"/>
  <c r="P39" i="22" s="1"/>
  <c r="O39" i="22" s="1"/>
  <c r="N39" i="22" s="1"/>
  <c r="M39" i="22" s="1"/>
  <c r="L39" i="22" s="1"/>
  <c r="AQ61" i="22"/>
  <c r="AP61" i="22" s="1"/>
  <c r="AO61" i="22" s="1"/>
  <c r="AN61" i="22" s="1"/>
  <c r="AM61" i="22" s="1"/>
  <c r="AL61" i="22" s="1"/>
  <c r="AK61" i="22" s="1"/>
  <c r="AJ61" i="22" s="1"/>
  <c r="AI61" i="22" s="1"/>
  <c r="AH61" i="22" s="1"/>
  <c r="AG61" i="22" s="1"/>
  <c r="AF61" i="22" s="1"/>
  <c r="AE61" i="22" s="1"/>
  <c r="AD61" i="22" s="1"/>
  <c r="AC61" i="22" s="1"/>
  <c r="AB61" i="22" s="1"/>
  <c r="AA61" i="22" s="1"/>
  <c r="Z61" i="22" s="1"/>
  <c r="Y61" i="22" s="1"/>
  <c r="X61" i="22" s="1"/>
  <c r="W61" i="22" s="1"/>
  <c r="V61" i="22" s="1"/>
  <c r="U61" i="22" s="1"/>
  <c r="T61" i="22" s="1"/>
  <c r="S61" i="22" s="1"/>
  <c r="R61" i="22" s="1"/>
  <c r="Q61" i="22" s="1"/>
  <c r="P61" i="22" s="1"/>
  <c r="O61" i="22" s="1"/>
  <c r="N61" i="22" s="1"/>
  <c r="M61" i="22" s="1"/>
  <c r="L61" i="22" s="1"/>
  <c r="AQ83" i="22"/>
  <c r="AP83" i="22" s="1"/>
  <c r="AO83" i="22" s="1"/>
  <c r="AN83" i="22" s="1"/>
  <c r="AM83" i="22" s="1"/>
  <c r="AL83" i="22" s="1"/>
  <c r="AK83" i="22" s="1"/>
  <c r="AJ83" i="22" s="1"/>
  <c r="AI83" i="22" s="1"/>
  <c r="AH83" i="22" s="1"/>
  <c r="AG83" i="22" s="1"/>
  <c r="AF83" i="22" s="1"/>
  <c r="AE83" i="22" s="1"/>
  <c r="AD83" i="22" s="1"/>
  <c r="AC83" i="22" s="1"/>
  <c r="AB83" i="22" s="1"/>
  <c r="AA83" i="22" s="1"/>
  <c r="Z83" i="22" s="1"/>
  <c r="Y83" i="22" s="1"/>
  <c r="X83" i="22" s="1"/>
  <c r="W83" i="22" s="1"/>
  <c r="V83" i="22" s="1"/>
  <c r="U83" i="22" s="1"/>
  <c r="T83" i="22" s="1"/>
  <c r="S83" i="22" s="1"/>
  <c r="R83" i="22" s="1"/>
  <c r="Q83" i="22" s="1"/>
  <c r="P83" i="22" s="1"/>
  <c r="O83" i="22" s="1"/>
  <c r="N83" i="22" s="1"/>
  <c r="M83" i="22" s="1"/>
  <c r="L83" i="22" s="1"/>
  <c r="AQ105" i="22"/>
  <c r="AP105" i="22" s="1"/>
  <c r="AO105" i="22" s="1"/>
  <c r="AN105" i="22" s="1"/>
  <c r="AM105" i="22" s="1"/>
  <c r="AL105" i="22" s="1"/>
  <c r="AK105" i="22" s="1"/>
  <c r="AJ105" i="22" s="1"/>
  <c r="AI105" i="22" s="1"/>
  <c r="AH105" i="22" s="1"/>
  <c r="AG105" i="22" s="1"/>
  <c r="AF105" i="22" s="1"/>
  <c r="AE105" i="22" s="1"/>
  <c r="AD105" i="22" s="1"/>
  <c r="AC105" i="22" s="1"/>
  <c r="AB105" i="22" s="1"/>
  <c r="AA105" i="22" s="1"/>
  <c r="Z105" i="22" s="1"/>
  <c r="Y105" i="22" s="1"/>
  <c r="X105" i="22" s="1"/>
  <c r="W105" i="22" s="1"/>
  <c r="V105" i="22" s="1"/>
  <c r="U105" i="22" s="1"/>
  <c r="T105" i="22" s="1"/>
  <c r="S105" i="22" s="1"/>
  <c r="R105" i="22" s="1"/>
  <c r="Q105" i="22" s="1"/>
  <c r="P105" i="22" s="1"/>
  <c r="O105" i="22" s="1"/>
  <c r="N105" i="22" s="1"/>
  <c r="M105" i="22" s="1"/>
  <c r="L105" i="22" s="1"/>
  <c r="AQ127" i="22"/>
  <c r="AP127" i="22" s="1"/>
  <c r="AO127" i="22" s="1"/>
  <c r="AN127" i="22" s="1"/>
  <c r="AM127" i="22" s="1"/>
  <c r="AL127" i="22" s="1"/>
  <c r="AK127" i="22" s="1"/>
  <c r="AJ127" i="22" s="1"/>
  <c r="AI127" i="22" s="1"/>
  <c r="AH127" i="22" s="1"/>
  <c r="AG127" i="22" s="1"/>
  <c r="AF127" i="22" s="1"/>
  <c r="AE127" i="22" s="1"/>
  <c r="AD127" i="22" s="1"/>
  <c r="AC127" i="22" s="1"/>
  <c r="AB127" i="22" s="1"/>
  <c r="AA127" i="22" s="1"/>
  <c r="Z127" i="22" s="1"/>
  <c r="Y127" i="22" s="1"/>
  <c r="X127" i="22" s="1"/>
  <c r="W127" i="22" s="1"/>
  <c r="V127" i="22" s="1"/>
  <c r="U127" i="22" s="1"/>
  <c r="T127" i="22" s="1"/>
  <c r="S127" i="22" s="1"/>
  <c r="R127" i="22" s="1"/>
  <c r="Q127" i="22" s="1"/>
  <c r="P127" i="22" s="1"/>
  <c r="O127" i="22" s="1"/>
  <c r="N127" i="22" s="1"/>
  <c r="M127" i="22" s="1"/>
  <c r="L127" i="22" s="1"/>
  <c r="AQ149" i="22"/>
  <c r="AP149" i="22" s="1"/>
  <c r="AO149" i="22" s="1"/>
  <c r="AN149" i="22" s="1"/>
  <c r="AM149" i="22" s="1"/>
  <c r="AL149" i="22" s="1"/>
  <c r="AK149" i="22" s="1"/>
  <c r="AJ149" i="22" s="1"/>
  <c r="AI149" i="22" s="1"/>
  <c r="AH149" i="22" s="1"/>
  <c r="AG149" i="22" s="1"/>
  <c r="AF149" i="22" s="1"/>
  <c r="AE149" i="22" s="1"/>
  <c r="AD149" i="22" s="1"/>
  <c r="AC149" i="22" s="1"/>
  <c r="AB149" i="22" s="1"/>
  <c r="AA149" i="22" s="1"/>
  <c r="Z149" i="22" s="1"/>
  <c r="Y149" i="22" s="1"/>
  <c r="X149" i="22" s="1"/>
  <c r="W149" i="22" s="1"/>
  <c r="V149" i="22" s="1"/>
  <c r="U149" i="22" s="1"/>
  <c r="T149" i="22" s="1"/>
  <c r="S149" i="22" s="1"/>
  <c r="R149" i="22" s="1"/>
  <c r="Q149" i="22" s="1"/>
  <c r="P149" i="22" s="1"/>
  <c r="O149" i="22" s="1"/>
  <c r="N149" i="22" s="1"/>
  <c r="M149" i="22" s="1"/>
  <c r="L149" i="22" s="1"/>
  <c r="AQ325" i="22"/>
  <c r="AP325" i="22" s="1"/>
  <c r="AO325" i="22" s="1"/>
  <c r="AN325" i="22" s="1"/>
  <c r="AM325" i="22" s="1"/>
  <c r="AL325" i="22" s="1"/>
  <c r="AK325" i="22" s="1"/>
  <c r="AJ325" i="22" s="1"/>
  <c r="AI325" i="22" s="1"/>
  <c r="AH325" i="22" s="1"/>
  <c r="AG325" i="22" s="1"/>
  <c r="AF325" i="22" s="1"/>
  <c r="AE325" i="22" s="1"/>
  <c r="AD325" i="22" s="1"/>
  <c r="AC325" i="22" s="1"/>
  <c r="AB325" i="22" s="1"/>
  <c r="AA325" i="22" s="1"/>
  <c r="Z325" i="22" s="1"/>
  <c r="Y325" i="22" s="1"/>
  <c r="X325" i="22" s="1"/>
  <c r="W325" i="22" s="1"/>
  <c r="V325" i="22" s="1"/>
  <c r="U325" i="22" s="1"/>
  <c r="T325" i="22" s="1"/>
  <c r="S325" i="22" s="1"/>
  <c r="R325" i="22" s="1"/>
  <c r="Q325" i="22" s="1"/>
  <c r="P325" i="22" s="1"/>
  <c r="O325" i="22" s="1"/>
  <c r="N325" i="22" s="1"/>
  <c r="M325" i="22" s="1"/>
  <c r="L325" i="22" s="1"/>
  <c r="AS344" i="22"/>
  <c r="AT344" i="22" s="1"/>
  <c r="AU344" i="22" s="1"/>
  <c r="AV344" i="22" s="1"/>
  <c r="AW344" i="22" s="1"/>
  <c r="AX344" i="22" s="1"/>
  <c r="AY344" i="22" s="1"/>
  <c r="AZ344" i="22" s="1"/>
  <c r="A344" i="9" s="1"/>
  <c r="AQ369" i="22"/>
  <c r="AP369" i="22" s="1"/>
  <c r="AO369" i="22" s="1"/>
  <c r="AN369" i="22" s="1"/>
  <c r="AM369" i="22" s="1"/>
  <c r="AL369" i="22" s="1"/>
  <c r="AK369" i="22" s="1"/>
  <c r="AJ369" i="22" s="1"/>
  <c r="AI369" i="22" s="1"/>
  <c r="AH369" i="22" s="1"/>
  <c r="AG369" i="22" s="1"/>
  <c r="AF369" i="22" s="1"/>
  <c r="AE369" i="22" s="1"/>
  <c r="AD369" i="22" s="1"/>
  <c r="AC369" i="22" s="1"/>
  <c r="AB369" i="22" s="1"/>
  <c r="AA369" i="22" s="1"/>
  <c r="Z369" i="22" s="1"/>
  <c r="Y369" i="22" s="1"/>
  <c r="X369" i="22" s="1"/>
  <c r="W369" i="22" s="1"/>
  <c r="V369" i="22" s="1"/>
  <c r="U369" i="22" s="1"/>
  <c r="T369" i="22" s="1"/>
  <c r="S369" i="22" s="1"/>
  <c r="R369" i="22" s="1"/>
  <c r="Q369" i="22" s="1"/>
  <c r="P369" i="22" s="1"/>
  <c r="O369" i="22" s="1"/>
  <c r="N369" i="22" s="1"/>
  <c r="M369" i="22" s="1"/>
  <c r="L369" i="22" s="1"/>
  <c r="AQ391" i="22"/>
  <c r="AP391" i="22" s="1"/>
  <c r="AO391" i="22" s="1"/>
  <c r="AN391" i="22" s="1"/>
  <c r="AM391" i="22" s="1"/>
  <c r="AL391" i="22" s="1"/>
  <c r="AK391" i="22" s="1"/>
  <c r="AJ391" i="22" s="1"/>
  <c r="AI391" i="22" s="1"/>
  <c r="AH391" i="22" s="1"/>
  <c r="AG391" i="22" s="1"/>
  <c r="AF391" i="22" s="1"/>
  <c r="AE391" i="22" s="1"/>
  <c r="AD391" i="22" s="1"/>
  <c r="AC391" i="22" s="1"/>
  <c r="AB391" i="22" s="1"/>
  <c r="AA391" i="22" s="1"/>
  <c r="Z391" i="22" s="1"/>
  <c r="Y391" i="22" s="1"/>
  <c r="X391" i="22" s="1"/>
  <c r="W391" i="22" s="1"/>
  <c r="V391" i="22" s="1"/>
  <c r="U391" i="22" s="1"/>
  <c r="T391" i="22" s="1"/>
  <c r="S391" i="22" s="1"/>
  <c r="R391" i="22" s="1"/>
  <c r="Q391" i="22" s="1"/>
  <c r="P391" i="22" s="1"/>
  <c r="O391" i="22" s="1"/>
  <c r="N391" i="22" s="1"/>
  <c r="M391" i="22" s="1"/>
  <c r="L391" i="22" s="1"/>
  <c r="AS410" i="22"/>
  <c r="AT410" i="22" s="1"/>
  <c r="AU410" i="22" s="1"/>
  <c r="AV410" i="22" s="1"/>
  <c r="AW410" i="22" s="1"/>
  <c r="AX410" i="22" s="1"/>
  <c r="AY410" i="22" s="1"/>
  <c r="AZ410" i="22" s="1"/>
  <c r="A410" i="9" s="1"/>
  <c r="AS432" i="22"/>
  <c r="AT432" i="22" s="1"/>
  <c r="AU432" i="22" s="1"/>
  <c r="AV432" i="22" s="1"/>
  <c r="AW432" i="22" s="1"/>
  <c r="AX432" i="22" s="1"/>
  <c r="AY432" i="22" s="1"/>
  <c r="AZ432" i="22" s="1"/>
  <c r="A432" i="9" s="1"/>
  <c r="AS17" i="22"/>
  <c r="AT17" i="22" s="1"/>
  <c r="AU17" i="22" s="1"/>
  <c r="AV17" i="22" s="1"/>
  <c r="AW17" i="22" s="1"/>
  <c r="AX17" i="22" s="1"/>
  <c r="AY17" i="22" s="1"/>
  <c r="AZ17" i="22" s="1"/>
  <c r="A17" i="9" s="1"/>
  <c r="AQ20" i="22"/>
  <c r="AP20" i="22" s="1"/>
  <c r="AO20" i="22" s="1"/>
  <c r="AN20" i="22" s="1"/>
  <c r="AM20" i="22" s="1"/>
  <c r="AL20" i="22" s="1"/>
  <c r="AK20" i="22" s="1"/>
  <c r="AJ20" i="22" s="1"/>
  <c r="AI20" i="22" s="1"/>
  <c r="AH20" i="22" s="1"/>
  <c r="AG20" i="22" s="1"/>
  <c r="AF20" i="22" s="1"/>
  <c r="AE20" i="22" s="1"/>
  <c r="AD20" i="22" s="1"/>
  <c r="AC20" i="22" s="1"/>
  <c r="AB20" i="22" s="1"/>
  <c r="AA20" i="22" s="1"/>
  <c r="Z20" i="22" s="1"/>
  <c r="Y20" i="22" s="1"/>
  <c r="X20" i="22" s="1"/>
  <c r="W20" i="22" s="1"/>
  <c r="V20" i="22" s="1"/>
  <c r="U20" i="22" s="1"/>
  <c r="T20" i="22" s="1"/>
  <c r="S20" i="22" s="1"/>
  <c r="R20" i="22" s="1"/>
  <c r="Q20" i="22" s="1"/>
  <c r="P20" i="22" s="1"/>
  <c r="O20" i="22" s="1"/>
  <c r="N20" i="22" s="1"/>
  <c r="M20" i="22" s="1"/>
  <c r="L20" i="22" s="1"/>
  <c r="AS39" i="22"/>
  <c r="AT39" i="22" s="1"/>
  <c r="AU39" i="22" s="1"/>
  <c r="AV39" i="22" s="1"/>
  <c r="AW39" i="22" s="1"/>
  <c r="AX39" i="22" s="1"/>
  <c r="AY39" i="22" s="1"/>
  <c r="AZ39" i="22" s="1"/>
  <c r="A39" i="9" s="1"/>
  <c r="AQ64" i="22"/>
  <c r="AP64" i="22" s="1"/>
  <c r="AO64" i="22" s="1"/>
  <c r="AN64" i="22" s="1"/>
  <c r="AM64" i="22" s="1"/>
  <c r="AL64" i="22" s="1"/>
  <c r="AK64" i="22" s="1"/>
  <c r="AJ64" i="22" s="1"/>
  <c r="AI64" i="22" s="1"/>
  <c r="AH64" i="22" s="1"/>
  <c r="AG64" i="22" s="1"/>
  <c r="AF64" i="22" s="1"/>
  <c r="AE64" i="22" s="1"/>
  <c r="AD64" i="22" s="1"/>
  <c r="AC64" i="22" s="1"/>
  <c r="AB64" i="22" s="1"/>
  <c r="AA64" i="22" s="1"/>
  <c r="Z64" i="22" s="1"/>
  <c r="Y64" i="22" s="1"/>
  <c r="X64" i="22" s="1"/>
  <c r="W64" i="22" s="1"/>
  <c r="V64" i="22" s="1"/>
  <c r="U64" i="22" s="1"/>
  <c r="T64" i="22" s="1"/>
  <c r="S64" i="22" s="1"/>
  <c r="R64" i="22" s="1"/>
  <c r="Q64" i="22" s="1"/>
  <c r="P64" i="22" s="1"/>
  <c r="O64" i="22" s="1"/>
  <c r="N64" i="22" s="1"/>
  <c r="M64" i="22" s="1"/>
  <c r="L64" i="22" s="1"/>
  <c r="AS83" i="22"/>
  <c r="AT83" i="22" s="1"/>
  <c r="AU83" i="22" s="1"/>
  <c r="AV83" i="22" s="1"/>
  <c r="AW83" i="22" s="1"/>
  <c r="AX83" i="22" s="1"/>
  <c r="AY83" i="22" s="1"/>
  <c r="AZ83" i="22" s="1"/>
  <c r="A83" i="9" s="1"/>
  <c r="AS127" i="22"/>
  <c r="AT127" i="22" s="1"/>
  <c r="AU127" i="22" s="1"/>
  <c r="AV127" i="22" s="1"/>
  <c r="AW127" i="22" s="1"/>
  <c r="AX127" i="22" s="1"/>
  <c r="AY127" i="22" s="1"/>
  <c r="AZ127" i="22" s="1"/>
  <c r="A127" i="9" s="1"/>
  <c r="AQ152" i="22"/>
  <c r="AP152" i="22" s="1"/>
  <c r="AO152" i="22" s="1"/>
  <c r="AN152" i="22" s="1"/>
  <c r="AM152" i="22" s="1"/>
  <c r="AL152" i="22" s="1"/>
  <c r="AK152" i="22" s="1"/>
  <c r="AJ152" i="22" s="1"/>
  <c r="AI152" i="22" s="1"/>
  <c r="AH152" i="22" s="1"/>
  <c r="AG152" i="22" s="1"/>
  <c r="AF152" i="22" s="1"/>
  <c r="AE152" i="22" s="1"/>
  <c r="AD152" i="22" s="1"/>
  <c r="AC152" i="22" s="1"/>
  <c r="AB152" i="22" s="1"/>
  <c r="AA152" i="22" s="1"/>
  <c r="Z152" i="22" s="1"/>
  <c r="Y152" i="22" s="1"/>
  <c r="X152" i="22" s="1"/>
  <c r="W152" i="22" s="1"/>
  <c r="V152" i="22" s="1"/>
  <c r="U152" i="22" s="1"/>
  <c r="T152" i="22" s="1"/>
  <c r="S152" i="22" s="1"/>
  <c r="R152" i="22" s="1"/>
  <c r="Q152" i="22" s="1"/>
  <c r="P152" i="22" s="1"/>
  <c r="O152" i="22" s="1"/>
  <c r="N152" i="22" s="1"/>
  <c r="M152" i="22" s="1"/>
  <c r="L152" i="22" s="1"/>
  <c r="AQ196" i="22"/>
  <c r="AP196" i="22" s="1"/>
  <c r="AO196" i="22" s="1"/>
  <c r="AN196" i="22" s="1"/>
  <c r="AM196" i="22" s="1"/>
  <c r="AL196" i="22" s="1"/>
  <c r="AK196" i="22" s="1"/>
  <c r="AJ196" i="22" s="1"/>
  <c r="AI196" i="22" s="1"/>
  <c r="AH196" i="22" s="1"/>
  <c r="AG196" i="22" s="1"/>
  <c r="AF196" i="22" s="1"/>
  <c r="AE196" i="22" s="1"/>
  <c r="AD196" i="22" s="1"/>
  <c r="AC196" i="22" s="1"/>
  <c r="AB196" i="22" s="1"/>
  <c r="AA196" i="22" s="1"/>
  <c r="Z196" i="22" s="1"/>
  <c r="Y196" i="22" s="1"/>
  <c r="X196" i="22" s="1"/>
  <c r="W196" i="22" s="1"/>
  <c r="V196" i="22" s="1"/>
  <c r="U196" i="22" s="1"/>
  <c r="T196" i="22" s="1"/>
  <c r="S196" i="22" s="1"/>
  <c r="R196" i="22" s="1"/>
  <c r="Q196" i="22" s="1"/>
  <c r="P196" i="22" s="1"/>
  <c r="O196" i="22" s="1"/>
  <c r="N196" i="22" s="1"/>
  <c r="M196" i="22" s="1"/>
  <c r="L196" i="22" s="1"/>
  <c r="AS215" i="22"/>
  <c r="AT215" i="22" s="1"/>
  <c r="AU215" i="22" s="1"/>
  <c r="AV215" i="22" s="1"/>
  <c r="AW215" i="22" s="1"/>
  <c r="AX215" i="22" s="1"/>
  <c r="AY215" i="22" s="1"/>
  <c r="AZ215" i="22" s="1"/>
  <c r="A215" i="9" s="1"/>
  <c r="AQ218" i="22"/>
  <c r="AP218" i="22" s="1"/>
  <c r="AO218" i="22" s="1"/>
  <c r="AN218" i="22" s="1"/>
  <c r="AM218" i="22" s="1"/>
  <c r="AL218" i="22" s="1"/>
  <c r="AK218" i="22" s="1"/>
  <c r="AJ218" i="22" s="1"/>
  <c r="AI218" i="22" s="1"/>
  <c r="AH218" i="22" s="1"/>
  <c r="AG218" i="22" s="1"/>
  <c r="AF218" i="22" s="1"/>
  <c r="AE218" i="22" s="1"/>
  <c r="AD218" i="22" s="1"/>
  <c r="AC218" i="22" s="1"/>
  <c r="AB218" i="22" s="1"/>
  <c r="AA218" i="22" s="1"/>
  <c r="Z218" i="22" s="1"/>
  <c r="Y218" i="22" s="1"/>
  <c r="X218" i="22" s="1"/>
  <c r="W218" i="22" s="1"/>
  <c r="V218" i="22" s="1"/>
  <c r="U218" i="22" s="1"/>
  <c r="T218" i="22" s="1"/>
  <c r="S218" i="22" s="1"/>
  <c r="R218" i="22" s="1"/>
  <c r="Q218" i="22" s="1"/>
  <c r="P218" i="22" s="1"/>
  <c r="O218" i="22" s="1"/>
  <c r="N218" i="22" s="1"/>
  <c r="M218" i="22" s="1"/>
  <c r="L218" i="22" s="1"/>
  <c r="AQ240" i="22"/>
  <c r="AP240" i="22" s="1"/>
  <c r="AO240" i="22" s="1"/>
  <c r="AN240" i="22" s="1"/>
  <c r="AM240" i="22" s="1"/>
  <c r="AL240" i="22" s="1"/>
  <c r="AK240" i="22" s="1"/>
  <c r="AJ240" i="22" s="1"/>
  <c r="AI240" i="22" s="1"/>
  <c r="AH240" i="22" s="1"/>
  <c r="AG240" i="22" s="1"/>
  <c r="AF240" i="22" s="1"/>
  <c r="AE240" i="22" s="1"/>
  <c r="AD240" i="22" s="1"/>
  <c r="AC240" i="22" s="1"/>
  <c r="AB240" i="22" s="1"/>
  <c r="AA240" i="22" s="1"/>
  <c r="Z240" i="22" s="1"/>
  <c r="Y240" i="22" s="1"/>
  <c r="X240" i="22" s="1"/>
  <c r="W240" i="22" s="1"/>
  <c r="V240" i="22" s="1"/>
  <c r="U240" i="22" s="1"/>
  <c r="T240" i="22" s="1"/>
  <c r="S240" i="22" s="1"/>
  <c r="R240" i="22" s="1"/>
  <c r="Q240" i="22" s="1"/>
  <c r="P240" i="22" s="1"/>
  <c r="O240" i="22" s="1"/>
  <c r="N240" i="22" s="1"/>
  <c r="M240" i="22" s="1"/>
  <c r="L240" i="22" s="1"/>
  <c r="AQ262" i="22"/>
  <c r="AP262" i="22" s="1"/>
  <c r="AO262" i="22" s="1"/>
  <c r="AN262" i="22" s="1"/>
  <c r="AM262" i="22" s="1"/>
  <c r="AL262" i="22" s="1"/>
  <c r="AK262" i="22" s="1"/>
  <c r="AJ262" i="22" s="1"/>
  <c r="AI262" i="22" s="1"/>
  <c r="AH262" i="22" s="1"/>
  <c r="AG262" i="22" s="1"/>
  <c r="AF262" i="22" s="1"/>
  <c r="AE262" i="22" s="1"/>
  <c r="AD262" i="22" s="1"/>
  <c r="AC262" i="22" s="1"/>
  <c r="AB262" i="22" s="1"/>
  <c r="AA262" i="22" s="1"/>
  <c r="Z262" i="22" s="1"/>
  <c r="Y262" i="22" s="1"/>
  <c r="X262" i="22" s="1"/>
  <c r="W262" i="22" s="1"/>
  <c r="V262" i="22" s="1"/>
  <c r="U262" i="22" s="1"/>
  <c r="T262" i="22" s="1"/>
  <c r="S262" i="22" s="1"/>
  <c r="R262" i="22" s="1"/>
  <c r="Q262" i="22" s="1"/>
  <c r="P262" i="22" s="1"/>
  <c r="O262" i="22" s="1"/>
  <c r="N262" i="22" s="1"/>
  <c r="M262" i="22" s="1"/>
  <c r="L262" i="22" s="1"/>
  <c r="AS281" i="22"/>
  <c r="AT281" i="22" s="1"/>
  <c r="AU281" i="22" s="1"/>
  <c r="AV281" i="22" s="1"/>
  <c r="AW281" i="22" s="1"/>
  <c r="AX281" i="22" s="1"/>
  <c r="AY281" i="22" s="1"/>
  <c r="AZ281" i="22" s="1"/>
  <c r="A281" i="9" s="1"/>
  <c r="AQ306" i="22"/>
  <c r="AP306" i="22" s="1"/>
  <c r="AO306" i="22" s="1"/>
  <c r="AN306" i="22" s="1"/>
  <c r="AM306" i="22" s="1"/>
  <c r="AL306" i="22" s="1"/>
  <c r="AK306" i="22" s="1"/>
  <c r="AJ306" i="22" s="1"/>
  <c r="AI306" i="22" s="1"/>
  <c r="AH306" i="22" s="1"/>
  <c r="AG306" i="22" s="1"/>
  <c r="AF306" i="22" s="1"/>
  <c r="AE306" i="22" s="1"/>
  <c r="AD306" i="22" s="1"/>
  <c r="AC306" i="22" s="1"/>
  <c r="AB306" i="22" s="1"/>
  <c r="AA306" i="22" s="1"/>
  <c r="Z306" i="22" s="1"/>
  <c r="Y306" i="22" s="1"/>
  <c r="X306" i="22" s="1"/>
  <c r="W306" i="22" s="1"/>
  <c r="V306" i="22" s="1"/>
  <c r="U306" i="22" s="1"/>
  <c r="T306" i="22" s="1"/>
  <c r="S306" i="22" s="1"/>
  <c r="R306" i="22" s="1"/>
  <c r="Q306" i="22" s="1"/>
  <c r="P306" i="22" s="1"/>
  <c r="O306" i="22" s="1"/>
  <c r="N306" i="22" s="1"/>
  <c r="M306" i="22" s="1"/>
  <c r="L306" i="22" s="1"/>
  <c r="AQ328" i="22"/>
  <c r="AP328" i="22" s="1"/>
  <c r="AO328" i="22" s="1"/>
  <c r="AN328" i="22" s="1"/>
  <c r="AM328" i="22" s="1"/>
  <c r="AL328" i="22" s="1"/>
  <c r="AK328" i="22" s="1"/>
  <c r="AJ328" i="22" s="1"/>
  <c r="AI328" i="22" s="1"/>
  <c r="AH328" i="22" s="1"/>
  <c r="AG328" i="22" s="1"/>
  <c r="AF328" i="22" s="1"/>
  <c r="AE328" i="22" s="1"/>
  <c r="AD328" i="22" s="1"/>
  <c r="AC328" i="22" s="1"/>
  <c r="AB328" i="22" s="1"/>
  <c r="AA328" i="22" s="1"/>
  <c r="Z328" i="22" s="1"/>
  <c r="Y328" i="22" s="1"/>
  <c r="X328" i="22" s="1"/>
  <c r="W328" i="22" s="1"/>
  <c r="V328" i="22" s="1"/>
  <c r="U328" i="22" s="1"/>
  <c r="T328" i="22" s="1"/>
  <c r="S328" i="22" s="1"/>
  <c r="R328" i="22" s="1"/>
  <c r="Q328" i="22" s="1"/>
  <c r="P328" i="22" s="1"/>
  <c r="O328" i="22" s="1"/>
  <c r="N328" i="22" s="1"/>
  <c r="M328" i="22" s="1"/>
  <c r="L328" i="22" s="1"/>
  <c r="AQ350" i="22"/>
  <c r="AP350" i="22" s="1"/>
  <c r="AO350" i="22" s="1"/>
  <c r="AN350" i="22" s="1"/>
  <c r="AM350" i="22" s="1"/>
  <c r="AL350" i="22" s="1"/>
  <c r="AK350" i="22" s="1"/>
  <c r="AJ350" i="22" s="1"/>
  <c r="AI350" i="22" s="1"/>
  <c r="AH350" i="22" s="1"/>
  <c r="AG350" i="22" s="1"/>
  <c r="AF350" i="22" s="1"/>
  <c r="AE350" i="22" s="1"/>
  <c r="AD350" i="22" s="1"/>
  <c r="AC350" i="22" s="1"/>
  <c r="AB350" i="22" s="1"/>
  <c r="AA350" i="22" s="1"/>
  <c r="Z350" i="22" s="1"/>
  <c r="Y350" i="22" s="1"/>
  <c r="X350" i="22" s="1"/>
  <c r="W350" i="22" s="1"/>
  <c r="V350" i="22" s="1"/>
  <c r="U350" i="22" s="1"/>
  <c r="T350" i="22" s="1"/>
  <c r="S350" i="22" s="1"/>
  <c r="R350" i="22" s="1"/>
  <c r="Q350" i="22" s="1"/>
  <c r="P350" i="22" s="1"/>
  <c r="O350" i="22" s="1"/>
  <c r="N350" i="22" s="1"/>
  <c r="M350" i="22" s="1"/>
  <c r="L350" i="22" s="1"/>
  <c r="AS369" i="22"/>
  <c r="AT369" i="22" s="1"/>
  <c r="AU369" i="22" s="1"/>
  <c r="AV369" i="22" s="1"/>
  <c r="AW369" i="22" s="1"/>
  <c r="AX369" i="22" s="1"/>
  <c r="AY369" i="22" s="1"/>
  <c r="AZ369" i="22" s="1"/>
  <c r="A369" i="9" s="1"/>
  <c r="AS391" i="22"/>
  <c r="AT391" i="22" s="1"/>
  <c r="AU391" i="22" s="1"/>
  <c r="AV391" i="22" s="1"/>
  <c r="AW391" i="22" s="1"/>
  <c r="AX391" i="22" s="1"/>
  <c r="AY391" i="22" s="1"/>
  <c r="AZ391" i="22" s="1"/>
  <c r="A391" i="9" s="1"/>
  <c r="AQ394" i="22"/>
  <c r="AP394" i="22" s="1"/>
  <c r="AO394" i="22" s="1"/>
  <c r="AN394" i="22" s="1"/>
  <c r="AM394" i="22" s="1"/>
  <c r="AL394" i="22" s="1"/>
  <c r="AK394" i="22" s="1"/>
  <c r="AJ394" i="22" s="1"/>
  <c r="AI394" i="22" s="1"/>
  <c r="AH394" i="22" s="1"/>
  <c r="AG394" i="22" s="1"/>
  <c r="AF394" i="22" s="1"/>
  <c r="AE394" i="22" s="1"/>
  <c r="AD394" i="22" s="1"/>
  <c r="AC394" i="22" s="1"/>
  <c r="AB394" i="22" s="1"/>
  <c r="AA394" i="22" s="1"/>
  <c r="Z394" i="22" s="1"/>
  <c r="Y394" i="22" s="1"/>
  <c r="X394" i="22" s="1"/>
  <c r="W394" i="22" s="1"/>
  <c r="V394" i="22" s="1"/>
  <c r="U394" i="22" s="1"/>
  <c r="T394" i="22" s="1"/>
  <c r="S394" i="22" s="1"/>
  <c r="R394" i="22" s="1"/>
  <c r="Q394" i="22" s="1"/>
  <c r="P394" i="22" s="1"/>
  <c r="O394" i="22" s="1"/>
  <c r="N394" i="22" s="1"/>
  <c r="M394" i="22" s="1"/>
  <c r="L394" i="22" s="1"/>
  <c r="AQ23" i="22"/>
  <c r="AP23" i="22" s="1"/>
  <c r="AO23" i="22" s="1"/>
  <c r="AN23" i="22" s="1"/>
  <c r="AM23" i="22" s="1"/>
  <c r="AL23" i="22" s="1"/>
  <c r="AK23" i="22" s="1"/>
  <c r="AJ23" i="22" s="1"/>
  <c r="AI23" i="22" s="1"/>
  <c r="AH23" i="22" s="1"/>
  <c r="AG23" i="22" s="1"/>
  <c r="AF23" i="22" s="1"/>
  <c r="AE23" i="22" s="1"/>
  <c r="AD23" i="22" s="1"/>
  <c r="AC23" i="22" s="1"/>
  <c r="AB23" i="22" s="1"/>
  <c r="AA23" i="22" s="1"/>
  <c r="Z23" i="22" s="1"/>
  <c r="Y23" i="22" s="1"/>
  <c r="X23" i="22" s="1"/>
  <c r="W23" i="22" s="1"/>
  <c r="V23" i="22" s="1"/>
  <c r="U23" i="22" s="1"/>
  <c r="T23" i="22" s="1"/>
  <c r="S23" i="22" s="1"/>
  <c r="R23" i="22" s="1"/>
  <c r="Q23" i="22" s="1"/>
  <c r="P23" i="22" s="1"/>
  <c r="O23" i="22" s="1"/>
  <c r="N23" i="22" s="1"/>
  <c r="M23" i="22" s="1"/>
  <c r="L23" i="22" s="1"/>
  <c r="AQ45" i="22"/>
  <c r="AP45" i="22" s="1"/>
  <c r="AO45" i="22" s="1"/>
  <c r="AN45" i="22" s="1"/>
  <c r="AM45" i="22" s="1"/>
  <c r="AL45" i="22" s="1"/>
  <c r="AK45" i="22" s="1"/>
  <c r="AJ45" i="22" s="1"/>
  <c r="AI45" i="22" s="1"/>
  <c r="AH45" i="22" s="1"/>
  <c r="AG45" i="22" s="1"/>
  <c r="AF45" i="22" s="1"/>
  <c r="AE45" i="22" s="1"/>
  <c r="AD45" i="22" s="1"/>
  <c r="AC45" i="22" s="1"/>
  <c r="AB45" i="22" s="1"/>
  <c r="AA45" i="22" s="1"/>
  <c r="Z45" i="22" s="1"/>
  <c r="Y45" i="22" s="1"/>
  <c r="X45" i="22" s="1"/>
  <c r="W45" i="22" s="1"/>
  <c r="V45" i="22" s="1"/>
  <c r="U45" i="22" s="1"/>
  <c r="T45" i="22" s="1"/>
  <c r="S45" i="22" s="1"/>
  <c r="R45" i="22" s="1"/>
  <c r="Q45" i="22" s="1"/>
  <c r="P45" i="22" s="1"/>
  <c r="O45" i="22" s="1"/>
  <c r="N45" i="22" s="1"/>
  <c r="M45" i="22" s="1"/>
  <c r="L45" i="22" s="1"/>
  <c r="AS64" i="22"/>
  <c r="AT64" i="22" s="1"/>
  <c r="AU64" i="22" s="1"/>
  <c r="AV64" i="22" s="1"/>
  <c r="AW64" i="22" s="1"/>
  <c r="AX64" i="22" s="1"/>
  <c r="AY64" i="22" s="1"/>
  <c r="AZ64" i="22" s="1"/>
  <c r="A64" i="9" s="1"/>
  <c r="AS86" i="22"/>
  <c r="AT86" i="22" s="1"/>
  <c r="AU86" i="22" s="1"/>
  <c r="AV86" i="22" s="1"/>
  <c r="AW86" i="22" s="1"/>
  <c r="AX86" i="22" s="1"/>
  <c r="AY86" i="22" s="1"/>
  <c r="AZ86" i="22" s="1"/>
  <c r="A86" i="9" s="1"/>
  <c r="AS108" i="22"/>
  <c r="AT108" i="22" s="1"/>
  <c r="AU108" i="22" s="1"/>
  <c r="AV108" i="22" s="1"/>
  <c r="AW108" i="22" s="1"/>
  <c r="AX108" i="22" s="1"/>
  <c r="AY108" i="22" s="1"/>
  <c r="AZ108" i="22" s="1"/>
  <c r="A108" i="9" s="1"/>
  <c r="AS130" i="22"/>
  <c r="AT130" i="22" s="1"/>
  <c r="AU130" i="22" s="1"/>
  <c r="AV130" i="22" s="1"/>
  <c r="AW130" i="22" s="1"/>
  <c r="AX130" i="22" s="1"/>
  <c r="AY130" i="22" s="1"/>
  <c r="AZ130" i="22" s="1"/>
  <c r="A130" i="9" s="1"/>
  <c r="AS152" i="22"/>
  <c r="AT152" i="22" s="1"/>
  <c r="AU152" i="22" s="1"/>
  <c r="AV152" i="22" s="1"/>
  <c r="AW152" i="22" s="1"/>
  <c r="AX152" i="22" s="1"/>
  <c r="AY152" i="22" s="1"/>
  <c r="AZ152" i="22" s="1"/>
  <c r="A152" i="9" s="1"/>
  <c r="AQ199" i="22"/>
  <c r="AP199" i="22" s="1"/>
  <c r="AO199" i="22" s="1"/>
  <c r="AN199" i="22" s="1"/>
  <c r="AM199" i="22" s="1"/>
  <c r="AL199" i="22" s="1"/>
  <c r="AK199" i="22" s="1"/>
  <c r="AJ199" i="22" s="1"/>
  <c r="AI199" i="22" s="1"/>
  <c r="AH199" i="22" s="1"/>
  <c r="AG199" i="22" s="1"/>
  <c r="AF199" i="22" s="1"/>
  <c r="AE199" i="22" s="1"/>
  <c r="AD199" i="22" s="1"/>
  <c r="AC199" i="22" s="1"/>
  <c r="AB199" i="22" s="1"/>
  <c r="AA199" i="22" s="1"/>
  <c r="Z199" i="22" s="1"/>
  <c r="Y199" i="22" s="1"/>
  <c r="X199" i="22" s="1"/>
  <c r="W199" i="22" s="1"/>
  <c r="V199" i="22" s="1"/>
  <c r="U199" i="22" s="1"/>
  <c r="T199" i="22" s="1"/>
  <c r="S199" i="22" s="1"/>
  <c r="R199" i="22" s="1"/>
  <c r="Q199" i="22" s="1"/>
  <c r="P199" i="22" s="1"/>
  <c r="O199" i="22" s="1"/>
  <c r="N199" i="22" s="1"/>
  <c r="M199" i="22" s="1"/>
  <c r="L199" i="22" s="1"/>
  <c r="AQ221" i="22"/>
  <c r="AP221" i="22" s="1"/>
  <c r="AO221" i="22" s="1"/>
  <c r="AN221" i="22" s="1"/>
  <c r="AM221" i="22" s="1"/>
  <c r="AL221" i="22" s="1"/>
  <c r="AK221" i="22" s="1"/>
  <c r="AJ221" i="22" s="1"/>
  <c r="AI221" i="22" s="1"/>
  <c r="AH221" i="22" s="1"/>
  <c r="AG221" i="22" s="1"/>
  <c r="AF221" i="22" s="1"/>
  <c r="AE221" i="22" s="1"/>
  <c r="AD221" i="22" s="1"/>
  <c r="AC221" i="22" s="1"/>
  <c r="AB221" i="22" s="1"/>
  <c r="AA221" i="22" s="1"/>
  <c r="Z221" i="22" s="1"/>
  <c r="Y221" i="22" s="1"/>
  <c r="X221" i="22" s="1"/>
  <c r="W221" i="22" s="1"/>
  <c r="V221" i="22" s="1"/>
  <c r="U221" i="22" s="1"/>
  <c r="T221" i="22" s="1"/>
  <c r="S221" i="22" s="1"/>
  <c r="R221" i="22" s="1"/>
  <c r="Q221" i="22" s="1"/>
  <c r="P221" i="22" s="1"/>
  <c r="O221" i="22" s="1"/>
  <c r="N221" i="22" s="1"/>
  <c r="M221" i="22" s="1"/>
  <c r="L221" i="22" s="1"/>
  <c r="AS240" i="22"/>
  <c r="AT240" i="22" s="1"/>
  <c r="AU240" i="22" s="1"/>
  <c r="AV240" i="22" s="1"/>
  <c r="AW240" i="22" s="1"/>
  <c r="AX240" i="22" s="1"/>
  <c r="AY240" i="22" s="1"/>
  <c r="AZ240" i="22" s="1"/>
  <c r="A240" i="9" s="1"/>
  <c r="AQ265" i="22"/>
  <c r="AP265" i="22" s="1"/>
  <c r="AO265" i="22" s="1"/>
  <c r="AN265" i="22" s="1"/>
  <c r="AM265" i="22" s="1"/>
  <c r="AL265" i="22" s="1"/>
  <c r="AK265" i="22" s="1"/>
  <c r="AJ265" i="22" s="1"/>
  <c r="AI265" i="22" s="1"/>
  <c r="AH265" i="22" s="1"/>
  <c r="AG265" i="22" s="1"/>
  <c r="AF265" i="22" s="1"/>
  <c r="AE265" i="22" s="1"/>
  <c r="AD265" i="22" s="1"/>
  <c r="AC265" i="22" s="1"/>
  <c r="AB265" i="22" s="1"/>
  <c r="AA265" i="22" s="1"/>
  <c r="Z265" i="22" s="1"/>
  <c r="Y265" i="22" s="1"/>
  <c r="X265" i="22" s="1"/>
  <c r="W265" i="22" s="1"/>
  <c r="V265" i="22" s="1"/>
  <c r="U265" i="22" s="1"/>
  <c r="T265" i="22" s="1"/>
  <c r="S265" i="22" s="1"/>
  <c r="R265" i="22" s="1"/>
  <c r="Q265" i="22" s="1"/>
  <c r="P265" i="22" s="1"/>
  <c r="O265" i="22" s="1"/>
  <c r="N265" i="22" s="1"/>
  <c r="M265" i="22" s="1"/>
  <c r="L265" i="22" s="1"/>
  <c r="AS306" i="22"/>
  <c r="AT306" i="22" s="1"/>
  <c r="AU306" i="22" s="1"/>
  <c r="AV306" i="22" s="1"/>
  <c r="AW306" i="22" s="1"/>
  <c r="AX306" i="22" s="1"/>
  <c r="AY306" i="22" s="1"/>
  <c r="AZ306" i="22" s="1"/>
  <c r="A306" i="9" s="1"/>
  <c r="AS328" i="22"/>
  <c r="AT328" i="22" s="1"/>
  <c r="AU328" i="22" s="1"/>
  <c r="AV328" i="22" s="1"/>
  <c r="AW328" i="22" s="1"/>
  <c r="AX328" i="22" s="1"/>
  <c r="AY328" i="22" s="1"/>
  <c r="AZ328" i="22" s="1"/>
  <c r="A328" i="9" s="1"/>
  <c r="AQ353" i="22"/>
  <c r="AP353" i="22" s="1"/>
  <c r="AO353" i="22" s="1"/>
  <c r="AN353" i="22" s="1"/>
  <c r="AM353" i="22" s="1"/>
  <c r="AL353" i="22" s="1"/>
  <c r="AK353" i="22" s="1"/>
  <c r="AJ353" i="22" s="1"/>
  <c r="AI353" i="22" s="1"/>
  <c r="AH353" i="22" s="1"/>
  <c r="AG353" i="22" s="1"/>
  <c r="AF353" i="22" s="1"/>
  <c r="AE353" i="22" s="1"/>
  <c r="AD353" i="22" s="1"/>
  <c r="AC353" i="22" s="1"/>
  <c r="AB353" i="22" s="1"/>
  <c r="AA353" i="22" s="1"/>
  <c r="Z353" i="22" s="1"/>
  <c r="Y353" i="22" s="1"/>
  <c r="X353" i="22" s="1"/>
  <c r="W353" i="22" s="1"/>
  <c r="V353" i="22" s="1"/>
  <c r="U353" i="22" s="1"/>
  <c r="T353" i="22" s="1"/>
  <c r="S353" i="22" s="1"/>
  <c r="R353" i="22" s="1"/>
  <c r="Q353" i="22" s="1"/>
  <c r="P353" i="22" s="1"/>
  <c r="O353" i="22" s="1"/>
  <c r="N353" i="22" s="1"/>
  <c r="M353" i="22" s="1"/>
  <c r="L353" i="22" s="1"/>
  <c r="AS372" i="22"/>
  <c r="AT372" i="22" s="1"/>
  <c r="AU372" i="22" s="1"/>
  <c r="AV372" i="22" s="1"/>
  <c r="AW372" i="22" s="1"/>
  <c r="AX372" i="22" s="1"/>
  <c r="AY372" i="22" s="1"/>
  <c r="AZ372" i="22" s="1"/>
  <c r="A372" i="9" s="1"/>
  <c r="AS394" i="22"/>
  <c r="AT394" i="22" s="1"/>
  <c r="AU394" i="22" s="1"/>
  <c r="AV394" i="22" s="1"/>
  <c r="AW394" i="22" s="1"/>
  <c r="AX394" i="22" s="1"/>
  <c r="AY394" i="22" s="1"/>
  <c r="AZ394" i="22" s="1"/>
  <c r="A394" i="9" s="1"/>
  <c r="AQ26" i="22"/>
  <c r="AP26" i="22" s="1"/>
  <c r="AO26" i="22" s="1"/>
  <c r="AN26" i="22" s="1"/>
  <c r="AM26" i="22" s="1"/>
  <c r="AL26" i="22" s="1"/>
  <c r="AK26" i="22" s="1"/>
  <c r="AJ26" i="22" s="1"/>
  <c r="AI26" i="22" s="1"/>
  <c r="AH26" i="22" s="1"/>
  <c r="AG26" i="22" s="1"/>
  <c r="AF26" i="22" s="1"/>
  <c r="AE26" i="22" s="1"/>
  <c r="AD26" i="22" s="1"/>
  <c r="AC26" i="22" s="1"/>
  <c r="AB26" i="22" s="1"/>
  <c r="AA26" i="22" s="1"/>
  <c r="Z26" i="22" s="1"/>
  <c r="Y26" i="22" s="1"/>
  <c r="X26" i="22" s="1"/>
  <c r="W26" i="22" s="1"/>
  <c r="V26" i="22" s="1"/>
  <c r="U26" i="22" s="1"/>
  <c r="T26" i="22" s="1"/>
  <c r="S26" i="22" s="1"/>
  <c r="R26" i="22" s="1"/>
  <c r="Q26" i="22" s="1"/>
  <c r="P26" i="22" s="1"/>
  <c r="O26" i="22" s="1"/>
  <c r="N26" i="22" s="1"/>
  <c r="M26" i="22" s="1"/>
  <c r="L26" i="22" s="1"/>
  <c r="AQ48" i="22"/>
  <c r="AP48" i="22" s="1"/>
  <c r="AO48" i="22" s="1"/>
  <c r="AN48" i="22" s="1"/>
  <c r="AM48" i="22" s="1"/>
  <c r="AL48" i="22" s="1"/>
  <c r="AK48" i="22" s="1"/>
  <c r="AJ48" i="22" s="1"/>
  <c r="AI48" i="22" s="1"/>
  <c r="AH48" i="22" s="1"/>
  <c r="AG48" i="22" s="1"/>
  <c r="AF48" i="22" s="1"/>
  <c r="AE48" i="22" s="1"/>
  <c r="AD48" i="22" s="1"/>
  <c r="AC48" i="22" s="1"/>
  <c r="AB48" i="22" s="1"/>
  <c r="AA48" i="22" s="1"/>
  <c r="Z48" i="22" s="1"/>
  <c r="Y48" i="22" s="1"/>
  <c r="X48" i="22" s="1"/>
  <c r="W48" i="22" s="1"/>
  <c r="V48" i="22" s="1"/>
  <c r="U48" i="22" s="1"/>
  <c r="T48" i="22" s="1"/>
  <c r="S48" i="22" s="1"/>
  <c r="R48" i="22" s="1"/>
  <c r="Q48" i="22" s="1"/>
  <c r="P48" i="22" s="1"/>
  <c r="O48" i="22" s="1"/>
  <c r="N48" i="22" s="1"/>
  <c r="M48" i="22" s="1"/>
  <c r="L48" i="22" s="1"/>
  <c r="AS67" i="22"/>
  <c r="AT67" i="22" s="1"/>
  <c r="AU67" i="22" s="1"/>
  <c r="AV67" i="22" s="1"/>
  <c r="AW67" i="22" s="1"/>
  <c r="AX67" i="22" s="1"/>
  <c r="AY67" i="22" s="1"/>
  <c r="AZ67" i="22" s="1"/>
  <c r="A67" i="9" s="1"/>
  <c r="AS89" i="22"/>
  <c r="AT89" i="22" s="1"/>
  <c r="AU89" i="22" s="1"/>
  <c r="AV89" i="22" s="1"/>
  <c r="AW89" i="22" s="1"/>
  <c r="AX89" i="22" s="1"/>
  <c r="AY89" i="22" s="1"/>
  <c r="AZ89" i="22" s="1"/>
  <c r="A89" i="9" s="1"/>
  <c r="AS133" i="22"/>
  <c r="AT133" i="22" s="1"/>
  <c r="AU133" i="22" s="1"/>
  <c r="AV133" i="22" s="1"/>
  <c r="AW133" i="22" s="1"/>
  <c r="AX133" i="22" s="1"/>
  <c r="AY133" i="22" s="1"/>
  <c r="AZ133" i="22" s="1"/>
  <c r="A133" i="9" s="1"/>
  <c r="AQ136" i="22"/>
  <c r="AP136" i="22" s="1"/>
  <c r="AO136" i="22" s="1"/>
  <c r="AN136" i="22" s="1"/>
  <c r="AM136" i="22" s="1"/>
  <c r="AL136" i="22" s="1"/>
  <c r="AK136" i="22" s="1"/>
  <c r="AJ136" i="22" s="1"/>
  <c r="AI136" i="22" s="1"/>
  <c r="AH136" i="22" s="1"/>
  <c r="AG136" i="22" s="1"/>
  <c r="AF136" i="22" s="1"/>
  <c r="AE136" i="22" s="1"/>
  <c r="AD136" i="22" s="1"/>
  <c r="AC136" i="22" s="1"/>
  <c r="AB136" i="22" s="1"/>
  <c r="AA136" i="22" s="1"/>
  <c r="Z136" i="22" s="1"/>
  <c r="Y136" i="22" s="1"/>
  <c r="X136" i="22" s="1"/>
  <c r="W136" i="22" s="1"/>
  <c r="V136" i="22" s="1"/>
  <c r="U136" i="22" s="1"/>
  <c r="T136" i="22" s="1"/>
  <c r="S136" i="22" s="1"/>
  <c r="R136" i="22" s="1"/>
  <c r="Q136" i="22" s="1"/>
  <c r="P136" i="22" s="1"/>
  <c r="O136" i="22" s="1"/>
  <c r="N136" i="22" s="1"/>
  <c r="M136" i="22" s="1"/>
  <c r="L136" i="22" s="1"/>
  <c r="AS155" i="22"/>
  <c r="AT155" i="22" s="1"/>
  <c r="AU155" i="22" s="1"/>
  <c r="AV155" i="22" s="1"/>
  <c r="AW155" i="22" s="1"/>
  <c r="AX155" i="22" s="1"/>
  <c r="AY155" i="22" s="1"/>
  <c r="AZ155" i="22" s="1"/>
  <c r="A155" i="9" s="1"/>
  <c r="AQ158" i="22"/>
  <c r="AP158" i="22" s="1"/>
  <c r="AO158" i="22" s="1"/>
  <c r="AN158" i="22" s="1"/>
  <c r="AM158" i="22" s="1"/>
  <c r="AL158" i="22" s="1"/>
  <c r="AK158" i="22" s="1"/>
  <c r="AJ158" i="22" s="1"/>
  <c r="AI158" i="22" s="1"/>
  <c r="AH158" i="22" s="1"/>
  <c r="AG158" i="22" s="1"/>
  <c r="AF158" i="22" s="1"/>
  <c r="AE158" i="22" s="1"/>
  <c r="AD158" i="22" s="1"/>
  <c r="AC158" i="22" s="1"/>
  <c r="AB158" i="22" s="1"/>
  <c r="AA158" i="22" s="1"/>
  <c r="Z158" i="22" s="1"/>
  <c r="Y158" i="22" s="1"/>
  <c r="X158" i="22" s="1"/>
  <c r="W158" i="22" s="1"/>
  <c r="V158" i="22" s="1"/>
  <c r="U158" i="22" s="1"/>
  <c r="T158" i="22" s="1"/>
  <c r="S158" i="22" s="1"/>
  <c r="R158" i="22" s="1"/>
  <c r="Q158" i="22" s="1"/>
  <c r="P158" i="22" s="1"/>
  <c r="O158" i="22" s="1"/>
  <c r="N158" i="22" s="1"/>
  <c r="M158" i="22" s="1"/>
  <c r="L158" i="22" s="1"/>
  <c r="AS177" i="22"/>
  <c r="AT177" i="22" s="1"/>
  <c r="AU177" i="22" s="1"/>
  <c r="AV177" i="22" s="1"/>
  <c r="AW177" i="22" s="1"/>
  <c r="AX177" i="22" s="1"/>
  <c r="AY177" i="22" s="1"/>
  <c r="AZ177" i="22" s="1"/>
  <c r="A177" i="9" s="1"/>
  <c r="AQ180" i="22"/>
  <c r="AP180" i="22" s="1"/>
  <c r="AO180" i="22" s="1"/>
  <c r="AN180" i="22" s="1"/>
  <c r="AM180" i="22" s="1"/>
  <c r="AL180" i="22" s="1"/>
  <c r="AK180" i="22" s="1"/>
  <c r="AJ180" i="22" s="1"/>
  <c r="AI180" i="22" s="1"/>
  <c r="AH180" i="22" s="1"/>
  <c r="AG180" i="22" s="1"/>
  <c r="AF180" i="22" s="1"/>
  <c r="AE180" i="22" s="1"/>
  <c r="AD180" i="22" s="1"/>
  <c r="AC180" i="22" s="1"/>
  <c r="AB180" i="22" s="1"/>
  <c r="AA180" i="22" s="1"/>
  <c r="Z180" i="22" s="1"/>
  <c r="Y180" i="22" s="1"/>
  <c r="X180" i="22" s="1"/>
  <c r="W180" i="22" s="1"/>
  <c r="V180" i="22" s="1"/>
  <c r="U180" i="22" s="1"/>
  <c r="T180" i="22" s="1"/>
  <c r="S180" i="22" s="1"/>
  <c r="R180" i="22" s="1"/>
  <c r="Q180" i="22" s="1"/>
  <c r="P180" i="22" s="1"/>
  <c r="O180" i="22" s="1"/>
  <c r="N180" i="22" s="1"/>
  <c r="M180" i="22" s="1"/>
  <c r="L180" i="22" s="1"/>
  <c r="AS199" i="22"/>
  <c r="AT199" i="22" s="1"/>
  <c r="AU199" i="22" s="1"/>
  <c r="AV199" i="22" s="1"/>
  <c r="AW199" i="22" s="1"/>
  <c r="AX199" i="22" s="1"/>
  <c r="AY199" i="22" s="1"/>
  <c r="AZ199" i="22" s="1"/>
  <c r="A199" i="9" s="1"/>
  <c r="AQ202" i="22"/>
  <c r="AP202" i="22" s="1"/>
  <c r="AO202" i="22" s="1"/>
  <c r="AN202" i="22" s="1"/>
  <c r="AM202" i="22" s="1"/>
  <c r="AL202" i="22" s="1"/>
  <c r="AK202" i="22" s="1"/>
  <c r="AJ202" i="22" s="1"/>
  <c r="AI202" i="22" s="1"/>
  <c r="AH202" i="22" s="1"/>
  <c r="AG202" i="22" s="1"/>
  <c r="AF202" i="22" s="1"/>
  <c r="AE202" i="22" s="1"/>
  <c r="AD202" i="22" s="1"/>
  <c r="AC202" i="22" s="1"/>
  <c r="AB202" i="22" s="1"/>
  <c r="AA202" i="22" s="1"/>
  <c r="Z202" i="22" s="1"/>
  <c r="Y202" i="22" s="1"/>
  <c r="X202" i="22" s="1"/>
  <c r="W202" i="22" s="1"/>
  <c r="V202" i="22" s="1"/>
  <c r="U202" i="22" s="1"/>
  <c r="T202" i="22" s="1"/>
  <c r="S202" i="22" s="1"/>
  <c r="R202" i="22" s="1"/>
  <c r="Q202" i="22" s="1"/>
  <c r="P202" i="22" s="1"/>
  <c r="O202" i="22" s="1"/>
  <c r="N202" i="22" s="1"/>
  <c r="M202" i="22" s="1"/>
  <c r="L202" i="22" s="1"/>
  <c r="AS221" i="22"/>
  <c r="AT221" i="22" s="1"/>
  <c r="AU221" i="22" s="1"/>
  <c r="AV221" i="22" s="1"/>
  <c r="AW221" i="22" s="1"/>
  <c r="AX221" i="22" s="1"/>
  <c r="AY221" i="22" s="1"/>
  <c r="AZ221" i="22" s="1"/>
  <c r="A221" i="9" s="1"/>
  <c r="AQ246" i="22"/>
  <c r="AP246" i="22" s="1"/>
  <c r="AO246" i="22" s="1"/>
  <c r="AN246" i="22" s="1"/>
  <c r="AM246" i="22" s="1"/>
  <c r="AL246" i="22" s="1"/>
  <c r="AK246" i="22" s="1"/>
  <c r="AJ246" i="22" s="1"/>
  <c r="AI246" i="22" s="1"/>
  <c r="AH246" i="22" s="1"/>
  <c r="AG246" i="22" s="1"/>
  <c r="AF246" i="22" s="1"/>
  <c r="AE246" i="22" s="1"/>
  <c r="AD246" i="22" s="1"/>
  <c r="AC246" i="22" s="1"/>
  <c r="AB246" i="22" s="1"/>
  <c r="AA246" i="22" s="1"/>
  <c r="Z246" i="22" s="1"/>
  <c r="Y246" i="22" s="1"/>
  <c r="X246" i="22" s="1"/>
  <c r="W246" i="22" s="1"/>
  <c r="V246" i="22" s="1"/>
  <c r="U246" i="22" s="1"/>
  <c r="T246" i="22" s="1"/>
  <c r="S246" i="22" s="1"/>
  <c r="R246" i="22" s="1"/>
  <c r="Q246" i="22" s="1"/>
  <c r="P246" i="22" s="1"/>
  <c r="O246" i="22" s="1"/>
  <c r="N246" i="22" s="1"/>
  <c r="M246" i="22" s="1"/>
  <c r="L246" i="22" s="1"/>
  <c r="AS265" i="22"/>
  <c r="AT265" i="22" s="1"/>
  <c r="AU265" i="22" s="1"/>
  <c r="AV265" i="22" s="1"/>
  <c r="AW265" i="22" s="1"/>
  <c r="AX265" i="22" s="1"/>
  <c r="AY265" i="22" s="1"/>
  <c r="AZ265" i="22" s="1"/>
  <c r="A265" i="9" s="1"/>
  <c r="AQ268" i="22"/>
  <c r="AP268" i="22" s="1"/>
  <c r="AO268" i="22" s="1"/>
  <c r="AN268" i="22" s="1"/>
  <c r="AM268" i="22" s="1"/>
  <c r="AL268" i="22" s="1"/>
  <c r="AK268" i="22" s="1"/>
  <c r="AJ268" i="22" s="1"/>
  <c r="AI268" i="22" s="1"/>
  <c r="AH268" i="22" s="1"/>
  <c r="AG268" i="22" s="1"/>
  <c r="AF268" i="22" s="1"/>
  <c r="AE268" i="22" s="1"/>
  <c r="AD268" i="22" s="1"/>
  <c r="AC268" i="22" s="1"/>
  <c r="AB268" i="22" s="1"/>
  <c r="AA268" i="22" s="1"/>
  <c r="Z268" i="22" s="1"/>
  <c r="Y268" i="22" s="1"/>
  <c r="X268" i="22" s="1"/>
  <c r="W268" i="22" s="1"/>
  <c r="V268" i="22" s="1"/>
  <c r="U268" i="22" s="1"/>
  <c r="T268" i="22" s="1"/>
  <c r="S268" i="22" s="1"/>
  <c r="R268" i="22" s="1"/>
  <c r="Q268" i="22" s="1"/>
  <c r="P268" i="22" s="1"/>
  <c r="O268" i="22" s="1"/>
  <c r="N268" i="22" s="1"/>
  <c r="M268" i="22" s="1"/>
  <c r="L268" i="22" s="1"/>
  <c r="AQ290" i="22"/>
  <c r="AP290" i="22" s="1"/>
  <c r="AO290" i="22" s="1"/>
  <c r="AN290" i="22" s="1"/>
  <c r="AM290" i="22" s="1"/>
  <c r="AL290" i="22" s="1"/>
  <c r="AK290" i="22" s="1"/>
  <c r="AJ290" i="22" s="1"/>
  <c r="AI290" i="22" s="1"/>
  <c r="AH290" i="22" s="1"/>
  <c r="AG290" i="22" s="1"/>
  <c r="AF290" i="22" s="1"/>
  <c r="AE290" i="22" s="1"/>
  <c r="AD290" i="22" s="1"/>
  <c r="AC290" i="22" s="1"/>
  <c r="AB290" i="22" s="1"/>
  <c r="AA290" i="22" s="1"/>
  <c r="Z290" i="22" s="1"/>
  <c r="Y290" i="22" s="1"/>
  <c r="X290" i="22" s="1"/>
  <c r="W290" i="22" s="1"/>
  <c r="V290" i="22" s="1"/>
  <c r="U290" i="22" s="1"/>
  <c r="T290" i="22" s="1"/>
  <c r="S290" i="22" s="1"/>
  <c r="R290" i="22" s="1"/>
  <c r="Q290" i="22" s="1"/>
  <c r="P290" i="22" s="1"/>
  <c r="O290" i="22" s="1"/>
  <c r="N290" i="22" s="1"/>
  <c r="M290" i="22" s="1"/>
  <c r="L290" i="22" s="1"/>
  <c r="AS309" i="22"/>
  <c r="AT309" i="22" s="1"/>
  <c r="AU309" i="22" s="1"/>
  <c r="AV309" i="22" s="1"/>
  <c r="AW309" i="22" s="1"/>
  <c r="AX309" i="22" s="1"/>
  <c r="AY309" i="22" s="1"/>
  <c r="AZ309" i="22" s="1"/>
  <c r="A309" i="9" s="1"/>
  <c r="AQ312" i="22"/>
  <c r="AP312" i="22" s="1"/>
  <c r="AO312" i="22" s="1"/>
  <c r="AN312" i="22" s="1"/>
  <c r="AM312" i="22" s="1"/>
  <c r="AL312" i="22" s="1"/>
  <c r="AK312" i="22" s="1"/>
  <c r="AJ312" i="22" s="1"/>
  <c r="AI312" i="22" s="1"/>
  <c r="AH312" i="22" s="1"/>
  <c r="AG312" i="22" s="1"/>
  <c r="AF312" i="22" s="1"/>
  <c r="AE312" i="22" s="1"/>
  <c r="AD312" i="22" s="1"/>
  <c r="AC312" i="22" s="1"/>
  <c r="AB312" i="22" s="1"/>
  <c r="AA312" i="22" s="1"/>
  <c r="Z312" i="22" s="1"/>
  <c r="Y312" i="22" s="1"/>
  <c r="X312" i="22" s="1"/>
  <c r="W312" i="22" s="1"/>
  <c r="V312" i="22" s="1"/>
  <c r="U312" i="22" s="1"/>
  <c r="T312" i="22" s="1"/>
  <c r="S312" i="22" s="1"/>
  <c r="R312" i="22" s="1"/>
  <c r="Q312" i="22" s="1"/>
  <c r="P312" i="22" s="1"/>
  <c r="O312" i="22" s="1"/>
  <c r="N312" i="22" s="1"/>
  <c r="M312" i="22" s="1"/>
  <c r="L312" i="22" s="1"/>
  <c r="AS331" i="22"/>
  <c r="AT331" i="22" s="1"/>
  <c r="AU331" i="22" s="1"/>
  <c r="AV331" i="22" s="1"/>
  <c r="AW331" i="22" s="1"/>
  <c r="AX331" i="22" s="1"/>
  <c r="AY331" i="22" s="1"/>
  <c r="AZ331" i="22" s="1"/>
  <c r="A331" i="9" s="1"/>
  <c r="AS353" i="22"/>
  <c r="AT353" i="22" s="1"/>
  <c r="AU353" i="22" s="1"/>
  <c r="AV353" i="22" s="1"/>
  <c r="AW353" i="22" s="1"/>
  <c r="AX353" i="22" s="1"/>
  <c r="AY353" i="22" s="1"/>
  <c r="AZ353" i="22" s="1"/>
  <c r="A353" i="9" s="1"/>
  <c r="AQ356" i="22"/>
  <c r="AP356" i="22" s="1"/>
  <c r="AO356" i="22" s="1"/>
  <c r="AN356" i="22" s="1"/>
  <c r="AM356" i="22" s="1"/>
  <c r="AL356" i="22" s="1"/>
  <c r="AK356" i="22" s="1"/>
  <c r="AJ356" i="22" s="1"/>
  <c r="AI356" i="22" s="1"/>
  <c r="AH356" i="22" s="1"/>
  <c r="AG356" i="22" s="1"/>
  <c r="AF356" i="22" s="1"/>
  <c r="AE356" i="22" s="1"/>
  <c r="AD356" i="22" s="1"/>
  <c r="AC356" i="22" s="1"/>
  <c r="AB356" i="22" s="1"/>
  <c r="AA356" i="22" s="1"/>
  <c r="Z356" i="22" s="1"/>
  <c r="Y356" i="22" s="1"/>
  <c r="X356" i="22" s="1"/>
  <c r="W356" i="22" s="1"/>
  <c r="V356" i="22" s="1"/>
  <c r="U356" i="22" s="1"/>
  <c r="T356" i="22" s="1"/>
  <c r="S356" i="22" s="1"/>
  <c r="R356" i="22" s="1"/>
  <c r="Q356" i="22" s="1"/>
  <c r="P356" i="22" s="1"/>
  <c r="O356" i="22" s="1"/>
  <c r="N356" i="22" s="1"/>
  <c r="M356" i="22" s="1"/>
  <c r="L356" i="22" s="1"/>
  <c r="AS375" i="22"/>
  <c r="AT375" i="22" s="1"/>
  <c r="AU375" i="22" s="1"/>
  <c r="AV375" i="22" s="1"/>
  <c r="AW375" i="22" s="1"/>
  <c r="AX375" i="22" s="1"/>
  <c r="AY375" i="22" s="1"/>
  <c r="AZ375" i="22" s="1"/>
  <c r="A375" i="9" s="1"/>
  <c r="AQ378" i="22"/>
  <c r="AP378" i="22" s="1"/>
  <c r="AO378" i="22" s="1"/>
  <c r="AN378" i="22" s="1"/>
  <c r="AM378" i="22" s="1"/>
  <c r="AL378" i="22" s="1"/>
  <c r="AK378" i="22" s="1"/>
  <c r="AJ378" i="22" s="1"/>
  <c r="AI378" i="22" s="1"/>
  <c r="AH378" i="22" s="1"/>
  <c r="AG378" i="22" s="1"/>
  <c r="AF378" i="22" s="1"/>
  <c r="AE378" i="22" s="1"/>
  <c r="AD378" i="22" s="1"/>
  <c r="AC378" i="22" s="1"/>
  <c r="AB378" i="22" s="1"/>
  <c r="AA378" i="22" s="1"/>
  <c r="Z378" i="22" s="1"/>
  <c r="Y378" i="22" s="1"/>
  <c r="X378" i="22" s="1"/>
  <c r="W378" i="22" s="1"/>
  <c r="V378" i="22" s="1"/>
  <c r="U378" i="22" s="1"/>
  <c r="T378" i="22" s="1"/>
  <c r="S378" i="22" s="1"/>
  <c r="R378" i="22" s="1"/>
  <c r="Q378" i="22" s="1"/>
  <c r="P378" i="22" s="1"/>
  <c r="O378" i="22" s="1"/>
  <c r="N378" i="22" s="1"/>
  <c r="M378" i="22" s="1"/>
  <c r="L378" i="22" s="1"/>
  <c r="AS397" i="22"/>
  <c r="AT397" i="22" s="1"/>
  <c r="AU397" i="22" s="1"/>
  <c r="AV397" i="22" s="1"/>
  <c r="AW397" i="22" s="1"/>
  <c r="AX397" i="22" s="1"/>
  <c r="AY397" i="22" s="1"/>
  <c r="AZ397" i="22" s="1"/>
  <c r="A397" i="9" s="1"/>
  <c r="AQ400" i="22"/>
  <c r="AP400" i="22" s="1"/>
  <c r="AO400" i="22" s="1"/>
  <c r="AN400" i="22" s="1"/>
  <c r="AM400" i="22" s="1"/>
  <c r="AL400" i="22" s="1"/>
  <c r="AK400" i="22" s="1"/>
  <c r="AJ400" i="22" s="1"/>
  <c r="AI400" i="22" s="1"/>
  <c r="AH400" i="22" s="1"/>
  <c r="AG400" i="22" s="1"/>
  <c r="AF400" i="22" s="1"/>
  <c r="AE400" i="22" s="1"/>
  <c r="AD400" i="22" s="1"/>
  <c r="AC400" i="22" s="1"/>
  <c r="AB400" i="22" s="1"/>
  <c r="AA400" i="22" s="1"/>
  <c r="Z400" i="22" s="1"/>
  <c r="Y400" i="22" s="1"/>
  <c r="X400" i="22" s="1"/>
  <c r="W400" i="22" s="1"/>
  <c r="V400" i="22" s="1"/>
  <c r="U400" i="22" s="1"/>
  <c r="T400" i="22" s="1"/>
  <c r="S400" i="22" s="1"/>
  <c r="R400" i="22" s="1"/>
  <c r="Q400" i="22" s="1"/>
  <c r="P400" i="22" s="1"/>
  <c r="O400" i="22" s="1"/>
  <c r="N400" i="22" s="1"/>
  <c r="M400" i="22" s="1"/>
  <c r="L400" i="22" s="1"/>
  <c r="AS419" i="22"/>
  <c r="AT419" i="22" s="1"/>
  <c r="AU419" i="22" s="1"/>
  <c r="AV419" i="22" s="1"/>
  <c r="AW419" i="22" s="1"/>
  <c r="AX419" i="22" s="1"/>
  <c r="AY419" i="22" s="1"/>
  <c r="AZ419" i="22" s="1"/>
  <c r="A419" i="9" s="1"/>
  <c r="AQ422" i="22"/>
  <c r="AP422" i="22" s="1"/>
  <c r="AO422" i="22" s="1"/>
  <c r="AN422" i="22" s="1"/>
  <c r="AM422" i="22" s="1"/>
  <c r="AL422" i="22" s="1"/>
  <c r="AK422" i="22" s="1"/>
  <c r="AJ422" i="22" s="1"/>
  <c r="AI422" i="22" s="1"/>
  <c r="AH422" i="22" s="1"/>
  <c r="AG422" i="22" s="1"/>
  <c r="AF422" i="22" s="1"/>
  <c r="AE422" i="22" s="1"/>
  <c r="AD422" i="22" s="1"/>
  <c r="AC422" i="22" s="1"/>
  <c r="AB422" i="22" s="1"/>
  <c r="AA422" i="22" s="1"/>
  <c r="Z422" i="22" s="1"/>
  <c r="Y422" i="22" s="1"/>
  <c r="X422" i="22" s="1"/>
  <c r="W422" i="22" s="1"/>
  <c r="V422" i="22" s="1"/>
  <c r="U422" i="22" s="1"/>
  <c r="T422" i="22" s="1"/>
  <c r="S422" i="22" s="1"/>
  <c r="R422" i="22" s="1"/>
  <c r="Q422" i="22" s="1"/>
  <c r="P422" i="22" s="1"/>
  <c r="O422" i="22" s="1"/>
  <c r="N422" i="22" s="1"/>
  <c r="M422" i="22" s="1"/>
  <c r="L422" i="22" s="1"/>
  <c r="AS4" i="22"/>
  <c r="AT4" i="22" s="1"/>
  <c r="AU4" i="22" s="1"/>
  <c r="AV4" i="22" s="1"/>
  <c r="AW4" i="22" s="1"/>
  <c r="AX4" i="22" s="1"/>
  <c r="AQ7" i="22"/>
  <c r="AP7" i="22" s="1"/>
  <c r="AO7" i="22" s="1"/>
  <c r="AN7" i="22" s="1"/>
  <c r="AM7" i="22" s="1"/>
  <c r="AL7" i="22" s="1"/>
  <c r="AK7" i="22" s="1"/>
  <c r="AJ7" i="22" s="1"/>
  <c r="AI7" i="22" s="1"/>
  <c r="AH7" i="22" s="1"/>
  <c r="AG7" i="22" s="1"/>
  <c r="AF7" i="22" s="1"/>
  <c r="AE7" i="22" s="1"/>
  <c r="AD7" i="22" s="1"/>
  <c r="AC7" i="22" s="1"/>
  <c r="AB7" i="22" s="1"/>
  <c r="AA7" i="22" s="1"/>
  <c r="Z7" i="22" s="1"/>
  <c r="Y7" i="22" s="1"/>
  <c r="X7" i="22" s="1"/>
  <c r="W7" i="22" s="1"/>
  <c r="V7" i="22" s="1"/>
  <c r="U7" i="22" s="1"/>
  <c r="T7" i="22" s="1"/>
  <c r="S7" i="22" s="1"/>
  <c r="R7" i="22" s="1"/>
  <c r="Q7" i="22" s="1"/>
  <c r="P7" i="22" s="1"/>
  <c r="O7" i="22" s="1"/>
  <c r="N7" i="22" s="1"/>
  <c r="M7" i="22" s="1"/>
  <c r="L7" i="22" s="1"/>
  <c r="AS26" i="22"/>
  <c r="AT26" i="22" s="1"/>
  <c r="AU26" i="22" s="1"/>
  <c r="AV26" i="22" s="1"/>
  <c r="AW26" i="22" s="1"/>
  <c r="AX26" i="22" s="1"/>
  <c r="AY26" i="22" s="1"/>
  <c r="AZ26" i="22" s="1"/>
  <c r="A26" i="9" s="1"/>
  <c r="AQ29" i="22"/>
  <c r="AP29" i="22" s="1"/>
  <c r="AO29" i="22" s="1"/>
  <c r="AN29" i="22" s="1"/>
  <c r="AM29" i="22" s="1"/>
  <c r="AL29" i="22" s="1"/>
  <c r="AK29" i="22" s="1"/>
  <c r="AJ29" i="22" s="1"/>
  <c r="AI29" i="22" s="1"/>
  <c r="AH29" i="22" s="1"/>
  <c r="AG29" i="22" s="1"/>
  <c r="AF29" i="22" s="1"/>
  <c r="AE29" i="22" s="1"/>
  <c r="AD29" i="22" s="1"/>
  <c r="AC29" i="22" s="1"/>
  <c r="AB29" i="22" s="1"/>
  <c r="AA29" i="22" s="1"/>
  <c r="Z29" i="22" s="1"/>
  <c r="Y29" i="22" s="1"/>
  <c r="X29" i="22" s="1"/>
  <c r="W29" i="22" s="1"/>
  <c r="V29" i="22" s="1"/>
  <c r="U29" i="22" s="1"/>
  <c r="T29" i="22" s="1"/>
  <c r="S29" i="22" s="1"/>
  <c r="R29" i="22" s="1"/>
  <c r="Q29" i="22" s="1"/>
  <c r="P29" i="22" s="1"/>
  <c r="O29" i="22" s="1"/>
  <c r="N29" i="22" s="1"/>
  <c r="M29" i="22" s="1"/>
  <c r="L29" i="22" s="1"/>
  <c r="AS48" i="22"/>
  <c r="AT48" i="22" s="1"/>
  <c r="AU48" i="22" s="1"/>
  <c r="AV48" i="22" s="1"/>
  <c r="AW48" i="22" s="1"/>
  <c r="AX48" i="22" s="1"/>
  <c r="AY48" i="22" s="1"/>
  <c r="AZ48" i="22" s="1"/>
  <c r="A48" i="9" s="1"/>
  <c r="AQ51" i="22"/>
  <c r="AP51" i="22" s="1"/>
  <c r="AO51" i="22" s="1"/>
  <c r="AN51" i="22" s="1"/>
  <c r="AM51" i="22" s="1"/>
  <c r="AL51" i="22" s="1"/>
  <c r="AK51" i="22" s="1"/>
  <c r="AJ51" i="22" s="1"/>
  <c r="AI51" i="22" s="1"/>
  <c r="AH51" i="22" s="1"/>
  <c r="AG51" i="22" s="1"/>
  <c r="AF51" i="22" s="1"/>
  <c r="AE51" i="22" s="1"/>
  <c r="AD51" i="22" s="1"/>
  <c r="AC51" i="22" s="1"/>
  <c r="AB51" i="22" s="1"/>
  <c r="AA51" i="22" s="1"/>
  <c r="Z51" i="22" s="1"/>
  <c r="Y51" i="22" s="1"/>
  <c r="X51" i="22" s="1"/>
  <c r="W51" i="22" s="1"/>
  <c r="V51" i="22" s="1"/>
  <c r="U51" i="22" s="1"/>
  <c r="T51" i="22" s="1"/>
  <c r="S51" i="22" s="1"/>
  <c r="R51" i="22" s="1"/>
  <c r="Q51" i="22" s="1"/>
  <c r="P51" i="22" s="1"/>
  <c r="O51" i="22" s="1"/>
  <c r="N51" i="22" s="1"/>
  <c r="M51" i="22" s="1"/>
  <c r="L51" i="22" s="1"/>
  <c r="AS70" i="22"/>
  <c r="AT70" i="22" s="1"/>
  <c r="AU70" i="22" s="1"/>
  <c r="AV70" i="22" s="1"/>
  <c r="AW70" i="22" s="1"/>
  <c r="AX70" i="22" s="1"/>
  <c r="AY70" i="22" s="1"/>
  <c r="AZ70" i="22" s="1"/>
  <c r="A70" i="9" s="1"/>
  <c r="AQ73" i="22"/>
  <c r="AP73" i="22" s="1"/>
  <c r="AO73" i="22" s="1"/>
  <c r="AN73" i="22" s="1"/>
  <c r="AM73" i="22" s="1"/>
  <c r="AL73" i="22" s="1"/>
  <c r="AK73" i="22" s="1"/>
  <c r="AJ73" i="22" s="1"/>
  <c r="AI73" i="22" s="1"/>
  <c r="AH73" i="22" s="1"/>
  <c r="AG73" i="22" s="1"/>
  <c r="AF73" i="22" s="1"/>
  <c r="AE73" i="22" s="1"/>
  <c r="AD73" i="22" s="1"/>
  <c r="AC73" i="22" s="1"/>
  <c r="AB73" i="22" s="1"/>
  <c r="AA73" i="22" s="1"/>
  <c r="Z73" i="22" s="1"/>
  <c r="Y73" i="22" s="1"/>
  <c r="X73" i="22" s="1"/>
  <c r="W73" i="22" s="1"/>
  <c r="V73" i="22" s="1"/>
  <c r="U73" i="22" s="1"/>
  <c r="T73" i="22" s="1"/>
  <c r="S73" i="22" s="1"/>
  <c r="R73" i="22" s="1"/>
  <c r="Q73" i="22" s="1"/>
  <c r="P73" i="22" s="1"/>
  <c r="O73" i="22" s="1"/>
  <c r="N73" i="22" s="1"/>
  <c r="M73" i="22" s="1"/>
  <c r="L73" i="22" s="1"/>
  <c r="AS92" i="22"/>
  <c r="AT92" i="22" s="1"/>
  <c r="AU92" i="22" s="1"/>
  <c r="AV92" i="22" s="1"/>
  <c r="AW92" i="22" s="1"/>
  <c r="AX92" i="22" s="1"/>
  <c r="AY92" i="22" s="1"/>
  <c r="AZ92" i="22" s="1"/>
  <c r="A92" i="9" s="1"/>
  <c r="AQ95" i="22"/>
  <c r="AP95" i="22" s="1"/>
  <c r="AO95" i="22" s="1"/>
  <c r="AN95" i="22" s="1"/>
  <c r="AM95" i="22" s="1"/>
  <c r="AL95" i="22" s="1"/>
  <c r="AK95" i="22" s="1"/>
  <c r="AJ95" i="22" s="1"/>
  <c r="AI95" i="22" s="1"/>
  <c r="AH95" i="22" s="1"/>
  <c r="AG95" i="22" s="1"/>
  <c r="AF95" i="22" s="1"/>
  <c r="AE95" i="22" s="1"/>
  <c r="AD95" i="22" s="1"/>
  <c r="AC95" i="22" s="1"/>
  <c r="AB95" i="22" s="1"/>
  <c r="AA95" i="22" s="1"/>
  <c r="Z95" i="22" s="1"/>
  <c r="Y95" i="22" s="1"/>
  <c r="X95" i="22" s="1"/>
  <c r="W95" i="22" s="1"/>
  <c r="V95" i="22" s="1"/>
  <c r="U95" i="22" s="1"/>
  <c r="T95" i="22" s="1"/>
  <c r="S95" i="22" s="1"/>
  <c r="R95" i="22" s="1"/>
  <c r="Q95" i="22" s="1"/>
  <c r="P95" i="22" s="1"/>
  <c r="O95" i="22" s="1"/>
  <c r="N95" i="22" s="1"/>
  <c r="M95" i="22" s="1"/>
  <c r="L95" i="22" s="1"/>
  <c r="AS114" i="22"/>
  <c r="AT114" i="22" s="1"/>
  <c r="AU114" i="22" s="1"/>
  <c r="AV114" i="22" s="1"/>
  <c r="AW114" i="22" s="1"/>
  <c r="AX114" i="22" s="1"/>
  <c r="AY114" i="22" s="1"/>
  <c r="AZ114" i="22" s="1"/>
  <c r="A114" i="9" s="1"/>
  <c r="AQ117" i="22"/>
  <c r="AP117" i="22" s="1"/>
  <c r="AO117" i="22" s="1"/>
  <c r="AN117" i="22" s="1"/>
  <c r="AM117" i="22" s="1"/>
  <c r="AL117" i="22" s="1"/>
  <c r="AK117" i="22" s="1"/>
  <c r="AJ117" i="22" s="1"/>
  <c r="AI117" i="22" s="1"/>
  <c r="AH117" i="22" s="1"/>
  <c r="AG117" i="22" s="1"/>
  <c r="AF117" i="22" s="1"/>
  <c r="AE117" i="22" s="1"/>
  <c r="AD117" i="22" s="1"/>
  <c r="AC117" i="22" s="1"/>
  <c r="AB117" i="22" s="1"/>
  <c r="AA117" i="22" s="1"/>
  <c r="Z117" i="22" s="1"/>
  <c r="Y117" i="22" s="1"/>
  <c r="X117" i="22" s="1"/>
  <c r="W117" i="22" s="1"/>
  <c r="V117" i="22" s="1"/>
  <c r="U117" i="22" s="1"/>
  <c r="T117" i="22" s="1"/>
  <c r="S117" i="22" s="1"/>
  <c r="R117" i="22" s="1"/>
  <c r="Q117" i="22" s="1"/>
  <c r="P117" i="22" s="1"/>
  <c r="O117" i="22" s="1"/>
  <c r="N117" i="22" s="1"/>
  <c r="M117" i="22" s="1"/>
  <c r="L117" i="22" s="1"/>
  <c r="AS136" i="22"/>
  <c r="AT136" i="22" s="1"/>
  <c r="AU136" i="22" s="1"/>
  <c r="AV136" i="22" s="1"/>
  <c r="AW136" i="22" s="1"/>
  <c r="AX136" i="22" s="1"/>
  <c r="AY136" i="22" s="1"/>
  <c r="AZ136" i="22" s="1"/>
  <c r="A136" i="9" s="1"/>
  <c r="AQ139" i="22"/>
  <c r="AP139" i="22" s="1"/>
  <c r="AO139" i="22" s="1"/>
  <c r="AN139" i="22" s="1"/>
  <c r="AM139" i="22" s="1"/>
  <c r="AL139" i="22" s="1"/>
  <c r="AK139" i="22" s="1"/>
  <c r="AJ139" i="22" s="1"/>
  <c r="AI139" i="22" s="1"/>
  <c r="AH139" i="22" s="1"/>
  <c r="AG139" i="22" s="1"/>
  <c r="AF139" i="22" s="1"/>
  <c r="AE139" i="22" s="1"/>
  <c r="AD139" i="22" s="1"/>
  <c r="AC139" i="22" s="1"/>
  <c r="AB139" i="22" s="1"/>
  <c r="AA139" i="22" s="1"/>
  <c r="Z139" i="22" s="1"/>
  <c r="Y139" i="22" s="1"/>
  <c r="X139" i="22" s="1"/>
  <c r="W139" i="22" s="1"/>
  <c r="V139" i="22" s="1"/>
  <c r="U139" i="22" s="1"/>
  <c r="T139" i="22" s="1"/>
  <c r="S139" i="22" s="1"/>
  <c r="R139" i="22" s="1"/>
  <c r="Q139" i="22" s="1"/>
  <c r="P139" i="22" s="1"/>
  <c r="O139" i="22" s="1"/>
  <c r="N139" i="22" s="1"/>
  <c r="M139" i="22" s="1"/>
  <c r="L139" i="22" s="1"/>
  <c r="AS158" i="22"/>
  <c r="AT158" i="22" s="1"/>
  <c r="AU158" i="22" s="1"/>
  <c r="AV158" i="22" s="1"/>
  <c r="AW158" i="22" s="1"/>
  <c r="AX158" i="22" s="1"/>
  <c r="AY158" i="22" s="1"/>
  <c r="AZ158" i="22" s="1"/>
  <c r="A158" i="9" s="1"/>
  <c r="AQ161" i="22"/>
  <c r="AP161" i="22" s="1"/>
  <c r="AO161" i="22" s="1"/>
  <c r="AN161" i="22" s="1"/>
  <c r="AM161" i="22" s="1"/>
  <c r="AL161" i="22" s="1"/>
  <c r="AK161" i="22" s="1"/>
  <c r="AJ161" i="22" s="1"/>
  <c r="AI161" i="22" s="1"/>
  <c r="AH161" i="22" s="1"/>
  <c r="AG161" i="22" s="1"/>
  <c r="AF161" i="22" s="1"/>
  <c r="AE161" i="22" s="1"/>
  <c r="AD161" i="22" s="1"/>
  <c r="AC161" i="22" s="1"/>
  <c r="AB161" i="22" s="1"/>
  <c r="AA161" i="22" s="1"/>
  <c r="Z161" i="22" s="1"/>
  <c r="Y161" i="22" s="1"/>
  <c r="X161" i="22" s="1"/>
  <c r="W161" i="22" s="1"/>
  <c r="V161" i="22" s="1"/>
  <c r="U161" i="22" s="1"/>
  <c r="T161" i="22" s="1"/>
  <c r="S161" i="22" s="1"/>
  <c r="R161" i="22" s="1"/>
  <c r="Q161" i="22" s="1"/>
  <c r="P161" i="22" s="1"/>
  <c r="O161" i="22" s="1"/>
  <c r="N161" i="22" s="1"/>
  <c r="M161" i="22" s="1"/>
  <c r="L161" i="22" s="1"/>
  <c r="AS180" i="22"/>
  <c r="AT180" i="22" s="1"/>
  <c r="AU180" i="22" s="1"/>
  <c r="AV180" i="22" s="1"/>
  <c r="AW180" i="22" s="1"/>
  <c r="AX180" i="22" s="1"/>
  <c r="AY180" i="22" s="1"/>
  <c r="AZ180" i="22" s="1"/>
  <c r="A180" i="9" s="1"/>
  <c r="AQ183" i="22"/>
  <c r="AP183" i="22" s="1"/>
  <c r="AO183" i="22" s="1"/>
  <c r="AN183" i="22" s="1"/>
  <c r="AM183" i="22" s="1"/>
  <c r="AL183" i="22" s="1"/>
  <c r="AK183" i="22" s="1"/>
  <c r="AJ183" i="22" s="1"/>
  <c r="AI183" i="22" s="1"/>
  <c r="AH183" i="22" s="1"/>
  <c r="AG183" i="22" s="1"/>
  <c r="AF183" i="22" s="1"/>
  <c r="AE183" i="22" s="1"/>
  <c r="AD183" i="22" s="1"/>
  <c r="AC183" i="22" s="1"/>
  <c r="AB183" i="22" s="1"/>
  <c r="AA183" i="22" s="1"/>
  <c r="Z183" i="22" s="1"/>
  <c r="Y183" i="22" s="1"/>
  <c r="X183" i="22" s="1"/>
  <c r="W183" i="22" s="1"/>
  <c r="V183" i="22" s="1"/>
  <c r="U183" i="22" s="1"/>
  <c r="T183" i="22" s="1"/>
  <c r="S183" i="22" s="1"/>
  <c r="R183" i="22" s="1"/>
  <c r="Q183" i="22" s="1"/>
  <c r="P183" i="22" s="1"/>
  <c r="O183" i="22" s="1"/>
  <c r="N183" i="22" s="1"/>
  <c r="M183" i="22" s="1"/>
  <c r="L183" i="22" s="1"/>
  <c r="AS202" i="22"/>
  <c r="AT202" i="22" s="1"/>
  <c r="AU202" i="22" s="1"/>
  <c r="AV202" i="22" s="1"/>
  <c r="AW202" i="22" s="1"/>
  <c r="AX202" i="22" s="1"/>
  <c r="AY202" i="22" s="1"/>
  <c r="AZ202" i="22" s="1"/>
  <c r="A202" i="9" s="1"/>
  <c r="AQ205" i="22"/>
  <c r="AP205" i="22" s="1"/>
  <c r="AO205" i="22" s="1"/>
  <c r="AN205" i="22" s="1"/>
  <c r="AM205" i="22" s="1"/>
  <c r="AL205" i="22" s="1"/>
  <c r="AK205" i="22" s="1"/>
  <c r="AJ205" i="22" s="1"/>
  <c r="AI205" i="22" s="1"/>
  <c r="AH205" i="22" s="1"/>
  <c r="AG205" i="22" s="1"/>
  <c r="AF205" i="22" s="1"/>
  <c r="AE205" i="22" s="1"/>
  <c r="AD205" i="22" s="1"/>
  <c r="AC205" i="22" s="1"/>
  <c r="AB205" i="22" s="1"/>
  <c r="AA205" i="22" s="1"/>
  <c r="Z205" i="22" s="1"/>
  <c r="Y205" i="22" s="1"/>
  <c r="X205" i="22" s="1"/>
  <c r="W205" i="22" s="1"/>
  <c r="V205" i="22" s="1"/>
  <c r="U205" i="22" s="1"/>
  <c r="T205" i="22" s="1"/>
  <c r="S205" i="22" s="1"/>
  <c r="R205" i="22" s="1"/>
  <c r="Q205" i="22" s="1"/>
  <c r="P205" i="22" s="1"/>
  <c r="O205" i="22" s="1"/>
  <c r="N205" i="22" s="1"/>
  <c r="M205" i="22" s="1"/>
  <c r="L205" i="22" s="1"/>
  <c r="AQ227" i="22"/>
  <c r="AP227" i="22" s="1"/>
  <c r="AO227" i="22" s="1"/>
  <c r="AN227" i="22" s="1"/>
  <c r="AM227" i="22" s="1"/>
  <c r="AL227" i="22" s="1"/>
  <c r="AK227" i="22" s="1"/>
  <c r="AJ227" i="22" s="1"/>
  <c r="AI227" i="22" s="1"/>
  <c r="AH227" i="22" s="1"/>
  <c r="AG227" i="22" s="1"/>
  <c r="AF227" i="22" s="1"/>
  <c r="AE227" i="22" s="1"/>
  <c r="AD227" i="22" s="1"/>
  <c r="AC227" i="22" s="1"/>
  <c r="AB227" i="22" s="1"/>
  <c r="AA227" i="22" s="1"/>
  <c r="Z227" i="22" s="1"/>
  <c r="Y227" i="22" s="1"/>
  <c r="X227" i="22" s="1"/>
  <c r="W227" i="22" s="1"/>
  <c r="V227" i="22" s="1"/>
  <c r="U227" i="22" s="1"/>
  <c r="T227" i="22" s="1"/>
  <c r="S227" i="22" s="1"/>
  <c r="R227" i="22" s="1"/>
  <c r="Q227" i="22" s="1"/>
  <c r="P227" i="22" s="1"/>
  <c r="O227" i="22" s="1"/>
  <c r="N227" i="22" s="1"/>
  <c r="M227" i="22" s="1"/>
  <c r="L227" i="22" s="1"/>
  <c r="AS246" i="22"/>
  <c r="AT246" i="22" s="1"/>
  <c r="AU246" i="22" s="1"/>
  <c r="AV246" i="22" s="1"/>
  <c r="AW246" i="22" s="1"/>
  <c r="AX246" i="22" s="1"/>
  <c r="AY246" i="22" s="1"/>
  <c r="AZ246" i="22" s="1"/>
  <c r="A246" i="9" s="1"/>
  <c r="AQ249" i="22"/>
  <c r="AP249" i="22" s="1"/>
  <c r="AO249" i="22" s="1"/>
  <c r="AN249" i="22" s="1"/>
  <c r="AM249" i="22" s="1"/>
  <c r="AL249" i="22" s="1"/>
  <c r="AK249" i="22" s="1"/>
  <c r="AJ249" i="22" s="1"/>
  <c r="AI249" i="22" s="1"/>
  <c r="AH249" i="22" s="1"/>
  <c r="AG249" i="22" s="1"/>
  <c r="AF249" i="22" s="1"/>
  <c r="AE249" i="22" s="1"/>
  <c r="AD249" i="22" s="1"/>
  <c r="AC249" i="22" s="1"/>
  <c r="AB249" i="22" s="1"/>
  <c r="AA249" i="22" s="1"/>
  <c r="Z249" i="22" s="1"/>
  <c r="Y249" i="22" s="1"/>
  <c r="X249" i="22" s="1"/>
  <c r="W249" i="22" s="1"/>
  <c r="V249" i="22" s="1"/>
  <c r="U249" i="22" s="1"/>
  <c r="T249" i="22" s="1"/>
  <c r="S249" i="22" s="1"/>
  <c r="R249" i="22" s="1"/>
  <c r="Q249" i="22" s="1"/>
  <c r="P249" i="22" s="1"/>
  <c r="O249" i="22" s="1"/>
  <c r="N249" i="22" s="1"/>
  <c r="M249" i="22" s="1"/>
  <c r="L249" i="22" s="1"/>
  <c r="AS268" i="22"/>
  <c r="AT268" i="22" s="1"/>
  <c r="AU268" i="22" s="1"/>
  <c r="AV268" i="22" s="1"/>
  <c r="AW268" i="22" s="1"/>
  <c r="AX268" i="22" s="1"/>
  <c r="AY268" i="22" s="1"/>
  <c r="AZ268" i="22" s="1"/>
  <c r="A268" i="9" s="1"/>
  <c r="AQ271" i="22"/>
  <c r="AP271" i="22" s="1"/>
  <c r="AO271" i="22" s="1"/>
  <c r="AN271" i="22" s="1"/>
  <c r="AM271" i="22" s="1"/>
  <c r="AL271" i="22" s="1"/>
  <c r="AK271" i="22" s="1"/>
  <c r="AJ271" i="22" s="1"/>
  <c r="AI271" i="22" s="1"/>
  <c r="AH271" i="22" s="1"/>
  <c r="AG271" i="22" s="1"/>
  <c r="AF271" i="22" s="1"/>
  <c r="AE271" i="22" s="1"/>
  <c r="AD271" i="22" s="1"/>
  <c r="AC271" i="22" s="1"/>
  <c r="AB271" i="22" s="1"/>
  <c r="AA271" i="22" s="1"/>
  <c r="Z271" i="22" s="1"/>
  <c r="Y271" i="22" s="1"/>
  <c r="X271" i="22" s="1"/>
  <c r="W271" i="22" s="1"/>
  <c r="V271" i="22" s="1"/>
  <c r="U271" i="22" s="1"/>
  <c r="T271" i="22" s="1"/>
  <c r="S271" i="22" s="1"/>
  <c r="R271" i="22" s="1"/>
  <c r="Q271" i="22" s="1"/>
  <c r="P271" i="22" s="1"/>
  <c r="O271" i="22" s="1"/>
  <c r="N271" i="22" s="1"/>
  <c r="M271" i="22" s="1"/>
  <c r="L271" i="22" s="1"/>
  <c r="AS290" i="22"/>
  <c r="AT290" i="22" s="1"/>
  <c r="AU290" i="22" s="1"/>
  <c r="AV290" i="22" s="1"/>
  <c r="AW290" i="22" s="1"/>
  <c r="AX290" i="22" s="1"/>
  <c r="AY290" i="22" s="1"/>
  <c r="AZ290" i="22" s="1"/>
  <c r="A290" i="9" s="1"/>
  <c r="AQ293" i="22"/>
  <c r="AP293" i="22" s="1"/>
  <c r="AO293" i="22" s="1"/>
  <c r="AN293" i="22" s="1"/>
  <c r="AM293" i="22" s="1"/>
  <c r="AL293" i="22" s="1"/>
  <c r="AK293" i="22" s="1"/>
  <c r="AJ293" i="22" s="1"/>
  <c r="AI293" i="22" s="1"/>
  <c r="AH293" i="22" s="1"/>
  <c r="AG293" i="22" s="1"/>
  <c r="AF293" i="22" s="1"/>
  <c r="AE293" i="22" s="1"/>
  <c r="AD293" i="22" s="1"/>
  <c r="AC293" i="22" s="1"/>
  <c r="AB293" i="22" s="1"/>
  <c r="AA293" i="22" s="1"/>
  <c r="Z293" i="22" s="1"/>
  <c r="Y293" i="22" s="1"/>
  <c r="X293" i="22" s="1"/>
  <c r="W293" i="22" s="1"/>
  <c r="V293" i="22" s="1"/>
  <c r="U293" i="22" s="1"/>
  <c r="T293" i="22" s="1"/>
  <c r="S293" i="22" s="1"/>
  <c r="R293" i="22" s="1"/>
  <c r="Q293" i="22" s="1"/>
  <c r="P293" i="22" s="1"/>
  <c r="O293" i="22" s="1"/>
  <c r="N293" i="22" s="1"/>
  <c r="M293" i="22" s="1"/>
  <c r="L293" i="22" s="1"/>
  <c r="AS312" i="22"/>
  <c r="AT312" i="22" s="1"/>
  <c r="AU312" i="22" s="1"/>
  <c r="AV312" i="22" s="1"/>
  <c r="AW312" i="22" s="1"/>
  <c r="AX312" i="22" s="1"/>
  <c r="AY312" i="22" s="1"/>
  <c r="AZ312" i="22" s="1"/>
  <c r="A312" i="9" s="1"/>
  <c r="AQ315" i="22"/>
  <c r="AP315" i="22" s="1"/>
  <c r="AO315" i="22" s="1"/>
  <c r="AN315" i="22" s="1"/>
  <c r="AM315" i="22" s="1"/>
  <c r="AL315" i="22" s="1"/>
  <c r="AK315" i="22" s="1"/>
  <c r="AJ315" i="22" s="1"/>
  <c r="AI315" i="22" s="1"/>
  <c r="AH315" i="22" s="1"/>
  <c r="AG315" i="22" s="1"/>
  <c r="AF315" i="22" s="1"/>
  <c r="AE315" i="22" s="1"/>
  <c r="AD315" i="22" s="1"/>
  <c r="AC315" i="22" s="1"/>
  <c r="AB315" i="22" s="1"/>
  <c r="AA315" i="22" s="1"/>
  <c r="Z315" i="22" s="1"/>
  <c r="Y315" i="22" s="1"/>
  <c r="X315" i="22" s="1"/>
  <c r="W315" i="22" s="1"/>
  <c r="V315" i="22" s="1"/>
  <c r="U315" i="22" s="1"/>
  <c r="T315" i="22" s="1"/>
  <c r="S315" i="22" s="1"/>
  <c r="R315" i="22" s="1"/>
  <c r="Q315" i="22" s="1"/>
  <c r="P315" i="22" s="1"/>
  <c r="O315" i="22" s="1"/>
  <c r="N315" i="22" s="1"/>
  <c r="M315" i="22" s="1"/>
  <c r="L315" i="22" s="1"/>
  <c r="AQ337" i="22"/>
  <c r="AP337" i="22" s="1"/>
  <c r="AO337" i="22" s="1"/>
  <c r="AN337" i="22" s="1"/>
  <c r="AM337" i="22" s="1"/>
  <c r="AL337" i="22" s="1"/>
  <c r="AK337" i="22" s="1"/>
  <c r="AJ337" i="22" s="1"/>
  <c r="AI337" i="22" s="1"/>
  <c r="AH337" i="22" s="1"/>
  <c r="AG337" i="22" s="1"/>
  <c r="AF337" i="22" s="1"/>
  <c r="AE337" i="22" s="1"/>
  <c r="AD337" i="22" s="1"/>
  <c r="AC337" i="22" s="1"/>
  <c r="AB337" i="22" s="1"/>
  <c r="AA337" i="22" s="1"/>
  <c r="Z337" i="22" s="1"/>
  <c r="Y337" i="22" s="1"/>
  <c r="X337" i="22" s="1"/>
  <c r="W337" i="22" s="1"/>
  <c r="V337" i="22" s="1"/>
  <c r="U337" i="22" s="1"/>
  <c r="T337" i="22" s="1"/>
  <c r="S337" i="22" s="1"/>
  <c r="R337" i="22" s="1"/>
  <c r="Q337" i="22" s="1"/>
  <c r="P337" i="22" s="1"/>
  <c r="O337" i="22" s="1"/>
  <c r="N337" i="22" s="1"/>
  <c r="M337" i="22" s="1"/>
  <c r="L337" i="22" s="1"/>
  <c r="AS356" i="22"/>
  <c r="AT356" i="22" s="1"/>
  <c r="AU356" i="22" s="1"/>
  <c r="AV356" i="22" s="1"/>
  <c r="AW356" i="22" s="1"/>
  <c r="AX356" i="22" s="1"/>
  <c r="AY356" i="22" s="1"/>
  <c r="AZ356" i="22" s="1"/>
  <c r="A356" i="9" s="1"/>
  <c r="AQ359" i="22"/>
  <c r="AP359" i="22" s="1"/>
  <c r="AO359" i="22" s="1"/>
  <c r="AN359" i="22" s="1"/>
  <c r="AM359" i="22" s="1"/>
  <c r="AL359" i="22" s="1"/>
  <c r="AK359" i="22" s="1"/>
  <c r="AJ359" i="22" s="1"/>
  <c r="AI359" i="22" s="1"/>
  <c r="AH359" i="22" s="1"/>
  <c r="AG359" i="22" s="1"/>
  <c r="AF359" i="22" s="1"/>
  <c r="AE359" i="22" s="1"/>
  <c r="AD359" i="22" s="1"/>
  <c r="AC359" i="22" s="1"/>
  <c r="AB359" i="22" s="1"/>
  <c r="AA359" i="22" s="1"/>
  <c r="Z359" i="22" s="1"/>
  <c r="Y359" i="22" s="1"/>
  <c r="X359" i="22" s="1"/>
  <c r="W359" i="22" s="1"/>
  <c r="V359" i="22" s="1"/>
  <c r="U359" i="22" s="1"/>
  <c r="T359" i="22" s="1"/>
  <c r="S359" i="22" s="1"/>
  <c r="R359" i="22" s="1"/>
  <c r="Q359" i="22" s="1"/>
  <c r="P359" i="22" s="1"/>
  <c r="O359" i="22" s="1"/>
  <c r="N359" i="22" s="1"/>
  <c r="M359" i="22" s="1"/>
  <c r="L359" i="22" s="1"/>
  <c r="AS378" i="22"/>
  <c r="AT378" i="22" s="1"/>
  <c r="AU378" i="22" s="1"/>
  <c r="AV378" i="22" s="1"/>
  <c r="AW378" i="22" s="1"/>
  <c r="AX378" i="22" s="1"/>
  <c r="AY378" i="22" s="1"/>
  <c r="AZ378" i="22" s="1"/>
  <c r="A378" i="9" s="1"/>
  <c r="AQ381" i="22"/>
  <c r="AP381" i="22" s="1"/>
  <c r="AO381" i="22" s="1"/>
  <c r="AN381" i="22" s="1"/>
  <c r="AM381" i="22" s="1"/>
  <c r="AL381" i="22" s="1"/>
  <c r="AK381" i="22" s="1"/>
  <c r="AJ381" i="22" s="1"/>
  <c r="AI381" i="22" s="1"/>
  <c r="AH381" i="22" s="1"/>
  <c r="AG381" i="22" s="1"/>
  <c r="AF381" i="22" s="1"/>
  <c r="AE381" i="22" s="1"/>
  <c r="AD381" i="22" s="1"/>
  <c r="AC381" i="22" s="1"/>
  <c r="AB381" i="22" s="1"/>
  <c r="AA381" i="22" s="1"/>
  <c r="Z381" i="22" s="1"/>
  <c r="Y381" i="22" s="1"/>
  <c r="X381" i="22" s="1"/>
  <c r="W381" i="22" s="1"/>
  <c r="V381" i="22" s="1"/>
  <c r="U381" i="22" s="1"/>
  <c r="T381" i="22" s="1"/>
  <c r="S381" i="22" s="1"/>
  <c r="R381" i="22" s="1"/>
  <c r="Q381" i="22" s="1"/>
  <c r="P381" i="22" s="1"/>
  <c r="O381" i="22" s="1"/>
  <c r="N381" i="22" s="1"/>
  <c r="M381" i="22" s="1"/>
  <c r="L381" i="22" s="1"/>
  <c r="AS400" i="22"/>
  <c r="AT400" i="22" s="1"/>
  <c r="AU400" i="22" s="1"/>
  <c r="AV400" i="22" s="1"/>
  <c r="AW400" i="22" s="1"/>
  <c r="AX400" i="22" s="1"/>
  <c r="AY400" i="22" s="1"/>
  <c r="AZ400" i="22" s="1"/>
  <c r="A400" i="9" s="1"/>
  <c r="AQ403" i="22"/>
  <c r="AP403" i="22" s="1"/>
  <c r="AO403" i="22" s="1"/>
  <c r="AN403" i="22" s="1"/>
  <c r="AM403" i="22" s="1"/>
  <c r="AL403" i="22" s="1"/>
  <c r="AK403" i="22" s="1"/>
  <c r="AJ403" i="22" s="1"/>
  <c r="AI403" i="22" s="1"/>
  <c r="AH403" i="22" s="1"/>
  <c r="AG403" i="22" s="1"/>
  <c r="AF403" i="22" s="1"/>
  <c r="AE403" i="22" s="1"/>
  <c r="AD403" i="22" s="1"/>
  <c r="AC403" i="22" s="1"/>
  <c r="AB403" i="22" s="1"/>
  <c r="AA403" i="22" s="1"/>
  <c r="Z403" i="22" s="1"/>
  <c r="Y403" i="22" s="1"/>
  <c r="X403" i="22" s="1"/>
  <c r="W403" i="22" s="1"/>
  <c r="V403" i="22" s="1"/>
  <c r="U403" i="22" s="1"/>
  <c r="T403" i="22" s="1"/>
  <c r="S403" i="22" s="1"/>
  <c r="R403" i="22" s="1"/>
  <c r="Q403" i="22" s="1"/>
  <c r="P403" i="22" s="1"/>
  <c r="O403" i="22" s="1"/>
  <c r="N403" i="22" s="1"/>
  <c r="M403" i="22" s="1"/>
  <c r="L403" i="22" s="1"/>
  <c r="AS422" i="22"/>
  <c r="AT422" i="22" s="1"/>
  <c r="AU422" i="22" s="1"/>
  <c r="AV422" i="22" s="1"/>
  <c r="AW422" i="22" s="1"/>
  <c r="AX422" i="22" s="1"/>
  <c r="AY422" i="22" s="1"/>
  <c r="AZ422" i="22" s="1"/>
  <c r="A422" i="9" s="1"/>
  <c r="AQ425" i="22"/>
  <c r="AP425" i="22" s="1"/>
  <c r="AO425" i="22" s="1"/>
  <c r="AN425" i="22" s="1"/>
  <c r="AM425" i="22" s="1"/>
  <c r="AL425" i="22" s="1"/>
  <c r="AK425" i="22" s="1"/>
  <c r="AJ425" i="22" s="1"/>
  <c r="AI425" i="22" s="1"/>
  <c r="AH425" i="22" s="1"/>
  <c r="AG425" i="22" s="1"/>
  <c r="AF425" i="22" s="1"/>
  <c r="AE425" i="22" s="1"/>
  <c r="AD425" i="22" s="1"/>
  <c r="AC425" i="22" s="1"/>
  <c r="AB425" i="22" s="1"/>
  <c r="AA425" i="22" s="1"/>
  <c r="Z425" i="22" s="1"/>
  <c r="Y425" i="22" s="1"/>
  <c r="X425" i="22" s="1"/>
  <c r="W425" i="22" s="1"/>
  <c r="V425" i="22" s="1"/>
  <c r="U425" i="22" s="1"/>
  <c r="T425" i="22" s="1"/>
  <c r="S425" i="22" s="1"/>
  <c r="R425" i="22" s="1"/>
  <c r="Q425" i="22" s="1"/>
  <c r="P425" i="22" s="1"/>
  <c r="O425" i="22" s="1"/>
  <c r="N425" i="22" s="1"/>
  <c r="M425" i="22" s="1"/>
  <c r="L425" i="22" s="1"/>
  <c r="AS7" i="22"/>
  <c r="AT7" i="22" s="1"/>
  <c r="AU7" i="22" s="1"/>
  <c r="AV7" i="22" s="1"/>
  <c r="AW7" i="22" s="1"/>
  <c r="AX7" i="22" s="1"/>
  <c r="AY7" i="22" s="1"/>
  <c r="AZ7" i="22" s="1"/>
  <c r="A7" i="9" s="1"/>
  <c r="AQ10" i="22"/>
  <c r="AP10" i="22" s="1"/>
  <c r="AO10" i="22" s="1"/>
  <c r="AN10" i="22" s="1"/>
  <c r="AM10" i="22" s="1"/>
  <c r="AL10" i="22" s="1"/>
  <c r="AK10" i="22" s="1"/>
  <c r="AJ10" i="22" s="1"/>
  <c r="AI10" i="22" s="1"/>
  <c r="AH10" i="22" s="1"/>
  <c r="AG10" i="22" s="1"/>
  <c r="AF10" i="22" s="1"/>
  <c r="AE10" i="22" s="1"/>
  <c r="AD10" i="22" s="1"/>
  <c r="AC10" i="22" s="1"/>
  <c r="AB10" i="22" s="1"/>
  <c r="AA10" i="22" s="1"/>
  <c r="Z10" i="22" s="1"/>
  <c r="Y10" i="22" s="1"/>
  <c r="X10" i="22" s="1"/>
  <c r="W10" i="22" s="1"/>
  <c r="V10" i="22" s="1"/>
  <c r="U10" i="22" s="1"/>
  <c r="T10" i="22" s="1"/>
  <c r="S10" i="22" s="1"/>
  <c r="R10" i="22" s="1"/>
  <c r="Q10" i="22" s="1"/>
  <c r="P10" i="22" s="1"/>
  <c r="O10" i="22" s="1"/>
  <c r="N10" i="22" s="1"/>
  <c r="M10" i="22" s="1"/>
  <c r="L10" i="22" s="1"/>
  <c r="AS29" i="22"/>
  <c r="AT29" i="22" s="1"/>
  <c r="AU29" i="22" s="1"/>
  <c r="AV29" i="22" s="1"/>
  <c r="AW29" i="22" s="1"/>
  <c r="AX29" i="22" s="1"/>
  <c r="AY29" i="22" s="1"/>
  <c r="AZ29" i="22" s="1"/>
  <c r="A29" i="9" s="1"/>
  <c r="AQ32" i="22"/>
  <c r="AP32" i="22" s="1"/>
  <c r="AO32" i="22" s="1"/>
  <c r="AN32" i="22" s="1"/>
  <c r="AM32" i="22" s="1"/>
  <c r="AL32" i="22" s="1"/>
  <c r="AK32" i="22" s="1"/>
  <c r="AJ32" i="22" s="1"/>
  <c r="AI32" i="22" s="1"/>
  <c r="AH32" i="22" s="1"/>
  <c r="AG32" i="22" s="1"/>
  <c r="AF32" i="22" s="1"/>
  <c r="AE32" i="22" s="1"/>
  <c r="AD32" i="22" s="1"/>
  <c r="AC32" i="22" s="1"/>
  <c r="AB32" i="22" s="1"/>
  <c r="AA32" i="22" s="1"/>
  <c r="Z32" i="22" s="1"/>
  <c r="Y32" i="22" s="1"/>
  <c r="X32" i="22" s="1"/>
  <c r="W32" i="22" s="1"/>
  <c r="V32" i="22" s="1"/>
  <c r="U32" i="22" s="1"/>
  <c r="T32" i="22" s="1"/>
  <c r="S32" i="22" s="1"/>
  <c r="R32" i="22" s="1"/>
  <c r="Q32" i="22" s="1"/>
  <c r="P32" i="22" s="1"/>
  <c r="O32" i="22" s="1"/>
  <c r="N32" i="22" s="1"/>
  <c r="M32" i="22" s="1"/>
  <c r="L32" i="22" s="1"/>
  <c r="AS51" i="22"/>
  <c r="AT51" i="22" s="1"/>
  <c r="AU51" i="22" s="1"/>
  <c r="AV51" i="22" s="1"/>
  <c r="AW51" i="22" s="1"/>
  <c r="AX51" i="22" s="1"/>
  <c r="AY51" i="22" s="1"/>
  <c r="AZ51" i="22" s="1"/>
  <c r="A51" i="9" s="1"/>
  <c r="AS73" i="22"/>
  <c r="AT73" i="22" s="1"/>
  <c r="AU73" i="22" s="1"/>
  <c r="AV73" i="22" s="1"/>
  <c r="AW73" i="22" s="1"/>
  <c r="AX73" i="22" s="1"/>
  <c r="AY73" i="22" s="1"/>
  <c r="AZ73" i="22" s="1"/>
  <c r="A73" i="9" s="1"/>
  <c r="AQ76" i="22"/>
  <c r="AP76" i="22" s="1"/>
  <c r="AO76" i="22" s="1"/>
  <c r="AN76" i="22" s="1"/>
  <c r="AM76" i="22" s="1"/>
  <c r="AL76" i="22" s="1"/>
  <c r="AK76" i="22" s="1"/>
  <c r="AJ76" i="22" s="1"/>
  <c r="AI76" i="22" s="1"/>
  <c r="AH76" i="22" s="1"/>
  <c r="AG76" i="22" s="1"/>
  <c r="AF76" i="22" s="1"/>
  <c r="AE76" i="22" s="1"/>
  <c r="AD76" i="22" s="1"/>
  <c r="AC76" i="22" s="1"/>
  <c r="AB76" i="22" s="1"/>
  <c r="AA76" i="22" s="1"/>
  <c r="Z76" i="22" s="1"/>
  <c r="Y76" i="22" s="1"/>
  <c r="X76" i="22" s="1"/>
  <c r="W76" i="22" s="1"/>
  <c r="V76" i="22" s="1"/>
  <c r="U76" i="22" s="1"/>
  <c r="T76" i="22" s="1"/>
  <c r="S76" i="22" s="1"/>
  <c r="R76" i="22" s="1"/>
  <c r="Q76" i="22" s="1"/>
  <c r="P76" i="22" s="1"/>
  <c r="O76" i="22" s="1"/>
  <c r="N76" i="22" s="1"/>
  <c r="M76" i="22" s="1"/>
  <c r="L76" i="22" s="1"/>
  <c r="AS95" i="22"/>
  <c r="AT95" i="22" s="1"/>
  <c r="AU95" i="22" s="1"/>
  <c r="AV95" i="22" s="1"/>
  <c r="AW95" i="22" s="1"/>
  <c r="AX95" i="22" s="1"/>
  <c r="AY95" i="22" s="1"/>
  <c r="AZ95" i="22" s="1"/>
  <c r="A95" i="9" s="1"/>
  <c r="AQ98" i="22"/>
  <c r="AP98" i="22" s="1"/>
  <c r="AO98" i="22" s="1"/>
  <c r="AN98" i="22" s="1"/>
  <c r="AM98" i="22" s="1"/>
  <c r="AL98" i="22" s="1"/>
  <c r="AK98" i="22" s="1"/>
  <c r="AJ98" i="22" s="1"/>
  <c r="AI98" i="22" s="1"/>
  <c r="AH98" i="22" s="1"/>
  <c r="AG98" i="22" s="1"/>
  <c r="AF98" i="22" s="1"/>
  <c r="AE98" i="22" s="1"/>
  <c r="AD98" i="22" s="1"/>
  <c r="AC98" i="22" s="1"/>
  <c r="AB98" i="22" s="1"/>
  <c r="AA98" i="22" s="1"/>
  <c r="Z98" i="22" s="1"/>
  <c r="Y98" i="22" s="1"/>
  <c r="X98" i="22" s="1"/>
  <c r="W98" i="22" s="1"/>
  <c r="V98" i="22" s="1"/>
  <c r="U98" i="22" s="1"/>
  <c r="T98" i="22" s="1"/>
  <c r="S98" i="22" s="1"/>
  <c r="R98" i="22" s="1"/>
  <c r="Q98" i="22" s="1"/>
  <c r="P98" i="22" s="1"/>
  <c r="O98" i="22" s="1"/>
  <c r="N98" i="22" s="1"/>
  <c r="M98" i="22" s="1"/>
  <c r="L98" i="22" s="1"/>
  <c r="AS117" i="22"/>
  <c r="AT117" i="22" s="1"/>
  <c r="AU117" i="22" s="1"/>
  <c r="AV117" i="22" s="1"/>
  <c r="AW117" i="22" s="1"/>
  <c r="AX117" i="22" s="1"/>
  <c r="AY117" i="22" s="1"/>
  <c r="AZ117" i="22" s="1"/>
  <c r="A117" i="9" s="1"/>
  <c r="AQ120" i="22"/>
  <c r="AP120" i="22" s="1"/>
  <c r="AO120" i="22" s="1"/>
  <c r="AN120" i="22" s="1"/>
  <c r="AM120" i="22" s="1"/>
  <c r="AL120" i="22" s="1"/>
  <c r="AK120" i="22" s="1"/>
  <c r="AJ120" i="22" s="1"/>
  <c r="AI120" i="22" s="1"/>
  <c r="AH120" i="22" s="1"/>
  <c r="AG120" i="22" s="1"/>
  <c r="AF120" i="22" s="1"/>
  <c r="AE120" i="22" s="1"/>
  <c r="AD120" i="22" s="1"/>
  <c r="AC120" i="22" s="1"/>
  <c r="AB120" i="22" s="1"/>
  <c r="AA120" i="22" s="1"/>
  <c r="Z120" i="22" s="1"/>
  <c r="Y120" i="22" s="1"/>
  <c r="X120" i="22" s="1"/>
  <c r="W120" i="22" s="1"/>
  <c r="V120" i="22" s="1"/>
  <c r="U120" i="22" s="1"/>
  <c r="T120" i="22" s="1"/>
  <c r="S120" i="22" s="1"/>
  <c r="R120" i="22" s="1"/>
  <c r="Q120" i="22" s="1"/>
  <c r="P120" i="22" s="1"/>
  <c r="O120" i="22" s="1"/>
  <c r="N120" i="22" s="1"/>
  <c r="M120" i="22" s="1"/>
  <c r="L120" i="22" s="1"/>
  <c r="AS139" i="22"/>
  <c r="AT139" i="22" s="1"/>
  <c r="AU139" i="22" s="1"/>
  <c r="AV139" i="22" s="1"/>
  <c r="AW139" i="22" s="1"/>
  <c r="AX139" i="22" s="1"/>
  <c r="AY139" i="22" s="1"/>
  <c r="AZ139" i="22" s="1"/>
  <c r="A139" i="9" s="1"/>
  <c r="AQ142" i="22"/>
  <c r="AP142" i="22" s="1"/>
  <c r="AO142" i="22" s="1"/>
  <c r="AN142" i="22" s="1"/>
  <c r="AM142" i="22" s="1"/>
  <c r="AL142" i="22" s="1"/>
  <c r="AK142" i="22" s="1"/>
  <c r="AJ142" i="22" s="1"/>
  <c r="AI142" i="22" s="1"/>
  <c r="AH142" i="22" s="1"/>
  <c r="AG142" i="22" s="1"/>
  <c r="AF142" i="22" s="1"/>
  <c r="AE142" i="22" s="1"/>
  <c r="AD142" i="22" s="1"/>
  <c r="AC142" i="22" s="1"/>
  <c r="AB142" i="22" s="1"/>
  <c r="AA142" i="22" s="1"/>
  <c r="Z142" i="22" s="1"/>
  <c r="Y142" i="22" s="1"/>
  <c r="X142" i="22" s="1"/>
  <c r="W142" i="22" s="1"/>
  <c r="V142" i="22" s="1"/>
  <c r="U142" i="22" s="1"/>
  <c r="T142" i="22" s="1"/>
  <c r="S142" i="22" s="1"/>
  <c r="R142" i="22" s="1"/>
  <c r="Q142" i="22" s="1"/>
  <c r="P142" i="22" s="1"/>
  <c r="O142" i="22" s="1"/>
  <c r="N142" i="22" s="1"/>
  <c r="M142" i="22" s="1"/>
  <c r="L142" i="22" s="1"/>
  <c r="AS161" i="22"/>
  <c r="AT161" i="22" s="1"/>
  <c r="AU161" i="22" s="1"/>
  <c r="AV161" i="22" s="1"/>
  <c r="AW161" i="22" s="1"/>
  <c r="AX161" i="22" s="1"/>
  <c r="AY161" i="22" s="1"/>
  <c r="AZ161" i="22" s="1"/>
  <c r="A161" i="9" s="1"/>
  <c r="AQ164" i="22"/>
  <c r="AP164" i="22" s="1"/>
  <c r="AO164" i="22" s="1"/>
  <c r="AN164" i="22" s="1"/>
  <c r="AM164" i="22" s="1"/>
  <c r="AL164" i="22" s="1"/>
  <c r="AK164" i="22" s="1"/>
  <c r="AJ164" i="22" s="1"/>
  <c r="AI164" i="22" s="1"/>
  <c r="AH164" i="22" s="1"/>
  <c r="AG164" i="22" s="1"/>
  <c r="AF164" i="22" s="1"/>
  <c r="AE164" i="22" s="1"/>
  <c r="AD164" i="22" s="1"/>
  <c r="AC164" i="22" s="1"/>
  <c r="AB164" i="22" s="1"/>
  <c r="AA164" i="22" s="1"/>
  <c r="Z164" i="22" s="1"/>
  <c r="Y164" i="22" s="1"/>
  <c r="X164" i="22" s="1"/>
  <c r="W164" i="22" s="1"/>
  <c r="V164" i="22" s="1"/>
  <c r="U164" i="22" s="1"/>
  <c r="T164" i="22" s="1"/>
  <c r="S164" i="22" s="1"/>
  <c r="R164" i="22" s="1"/>
  <c r="Q164" i="22" s="1"/>
  <c r="P164" i="22" s="1"/>
  <c r="O164" i="22" s="1"/>
  <c r="N164" i="22" s="1"/>
  <c r="M164" i="22" s="1"/>
  <c r="L164" i="22" s="1"/>
  <c r="AS183" i="22"/>
  <c r="AT183" i="22" s="1"/>
  <c r="AU183" i="22" s="1"/>
  <c r="AV183" i="22" s="1"/>
  <c r="AW183" i="22" s="1"/>
  <c r="AX183" i="22" s="1"/>
  <c r="AY183" i="22" s="1"/>
  <c r="AZ183" i="22" s="1"/>
  <c r="A183" i="9" s="1"/>
  <c r="AQ186" i="22"/>
  <c r="AP186" i="22" s="1"/>
  <c r="AO186" i="22" s="1"/>
  <c r="AN186" i="22" s="1"/>
  <c r="AM186" i="22" s="1"/>
  <c r="AL186" i="22" s="1"/>
  <c r="AK186" i="22" s="1"/>
  <c r="AJ186" i="22" s="1"/>
  <c r="AI186" i="22" s="1"/>
  <c r="AH186" i="22" s="1"/>
  <c r="AG186" i="22" s="1"/>
  <c r="AF186" i="22" s="1"/>
  <c r="AE186" i="22" s="1"/>
  <c r="AD186" i="22" s="1"/>
  <c r="AC186" i="22" s="1"/>
  <c r="AB186" i="22" s="1"/>
  <c r="AA186" i="22" s="1"/>
  <c r="Z186" i="22" s="1"/>
  <c r="Y186" i="22" s="1"/>
  <c r="X186" i="22" s="1"/>
  <c r="W186" i="22" s="1"/>
  <c r="V186" i="22" s="1"/>
  <c r="U186" i="22" s="1"/>
  <c r="T186" i="22" s="1"/>
  <c r="S186" i="22" s="1"/>
  <c r="R186" i="22" s="1"/>
  <c r="Q186" i="22" s="1"/>
  <c r="P186" i="22" s="1"/>
  <c r="O186" i="22" s="1"/>
  <c r="N186" i="22" s="1"/>
  <c r="M186" i="22" s="1"/>
  <c r="L186" i="22" s="1"/>
  <c r="AS205" i="22"/>
  <c r="AT205" i="22" s="1"/>
  <c r="AU205" i="22" s="1"/>
  <c r="AV205" i="22" s="1"/>
  <c r="AW205" i="22" s="1"/>
  <c r="AX205" i="22" s="1"/>
  <c r="AY205" i="22" s="1"/>
  <c r="AZ205" i="22" s="1"/>
  <c r="A205" i="9" s="1"/>
  <c r="AQ208" i="22"/>
  <c r="AP208" i="22" s="1"/>
  <c r="AO208" i="22" s="1"/>
  <c r="AN208" i="22" s="1"/>
  <c r="AM208" i="22" s="1"/>
  <c r="AL208" i="22" s="1"/>
  <c r="AK208" i="22" s="1"/>
  <c r="AJ208" i="22" s="1"/>
  <c r="AI208" i="22" s="1"/>
  <c r="AH208" i="22" s="1"/>
  <c r="AG208" i="22" s="1"/>
  <c r="AF208" i="22" s="1"/>
  <c r="AE208" i="22" s="1"/>
  <c r="AD208" i="22" s="1"/>
  <c r="AC208" i="22" s="1"/>
  <c r="AB208" i="22" s="1"/>
  <c r="AA208" i="22" s="1"/>
  <c r="Z208" i="22" s="1"/>
  <c r="Y208" i="22" s="1"/>
  <c r="X208" i="22" s="1"/>
  <c r="W208" i="22" s="1"/>
  <c r="V208" i="22" s="1"/>
  <c r="U208" i="22" s="1"/>
  <c r="T208" i="22" s="1"/>
  <c r="S208" i="22" s="1"/>
  <c r="R208" i="22" s="1"/>
  <c r="Q208" i="22" s="1"/>
  <c r="P208" i="22" s="1"/>
  <c r="O208" i="22" s="1"/>
  <c r="N208" i="22" s="1"/>
  <c r="M208" i="22" s="1"/>
  <c r="L208" i="22" s="1"/>
  <c r="AS227" i="22"/>
  <c r="AT227" i="22" s="1"/>
  <c r="AU227" i="22" s="1"/>
  <c r="AV227" i="22" s="1"/>
  <c r="AW227" i="22" s="1"/>
  <c r="AX227" i="22" s="1"/>
  <c r="AY227" i="22" s="1"/>
  <c r="AZ227" i="22" s="1"/>
  <c r="A227" i="9" s="1"/>
  <c r="AQ230" i="22"/>
  <c r="AP230" i="22" s="1"/>
  <c r="AO230" i="22" s="1"/>
  <c r="AN230" i="22" s="1"/>
  <c r="AM230" i="22" s="1"/>
  <c r="AL230" i="22" s="1"/>
  <c r="AK230" i="22" s="1"/>
  <c r="AJ230" i="22" s="1"/>
  <c r="AI230" i="22" s="1"/>
  <c r="AH230" i="22" s="1"/>
  <c r="AG230" i="22" s="1"/>
  <c r="AF230" i="22" s="1"/>
  <c r="AE230" i="22" s="1"/>
  <c r="AD230" i="22" s="1"/>
  <c r="AC230" i="22" s="1"/>
  <c r="AB230" i="22" s="1"/>
  <c r="AA230" i="22" s="1"/>
  <c r="Z230" i="22" s="1"/>
  <c r="Y230" i="22" s="1"/>
  <c r="X230" i="22" s="1"/>
  <c r="W230" i="22" s="1"/>
  <c r="V230" i="22" s="1"/>
  <c r="U230" i="22" s="1"/>
  <c r="T230" i="22" s="1"/>
  <c r="S230" i="22" s="1"/>
  <c r="R230" i="22" s="1"/>
  <c r="Q230" i="22" s="1"/>
  <c r="P230" i="22" s="1"/>
  <c r="O230" i="22" s="1"/>
  <c r="N230" i="22" s="1"/>
  <c r="M230" i="22" s="1"/>
  <c r="L230" i="22" s="1"/>
  <c r="AS249" i="22"/>
  <c r="AT249" i="22" s="1"/>
  <c r="AU249" i="22" s="1"/>
  <c r="AV249" i="22" s="1"/>
  <c r="AW249" i="22" s="1"/>
  <c r="AX249" i="22" s="1"/>
  <c r="AY249" i="22" s="1"/>
  <c r="AZ249" i="22" s="1"/>
  <c r="A249" i="9" s="1"/>
  <c r="AQ252" i="22"/>
  <c r="AP252" i="22" s="1"/>
  <c r="AO252" i="22" s="1"/>
  <c r="AN252" i="22" s="1"/>
  <c r="AM252" i="22" s="1"/>
  <c r="AL252" i="22" s="1"/>
  <c r="AK252" i="22" s="1"/>
  <c r="AJ252" i="22" s="1"/>
  <c r="AI252" i="22" s="1"/>
  <c r="AH252" i="22" s="1"/>
  <c r="AG252" i="22" s="1"/>
  <c r="AF252" i="22" s="1"/>
  <c r="AE252" i="22" s="1"/>
  <c r="AD252" i="22" s="1"/>
  <c r="AC252" i="22" s="1"/>
  <c r="AB252" i="22" s="1"/>
  <c r="AA252" i="22" s="1"/>
  <c r="Z252" i="22" s="1"/>
  <c r="Y252" i="22" s="1"/>
  <c r="X252" i="22" s="1"/>
  <c r="W252" i="22" s="1"/>
  <c r="V252" i="22" s="1"/>
  <c r="U252" i="22" s="1"/>
  <c r="T252" i="22" s="1"/>
  <c r="S252" i="22" s="1"/>
  <c r="R252" i="22" s="1"/>
  <c r="Q252" i="22" s="1"/>
  <c r="P252" i="22" s="1"/>
  <c r="O252" i="22" s="1"/>
  <c r="N252" i="22" s="1"/>
  <c r="M252" i="22" s="1"/>
  <c r="L252" i="22" s="1"/>
  <c r="AS271" i="22"/>
  <c r="AT271" i="22" s="1"/>
  <c r="AU271" i="22" s="1"/>
  <c r="AV271" i="22" s="1"/>
  <c r="AW271" i="22" s="1"/>
  <c r="AX271" i="22" s="1"/>
  <c r="AY271" i="22" s="1"/>
  <c r="AZ271" i="22" s="1"/>
  <c r="A271" i="9" s="1"/>
  <c r="AQ274" i="22"/>
  <c r="AP274" i="22" s="1"/>
  <c r="AO274" i="22" s="1"/>
  <c r="AN274" i="22" s="1"/>
  <c r="AM274" i="22" s="1"/>
  <c r="AL274" i="22" s="1"/>
  <c r="AK274" i="22" s="1"/>
  <c r="AJ274" i="22" s="1"/>
  <c r="AI274" i="22" s="1"/>
  <c r="AH274" i="22" s="1"/>
  <c r="AG274" i="22" s="1"/>
  <c r="AF274" i="22" s="1"/>
  <c r="AE274" i="22" s="1"/>
  <c r="AD274" i="22" s="1"/>
  <c r="AC274" i="22" s="1"/>
  <c r="AB274" i="22" s="1"/>
  <c r="AA274" i="22" s="1"/>
  <c r="Z274" i="22" s="1"/>
  <c r="Y274" i="22" s="1"/>
  <c r="X274" i="22" s="1"/>
  <c r="W274" i="22" s="1"/>
  <c r="V274" i="22" s="1"/>
  <c r="U274" i="22" s="1"/>
  <c r="T274" i="22" s="1"/>
  <c r="S274" i="22" s="1"/>
  <c r="R274" i="22" s="1"/>
  <c r="Q274" i="22" s="1"/>
  <c r="P274" i="22" s="1"/>
  <c r="O274" i="22" s="1"/>
  <c r="N274" i="22" s="1"/>
  <c r="M274" i="22" s="1"/>
  <c r="L274" i="22" s="1"/>
  <c r="AS293" i="22"/>
  <c r="AT293" i="22" s="1"/>
  <c r="AU293" i="22" s="1"/>
  <c r="AV293" i="22" s="1"/>
  <c r="AW293" i="22" s="1"/>
  <c r="AX293" i="22" s="1"/>
  <c r="AY293" i="22" s="1"/>
  <c r="AZ293" i="22" s="1"/>
  <c r="A293" i="9" s="1"/>
  <c r="AQ296" i="22"/>
  <c r="AP296" i="22" s="1"/>
  <c r="AO296" i="22" s="1"/>
  <c r="AN296" i="22" s="1"/>
  <c r="AM296" i="22" s="1"/>
  <c r="AL296" i="22" s="1"/>
  <c r="AK296" i="22" s="1"/>
  <c r="AJ296" i="22" s="1"/>
  <c r="AI296" i="22" s="1"/>
  <c r="AH296" i="22" s="1"/>
  <c r="AG296" i="22" s="1"/>
  <c r="AF296" i="22" s="1"/>
  <c r="AE296" i="22" s="1"/>
  <c r="AD296" i="22" s="1"/>
  <c r="AC296" i="22" s="1"/>
  <c r="AB296" i="22" s="1"/>
  <c r="AA296" i="22" s="1"/>
  <c r="Z296" i="22" s="1"/>
  <c r="Y296" i="22" s="1"/>
  <c r="X296" i="22" s="1"/>
  <c r="W296" i="22" s="1"/>
  <c r="V296" i="22" s="1"/>
  <c r="U296" i="22" s="1"/>
  <c r="T296" i="22" s="1"/>
  <c r="S296" i="22" s="1"/>
  <c r="R296" i="22" s="1"/>
  <c r="Q296" i="22" s="1"/>
  <c r="P296" i="22" s="1"/>
  <c r="O296" i="22" s="1"/>
  <c r="N296" i="22" s="1"/>
  <c r="M296" i="22" s="1"/>
  <c r="L296" i="22" s="1"/>
  <c r="AS315" i="22"/>
  <c r="AT315" i="22" s="1"/>
  <c r="AU315" i="22" s="1"/>
  <c r="AV315" i="22" s="1"/>
  <c r="AW315" i="22" s="1"/>
  <c r="AX315" i="22" s="1"/>
  <c r="AY315" i="22" s="1"/>
  <c r="AZ315" i="22" s="1"/>
  <c r="A315" i="9" s="1"/>
  <c r="AS337" i="22"/>
  <c r="AT337" i="22" s="1"/>
  <c r="AU337" i="22" s="1"/>
  <c r="AV337" i="22" s="1"/>
  <c r="AW337" i="22" s="1"/>
  <c r="AX337" i="22" s="1"/>
  <c r="AY337" i="22" s="1"/>
  <c r="AZ337" i="22" s="1"/>
  <c r="A337" i="9" s="1"/>
  <c r="AQ340" i="22"/>
  <c r="AP340" i="22" s="1"/>
  <c r="AO340" i="22" s="1"/>
  <c r="AN340" i="22" s="1"/>
  <c r="AM340" i="22" s="1"/>
  <c r="AL340" i="22" s="1"/>
  <c r="AK340" i="22" s="1"/>
  <c r="AJ340" i="22" s="1"/>
  <c r="AI340" i="22" s="1"/>
  <c r="AH340" i="22" s="1"/>
  <c r="AG340" i="22" s="1"/>
  <c r="AF340" i="22" s="1"/>
  <c r="AE340" i="22" s="1"/>
  <c r="AD340" i="22" s="1"/>
  <c r="AC340" i="22" s="1"/>
  <c r="AB340" i="22" s="1"/>
  <c r="AA340" i="22" s="1"/>
  <c r="Z340" i="22" s="1"/>
  <c r="Y340" i="22" s="1"/>
  <c r="X340" i="22" s="1"/>
  <c r="W340" i="22" s="1"/>
  <c r="V340" i="22" s="1"/>
  <c r="U340" i="22" s="1"/>
  <c r="T340" i="22" s="1"/>
  <c r="S340" i="22" s="1"/>
  <c r="R340" i="22" s="1"/>
  <c r="Q340" i="22" s="1"/>
  <c r="P340" i="22" s="1"/>
  <c r="O340" i="22" s="1"/>
  <c r="N340" i="22" s="1"/>
  <c r="M340" i="22" s="1"/>
  <c r="L340" i="22" s="1"/>
  <c r="AS359" i="22"/>
  <c r="AT359" i="22" s="1"/>
  <c r="AU359" i="22" s="1"/>
  <c r="AV359" i="22" s="1"/>
  <c r="AW359" i="22" s="1"/>
  <c r="AX359" i="22" s="1"/>
  <c r="AY359" i="22" s="1"/>
  <c r="AZ359" i="22" s="1"/>
  <c r="A359" i="9" s="1"/>
  <c r="AQ362" i="22"/>
  <c r="AP362" i="22" s="1"/>
  <c r="AO362" i="22" s="1"/>
  <c r="AN362" i="22" s="1"/>
  <c r="AM362" i="22" s="1"/>
  <c r="AL362" i="22" s="1"/>
  <c r="AK362" i="22" s="1"/>
  <c r="AJ362" i="22" s="1"/>
  <c r="AI362" i="22" s="1"/>
  <c r="AH362" i="22" s="1"/>
  <c r="AG362" i="22" s="1"/>
  <c r="AF362" i="22" s="1"/>
  <c r="AE362" i="22" s="1"/>
  <c r="AD362" i="22" s="1"/>
  <c r="AC362" i="22" s="1"/>
  <c r="AB362" i="22" s="1"/>
  <c r="AA362" i="22" s="1"/>
  <c r="Z362" i="22" s="1"/>
  <c r="Y362" i="22" s="1"/>
  <c r="X362" i="22" s="1"/>
  <c r="W362" i="22" s="1"/>
  <c r="V362" i="22" s="1"/>
  <c r="U362" i="22" s="1"/>
  <c r="T362" i="22" s="1"/>
  <c r="S362" i="22" s="1"/>
  <c r="R362" i="22" s="1"/>
  <c r="Q362" i="22" s="1"/>
  <c r="P362" i="22" s="1"/>
  <c r="O362" i="22" s="1"/>
  <c r="N362" i="22" s="1"/>
  <c r="M362" i="22" s="1"/>
  <c r="L362" i="22" s="1"/>
  <c r="AS381" i="22"/>
  <c r="AT381" i="22" s="1"/>
  <c r="AU381" i="22" s="1"/>
  <c r="AV381" i="22" s="1"/>
  <c r="AW381" i="22" s="1"/>
  <c r="AX381" i="22" s="1"/>
  <c r="AY381" i="22" s="1"/>
  <c r="AZ381" i="22" s="1"/>
  <c r="A381" i="9" s="1"/>
  <c r="AQ384" i="22"/>
  <c r="AP384" i="22" s="1"/>
  <c r="AO384" i="22" s="1"/>
  <c r="AN384" i="22" s="1"/>
  <c r="AM384" i="22" s="1"/>
  <c r="AL384" i="22" s="1"/>
  <c r="AK384" i="22" s="1"/>
  <c r="AJ384" i="22" s="1"/>
  <c r="AI384" i="22" s="1"/>
  <c r="AH384" i="22" s="1"/>
  <c r="AG384" i="22" s="1"/>
  <c r="AF384" i="22" s="1"/>
  <c r="AE384" i="22" s="1"/>
  <c r="AD384" i="22" s="1"/>
  <c r="AC384" i="22" s="1"/>
  <c r="AB384" i="22" s="1"/>
  <c r="AA384" i="22" s="1"/>
  <c r="Z384" i="22" s="1"/>
  <c r="Y384" i="22" s="1"/>
  <c r="X384" i="22" s="1"/>
  <c r="W384" i="22" s="1"/>
  <c r="V384" i="22" s="1"/>
  <c r="U384" i="22" s="1"/>
  <c r="T384" i="22" s="1"/>
  <c r="S384" i="22" s="1"/>
  <c r="R384" i="22" s="1"/>
  <c r="Q384" i="22" s="1"/>
  <c r="P384" i="22" s="1"/>
  <c r="O384" i="22" s="1"/>
  <c r="N384" i="22" s="1"/>
  <c r="M384" i="22" s="1"/>
  <c r="L384" i="22" s="1"/>
  <c r="AS403" i="22"/>
  <c r="AT403" i="22" s="1"/>
  <c r="AU403" i="22" s="1"/>
  <c r="AV403" i="22" s="1"/>
  <c r="AW403" i="22" s="1"/>
  <c r="AX403" i="22" s="1"/>
  <c r="AY403" i="22" s="1"/>
  <c r="AZ403" i="22" s="1"/>
  <c r="A403" i="9" s="1"/>
  <c r="AQ406" i="22"/>
  <c r="AP406" i="22" s="1"/>
  <c r="AO406" i="22" s="1"/>
  <c r="AN406" i="22" s="1"/>
  <c r="AM406" i="22" s="1"/>
  <c r="AL406" i="22" s="1"/>
  <c r="AK406" i="22" s="1"/>
  <c r="AJ406" i="22" s="1"/>
  <c r="AI406" i="22" s="1"/>
  <c r="AH406" i="22" s="1"/>
  <c r="AG406" i="22" s="1"/>
  <c r="AF406" i="22" s="1"/>
  <c r="AE406" i="22" s="1"/>
  <c r="AD406" i="22" s="1"/>
  <c r="AC406" i="22" s="1"/>
  <c r="AB406" i="22" s="1"/>
  <c r="AA406" i="22" s="1"/>
  <c r="Z406" i="22" s="1"/>
  <c r="Y406" i="22" s="1"/>
  <c r="X406" i="22" s="1"/>
  <c r="W406" i="22" s="1"/>
  <c r="V406" i="22" s="1"/>
  <c r="U406" i="22" s="1"/>
  <c r="T406" i="22" s="1"/>
  <c r="S406" i="22" s="1"/>
  <c r="R406" i="22" s="1"/>
  <c r="Q406" i="22" s="1"/>
  <c r="P406" i="22" s="1"/>
  <c r="O406" i="22" s="1"/>
  <c r="N406" i="22" s="1"/>
  <c r="M406" i="22" s="1"/>
  <c r="L406" i="22" s="1"/>
  <c r="AS425" i="22"/>
  <c r="AT425" i="22" s="1"/>
  <c r="AU425" i="22" s="1"/>
  <c r="AV425" i="22" s="1"/>
  <c r="AW425" i="22" s="1"/>
  <c r="AX425" i="22" s="1"/>
  <c r="AY425" i="22" s="1"/>
  <c r="AZ425" i="22" s="1"/>
  <c r="A425" i="9" s="1"/>
  <c r="AQ428" i="22"/>
  <c r="AP428" i="22" s="1"/>
  <c r="AO428" i="22" s="1"/>
  <c r="AN428" i="22" s="1"/>
  <c r="AM428" i="22" s="1"/>
  <c r="AL428" i="22" s="1"/>
  <c r="AK428" i="22" s="1"/>
  <c r="AJ428" i="22" s="1"/>
  <c r="AI428" i="22" s="1"/>
  <c r="AH428" i="22" s="1"/>
  <c r="AG428" i="22" s="1"/>
  <c r="AF428" i="22" s="1"/>
  <c r="AE428" i="22" s="1"/>
  <c r="AD428" i="22" s="1"/>
  <c r="AC428" i="22" s="1"/>
  <c r="AB428" i="22" s="1"/>
  <c r="AA428" i="22" s="1"/>
  <c r="Z428" i="22" s="1"/>
  <c r="Y428" i="22" s="1"/>
  <c r="X428" i="22" s="1"/>
  <c r="W428" i="22" s="1"/>
  <c r="V428" i="22" s="1"/>
  <c r="U428" i="22" s="1"/>
  <c r="T428" i="22" s="1"/>
  <c r="S428" i="22" s="1"/>
  <c r="R428" i="22" s="1"/>
  <c r="Q428" i="22" s="1"/>
  <c r="P428" i="22" s="1"/>
  <c r="O428" i="22" s="1"/>
  <c r="N428" i="22" s="1"/>
  <c r="M428" i="22" s="1"/>
  <c r="L428" i="22" s="1"/>
  <c r="AS10" i="22"/>
  <c r="AT10" i="22" s="1"/>
  <c r="AU10" i="22" s="1"/>
  <c r="AV10" i="22" s="1"/>
  <c r="AW10" i="22" s="1"/>
  <c r="AX10" i="22" s="1"/>
  <c r="AQ13" i="22"/>
  <c r="AP13" i="22" s="1"/>
  <c r="AO13" i="22" s="1"/>
  <c r="AN13" i="22" s="1"/>
  <c r="AM13" i="22" s="1"/>
  <c r="AL13" i="22" s="1"/>
  <c r="AK13" i="22" s="1"/>
  <c r="AJ13" i="22" s="1"/>
  <c r="AI13" i="22" s="1"/>
  <c r="AH13" i="22" s="1"/>
  <c r="AG13" i="22" s="1"/>
  <c r="AF13" i="22" s="1"/>
  <c r="AE13" i="22" s="1"/>
  <c r="AD13" i="22" s="1"/>
  <c r="AC13" i="22" s="1"/>
  <c r="AB13" i="22" s="1"/>
  <c r="AA13" i="22" s="1"/>
  <c r="Z13" i="22" s="1"/>
  <c r="Y13" i="22" s="1"/>
  <c r="X13" i="22" s="1"/>
  <c r="W13" i="22" s="1"/>
  <c r="V13" i="22" s="1"/>
  <c r="U13" i="22" s="1"/>
  <c r="T13" i="22" s="1"/>
  <c r="S13" i="22" s="1"/>
  <c r="R13" i="22" s="1"/>
  <c r="Q13" i="22" s="1"/>
  <c r="P13" i="22" s="1"/>
  <c r="O13" i="22" s="1"/>
  <c r="N13" i="22" s="1"/>
  <c r="M13" i="22" s="1"/>
  <c r="L13" i="22" s="1"/>
  <c r="AS32" i="22"/>
  <c r="AT32" i="22" s="1"/>
  <c r="AU32" i="22" s="1"/>
  <c r="AV32" i="22" s="1"/>
  <c r="AW32" i="22" s="1"/>
  <c r="AX32" i="22" s="1"/>
  <c r="AY32" i="22" s="1"/>
  <c r="AZ32" i="22" s="1"/>
  <c r="A32" i="9" s="1"/>
  <c r="AQ35" i="22"/>
  <c r="AP35" i="22" s="1"/>
  <c r="AO35" i="22" s="1"/>
  <c r="AN35" i="22" s="1"/>
  <c r="AM35" i="22" s="1"/>
  <c r="AL35" i="22" s="1"/>
  <c r="AK35" i="22" s="1"/>
  <c r="AJ35" i="22" s="1"/>
  <c r="AI35" i="22" s="1"/>
  <c r="AH35" i="22" s="1"/>
  <c r="AG35" i="22" s="1"/>
  <c r="AF35" i="22" s="1"/>
  <c r="AE35" i="22" s="1"/>
  <c r="AD35" i="22" s="1"/>
  <c r="AC35" i="22" s="1"/>
  <c r="AB35" i="22" s="1"/>
  <c r="AA35" i="22" s="1"/>
  <c r="Z35" i="22" s="1"/>
  <c r="Y35" i="22" s="1"/>
  <c r="X35" i="22" s="1"/>
  <c r="W35" i="22" s="1"/>
  <c r="V35" i="22" s="1"/>
  <c r="U35" i="22" s="1"/>
  <c r="T35" i="22" s="1"/>
  <c r="S35" i="22" s="1"/>
  <c r="R35" i="22" s="1"/>
  <c r="Q35" i="22" s="1"/>
  <c r="P35" i="22" s="1"/>
  <c r="O35" i="22" s="1"/>
  <c r="N35" i="22" s="1"/>
  <c r="M35" i="22" s="1"/>
  <c r="L35" i="22" s="1"/>
  <c r="AQ57" i="22"/>
  <c r="AP57" i="22" s="1"/>
  <c r="AO57" i="22" s="1"/>
  <c r="AN57" i="22" s="1"/>
  <c r="AM57" i="22" s="1"/>
  <c r="AL57" i="22" s="1"/>
  <c r="AK57" i="22" s="1"/>
  <c r="AJ57" i="22" s="1"/>
  <c r="AI57" i="22" s="1"/>
  <c r="AH57" i="22" s="1"/>
  <c r="AG57" i="22" s="1"/>
  <c r="AF57" i="22" s="1"/>
  <c r="AE57" i="22" s="1"/>
  <c r="AD57" i="22" s="1"/>
  <c r="AC57" i="22" s="1"/>
  <c r="AB57" i="22" s="1"/>
  <c r="AA57" i="22" s="1"/>
  <c r="Z57" i="22" s="1"/>
  <c r="Y57" i="22" s="1"/>
  <c r="X57" i="22" s="1"/>
  <c r="W57" i="22" s="1"/>
  <c r="V57" i="22" s="1"/>
  <c r="U57" i="22" s="1"/>
  <c r="T57" i="22" s="1"/>
  <c r="S57" i="22" s="1"/>
  <c r="R57" i="22" s="1"/>
  <c r="Q57" i="22" s="1"/>
  <c r="P57" i="22" s="1"/>
  <c r="O57" i="22" s="1"/>
  <c r="N57" i="22" s="1"/>
  <c r="M57" i="22" s="1"/>
  <c r="L57" i="22" s="1"/>
  <c r="AS76" i="22"/>
  <c r="AT76" i="22" s="1"/>
  <c r="AU76" i="22" s="1"/>
  <c r="AV76" i="22" s="1"/>
  <c r="AW76" i="22" s="1"/>
  <c r="AX76" i="22" s="1"/>
  <c r="AY76" i="22" s="1"/>
  <c r="AZ76" i="22" s="1"/>
  <c r="A76" i="9" s="1"/>
  <c r="AQ79" i="22"/>
  <c r="AP79" i="22" s="1"/>
  <c r="AO79" i="22" s="1"/>
  <c r="AN79" i="22" s="1"/>
  <c r="AM79" i="22" s="1"/>
  <c r="AL79" i="22" s="1"/>
  <c r="AK79" i="22" s="1"/>
  <c r="AJ79" i="22" s="1"/>
  <c r="AI79" i="22" s="1"/>
  <c r="AH79" i="22" s="1"/>
  <c r="AG79" i="22" s="1"/>
  <c r="AF79" i="22" s="1"/>
  <c r="AE79" i="22" s="1"/>
  <c r="AD79" i="22" s="1"/>
  <c r="AC79" i="22" s="1"/>
  <c r="AB79" i="22" s="1"/>
  <c r="AA79" i="22" s="1"/>
  <c r="Z79" i="22" s="1"/>
  <c r="Y79" i="22" s="1"/>
  <c r="X79" i="22" s="1"/>
  <c r="W79" i="22" s="1"/>
  <c r="V79" i="22" s="1"/>
  <c r="U79" i="22" s="1"/>
  <c r="T79" i="22" s="1"/>
  <c r="S79" i="22" s="1"/>
  <c r="R79" i="22" s="1"/>
  <c r="Q79" i="22" s="1"/>
  <c r="P79" i="22" s="1"/>
  <c r="O79" i="22" s="1"/>
  <c r="N79" i="22" s="1"/>
  <c r="M79" i="22" s="1"/>
  <c r="L79" i="22" s="1"/>
  <c r="AS98" i="22"/>
  <c r="AT98" i="22" s="1"/>
  <c r="AU98" i="22" s="1"/>
  <c r="AV98" i="22" s="1"/>
  <c r="AW98" i="22" s="1"/>
  <c r="AX98" i="22" s="1"/>
  <c r="AY98" i="22" s="1"/>
  <c r="AZ98" i="22" s="1"/>
  <c r="A98" i="9" s="1"/>
  <c r="AQ101" i="22"/>
  <c r="AP101" i="22" s="1"/>
  <c r="AO101" i="22" s="1"/>
  <c r="AN101" i="22" s="1"/>
  <c r="AM101" i="22" s="1"/>
  <c r="AL101" i="22" s="1"/>
  <c r="AK101" i="22" s="1"/>
  <c r="AJ101" i="22" s="1"/>
  <c r="AI101" i="22" s="1"/>
  <c r="AH101" i="22" s="1"/>
  <c r="AG101" i="22" s="1"/>
  <c r="AF101" i="22" s="1"/>
  <c r="AE101" i="22" s="1"/>
  <c r="AD101" i="22" s="1"/>
  <c r="AC101" i="22" s="1"/>
  <c r="AB101" i="22" s="1"/>
  <c r="AA101" i="22" s="1"/>
  <c r="Z101" i="22" s="1"/>
  <c r="Y101" i="22" s="1"/>
  <c r="X101" i="22" s="1"/>
  <c r="W101" i="22" s="1"/>
  <c r="V101" i="22" s="1"/>
  <c r="U101" i="22" s="1"/>
  <c r="T101" i="22" s="1"/>
  <c r="S101" i="22" s="1"/>
  <c r="R101" i="22" s="1"/>
  <c r="Q101" i="22" s="1"/>
  <c r="P101" i="22" s="1"/>
  <c r="O101" i="22" s="1"/>
  <c r="N101" i="22" s="1"/>
  <c r="M101" i="22" s="1"/>
  <c r="L101" i="22" s="1"/>
  <c r="AS120" i="22"/>
  <c r="AT120" i="22" s="1"/>
  <c r="AU120" i="22" s="1"/>
  <c r="AV120" i="22" s="1"/>
  <c r="AW120" i="22" s="1"/>
  <c r="AX120" i="22" s="1"/>
  <c r="AY120" i="22" s="1"/>
  <c r="AZ120" i="22" s="1"/>
  <c r="A120" i="9" s="1"/>
  <c r="AQ123" i="22"/>
  <c r="AP123" i="22" s="1"/>
  <c r="AO123" i="22" s="1"/>
  <c r="AN123" i="22" s="1"/>
  <c r="AM123" i="22" s="1"/>
  <c r="AL123" i="22" s="1"/>
  <c r="AK123" i="22" s="1"/>
  <c r="AJ123" i="22" s="1"/>
  <c r="AI123" i="22" s="1"/>
  <c r="AH123" i="22" s="1"/>
  <c r="AG123" i="22" s="1"/>
  <c r="AF123" i="22" s="1"/>
  <c r="AE123" i="22" s="1"/>
  <c r="AD123" i="22" s="1"/>
  <c r="AC123" i="22" s="1"/>
  <c r="AB123" i="22" s="1"/>
  <c r="AA123" i="22" s="1"/>
  <c r="Z123" i="22" s="1"/>
  <c r="Y123" i="22" s="1"/>
  <c r="X123" i="22" s="1"/>
  <c r="W123" i="22" s="1"/>
  <c r="V123" i="22" s="1"/>
  <c r="U123" i="22" s="1"/>
  <c r="T123" i="22" s="1"/>
  <c r="S123" i="22" s="1"/>
  <c r="R123" i="22" s="1"/>
  <c r="Q123" i="22" s="1"/>
  <c r="P123" i="22" s="1"/>
  <c r="O123" i="22" s="1"/>
  <c r="N123" i="22" s="1"/>
  <c r="M123" i="22" s="1"/>
  <c r="L123" i="22" s="1"/>
  <c r="AS142" i="22"/>
  <c r="AT142" i="22" s="1"/>
  <c r="AU142" i="22" s="1"/>
  <c r="AV142" i="22" s="1"/>
  <c r="AW142" i="22" s="1"/>
  <c r="AX142" i="22" s="1"/>
  <c r="AY142" i="22" s="1"/>
  <c r="AZ142" i="22" s="1"/>
  <c r="A142" i="9" s="1"/>
  <c r="AQ145" i="22"/>
  <c r="AP145" i="22" s="1"/>
  <c r="AO145" i="22" s="1"/>
  <c r="AN145" i="22" s="1"/>
  <c r="AM145" i="22" s="1"/>
  <c r="AL145" i="22" s="1"/>
  <c r="AK145" i="22" s="1"/>
  <c r="AJ145" i="22" s="1"/>
  <c r="AI145" i="22" s="1"/>
  <c r="AH145" i="22" s="1"/>
  <c r="AG145" i="22" s="1"/>
  <c r="AF145" i="22" s="1"/>
  <c r="AE145" i="22" s="1"/>
  <c r="AD145" i="22" s="1"/>
  <c r="AC145" i="22" s="1"/>
  <c r="AB145" i="22" s="1"/>
  <c r="AA145" i="22" s="1"/>
  <c r="Z145" i="22" s="1"/>
  <c r="Y145" i="22" s="1"/>
  <c r="X145" i="22" s="1"/>
  <c r="W145" i="22" s="1"/>
  <c r="V145" i="22" s="1"/>
  <c r="U145" i="22" s="1"/>
  <c r="T145" i="22" s="1"/>
  <c r="S145" i="22" s="1"/>
  <c r="R145" i="22" s="1"/>
  <c r="Q145" i="22" s="1"/>
  <c r="P145" i="22" s="1"/>
  <c r="O145" i="22" s="1"/>
  <c r="N145" i="22" s="1"/>
  <c r="M145" i="22" s="1"/>
  <c r="L145" i="22" s="1"/>
  <c r="AS164" i="22"/>
  <c r="AT164" i="22" s="1"/>
  <c r="AU164" i="22" s="1"/>
  <c r="AV164" i="22" s="1"/>
  <c r="AW164" i="22" s="1"/>
  <c r="AX164" i="22" s="1"/>
  <c r="AY164" i="22" s="1"/>
  <c r="AZ164" i="22" s="1"/>
  <c r="A164" i="9" s="1"/>
  <c r="AQ167" i="22"/>
  <c r="AP167" i="22" s="1"/>
  <c r="AO167" i="22" s="1"/>
  <c r="AN167" i="22" s="1"/>
  <c r="AM167" i="22" s="1"/>
  <c r="AL167" i="22" s="1"/>
  <c r="AK167" i="22" s="1"/>
  <c r="AJ167" i="22" s="1"/>
  <c r="AI167" i="22" s="1"/>
  <c r="AH167" i="22" s="1"/>
  <c r="AG167" i="22" s="1"/>
  <c r="AF167" i="22" s="1"/>
  <c r="AE167" i="22" s="1"/>
  <c r="AD167" i="22" s="1"/>
  <c r="AC167" i="22" s="1"/>
  <c r="AB167" i="22" s="1"/>
  <c r="AA167" i="22" s="1"/>
  <c r="Z167" i="22" s="1"/>
  <c r="Y167" i="22" s="1"/>
  <c r="X167" i="22" s="1"/>
  <c r="W167" i="22" s="1"/>
  <c r="V167" i="22" s="1"/>
  <c r="U167" i="22" s="1"/>
  <c r="T167" i="22" s="1"/>
  <c r="S167" i="22" s="1"/>
  <c r="R167" i="22" s="1"/>
  <c r="Q167" i="22" s="1"/>
  <c r="P167" i="22" s="1"/>
  <c r="O167" i="22" s="1"/>
  <c r="N167" i="22" s="1"/>
  <c r="M167" i="22" s="1"/>
  <c r="L167" i="22" s="1"/>
  <c r="AS186" i="22"/>
  <c r="AT186" i="22" s="1"/>
  <c r="AU186" i="22" s="1"/>
  <c r="AV186" i="22" s="1"/>
  <c r="AW186" i="22" s="1"/>
  <c r="AX186" i="22" s="1"/>
  <c r="AY186" i="22" s="1"/>
  <c r="AZ186" i="22" s="1"/>
  <c r="A186" i="9" s="1"/>
  <c r="AQ189" i="22"/>
  <c r="AP189" i="22" s="1"/>
  <c r="AO189" i="22" s="1"/>
  <c r="AN189" i="22" s="1"/>
  <c r="AM189" i="22" s="1"/>
  <c r="AL189" i="22" s="1"/>
  <c r="AK189" i="22" s="1"/>
  <c r="AJ189" i="22" s="1"/>
  <c r="AI189" i="22" s="1"/>
  <c r="AH189" i="22" s="1"/>
  <c r="AG189" i="22" s="1"/>
  <c r="AF189" i="22" s="1"/>
  <c r="AE189" i="22" s="1"/>
  <c r="AD189" i="22" s="1"/>
  <c r="AC189" i="22" s="1"/>
  <c r="AB189" i="22" s="1"/>
  <c r="AA189" i="22" s="1"/>
  <c r="Z189" i="22" s="1"/>
  <c r="Y189" i="22" s="1"/>
  <c r="X189" i="22" s="1"/>
  <c r="W189" i="22" s="1"/>
  <c r="V189" i="22" s="1"/>
  <c r="U189" i="22" s="1"/>
  <c r="T189" i="22" s="1"/>
  <c r="S189" i="22" s="1"/>
  <c r="R189" i="22" s="1"/>
  <c r="Q189" i="22" s="1"/>
  <c r="P189" i="22" s="1"/>
  <c r="O189" i="22" s="1"/>
  <c r="N189" i="22" s="1"/>
  <c r="M189" i="22" s="1"/>
  <c r="L189" i="22" s="1"/>
  <c r="AS208" i="22"/>
  <c r="AT208" i="22" s="1"/>
  <c r="AU208" i="22" s="1"/>
  <c r="AV208" i="22" s="1"/>
  <c r="AW208" i="22" s="1"/>
  <c r="AX208" i="22" s="1"/>
  <c r="AY208" i="22" s="1"/>
  <c r="AZ208" i="22" s="1"/>
  <c r="A208" i="9" s="1"/>
  <c r="AQ211" i="22"/>
  <c r="AP211" i="22" s="1"/>
  <c r="AO211" i="22" s="1"/>
  <c r="AN211" i="22" s="1"/>
  <c r="AM211" i="22" s="1"/>
  <c r="AL211" i="22" s="1"/>
  <c r="AK211" i="22" s="1"/>
  <c r="AJ211" i="22" s="1"/>
  <c r="AI211" i="22" s="1"/>
  <c r="AH211" i="22" s="1"/>
  <c r="AG211" i="22" s="1"/>
  <c r="AF211" i="22" s="1"/>
  <c r="AE211" i="22" s="1"/>
  <c r="AD211" i="22" s="1"/>
  <c r="AC211" i="22" s="1"/>
  <c r="AB211" i="22" s="1"/>
  <c r="AA211" i="22" s="1"/>
  <c r="Z211" i="22" s="1"/>
  <c r="Y211" i="22" s="1"/>
  <c r="X211" i="22" s="1"/>
  <c r="W211" i="22" s="1"/>
  <c r="V211" i="22" s="1"/>
  <c r="U211" i="22" s="1"/>
  <c r="T211" i="22" s="1"/>
  <c r="S211" i="22" s="1"/>
  <c r="R211" i="22" s="1"/>
  <c r="Q211" i="22" s="1"/>
  <c r="P211" i="22" s="1"/>
  <c r="O211" i="22" s="1"/>
  <c r="N211" i="22" s="1"/>
  <c r="M211" i="22" s="1"/>
  <c r="L211" i="22" s="1"/>
  <c r="AS230" i="22"/>
  <c r="AT230" i="22" s="1"/>
  <c r="AU230" i="22" s="1"/>
  <c r="AV230" i="22" s="1"/>
  <c r="AW230" i="22" s="1"/>
  <c r="AX230" i="22" s="1"/>
  <c r="AY230" i="22" s="1"/>
  <c r="AZ230" i="22" s="1"/>
  <c r="A230" i="9" s="1"/>
  <c r="AQ233" i="22"/>
  <c r="AP233" i="22" s="1"/>
  <c r="AO233" i="22" s="1"/>
  <c r="AN233" i="22" s="1"/>
  <c r="AM233" i="22" s="1"/>
  <c r="AL233" i="22" s="1"/>
  <c r="AK233" i="22" s="1"/>
  <c r="AJ233" i="22" s="1"/>
  <c r="AI233" i="22" s="1"/>
  <c r="AH233" i="22" s="1"/>
  <c r="AG233" i="22" s="1"/>
  <c r="AF233" i="22" s="1"/>
  <c r="AE233" i="22" s="1"/>
  <c r="AD233" i="22" s="1"/>
  <c r="AC233" i="22" s="1"/>
  <c r="AB233" i="22" s="1"/>
  <c r="AA233" i="22" s="1"/>
  <c r="Z233" i="22" s="1"/>
  <c r="Y233" i="22" s="1"/>
  <c r="X233" i="22" s="1"/>
  <c r="W233" i="22" s="1"/>
  <c r="V233" i="22" s="1"/>
  <c r="U233" i="22" s="1"/>
  <c r="T233" i="22" s="1"/>
  <c r="S233" i="22" s="1"/>
  <c r="R233" i="22" s="1"/>
  <c r="Q233" i="22" s="1"/>
  <c r="P233" i="22" s="1"/>
  <c r="O233" i="22" s="1"/>
  <c r="N233" i="22" s="1"/>
  <c r="M233" i="22" s="1"/>
  <c r="L233" i="22" s="1"/>
  <c r="AS252" i="22"/>
  <c r="AT252" i="22" s="1"/>
  <c r="AU252" i="22" s="1"/>
  <c r="AV252" i="22" s="1"/>
  <c r="AW252" i="22" s="1"/>
  <c r="AX252" i="22" s="1"/>
  <c r="AY252" i="22" s="1"/>
  <c r="AZ252" i="22" s="1"/>
  <c r="A252" i="9" s="1"/>
  <c r="AQ255" i="22"/>
  <c r="AP255" i="22" s="1"/>
  <c r="AO255" i="22" s="1"/>
  <c r="AN255" i="22" s="1"/>
  <c r="AM255" i="22" s="1"/>
  <c r="AL255" i="22" s="1"/>
  <c r="AK255" i="22" s="1"/>
  <c r="AJ255" i="22" s="1"/>
  <c r="AI255" i="22" s="1"/>
  <c r="AH255" i="22" s="1"/>
  <c r="AG255" i="22" s="1"/>
  <c r="AF255" i="22" s="1"/>
  <c r="AE255" i="22" s="1"/>
  <c r="AD255" i="22" s="1"/>
  <c r="AC255" i="22" s="1"/>
  <c r="AB255" i="22" s="1"/>
  <c r="AA255" i="22" s="1"/>
  <c r="Z255" i="22" s="1"/>
  <c r="Y255" i="22" s="1"/>
  <c r="X255" i="22" s="1"/>
  <c r="W255" i="22" s="1"/>
  <c r="V255" i="22" s="1"/>
  <c r="U255" i="22" s="1"/>
  <c r="T255" i="22" s="1"/>
  <c r="S255" i="22" s="1"/>
  <c r="R255" i="22" s="1"/>
  <c r="Q255" i="22" s="1"/>
  <c r="P255" i="22" s="1"/>
  <c r="O255" i="22" s="1"/>
  <c r="N255" i="22" s="1"/>
  <c r="M255" i="22" s="1"/>
  <c r="L255" i="22" s="1"/>
  <c r="AS274" i="22"/>
  <c r="AT274" i="22" s="1"/>
  <c r="AU274" i="22" s="1"/>
  <c r="AV274" i="22" s="1"/>
  <c r="AW274" i="22" s="1"/>
  <c r="AX274" i="22" s="1"/>
  <c r="AY274" i="22" s="1"/>
  <c r="AZ274" i="22" s="1"/>
  <c r="A274" i="9" s="1"/>
  <c r="AQ277" i="22"/>
  <c r="AP277" i="22" s="1"/>
  <c r="AO277" i="22" s="1"/>
  <c r="AN277" i="22" s="1"/>
  <c r="AM277" i="22" s="1"/>
  <c r="AL277" i="22" s="1"/>
  <c r="AK277" i="22" s="1"/>
  <c r="AJ277" i="22" s="1"/>
  <c r="AI277" i="22" s="1"/>
  <c r="AH277" i="22" s="1"/>
  <c r="AG277" i="22" s="1"/>
  <c r="AF277" i="22" s="1"/>
  <c r="AE277" i="22" s="1"/>
  <c r="AD277" i="22" s="1"/>
  <c r="AC277" i="22" s="1"/>
  <c r="AB277" i="22" s="1"/>
  <c r="AA277" i="22" s="1"/>
  <c r="Z277" i="22" s="1"/>
  <c r="Y277" i="22" s="1"/>
  <c r="X277" i="22" s="1"/>
  <c r="W277" i="22" s="1"/>
  <c r="V277" i="22" s="1"/>
  <c r="U277" i="22" s="1"/>
  <c r="T277" i="22" s="1"/>
  <c r="S277" i="22" s="1"/>
  <c r="R277" i="22" s="1"/>
  <c r="Q277" i="22" s="1"/>
  <c r="P277" i="22" s="1"/>
  <c r="O277" i="22" s="1"/>
  <c r="N277" i="22" s="1"/>
  <c r="M277" i="22" s="1"/>
  <c r="L277" i="22" s="1"/>
  <c r="AS296" i="22"/>
  <c r="AT296" i="22" s="1"/>
  <c r="AU296" i="22" s="1"/>
  <c r="AV296" i="22" s="1"/>
  <c r="AW296" i="22" s="1"/>
  <c r="AX296" i="22" s="1"/>
  <c r="AY296" i="22" s="1"/>
  <c r="AZ296" i="22" s="1"/>
  <c r="A296" i="9" s="1"/>
  <c r="AQ299" i="22"/>
  <c r="AP299" i="22" s="1"/>
  <c r="AO299" i="22" s="1"/>
  <c r="AN299" i="22" s="1"/>
  <c r="AM299" i="22" s="1"/>
  <c r="AL299" i="22" s="1"/>
  <c r="AK299" i="22" s="1"/>
  <c r="AJ299" i="22" s="1"/>
  <c r="AI299" i="22" s="1"/>
  <c r="AH299" i="22" s="1"/>
  <c r="AG299" i="22" s="1"/>
  <c r="AF299" i="22" s="1"/>
  <c r="AE299" i="22" s="1"/>
  <c r="AD299" i="22" s="1"/>
  <c r="AC299" i="22" s="1"/>
  <c r="AB299" i="22" s="1"/>
  <c r="AA299" i="22" s="1"/>
  <c r="Z299" i="22" s="1"/>
  <c r="Y299" i="22" s="1"/>
  <c r="X299" i="22" s="1"/>
  <c r="W299" i="22" s="1"/>
  <c r="V299" i="22" s="1"/>
  <c r="U299" i="22" s="1"/>
  <c r="T299" i="22" s="1"/>
  <c r="S299" i="22" s="1"/>
  <c r="R299" i="22" s="1"/>
  <c r="Q299" i="22" s="1"/>
  <c r="P299" i="22" s="1"/>
  <c r="O299" i="22" s="1"/>
  <c r="N299" i="22" s="1"/>
  <c r="M299" i="22" s="1"/>
  <c r="L299" i="22" s="1"/>
  <c r="AS340" i="22"/>
  <c r="AT340" i="22" s="1"/>
  <c r="AU340" i="22" s="1"/>
  <c r="AV340" i="22" s="1"/>
  <c r="AW340" i="22" s="1"/>
  <c r="AX340" i="22" s="1"/>
  <c r="AY340" i="22" s="1"/>
  <c r="AZ340" i="22" s="1"/>
  <c r="A340" i="9" s="1"/>
  <c r="AQ343" i="22"/>
  <c r="AP343" i="22" s="1"/>
  <c r="AO343" i="22" s="1"/>
  <c r="AN343" i="22" s="1"/>
  <c r="AM343" i="22" s="1"/>
  <c r="AL343" i="22" s="1"/>
  <c r="AK343" i="22" s="1"/>
  <c r="AJ343" i="22" s="1"/>
  <c r="AI343" i="22" s="1"/>
  <c r="AH343" i="22" s="1"/>
  <c r="AG343" i="22" s="1"/>
  <c r="AF343" i="22" s="1"/>
  <c r="AE343" i="22" s="1"/>
  <c r="AD343" i="22" s="1"/>
  <c r="AC343" i="22" s="1"/>
  <c r="AB343" i="22" s="1"/>
  <c r="AA343" i="22" s="1"/>
  <c r="Z343" i="22" s="1"/>
  <c r="Y343" i="22" s="1"/>
  <c r="X343" i="22" s="1"/>
  <c r="W343" i="22" s="1"/>
  <c r="V343" i="22" s="1"/>
  <c r="U343" i="22" s="1"/>
  <c r="T343" i="22" s="1"/>
  <c r="S343" i="22" s="1"/>
  <c r="R343" i="22" s="1"/>
  <c r="Q343" i="22" s="1"/>
  <c r="P343" i="22" s="1"/>
  <c r="O343" i="22" s="1"/>
  <c r="N343" i="22" s="1"/>
  <c r="M343" i="22" s="1"/>
  <c r="L343" i="22" s="1"/>
  <c r="AS362" i="22"/>
  <c r="AT362" i="22" s="1"/>
  <c r="AU362" i="22" s="1"/>
  <c r="AV362" i="22" s="1"/>
  <c r="AW362" i="22" s="1"/>
  <c r="AX362" i="22" s="1"/>
  <c r="AY362" i="22" s="1"/>
  <c r="AZ362" i="22" s="1"/>
  <c r="A362" i="9" s="1"/>
  <c r="AQ365" i="22"/>
  <c r="AP365" i="22" s="1"/>
  <c r="AO365" i="22" s="1"/>
  <c r="AN365" i="22" s="1"/>
  <c r="AM365" i="22" s="1"/>
  <c r="AL365" i="22" s="1"/>
  <c r="AK365" i="22" s="1"/>
  <c r="AJ365" i="22" s="1"/>
  <c r="AI365" i="22" s="1"/>
  <c r="AH365" i="22" s="1"/>
  <c r="AG365" i="22" s="1"/>
  <c r="AF365" i="22" s="1"/>
  <c r="AE365" i="22" s="1"/>
  <c r="AD365" i="22" s="1"/>
  <c r="AC365" i="22" s="1"/>
  <c r="AB365" i="22" s="1"/>
  <c r="AA365" i="22" s="1"/>
  <c r="Z365" i="22" s="1"/>
  <c r="Y365" i="22" s="1"/>
  <c r="X365" i="22" s="1"/>
  <c r="W365" i="22" s="1"/>
  <c r="V365" i="22" s="1"/>
  <c r="U365" i="22" s="1"/>
  <c r="T365" i="22" s="1"/>
  <c r="S365" i="22" s="1"/>
  <c r="R365" i="22" s="1"/>
  <c r="Q365" i="22" s="1"/>
  <c r="P365" i="22" s="1"/>
  <c r="O365" i="22" s="1"/>
  <c r="N365" i="22" s="1"/>
  <c r="M365" i="22" s="1"/>
  <c r="L365" i="22" s="1"/>
  <c r="AS384" i="22"/>
  <c r="AT384" i="22" s="1"/>
  <c r="AU384" i="22" s="1"/>
  <c r="AV384" i="22" s="1"/>
  <c r="AW384" i="22" s="1"/>
  <c r="AX384" i="22" s="1"/>
  <c r="AY384" i="22" s="1"/>
  <c r="AZ384" i="22" s="1"/>
  <c r="A384" i="9" s="1"/>
  <c r="AQ387" i="22"/>
  <c r="AP387" i="22" s="1"/>
  <c r="AO387" i="22" s="1"/>
  <c r="AN387" i="22" s="1"/>
  <c r="AM387" i="22" s="1"/>
  <c r="AL387" i="22" s="1"/>
  <c r="AK387" i="22" s="1"/>
  <c r="AJ387" i="22" s="1"/>
  <c r="AI387" i="22" s="1"/>
  <c r="AH387" i="22" s="1"/>
  <c r="AG387" i="22" s="1"/>
  <c r="AF387" i="22" s="1"/>
  <c r="AE387" i="22" s="1"/>
  <c r="AD387" i="22" s="1"/>
  <c r="AC387" i="22" s="1"/>
  <c r="AB387" i="22" s="1"/>
  <c r="AA387" i="22" s="1"/>
  <c r="Z387" i="22" s="1"/>
  <c r="Y387" i="22" s="1"/>
  <c r="X387" i="22" s="1"/>
  <c r="W387" i="22" s="1"/>
  <c r="V387" i="22" s="1"/>
  <c r="U387" i="22" s="1"/>
  <c r="T387" i="22" s="1"/>
  <c r="S387" i="22" s="1"/>
  <c r="R387" i="22" s="1"/>
  <c r="Q387" i="22" s="1"/>
  <c r="P387" i="22" s="1"/>
  <c r="O387" i="22" s="1"/>
  <c r="N387" i="22" s="1"/>
  <c r="M387" i="22" s="1"/>
  <c r="L387" i="22" s="1"/>
  <c r="AS406" i="22"/>
  <c r="AT406" i="22" s="1"/>
  <c r="AU406" i="22" s="1"/>
  <c r="AV406" i="22" s="1"/>
  <c r="AW406" i="22" s="1"/>
  <c r="AX406" i="22" s="1"/>
  <c r="AY406" i="22" s="1"/>
  <c r="AZ406" i="22" s="1"/>
  <c r="A406" i="9" s="1"/>
  <c r="AQ409" i="22"/>
  <c r="AP409" i="22" s="1"/>
  <c r="AO409" i="22" s="1"/>
  <c r="AN409" i="22" s="1"/>
  <c r="AM409" i="22" s="1"/>
  <c r="AL409" i="22" s="1"/>
  <c r="AK409" i="22" s="1"/>
  <c r="AJ409" i="22" s="1"/>
  <c r="AI409" i="22" s="1"/>
  <c r="AH409" i="22" s="1"/>
  <c r="AG409" i="22" s="1"/>
  <c r="AF409" i="22" s="1"/>
  <c r="AE409" i="22" s="1"/>
  <c r="AD409" i="22" s="1"/>
  <c r="AC409" i="22" s="1"/>
  <c r="AB409" i="22" s="1"/>
  <c r="AA409" i="22" s="1"/>
  <c r="Z409" i="22" s="1"/>
  <c r="Y409" i="22" s="1"/>
  <c r="X409" i="22" s="1"/>
  <c r="W409" i="22" s="1"/>
  <c r="V409" i="22" s="1"/>
  <c r="U409" i="22" s="1"/>
  <c r="T409" i="22" s="1"/>
  <c r="S409" i="22" s="1"/>
  <c r="R409" i="22" s="1"/>
  <c r="Q409" i="22" s="1"/>
  <c r="P409" i="22" s="1"/>
  <c r="O409" i="22" s="1"/>
  <c r="N409" i="22" s="1"/>
  <c r="M409" i="22" s="1"/>
  <c r="L409" i="22" s="1"/>
  <c r="AS428" i="22"/>
  <c r="AT428" i="22" s="1"/>
  <c r="AU428" i="22" s="1"/>
  <c r="AV428" i="22" s="1"/>
  <c r="AW428" i="22" s="1"/>
  <c r="AX428" i="22" s="1"/>
  <c r="AY428" i="22" s="1"/>
  <c r="AZ428" i="22" s="1"/>
  <c r="A428" i="9" s="1"/>
  <c r="AQ431" i="22"/>
  <c r="AP431" i="22" s="1"/>
  <c r="AO431" i="22" s="1"/>
  <c r="AN431" i="22" s="1"/>
  <c r="AM431" i="22" s="1"/>
  <c r="AL431" i="22" s="1"/>
  <c r="AK431" i="22" s="1"/>
  <c r="AJ431" i="22" s="1"/>
  <c r="AI431" i="22" s="1"/>
  <c r="AH431" i="22" s="1"/>
  <c r="AG431" i="22" s="1"/>
  <c r="AF431" i="22" s="1"/>
  <c r="AE431" i="22" s="1"/>
  <c r="AD431" i="22" s="1"/>
  <c r="AC431" i="22" s="1"/>
  <c r="AB431" i="22" s="1"/>
  <c r="AA431" i="22" s="1"/>
  <c r="Z431" i="22" s="1"/>
  <c r="Y431" i="22" s="1"/>
  <c r="X431" i="22" s="1"/>
  <c r="W431" i="22" s="1"/>
  <c r="V431" i="22" s="1"/>
  <c r="U431" i="22" s="1"/>
  <c r="T431" i="22" s="1"/>
  <c r="S431" i="22" s="1"/>
  <c r="R431" i="22" s="1"/>
  <c r="Q431" i="22" s="1"/>
  <c r="P431" i="22" s="1"/>
  <c r="O431" i="22" s="1"/>
  <c r="N431" i="22" s="1"/>
  <c r="M431" i="22" s="1"/>
  <c r="L431" i="22" s="1"/>
  <c r="AS13" i="22"/>
  <c r="AT13" i="22" s="1"/>
  <c r="AU13" i="22" s="1"/>
  <c r="AV13" i="22" s="1"/>
  <c r="AW13" i="22" s="1"/>
  <c r="AX13" i="22" s="1"/>
  <c r="AY13" i="22" s="1"/>
  <c r="AZ13" i="22" s="1"/>
  <c r="A13" i="9" s="1"/>
  <c r="AQ16" i="22"/>
  <c r="AP16" i="22" s="1"/>
  <c r="AO16" i="22" s="1"/>
  <c r="AN16" i="22" s="1"/>
  <c r="AM16" i="22" s="1"/>
  <c r="AL16" i="22" s="1"/>
  <c r="AK16" i="22" s="1"/>
  <c r="AJ16" i="22" s="1"/>
  <c r="AI16" i="22" s="1"/>
  <c r="AH16" i="22" s="1"/>
  <c r="AG16" i="22" s="1"/>
  <c r="AF16" i="22" s="1"/>
  <c r="AE16" i="22" s="1"/>
  <c r="AD16" i="22" s="1"/>
  <c r="AC16" i="22" s="1"/>
  <c r="AB16" i="22" s="1"/>
  <c r="AA16" i="22" s="1"/>
  <c r="Z16" i="22" s="1"/>
  <c r="Y16" i="22" s="1"/>
  <c r="X16" i="22" s="1"/>
  <c r="W16" i="22" s="1"/>
  <c r="V16" i="22" s="1"/>
  <c r="U16" i="22" s="1"/>
  <c r="T16" i="22" s="1"/>
  <c r="S16" i="22" s="1"/>
  <c r="R16" i="22" s="1"/>
  <c r="Q16" i="22" s="1"/>
  <c r="P16" i="22" s="1"/>
  <c r="O16" i="22" s="1"/>
  <c r="N16" i="22" s="1"/>
  <c r="M16" i="22" s="1"/>
  <c r="L16" i="22" s="1"/>
  <c r="AS35" i="22"/>
  <c r="AT35" i="22" s="1"/>
  <c r="AU35" i="22" s="1"/>
  <c r="AV35" i="22" s="1"/>
  <c r="AW35" i="22" s="1"/>
  <c r="AX35" i="22" s="1"/>
  <c r="AY35" i="22" s="1"/>
  <c r="AZ35" i="22" s="1"/>
  <c r="A35" i="9" s="1"/>
  <c r="AQ38" i="22"/>
  <c r="AP38" i="22" s="1"/>
  <c r="AO38" i="22" s="1"/>
  <c r="AN38" i="22" s="1"/>
  <c r="AM38" i="22" s="1"/>
  <c r="AL38" i="22" s="1"/>
  <c r="AK38" i="22" s="1"/>
  <c r="AJ38" i="22" s="1"/>
  <c r="AI38" i="22" s="1"/>
  <c r="AH38" i="22" s="1"/>
  <c r="AG38" i="22" s="1"/>
  <c r="AF38" i="22" s="1"/>
  <c r="AE38" i="22" s="1"/>
  <c r="AD38" i="22" s="1"/>
  <c r="AC38" i="22" s="1"/>
  <c r="AB38" i="22" s="1"/>
  <c r="AA38" i="22" s="1"/>
  <c r="Z38" i="22" s="1"/>
  <c r="Y38" i="22" s="1"/>
  <c r="X38" i="22" s="1"/>
  <c r="W38" i="22" s="1"/>
  <c r="V38" i="22" s="1"/>
  <c r="U38" i="22" s="1"/>
  <c r="T38" i="22" s="1"/>
  <c r="S38" i="22" s="1"/>
  <c r="R38" i="22" s="1"/>
  <c r="Q38" i="22" s="1"/>
  <c r="P38" i="22" s="1"/>
  <c r="O38" i="22" s="1"/>
  <c r="N38" i="22" s="1"/>
  <c r="M38" i="22" s="1"/>
  <c r="L38" i="22" s="1"/>
  <c r="AS57" i="22"/>
  <c r="AT57" i="22" s="1"/>
  <c r="AU57" i="22" s="1"/>
  <c r="AV57" i="22" s="1"/>
  <c r="AW57" i="22" s="1"/>
  <c r="AX57" i="22" s="1"/>
  <c r="AY57" i="22" s="1"/>
  <c r="AZ57" i="22" s="1"/>
  <c r="A57" i="9" s="1"/>
  <c r="AQ60" i="22"/>
  <c r="AP60" i="22" s="1"/>
  <c r="AO60" i="22" s="1"/>
  <c r="AN60" i="22" s="1"/>
  <c r="AM60" i="22" s="1"/>
  <c r="AL60" i="22" s="1"/>
  <c r="AK60" i="22" s="1"/>
  <c r="AJ60" i="22" s="1"/>
  <c r="AI60" i="22" s="1"/>
  <c r="AH60" i="22" s="1"/>
  <c r="AG60" i="22" s="1"/>
  <c r="AF60" i="22" s="1"/>
  <c r="AE60" i="22" s="1"/>
  <c r="AD60" i="22" s="1"/>
  <c r="AC60" i="22" s="1"/>
  <c r="AB60" i="22" s="1"/>
  <c r="AA60" i="22" s="1"/>
  <c r="Z60" i="22" s="1"/>
  <c r="Y60" i="22" s="1"/>
  <c r="X60" i="22" s="1"/>
  <c r="W60" i="22" s="1"/>
  <c r="V60" i="22" s="1"/>
  <c r="U60" i="22" s="1"/>
  <c r="T60" i="22" s="1"/>
  <c r="S60" i="22" s="1"/>
  <c r="R60" i="22" s="1"/>
  <c r="Q60" i="22" s="1"/>
  <c r="P60" i="22" s="1"/>
  <c r="O60" i="22" s="1"/>
  <c r="N60" i="22" s="1"/>
  <c r="M60" i="22" s="1"/>
  <c r="L60" i="22" s="1"/>
  <c r="AS79" i="22"/>
  <c r="AT79" i="22" s="1"/>
  <c r="AU79" i="22" s="1"/>
  <c r="AV79" i="22" s="1"/>
  <c r="AW79" i="22" s="1"/>
  <c r="AX79" i="22" s="1"/>
  <c r="AY79" i="22" s="1"/>
  <c r="AZ79" i="22" s="1"/>
  <c r="A79" i="9" s="1"/>
  <c r="AQ82" i="22"/>
  <c r="AP82" i="22" s="1"/>
  <c r="AO82" i="22" s="1"/>
  <c r="AN82" i="22" s="1"/>
  <c r="AM82" i="22" s="1"/>
  <c r="AL82" i="22" s="1"/>
  <c r="AK82" i="22" s="1"/>
  <c r="AJ82" i="22" s="1"/>
  <c r="AI82" i="22" s="1"/>
  <c r="AH82" i="22" s="1"/>
  <c r="AG82" i="22" s="1"/>
  <c r="AF82" i="22" s="1"/>
  <c r="AE82" i="22" s="1"/>
  <c r="AD82" i="22" s="1"/>
  <c r="AC82" i="22" s="1"/>
  <c r="AB82" i="22" s="1"/>
  <c r="AA82" i="22" s="1"/>
  <c r="Z82" i="22" s="1"/>
  <c r="Y82" i="22" s="1"/>
  <c r="X82" i="22" s="1"/>
  <c r="W82" i="22" s="1"/>
  <c r="V82" i="22" s="1"/>
  <c r="U82" i="22" s="1"/>
  <c r="T82" i="22" s="1"/>
  <c r="S82" i="22" s="1"/>
  <c r="R82" i="22" s="1"/>
  <c r="Q82" i="22" s="1"/>
  <c r="P82" i="22" s="1"/>
  <c r="O82" i="22" s="1"/>
  <c r="N82" i="22" s="1"/>
  <c r="M82" i="22" s="1"/>
  <c r="L82" i="22" s="1"/>
  <c r="AS101" i="22"/>
  <c r="AT101" i="22" s="1"/>
  <c r="AU101" i="22" s="1"/>
  <c r="AV101" i="22" s="1"/>
  <c r="AW101" i="22" s="1"/>
  <c r="AX101" i="22" s="1"/>
  <c r="AY101" i="22" s="1"/>
  <c r="AZ101" i="22" s="1"/>
  <c r="A101" i="9" s="1"/>
  <c r="AQ104" i="22"/>
  <c r="AP104" i="22" s="1"/>
  <c r="AO104" i="22" s="1"/>
  <c r="AN104" i="22" s="1"/>
  <c r="AM104" i="22" s="1"/>
  <c r="AL104" i="22" s="1"/>
  <c r="AK104" i="22" s="1"/>
  <c r="AJ104" i="22" s="1"/>
  <c r="AI104" i="22" s="1"/>
  <c r="AH104" i="22" s="1"/>
  <c r="AG104" i="22" s="1"/>
  <c r="AF104" i="22" s="1"/>
  <c r="AE104" i="22" s="1"/>
  <c r="AD104" i="22" s="1"/>
  <c r="AC104" i="22" s="1"/>
  <c r="AB104" i="22" s="1"/>
  <c r="AA104" i="22" s="1"/>
  <c r="Z104" i="22" s="1"/>
  <c r="Y104" i="22" s="1"/>
  <c r="X104" i="22" s="1"/>
  <c r="W104" i="22" s="1"/>
  <c r="V104" i="22" s="1"/>
  <c r="U104" i="22" s="1"/>
  <c r="T104" i="22" s="1"/>
  <c r="S104" i="22" s="1"/>
  <c r="R104" i="22" s="1"/>
  <c r="Q104" i="22" s="1"/>
  <c r="P104" i="22" s="1"/>
  <c r="O104" i="22" s="1"/>
  <c r="N104" i="22" s="1"/>
  <c r="M104" i="22" s="1"/>
  <c r="L104" i="22" s="1"/>
  <c r="AS123" i="22"/>
  <c r="AT123" i="22" s="1"/>
  <c r="AU123" i="22" s="1"/>
  <c r="AV123" i="22" s="1"/>
  <c r="AW123" i="22" s="1"/>
  <c r="AX123" i="22" s="1"/>
  <c r="AY123" i="22" s="1"/>
  <c r="AZ123" i="22" s="1"/>
  <c r="A123" i="9" s="1"/>
  <c r="AQ126" i="22"/>
  <c r="AP126" i="22" s="1"/>
  <c r="AO126" i="22" s="1"/>
  <c r="AN126" i="22" s="1"/>
  <c r="AM126" i="22" s="1"/>
  <c r="AL126" i="22" s="1"/>
  <c r="AK126" i="22" s="1"/>
  <c r="AJ126" i="22" s="1"/>
  <c r="AI126" i="22" s="1"/>
  <c r="AH126" i="22" s="1"/>
  <c r="AG126" i="22" s="1"/>
  <c r="AF126" i="22" s="1"/>
  <c r="AE126" i="22" s="1"/>
  <c r="AD126" i="22" s="1"/>
  <c r="AC126" i="22" s="1"/>
  <c r="AB126" i="22" s="1"/>
  <c r="AA126" i="22" s="1"/>
  <c r="Z126" i="22" s="1"/>
  <c r="Y126" i="22" s="1"/>
  <c r="X126" i="22" s="1"/>
  <c r="W126" i="22" s="1"/>
  <c r="V126" i="22" s="1"/>
  <c r="U126" i="22" s="1"/>
  <c r="T126" i="22" s="1"/>
  <c r="S126" i="22" s="1"/>
  <c r="R126" i="22" s="1"/>
  <c r="Q126" i="22" s="1"/>
  <c r="P126" i="22" s="1"/>
  <c r="O126" i="22" s="1"/>
  <c r="N126" i="22" s="1"/>
  <c r="M126" i="22" s="1"/>
  <c r="L126" i="22" s="1"/>
  <c r="AS145" i="22"/>
  <c r="AT145" i="22" s="1"/>
  <c r="AU145" i="22" s="1"/>
  <c r="AV145" i="22" s="1"/>
  <c r="AW145" i="22" s="1"/>
  <c r="AX145" i="22" s="1"/>
  <c r="AY145" i="22" s="1"/>
  <c r="AZ145" i="22" s="1"/>
  <c r="A145" i="9" s="1"/>
  <c r="AQ148" i="22"/>
  <c r="AP148" i="22" s="1"/>
  <c r="AO148" i="22" s="1"/>
  <c r="AN148" i="22" s="1"/>
  <c r="AM148" i="22" s="1"/>
  <c r="AL148" i="22" s="1"/>
  <c r="AK148" i="22" s="1"/>
  <c r="AJ148" i="22" s="1"/>
  <c r="AI148" i="22" s="1"/>
  <c r="AH148" i="22" s="1"/>
  <c r="AG148" i="22" s="1"/>
  <c r="AF148" i="22" s="1"/>
  <c r="AE148" i="22" s="1"/>
  <c r="AD148" i="22" s="1"/>
  <c r="AC148" i="22" s="1"/>
  <c r="AB148" i="22" s="1"/>
  <c r="AA148" i="22" s="1"/>
  <c r="Z148" i="22" s="1"/>
  <c r="Y148" i="22" s="1"/>
  <c r="X148" i="22" s="1"/>
  <c r="W148" i="22" s="1"/>
  <c r="V148" i="22" s="1"/>
  <c r="U148" i="22" s="1"/>
  <c r="T148" i="22" s="1"/>
  <c r="S148" i="22" s="1"/>
  <c r="R148" i="22" s="1"/>
  <c r="Q148" i="22" s="1"/>
  <c r="P148" i="22" s="1"/>
  <c r="O148" i="22" s="1"/>
  <c r="N148" i="22" s="1"/>
  <c r="M148" i="22" s="1"/>
  <c r="L148" i="22" s="1"/>
  <c r="AS167" i="22"/>
  <c r="AT167" i="22" s="1"/>
  <c r="AU167" i="22" s="1"/>
  <c r="AV167" i="22" s="1"/>
  <c r="AW167" i="22" s="1"/>
  <c r="AX167" i="22" s="1"/>
  <c r="AY167" i="22" s="1"/>
  <c r="AZ167" i="22" s="1"/>
  <c r="A167" i="9" s="1"/>
  <c r="AQ170" i="22"/>
  <c r="AP170" i="22" s="1"/>
  <c r="AO170" i="22" s="1"/>
  <c r="AN170" i="22" s="1"/>
  <c r="AM170" i="22" s="1"/>
  <c r="AL170" i="22" s="1"/>
  <c r="AK170" i="22" s="1"/>
  <c r="AJ170" i="22" s="1"/>
  <c r="AI170" i="22" s="1"/>
  <c r="AH170" i="22" s="1"/>
  <c r="AG170" i="22" s="1"/>
  <c r="AF170" i="22" s="1"/>
  <c r="AE170" i="22" s="1"/>
  <c r="AD170" i="22" s="1"/>
  <c r="AC170" i="22" s="1"/>
  <c r="AB170" i="22" s="1"/>
  <c r="AA170" i="22" s="1"/>
  <c r="Z170" i="22" s="1"/>
  <c r="Y170" i="22" s="1"/>
  <c r="X170" i="22" s="1"/>
  <c r="W170" i="22" s="1"/>
  <c r="V170" i="22" s="1"/>
  <c r="U170" i="22" s="1"/>
  <c r="T170" i="22" s="1"/>
  <c r="S170" i="22" s="1"/>
  <c r="R170" i="22" s="1"/>
  <c r="Q170" i="22" s="1"/>
  <c r="P170" i="22" s="1"/>
  <c r="O170" i="22" s="1"/>
  <c r="N170" i="22" s="1"/>
  <c r="M170" i="22" s="1"/>
  <c r="L170" i="22" s="1"/>
  <c r="AS189" i="22"/>
  <c r="AT189" i="22" s="1"/>
  <c r="AU189" i="22" s="1"/>
  <c r="AV189" i="22" s="1"/>
  <c r="AW189" i="22" s="1"/>
  <c r="AX189" i="22" s="1"/>
  <c r="AY189" i="22" s="1"/>
  <c r="AZ189" i="22" s="1"/>
  <c r="A189" i="9" s="1"/>
  <c r="AQ192" i="22"/>
  <c r="AP192" i="22" s="1"/>
  <c r="AO192" i="22" s="1"/>
  <c r="AN192" i="22" s="1"/>
  <c r="AM192" i="22" s="1"/>
  <c r="AL192" i="22" s="1"/>
  <c r="AK192" i="22" s="1"/>
  <c r="AJ192" i="22" s="1"/>
  <c r="AI192" i="22" s="1"/>
  <c r="AH192" i="22" s="1"/>
  <c r="AG192" i="22" s="1"/>
  <c r="AF192" i="22" s="1"/>
  <c r="AE192" i="22" s="1"/>
  <c r="AD192" i="22" s="1"/>
  <c r="AC192" i="22" s="1"/>
  <c r="AB192" i="22" s="1"/>
  <c r="AA192" i="22" s="1"/>
  <c r="Z192" i="22" s="1"/>
  <c r="Y192" i="22" s="1"/>
  <c r="X192" i="22" s="1"/>
  <c r="W192" i="22" s="1"/>
  <c r="V192" i="22" s="1"/>
  <c r="U192" i="22" s="1"/>
  <c r="T192" i="22" s="1"/>
  <c r="S192" i="22" s="1"/>
  <c r="R192" i="22" s="1"/>
  <c r="Q192" i="22" s="1"/>
  <c r="P192" i="22" s="1"/>
  <c r="O192" i="22" s="1"/>
  <c r="N192" i="22" s="1"/>
  <c r="M192" i="22" s="1"/>
  <c r="L192" i="22" s="1"/>
  <c r="AS211" i="22"/>
  <c r="AT211" i="22" s="1"/>
  <c r="AU211" i="22" s="1"/>
  <c r="AV211" i="22" s="1"/>
  <c r="AW211" i="22" s="1"/>
  <c r="AX211" i="22" s="1"/>
  <c r="AY211" i="22" s="1"/>
  <c r="AZ211" i="22" s="1"/>
  <c r="A211" i="9" s="1"/>
  <c r="AQ214" i="22"/>
  <c r="AP214" i="22" s="1"/>
  <c r="AO214" i="22" s="1"/>
  <c r="AN214" i="22" s="1"/>
  <c r="AM214" i="22" s="1"/>
  <c r="AL214" i="22" s="1"/>
  <c r="AK214" i="22" s="1"/>
  <c r="AJ214" i="22" s="1"/>
  <c r="AI214" i="22" s="1"/>
  <c r="AH214" i="22" s="1"/>
  <c r="AG214" i="22" s="1"/>
  <c r="AF214" i="22" s="1"/>
  <c r="AE214" i="22" s="1"/>
  <c r="AD214" i="22" s="1"/>
  <c r="AC214" i="22" s="1"/>
  <c r="AB214" i="22" s="1"/>
  <c r="AA214" i="22" s="1"/>
  <c r="Z214" i="22" s="1"/>
  <c r="Y214" i="22" s="1"/>
  <c r="X214" i="22" s="1"/>
  <c r="W214" i="22" s="1"/>
  <c r="V214" i="22" s="1"/>
  <c r="U214" i="22" s="1"/>
  <c r="T214" i="22" s="1"/>
  <c r="S214" i="22" s="1"/>
  <c r="R214" i="22" s="1"/>
  <c r="Q214" i="22" s="1"/>
  <c r="P214" i="22" s="1"/>
  <c r="O214" i="22" s="1"/>
  <c r="N214" i="22" s="1"/>
  <c r="M214" i="22" s="1"/>
  <c r="L214" i="22" s="1"/>
  <c r="AS233" i="22"/>
  <c r="AT233" i="22" s="1"/>
  <c r="AU233" i="22" s="1"/>
  <c r="AV233" i="22" s="1"/>
  <c r="AW233" i="22" s="1"/>
  <c r="AX233" i="22" s="1"/>
  <c r="AY233" i="22" s="1"/>
  <c r="AZ233" i="22" s="1"/>
  <c r="A233" i="9" s="1"/>
  <c r="AQ236" i="22"/>
  <c r="AP236" i="22" s="1"/>
  <c r="AO236" i="22" s="1"/>
  <c r="AN236" i="22" s="1"/>
  <c r="AM236" i="22" s="1"/>
  <c r="AL236" i="22" s="1"/>
  <c r="AK236" i="22" s="1"/>
  <c r="AJ236" i="22" s="1"/>
  <c r="AI236" i="22" s="1"/>
  <c r="AH236" i="22" s="1"/>
  <c r="AG236" i="22" s="1"/>
  <c r="AF236" i="22" s="1"/>
  <c r="AE236" i="22" s="1"/>
  <c r="AD236" i="22" s="1"/>
  <c r="AC236" i="22" s="1"/>
  <c r="AB236" i="22" s="1"/>
  <c r="AA236" i="22" s="1"/>
  <c r="Z236" i="22" s="1"/>
  <c r="Y236" i="22" s="1"/>
  <c r="X236" i="22" s="1"/>
  <c r="W236" i="22" s="1"/>
  <c r="V236" i="22" s="1"/>
  <c r="U236" i="22" s="1"/>
  <c r="T236" i="22" s="1"/>
  <c r="S236" i="22" s="1"/>
  <c r="R236" i="22" s="1"/>
  <c r="Q236" i="22" s="1"/>
  <c r="P236" i="22" s="1"/>
  <c r="O236" i="22" s="1"/>
  <c r="N236" i="22" s="1"/>
  <c r="M236" i="22" s="1"/>
  <c r="L236" i="22" s="1"/>
  <c r="AS255" i="22"/>
  <c r="AT255" i="22" s="1"/>
  <c r="AU255" i="22" s="1"/>
  <c r="AV255" i="22" s="1"/>
  <c r="AW255" i="22" s="1"/>
  <c r="AX255" i="22" s="1"/>
  <c r="AY255" i="22" s="1"/>
  <c r="AZ255" i="22" s="1"/>
  <c r="A255" i="9" s="1"/>
  <c r="AQ258" i="22"/>
  <c r="AP258" i="22" s="1"/>
  <c r="AO258" i="22" s="1"/>
  <c r="AN258" i="22" s="1"/>
  <c r="AM258" i="22" s="1"/>
  <c r="AL258" i="22" s="1"/>
  <c r="AK258" i="22" s="1"/>
  <c r="AJ258" i="22" s="1"/>
  <c r="AI258" i="22" s="1"/>
  <c r="AH258" i="22" s="1"/>
  <c r="AG258" i="22" s="1"/>
  <c r="AF258" i="22" s="1"/>
  <c r="AE258" i="22" s="1"/>
  <c r="AD258" i="22" s="1"/>
  <c r="AC258" i="22" s="1"/>
  <c r="AB258" i="22" s="1"/>
  <c r="AA258" i="22" s="1"/>
  <c r="Z258" i="22" s="1"/>
  <c r="Y258" i="22" s="1"/>
  <c r="X258" i="22" s="1"/>
  <c r="W258" i="22" s="1"/>
  <c r="V258" i="22" s="1"/>
  <c r="U258" i="22" s="1"/>
  <c r="T258" i="22" s="1"/>
  <c r="S258" i="22" s="1"/>
  <c r="R258" i="22" s="1"/>
  <c r="Q258" i="22" s="1"/>
  <c r="P258" i="22" s="1"/>
  <c r="O258" i="22" s="1"/>
  <c r="N258" i="22" s="1"/>
  <c r="M258" i="22" s="1"/>
  <c r="L258" i="22" s="1"/>
  <c r="AS277" i="22"/>
  <c r="AT277" i="22" s="1"/>
  <c r="AU277" i="22" s="1"/>
  <c r="AV277" i="22" s="1"/>
  <c r="AW277" i="22" s="1"/>
  <c r="AX277" i="22" s="1"/>
  <c r="AY277" i="22" s="1"/>
  <c r="AZ277" i="22" s="1"/>
  <c r="A277" i="9" s="1"/>
  <c r="AQ280" i="22"/>
  <c r="AP280" i="22" s="1"/>
  <c r="AO280" i="22" s="1"/>
  <c r="AN280" i="22" s="1"/>
  <c r="AM280" i="22" s="1"/>
  <c r="AL280" i="22" s="1"/>
  <c r="AK280" i="22" s="1"/>
  <c r="AJ280" i="22" s="1"/>
  <c r="AI280" i="22" s="1"/>
  <c r="AH280" i="22" s="1"/>
  <c r="AG280" i="22" s="1"/>
  <c r="AF280" i="22" s="1"/>
  <c r="AE280" i="22" s="1"/>
  <c r="AD280" i="22" s="1"/>
  <c r="AC280" i="22" s="1"/>
  <c r="AB280" i="22" s="1"/>
  <c r="AA280" i="22" s="1"/>
  <c r="Z280" i="22" s="1"/>
  <c r="Y280" i="22" s="1"/>
  <c r="X280" i="22" s="1"/>
  <c r="W280" i="22" s="1"/>
  <c r="V280" i="22" s="1"/>
  <c r="U280" i="22" s="1"/>
  <c r="T280" i="22" s="1"/>
  <c r="S280" i="22" s="1"/>
  <c r="R280" i="22" s="1"/>
  <c r="Q280" i="22" s="1"/>
  <c r="P280" i="22" s="1"/>
  <c r="O280" i="22" s="1"/>
  <c r="N280" i="22" s="1"/>
  <c r="M280" i="22" s="1"/>
  <c r="L280" i="22" s="1"/>
  <c r="AS299" i="22"/>
  <c r="AT299" i="22" s="1"/>
  <c r="AU299" i="22" s="1"/>
  <c r="AV299" i="22" s="1"/>
  <c r="AW299" i="22" s="1"/>
  <c r="AX299" i="22" s="1"/>
  <c r="AY299" i="22" s="1"/>
  <c r="AZ299" i="22" s="1"/>
  <c r="A299" i="9" s="1"/>
  <c r="AQ302" i="22"/>
  <c r="AP302" i="22" s="1"/>
  <c r="AO302" i="22" s="1"/>
  <c r="AN302" i="22" s="1"/>
  <c r="AM302" i="22" s="1"/>
  <c r="AL302" i="22" s="1"/>
  <c r="AK302" i="22" s="1"/>
  <c r="AJ302" i="22" s="1"/>
  <c r="AI302" i="22" s="1"/>
  <c r="AH302" i="22" s="1"/>
  <c r="AG302" i="22" s="1"/>
  <c r="AF302" i="22" s="1"/>
  <c r="AE302" i="22" s="1"/>
  <c r="AD302" i="22" s="1"/>
  <c r="AC302" i="22" s="1"/>
  <c r="AB302" i="22" s="1"/>
  <c r="AA302" i="22" s="1"/>
  <c r="Z302" i="22" s="1"/>
  <c r="Y302" i="22" s="1"/>
  <c r="X302" i="22" s="1"/>
  <c r="W302" i="22" s="1"/>
  <c r="V302" i="22" s="1"/>
  <c r="U302" i="22" s="1"/>
  <c r="T302" i="22" s="1"/>
  <c r="S302" i="22" s="1"/>
  <c r="R302" i="22" s="1"/>
  <c r="Q302" i="22" s="1"/>
  <c r="P302" i="22" s="1"/>
  <c r="O302" i="22" s="1"/>
  <c r="N302" i="22" s="1"/>
  <c r="M302" i="22" s="1"/>
  <c r="L302" i="22" s="1"/>
  <c r="AQ324" i="22"/>
  <c r="AP324" i="22" s="1"/>
  <c r="AO324" i="22" s="1"/>
  <c r="AN324" i="22" s="1"/>
  <c r="AM324" i="22" s="1"/>
  <c r="AL324" i="22" s="1"/>
  <c r="AK324" i="22" s="1"/>
  <c r="AJ324" i="22" s="1"/>
  <c r="AI324" i="22" s="1"/>
  <c r="AH324" i="22" s="1"/>
  <c r="AG324" i="22" s="1"/>
  <c r="AF324" i="22" s="1"/>
  <c r="AE324" i="22" s="1"/>
  <c r="AD324" i="22" s="1"/>
  <c r="AC324" i="22" s="1"/>
  <c r="AB324" i="22" s="1"/>
  <c r="AA324" i="22" s="1"/>
  <c r="Z324" i="22" s="1"/>
  <c r="Y324" i="22" s="1"/>
  <c r="X324" i="22" s="1"/>
  <c r="W324" i="22" s="1"/>
  <c r="V324" i="22" s="1"/>
  <c r="U324" i="22" s="1"/>
  <c r="T324" i="22" s="1"/>
  <c r="S324" i="22" s="1"/>
  <c r="R324" i="22" s="1"/>
  <c r="Q324" i="22" s="1"/>
  <c r="P324" i="22" s="1"/>
  <c r="O324" i="22" s="1"/>
  <c r="N324" i="22" s="1"/>
  <c r="M324" i="22" s="1"/>
  <c r="L324" i="22" s="1"/>
  <c r="AS343" i="22"/>
  <c r="AT343" i="22" s="1"/>
  <c r="AU343" i="22" s="1"/>
  <c r="AV343" i="22" s="1"/>
  <c r="AW343" i="22" s="1"/>
  <c r="AX343" i="22" s="1"/>
  <c r="AY343" i="22" s="1"/>
  <c r="AZ343" i="22" s="1"/>
  <c r="A343" i="9" s="1"/>
  <c r="AQ346" i="22"/>
  <c r="AP346" i="22" s="1"/>
  <c r="AO346" i="22" s="1"/>
  <c r="AN346" i="22" s="1"/>
  <c r="AM346" i="22" s="1"/>
  <c r="AL346" i="22" s="1"/>
  <c r="AK346" i="22" s="1"/>
  <c r="AJ346" i="22" s="1"/>
  <c r="AI346" i="22" s="1"/>
  <c r="AH346" i="22" s="1"/>
  <c r="AG346" i="22" s="1"/>
  <c r="AF346" i="22" s="1"/>
  <c r="AE346" i="22" s="1"/>
  <c r="AD346" i="22" s="1"/>
  <c r="AC346" i="22" s="1"/>
  <c r="AB346" i="22" s="1"/>
  <c r="AA346" i="22" s="1"/>
  <c r="Z346" i="22" s="1"/>
  <c r="Y346" i="22" s="1"/>
  <c r="X346" i="22" s="1"/>
  <c r="W346" i="22" s="1"/>
  <c r="V346" i="22" s="1"/>
  <c r="U346" i="22" s="1"/>
  <c r="T346" i="22" s="1"/>
  <c r="S346" i="22" s="1"/>
  <c r="R346" i="22" s="1"/>
  <c r="Q346" i="22" s="1"/>
  <c r="P346" i="22" s="1"/>
  <c r="O346" i="22" s="1"/>
  <c r="N346" i="22" s="1"/>
  <c r="M346" i="22" s="1"/>
  <c r="L346" i="22" s="1"/>
  <c r="AS365" i="22"/>
  <c r="AT365" i="22" s="1"/>
  <c r="AU365" i="22" s="1"/>
  <c r="AV365" i="22" s="1"/>
  <c r="AW365" i="22" s="1"/>
  <c r="AX365" i="22" s="1"/>
  <c r="AY365" i="22" s="1"/>
  <c r="AZ365" i="22" s="1"/>
  <c r="A365" i="9" s="1"/>
  <c r="AQ368" i="22"/>
  <c r="AP368" i="22" s="1"/>
  <c r="AO368" i="22" s="1"/>
  <c r="AN368" i="22" s="1"/>
  <c r="AM368" i="22" s="1"/>
  <c r="AL368" i="22" s="1"/>
  <c r="AK368" i="22" s="1"/>
  <c r="AJ368" i="22" s="1"/>
  <c r="AI368" i="22" s="1"/>
  <c r="AH368" i="22" s="1"/>
  <c r="AG368" i="22" s="1"/>
  <c r="AF368" i="22" s="1"/>
  <c r="AE368" i="22" s="1"/>
  <c r="AD368" i="22" s="1"/>
  <c r="AC368" i="22" s="1"/>
  <c r="AB368" i="22" s="1"/>
  <c r="AA368" i="22" s="1"/>
  <c r="Z368" i="22" s="1"/>
  <c r="Y368" i="22" s="1"/>
  <c r="X368" i="22" s="1"/>
  <c r="W368" i="22" s="1"/>
  <c r="V368" i="22" s="1"/>
  <c r="U368" i="22" s="1"/>
  <c r="T368" i="22" s="1"/>
  <c r="S368" i="22" s="1"/>
  <c r="R368" i="22" s="1"/>
  <c r="Q368" i="22" s="1"/>
  <c r="P368" i="22" s="1"/>
  <c r="O368" i="22" s="1"/>
  <c r="N368" i="22" s="1"/>
  <c r="M368" i="22" s="1"/>
  <c r="L368" i="22" s="1"/>
  <c r="AS387" i="22"/>
  <c r="AT387" i="22" s="1"/>
  <c r="AU387" i="22" s="1"/>
  <c r="AV387" i="22" s="1"/>
  <c r="AW387" i="22" s="1"/>
  <c r="AX387" i="22" s="1"/>
  <c r="AY387" i="22" s="1"/>
  <c r="AZ387" i="22" s="1"/>
  <c r="A387" i="9" s="1"/>
  <c r="AQ390" i="22"/>
  <c r="AP390" i="22" s="1"/>
  <c r="AO390" i="22" s="1"/>
  <c r="AN390" i="22" s="1"/>
  <c r="AM390" i="22" s="1"/>
  <c r="AL390" i="22" s="1"/>
  <c r="AK390" i="22" s="1"/>
  <c r="AJ390" i="22" s="1"/>
  <c r="AI390" i="22" s="1"/>
  <c r="AH390" i="22" s="1"/>
  <c r="AG390" i="22" s="1"/>
  <c r="AF390" i="22" s="1"/>
  <c r="AE390" i="22" s="1"/>
  <c r="AD390" i="22" s="1"/>
  <c r="AC390" i="22" s="1"/>
  <c r="AB390" i="22" s="1"/>
  <c r="AA390" i="22" s="1"/>
  <c r="Z390" i="22" s="1"/>
  <c r="Y390" i="22" s="1"/>
  <c r="X390" i="22" s="1"/>
  <c r="W390" i="22" s="1"/>
  <c r="V390" i="22" s="1"/>
  <c r="U390" i="22" s="1"/>
  <c r="T390" i="22" s="1"/>
  <c r="S390" i="22" s="1"/>
  <c r="R390" i="22" s="1"/>
  <c r="Q390" i="22" s="1"/>
  <c r="P390" i="22" s="1"/>
  <c r="O390" i="22" s="1"/>
  <c r="N390" i="22" s="1"/>
  <c r="M390" i="22" s="1"/>
  <c r="L390" i="22" s="1"/>
  <c r="AS409" i="22"/>
  <c r="AT409" i="22" s="1"/>
  <c r="AU409" i="22" s="1"/>
  <c r="AV409" i="22" s="1"/>
  <c r="AW409" i="22" s="1"/>
  <c r="AX409" i="22" s="1"/>
  <c r="AY409" i="22" s="1"/>
  <c r="AZ409" i="22" s="1"/>
  <c r="A409" i="9" s="1"/>
  <c r="AQ412" i="22"/>
  <c r="AP412" i="22" s="1"/>
  <c r="AO412" i="22" s="1"/>
  <c r="AN412" i="22" s="1"/>
  <c r="AM412" i="22" s="1"/>
  <c r="AL412" i="22" s="1"/>
  <c r="AK412" i="22" s="1"/>
  <c r="AJ412" i="22" s="1"/>
  <c r="AI412" i="22" s="1"/>
  <c r="AH412" i="22" s="1"/>
  <c r="AG412" i="22" s="1"/>
  <c r="AF412" i="22" s="1"/>
  <c r="AE412" i="22" s="1"/>
  <c r="AD412" i="22" s="1"/>
  <c r="AC412" i="22" s="1"/>
  <c r="AB412" i="22" s="1"/>
  <c r="AA412" i="22" s="1"/>
  <c r="Z412" i="22" s="1"/>
  <c r="Y412" i="22" s="1"/>
  <c r="X412" i="22" s="1"/>
  <c r="W412" i="22" s="1"/>
  <c r="V412" i="22" s="1"/>
  <c r="U412" i="22" s="1"/>
  <c r="T412" i="22" s="1"/>
  <c r="S412" i="22" s="1"/>
  <c r="R412" i="22" s="1"/>
  <c r="Q412" i="22" s="1"/>
  <c r="P412" i="22" s="1"/>
  <c r="O412" i="22" s="1"/>
  <c r="N412" i="22" s="1"/>
  <c r="M412" i="22" s="1"/>
  <c r="L412" i="22" s="1"/>
  <c r="AS431" i="22"/>
  <c r="AT431" i="22" s="1"/>
  <c r="AU431" i="22" s="1"/>
  <c r="AV431" i="22" s="1"/>
  <c r="AW431" i="22" s="1"/>
  <c r="AX431" i="22" s="1"/>
  <c r="AY431" i="22" s="1"/>
  <c r="AZ431" i="22" s="1"/>
  <c r="A431" i="9" s="1"/>
  <c r="AS16" i="22"/>
  <c r="AT16" i="22" s="1"/>
  <c r="AU16" i="22" s="1"/>
  <c r="AV16" i="22" s="1"/>
  <c r="AW16" i="22" s="1"/>
  <c r="AX16" i="22" s="1"/>
  <c r="AY16" i="22" s="1"/>
  <c r="AZ16" i="22" s="1"/>
  <c r="A16" i="9" s="1"/>
  <c r="AQ19" i="22"/>
  <c r="AP19" i="22" s="1"/>
  <c r="AO19" i="22" s="1"/>
  <c r="AN19" i="22" s="1"/>
  <c r="AM19" i="22" s="1"/>
  <c r="AL19" i="22" s="1"/>
  <c r="AK19" i="22" s="1"/>
  <c r="AJ19" i="22" s="1"/>
  <c r="AI19" i="22" s="1"/>
  <c r="AH19" i="22" s="1"/>
  <c r="AG19" i="22" s="1"/>
  <c r="AF19" i="22" s="1"/>
  <c r="AE19" i="22" s="1"/>
  <c r="AD19" i="22" s="1"/>
  <c r="AC19" i="22" s="1"/>
  <c r="AB19" i="22" s="1"/>
  <c r="AA19" i="22" s="1"/>
  <c r="Z19" i="22" s="1"/>
  <c r="Y19" i="22" s="1"/>
  <c r="X19" i="22" s="1"/>
  <c r="W19" i="22" s="1"/>
  <c r="V19" i="22" s="1"/>
  <c r="U19" i="22" s="1"/>
  <c r="T19" i="22" s="1"/>
  <c r="S19" i="22" s="1"/>
  <c r="R19" i="22" s="1"/>
  <c r="Q19" i="22" s="1"/>
  <c r="P19" i="22" s="1"/>
  <c r="O19" i="22" s="1"/>
  <c r="N19" i="22" s="1"/>
  <c r="M19" i="22" s="1"/>
  <c r="L19" i="22" s="1"/>
  <c r="AS38" i="22"/>
  <c r="AT38" i="22" s="1"/>
  <c r="AU38" i="22" s="1"/>
  <c r="AV38" i="22" s="1"/>
  <c r="AW38" i="22" s="1"/>
  <c r="AX38" i="22" s="1"/>
  <c r="AY38" i="22" s="1"/>
  <c r="AZ38" i="22" s="1"/>
  <c r="A38" i="9" s="1"/>
  <c r="AQ41" i="22"/>
  <c r="AP41" i="22" s="1"/>
  <c r="AO41" i="22" s="1"/>
  <c r="AN41" i="22" s="1"/>
  <c r="AM41" i="22" s="1"/>
  <c r="AL41" i="22" s="1"/>
  <c r="AK41" i="22" s="1"/>
  <c r="AJ41" i="22" s="1"/>
  <c r="AI41" i="22" s="1"/>
  <c r="AH41" i="22" s="1"/>
  <c r="AG41" i="22" s="1"/>
  <c r="AF41" i="22" s="1"/>
  <c r="AE41" i="22" s="1"/>
  <c r="AD41" i="22" s="1"/>
  <c r="AC41" i="22" s="1"/>
  <c r="AB41" i="22" s="1"/>
  <c r="AA41" i="22" s="1"/>
  <c r="Z41" i="22" s="1"/>
  <c r="Y41" i="22" s="1"/>
  <c r="X41" i="22" s="1"/>
  <c r="W41" i="22" s="1"/>
  <c r="V41" i="22" s="1"/>
  <c r="U41" i="22" s="1"/>
  <c r="T41" i="22" s="1"/>
  <c r="S41" i="22" s="1"/>
  <c r="R41" i="22" s="1"/>
  <c r="Q41" i="22" s="1"/>
  <c r="P41" i="22" s="1"/>
  <c r="O41" i="22" s="1"/>
  <c r="N41" i="22" s="1"/>
  <c r="M41" i="22" s="1"/>
  <c r="L41" i="22" s="1"/>
  <c r="AS60" i="22"/>
  <c r="AT60" i="22" s="1"/>
  <c r="AU60" i="22" s="1"/>
  <c r="AV60" i="22" s="1"/>
  <c r="AW60" i="22" s="1"/>
  <c r="AX60" i="22" s="1"/>
  <c r="AY60" i="22" s="1"/>
  <c r="AZ60" i="22" s="1"/>
  <c r="A60" i="9" s="1"/>
  <c r="AQ63" i="22"/>
  <c r="AP63" i="22" s="1"/>
  <c r="AO63" i="22" s="1"/>
  <c r="AN63" i="22" s="1"/>
  <c r="AM63" i="22" s="1"/>
  <c r="AL63" i="22" s="1"/>
  <c r="AK63" i="22" s="1"/>
  <c r="AJ63" i="22" s="1"/>
  <c r="AI63" i="22" s="1"/>
  <c r="AH63" i="22" s="1"/>
  <c r="AG63" i="22" s="1"/>
  <c r="AF63" i="22" s="1"/>
  <c r="AE63" i="22" s="1"/>
  <c r="AD63" i="22" s="1"/>
  <c r="AC63" i="22" s="1"/>
  <c r="AB63" i="22" s="1"/>
  <c r="AA63" i="22" s="1"/>
  <c r="Z63" i="22" s="1"/>
  <c r="Y63" i="22" s="1"/>
  <c r="X63" i="22" s="1"/>
  <c r="W63" i="22" s="1"/>
  <c r="V63" i="22" s="1"/>
  <c r="U63" i="22" s="1"/>
  <c r="T63" i="22" s="1"/>
  <c r="S63" i="22" s="1"/>
  <c r="R63" i="22" s="1"/>
  <c r="Q63" i="22" s="1"/>
  <c r="P63" i="22" s="1"/>
  <c r="O63" i="22" s="1"/>
  <c r="N63" i="22" s="1"/>
  <c r="M63" i="22" s="1"/>
  <c r="L63" i="22" s="1"/>
  <c r="AS82" i="22"/>
  <c r="AT82" i="22" s="1"/>
  <c r="AU82" i="22" s="1"/>
  <c r="AV82" i="22" s="1"/>
  <c r="AW82" i="22" s="1"/>
  <c r="AX82" i="22" s="1"/>
  <c r="AY82" i="22" s="1"/>
  <c r="AZ82" i="22" s="1"/>
  <c r="A82" i="9" s="1"/>
  <c r="AQ85" i="22"/>
  <c r="AP85" i="22" s="1"/>
  <c r="AO85" i="22" s="1"/>
  <c r="AN85" i="22" s="1"/>
  <c r="AM85" i="22" s="1"/>
  <c r="AL85" i="22" s="1"/>
  <c r="AK85" i="22" s="1"/>
  <c r="AJ85" i="22" s="1"/>
  <c r="AI85" i="22" s="1"/>
  <c r="AH85" i="22" s="1"/>
  <c r="AG85" i="22" s="1"/>
  <c r="AF85" i="22" s="1"/>
  <c r="AE85" i="22" s="1"/>
  <c r="AD85" i="22" s="1"/>
  <c r="AC85" i="22" s="1"/>
  <c r="AB85" i="22" s="1"/>
  <c r="AA85" i="22" s="1"/>
  <c r="Z85" i="22" s="1"/>
  <c r="Y85" i="22" s="1"/>
  <c r="X85" i="22" s="1"/>
  <c r="W85" i="22" s="1"/>
  <c r="V85" i="22" s="1"/>
  <c r="U85" i="22" s="1"/>
  <c r="T85" i="22" s="1"/>
  <c r="S85" i="22" s="1"/>
  <c r="R85" i="22" s="1"/>
  <c r="Q85" i="22" s="1"/>
  <c r="P85" i="22" s="1"/>
  <c r="O85" i="22" s="1"/>
  <c r="N85" i="22" s="1"/>
  <c r="M85" i="22" s="1"/>
  <c r="L85" i="22" s="1"/>
  <c r="AS104" i="22"/>
  <c r="AT104" i="22" s="1"/>
  <c r="AU104" i="22" s="1"/>
  <c r="AV104" i="22" s="1"/>
  <c r="AW104" i="22" s="1"/>
  <c r="AX104" i="22" s="1"/>
  <c r="AY104" i="22" s="1"/>
  <c r="AZ104" i="22" s="1"/>
  <c r="A104" i="9" s="1"/>
  <c r="AQ107" i="22"/>
  <c r="AP107" i="22" s="1"/>
  <c r="AO107" i="22" s="1"/>
  <c r="AN107" i="22" s="1"/>
  <c r="AM107" i="22" s="1"/>
  <c r="AL107" i="22" s="1"/>
  <c r="AK107" i="22" s="1"/>
  <c r="AJ107" i="22" s="1"/>
  <c r="AI107" i="22" s="1"/>
  <c r="AH107" i="22" s="1"/>
  <c r="AG107" i="22" s="1"/>
  <c r="AF107" i="22" s="1"/>
  <c r="AE107" i="22" s="1"/>
  <c r="AD107" i="22" s="1"/>
  <c r="AC107" i="22" s="1"/>
  <c r="AB107" i="22" s="1"/>
  <c r="AA107" i="22" s="1"/>
  <c r="Z107" i="22" s="1"/>
  <c r="Y107" i="22" s="1"/>
  <c r="X107" i="22" s="1"/>
  <c r="W107" i="22" s="1"/>
  <c r="V107" i="22" s="1"/>
  <c r="U107" i="22" s="1"/>
  <c r="T107" i="22" s="1"/>
  <c r="S107" i="22" s="1"/>
  <c r="R107" i="22" s="1"/>
  <c r="Q107" i="22" s="1"/>
  <c r="P107" i="22" s="1"/>
  <c r="O107" i="22" s="1"/>
  <c r="N107" i="22" s="1"/>
  <c r="M107" i="22" s="1"/>
  <c r="L107" i="22" s="1"/>
  <c r="AS126" i="22"/>
  <c r="AT126" i="22" s="1"/>
  <c r="AU126" i="22" s="1"/>
  <c r="AV126" i="22" s="1"/>
  <c r="AW126" i="22" s="1"/>
  <c r="AX126" i="22" s="1"/>
  <c r="AY126" i="22" s="1"/>
  <c r="AZ126" i="22" s="1"/>
  <c r="A126" i="9" s="1"/>
  <c r="AQ129" i="22"/>
  <c r="AP129" i="22" s="1"/>
  <c r="AO129" i="22" s="1"/>
  <c r="AN129" i="22" s="1"/>
  <c r="AM129" i="22" s="1"/>
  <c r="AL129" i="22" s="1"/>
  <c r="AK129" i="22" s="1"/>
  <c r="AJ129" i="22" s="1"/>
  <c r="AI129" i="22" s="1"/>
  <c r="AH129" i="22" s="1"/>
  <c r="AG129" i="22" s="1"/>
  <c r="AF129" i="22" s="1"/>
  <c r="AE129" i="22" s="1"/>
  <c r="AD129" i="22" s="1"/>
  <c r="AC129" i="22" s="1"/>
  <c r="AB129" i="22" s="1"/>
  <c r="AA129" i="22" s="1"/>
  <c r="Z129" i="22" s="1"/>
  <c r="Y129" i="22" s="1"/>
  <c r="X129" i="22" s="1"/>
  <c r="W129" i="22" s="1"/>
  <c r="V129" i="22" s="1"/>
  <c r="U129" i="22" s="1"/>
  <c r="T129" i="22" s="1"/>
  <c r="S129" i="22" s="1"/>
  <c r="R129" i="22" s="1"/>
  <c r="Q129" i="22" s="1"/>
  <c r="P129" i="22" s="1"/>
  <c r="O129" i="22" s="1"/>
  <c r="N129" i="22" s="1"/>
  <c r="M129" i="22" s="1"/>
  <c r="L129" i="22" s="1"/>
  <c r="AS148" i="22"/>
  <c r="AT148" i="22" s="1"/>
  <c r="AU148" i="22" s="1"/>
  <c r="AV148" i="22" s="1"/>
  <c r="AW148" i="22" s="1"/>
  <c r="AX148" i="22" s="1"/>
  <c r="AY148" i="22" s="1"/>
  <c r="AZ148" i="22" s="1"/>
  <c r="A148" i="9" s="1"/>
  <c r="AQ151" i="22"/>
  <c r="AP151" i="22" s="1"/>
  <c r="AO151" i="22" s="1"/>
  <c r="AN151" i="22" s="1"/>
  <c r="AM151" i="22" s="1"/>
  <c r="AL151" i="22" s="1"/>
  <c r="AK151" i="22" s="1"/>
  <c r="AJ151" i="22" s="1"/>
  <c r="AI151" i="22" s="1"/>
  <c r="AH151" i="22" s="1"/>
  <c r="AG151" i="22" s="1"/>
  <c r="AF151" i="22" s="1"/>
  <c r="AE151" i="22" s="1"/>
  <c r="AD151" i="22" s="1"/>
  <c r="AC151" i="22" s="1"/>
  <c r="AB151" i="22" s="1"/>
  <c r="AA151" i="22" s="1"/>
  <c r="Z151" i="22" s="1"/>
  <c r="Y151" i="22" s="1"/>
  <c r="X151" i="22" s="1"/>
  <c r="W151" i="22" s="1"/>
  <c r="V151" i="22" s="1"/>
  <c r="U151" i="22" s="1"/>
  <c r="T151" i="22" s="1"/>
  <c r="S151" i="22" s="1"/>
  <c r="R151" i="22" s="1"/>
  <c r="Q151" i="22" s="1"/>
  <c r="P151" i="22" s="1"/>
  <c r="O151" i="22" s="1"/>
  <c r="N151" i="22" s="1"/>
  <c r="M151" i="22" s="1"/>
  <c r="L151" i="22" s="1"/>
  <c r="AS170" i="22"/>
  <c r="AT170" i="22" s="1"/>
  <c r="AU170" i="22" s="1"/>
  <c r="AV170" i="22" s="1"/>
  <c r="AW170" i="22" s="1"/>
  <c r="AX170" i="22" s="1"/>
  <c r="AY170" i="22" s="1"/>
  <c r="AZ170" i="22" s="1"/>
  <c r="A170" i="9" s="1"/>
  <c r="AQ173" i="22"/>
  <c r="AP173" i="22" s="1"/>
  <c r="AO173" i="22" s="1"/>
  <c r="AN173" i="22" s="1"/>
  <c r="AM173" i="22" s="1"/>
  <c r="AL173" i="22" s="1"/>
  <c r="AK173" i="22" s="1"/>
  <c r="AJ173" i="22" s="1"/>
  <c r="AI173" i="22" s="1"/>
  <c r="AH173" i="22" s="1"/>
  <c r="AG173" i="22" s="1"/>
  <c r="AF173" i="22" s="1"/>
  <c r="AE173" i="22" s="1"/>
  <c r="AD173" i="22" s="1"/>
  <c r="AC173" i="22" s="1"/>
  <c r="AB173" i="22" s="1"/>
  <c r="AA173" i="22" s="1"/>
  <c r="Z173" i="22" s="1"/>
  <c r="Y173" i="22" s="1"/>
  <c r="X173" i="22" s="1"/>
  <c r="W173" i="22" s="1"/>
  <c r="V173" i="22" s="1"/>
  <c r="U173" i="22" s="1"/>
  <c r="T173" i="22" s="1"/>
  <c r="S173" i="22" s="1"/>
  <c r="R173" i="22" s="1"/>
  <c r="Q173" i="22" s="1"/>
  <c r="P173" i="22" s="1"/>
  <c r="O173" i="22" s="1"/>
  <c r="N173" i="22" s="1"/>
  <c r="M173" i="22" s="1"/>
  <c r="L173" i="22" s="1"/>
  <c r="AS192" i="22"/>
  <c r="AT192" i="22" s="1"/>
  <c r="AU192" i="22" s="1"/>
  <c r="AV192" i="22" s="1"/>
  <c r="AW192" i="22" s="1"/>
  <c r="AX192" i="22" s="1"/>
  <c r="AY192" i="22" s="1"/>
  <c r="AZ192" i="22" s="1"/>
  <c r="A192" i="9" s="1"/>
  <c r="AQ195" i="22"/>
  <c r="AP195" i="22" s="1"/>
  <c r="AO195" i="22" s="1"/>
  <c r="AN195" i="22" s="1"/>
  <c r="AM195" i="22" s="1"/>
  <c r="AL195" i="22" s="1"/>
  <c r="AK195" i="22" s="1"/>
  <c r="AJ195" i="22" s="1"/>
  <c r="AI195" i="22" s="1"/>
  <c r="AH195" i="22" s="1"/>
  <c r="AG195" i="22" s="1"/>
  <c r="AF195" i="22" s="1"/>
  <c r="AE195" i="22" s="1"/>
  <c r="AD195" i="22" s="1"/>
  <c r="AC195" i="22" s="1"/>
  <c r="AB195" i="22" s="1"/>
  <c r="AA195" i="22" s="1"/>
  <c r="Z195" i="22" s="1"/>
  <c r="Y195" i="22" s="1"/>
  <c r="X195" i="22" s="1"/>
  <c r="W195" i="22" s="1"/>
  <c r="V195" i="22" s="1"/>
  <c r="U195" i="22" s="1"/>
  <c r="T195" i="22" s="1"/>
  <c r="S195" i="22" s="1"/>
  <c r="R195" i="22" s="1"/>
  <c r="Q195" i="22" s="1"/>
  <c r="P195" i="22" s="1"/>
  <c r="O195" i="22" s="1"/>
  <c r="N195" i="22" s="1"/>
  <c r="M195" i="22" s="1"/>
  <c r="L195" i="22" s="1"/>
  <c r="AS214" i="22"/>
  <c r="AT214" i="22" s="1"/>
  <c r="AU214" i="22" s="1"/>
  <c r="AV214" i="22" s="1"/>
  <c r="AW214" i="22" s="1"/>
  <c r="AX214" i="22" s="1"/>
  <c r="AY214" i="22" s="1"/>
  <c r="AZ214" i="22" s="1"/>
  <c r="A214" i="9" s="1"/>
  <c r="AQ217" i="22"/>
  <c r="AP217" i="22" s="1"/>
  <c r="AO217" i="22" s="1"/>
  <c r="AN217" i="22" s="1"/>
  <c r="AM217" i="22" s="1"/>
  <c r="AL217" i="22" s="1"/>
  <c r="AK217" i="22" s="1"/>
  <c r="AJ217" i="22" s="1"/>
  <c r="AI217" i="22" s="1"/>
  <c r="AH217" i="22" s="1"/>
  <c r="AG217" i="22" s="1"/>
  <c r="AF217" i="22" s="1"/>
  <c r="AE217" i="22" s="1"/>
  <c r="AD217" i="22" s="1"/>
  <c r="AC217" i="22" s="1"/>
  <c r="AB217" i="22" s="1"/>
  <c r="AA217" i="22" s="1"/>
  <c r="Z217" i="22" s="1"/>
  <c r="Y217" i="22" s="1"/>
  <c r="X217" i="22" s="1"/>
  <c r="W217" i="22" s="1"/>
  <c r="V217" i="22" s="1"/>
  <c r="U217" i="22" s="1"/>
  <c r="T217" i="22" s="1"/>
  <c r="S217" i="22" s="1"/>
  <c r="R217" i="22" s="1"/>
  <c r="Q217" i="22" s="1"/>
  <c r="P217" i="22" s="1"/>
  <c r="O217" i="22" s="1"/>
  <c r="N217" i="22" s="1"/>
  <c r="M217" i="22" s="1"/>
  <c r="L217" i="22" s="1"/>
  <c r="AS236" i="22"/>
  <c r="AT236" i="22" s="1"/>
  <c r="AU236" i="22" s="1"/>
  <c r="AV236" i="22" s="1"/>
  <c r="AW236" i="22" s="1"/>
  <c r="AX236" i="22" s="1"/>
  <c r="AY236" i="22" s="1"/>
  <c r="AZ236" i="22" s="1"/>
  <c r="A236" i="9" s="1"/>
  <c r="AQ239" i="22"/>
  <c r="AP239" i="22" s="1"/>
  <c r="AO239" i="22" s="1"/>
  <c r="AN239" i="22" s="1"/>
  <c r="AM239" i="22" s="1"/>
  <c r="AL239" i="22" s="1"/>
  <c r="AK239" i="22" s="1"/>
  <c r="AJ239" i="22" s="1"/>
  <c r="AI239" i="22" s="1"/>
  <c r="AH239" i="22" s="1"/>
  <c r="AG239" i="22" s="1"/>
  <c r="AF239" i="22" s="1"/>
  <c r="AE239" i="22" s="1"/>
  <c r="AD239" i="22" s="1"/>
  <c r="AC239" i="22" s="1"/>
  <c r="AB239" i="22" s="1"/>
  <c r="AA239" i="22" s="1"/>
  <c r="Z239" i="22" s="1"/>
  <c r="Y239" i="22" s="1"/>
  <c r="X239" i="22" s="1"/>
  <c r="W239" i="22" s="1"/>
  <c r="V239" i="22" s="1"/>
  <c r="U239" i="22" s="1"/>
  <c r="T239" i="22" s="1"/>
  <c r="S239" i="22" s="1"/>
  <c r="R239" i="22" s="1"/>
  <c r="Q239" i="22" s="1"/>
  <c r="P239" i="22" s="1"/>
  <c r="O239" i="22" s="1"/>
  <c r="N239" i="22" s="1"/>
  <c r="M239" i="22" s="1"/>
  <c r="L239" i="22" s="1"/>
  <c r="AS258" i="22"/>
  <c r="AT258" i="22" s="1"/>
  <c r="AU258" i="22" s="1"/>
  <c r="AV258" i="22" s="1"/>
  <c r="AW258" i="22" s="1"/>
  <c r="AX258" i="22" s="1"/>
  <c r="AY258" i="22" s="1"/>
  <c r="AZ258" i="22" s="1"/>
  <c r="A258" i="9" s="1"/>
  <c r="AQ261" i="22"/>
  <c r="AP261" i="22" s="1"/>
  <c r="AO261" i="22" s="1"/>
  <c r="AN261" i="22" s="1"/>
  <c r="AM261" i="22" s="1"/>
  <c r="AL261" i="22" s="1"/>
  <c r="AK261" i="22" s="1"/>
  <c r="AJ261" i="22" s="1"/>
  <c r="AI261" i="22" s="1"/>
  <c r="AH261" i="22" s="1"/>
  <c r="AG261" i="22" s="1"/>
  <c r="AF261" i="22" s="1"/>
  <c r="AE261" i="22" s="1"/>
  <c r="AD261" i="22" s="1"/>
  <c r="AC261" i="22" s="1"/>
  <c r="AB261" i="22" s="1"/>
  <c r="AA261" i="22" s="1"/>
  <c r="Z261" i="22" s="1"/>
  <c r="Y261" i="22" s="1"/>
  <c r="X261" i="22" s="1"/>
  <c r="W261" i="22" s="1"/>
  <c r="V261" i="22" s="1"/>
  <c r="U261" i="22" s="1"/>
  <c r="T261" i="22" s="1"/>
  <c r="S261" i="22" s="1"/>
  <c r="R261" i="22" s="1"/>
  <c r="Q261" i="22" s="1"/>
  <c r="P261" i="22" s="1"/>
  <c r="O261" i="22" s="1"/>
  <c r="N261" i="22" s="1"/>
  <c r="M261" i="22" s="1"/>
  <c r="L261" i="22" s="1"/>
  <c r="AS280" i="22"/>
  <c r="AT280" i="22" s="1"/>
  <c r="AU280" i="22" s="1"/>
  <c r="AV280" i="22" s="1"/>
  <c r="AW280" i="22" s="1"/>
  <c r="AX280" i="22" s="1"/>
  <c r="AY280" i="22" s="1"/>
  <c r="AZ280" i="22" s="1"/>
  <c r="A280" i="9" s="1"/>
  <c r="AQ283" i="22"/>
  <c r="AP283" i="22" s="1"/>
  <c r="AO283" i="22" s="1"/>
  <c r="AN283" i="22" s="1"/>
  <c r="AM283" i="22" s="1"/>
  <c r="AL283" i="22" s="1"/>
  <c r="AK283" i="22" s="1"/>
  <c r="AJ283" i="22" s="1"/>
  <c r="AI283" i="22" s="1"/>
  <c r="AH283" i="22" s="1"/>
  <c r="AG283" i="22" s="1"/>
  <c r="AF283" i="22" s="1"/>
  <c r="AE283" i="22" s="1"/>
  <c r="AD283" i="22" s="1"/>
  <c r="AC283" i="22" s="1"/>
  <c r="AB283" i="22" s="1"/>
  <c r="AA283" i="22" s="1"/>
  <c r="Z283" i="22" s="1"/>
  <c r="Y283" i="22" s="1"/>
  <c r="X283" i="22" s="1"/>
  <c r="W283" i="22" s="1"/>
  <c r="V283" i="22" s="1"/>
  <c r="U283" i="22" s="1"/>
  <c r="T283" i="22" s="1"/>
  <c r="S283" i="22" s="1"/>
  <c r="R283" i="22" s="1"/>
  <c r="Q283" i="22" s="1"/>
  <c r="P283" i="22" s="1"/>
  <c r="O283" i="22" s="1"/>
  <c r="N283" i="22" s="1"/>
  <c r="M283" i="22" s="1"/>
  <c r="L283" i="22" s="1"/>
  <c r="AS302" i="22"/>
  <c r="AT302" i="22" s="1"/>
  <c r="AU302" i="22" s="1"/>
  <c r="AV302" i="22" s="1"/>
  <c r="AW302" i="22" s="1"/>
  <c r="AX302" i="22" s="1"/>
  <c r="AY302" i="22" s="1"/>
  <c r="AZ302" i="22" s="1"/>
  <c r="A302" i="9" s="1"/>
  <c r="AQ305" i="22"/>
  <c r="AP305" i="22" s="1"/>
  <c r="AO305" i="22" s="1"/>
  <c r="AN305" i="22" s="1"/>
  <c r="AM305" i="22" s="1"/>
  <c r="AL305" i="22" s="1"/>
  <c r="AK305" i="22" s="1"/>
  <c r="AJ305" i="22" s="1"/>
  <c r="AI305" i="22" s="1"/>
  <c r="AH305" i="22" s="1"/>
  <c r="AG305" i="22" s="1"/>
  <c r="AF305" i="22" s="1"/>
  <c r="AE305" i="22" s="1"/>
  <c r="AD305" i="22" s="1"/>
  <c r="AC305" i="22" s="1"/>
  <c r="AB305" i="22" s="1"/>
  <c r="AA305" i="22" s="1"/>
  <c r="Z305" i="22" s="1"/>
  <c r="Y305" i="22" s="1"/>
  <c r="X305" i="22" s="1"/>
  <c r="W305" i="22" s="1"/>
  <c r="V305" i="22" s="1"/>
  <c r="U305" i="22" s="1"/>
  <c r="T305" i="22" s="1"/>
  <c r="S305" i="22" s="1"/>
  <c r="R305" i="22" s="1"/>
  <c r="Q305" i="22" s="1"/>
  <c r="P305" i="22" s="1"/>
  <c r="O305" i="22" s="1"/>
  <c r="N305" i="22" s="1"/>
  <c r="M305" i="22" s="1"/>
  <c r="L305" i="22" s="1"/>
  <c r="AS324" i="22"/>
  <c r="AT324" i="22" s="1"/>
  <c r="AU324" i="22" s="1"/>
  <c r="AV324" i="22" s="1"/>
  <c r="AW324" i="22" s="1"/>
  <c r="AX324" i="22" s="1"/>
  <c r="AY324" i="22" s="1"/>
  <c r="AZ324" i="22" s="1"/>
  <c r="A324" i="9" s="1"/>
  <c r="AQ327" i="22"/>
  <c r="AP327" i="22" s="1"/>
  <c r="AO327" i="22" s="1"/>
  <c r="AN327" i="22" s="1"/>
  <c r="AM327" i="22" s="1"/>
  <c r="AL327" i="22" s="1"/>
  <c r="AK327" i="22" s="1"/>
  <c r="AJ327" i="22" s="1"/>
  <c r="AI327" i="22" s="1"/>
  <c r="AH327" i="22" s="1"/>
  <c r="AG327" i="22" s="1"/>
  <c r="AF327" i="22" s="1"/>
  <c r="AE327" i="22" s="1"/>
  <c r="AD327" i="22" s="1"/>
  <c r="AC327" i="22" s="1"/>
  <c r="AB327" i="22" s="1"/>
  <c r="AA327" i="22" s="1"/>
  <c r="Z327" i="22" s="1"/>
  <c r="Y327" i="22" s="1"/>
  <c r="X327" i="22" s="1"/>
  <c r="W327" i="22" s="1"/>
  <c r="V327" i="22" s="1"/>
  <c r="U327" i="22" s="1"/>
  <c r="T327" i="22" s="1"/>
  <c r="S327" i="22" s="1"/>
  <c r="R327" i="22" s="1"/>
  <c r="Q327" i="22" s="1"/>
  <c r="P327" i="22" s="1"/>
  <c r="O327" i="22" s="1"/>
  <c r="N327" i="22" s="1"/>
  <c r="M327" i="22" s="1"/>
  <c r="L327" i="22" s="1"/>
  <c r="AS346" i="22"/>
  <c r="AT346" i="22" s="1"/>
  <c r="AU346" i="22" s="1"/>
  <c r="AV346" i="22" s="1"/>
  <c r="AW346" i="22" s="1"/>
  <c r="AX346" i="22" s="1"/>
  <c r="AY346" i="22" s="1"/>
  <c r="AZ346" i="22" s="1"/>
  <c r="A346" i="9" s="1"/>
  <c r="AQ349" i="22"/>
  <c r="AP349" i="22" s="1"/>
  <c r="AO349" i="22" s="1"/>
  <c r="AN349" i="22" s="1"/>
  <c r="AM349" i="22" s="1"/>
  <c r="AL349" i="22" s="1"/>
  <c r="AK349" i="22" s="1"/>
  <c r="AJ349" i="22" s="1"/>
  <c r="AI349" i="22" s="1"/>
  <c r="AH349" i="22" s="1"/>
  <c r="AG349" i="22" s="1"/>
  <c r="AF349" i="22" s="1"/>
  <c r="AE349" i="22" s="1"/>
  <c r="AD349" i="22" s="1"/>
  <c r="AC349" i="22" s="1"/>
  <c r="AB349" i="22" s="1"/>
  <c r="AA349" i="22" s="1"/>
  <c r="Z349" i="22" s="1"/>
  <c r="Y349" i="22" s="1"/>
  <c r="X349" i="22" s="1"/>
  <c r="W349" i="22" s="1"/>
  <c r="V349" i="22" s="1"/>
  <c r="U349" i="22" s="1"/>
  <c r="T349" i="22" s="1"/>
  <c r="S349" i="22" s="1"/>
  <c r="R349" i="22" s="1"/>
  <c r="Q349" i="22" s="1"/>
  <c r="P349" i="22" s="1"/>
  <c r="O349" i="22" s="1"/>
  <c r="N349" i="22" s="1"/>
  <c r="M349" i="22" s="1"/>
  <c r="L349" i="22" s="1"/>
  <c r="AS368" i="22"/>
  <c r="AT368" i="22" s="1"/>
  <c r="AU368" i="22" s="1"/>
  <c r="AV368" i="22" s="1"/>
  <c r="AW368" i="22" s="1"/>
  <c r="AX368" i="22" s="1"/>
  <c r="AY368" i="22" s="1"/>
  <c r="AZ368" i="22" s="1"/>
  <c r="A368" i="9" s="1"/>
  <c r="AQ371" i="22"/>
  <c r="AP371" i="22" s="1"/>
  <c r="AO371" i="22" s="1"/>
  <c r="AN371" i="22" s="1"/>
  <c r="AM371" i="22" s="1"/>
  <c r="AL371" i="22" s="1"/>
  <c r="AK371" i="22" s="1"/>
  <c r="AJ371" i="22" s="1"/>
  <c r="AI371" i="22" s="1"/>
  <c r="AH371" i="22" s="1"/>
  <c r="AG371" i="22" s="1"/>
  <c r="AF371" i="22" s="1"/>
  <c r="AE371" i="22" s="1"/>
  <c r="AD371" i="22" s="1"/>
  <c r="AC371" i="22" s="1"/>
  <c r="AB371" i="22" s="1"/>
  <c r="AA371" i="22" s="1"/>
  <c r="Z371" i="22" s="1"/>
  <c r="Y371" i="22" s="1"/>
  <c r="X371" i="22" s="1"/>
  <c r="W371" i="22" s="1"/>
  <c r="V371" i="22" s="1"/>
  <c r="U371" i="22" s="1"/>
  <c r="T371" i="22" s="1"/>
  <c r="S371" i="22" s="1"/>
  <c r="R371" i="22" s="1"/>
  <c r="Q371" i="22" s="1"/>
  <c r="P371" i="22" s="1"/>
  <c r="O371" i="22" s="1"/>
  <c r="N371" i="22" s="1"/>
  <c r="M371" i="22" s="1"/>
  <c r="L371" i="22" s="1"/>
  <c r="AS390" i="22"/>
  <c r="AT390" i="22" s="1"/>
  <c r="AU390" i="22" s="1"/>
  <c r="AV390" i="22" s="1"/>
  <c r="AW390" i="22" s="1"/>
  <c r="AX390" i="22" s="1"/>
  <c r="AY390" i="22" s="1"/>
  <c r="AZ390" i="22" s="1"/>
  <c r="A390" i="9" s="1"/>
  <c r="AQ393" i="22"/>
  <c r="AP393" i="22" s="1"/>
  <c r="AO393" i="22" s="1"/>
  <c r="AN393" i="22" s="1"/>
  <c r="AM393" i="22" s="1"/>
  <c r="AL393" i="22" s="1"/>
  <c r="AK393" i="22" s="1"/>
  <c r="AJ393" i="22" s="1"/>
  <c r="AI393" i="22" s="1"/>
  <c r="AH393" i="22" s="1"/>
  <c r="AG393" i="22" s="1"/>
  <c r="AF393" i="22" s="1"/>
  <c r="AE393" i="22" s="1"/>
  <c r="AD393" i="22" s="1"/>
  <c r="AC393" i="22" s="1"/>
  <c r="AB393" i="22" s="1"/>
  <c r="AA393" i="22" s="1"/>
  <c r="Z393" i="22" s="1"/>
  <c r="Y393" i="22" s="1"/>
  <c r="X393" i="22" s="1"/>
  <c r="W393" i="22" s="1"/>
  <c r="V393" i="22" s="1"/>
  <c r="U393" i="22" s="1"/>
  <c r="T393" i="22" s="1"/>
  <c r="S393" i="22" s="1"/>
  <c r="R393" i="22" s="1"/>
  <c r="Q393" i="22" s="1"/>
  <c r="P393" i="22" s="1"/>
  <c r="O393" i="22" s="1"/>
  <c r="N393" i="22" s="1"/>
  <c r="M393" i="22" s="1"/>
  <c r="L393" i="22" s="1"/>
  <c r="AS412" i="22"/>
  <c r="AT412" i="22" s="1"/>
  <c r="AU412" i="22" s="1"/>
  <c r="AV412" i="22" s="1"/>
  <c r="AW412" i="22" s="1"/>
  <c r="AX412" i="22" s="1"/>
  <c r="AY412" i="22" s="1"/>
  <c r="AZ412" i="22" s="1"/>
  <c r="A412" i="9" s="1"/>
  <c r="AQ415" i="22"/>
  <c r="AP415" i="22" s="1"/>
  <c r="AO415" i="22" s="1"/>
  <c r="AN415" i="22" s="1"/>
  <c r="AM415" i="22" s="1"/>
  <c r="AL415" i="22" s="1"/>
  <c r="AK415" i="22" s="1"/>
  <c r="AJ415" i="22" s="1"/>
  <c r="AI415" i="22" s="1"/>
  <c r="AH415" i="22" s="1"/>
  <c r="AG415" i="22" s="1"/>
  <c r="AF415" i="22" s="1"/>
  <c r="AE415" i="22" s="1"/>
  <c r="AD415" i="22" s="1"/>
  <c r="AC415" i="22" s="1"/>
  <c r="AB415" i="22" s="1"/>
  <c r="AA415" i="22" s="1"/>
  <c r="Z415" i="22" s="1"/>
  <c r="Y415" i="22" s="1"/>
  <c r="X415" i="22" s="1"/>
  <c r="W415" i="22" s="1"/>
  <c r="V415" i="22" s="1"/>
  <c r="U415" i="22" s="1"/>
  <c r="T415" i="22" s="1"/>
  <c r="S415" i="22" s="1"/>
  <c r="R415" i="22" s="1"/>
  <c r="Q415" i="22" s="1"/>
  <c r="P415" i="22" s="1"/>
  <c r="O415" i="22" s="1"/>
  <c r="N415" i="22" s="1"/>
  <c r="M415" i="22" s="1"/>
  <c r="L415" i="22" s="1"/>
  <c r="AS19" i="22"/>
  <c r="AT19" i="22" s="1"/>
  <c r="AU19" i="22" s="1"/>
  <c r="AV19" i="22" s="1"/>
  <c r="AW19" i="22" s="1"/>
  <c r="AX19" i="22" s="1"/>
  <c r="AY19" i="22" s="1"/>
  <c r="AZ19" i="22" s="1"/>
  <c r="A19" i="9" s="1"/>
  <c r="AQ22" i="22"/>
  <c r="AP22" i="22" s="1"/>
  <c r="AO22" i="22" s="1"/>
  <c r="AN22" i="22" s="1"/>
  <c r="AM22" i="22" s="1"/>
  <c r="AL22" i="22" s="1"/>
  <c r="AK22" i="22" s="1"/>
  <c r="AJ22" i="22" s="1"/>
  <c r="AI22" i="22" s="1"/>
  <c r="AH22" i="22" s="1"/>
  <c r="AG22" i="22" s="1"/>
  <c r="AF22" i="22" s="1"/>
  <c r="AE22" i="22" s="1"/>
  <c r="AD22" i="22" s="1"/>
  <c r="AC22" i="22" s="1"/>
  <c r="AB22" i="22" s="1"/>
  <c r="AA22" i="22" s="1"/>
  <c r="Z22" i="22" s="1"/>
  <c r="Y22" i="22" s="1"/>
  <c r="X22" i="22" s="1"/>
  <c r="W22" i="22" s="1"/>
  <c r="V22" i="22" s="1"/>
  <c r="U22" i="22" s="1"/>
  <c r="T22" i="22" s="1"/>
  <c r="S22" i="22" s="1"/>
  <c r="R22" i="22" s="1"/>
  <c r="Q22" i="22" s="1"/>
  <c r="P22" i="22" s="1"/>
  <c r="O22" i="22" s="1"/>
  <c r="N22" i="22" s="1"/>
  <c r="M22" i="22" s="1"/>
  <c r="L22" i="22" s="1"/>
  <c r="AS41" i="22"/>
  <c r="AT41" i="22" s="1"/>
  <c r="AU41" i="22" s="1"/>
  <c r="AV41" i="22" s="1"/>
  <c r="AW41" i="22" s="1"/>
  <c r="AX41" i="22" s="1"/>
  <c r="AY41" i="22" s="1"/>
  <c r="AZ41" i="22" s="1"/>
  <c r="A41" i="9" s="1"/>
  <c r="AQ44" i="22"/>
  <c r="AP44" i="22" s="1"/>
  <c r="AO44" i="22" s="1"/>
  <c r="AN44" i="22" s="1"/>
  <c r="AM44" i="22" s="1"/>
  <c r="AL44" i="22" s="1"/>
  <c r="AK44" i="22" s="1"/>
  <c r="AJ44" i="22" s="1"/>
  <c r="AI44" i="22" s="1"/>
  <c r="AH44" i="22" s="1"/>
  <c r="AG44" i="22" s="1"/>
  <c r="AF44" i="22" s="1"/>
  <c r="AE44" i="22" s="1"/>
  <c r="AD44" i="22" s="1"/>
  <c r="AC44" i="22" s="1"/>
  <c r="AB44" i="22" s="1"/>
  <c r="AA44" i="22" s="1"/>
  <c r="Z44" i="22" s="1"/>
  <c r="Y44" i="22" s="1"/>
  <c r="X44" i="22" s="1"/>
  <c r="W44" i="22" s="1"/>
  <c r="V44" i="22" s="1"/>
  <c r="U44" i="22" s="1"/>
  <c r="T44" i="22" s="1"/>
  <c r="S44" i="22" s="1"/>
  <c r="R44" i="22" s="1"/>
  <c r="Q44" i="22" s="1"/>
  <c r="P44" i="22" s="1"/>
  <c r="O44" i="22" s="1"/>
  <c r="N44" i="22" s="1"/>
  <c r="M44" i="22" s="1"/>
  <c r="L44" i="22" s="1"/>
  <c r="AS63" i="22"/>
  <c r="AT63" i="22" s="1"/>
  <c r="AU63" i="22" s="1"/>
  <c r="AV63" i="22" s="1"/>
  <c r="AW63" i="22" s="1"/>
  <c r="AX63" i="22" s="1"/>
  <c r="AY63" i="22" s="1"/>
  <c r="AZ63" i="22" s="1"/>
  <c r="A63" i="9" s="1"/>
  <c r="AQ66" i="22"/>
  <c r="AP66" i="22" s="1"/>
  <c r="AO66" i="22" s="1"/>
  <c r="AN66" i="22" s="1"/>
  <c r="AM66" i="22" s="1"/>
  <c r="AL66" i="22" s="1"/>
  <c r="AK66" i="22" s="1"/>
  <c r="AJ66" i="22" s="1"/>
  <c r="AI66" i="22" s="1"/>
  <c r="AH66" i="22" s="1"/>
  <c r="AG66" i="22" s="1"/>
  <c r="AF66" i="22" s="1"/>
  <c r="AE66" i="22" s="1"/>
  <c r="AD66" i="22" s="1"/>
  <c r="AC66" i="22" s="1"/>
  <c r="AB66" i="22" s="1"/>
  <c r="AA66" i="22" s="1"/>
  <c r="Z66" i="22" s="1"/>
  <c r="Y66" i="22" s="1"/>
  <c r="X66" i="22" s="1"/>
  <c r="W66" i="22" s="1"/>
  <c r="V66" i="22" s="1"/>
  <c r="U66" i="22" s="1"/>
  <c r="T66" i="22" s="1"/>
  <c r="S66" i="22" s="1"/>
  <c r="R66" i="22" s="1"/>
  <c r="Q66" i="22" s="1"/>
  <c r="P66" i="22" s="1"/>
  <c r="O66" i="22" s="1"/>
  <c r="N66" i="22" s="1"/>
  <c r="M66" i="22" s="1"/>
  <c r="L66" i="22" s="1"/>
  <c r="AS85" i="22"/>
  <c r="AT85" i="22" s="1"/>
  <c r="AU85" i="22" s="1"/>
  <c r="AV85" i="22" s="1"/>
  <c r="AW85" i="22" s="1"/>
  <c r="AX85" i="22" s="1"/>
  <c r="AY85" i="22" s="1"/>
  <c r="AZ85" i="22" s="1"/>
  <c r="A85" i="9" s="1"/>
  <c r="AQ88" i="22"/>
  <c r="AP88" i="22" s="1"/>
  <c r="AO88" i="22" s="1"/>
  <c r="AN88" i="22" s="1"/>
  <c r="AM88" i="22" s="1"/>
  <c r="AL88" i="22" s="1"/>
  <c r="AK88" i="22" s="1"/>
  <c r="AJ88" i="22" s="1"/>
  <c r="AI88" i="22" s="1"/>
  <c r="AH88" i="22" s="1"/>
  <c r="AG88" i="22" s="1"/>
  <c r="AF88" i="22" s="1"/>
  <c r="AE88" i="22" s="1"/>
  <c r="AD88" i="22" s="1"/>
  <c r="AC88" i="22" s="1"/>
  <c r="AB88" i="22" s="1"/>
  <c r="AA88" i="22" s="1"/>
  <c r="Z88" i="22" s="1"/>
  <c r="Y88" i="22" s="1"/>
  <c r="X88" i="22" s="1"/>
  <c r="W88" i="22" s="1"/>
  <c r="V88" i="22" s="1"/>
  <c r="U88" i="22" s="1"/>
  <c r="T88" i="22" s="1"/>
  <c r="S88" i="22" s="1"/>
  <c r="R88" i="22" s="1"/>
  <c r="Q88" i="22" s="1"/>
  <c r="P88" i="22" s="1"/>
  <c r="O88" i="22" s="1"/>
  <c r="N88" i="22" s="1"/>
  <c r="M88" i="22" s="1"/>
  <c r="L88" i="22" s="1"/>
  <c r="AS107" i="22"/>
  <c r="AT107" i="22" s="1"/>
  <c r="AU107" i="22" s="1"/>
  <c r="AV107" i="22" s="1"/>
  <c r="AW107" i="22" s="1"/>
  <c r="AX107" i="22" s="1"/>
  <c r="AY107" i="22" s="1"/>
  <c r="AZ107" i="22" s="1"/>
  <c r="A107" i="9" s="1"/>
  <c r="AQ110" i="22"/>
  <c r="AP110" i="22" s="1"/>
  <c r="AO110" i="22" s="1"/>
  <c r="AN110" i="22" s="1"/>
  <c r="AM110" i="22" s="1"/>
  <c r="AL110" i="22" s="1"/>
  <c r="AK110" i="22" s="1"/>
  <c r="AJ110" i="22" s="1"/>
  <c r="AI110" i="22" s="1"/>
  <c r="AH110" i="22" s="1"/>
  <c r="AG110" i="22" s="1"/>
  <c r="AF110" i="22" s="1"/>
  <c r="AE110" i="22" s="1"/>
  <c r="AD110" i="22" s="1"/>
  <c r="AC110" i="22" s="1"/>
  <c r="AB110" i="22" s="1"/>
  <c r="AA110" i="22" s="1"/>
  <c r="Z110" i="22" s="1"/>
  <c r="Y110" i="22" s="1"/>
  <c r="X110" i="22" s="1"/>
  <c r="W110" i="22" s="1"/>
  <c r="V110" i="22" s="1"/>
  <c r="U110" i="22" s="1"/>
  <c r="T110" i="22" s="1"/>
  <c r="S110" i="22" s="1"/>
  <c r="R110" i="22" s="1"/>
  <c r="Q110" i="22" s="1"/>
  <c r="P110" i="22" s="1"/>
  <c r="O110" i="22" s="1"/>
  <c r="N110" i="22" s="1"/>
  <c r="M110" i="22" s="1"/>
  <c r="L110" i="22" s="1"/>
  <c r="AS129" i="22"/>
  <c r="AT129" i="22" s="1"/>
  <c r="AU129" i="22" s="1"/>
  <c r="AV129" i="22" s="1"/>
  <c r="AW129" i="22" s="1"/>
  <c r="AX129" i="22" s="1"/>
  <c r="AY129" i="22" s="1"/>
  <c r="AZ129" i="22" s="1"/>
  <c r="A129" i="9" s="1"/>
  <c r="AQ132" i="22"/>
  <c r="AP132" i="22" s="1"/>
  <c r="AO132" i="22" s="1"/>
  <c r="AN132" i="22" s="1"/>
  <c r="AM132" i="22" s="1"/>
  <c r="AL132" i="22" s="1"/>
  <c r="AK132" i="22" s="1"/>
  <c r="AJ132" i="22" s="1"/>
  <c r="AI132" i="22" s="1"/>
  <c r="AH132" i="22" s="1"/>
  <c r="AG132" i="22" s="1"/>
  <c r="AF132" i="22" s="1"/>
  <c r="AE132" i="22" s="1"/>
  <c r="AD132" i="22" s="1"/>
  <c r="AC132" i="22" s="1"/>
  <c r="AB132" i="22" s="1"/>
  <c r="AA132" i="22" s="1"/>
  <c r="Z132" i="22" s="1"/>
  <c r="Y132" i="22" s="1"/>
  <c r="X132" i="22" s="1"/>
  <c r="W132" i="22" s="1"/>
  <c r="V132" i="22" s="1"/>
  <c r="U132" i="22" s="1"/>
  <c r="T132" i="22" s="1"/>
  <c r="S132" i="22" s="1"/>
  <c r="R132" i="22" s="1"/>
  <c r="Q132" i="22" s="1"/>
  <c r="P132" i="22" s="1"/>
  <c r="O132" i="22" s="1"/>
  <c r="N132" i="22" s="1"/>
  <c r="M132" i="22" s="1"/>
  <c r="L132" i="22" s="1"/>
  <c r="AS151" i="22"/>
  <c r="AT151" i="22" s="1"/>
  <c r="AU151" i="22" s="1"/>
  <c r="AV151" i="22" s="1"/>
  <c r="AW151" i="22" s="1"/>
  <c r="AX151" i="22" s="1"/>
  <c r="AY151" i="22" s="1"/>
  <c r="AZ151" i="22" s="1"/>
  <c r="A151" i="9" s="1"/>
  <c r="AQ154" i="22"/>
  <c r="AP154" i="22" s="1"/>
  <c r="AO154" i="22" s="1"/>
  <c r="AN154" i="22" s="1"/>
  <c r="AM154" i="22" s="1"/>
  <c r="AL154" i="22" s="1"/>
  <c r="AK154" i="22" s="1"/>
  <c r="AJ154" i="22" s="1"/>
  <c r="AI154" i="22" s="1"/>
  <c r="AH154" i="22" s="1"/>
  <c r="AG154" i="22" s="1"/>
  <c r="AF154" i="22" s="1"/>
  <c r="AE154" i="22" s="1"/>
  <c r="AD154" i="22" s="1"/>
  <c r="AC154" i="22" s="1"/>
  <c r="AB154" i="22" s="1"/>
  <c r="AA154" i="22" s="1"/>
  <c r="Z154" i="22" s="1"/>
  <c r="Y154" i="22" s="1"/>
  <c r="X154" i="22" s="1"/>
  <c r="W154" i="22" s="1"/>
  <c r="V154" i="22" s="1"/>
  <c r="U154" i="22" s="1"/>
  <c r="T154" i="22" s="1"/>
  <c r="S154" i="22" s="1"/>
  <c r="R154" i="22" s="1"/>
  <c r="Q154" i="22" s="1"/>
  <c r="P154" i="22" s="1"/>
  <c r="O154" i="22" s="1"/>
  <c r="N154" i="22" s="1"/>
  <c r="M154" i="22" s="1"/>
  <c r="L154" i="22" s="1"/>
  <c r="AS173" i="22"/>
  <c r="AT173" i="22" s="1"/>
  <c r="AU173" i="22" s="1"/>
  <c r="AV173" i="22" s="1"/>
  <c r="AW173" i="22" s="1"/>
  <c r="AX173" i="22" s="1"/>
  <c r="AY173" i="22" s="1"/>
  <c r="AZ173" i="22" s="1"/>
  <c r="A173" i="9" s="1"/>
  <c r="AQ176" i="22"/>
  <c r="AP176" i="22" s="1"/>
  <c r="AO176" i="22" s="1"/>
  <c r="AN176" i="22" s="1"/>
  <c r="AM176" i="22" s="1"/>
  <c r="AL176" i="22" s="1"/>
  <c r="AK176" i="22" s="1"/>
  <c r="AJ176" i="22" s="1"/>
  <c r="AI176" i="22" s="1"/>
  <c r="AH176" i="22" s="1"/>
  <c r="AG176" i="22" s="1"/>
  <c r="AF176" i="22" s="1"/>
  <c r="AE176" i="22" s="1"/>
  <c r="AD176" i="22" s="1"/>
  <c r="AC176" i="22" s="1"/>
  <c r="AB176" i="22" s="1"/>
  <c r="AA176" i="22" s="1"/>
  <c r="Z176" i="22" s="1"/>
  <c r="Y176" i="22" s="1"/>
  <c r="X176" i="22" s="1"/>
  <c r="W176" i="22" s="1"/>
  <c r="V176" i="22" s="1"/>
  <c r="U176" i="22" s="1"/>
  <c r="T176" i="22" s="1"/>
  <c r="S176" i="22" s="1"/>
  <c r="R176" i="22" s="1"/>
  <c r="Q176" i="22" s="1"/>
  <c r="P176" i="22" s="1"/>
  <c r="O176" i="22" s="1"/>
  <c r="N176" i="22" s="1"/>
  <c r="M176" i="22" s="1"/>
  <c r="L176" i="22" s="1"/>
  <c r="AS195" i="22"/>
  <c r="AT195" i="22" s="1"/>
  <c r="AU195" i="22" s="1"/>
  <c r="AV195" i="22" s="1"/>
  <c r="AW195" i="22" s="1"/>
  <c r="AX195" i="22" s="1"/>
  <c r="AY195" i="22" s="1"/>
  <c r="AZ195" i="22" s="1"/>
  <c r="A195" i="9" s="1"/>
  <c r="AQ198" i="22"/>
  <c r="AP198" i="22" s="1"/>
  <c r="AO198" i="22" s="1"/>
  <c r="AN198" i="22" s="1"/>
  <c r="AM198" i="22" s="1"/>
  <c r="AL198" i="22" s="1"/>
  <c r="AK198" i="22" s="1"/>
  <c r="AJ198" i="22" s="1"/>
  <c r="AI198" i="22" s="1"/>
  <c r="AH198" i="22" s="1"/>
  <c r="AG198" i="22" s="1"/>
  <c r="AF198" i="22" s="1"/>
  <c r="AE198" i="22" s="1"/>
  <c r="AD198" i="22" s="1"/>
  <c r="AC198" i="22" s="1"/>
  <c r="AB198" i="22" s="1"/>
  <c r="AA198" i="22" s="1"/>
  <c r="Z198" i="22" s="1"/>
  <c r="Y198" i="22" s="1"/>
  <c r="X198" i="22" s="1"/>
  <c r="W198" i="22" s="1"/>
  <c r="V198" i="22" s="1"/>
  <c r="U198" i="22" s="1"/>
  <c r="T198" i="22" s="1"/>
  <c r="S198" i="22" s="1"/>
  <c r="R198" i="22" s="1"/>
  <c r="Q198" i="22" s="1"/>
  <c r="P198" i="22" s="1"/>
  <c r="O198" i="22" s="1"/>
  <c r="N198" i="22" s="1"/>
  <c r="M198" i="22" s="1"/>
  <c r="L198" i="22" s="1"/>
  <c r="AS217" i="22"/>
  <c r="AT217" i="22" s="1"/>
  <c r="AU217" i="22" s="1"/>
  <c r="AV217" i="22" s="1"/>
  <c r="AW217" i="22" s="1"/>
  <c r="AX217" i="22" s="1"/>
  <c r="AY217" i="22" s="1"/>
  <c r="AZ217" i="22" s="1"/>
  <c r="A217" i="9" s="1"/>
  <c r="AQ220" i="22"/>
  <c r="AP220" i="22" s="1"/>
  <c r="AO220" i="22" s="1"/>
  <c r="AN220" i="22" s="1"/>
  <c r="AM220" i="22" s="1"/>
  <c r="AL220" i="22" s="1"/>
  <c r="AK220" i="22" s="1"/>
  <c r="AJ220" i="22" s="1"/>
  <c r="AI220" i="22" s="1"/>
  <c r="AH220" i="22" s="1"/>
  <c r="AG220" i="22" s="1"/>
  <c r="AF220" i="22" s="1"/>
  <c r="AE220" i="22" s="1"/>
  <c r="AD220" i="22" s="1"/>
  <c r="AC220" i="22" s="1"/>
  <c r="AB220" i="22" s="1"/>
  <c r="AA220" i="22" s="1"/>
  <c r="Z220" i="22" s="1"/>
  <c r="Y220" i="22" s="1"/>
  <c r="X220" i="22" s="1"/>
  <c r="W220" i="22" s="1"/>
  <c r="V220" i="22" s="1"/>
  <c r="U220" i="22" s="1"/>
  <c r="T220" i="22" s="1"/>
  <c r="S220" i="22" s="1"/>
  <c r="R220" i="22" s="1"/>
  <c r="Q220" i="22" s="1"/>
  <c r="P220" i="22" s="1"/>
  <c r="O220" i="22" s="1"/>
  <c r="N220" i="22" s="1"/>
  <c r="M220" i="22" s="1"/>
  <c r="L220" i="22" s="1"/>
  <c r="AS239" i="22"/>
  <c r="AT239" i="22" s="1"/>
  <c r="AU239" i="22" s="1"/>
  <c r="AV239" i="22" s="1"/>
  <c r="AW239" i="22" s="1"/>
  <c r="AX239" i="22" s="1"/>
  <c r="AY239" i="22" s="1"/>
  <c r="AZ239" i="22" s="1"/>
  <c r="A239" i="9" s="1"/>
  <c r="AQ242" i="22"/>
  <c r="AP242" i="22" s="1"/>
  <c r="AO242" i="22" s="1"/>
  <c r="AN242" i="22" s="1"/>
  <c r="AM242" i="22" s="1"/>
  <c r="AL242" i="22" s="1"/>
  <c r="AK242" i="22" s="1"/>
  <c r="AJ242" i="22" s="1"/>
  <c r="AI242" i="22" s="1"/>
  <c r="AH242" i="22" s="1"/>
  <c r="AG242" i="22" s="1"/>
  <c r="AF242" i="22" s="1"/>
  <c r="AE242" i="22" s="1"/>
  <c r="AD242" i="22" s="1"/>
  <c r="AC242" i="22" s="1"/>
  <c r="AB242" i="22" s="1"/>
  <c r="AA242" i="22" s="1"/>
  <c r="Z242" i="22" s="1"/>
  <c r="Y242" i="22" s="1"/>
  <c r="X242" i="22" s="1"/>
  <c r="W242" i="22" s="1"/>
  <c r="V242" i="22" s="1"/>
  <c r="U242" i="22" s="1"/>
  <c r="T242" i="22" s="1"/>
  <c r="S242" i="22" s="1"/>
  <c r="R242" i="22" s="1"/>
  <c r="Q242" i="22" s="1"/>
  <c r="P242" i="22" s="1"/>
  <c r="O242" i="22" s="1"/>
  <c r="N242" i="22" s="1"/>
  <c r="M242" i="22" s="1"/>
  <c r="L242" i="22" s="1"/>
  <c r="AS261" i="22"/>
  <c r="AT261" i="22" s="1"/>
  <c r="AU261" i="22" s="1"/>
  <c r="AV261" i="22" s="1"/>
  <c r="AW261" i="22" s="1"/>
  <c r="AX261" i="22" s="1"/>
  <c r="AY261" i="22" s="1"/>
  <c r="AZ261" i="22" s="1"/>
  <c r="A261" i="9" s="1"/>
  <c r="AQ264" i="22"/>
  <c r="AP264" i="22" s="1"/>
  <c r="AO264" i="22" s="1"/>
  <c r="AN264" i="22" s="1"/>
  <c r="AM264" i="22" s="1"/>
  <c r="AL264" i="22" s="1"/>
  <c r="AK264" i="22" s="1"/>
  <c r="AJ264" i="22" s="1"/>
  <c r="AI264" i="22" s="1"/>
  <c r="AH264" i="22" s="1"/>
  <c r="AG264" i="22" s="1"/>
  <c r="AF264" i="22" s="1"/>
  <c r="AE264" i="22" s="1"/>
  <c r="AD264" i="22" s="1"/>
  <c r="AC264" i="22" s="1"/>
  <c r="AB264" i="22" s="1"/>
  <c r="AA264" i="22" s="1"/>
  <c r="Z264" i="22" s="1"/>
  <c r="Y264" i="22" s="1"/>
  <c r="X264" i="22" s="1"/>
  <c r="W264" i="22" s="1"/>
  <c r="V264" i="22" s="1"/>
  <c r="U264" i="22" s="1"/>
  <c r="T264" i="22" s="1"/>
  <c r="S264" i="22" s="1"/>
  <c r="R264" i="22" s="1"/>
  <c r="Q264" i="22" s="1"/>
  <c r="P264" i="22" s="1"/>
  <c r="O264" i="22" s="1"/>
  <c r="N264" i="22" s="1"/>
  <c r="M264" i="22" s="1"/>
  <c r="L264" i="22" s="1"/>
  <c r="AS283" i="22"/>
  <c r="AT283" i="22" s="1"/>
  <c r="AU283" i="22" s="1"/>
  <c r="AV283" i="22" s="1"/>
  <c r="AW283" i="22" s="1"/>
  <c r="AX283" i="22" s="1"/>
  <c r="AY283" i="22" s="1"/>
  <c r="AZ283" i="22" s="1"/>
  <c r="A283" i="9" s="1"/>
  <c r="AQ286" i="22"/>
  <c r="AP286" i="22" s="1"/>
  <c r="AO286" i="22" s="1"/>
  <c r="AN286" i="22" s="1"/>
  <c r="AM286" i="22" s="1"/>
  <c r="AL286" i="22" s="1"/>
  <c r="AK286" i="22" s="1"/>
  <c r="AJ286" i="22" s="1"/>
  <c r="AI286" i="22" s="1"/>
  <c r="AH286" i="22" s="1"/>
  <c r="AG286" i="22" s="1"/>
  <c r="AF286" i="22" s="1"/>
  <c r="AE286" i="22" s="1"/>
  <c r="AD286" i="22" s="1"/>
  <c r="AC286" i="22" s="1"/>
  <c r="AB286" i="22" s="1"/>
  <c r="AA286" i="22" s="1"/>
  <c r="Z286" i="22" s="1"/>
  <c r="Y286" i="22" s="1"/>
  <c r="X286" i="22" s="1"/>
  <c r="W286" i="22" s="1"/>
  <c r="V286" i="22" s="1"/>
  <c r="U286" i="22" s="1"/>
  <c r="T286" i="22" s="1"/>
  <c r="S286" i="22" s="1"/>
  <c r="R286" i="22" s="1"/>
  <c r="Q286" i="22" s="1"/>
  <c r="P286" i="22" s="1"/>
  <c r="O286" i="22" s="1"/>
  <c r="N286" i="22" s="1"/>
  <c r="M286" i="22" s="1"/>
  <c r="L286" i="22" s="1"/>
  <c r="AS305" i="22"/>
  <c r="AT305" i="22" s="1"/>
  <c r="AU305" i="22" s="1"/>
  <c r="AV305" i="22" s="1"/>
  <c r="AW305" i="22" s="1"/>
  <c r="AX305" i="22" s="1"/>
  <c r="AY305" i="22" s="1"/>
  <c r="AZ305" i="22" s="1"/>
  <c r="A305" i="9" s="1"/>
  <c r="AQ308" i="22"/>
  <c r="AP308" i="22" s="1"/>
  <c r="AO308" i="22" s="1"/>
  <c r="AN308" i="22" s="1"/>
  <c r="AM308" i="22" s="1"/>
  <c r="AL308" i="22" s="1"/>
  <c r="AK308" i="22" s="1"/>
  <c r="AJ308" i="22" s="1"/>
  <c r="AI308" i="22" s="1"/>
  <c r="AH308" i="22" s="1"/>
  <c r="AG308" i="22" s="1"/>
  <c r="AF308" i="22" s="1"/>
  <c r="AE308" i="22" s="1"/>
  <c r="AD308" i="22" s="1"/>
  <c r="AC308" i="22" s="1"/>
  <c r="AB308" i="22" s="1"/>
  <c r="AA308" i="22" s="1"/>
  <c r="Z308" i="22" s="1"/>
  <c r="Y308" i="22" s="1"/>
  <c r="X308" i="22" s="1"/>
  <c r="W308" i="22" s="1"/>
  <c r="V308" i="22" s="1"/>
  <c r="U308" i="22" s="1"/>
  <c r="T308" i="22" s="1"/>
  <c r="S308" i="22" s="1"/>
  <c r="R308" i="22" s="1"/>
  <c r="Q308" i="22" s="1"/>
  <c r="P308" i="22" s="1"/>
  <c r="O308" i="22" s="1"/>
  <c r="N308" i="22" s="1"/>
  <c r="M308" i="22" s="1"/>
  <c r="L308" i="22" s="1"/>
  <c r="AS327" i="22"/>
  <c r="AT327" i="22" s="1"/>
  <c r="AU327" i="22" s="1"/>
  <c r="AV327" i="22" s="1"/>
  <c r="AW327" i="22" s="1"/>
  <c r="AX327" i="22" s="1"/>
  <c r="AY327" i="22" s="1"/>
  <c r="AZ327" i="22" s="1"/>
  <c r="A327" i="9" s="1"/>
  <c r="AQ330" i="22"/>
  <c r="AP330" i="22" s="1"/>
  <c r="AO330" i="22" s="1"/>
  <c r="AN330" i="22" s="1"/>
  <c r="AM330" i="22" s="1"/>
  <c r="AL330" i="22" s="1"/>
  <c r="AK330" i="22" s="1"/>
  <c r="AJ330" i="22" s="1"/>
  <c r="AI330" i="22" s="1"/>
  <c r="AH330" i="22" s="1"/>
  <c r="AG330" i="22" s="1"/>
  <c r="AF330" i="22" s="1"/>
  <c r="AE330" i="22" s="1"/>
  <c r="AD330" i="22" s="1"/>
  <c r="AC330" i="22" s="1"/>
  <c r="AB330" i="22" s="1"/>
  <c r="AA330" i="22" s="1"/>
  <c r="Z330" i="22" s="1"/>
  <c r="Y330" i="22" s="1"/>
  <c r="X330" i="22" s="1"/>
  <c r="W330" i="22" s="1"/>
  <c r="V330" i="22" s="1"/>
  <c r="U330" i="22" s="1"/>
  <c r="T330" i="22" s="1"/>
  <c r="S330" i="22" s="1"/>
  <c r="R330" i="22" s="1"/>
  <c r="Q330" i="22" s="1"/>
  <c r="P330" i="22" s="1"/>
  <c r="O330" i="22" s="1"/>
  <c r="N330" i="22" s="1"/>
  <c r="M330" i="22" s="1"/>
  <c r="L330" i="22" s="1"/>
  <c r="AS349" i="22"/>
  <c r="AT349" i="22" s="1"/>
  <c r="AU349" i="22" s="1"/>
  <c r="AV349" i="22" s="1"/>
  <c r="AW349" i="22" s="1"/>
  <c r="AX349" i="22" s="1"/>
  <c r="AY349" i="22" s="1"/>
  <c r="AZ349" i="22" s="1"/>
  <c r="A349" i="9" s="1"/>
  <c r="AQ352" i="22"/>
  <c r="AP352" i="22" s="1"/>
  <c r="AO352" i="22" s="1"/>
  <c r="AN352" i="22" s="1"/>
  <c r="AM352" i="22" s="1"/>
  <c r="AL352" i="22" s="1"/>
  <c r="AK352" i="22" s="1"/>
  <c r="AJ352" i="22" s="1"/>
  <c r="AI352" i="22" s="1"/>
  <c r="AH352" i="22" s="1"/>
  <c r="AG352" i="22" s="1"/>
  <c r="AF352" i="22" s="1"/>
  <c r="AE352" i="22" s="1"/>
  <c r="AD352" i="22" s="1"/>
  <c r="AC352" i="22" s="1"/>
  <c r="AB352" i="22" s="1"/>
  <c r="AA352" i="22" s="1"/>
  <c r="Z352" i="22" s="1"/>
  <c r="Y352" i="22" s="1"/>
  <c r="X352" i="22" s="1"/>
  <c r="W352" i="22" s="1"/>
  <c r="V352" i="22" s="1"/>
  <c r="U352" i="22" s="1"/>
  <c r="T352" i="22" s="1"/>
  <c r="S352" i="22" s="1"/>
  <c r="R352" i="22" s="1"/>
  <c r="Q352" i="22" s="1"/>
  <c r="P352" i="22" s="1"/>
  <c r="O352" i="22" s="1"/>
  <c r="N352" i="22" s="1"/>
  <c r="M352" i="22" s="1"/>
  <c r="L352" i="22" s="1"/>
  <c r="AS371" i="22"/>
  <c r="AT371" i="22" s="1"/>
  <c r="AU371" i="22" s="1"/>
  <c r="AV371" i="22" s="1"/>
  <c r="AW371" i="22" s="1"/>
  <c r="AX371" i="22" s="1"/>
  <c r="AY371" i="22" s="1"/>
  <c r="AZ371" i="22" s="1"/>
  <c r="A371" i="9" s="1"/>
  <c r="AQ374" i="22"/>
  <c r="AP374" i="22" s="1"/>
  <c r="AO374" i="22" s="1"/>
  <c r="AN374" i="22" s="1"/>
  <c r="AM374" i="22" s="1"/>
  <c r="AL374" i="22" s="1"/>
  <c r="AK374" i="22" s="1"/>
  <c r="AJ374" i="22" s="1"/>
  <c r="AI374" i="22" s="1"/>
  <c r="AH374" i="22" s="1"/>
  <c r="AG374" i="22" s="1"/>
  <c r="AF374" i="22" s="1"/>
  <c r="AE374" i="22" s="1"/>
  <c r="AD374" i="22" s="1"/>
  <c r="AC374" i="22" s="1"/>
  <c r="AB374" i="22" s="1"/>
  <c r="AA374" i="22" s="1"/>
  <c r="Z374" i="22" s="1"/>
  <c r="Y374" i="22" s="1"/>
  <c r="X374" i="22" s="1"/>
  <c r="W374" i="22" s="1"/>
  <c r="V374" i="22" s="1"/>
  <c r="U374" i="22" s="1"/>
  <c r="T374" i="22" s="1"/>
  <c r="S374" i="22" s="1"/>
  <c r="R374" i="22" s="1"/>
  <c r="Q374" i="22" s="1"/>
  <c r="P374" i="22" s="1"/>
  <c r="O374" i="22" s="1"/>
  <c r="N374" i="22" s="1"/>
  <c r="M374" i="22" s="1"/>
  <c r="L374" i="22" s="1"/>
  <c r="AS393" i="22"/>
  <c r="AT393" i="22" s="1"/>
  <c r="AU393" i="22" s="1"/>
  <c r="AV393" i="22" s="1"/>
  <c r="AW393" i="22" s="1"/>
  <c r="AX393" i="22" s="1"/>
  <c r="AY393" i="22" s="1"/>
  <c r="AZ393" i="22" s="1"/>
  <c r="A393" i="9" s="1"/>
  <c r="AQ396" i="22"/>
  <c r="AP396" i="22" s="1"/>
  <c r="AO396" i="22" s="1"/>
  <c r="AN396" i="22" s="1"/>
  <c r="AM396" i="22" s="1"/>
  <c r="AL396" i="22" s="1"/>
  <c r="AK396" i="22" s="1"/>
  <c r="AJ396" i="22" s="1"/>
  <c r="AI396" i="22" s="1"/>
  <c r="AH396" i="22" s="1"/>
  <c r="AG396" i="22" s="1"/>
  <c r="AF396" i="22" s="1"/>
  <c r="AE396" i="22" s="1"/>
  <c r="AD396" i="22" s="1"/>
  <c r="AC396" i="22" s="1"/>
  <c r="AB396" i="22" s="1"/>
  <c r="AA396" i="22" s="1"/>
  <c r="Z396" i="22" s="1"/>
  <c r="Y396" i="22" s="1"/>
  <c r="X396" i="22" s="1"/>
  <c r="W396" i="22" s="1"/>
  <c r="V396" i="22" s="1"/>
  <c r="U396" i="22" s="1"/>
  <c r="T396" i="22" s="1"/>
  <c r="S396" i="22" s="1"/>
  <c r="R396" i="22" s="1"/>
  <c r="Q396" i="22" s="1"/>
  <c r="P396" i="22" s="1"/>
  <c r="O396" i="22" s="1"/>
  <c r="N396" i="22" s="1"/>
  <c r="M396" i="22" s="1"/>
  <c r="L396" i="22" s="1"/>
  <c r="AS415" i="22"/>
  <c r="AT415" i="22" s="1"/>
  <c r="AU415" i="22" s="1"/>
  <c r="AV415" i="22" s="1"/>
  <c r="AW415" i="22" s="1"/>
  <c r="AX415" i="22" s="1"/>
  <c r="AY415" i="22" s="1"/>
  <c r="AZ415" i="22" s="1"/>
  <c r="A415" i="9" s="1"/>
  <c r="AQ418" i="22"/>
  <c r="AP418" i="22" s="1"/>
  <c r="AO418" i="22" s="1"/>
  <c r="AN418" i="22" s="1"/>
  <c r="AM418" i="22" s="1"/>
  <c r="AL418" i="22" s="1"/>
  <c r="AK418" i="22" s="1"/>
  <c r="AJ418" i="22" s="1"/>
  <c r="AI418" i="22" s="1"/>
  <c r="AH418" i="22" s="1"/>
  <c r="AG418" i="22" s="1"/>
  <c r="AF418" i="22" s="1"/>
  <c r="AE418" i="22" s="1"/>
  <c r="AD418" i="22" s="1"/>
  <c r="AC418" i="22" s="1"/>
  <c r="AB418" i="22" s="1"/>
  <c r="AA418" i="22" s="1"/>
  <c r="Z418" i="22" s="1"/>
  <c r="Y418" i="22" s="1"/>
  <c r="X418" i="22" s="1"/>
  <c r="W418" i="22" s="1"/>
  <c r="V418" i="22" s="1"/>
  <c r="U418" i="22" s="1"/>
  <c r="T418" i="22" s="1"/>
  <c r="S418" i="22" s="1"/>
  <c r="R418" i="22" s="1"/>
  <c r="Q418" i="22" s="1"/>
  <c r="P418" i="22" s="1"/>
  <c r="O418" i="22" s="1"/>
  <c r="N418" i="22" s="1"/>
  <c r="M418" i="22" s="1"/>
  <c r="L418" i="22" s="1"/>
  <c r="AQ3" i="22"/>
  <c r="AP3" i="22" s="1"/>
  <c r="AO3" i="22" s="1"/>
  <c r="AN3" i="22" s="1"/>
  <c r="AM3" i="22" s="1"/>
  <c r="AL3" i="22" s="1"/>
  <c r="AK3" i="22" s="1"/>
  <c r="AJ3" i="22" s="1"/>
  <c r="AI3" i="22" s="1"/>
  <c r="AH3" i="22" s="1"/>
  <c r="AG3" i="22" s="1"/>
  <c r="AF3" i="22" s="1"/>
  <c r="AE3" i="22" s="1"/>
  <c r="AD3" i="22" s="1"/>
  <c r="AC3" i="22" s="1"/>
  <c r="AB3" i="22" s="1"/>
  <c r="AA3" i="22" s="1"/>
  <c r="Z3" i="22" s="1"/>
  <c r="Y3" i="22" s="1"/>
  <c r="X3" i="22" s="1"/>
  <c r="W3" i="22" s="1"/>
  <c r="V3" i="22" s="1"/>
  <c r="U3" i="22" s="1"/>
  <c r="T3" i="22" s="1"/>
  <c r="S3" i="22" s="1"/>
  <c r="R3" i="22" s="1"/>
  <c r="Q3" i="22" s="1"/>
  <c r="P3" i="22" s="1"/>
  <c r="O3" i="22" s="1"/>
  <c r="N3" i="22" s="1"/>
  <c r="M3" i="22" s="1"/>
  <c r="L3" i="22" s="1"/>
  <c r="AS22" i="22"/>
  <c r="AT22" i="22" s="1"/>
  <c r="AU22" i="22" s="1"/>
  <c r="AV22" i="22" s="1"/>
  <c r="AW22" i="22" s="1"/>
  <c r="AX22" i="22" s="1"/>
  <c r="AY22" i="22" s="1"/>
  <c r="AZ22" i="22" s="1"/>
  <c r="A22" i="9" s="1"/>
  <c r="AQ25" i="22"/>
  <c r="AP25" i="22" s="1"/>
  <c r="AO25" i="22" s="1"/>
  <c r="AN25" i="22" s="1"/>
  <c r="AM25" i="22" s="1"/>
  <c r="AL25" i="22" s="1"/>
  <c r="AK25" i="22" s="1"/>
  <c r="AJ25" i="22" s="1"/>
  <c r="AI25" i="22" s="1"/>
  <c r="AH25" i="22" s="1"/>
  <c r="AG25" i="22" s="1"/>
  <c r="AF25" i="22" s="1"/>
  <c r="AE25" i="22" s="1"/>
  <c r="AD25" i="22" s="1"/>
  <c r="AC25" i="22" s="1"/>
  <c r="AB25" i="22" s="1"/>
  <c r="AA25" i="22" s="1"/>
  <c r="Z25" i="22" s="1"/>
  <c r="Y25" i="22" s="1"/>
  <c r="X25" i="22" s="1"/>
  <c r="W25" i="22" s="1"/>
  <c r="V25" i="22" s="1"/>
  <c r="U25" i="22" s="1"/>
  <c r="T25" i="22" s="1"/>
  <c r="S25" i="22" s="1"/>
  <c r="R25" i="22" s="1"/>
  <c r="Q25" i="22" s="1"/>
  <c r="P25" i="22" s="1"/>
  <c r="O25" i="22" s="1"/>
  <c r="N25" i="22" s="1"/>
  <c r="M25" i="22" s="1"/>
  <c r="L25" i="22" s="1"/>
  <c r="AS44" i="22"/>
  <c r="AT44" i="22" s="1"/>
  <c r="AU44" i="22" s="1"/>
  <c r="AV44" i="22" s="1"/>
  <c r="AW44" i="22" s="1"/>
  <c r="AX44" i="22" s="1"/>
  <c r="AY44" i="22" s="1"/>
  <c r="AZ44" i="22" s="1"/>
  <c r="A44" i="9" s="1"/>
  <c r="AS66" i="22"/>
  <c r="AT66" i="22" s="1"/>
  <c r="AU66" i="22" s="1"/>
  <c r="AV66" i="22" s="1"/>
  <c r="AW66" i="22" s="1"/>
  <c r="AX66" i="22" s="1"/>
  <c r="AY66" i="22" s="1"/>
  <c r="AZ66" i="22" s="1"/>
  <c r="A66" i="9" s="1"/>
  <c r="AQ69" i="22"/>
  <c r="AP69" i="22" s="1"/>
  <c r="AO69" i="22" s="1"/>
  <c r="AN69" i="22" s="1"/>
  <c r="AM69" i="22" s="1"/>
  <c r="AL69" i="22" s="1"/>
  <c r="AK69" i="22" s="1"/>
  <c r="AJ69" i="22" s="1"/>
  <c r="AI69" i="22" s="1"/>
  <c r="AH69" i="22" s="1"/>
  <c r="AG69" i="22" s="1"/>
  <c r="AF69" i="22" s="1"/>
  <c r="AE69" i="22" s="1"/>
  <c r="AD69" i="22" s="1"/>
  <c r="AC69" i="22" s="1"/>
  <c r="AB69" i="22" s="1"/>
  <c r="AA69" i="22" s="1"/>
  <c r="Z69" i="22" s="1"/>
  <c r="Y69" i="22" s="1"/>
  <c r="X69" i="22" s="1"/>
  <c r="W69" i="22" s="1"/>
  <c r="V69" i="22" s="1"/>
  <c r="U69" i="22" s="1"/>
  <c r="T69" i="22" s="1"/>
  <c r="S69" i="22" s="1"/>
  <c r="R69" i="22" s="1"/>
  <c r="Q69" i="22" s="1"/>
  <c r="P69" i="22" s="1"/>
  <c r="O69" i="22" s="1"/>
  <c r="N69" i="22" s="1"/>
  <c r="M69" i="22" s="1"/>
  <c r="L69" i="22" s="1"/>
  <c r="AS88" i="22"/>
  <c r="AT88" i="22" s="1"/>
  <c r="AU88" i="22" s="1"/>
  <c r="AV88" i="22" s="1"/>
  <c r="AW88" i="22" s="1"/>
  <c r="AX88" i="22" s="1"/>
  <c r="AY88" i="22" s="1"/>
  <c r="AZ88" i="22" s="1"/>
  <c r="A88" i="9" s="1"/>
  <c r="AQ91" i="22"/>
  <c r="AP91" i="22" s="1"/>
  <c r="AO91" i="22" s="1"/>
  <c r="AN91" i="22" s="1"/>
  <c r="AM91" i="22" s="1"/>
  <c r="AL91" i="22" s="1"/>
  <c r="AK91" i="22" s="1"/>
  <c r="AJ91" i="22" s="1"/>
  <c r="AI91" i="22" s="1"/>
  <c r="AH91" i="22" s="1"/>
  <c r="AG91" i="22" s="1"/>
  <c r="AF91" i="22" s="1"/>
  <c r="AE91" i="22" s="1"/>
  <c r="AD91" i="22" s="1"/>
  <c r="AC91" i="22" s="1"/>
  <c r="AB91" i="22" s="1"/>
  <c r="AA91" i="22" s="1"/>
  <c r="Z91" i="22" s="1"/>
  <c r="Y91" i="22" s="1"/>
  <c r="X91" i="22" s="1"/>
  <c r="W91" i="22" s="1"/>
  <c r="V91" i="22" s="1"/>
  <c r="U91" i="22" s="1"/>
  <c r="T91" i="22" s="1"/>
  <c r="S91" i="22" s="1"/>
  <c r="R91" i="22" s="1"/>
  <c r="Q91" i="22" s="1"/>
  <c r="P91" i="22" s="1"/>
  <c r="O91" i="22" s="1"/>
  <c r="N91" i="22" s="1"/>
  <c r="M91" i="22" s="1"/>
  <c r="L91" i="22" s="1"/>
  <c r="AS110" i="22"/>
  <c r="AT110" i="22" s="1"/>
  <c r="AU110" i="22" s="1"/>
  <c r="AV110" i="22" s="1"/>
  <c r="AW110" i="22" s="1"/>
  <c r="AX110" i="22" s="1"/>
  <c r="AY110" i="22" s="1"/>
  <c r="AZ110" i="22" s="1"/>
  <c r="A110" i="9" s="1"/>
  <c r="AQ113" i="22"/>
  <c r="AP113" i="22" s="1"/>
  <c r="AO113" i="22" s="1"/>
  <c r="AN113" i="22" s="1"/>
  <c r="AM113" i="22" s="1"/>
  <c r="AL113" i="22" s="1"/>
  <c r="AK113" i="22" s="1"/>
  <c r="AJ113" i="22" s="1"/>
  <c r="AI113" i="22" s="1"/>
  <c r="AH113" i="22" s="1"/>
  <c r="AG113" i="22" s="1"/>
  <c r="AF113" i="22" s="1"/>
  <c r="AE113" i="22" s="1"/>
  <c r="AD113" i="22" s="1"/>
  <c r="AC113" i="22" s="1"/>
  <c r="AB113" i="22" s="1"/>
  <c r="AA113" i="22" s="1"/>
  <c r="Z113" i="22" s="1"/>
  <c r="Y113" i="22" s="1"/>
  <c r="X113" i="22" s="1"/>
  <c r="W113" i="22" s="1"/>
  <c r="V113" i="22" s="1"/>
  <c r="U113" i="22" s="1"/>
  <c r="T113" i="22" s="1"/>
  <c r="S113" i="22" s="1"/>
  <c r="R113" i="22" s="1"/>
  <c r="Q113" i="22" s="1"/>
  <c r="P113" i="22" s="1"/>
  <c r="O113" i="22" s="1"/>
  <c r="N113" i="22" s="1"/>
  <c r="M113" i="22" s="1"/>
  <c r="L113" i="22" s="1"/>
  <c r="AS132" i="22"/>
  <c r="AT132" i="22" s="1"/>
  <c r="AU132" i="22" s="1"/>
  <c r="AV132" i="22" s="1"/>
  <c r="AW132" i="22" s="1"/>
  <c r="AX132" i="22" s="1"/>
  <c r="AY132" i="22" s="1"/>
  <c r="AZ132" i="22" s="1"/>
  <c r="A132" i="9" s="1"/>
  <c r="AQ135" i="22"/>
  <c r="AP135" i="22" s="1"/>
  <c r="AO135" i="22" s="1"/>
  <c r="AN135" i="22" s="1"/>
  <c r="AM135" i="22" s="1"/>
  <c r="AL135" i="22" s="1"/>
  <c r="AK135" i="22" s="1"/>
  <c r="AJ135" i="22" s="1"/>
  <c r="AI135" i="22" s="1"/>
  <c r="AH135" i="22" s="1"/>
  <c r="AG135" i="22" s="1"/>
  <c r="AF135" i="22" s="1"/>
  <c r="AE135" i="22" s="1"/>
  <c r="AD135" i="22" s="1"/>
  <c r="AC135" i="22" s="1"/>
  <c r="AB135" i="22" s="1"/>
  <c r="AA135" i="22" s="1"/>
  <c r="Z135" i="22" s="1"/>
  <c r="Y135" i="22" s="1"/>
  <c r="X135" i="22" s="1"/>
  <c r="W135" i="22" s="1"/>
  <c r="V135" i="22" s="1"/>
  <c r="U135" i="22" s="1"/>
  <c r="T135" i="22" s="1"/>
  <c r="S135" i="22" s="1"/>
  <c r="R135" i="22" s="1"/>
  <c r="Q135" i="22" s="1"/>
  <c r="P135" i="22" s="1"/>
  <c r="O135" i="22" s="1"/>
  <c r="N135" i="22" s="1"/>
  <c r="M135" i="22" s="1"/>
  <c r="L135" i="22" s="1"/>
  <c r="AS154" i="22"/>
  <c r="AT154" i="22" s="1"/>
  <c r="AU154" i="22" s="1"/>
  <c r="AV154" i="22" s="1"/>
  <c r="AW154" i="22" s="1"/>
  <c r="AX154" i="22" s="1"/>
  <c r="AY154" i="22" s="1"/>
  <c r="AZ154" i="22" s="1"/>
  <c r="A154" i="9" s="1"/>
  <c r="AQ157" i="22"/>
  <c r="AP157" i="22" s="1"/>
  <c r="AO157" i="22" s="1"/>
  <c r="AN157" i="22" s="1"/>
  <c r="AM157" i="22" s="1"/>
  <c r="AL157" i="22" s="1"/>
  <c r="AK157" i="22" s="1"/>
  <c r="AJ157" i="22" s="1"/>
  <c r="AI157" i="22" s="1"/>
  <c r="AH157" i="22" s="1"/>
  <c r="AG157" i="22" s="1"/>
  <c r="AF157" i="22" s="1"/>
  <c r="AE157" i="22" s="1"/>
  <c r="AD157" i="22" s="1"/>
  <c r="AC157" i="22" s="1"/>
  <c r="AB157" i="22" s="1"/>
  <c r="AA157" i="22" s="1"/>
  <c r="Z157" i="22" s="1"/>
  <c r="Y157" i="22" s="1"/>
  <c r="X157" i="22" s="1"/>
  <c r="W157" i="22" s="1"/>
  <c r="V157" i="22" s="1"/>
  <c r="U157" i="22" s="1"/>
  <c r="T157" i="22" s="1"/>
  <c r="S157" i="22" s="1"/>
  <c r="R157" i="22" s="1"/>
  <c r="Q157" i="22" s="1"/>
  <c r="P157" i="22" s="1"/>
  <c r="O157" i="22" s="1"/>
  <c r="N157" i="22" s="1"/>
  <c r="M157" i="22" s="1"/>
  <c r="L157" i="22" s="1"/>
  <c r="AS176" i="22"/>
  <c r="AT176" i="22" s="1"/>
  <c r="AU176" i="22" s="1"/>
  <c r="AV176" i="22" s="1"/>
  <c r="AW176" i="22" s="1"/>
  <c r="AX176" i="22" s="1"/>
  <c r="AY176" i="22" s="1"/>
  <c r="AZ176" i="22" s="1"/>
  <c r="A176" i="9" s="1"/>
  <c r="AQ179" i="22"/>
  <c r="AP179" i="22" s="1"/>
  <c r="AO179" i="22" s="1"/>
  <c r="AN179" i="22" s="1"/>
  <c r="AM179" i="22" s="1"/>
  <c r="AL179" i="22" s="1"/>
  <c r="AK179" i="22" s="1"/>
  <c r="AJ179" i="22" s="1"/>
  <c r="AI179" i="22" s="1"/>
  <c r="AH179" i="22" s="1"/>
  <c r="AG179" i="22" s="1"/>
  <c r="AF179" i="22" s="1"/>
  <c r="AE179" i="22" s="1"/>
  <c r="AD179" i="22" s="1"/>
  <c r="AC179" i="22" s="1"/>
  <c r="AB179" i="22" s="1"/>
  <c r="AA179" i="22" s="1"/>
  <c r="Z179" i="22" s="1"/>
  <c r="Y179" i="22" s="1"/>
  <c r="X179" i="22" s="1"/>
  <c r="W179" i="22" s="1"/>
  <c r="V179" i="22" s="1"/>
  <c r="U179" i="22" s="1"/>
  <c r="T179" i="22" s="1"/>
  <c r="S179" i="22" s="1"/>
  <c r="R179" i="22" s="1"/>
  <c r="Q179" i="22" s="1"/>
  <c r="P179" i="22" s="1"/>
  <c r="O179" i="22" s="1"/>
  <c r="N179" i="22" s="1"/>
  <c r="M179" i="22" s="1"/>
  <c r="L179" i="22" s="1"/>
  <c r="AS198" i="22"/>
  <c r="AT198" i="22" s="1"/>
  <c r="AU198" i="22" s="1"/>
  <c r="AV198" i="22" s="1"/>
  <c r="AW198" i="22" s="1"/>
  <c r="AX198" i="22" s="1"/>
  <c r="AY198" i="22" s="1"/>
  <c r="AZ198" i="22" s="1"/>
  <c r="A198" i="9" s="1"/>
  <c r="AQ201" i="22"/>
  <c r="AP201" i="22" s="1"/>
  <c r="AO201" i="22" s="1"/>
  <c r="AN201" i="22" s="1"/>
  <c r="AM201" i="22" s="1"/>
  <c r="AL201" i="22" s="1"/>
  <c r="AK201" i="22" s="1"/>
  <c r="AJ201" i="22" s="1"/>
  <c r="AI201" i="22" s="1"/>
  <c r="AH201" i="22" s="1"/>
  <c r="AG201" i="22" s="1"/>
  <c r="AF201" i="22" s="1"/>
  <c r="AE201" i="22" s="1"/>
  <c r="AD201" i="22" s="1"/>
  <c r="AC201" i="22" s="1"/>
  <c r="AB201" i="22" s="1"/>
  <c r="AA201" i="22" s="1"/>
  <c r="Z201" i="22" s="1"/>
  <c r="Y201" i="22" s="1"/>
  <c r="X201" i="22" s="1"/>
  <c r="W201" i="22" s="1"/>
  <c r="V201" i="22" s="1"/>
  <c r="U201" i="22" s="1"/>
  <c r="T201" i="22" s="1"/>
  <c r="S201" i="22" s="1"/>
  <c r="R201" i="22" s="1"/>
  <c r="Q201" i="22" s="1"/>
  <c r="P201" i="22" s="1"/>
  <c r="O201" i="22" s="1"/>
  <c r="N201" i="22" s="1"/>
  <c r="M201" i="22" s="1"/>
  <c r="L201" i="22" s="1"/>
  <c r="AS220" i="22"/>
  <c r="AT220" i="22" s="1"/>
  <c r="AU220" i="22" s="1"/>
  <c r="AV220" i="22" s="1"/>
  <c r="AW220" i="22" s="1"/>
  <c r="AX220" i="22" s="1"/>
  <c r="AY220" i="22" s="1"/>
  <c r="AZ220" i="22" s="1"/>
  <c r="A220" i="9" s="1"/>
  <c r="AQ223" i="22"/>
  <c r="AP223" i="22" s="1"/>
  <c r="AO223" i="22" s="1"/>
  <c r="AN223" i="22" s="1"/>
  <c r="AM223" i="22" s="1"/>
  <c r="AL223" i="22" s="1"/>
  <c r="AK223" i="22" s="1"/>
  <c r="AJ223" i="22" s="1"/>
  <c r="AI223" i="22" s="1"/>
  <c r="AH223" i="22" s="1"/>
  <c r="AG223" i="22" s="1"/>
  <c r="AF223" i="22" s="1"/>
  <c r="AE223" i="22" s="1"/>
  <c r="AD223" i="22" s="1"/>
  <c r="AC223" i="22" s="1"/>
  <c r="AB223" i="22" s="1"/>
  <c r="AA223" i="22" s="1"/>
  <c r="Z223" i="22" s="1"/>
  <c r="Y223" i="22" s="1"/>
  <c r="X223" i="22" s="1"/>
  <c r="W223" i="22" s="1"/>
  <c r="V223" i="22" s="1"/>
  <c r="U223" i="22" s="1"/>
  <c r="T223" i="22" s="1"/>
  <c r="S223" i="22" s="1"/>
  <c r="R223" i="22" s="1"/>
  <c r="Q223" i="22" s="1"/>
  <c r="P223" i="22" s="1"/>
  <c r="O223" i="22" s="1"/>
  <c r="N223" i="22" s="1"/>
  <c r="M223" i="22" s="1"/>
  <c r="L223" i="22" s="1"/>
  <c r="AS242" i="22"/>
  <c r="AT242" i="22" s="1"/>
  <c r="AU242" i="22" s="1"/>
  <c r="AV242" i="22" s="1"/>
  <c r="AW242" i="22" s="1"/>
  <c r="AX242" i="22" s="1"/>
  <c r="AY242" i="22" s="1"/>
  <c r="AZ242" i="22" s="1"/>
  <c r="A242" i="9" s="1"/>
  <c r="AQ245" i="22"/>
  <c r="AP245" i="22" s="1"/>
  <c r="AO245" i="22" s="1"/>
  <c r="AN245" i="22" s="1"/>
  <c r="AM245" i="22" s="1"/>
  <c r="AL245" i="22" s="1"/>
  <c r="AK245" i="22" s="1"/>
  <c r="AJ245" i="22" s="1"/>
  <c r="AI245" i="22" s="1"/>
  <c r="AH245" i="22" s="1"/>
  <c r="AG245" i="22" s="1"/>
  <c r="AF245" i="22" s="1"/>
  <c r="AE245" i="22" s="1"/>
  <c r="AD245" i="22" s="1"/>
  <c r="AC245" i="22" s="1"/>
  <c r="AB245" i="22" s="1"/>
  <c r="AA245" i="22" s="1"/>
  <c r="Z245" i="22" s="1"/>
  <c r="Y245" i="22" s="1"/>
  <c r="X245" i="22" s="1"/>
  <c r="W245" i="22" s="1"/>
  <c r="V245" i="22" s="1"/>
  <c r="U245" i="22" s="1"/>
  <c r="T245" i="22" s="1"/>
  <c r="S245" i="22" s="1"/>
  <c r="R245" i="22" s="1"/>
  <c r="Q245" i="22" s="1"/>
  <c r="P245" i="22" s="1"/>
  <c r="O245" i="22" s="1"/>
  <c r="N245" i="22" s="1"/>
  <c r="M245" i="22" s="1"/>
  <c r="L245" i="22" s="1"/>
  <c r="AS264" i="22"/>
  <c r="AT264" i="22" s="1"/>
  <c r="AU264" i="22" s="1"/>
  <c r="AV264" i="22" s="1"/>
  <c r="AW264" i="22" s="1"/>
  <c r="AX264" i="22" s="1"/>
  <c r="AY264" i="22" s="1"/>
  <c r="AZ264" i="22" s="1"/>
  <c r="A264" i="9" s="1"/>
  <c r="AQ267" i="22"/>
  <c r="AP267" i="22" s="1"/>
  <c r="AO267" i="22" s="1"/>
  <c r="AN267" i="22" s="1"/>
  <c r="AM267" i="22" s="1"/>
  <c r="AL267" i="22" s="1"/>
  <c r="AK267" i="22" s="1"/>
  <c r="AJ267" i="22" s="1"/>
  <c r="AI267" i="22" s="1"/>
  <c r="AH267" i="22" s="1"/>
  <c r="AG267" i="22" s="1"/>
  <c r="AF267" i="22" s="1"/>
  <c r="AE267" i="22" s="1"/>
  <c r="AD267" i="22" s="1"/>
  <c r="AC267" i="22" s="1"/>
  <c r="AB267" i="22" s="1"/>
  <c r="AA267" i="22" s="1"/>
  <c r="Z267" i="22" s="1"/>
  <c r="Y267" i="22" s="1"/>
  <c r="X267" i="22" s="1"/>
  <c r="W267" i="22" s="1"/>
  <c r="V267" i="22" s="1"/>
  <c r="U267" i="22" s="1"/>
  <c r="T267" i="22" s="1"/>
  <c r="S267" i="22" s="1"/>
  <c r="R267" i="22" s="1"/>
  <c r="Q267" i="22" s="1"/>
  <c r="P267" i="22" s="1"/>
  <c r="O267" i="22" s="1"/>
  <c r="N267" i="22" s="1"/>
  <c r="M267" i="22" s="1"/>
  <c r="L267" i="22" s="1"/>
  <c r="AS286" i="22"/>
  <c r="AT286" i="22" s="1"/>
  <c r="AU286" i="22" s="1"/>
  <c r="AV286" i="22" s="1"/>
  <c r="AW286" i="22" s="1"/>
  <c r="AX286" i="22" s="1"/>
  <c r="AY286" i="22" s="1"/>
  <c r="AZ286" i="22" s="1"/>
  <c r="A286" i="9" s="1"/>
  <c r="AQ289" i="22"/>
  <c r="AP289" i="22" s="1"/>
  <c r="AO289" i="22" s="1"/>
  <c r="AN289" i="22" s="1"/>
  <c r="AM289" i="22" s="1"/>
  <c r="AL289" i="22" s="1"/>
  <c r="AK289" i="22" s="1"/>
  <c r="AJ289" i="22" s="1"/>
  <c r="AI289" i="22" s="1"/>
  <c r="AH289" i="22" s="1"/>
  <c r="AG289" i="22" s="1"/>
  <c r="AF289" i="22" s="1"/>
  <c r="AE289" i="22" s="1"/>
  <c r="AD289" i="22" s="1"/>
  <c r="AC289" i="22" s="1"/>
  <c r="AB289" i="22" s="1"/>
  <c r="AA289" i="22" s="1"/>
  <c r="Z289" i="22" s="1"/>
  <c r="Y289" i="22" s="1"/>
  <c r="X289" i="22" s="1"/>
  <c r="W289" i="22" s="1"/>
  <c r="V289" i="22" s="1"/>
  <c r="U289" i="22" s="1"/>
  <c r="T289" i="22" s="1"/>
  <c r="S289" i="22" s="1"/>
  <c r="R289" i="22" s="1"/>
  <c r="Q289" i="22" s="1"/>
  <c r="P289" i="22" s="1"/>
  <c r="O289" i="22" s="1"/>
  <c r="N289" i="22" s="1"/>
  <c r="M289" i="22" s="1"/>
  <c r="L289" i="22" s="1"/>
  <c r="AS308" i="22"/>
  <c r="AT308" i="22" s="1"/>
  <c r="AU308" i="22" s="1"/>
  <c r="AV308" i="22" s="1"/>
  <c r="AW308" i="22" s="1"/>
  <c r="AX308" i="22" s="1"/>
  <c r="AY308" i="22" s="1"/>
  <c r="AZ308" i="22" s="1"/>
  <c r="A308" i="9" s="1"/>
  <c r="AQ311" i="22"/>
  <c r="AP311" i="22" s="1"/>
  <c r="AO311" i="22" s="1"/>
  <c r="AN311" i="22" s="1"/>
  <c r="AM311" i="22" s="1"/>
  <c r="AL311" i="22" s="1"/>
  <c r="AK311" i="22" s="1"/>
  <c r="AJ311" i="22" s="1"/>
  <c r="AI311" i="22" s="1"/>
  <c r="AH311" i="22" s="1"/>
  <c r="AG311" i="22" s="1"/>
  <c r="AF311" i="22" s="1"/>
  <c r="AE311" i="22" s="1"/>
  <c r="AD311" i="22" s="1"/>
  <c r="AC311" i="22" s="1"/>
  <c r="AB311" i="22" s="1"/>
  <c r="AA311" i="22" s="1"/>
  <c r="Z311" i="22" s="1"/>
  <c r="Y311" i="22" s="1"/>
  <c r="X311" i="22" s="1"/>
  <c r="W311" i="22" s="1"/>
  <c r="V311" i="22" s="1"/>
  <c r="U311" i="22" s="1"/>
  <c r="T311" i="22" s="1"/>
  <c r="S311" i="22" s="1"/>
  <c r="R311" i="22" s="1"/>
  <c r="Q311" i="22" s="1"/>
  <c r="P311" i="22" s="1"/>
  <c r="O311" i="22" s="1"/>
  <c r="N311" i="22" s="1"/>
  <c r="M311" i="22" s="1"/>
  <c r="L311" i="22" s="1"/>
  <c r="AS330" i="22"/>
  <c r="AT330" i="22" s="1"/>
  <c r="AU330" i="22" s="1"/>
  <c r="AV330" i="22" s="1"/>
  <c r="AW330" i="22" s="1"/>
  <c r="AX330" i="22" s="1"/>
  <c r="AY330" i="22" s="1"/>
  <c r="AZ330" i="22" s="1"/>
  <c r="A330" i="9" s="1"/>
  <c r="AQ333" i="22"/>
  <c r="AP333" i="22" s="1"/>
  <c r="AO333" i="22" s="1"/>
  <c r="AN333" i="22" s="1"/>
  <c r="AM333" i="22" s="1"/>
  <c r="AL333" i="22" s="1"/>
  <c r="AK333" i="22" s="1"/>
  <c r="AJ333" i="22" s="1"/>
  <c r="AI333" i="22" s="1"/>
  <c r="AH333" i="22" s="1"/>
  <c r="AG333" i="22" s="1"/>
  <c r="AF333" i="22" s="1"/>
  <c r="AE333" i="22" s="1"/>
  <c r="AD333" i="22" s="1"/>
  <c r="AC333" i="22" s="1"/>
  <c r="AB333" i="22" s="1"/>
  <c r="AA333" i="22" s="1"/>
  <c r="Z333" i="22" s="1"/>
  <c r="Y333" i="22" s="1"/>
  <c r="X333" i="22" s="1"/>
  <c r="W333" i="22" s="1"/>
  <c r="V333" i="22" s="1"/>
  <c r="U333" i="22" s="1"/>
  <c r="T333" i="22" s="1"/>
  <c r="S333" i="22" s="1"/>
  <c r="R333" i="22" s="1"/>
  <c r="Q333" i="22" s="1"/>
  <c r="P333" i="22" s="1"/>
  <c r="O333" i="22" s="1"/>
  <c r="N333" i="22" s="1"/>
  <c r="M333" i="22" s="1"/>
  <c r="L333" i="22" s="1"/>
  <c r="AS352" i="22"/>
  <c r="AT352" i="22" s="1"/>
  <c r="AU352" i="22" s="1"/>
  <c r="AV352" i="22" s="1"/>
  <c r="AW352" i="22" s="1"/>
  <c r="AX352" i="22" s="1"/>
  <c r="AY352" i="22" s="1"/>
  <c r="AZ352" i="22" s="1"/>
  <c r="A352" i="9" s="1"/>
  <c r="AQ355" i="22"/>
  <c r="AP355" i="22" s="1"/>
  <c r="AO355" i="22" s="1"/>
  <c r="AN355" i="22" s="1"/>
  <c r="AM355" i="22" s="1"/>
  <c r="AL355" i="22" s="1"/>
  <c r="AK355" i="22" s="1"/>
  <c r="AJ355" i="22" s="1"/>
  <c r="AI355" i="22" s="1"/>
  <c r="AH355" i="22" s="1"/>
  <c r="AG355" i="22" s="1"/>
  <c r="AF355" i="22" s="1"/>
  <c r="AE355" i="22" s="1"/>
  <c r="AD355" i="22" s="1"/>
  <c r="AC355" i="22" s="1"/>
  <c r="AB355" i="22" s="1"/>
  <c r="AA355" i="22" s="1"/>
  <c r="Z355" i="22" s="1"/>
  <c r="Y355" i="22" s="1"/>
  <c r="X355" i="22" s="1"/>
  <c r="W355" i="22" s="1"/>
  <c r="V355" i="22" s="1"/>
  <c r="U355" i="22" s="1"/>
  <c r="T355" i="22" s="1"/>
  <c r="S355" i="22" s="1"/>
  <c r="R355" i="22" s="1"/>
  <c r="Q355" i="22" s="1"/>
  <c r="P355" i="22" s="1"/>
  <c r="O355" i="22" s="1"/>
  <c r="N355" i="22" s="1"/>
  <c r="M355" i="22" s="1"/>
  <c r="L355" i="22" s="1"/>
  <c r="AS374" i="22"/>
  <c r="AT374" i="22" s="1"/>
  <c r="AU374" i="22" s="1"/>
  <c r="AV374" i="22" s="1"/>
  <c r="AW374" i="22" s="1"/>
  <c r="AX374" i="22" s="1"/>
  <c r="AY374" i="22" s="1"/>
  <c r="AZ374" i="22" s="1"/>
  <c r="A374" i="9" s="1"/>
  <c r="AQ377" i="22"/>
  <c r="AP377" i="22" s="1"/>
  <c r="AO377" i="22" s="1"/>
  <c r="AN377" i="22" s="1"/>
  <c r="AM377" i="22" s="1"/>
  <c r="AL377" i="22" s="1"/>
  <c r="AK377" i="22" s="1"/>
  <c r="AJ377" i="22" s="1"/>
  <c r="AI377" i="22" s="1"/>
  <c r="AH377" i="22" s="1"/>
  <c r="AG377" i="22" s="1"/>
  <c r="AF377" i="22" s="1"/>
  <c r="AE377" i="22" s="1"/>
  <c r="AD377" i="22" s="1"/>
  <c r="AC377" i="22" s="1"/>
  <c r="AB377" i="22" s="1"/>
  <c r="AA377" i="22" s="1"/>
  <c r="Z377" i="22" s="1"/>
  <c r="Y377" i="22" s="1"/>
  <c r="X377" i="22" s="1"/>
  <c r="W377" i="22" s="1"/>
  <c r="V377" i="22" s="1"/>
  <c r="U377" i="22" s="1"/>
  <c r="T377" i="22" s="1"/>
  <c r="S377" i="22" s="1"/>
  <c r="R377" i="22" s="1"/>
  <c r="Q377" i="22" s="1"/>
  <c r="P377" i="22" s="1"/>
  <c r="O377" i="22" s="1"/>
  <c r="N377" i="22" s="1"/>
  <c r="M377" i="22" s="1"/>
  <c r="L377" i="22" s="1"/>
  <c r="AS396" i="22"/>
  <c r="AT396" i="22" s="1"/>
  <c r="AU396" i="22" s="1"/>
  <c r="AV396" i="22" s="1"/>
  <c r="AW396" i="22" s="1"/>
  <c r="AX396" i="22" s="1"/>
  <c r="AY396" i="22" s="1"/>
  <c r="AZ396" i="22" s="1"/>
  <c r="A396" i="9" s="1"/>
  <c r="AQ399" i="22"/>
  <c r="AP399" i="22" s="1"/>
  <c r="AO399" i="22" s="1"/>
  <c r="AN399" i="22" s="1"/>
  <c r="AM399" i="22" s="1"/>
  <c r="AL399" i="22" s="1"/>
  <c r="AK399" i="22" s="1"/>
  <c r="AJ399" i="22" s="1"/>
  <c r="AI399" i="22" s="1"/>
  <c r="AH399" i="22" s="1"/>
  <c r="AG399" i="22" s="1"/>
  <c r="AF399" i="22" s="1"/>
  <c r="AE399" i="22" s="1"/>
  <c r="AD399" i="22" s="1"/>
  <c r="AC399" i="22" s="1"/>
  <c r="AB399" i="22" s="1"/>
  <c r="AA399" i="22" s="1"/>
  <c r="Z399" i="22" s="1"/>
  <c r="Y399" i="22" s="1"/>
  <c r="X399" i="22" s="1"/>
  <c r="W399" i="22" s="1"/>
  <c r="V399" i="22" s="1"/>
  <c r="U399" i="22" s="1"/>
  <c r="T399" i="22" s="1"/>
  <c r="S399" i="22" s="1"/>
  <c r="R399" i="22" s="1"/>
  <c r="Q399" i="22" s="1"/>
  <c r="P399" i="22" s="1"/>
  <c r="O399" i="22" s="1"/>
  <c r="N399" i="22" s="1"/>
  <c r="M399" i="22" s="1"/>
  <c r="L399" i="22" s="1"/>
  <c r="AS418" i="22"/>
  <c r="AT418" i="22" s="1"/>
  <c r="AU418" i="22" s="1"/>
  <c r="AV418" i="22" s="1"/>
  <c r="AW418" i="22" s="1"/>
  <c r="AX418" i="22" s="1"/>
  <c r="AY418" i="22" s="1"/>
  <c r="AZ418" i="22" s="1"/>
  <c r="A418" i="9" s="1"/>
  <c r="AQ421" i="22"/>
  <c r="AP421" i="22" s="1"/>
  <c r="AO421" i="22" s="1"/>
  <c r="AN421" i="22" s="1"/>
  <c r="AM421" i="22" s="1"/>
  <c r="AL421" i="22" s="1"/>
  <c r="AK421" i="22" s="1"/>
  <c r="AJ421" i="22" s="1"/>
  <c r="AI421" i="22" s="1"/>
  <c r="AH421" i="22" s="1"/>
  <c r="AG421" i="22" s="1"/>
  <c r="AF421" i="22" s="1"/>
  <c r="AE421" i="22" s="1"/>
  <c r="AD421" i="22" s="1"/>
  <c r="AC421" i="22" s="1"/>
  <c r="AB421" i="22" s="1"/>
  <c r="AA421" i="22" s="1"/>
  <c r="Z421" i="22" s="1"/>
  <c r="Y421" i="22" s="1"/>
  <c r="X421" i="22" s="1"/>
  <c r="W421" i="22" s="1"/>
  <c r="V421" i="22" s="1"/>
  <c r="U421" i="22" s="1"/>
  <c r="T421" i="22" s="1"/>
  <c r="S421" i="22" s="1"/>
  <c r="R421" i="22" s="1"/>
  <c r="Q421" i="22" s="1"/>
  <c r="P421" i="22" s="1"/>
  <c r="O421" i="22" s="1"/>
  <c r="N421" i="22" s="1"/>
  <c r="M421" i="22" s="1"/>
  <c r="L421" i="22" s="1"/>
  <c r="AQ14" i="22"/>
  <c r="AP14" i="22" s="1"/>
  <c r="AO14" i="22" s="1"/>
  <c r="AN14" i="22" s="1"/>
  <c r="AM14" i="22" s="1"/>
  <c r="AL14" i="22" s="1"/>
  <c r="AK14" i="22" s="1"/>
  <c r="AJ14" i="22" s="1"/>
  <c r="AI14" i="22" s="1"/>
  <c r="AH14" i="22" s="1"/>
  <c r="AG14" i="22" s="1"/>
  <c r="AF14" i="22" s="1"/>
  <c r="AE14" i="22" s="1"/>
  <c r="AD14" i="22" s="1"/>
  <c r="AC14" i="22" s="1"/>
  <c r="AB14" i="22" s="1"/>
  <c r="AA14" i="22" s="1"/>
  <c r="Z14" i="22" s="1"/>
  <c r="Y14" i="22" s="1"/>
  <c r="X14" i="22" s="1"/>
  <c r="W14" i="22" s="1"/>
  <c r="V14" i="22" s="1"/>
  <c r="U14" i="22" s="1"/>
  <c r="T14" i="22" s="1"/>
  <c r="S14" i="22" s="1"/>
  <c r="R14" i="22" s="1"/>
  <c r="Q14" i="22" s="1"/>
  <c r="P14" i="22" s="1"/>
  <c r="O14" i="22" s="1"/>
  <c r="N14" i="22" s="1"/>
  <c r="M14" i="22" s="1"/>
  <c r="L14" i="22" s="1"/>
  <c r="AS33" i="22"/>
  <c r="AT33" i="22" s="1"/>
  <c r="AU33" i="22" s="1"/>
  <c r="AV33" i="22" s="1"/>
  <c r="AW33" i="22" s="1"/>
  <c r="AX33" i="22" s="1"/>
  <c r="AY33" i="22" s="1"/>
  <c r="AZ33" i="22" s="1"/>
  <c r="A33" i="9" s="1"/>
  <c r="AQ58" i="22"/>
  <c r="AP58" i="22" s="1"/>
  <c r="AO58" i="22" s="1"/>
  <c r="AN58" i="22" s="1"/>
  <c r="AM58" i="22" s="1"/>
  <c r="AL58" i="22" s="1"/>
  <c r="AK58" i="22" s="1"/>
  <c r="AJ58" i="22" s="1"/>
  <c r="AI58" i="22" s="1"/>
  <c r="AH58" i="22" s="1"/>
  <c r="AG58" i="22" s="1"/>
  <c r="AF58" i="22" s="1"/>
  <c r="AE58" i="22" s="1"/>
  <c r="AD58" i="22" s="1"/>
  <c r="AC58" i="22" s="1"/>
  <c r="AB58" i="22" s="1"/>
  <c r="AA58" i="22" s="1"/>
  <c r="Z58" i="22" s="1"/>
  <c r="Y58" i="22" s="1"/>
  <c r="X58" i="22" s="1"/>
  <c r="W58" i="22" s="1"/>
  <c r="V58" i="22" s="1"/>
  <c r="U58" i="22" s="1"/>
  <c r="T58" i="22" s="1"/>
  <c r="S58" i="22" s="1"/>
  <c r="R58" i="22" s="1"/>
  <c r="Q58" i="22" s="1"/>
  <c r="P58" i="22" s="1"/>
  <c r="O58" i="22" s="1"/>
  <c r="N58" i="22" s="1"/>
  <c r="M58" i="22" s="1"/>
  <c r="L58" i="22" s="1"/>
  <c r="AQ80" i="22"/>
  <c r="AP80" i="22" s="1"/>
  <c r="AO80" i="22" s="1"/>
  <c r="AN80" i="22" s="1"/>
  <c r="AM80" i="22" s="1"/>
  <c r="AL80" i="22" s="1"/>
  <c r="AK80" i="22" s="1"/>
  <c r="AJ80" i="22" s="1"/>
  <c r="AI80" i="22" s="1"/>
  <c r="AH80" i="22" s="1"/>
  <c r="AG80" i="22" s="1"/>
  <c r="AF80" i="22" s="1"/>
  <c r="AE80" i="22" s="1"/>
  <c r="AD80" i="22" s="1"/>
  <c r="AC80" i="22" s="1"/>
  <c r="AB80" i="22" s="1"/>
  <c r="AA80" i="22" s="1"/>
  <c r="Z80" i="22" s="1"/>
  <c r="Y80" i="22" s="1"/>
  <c r="X80" i="22" s="1"/>
  <c r="W80" i="22" s="1"/>
  <c r="V80" i="22" s="1"/>
  <c r="U80" i="22" s="1"/>
  <c r="T80" i="22" s="1"/>
  <c r="S80" i="22" s="1"/>
  <c r="R80" i="22" s="1"/>
  <c r="Q80" i="22" s="1"/>
  <c r="P80" i="22" s="1"/>
  <c r="O80" i="22" s="1"/>
  <c r="N80" i="22" s="1"/>
  <c r="M80" i="22" s="1"/>
  <c r="L80" i="22" s="1"/>
  <c r="AS99" i="22"/>
  <c r="AT99" i="22" s="1"/>
  <c r="AU99" i="22" s="1"/>
  <c r="AV99" i="22" s="1"/>
  <c r="AW99" i="22" s="1"/>
  <c r="AX99" i="22" s="1"/>
  <c r="AY99" i="22" s="1"/>
  <c r="AZ99" i="22" s="1"/>
  <c r="A99" i="9" s="1"/>
  <c r="AQ124" i="22"/>
  <c r="AP124" i="22" s="1"/>
  <c r="AO124" i="22" s="1"/>
  <c r="AN124" i="22" s="1"/>
  <c r="AM124" i="22" s="1"/>
  <c r="AL124" i="22" s="1"/>
  <c r="AK124" i="22" s="1"/>
  <c r="AJ124" i="22" s="1"/>
  <c r="AI124" i="22" s="1"/>
  <c r="AH124" i="22" s="1"/>
  <c r="AG124" i="22" s="1"/>
  <c r="AF124" i="22" s="1"/>
  <c r="AE124" i="22" s="1"/>
  <c r="AD124" i="22" s="1"/>
  <c r="AC124" i="22" s="1"/>
  <c r="AB124" i="22" s="1"/>
  <c r="AA124" i="22" s="1"/>
  <c r="Z124" i="22" s="1"/>
  <c r="Y124" i="22" s="1"/>
  <c r="X124" i="22" s="1"/>
  <c r="W124" i="22" s="1"/>
  <c r="V124" i="22" s="1"/>
  <c r="U124" i="22" s="1"/>
  <c r="T124" i="22" s="1"/>
  <c r="S124" i="22" s="1"/>
  <c r="R124" i="22" s="1"/>
  <c r="Q124" i="22" s="1"/>
  <c r="P124" i="22" s="1"/>
  <c r="O124" i="22" s="1"/>
  <c r="N124" i="22" s="1"/>
  <c r="M124" i="22" s="1"/>
  <c r="L124" i="22" s="1"/>
  <c r="AQ146" i="22"/>
  <c r="AP146" i="22" s="1"/>
  <c r="AO146" i="22" s="1"/>
  <c r="AN146" i="22" s="1"/>
  <c r="AM146" i="22" s="1"/>
  <c r="AL146" i="22" s="1"/>
  <c r="AK146" i="22" s="1"/>
  <c r="AJ146" i="22" s="1"/>
  <c r="AI146" i="22" s="1"/>
  <c r="AH146" i="22" s="1"/>
  <c r="AG146" i="22" s="1"/>
  <c r="AF146" i="22" s="1"/>
  <c r="AE146" i="22" s="1"/>
  <c r="AD146" i="22" s="1"/>
  <c r="AC146" i="22" s="1"/>
  <c r="AB146" i="22" s="1"/>
  <c r="AA146" i="22" s="1"/>
  <c r="Z146" i="22" s="1"/>
  <c r="Y146" i="22" s="1"/>
  <c r="X146" i="22" s="1"/>
  <c r="W146" i="22" s="1"/>
  <c r="V146" i="22" s="1"/>
  <c r="U146" i="22" s="1"/>
  <c r="T146" i="22" s="1"/>
  <c r="S146" i="22" s="1"/>
  <c r="R146" i="22" s="1"/>
  <c r="Q146" i="22" s="1"/>
  <c r="P146" i="22" s="1"/>
  <c r="O146" i="22" s="1"/>
  <c r="N146" i="22" s="1"/>
  <c r="M146" i="22" s="1"/>
  <c r="L146" i="22" s="1"/>
  <c r="AQ168" i="22"/>
  <c r="AP168" i="22" s="1"/>
  <c r="AO168" i="22" s="1"/>
  <c r="AN168" i="22" s="1"/>
  <c r="AM168" i="22" s="1"/>
  <c r="AL168" i="22" s="1"/>
  <c r="AK168" i="22" s="1"/>
  <c r="AJ168" i="22" s="1"/>
  <c r="AI168" i="22" s="1"/>
  <c r="AH168" i="22" s="1"/>
  <c r="AG168" i="22" s="1"/>
  <c r="AF168" i="22" s="1"/>
  <c r="AE168" i="22" s="1"/>
  <c r="AD168" i="22" s="1"/>
  <c r="AC168" i="22" s="1"/>
  <c r="AB168" i="22" s="1"/>
  <c r="AA168" i="22" s="1"/>
  <c r="Z168" i="22" s="1"/>
  <c r="Y168" i="22" s="1"/>
  <c r="X168" i="22" s="1"/>
  <c r="W168" i="22" s="1"/>
  <c r="V168" i="22" s="1"/>
  <c r="U168" i="22" s="1"/>
  <c r="T168" i="22" s="1"/>
  <c r="S168" i="22" s="1"/>
  <c r="R168" i="22" s="1"/>
  <c r="Q168" i="22" s="1"/>
  <c r="P168" i="22" s="1"/>
  <c r="O168" i="22" s="1"/>
  <c r="N168" i="22" s="1"/>
  <c r="M168" i="22" s="1"/>
  <c r="L168" i="22" s="1"/>
  <c r="AQ190" i="22"/>
  <c r="AP190" i="22" s="1"/>
  <c r="AO190" i="22" s="1"/>
  <c r="AN190" i="22" s="1"/>
  <c r="AM190" i="22" s="1"/>
  <c r="AL190" i="22" s="1"/>
  <c r="AK190" i="22" s="1"/>
  <c r="AJ190" i="22" s="1"/>
  <c r="AI190" i="22" s="1"/>
  <c r="AH190" i="22" s="1"/>
  <c r="AG190" i="22" s="1"/>
  <c r="AF190" i="22" s="1"/>
  <c r="AE190" i="22" s="1"/>
  <c r="AD190" i="22" s="1"/>
  <c r="AC190" i="22" s="1"/>
  <c r="AB190" i="22" s="1"/>
  <c r="AA190" i="22" s="1"/>
  <c r="Z190" i="22" s="1"/>
  <c r="Y190" i="22" s="1"/>
  <c r="X190" i="22" s="1"/>
  <c r="W190" i="22" s="1"/>
  <c r="V190" i="22" s="1"/>
  <c r="U190" i="22" s="1"/>
  <c r="T190" i="22" s="1"/>
  <c r="S190" i="22" s="1"/>
  <c r="R190" i="22" s="1"/>
  <c r="Q190" i="22" s="1"/>
  <c r="P190" i="22" s="1"/>
  <c r="O190" i="22" s="1"/>
  <c r="N190" i="22" s="1"/>
  <c r="M190" i="22" s="1"/>
  <c r="L190" i="22" s="1"/>
  <c r="AQ212" i="22"/>
  <c r="AP212" i="22" s="1"/>
  <c r="AO212" i="22" s="1"/>
  <c r="AN212" i="22" s="1"/>
  <c r="AM212" i="22" s="1"/>
  <c r="AL212" i="22" s="1"/>
  <c r="AK212" i="22" s="1"/>
  <c r="AJ212" i="22" s="1"/>
  <c r="AI212" i="22" s="1"/>
  <c r="AH212" i="22" s="1"/>
  <c r="AG212" i="22" s="1"/>
  <c r="AF212" i="22" s="1"/>
  <c r="AE212" i="22" s="1"/>
  <c r="AD212" i="22" s="1"/>
  <c r="AC212" i="22" s="1"/>
  <c r="AB212" i="22" s="1"/>
  <c r="AA212" i="22" s="1"/>
  <c r="Z212" i="22" s="1"/>
  <c r="Y212" i="22" s="1"/>
  <c r="X212" i="22" s="1"/>
  <c r="W212" i="22" s="1"/>
  <c r="V212" i="22" s="1"/>
  <c r="U212" i="22" s="1"/>
  <c r="T212" i="22" s="1"/>
  <c r="S212" i="22" s="1"/>
  <c r="R212" i="22" s="1"/>
  <c r="Q212" i="22" s="1"/>
  <c r="P212" i="22" s="1"/>
  <c r="O212" i="22" s="1"/>
  <c r="N212" i="22" s="1"/>
  <c r="M212" i="22" s="1"/>
  <c r="L212" i="22" s="1"/>
  <c r="AS231" i="22"/>
  <c r="AT231" i="22" s="1"/>
  <c r="AU231" i="22" s="1"/>
  <c r="AV231" i="22" s="1"/>
  <c r="AW231" i="22" s="1"/>
  <c r="AX231" i="22" s="1"/>
  <c r="AY231" i="22" s="1"/>
  <c r="AZ231" i="22" s="1"/>
  <c r="A231" i="9" s="1"/>
  <c r="AQ234" i="22"/>
  <c r="AP234" i="22" s="1"/>
  <c r="AO234" i="22" s="1"/>
  <c r="AN234" i="22" s="1"/>
  <c r="AM234" i="22" s="1"/>
  <c r="AL234" i="22" s="1"/>
  <c r="AK234" i="22" s="1"/>
  <c r="AJ234" i="22" s="1"/>
  <c r="AI234" i="22" s="1"/>
  <c r="AH234" i="22" s="1"/>
  <c r="AG234" i="22" s="1"/>
  <c r="AF234" i="22" s="1"/>
  <c r="AE234" i="22" s="1"/>
  <c r="AD234" i="22" s="1"/>
  <c r="AC234" i="22" s="1"/>
  <c r="AB234" i="22" s="1"/>
  <c r="AA234" i="22" s="1"/>
  <c r="Z234" i="22" s="1"/>
  <c r="Y234" i="22" s="1"/>
  <c r="X234" i="22" s="1"/>
  <c r="W234" i="22" s="1"/>
  <c r="V234" i="22" s="1"/>
  <c r="U234" i="22" s="1"/>
  <c r="T234" i="22" s="1"/>
  <c r="S234" i="22" s="1"/>
  <c r="R234" i="22" s="1"/>
  <c r="Q234" i="22" s="1"/>
  <c r="P234" i="22" s="1"/>
  <c r="O234" i="22" s="1"/>
  <c r="N234" i="22" s="1"/>
  <c r="M234" i="22" s="1"/>
  <c r="L234" i="22" s="1"/>
  <c r="AS253" i="22"/>
  <c r="AT253" i="22" s="1"/>
  <c r="AU253" i="22" s="1"/>
  <c r="AV253" i="22" s="1"/>
  <c r="AW253" i="22" s="1"/>
  <c r="AX253" i="22" s="1"/>
  <c r="AY253" i="22" s="1"/>
  <c r="AZ253" i="22" s="1"/>
  <c r="A253" i="9" s="1"/>
  <c r="AQ256" i="22"/>
  <c r="AP256" i="22" s="1"/>
  <c r="AO256" i="22" s="1"/>
  <c r="AN256" i="22" s="1"/>
  <c r="AM256" i="22" s="1"/>
  <c r="AL256" i="22" s="1"/>
  <c r="AK256" i="22" s="1"/>
  <c r="AJ256" i="22" s="1"/>
  <c r="AI256" i="22" s="1"/>
  <c r="AH256" i="22" s="1"/>
  <c r="AG256" i="22" s="1"/>
  <c r="AF256" i="22" s="1"/>
  <c r="AE256" i="22" s="1"/>
  <c r="AD256" i="22" s="1"/>
  <c r="AC256" i="22" s="1"/>
  <c r="AB256" i="22" s="1"/>
  <c r="AA256" i="22" s="1"/>
  <c r="Z256" i="22" s="1"/>
  <c r="Y256" i="22" s="1"/>
  <c r="X256" i="22" s="1"/>
  <c r="W256" i="22" s="1"/>
  <c r="V256" i="22" s="1"/>
  <c r="U256" i="22" s="1"/>
  <c r="T256" i="22" s="1"/>
  <c r="S256" i="22" s="1"/>
  <c r="R256" i="22" s="1"/>
  <c r="Q256" i="22" s="1"/>
  <c r="P256" i="22" s="1"/>
  <c r="O256" i="22" s="1"/>
  <c r="N256" i="22" s="1"/>
  <c r="M256" i="22" s="1"/>
  <c r="L256" i="22" s="1"/>
  <c r="AQ278" i="22"/>
  <c r="AP278" i="22" s="1"/>
  <c r="AO278" i="22" s="1"/>
  <c r="AN278" i="22" s="1"/>
  <c r="AM278" i="22" s="1"/>
  <c r="AL278" i="22" s="1"/>
  <c r="AK278" i="22" s="1"/>
  <c r="AJ278" i="22" s="1"/>
  <c r="AI278" i="22" s="1"/>
  <c r="AH278" i="22" s="1"/>
  <c r="AG278" i="22" s="1"/>
  <c r="AF278" i="22" s="1"/>
  <c r="AE278" i="22" s="1"/>
  <c r="AD278" i="22" s="1"/>
  <c r="AC278" i="22" s="1"/>
  <c r="AB278" i="22" s="1"/>
  <c r="AA278" i="22" s="1"/>
  <c r="Z278" i="22" s="1"/>
  <c r="Y278" i="22" s="1"/>
  <c r="X278" i="22" s="1"/>
  <c r="W278" i="22" s="1"/>
  <c r="V278" i="22" s="1"/>
  <c r="U278" i="22" s="1"/>
  <c r="T278" i="22" s="1"/>
  <c r="S278" i="22" s="1"/>
  <c r="R278" i="22" s="1"/>
  <c r="Q278" i="22" s="1"/>
  <c r="P278" i="22" s="1"/>
  <c r="O278" i="22" s="1"/>
  <c r="N278" i="22" s="1"/>
  <c r="M278" i="22" s="1"/>
  <c r="L278" i="22" s="1"/>
  <c r="AS297" i="22"/>
  <c r="AT297" i="22" s="1"/>
  <c r="AU297" i="22" s="1"/>
  <c r="AV297" i="22" s="1"/>
  <c r="AW297" i="22" s="1"/>
  <c r="AX297" i="22" s="1"/>
  <c r="AY297" i="22" s="1"/>
  <c r="AZ297" i="22" s="1"/>
  <c r="A297" i="9" s="1"/>
  <c r="AQ322" i="22"/>
  <c r="AP322" i="22" s="1"/>
  <c r="AO322" i="22" s="1"/>
  <c r="AN322" i="22" s="1"/>
  <c r="AM322" i="22" s="1"/>
  <c r="AL322" i="22" s="1"/>
  <c r="AK322" i="22" s="1"/>
  <c r="AJ322" i="22" s="1"/>
  <c r="AI322" i="22" s="1"/>
  <c r="AH322" i="22" s="1"/>
  <c r="AG322" i="22" s="1"/>
  <c r="AF322" i="22" s="1"/>
  <c r="AE322" i="22" s="1"/>
  <c r="AD322" i="22" s="1"/>
  <c r="AC322" i="22" s="1"/>
  <c r="AB322" i="22" s="1"/>
  <c r="AA322" i="22" s="1"/>
  <c r="Z322" i="22" s="1"/>
  <c r="Y322" i="22" s="1"/>
  <c r="X322" i="22" s="1"/>
  <c r="W322" i="22" s="1"/>
  <c r="V322" i="22" s="1"/>
  <c r="U322" i="22" s="1"/>
  <c r="T322" i="22" s="1"/>
  <c r="S322" i="22" s="1"/>
  <c r="R322" i="22" s="1"/>
  <c r="Q322" i="22" s="1"/>
  <c r="P322" i="22" s="1"/>
  <c r="O322" i="22" s="1"/>
  <c r="N322" i="22" s="1"/>
  <c r="M322" i="22" s="1"/>
  <c r="L322" i="22" s="1"/>
  <c r="AS363" i="22"/>
  <c r="AT363" i="22" s="1"/>
  <c r="AU363" i="22" s="1"/>
  <c r="AV363" i="22" s="1"/>
  <c r="AW363" i="22" s="1"/>
  <c r="AX363" i="22" s="1"/>
  <c r="AY363" i="22" s="1"/>
  <c r="AZ363" i="22" s="1"/>
  <c r="A363" i="9" s="1"/>
  <c r="AS407" i="22"/>
  <c r="AT407" i="22" s="1"/>
  <c r="AU407" i="22" s="1"/>
  <c r="AV407" i="22" s="1"/>
  <c r="AW407" i="22" s="1"/>
  <c r="AX407" i="22" s="1"/>
  <c r="AY407" i="22" s="1"/>
  <c r="AZ407" i="22" s="1"/>
  <c r="A407" i="9" s="1"/>
  <c r="AQ432" i="22"/>
  <c r="AP432" i="22" s="1"/>
  <c r="AO432" i="22" s="1"/>
  <c r="AN432" i="22" s="1"/>
  <c r="AM432" i="22" s="1"/>
  <c r="AL432" i="22" s="1"/>
  <c r="AK432" i="22" s="1"/>
  <c r="AJ432" i="22" s="1"/>
  <c r="AI432" i="22" s="1"/>
  <c r="AH432" i="22" s="1"/>
  <c r="AG432" i="22" s="1"/>
  <c r="AF432" i="22" s="1"/>
  <c r="AE432" i="22" s="1"/>
  <c r="AD432" i="22" s="1"/>
  <c r="AC432" i="22" s="1"/>
  <c r="AB432" i="22" s="1"/>
  <c r="AA432" i="22" s="1"/>
  <c r="Z432" i="22" s="1"/>
  <c r="Y432" i="22" s="1"/>
  <c r="X432" i="22" s="1"/>
  <c r="W432" i="22" s="1"/>
  <c r="V432" i="22" s="1"/>
  <c r="U432" i="22" s="1"/>
  <c r="T432" i="22" s="1"/>
  <c r="S432" i="22" s="1"/>
  <c r="R432" i="22" s="1"/>
  <c r="Q432" i="22" s="1"/>
  <c r="P432" i="22" s="1"/>
  <c r="O432" i="22" s="1"/>
  <c r="N432" i="22" s="1"/>
  <c r="M432" i="22" s="1"/>
  <c r="L432" i="22" s="1"/>
  <c r="AQ17" i="22"/>
  <c r="AP17" i="22" s="1"/>
  <c r="AO17" i="22" s="1"/>
  <c r="AN17" i="22" s="1"/>
  <c r="AM17" i="22" s="1"/>
  <c r="AL17" i="22" s="1"/>
  <c r="AK17" i="22" s="1"/>
  <c r="AJ17" i="22" s="1"/>
  <c r="AI17" i="22" s="1"/>
  <c r="AH17" i="22" s="1"/>
  <c r="AG17" i="22" s="1"/>
  <c r="AF17" i="22" s="1"/>
  <c r="AE17" i="22" s="1"/>
  <c r="AD17" i="22" s="1"/>
  <c r="AC17" i="22" s="1"/>
  <c r="AB17" i="22" s="1"/>
  <c r="AA17" i="22" s="1"/>
  <c r="Z17" i="22" s="1"/>
  <c r="Y17" i="22" s="1"/>
  <c r="X17" i="22" s="1"/>
  <c r="W17" i="22" s="1"/>
  <c r="V17" i="22" s="1"/>
  <c r="U17" i="22" s="1"/>
  <c r="T17" i="22" s="1"/>
  <c r="S17" i="22" s="1"/>
  <c r="R17" i="22" s="1"/>
  <c r="Q17" i="22" s="1"/>
  <c r="P17" i="22" s="1"/>
  <c r="O17" i="22" s="1"/>
  <c r="N17" i="22" s="1"/>
  <c r="M17" i="22" s="1"/>
  <c r="L17" i="22" s="1"/>
  <c r="AS58" i="22"/>
  <c r="AT58" i="22" s="1"/>
  <c r="AU58" i="22" s="1"/>
  <c r="AV58" i="22" s="1"/>
  <c r="AW58" i="22" s="1"/>
  <c r="AX58" i="22" s="1"/>
  <c r="AY58" i="22" s="1"/>
  <c r="AZ58" i="22" s="1"/>
  <c r="A58" i="9" s="1"/>
  <c r="AS80" i="22"/>
  <c r="AT80" i="22" s="1"/>
  <c r="AU80" i="22" s="1"/>
  <c r="AV80" i="22" s="1"/>
  <c r="AW80" i="22" s="1"/>
  <c r="AX80" i="22" s="1"/>
  <c r="AY80" i="22" s="1"/>
  <c r="AZ80" i="22" s="1"/>
  <c r="A80" i="9" s="1"/>
  <c r="AS102" i="22"/>
  <c r="AT102" i="22" s="1"/>
  <c r="AU102" i="22" s="1"/>
  <c r="AV102" i="22" s="1"/>
  <c r="AW102" i="22" s="1"/>
  <c r="AX102" i="22" s="1"/>
  <c r="AY102" i="22" s="1"/>
  <c r="AZ102" i="22" s="1"/>
  <c r="A102" i="9" s="1"/>
  <c r="AS124" i="22"/>
  <c r="AT124" i="22" s="1"/>
  <c r="AU124" i="22" s="1"/>
  <c r="AV124" i="22" s="1"/>
  <c r="AW124" i="22" s="1"/>
  <c r="AX124" i="22" s="1"/>
  <c r="AY124" i="22" s="1"/>
  <c r="AZ124" i="22" s="1"/>
  <c r="A124" i="9" s="1"/>
  <c r="AS146" i="22"/>
  <c r="AT146" i="22" s="1"/>
  <c r="AU146" i="22" s="1"/>
  <c r="AV146" i="22" s="1"/>
  <c r="AW146" i="22" s="1"/>
  <c r="AX146" i="22" s="1"/>
  <c r="AY146" i="22" s="1"/>
  <c r="AZ146" i="22" s="1"/>
  <c r="A146" i="9" s="1"/>
  <c r="AS168" i="22"/>
  <c r="AT168" i="22" s="1"/>
  <c r="AU168" i="22" s="1"/>
  <c r="AV168" i="22" s="1"/>
  <c r="AW168" i="22" s="1"/>
  <c r="AX168" i="22" s="1"/>
  <c r="AY168" i="22" s="1"/>
  <c r="AZ168" i="22" s="1"/>
  <c r="A168" i="9" s="1"/>
  <c r="AQ171" i="22"/>
  <c r="AP171" i="22" s="1"/>
  <c r="AO171" i="22" s="1"/>
  <c r="AN171" i="22" s="1"/>
  <c r="AM171" i="22" s="1"/>
  <c r="AL171" i="22" s="1"/>
  <c r="AK171" i="22" s="1"/>
  <c r="AJ171" i="22" s="1"/>
  <c r="AI171" i="22" s="1"/>
  <c r="AH171" i="22" s="1"/>
  <c r="AG171" i="22" s="1"/>
  <c r="AF171" i="22" s="1"/>
  <c r="AE171" i="22" s="1"/>
  <c r="AD171" i="22" s="1"/>
  <c r="AC171" i="22" s="1"/>
  <c r="AB171" i="22" s="1"/>
  <c r="AA171" i="22" s="1"/>
  <c r="Z171" i="22" s="1"/>
  <c r="Y171" i="22" s="1"/>
  <c r="X171" i="22" s="1"/>
  <c r="W171" i="22" s="1"/>
  <c r="V171" i="22" s="1"/>
  <c r="U171" i="22" s="1"/>
  <c r="T171" i="22" s="1"/>
  <c r="S171" i="22" s="1"/>
  <c r="R171" i="22" s="1"/>
  <c r="Q171" i="22" s="1"/>
  <c r="P171" i="22" s="1"/>
  <c r="O171" i="22" s="1"/>
  <c r="N171" i="22" s="1"/>
  <c r="M171" i="22" s="1"/>
  <c r="L171" i="22" s="1"/>
  <c r="AS190" i="22"/>
  <c r="AT190" i="22" s="1"/>
  <c r="AU190" i="22" s="1"/>
  <c r="AV190" i="22" s="1"/>
  <c r="AW190" i="22" s="1"/>
  <c r="AX190" i="22" s="1"/>
  <c r="AY190" i="22" s="1"/>
  <c r="AZ190" i="22" s="1"/>
  <c r="A190" i="9" s="1"/>
  <c r="AQ193" i="22"/>
  <c r="AP193" i="22" s="1"/>
  <c r="AO193" i="22" s="1"/>
  <c r="AN193" i="22" s="1"/>
  <c r="AM193" i="22" s="1"/>
  <c r="AL193" i="22" s="1"/>
  <c r="AK193" i="22" s="1"/>
  <c r="AJ193" i="22" s="1"/>
  <c r="AI193" i="22" s="1"/>
  <c r="AH193" i="22" s="1"/>
  <c r="AG193" i="22" s="1"/>
  <c r="AF193" i="22" s="1"/>
  <c r="AE193" i="22" s="1"/>
  <c r="AD193" i="22" s="1"/>
  <c r="AC193" i="22" s="1"/>
  <c r="AB193" i="22" s="1"/>
  <c r="AA193" i="22" s="1"/>
  <c r="Z193" i="22" s="1"/>
  <c r="Y193" i="22" s="1"/>
  <c r="X193" i="22" s="1"/>
  <c r="W193" i="22" s="1"/>
  <c r="V193" i="22" s="1"/>
  <c r="U193" i="22" s="1"/>
  <c r="T193" i="22" s="1"/>
  <c r="S193" i="22" s="1"/>
  <c r="R193" i="22" s="1"/>
  <c r="Q193" i="22" s="1"/>
  <c r="P193" i="22" s="1"/>
  <c r="O193" i="22" s="1"/>
  <c r="N193" i="22" s="1"/>
  <c r="M193" i="22" s="1"/>
  <c r="L193" i="22" s="1"/>
  <c r="AS212" i="22"/>
  <c r="AT212" i="22" s="1"/>
  <c r="AU212" i="22" s="1"/>
  <c r="AV212" i="22" s="1"/>
  <c r="AW212" i="22" s="1"/>
  <c r="AX212" i="22" s="1"/>
  <c r="AY212" i="22" s="1"/>
  <c r="AZ212" i="22" s="1"/>
  <c r="A212" i="9" s="1"/>
  <c r="AQ215" i="22"/>
  <c r="AP215" i="22" s="1"/>
  <c r="AO215" i="22" s="1"/>
  <c r="AN215" i="22" s="1"/>
  <c r="AM215" i="22" s="1"/>
  <c r="AL215" i="22" s="1"/>
  <c r="AK215" i="22" s="1"/>
  <c r="AJ215" i="22" s="1"/>
  <c r="AI215" i="22" s="1"/>
  <c r="AH215" i="22" s="1"/>
  <c r="AG215" i="22" s="1"/>
  <c r="AF215" i="22" s="1"/>
  <c r="AE215" i="22" s="1"/>
  <c r="AD215" i="22" s="1"/>
  <c r="AC215" i="22" s="1"/>
  <c r="AB215" i="22" s="1"/>
  <c r="AA215" i="22" s="1"/>
  <c r="Z215" i="22" s="1"/>
  <c r="Y215" i="22" s="1"/>
  <c r="X215" i="22" s="1"/>
  <c r="W215" i="22" s="1"/>
  <c r="V215" i="22" s="1"/>
  <c r="U215" i="22" s="1"/>
  <c r="T215" i="22" s="1"/>
  <c r="S215" i="22" s="1"/>
  <c r="R215" i="22" s="1"/>
  <c r="Q215" i="22" s="1"/>
  <c r="P215" i="22" s="1"/>
  <c r="O215" i="22" s="1"/>
  <c r="N215" i="22" s="1"/>
  <c r="M215" i="22" s="1"/>
  <c r="L215" i="22" s="1"/>
  <c r="AS234" i="22"/>
  <c r="AT234" i="22" s="1"/>
  <c r="AU234" i="22" s="1"/>
  <c r="AV234" i="22" s="1"/>
  <c r="AW234" i="22" s="1"/>
  <c r="AX234" i="22" s="1"/>
  <c r="AY234" i="22" s="1"/>
  <c r="AZ234" i="22" s="1"/>
  <c r="A234" i="9" s="1"/>
  <c r="AQ237" i="22"/>
  <c r="AP237" i="22" s="1"/>
  <c r="AO237" i="22" s="1"/>
  <c r="AN237" i="22" s="1"/>
  <c r="AM237" i="22" s="1"/>
  <c r="AL237" i="22" s="1"/>
  <c r="AK237" i="22" s="1"/>
  <c r="AJ237" i="22" s="1"/>
  <c r="AI237" i="22" s="1"/>
  <c r="AH237" i="22" s="1"/>
  <c r="AG237" i="22" s="1"/>
  <c r="AF237" i="22" s="1"/>
  <c r="AE237" i="22" s="1"/>
  <c r="AD237" i="22" s="1"/>
  <c r="AC237" i="22" s="1"/>
  <c r="AB237" i="22" s="1"/>
  <c r="AA237" i="22" s="1"/>
  <c r="Z237" i="22" s="1"/>
  <c r="Y237" i="22" s="1"/>
  <c r="X237" i="22" s="1"/>
  <c r="W237" i="22" s="1"/>
  <c r="V237" i="22" s="1"/>
  <c r="U237" i="22" s="1"/>
  <c r="T237" i="22" s="1"/>
  <c r="S237" i="22" s="1"/>
  <c r="R237" i="22" s="1"/>
  <c r="Q237" i="22" s="1"/>
  <c r="P237" i="22" s="1"/>
  <c r="O237" i="22" s="1"/>
  <c r="N237" i="22" s="1"/>
  <c r="M237" i="22" s="1"/>
  <c r="L237" i="22" s="1"/>
  <c r="AS256" i="22"/>
  <c r="AT256" i="22" s="1"/>
  <c r="AU256" i="22" s="1"/>
  <c r="AV256" i="22" s="1"/>
  <c r="AW256" i="22" s="1"/>
  <c r="AX256" i="22" s="1"/>
  <c r="AY256" i="22" s="1"/>
  <c r="AZ256" i="22" s="1"/>
  <c r="A256" i="9" s="1"/>
  <c r="AQ259" i="22"/>
  <c r="AP259" i="22" s="1"/>
  <c r="AO259" i="22" s="1"/>
  <c r="AN259" i="22" s="1"/>
  <c r="AM259" i="22" s="1"/>
  <c r="AL259" i="22" s="1"/>
  <c r="AK259" i="22" s="1"/>
  <c r="AJ259" i="22" s="1"/>
  <c r="AI259" i="22" s="1"/>
  <c r="AH259" i="22" s="1"/>
  <c r="AG259" i="22" s="1"/>
  <c r="AF259" i="22" s="1"/>
  <c r="AE259" i="22" s="1"/>
  <c r="AD259" i="22" s="1"/>
  <c r="AC259" i="22" s="1"/>
  <c r="AB259" i="22" s="1"/>
  <c r="AA259" i="22" s="1"/>
  <c r="Z259" i="22" s="1"/>
  <c r="Y259" i="22" s="1"/>
  <c r="X259" i="22" s="1"/>
  <c r="W259" i="22" s="1"/>
  <c r="V259" i="22" s="1"/>
  <c r="U259" i="22" s="1"/>
  <c r="T259" i="22" s="1"/>
  <c r="S259" i="22" s="1"/>
  <c r="R259" i="22" s="1"/>
  <c r="Q259" i="22" s="1"/>
  <c r="P259" i="22" s="1"/>
  <c r="O259" i="22" s="1"/>
  <c r="N259" i="22" s="1"/>
  <c r="M259" i="22" s="1"/>
  <c r="L259" i="22" s="1"/>
  <c r="AS278" i="22"/>
  <c r="AT278" i="22" s="1"/>
  <c r="AU278" i="22" s="1"/>
  <c r="AV278" i="22" s="1"/>
  <c r="AW278" i="22" s="1"/>
  <c r="AX278" i="22" s="1"/>
  <c r="AY278" i="22" s="1"/>
  <c r="AZ278" i="22" s="1"/>
  <c r="A278" i="9" s="1"/>
  <c r="AQ281" i="22"/>
  <c r="AP281" i="22" s="1"/>
  <c r="AO281" i="22" s="1"/>
  <c r="AN281" i="22" s="1"/>
  <c r="AM281" i="22" s="1"/>
  <c r="AL281" i="22" s="1"/>
  <c r="AK281" i="22" s="1"/>
  <c r="AJ281" i="22" s="1"/>
  <c r="AI281" i="22" s="1"/>
  <c r="AH281" i="22" s="1"/>
  <c r="AG281" i="22" s="1"/>
  <c r="AF281" i="22" s="1"/>
  <c r="AE281" i="22" s="1"/>
  <c r="AD281" i="22" s="1"/>
  <c r="AC281" i="22" s="1"/>
  <c r="AB281" i="22" s="1"/>
  <c r="AA281" i="22" s="1"/>
  <c r="Z281" i="22" s="1"/>
  <c r="Y281" i="22" s="1"/>
  <c r="X281" i="22" s="1"/>
  <c r="W281" i="22" s="1"/>
  <c r="V281" i="22" s="1"/>
  <c r="U281" i="22" s="1"/>
  <c r="T281" i="22" s="1"/>
  <c r="S281" i="22" s="1"/>
  <c r="R281" i="22" s="1"/>
  <c r="Q281" i="22" s="1"/>
  <c r="P281" i="22" s="1"/>
  <c r="O281" i="22" s="1"/>
  <c r="N281" i="22" s="1"/>
  <c r="M281" i="22" s="1"/>
  <c r="L281" i="22" s="1"/>
  <c r="AS300" i="22"/>
  <c r="AT300" i="22" s="1"/>
  <c r="AU300" i="22" s="1"/>
  <c r="AV300" i="22" s="1"/>
  <c r="AW300" i="22" s="1"/>
  <c r="AX300" i="22" s="1"/>
  <c r="AY300" i="22" s="1"/>
  <c r="AZ300" i="22" s="1"/>
  <c r="A300" i="9" s="1"/>
  <c r="AS322" i="22"/>
  <c r="AT322" i="22" s="1"/>
  <c r="AU322" i="22" s="1"/>
  <c r="AV322" i="22" s="1"/>
  <c r="AW322" i="22" s="1"/>
  <c r="AX322" i="22" s="1"/>
  <c r="AY322" i="22" s="1"/>
  <c r="AZ322" i="22" s="1"/>
  <c r="A322" i="9" s="1"/>
  <c r="AQ347" i="22"/>
  <c r="AP347" i="22" s="1"/>
  <c r="AO347" i="22" s="1"/>
  <c r="AN347" i="22" s="1"/>
  <c r="AM347" i="22" s="1"/>
  <c r="AL347" i="22" s="1"/>
  <c r="AK347" i="22" s="1"/>
  <c r="AJ347" i="22" s="1"/>
  <c r="AI347" i="22" s="1"/>
  <c r="AH347" i="22" s="1"/>
  <c r="AG347" i="22" s="1"/>
  <c r="AF347" i="22" s="1"/>
  <c r="AE347" i="22" s="1"/>
  <c r="AD347" i="22" s="1"/>
  <c r="AC347" i="22" s="1"/>
  <c r="AB347" i="22" s="1"/>
  <c r="AA347" i="22" s="1"/>
  <c r="Z347" i="22" s="1"/>
  <c r="Y347" i="22" s="1"/>
  <c r="X347" i="22" s="1"/>
  <c r="W347" i="22" s="1"/>
  <c r="V347" i="22" s="1"/>
  <c r="U347" i="22" s="1"/>
  <c r="T347" i="22" s="1"/>
  <c r="S347" i="22" s="1"/>
  <c r="R347" i="22" s="1"/>
  <c r="Q347" i="22" s="1"/>
  <c r="P347" i="22" s="1"/>
  <c r="O347" i="22" s="1"/>
  <c r="N347" i="22" s="1"/>
  <c r="M347" i="22" s="1"/>
  <c r="L347" i="22" s="1"/>
  <c r="AS366" i="22"/>
  <c r="AT366" i="22" s="1"/>
  <c r="AU366" i="22" s="1"/>
  <c r="AV366" i="22" s="1"/>
  <c r="AW366" i="22" s="1"/>
  <c r="AX366" i="22" s="1"/>
  <c r="AY366" i="22" s="1"/>
  <c r="AZ366" i="22" s="1"/>
  <c r="A366" i="9" s="1"/>
  <c r="AS388" i="22"/>
  <c r="AT388" i="22" s="1"/>
  <c r="AU388" i="22" s="1"/>
  <c r="AV388" i="22" s="1"/>
  <c r="AW388" i="22" s="1"/>
  <c r="AX388" i="22" s="1"/>
  <c r="AY388" i="22" s="1"/>
  <c r="AZ388" i="22" s="1"/>
  <c r="A388" i="9" s="1"/>
  <c r="AQ413" i="22"/>
  <c r="AP413" i="22" s="1"/>
  <c r="AO413" i="22" s="1"/>
  <c r="AN413" i="22" s="1"/>
  <c r="AM413" i="22" s="1"/>
  <c r="AL413" i="22" s="1"/>
  <c r="AK413" i="22" s="1"/>
  <c r="AJ413" i="22" s="1"/>
  <c r="AI413" i="22" s="1"/>
  <c r="AH413" i="22" s="1"/>
  <c r="AG413" i="22" s="1"/>
  <c r="AF413" i="22" s="1"/>
  <c r="AE413" i="22" s="1"/>
  <c r="AD413" i="22" s="1"/>
  <c r="AC413" i="22" s="1"/>
  <c r="AB413" i="22" s="1"/>
  <c r="AA413" i="22" s="1"/>
  <c r="Z413" i="22" s="1"/>
  <c r="Y413" i="22" s="1"/>
  <c r="X413" i="22" s="1"/>
  <c r="W413" i="22" s="1"/>
  <c r="V413" i="22" s="1"/>
  <c r="U413" i="22" s="1"/>
  <c r="T413" i="22" s="1"/>
  <c r="S413" i="22" s="1"/>
  <c r="R413" i="22" s="1"/>
  <c r="Q413" i="22" s="1"/>
  <c r="P413" i="22" s="1"/>
  <c r="O413" i="22" s="1"/>
  <c r="N413" i="22" s="1"/>
  <c r="M413" i="22" s="1"/>
  <c r="L413" i="22" s="1"/>
  <c r="AQ42" i="22"/>
  <c r="AP42" i="22" s="1"/>
  <c r="AO42" i="22" s="1"/>
  <c r="AN42" i="22" s="1"/>
  <c r="AM42" i="22" s="1"/>
  <c r="AL42" i="22" s="1"/>
  <c r="AK42" i="22" s="1"/>
  <c r="AJ42" i="22" s="1"/>
  <c r="AI42" i="22" s="1"/>
  <c r="AH42" i="22" s="1"/>
  <c r="AG42" i="22" s="1"/>
  <c r="AF42" i="22" s="1"/>
  <c r="AE42" i="22" s="1"/>
  <c r="AD42" i="22" s="1"/>
  <c r="AC42" i="22" s="1"/>
  <c r="AB42" i="22" s="1"/>
  <c r="AA42" i="22" s="1"/>
  <c r="Z42" i="22" s="1"/>
  <c r="Y42" i="22" s="1"/>
  <c r="X42" i="22" s="1"/>
  <c r="W42" i="22" s="1"/>
  <c r="V42" i="22" s="1"/>
  <c r="U42" i="22" s="1"/>
  <c r="T42" i="22" s="1"/>
  <c r="S42" i="22" s="1"/>
  <c r="R42" i="22" s="1"/>
  <c r="Q42" i="22" s="1"/>
  <c r="P42" i="22" s="1"/>
  <c r="O42" i="22" s="1"/>
  <c r="N42" i="22" s="1"/>
  <c r="M42" i="22" s="1"/>
  <c r="L42" i="22" s="1"/>
  <c r="AS61" i="22"/>
  <c r="AT61" i="22" s="1"/>
  <c r="AU61" i="22" s="1"/>
  <c r="AV61" i="22" s="1"/>
  <c r="AW61" i="22" s="1"/>
  <c r="AX61" i="22" s="1"/>
  <c r="AY61" i="22" s="1"/>
  <c r="AZ61" i="22" s="1"/>
  <c r="A61" i="9" s="1"/>
  <c r="AQ86" i="22"/>
  <c r="AP86" i="22" s="1"/>
  <c r="AO86" i="22" s="1"/>
  <c r="AN86" i="22" s="1"/>
  <c r="AM86" i="22" s="1"/>
  <c r="AL86" i="22" s="1"/>
  <c r="AK86" i="22" s="1"/>
  <c r="AJ86" i="22" s="1"/>
  <c r="AI86" i="22" s="1"/>
  <c r="AH86" i="22" s="1"/>
  <c r="AG86" i="22" s="1"/>
  <c r="AF86" i="22" s="1"/>
  <c r="AE86" i="22" s="1"/>
  <c r="AD86" i="22" s="1"/>
  <c r="AC86" i="22" s="1"/>
  <c r="AB86" i="22" s="1"/>
  <c r="AA86" i="22" s="1"/>
  <c r="Z86" i="22" s="1"/>
  <c r="Y86" i="22" s="1"/>
  <c r="X86" i="22" s="1"/>
  <c r="W86" i="22" s="1"/>
  <c r="V86" i="22" s="1"/>
  <c r="U86" i="22" s="1"/>
  <c r="T86" i="22" s="1"/>
  <c r="S86" i="22" s="1"/>
  <c r="R86" i="22" s="1"/>
  <c r="Q86" i="22" s="1"/>
  <c r="P86" i="22" s="1"/>
  <c r="O86" i="22" s="1"/>
  <c r="N86" i="22" s="1"/>
  <c r="M86" i="22" s="1"/>
  <c r="L86" i="22" s="1"/>
  <c r="AS105" i="22"/>
  <c r="AT105" i="22" s="1"/>
  <c r="AU105" i="22" s="1"/>
  <c r="AV105" i="22" s="1"/>
  <c r="AW105" i="22" s="1"/>
  <c r="AX105" i="22" s="1"/>
  <c r="AY105" i="22" s="1"/>
  <c r="AZ105" i="22" s="1"/>
  <c r="A105" i="9" s="1"/>
  <c r="AQ108" i="22"/>
  <c r="AP108" i="22" s="1"/>
  <c r="AO108" i="22" s="1"/>
  <c r="AN108" i="22" s="1"/>
  <c r="AM108" i="22" s="1"/>
  <c r="AL108" i="22" s="1"/>
  <c r="AK108" i="22" s="1"/>
  <c r="AJ108" i="22" s="1"/>
  <c r="AI108" i="22" s="1"/>
  <c r="AH108" i="22" s="1"/>
  <c r="AG108" i="22" s="1"/>
  <c r="AF108" i="22" s="1"/>
  <c r="AE108" i="22" s="1"/>
  <c r="AD108" i="22" s="1"/>
  <c r="AC108" i="22" s="1"/>
  <c r="AB108" i="22" s="1"/>
  <c r="AA108" i="22" s="1"/>
  <c r="Z108" i="22" s="1"/>
  <c r="Y108" i="22" s="1"/>
  <c r="X108" i="22" s="1"/>
  <c r="W108" i="22" s="1"/>
  <c r="V108" i="22" s="1"/>
  <c r="U108" i="22" s="1"/>
  <c r="T108" i="22" s="1"/>
  <c r="S108" i="22" s="1"/>
  <c r="R108" i="22" s="1"/>
  <c r="Q108" i="22" s="1"/>
  <c r="P108" i="22" s="1"/>
  <c r="O108" i="22" s="1"/>
  <c r="N108" i="22" s="1"/>
  <c r="M108" i="22" s="1"/>
  <c r="L108" i="22" s="1"/>
  <c r="AQ130" i="22"/>
  <c r="AP130" i="22" s="1"/>
  <c r="AO130" i="22" s="1"/>
  <c r="AN130" i="22" s="1"/>
  <c r="AM130" i="22" s="1"/>
  <c r="AL130" i="22" s="1"/>
  <c r="AK130" i="22" s="1"/>
  <c r="AJ130" i="22" s="1"/>
  <c r="AI130" i="22" s="1"/>
  <c r="AH130" i="22" s="1"/>
  <c r="AG130" i="22" s="1"/>
  <c r="AF130" i="22" s="1"/>
  <c r="AE130" i="22" s="1"/>
  <c r="AD130" i="22" s="1"/>
  <c r="AC130" i="22" s="1"/>
  <c r="AB130" i="22" s="1"/>
  <c r="AA130" i="22" s="1"/>
  <c r="Z130" i="22" s="1"/>
  <c r="Y130" i="22" s="1"/>
  <c r="X130" i="22" s="1"/>
  <c r="W130" i="22" s="1"/>
  <c r="V130" i="22" s="1"/>
  <c r="U130" i="22" s="1"/>
  <c r="T130" i="22" s="1"/>
  <c r="S130" i="22" s="1"/>
  <c r="R130" i="22" s="1"/>
  <c r="Q130" i="22" s="1"/>
  <c r="P130" i="22" s="1"/>
  <c r="O130" i="22" s="1"/>
  <c r="N130" i="22" s="1"/>
  <c r="M130" i="22" s="1"/>
  <c r="L130" i="22" s="1"/>
  <c r="AS149" i="22"/>
  <c r="AT149" i="22" s="1"/>
  <c r="AU149" i="22" s="1"/>
  <c r="AV149" i="22" s="1"/>
  <c r="AW149" i="22" s="1"/>
  <c r="AX149" i="22" s="1"/>
  <c r="AY149" i="22" s="1"/>
  <c r="AZ149" i="22" s="1"/>
  <c r="A149" i="9" s="1"/>
  <c r="AS171" i="22"/>
  <c r="AT171" i="22" s="1"/>
  <c r="AU171" i="22" s="1"/>
  <c r="AV171" i="22" s="1"/>
  <c r="AW171" i="22" s="1"/>
  <c r="AX171" i="22" s="1"/>
  <c r="AY171" i="22" s="1"/>
  <c r="AZ171" i="22" s="1"/>
  <c r="A171" i="9" s="1"/>
  <c r="AS193" i="22"/>
  <c r="AT193" i="22" s="1"/>
  <c r="AU193" i="22" s="1"/>
  <c r="AV193" i="22" s="1"/>
  <c r="AW193" i="22" s="1"/>
  <c r="AX193" i="22" s="1"/>
  <c r="AY193" i="22" s="1"/>
  <c r="AZ193" i="22" s="1"/>
  <c r="A193" i="9" s="1"/>
  <c r="AS237" i="22"/>
  <c r="AT237" i="22" s="1"/>
  <c r="AU237" i="22" s="1"/>
  <c r="AV237" i="22" s="1"/>
  <c r="AW237" i="22" s="1"/>
  <c r="AX237" i="22" s="1"/>
  <c r="AY237" i="22" s="1"/>
  <c r="AZ237" i="22" s="1"/>
  <c r="A237" i="9" s="1"/>
  <c r="AS259" i="22"/>
  <c r="AT259" i="22" s="1"/>
  <c r="AU259" i="22" s="1"/>
  <c r="AV259" i="22" s="1"/>
  <c r="AW259" i="22" s="1"/>
  <c r="AX259" i="22" s="1"/>
  <c r="AY259" i="22" s="1"/>
  <c r="AZ259" i="22" s="1"/>
  <c r="A259" i="9" s="1"/>
  <c r="AQ284" i="22"/>
  <c r="AP284" i="22" s="1"/>
  <c r="AO284" i="22" s="1"/>
  <c r="AN284" i="22" s="1"/>
  <c r="AM284" i="22" s="1"/>
  <c r="AL284" i="22" s="1"/>
  <c r="AK284" i="22" s="1"/>
  <c r="AJ284" i="22" s="1"/>
  <c r="AI284" i="22" s="1"/>
  <c r="AH284" i="22" s="1"/>
  <c r="AG284" i="22" s="1"/>
  <c r="AF284" i="22" s="1"/>
  <c r="AE284" i="22" s="1"/>
  <c r="AD284" i="22" s="1"/>
  <c r="AC284" i="22" s="1"/>
  <c r="AB284" i="22" s="1"/>
  <c r="AA284" i="22" s="1"/>
  <c r="Z284" i="22" s="1"/>
  <c r="Y284" i="22" s="1"/>
  <c r="X284" i="22" s="1"/>
  <c r="W284" i="22" s="1"/>
  <c r="V284" i="22" s="1"/>
  <c r="U284" i="22" s="1"/>
  <c r="T284" i="22" s="1"/>
  <c r="S284" i="22" s="1"/>
  <c r="R284" i="22" s="1"/>
  <c r="Q284" i="22" s="1"/>
  <c r="P284" i="22" s="1"/>
  <c r="O284" i="22" s="1"/>
  <c r="N284" i="22" s="1"/>
  <c r="M284" i="22" s="1"/>
  <c r="L284" i="22" s="1"/>
  <c r="AS325" i="22"/>
  <c r="AT325" i="22" s="1"/>
  <c r="AU325" i="22" s="1"/>
  <c r="AV325" i="22" s="1"/>
  <c r="AW325" i="22" s="1"/>
  <c r="AX325" i="22" s="1"/>
  <c r="AY325" i="22" s="1"/>
  <c r="AZ325" i="22" s="1"/>
  <c r="A325" i="9" s="1"/>
  <c r="AS347" i="22"/>
  <c r="AT347" i="22" s="1"/>
  <c r="AU347" i="22" s="1"/>
  <c r="AV347" i="22" s="1"/>
  <c r="AW347" i="22" s="1"/>
  <c r="AX347" i="22" s="1"/>
  <c r="AY347" i="22" s="1"/>
  <c r="AZ347" i="22" s="1"/>
  <c r="A347" i="9" s="1"/>
  <c r="AQ372" i="22"/>
  <c r="AP372" i="22" s="1"/>
  <c r="AO372" i="22" s="1"/>
  <c r="AN372" i="22" s="1"/>
  <c r="AM372" i="22" s="1"/>
  <c r="AL372" i="22" s="1"/>
  <c r="AK372" i="22" s="1"/>
  <c r="AJ372" i="22" s="1"/>
  <c r="AI372" i="22" s="1"/>
  <c r="AH372" i="22" s="1"/>
  <c r="AG372" i="22" s="1"/>
  <c r="AF372" i="22" s="1"/>
  <c r="AE372" i="22" s="1"/>
  <c r="AD372" i="22" s="1"/>
  <c r="AC372" i="22" s="1"/>
  <c r="AB372" i="22" s="1"/>
  <c r="AA372" i="22" s="1"/>
  <c r="Z372" i="22" s="1"/>
  <c r="Y372" i="22" s="1"/>
  <c r="X372" i="22" s="1"/>
  <c r="W372" i="22" s="1"/>
  <c r="V372" i="22" s="1"/>
  <c r="U372" i="22" s="1"/>
  <c r="T372" i="22" s="1"/>
  <c r="S372" i="22" s="1"/>
  <c r="R372" i="22" s="1"/>
  <c r="Q372" i="22" s="1"/>
  <c r="P372" i="22" s="1"/>
  <c r="O372" i="22" s="1"/>
  <c r="N372" i="22" s="1"/>
  <c r="M372" i="22" s="1"/>
  <c r="L372" i="22" s="1"/>
  <c r="AS413" i="22"/>
  <c r="AT413" i="22" s="1"/>
  <c r="AU413" i="22" s="1"/>
  <c r="AV413" i="22" s="1"/>
  <c r="AW413" i="22" s="1"/>
  <c r="AX413" i="22" s="1"/>
  <c r="AY413" i="22" s="1"/>
  <c r="AZ413" i="22" s="1"/>
  <c r="A413" i="9" s="1"/>
  <c r="AS20" i="22"/>
  <c r="AT20" i="22" s="1"/>
  <c r="AU20" i="22" s="1"/>
  <c r="AV20" i="22" s="1"/>
  <c r="AW20" i="22" s="1"/>
  <c r="AX20" i="22" s="1"/>
  <c r="AY20" i="22" s="1"/>
  <c r="AZ20" i="22" s="1"/>
  <c r="A20" i="9" s="1"/>
  <c r="AS42" i="22"/>
  <c r="AT42" i="22" s="1"/>
  <c r="AU42" i="22" s="1"/>
  <c r="AV42" i="22" s="1"/>
  <c r="AW42" i="22" s="1"/>
  <c r="AX42" i="22" s="1"/>
  <c r="AY42" i="22" s="1"/>
  <c r="AZ42" i="22" s="1"/>
  <c r="A42" i="9" s="1"/>
  <c r="AQ67" i="22"/>
  <c r="AP67" i="22" s="1"/>
  <c r="AO67" i="22" s="1"/>
  <c r="AN67" i="22" s="1"/>
  <c r="AM67" i="22" s="1"/>
  <c r="AL67" i="22" s="1"/>
  <c r="AK67" i="22" s="1"/>
  <c r="AJ67" i="22" s="1"/>
  <c r="AI67" i="22" s="1"/>
  <c r="AH67" i="22" s="1"/>
  <c r="AG67" i="22" s="1"/>
  <c r="AF67" i="22" s="1"/>
  <c r="AE67" i="22" s="1"/>
  <c r="AD67" i="22" s="1"/>
  <c r="AC67" i="22" s="1"/>
  <c r="AB67" i="22" s="1"/>
  <c r="AA67" i="22" s="1"/>
  <c r="Z67" i="22" s="1"/>
  <c r="Y67" i="22" s="1"/>
  <c r="X67" i="22" s="1"/>
  <c r="W67" i="22" s="1"/>
  <c r="V67" i="22" s="1"/>
  <c r="U67" i="22" s="1"/>
  <c r="T67" i="22" s="1"/>
  <c r="S67" i="22" s="1"/>
  <c r="R67" i="22" s="1"/>
  <c r="Q67" i="22" s="1"/>
  <c r="P67" i="22" s="1"/>
  <c r="O67" i="22" s="1"/>
  <c r="N67" i="22" s="1"/>
  <c r="M67" i="22" s="1"/>
  <c r="L67" i="22" s="1"/>
  <c r="AQ89" i="22"/>
  <c r="AP89" i="22" s="1"/>
  <c r="AO89" i="22" s="1"/>
  <c r="AN89" i="22" s="1"/>
  <c r="AM89" i="22" s="1"/>
  <c r="AL89" i="22" s="1"/>
  <c r="AK89" i="22" s="1"/>
  <c r="AJ89" i="22" s="1"/>
  <c r="AI89" i="22" s="1"/>
  <c r="AH89" i="22" s="1"/>
  <c r="AG89" i="22" s="1"/>
  <c r="AF89" i="22" s="1"/>
  <c r="AE89" i="22" s="1"/>
  <c r="AD89" i="22" s="1"/>
  <c r="AC89" i="22" s="1"/>
  <c r="AB89" i="22" s="1"/>
  <c r="AA89" i="22" s="1"/>
  <c r="Z89" i="22" s="1"/>
  <c r="Y89" i="22" s="1"/>
  <c r="X89" i="22" s="1"/>
  <c r="W89" i="22" s="1"/>
  <c r="V89" i="22" s="1"/>
  <c r="U89" i="22" s="1"/>
  <c r="T89" i="22" s="1"/>
  <c r="S89" i="22" s="1"/>
  <c r="R89" i="22" s="1"/>
  <c r="Q89" i="22" s="1"/>
  <c r="P89" i="22" s="1"/>
  <c r="O89" i="22" s="1"/>
  <c r="N89" i="22" s="1"/>
  <c r="M89" i="22" s="1"/>
  <c r="L89" i="22" s="1"/>
  <c r="AQ111" i="22"/>
  <c r="AP111" i="22" s="1"/>
  <c r="AO111" i="22" s="1"/>
  <c r="AN111" i="22" s="1"/>
  <c r="AM111" i="22" s="1"/>
  <c r="AL111" i="22" s="1"/>
  <c r="AK111" i="22" s="1"/>
  <c r="AJ111" i="22" s="1"/>
  <c r="AI111" i="22" s="1"/>
  <c r="AH111" i="22" s="1"/>
  <c r="AG111" i="22" s="1"/>
  <c r="AF111" i="22" s="1"/>
  <c r="AE111" i="22" s="1"/>
  <c r="AD111" i="22" s="1"/>
  <c r="AC111" i="22" s="1"/>
  <c r="AB111" i="22" s="1"/>
  <c r="AA111" i="22" s="1"/>
  <c r="Z111" i="22" s="1"/>
  <c r="Y111" i="22" s="1"/>
  <c r="X111" i="22" s="1"/>
  <c r="W111" i="22" s="1"/>
  <c r="V111" i="22" s="1"/>
  <c r="U111" i="22" s="1"/>
  <c r="T111" i="22" s="1"/>
  <c r="S111" i="22" s="1"/>
  <c r="R111" i="22" s="1"/>
  <c r="Q111" i="22" s="1"/>
  <c r="P111" i="22" s="1"/>
  <c r="O111" i="22" s="1"/>
  <c r="N111" i="22" s="1"/>
  <c r="M111" i="22" s="1"/>
  <c r="L111" i="22" s="1"/>
  <c r="AQ133" i="22"/>
  <c r="AP133" i="22" s="1"/>
  <c r="AO133" i="22" s="1"/>
  <c r="AN133" i="22" s="1"/>
  <c r="AM133" i="22" s="1"/>
  <c r="AL133" i="22" s="1"/>
  <c r="AK133" i="22" s="1"/>
  <c r="AJ133" i="22" s="1"/>
  <c r="AI133" i="22" s="1"/>
  <c r="AH133" i="22" s="1"/>
  <c r="AG133" i="22" s="1"/>
  <c r="AF133" i="22" s="1"/>
  <c r="AE133" i="22" s="1"/>
  <c r="AD133" i="22" s="1"/>
  <c r="AC133" i="22" s="1"/>
  <c r="AB133" i="22" s="1"/>
  <c r="AA133" i="22" s="1"/>
  <c r="Z133" i="22" s="1"/>
  <c r="Y133" i="22" s="1"/>
  <c r="X133" i="22" s="1"/>
  <c r="W133" i="22" s="1"/>
  <c r="V133" i="22" s="1"/>
  <c r="U133" i="22" s="1"/>
  <c r="T133" i="22" s="1"/>
  <c r="S133" i="22" s="1"/>
  <c r="R133" i="22" s="1"/>
  <c r="Q133" i="22" s="1"/>
  <c r="P133" i="22" s="1"/>
  <c r="O133" i="22" s="1"/>
  <c r="N133" i="22" s="1"/>
  <c r="M133" i="22" s="1"/>
  <c r="L133" i="22" s="1"/>
  <c r="AQ155" i="22"/>
  <c r="AP155" i="22" s="1"/>
  <c r="AO155" i="22" s="1"/>
  <c r="AN155" i="22" s="1"/>
  <c r="AM155" i="22" s="1"/>
  <c r="AL155" i="22" s="1"/>
  <c r="AK155" i="22" s="1"/>
  <c r="AJ155" i="22" s="1"/>
  <c r="AI155" i="22" s="1"/>
  <c r="AH155" i="22" s="1"/>
  <c r="AG155" i="22" s="1"/>
  <c r="AF155" i="22" s="1"/>
  <c r="AE155" i="22" s="1"/>
  <c r="AD155" i="22" s="1"/>
  <c r="AC155" i="22" s="1"/>
  <c r="AB155" i="22" s="1"/>
  <c r="AA155" i="22" s="1"/>
  <c r="Z155" i="22" s="1"/>
  <c r="Y155" i="22" s="1"/>
  <c r="X155" i="22" s="1"/>
  <c r="W155" i="22" s="1"/>
  <c r="V155" i="22" s="1"/>
  <c r="U155" i="22" s="1"/>
  <c r="T155" i="22" s="1"/>
  <c r="S155" i="22" s="1"/>
  <c r="R155" i="22" s="1"/>
  <c r="Q155" i="22" s="1"/>
  <c r="P155" i="22" s="1"/>
  <c r="O155" i="22" s="1"/>
  <c r="N155" i="22" s="1"/>
  <c r="M155" i="22" s="1"/>
  <c r="L155" i="22" s="1"/>
  <c r="AQ177" i="22"/>
  <c r="AP177" i="22" s="1"/>
  <c r="AO177" i="22" s="1"/>
  <c r="AN177" i="22" s="1"/>
  <c r="AM177" i="22" s="1"/>
  <c r="AL177" i="22" s="1"/>
  <c r="AK177" i="22" s="1"/>
  <c r="AJ177" i="22" s="1"/>
  <c r="AI177" i="22" s="1"/>
  <c r="AH177" i="22" s="1"/>
  <c r="AG177" i="22" s="1"/>
  <c r="AF177" i="22" s="1"/>
  <c r="AE177" i="22" s="1"/>
  <c r="AD177" i="22" s="1"/>
  <c r="AC177" i="22" s="1"/>
  <c r="AB177" i="22" s="1"/>
  <c r="AA177" i="22" s="1"/>
  <c r="Z177" i="22" s="1"/>
  <c r="Y177" i="22" s="1"/>
  <c r="X177" i="22" s="1"/>
  <c r="W177" i="22" s="1"/>
  <c r="V177" i="22" s="1"/>
  <c r="U177" i="22" s="1"/>
  <c r="T177" i="22" s="1"/>
  <c r="S177" i="22" s="1"/>
  <c r="R177" i="22" s="1"/>
  <c r="Q177" i="22" s="1"/>
  <c r="P177" i="22" s="1"/>
  <c r="O177" i="22" s="1"/>
  <c r="N177" i="22" s="1"/>
  <c r="M177" i="22" s="1"/>
  <c r="L177" i="22" s="1"/>
  <c r="AS196" i="22"/>
  <c r="AT196" i="22" s="1"/>
  <c r="AU196" i="22" s="1"/>
  <c r="AV196" i="22" s="1"/>
  <c r="AW196" i="22" s="1"/>
  <c r="AX196" i="22" s="1"/>
  <c r="AY196" i="22" s="1"/>
  <c r="AZ196" i="22" s="1"/>
  <c r="A196" i="9" s="1"/>
  <c r="AS218" i="22"/>
  <c r="AT218" i="22" s="1"/>
  <c r="AU218" i="22" s="1"/>
  <c r="AV218" i="22" s="1"/>
  <c r="AW218" i="22" s="1"/>
  <c r="AX218" i="22" s="1"/>
  <c r="AY218" i="22" s="1"/>
  <c r="AZ218" i="22" s="1"/>
  <c r="A218" i="9" s="1"/>
  <c r="AS262" i="22"/>
  <c r="AT262" i="22" s="1"/>
  <c r="AU262" i="22" s="1"/>
  <c r="AV262" i="22" s="1"/>
  <c r="AW262" i="22" s="1"/>
  <c r="AX262" i="22" s="1"/>
  <c r="AY262" i="22" s="1"/>
  <c r="AZ262" i="22" s="1"/>
  <c r="A262" i="9" s="1"/>
  <c r="AS284" i="22"/>
  <c r="AT284" i="22" s="1"/>
  <c r="AU284" i="22" s="1"/>
  <c r="AV284" i="22" s="1"/>
  <c r="AW284" i="22" s="1"/>
  <c r="AX284" i="22" s="1"/>
  <c r="AY284" i="22" s="1"/>
  <c r="AZ284" i="22" s="1"/>
  <c r="A284" i="9" s="1"/>
  <c r="AQ309" i="22"/>
  <c r="AP309" i="22" s="1"/>
  <c r="AO309" i="22" s="1"/>
  <c r="AN309" i="22" s="1"/>
  <c r="AM309" i="22" s="1"/>
  <c r="AL309" i="22" s="1"/>
  <c r="AK309" i="22" s="1"/>
  <c r="AJ309" i="22" s="1"/>
  <c r="AI309" i="22" s="1"/>
  <c r="AH309" i="22" s="1"/>
  <c r="AG309" i="22" s="1"/>
  <c r="AF309" i="22" s="1"/>
  <c r="AE309" i="22" s="1"/>
  <c r="AD309" i="22" s="1"/>
  <c r="AC309" i="22" s="1"/>
  <c r="AB309" i="22" s="1"/>
  <c r="AA309" i="22" s="1"/>
  <c r="Z309" i="22" s="1"/>
  <c r="Y309" i="22" s="1"/>
  <c r="X309" i="22" s="1"/>
  <c r="W309" i="22" s="1"/>
  <c r="V309" i="22" s="1"/>
  <c r="U309" i="22" s="1"/>
  <c r="T309" i="22" s="1"/>
  <c r="S309" i="22" s="1"/>
  <c r="R309" i="22" s="1"/>
  <c r="Q309" i="22" s="1"/>
  <c r="P309" i="22" s="1"/>
  <c r="O309" i="22" s="1"/>
  <c r="N309" i="22" s="1"/>
  <c r="M309" i="22" s="1"/>
  <c r="L309" i="22" s="1"/>
  <c r="AQ331" i="22"/>
  <c r="AP331" i="22" s="1"/>
  <c r="AO331" i="22" s="1"/>
  <c r="AN331" i="22" s="1"/>
  <c r="AM331" i="22" s="1"/>
  <c r="AL331" i="22" s="1"/>
  <c r="AK331" i="22" s="1"/>
  <c r="AJ331" i="22" s="1"/>
  <c r="AI331" i="22" s="1"/>
  <c r="AH331" i="22" s="1"/>
  <c r="AG331" i="22" s="1"/>
  <c r="AF331" i="22" s="1"/>
  <c r="AE331" i="22" s="1"/>
  <c r="AD331" i="22" s="1"/>
  <c r="AC331" i="22" s="1"/>
  <c r="AB331" i="22" s="1"/>
  <c r="AA331" i="22" s="1"/>
  <c r="Z331" i="22" s="1"/>
  <c r="Y331" i="22" s="1"/>
  <c r="X331" i="22" s="1"/>
  <c r="W331" i="22" s="1"/>
  <c r="V331" i="22" s="1"/>
  <c r="U331" i="22" s="1"/>
  <c r="T331" i="22" s="1"/>
  <c r="S331" i="22" s="1"/>
  <c r="R331" i="22" s="1"/>
  <c r="Q331" i="22" s="1"/>
  <c r="P331" i="22" s="1"/>
  <c r="O331" i="22" s="1"/>
  <c r="N331" i="22" s="1"/>
  <c r="M331" i="22" s="1"/>
  <c r="L331" i="22" s="1"/>
  <c r="AS350" i="22"/>
  <c r="AT350" i="22" s="1"/>
  <c r="AU350" i="22" s="1"/>
  <c r="AV350" i="22" s="1"/>
  <c r="AW350" i="22" s="1"/>
  <c r="AX350" i="22" s="1"/>
  <c r="AY350" i="22" s="1"/>
  <c r="AZ350" i="22" s="1"/>
  <c r="A350" i="9" s="1"/>
  <c r="AQ375" i="22"/>
  <c r="AP375" i="22" s="1"/>
  <c r="AO375" i="22" s="1"/>
  <c r="AN375" i="22" s="1"/>
  <c r="AM375" i="22" s="1"/>
  <c r="AL375" i="22" s="1"/>
  <c r="AK375" i="22" s="1"/>
  <c r="AJ375" i="22" s="1"/>
  <c r="AI375" i="22" s="1"/>
  <c r="AH375" i="22" s="1"/>
  <c r="AG375" i="22" s="1"/>
  <c r="AF375" i="22" s="1"/>
  <c r="AE375" i="22" s="1"/>
  <c r="AD375" i="22" s="1"/>
  <c r="AC375" i="22" s="1"/>
  <c r="AB375" i="22" s="1"/>
  <c r="AA375" i="22" s="1"/>
  <c r="Z375" i="22" s="1"/>
  <c r="Y375" i="22" s="1"/>
  <c r="X375" i="22" s="1"/>
  <c r="W375" i="22" s="1"/>
  <c r="V375" i="22" s="1"/>
  <c r="U375" i="22" s="1"/>
  <c r="T375" i="22" s="1"/>
  <c r="S375" i="22" s="1"/>
  <c r="R375" i="22" s="1"/>
  <c r="Q375" i="22" s="1"/>
  <c r="P375" i="22" s="1"/>
  <c r="O375" i="22" s="1"/>
  <c r="N375" i="22" s="1"/>
  <c r="M375" i="22" s="1"/>
  <c r="L375" i="22" s="1"/>
  <c r="AQ397" i="22"/>
  <c r="AP397" i="22" s="1"/>
  <c r="AO397" i="22" s="1"/>
  <c r="AN397" i="22" s="1"/>
  <c r="AM397" i="22" s="1"/>
  <c r="AL397" i="22" s="1"/>
  <c r="AK397" i="22" s="1"/>
  <c r="AJ397" i="22" s="1"/>
  <c r="AI397" i="22" s="1"/>
  <c r="AH397" i="22" s="1"/>
  <c r="AG397" i="22" s="1"/>
  <c r="AF397" i="22" s="1"/>
  <c r="AE397" i="22" s="1"/>
  <c r="AD397" i="22" s="1"/>
  <c r="AC397" i="22" s="1"/>
  <c r="AB397" i="22" s="1"/>
  <c r="AA397" i="22" s="1"/>
  <c r="Z397" i="22" s="1"/>
  <c r="Y397" i="22" s="1"/>
  <c r="X397" i="22" s="1"/>
  <c r="W397" i="22" s="1"/>
  <c r="V397" i="22" s="1"/>
  <c r="U397" i="22" s="1"/>
  <c r="T397" i="22" s="1"/>
  <c r="S397" i="22" s="1"/>
  <c r="R397" i="22" s="1"/>
  <c r="Q397" i="22" s="1"/>
  <c r="P397" i="22" s="1"/>
  <c r="O397" i="22" s="1"/>
  <c r="N397" i="22" s="1"/>
  <c r="M397" i="22" s="1"/>
  <c r="L397" i="22" s="1"/>
  <c r="AQ419" i="22"/>
  <c r="AP419" i="22" s="1"/>
  <c r="AO419" i="22" s="1"/>
  <c r="AN419" i="22" s="1"/>
  <c r="AM419" i="22" s="1"/>
  <c r="AL419" i="22" s="1"/>
  <c r="AK419" i="22" s="1"/>
  <c r="AJ419" i="22" s="1"/>
  <c r="AI419" i="22" s="1"/>
  <c r="AH419" i="22" s="1"/>
  <c r="AG419" i="22" s="1"/>
  <c r="AF419" i="22" s="1"/>
  <c r="AE419" i="22" s="1"/>
  <c r="AD419" i="22" s="1"/>
  <c r="AC419" i="22" s="1"/>
  <c r="AB419" i="22" s="1"/>
  <c r="AA419" i="22" s="1"/>
  <c r="Z419" i="22" s="1"/>
  <c r="Y419" i="22" s="1"/>
  <c r="X419" i="22" s="1"/>
  <c r="W419" i="22" s="1"/>
  <c r="V419" i="22" s="1"/>
  <c r="U419" i="22" s="1"/>
  <c r="T419" i="22" s="1"/>
  <c r="S419" i="22" s="1"/>
  <c r="R419" i="22" s="1"/>
  <c r="Q419" i="22" s="1"/>
  <c r="P419" i="22" s="1"/>
  <c r="O419" i="22" s="1"/>
  <c r="N419" i="22" s="1"/>
  <c r="M419" i="22" s="1"/>
  <c r="L419" i="22" s="1"/>
  <c r="AQ4" i="22"/>
  <c r="AP4" i="22" s="1"/>
  <c r="AO4" i="22" s="1"/>
  <c r="AN4" i="22" s="1"/>
  <c r="AM4" i="22" s="1"/>
  <c r="AL4" i="22" s="1"/>
  <c r="AK4" i="22" s="1"/>
  <c r="AJ4" i="22" s="1"/>
  <c r="AI4" i="22" s="1"/>
  <c r="AH4" i="22" s="1"/>
  <c r="AG4" i="22" s="1"/>
  <c r="AF4" i="22" s="1"/>
  <c r="AE4" i="22" s="1"/>
  <c r="AD4" i="22" s="1"/>
  <c r="AC4" i="22" s="1"/>
  <c r="AB4" i="22" s="1"/>
  <c r="AA4" i="22" s="1"/>
  <c r="Z4" i="22" s="1"/>
  <c r="Y4" i="22" s="1"/>
  <c r="X4" i="22" s="1"/>
  <c r="W4" i="22" s="1"/>
  <c r="V4" i="22" s="1"/>
  <c r="U4" i="22" s="1"/>
  <c r="T4" i="22" s="1"/>
  <c r="S4" i="22" s="1"/>
  <c r="R4" i="22" s="1"/>
  <c r="Q4" i="22" s="1"/>
  <c r="P4" i="22" s="1"/>
  <c r="O4" i="22" s="1"/>
  <c r="N4" i="22" s="1"/>
  <c r="M4" i="22" s="1"/>
  <c r="L4" i="22" s="1"/>
  <c r="AS23" i="22"/>
  <c r="AT23" i="22" s="1"/>
  <c r="AU23" i="22" s="1"/>
  <c r="AV23" i="22" s="1"/>
  <c r="AW23" i="22" s="1"/>
  <c r="AX23" i="22" s="1"/>
  <c r="AY23" i="22" s="1"/>
  <c r="AZ23" i="22" s="1"/>
  <c r="A23" i="9" s="1"/>
  <c r="AS45" i="22"/>
  <c r="AT45" i="22" s="1"/>
  <c r="AU45" i="22" s="1"/>
  <c r="AV45" i="22" s="1"/>
  <c r="AW45" i="22" s="1"/>
  <c r="AX45" i="22" s="1"/>
  <c r="AY45" i="22" s="1"/>
  <c r="AZ45" i="22" s="1"/>
  <c r="A45" i="9" s="1"/>
  <c r="AQ70" i="22"/>
  <c r="AP70" i="22" s="1"/>
  <c r="AO70" i="22" s="1"/>
  <c r="AN70" i="22" s="1"/>
  <c r="AM70" i="22" s="1"/>
  <c r="AL70" i="22" s="1"/>
  <c r="AK70" i="22" s="1"/>
  <c r="AJ70" i="22" s="1"/>
  <c r="AI70" i="22" s="1"/>
  <c r="AH70" i="22" s="1"/>
  <c r="AG70" i="22" s="1"/>
  <c r="AF70" i="22" s="1"/>
  <c r="AE70" i="22" s="1"/>
  <c r="AD70" i="22" s="1"/>
  <c r="AC70" i="22" s="1"/>
  <c r="AB70" i="22" s="1"/>
  <c r="AA70" i="22" s="1"/>
  <c r="Z70" i="22" s="1"/>
  <c r="Y70" i="22" s="1"/>
  <c r="X70" i="22" s="1"/>
  <c r="W70" i="22" s="1"/>
  <c r="V70" i="22" s="1"/>
  <c r="U70" i="22" s="1"/>
  <c r="T70" i="22" s="1"/>
  <c r="S70" i="22" s="1"/>
  <c r="R70" i="22" s="1"/>
  <c r="Q70" i="22" s="1"/>
  <c r="P70" i="22" s="1"/>
  <c r="O70" i="22" s="1"/>
  <c r="N70" i="22" s="1"/>
  <c r="M70" i="22" s="1"/>
  <c r="L70" i="22" s="1"/>
  <c r="AQ92" i="22"/>
  <c r="AP92" i="22" s="1"/>
  <c r="AO92" i="22" s="1"/>
  <c r="AN92" i="22" s="1"/>
  <c r="AM92" i="22" s="1"/>
  <c r="AL92" i="22" s="1"/>
  <c r="AK92" i="22" s="1"/>
  <c r="AJ92" i="22" s="1"/>
  <c r="AI92" i="22" s="1"/>
  <c r="AH92" i="22" s="1"/>
  <c r="AG92" i="22" s="1"/>
  <c r="AF92" i="22" s="1"/>
  <c r="AE92" i="22" s="1"/>
  <c r="AD92" i="22" s="1"/>
  <c r="AC92" i="22" s="1"/>
  <c r="AB92" i="22" s="1"/>
  <c r="AA92" i="22" s="1"/>
  <c r="Z92" i="22" s="1"/>
  <c r="Y92" i="22" s="1"/>
  <c r="X92" i="22" s="1"/>
  <c r="W92" i="22" s="1"/>
  <c r="V92" i="22" s="1"/>
  <c r="U92" i="22" s="1"/>
  <c r="T92" i="22" s="1"/>
  <c r="S92" i="22" s="1"/>
  <c r="R92" i="22" s="1"/>
  <c r="Q92" i="22" s="1"/>
  <c r="P92" i="22" s="1"/>
  <c r="O92" i="22" s="1"/>
  <c r="N92" i="22" s="1"/>
  <c r="M92" i="22" s="1"/>
  <c r="L92" i="22" s="1"/>
  <c r="AS111" i="22"/>
  <c r="AT111" i="22" s="1"/>
  <c r="AU111" i="22" s="1"/>
  <c r="AV111" i="22" s="1"/>
  <c r="AW111" i="22" s="1"/>
  <c r="AX111" i="22" s="1"/>
  <c r="AY111" i="22" s="1"/>
  <c r="AZ111" i="22" s="1"/>
  <c r="A111" i="9" s="1"/>
  <c r="AQ114" i="22"/>
  <c r="AP114" i="22" s="1"/>
  <c r="AO114" i="22" s="1"/>
  <c r="AN114" i="22" s="1"/>
  <c r="AM114" i="22" s="1"/>
  <c r="AL114" i="22" s="1"/>
  <c r="AK114" i="22" s="1"/>
  <c r="AJ114" i="22" s="1"/>
  <c r="AI114" i="22" s="1"/>
  <c r="AH114" i="22" s="1"/>
  <c r="AG114" i="22" s="1"/>
  <c r="AF114" i="22" s="1"/>
  <c r="AE114" i="22" s="1"/>
  <c r="AD114" i="22" s="1"/>
  <c r="AC114" i="22" s="1"/>
  <c r="AB114" i="22" s="1"/>
  <c r="AA114" i="22" s="1"/>
  <c r="Z114" i="22" s="1"/>
  <c r="Y114" i="22" s="1"/>
  <c r="X114" i="22" s="1"/>
  <c r="W114" i="22" s="1"/>
  <c r="V114" i="22" s="1"/>
  <c r="U114" i="22" s="1"/>
  <c r="T114" i="22" s="1"/>
  <c r="S114" i="22" s="1"/>
  <c r="R114" i="22" s="1"/>
  <c r="Q114" i="22" s="1"/>
  <c r="P114" i="22" s="1"/>
  <c r="O114" i="22" s="1"/>
  <c r="N114" i="22" s="1"/>
  <c r="M114" i="22" s="1"/>
  <c r="L114" i="22" s="1"/>
  <c r="AS3" i="22"/>
  <c r="AT3" i="22" s="1"/>
  <c r="AU3" i="22" s="1"/>
  <c r="AV3" i="22" s="1"/>
  <c r="AW3" i="22" s="1"/>
  <c r="AX3" i="22" s="1"/>
  <c r="AY3" i="22" s="1"/>
  <c r="AZ3" i="22" s="1"/>
  <c r="A3" i="9" s="1"/>
  <c r="AQ6" i="22"/>
  <c r="AP6" i="22" s="1"/>
  <c r="AO6" i="22" s="1"/>
  <c r="AN6" i="22" s="1"/>
  <c r="AM6" i="22" s="1"/>
  <c r="AL6" i="22" s="1"/>
  <c r="AK6" i="22" s="1"/>
  <c r="AJ6" i="22" s="1"/>
  <c r="AI6" i="22" s="1"/>
  <c r="AH6" i="22" s="1"/>
  <c r="AG6" i="22" s="1"/>
  <c r="AF6" i="22" s="1"/>
  <c r="AE6" i="22" s="1"/>
  <c r="AD6" i="22" s="1"/>
  <c r="AC6" i="22" s="1"/>
  <c r="AB6" i="22" s="1"/>
  <c r="AA6" i="22" s="1"/>
  <c r="Z6" i="22" s="1"/>
  <c r="Y6" i="22" s="1"/>
  <c r="X6" i="22" s="1"/>
  <c r="W6" i="22" s="1"/>
  <c r="V6" i="22" s="1"/>
  <c r="U6" i="22" s="1"/>
  <c r="T6" i="22" s="1"/>
  <c r="S6" i="22" s="1"/>
  <c r="R6" i="22" s="1"/>
  <c r="Q6" i="22" s="1"/>
  <c r="P6" i="22" s="1"/>
  <c r="O6" i="22" s="1"/>
  <c r="N6" i="22" s="1"/>
  <c r="M6" i="22" s="1"/>
  <c r="L6" i="22" s="1"/>
  <c r="AS25" i="22"/>
  <c r="AT25" i="22" s="1"/>
  <c r="AU25" i="22" s="1"/>
  <c r="AV25" i="22" s="1"/>
  <c r="AW25" i="22" s="1"/>
  <c r="AX25" i="22" s="1"/>
  <c r="AY25" i="22" s="1"/>
  <c r="AZ25" i="22" s="1"/>
  <c r="A25" i="9" s="1"/>
  <c r="AQ28" i="22"/>
  <c r="AP28" i="22" s="1"/>
  <c r="AO28" i="22" s="1"/>
  <c r="AN28" i="22" s="1"/>
  <c r="AM28" i="22" s="1"/>
  <c r="AL28" i="22" s="1"/>
  <c r="AK28" i="22" s="1"/>
  <c r="AJ28" i="22" s="1"/>
  <c r="AI28" i="22" s="1"/>
  <c r="AH28" i="22" s="1"/>
  <c r="AG28" i="22" s="1"/>
  <c r="AF28" i="22" s="1"/>
  <c r="AE28" i="22" s="1"/>
  <c r="AD28" i="22" s="1"/>
  <c r="AC28" i="22" s="1"/>
  <c r="AB28" i="22" s="1"/>
  <c r="AA28" i="22" s="1"/>
  <c r="Z28" i="22" s="1"/>
  <c r="Y28" i="22" s="1"/>
  <c r="X28" i="22" s="1"/>
  <c r="W28" i="22" s="1"/>
  <c r="V28" i="22" s="1"/>
  <c r="U28" i="22" s="1"/>
  <c r="T28" i="22" s="1"/>
  <c r="S28" i="22" s="1"/>
  <c r="R28" i="22" s="1"/>
  <c r="Q28" i="22" s="1"/>
  <c r="P28" i="22" s="1"/>
  <c r="O28" i="22" s="1"/>
  <c r="N28" i="22" s="1"/>
  <c r="M28" i="22" s="1"/>
  <c r="L28" i="22" s="1"/>
  <c r="AQ50" i="22"/>
  <c r="AP50" i="22" s="1"/>
  <c r="AO50" i="22" s="1"/>
  <c r="AN50" i="22" s="1"/>
  <c r="AM50" i="22" s="1"/>
  <c r="AL50" i="22" s="1"/>
  <c r="AK50" i="22" s="1"/>
  <c r="AJ50" i="22" s="1"/>
  <c r="AI50" i="22" s="1"/>
  <c r="AH50" i="22" s="1"/>
  <c r="AG50" i="22" s="1"/>
  <c r="AF50" i="22" s="1"/>
  <c r="AE50" i="22" s="1"/>
  <c r="AD50" i="22" s="1"/>
  <c r="AC50" i="22" s="1"/>
  <c r="AB50" i="22" s="1"/>
  <c r="AA50" i="22" s="1"/>
  <c r="Z50" i="22" s="1"/>
  <c r="Y50" i="22" s="1"/>
  <c r="X50" i="22" s="1"/>
  <c r="W50" i="22" s="1"/>
  <c r="V50" i="22" s="1"/>
  <c r="U50" i="22" s="1"/>
  <c r="T50" i="22" s="1"/>
  <c r="S50" i="22" s="1"/>
  <c r="R50" i="22" s="1"/>
  <c r="Q50" i="22" s="1"/>
  <c r="P50" i="22" s="1"/>
  <c r="O50" i="22" s="1"/>
  <c r="N50" i="22" s="1"/>
  <c r="M50" i="22" s="1"/>
  <c r="L50" i="22" s="1"/>
  <c r="AS69" i="22"/>
  <c r="AT69" i="22" s="1"/>
  <c r="AU69" i="22" s="1"/>
  <c r="AV69" i="22" s="1"/>
  <c r="AW69" i="22" s="1"/>
  <c r="AX69" i="22" s="1"/>
  <c r="AY69" i="22" s="1"/>
  <c r="AZ69" i="22" s="1"/>
  <c r="A69" i="9" s="1"/>
  <c r="AQ72" i="22"/>
  <c r="AP72" i="22" s="1"/>
  <c r="AO72" i="22" s="1"/>
  <c r="AN72" i="22" s="1"/>
  <c r="AM72" i="22" s="1"/>
  <c r="AL72" i="22" s="1"/>
  <c r="AK72" i="22" s="1"/>
  <c r="AJ72" i="22" s="1"/>
  <c r="AI72" i="22" s="1"/>
  <c r="AH72" i="22" s="1"/>
  <c r="AG72" i="22" s="1"/>
  <c r="AF72" i="22" s="1"/>
  <c r="AE72" i="22" s="1"/>
  <c r="AD72" i="22" s="1"/>
  <c r="AC72" i="22" s="1"/>
  <c r="AB72" i="22" s="1"/>
  <c r="AA72" i="22" s="1"/>
  <c r="Z72" i="22" s="1"/>
  <c r="Y72" i="22" s="1"/>
  <c r="X72" i="22" s="1"/>
  <c r="W72" i="22" s="1"/>
  <c r="V72" i="22" s="1"/>
  <c r="U72" i="22" s="1"/>
  <c r="T72" i="22" s="1"/>
  <c r="S72" i="22" s="1"/>
  <c r="R72" i="22" s="1"/>
  <c r="Q72" i="22" s="1"/>
  <c r="P72" i="22" s="1"/>
  <c r="O72" i="22" s="1"/>
  <c r="N72" i="22" s="1"/>
  <c r="M72" i="22" s="1"/>
  <c r="L72" i="22" s="1"/>
  <c r="AS91" i="22"/>
  <c r="AT91" i="22" s="1"/>
  <c r="AU91" i="22" s="1"/>
  <c r="AV91" i="22" s="1"/>
  <c r="AW91" i="22" s="1"/>
  <c r="AX91" i="22" s="1"/>
  <c r="AY91" i="22" s="1"/>
  <c r="AZ91" i="22" s="1"/>
  <c r="A91" i="9" s="1"/>
  <c r="AQ94" i="22"/>
  <c r="AP94" i="22" s="1"/>
  <c r="AO94" i="22" s="1"/>
  <c r="AN94" i="22" s="1"/>
  <c r="AM94" i="22" s="1"/>
  <c r="AL94" i="22" s="1"/>
  <c r="AK94" i="22" s="1"/>
  <c r="AJ94" i="22" s="1"/>
  <c r="AI94" i="22" s="1"/>
  <c r="AH94" i="22" s="1"/>
  <c r="AG94" i="22" s="1"/>
  <c r="AF94" i="22" s="1"/>
  <c r="AE94" i="22" s="1"/>
  <c r="AD94" i="22" s="1"/>
  <c r="AC94" i="22" s="1"/>
  <c r="AB94" i="22" s="1"/>
  <c r="AA94" i="22" s="1"/>
  <c r="Z94" i="22" s="1"/>
  <c r="Y94" i="22" s="1"/>
  <c r="X94" i="22" s="1"/>
  <c r="W94" i="22" s="1"/>
  <c r="V94" i="22" s="1"/>
  <c r="U94" i="22" s="1"/>
  <c r="T94" i="22" s="1"/>
  <c r="S94" i="22" s="1"/>
  <c r="R94" i="22" s="1"/>
  <c r="Q94" i="22" s="1"/>
  <c r="P94" i="22" s="1"/>
  <c r="O94" i="22" s="1"/>
  <c r="N94" i="22" s="1"/>
  <c r="M94" i="22" s="1"/>
  <c r="L94" i="22" s="1"/>
  <c r="AS113" i="22"/>
  <c r="AT113" i="22" s="1"/>
  <c r="AU113" i="22" s="1"/>
  <c r="AV113" i="22" s="1"/>
  <c r="AW113" i="22" s="1"/>
  <c r="AX113" i="22" s="1"/>
  <c r="AY113" i="22" s="1"/>
  <c r="AZ113" i="22" s="1"/>
  <c r="A113" i="9" s="1"/>
  <c r="AQ116" i="22"/>
  <c r="AP116" i="22" s="1"/>
  <c r="AO116" i="22" s="1"/>
  <c r="AN116" i="22" s="1"/>
  <c r="AM116" i="22" s="1"/>
  <c r="AL116" i="22" s="1"/>
  <c r="AK116" i="22" s="1"/>
  <c r="AJ116" i="22" s="1"/>
  <c r="AI116" i="22" s="1"/>
  <c r="AH116" i="22" s="1"/>
  <c r="AG116" i="22" s="1"/>
  <c r="AF116" i="22" s="1"/>
  <c r="AE116" i="22" s="1"/>
  <c r="AD116" i="22" s="1"/>
  <c r="AC116" i="22" s="1"/>
  <c r="AB116" i="22" s="1"/>
  <c r="AA116" i="22" s="1"/>
  <c r="Z116" i="22" s="1"/>
  <c r="Y116" i="22" s="1"/>
  <c r="X116" i="22" s="1"/>
  <c r="W116" i="22" s="1"/>
  <c r="V116" i="22" s="1"/>
  <c r="U116" i="22" s="1"/>
  <c r="T116" i="22" s="1"/>
  <c r="S116" i="22" s="1"/>
  <c r="R116" i="22" s="1"/>
  <c r="Q116" i="22" s="1"/>
  <c r="P116" i="22" s="1"/>
  <c r="O116" i="22" s="1"/>
  <c r="N116" i="22" s="1"/>
  <c r="M116" i="22" s="1"/>
  <c r="L116" i="22" s="1"/>
  <c r="AS135" i="22"/>
  <c r="AT135" i="22" s="1"/>
  <c r="AU135" i="22" s="1"/>
  <c r="AV135" i="22" s="1"/>
  <c r="AW135" i="22" s="1"/>
  <c r="AX135" i="22" s="1"/>
  <c r="AY135" i="22" s="1"/>
  <c r="AZ135" i="22" s="1"/>
  <c r="A135" i="9" s="1"/>
  <c r="AQ138" i="22"/>
  <c r="AP138" i="22" s="1"/>
  <c r="AO138" i="22" s="1"/>
  <c r="AN138" i="22" s="1"/>
  <c r="AM138" i="22" s="1"/>
  <c r="AL138" i="22" s="1"/>
  <c r="AK138" i="22" s="1"/>
  <c r="AJ138" i="22" s="1"/>
  <c r="AI138" i="22" s="1"/>
  <c r="AH138" i="22" s="1"/>
  <c r="AG138" i="22" s="1"/>
  <c r="AF138" i="22" s="1"/>
  <c r="AE138" i="22" s="1"/>
  <c r="AD138" i="22" s="1"/>
  <c r="AC138" i="22" s="1"/>
  <c r="AB138" i="22" s="1"/>
  <c r="AA138" i="22" s="1"/>
  <c r="Z138" i="22" s="1"/>
  <c r="Y138" i="22" s="1"/>
  <c r="X138" i="22" s="1"/>
  <c r="W138" i="22" s="1"/>
  <c r="V138" i="22" s="1"/>
  <c r="U138" i="22" s="1"/>
  <c r="T138" i="22" s="1"/>
  <c r="S138" i="22" s="1"/>
  <c r="R138" i="22" s="1"/>
  <c r="Q138" i="22" s="1"/>
  <c r="P138" i="22" s="1"/>
  <c r="O138" i="22" s="1"/>
  <c r="N138" i="22" s="1"/>
  <c r="M138" i="22" s="1"/>
  <c r="L138" i="22" s="1"/>
  <c r="AS157" i="22"/>
  <c r="AT157" i="22" s="1"/>
  <c r="AU157" i="22" s="1"/>
  <c r="AV157" i="22" s="1"/>
  <c r="AW157" i="22" s="1"/>
  <c r="AX157" i="22" s="1"/>
  <c r="AY157" i="22" s="1"/>
  <c r="AZ157" i="22" s="1"/>
  <c r="A157" i="9" s="1"/>
  <c r="AQ160" i="22"/>
  <c r="AP160" i="22" s="1"/>
  <c r="AO160" i="22" s="1"/>
  <c r="AN160" i="22" s="1"/>
  <c r="AM160" i="22" s="1"/>
  <c r="AL160" i="22" s="1"/>
  <c r="AK160" i="22" s="1"/>
  <c r="AJ160" i="22" s="1"/>
  <c r="AI160" i="22" s="1"/>
  <c r="AH160" i="22" s="1"/>
  <c r="AG160" i="22" s="1"/>
  <c r="AF160" i="22" s="1"/>
  <c r="AE160" i="22" s="1"/>
  <c r="AD160" i="22" s="1"/>
  <c r="AC160" i="22" s="1"/>
  <c r="AB160" i="22" s="1"/>
  <c r="AA160" i="22" s="1"/>
  <c r="Z160" i="22" s="1"/>
  <c r="Y160" i="22" s="1"/>
  <c r="X160" i="22" s="1"/>
  <c r="W160" i="22" s="1"/>
  <c r="V160" i="22" s="1"/>
  <c r="U160" i="22" s="1"/>
  <c r="T160" i="22" s="1"/>
  <c r="S160" i="22" s="1"/>
  <c r="R160" i="22" s="1"/>
  <c r="Q160" i="22" s="1"/>
  <c r="P160" i="22" s="1"/>
  <c r="O160" i="22" s="1"/>
  <c r="N160" i="22" s="1"/>
  <c r="M160" i="22" s="1"/>
  <c r="L160" i="22" s="1"/>
  <c r="AS179" i="22"/>
  <c r="AT179" i="22" s="1"/>
  <c r="AU179" i="22" s="1"/>
  <c r="AV179" i="22" s="1"/>
  <c r="AW179" i="22" s="1"/>
  <c r="AX179" i="22" s="1"/>
  <c r="AY179" i="22" s="1"/>
  <c r="AZ179" i="22" s="1"/>
  <c r="A179" i="9" s="1"/>
  <c r="AQ182" i="22"/>
  <c r="AP182" i="22" s="1"/>
  <c r="AO182" i="22" s="1"/>
  <c r="AN182" i="22" s="1"/>
  <c r="AM182" i="22" s="1"/>
  <c r="AL182" i="22" s="1"/>
  <c r="AK182" i="22" s="1"/>
  <c r="AJ182" i="22" s="1"/>
  <c r="AI182" i="22" s="1"/>
  <c r="AH182" i="22" s="1"/>
  <c r="AG182" i="22" s="1"/>
  <c r="AF182" i="22" s="1"/>
  <c r="AE182" i="22" s="1"/>
  <c r="AD182" i="22" s="1"/>
  <c r="AC182" i="22" s="1"/>
  <c r="AB182" i="22" s="1"/>
  <c r="AA182" i="22" s="1"/>
  <c r="Z182" i="22" s="1"/>
  <c r="Y182" i="22" s="1"/>
  <c r="X182" i="22" s="1"/>
  <c r="W182" i="22" s="1"/>
  <c r="V182" i="22" s="1"/>
  <c r="U182" i="22" s="1"/>
  <c r="T182" i="22" s="1"/>
  <c r="S182" i="22" s="1"/>
  <c r="R182" i="22" s="1"/>
  <c r="Q182" i="22" s="1"/>
  <c r="P182" i="22" s="1"/>
  <c r="O182" i="22" s="1"/>
  <c r="N182" i="22" s="1"/>
  <c r="M182" i="22" s="1"/>
  <c r="L182" i="22" s="1"/>
  <c r="AS201" i="22"/>
  <c r="AT201" i="22" s="1"/>
  <c r="AU201" i="22" s="1"/>
  <c r="AV201" i="22" s="1"/>
  <c r="AW201" i="22" s="1"/>
  <c r="AX201" i="22" s="1"/>
  <c r="AY201" i="22" s="1"/>
  <c r="AZ201" i="22" s="1"/>
  <c r="A201" i="9" s="1"/>
  <c r="AQ204" i="22"/>
  <c r="AP204" i="22" s="1"/>
  <c r="AO204" i="22" s="1"/>
  <c r="AN204" i="22" s="1"/>
  <c r="AM204" i="22" s="1"/>
  <c r="AL204" i="22" s="1"/>
  <c r="AK204" i="22" s="1"/>
  <c r="AJ204" i="22" s="1"/>
  <c r="AI204" i="22" s="1"/>
  <c r="AH204" i="22" s="1"/>
  <c r="AG204" i="22" s="1"/>
  <c r="AF204" i="22" s="1"/>
  <c r="AE204" i="22" s="1"/>
  <c r="AD204" i="22" s="1"/>
  <c r="AC204" i="22" s="1"/>
  <c r="AB204" i="22" s="1"/>
  <c r="AA204" i="22" s="1"/>
  <c r="Z204" i="22" s="1"/>
  <c r="Y204" i="22" s="1"/>
  <c r="X204" i="22" s="1"/>
  <c r="W204" i="22" s="1"/>
  <c r="V204" i="22" s="1"/>
  <c r="U204" i="22" s="1"/>
  <c r="T204" i="22" s="1"/>
  <c r="S204" i="22" s="1"/>
  <c r="R204" i="22" s="1"/>
  <c r="Q204" i="22" s="1"/>
  <c r="P204" i="22" s="1"/>
  <c r="O204" i="22" s="1"/>
  <c r="N204" i="22" s="1"/>
  <c r="M204" i="22" s="1"/>
  <c r="L204" i="22" s="1"/>
  <c r="AS223" i="22"/>
  <c r="AT223" i="22" s="1"/>
  <c r="AU223" i="22" s="1"/>
  <c r="AV223" i="22" s="1"/>
  <c r="AW223" i="22" s="1"/>
  <c r="AX223" i="22" s="1"/>
  <c r="AY223" i="22" s="1"/>
  <c r="AZ223" i="22" s="1"/>
  <c r="A223" i="9" s="1"/>
  <c r="AQ226" i="22"/>
  <c r="AP226" i="22" s="1"/>
  <c r="AO226" i="22" s="1"/>
  <c r="AN226" i="22" s="1"/>
  <c r="AM226" i="22" s="1"/>
  <c r="AL226" i="22" s="1"/>
  <c r="AK226" i="22" s="1"/>
  <c r="AJ226" i="22" s="1"/>
  <c r="AI226" i="22" s="1"/>
  <c r="AH226" i="22" s="1"/>
  <c r="AG226" i="22" s="1"/>
  <c r="AF226" i="22" s="1"/>
  <c r="AE226" i="22" s="1"/>
  <c r="AD226" i="22" s="1"/>
  <c r="AC226" i="22" s="1"/>
  <c r="AB226" i="22" s="1"/>
  <c r="AA226" i="22" s="1"/>
  <c r="Z226" i="22" s="1"/>
  <c r="Y226" i="22" s="1"/>
  <c r="X226" i="22" s="1"/>
  <c r="W226" i="22" s="1"/>
  <c r="V226" i="22" s="1"/>
  <c r="U226" i="22" s="1"/>
  <c r="T226" i="22" s="1"/>
  <c r="S226" i="22" s="1"/>
  <c r="R226" i="22" s="1"/>
  <c r="Q226" i="22" s="1"/>
  <c r="P226" i="22" s="1"/>
  <c r="O226" i="22" s="1"/>
  <c r="N226" i="22" s="1"/>
  <c r="M226" i="22" s="1"/>
  <c r="L226" i="22" s="1"/>
  <c r="AS245" i="22"/>
  <c r="AT245" i="22" s="1"/>
  <c r="AU245" i="22" s="1"/>
  <c r="AV245" i="22" s="1"/>
  <c r="AW245" i="22" s="1"/>
  <c r="AX245" i="22" s="1"/>
  <c r="AY245" i="22" s="1"/>
  <c r="AZ245" i="22" s="1"/>
  <c r="A245" i="9" s="1"/>
  <c r="AQ248" i="22"/>
  <c r="AP248" i="22" s="1"/>
  <c r="AO248" i="22" s="1"/>
  <c r="AN248" i="22" s="1"/>
  <c r="AM248" i="22" s="1"/>
  <c r="AL248" i="22" s="1"/>
  <c r="AK248" i="22" s="1"/>
  <c r="AJ248" i="22" s="1"/>
  <c r="AI248" i="22" s="1"/>
  <c r="AH248" i="22" s="1"/>
  <c r="AG248" i="22" s="1"/>
  <c r="AF248" i="22" s="1"/>
  <c r="AE248" i="22" s="1"/>
  <c r="AD248" i="22" s="1"/>
  <c r="AC248" i="22" s="1"/>
  <c r="AB248" i="22" s="1"/>
  <c r="AA248" i="22" s="1"/>
  <c r="Z248" i="22" s="1"/>
  <c r="Y248" i="22" s="1"/>
  <c r="X248" i="22" s="1"/>
  <c r="W248" i="22" s="1"/>
  <c r="V248" i="22" s="1"/>
  <c r="U248" i="22" s="1"/>
  <c r="T248" i="22" s="1"/>
  <c r="S248" i="22" s="1"/>
  <c r="R248" i="22" s="1"/>
  <c r="Q248" i="22" s="1"/>
  <c r="P248" i="22" s="1"/>
  <c r="O248" i="22" s="1"/>
  <c r="N248" i="22" s="1"/>
  <c r="M248" i="22" s="1"/>
  <c r="L248" i="22" s="1"/>
  <c r="AS267" i="22"/>
  <c r="AT267" i="22" s="1"/>
  <c r="AU267" i="22" s="1"/>
  <c r="AV267" i="22" s="1"/>
  <c r="AW267" i="22" s="1"/>
  <c r="AX267" i="22" s="1"/>
  <c r="AY267" i="22" s="1"/>
  <c r="AZ267" i="22" s="1"/>
  <c r="A267" i="9" s="1"/>
  <c r="AQ270" i="22"/>
  <c r="AP270" i="22" s="1"/>
  <c r="AO270" i="22" s="1"/>
  <c r="AN270" i="22" s="1"/>
  <c r="AM270" i="22" s="1"/>
  <c r="AL270" i="22" s="1"/>
  <c r="AK270" i="22" s="1"/>
  <c r="AJ270" i="22" s="1"/>
  <c r="AI270" i="22" s="1"/>
  <c r="AH270" i="22" s="1"/>
  <c r="AG270" i="22" s="1"/>
  <c r="AF270" i="22" s="1"/>
  <c r="AE270" i="22" s="1"/>
  <c r="AD270" i="22" s="1"/>
  <c r="AC270" i="22" s="1"/>
  <c r="AB270" i="22" s="1"/>
  <c r="AA270" i="22" s="1"/>
  <c r="Z270" i="22" s="1"/>
  <c r="Y270" i="22" s="1"/>
  <c r="X270" i="22" s="1"/>
  <c r="W270" i="22" s="1"/>
  <c r="V270" i="22" s="1"/>
  <c r="U270" i="22" s="1"/>
  <c r="T270" i="22" s="1"/>
  <c r="S270" i="22" s="1"/>
  <c r="R270" i="22" s="1"/>
  <c r="Q270" i="22" s="1"/>
  <c r="P270" i="22" s="1"/>
  <c r="O270" i="22" s="1"/>
  <c r="N270" i="22" s="1"/>
  <c r="M270" i="22" s="1"/>
  <c r="L270" i="22" s="1"/>
  <c r="AS289" i="22"/>
  <c r="AT289" i="22" s="1"/>
  <c r="AU289" i="22" s="1"/>
  <c r="AV289" i="22" s="1"/>
  <c r="AW289" i="22" s="1"/>
  <c r="AX289" i="22" s="1"/>
  <c r="AY289" i="22" s="1"/>
  <c r="AZ289" i="22" s="1"/>
  <c r="A289" i="9" s="1"/>
  <c r="AQ292" i="22"/>
  <c r="AP292" i="22" s="1"/>
  <c r="AO292" i="22" s="1"/>
  <c r="AN292" i="22" s="1"/>
  <c r="AM292" i="22" s="1"/>
  <c r="AL292" i="22" s="1"/>
  <c r="AK292" i="22" s="1"/>
  <c r="AJ292" i="22" s="1"/>
  <c r="AI292" i="22" s="1"/>
  <c r="AH292" i="22" s="1"/>
  <c r="AG292" i="22" s="1"/>
  <c r="AF292" i="22" s="1"/>
  <c r="AE292" i="22" s="1"/>
  <c r="AD292" i="22" s="1"/>
  <c r="AC292" i="22" s="1"/>
  <c r="AB292" i="22" s="1"/>
  <c r="AA292" i="22" s="1"/>
  <c r="Z292" i="22" s="1"/>
  <c r="Y292" i="22" s="1"/>
  <c r="X292" i="22" s="1"/>
  <c r="W292" i="22" s="1"/>
  <c r="V292" i="22" s="1"/>
  <c r="U292" i="22" s="1"/>
  <c r="T292" i="22" s="1"/>
  <c r="S292" i="22" s="1"/>
  <c r="R292" i="22" s="1"/>
  <c r="Q292" i="22" s="1"/>
  <c r="P292" i="22" s="1"/>
  <c r="O292" i="22" s="1"/>
  <c r="N292" i="22" s="1"/>
  <c r="M292" i="22" s="1"/>
  <c r="L292" i="22" s="1"/>
  <c r="AS311" i="22"/>
  <c r="AT311" i="22" s="1"/>
  <c r="AU311" i="22" s="1"/>
  <c r="AV311" i="22" s="1"/>
  <c r="AW311" i="22" s="1"/>
  <c r="AX311" i="22" s="1"/>
  <c r="AY311" i="22" s="1"/>
  <c r="AZ311" i="22" s="1"/>
  <c r="A311" i="9" s="1"/>
  <c r="AQ314" i="22"/>
  <c r="AP314" i="22" s="1"/>
  <c r="AO314" i="22" s="1"/>
  <c r="AN314" i="22" s="1"/>
  <c r="AM314" i="22" s="1"/>
  <c r="AL314" i="22" s="1"/>
  <c r="AK314" i="22" s="1"/>
  <c r="AJ314" i="22" s="1"/>
  <c r="AI314" i="22" s="1"/>
  <c r="AH314" i="22" s="1"/>
  <c r="AG314" i="22" s="1"/>
  <c r="AF314" i="22" s="1"/>
  <c r="AE314" i="22" s="1"/>
  <c r="AD314" i="22" s="1"/>
  <c r="AC314" i="22" s="1"/>
  <c r="AB314" i="22" s="1"/>
  <c r="AA314" i="22" s="1"/>
  <c r="Z314" i="22" s="1"/>
  <c r="Y314" i="22" s="1"/>
  <c r="X314" i="22" s="1"/>
  <c r="W314" i="22" s="1"/>
  <c r="V314" i="22" s="1"/>
  <c r="U314" i="22" s="1"/>
  <c r="T314" i="22" s="1"/>
  <c r="S314" i="22" s="1"/>
  <c r="R314" i="22" s="1"/>
  <c r="Q314" i="22" s="1"/>
  <c r="P314" i="22" s="1"/>
  <c r="O314" i="22" s="1"/>
  <c r="N314" i="22" s="1"/>
  <c r="M314" i="22" s="1"/>
  <c r="L314" i="22" s="1"/>
  <c r="AS333" i="22"/>
  <c r="AT333" i="22" s="1"/>
  <c r="AU333" i="22" s="1"/>
  <c r="AV333" i="22" s="1"/>
  <c r="AW333" i="22" s="1"/>
  <c r="AX333" i="22" s="1"/>
  <c r="AY333" i="22" s="1"/>
  <c r="AZ333" i="22" s="1"/>
  <c r="A333" i="9" s="1"/>
  <c r="AS355" i="22"/>
  <c r="AT355" i="22" s="1"/>
  <c r="AU355" i="22" s="1"/>
  <c r="AV355" i="22" s="1"/>
  <c r="AW355" i="22" s="1"/>
  <c r="AX355" i="22" s="1"/>
  <c r="AY355" i="22" s="1"/>
  <c r="AZ355" i="22" s="1"/>
  <c r="A355" i="9" s="1"/>
  <c r="AQ358" i="22"/>
  <c r="AP358" i="22" s="1"/>
  <c r="AO358" i="22" s="1"/>
  <c r="AN358" i="22" s="1"/>
  <c r="AM358" i="22" s="1"/>
  <c r="AL358" i="22" s="1"/>
  <c r="AK358" i="22" s="1"/>
  <c r="AJ358" i="22" s="1"/>
  <c r="AI358" i="22" s="1"/>
  <c r="AH358" i="22" s="1"/>
  <c r="AG358" i="22" s="1"/>
  <c r="AF358" i="22" s="1"/>
  <c r="AE358" i="22" s="1"/>
  <c r="AD358" i="22" s="1"/>
  <c r="AC358" i="22" s="1"/>
  <c r="AB358" i="22" s="1"/>
  <c r="AA358" i="22" s="1"/>
  <c r="Z358" i="22" s="1"/>
  <c r="Y358" i="22" s="1"/>
  <c r="X358" i="22" s="1"/>
  <c r="W358" i="22" s="1"/>
  <c r="V358" i="22" s="1"/>
  <c r="U358" i="22" s="1"/>
  <c r="T358" i="22" s="1"/>
  <c r="S358" i="22" s="1"/>
  <c r="R358" i="22" s="1"/>
  <c r="Q358" i="22" s="1"/>
  <c r="P358" i="22" s="1"/>
  <c r="O358" i="22" s="1"/>
  <c r="N358" i="22" s="1"/>
  <c r="M358" i="22" s="1"/>
  <c r="L358" i="22" s="1"/>
  <c r="AS377" i="22"/>
  <c r="AT377" i="22" s="1"/>
  <c r="AU377" i="22" s="1"/>
  <c r="AV377" i="22" s="1"/>
  <c r="AW377" i="22" s="1"/>
  <c r="AX377" i="22" s="1"/>
  <c r="AY377" i="22" s="1"/>
  <c r="AZ377" i="22" s="1"/>
  <c r="A377" i="9" s="1"/>
  <c r="AQ380" i="22"/>
  <c r="AP380" i="22" s="1"/>
  <c r="AO380" i="22" s="1"/>
  <c r="AN380" i="22" s="1"/>
  <c r="AM380" i="22" s="1"/>
  <c r="AL380" i="22" s="1"/>
  <c r="AK380" i="22" s="1"/>
  <c r="AJ380" i="22" s="1"/>
  <c r="AI380" i="22" s="1"/>
  <c r="AH380" i="22" s="1"/>
  <c r="AG380" i="22" s="1"/>
  <c r="AF380" i="22" s="1"/>
  <c r="AE380" i="22" s="1"/>
  <c r="AD380" i="22" s="1"/>
  <c r="AC380" i="22" s="1"/>
  <c r="AB380" i="22" s="1"/>
  <c r="AA380" i="22" s="1"/>
  <c r="Z380" i="22" s="1"/>
  <c r="Y380" i="22" s="1"/>
  <c r="X380" i="22" s="1"/>
  <c r="W380" i="22" s="1"/>
  <c r="V380" i="22" s="1"/>
  <c r="U380" i="22" s="1"/>
  <c r="T380" i="22" s="1"/>
  <c r="S380" i="22" s="1"/>
  <c r="R380" i="22" s="1"/>
  <c r="Q380" i="22" s="1"/>
  <c r="P380" i="22" s="1"/>
  <c r="O380" i="22" s="1"/>
  <c r="N380" i="22" s="1"/>
  <c r="M380" i="22" s="1"/>
  <c r="L380" i="22" s="1"/>
  <c r="AS399" i="22"/>
  <c r="AT399" i="22" s="1"/>
  <c r="AU399" i="22" s="1"/>
  <c r="AV399" i="22" s="1"/>
  <c r="AW399" i="22" s="1"/>
  <c r="AX399" i="22" s="1"/>
  <c r="AY399" i="22" s="1"/>
  <c r="AZ399" i="22" s="1"/>
  <c r="A399" i="9" s="1"/>
  <c r="AQ402" i="22"/>
  <c r="AP402" i="22" s="1"/>
  <c r="AO402" i="22" s="1"/>
  <c r="AN402" i="22" s="1"/>
  <c r="AM402" i="22" s="1"/>
  <c r="AL402" i="22" s="1"/>
  <c r="AK402" i="22" s="1"/>
  <c r="AJ402" i="22" s="1"/>
  <c r="AI402" i="22" s="1"/>
  <c r="AH402" i="22" s="1"/>
  <c r="AG402" i="22" s="1"/>
  <c r="AF402" i="22" s="1"/>
  <c r="AE402" i="22" s="1"/>
  <c r="AD402" i="22" s="1"/>
  <c r="AC402" i="22" s="1"/>
  <c r="AB402" i="22" s="1"/>
  <c r="AA402" i="22" s="1"/>
  <c r="Z402" i="22" s="1"/>
  <c r="Y402" i="22" s="1"/>
  <c r="X402" i="22" s="1"/>
  <c r="W402" i="22" s="1"/>
  <c r="V402" i="22" s="1"/>
  <c r="U402" i="22" s="1"/>
  <c r="T402" i="22" s="1"/>
  <c r="S402" i="22" s="1"/>
  <c r="R402" i="22" s="1"/>
  <c r="Q402" i="22" s="1"/>
  <c r="P402" i="22" s="1"/>
  <c r="O402" i="22" s="1"/>
  <c r="N402" i="22" s="1"/>
  <c r="M402" i="22" s="1"/>
  <c r="L402" i="22" s="1"/>
  <c r="AS421" i="22"/>
  <c r="AT421" i="22" s="1"/>
  <c r="AU421" i="22" s="1"/>
  <c r="AV421" i="22" s="1"/>
  <c r="AW421" i="22" s="1"/>
  <c r="AX421" i="22" s="1"/>
  <c r="AY421" i="22" s="1"/>
  <c r="AZ421" i="22" s="1"/>
  <c r="A421" i="9" s="1"/>
  <c r="AQ424" i="22"/>
  <c r="AP424" i="22" s="1"/>
  <c r="AO424" i="22" s="1"/>
  <c r="AN424" i="22" s="1"/>
  <c r="AM424" i="22" s="1"/>
  <c r="AL424" i="22" s="1"/>
  <c r="AK424" i="22" s="1"/>
  <c r="AJ424" i="22" s="1"/>
  <c r="AI424" i="22" s="1"/>
  <c r="AH424" i="22" s="1"/>
  <c r="AG424" i="22" s="1"/>
  <c r="AF424" i="22" s="1"/>
  <c r="AE424" i="22" s="1"/>
  <c r="AD424" i="22" s="1"/>
  <c r="AC424" i="22" s="1"/>
  <c r="AB424" i="22" s="1"/>
  <c r="AA424" i="22" s="1"/>
  <c r="Z424" i="22" s="1"/>
  <c r="Y424" i="22" s="1"/>
  <c r="X424" i="22" s="1"/>
  <c r="W424" i="22" s="1"/>
  <c r="V424" i="22" s="1"/>
  <c r="U424" i="22" s="1"/>
  <c r="T424" i="22" s="1"/>
  <c r="S424" i="22" s="1"/>
  <c r="R424" i="22" s="1"/>
  <c r="Q424" i="22" s="1"/>
  <c r="P424" i="22" s="1"/>
  <c r="O424" i="22" s="1"/>
  <c r="N424" i="22" s="1"/>
  <c r="M424" i="22" s="1"/>
  <c r="L424" i="22" s="1"/>
  <c r="AS6" i="22"/>
  <c r="AT6" i="22" s="1"/>
  <c r="AU6" i="22" s="1"/>
  <c r="AV6" i="22" s="1"/>
  <c r="AW6" i="22" s="1"/>
  <c r="AX6" i="22" s="1"/>
  <c r="AY6" i="22" s="1"/>
  <c r="AZ6" i="22" s="1"/>
  <c r="A6" i="9" s="1"/>
  <c r="AQ9" i="22"/>
  <c r="AP9" i="22" s="1"/>
  <c r="AO9" i="22" s="1"/>
  <c r="AN9" i="22" s="1"/>
  <c r="AM9" i="22" s="1"/>
  <c r="AL9" i="22" s="1"/>
  <c r="AK9" i="22" s="1"/>
  <c r="AJ9" i="22" s="1"/>
  <c r="AI9" i="22" s="1"/>
  <c r="AH9" i="22" s="1"/>
  <c r="AG9" i="22" s="1"/>
  <c r="AF9" i="22" s="1"/>
  <c r="AE9" i="22" s="1"/>
  <c r="AD9" i="22" s="1"/>
  <c r="AC9" i="22" s="1"/>
  <c r="AB9" i="22" s="1"/>
  <c r="AA9" i="22" s="1"/>
  <c r="Z9" i="22" s="1"/>
  <c r="Y9" i="22" s="1"/>
  <c r="X9" i="22" s="1"/>
  <c r="W9" i="22" s="1"/>
  <c r="V9" i="22" s="1"/>
  <c r="U9" i="22" s="1"/>
  <c r="T9" i="22" s="1"/>
  <c r="S9" i="22" s="1"/>
  <c r="R9" i="22" s="1"/>
  <c r="Q9" i="22" s="1"/>
  <c r="P9" i="22" s="1"/>
  <c r="O9" i="22" s="1"/>
  <c r="N9" i="22" s="1"/>
  <c r="M9" i="22" s="1"/>
  <c r="L9" i="22" s="1"/>
  <c r="AS28" i="22"/>
  <c r="AT28" i="22" s="1"/>
  <c r="AU28" i="22" s="1"/>
  <c r="AV28" i="22" s="1"/>
  <c r="AW28" i="22" s="1"/>
  <c r="AX28" i="22" s="1"/>
  <c r="AY28" i="22" s="1"/>
  <c r="AZ28" i="22" s="1"/>
  <c r="A28" i="9" s="1"/>
  <c r="AQ31" i="22"/>
  <c r="AP31" i="22" s="1"/>
  <c r="AO31" i="22" s="1"/>
  <c r="AN31" i="22" s="1"/>
  <c r="AM31" i="22" s="1"/>
  <c r="AL31" i="22" s="1"/>
  <c r="AK31" i="22" s="1"/>
  <c r="AJ31" i="22" s="1"/>
  <c r="AI31" i="22" s="1"/>
  <c r="AH31" i="22" s="1"/>
  <c r="AG31" i="22" s="1"/>
  <c r="AF31" i="22" s="1"/>
  <c r="AE31" i="22" s="1"/>
  <c r="AD31" i="22" s="1"/>
  <c r="AC31" i="22" s="1"/>
  <c r="AB31" i="22" s="1"/>
  <c r="AA31" i="22" s="1"/>
  <c r="Z31" i="22" s="1"/>
  <c r="Y31" i="22" s="1"/>
  <c r="X31" i="22" s="1"/>
  <c r="W31" i="22" s="1"/>
  <c r="V31" i="22" s="1"/>
  <c r="U31" i="22" s="1"/>
  <c r="T31" i="22" s="1"/>
  <c r="S31" i="22" s="1"/>
  <c r="R31" i="22" s="1"/>
  <c r="Q31" i="22" s="1"/>
  <c r="P31" i="22" s="1"/>
  <c r="O31" i="22" s="1"/>
  <c r="N31" i="22" s="1"/>
  <c r="M31" i="22" s="1"/>
  <c r="L31" i="22" s="1"/>
  <c r="AS50" i="22"/>
  <c r="AT50" i="22" s="1"/>
  <c r="AU50" i="22" s="1"/>
  <c r="AV50" i="22" s="1"/>
  <c r="AW50" i="22" s="1"/>
  <c r="AX50" i="22" s="1"/>
  <c r="AY50" i="22" s="1"/>
  <c r="AZ50" i="22" s="1"/>
  <c r="A50" i="9" s="1"/>
  <c r="AQ53" i="22"/>
  <c r="AP53" i="22" s="1"/>
  <c r="AO53" i="22" s="1"/>
  <c r="AN53" i="22" s="1"/>
  <c r="AM53" i="22" s="1"/>
  <c r="AL53" i="22" s="1"/>
  <c r="AK53" i="22" s="1"/>
  <c r="AJ53" i="22" s="1"/>
  <c r="AI53" i="22" s="1"/>
  <c r="AH53" i="22" s="1"/>
  <c r="AG53" i="22" s="1"/>
  <c r="AF53" i="22" s="1"/>
  <c r="AE53" i="22" s="1"/>
  <c r="AD53" i="22" s="1"/>
  <c r="AC53" i="22" s="1"/>
  <c r="AB53" i="22" s="1"/>
  <c r="AA53" i="22" s="1"/>
  <c r="Z53" i="22" s="1"/>
  <c r="Y53" i="22" s="1"/>
  <c r="X53" i="22" s="1"/>
  <c r="W53" i="22" s="1"/>
  <c r="V53" i="22" s="1"/>
  <c r="U53" i="22" s="1"/>
  <c r="T53" i="22" s="1"/>
  <c r="S53" i="22" s="1"/>
  <c r="R53" i="22" s="1"/>
  <c r="Q53" i="22" s="1"/>
  <c r="P53" i="22" s="1"/>
  <c r="O53" i="22" s="1"/>
  <c r="N53" i="22" s="1"/>
  <c r="M53" i="22" s="1"/>
  <c r="L53" i="22" s="1"/>
  <c r="AS72" i="22"/>
  <c r="AT72" i="22" s="1"/>
  <c r="AU72" i="22" s="1"/>
  <c r="AV72" i="22" s="1"/>
  <c r="AW72" i="22" s="1"/>
  <c r="AX72" i="22" s="1"/>
  <c r="AY72" i="22" s="1"/>
  <c r="AZ72" i="22" s="1"/>
  <c r="A72" i="9" s="1"/>
  <c r="AQ75" i="22"/>
  <c r="AP75" i="22" s="1"/>
  <c r="AO75" i="22" s="1"/>
  <c r="AN75" i="22" s="1"/>
  <c r="AM75" i="22" s="1"/>
  <c r="AL75" i="22" s="1"/>
  <c r="AK75" i="22" s="1"/>
  <c r="AJ75" i="22" s="1"/>
  <c r="AI75" i="22" s="1"/>
  <c r="AH75" i="22" s="1"/>
  <c r="AG75" i="22" s="1"/>
  <c r="AF75" i="22" s="1"/>
  <c r="AE75" i="22" s="1"/>
  <c r="AD75" i="22" s="1"/>
  <c r="AC75" i="22" s="1"/>
  <c r="AB75" i="22" s="1"/>
  <c r="AA75" i="22" s="1"/>
  <c r="Z75" i="22" s="1"/>
  <c r="Y75" i="22" s="1"/>
  <c r="X75" i="22" s="1"/>
  <c r="W75" i="22" s="1"/>
  <c r="V75" i="22" s="1"/>
  <c r="U75" i="22" s="1"/>
  <c r="T75" i="22" s="1"/>
  <c r="S75" i="22" s="1"/>
  <c r="R75" i="22" s="1"/>
  <c r="Q75" i="22" s="1"/>
  <c r="P75" i="22" s="1"/>
  <c r="O75" i="22" s="1"/>
  <c r="N75" i="22" s="1"/>
  <c r="M75" i="22" s="1"/>
  <c r="L75" i="22" s="1"/>
  <c r="AS94" i="22"/>
  <c r="AT94" i="22" s="1"/>
  <c r="AU94" i="22" s="1"/>
  <c r="AV94" i="22" s="1"/>
  <c r="AW94" i="22" s="1"/>
  <c r="AX94" i="22" s="1"/>
  <c r="AY94" i="22" s="1"/>
  <c r="AZ94" i="22" s="1"/>
  <c r="A94" i="9" s="1"/>
  <c r="AQ97" i="22"/>
  <c r="AP97" i="22" s="1"/>
  <c r="AO97" i="22" s="1"/>
  <c r="AN97" i="22" s="1"/>
  <c r="AM97" i="22" s="1"/>
  <c r="AL97" i="22" s="1"/>
  <c r="AK97" i="22" s="1"/>
  <c r="AJ97" i="22" s="1"/>
  <c r="AI97" i="22" s="1"/>
  <c r="AH97" i="22" s="1"/>
  <c r="AG97" i="22" s="1"/>
  <c r="AF97" i="22" s="1"/>
  <c r="AE97" i="22" s="1"/>
  <c r="AD97" i="22" s="1"/>
  <c r="AC97" i="22" s="1"/>
  <c r="AB97" i="22" s="1"/>
  <c r="AA97" i="22" s="1"/>
  <c r="Z97" i="22" s="1"/>
  <c r="Y97" i="22" s="1"/>
  <c r="X97" i="22" s="1"/>
  <c r="W97" i="22" s="1"/>
  <c r="V97" i="22" s="1"/>
  <c r="U97" i="22" s="1"/>
  <c r="T97" i="22" s="1"/>
  <c r="S97" i="22" s="1"/>
  <c r="R97" i="22" s="1"/>
  <c r="Q97" i="22" s="1"/>
  <c r="P97" i="22" s="1"/>
  <c r="O97" i="22" s="1"/>
  <c r="N97" i="22" s="1"/>
  <c r="M97" i="22" s="1"/>
  <c r="L97" i="22" s="1"/>
  <c r="AS116" i="22"/>
  <c r="AT116" i="22" s="1"/>
  <c r="AU116" i="22" s="1"/>
  <c r="AV116" i="22" s="1"/>
  <c r="AW116" i="22" s="1"/>
  <c r="AX116" i="22" s="1"/>
  <c r="AY116" i="22" s="1"/>
  <c r="AZ116" i="22" s="1"/>
  <c r="A116" i="9" s="1"/>
  <c r="AQ119" i="22"/>
  <c r="AP119" i="22" s="1"/>
  <c r="AO119" i="22" s="1"/>
  <c r="AN119" i="22" s="1"/>
  <c r="AM119" i="22" s="1"/>
  <c r="AL119" i="22" s="1"/>
  <c r="AK119" i="22" s="1"/>
  <c r="AJ119" i="22" s="1"/>
  <c r="AI119" i="22" s="1"/>
  <c r="AH119" i="22" s="1"/>
  <c r="AG119" i="22" s="1"/>
  <c r="AF119" i="22" s="1"/>
  <c r="AE119" i="22" s="1"/>
  <c r="AD119" i="22" s="1"/>
  <c r="AC119" i="22" s="1"/>
  <c r="AB119" i="22" s="1"/>
  <c r="AA119" i="22" s="1"/>
  <c r="Z119" i="22" s="1"/>
  <c r="Y119" i="22" s="1"/>
  <c r="X119" i="22" s="1"/>
  <c r="W119" i="22" s="1"/>
  <c r="V119" i="22" s="1"/>
  <c r="U119" i="22" s="1"/>
  <c r="T119" i="22" s="1"/>
  <c r="S119" i="22" s="1"/>
  <c r="R119" i="22" s="1"/>
  <c r="Q119" i="22" s="1"/>
  <c r="P119" i="22" s="1"/>
  <c r="O119" i="22" s="1"/>
  <c r="N119" i="22" s="1"/>
  <c r="M119" i="22" s="1"/>
  <c r="L119" i="22" s="1"/>
  <c r="AS138" i="22"/>
  <c r="AT138" i="22" s="1"/>
  <c r="AU138" i="22" s="1"/>
  <c r="AV138" i="22" s="1"/>
  <c r="AW138" i="22" s="1"/>
  <c r="AX138" i="22" s="1"/>
  <c r="AY138" i="22" s="1"/>
  <c r="AZ138" i="22" s="1"/>
  <c r="A138" i="9" s="1"/>
  <c r="AQ141" i="22"/>
  <c r="AP141" i="22" s="1"/>
  <c r="AO141" i="22" s="1"/>
  <c r="AN141" i="22" s="1"/>
  <c r="AM141" i="22" s="1"/>
  <c r="AL141" i="22" s="1"/>
  <c r="AK141" i="22" s="1"/>
  <c r="AJ141" i="22" s="1"/>
  <c r="AI141" i="22" s="1"/>
  <c r="AH141" i="22" s="1"/>
  <c r="AG141" i="22" s="1"/>
  <c r="AF141" i="22" s="1"/>
  <c r="AE141" i="22" s="1"/>
  <c r="AD141" i="22" s="1"/>
  <c r="AC141" i="22" s="1"/>
  <c r="AB141" i="22" s="1"/>
  <c r="AA141" i="22" s="1"/>
  <c r="Z141" i="22" s="1"/>
  <c r="Y141" i="22" s="1"/>
  <c r="X141" i="22" s="1"/>
  <c r="W141" i="22" s="1"/>
  <c r="V141" i="22" s="1"/>
  <c r="U141" i="22" s="1"/>
  <c r="T141" i="22" s="1"/>
  <c r="S141" i="22" s="1"/>
  <c r="R141" i="22" s="1"/>
  <c r="Q141" i="22" s="1"/>
  <c r="P141" i="22" s="1"/>
  <c r="O141" i="22" s="1"/>
  <c r="N141" i="22" s="1"/>
  <c r="M141" i="22" s="1"/>
  <c r="L141" i="22" s="1"/>
  <c r="AS160" i="22"/>
  <c r="AT160" i="22" s="1"/>
  <c r="AU160" i="22" s="1"/>
  <c r="AV160" i="22" s="1"/>
  <c r="AW160" i="22" s="1"/>
  <c r="AX160" i="22" s="1"/>
  <c r="AY160" i="22" s="1"/>
  <c r="AZ160" i="22" s="1"/>
  <c r="A160" i="9" s="1"/>
  <c r="AQ163" i="22"/>
  <c r="AP163" i="22" s="1"/>
  <c r="AO163" i="22" s="1"/>
  <c r="AN163" i="22" s="1"/>
  <c r="AM163" i="22" s="1"/>
  <c r="AL163" i="22" s="1"/>
  <c r="AK163" i="22" s="1"/>
  <c r="AJ163" i="22" s="1"/>
  <c r="AI163" i="22" s="1"/>
  <c r="AH163" i="22" s="1"/>
  <c r="AG163" i="22" s="1"/>
  <c r="AF163" i="22" s="1"/>
  <c r="AE163" i="22" s="1"/>
  <c r="AD163" i="22" s="1"/>
  <c r="AC163" i="22" s="1"/>
  <c r="AB163" i="22" s="1"/>
  <c r="AA163" i="22" s="1"/>
  <c r="Z163" i="22" s="1"/>
  <c r="Y163" i="22" s="1"/>
  <c r="X163" i="22" s="1"/>
  <c r="W163" i="22" s="1"/>
  <c r="V163" i="22" s="1"/>
  <c r="U163" i="22" s="1"/>
  <c r="T163" i="22" s="1"/>
  <c r="S163" i="22" s="1"/>
  <c r="R163" i="22" s="1"/>
  <c r="Q163" i="22" s="1"/>
  <c r="P163" i="22" s="1"/>
  <c r="O163" i="22" s="1"/>
  <c r="N163" i="22" s="1"/>
  <c r="M163" i="22" s="1"/>
  <c r="L163" i="22" s="1"/>
  <c r="AS182" i="22"/>
  <c r="AT182" i="22" s="1"/>
  <c r="AU182" i="22" s="1"/>
  <c r="AV182" i="22" s="1"/>
  <c r="AW182" i="22" s="1"/>
  <c r="AX182" i="22" s="1"/>
  <c r="AY182" i="22" s="1"/>
  <c r="AZ182" i="22" s="1"/>
  <c r="A182" i="9" s="1"/>
  <c r="AQ185" i="22"/>
  <c r="AP185" i="22" s="1"/>
  <c r="AO185" i="22" s="1"/>
  <c r="AN185" i="22" s="1"/>
  <c r="AM185" i="22" s="1"/>
  <c r="AL185" i="22" s="1"/>
  <c r="AK185" i="22" s="1"/>
  <c r="AJ185" i="22" s="1"/>
  <c r="AI185" i="22" s="1"/>
  <c r="AH185" i="22" s="1"/>
  <c r="AG185" i="22" s="1"/>
  <c r="AF185" i="22" s="1"/>
  <c r="AE185" i="22" s="1"/>
  <c r="AD185" i="22" s="1"/>
  <c r="AC185" i="22" s="1"/>
  <c r="AB185" i="22" s="1"/>
  <c r="AA185" i="22" s="1"/>
  <c r="Z185" i="22" s="1"/>
  <c r="Y185" i="22" s="1"/>
  <c r="X185" i="22" s="1"/>
  <c r="W185" i="22" s="1"/>
  <c r="V185" i="22" s="1"/>
  <c r="U185" i="22" s="1"/>
  <c r="T185" i="22" s="1"/>
  <c r="S185" i="22" s="1"/>
  <c r="R185" i="22" s="1"/>
  <c r="Q185" i="22" s="1"/>
  <c r="P185" i="22" s="1"/>
  <c r="O185" i="22" s="1"/>
  <c r="N185" i="22" s="1"/>
  <c r="M185" i="22" s="1"/>
  <c r="L185" i="22" s="1"/>
  <c r="AS204" i="22"/>
  <c r="AT204" i="22" s="1"/>
  <c r="AU204" i="22" s="1"/>
  <c r="AV204" i="22" s="1"/>
  <c r="AW204" i="22" s="1"/>
  <c r="AX204" i="22" s="1"/>
  <c r="AY204" i="22" s="1"/>
  <c r="AZ204" i="22" s="1"/>
  <c r="A204" i="9" s="1"/>
  <c r="AQ207" i="22"/>
  <c r="AP207" i="22" s="1"/>
  <c r="AO207" i="22" s="1"/>
  <c r="AN207" i="22" s="1"/>
  <c r="AM207" i="22" s="1"/>
  <c r="AL207" i="22" s="1"/>
  <c r="AK207" i="22" s="1"/>
  <c r="AJ207" i="22" s="1"/>
  <c r="AI207" i="22" s="1"/>
  <c r="AH207" i="22" s="1"/>
  <c r="AG207" i="22" s="1"/>
  <c r="AF207" i="22" s="1"/>
  <c r="AE207" i="22" s="1"/>
  <c r="AD207" i="22" s="1"/>
  <c r="AC207" i="22" s="1"/>
  <c r="AB207" i="22" s="1"/>
  <c r="AA207" i="22" s="1"/>
  <c r="Z207" i="22" s="1"/>
  <c r="Y207" i="22" s="1"/>
  <c r="X207" i="22" s="1"/>
  <c r="W207" i="22" s="1"/>
  <c r="V207" i="22" s="1"/>
  <c r="U207" i="22" s="1"/>
  <c r="T207" i="22" s="1"/>
  <c r="S207" i="22" s="1"/>
  <c r="R207" i="22" s="1"/>
  <c r="Q207" i="22" s="1"/>
  <c r="P207" i="22" s="1"/>
  <c r="O207" i="22" s="1"/>
  <c r="N207" i="22" s="1"/>
  <c r="M207" i="22" s="1"/>
  <c r="L207" i="22" s="1"/>
  <c r="AS226" i="22"/>
  <c r="AT226" i="22" s="1"/>
  <c r="AU226" i="22" s="1"/>
  <c r="AV226" i="22" s="1"/>
  <c r="AW226" i="22" s="1"/>
  <c r="AX226" i="22" s="1"/>
  <c r="AY226" i="22" s="1"/>
  <c r="AZ226" i="22" s="1"/>
  <c r="A226" i="9" s="1"/>
  <c r="AQ229" i="22"/>
  <c r="AP229" i="22" s="1"/>
  <c r="AO229" i="22" s="1"/>
  <c r="AN229" i="22" s="1"/>
  <c r="AM229" i="22" s="1"/>
  <c r="AL229" i="22" s="1"/>
  <c r="AK229" i="22" s="1"/>
  <c r="AJ229" i="22" s="1"/>
  <c r="AI229" i="22" s="1"/>
  <c r="AH229" i="22" s="1"/>
  <c r="AG229" i="22" s="1"/>
  <c r="AF229" i="22" s="1"/>
  <c r="AE229" i="22" s="1"/>
  <c r="AD229" i="22" s="1"/>
  <c r="AC229" i="22" s="1"/>
  <c r="AB229" i="22" s="1"/>
  <c r="AA229" i="22" s="1"/>
  <c r="Z229" i="22" s="1"/>
  <c r="Y229" i="22" s="1"/>
  <c r="X229" i="22" s="1"/>
  <c r="W229" i="22" s="1"/>
  <c r="V229" i="22" s="1"/>
  <c r="U229" i="22" s="1"/>
  <c r="T229" i="22" s="1"/>
  <c r="S229" i="22" s="1"/>
  <c r="R229" i="22" s="1"/>
  <c r="Q229" i="22" s="1"/>
  <c r="P229" i="22" s="1"/>
  <c r="O229" i="22" s="1"/>
  <c r="N229" i="22" s="1"/>
  <c r="M229" i="22" s="1"/>
  <c r="L229" i="22" s="1"/>
  <c r="AS248" i="22"/>
  <c r="AT248" i="22" s="1"/>
  <c r="AU248" i="22" s="1"/>
  <c r="AV248" i="22" s="1"/>
  <c r="AW248" i="22" s="1"/>
  <c r="AX248" i="22" s="1"/>
  <c r="AY248" i="22" s="1"/>
  <c r="AZ248" i="22" s="1"/>
  <c r="A248" i="9" s="1"/>
  <c r="AQ251" i="22"/>
  <c r="AP251" i="22" s="1"/>
  <c r="AO251" i="22" s="1"/>
  <c r="AN251" i="22" s="1"/>
  <c r="AM251" i="22" s="1"/>
  <c r="AL251" i="22" s="1"/>
  <c r="AK251" i="22" s="1"/>
  <c r="AJ251" i="22" s="1"/>
  <c r="AI251" i="22" s="1"/>
  <c r="AH251" i="22" s="1"/>
  <c r="AG251" i="22" s="1"/>
  <c r="AF251" i="22" s="1"/>
  <c r="AE251" i="22" s="1"/>
  <c r="AD251" i="22" s="1"/>
  <c r="AC251" i="22" s="1"/>
  <c r="AB251" i="22" s="1"/>
  <c r="AA251" i="22" s="1"/>
  <c r="Z251" i="22" s="1"/>
  <c r="Y251" i="22" s="1"/>
  <c r="X251" i="22" s="1"/>
  <c r="W251" i="22" s="1"/>
  <c r="V251" i="22" s="1"/>
  <c r="U251" i="22" s="1"/>
  <c r="T251" i="22" s="1"/>
  <c r="S251" i="22" s="1"/>
  <c r="R251" i="22" s="1"/>
  <c r="Q251" i="22" s="1"/>
  <c r="P251" i="22" s="1"/>
  <c r="O251" i="22" s="1"/>
  <c r="N251" i="22" s="1"/>
  <c r="M251" i="22" s="1"/>
  <c r="L251" i="22" s="1"/>
  <c r="AS270" i="22"/>
  <c r="AT270" i="22" s="1"/>
  <c r="AU270" i="22" s="1"/>
  <c r="AV270" i="22" s="1"/>
  <c r="AW270" i="22" s="1"/>
  <c r="AX270" i="22" s="1"/>
  <c r="AY270" i="22" s="1"/>
  <c r="AZ270" i="22" s="1"/>
  <c r="A270" i="9" s="1"/>
  <c r="AQ273" i="22"/>
  <c r="AP273" i="22" s="1"/>
  <c r="AO273" i="22" s="1"/>
  <c r="AN273" i="22" s="1"/>
  <c r="AM273" i="22" s="1"/>
  <c r="AL273" i="22" s="1"/>
  <c r="AK273" i="22" s="1"/>
  <c r="AJ273" i="22" s="1"/>
  <c r="AI273" i="22" s="1"/>
  <c r="AH273" i="22" s="1"/>
  <c r="AG273" i="22" s="1"/>
  <c r="AF273" i="22" s="1"/>
  <c r="AE273" i="22" s="1"/>
  <c r="AD273" i="22" s="1"/>
  <c r="AC273" i="22" s="1"/>
  <c r="AB273" i="22" s="1"/>
  <c r="AA273" i="22" s="1"/>
  <c r="Z273" i="22" s="1"/>
  <c r="Y273" i="22" s="1"/>
  <c r="X273" i="22" s="1"/>
  <c r="W273" i="22" s="1"/>
  <c r="V273" i="22" s="1"/>
  <c r="U273" i="22" s="1"/>
  <c r="T273" i="22" s="1"/>
  <c r="S273" i="22" s="1"/>
  <c r="R273" i="22" s="1"/>
  <c r="Q273" i="22" s="1"/>
  <c r="P273" i="22" s="1"/>
  <c r="O273" i="22" s="1"/>
  <c r="N273" i="22" s="1"/>
  <c r="M273" i="22" s="1"/>
  <c r="L273" i="22" s="1"/>
  <c r="AS292" i="22"/>
  <c r="AT292" i="22" s="1"/>
  <c r="AU292" i="22" s="1"/>
  <c r="AV292" i="22" s="1"/>
  <c r="AW292" i="22" s="1"/>
  <c r="AX292" i="22" s="1"/>
  <c r="AY292" i="22" s="1"/>
  <c r="AZ292" i="22" s="1"/>
  <c r="A292" i="9" s="1"/>
  <c r="AS314" i="22"/>
  <c r="AT314" i="22" s="1"/>
  <c r="AU314" i="22" s="1"/>
  <c r="AV314" i="22" s="1"/>
  <c r="AW314" i="22" s="1"/>
  <c r="AX314" i="22" s="1"/>
  <c r="AY314" i="22" s="1"/>
  <c r="AZ314" i="22" s="1"/>
  <c r="A314" i="9" s="1"/>
  <c r="AQ317" i="22"/>
  <c r="AP317" i="22" s="1"/>
  <c r="AO317" i="22" s="1"/>
  <c r="AN317" i="22" s="1"/>
  <c r="AM317" i="22" s="1"/>
  <c r="AL317" i="22" s="1"/>
  <c r="AK317" i="22" s="1"/>
  <c r="AJ317" i="22" s="1"/>
  <c r="AI317" i="22" s="1"/>
  <c r="AH317" i="22" s="1"/>
  <c r="AG317" i="22" s="1"/>
  <c r="AF317" i="22" s="1"/>
  <c r="AE317" i="22" s="1"/>
  <c r="AD317" i="22" s="1"/>
  <c r="AC317" i="22" s="1"/>
  <c r="AB317" i="22" s="1"/>
  <c r="AA317" i="22" s="1"/>
  <c r="Z317" i="22" s="1"/>
  <c r="Y317" i="22" s="1"/>
  <c r="X317" i="22" s="1"/>
  <c r="W317" i="22" s="1"/>
  <c r="V317" i="22" s="1"/>
  <c r="U317" i="22" s="1"/>
  <c r="T317" i="22" s="1"/>
  <c r="S317" i="22" s="1"/>
  <c r="R317" i="22" s="1"/>
  <c r="Q317" i="22" s="1"/>
  <c r="P317" i="22" s="1"/>
  <c r="O317" i="22" s="1"/>
  <c r="N317" i="22" s="1"/>
  <c r="M317" i="22" s="1"/>
  <c r="L317" i="22" s="1"/>
  <c r="AQ339" i="22"/>
  <c r="AP339" i="22" s="1"/>
  <c r="AO339" i="22" s="1"/>
  <c r="AN339" i="22" s="1"/>
  <c r="AM339" i="22" s="1"/>
  <c r="AL339" i="22" s="1"/>
  <c r="AK339" i="22" s="1"/>
  <c r="AJ339" i="22" s="1"/>
  <c r="AI339" i="22" s="1"/>
  <c r="AH339" i="22" s="1"/>
  <c r="AG339" i="22" s="1"/>
  <c r="AF339" i="22" s="1"/>
  <c r="AE339" i="22" s="1"/>
  <c r="AD339" i="22" s="1"/>
  <c r="AC339" i="22" s="1"/>
  <c r="AB339" i="22" s="1"/>
  <c r="AA339" i="22" s="1"/>
  <c r="Z339" i="22" s="1"/>
  <c r="Y339" i="22" s="1"/>
  <c r="X339" i="22" s="1"/>
  <c r="W339" i="22" s="1"/>
  <c r="V339" i="22" s="1"/>
  <c r="U339" i="22" s="1"/>
  <c r="T339" i="22" s="1"/>
  <c r="S339" i="22" s="1"/>
  <c r="R339" i="22" s="1"/>
  <c r="Q339" i="22" s="1"/>
  <c r="P339" i="22" s="1"/>
  <c r="O339" i="22" s="1"/>
  <c r="N339" i="22" s="1"/>
  <c r="M339" i="22" s="1"/>
  <c r="L339" i="22" s="1"/>
  <c r="AS358" i="22"/>
  <c r="AT358" i="22" s="1"/>
  <c r="AU358" i="22" s="1"/>
  <c r="AV358" i="22" s="1"/>
  <c r="AW358" i="22" s="1"/>
  <c r="AX358" i="22" s="1"/>
  <c r="AY358" i="22" s="1"/>
  <c r="AZ358" i="22" s="1"/>
  <c r="A358" i="9" s="1"/>
  <c r="AQ361" i="22"/>
  <c r="AP361" i="22" s="1"/>
  <c r="AO361" i="22" s="1"/>
  <c r="AN361" i="22" s="1"/>
  <c r="AM361" i="22" s="1"/>
  <c r="AL361" i="22" s="1"/>
  <c r="AK361" i="22" s="1"/>
  <c r="AJ361" i="22" s="1"/>
  <c r="AI361" i="22" s="1"/>
  <c r="AH361" i="22" s="1"/>
  <c r="AG361" i="22" s="1"/>
  <c r="AF361" i="22" s="1"/>
  <c r="AE361" i="22" s="1"/>
  <c r="AD361" i="22" s="1"/>
  <c r="AC361" i="22" s="1"/>
  <c r="AB361" i="22" s="1"/>
  <c r="AA361" i="22" s="1"/>
  <c r="Z361" i="22" s="1"/>
  <c r="Y361" i="22" s="1"/>
  <c r="X361" i="22" s="1"/>
  <c r="W361" i="22" s="1"/>
  <c r="V361" i="22" s="1"/>
  <c r="U361" i="22" s="1"/>
  <c r="T361" i="22" s="1"/>
  <c r="S361" i="22" s="1"/>
  <c r="R361" i="22" s="1"/>
  <c r="Q361" i="22" s="1"/>
  <c r="P361" i="22" s="1"/>
  <c r="O361" i="22" s="1"/>
  <c r="N361" i="22" s="1"/>
  <c r="M361" i="22" s="1"/>
  <c r="L361" i="22" s="1"/>
  <c r="AS380" i="22"/>
  <c r="AT380" i="22" s="1"/>
  <c r="AU380" i="22" s="1"/>
  <c r="AV380" i="22" s="1"/>
  <c r="AW380" i="22" s="1"/>
  <c r="AX380" i="22" s="1"/>
  <c r="AY380" i="22" s="1"/>
  <c r="AZ380" i="22" s="1"/>
  <c r="A380" i="9" s="1"/>
  <c r="AQ383" i="22"/>
  <c r="AP383" i="22" s="1"/>
  <c r="AO383" i="22" s="1"/>
  <c r="AN383" i="22" s="1"/>
  <c r="AM383" i="22" s="1"/>
  <c r="AL383" i="22" s="1"/>
  <c r="AK383" i="22" s="1"/>
  <c r="AJ383" i="22" s="1"/>
  <c r="AI383" i="22" s="1"/>
  <c r="AH383" i="22" s="1"/>
  <c r="AG383" i="22" s="1"/>
  <c r="AF383" i="22" s="1"/>
  <c r="AE383" i="22" s="1"/>
  <c r="AD383" i="22" s="1"/>
  <c r="AC383" i="22" s="1"/>
  <c r="AB383" i="22" s="1"/>
  <c r="AA383" i="22" s="1"/>
  <c r="Z383" i="22" s="1"/>
  <c r="Y383" i="22" s="1"/>
  <c r="X383" i="22" s="1"/>
  <c r="W383" i="22" s="1"/>
  <c r="V383" i="22" s="1"/>
  <c r="U383" i="22" s="1"/>
  <c r="T383" i="22" s="1"/>
  <c r="S383" i="22" s="1"/>
  <c r="R383" i="22" s="1"/>
  <c r="Q383" i="22" s="1"/>
  <c r="P383" i="22" s="1"/>
  <c r="O383" i="22" s="1"/>
  <c r="N383" i="22" s="1"/>
  <c r="M383" i="22" s="1"/>
  <c r="L383" i="22" s="1"/>
  <c r="AS402" i="22"/>
  <c r="AT402" i="22" s="1"/>
  <c r="AU402" i="22" s="1"/>
  <c r="AV402" i="22" s="1"/>
  <c r="AW402" i="22" s="1"/>
  <c r="AX402" i="22" s="1"/>
  <c r="AY402" i="22" s="1"/>
  <c r="AZ402" i="22" s="1"/>
  <c r="A402" i="9" s="1"/>
  <c r="AQ405" i="22"/>
  <c r="AP405" i="22" s="1"/>
  <c r="AO405" i="22" s="1"/>
  <c r="AN405" i="22" s="1"/>
  <c r="AM405" i="22" s="1"/>
  <c r="AL405" i="22" s="1"/>
  <c r="AK405" i="22" s="1"/>
  <c r="AJ405" i="22" s="1"/>
  <c r="AI405" i="22" s="1"/>
  <c r="AH405" i="22" s="1"/>
  <c r="AG405" i="22" s="1"/>
  <c r="AF405" i="22" s="1"/>
  <c r="AE405" i="22" s="1"/>
  <c r="AD405" i="22" s="1"/>
  <c r="AC405" i="22" s="1"/>
  <c r="AB405" i="22" s="1"/>
  <c r="AA405" i="22" s="1"/>
  <c r="Z405" i="22" s="1"/>
  <c r="Y405" i="22" s="1"/>
  <c r="X405" i="22" s="1"/>
  <c r="W405" i="22" s="1"/>
  <c r="V405" i="22" s="1"/>
  <c r="U405" i="22" s="1"/>
  <c r="T405" i="22" s="1"/>
  <c r="S405" i="22" s="1"/>
  <c r="R405" i="22" s="1"/>
  <c r="Q405" i="22" s="1"/>
  <c r="P405" i="22" s="1"/>
  <c r="O405" i="22" s="1"/>
  <c r="N405" i="22" s="1"/>
  <c r="M405" i="22" s="1"/>
  <c r="L405" i="22" s="1"/>
  <c r="AS424" i="22"/>
  <c r="AT424" i="22" s="1"/>
  <c r="AU424" i="22" s="1"/>
  <c r="AV424" i="22" s="1"/>
  <c r="AW424" i="22" s="1"/>
  <c r="AX424" i="22" s="1"/>
  <c r="AY424" i="22" s="1"/>
  <c r="AZ424" i="22" s="1"/>
  <c r="A424" i="9" s="1"/>
  <c r="AQ427" i="22"/>
  <c r="AP427" i="22" s="1"/>
  <c r="AO427" i="22" s="1"/>
  <c r="AN427" i="22" s="1"/>
  <c r="AM427" i="22" s="1"/>
  <c r="AL427" i="22" s="1"/>
  <c r="AK427" i="22" s="1"/>
  <c r="AJ427" i="22" s="1"/>
  <c r="AI427" i="22" s="1"/>
  <c r="AH427" i="22" s="1"/>
  <c r="AG427" i="22" s="1"/>
  <c r="AF427" i="22" s="1"/>
  <c r="AE427" i="22" s="1"/>
  <c r="AD427" i="22" s="1"/>
  <c r="AC427" i="22" s="1"/>
  <c r="AB427" i="22" s="1"/>
  <c r="AA427" i="22" s="1"/>
  <c r="Z427" i="22" s="1"/>
  <c r="Y427" i="22" s="1"/>
  <c r="X427" i="22" s="1"/>
  <c r="W427" i="22" s="1"/>
  <c r="V427" i="22" s="1"/>
  <c r="U427" i="22" s="1"/>
  <c r="T427" i="22" s="1"/>
  <c r="S427" i="22" s="1"/>
  <c r="R427" i="22" s="1"/>
  <c r="Q427" i="22" s="1"/>
  <c r="P427" i="22" s="1"/>
  <c r="O427" i="22" s="1"/>
  <c r="N427" i="22" s="1"/>
  <c r="M427" i="22" s="1"/>
  <c r="L427" i="22" s="1"/>
  <c r="AS9" i="22"/>
  <c r="AT9" i="22" s="1"/>
  <c r="AU9" i="22" s="1"/>
  <c r="AV9" i="22" s="1"/>
  <c r="AW9" i="22" s="1"/>
  <c r="AX9" i="22" s="1"/>
  <c r="AQ12" i="22"/>
  <c r="AP12" i="22" s="1"/>
  <c r="AO12" i="22" s="1"/>
  <c r="AN12" i="22" s="1"/>
  <c r="AM12" i="22" s="1"/>
  <c r="AL12" i="22" s="1"/>
  <c r="AK12" i="22" s="1"/>
  <c r="AJ12" i="22" s="1"/>
  <c r="AI12" i="22" s="1"/>
  <c r="AH12" i="22" s="1"/>
  <c r="AG12" i="22" s="1"/>
  <c r="AF12" i="22" s="1"/>
  <c r="AE12" i="22" s="1"/>
  <c r="AD12" i="22" s="1"/>
  <c r="AC12" i="22" s="1"/>
  <c r="AB12" i="22" s="1"/>
  <c r="AA12" i="22" s="1"/>
  <c r="Z12" i="22" s="1"/>
  <c r="Y12" i="22" s="1"/>
  <c r="X12" i="22" s="1"/>
  <c r="W12" i="22" s="1"/>
  <c r="V12" i="22" s="1"/>
  <c r="U12" i="22" s="1"/>
  <c r="T12" i="22" s="1"/>
  <c r="S12" i="22" s="1"/>
  <c r="R12" i="22" s="1"/>
  <c r="Q12" i="22" s="1"/>
  <c r="P12" i="22" s="1"/>
  <c r="O12" i="22" s="1"/>
  <c r="N12" i="22" s="1"/>
  <c r="M12" i="22" s="1"/>
  <c r="L12" i="22" s="1"/>
  <c r="AS31" i="22"/>
  <c r="AT31" i="22" s="1"/>
  <c r="AU31" i="22" s="1"/>
  <c r="AV31" i="22" s="1"/>
  <c r="AW31" i="22" s="1"/>
  <c r="AX31" i="22" s="1"/>
  <c r="AY31" i="22" s="1"/>
  <c r="AZ31" i="22" s="1"/>
  <c r="A31" i="9" s="1"/>
  <c r="AQ34" i="22"/>
  <c r="AP34" i="22" s="1"/>
  <c r="AO34" i="22" s="1"/>
  <c r="AN34" i="22" s="1"/>
  <c r="AM34" i="22" s="1"/>
  <c r="AL34" i="22" s="1"/>
  <c r="AK34" i="22" s="1"/>
  <c r="AJ34" i="22" s="1"/>
  <c r="AI34" i="22" s="1"/>
  <c r="AH34" i="22" s="1"/>
  <c r="AG34" i="22" s="1"/>
  <c r="AF34" i="22" s="1"/>
  <c r="AE34" i="22" s="1"/>
  <c r="AD34" i="22" s="1"/>
  <c r="AC34" i="22" s="1"/>
  <c r="AB34" i="22" s="1"/>
  <c r="AA34" i="22" s="1"/>
  <c r="Z34" i="22" s="1"/>
  <c r="Y34" i="22" s="1"/>
  <c r="X34" i="22" s="1"/>
  <c r="W34" i="22" s="1"/>
  <c r="V34" i="22" s="1"/>
  <c r="U34" i="22" s="1"/>
  <c r="T34" i="22" s="1"/>
  <c r="S34" i="22" s="1"/>
  <c r="R34" i="22" s="1"/>
  <c r="Q34" i="22" s="1"/>
  <c r="P34" i="22" s="1"/>
  <c r="O34" i="22" s="1"/>
  <c r="N34" i="22" s="1"/>
  <c r="M34" i="22" s="1"/>
  <c r="L34" i="22" s="1"/>
  <c r="AS53" i="22"/>
  <c r="AT53" i="22" s="1"/>
  <c r="AU53" i="22" s="1"/>
  <c r="AV53" i="22" s="1"/>
  <c r="AW53" i="22" s="1"/>
  <c r="AX53" i="22" s="1"/>
  <c r="AY53" i="22" s="1"/>
  <c r="AZ53" i="22" s="1"/>
  <c r="A53" i="9" s="1"/>
  <c r="AQ56" i="22"/>
  <c r="AP56" i="22" s="1"/>
  <c r="AO56" i="22" s="1"/>
  <c r="AN56" i="22" s="1"/>
  <c r="AM56" i="22" s="1"/>
  <c r="AL56" i="22" s="1"/>
  <c r="AK56" i="22" s="1"/>
  <c r="AJ56" i="22" s="1"/>
  <c r="AI56" i="22" s="1"/>
  <c r="AH56" i="22" s="1"/>
  <c r="AG56" i="22" s="1"/>
  <c r="AF56" i="22" s="1"/>
  <c r="AE56" i="22" s="1"/>
  <c r="AD56" i="22" s="1"/>
  <c r="AC56" i="22" s="1"/>
  <c r="AB56" i="22" s="1"/>
  <c r="AA56" i="22" s="1"/>
  <c r="Z56" i="22" s="1"/>
  <c r="Y56" i="22" s="1"/>
  <c r="X56" i="22" s="1"/>
  <c r="W56" i="22" s="1"/>
  <c r="V56" i="22" s="1"/>
  <c r="U56" i="22" s="1"/>
  <c r="T56" i="22" s="1"/>
  <c r="S56" i="22" s="1"/>
  <c r="R56" i="22" s="1"/>
  <c r="Q56" i="22" s="1"/>
  <c r="P56" i="22" s="1"/>
  <c r="O56" i="22" s="1"/>
  <c r="N56" i="22" s="1"/>
  <c r="M56" i="22" s="1"/>
  <c r="L56" i="22" s="1"/>
  <c r="AS75" i="22"/>
  <c r="AT75" i="22" s="1"/>
  <c r="AU75" i="22" s="1"/>
  <c r="AV75" i="22" s="1"/>
  <c r="AW75" i="22" s="1"/>
  <c r="AX75" i="22" s="1"/>
  <c r="AY75" i="22" s="1"/>
  <c r="AZ75" i="22" s="1"/>
  <c r="A75" i="9" s="1"/>
  <c r="AQ78" i="22"/>
  <c r="AP78" i="22" s="1"/>
  <c r="AO78" i="22" s="1"/>
  <c r="AN78" i="22" s="1"/>
  <c r="AM78" i="22" s="1"/>
  <c r="AL78" i="22" s="1"/>
  <c r="AK78" i="22" s="1"/>
  <c r="AJ78" i="22" s="1"/>
  <c r="AI78" i="22" s="1"/>
  <c r="AH78" i="22" s="1"/>
  <c r="AG78" i="22" s="1"/>
  <c r="AF78" i="22" s="1"/>
  <c r="AE78" i="22" s="1"/>
  <c r="AD78" i="22" s="1"/>
  <c r="AC78" i="22" s="1"/>
  <c r="AB78" i="22" s="1"/>
  <c r="AA78" i="22" s="1"/>
  <c r="Z78" i="22" s="1"/>
  <c r="Y78" i="22" s="1"/>
  <c r="X78" i="22" s="1"/>
  <c r="W78" i="22" s="1"/>
  <c r="V78" i="22" s="1"/>
  <c r="U78" i="22" s="1"/>
  <c r="T78" i="22" s="1"/>
  <c r="S78" i="22" s="1"/>
  <c r="R78" i="22" s="1"/>
  <c r="Q78" i="22" s="1"/>
  <c r="P78" i="22" s="1"/>
  <c r="O78" i="22" s="1"/>
  <c r="N78" i="22" s="1"/>
  <c r="M78" i="22" s="1"/>
  <c r="L78" i="22" s="1"/>
  <c r="AS97" i="22"/>
  <c r="AT97" i="22" s="1"/>
  <c r="AU97" i="22" s="1"/>
  <c r="AV97" i="22" s="1"/>
  <c r="AW97" i="22" s="1"/>
  <c r="AX97" i="22" s="1"/>
  <c r="AY97" i="22" s="1"/>
  <c r="AZ97" i="22" s="1"/>
  <c r="A97" i="9" s="1"/>
  <c r="AQ100" i="22"/>
  <c r="AP100" i="22" s="1"/>
  <c r="AO100" i="22" s="1"/>
  <c r="AN100" i="22" s="1"/>
  <c r="AM100" i="22" s="1"/>
  <c r="AL100" i="22" s="1"/>
  <c r="AK100" i="22" s="1"/>
  <c r="AJ100" i="22" s="1"/>
  <c r="AI100" i="22" s="1"/>
  <c r="AH100" i="22" s="1"/>
  <c r="AG100" i="22" s="1"/>
  <c r="AF100" i="22" s="1"/>
  <c r="AE100" i="22" s="1"/>
  <c r="AD100" i="22" s="1"/>
  <c r="AC100" i="22" s="1"/>
  <c r="AB100" i="22" s="1"/>
  <c r="AA100" i="22" s="1"/>
  <c r="Z100" i="22" s="1"/>
  <c r="Y100" i="22" s="1"/>
  <c r="X100" i="22" s="1"/>
  <c r="W100" i="22" s="1"/>
  <c r="V100" i="22" s="1"/>
  <c r="U100" i="22" s="1"/>
  <c r="T100" i="22" s="1"/>
  <c r="S100" i="22" s="1"/>
  <c r="R100" i="22" s="1"/>
  <c r="Q100" i="22" s="1"/>
  <c r="P100" i="22" s="1"/>
  <c r="O100" i="22" s="1"/>
  <c r="N100" i="22" s="1"/>
  <c r="M100" i="22" s="1"/>
  <c r="L100" i="22" s="1"/>
  <c r="AS119" i="22"/>
  <c r="AT119" i="22" s="1"/>
  <c r="AU119" i="22" s="1"/>
  <c r="AV119" i="22" s="1"/>
  <c r="AW119" i="22" s="1"/>
  <c r="AX119" i="22" s="1"/>
  <c r="AY119" i="22" s="1"/>
  <c r="AZ119" i="22" s="1"/>
  <c r="A119" i="9" s="1"/>
  <c r="AQ122" i="22"/>
  <c r="AP122" i="22" s="1"/>
  <c r="AO122" i="22" s="1"/>
  <c r="AN122" i="22" s="1"/>
  <c r="AM122" i="22" s="1"/>
  <c r="AL122" i="22" s="1"/>
  <c r="AK122" i="22" s="1"/>
  <c r="AJ122" i="22" s="1"/>
  <c r="AI122" i="22" s="1"/>
  <c r="AH122" i="22" s="1"/>
  <c r="AG122" i="22" s="1"/>
  <c r="AF122" i="22" s="1"/>
  <c r="AE122" i="22" s="1"/>
  <c r="AD122" i="22" s="1"/>
  <c r="AC122" i="22" s="1"/>
  <c r="AB122" i="22" s="1"/>
  <c r="AA122" i="22" s="1"/>
  <c r="Z122" i="22" s="1"/>
  <c r="Y122" i="22" s="1"/>
  <c r="X122" i="22" s="1"/>
  <c r="W122" i="22" s="1"/>
  <c r="V122" i="22" s="1"/>
  <c r="U122" i="22" s="1"/>
  <c r="T122" i="22" s="1"/>
  <c r="S122" i="22" s="1"/>
  <c r="R122" i="22" s="1"/>
  <c r="Q122" i="22" s="1"/>
  <c r="P122" i="22" s="1"/>
  <c r="O122" i="22" s="1"/>
  <c r="N122" i="22" s="1"/>
  <c r="M122" i="22" s="1"/>
  <c r="L122" i="22" s="1"/>
  <c r="AS141" i="22"/>
  <c r="AT141" i="22" s="1"/>
  <c r="AU141" i="22" s="1"/>
  <c r="AV141" i="22" s="1"/>
  <c r="AW141" i="22" s="1"/>
  <c r="AX141" i="22" s="1"/>
  <c r="AY141" i="22" s="1"/>
  <c r="AZ141" i="22" s="1"/>
  <c r="A141" i="9" s="1"/>
  <c r="AQ144" i="22"/>
  <c r="AP144" i="22" s="1"/>
  <c r="AO144" i="22" s="1"/>
  <c r="AN144" i="22" s="1"/>
  <c r="AM144" i="22" s="1"/>
  <c r="AL144" i="22" s="1"/>
  <c r="AK144" i="22" s="1"/>
  <c r="AJ144" i="22" s="1"/>
  <c r="AI144" i="22" s="1"/>
  <c r="AH144" i="22" s="1"/>
  <c r="AG144" i="22" s="1"/>
  <c r="AF144" i="22" s="1"/>
  <c r="AE144" i="22" s="1"/>
  <c r="AD144" i="22" s="1"/>
  <c r="AC144" i="22" s="1"/>
  <c r="AB144" i="22" s="1"/>
  <c r="AA144" i="22" s="1"/>
  <c r="Z144" i="22" s="1"/>
  <c r="Y144" i="22" s="1"/>
  <c r="X144" i="22" s="1"/>
  <c r="W144" i="22" s="1"/>
  <c r="V144" i="22" s="1"/>
  <c r="U144" i="22" s="1"/>
  <c r="T144" i="22" s="1"/>
  <c r="S144" i="22" s="1"/>
  <c r="R144" i="22" s="1"/>
  <c r="Q144" i="22" s="1"/>
  <c r="P144" i="22" s="1"/>
  <c r="O144" i="22" s="1"/>
  <c r="N144" i="22" s="1"/>
  <c r="M144" i="22" s="1"/>
  <c r="L144" i="22" s="1"/>
  <c r="AS163" i="22"/>
  <c r="AT163" i="22" s="1"/>
  <c r="AU163" i="22" s="1"/>
  <c r="AV163" i="22" s="1"/>
  <c r="AW163" i="22" s="1"/>
  <c r="AX163" i="22" s="1"/>
  <c r="AY163" i="22" s="1"/>
  <c r="AZ163" i="22" s="1"/>
  <c r="A163" i="9" s="1"/>
  <c r="AQ166" i="22"/>
  <c r="AP166" i="22" s="1"/>
  <c r="AO166" i="22" s="1"/>
  <c r="AN166" i="22" s="1"/>
  <c r="AM166" i="22" s="1"/>
  <c r="AL166" i="22" s="1"/>
  <c r="AK166" i="22" s="1"/>
  <c r="AJ166" i="22" s="1"/>
  <c r="AI166" i="22" s="1"/>
  <c r="AH166" i="22" s="1"/>
  <c r="AG166" i="22" s="1"/>
  <c r="AF166" i="22" s="1"/>
  <c r="AE166" i="22" s="1"/>
  <c r="AD166" i="22" s="1"/>
  <c r="AC166" i="22" s="1"/>
  <c r="AB166" i="22" s="1"/>
  <c r="AA166" i="22" s="1"/>
  <c r="Z166" i="22" s="1"/>
  <c r="Y166" i="22" s="1"/>
  <c r="X166" i="22" s="1"/>
  <c r="W166" i="22" s="1"/>
  <c r="V166" i="22" s="1"/>
  <c r="U166" i="22" s="1"/>
  <c r="T166" i="22" s="1"/>
  <c r="S166" i="22" s="1"/>
  <c r="R166" i="22" s="1"/>
  <c r="Q166" i="22" s="1"/>
  <c r="P166" i="22" s="1"/>
  <c r="O166" i="22" s="1"/>
  <c r="N166" i="22" s="1"/>
  <c r="M166" i="22" s="1"/>
  <c r="L166" i="22" s="1"/>
  <c r="AS185" i="22"/>
  <c r="AT185" i="22" s="1"/>
  <c r="AU185" i="22" s="1"/>
  <c r="AV185" i="22" s="1"/>
  <c r="AW185" i="22" s="1"/>
  <c r="AX185" i="22" s="1"/>
  <c r="AY185" i="22" s="1"/>
  <c r="AZ185" i="22" s="1"/>
  <c r="A185" i="9" s="1"/>
  <c r="AQ188" i="22"/>
  <c r="AP188" i="22" s="1"/>
  <c r="AO188" i="22" s="1"/>
  <c r="AN188" i="22" s="1"/>
  <c r="AM188" i="22" s="1"/>
  <c r="AL188" i="22" s="1"/>
  <c r="AK188" i="22" s="1"/>
  <c r="AJ188" i="22" s="1"/>
  <c r="AI188" i="22" s="1"/>
  <c r="AH188" i="22" s="1"/>
  <c r="AG188" i="22" s="1"/>
  <c r="AF188" i="22" s="1"/>
  <c r="AE188" i="22" s="1"/>
  <c r="AD188" i="22" s="1"/>
  <c r="AC188" i="22" s="1"/>
  <c r="AB188" i="22" s="1"/>
  <c r="AA188" i="22" s="1"/>
  <c r="Z188" i="22" s="1"/>
  <c r="Y188" i="22" s="1"/>
  <c r="X188" i="22" s="1"/>
  <c r="W188" i="22" s="1"/>
  <c r="V188" i="22" s="1"/>
  <c r="U188" i="22" s="1"/>
  <c r="T188" i="22" s="1"/>
  <c r="S188" i="22" s="1"/>
  <c r="R188" i="22" s="1"/>
  <c r="Q188" i="22" s="1"/>
  <c r="P188" i="22" s="1"/>
  <c r="O188" i="22" s="1"/>
  <c r="N188" i="22" s="1"/>
  <c r="M188" i="22" s="1"/>
  <c r="L188" i="22" s="1"/>
  <c r="AS207" i="22"/>
  <c r="AT207" i="22" s="1"/>
  <c r="AU207" i="22" s="1"/>
  <c r="AV207" i="22" s="1"/>
  <c r="AW207" i="22" s="1"/>
  <c r="AX207" i="22" s="1"/>
  <c r="AY207" i="22" s="1"/>
  <c r="AZ207" i="22" s="1"/>
  <c r="A207" i="9" s="1"/>
  <c r="AQ210" i="22"/>
  <c r="AP210" i="22" s="1"/>
  <c r="AO210" i="22" s="1"/>
  <c r="AN210" i="22" s="1"/>
  <c r="AM210" i="22" s="1"/>
  <c r="AL210" i="22" s="1"/>
  <c r="AK210" i="22" s="1"/>
  <c r="AJ210" i="22" s="1"/>
  <c r="AI210" i="22" s="1"/>
  <c r="AH210" i="22" s="1"/>
  <c r="AG210" i="22" s="1"/>
  <c r="AF210" i="22" s="1"/>
  <c r="AE210" i="22" s="1"/>
  <c r="AD210" i="22" s="1"/>
  <c r="AC210" i="22" s="1"/>
  <c r="AB210" i="22" s="1"/>
  <c r="AA210" i="22" s="1"/>
  <c r="Z210" i="22" s="1"/>
  <c r="Y210" i="22" s="1"/>
  <c r="X210" i="22" s="1"/>
  <c r="W210" i="22" s="1"/>
  <c r="V210" i="22" s="1"/>
  <c r="U210" i="22" s="1"/>
  <c r="T210" i="22" s="1"/>
  <c r="S210" i="22" s="1"/>
  <c r="R210" i="22" s="1"/>
  <c r="Q210" i="22" s="1"/>
  <c r="P210" i="22" s="1"/>
  <c r="O210" i="22" s="1"/>
  <c r="N210" i="22" s="1"/>
  <c r="M210" i="22" s="1"/>
  <c r="L210" i="22" s="1"/>
  <c r="AS229" i="22"/>
  <c r="AT229" i="22" s="1"/>
  <c r="AU229" i="22" s="1"/>
  <c r="AV229" i="22" s="1"/>
  <c r="AW229" i="22" s="1"/>
  <c r="AX229" i="22" s="1"/>
  <c r="AY229" i="22" s="1"/>
  <c r="AZ229" i="22" s="1"/>
  <c r="A229" i="9" s="1"/>
  <c r="AQ232" i="22"/>
  <c r="AP232" i="22" s="1"/>
  <c r="AO232" i="22" s="1"/>
  <c r="AN232" i="22" s="1"/>
  <c r="AM232" i="22" s="1"/>
  <c r="AL232" i="22" s="1"/>
  <c r="AK232" i="22" s="1"/>
  <c r="AJ232" i="22" s="1"/>
  <c r="AI232" i="22" s="1"/>
  <c r="AH232" i="22" s="1"/>
  <c r="AG232" i="22" s="1"/>
  <c r="AF232" i="22" s="1"/>
  <c r="AE232" i="22" s="1"/>
  <c r="AD232" i="22" s="1"/>
  <c r="AC232" i="22" s="1"/>
  <c r="AB232" i="22" s="1"/>
  <c r="AA232" i="22" s="1"/>
  <c r="Z232" i="22" s="1"/>
  <c r="Y232" i="22" s="1"/>
  <c r="X232" i="22" s="1"/>
  <c r="W232" i="22" s="1"/>
  <c r="V232" i="22" s="1"/>
  <c r="U232" i="22" s="1"/>
  <c r="T232" i="22" s="1"/>
  <c r="S232" i="22" s="1"/>
  <c r="R232" i="22" s="1"/>
  <c r="Q232" i="22" s="1"/>
  <c r="P232" i="22" s="1"/>
  <c r="O232" i="22" s="1"/>
  <c r="N232" i="22" s="1"/>
  <c r="M232" i="22" s="1"/>
  <c r="L232" i="22" s="1"/>
  <c r="AS251" i="22"/>
  <c r="AT251" i="22" s="1"/>
  <c r="AU251" i="22" s="1"/>
  <c r="AV251" i="22" s="1"/>
  <c r="AW251" i="22" s="1"/>
  <c r="AX251" i="22" s="1"/>
  <c r="AY251" i="22" s="1"/>
  <c r="AZ251" i="22" s="1"/>
  <c r="A251" i="9" s="1"/>
  <c r="AQ254" i="22"/>
  <c r="AP254" i="22" s="1"/>
  <c r="AO254" i="22" s="1"/>
  <c r="AN254" i="22" s="1"/>
  <c r="AM254" i="22" s="1"/>
  <c r="AL254" i="22" s="1"/>
  <c r="AK254" i="22" s="1"/>
  <c r="AJ254" i="22" s="1"/>
  <c r="AI254" i="22" s="1"/>
  <c r="AH254" i="22" s="1"/>
  <c r="AG254" i="22" s="1"/>
  <c r="AF254" i="22" s="1"/>
  <c r="AE254" i="22" s="1"/>
  <c r="AD254" i="22" s="1"/>
  <c r="AC254" i="22" s="1"/>
  <c r="AB254" i="22" s="1"/>
  <c r="AA254" i="22" s="1"/>
  <c r="Z254" i="22" s="1"/>
  <c r="Y254" i="22" s="1"/>
  <c r="X254" i="22" s="1"/>
  <c r="W254" i="22" s="1"/>
  <c r="V254" i="22" s="1"/>
  <c r="U254" i="22" s="1"/>
  <c r="T254" i="22" s="1"/>
  <c r="S254" i="22" s="1"/>
  <c r="R254" i="22" s="1"/>
  <c r="Q254" i="22" s="1"/>
  <c r="P254" i="22" s="1"/>
  <c r="O254" i="22" s="1"/>
  <c r="N254" i="22" s="1"/>
  <c r="M254" i="22" s="1"/>
  <c r="L254" i="22" s="1"/>
  <c r="AS273" i="22"/>
  <c r="AT273" i="22" s="1"/>
  <c r="AU273" i="22" s="1"/>
  <c r="AV273" i="22" s="1"/>
  <c r="AW273" i="22" s="1"/>
  <c r="AX273" i="22" s="1"/>
  <c r="AY273" i="22" s="1"/>
  <c r="AZ273" i="22" s="1"/>
  <c r="A273" i="9" s="1"/>
  <c r="AQ276" i="22"/>
  <c r="AP276" i="22" s="1"/>
  <c r="AO276" i="22" s="1"/>
  <c r="AN276" i="22" s="1"/>
  <c r="AM276" i="22" s="1"/>
  <c r="AL276" i="22" s="1"/>
  <c r="AK276" i="22" s="1"/>
  <c r="AJ276" i="22" s="1"/>
  <c r="AI276" i="22" s="1"/>
  <c r="AH276" i="22" s="1"/>
  <c r="AG276" i="22" s="1"/>
  <c r="AF276" i="22" s="1"/>
  <c r="AE276" i="22" s="1"/>
  <c r="AD276" i="22" s="1"/>
  <c r="AC276" i="22" s="1"/>
  <c r="AB276" i="22" s="1"/>
  <c r="AA276" i="22" s="1"/>
  <c r="Z276" i="22" s="1"/>
  <c r="Y276" i="22" s="1"/>
  <c r="X276" i="22" s="1"/>
  <c r="W276" i="22" s="1"/>
  <c r="V276" i="22" s="1"/>
  <c r="U276" i="22" s="1"/>
  <c r="T276" i="22" s="1"/>
  <c r="S276" i="22" s="1"/>
  <c r="R276" i="22" s="1"/>
  <c r="Q276" i="22" s="1"/>
  <c r="P276" i="22" s="1"/>
  <c r="O276" i="22" s="1"/>
  <c r="N276" i="22" s="1"/>
  <c r="M276" i="22" s="1"/>
  <c r="L276" i="22" s="1"/>
  <c r="AQ298" i="22"/>
  <c r="AP298" i="22" s="1"/>
  <c r="AO298" i="22" s="1"/>
  <c r="AN298" i="22" s="1"/>
  <c r="AM298" i="22" s="1"/>
  <c r="AL298" i="22" s="1"/>
  <c r="AK298" i="22" s="1"/>
  <c r="AJ298" i="22" s="1"/>
  <c r="AI298" i="22" s="1"/>
  <c r="AH298" i="22" s="1"/>
  <c r="AG298" i="22" s="1"/>
  <c r="AF298" i="22" s="1"/>
  <c r="AE298" i="22" s="1"/>
  <c r="AD298" i="22" s="1"/>
  <c r="AC298" i="22" s="1"/>
  <c r="AB298" i="22" s="1"/>
  <c r="AA298" i="22" s="1"/>
  <c r="Z298" i="22" s="1"/>
  <c r="Y298" i="22" s="1"/>
  <c r="X298" i="22" s="1"/>
  <c r="W298" i="22" s="1"/>
  <c r="V298" i="22" s="1"/>
  <c r="U298" i="22" s="1"/>
  <c r="T298" i="22" s="1"/>
  <c r="S298" i="22" s="1"/>
  <c r="R298" i="22" s="1"/>
  <c r="Q298" i="22" s="1"/>
  <c r="P298" i="22" s="1"/>
  <c r="O298" i="22" s="1"/>
  <c r="N298" i="22" s="1"/>
  <c r="M298" i="22" s="1"/>
  <c r="L298" i="22" s="1"/>
  <c r="AS317" i="22"/>
  <c r="AT317" i="22" s="1"/>
  <c r="AU317" i="22" s="1"/>
  <c r="AV317" i="22" s="1"/>
  <c r="AW317" i="22" s="1"/>
  <c r="AX317" i="22" s="1"/>
  <c r="AY317" i="22" s="1"/>
  <c r="AZ317" i="22" s="1"/>
  <c r="A317" i="9" s="1"/>
  <c r="AS339" i="22"/>
  <c r="AT339" i="22" s="1"/>
  <c r="AU339" i="22" s="1"/>
  <c r="AV339" i="22" s="1"/>
  <c r="AW339" i="22" s="1"/>
  <c r="AX339" i="22" s="1"/>
  <c r="AY339" i="22" s="1"/>
  <c r="AZ339" i="22" s="1"/>
  <c r="A339" i="9" s="1"/>
  <c r="AQ342" i="22"/>
  <c r="AP342" i="22" s="1"/>
  <c r="AO342" i="22" s="1"/>
  <c r="AN342" i="22" s="1"/>
  <c r="AM342" i="22" s="1"/>
  <c r="AL342" i="22" s="1"/>
  <c r="AK342" i="22" s="1"/>
  <c r="AJ342" i="22" s="1"/>
  <c r="AI342" i="22" s="1"/>
  <c r="AH342" i="22" s="1"/>
  <c r="AG342" i="22" s="1"/>
  <c r="AF342" i="22" s="1"/>
  <c r="AE342" i="22" s="1"/>
  <c r="AD342" i="22" s="1"/>
  <c r="AC342" i="22" s="1"/>
  <c r="AB342" i="22" s="1"/>
  <c r="AA342" i="22" s="1"/>
  <c r="Z342" i="22" s="1"/>
  <c r="Y342" i="22" s="1"/>
  <c r="X342" i="22" s="1"/>
  <c r="W342" i="22" s="1"/>
  <c r="V342" i="22" s="1"/>
  <c r="U342" i="22" s="1"/>
  <c r="T342" i="22" s="1"/>
  <c r="S342" i="22" s="1"/>
  <c r="R342" i="22" s="1"/>
  <c r="Q342" i="22" s="1"/>
  <c r="P342" i="22" s="1"/>
  <c r="O342" i="22" s="1"/>
  <c r="N342" i="22" s="1"/>
  <c r="M342" i="22" s="1"/>
  <c r="L342" i="22" s="1"/>
  <c r="AS361" i="22"/>
  <c r="AT361" i="22" s="1"/>
  <c r="AU361" i="22" s="1"/>
  <c r="AV361" i="22" s="1"/>
  <c r="AW361" i="22" s="1"/>
  <c r="AX361" i="22" s="1"/>
  <c r="AY361" i="22" s="1"/>
  <c r="AZ361" i="22" s="1"/>
  <c r="A361" i="9" s="1"/>
  <c r="AQ364" i="22"/>
  <c r="AP364" i="22" s="1"/>
  <c r="AO364" i="22" s="1"/>
  <c r="AN364" i="22" s="1"/>
  <c r="AM364" i="22" s="1"/>
  <c r="AL364" i="22" s="1"/>
  <c r="AK364" i="22" s="1"/>
  <c r="AJ364" i="22" s="1"/>
  <c r="AI364" i="22" s="1"/>
  <c r="AH364" i="22" s="1"/>
  <c r="AG364" i="22" s="1"/>
  <c r="AF364" i="22" s="1"/>
  <c r="AE364" i="22" s="1"/>
  <c r="AD364" i="22" s="1"/>
  <c r="AC364" i="22" s="1"/>
  <c r="AB364" i="22" s="1"/>
  <c r="AA364" i="22" s="1"/>
  <c r="Z364" i="22" s="1"/>
  <c r="Y364" i="22" s="1"/>
  <c r="X364" i="22" s="1"/>
  <c r="W364" i="22" s="1"/>
  <c r="V364" i="22" s="1"/>
  <c r="U364" i="22" s="1"/>
  <c r="T364" i="22" s="1"/>
  <c r="S364" i="22" s="1"/>
  <c r="R364" i="22" s="1"/>
  <c r="Q364" i="22" s="1"/>
  <c r="P364" i="22" s="1"/>
  <c r="O364" i="22" s="1"/>
  <c r="N364" i="22" s="1"/>
  <c r="M364" i="22" s="1"/>
  <c r="L364" i="22" s="1"/>
  <c r="AS383" i="22"/>
  <c r="AT383" i="22" s="1"/>
  <c r="AU383" i="22" s="1"/>
  <c r="AV383" i="22" s="1"/>
  <c r="AW383" i="22" s="1"/>
  <c r="AX383" i="22" s="1"/>
  <c r="AY383" i="22" s="1"/>
  <c r="AZ383" i="22" s="1"/>
  <c r="A383" i="9" s="1"/>
  <c r="AS405" i="22"/>
  <c r="AT405" i="22" s="1"/>
  <c r="AU405" i="22" s="1"/>
  <c r="AV405" i="22" s="1"/>
  <c r="AW405" i="22" s="1"/>
  <c r="AX405" i="22" s="1"/>
  <c r="AY405" i="22" s="1"/>
  <c r="AZ405" i="22" s="1"/>
  <c r="A405" i="9" s="1"/>
  <c r="AS12" i="22"/>
  <c r="AT12" i="22" s="1"/>
  <c r="AU12" i="22" s="1"/>
  <c r="AV12" i="22" s="1"/>
  <c r="AW12" i="22" s="1"/>
  <c r="AX12" i="22" s="1"/>
  <c r="AS34" i="22"/>
  <c r="AT34" i="22" s="1"/>
  <c r="AU34" i="22" s="1"/>
  <c r="AV34" i="22" s="1"/>
  <c r="AW34" i="22" s="1"/>
  <c r="AX34" i="22" s="1"/>
  <c r="AY34" i="22" s="1"/>
  <c r="AZ34" i="22" s="1"/>
  <c r="A34" i="9" s="1"/>
  <c r="AQ81" i="22"/>
  <c r="AP81" i="22" s="1"/>
  <c r="AO81" i="22" s="1"/>
  <c r="AN81" i="22" s="1"/>
  <c r="AM81" i="22" s="1"/>
  <c r="AL81" i="22" s="1"/>
  <c r="AK81" i="22" s="1"/>
  <c r="AJ81" i="22" s="1"/>
  <c r="AI81" i="22" s="1"/>
  <c r="AH81" i="22" s="1"/>
  <c r="AG81" i="22" s="1"/>
  <c r="AF81" i="22" s="1"/>
  <c r="AE81" i="22" s="1"/>
  <c r="AD81" i="22" s="1"/>
  <c r="AC81" i="22" s="1"/>
  <c r="AB81" i="22" s="1"/>
  <c r="AA81" i="22" s="1"/>
  <c r="Z81" i="22" s="1"/>
  <c r="Y81" i="22" s="1"/>
  <c r="X81" i="22" s="1"/>
  <c r="W81" i="22" s="1"/>
  <c r="V81" i="22" s="1"/>
  <c r="U81" i="22" s="1"/>
  <c r="T81" i="22" s="1"/>
  <c r="S81" i="22" s="1"/>
  <c r="R81" i="22" s="1"/>
  <c r="Q81" i="22" s="1"/>
  <c r="P81" i="22" s="1"/>
  <c r="O81" i="22" s="1"/>
  <c r="N81" i="22" s="1"/>
  <c r="M81" i="22" s="1"/>
  <c r="L81" i="22" s="1"/>
  <c r="AS100" i="22"/>
  <c r="AT100" i="22" s="1"/>
  <c r="AU100" i="22" s="1"/>
  <c r="AV100" i="22" s="1"/>
  <c r="AW100" i="22" s="1"/>
  <c r="AX100" i="22" s="1"/>
  <c r="AY100" i="22" s="1"/>
  <c r="AZ100" i="22" s="1"/>
  <c r="A100" i="9" s="1"/>
  <c r="AS122" i="22"/>
  <c r="AT122" i="22" s="1"/>
  <c r="AU122" i="22" s="1"/>
  <c r="AV122" i="22" s="1"/>
  <c r="AW122" i="22" s="1"/>
  <c r="AX122" i="22" s="1"/>
  <c r="AY122" i="22" s="1"/>
  <c r="AZ122" i="22" s="1"/>
  <c r="A122" i="9" s="1"/>
  <c r="AS144" i="22"/>
  <c r="AT144" i="22" s="1"/>
  <c r="AU144" i="22" s="1"/>
  <c r="AV144" i="22" s="1"/>
  <c r="AW144" i="22" s="1"/>
  <c r="AX144" i="22" s="1"/>
  <c r="AY144" i="22" s="1"/>
  <c r="AZ144" i="22" s="1"/>
  <c r="A144" i="9" s="1"/>
  <c r="AQ169" i="22"/>
  <c r="AP169" i="22" s="1"/>
  <c r="AO169" i="22" s="1"/>
  <c r="AN169" i="22" s="1"/>
  <c r="AM169" i="22" s="1"/>
  <c r="AL169" i="22" s="1"/>
  <c r="AK169" i="22" s="1"/>
  <c r="AJ169" i="22" s="1"/>
  <c r="AI169" i="22" s="1"/>
  <c r="AH169" i="22" s="1"/>
  <c r="AG169" i="22" s="1"/>
  <c r="AF169" i="22" s="1"/>
  <c r="AE169" i="22" s="1"/>
  <c r="AD169" i="22" s="1"/>
  <c r="AC169" i="22" s="1"/>
  <c r="AB169" i="22" s="1"/>
  <c r="AA169" i="22" s="1"/>
  <c r="Z169" i="22" s="1"/>
  <c r="Y169" i="22" s="1"/>
  <c r="X169" i="22" s="1"/>
  <c r="W169" i="22" s="1"/>
  <c r="V169" i="22" s="1"/>
  <c r="U169" i="22" s="1"/>
  <c r="T169" i="22" s="1"/>
  <c r="S169" i="22" s="1"/>
  <c r="R169" i="22" s="1"/>
  <c r="Q169" i="22" s="1"/>
  <c r="P169" i="22" s="1"/>
  <c r="O169" i="22" s="1"/>
  <c r="N169" i="22" s="1"/>
  <c r="M169" i="22" s="1"/>
  <c r="L169" i="22" s="1"/>
  <c r="AS188" i="22"/>
  <c r="AT188" i="22" s="1"/>
  <c r="AU188" i="22" s="1"/>
  <c r="AV188" i="22" s="1"/>
  <c r="AW188" i="22" s="1"/>
  <c r="AX188" i="22" s="1"/>
  <c r="AY188" i="22" s="1"/>
  <c r="AZ188" i="22" s="1"/>
  <c r="A188" i="9" s="1"/>
  <c r="AQ213" i="22"/>
  <c r="AP213" i="22" s="1"/>
  <c r="AO213" i="22" s="1"/>
  <c r="AN213" i="22" s="1"/>
  <c r="AM213" i="22" s="1"/>
  <c r="AL213" i="22" s="1"/>
  <c r="AK213" i="22" s="1"/>
  <c r="AJ213" i="22" s="1"/>
  <c r="AI213" i="22" s="1"/>
  <c r="AH213" i="22" s="1"/>
  <c r="AG213" i="22" s="1"/>
  <c r="AF213" i="22" s="1"/>
  <c r="AE213" i="22" s="1"/>
  <c r="AD213" i="22" s="1"/>
  <c r="AC213" i="22" s="1"/>
  <c r="AB213" i="22" s="1"/>
  <c r="AA213" i="22" s="1"/>
  <c r="Z213" i="22" s="1"/>
  <c r="Y213" i="22" s="1"/>
  <c r="X213" i="22" s="1"/>
  <c r="W213" i="22" s="1"/>
  <c r="V213" i="22" s="1"/>
  <c r="U213" i="22" s="1"/>
  <c r="T213" i="22" s="1"/>
  <c r="S213" i="22" s="1"/>
  <c r="R213" i="22" s="1"/>
  <c r="Q213" i="22" s="1"/>
  <c r="P213" i="22" s="1"/>
  <c r="O213" i="22" s="1"/>
  <c r="N213" i="22" s="1"/>
  <c r="M213" i="22" s="1"/>
  <c r="L213" i="22" s="1"/>
  <c r="AQ235" i="22"/>
  <c r="AP235" i="22" s="1"/>
  <c r="AO235" i="22" s="1"/>
  <c r="AN235" i="22" s="1"/>
  <c r="AM235" i="22" s="1"/>
  <c r="AL235" i="22" s="1"/>
  <c r="AK235" i="22" s="1"/>
  <c r="AJ235" i="22" s="1"/>
  <c r="AI235" i="22" s="1"/>
  <c r="AH235" i="22" s="1"/>
  <c r="AG235" i="22" s="1"/>
  <c r="AF235" i="22" s="1"/>
  <c r="AE235" i="22" s="1"/>
  <c r="AD235" i="22" s="1"/>
  <c r="AC235" i="22" s="1"/>
  <c r="AB235" i="22" s="1"/>
  <c r="AA235" i="22" s="1"/>
  <c r="Z235" i="22" s="1"/>
  <c r="Y235" i="22" s="1"/>
  <c r="X235" i="22" s="1"/>
  <c r="W235" i="22" s="1"/>
  <c r="V235" i="22" s="1"/>
  <c r="U235" i="22" s="1"/>
  <c r="T235" i="22" s="1"/>
  <c r="S235" i="22" s="1"/>
  <c r="R235" i="22" s="1"/>
  <c r="Q235" i="22" s="1"/>
  <c r="P235" i="22" s="1"/>
  <c r="O235" i="22" s="1"/>
  <c r="N235" i="22" s="1"/>
  <c r="M235" i="22" s="1"/>
  <c r="L235" i="22" s="1"/>
  <c r="AS254" i="22"/>
  <c r="AT254" i="22" s="1"/>
  <c r="AU254" i="22" s="1"/>
  <c r="AV254" i="22" s="1"/>
  <c r="AW254" i="22" s="1"/>
  <c r="AX254" i="22" s="1"/>
  <c r="AY254" i="22" s="1"/>
  <c r="AZ254" i="22" s="1"/>
  <c r="A254" i="9" s="1"/>
  <c r="AS276" i="22"/>
  <c r="AT276" i="22" s="1"/>
  <c r="AU276" i="22" s="1"/>
  <c r="AV276" i="22" s="1"/>
  <c r="AW276" i="22" s="1"/>
  <c r="AX276" i="22" s="1"/>
  <c r="AY276" i="22" s="1"/>
  <c r="AZ276" i="22" s="1"/>
  <c r="A276" i="9" s="1"/>
  <c r="AQ301" i="22"/>
  <c r="AP301" i="22" s="1"/>
  <c r="AO301" i="22" s="1"/>
  <c r="AN301" i="22" s="1"/>
  <c r="AM301" i="22" s="1"/>
  <c r="AL301" i="22" s="1"/>
  <c r="AK301" i="22" s="1"/>
  <c r="AJ301" i="22" s="1"/>
  <c r="AI301" i="22" s="1"/>
  <c r="AH301" i="22" s="1"/>
  <c r="AG301" i="22" s="1"/>
  <c r="AF301" i="22" s="1"/>
  <c r="AE301" i="22" s="1"/>
  <c r="AD301" i="22" s="1"/>
  <c r="AC301" i="22" s="1"/>
  <c r="AB301" i="22" s="1"/>
  <c r="AA301" i="22" s="1"/>
  <c r="Z301" i="22" s="1"/>
  <c r="Y301" i="22" s="1"/>
  <c r="X301" i="22" s="1"/>
  <c r="W301" i="22" s="1"/>
  <c r="V301" i="22" s="1"/>
  <c r="U301" i="22" s="1"/>
  <c r="T301" i="22" s="1"/>
  <c r="S301" i="22" s="1"/>
  <c r="R301" i="22" s="1"/>
  <c r="Q301" i="22" s="1"/>
  <c r="P301" i="22" s="1"/>
  <c r="O301" i="22" s="1"/>
  <c r="N301" i="22" s="1"/>
  <c r="M301" i="22" s="1"/>
  <c r="L301" i="22" s="1"/>
  <c r="AQ345" i="22"/>
  <c r="AP345" i="22" s="1"/>
  <c r="AO345" i="22" s="1"/>
  <c r="AN345" i="22" s="1"/>
  <c r="AM345" i="22" s="1"/>
  <c r="AL345" i="22" s="1"/>
  <c r="AK345" i="22" s="1"/>
  <c r="AJ345" i="22" s="1"/>
  <c r="AI345" i="22" s="1"/>
  <c r="AH345" i="22" s="1"/>
  <c r="AG345" i="22" s="1"/>
  <c r="AF345" i="22" s="1"/>
  <c r="AE345" i="22" s="1"/>
  <c r="AD345" i="22" s="1"/>
  <c r="AC345" i="22" s="1"/>
  <c r="AB345" i="22" s="1"/>
  <c r="AA345" i="22" s="1"/>
  <c r="Z345" i="22" s="1"/>
  <c r="Y345" i="22" s="1"/>
  <c r="X345" i="22" s="1"/>
  <c r="W345" i="22" s="1"/>
  <c r="V345" i="22" s="1"/>
  <c r="U345" i="22" s="1"/>
  <c r="T345" i="22" s="1"/>
  <c r="S345" i="22" s="1"/>
  <c r="R345" i="22" s="1"/>
  <c r="Q345" i="22" s="1"/>
  <c r="P345" i="22" s="1"/>
  <c r="O345" i="22" s="1"/>
  <c r="N345" i="22" s="1"/>
  <c r="M345" i="22" s="1"/>
  <c r="L345" i="22" s="1"/>
  <c r="AS364" i="22"/>
  <c r="AT364" i="22" s="1"/>
  <c r="AU364" i="22" s="1"/>
  <c r="AV364" i="22" s="1"/>
  <c r="AW364" i="22" s="1"/>
  <c r="AX364" i="22" s="1"/>
  <c r="AY364" i="22" s="1"/>
  <c r="AZ364" i="22" s="1"/>
  <c r="A364" i="9" s="1"/>
  <c r="AS386" i="22"/>
  <c r="AT386" i="22" s="1"/>
  <c r="AU386" i="22" s="1"/>
  <c r="AV386" i="22" s="1"/>
  <c r="AW386" i="22" s="1"/>
  <c r="AX386" i="22" s="1"/>
  <c r="AY386" i="22" s="1"/>
  <c r="AZ386" i="22" s="1"/>
  <c r="A386" i="9" s="1"/>
  <c r="AS408" i="22"/>
  <c r="AT408" i="22" s="1"/>
  <c r="AU408" i="22" s="1"/>
  <c r="AV408" i="22" s="1"/>
  <c r="AW408" i="22" s="1"/>
  <c r="AX408" i="22" s="1"/>
  <c r="AY408" i="22" s="1"/>
  <c r="AZ408" i="22" s="1"/>
  <c r="A408" i="9" s="1"/>
  <c r="AS15" i="22"/>
  <c r="AT15" i="22" s="1"/>
  <c r="AU15" i="22" s="1"/>
  <c r="AV15" i="22" s="1"/>
  <c r="AW15" i="22" s="1"/>
  <c r="AX15" i="22" s="1"/>
  <c r="AY15" i="22" s="1"/>
  <c r="AZ15" i="22" s="1"/>
  <c r="A15" i="9" s="1"/>
  <c r="AS37" i="22"/>
  <c r="AT37" i="22" s="1"/>
  <c r="AU37" i="22" s="1"/>
  <c r="AV37" i="22" s="1"/>
  <c r="AW37" i="22" s="1"/>
  <c r="AX37" i="22" s="1"/>
  <c r="AY37" i="22" s="1"/>
  <c r="AZ37" i="22" s="1"/>
  <c r="A37" i="9" s="1"/>
  <c r="AQ62" i="22"/>
  <c r="AP62" i="22" s="1"/>
  <c r="AO62" i="22" s="1"/>
  <c r="AN62" i="22" s="1"/>
  <c r="AM62" i="22" s="1"/>
  <c r="AL62" i="22" s="1"/>
  <c r="AK62" i="22" s="1"/>
  <c r="AJ62" i="22" s="1"/>
  <c r="AI62" i="22" s="1"/>
  <c r="AH62" i="22" s="1"/>
  <c r="AG62" i="22" s="1"/>
  <c r="AF62" i="22" s="1"/>
  <c r="AE62" i="22" s="1"/>
  <c r="AD62" i="22" s="1"/>
  <c r="AC62" i="22" s="1"/>
  <c r="AB62" i="22" s="1"/>
  <c r="AA62" i="22" s="1"/>
  <c r="Z62" i="22" s="1"/>
  <c r="Y62" i="22" s="1"/>
  <c r="X62" i="22" s="1"/>
  <c r="W62" i="22" s="1"/>
  <c r="V62" i="22" s="1"/>
  <c r="U62" i="22" s="1"/>
  <c r="T62" i="22" s="1"/>
  <c r="S62" i="22" s="1"/>
  <c r="R62" i="22" s="1"/>
  <c r="Q62" i="22" s="1"/>
  <c r="P62" i="22" s="1"/>
  <c r="O62" i="22" s="1"/>
  <c r="N62" i="22" s="1"/>
  <c r="M62" i="22" s="1"/>
  <c r="L62" i="22" s="1"/>
  <c r="AS81" i="22"/>
  <c r="AT81" i="22" s="1"/>
  <c r="AU81" i="22" s="1"/>
  <c r="AV81" i="22" s="1"/>
  <c r="AW81" i="22" s="1"/>
  <c r="AX81" i="22" s="1"/>
  <c r="AY81" i="22" s="1"/>
  <c r="AZ81" i="22" s="1"/>
  <c r="A81" i="9" s="1"/>
  <c r="AS103" i="22"/>
  <c r="AT103" i="22" s="1"/>
  <c r="AU103" i="22" s="1"/>
  <c r="AV103" i="22" s="1"/>
  <c r="AW103" i="22" s="1"/>
  <c r="AX103" i="22" s="1"/>
  <c r="AY103" i="22" s="1"/>
  <c r="AZ103" i="22" s="1"/>
  <c r="A103" i="9" s="1"/>
  <c r="AQ172" i="22"/>
  <c r="AP172" i="22" s="1"/>
  <c r="AO172" i="22" s="1"/>
  <c r="AN172" i="22" s="1"/>
  <c r="AM172" i="22" s="1"/>
  <c r="AL172" i="22" s="1"/>
  <c r="AK172" i="22" s="1"/>
  <c r="AJ172" i="22" s="1"/>
  <c r="AI172" i="22" s="1"/>
  <c r="AH172" i="22" s="1"/>
  <c r="AG172" i="22" s="1"/>
  <c r="AF172" i="22" s="1"/>
  <c r="AE172" i="22" s="1"/>
  <c r="AD172" i="22" s="1"/>
  <c r="AC172" i="22" s="1"/>
  <c r="AB172" i="22" s="1"/>
  <c r="AA172" i="22" s="1"/>
  <c r="Z172" i="22" s="1"/>
  <c r="Y172" i="22" s="1"/>
  <c r="X172" i="22" s="1"/>
  <c r="W172" i="22" s="1"/>
  <c r="V172" i="22" s="1"/>
  <c r="U172" i="22" s="1"/>
  <c r="T172" i="22" s="1"/>
  <c r="S172" i="22" s="1"/>
  <c r="R172" i="22" s="1"/>
  <c r="Q172" i="22" s="1"/>
  <c r="P172" i="22" s="1"/>
  <c r="O172" i="22" s="1"/>
  <c r="N172" i="22" s="1"/>
  <c r="M172" i="22" s="1"/>
  <c r="L172" i="22" s="1"/>
  <c r="AS191" i="22"/>
  <c r="AT191" i="22" s="1"/>
  <c r="AU191" i="22" s="1"/>
  <c r="AV191" i="22" s="1"/>
  <c r="AW191" i="22" s="1"/>
  <c r="AX191" i="22" s="1"/>
  <c r="AY191" i="22" s="1"/>
  <c r="AZ191" i="22" s="1"/>
  <c r="A191" i="9" s="1"/>
  <c r="AQ216" i="22"/>
  <c r="AP216" i="22" s="1"/>
  <c r="AO216" i="22" s="1"/>
  <c r="AN216" i="22" s="1"/>
  <c r="AM216" i="22" s="1"/>
  <c r="AL216" i="22" s="1"/>
  <c r="AK216" i="22" s="1"/>
  <c r="AJ216" i="22" s="1"/>
  <c r="AI216" i="22" s="1"/>
  <c r="AH216" i="22" s="1"/>
  <c r="AG216" i="22" s="1"/>
  <c r="AF216" i="22" s="1"/>
  <c r="AE216" i="22" s="1"/>
  <c r="AD216" i="22" s="1"/>
  <c r="AC216" i="22" s="1"/>
  <c r="AB216" i="22" s="1"/>
  <c r="AA216" i="22" s="1"/>
  <c r="Z216" i="22" s="1"/>
  <c r="Y216" i="22" s="1"/>
  <c r="X216" i="22" s="1"/>
  <c r="W216" i="22" s="1"/>
  <c r="V216" i="22" s="1"/>
  <c r="U216" i="22" s="1"/>
  <c r="T216" i="22" s="1"/>
  <c r="S216" i="22" s="1"/>
  <c r="R216" i="22" s="1"/>
  <c r="Q216" i="22" s="1"/>
  <c r="P216" i="22" s="1"/>
  <c r="O216" i="22" s="1"/>
  <c r="N216" i="22" s="1"/>
  <c r="M216" i="22" s="1"/>
  <c r="L216" i="22" s="1"/>
  <c r="AS235" i="22"/>
  <c r="AT235" i="22" s="1"/>
  <c r="AU235" i="22" s="1"/>
  <c r="AV235" i="22" s="1"/>
  <c r="AW235" i="22" s="1"/>
  <c r="AX235" i="22" s="1"/>
  <c r="AY235" i="22" s="1"/>
  <c r="AZ235" i="22" s="1"/>
  <c r="A235" i="9" s="1"/>
  <c r="AQ260" i="22"/>
  <c r="AP260" i="22" s="1"/>
  <c r="AO260" i="22" s="1"/>
  <c r="AN260" i="22" s="1"/>
  <c r="AM260" i="22" s="1"/>
  <c r="AL260" i="22" s="1"/>
  <c r="AK260" i="22" s="1"/>
  <c r="AJ260" i="22" s="1"/>
  <c r="AI260" i="22" s="1"/>
  <c r="AH260" i="22" s="1"/>
  <c r="AG260" i="22" s="1"/>
  <c r="AF260" i="22" s="1"/>
  <c r="AE260" i="22" s="1"/>
  <c r="AD260" i="22" s="1"/>
  <c r="AC260" i="22" s="1"/>
  <c r="AB260" i="22" s="1"/>
  <c r="AA260" i="22" s="1"/>
  <c r="Z260" i="22" s="1"/>
  <c r="Y260" i="22" s="1"/>
  <c r="X260" i="22" s="1"/>
  <c r="W260" i="22" s="1"/>
  <c r="V260" i="22" s="1"/>
  <c r="U260" i="22" s="1"/>
  <c r="T260" i="22" s="1"/>
  <c r="S260" i="22" s="1"/>
  <c r="R260" i="22" s="1"/>
  <c r="Q260" i="22" s="1"/>
  <c r="P260" i="22" s="1"/>
  <c r="O260" i="22" s="1"/>
  <c r="N260" i="22" s="1"/>
  <c r="M260" i="22" s="1"/>
  <c r="L260" i="22" s="1"/>
  <c r="AS279" i="22"/>
  <c r="AT279" i="22" s="1"/>
  <c r="AU279" i="22" s="1"/>
  <c r="AV279" i="22" s="1"/>
  <c r="AW279" i="22" s="1"/>
  <c r="AX279" i="22" s="1"/>
  <c r="AY279" i="22" s="1"/>
  <c r="AZ279" i="22" s="1"/>
  <c r="A279" i="9" s="1"/>
  <c r="AQ282" i="22"/>
  <c r="AP282" i="22" s="1"/>
  <c r="AO282" i="22" s="1"/>
  <c r="AN282" i="22" s="1"/>
  <c r="AM282" i="22" s="1"/>
  <c r="AL282" i="22" s="1"/>
  <c r="AK282" i="22" s="1"/>
  <c r="AJ282" i="22" s="1"/>
  <c r="AI282" i="22" s="1"/>
  <c r="AH282" i="22" s="1"/>
  <c r="AG282" i="22" s="1"/>
  <c r="AF282" i="22" s="1"/>
  <c r="AE282" i="22" s="1"/>
  <c r="AD282" i="22" s="1"/>
  <c r="AC282" i="22" s="1"/>
  <c r="AB282" i="22" s="1"/>
  <c r="AA282" i="22" s="1"/>
  <c r="Z282" i="22" s="1"/>
  <c r="Y282" i="22" s="1"/>
  <c r="X282" i="22" s="1"/>
  <c r="W282" i="22" s="1"/>
  <c r="V282" i="22" s="1"/>
  <c r="U282" i="22" s="1"/>
  <c r="T282" i="22" s="1"/>
  <c r="S282" i="22" s="1"/>
  <c r="R282" i="22" s="1"/>
  <c r="Q282" i="22" s="1"/>
  <c r="P282" i="22" s="1"/>
  <c r="O282" i="22" s="1"/>
  <c r="N282" i="22" s="1"/>
  <c r="M282" i="22" s="1"/>
  <c r="L282" i="22" s="1"/>
  <c r="AS301" i="22"/>
  <c r="AT301" i="22" s="1"/>
  <c r="AU301" i="22" s="1"/>
  <c r="AV301" i="22" s="1"/>
  <c r="AW301" i="22" s="1"/>
  <c r="AX301" i="22" s="1"/>
  <c r="AY301" i="22" s="1"/>
  <c r="AZ301" i="22" s="1"/>
  <c r="A301" i="9" s="1"/>
  <c r="AQ304" i="22"/>
  <c r="AP304" i="22" s="1"/>
  <c r="AO304" i="22" s="1"/>
  <c r="AN304" i="22" s="1"/>
  <c r="AM304" i="22" s="1"/>
  <c r="AL304" i="22" s="1"/>
  <c r="AK304" i="22" s="1"/>
  <c r="AJ304" i="22" s="1"/>
  <c r="AI304" i="22" s="1"/>
  <c r="AH304" i="22" s="1"/>
  <c r="AG304" i="22" s="1"/>
  <c r="AF304" i="22" s="1"/>
  <c r="AE304" i="22" s="1"/>
  <c r="AD304" i="22" s="1"/>
  <c r="AC304" i="22" s="1"/>
  <c r="AB304" i="22" s="1"/>
  <c r="AA304" i="22" s="1"/>
  <c r="Z304" i="22" s="1"/>
  <c r="Y304" i="22" s="1"/>
  <c r="X304" i="22" s="1"/>
  <c r="W304" i="22" s="1"/>
  <c r="V304" i="22" s="1"/>
  <c r="U304" i="22" s="1"/>
  <c r="T304" i="22" s="1"/>
  <c r="S304" i="22" s="1"/>
  <c r="R304" i="22" s="1"/>
  <c r="Q304" i="22" s="1"/>
  <c r="P304" i="22" s="1"/>
  <c r="O304" i="22" s="1"/>
  <c r="N304" i="22" s="1"/>
  <c r="M304" i="22" s="1"/>
  <c r="L304" i="22" s="1"/>
  <c r="AQ348" i="22"/>
  <c r="AP348" i="22" s="1"/>
  <c r="AO348" i="22" s="1"/>
  <c r="AN348" i="22" s="1"/>
  <c r="AM348" i="22" s="1"/>
  <c r="AL348" i="22" s="1"/>
  <c r="AK348" i="22" s="1"/>
  <c r="AJ348" i="22" s="1"/>
  <c r="AI348" i="22" s="1"/>
  <c r="AH348" i="22" s="1"/>
  <c r="AG348" i="22" s="1"/>
  <c r="AF348" i="22" s="1"/>
  <c r="AE348" i="22" s="1"/>
  <c r="AD348" i="22" s="1"/>
  <c r="AC348" i="22" s="1"/>
  <c r="AB348" i="22" s="1"/>
  <c r="AA348" i="22" s="1"/>
  <c r="Z348" i="22" s="1"/>
  <c r="Y348" i="22" s="1"/>
  <c r="X348" i="22" s="1"/>
  <c r="W348" i="22" s="1"/>
  <c r="V348" i="22" s="1"/>
  <c r="U348" i="22" s="1"/>
  <c r="T348" i="22" s="1"/>
  <c r="S348" i="22" s="1"/>
  <c r="R348" i="22" s="1"/>
  <c r="Q348" i="22" s="1"/>
  <c r="P348" i="22" s="1"/>
  <c r="O348" i="22" s="1"/>
  <c r="N348" i="22" s="1"/>
  <c r="M348" i="22" s="1"/>
  <c r="L348" i="22" s="1"/>
  <c r="AQ370" i="22"/>
  <c r="AP370" i="22" s="1"/>
  <c r="AO370" i="22" s="1"/>
  <c r="AN370" i="22" s="1"/>
  <c r="AM370" i="22" s="1"/>
  <c r="AL370" i="22" s="1"/>
  <c r="AK370" i="22" s="1"/>
  <c r="AJ370" i="22" s="1"/>
  <c r="AI370" i="22" s="1"/>
  <c r="AH370" i="22" s="1"/>
  <c r="AG370" i="22" s="1"/>
  <c r="AF370" i="22" s="1"/>
  <c r="AE370" i="22" s="1"/>
  <c r="AD370" i="22" s="1"/>
  <c r="AC370" i="22" s="1"/>
  <c r="AB370" i="22" s="1"/>
  <c r="AA370" i="22" s="1"/>
  <c r="Z370" i="22" s="1"/>
  <c r="Y370" i="22" s="1"/>
  <c r="X370" i="22" s="1"/>
  <c r="W370" i="22" s="1"/>
  <c r="V370" i="22" s="1"/>
  <c r="U370" i="22" s="1"/>
  <c r="T370" i="22" s="1"/>
  <c r="S370" i="22" s="1"/>
  <c r="R370" i="22" s="1"/>
  <c r="Q370" i="22" s="1"/>
  <c r="P370" i="22" s="1"/>
  <c r="O370" i="22" s="1"/>
  <c r="N370" i="22" s="1"/>
  <c r="M370" i="22" s="1"/>
  <c r="L370" i="22" s="1"/>
  <c r="AQ392" i="22"/>
  <c r="AP392" i="22" s="1"/>
  <c r="AO392" i="22" s="1"/>
  <c r="AN392" i="22" s="1"/>
  <c r="AM392" i="22" s="1"/>
  <c r="AL392" i="22" s="1"/>
  <c r="AK392" i="22" s="1"/>
  <c r="AJ392" i="22" s="1"/>
  <c r="AI392" i="22" s="1"/>
  <c r="AH392" i="22" s="1"/>
  <c r="AG392" i="22" s="1"/>
  <c r="AF392" i="22" s="1"/>
  <c r="AE392" i="22" s="1"/>
  <c r="AD392" i="22" s="1"/>
  <c r="AC392" i="22" s="1"/>
  <c r="AB392" i="22" s="1"/>
  <c r="AA392" i="22" s="1"/>
  <c r="Z392" i="22" s="1"/>
  <c r="Y392" i="22" s="1"/>
  <c r="X392" i="22" s="1"/>
  <c r="W392" i="22" s="1"/>
  <c r="V392" i="22" s="1"/>
  <c r="U392" i="22" s="1"/>
  <c r="T392" i="22" s="1"/>
  <c r="S392" i="22" s="1"/>
  <c r="R392" i="22" s="1"/>
  <c r="Q392" i="22" s="1"/>
  <c r="P392" i="22" s="1"/>
  <c r="O392" i="22" s="1"/>
  <c r="N392" i="22" s="1"/>
  <c r="M392" i="22" s="1"/>
  <c r="L392" i="22" s="1"/>
  <c r="AS411" i="22"/>
  <c r="AT411" i="22" s="1"/>
  <c r="AU411" i="22" s="1"/>
  <c r="AV411" i="22" s="1"/>
  <c r="AW411" i="22" s="1"/>
  <c r="AX411" i="22" s="1"/>
  <c r="AY411" i="22" s="1"/>
  <c r="AZ411" i="22" s="1"/>
  <c r="A411" i="9" s="1"/>
  <c r="AQ414" i="22"/>
  <c r="AP414" i="22" s="1"/>
  <c r="AO414" i="22" s="1"/>
  <c r="AN414" i="22" s="1"/>
  <c r="AM414" i="22" s="1"/>
  <c r="AL414" i="22" s="1"/>
  <c r="AK414" i="22" s="1"/>
  <c r="AJ414" i="22" s="1"/>
  <c r="AI414" i="22" s="1"/>
  <c r="AH414" i="22" s="1"/>
  <c r="AG414" i="22" s="1"/>
  <c r="AF414" i="22" s="1"/>
  <c r="AE414" i="22" s="1"/>
  <c r="AD414" i="22" s="1"/>
  <c r="AC414" i="22" s="1"/>
  <c r="AB414" i="22" s="1"/>
  <c r="AA414" i="22" s="1"/>
  <c r="Z414" i="22" s="1"/>
  <c r="Y414" i="22" s="1"/>
  <c r="X414" i="22" s="1"/>
  <c r="W414" i="22" s="1"/>
  <c r="V414" i="22" s="1"/>
  <c r="U414" i="22" s="1"/>
  <c r="T414" i="22" s="1"/>
  <c r="S414" i="22" s="1"/>
  <c r="R414" i="22" s="1"/>
  <c r="Q414" i="22" s="1"/>
  <c r="P414" i="22" s="1"/>
  <c r="O414" i="22" s="1"/>
  <c r="N414" i="22" s="1"/>
  <c r="M414" i="22" s="1"/>
  <c r="L414" i="22" s="1"/>
  <c r="AS18" i="22"/>
  <c r="AT18" i="22" s="1"/>
  <c r="AU18" i="22" s="1"/>
  <c r="AV18" i="22" s="1"/>
  <c r="AW18" i="22" s="1"/>
  <c r="AX18" i="22" s="1"/>
  <c r="AY18" i="22" s="1"/>
  <c r="AZ18" i="22" s="1"/>
  <c r="A18" i="9" s="1"/>
  <c r="AQ21" i="22"/>
  <c r="AP21" i="22" s="1"/>
  <c r="AO21" i="22" s="1"/>
  <c r="AN21" i="22" s="1"/>
  <c r="AM21" i="22" s="1"/>
  <c r="AL21" i="22" s="1"/>
  <c r="AK21" i="22" s="1"/>
  <c r="AJ21" i="22" s="1"/>
  <c r="AI21" i="22" s="1"/>
  <c r="AH21" i="22" s="1"/>
  <c r="AG21" i="22" s="1"/>
  <c r="AF21" i="22" s="1"/>
  <c r="AE21" i="22" s="1"/>
  <c r="AD21" i="22" s="1"/>
  <c r="AC21" i="22" s="1"/>
  <c r="AB21" i="22" s="1"/>
  <c r="AA21" i="22" s="1"/>
  <c r="Z21" i="22" s="1"/>
  <c r="Y21" i="22" s="1"/>
  <c r="X21" i="22" s="1"/>
  <c r="W21" i="22" s="1"/>
  <c r="V21" i="22" s="1"/>
  <c r="U21" i="22" s="1"/>
  <c r="T21" i="22" s="1"/>
  <c r="S21" i="22" s="1"/>
  <c r="R21" i="22" s="1"/>
  <c r="Q21" i="22" s="1"/>
  <c r="P21" i="22" s="1"/>
  <c r="O21" i="22" s="1"/>
  <c r="N21" i="22" s="1"/>
  <c r="M21" i="22" s="1"/>
  <c r="L21" i="22" s="1"/>
  <c r="AQ43" i="22"/>
  <c r="AP43" i="22" s="1"/>
  <c r="AO43" i="22" s="1"/>
  <c r="AN43" i="22" s="1"/>
  <c r="AM43" i="22" s="1"/>
  <c r="AL43" i="22" s="1"/>
  <c r="AK43" i="22" s="1"/>
  <c r="AJ43" i="22" s="1"/>
  <c r="AI43" i="22" s="1"/>
  <c r="AH43" i="22" s="1"/>
  <c r="AG43" i="22" s="1"/>
  <c r="AF43" i="22" s="1"/>
  <c r="AE43" i="22" s="1"/>
  <c r="AD43" i="22" s="1"/>
  <c r="AC43" i="22" s="1"/>
  <c r="AB43" i="22" s="1"/>
  <c r="AA43" i="22" s="1"/>
  <c r="Z43" i="22" s="1"/>
  <c r="Y43" i="22" s="1"/>
  <c r="X43" i="22" s="1"/>
  <c r="W43" i="22" s="1"/>
  <c r="V43" i="22" s="1"/>
  <c r="U43" i="22" s="1"/>
  <c r="T43" i="22" s="1"/>
  <c r="S43" i="22" s="1"/>
  <c r="R43" i="22" s="1"/>
  <c r="Q43" i="22" s="1"/>
  <c r="P43" i="22" s="1"/>
  <c r="O43" i="22" s="1"/>
  <c r="N43" i="22" s="1"/>
  <c r="M43" i="22" s="1"/>
  <c r="L43" i="22" s="1"/>
  <c r="AQ65" i="22"/>
  <c r="AP65" i="22" s="1"/>
  <c r="AO65" i="22" s="1"/>
  <c r="AN65" i="22" s="1"/>
  <c r="AM65" i="22" s="1"/>
  <c r="AL65" i="22" s="1"/>
  <c r="AK65" i="22" s="1"/>
  <c r="AJ65" i="22" s="1"/>
  <c r="AI65" i="22" s="1"/>
  <c r="AH65" i="22" s="1"/>
  <c r="AG65" i="22" s="1"/>
  <c r="AF65" i="22" s="1"/>
  <c r="AE65" i="22" s="1"/>
  <c r="AD65" i="22" s="1"/>
  <c r="AC65" i="22" s="1"/>
  <c r="AB65" i="22" s="1"/>
  <c r="AA65" i="22" s="1"/>
  <c r="Z65" i="22" s="1"/>
  <c r="Y65" i="22" s="1"/>
  <c r="X65" i="22" s="1"/>
  <c r="W65" i="22" s="1"/>
  <c r="V65" i="22" s="1"/>
  <c r="U65" i="22" s="1"/>
  <c r="T65" i="22" s="1"/>
  <c r="S65" i="22" s="1"/>
  <c r="R65" i="22" s="1"/>
  <c r="Q65" i="22" s="1"/>
  <c r="P65" i="22" s="1"/>
  <c r="O65" i="22" s="1"/>
  <c r="N65" i="22" s="1"/>
  <c r="M65" i="22" s="1"/>
  <c r="L65" i="22" s="1"/>
  <c r="AQ87" i="22"/>
  <c r="AP87" i="22" s="1"/>
  <c r="AO87" i="22" s="1"/>
  <c r="AN87" i="22" s="1"/>
  <c r="AM87" i="22" s="1"/>
  <c r="AL87" i="22" s="1"/>
  <c r="AK87" i="22" s="1"/>
  <c r="AJ87" i="22" s="1"/>
  <c r="AI87" i="22" s="1"/>
  <c r="AH87" i="22" s="1"/>
  <c r="AG87" i="22" s="1"/>
  <c r="AF87" i="22" s="1"/>
  <c r="AE87" i="22" s="1"/>
  <c r="AD87" i="22" s="1"/>
  <c r="AC87" i="22" s="1"/>
  <c r="AB87" i="22" s="1"/>
  <c r="AA87" i="22" s="1"/>
  <c r="Z87" i="22" s="1"/>
  <c r="Y87" i="22" s="1"/>
  <c r="X87" i="22" s="1"/>
  <c r="W87" i="22" s="1"/>
  <c r="V87" i="22" s="1"/>
  <c r="U87" i="22" s="1"/>
  <c r="T87" i="22" s="1"/>
  <c r="S87" i="22" s="1"/>
  <c r="R87" i="22" s="1"/>
  <c r="Q87" i="22" s="1"/>
  <c r="P87" i="22" s="1"/>
  <c r="O87" i="22" s="1"/>
  <c r="N87" i="22" s="1"/>
  <c r="M87" i="22" s="1"/>
  <c r="L87" i="22" s="1"/>
  <c r="AQ109" i="22"/>
  <c r="AP109" i="22" s="1"/>
  <c r="AO109" i="22" s="1"/>
  <c r="AN109" i="22" s="1"/>
  <c r="AM109" i="22" s="1"/>
  <c r="AL109" i="22" s="1"/>
  <c r="AK109" i="22" s="1"/>
  <c r="AJ109" i="22" s="1"/>
  <c r="AI109" i="22" s="1"/>
  <c r="AH109" i="22" s="1"/>
  <c r="AG109" i="22" s="1"/>
  <c r="AF109" i="22" s="1"/>
  <c r="AE109" i="22" s="1"/>
  <c r="AD109" i="22" s="1"/>
  <c r="AC109" i="22" s="1"/>
  <c r="AB109" i="22" s="1"/>
  <c r="AA109" i="22" s="1"/>
  <c r="Z109" i="22" s="1"/>
  <c r="Y109" i="22" s="1"/>
  <c r="X109" i="22" s="1"/>
  <c r="W109" i="22" s="1"/>
  <c r="V109" i="22" s="1"/>
  <c r="U109" i="22" s="1"/>
  <c r="T109" i="22" s="1"/>
  <c r="S109" i="22" s="1"/>
  <c r="R109" i="22" s="1"/>
  <c r="Q109" i="22" s="1"/>
  <c r="P109" i="22" s="1"/>
  <c r="O109" i="22" s="1"/>
  <c r="N109" i="22" s="1"/>
  <c r="M109" i="22" s="1"/>
  <c r="L109" i="22" s="1"/>
  <c r="AQ131" i="22"/>
  <c r="AP131" i="22" s="1"/>
  <c r="AO131" i="22" s="1"/>
  <c r="AN131" i="22" s="1"/>
  <c r="AM131" i="22" s="1"/>
  <c r="AL131" i="22" s="1"/>
  <c r="AK131" i="22" s="1"/>
  <c r="AJ131" i="22" s="1"/>
  <c r="AI131" i="22" s="1"/>
  <c r="AH131" i="22" s="1"/>
  <c r="AG131" i="22" s="1"/>
  <c r="AF131" i="22" s="1"/>
  <c r="AE131" i="22" s="1"/>
  <c r="AD131" i="22" s="1"/>
  <c r="AC131" i="22" s="1"/>
  <c r="AB131" i="22" s="1"/>
  <c r="AA131" i="22" s="1"/>
  <c r="Z131" i="22" s="1"/>
  <c r="Y131" i="22" s="1"/>
  <c r="X131" i="22" s="1"/>
  <c r="W131" i="22" s="1"/>
  <c r="V131" i="22" s="1"/>
  <c r="U131" i="22" s="1"/>
  <c r="T131" i="22" s="1"/>
  <c r="S131" i="22" s="1"/>
  <c r="R131" i="22" s="1"/>
  <c r="Q131" i="22" s="1"/>
  <c r="P131" i="22" s="1"/>
  <c r="O131" i="22" s="1"/>
  <c r="N131" i="22" s="1"/>
  <c r="M131" i="22" s="1"/>
  <c r="L131" i="22" s="1"/>
  <c r="AQ153" i="22"/>
  <c r="AP153" i="22" s="1"/>
  <c r="AO153" i="22" s="1"/>
  <c r="AN153" i="22" s="1"/>
  <c r="AM153" i="22" s="1"/>
  <c r="AL153" i="22" s="1"/>
  <c r="AK153" i="22" s="1"/>
  <c r="AJ153" i="22" s="1"/>
  <c r="AI153" i="22" s="1"/>
  <c r="AH153" i="22" s="1"/>
  <c r="AG153" i="22" s="1"/>
  <c r="AF153" i="22" s="1"/>
  <c r="AE153" i="22" s="1"/>
  <c r="AD153" i="22" s="1"/>
  <c r="AC153" i="22" s="1"/>
  <c r="AB153" i="22" s="1"/>
  <c r="AA153" i="22" s="1"/>
  <c r="Z153" i="22" s="1"/>
  <c r="Y153" i="22" s="1"/>
  <c r="X153" i="22" s="1"/>
  <c r="W153" i="22" s="1"/>
  <c r="V153" i="22" s="1"/>
  <c r="U153" i="22" s="1"/>
  <c r="T153" i="22" s="1"/>
  <c r="S153" i="22" s="1"/>
  <c r="R153" i="22" s="1"/>
  <c r="Q153" i="22" s="1"/>
  <c r="P153" i="22" s="1"/>
  <c r="O153" i="22" s="1"/>
  <c r="N153" i="22" s="1"/>
  <c r="M153" i="22" s="1"/>
  <c r="L153" i="22" s="1"/>
  <c r="AS172" i="22"/>
  <c r="AT172" i="22" s="1"/>
  <c r="AU172" i="22" s="1"/>
  <c r="AV172" i="22" s="1"/>
  <c r="AW172" i="22" s="1"/>
  <c r="AX172" i="22" s="1"/>
  <c r="AY172" i="22" s="1"/>
  <c r="AZ172" i="22" s="1"/>
  <c r="A172" i="9" s="1"/>
  <c r="AQ175" i="22"/>
  <c r="AP175" i="22" s="1"/>
  <c r="AO175" i="22" s="1"/>
  <c r="AN175" i="22" s="1"/>
  <c r="AM175" i="22" s="1"/>
  <c r="AL175" i="22" s="1"/>
  <c r="AK175" i="22" s="1"/>
  <c r="AJ175" i="22" s="1"/>
  <c r="AI175" i="22" s="1"/>
  <c r="AH175" i="22" s="1"/>
  <c r="AG175" i="22" s="1"/>
  <c r="AF175" i="22" s="1"/>
  <c r="AE175" i="22" s="1"/>
  <c r="AD175" i="22" s="1"/>
  <c r="AC175" i="22" s="1"/>
  <c r="AB175" i="22" s="1"/>
  <c r="AA175" i="22" s="1"/>
  <c r="Z175" i="22" s="1"/>
  <c r="Y175" i="22" s="1"/>
  <c r="X175" i="22" s="1"/>
  <c r="W175" i="22" s="1"/>
  <c r="V175" i="22" s="1"/>
  <c r="U175" i="22" s="1"/>
  <c r="T175" i="22" s="1"/>
  <c r="S175" i="22" s="1"/>
  <c r="R175" i="22" s="1"/>
  <c r="Q175" i="22" s="1"/>
  <c r="P175" i="22" s="1"/>
  <c r="O175" i="22" s="1"/>
  <c r="N175" i="22" s="1"/>
  <c r="M175" i="22" s="1"/>
  <c r="L175" i="22" s="1"/>
  <c r="AQ197" i="22"/>
  <c r="AP197" i="22" s="1"/>
  <c r="AO197" i="22" s="1"/>
  <c r="AN197" i="22" s="1"/>
  <c r="AM197" i="22" s="1"/>
  <c r="AL197" i="22" s="1"/>
  <c r="AK197" i="22" s="1"/>
  <c r="AJ197" i="22" s="1"/>
  <c r="AI197" i="22" s="1"/>
  <c r="AH197" i="22" s="1"/>
  <c r="AG197" i="22" s="1"/>
  <c r="AF197" i="22" s="1"/>
  <c r="AE197" i="22" s="1"/>
  <c r="AD197" i="22" s="1"/>
  <c r="AC197" i="22" s="1"/>
  <c r="AB197" i="22" s="1"/>
  <c r="AA197" i="22" s="1"/>
  <c r="Z197" i="22" s="1"/>
  <c r="Y197" i="22" s="1"/>
  <c r="X197" i="22" s="1"/>
  <c r="W197" i="22" s="1"/>
  <c r="V197" i="22" s="1"/>
  <c r="U197" i="22" s="1"/>
  <c r="T197" i="22" s="1"/>
  <c r="S197" i="22" s="1"/>
  <c r="R197" i="22" s="1"/>
  <c r="Q197" i="22" s="1"/>
  <c r="P197" i="22" s="1"/>
  <c r="O197" i="22" s="1"/>
  <c r="N197" i="22" s="1"/>
  <c r="M197" i="22" s="1"/>
  <c r="L197" i="22" s="1"/>
  <c r="AQ219" i="22"/>
  <c r="AP219" i="22" s="1"/>
  <c r="AO219" i="22" s="1"/>
  <c r="AN219" i="22" s="1"/>
  <c r="AM219" i="22" s="1"/>
  <c r="AL219" i="22" s="1"/>
  <c r="AK219" i="22" s="1"/>
  <c r="AJ219" i="22" s="1"/>
  <c r="AI219" i="22" s="1"/>
  <c r="AH219" i="22" s="1"/>
  <c r="AG219" i="22" s="1"/>
  <c r="AF219" i="22" s="1"/>
  <c r="AE219" i="22" s="1"/>
  <c r="AD219" i="22" s="1"/>
  <c r="AC219" i="22" s="1"/>
  <c r="AB219" i="22" s="1"/>
  <c r="AA219" i="22" s="1"/>
  <c r="Z219" i="22" s="1"/>
  <c r="Y219" i="22" s="1"/>
  <c r="X219" i="22" s="1"/>
  <c r="W219" i="22" s="1"/>
  <c r="V219" i="22" s="1"/>
  <c r="U219" i="22" s="1"/>
  <c r="T219" i="22" s="1"/>
  <c r="S219" i="22" s="1"/>
  <c r="R219" i="22" s="1"/>
  <c r="Q219" i="22" s="1"/>
  <c r="P219" i="22" s="1"/>
  <c r="O219" i="22" s="1"/>
  <c r="N219" i="22" s="1"/>
  <c r="M219" i="22" s="1"/>
  <c r="L219" i="22" s="1"/>
  <c r="AQ241" i="22"/>
  <c r="AP241" i="22" s="1"/>
  <c r="AO241" i="22" s="1"/>
  <c r="AN241" i="22" s="1"/>
  <c r="AM241" i="22" s="1"/>
  <c r="AL241" i="22" s="1"/>
  <c r="AK241" i="22" s="1"/>
  <c r="AJ241" i="22" s="1"/>
  <c r="AI241" i="22" s="1"/>
  <c r="AH241" i="22" s="1"/>
  <c r="AG241" i="22" s="1"/>
  <c r="AF241" i="22" s="1"/>
  <c r="AE241" i="22" s="1"/>
  <c r="AD241" i="22" s="1"/>
  <c r="AC241" i="22" s="1"/>
  <c r="AB241" i="22" s="1"/>
  <c r="AA241" i="22" s="1"/>
  <c r="Z241" i="22" s="1"/>
  <c r="Y241" i="22" s="1"/>
  <c r="X241" i="22" s="1"/>
  <c r="W241" i="22" s="1"/>
  <c r="V241" i="22" s="1"/>
  <c r="U241" i="22" s="1"/>
  <c r="T241" i="22" s="1"/>
  <c r="S241" i="22" s="1"/>
  <c r="R241" i="22" s="1"/>
  <c r="Q241" i="22" s="1"/>
  <c r="P241" i="22" s="1"/>
  <c r="O241" i="22" s="1"/>
  <c r="N241" i="22" s="1"/>
  <c r="M241" i="22" s="1"/>
  <c r="L241" i="22" s="1"/>
  <c r="AS260" i="22"/>
  <c r="AT260" i="22" s="1"/>
  <c r="AU260" i="22" s="1"/>
  <c r="AV260" i="22" s="1"/>
  <c r="AW260" i="22" s="1"/>
  <c r="AX260" i="22" s="1"/>
  <c r="AY260" i="22" s="1"/>
  <c r="AZ260" i="22" s="1"/>
  <c r="A260" i="9" s="1"/>
  <c r="AQ285" i="22"/>
  <c r="AP285" i="22" s="1"/>
  <c r="AO285" i="22" s="1"/>
  <c r="AN285" i="22" s="1"/>
  <c r="AM285" i="22" s="1"/>
  <c r="AL285" i="22" s="1"/>
  <c r="AK285" i="22" s="1"/>
  <c r="AJ285" i="22" s="1"/>
  <c r="AI285" i="22" s="1"/>
  <c r="AH285" i="22" s="1"/>
  <c r="AG285" i="22" s="1"/>
  <c r="AF285" i="22" s="1"/>
  <c r="AE285" i="22" s="1"/>
  <c r="AD285" i="22" s="1"/>
  <c r="AC285" i="22" s="1"/>
  <c r="AB285" i="22" s="1"/>
  <c r="AA285" i="22" s="1"/>
  <c r="Z285" i="22" s="1"/>
  <c r="Y285" i="22" s="1"/>
  <c r="X285" i="22" s="1"/>
  <c r="W285" i="22" s="1"/>
  <c r="V285" i="22" s="1"/>
  <c r="U285" i="22" s="1"/>
  <c r="T285" i="22" s="1"/>
  <c r="S285" i="22" s="1"/>
  <c r="R285" i="22" s="1"/>
  <c r="Q285" i="22" s="1"/>
  <c r="P285" i="22" s="1"/>
  <c r="O285" i="22" s="1"/>
  <c r="N285" i="22" s="1"/>
  <c r="M285" i="22" s="1"/>
  <c r="L285" i="22" s="1"/>
  <c r="AQ307" i="22"/>
  <c r="AP307" i="22" s="1"/>
  <c r="AO307" i="22" s="1"/>
  <c r="AN307" i="22" s="1"/>
  <c r="AM307" i="22" s="1"/>
  <c r="AL307" i="22" s="1"/>
  <c r="AK307" i="22" s="1"/>
  <c r="AJ307" i="22" s="1"/>
  <c r="AI307" i="22" s="1"/>
  <c r="AH307" i="22" s="1"/>
  <c r="AG307" i="22" s="1"/>
  <c r="AF307" i="22" s="1"/>
  <c r="AE307" i="22" s="1"/>
  <c r="AD307" i="22" s="1"/>
  <c r="AC307" i="22" s="1"/>
  <c r="AB307" i="22" s="1"/>
  <c r="AA307" i="22" s="1"/>
  <c r="Z307" i="22" s="1"/>
  <c r="Y307" i="22" s="1"/>
  <c r="X307" i="22" s="1"/>
  <c r="W307" i="22" s="1"/>
  <c r="V307" i="22" s="1"/>
  <c r="U307" i="22" s="1"/>
  <c r="T307" i="22" s="1"/>
  <c r="S307" i="22" s="1"/>
  <c r="R307" i="22" s="1"/>
  <c r="Q307" i="22" s="1"/>
  <c r="P307" i="22" s="1"/>
  <c r="O307" i="22" s="1"/>
  <c r="N307" i="22" s="1"/>
  <c r="M307" i="22" s="1"/>
  <c r="L307" i="22" s="1"/>
  <c r="AQ351" i="22"/>
  <c r="AP351" i="22" s="1"/>
  <c r="AO351" i="22" s="1"/>
  <c r="AN351" i="22" s="1"/>
  <c r="AM351" i="22" s="1"/>
  <c r="AL351" i="22" s="1"/>
  <c r="AK351" i="22" s="1"/>
  <c r="AJ351" i="22" s="1"/>
  <c r="AI351" i="22" s="1"/>
  <c r="AH351" i="22" s="1"/>
  <c r="AG351" i="22" s="1"/>
  <c r="AF351" i="22" s="1"/>
  <c r="AE351" i="22" s="1"/>
  <c r="AD351" i="22" s="1"/>
  <c r="AC351" i="22" s="1"/>
  <c r="AB351" i="22" s="1"/>
  <c r="AA351" i="22" s="1"/>
  <c r="Z351" i="22" s="1"/>
  <c r="Y351" i="22" s="1"/>
  <c r="X351" i="22" s="1"/>
  <c r="W351" i="22" s="1"/>
  <c r="V351" i="22" s="1"/>
  <c r="U351" i="22" s="1"/>
  <c r="T351" i="22" s="1"/>
  <c r="S351" i="22" s="1"/>
  <c r="R351" i="22" s="1"/>
  <c r="Q351" i="22" s="1"/>
  <c r="P351" i="22" s="1"/>
  <c r="O351" i="22" s="1"/>
  <c r="N351" i="22" s="1"/>
  <c r="M351" i="22" s="1"/>
  <c r="L351" i="22" s="1"/>
  <c r="AS370" i="22"/>
  <c r="AT370" i="22" s="1"/>
  <c r="AU370" i="22" s="1"/>
  <c r="AV370" i="22" s="1"/>
  <c r="AW370" i="22" s="1"/>
  <c r="AX370" i="22" s="1"/>
  <c r="AY370" i="22" s="1"/>
  <c r="AZ370" i="22" s="1"/>
  <c r="A370" i="9" s="1"/>
  <c r="AS392" i="22"/>
  <c r="AT392" i="22" s="1"/>
  <c r="AU392" i="22" s="1"/>
  <c r="AV392" i="22" s="1"/>
  <c r="AW392" i="22" s="1"/>
  <c r="AX392" i="22" s="1"/>
  <c r="AY392" i="22" s="1"/>
  <c r="AZ392" i="22" s="1"/>
  <c r="A392" i="9" s="1"/>
  <c r="AS414" i="22"/>
  <c r="AT414" i="22" s="1"/>
  <c r="AU414" i="22" s="1"/>
  <c r="AV414" i="22" s="1"/>
  <c r="AW414" i="22" s="1"/>
  <c r="AX414" i="22" s="1"/>
  <c r="AY414" i="22" s="1"/>
  <c r="AZ414" i="22" s="1"/>
  <c r="A414" i="9" s="1"/>
  <c r="AS21" i="22"/>
  <c r="AT21" i="22" s="1"/>
  <c r="AU21" i="22" s="1"/>
  <c r="AV21" i="22" s="1"/>
  <c r="AW21" i="22" s="1"/>
  <c r="AX21" i="22" s="1"/>
  <c r="AY21" i="22" s="1"/>
  <c r="AZ21" i="22" s="1"/>
  <c r="A21" i="9" s="1"/>
  <c r="AS43" i="22"/>
  <c r="AT43" i="22" s="1"/>
  <c r="AU43" i="22" s="1"/>
  <c r="AV43" i="22" s="1"/>
  <c r="AW43" i="22" s="1"/>
  <c r="AX43" i="22" s="1"/>
  <c r="AY43" i="22" s="1"/>
  <c r="AZ43" i="22" s="1"/>
  <c r="A43" i="9" s="1"/>
  <c r="AS65" i="22"/>
  <c r="AT65" i="22" s="1"/>
  <c r="AU65" i="22" s="1"/>
  <c r="AV65" i="22" s="1"/>
  <c r="AW65" i="22" s="1"/>
  <c r="AX65" i="22" s="1"/>
  <c r="AY65" i="22" s="1"/>
  <c r="AZ65" i="22" s="1"/>
  <c r="A65" i="9" s="1"/>
  <c r="AQ68" i="22"/>
  <c r="AP68" i="22" s="1"/>
  <c r="AO68" i="22" s="1"/>
  <c r="AN68" i="22" s="1"/>
  <c r="AM68" i="22" s="1"/>
  <c r="AL68" i="22" s="1"/>
  <c r="AK68" i="22" s="1"/>
  <c r="AJ68" i="22" s="1"/>
  <c r="AI68" i="22" s="1"/>
  <c r="AH68" i="22" s="1"/>
  <c r="AG68" i="22" s="1"/>
  <c r="AF68" i="22" s="1"/>
  <c r="AE68" i="22" s="1"/>
  <c r="AD68" i="22" s="1"/>
  <c r="AC68" i="22" s="1"/>
  <c r="AB68" i="22" s="1"/>
  <c r="AA68" i="22" s="1"/>
  <c r="Z68" i="22" s="1"/>
  <c r="Y68" i="22" s="1"/>
  <c r="X68" i="22" s="1"/>
  <c r="W68" i="22" s="1"/>
  <c r="V68" i="22" s="1"/>
  <c r="U68" i="22" s="1"/>
  <c r="T68" i="22" s="1"/>
  <c r="S68" i="22" s="1"/>
  <c r="R68" i="22" s="1"/>
  <c r="Q68" i="22" s="1"/>
  <c r="P68" i="22" s="1"/>
  <c r="O68" i="22" s="1"/>
  <c r="N68" i="22" s="1"/>
  <c r="M68" i="22" s="1"/>
  <c r="L68" i="22" s="1"/>
  <c r="AS87" i="22"/>
  <c r="AT87" i="22" s="1"/>
  <c r="AU87" i="22" s="1"/>
  <c r="AV87" i="22" s="1"/>
  <c r="AW87" i="22" s="1"/>
  <c r="AX87" i="22" s="1"/>
  <c r="AY87" i="22" s="1"/>
  <c r="AZ87" i="22" s="1"/>
  <c r="A87" i="9" s="1"/>
  <c r="AQ90" i="22"/>
  <c r="AP90" i="22" s="1"/>
  <c r="AO90" i="22" s="1"/>
  <c r="AN90" i="22" s="1"/>
  <c r="AM90" i="22" s="1"/>
  <c r="AL90" i="22" s="1"/>
  <c r="AK90" i="22" s="1"/>
  <c r="AJ90" i="22" s="1"/>
  <c r="AI90" i="22" s="1"/>
  <c r="AH90" i="22" s="1"/>
  <c r="AG90" i="22" s="1"/>
  <c r="AF90" i="22" s="1"/>
  <c r="AE90" i="22" s="1"/>
  <c r="AD90" i="22" s="1"/>
  <c r="AC90" i="22" s="1"/>
  <c r="AB90" i="22" s="1"/>
  <c r="AA90" i="22" s="1"/>
  <c r="Z90" i="22" s="1"/>
  <c r="Y90" i="22" s="1"/>
  <c r="X90" i="22" s="1"/>
  <c r="W90" i="22" s="1"/>
  <c r="V90" i="22" s="1"/>
  <c r="U90" i="22" s="1"/>
  <c r="T90" i="22" s="1"/>
  <c r="S90" i="22" s="1"/>
  <c r="R90" i="22" s="1"/>
  <c r="Q90" i="22" s="1"/>
  <c r="P90" i="22" s="1"/>
  <c r="O90" i="22" s="1"/>
  <c r="N90" i="22" s="1"/>
  <c r="M90" i="22" s="1"/>
  <c r="L90" i="22" s="1"/>
  <c r="AS109" i="22"/>
  <c r="AT109" i="22" s="1"/>
  <c r="AU109" i="22" s="1"/>
  <c r="AV109" i="22" s="1"/>
  <c r="AW109" i="22" s="1"/>
  <c r="AX109" i="22" s="1"/>
  <c r="AY109" i="22" s="1"/>
  <c r="AZ109" i="22" s="1"/>
  <c r="A109" i="9" s="1"/>
  <c r="AQ112" i="22"/>
  <c r="AP112" i="22" s="1"/>
  <c r="AO112" i="22" s="1"/>
  <c r="AN112" i="22" s="1"/>
  <c r="AM112" i="22" s="1"/>
  <c r="AL112" i="22" s="1"/>
  <c r="AK112" i="22" s="1"/>
  <c r="AJ112" i="22" s="1"/>
  <c r="AI112" i="22" s="1"/>
  <c r="AH112" i="22" s="1"/>
  <c r="AG112" i="22" s="1"/>
  <c r="AF112" i="22" s="1"/>
  <c r="AE112" i="22" s="1"/>
  <c r="AD112" i="22" s="1"/>
  <c r="AC112" i="22" s="1"/>
  <c r="AB112" i="22" s="1"/>
  <c r="AA112" i="22" s="1"/>
  <c r="Z112" i="22" s="1"/>
  <c r="Y112" i="22" s="1"/>
  <c r="X112" i="22" s="1"/>
  <c r="W112" i="22" s="1"/>
  <c r="V112" i="22" s="1"/>
  <c r="U112" i="22" s="1"/>
  <c r="T112" i="22" s="1"/>
  <c r="S112" i="22" s="1"/>
  <c r="R112" i="22" s="1"/>
  <c r="Q112" i="22" s="1"/>
  <c r="P112" i="22" s="1"/>
  <c r="O112" i="22" s="1"/>
  <c r="N112" i="22" s="1"/>
  <c r="M112" i="22" s="1"/>
  <c r="L112" i="22" s="1"/>
  <c r="AS131" i="22"/>
  <c r="AT131" i="22" s="1"/>
  <c r="AU131" i="22" s="1"/>
  <c r="AV131" i="22" s="1"/>
  <c r="AW131" i="22" s="1"/>
  <c r="AX131" i="22" s="1"/>
  <c r="AY131" i="22" s="1"/>
  <c r="AZ131" i="22" s="1"/>
  <c r="A131" i="9" s="1"/>
  <c r="AQ134" i="22"/>
  <c r="AP134" i="22" s="1"/>
  <c r="AO134" i="22" s="1"/>
  <c r="AN134" i="22" s="1"/>
  <c r="AM134" i="22" s="1"/>
  <c r="AL134" i="22" s="1"/>
  <c r="AK134" i="22" s="1"/>
  <c r="AJ134" i="22" s="1"/>
  <c r="AI134" i="22" s="1"/>
  <c r="AH134" i="22" s="1"/>
  <c r="AG134" i="22" s="1"/>
  <c r="AF134" i="22" s="1"/>
  <c r="AE134" i="22" s="1"/>
  <c r="AD134" i="22" s="1"/>
  <c r="AC134" i="22" s="1"/>
  <c r="AB134" i="22" s="1"/>
  <c r="AA134" i="22" s="1"/>
  <c r="Z134" i="22" s="1"/>
  <c r="Y134" i="22" s="1"/>
  <c r="X134" i="22" s="1"/>
  <c r="W134" i="22" s="1"/>
  <c r="V134" i="22" s="1"/>
  <c r="U134" i="22" s="1"/>
  <c r="T134" i="22" s="1"/>
  <c r="S134" i="22" s="1"/>
  <c r="R134" i="22" s="1"/>
  <c r="Q134" i="22" s="1"/>
  <c r="P134" i="22" s="1"/>
  <c r="O134" i="22" s="1"/>
  <c r="N134" i="22" s="1"/>
  <c r="M134" i="22" s="1"/>
  <c r="L134" i="22" s="1"/>
  <c r="AS153" i="22"/>
  <c r="AT153" i="22" s="1"/>
  <c r="AU153" i="22" s="1"/>
  <c r="AV153" i="22" s="1"/>
  <c r="AW153" i="22" s="1"/>
  <c r="AX153" i="22" s="1"/>
  <c r="AY153" i="22" s="1"/>
  <c r="AZ153" i="22" s="1"/>
  <c r="A153" i="9" s="1"/>
  <c r="AQ156" i="22"/>
  <c r="AP156" i="22" s="1"/>
  <c r="AO156" i="22" s="1"/>
  <c r="AN156" i="22" s="1"/>
  <c r="AM156" i="22" s="1"/>
  <c r="AL156" i="22" s="1"/>
  <c r="AK156" i="22" s="1"/>
  <c r="AJ156" i="22" s="1"/>
  <c r="AI156" i="22" s="1"/>
  <c r="AH156" i="22" s="1"/>
  <c r="AG156" i="22" s="1"/>
  <c r="AF156" i="22" s="1"/>
  <c r="AE156" i="22" s="1"/>
  <c r="AD156" i="22" s="1"/>
  <c r="AC156" i="22" s="1"/>
  <c r="AB156" i="22" s="1"/>
  <c r="AA156" i="22" s="1"/>
  <c r="Z156" i="22" s="1"/>
  <c r="Y156" i="22" s="1"/>
  <c r="X156" i="22" s="1"/>
  <c r="W156" i="22" s="1"/>
  <c r="V156" i="22" s="1"/>
  <c r="U156" i="22" s="1"/>
  <c r="T156" i="22" s="1"/>
  <c r="S156" i="22" s="1"/>
  <c r="R156" i="22" s="1"/>
  <c r="Q156" i="22" s="1"/>
  <c r="P156" i="22" s="1"/>
  <c r="O156" i="22" s="1"/>
  <c r="N156" i="22" s="1"/>
  <c r="M156" i="22" s="1"/>
  <c r="L156" i="22" s="1"/>
  <c r="AS175" i="22"/>
  <c r="AT175" i="22" s="1"/>
  <c r="AU175" i="22" s="1"/>
  <c r="AV175" i="22" s="1"/>
  <c r="AW175" i="22" s="1"/>
  <c r="AX175" i="22" s="1"/>
  <c r="AY175" i="22" s="1"/>
  <c r="AZ175" i="22" s="1"/>
  <c r="A175" i="9" s="1"/>
  <c r="AQ178" i="22"/>
  <c r="AP178" i="22" s="1"/>
  <c r="AO178" i="22" s="1"/>
  <c r="AN178" i="22" s="1"/>
  <c r="AM178" i="22" s="1"/>
  <c r="AL178" i="22" s="1"/>
  <c r="AK178" i="22" s="1"/>
  <c r="AJ178" i="22" s="1"/>
  <c r="AI178" i="22" s="1"/>
  <c r="AH178" i="22" s="1"/>
  <c r="AG178" i="22" s="1"/>
  <c r="AF178" i="22" s="1"/>
  <c r="AE178" i="22" s="1"/>
  <c r="AD178" i="22" s="1"/>
  <c r="AC178" i="22" s="1"/>
  <c r="AB178" i="22" s="1"/>
  <c r="AA178" i="22" s="1"/>
  <c r="Z178" i="22" s="1"/>
  <c r="Y178" i="22" s="1"/>
  <c r="X178" i="22" s="1"/>
  <c r="W178" i="22" s="1"/>
  <c r="V178" i="22" s="1"/>
  <c r="U178" i="22" s="1"/>
  <c r="T178" i="22" s="1"/>
  <c r="S178" i="22" s="1"/>
  <c r="R178" i="22" s="1"/>
  <c r="Q178" i="22" s="1"/>
  <c r="P178" i="22" s="1"/>
  <c r="O178" i="22" s="1"/>
  <c r="N178" i="22" s="1"/>
  <c r="M178" i="22" s="1"/>
  <c r="L178" i="22" s="1"/>
  <c r="AS197" i="22"/>
  <c r="AT197" i="22" s="1"/>
  <c r="AU197" i="22" s="1"/>
  <c r="AV197" i="22" s="1"/>
  <c r="AW197" i="22" s="1"/>
  <c r="AX197" i="22" s="1"/>
  <c r="AY197" i="22" s="1"/>
  <c r="AZ197" i="22" s="1"/>
  <c r="A197" i="9" s="1"/>
  <c r="AQ200" i="22"/>
  <c r="AP200" i="22" s="1"/>
  <c r="AO200" i="22" s="1"/>
  <c r="AN200" i="22" s="1"/>
  <c r="AM200" i="22" s="1"/>
  <c r="AL200" i="22" s="1"/>
  <c r="AK200" i="22" s="1"/>
  <c r="AJ200" i="22" s="1"/>
  <c r="AI200" i="22" s="1"/>
  <c r="AH200" i="22" s="1"/>
  <c r="AG200" i="22" s="1"/>
  <c r="AF200" i="22" s="1"/>
  <c r="AE200" i="22" s="1"/>
  <c r="AD200" i="22" s="1"/>
  <c r="AC200" i="22" s="1"/>
  <c r="AB200" i="22" s="1"/>
  <c r="AA200" i="22" s="1"/>
  <c r="Z200" i="22" s="1"/>
  <c r="Y200" i="22" s="1"/>
  <c r="X200" i="22" s="1"/>
  <c r="W200" i="22" s="1"/>
  <c r="V200" i="22" s="1"/>
  <c r="U200" i="22" s="1"/>
  <c r="T200" i="22" s="1"/>
  <c r="S200" i="22" s="1"/>
  <c r="R200" i="22" s="1"/>
  <c r="Q200" i="22" s="1"/>
  <c r="P200" i="22" s="1"/>
  <c r="O200" i="22" s="1"/>
  <c r="N200" i="22" s="1"/>
  <c r="M200" i="22" s="1"/>
  <c r="L200" i="22" s="1"/>
  <c r="AS219" i="22"/>
  <c r="AT219" i="22" s="1"/>
  <c r="AU219" i="22" s="1"/>
  <c r="AV219" i="22" s="1"/>
  <c r="AW219" i="22" s="1"/>
  <c r="AX219" i="22" s="1"/>
  <c r="AY219" i="22" s="1"/>
  <c r="AZ219" i="22" s="1"/>
  <c r="A219" i="9" s="1"/>
  <c r="AS241" i="22"/>
  <c r="AT241" i="22" s="1"/>
  <c r="AU241" i="22" s="1"/>
  <c r="AV241" i="22" s="1"/>
  <c r="AW241" i="22" s="1"/>
  <c r="AX241" i="22" s="1"/>
  <c r="AY241" i="22" s="1"/>
  <c r="AZ241" i="22" s="1"/>
  <c r="A241" i="9" s="1"/>
  <c r="AQ244" i="22"/>
  <c r="AP244" i="22" s="1"/>
  <c r="AO244" i="22" s="1"/>
  <c r="AN244" i="22" s="1"/>
  <c r="AM244" i="22" s="1"/>
  <c r="AL244" i="22" s="1"/>
  <c r="AK244" i="22" s="1"/>
  <c r="AJ244" i="22" s="1"/>
  <c r="AI244" i="22" s="1"/>
  <c r="AH244" i="22" s="1"/>
  <c r="AG244" i="22" s="1"/>
  <c r="AF244" i="22" s="1"/>
  <c r="AE244" i="22" s="1"/>
  <c r="AD244" i="22" s="1"/>
  <c r="AC244" i="22" s="1"/>
  <c r="AB244" i="22" s="1"/>
  <c r="AA244" i="22" s="1"/>
  <c r="Z244" i="22" s="1"/>
  <c r="Y244" i="22" s="1"/>
  <c r="X244" i="22" s="1"/>
  <c r="W244" i="22" s="1"/>
  <c r="V244" i="22" s="1"/>
  <c r="U244" i="22" s="1"/>
  <c r="T244" i="22" s="1"/>
  <c r="S244" i="22" s="1"/>
  <c r="R244" i="22" s="1"/>
  <c r="Q244" i="22" s="1"/>
  <c r="P244" i="22" s="1"/>
  <c r="O244" i="22" s="1"/>
  <c r="N244" i="22" s="1"/>
  <c r="M244" i="22" s="1"/>
  <c r="L244" i="22" s="1"/>
  <c r="AS263" i="22"/>
  <c r="AT263" i="22" s="1"/>
  <c r="AU263" i="22" s="1"/>
  <c r="AV263" i="22" s="1"/>
  <c r="AW263" i="22" s="1"/>
  <c r="AX263" i="22" s="1"/>
  <c r="AY263" i="22" s="1"/>
  <c r="AZ263" i="22" s="1"/>
  <c r="A263" i="9" s="1"/>
  <c r="AQ266" i="22"/>
  <c r="AP266" i="22" s="1"/>
  <c r="AO266" i="22" s="1"/>
  <c r="AN266" i="22" s="1"/>
  <c r="AM266" i="22" s="1"/>
  <c r="AL266" i="22" s="1"/>
  <c r="AK266" i="22" s="1"/>
  <c r="AJ266" i="22" s="1"/>
  <c r="AI266" i="22" s="1"/>
  <c r="AH266" i="22" s="1"/>
  <c r="AG266" i="22" s="1"/>
  <c r="AF266" i="22" s="1"/>
  <c r="AE266" i="22" s="1"/>
  <c r="AD266" i="22" s="1"/>
  <c r="AC266" i="22" s="1"/>
  <c r="AB266" i="22" s="1"/>
  <c r="AA266" i="22" s="1"/>
  <c r="Z266" i="22" s="1"/>
  <c r="Y266" i="22" s="1"/>
  <c r="X266" i="22" s="1"/>
  <c r="W266" i="22" s="1"/>
  <c r="V266" i="22" s="1"/>
  <c r="U266" i="22" s="1"/>
  <c r="T266" i="22" s="1"/>
  <c r="S266" i="22" s="1"/>
  <c r="R266" i="22" s="1"/>
  <c r="Q266" i="22" s="1"/>
  <c r="P266" i="22" s="1"/>
  <c r="O266" i="22" s="1"/>
  <c r="N266" i="22" s="1"/>
  <c r="M266" i="22" s="1"/>
  <c r="L266" i="22" s="1"/>
  <c r="AS285" i="22"/>
  <c r="AT285" i="22" s="1"/>
  <c r="AU285" i="22" s="1"/>
  <c r="AV285" i="22" s="1"/>
  <c r="AW285" i="22" s="1"/>
  <c r="AX285" i="22" s="1"/>
  <c r="AY285" i="22" s="1"/>
  <c r="AZ285" i="22" s="1"/>
  <c r="A285" i="9" s="1"/>
  <c r="AQ288" i="22"/>
  <c r="AP288" i="22" s="1"/>
  <c r="AO288" i="22" s="1"/>
  <c r="AN288" i="22" s="1"/>
  <c r="AM288" i="22" s="1"/>
  <c r="AL288" i="22" s="1"/>
  <c r="AK288" i="22" s="1"/>
  <c r="AJ288" i="22" s="1"/>
  <c r="AI288" i="22" s="1"/>
  <c r="AH288" i="22" s="1"/>
  <c r="AG288" i="22" s="1"/>
  <c r="AF288" i="22" s="1"/>
  <c r="AE288" i="22" s="1"/>
  <c r="AD288" i="22" s="1"/>
  <c r="AC288" i="22" s="1"/>
  <c r="AB288" i="22" s="1"/>
  <c r="AA288" i="22" s="1"/>
  <c r="Z288" i="22" s="1"/>
  <c r="Y288" i="22" s="1"/>
  <c r="X288" i="22" s="1"/>
  <c r="W288" i="22" s="1"/>
  <c r="V288" i="22" s="1"/>
  <c r="U288" i="22" s="1"/>
  <c r="T288" i="22" s="1"/>
  <c r="S288" i="22" s="1"/>
  <c r="R288" i="22" s="1"/>
  <c r="Q288" i="22" s="1"/>
  <c r="P288" i="22" s="1"/>
  <c r="O288" i="22" s="1"/>
  <c r="N288" i="22" s="1"/>
  <c r="M288" i="22" s="1"/>
  <c r="L288" i="22" s="1"/>
  <c r="AS307" i="22"/>
  <c r="AT307" i="22" s="1"/>
  <c r="AU307" i="22" s="1"/>
  <c r="AV307" i="22" s="1"/>
  <c r="AW307" i="22" s="1"/>
  <c r="AX307" i="22" s="1"/>
  <c r="AY307" i="22" s="1"/>
  <c r="AZ307" i="22" s="1"/>
  <c r="A307" i="9" s="1"/>
  <c r="AQ332" i="22"/>
  <c r="AP332" i="22" s="1"/>
  <c r="AO332" i="22" s="1"/>
  <c r="AN332" i="22" s="1"/>
  <c r="AM332" i="22" s="1"/>
  <c r="AL332" i="22" s="1"/>
  <c r="AK332" i="22" s="1"/>
  <c r="AJ332" i="22" s="1"/>
  <c r="AI332" i="22" s="1"/>
  <c r="AH332" i="22" s="1"/>
  <c r="AG332" i="22" s="1"/>
  <c r="AF332" i="22" s="1"/>
  <c r="AE332" i="22" s="1"/>
  <c r="AD332" i="22" s="1"/>
  <c r="AC332" i="22" s="1"/>
  <c r="AB332" i="22" s="1"/>
  <c r="AA332" i="22" s="1"/>
  <c r="Z332" i="22" s="1"/>
  <c r="Y332" i="22" s="1"/>
  <c r="X332" i="22" s="1"/>
  <c r="W332" i="22" s="1"/>
  <c r="V332" i="22" s="1"/>
  <c r="U332" i="22" s="1"/>
  <c r="T332" i="22" s="1"/>
  <c r="S332" i="22" s="1"/>
  <c r="R332" i="22" s="1"/>
  <c r="Q332" i="22" s="1"/>
  <c r="P332" i="22" s="1"/>
  <c r="O332" i="22" s="1"/>
  <c r="N332" i="22" s="1"/>
  <c r="M332" i="22" s="1"/>
  <c r="L332" i="22" s="1"/>
  <c r="AS351" i="22"/>
  <c r="AT351" i="22" s="1"/>
  <c r="AU351" i="22" s="1"/>
  <c r="AV351" i="22" s="1"/>
  <c r="AW351" i="22" s="1"/>
  <c r="AX351" i="22" s="1"/>
  <c r="AY351" i="22" s="1"/>
  <c r="AZ351" i="22" s="1"/>
  <c r="A351" i="9" s="1"/>
  <c r="AQ354" i="22"/>
  <c r="AP354" i="22" s="1"/>
  <c r="AO354" i="22" s="1"/>
  <c r="AN354" i="22" s="1"/>
  <c r="AM354" i="22" s="1"/>
  <c r="AL354" i="22" s="1"/>
  <c r="AK354" i="22" s="1"/>
  <c r="AJ354" i="22" s="1"/>
  <c r="AI354" i="22" s="1"/>
  <c r="AH354" i="22" s="1"/>
  <c r="AG354" i="22" s="1"/>
  <c r="AF354" i="22" s="1"/>
  <c r="AE354" i="22" s="1"/>
  <c r="AD354" i="22" s="1"/>
  <c r="AC354" i="22" s="1"/>
  <c r="AB354" i="22" s="1"/>
  <c r="AA354" i="22" s="1"/>
  <c r="Z354" i="22" s="1"/>
  <c r="Y354" i="22" s="1"/>
  <c r="X354" i="22" s="1"/>
  <c r="W354" i="22" s="1"/>
  <c r="V354" i="22" s="1"/>
  <c r="U354" i="22" s="1"/>
  <c r="T354" i="22" s="1"/>
  <c r="S354" i="22" s="1"/>
  <c r="R354" i="22" s="1"/>
  <c r="Q354" i="22" s="1"/>
  <c r="P354" i="22" s="1"/>
  <c r="O354" i="22" s="1"/>
  <c r="N354" i="22" s="1"/>
  <c r="M354" i="22" s="1"/>
  <c r="L354" i="22" s="1"/>
  <c r="AQ376" i="22"/>
  <c r="AP376" i="22" s="1"/>
  <c r="AO376" i="22" s="1"/>
  <c r="AN376" i="22" s="1"/>
  <c r="AM376" i="22" s="1"/>
  <c r="AL376" i="22" s="1"/>
  <c r="AK376" i="22" s="1"/>
  <c r="AJ376" i="22" s="1"/>
  <c r="AI376" i="22" s="1"/>
  <c r="AH376" i="22" s="1"/>
  <c r="AG376" i="22" s="1"/>
  <c r="AF376" i="22" s="1"/>
  <c r="AE376" i="22" s="1"/>
  <c r="AD376" i="22" s="1"/>
  <c r="AC376" i="22" s="1"/>
  <c r="AB376" i="22" s="1"/>
  <c r="AA376" i="22" s="1"/>
  <c r="Z376" i="22" s="1"/>
  <c r="Y376" i="22" s="1"/>
  <c r="X376" i="22" s="1"/>
  <c r="W376" i="22" s="1"/>
  <c r="V376" i="22" s="1"/>
  <c r="U376" i="22" s="1"/>
  <c r="T376" i="22" s="1"/>
  <c r="S376" i="22" s="1"/>
  <c r="R376" i="22" s="1"/>
  <c r="Q376" i="22" s="1"/>
  <c r="P376" i="22" s="1"/>
  <c r="O376" i="22" s="1"/>
  <c r="N376" i="22" s="1"/>
  <c r="M376" i="22" s="1"/>
  <c r="L376" i="22" s="1"/>
  <c r="AS395" i="22"/>
  <c r="AT395" i="22" s="1"/>
  <c r="AU395" i="22" s="1"/>
  <c r="AV395" i="22" s="1"/>
  <c r="AW395" i="22" s="1"/>
  <c r="AX395" i="22" s="1"/>
  <c r="AY395" i="22" s="1"/>
  <c r="AZ395" i="22" s="1"/>
  <c r="A395" i="9" s="1"/>
  <c r="AS417" i="22"/>
  <c r="AT417" i="22" s="1"/>
  <c r="AU417" i="22" s="1"/>
  <c r="AV417" i="22" s="1"/>
  <c r="AW417" i="22" s="1"/>
  <c r="AX417" i="22" s="1"/>
  <c r="AY417" i="22" s="1"/>
  <c r="AZ417" i="22" s="1"/>
  <c r="A417" i="9" s="1"/>
  <c r="AQ420" i="22"/>
  <c r="AP420" i="22" s="1"/>
  <c r="AO420" i="22" s="1"/>
  <c r="AN420" i="22" s="1"/>
  <c r="AM420" i="22" s="1"/>
  <c r="AL420" i="22" s="1"/>
  <c r="AK420" i="22" s="1"/>
  <c r="AJ420" i="22" s="1"/>
  <c r="AI420" i="22" s="1"/>
  <c r="AH420" i="22" s="1"/>
  <c r="AG420" i="22" s="1"/>
  <c r="AF420" i="22" s="1"/>
  <c r="AE420" i="22" s="1"/>
  <c r="AD420" i="22" s="1"/>
  <c r="AC420" i="22" s="1"/>
  <c r="AB420" i="22" s="1"/>
  <c r="AA420" i="22" s="1"/>
  <c r="Z420" i="22" s="1"/>
  <c r="Y420" i="22" s="1"/>
  <c r="X420" i="22" s="1"/>
  <c r="W420" i="22" s="1"/>
  <c r="V420" i="22" s="1"/>
  <c r="U420" i="22" s="1"/>
  <c r="T420" i="22" s="1"/>
  <c r="S420" i="22" s="1"/>
  <c r="R420" i="22" s="1"/>
  <c r="Q420" i="22" s="1"/>
  <c r="P420" i="22" s="1"/>
  <c r="O420" i="22" s="1"/>
  <c r="N420" i="22" s="1"/>
  <c r="M420" i="22" s="1"/>
  <c r="L420" i="22" s="1"/>
  <c r="AQ5" i="22"/>
  <c r="AP5" i="22" s="1"/>
  <c r="AO5" i="22" s="1"/>
  <c r="AN5" i="22" s="1"/>
  <c r="AM5" i="22" s="1"/>
  <c r="AL5" i="22" s="1"/>
  <c r="AK5" i="22" s="1"/>
  <c r="AJ5" i="22" s="1"/>
  <c r="AI5" i="22" s="1"/>
  <c r="AH5" i="22" s="1"/>
  <c r="AG5" i="22" s="1"/>
  <c r="AF5" i="22" s="1"/>
  <c r="AE5" i="22" s="1"/>
  <c r="AD5" i="22" s="1"/>
  <c r="AC5" i="22" s="1"/>
  <c r="AB5" i="22" s="1"/>
  <c r="AA5" i="22" s="1"/>
  <c r="Z5" i="22" s="1"/>
  <c r="Y5" i="22" s="1"/>
  <c r="X5" i="22" s="1"/>
  <c r="W5" i="22" s="1"/>
  <c r="V5" i="22" s="1"/>
  <c r="U5" i="22" s="1"/>
  <c r="T5" i="22" s="1"/>
  <c r="S5" i="22" s="1"/>
  <c r="R5" i="22" s="1"/>
  <c r="Q5" i="22" s="1"/>
  <c r="P5" i="22" s="1"/>
  <c r="O5" i="22" s="1"/>
  <c r="N5" i="22" s="1"/>
  <c r="M5" i="22" s="1"/>
  <c r="L5" i="22" s="1"/>
  <c r="AQ27" i="22"/>
  <c r="AP27" i="22" s="1"/>
  <c r="AO27" i="22" s="1"/>
  <c r="AN27" i="22" s="1"/>
  <c r="AM27" i="22" s="1"/>
  <c r="AL27" i="22" s="1"/>
  <c r="AK27" i="22" s="1"/>
  <c r="AJ27" i="22" s="1"/>
  <c r="AI27" i="22" s="1"/>
  <c r="AH27" i="22" s="1"/>
  <c r="AG27" i="22" s="1"/>
  <c r="AF27" i="22" s="1"/>
  <c r="AE27" i="22" s="1"/>
  <c r="AD27" i="22" s="1"/>
  <c r="AC27" i="22" s="1"/>
  <c r="AB27" i="22" s="1"/>
  <c r="AA27" i="22" s="1"/>
  <c r="Z27" i="22" s="1"/>
  <c r="Y27" i="22" s="1"/>
  <c r="X27" i="22" s="1"/>
  <c r="W27" i="22" s="1"/>
  <c r="V27" i="22" s="1"/>
  <c r="U27" i="22" s="1"/>
  <c r="T27" i="22" s="1"/>
  <c r="S27" i="22" s="1"/>
  <c r="R27" i="22" s="1"/>
  <c r="Q27" i="22" s="1"/>
  <c r="P27" i="22" s="1"/>
  <c r="O27" i="22" s="1"/>
  <c r="N27" i="22" s="1"/>
  <c r="M27" i="22" s="1"/>
  <c r="L27" i="22" s="1"/>
  <c r="AQ49" i="22"/>
  <c r="AP49" i="22" s="1"/>
  <c r="AO49" i="22" s="1"/>
  <c r="AN49" i="22" s="1"/>
  <c r="AM49" i="22" s="1"/>
  <c r="AL49" i="22" s="1"/>
  <c r="AK49" i="22" s="1"/>
  <c r="AJ49" i="22" s="1"/>
  <c r="AI49" i="22" s="1"/>
  <c r="AH49" i="22" s="1"/>
  <c r="AG49" i="22" s="1"/>
  <c r="AF49" i="22" s="1"/>
  <c r="AE49" i="22" s="1"/>
  <c r="AD49" i="22" s="1"/>
  <c r="AC49" i="22" s="1"/>
  <c r="AB49" i="22" s="1"/>
  <c r="AA49" i="22" s="1"/>
  <c r="Z49" i="22" s="1"/>
  <c r="Y49" i="22" s="1"/>
  <c r="X49" i="22" s="1"/>
  <c r="W49" i="22" s="1"/>
  <c r="V49" i="22" s="1"/>
  <c r="U49" i="22" s="1"/>
  <c r="T49" i="22" s="1"/>
  <c r="S49" i="22" s="1"/>
  <c r="R49" i="22" s="1"/>
  <c r="Q49" i="22" s="1"/>
  <c r="P49" i="22" s="1"/>
  <c r="O49" i="22" s="1"/>
  <c r="N49" i="22" s="1"/>
  <c r="M49" i="22" s="1"/>
  <c r="L49" i="22" s="1"/>
  <c r="AS68" i="22"/>
  <c r="AT68" i="22" s="1"/>
  <c r="AU68" i="22" s="1"/>
  <c r="AV68" i="22" s="1"/>
  <c r="AW68" i="22" s="1"/>
  <c r="AX68" i="22" s="1"/>
  <c r="AY68" i="22" s="1"/>
  <c r="AZ68" i="22" s="1"/>
  <c r="A68" i="9" s="1"/>
  <c r="AQ71" i="22"/>
  <c r="AP71" i="22" s="1"/>
  <c r="AO71" i="22" s="1"/>
  <c r="AN71" i="22" s="1"/>
  <c r="AM71" i="22" s="1"/>
  <c r="AL71" i="22" s="1"/>
  <c r="AK71" i="22" s="1"/>
  <c r="AJ71" i="22" s="1"/>
  <c r="AI71" i="22" s="1"/>
  <c r="AH71" i="22" s="1"/>
  <c r="AG71" i="22" s="1"/>
  <c r="AF71" i="22" s="1"/>
  <c r="AE71" i="22" s="1"/>
  <c r="AD71" i="22" s="1"/>
  <c r="AC71" i="22" s="1"/>
  <c r="AB71" i="22" s="1"/>
  <c r="AA71" i="22" s="1"/>
  <c r="Z71" i="22" s="1"/>
  <c r="Y71" i="22" s="1"/>
  <c r="X71" i="22" s="1"/>
  <c r="W71" i="22" s="1"/>
  <c r="V71" i="22" s="1"/>
  <c r="U71" i="22" s="1"/>
  <c r="T71" i="22" s="1"/>
  <c r="S71" i="22" s="1"/>
  <c r="R71" i="22" s="1"/>
  <c r="Q71" i="22" s="1"/>
  <c r="P71" i="22" s="1"/>
  <c r="O71" i="22" s="1"/>
  <c r="N71" i="22" s="1"/>
  <c r="M71" i="22" s="1"/>
  <c r="L71" i="22" s="1"/>
  <c r="AS90" i="22"/>
  <c r="AT90" i="22" s="1"/>
  <c r="AU90" i="22" s="1"/>
  <c r="AV90" i="22" s="1"/>
  <c r="AW90" i="22" s="1"/>
  <c r="AX90" i="22" s="1"/>
  <c r="AY90" i="22" s="1"/>
  <c r="AZ90" i="22" s="1"/>
  <c r="A90" i="9" s="1"/>
  <c r="AQ137" i="22"/>
  <c r="AP137" i="22" s="1"/>
  <c r="AO137" i="22" s="1"/>
  <c r="AN137" i="22" s="1"/>
  <c r="AM137" i="22" s="1"/>
  <c r="AL137" i="22" s="1"/>
  <c r="AK137" i="22" s="1"/>
  <c r="AJ137" i="22" s="1"/>
  <c r="AI137" i="22" s="1"/>
  <c r="AH137" i="22" s="1"/>
  <c r="AG137" i="22" s="1"/>
  <c r="AF137" i="22" s="1"/>
  <c r="AE137" i="22" s="1"/>
  <c r="AD137" i="22" s="1"/>
  <c r="AC137" i="22" s="1"/>
  <c r="AB137" i="22" s="1"/>
  <c r="AA137" i="22" s="1"/>
  <c r="Z137" i="22" s="1"/>
  <c r="Y137" i="22" s="1"/>
  <c r="X137" i="22" s="1"/>
  <c r="W137" i="22" s="1"/>
  <c r="V137" i="22" s="1"/>
  <c r="U137" i="22" s="1"/>
  <c r="T137" i="22" s="1"/>
  <c r="S137" i="22" s="1"/>
  <c r="R137" i="22" s="1"/>
  <c r="Q137" i="22" s="1"/>
  <c r="P137" i="22" s="1"/>
  <c r="O137" i="22" s="1"/>
  <c r="N137" i="22" s="1"/>
  <c r="M137" i="22" s="1"/>
  <c r="L137" i="22" s="1"/>
  <c r="AS156" i="22"/>
  <c r="AT156" i="22" s="1"/>
  <c r="AU156" i="22" s="1"/>
  <c r="AV156" i="22" s="1"/>
  <c r="AW156" i="22" s="1"/>
  <c r="AX156" i="22" s="1"/>
  <c r="AY156" i="22" s="1"/>
  <c r="AZ156" i="22" s="1"/>
  <c r="A156" i="9" s="1"/>
  <c r="AQ181" i="22"/>
  <c r="AP181" i="22" s="1"/>
  <c r="AO181" i="22" s="1"/>
  <c r="AN181" i="22" s="1"/>
  <c r="AM181" i="22" s="1"/>
  <c r="AL181" i="22" s="1"/>
  <c r="AK181" i="22" s="1"/>
  <c r="AJ181" i="22" s="1"/>
  <c r="AI181" i="22" s="1"/>
  <c r="AH181" i="22" s="1"/>
  <c r="AG181" i="22" s="1"/>
  <c r="AF181" i="22" s="1"/>
  <c r="AE181" i="22" s="1"/>
  <c r="AD181" i="22" s="1"/>
  <c r="AC181" i="22" s="1"/>
  <c r="AB181" i="22" s="1"/>
  <c r="AA181" i="22" s="1"/>
  <c r="Z181" i="22" s="1"/>
  <c r="Y181" i="22" s="1"/>
  <c r="X181" i="22" s="1"/>
  <c r="W181" i="22" s="1"/>
  <c r="V181" i="22" s="1"/>
  <c r="U181" i="22" s="1"/>
  <c r="T181" i="22" s="1"/>
  <c r="S181" i="22" s="1"/>
  <c r="R181" i="22" s="1"/>
  <c r="Q181" i="22" s="1"/>
  <c r="P181" i="22" s="1"/>
  <c r="O181" i="22" s="1"/>
  <c r="N181" i="22" s="1"/>
  <c r="M181" i="22" s="1"/>
  <c r="L181" i="22" s="1"/>
  <c r="AS200" i="22"/>
  <c r="AT200" i="22" s="1"/>
  <c r="AU200" i="22" s="1"/>
  <c r="AV200" i="22" s="1"/>
  <c r="AW200" i="22" s="1"/>
  <c r="AX200" i="22" s="1"/>
  <c r="AY200" i="22" s="1"/>
  <c r="AZ200" i="22" s="1"/>
  <c r="A200" i="9" s="1"/>
  <c r="AQ203" i="22"/>
  <c r="AP203" i="22" s="1"/>
  <c r="AO203" i="22" s="1"/>
  <c r="AN203" i="22" s="1"/>
  <c r="AM203" i="22" s="1"/>
  <c r="AL203" i="22" s="1"/>
  <c r="AK203" i="22" s="1"/>
  <c r="AJ203" i="22" s="1"/>
  <c r="AI203" i="22" s="1"/>
  <c r="AH203" i="22" s="1"/>
  <c r="AG203" i="22" s="1"/>
  <c r="AF203" i="22" s="1"/>
  <c r="AE203" i="22" s="1"/>
  <c r="AD203" i="22" s="1"/>
  <c r="AC203" i="22" s="1"/>
  <c r="AB203" i="22" s="1"/>
  <c r="AA203" i="22" s="1"/>
  <c r="Z203" i="22" s="1"/>
  <c r="Y203" i="22" s="1"/>
  <c r="X203" i="22" s="1"/>
  <c r="W203" i="22" s="1"/>
  <c r="V203" i="22" s="1"/>
  <c r="U203" i="22" s="1"/>
  <c r="T203" i="22" s="1"/>
  <c r="S203" i="22" s="1"/>
  <c r="R203" i="22" s="1"/>
  <c r="Q203" i="22" s="1"/>
  <c r="P203" i="22" s="1"/>
  <c r="O203" i="22" s="1"/>
  <c r="N203" i="22" s="1"/>
  <c r="M203" i="22" s="1"/>
  <c r="L203" i="22" s="1"/>
  <c r="AQ225" i="22"/>
  <c r="AP225" i="22" s="1"/>
  <c r="AO225" i="22" s="1"/>
  <c r="AN225" i="22" s="1"/>
  <c r="AM225" i="22" s="1"/>
  <c r="AL225" i="22" s="1"/>
  <c r="AK225" i="22" s="1"/>
  <c r="AJ225" i="22" s="1"/>
  <c r="AI225" i="22" s="1"/>
  <c r="AH225" i="22" s="1"/>
  <c r="AG225" i="22" s="1"/>
  <c r="AF225" i="22" s="1"/>
  <c r="AE225" i="22" s="1"/>
  <c r="AD225" i="22" s="1"/>
  <c r="AC225" i="22" s="1"/>
  <c r="AB225" i="22" s="1"/>
  <c r="AA225" i="22" s="1"/>
  <c r="Z225" i="22" s="1"/>
  <c r="Y225" i="22" s="1"/>
  <c r="X225" i="22" s="1"/>
  <c r="W225" i="22" s="1"/>
  <c r="V225" i="22" s="1"/>
  <c r="U225" i="22" s="1"/>
  <c r="T225" i="22" s="1"/>
  <c r="S225" i="22" s="1"/>
  <c r="R225" i="22" s="1"/>
  <c r="Q225" i="22" s="1"/>
  <c r="P225" i="22" s="1"/>
  <c r="O225" i="22" s="1"/>
  <c r="N225" i="22" s="1"/>
  <c r="M225" i="22" s="1"/>
  <c r="L225" i="22" s="1"/>
  <c r="AS244" i="22"/>
  <c r="AT244" i="22" s="1"/>
  <c r="AU244" i="22" s="1"/>
  <c r="AV244" i="22" s="1"/>
  <c r="AW244" i="22" s="1"/>
  <c r="AX244" i="22" s="1"/>
  <c r="AY244" i="22" s="1"/>
  <c r="AZ244" i="22" s="1"/>
  <c r="A244" i="9" s="1"/>
  <c r="AS266" i="22"/>
  <c r="AT266" i="22" s="1"/>
  <c r="AU266" i="22" s="1"/>
  <c r="AV266" i="22" s="1"/>
  <c r="AW266" i="22" s="1"/>
  <c r="AX266" i="22" s="1"/>
  <c r="AY266" i="22" s="1"/>
  <c r="AZ266" i="22" s="1"/>
  <c r="A266" i="9" s="1"/>
  <c r="AQ291" i="22"/>
  <c r="AP291" i="22" s="1"/>
  <c r="AO291" i="22" s="1"/>
  <c r="AN291" i="22" s="1"/>
  <c r="AM291" i="22" s="1"/>
  <c r="AL291" i="22" s="1"/>
  <c r="AK291" i="22" s="1"/>
  <c r="AJ291" i="22" s="1"/>
  <c r="AI291" i="22" s="1"/>
  <c r="AH291" i="22" s="1"/>
  <c r="AG291" i="22" s="1"/>
  <c r="AF291" i="22" s="1"/>
  <c r="AE291" i="22" s="1"/>
  <c r="AD291" i="22" s="1"/>
  <c r="AC291" i="22" s="1"/>
  <c r="AB291" i="22" s="1"/>
  <c r="AA291" i="22" s="1"/>
  <c r="Z291" i="22" s="1"/>
  <c r="Y291" i="22" s="1"/>
  <c r="X291" i="22" s="1"/>
  <c r="W291" i="22" s="1"/>
  <c r="V291" i="22" s="1"/>
  <c r="U291" i="22" s="1"/>
  <c r="T291" i="22" s="1"/>
  <c r="S291" i="22" s="1"/>
  <c r="R291" i="22" s="1"/>
  <c r="Q291" i="22" s="1"/>
  <c r="P291" i="22" s="1"/>
  <c r="O291" i="22" s="1"/>
  <c r="N291" i="22" s="1"/>
  <c r="M291" i="22" s="1"/>
  <c r="L291" i="22" s="1"/>
  <c r="AQ313" i="22"/>
  <c r="AP313" i="22" s="1"/>
  <c r="AO313" i="22" s="1"/>
  <c r="AN313" i="22" s="1"/>
  <c r="AM313" i="22" s="1"/>
  <c r="AL313" i="22" s="1"/>
  <c r="AK313" i="22" s="1"/>
  <c r="AJ313" i="22" s="1"/>
  <c r="AI313" i="22" s="1"/>
  <c r="AH313" i="22" s="1"/>
  <c r="AG313" i="22" s="1"/>
  <c r="AF313" i="22" s="1"/>
  <c r="AE313" i="22" s="1"/>
  <c r="AD313" i="22" s="1"/>
  <c r="AC313" i="22" s="1"/>
  <c r="AB313" i="22" s="1"/>
  <c r="AA313" i="22" s="1"/>
  <c r="Z313" i="22" s="1"/>
  <c r="Y313" i="22" s="1"/>
  <c r="X313" i="22" s="1"/>
  <c r="W313" i="22" s="1"/>
  <c r="V313" i="22" s="1"/>
  <c r="U313" i="22" s="1"/>
  <c r="T313" i="22" s="1"/>
  <c r="S313" i="22" s="1"/>
  <c r="R313" i="22" s="1"/>
  <c r="Q313" i="22" s="1"/>
  <c r="P313" i="22" s="1"/>
  <c r="O313" i="22" s="1"/>
  <c r="N313" i="22" s="1"/>
  <c r="M313" i="22" s="1"/>
  <c r="L313" i="22" s="1"/>
  <c r="AS332" i="22"/>
  <c r="AT332" i="22" s="1"/>
  <c r="AU332" i="22" s="1"/>
  <c r="AV332" i="22" s="1"/>
  <c r="AW332" i="22" s="1"/>
  <c r="AX332" i="22" s="1"/>
  <c r="AY332" i="22" s="1"/>
  <c r="AZ332" i="22" s="1"/>
  <c r="A332" i="9" s="1"/>
  <c r="AQ357" i="22"/>
  <c r="AP357" i="22" s="1"/>
  <c r="AO357" i="22" s="1"/>
  <c r="AN357" i="22" s="1"/>
  <c r="AM357" i="22" s="1"/>
  <c r="AL357" i="22" s="1"/>
  <c r="AK357" i="22" s="1"/>
  <c r="AJ357" i="22" s="1"/>
  <c r="AI357" i="22" s="1"/>
  <c r="AH357" i="22" s="1"/>
  <c r="AG357" i="22" s="1"/>
  <c r="AF357" i="22" s="1"/>
  <c r="AE357" i="22" s="1"/>
  <c r="AD357" i="22" s="1"/>
  <c r="AC357" i="22" s="1"/>
  <c r="AB357" i="22" s="1"/>
  <c r="AA357" i="22" s="1"/>
  <c r="Z357" i="22" s="1"/>
  <c r="Y357" i="22" s="1"/>
  <c r="X357" i="22" s="1"/>
  <c r="W357" i="22" s="1"/>
  <c r="V357" i="22" s="1"/>
  <c r="U357" i="22" s="1"/>
  <c r="T357" i="22" s="1"/>
  <c r="S357" i="22" s="1"/>
  <c r="R357" i="22" s="1"/>
  <c r="Q357" i="22" s="1"/>
  <c r="P357" i="22" s="1"/>
  <c r="O357" i="22" s="1"/>
  <c r="N357" i="22" s="1"/>
  <c r="M357" i="22" s="1"/>
  <c r="L357" i="22" s="1"/>
  <c r="AQ379" i="22"/>
  <c r="AP379" i="22" s="1"/>
  <c r="AO379" i="22" s="1"/>
  <c r="AN379" i="22" s="1"/>
  <c r="AM379" i="22" s="1"/>
  <c r="AL379" i="22" s="1"/>
  <c r="AK379" i="22" s="1"/>
  <c r="AJ379" i="22" s="1"/>
  <c r="AI379" i="22" s="1"/>
  <c r="AH379" i="22" s="1"/>
  <c r="AG379" i="22" s="1"/>
  <c r="AF379" i="22" s="1"/>
  <c r="AE379" i="22" s="1"/>
  <c r="AD379" i="22" s="1"/>
  <c r="AC379" i="22" s="1"/>
  <c r="AB379" i="22" s="1"/>
  <c r="AA379" i="22" s="1"/>
  <c r="Z379" i="22" s="1"/>
  <c r="Y379" i="22" s="1"/>
  <c r="X379" i="22" s="1"/>
  <c r="W379" i="22" s="1"/>
  <c r="V379" i="22" s="1"/>
  <c r="U379" i="22" s="1"/>
  <c r="T379" i="22" s="1"/>
  <c r="S379" i="22" s="1"/>
  <c r="R379" i="22" s="1"/>
  <c r="Q379" i="22" s="1"/>
  <c r="P379" i="22" s="1"/>
  <c r="O379" i="22" s="1"/>
  <c r="N379" i="22" s="1"/>
  <c r="M379" i="22" s="1"/>
  <c r="L379" i="22" s="1"/>
  <c r="AS398" i="22"/>
  <c r="AT398" i="22" s="1"/>
  <c r="AU398" i="22" s="1"/>
  <c r="AV398" i="22" s="1"/>
  <c r="AW398" i="22" s="1"/>
  <c r="AX398" i="22" s="1"/>
  <c r="AY398" i="22" s="1"/>
  <c r="AZ398" i="22" s="1"/>
  <c r="A398" i="9" s="1"/>
  <c r="AQ423" i="22"/>
  <c r="AP423" i="22" s="1"/>
  <c r="AO423" i="22" s="1"/>
  <c r="AN423" i="22" s="1"/>
  <c r="AM423" i="22" s="1"/>
  <c r="AL423" i="22" s="1"/>
  <c r="AK423" i="22" s="1"/>
  <c r="AJ423" i="22" s="1"/>
  <c r="AI423" i="22" s="1"/>
  <c r="AH423" i="22" s="1"/>
  <c r="AG423" i="22" s="1"/>
  <c r="AF423" i="22" s="1"/>
  <c r="AE423" i="22" s="1"/>
  <c r="AD423" i="22" s="1"/>
  <c r="AC423" i="22" s="1"/>
  <c r="AB423" i="22" s="1"/>
  <c r="AA423" i="22" s="1"/>
  <c r="Z423" i="22" s="1"/>
  <c r="Y423" i="22" s="1"/>
  <c r="X423" i="22" s="1"/>
  <c r="W423" i="22" s="1"/>
  <c r="V423" i="22" s="1"/>
  <c r="U423" i="22" s="1"/>
  <c r="T423" i="22" s="1"/>
  <c r="S423" i="22" s="1"/>
  <c r="R423" i="22" s="1"/>
  <c r="Q423" i="22" s="1"/>
  <c r="P423" i="22" s="1"/>
  <c r="O423" i="22" s="1"/>
  <c r="N423" i="22" s="1"/>
  <c r="M423" i="22" s="1"/>
  <c r="L423" i="22" s="1"/>
  <c r="AS5" i="22"/>
  <c r="AT5" i="22" s="1"/>
  <c r="AU5" i="22" s="1"/>
  <c r="AV5" i="22" s="1"/>
  <c r="AW5" i="22" s="1"/>
  <c r="AX5" i="22" s="1"/>
  <c r="AY5" i="22" s="1"/>
  <c r="AZ5" i="22" s="1"/>
  <c r="A5" i="9" s="1"/>
  <c r="AQ8" i="22"/>
  <c r="AP8" i="22" s="1"/>
  <c r="AO8" i="22" s="1"/>
  <c r="AN8" i="22" s="1"/>
  <c r="AM8" i="22" s="1"/>
  <c r="AL8" i="22" s="1"/>
  <c r="AK8" i="22" s="1"/>
  <c r="AJ8" i="22" s="1"/>
  <c r="AI8" i="22" s="1"/>
  <c r="AH8" i="22" s="1"/>
  <c r="AG8" i="22" s="1"/>
  <c r="AF8" i="22" s="1"/>
  <c r="AE8" i="22" s="1"/>
  <c r="AD8" i="22" s="1"/>
  <c r="AC8" i="22" s="1"/>
  <c r="AB8" i="22" s="1"/>
  <c r="AA8" i="22" s="1"/>
  <c r="Z8" i="22" s="1"/>
  <c r="Y8" i="22" s="1"/>
  <c r="X8" i="22" s="1"/>
  <c r="W8" i="22" s="1"/>
  <c r="V8" i="22" s="1"/>
  <c r="U8" i="22" s="1"/>
  <c r="T8" i="22" s="1"/>
  <c r="S8" i="22" s="1"/>
  <c r="R8" i="22" s="1"/>
  <c r="Q8" i="22" s="1"/>
  <c r="P8" i="22" s="1"/>
  <c r="O8" i="22" s="1"/>
  <c r="N8" i="22" s="1"/>
  <c r="M8" i="22" s="1"/>
  <c r="L8" i="22" s="1"/>
  <c r="AS27" i="22"/>
  <c r="AT27" i="22" s="1"/>
  <c r="AU27" i="22" s="1"/>
  <c r="AV27" i="22" s="1"/>
  <c r="AW27" i="22" s="1"/>
  <c r="AX27" i="22" s="1"/>
  <c r="AY27" i="22" s="1"/>
  <c r="AZ27" i="22" s="1"/>
  <c r="A27" i="9" s="1"/>
  <c r="AQ30" i="22"/>
  <c r="AP30" i="22" s="1"/>
  <c r="AO30" i="22" s="1"/>
  <c r="AN30" i="22" s="1"/>
  <c r="AM30" i="22" s="1"/>
  <c r="AL30" i="22" s="1"/>
  <c r="AK30" i="22" s="1"/>
  <c r="AJ30" i="22" s="1"/>
  <c r="AI30" i="22" s="1"/>
  <c r="AH30" i="22" s="1"/>
  <c r="AG30" i="22" s="1"/>
  <c r="AF30" i="22" s="1"/>
  <c r="AE30" i="22" s="1"/>
  <c r="AD30" i="22" s="1"/>
  <c r="AC30" i="22" s="1"/>
  <c r="AB30" i="22" s="1"/>
  <c r="AA30" i="22" s="1"/>
  <c r="Z30" i="22" s="1"/>
  <c r="Y30" i="22" s="1"/>
  <c r="X30" i="22" s="1"/>
  <c r="W30" i="22" s="1"/>
  <c r="V30" i="22" s="1"/>
  <c r="U30" i="22" s="1"/>
  <c r="T30" i="22" s="1"/>
  <c r="S30" i="22" s="1"/>
  <c r="R30" i="22" s="1"/>
  <c r="Q30" i="22" s="1"/>
  <c r="P30" i="22" s="1"/>
  <c r="O30" i="22" s="1"/>
  <c r="N30" i="22" s="1"/>
  <c r="M30" i="22" s="1"/>
  <c r="L30" i="22" s="1"/>
  <c r="AS49" i="22"/>
  <c r="AT49" i="22" s="1"/>
  <c r="AU49" i="22" s="1"/>
  <c r="AV49" i="22" s="1"/>
  <c r="AW49" i="22" s="1"/>
  <c r="AX49" i="22" s="1"/>
  <c r="AY49" i="22" s="1"/>
  <c r="AZ49" i="22" s="1"/>
  <c r="A49" i="9" s="1"/>
  <c r="AQ52" i="22"/>
  <c r="AP52" i="22" s="1"/>
  <c r="AO52" i="22" s="1"/>
  <c r="AN52" i="22" s="1"/>
  <c r="AM52" i="22" s="1"/>
  <c r="AL52" i="22" s="1"/>
  <c r="AK52" i="22" s="1"/>
  <c r="AJ52" i="22" s="1"/>
  <c r="AI52" i="22" s="1"/>
  <c r="AH52" i="22" s="1"/>
  <c r="AG52" i="22" s="1"/>
  <c r="AF52" i="22" s="1"/>
  <c r="AE52" i="22" s="1"/>
  <c r="AD52" i="22" s="1"/>
  <c r="AC52" i="22" s="1"/>
  <c r="AB52" i="22" s="1"/>
  <c r="AA52" i="22" s="1"/>
  <c r="Z52" i="22" s="1"/>
  <c r="Y52" i="22" s="1"/>
  <c r="X52" i="22" s="1"/>
  <c r="W52" i="22" s="1"/>
  <c r="V52" i="22" s="1"/>
  <c r="U52" i="22" s="1"/>
  <c r="T52" i="22" s="1"/>
  <c r="S52" i="22" s="1"/>
  <c r="R52" i="22" s="1"/>
  <c r="Q52" i="22" s="1"/>
  <c r="P52" i="22" s="1"/>
  <c r="O52" i="22" s="1"/>
  <c r="N52" i="22" s="1"/>
  <c r="M52" i="22" s="1"/>
  <c r="L52" i="22" s="1"/>
  <c r="AS71" i="22"/>
  <c r="AT71" i="22" s="1"/>
  <c r="AU71" i="22" s="1"/>
  <c r="AV71" i="22" s="1"/>
  <c r="AW71" i="22" s="1"/>
  <c r="AX71" i="22" s="1"/>
  <c r="AY71" i="22" s="1"/>
  <c r="AZ71" i="22" s="1"/>
  <c r="A71" i="9" s="1"/>
  <c r="AQ74" i="22"/>
  <c r="AP74" i="22" s="1"/>
  <c r="AO74" i="22" s="1"/>
  <c r="AN74" i="22" s="1"/>
  <c r="AM74" i="22" s="1"/>
  <c r="AL74" i="22" s="1"/>
  <c r="AK74" i="22" s="1"/>
  <c r="AJ74" i="22" s="1"/>
  <c r="AI74" i="22" s="1"/>
  <c r="AH74" i="22" s="1"/>
  <c r="AG74" i="22" s="1"/>
  <c r="AF74" i="22" s="1"/>
  <c r="AE74" i="22" s="1"/>
  <c r="AD74" i="22" s="1"/>
  <c r="AC74" i="22" s="1"/>
  <c r="AB74" i="22" s="1"/>
  <c r="AA74" i="22" s="1"/>
  <c r="Z74" i="22" s="1"/>
  <c r="Y74" i="22" s="1"/>
  <c r="X74" i="22" s="1"/>
  <c r="W74" i="22" s="1"/>
  <c r="V74" i="22" s="1"/>
  <c r="U74" i="22" s="1"/>
  <c r="T74" i="22" s="1"/>
  <c r="S74" i="22" s="1"/>
  <c r="R74" i="22" s="1"/>
  <c r="Q74" i="22" s="1"/>
  <c r="P74" i="22" s="1"/>
  <c r="O74" i="22" s="1"/>
  <c r="N74" i="22" s="1"/>
  <c r="M74" i="22" s="1"/>
  <c r="L74" i="22" s="1"/>
  <c r="AS93" i="22"/>
  <c r="AT93" i="22" s="1"/>
  <c r="AU93" i="22" s="1"/>
  <c r="AV93" i="22" s="1"/>
  <c r="AW93" i="22" s="1"/>
  <c r="AX93" i="22" s="1"/>
  <c r="AY93" i="22" s="1"/>
  <c r="AZ93" i="22" s="1"/>
  <c r="A93" i="9" s="1"/>
  <c r="AQ96" i="22"/>
  <c r="AP96" i="22" s="1"/>
  <c r="AO96" i="22" s="1"/>
  <c r="AN96" i="22" s="1"/>
  <c r="AM96" i="22" s="1"/>
  <c r="AL96" i="22" s="1"/>
  <c r="AK96" i="22" s="1"/>
  <c r="AJ96" i="22" s="1"/>
  <c r="AI96" i="22" s="1"/>
  <c r="AH96" i="22" s="1"/>
  <c r="AG96" i="22" s="1"/>
  <c r="AF96" i="22" s="1"/>
  <c r="AE96" i="22" s="1"/>
  <c r="AD96" i="22" s="1"/>
  <c r="AC96" i="22" s="1"/>
  <c r="AB96" i="22" s="1"/>
  <c r="AA96" i="22" s="1"/>
  <c r="Z96" i="22" s="1"/>
  <c r="Y96" i="22" s="1"/>
  <c r="X96" i="22" s="1"/>
  <c r="W96" i="22" s="1"/>
  <c r="V96" i="22" s="1"/>
  <c r="U96" i="22" s="1"/>
  <c r="T96" i="22" s="1"/>
  <c r="S96" i="22" s="1"/>
  <c r="R96" i="22" s="1"/>
  <c r="Q96" i="22" s="1"/>
  <c r="P96" i="22" s="1"/>
  <c r="O96" i="22" s="1"/>
  <c r="N96" i="22" s="1"/>
  <c r="M96" i="22" s="1"/>
  <c r="L96" i="22" s="1"/>
  <c r="AS115" i="22"/>
  <c r="AT115" i="22" s="1"/>
  <c r="AU115" i="22" s="1"/>
  <c r="AV115" i="22" s="1"/>
  <c r="AW115" i="22" s="1"/>
  <c r="AX115" i="22" s="1"/>
  <c r="AY115" i="22" s="1"/>
  <c r="AZ115" i="22" s="1"/>
  <c r="A115" i="9" s="1"/>
  <c r="AQ118" i="22"/>
  <c r="AP118" i="22" s="1"/>
  <c r="AO118" i="22" s="1"/>
  <c r="AN118" i="22" s="1"/>
  <c r="AM118" i="22" s="1"/>
  <c r="AL118" i="22" s="1"/>
  <c r="AK118" i="22" s="1"/>
  <c r="AJ118" i="22" s="1"/>
  <c r="AI118" i="22" s="1"/>
  <c r="AH118" i="22" s="1"/>
  <c r="AG118" i="22" s="1"/>
  <c r="AF118" i="22" s="1"/>
  <c r="AE118" i="22" s="1"/>
  <c r="AD118" i="22" s="1"/>
  <c r="AC118" i="22" s="1"/>
  <c r="AB118" i="22" s="1"/>
  <c r="AA118" i="22" s="1"/>
  <c r="Z118" i="22" s="1"/>
  <c r="Y118" i="22" s="1"/>
  <c r="X118" i="22" s="1"/>
  <c r="W118" i="22" s="1"/>
  <c r="V118" i="22" s="1"/>
  <c r="U118" i="22" s="1"/>
  <c r="T118" i="22" s="1"/>
  <c r="S118" i="22" s="1"/>
  <c r="R118" i="22" s="1"/>
  <c r="Q118" i="22" s="1"/>
  <c r="P118" i="22" s="1"/>
  <c r="O118" i="22" s="1"/>
  <c r="N118" i="22" s="1"/>
  <c r="M118" i="22" s="1"/>
  <c r="L118" i="22" s="1"/>
  <c r="AS137" i="22"/>
  <c r="AT137" i="22" s="1"/>
  <c r="AU137" i="22" s="1"/>
  <c r="AV137" i="22" s="1"/>
  <c r="AW137" i="22" s="1"/>
  <c r="AX137" i="22" s="1"/>
  <c r="AY137" i="22" s="1"/>
  <c r="AZ137" i="22" s="1"/>
  <c r="A137" i="9" s="1"/>
  <c r="AQ140" i="22"/>
  <c r="AP140" i="22" s="1"/>
  <c r="AO140" i="22" s="1"/>
  <c r="AN140" i="22" s="1"/>
  <c r="AM140" i="22" s="1"/>
  <c r="AL140" i="22" s="1"/>
  <c r="AK140" i="22" s="1"/>
  <c r="AJ140" i="22" s="1"/>
  <c r="AI140" i="22" s="1"/>
  <c r="AH140" i="22" s="1"/>
  <c r="AG140" i="22" s="1"/>
  <c r="AF140" i="22" s="1"/>
  <c r="AE140" i="22" s="1"/>
  <c r="AD140" i="22" s="1"/>
  <c r="AC140" i="22" s="1"/>
  <c r="AB140" i="22" s="1"/>
  <c r="AA140" i="22" s="1"/>
  <c r="Z140" i="22" s="1"/>
  <c r="Y140" i="22" s="1"/>
  <c r="X140" i="22" s="1"/>
  <c r="W140" i="22" s="1"/>
  <c r="V140" i="22" s="1"/>
  <c r="U140" i="22" s="1"/>
  <c r="T140" i="22" s="1"/>
  <c r="S140" i="22" s="1"/>
  <c r="R140" i="22" s="1"/>
  <c r="Q140" i="22" s="1"/>
  <c r="P140" i="22" s="1"/>
  <c r="O140" i="22" s="1"/>
  <c r="N140" i="22" s="1"/>
  <c r="M140" i="22" s="1"/>
  <c r="L140" i="22" s="1"/>
  <c r="AS159" i="22"/>
  <c r="AT159" i="22" s="1"/>
  <c r="AU159" i="22" s="1"/>
  <c r="AV159" i="22" s="1"/>
  <c r="AW159" i="22" s="1"/>
  <c r="AX159" i="22" s="1"/>
  <c r="AY159" i="22" s="1"/>
  <c r="AZ159" i="22" s="1"/>
  <c r="A159" i="9" s="1"/>
  <c r="AQ162" i="22"/>
  <c r="AP162" i="22" s="1"/>
  <c r="AO162" i="22" s="1"/>
  <c r="AN162" i="22" s="1"/>
  <c r="AM162" i="22" s="1"/>
  <c r="AL162" i="22" s="1"/>
  <c r="AK162" i="22" s="1"/>
  <c r="AJ162" i="22" s="1"/>
  <c r="AI162" i="22" s="1"/>
  <c r="AH162" i="22" s="1"/>
  <c r="AG162" i="22" s="1"/>
  <c r="AF162" i="22" s="1"/>
  <c r="AE162" i="22" s="1"/>
  <c r="AD162" i="22" s="1"/>
  <c r="AC162" i="22" s="1"/>
  <c r="AB162" i="22" s="1"/>
  <c r="AA162" i="22" s="1"/>
  <c r="Z162" i="22" s="1"/>
  <c r="Y162" i="22" s="1"/>
  <c r="X162" i="22" s="1"/>
  <c r="W162" i="22" s="1"/>
  <c r="V162" i="22" s="1"/>
  <c r="U162" i="22" s="1"/>
  <c r="T162" i="22" s="1"/>
  <c r="S162" i="22" s="1"/>
  <c r="R162" i="22" s="1"/>
  <c r="Q162" i="22" s="1"/>
  <c r="P162" i="22" s="1"/>
  <c r="O162" i="22" s="1"/>
  <c r="N162" i="22" s="1"/>
  <c r="M162" i="22" s="1"/>
  <c r="L162" i="22" s="1"/>
  <c r="AS181" i="22"/>
  <c r="AT181" i="22" s="1"/>
  <c r="AU181" i="22" s="1"/>
  <c r="AV181" i="22" s="1"/>
  <c r="AW181" i="22" s="1"/>
  <c r="AX181" i="22" s="1"/>
  <c r="AY181" i="22" s="1"/>
  <c r="AZ181" i="22" s="1"/>
  <c r="A181" i="9" s="1"/>
  <c r="AQ184" i="22"/>
  <c r="AP184" i="22" s="1"/>
  <c r="AO184" i="22" s="1"/>
  <c r="AN184" i="22" s="1"/>
  <c r="AM184" i="22" s="1"/>
  <c r="AL184" i="22" s="1"/>
  <c r="AK184" i="22" s="1"/>
  <c r="AJ184" i="22" s="1"/>
  <c r="AI184" i="22" s="1"/>
  <c r="AH184" i="22" s="1"/>
  <c r="AG184" i="22" s="1"/>
  <c r="AF184" i="22" s="1"/>
  <c r="AE184" i="22" s="1"/>
  <c r="AD184" i="22" s="1"/>
  <c r="AC184" i="22" s="1"/>
  <c r="AB184" i="22" s="1"/>
  <c r="AA184" i="22" s="1"/>
  <c r="Z184" i="22" s="1"/>
  <c r="Y184" i="22" s="1"/>
  <c r="X184" i="22" s="1"/>
  <c r="W184" i="22" s="1"/>
  <c r="V184" i="22" s="1"/>
  <c r="U184" i="22" s="1"/>
  <c r="T184" i="22" s="1"/>
  <c r="S184" i="22" s="1"/>
  <c r="R184" i="22" s="1"/>
  <c r="Q184" i="22" s="1"/>
  <c r="P184" i="22" s="1"/>
  <c r="O184" i="22" s="1"/>
  <c r="N184" i="22" s="1"/>
  <c r="M184" i="22" s="1"/>
  <c r="L184" i="22" s="1"/>
  <c r="AS203" i="22"/>
  <c r="AT203" i="22" s="1"/>
  <c r="AU203" i="22" s="1"/>
  <c r="AV203" i="22" s="1"/>
  <c r="AW203" i="22" s="1"/>
  <c r="AX203" i="22" s="1"/>
  <c r="AY203" i="22" s="1"/>
  <c r="AZ203" i="22" s="1"/>
  <c r="A203" i="9" s="1"/>
  <c r="AQ206" i="22"/>
  <c r="AP206" i="22" s="1"/>
  <c r="AO206" i="22" s="1"/>
  <c r="AN206" i="22" s="1"/>
  <c r="AM206" i="22" s="1"/>
  <c r="AL206" i="22" s="1"/>
  <c r="AK206" i="22" s="1"/>
  <c r="AJ206" i="22" s="1"/>
  <c r="AI206" i="22" s="1"/>
  <c r="AH206" i="22" s="1"/>
  <c r="AG206" i="22" s="1"/>
  <c r="AF206" i="22" s="1"/>
  <c r="AE206" i="22" s="1"/>
  <c r="AD206" i="22" s="1"/>
  <c r="AC206" i="22" s="1"/>
  <c r="AB206" i="22" s="1"/>
  <c r="AA206" i="22" s="1"/>
  <c r="Z206" i="22" s="1"/>
  <c r="Y206" i="22" s="1"/>
  <c r="X206" i="22" s="1"/>
  <c r="W206" i="22" s="1"/>
  <c r="V206" i="22" s="1"/>
  <c r="U206" i="22" s="1"/>
  <c r="T206" i="22" s="1"/>
  <c r="S206" i="22" s="1"/>
  <c r="R206" i="22" s="1"/>
  <c r="Q206" i="22" s="1"/>
  <c r="P206" i="22" s="1"/>
  <c r="O206" i="22" s="1"/>
  <c r="N206" i="22" s="1"/>
  <c r="M206" i="22" s="1"/>
  <c r="L206" i="22" s="1"/>
  <c r="AS225" i="22"/>
  <c r="AT225" i="22" s="1"/>
  <c r="AU225" i="22" s="1"/>
  <c r="AV225" i="22" s="1"/>
  <c r="AW225" i="22" s="1"/>
  <c r="AX225" i="22" s="1"/>
  <c r="AY225" i="22" s="1"/>
  <c r="AZ225" i="22" s="1"/>
  <c r="A225" i="9" s="1"/>
  <c r="AQ228" i="22"/>
  <c r="AP228" i="22" s="1"/>
  <c r="AO228" i="22" s="1"/>
  <c r="AN228" i="22" s="1"/>
  <c r="AM228" i="22" s="1"/>
  <c r="AL228" i="22" s="1"/>
  <c r="AK228" i="22" s="1"/>
  <c r="AJ228" i="22" s="1"/>
  <c r="AI228" i="22" s="1"/>
  <c r="AH228" i="22" s="1"/>
  <c r="AG228" i="22" s="1"/>
  <c r="AF228" i="22" s="1"/>
  <c r="AE228" i="22" s="1"/>
  <c r="AD228" i="22" s="1"/>
  <c r="AC228" i="22" s="1"/>
  <c r="AB228" i="22" s="1"/>
  <c r="AA228" i="22" s="1"/>
  <c r="Z228" i="22" s="1"/>
  <c r="Y228" i="22" s="1"/>
  <c r="X228" i="22" s="1"/>
  <c r="W228" i="22" s="1"/>
  <c r="V228" i="22" s="1"/>
  <c r="U228" i="22" s="1"/>
  <c r="T228" i="22" s="1"/>
  <c r="S228" i="22" s="1"/>
  <c r="R228" i="22" s="1"/>
  <c r="Q228" i="22" s="1"/>
  <c r="P228" i="22" s="1"/>
  <c r="O228" i="22" s="1"/>
  <c r="N228" i="22" s="1"/>
  <c r="M228" i="22" s="1"/>
  <c r="L228" i="22" s="1"/>
  <c r="AS247" i="22"/>
  <c r="AT247" i="22" s="1"/>
  <c r="AU247" i="22" s="1"/>
  <c r="AV247" i="22" s="1"/>
  <c r="AW247" i="22" s="1"/>
  <c r="AX247" i="22" s="1"/>
  <c r="AY247" i="22" s="1"/>
  <c r="AZ247" i="22" s="1"/>
  <c r="A247" i="9" s="1"/>
  <c r="AQ250" i="22"/>
  <c r="AP250" i="22" s="1"/>
  <c r="AO250" i="22" s="1"/>
  <c r="AN250" i="22" s="1"/>
  <c r="AM250" i="22" s="1"/>
  <c r="AL250" i="22" s="1"/>
  <c r="AK250" i="22" s="1"/>
  <c r="AJ250" i="22" s="1"/>
  <c r="AI250" i="22" s="1"/>
  <c r="AH250" i="22" s="1"/>
  <c r="AG250" i="22" s="1"/>
  <c r="AF250" i="22" s="1"/>
  <c r="AE250" i="22" s="1"/>
  <c r="AD250" i="22" s="1"/>
  <c r="AC250" i="22" s="1"/>
  <c r="AB250" i="22" s="1"/>
  <c r="AA250" i="22" s="1"/>
  <c r="Z250" i="22" s="1"/>
  <c r="Y250" i="22" s="1"/>
  <c r="X250" i="22" s="1"/>
  <c r="W250" i="22" s="1"/>
  <c r="V250" i="22" s="1"/>
  <c r="U250" i="22" s="1"/>
  <c r="T250" i="22" s="1"/>
  <c r="S250" i="22" s="1"/>
  <c r="R250" i="22" s="1"/>
  <c r="Q250" i="22" s="1"/>
  <c r="P250" i="22" s="1"/>
  <c r="O250" i="22" s="1"/>
  <c r="N250" i="22" s="1"/>
  <c r="M250" i="22" s="1"/>
  <c r="L250" i="22" s="1"/>
  <c r="AS269" i="22"/>
  <c r="AT269" i="22" s="1"/>
  <c r="AU269" i="22" s="1"/>
  <c r="AV269" i="22" s="1"/>
  <c r="AW269" i="22" s="1"/>
  <c r="AX269" i="22" s="1"/>
  <c r="AY269" i="22" s="1"/>
  <c r="AZ269" i="22" s="1"/>
  <c r="A269" i="9" s="1"/>
  <c r="AQ272" i="22"/>
  <c r="AP272" i="22" s="1"/>
  <c r="AO272" i="22" s="1"/>
  <c r="AN272" i="22" s="1"/>
  <c r="AM272" i="22" s="1"/>
  <c r="AL272" i="22" s="1"/>
  <c r="AK272" i="22" s="1"/>
  <c r="AJ272" i="22" s="1"/>
  <c r="AI272" i="22" s="1"/>
  <c r="AH272" i="22" s="1"/>
  <c r="AG272" i="22" s="1"/>
  <c r="AF272" i="22" s="1"/>
  <c r="AE272" i="22" s="1"/>
  <c r="AD272" i="22" s="1"/>
  <c r="AC272" i="22" s="1"/>
  <c r="AB272" i="22" s="1"/>
  <c r="AA272" i="22" s="1"/>
  <c r="Z272" i="22" s="1"/>
  <c r="Y272" i="22" s="1"/>
  <c r="X272" i="22" s="1"/>
  <c r="W272" i="22" s="1"/>
  <c r="V272" i="22" s="1"/>
  <c r="U272" i="22" s="1"/>
  <c r="T272" i="22" s="1"/>
  <c r="S272" i="22" s="1"/>
  <c r="R272" i="22" s="1"/>
  <c r="Q272" i="22" s="1"/>
  <c r="P272" i="22" s="1"/>
  <c r="O272" i="22" s="1"/>
  <c r="N272" i="22" s="1"/>
  <c r="M272" i="22" s="1"/>
  <c r="L272" i="22" s="1"/>
  <c r="AS291" i="22"/>
  <c r="AT291" i="22" s="1"/>
  <c r="AU291" i="22" s="1"/>
  <c r="AV291" i="22" s="1"/>
  <c r="AW291" i="22" s="1"/>
  <c r="AX291" i="22" s="1"/>
  <c r="AY291" i="22" s="1"/>
  <c r="AZ291" i="22" s="1"/>
  <c r="A291" i="9" s="1"/>
  <c r="AQ294" i="22"/>
  <c r="AP294" i="22" s="1"/>
  <c r="AO294" i="22" s="1"/>
  <c r="AN294" i="22" s="1"/>
  <c r="AM294" i="22" s="1"/>
  <c r="AL294" i="22" s="1"/>
  <c r="AK294" i="22" s="1"/>
  <c r="AJ294" i="22" s="1"/>
  <c r="AI294" i="22" s="1"/>
  <c r="AH294" i="22" s="1"/>
  <c r="AG294" i="22" s="1"/>
  <c r="AF294" i="22" s="1"/>
  <c r="AE294" i="22" s="1"/>
  <c r="AD294" i="22" s="1"/>
  <c r="AC294" i="22" s="1"/>
  <c r="AB294" i="22" s="1"/>
  <c r="AA294" i="22" s="1"/>
  <c r="Z294" i="22" s="1"/>
  <c r="Y294" i="22" s="1"/>
  <c r="X294" i="22" s="1"/>
  <c r="W294" i="22" s="1"/>
  <c r="V294" i="22" s="1"/>
  <c r="U294" i="22" s="1"/>
  <c r="T294" i="22" s="1"/>
  <c r="S294" i="22" s="1"/>
  <c r="R294" i="22" s="1"/>
  <c r="Q294" i="22" s="1"/>
  <c r="P294" i="22" s="1"/>
  <c r="O294" i="22" s="1"/>
  <c r="N294" i="22" s="1"/>
  <c r="M294" i="22" s="1"/>
  <c r="L294" i="22" s="1"/>
  <c r="AS313" i="22"/>
  <c r="AT313" i="22" s="1"/>
  <c r="AU313" i="22" s="1"/>
  <c r="AV313" i="22" s="1"/>
  <c r="AW313" i="22" s="1"/>
  <c r="AX313" i="22" s="1"/>
  <c r="AY313" i="22" s="1"/>
  <c r="AZ313" i="22" s="1"/>
  <c r="A313" i="9" s="1"/>
  <c r="AQ316" i="22"/>
  <c r="AP316" i="22" s="1"/>
  <c r="AO316" i="22" s="1"/>
  <c r="AN316" i="22" s="1"/>
  <c r="AM316" i="22" s="1"/>
  <c r="AL316" i="22" s="1"/>
  <c r="AK316" i="22" s="1"/>
  <c r="AJ316" i="22" s="1"/>
  <c r="AI316" i="22" s="1"/>
  <c r="AH316" i="22" s="1"/>
  <c r="AG316" i="22" s="1"/>
  <c r="AF316" i="22" s="1"/>
  <c r="AE316" i="22" s="1"/>
  <c r="AD316" i="22" s="1"/>
  <c r="AC316" i="22" s="1"/>
  <c r="AB316" i="22" s="1"/>
  <c r="AA316" i="22" s="1"/>
  <c r="Z316" i="22" s="1"/>
  <c r="Y316" i="22" s="1"/>
  <c r="X316" i="22" s="1"/>
  <c r="W316" i="22" s="1"/>
  <c r="V316" i="22" s="1"/>
  <c r="U316" i="22" s="1"/>
  <c r="T316" i="22" s="1"/>
  <c r="S316" i="22" s="1"/>
  <c r="R316" i="22" s="1"/>
  <c r="Q316" i="22" s="1"/>
  <c r="P316" i="22" s="1"/>
  <c r="O316" i="22" s="1"/>
  <c r="N316" i="22" s="1"/>
  <c r="M316" i="22" s="1"/>
  <c r="L316" i="22" s="1"/>
  <c r="AS335" i="22"/>
  <c r="AT335" i="22" s="1"/>
  <c r="AU335" i="22" s="1"/>
  <c r="AV335" i="22" s="1"/>
  <c r="AW335" i="22" s="1"/>
  <c r="AX335" i="22" s="1"/>
  <c r="AY335" i="22" s="1"/>
  <c r="AZ335" i="22" s="1"/>
  <c r="A335" i="9" s="1"/>
  <c r="AQ338" i="22"/>
  <c r="AP338" i="22" s="1"/>
  <c r="AO338" i="22" s="1"/>
  <c r="AN338" i="22" s="1"/>
  <c r="AM338" i="22" s="1"/>
  <c r="AL338" i="22" s="1"/>
  <c r="AK338" i="22" s="1"/>
  <c r="AJ338" i="22" s="1"/>
  <c r="AI338" i="22" s="1"/>
  <c r="AH338" i="22" s="1"/>
  <c r="AG338" i="22" s="1"/>
  <c r="AF338" i="22" s="1"/>
  <c r="AE338" i="22" s="1"/>
  <c r="AD338" i="22" s="1"/>
  <c r="AC338" i="22" s="1"/>
  <c r="AB338" i="22" s="1"/>
  <c r="AA338" i="22" s="1"/>
  <c r="Z338" i="22" s="1"/>
  <c r="Y338" i="22" s="1"/>
  <c r="X338" i="22" s="1"/>
  <c r="W338" i="22" s="1"/>
  <c r="V338" i="22" s="1"/>
  <c r="U338" i="22" s="1"/>
  <c r="T338" i="22" s="1"/>
  <c r="S338" i="22" s="1"/>
  <c r="R338" i="22" s="1"/>
  <c r="Q338" i="22" s="1"/>
  <c r="P338" i="22" s="1"/>
  <c r="O338" i="22" s="1"/>
  <c r="N338" i="22" s="1"/>
  <c r="M338" i="22" s="1"/>
  <c r="L338" i="22" s="1"/>
  <c r="AS357" i="22"/>
  <c r="AT357" i="22" s="1"/>
  <c r="AU357" i="22" s="1"/>
  <c r="AV357" i="22" s="1"/>
  <c r="AW357" i="22" s="1"/>
  <c r="AX357" i="22" s="1"/>
  <c r="AY357" i="22" s="1"/>
  <c r="AZ357" i="22" s="1"/>
  <c r="A357" i="9" s="1"/>
  <c r="AQ360" i="22"/>
  <c r="AP360" i="22" s="1"/>
  <c r="AO360" i="22" s="1"/>
  <c r="AN360" i="22" s="1"/>
  <c r="AM360" i="22" s="1"/>
  <c r="AL360" i="22" s="1"/>
  <c r="AK360" i="22" s="1"/>
  <c r="AJ360" i="22" s="1"/>
  <c r="AI360" i="22" s="1"/>
  <c r="AH360" i="22" s="1"/>
  <c r="AG360" i="22" s="1"/>
  <c r="AF360" i="22" s="1"/>
  <c r="AE360" i="22" s="1"/>
  <c r="AD360" i="22" s="1"/>
  <c r="AC360" i="22" s="1"/>
  <c r="AB360" i="22" s="1"/>
  <c r="AA360" i="22" s="1"/>
  <c r="Z360" i="22" s="1"/>
  <c r="Y360" i="22" s="1"/>
  <c r="X360" i="22" s="1"/>
  <c r="W360" i="22" s="1"/>
  <c r="V360" i="22" s="1"/>
  <c r="U360" i="22" s="1"/>
  <c r="T360" i="22" s="1"/>
  <c r="S360" i="22" s="1"/>
  <c r="R360" i="22" s="1"/>
  <c r="Q360" i="22" s="1"/>
  <c r="P360" i="22" s="1"/>
  <c r="O360" i="22" s="1"/>
  <c r="N360" i="22" s="1"/>
  <c r="M360" i="22" s="1"/>
  <c r="L360" i="22" s="1"/>
  <c r="AS379" i="22"/>
  <c r="AT379" i="22" s="1"/>
  <c r="AU379" i="22" s="1"/>
  <c r="AV379" i="22" s="1"/>
  <c r="AW379" i="22" s="1"/>
  <c r="AX379" i="22" s="1"/>
  <c r="AY379" i="22" s="1"/>
  <c r="AZ379" i="22" s="1"/>
  <c r="A379" i="9" s="1"/>
  <c r="AQ382" i="22"/>
  <c r="AP382" i="22" s="1"/>
  <c r="AO382" i="22" s="1"/>
  <c r="AN382" i="22" s="1"/>
  <c r="AM382" i="22" s="1"/>
  <c r="AL382" i="22" s="1"/>
  <c r="AK382" i="22" s="1"/>
  <c r="AJ382" i="22" s="1"/>
  <c r="AI382" i="22" s="1"/>
  <c r="AH382" i="22" s="1"/>
  <c r="AG382" i="22" s="1"/>
  <c r="AF382" i="22" s="1"/>
  <c r="AE382" i="22" s="1"/>
  <c r="AD382" i="22" s="1"/>
  <c r="AC382" i="22" s="1"/>
  <c r="AB382" i="22" s="1"/>
  <c r="AA382" i="22" s="1"/>
  <c r="Z382" i="22" s="1"/>
  <c r="Y382" i="22" s="1"/>
  <c r="X382" i="22" s="1"/>
  <c r="W382" i="22" s="1"/>
  <c r="V382" i="22" s="1"/>
  <c r="U382" i="22" s="1"/>
  <c r="T382" i="22" s="1"/>
  <c r="S382" i="22" s="1"/>
  <c r="R382" i="22" s="1"/>
  <c r="Q382" i="22" s="1"/>
  <c r="P382" i="22" s="1"/>
  <c r="O382" i="22" s="1"/>
  <c r="N382" i="22" s="1"/>
  <c r="M382" i="22" s="1"/>
  <c r="L382" i="22" s="1"/>
  <c r="AS401" i="22"/>
  <c r="AT401" i="22" s="1"/>
  <c r="AU401" i="22" s="1"/>
  <c r="AV401" i="22" s="1"/>
  <c r="AW401" i="22" s="1"/>
  <c r="AX401" i="22" s="1"/>
  <c r="AY401" i="22" s="1"/>
  <c r="AZ401" i="22" s="1"/>
  <c r="A401" i="9" s="1"/>
  <c r="AQ404" i="22"/>
  <c r="AP404" i="22" s="1"/>
  <c r="AO404" i="22" s="1"/>
  <c r="AN404" i="22" s="1"/>
  <c r="AM404" i="22" s="1"/>
  <c r="AL404" i="22" s="1"/>
  <c r="AK404" i="22" s="1"/>
  <c r="AJ404" i="22" s="1"/>
  <c r="AI404" i="22" s="1"/>
  <c r="AH404" i="22" s="1"/>
  <c r="AG404" i="22" s="1"/>
  <c r="AF404" i="22" s="1"/>
  <c r="AE404" i="22" s="1"/>
  <c r="AD404" i="22" s="1"/>
  <c r="AC404" i="22" s="1"/>
  <c r="AB404" i="22" s="1"/>
  <c r="AA404" i="22" s="1"/>
  <c r="Z404" i="22" s="1"/>
  <c r="Y404" i="22" s="1"/>
  <c r="X404" i="22" s="1"/>
  <c r="W404" i="22" s="1"/>
  <c r="V404" i="22" s="1"/>
  <c r="U404" i="22" s="1"/>
  <c r="T404" i="22" s="1"/>
  <c r="S404" i="22" s="1"/>
  <c r="R404" i="22" s="1"/>
  <c r="Q404" i="22" s="1"/>
  <c r="P404" i="22" s="1"/>
  <c r="O404" i="22" s="1"/>
  <c r="N404" i="22" s="1"/>
  <c r="M404" i="22" s="1"/>
  <c r="L404" i="22" s="1"/>
  <c r="AS423" i="22"/>
  <c r="AT423" i="22" s="1"/>
  <c r="AU423" i="22" s="1"/>
  <c r="AV423" i="22" s="1"/>
  <c r="AW423" i="22" s="1"/>
  <c r="AX423" i="22" s="1"/>
  <c r="AY423" i="22" s="1"/>
  <c r="AZ423" i="22" s="1"/>
  <c r="A423" i="9" s="1"/>
  <c r="AQ426" i="22"/>
  <c r="AP426" i="22" s="1"/>
  <c r="AO426" i="22" s="1"/>
  <c r="AN426" i="22" s="1"/>
  <c r="AM426" i="22" s="1"/>
  <c r="AL426" i="22" s="1"/>
  <c r="AK426" i="22" s="1"/>
  <c r="AJ426" i="22" s="1"/>
  <c r="AI426" i="22" s="1"/>
  <c r="AH426" i="22" s="1"/>
  <c r="AG426" i="22" s="1"/>
  <c r="AF426" i="22" s="1"/>
  <c r="AE426" i="22" s="1"/>
  <c r="AD426" i="22" s="1"/>
  <c r="AC426" i="22" s="1"/>
  <c r="AB426" i="22" s="1"/>
  <c r="AA426" i="22" s="1"/>
  <c r="Z426" i="22" s="1"/>
  <c r="Y426" i="22" s="1"/>
  <c r="X426" i="22" s="1"/>
  <c r="W426" i="22" s="1"/>
  <c r="V426" i="22" s="1"/>
  <c r="U426" i="22" s="1"/>
  <c r="T426" i="22" s="1"/>
  <c r="S426" i="22" s="1"/>
  <c r="R426" i="22" s="1"/>
  <c r="Q426" i="22" s="1"/>
  <c r="P426" i="22" s="1"/>
  <c r="O426" i="22" s="1"/>
  <c r="N426" i="22" s="1"/>
  <c r="M426" i="22" s="1"/>
  <c r="L426" i="22" s="1"/>
  <c r="AQ386" i="22"/>
  <c r="AP386" i="22" s="1"/>
  <c r="AO386" i="22" s="1"/>
  <c r="AN386" i="22" s="1"/>
  <c r="AM386" i="22" s="1"/>
  <c r="AL386" i="22" s="1"/>
  <c r="AK386" i="22" s="1"/>
  <c r="AJ386" i="22" s="1"/>
  <c r="AI386" i="22" s="1"/>
  <c r="AH386" i="22" s="1"/>
  <c r="AG386" i="22" s="1"/>
  <c r="AF386" i="22" s="1"/>
  <c r="AE386" i="22" s="1"/>
  <c r="AD386" i="22" s="1"/>
  <c r="AC386" i="22" s="1"/>
  <c r="AB386" i="22" s="1"/>
  <c r="AA386" i="22" s="1"/>
  <c r="Z386" i="22" s="1"/>
  <c r="Y386" i="22" s="1"/>
  <c r="X386" i="22" s="1"/>
  <c r="W386" i="22" s="1"/>
  <c r="V386" i="22" s="1"/>
  <c r="U386" i="22" s="1"/>
  <c r="T386" i="22" s="1"/>
  <c r="S386" i="22" s="1"/>
  <c r="R386" i="22" s="1"/>
  <c r="Q386" i="22" s="1"/>
  <c r="P386" i="22" s="1"/>
  <c r="O386" i="22" s="1"/>
  <c r="N386" i="22" s="1"/>
  <c r="M386" i="22" s="1"/>
  <c r="L386" i="22" s="1"/>
  <c r="AQ408" i="22"/>
  <c r="AP408" i="22" s="1"/>
  <c r="AO408" i="22" s="1"/>
  <c r="AN408" i="22" s="1"/>
  <c r="AM408" i="22" s="1"/>
  <c r="AL408" i="22" s="1"/>
  <c r="AK408" i="22" s="1"/>
  <c r="AJ408" i="22" s="1"/>
  <c r="AI408" i="22" s="1"/>
  <c r="AH408" i="22" s="1"/>
  <c r="AG408" i="22" s="1"/>
  <c r="AF408" i="22" s="1"/>
  <c r="AE408" i="22" s="1"/>
  <c r="AD408" i="22" s="1"/>
  <c r="AC408" i="22" s="1"/>
  <c r="AB408" i="22" s="1"/>
  <c r="AA408" i="22" s="1"/>
  <c r="Z408" i="22" s="1"/>
  <c r="Y408" i="22" s="1"/>
  <c r="X408" i="22" s="1"/>
  <c r="W408" i="22" s="1"/>
  <c r="V408" i="22" s="1"/>
  <c r="U408" i="22" s="1"/>
  <c r="T408" i="22" s="1"/>
  <c r="S408" i="22" s="1"/>
  <c r="R408" i="22" s="1"/>
  <c r="Q408" i="22" s="1"/>
  <c r="P408" i="22" s="1"/>
  <c r="O408" i="22" s="1"/>
  <c r="N408" i="22" s="1"/>
  <c r="M408" i="22" s="1"/>
  <c r="L408" i="22" s="1"/>
  <c r="AS427" i="22"/>
  <c r="AT427" i="22" s="1"/>
  <c r="AU427" i="22" s="1"/>
  <c r="AV427" i="22" s="1"/>
  <c r="AW427" i="22" s="1"/>
  <c r="AX427" i="22" s="1"/>
  <c r="AY427" i="22" s="1"/>
  <c r="AZ427" i="22" s="1"/>
  <c r="A427" i="9" s="1"/>
  <c r="AQ430" i="22"/>
  <c r="AP430" i="22" s="1"/>
  <c r="AO430" i="22" s="1"/>
  <c r="AN430" i="22" s="1"/>
  <c r="AM430" i="22" s="1"/>
  <c r="AL430" i="22" s="1"/>
  <c r="AK430" i="22" s="1"/>
  <c r="AJ430" i="22" s="1"/>
  <c r="AI430" i="22" s="1"/>
  <c r="AH430" i="22" s="1"/>
  <c r="AG430" i="22" s="1"/>
  <c r="AF430" i="22" s="1"/>
  <c r="AE430" i="22" s="1"/>
  <c r="AD430" i="22" s="1"/>
  <c r="AC430" i="22" s="1"/>
  <c r="AB430" i="22" s="1"/>
  <c r="AA430" i="22" s="1"/>
  <c r="Z430" i="22" s="1"/>
  <c r="Y430" i="22" s="1"/>
  <c r="X430" i="22" s="1"/>
  <c r="W430" i="22" s="1"/>
  <c r="V430" i="22" s="1"/>
  <c r="U430" i="22" s="1"/>
  <c r="T430" i="22" s="1"/>
  <c r="S430" i="22" s="1"/>
  <c r="R430" i="22" s="1"/>
  <c r="Q430" i="22" s="1"/>
  <c r="P430" i="22" s="1"/>
  <c r="O430" i="22" s="1"/>
  <c r="N430" i="22" s="1"/>
  <c r="M430" i="22" s="1"/>
  <c r="L430" i="22" s="1"/>
  <c r="AQ15" i="22"/>
  <c r="AP15" i="22" s="1"/>
  <c r="AO15" i="22" s="1"/>
  <c r="AN15" i="22" s="1"/>
  <c r="AM15" i="22" s="1"/>
  <c r="AL15" i="22" s="1"/>
  <c r="AK15" i="22" s="1"/>
  <c r="AJ15" i="22" s="1"/>
  <c r="AI15" i="22" s="1"/>
  <c r="AH15" i="22" s="1"/>
  <c r="AG15" i="22" s="1"/>
  <c r="AF15" i="22" s="1"/>
  <c r="AE15" i="22" s="1"/>
  <c r="AD15" i="22" s="1"/>
  <c r="AC15" i="22" s="1"/>
  <c r="AB15" i="22" s="1"/>
  <c r="AA15" i="22" s="1"/>
  <c r="Z15" i="22" s="1"/>
  <c r="Y15" i="22" s="1"/>
  <c r="X15" i="22" s="1"/>
  <c r="W15" i="22" s="1"/>
  <c r="V15" i="22" s="1"/>
  <c r="U15" i="22" s="1"/>
  <c r="T15" i="22" s="1"/>
  <c r="S15" i="22" s="1"/>
  <c r="R15" i="22" s="1"/>
  <c r="Q15" i="22" s="1"/>
  <c r="P15" i="22" s="1"/>
  <c r="O15" i="22" s="1"/>
  <c r="N15" i="22" s="1"/>
  <c r="M15" i="22" s="1"/>
  <c r="L15" i="22" s="1"/>
  <c r="AQ37" i="22"/>
  <c r="AP37" i="22" s="1"/>
  <c r="AO37" i="22" s="1"/>
  <c r="AN37" i="22" s="1"/>
  <c r="AM37" i="22" s="1"/>
  <c r="AL37" i="22" s="1"/>
  <c r="AK37" i="22" s="1"/>
  <c r="AJ37" i="22" s="1"/>
  <c r="AI37" i="22" s="1"/>
  <c r="AH37" i="22" s="1"/>
  <c r="AG37" i="22" s="1"/>
  <c r="AF37" i="22" s="1"/>
  <c r="AE37" i="22" s="1"/>
  <c r="AD37" i="22" s="1"/>
  <c r="AC37" i="22" s="1"/>
  <c r="AB37" i="22" s="1"/>
  <c r="AA37" i="22" s="1"/>
  <c r="Z37" i="22" s="1"/>
  <c r="Y37" i="22" s="1"/>
  <c r="X37" i="22" s="1"/>
  <c r="W37" i="22" s="1"/>
  <c r="V37" i="22" s="1"/>
  <c r="U37" i="22" s="1"/>
  <c r="T37" i="22" s="1"/>
  <c r="S37" i="22" s="1"/>
  <c r="R37" i="22" s="1"/>
  <c r="Q37" i="22" s="1"/>
  <c r="P37" i="22" s="1"/>
  <c r="O37" i="22" s="1"/>
  <c r="N37" i="22" s="1"/>
  <c r="M37" i="22" s="1"/>
  <c r="L37" i="22" s="1"/>
  <c r="AS56" i="22"/>
  <c r="AT56" i="22" s="1"/>
  <c r="AU56" i="22" s="1"/>
  <c r="AV56" i="22" s="1"/>
  <c r="AW56" i="22" s="1"/>
  <c r="AX56" i="22" s="1"/>
  <c r="AY56" i="22" s="1"/>
  <c r="AZ56" i="22" s="1"/>
  <c r="A56" i="9" s="1"/>
  <c r="AQ59" i="22"/>
  <c r="AP59" i="22" s="1"/>
  <c r="AO59" i="22" s="1"/>
  <c r="AN59" i="22" s="1"/>
  <c r="AM59" i="22" s="1"/>
  <c r="AL59" i="22" s="1"/>
  <c r="AK59" i="22" s="1"/>
  <c r="AJ59" i="22" s="1"/>
  <c r="AI59" i="22" s="1"/>
  <c r="AH59" i="22" s="1"/>
  <c r="AG59" i="22" s="1"/>
  <c r="AF59" i="22" s="1"/>
  <c r="AE59" i="22" s="1"/>
  <c r="AD59" i="22" s="1"/>
  <c r="AC59" i="22" s="1"/>
  <c r="AB59" i="22" s="1"/>
  <c r="AA59" i="22" s="1"/>
  <c r="Z59" i="22" s="1"/>
  <c r="Y59" i="22" s="1"/>
  <c r="X59" i="22" s="1"/>
  <c r="W59" i="22" s="1"/>
  <c r="V59" i="22" s="1"/>
  <c r="U59" i="22" s="1"/>
  <c r="T59" i="22" s="1"/>
  <c r="S59" i="22" s="1"/>
  <c r="R59" i="22" s="1"/>
  <c r="Q59" i="22" s="1"/>
  <c r="P59" i="22" s="1"/>
  <c r="O59" i="22" s="1"/>
  <c r="N59" i="22" s="1"/>
  <c r="M59" i="22" s="1"/>
  <c r="L59" i="22" s="1"/>
  <c r="AS78" i="22"/>
  <c r="AT78" i="22" s="1"/>
  <c r="AU78" i="22" s="1"/>
  <c r="AV78" i="22" s="1"/>
  <c r="AW78" i="22" s="1"/>
  <c r="AX78" i="22" s="1"/>
  <c r="AY78" i="22" s="1"/>
  <c r="AZ78" i="22" s="1"/>
  <c r="A78" i="9" s="1"/>
  <c r="AQ103" i="22"/>
  <c r="AP103" i="22" s="1"/>
  <c r="AO103" i="22" s="1"/>
  <c r="AN103" i="22" s="1"/>
  <c r="AM103" i="22" s="1"/>
  <c r="AL103" i="22" s="1"/>
  <c r="AK103" i="22" s="1"/>
  <c r="AJ103" i="22" s="1"/>
  <c r="AI103" i="22" s="1"/>
  <c r="AH103" i="22" s="1"/>
  <c r="AG103" i="22" s="1"/>
  <c r="AF103" i="22" s="1"/>
  <c r="AE103" i="22" s="1"/>
  <c r="AD103" i="22" s="1"/>
  <c r="AC103" i="22" s="1"/>
  <c r="AB103" i="22" s="1"/>
  <c r="AA103" i="22" s="1"/>
  <c r="Z103" i="22" s="1"/>
  <c r="Y103" i="22" s="1"/>
  <c r="X103" i="22" s="1"/>
  <c r="W103" i="22" s="1"/>
  <c r="V103" i="22" s="1"/>
  <c r="U103" i="22" s="1"/>
  <c r="T103" i="22" s="1"/>
  <c r="S103" i="22" s="1"/>
  <c r="R103" i="22" s="1"/>
  <c r="Q103" i="22" s="1"/>
  <c r="P103" i="22" s="1"/>
  <c r="O103" i="22" s="1"/>
  <c r="N103" i="22" s="1"/>
  <c r="M103" i="22" s="1"/>
  <c r="L103" i="22" s="1"/>
  <c r="AQ125" i="22"/>
  <c r="AP125" i="22" s="1"/>
  <c r="AO125" i="22" s="1"/>
  <c r="AN125" i="22" s="1"/>
  <c r="AM125" i="22" s="1"/>
  <c r="AL125" i="22" s="1"/>
  <c r="AK125" i="22" s="1"/>
  <c r="AJ125" i="22" s="1"/>
  <c r="AI125" i="22" s="1"/>
  <c r="AH125" i="22" s="1"/>
  <c r="AG125" i="22" s="1"/>
  <c r="AF125" i="22" s="1"/>
  <c r="AE125" i="22" s="1"/>
  <c r="AD125" i="22" s="1"/>
  <c r="AC125" i="22" s="1"/>
  <c r="AB125" i="22" s="1"/>
  <c r="AA125" i="22" s="1"/>
  <c r="Z125" i="22" s="1"/>
  <c r="Y125" i="22" s="1"/>
  <c r="X125" i="22" s="1"/>
  <c r="W125" i="22" s="1"/>
  <c r="V125" i="22" s="1"/>
  <c r="U125" i="22" s="1"/>
  <c r="T125" i="22" s="1"/>
  <c r="S125" i="22" s="1"/>
  <c r="R125" i="22" s="1"/>
  <c r="Q125" i="22" s="1"/>
  <c r="P125" i="22" s="1"/>
  <c r="O125" i="22" s="1"/>
  <c r="N125" i="22" s="1"/>
  <c r="M125" i="22" s="1"/>
  <c r="L125" i="22" s="1"/>
  <c r="AS166" i="22"/>
  <c r="AT166" i="22" s="1"/>
  <c r="AU166" i="22" s="1"/>
  <c r="AV166" i="22" s="1"/>
  <c r="AW166" i="22" s="1"/>
  <c r="AX166" i="22" s="1"/>
  <c r="AY166" i="22" s="1"/>
  <c r="AZ166" i="22" s="1"/>
  <c r="A166" i="9" s="1"/>
  <c r="AQ191" i="22"/>
  <c r="AP191" i="22" s="1"/>
  <c r="AO191" i="22" s="1"/>
  <c r="AN191" i="22" s="1"/>
  <c r="AM191" i="22" s="1"/>
  <c r="AL191" i="22" s="1"/>
  <c r="AK191" i="22" s="1"/>
  <c r="AJ191" i="22" s="1"/>
  <c r="AI191" i="22" s="1"/>
  <c r="AH191" i="22" s="1"/>
  <c r="AG191" i="22" s="1"/>
  <c r="AF191" i="22" s="1"/>
  <c r="AE191" i="22" s="1"/>
  <c r="AD191" i="22" s="1"/>
  <c r="AC191" i="22" s="1"/>
  <c r="AB191" i="22" s="1"/>
  <c r="AA191" i="22" s="1"/>
  <c r="Z191" i="22" s="1"/>
  <c r="Y191" i="22" s="1"/>
  <c r="X191" i="22" s="1"/>
  <c r="W191" i="22" s="1"/>
  <c r="V191" i="22" s="1"/>
  <c r="U191" i="22" s="1"/>
  <c r="T191" i="22" s="1"/>
  <c r="S191" i="22" s="1"/>
  <c r="R191" i="22" s="1"/>
  <c r="Q191" i="22" s="1"/>
  <c r="P191" i="22" s="1"/>
  <c r="O191" i="22" s="1"/>
  <c r="N191" i="22" s="1"/>
  <c r="M191" i="22" s="1"/>
  <c r="L191" i="22" s="1"/>
  <c r="AS210" i="22"/>
  <c r="AT210" i="22" s="1"/>
  <c r="AU210" i="22" s="1"/>
  <c r="AV210" i="22" s="1"/>
  <c r="AW210" i="22" s="1"/>
  <c r="AX210" i="22" s="1"/>
  <c r="AY210" i="22" s="1"/>
  <c r="AZ210" i="22" s="1"/>
  <c r="A210" i="9" s="1"/>
  <c r="AS232" i="22"/>
  <c r="AT232" i="22" s="1"/>
  <c r="AU232" i="22" s="1"/>
  <c r="AV232" i="22" s="1"/>
  <c r="AW232" i="22" s="1"/>
  <c r="AX232" i="22" s="1"/>
  <c r="AY232" i="22" s="1"/>
  <c r="AZ232" i="22" s="1"/>
  <c r="A232" i="9" s="1"/>
  <c r="AQ257" i="22"/>
  <c r="AP257" i="22" s="1"/>
  <c r="AO257" i="22" s="1"/>
  <c r="AN257" i="22" s="1"/>
  <c r="AM257" i="22" s="1"/>
  <c r="AL257" i="22" s="1"/>
  <c r="AK257" i="22" s="1"/>
  <c r="AJ257" i="22" s="1"/>
  <c r="AI257" i="22" s="1"/>
  <c r="AH257" i="22" s="1"/>
  <c r="AG257" i="22" s="1"/>
  <c r="AF257" i="22" s="1"/>
  <c r="AE257" i="22" s="1"/>
  <c r="AD257" i="22" s="1"/>
  <c r="AC257" i="22" s="1"/>
  <c r="AB257" i="22" s="1"/>
  <c r="AA257" i="22" s="1"/>
  <c r="Z257" i="22" s="1"/>
  <c r="Y257" i="22" s="1"/>
  <c r="X257" i="22" s="1"/>
  <c r="W257" i="22" s="1"/>
  <c r="V257" i="22" s="1"/>
  <c r="U257" i="22" s="1"/>
  <c r="T257" i="22" s="1"/>
  <c r="S257" i="22" s="1"/>
  <c r="R257" i="22" s="1"/>
  <c r="Q257" i="22" s="1"/>
  <c r="P257" i="22" s="1"/>
  <c r="O257" i="22" s="1"/>
  <c r="N257" i="22" s="1"/>
  <c r="M257" i="22" s="1"/>
  <c r="L257" i="22" s="1"/>
  <c r="AQ279" i="22"/>
  <c r="AP279" i="22" s="1"/>
  <c r="AO279" i="22" s="1"/>
  <c r="AN279" i="22" s="1"/>
  <c r="AM279" i="22" s="1"/>
  <c r="AL279" i="22" s="1"/>
  <c r="AK279" i="22" s="1"/>
  <c r="AJ279" i="22" s="1"/>
  <c r="AI279" i="22" s="1"/>
  <c r="AH279" i="22" s="1"/>
  <c r="AG279" i="22" s="1"/>
  <c r="AF279" i="22" s="1"/>
  <c r="AE279" i="22" s="1"/>
  <c r="AD279" i="22" s="1"/>
  <c r="AC279" i="22" s="1"/>
  <c r="AB279" i="22" s="1"/>
  <c r="AA279" i="22" s="1"/>
  <c r="Z279" i="22" s="1"/>
  <c r="Y279" i="22" s="1"/>
  <c r="X279" i="22" s="1"/>
  <c r="W279" i="22" s="1"/>
  <c r="V279" i="22" s="1"/>
  <c r="U279" i="22" s="1"/>
  <c r="T279" i="22" s="1"/>
  <c r="S279" i="22" s="1"/>
  <c r="R279" i="22" s="1"/>
  <c r="Q279" i="22" s="1"/>
  <c r="P279" i="22" s="1"/>
  <c r="O279" i="22" s="1"/>
  <c r="N279" i="22" s="1"/>
  <c r="M279" i="22" s="1"/>
  <c r="L279" i="22" s="1"/>
  <c r="AS298" i="22"/>
  <c r="AT298" i="22" s="1"/>
  <c r="AU298" i="22" s="1"/>
  <c r="AV298" i="22" s="1"/>
  <c r="AW298" i="22" s="1"/>
  <c r="AX298" i="22" s="1"/>
  <c r="AY298" i="22" s="1"/>
  <c r="AZ298" i="22" s="1"/>
  <c r="A298" i="9" s="1"/>
  <c r="AS342" i="22"/>
  <c r="AT342" i="22" s="1"/>
  <c r="AU342" i="22" s="1"/>
  <c r="AV342" i="22" s="1"/>
  <c r="AW342" i="22" s="1"/>
  <c r="AX342" i="22" s="1"/>
  <c r="AY342" i="22" s="1"/>
  <c r="AZ342" i="22" s="1"/>
  <c r="A342" i="9" s="1"/>
  <c r="AQ367" i="22"/>
  <c r="AP367" i="22" s="1"/>
  <c r="AO367" i="22" s="1"/>
  <c r="AN367" i="22" s="1"/>
  <c r="AM367" i="22" s="1"/>
  <c r="AL367" i="22" s="1"/>
  <c r="AK367" i="22" s="1"/>
  <c r="AJ367" i="22" s="1"/>
  <c r="AI367" i="22" s="1"/>
  <c r="AH367" i="22" s="1"/>
  <c r="AG367" i="22" s="1"/>
  <c r="AF367" i="22" s="1"/>
  <c r="AE367" i="22" s="1"/>
  <c r="AD367" i="22" s="1"/>
  <c r="AC367" i="22" s="1"/>
  <c r="AB367" i="22" s="1"/>
  <c r="AA367" i="22" s="1"/>
  <c r="Z367" i="22" s="1"/>
  <c r="Y367" i="22" s="1"/>
  <c r="X367" i="22" s="1"/>
  <c r="W367" i="22" s="1"/>
  <c r="V367" i="22" s="1"/>
  <c r="U367" i="22" s="1"/>
  <c r="T367" i="22" s="1"/>
  <c r="S367" i="22" s="1"/>
  <c r="R367" i="22" s="1"/>
  <c r="Q367" i="22" s="1"/>
  <c r="P367" i="22" s="1"/>
  <c r="O367" i="22" s="1"/>
  <c r="N367" i="22" s="1"/>
  <c r="M367" i="22" s="1"/>
  <c r="L367" i="22" s="1"/>
  <c r="AQ389" i="22"/>
  <c r="AP389" i="22" s="1"/>
  <c r="AO389" i="22" s="1"/>
  <c r="AN389" i="22" s="1"/>
  <c r="AM389" i="22" s="1"/>
  <c r="AL389" i="22" s="1"/>
  <c r="AK389" i="22" s="1"/>
  <c r="AJ389" i="22" s="1"/>
  <c r="AI389" i="22" s="1"/>
  <c r="AH389" i="22" s="1"/>
  <c r="AG389" i="22" s="1"/>
  <c r="AF389" i="22" s="1"/>
  <c r="AE389" i="22" s="1"/>
  <c r="AD389" i="22" s="1"/>
  <c r="AC389" i="22" s="1"/>
  <c r="AB389" i="22" s="1"/>
  <c r="AA389" i="22" s="1"/>
  <c r="Z389" i="22" s="1"/>
  <c r="Y389" i="22" s="1"/>
  <c r="X389" i="22" s="1"/>
  <c r="W389" i="22" s="1"/>
  <c r="V389" i="22" s="1"/>
  <c r="U389" i="22" s="1"/>
  <c r="T389" i="22" s="1"/>
  <c r="S389" i="22" s="1"/>
  <c r="R389" i="22" s="1"/>
  <c r="Q389" i="22" s="1"/>
  <c r="P389" i="22" s="1"/>
  <c r="O389" i="22" s="1"/>
  <c r="N389" i="22" s="1"/>
  <c r="M389" i="22" s="1"/>
  <c r="L389" i="22" s="1"/>
  <c r="AQ411" i="22"/>
  <c r="AP411" i="22" s="1"/>
  <c r="AO411" i="22" s="1"/>
  <c r="AN411" i="22" s="1"/>
  <c r="AM411" i="22" s="1"/>
  <c r="AL411" i="22" s="1"/>
  <c r="AK411" i="22" s="1"/>
  <c r="AJ411" i="22" s="1"/>
  <c r="AI411" i="22" s="1"/>
  <c r="AH411" i="22" s="1"/>
  <c r="AG411" i="22" s="1"/>
  <c r="AF411" i="22" s="1"/>
  <c r="AE411" i="22" s="1"/>
  <c r="AD411" i="22" s="1"/>
  <c r="AC411" i="22" s="1"/>
  <c r="AB411" i="22" s="1"/>
  <c r="AA411" i="22" s="1"/>
  <c r="Z411" i="22" s="1"/>
  <c r="Y411" i="22" s="1"/>
  <c r="X411" i="22" s="1"/>
  <c r="W411" i="22" s="1"/>
  <c r="V411" i="22" s="1"/>
  <c r="U411" i="22" s="1"/>
  <c r="T411" i="22" s="1"/>
  <c r="S411" i="22" s="1"/>
  <c r="R411" i="22" s="1"/>
  <c r="Q411" i="22" s="1"/>
  <c r="P411" i="22" s="1"/>
  <c r="O411" i="22" s="1"/>
  <c r="N411" i="22" s="1"/>
  <c r="M411" i="22" s="1"/>
  <c r="L411" i="22" s="1"/>
  <c r="AS430" i="22"/>
  <c r="AT430" i="22" s="1"/>
  <c r="AU430" i="22" s="1"/>
  <c r="AV430" i="22" s="1"/>
  <c r="AW430" i="22" s="1"/>
  <c r="AX430" i="22" s="1"/>
  <c r="AY430" i="22" s="1"/>
  <c r="AZ430" i="22" s="1"/>
  <c r="A430" i="9" s="1"/>
  <c r="AQ433" i="22"/>
  <c r="AP433" i="22" s="1"/>
  <c r="AO433" i="22" s="1"/>
  <c r="AN433" i="22" s="1"/>
  <c r="AM433" i="22" s="1"/>
  <c r="AL433" i="22" s="1"/>
  <c r="AK433" i="22" s="1"/>
  <c r="AJ433" i="22" s="1"/>
  <c r="AI433" i="22" s="1"/>
  <c r="AH433" i="22" s="1"/>
  <c r="AG433" i="22" s="1"/>
  <c r="AF433" i="22" s="1"/>
  <c r="AE433" i="22" s="1"/>
  <c r="AD433" i="22" s="1"/>
  <c r="AC433" i="22" s="1"/>
  <c r="AB433" i="22" s="1"/>
  <c r="AA433" i="22" s="1"/>
  <c r="Z433" i="22" s="1"/>
  <c r="Y433" i="22" s="1"/>
  <c r="X433" i="22" s="1"/>
  <c r="W433" i="22" s="1"/>
  <c r="V433" i="22" s="1"/>
  <c r="U433" i="22" s="1"/>
  <c r="T433" i="22" s="1"/>
  <c r="S433" i="22" s="1"/>
  <c r="R433" i="22" s="1"/>
  <c r="Q433" i="22" s="1"/>
  <c r="P433" i="22" s="1"/>
  <c r="O433" i="22" s="1"/>
  <c r="N433" i="22" s="1"/>
  <c r="M433" i="22" s="1"/>
  <c r="L433" i="22" s="1"/>
  <c r="AQ18" i="22"/>
  <c r="AP18" i="22" s="1"/>
  <c r="AO18" i="22" s="1"/>
  <c r="AN18" i="22" s="1"/>
  <c r="AM18" i="22" s="1"/>
  <c r="AL18" i="22" s="1"/>
  <c r="AK18" i="22" s="1"/>
  <c r="AJ18" i="22" s="1"/>
  <c r="AI18" i="22" s="1"/>
  <c r="AH18" i="22" s="1"/>
  <c r="AG18" i="22" s="1"/>
  <c r="AF18" i="22" s="1"/>
  <c r="AE18" i="22" s="1"/>
  <c r="AD18" i="22" s="1"/>
  <c r="AC18" i="22" s="1"/>
  <c r="AB18" i="22" s="1"/>
  <c r="AA18" i="22" s="1"/>
  <c r="Z18" i="22" s="1"/>
  <c r="Y18" i="22" s="1"/>
  <c r="X18" i="22" s="1"/>
  <c r="W18" i="22" s="1"/>
  <c r="V18" i="22" s="1"/>
  <c r="U18" i="22" s="1"/>
  <c r="T18" i="22" s="1"/>
  <c r="S18" i="22" s="1"/>
  <c r="R18" i="22" s="1"/>
  <c r="Q18" i="22" s="1"/>
  <c r="P18" i="22" s="1"/>
  <c r="O18" i="22" s="1"/>
  <c r="N18" i="22" s="1"/>
  <c r="M18" i="22" s="1"/>
  <c r="L18" i="22" s="1"/>
  <c r="AS59" i="22"/>
  <c r="AT59" i="22" s="1"/>
  <c r="AU59" i="22" s="1"/>
  <c r="AV59" i="22" s="1"/>
  <c r="AW59" i="22" s="1"/>
  <c r="AX59" i="22" s="1"/>
  <c r="AY59" i="22" s="1"/>
  <c r="AZ59" i="22" s="1"/>
  <c r="A59" i="9" s="1"/>
  <c r="AQ84" i="22"/>
  <c r="AP84" i="22" s="1"/>
  <c r="AO84" i="22" s="1"/>
  <c r="AN84" i="22" s="1"/>
  <c r="AM84" i="22" s="1"/>
  <c r="AL84" i="22" s="1"/>
  <c r="AK84" i="22" s="1"/>
  <c r="AJ84" i="22" s="1"/>
  <c r="AI84" i="22" s="1"/>
  <c r="AH84" i="22" s="1"/>
  <c r="AG84" i="22" s="1"/>
  <c r="AF84" i="22" s="1"/>
  <c r="AE84" i="22" s="1"/>
  <c r="AD84" i="22" s="1"/>
  <c r="AC84" i="22" s="1"/>
  <c r="AB84" i="22" s="1"/>
  <c r="AA84" i="22" s="1"/>
  <c r="Z84" i="22" s="1"/>
  <c r="Y84" i="22" s="1"/>
  <c r="X84" i="22" s="1"/>
  <c r="W84" i="22" s="1"/>
  <c r="V84" i="22" s="1"/>
  <c r="U84" i="22" s="1"/>
  <c r="T84" i="22" s="1"/>
  <c r="S84" i="22" s="1"/>
  <c r="R84" i="22" s="1"/>
  <c r="Q84" i="22" s="1"/>
  <c r="P84" i="22" s="1"/>
  <c r="O84" i="22" s="1"/>
  <c r="N84" i="22" s="1"/>
  <c r="M84" i="22" s="1"/>
  <c r="L84" i="22" s="1"/>
  <c r="AQ106" i="22"/>
  <c r="AP106" i="22" s="1"/>
  <c r="AO106" i="22" s="1"/>
  <c r="AN106" i="22" s="1"/>
  <c r="AM106" i="22" s="1"/>
  <c r="AL106" i="22" s="1"/>
  <c r="AK106" i="22" s="1"/>
  <c r="AJ106" i="22" s="1"/>
  <c r="AI106" i="22" s="1"/>
  <c r="AH106" i="22" s="1"/>
  <c r="AG106" i="22" s="1"/>
  <c r="AF106" i="22" s="1"/>
  <c r="AE106" i="22" s="1"/>
  <c r="AD106" i="22" s="1"/>
  <c r="AC106" i="22" s="1"/>
  <c r="AB106" i="22" s="1"/>
  <c r="AA106" i="22" s="1"/>
  <c r="Z106" i="22" s="1"/>
  <c r="Y106" i="22" s="1"/>
  <c r="X106" i="22" s="1"/>
  <c r="W106" i="22" s="1"/>
  <c r="V106" i="22" s="1"/>
  <c r="U106" i="22" s="1"/>
  <c r="T106" i="22" s="1"/>
  <c r="S106" i="22" s="1"/>
  <c r="R106" i="22" s="1"/>
  <c r="Q106" i="22" s="1"/>
  <c r="P106" i="22" s="1"/>
  <c r="O106" i="22" s="1"/>
  <c r="N106" i="22" s="1"/>
  <c r="M106" i="22" s="1"/>
  <c r="L106" i="22" s="1"/>
  <c r="AS125" i="22"/>
  <c r="AT125" i="22" s="1"/>
  <c r="AU125" i="22" s="1"/>
  <c r="AV125" i="22" s="1"/>
  <c r="AW125" i="22" s="1"/>
  <c r="AX125" i="22" s="1"/>
  <c r="AY125" i="22" s="1"/>
  <c r="AZ125" i="22" s="1"/>
  <c r="A125" i="9" s="1"/>
  <c r="AQ128" i="22"/>
  <c r="AP128" i="22" s="1"/>
  <c r="AO128" i="22" s="1"/>
  <c r="AN128" i="22" s="1"/>
  <c r="AM128" i="22" s="1"/>
  <c r="AL128" i="22" s="1"/>
  <c r="AK128" i="22" s="1"/>
  <c r="AJ128" i="22" s="1"/>
  <c r="AI128" i="22" s="1"/>
  <c r="AH128" i="22" s="1"/>
  <c r="AG128" i="22" s="1"/>
  <c r="AF128" i="22" s="1"/>
  <c r="AE128" i="22" s="1"/>
  <c r="AD128" i="22" s="1"/>
  <c r="AC128" i="22" s="1"/>
  <c r="AB128" i="22" s="1"/>
  <c r="AA128" i="22" s="1"/>
  <c r="Z128" i="22" s="1"/>
  <c r="Y128" i="22" s="1"/>
  <c r="X128" i="22" s="1"/>
  <c r="W128" i="22" s="1"/>
  <c r="V128" i="22" s="1"/>
  <c r="U128" i="22" s="1"/>
  <c r="T128" i="22" s="1"/>
  <c r="S128" i="22" s="1"/>
  <c r="R128" i="22" s="1"/>
  <c r="Q128" i="22" s="1"/>
  <c r="P128" i="22" s="1"/>
  <c r="O128" i="22" s="1"/>
  <c r="N128" i="22" s="1"/>
  <c r="M128" i="22" s="1"/>
  <c r="L128" i="22" s="1"/>
  <c r="AQ150" i="22"/>
  <c r="AP150" i="22" s="1"/>
  <c r="AO150" i="22" s="1"/>
  <c r="AN150" i="22" s="1"/>
  <c r="AM150" i="22" s="1"/>
  <c r="AL150" i="22" s="1"/>
  <c r="AK150" i="22" s="1"/>
  <c r="AJ150" i="22" s="1"/>
  <c r="AI150" i="22" s="1"/>
  <c r="AH150" i="22" s="1"/>
  <c r="AG150" i="22" s="1"/>
  <c r="AF150" i="22" s="1"/>
  <c r="AE150" i="22" s="1"/>
  <c r="AD150" i="22" s="1"/>
  <c r="AC150" i="22" s="1"/>
  <c r="AB150" i="22" s="1"/>
  <c r="AA150" i="22" s="1"/>
  <c r="Z150" i="22" s="1"/>
  <c r="Y150" i="22" s="1"/>
  <c r="X150" i="22" s="1"/>
  <c r="W150" i="22" s="1"/>
  <c r="V150" i="22" s="1"/>
  <c r="U150" i="22" s="1"/>
  <c r="T150" i="22" s="1"/>
  <c r="S150" i="22" s="1"/>
  <c r="R150" i="22" s="1"/>
  <c r="Q150" i="22" s="1"/>
  <c r="P150" i="22" s="1"/>
  <c r="O150" i="22" s="1"/>
  <c r="N150" i="22" s="1"/>
  <c r="M150" i="22" s="1"/>
  <c r="L150" i="22" s="1"/>
  <c r="AS169" i="22"/>
  <c r="AT169" i="22" s="1"/>
  <c r="AU169" i="22" s="1"/>
  <c r="AV169" i="22" s="1"/>
  <c r="AW169" i="22" s="1"/>
  <c r="AX169" i="22" s="1"/>
  <c r="AY169" i="22" s="1"/>
  <c r="AZ169" i="22" s="1"/>
  <c r="A169" i="9" s="1"/>
  <c r="AQ194" i="22"/>
  <c r="AP194" i="22" s="1"/>
  <c r="AO194" i="22" s="1"/>
  <c r="AN194" i="22" s="1"/>
  <c r="AM194" i="22" s="1"/>
  <c r="AL194" i="22" s="1"/>
  <c r="AK194" i="22" s="1"/>
  <c r="AJ194" i="22" s="1"/>
  <c r="AI194" i="22" s="1"/>
  <c r="AH194" i="22" s="1"/>
  <c r="AG194" i="22" s="1"/>
  <c r="AF194" i="22" s="1"/>
  <c r="AE194" i="22" s="1"/>
  <c r="AD194" i="22" s="1"/>
  <c r="AC194" i="22" s="1"/>
  <c r="AB194" i="22" s="1"/>
  <c r="AA194" i="22" s="1"/>
  <c r="Z194" i="22" s="1"/>
  <c r="Y194" i="22" s="1"/>
  <c r="X194" i="22" s="1"/>
  <c r="W194" i="22" s="1"/>
  <c r="V194" i="22" s="1"/>
  <c r="U194" i="22" s="1"/>
  <c r="T194" i="22" s="1"/>
  <c r="S194" i="22" s="1"/>
  <c r="R194" i="22" s="1"/>
  <c r="Q194" i="22" s="1"/>
  <c r="P194" i="22" s="1"/>
  <c r="O194" i="22" s="1"/>
  <c r="N194" i="22" s="1"/>
  <c r="M194" i="22" s="1"/>
  <c r="L194" i="22" s="1"/>
  <c r="AS213" i="22"/>
  <c r="AT213" i="22" s="1"/>
  <c r="AU213" i="22" s="1"/>
  <c r="AV213" i="22" s="1"/>
  <c r="AW213" i="22" s="1"/>
  <c r="AX213" i="22" s="1"/>
  <c r="AY213" i="22" s="1"/>
  <c r="AZ213" i="22" s="1"/>
  <c r="A213" i="9" s="1"/>
  <c r="AQ238" i="22"/>
  <c r="AP238" i="22" s="1"/>
  <c r="AO238" i="22" s="1"/>
  <c r="AN238" i="22" s="1"/>
  <c r="AM238" i="22" s="1"/>
  <c r="AL238" i="22" s="1"/>
  <c r="AK238" i="22" s="1"/>
  <c r="AJ238" i="22" s="1"/>
  <c r="AI238" i="22" s="1"/>
  <c r="AH238" i="22" s="1"/>
  <c r="AG238" i="22" s="1"/>
  <c r="AF238" i="22" s="1"/>
  <c r="AE238" i="22" s="1"/>
  <c r="AD238" i="22" s="1"/>
  <c r="AC238" i="22" s="1"/>
  <c r="AB238" i="22" s="1"/>
  <c r="AA238" i="22" s="1"/>
  <c r="Z238" i="22" s="1"/>
  <c r="Y238" i="22" s="1"/>
  <c r="X238" i="22" s="1"/>
  <c r="W238" i="22" s="1"/>
  <c r="V238" i="22" s="1"/>
  <c r="U238" i="22" s="1"/>
  <c r="T238" i="22" s="1"/>
  <c r="S238" i="22" s="1"/>
  <c r="R238" i="22" s="1"/>
  <c r="Q238" i="22" s="1"/>
  <c r="P238" i="22" s="1"/>
  <c r="O238" i="22" s="1"/>
  <c r="N238" i="22" s="1"/>
  <c r="M238" i="22" s="1"/>
  <c r="L238" i="22" s="1"/>
  <c r="AS257" i="22"/>
  <c r="AT257" i="22" s="1"/>
  <c r="AU257" i="22" s="1"/>
  <c r="AV257" i="22" s="1"/>
  <c r="AW257" i="22" s="1"/>
  <c r="AX257" i="22" s="1"/>
  <c r="AY257" i="22" s="1"/>
  <c r="AZ257" i="22" s="1"/>
  <c r="A257" i="9" s="1"/>
  <c r="AS345" i="22"/>
  <c r="AT345" i="22" s="1"/>
  <c r="AU345" i="22" s="1"/>
  <c r="AV345" i="22" s="1"/>
  <c r="AW345" i="22" s="1"/>
  <c r="AX345" i="22" s="1"/>
  <c r="AY345" i="22" s="1"/>
  <c r="AZ345" i="22" s="1"/>
  <c r="A345" i="9" s="1"/>
  <c r="AS367" i="22"/>
  <c r="AT367" i="22" s="1"/>
  <c r="AU367" i="22" s="1"/>
  <c r="AV367" i="22" s="1"/>
  <c r="AW367" i="22" s="1"/>
  <c r="AX367" i="22" s="1"/>
  <c r="AY367" i="22" s="1"/>
  <c r="AZ367" i="22" s="1"/>
  <c r="A367" i="9" s="1"/>
  <c r="AS389" i="22"/>
  <c r="AT389" i="22" s="1"/>
  <c r="AU389" i="22" s="1"/>
  <c r="AV389" i="22" s="1"/>
  <c r="AW389" i="22" s="1"/>
  <c r="AX389" i="22" s="1"/>
  <c r="AY389" i="22" s="1"/>
  <c r="AZ389" i="22" s="1"/>
  <c r="A389" i="9" s="1"/>
  <c r="AS433" i="22"/>
  <c r="AT433" i="22" s="1"/>
  <c r="AU433" i="22" s="1"/>
  <c r="AV433" i="22" s="1"/>
  <c r="AW433" i="22" s="1"/>
  <c r="AX433" i="22" s="1"/>
  <c r="AY433" i="22" s="1"/>
  <c r="AZ433" i="22" s="1"/>
  <c r="A433" i="9" s="1"/>
  <c r="AS62" i="22"/>
  <c r="AT62" i="22" s="1"/>
  <c r="AU62" i="22" s="1"/>
  <c r="AV62" i="22" s="1"/>
  <c r="AW62" i="22" s="1"/>
  <c r="AX62" i="22" s="1"/>
  <c r="AY62" i="22" s="1"/>
  <c r="AZ62" i="22" s="1"/>
  <c r="A62" i="9" s="1"/>
  <c r="AS84" i="22"/>
  <c r="AT84" i="22" s="1"/>
  <c r="AU84" i="22" s="1"/>
  <c r="AV84" i="22" s="1"/>
  <c r="AW84" i="22" s="1"/>
  <c r="AX84" i="22" s="1"/>
  <c r="AY84" i="22" s="1"/>
  <c r="AZ84" i="22" s="1"/>
  <c r="A84" i="9" s="1"/>
  <c r="AS106" i="22"/>
  <c r="AT106" i="22" s="1"/>
  <c r="AU106" i="22" s="1"/>
  <c r="AV106" i="22" s="1"/>
  <c r="AW106" i="22" s="1"/>
  <c r="AX106" i="22" s="1"/>
  <c r="AY106" i="22" s="1"/>
  <c r="AZ106" i="22" s="1"/>
  <c r="A106" i="9" s="1"/>
  <c r="AS128" i="22"/>
  <c r="AT128" i="22" s="1"/>
  <c r="AU128" i="22" s="1"/>
  <c r="AV128" i="22" s="1"/>
  <c r="AW128" i="22" s="1"/>
  <c r="AX128" i="22" s="1"/>
  <c r="AY128" i="22" s="1"/>
  <c r="AZ128" i="22" s="1"/>
  <c r="A128" i="9" s="1"/>
  <c r="AS150" i="22"/>
  <c r="AT150" i="22" s="1"/>
  <c r="AU150" i="22" s="1"/>
  <c r="AV150" i="22" s="1"/>
  <c r="AW150" i="22" s="1"/>
  <c r="AX150" i="22" s="1"/>
  <c r="AY150" i="22" s="1"/>
  <c r="AZ150" i="22" s="1"/>
  <c r="A150" i="9" s="1"/>
  <c r="AS194" i="22"/>
  <c r="AT194" i="22" s="1"/>
  <c r="AU194" i="22" s="1"/>
  <c r="AV194" i="22" s="1"/>
  <c r="AW194" i="22" s="1"/>
  <c r="AX194" i="22" s="1"/>
  <c r="AY194" i="22" s="1"/>
  <c r="AZ194" i="22" s="1"/>
  <c r="A194" i="9" s="1"/>
  <c r="AS216" i="22"/>
  <c r="AT216" i="22" s="1"/>
  <c r="AU216" i="22" s="1"/>
  <c r="AV216" i="22" s="1"/>
  <c r="AW216" i="22" s="1"/>
  <c r="AX216" i="22" s="1"/>
  <c r="AY216" i="22" s="1"/>
  <c r="AZ216" i="22" s="1"/>
  <c r="A216" i="9" s="1"/>
  <c r="AS238" i="22"/>
  <c r="AT238" i="22" s="1"/>
  <c r="AU238" i="22" s="1"/>
  <c r="AV238" i="22" s="1"/>
  <c r="AW238" i="22" s="1"/>
  <c r="AX238" i="22" s="1"/>
  <c r="AY238" i="22" s="1"/>
  <c r="AZ238" i="22" s="1"/>
  <c r="A238" i="9" s="1"/>
  <c r="AQ263" i="22"/>
  <c r="AP263" i="22" s="1"/>
  <c r="AO263" i="22" s="1"/>
  <c r="AN263" i="22" s="1"/>
  <c r="AM263" i="22" s="1"/>
  <c r="AL263" i="22" s="1"/>
  <c r="AK263" i="22" s="1"/>
  <c r="AJ263" i="22" s="1"/>
  <c r="AI263" i="22" s="1"/>
  <c r="AH263" i="22" s="1"/>
  <c r="AG263" i="22" s="1"/>
  <c r="AF263" i="22" s="1"/>
  <c r="AE263" i="22" s="1"/>
  <c r="AD263" i="22" s="1"/>
  <c r="AC263" i="22" s="1"/>
  <c r="AB263" i="22" s="1"/>
  <c r="AA263" i="22" s="1"/>
  <c r="Z263" i="22" s="1"/>
  <c r="Y263" i="22" s="1"/>
  <c r="X263" i="22" s="1"/>
  <c r="W263" i="22" s="1"/>
  <c r="V263" i="22" s="1"/>
  <c r="U263" i="22" s="1"/>
  <c r="T263" i="22" s="1"/>
  <c r="S263" i="22" s="1"/>
  <c r="R263" i="22" s="1"/>
  <c r="Q263" i="22" s="1"/>
  <c r="P263" i="22" s="1"/>
  <c r="O263" i="22" s="1"/>
  <c r="N263" i="22" s="1"/>
  <c r="M263" i="22" s="1"/>
  <c r="L263" i="22" s="1"/>
  <c r="AS282" i="22"/>
  <c r="AT282" i="22" s="1"/>
  <c r="AU282" i="22" s="1"/>
  <c r="AV282" i="22" s="1"/>
  <c r="AW282" i="22" s="1"/>
  <c r="AX282" i="22" s="1"/>
  <c r="AY282" i="22" s="1"/>
  <c r="AZ282" i="22" s="1"/>
  <c r="A282" i="9" s="1"/>
  <c r="AS304" i="22"/>
  <c r="AT304" i="22" s="1"/>
  <c r="AU304" i="22" s="1"/>
  <c r="AV304" i="22" s="1"/>
  <c r="AW304" i="22" s="1"/>
  <c r="AX304" i="22" s="1"/>
  <c r="AY304" i="22" s="1"/>
  <c r="AZ304" i="22" s="1"/>
  <c r="A304" i="9" s="1"/>
  <c r="AQ329" i="22"/>
  <c r="AP329" i="22" s="1"/>
  <c r="AO329" i="22" s="1"/>
  <c r="AN329" i="22" s="1"/>
  <c r="AM329" i="22" s="1"/>
  <c r="AL329" i="22" s="1"/>
  <c r="AK329" i="22" s="1"/>
  <c r="AJ329" i="22" s="1"/>
  <c r="AI329" i="22" s="1"/>
  <c r="AH329" i="22" s="1"/>
  <c r="AG329" i="22" s="1"/>
  <c r="AF329" i="22" s="1"/>
  <c r="AE329" i="22" s="1"/>
  <c r="AD329" i="22" s="1"/>
  <c r="AC329" i="22" s="1"/>
  <c r="AB329" i="22" s="1"/>
  <c r="AA329" i="22" s="1"/>
  <c r="Z329" i="22" s="1"/>
  <c r="Y329" i="22" s="1"/>
  <c r="X329" i="22" s="1"/>
  <c r="W329" i="22" s="1"/>
  <c r="V329" i="22" s="1"/>
  <c r="U329" i="22" s="1"/>
  <c r="T329" i="22" s="1"/>
  <c r="S329" i="22" s="1"/>
  <c r="R329" i="22" s="1"/>
  <c r="Q329" i="22" s="1"/>
  <c r="P329" i="22" s="1"/>
  <c r="O329" i="22" s="1"/>
  <c r="N329" i="22" s="1"/>
  <c r="M329" i="22" s="1"/>
  <c r="L329" i="22" s="1"/>
  <c r="AS348" i="22"/>
  <c r="AT348" i="22" s="1"/>
  <c r="AU348" i="22" s="1"/>
  <c r="AV348" i="22" s="1"/>
  <c r="AW348" i="22" s="1"/>
  <c r="AX348" i="22" s="1"/>
  <c r="AY348" i="22" s="1"/>
  <c r="AZ348" i="22" s="1"/>
  <c r="A348" i="9" s="1"/>
  <c r="AQ373" i="22"/>
  <c r="AP373" i="22" s="1"/>
  <c r="AO373" i="22" s="1"/>
  <c r="AN373" i="22" s="1"/>
  <c r="AM373" i="22" s="1"/>
  <c r="AL373" i="22" s="1"/>
  <c r="AK373" i="22" s="1"/>
  <c r="AJ373" i="22" s="1"/>
  <c r="AI373" i="22" s="1"/>
  <c r="AH373" i="22" s="1"/>
  <c r="AG373" i="22" s="1"/>
  <c r="AF373" i="22" s="1"/>
  <c r="AE373" i="22" s="1"/>
  <c r="AD373" i="22" s="1"/>
  <c r="AC373" i="22" s="1"/>
  <c r="AB373" i="22" s="1"/>
  <c r="AA373" i="22" s="1"/>
  <c r="Z373" i="22" s="1"/>
  <c r="Y373" i="22" s="1"/>
  <c r="X373" i="22" s="1"/>
  <c r="W373" i="22" s="1"/>
  <c r="V373" i="22" s="1"/>
  <c r="U373" i="22" s="1"/>
  <c r="T373" i="22" s="1"/>
  <c r="S373" i="22" s="1"/>
  <c r="R373" i="22" s="1"/>
  <c r="Q373" i="22" s="1"/>
  <c r="P373" i="22" s="1"/>
  <c r="O373" i="22" s="1"/>
  <c r="N373" i="22" s="1"/>
  <c r="M373" i="22" s="1"/>
  <c r="L373" i="22" s="1"/>
  <c r="AQ395" i="22"/>
  <c r="AP395" i="22" s="1"/>
  <c r="AO395" i="22" s="1"/>
  <c r="AN395" i="22" s="1"/>
  <c r="AM395" i="22" s="1"/>
  <c r="AL395" i="22" s="1"/>
  <c r="AK395" i="22" s="1"/>
  <c r="AJ395" i="22" s="1"/>
  <c r="AI395" i="22" s="1"/>
  <c r="AH395" i="22" s="1"/>
  <c r="AG395" i="22" s="1"/>
  <c r="AF395" i="22" s="1"/>
  <c r="AE395" i="22" s="1"/>
  <c r="AD395" i="22" s="1"/>
  <c r="AC395" i="22" s="1"/>
  <c r="AB395" i="22" s="1"/>
  <c r="AA395" i="22" s="1"/>
  <c r="Z395" i="22" s="1"/>
  <c r="Y395" i="22" s="1"/>
  <c r="X395" i="22" s="1"/>
  <c r="W395" i="22" s="1"/>
  <c r="V395" i="22" s="1"/>
  <c r="U395" i="22" s="1"/>
  <c r="T395" i="22" s="1"/>
  <c r="S395" i="22" s="1"/>
  <c r="R395" i="22" s="1"/>
  <c r="Q395" i="22" s="1"/>
  <c r="P395" i="22" s="1"/>
  <c r="O395" i="22" s="1"/>
  <c r="N395" i="22" s="1"/>
  <c r="M395" i="22" s="1"/>
  <c r="L395" i="22" s="1"/>
  <c r="AQ417" i="22"/>
  <c r="AP417" i="22" s="1"/>
  <c r="AO417" i="22" s="1"/>
  <c r="AN417" i="22" s="1"/>
  <c r="AM417" i="22" s="1"/>
  <c r="AL417" i="22" s="1"/>
  <c r="AK417" i="22" s="1"/>
  <c r="AJ417" i="22" s="1"/>
  <c r="AI417" i="22" s="1"/>
  <c r="AH417" i="22" s="1"/>
  <c r="AG417" i="22" s="1"/>
  <c r="AF417" i="22" s="1"/>
  <c r="AE417" i="22" s="1"/>
  <c r="AD417" i="22" s="1"/>
  <c r="AC417" i="22" s="1"/>
  <c r="AB417" i="22" s="1"/>
  <c r="AA417" i="22" s="1"/>
  <c r="Z417" i="22" s="1"/>
  <c r="Y417" i="22" s="1"/>
  <c r="X417" i="22" s="1"/>
  <c r="W417" i="22" s="1"/>
  <c r="V417" i="22" s="1"/>
  <c r="U417" i="22" s="1"/>
  <c r="T417" i="22" s="1"/>
  <c r="S417" i="22" s="1"/>
  <c r="R417" i="22" s="1"/>
  <c r="Q417" i="22" s="1"/>
  <c r="P417" i="22" s="1"/>
  <c r="O417" i="22" s="1"/>
  <c r="N417" i="22" s="1"/>
  <c r="M417" i="22" s="1"/>
  <c r="L417" i="22" s="1"/>
  <c r="AQ2" i="22"/>
  <c r="AQ24" i="22"/>
  <c r="AP24" i="22" s="1"/>
  <c r="AO24" i="22" s="1"/>
  <c r="AN24" i="22" s="1"/>
  <c r="AM24" i="22" s="1"/>
  <c r="AL24" i="22" s="1"/>
  <c r="AK24" i="22" s="1"/>
  <c r="AJ24" i="22" s="1"/>
  <c r="AI24" i="22" s="1"/>
  <c r="AH24" i="22" s="1"/>
  <c r="AG24" i="22" s="1"/>
  <c r="AF24" i="22" s="1"/>
  <c r="AE24" i="22" s="1"/>
  <c r="AD24" i="22" s="1"/>
  <c r="AC24" i="22" s="1"/>
  <c r="AB24" i="22" s="1"/>
  <c r="AA24" i="22" s="1"/>
  <c r="Z24" i="22" s="1"/>
  <c r="Y24" i="22" s="1"/>
  <c r="X24" i="22" s="1"/>
  <c r="W24" i="22" s="1"/>
  <c r="V24" i="22" s="1"/>
  <c r="U24" i="22" s="1"/>
  <c r="T24" i="22" s="1"/>
  <c r="S24" i="22" s="1"/>
  <c r="R24" i="22" s="1"/>
  <c r="Q24" i="22" s="1"/>
  <c r="P24" i="22" s="1"/>
  <c r="O24" i="22" s="1"/>
  <c r="N24" i="22" s="1"/>
  <c r="M24" i="22" s="1"/>
  <c r="L24" i="22" s="1"/>
  <c r="AQ46" i="22"/>
  <c r="AP46" i="22" s="1"/>
  <c r="AO46" i="22" s="1"/>
  <c r="AN46" i="22" s="1"/>
  <c r="AM46" i="22" s="1"/>
  <c r="AL46" i="22" s="1"/>
  <c r="AK46" i="22" s="1"/>
  <c r="AJ46" i="22" s="1"/>
  <c r="AI46" i="22" s="1"/>
  <c r="AH46" i="22" s="1"/>
  <c r="AG46" i="22" s="1"/>
  <c r="AF46" i="22" s="1"/>
  <c r="AE46" i="22" s="1"/>
  <c r="AD46" i="22" s="1"/>
  <c r="AC46" i="22" s="1"/>
  <c r="AB46" i="22" s="1"/>
  <c r="AA46" i="22" s="1"/>
  <c r="Z46" i="22" s="1"/>
  <c r="Y46" i="22" s="1"/>
  <c r="X46" i="22" s="1"/>
  <c r="W46" i="22" s="1"/>
  <c r="V46" i="22" s="1"/>
  <c r="U46" i="22" s="1"/>
  <c r="T46" i="22" s="1"/>
  <c r="S46" i="22" s="1"/>
  <c r="R46" i="22" s="1"/>
  <c r="Q46" i="22" s="1"/>
  <c r="P46" i="22" s="1"/>
  <c r="O46" i="22" s="1"/>
  <c r="N46" i="22" s="1"/>
  <c r="M46" i="22" s="1"/>
  <c r="L46" i="22" s="1"/>
  <c r="AQ222" i="22"/>
  <c r="AP222" i="22" s="1"/>
  <c r="AO222" i="22" s="1"/>
  <c r="AN222" i="22" s="1"/>
  <c r="AM222" i="22" s="1"/>
  <c r="AL222" i="22" s="1"/>
  <c r="AK222" i="22" s="1"/>
  <c r="AJ222" i="22" s="1"/>
  <c r="AI222" i="22" s="1"/>
  <c r="AH222" i="22" s="1"/>
  <c r="AG222" i="22" s="1"/>
  <c r="AF222" i="22" s="1"/>
  <c r="AE222" i="22" s="1"/>
  <c r="AD222" i="22" s="1"/>
  <c r="AC222" i="22" s="1"/>
  <c r="AB222" i="22" s="1"/>
  <c r="AA222" i="22" s="1"/>
  <c r="Z222" i="22" s="1"/>
  <c r="Y222" i="22" s="1"/>
  <c r="X222" i="22" s="1"/>
  <c r="W222" i="22" s="1"/>
  <c r="V222" i="22" s="1"/>
  <c r="U222" i="22" s="1"/>
  <c r="T222" i="22" s="1"/>
  <c r="S222" i="22" s="1"/>
  <c r="R222" i="22" s="1"/>
  <c r="Q222" i="22" s="1"/>
  <c r="P222" i="22" s="1"/>
  <c r="O222" i="22" s="1"/>
  <c r="N222" i="22" s="1"/>
  <c r="M222" i="22" s="1"/>
  <c r="L222" i="22" s="1"/>
  <c r="AQ310" i="22"/>
  <c r="AP310" i="22" s="1"/>
  <c r="AO310" i="22" s="1"/>
  <c r="AN310" i="22" s="1"/>
  <c r="AM310" i="22" s="1"/>
  <c r="AL310" i="22" s="1"/>
  <c r="AK310" i="22" s="1"/>
  <c r="AJ310" i="22" s="1"/>
  <c r="AI310" i="22" s="1"/>
  <c r="AH310" i="22" s="1"/>
  <c r="AG310" i="22" s="1"/>
  <c r="AF310" i="22" s="1"/>
  <c r="AE310" i="22" s="1"/>
  <c r="AD310" i="22" s="1"/>
  <c r="AC310" i="22" s="1"/>
  <c r="AB310" i="22" s="1"/>
  <c r="AA310" i="22" s="1"/>
  <c r="Z310" i="22" s="1"/>
  <c r="Y310" i="22" s="1"/>
  <c r="X310" i="22" s="1"/>
  <c r="W310" i="22" s="1"/>
  <c r="V310" i="22" s="1"/>
  <c r="U310" i="22" s="1"/>
  <c r="T310" i="22" s="1"/>
  <c r="S310" i="22" s="1"/>
  <c r="R310" i="22" s="1"/>
  <c r="Q310" i="22" s="1"/>
  <c r="P310" i="22" s="1"/>
  <c r="O310" i="22" s="1"/>
  <c r="N310" i="22" s="1"/>
  <c r="M310" i="22" s="1"/>
  <c r="L310" i="22" s="1"/>
  <c r="AS329" i="22"/>
  <c r="AT329" i="22" s="1"/>
  <c r="AU329" i="22" s="1"/>
  <c r="AV329" i="22" s="1"/>
  <c r="AW329" i="22" s="1"/>
  <c r="AX329" i="22" s="1"/>
  <c r="AY329" i="22" s="1"/>
  <c r="AZ329" i="22" s="1"/>
  <c r="A329" i="9" s="1"/>
  <c r="AS373" i="22"/>
  <c r="AT373" i="22" s="1"/>
  <c r="AU373" i="22" s="1"/>
  <c r="AV373" i="22" s="1"/>
  <c r="AW373" i="22" s="1"/>
  <c r="AX373" i="22" s="1"/>
  <c r="AY373" i="22" s="1"/>
  <c r="AZ373" i="22" s="1"/>
  <c r="A373" i="9" s="1"/>
  <c r="AQ398" i="22"/>
  <c r="AP398" i="22" s="1"/>
  <c r="AO398" i="22" s="1"/>
  <c r="AN398" i="22" s="1"/>
  <c r="AM398" i="22" s="1"/>
  <c r="AL398" i="22" s="1"/>
  <c r="AK398" i="22" s="1"/>
  <c r="AJ398" i="22" s="1"/>
  <c r="AI398" i="22" s="1"/>
  <c r="AH398" i="22" s="1"/>
  <c r="AG398" i="22" s="1"/>
  <c r="AF398" i="22" s="1"/>
  <c r="AE398" i="22" s="1"/>
  <c r="AD398" i="22" s="1"/>
  <c r="AC398" i="22" s="1"/>
  <c r="AB398" i="22" s="1"/>
  <c r="AA398" i="22" s="1"/>
  <c r="Z398" i="22" s="1"/>
  <c r="Y398" i="22" s="1"/>
  <c r="X398" i="22" s="1"/>
  <c r="W398" i="22" s="1"/>
  <c r="V398" i="22" s="1"/>
  <c r="U398" i="22" s="1"/>
  <c r="T398" i="22" s="1"/>
  <c r="S398" i="22" s="1"/>
  <c r="R398" i="22" s="1"/>
  <c r="Q398" i="22" s="1"/>
  <c r="P398" i="22" s="1"/>
  <c r="O398" i="22" s="1"/>
  <c r="N398" i="22" s="1"/>
  <c r="M398" i="22" s="1"/>
  <c r="L398" i="22" s="1"/>
  <c r="AS24" i="22"/>
  <c r="AT24" i="22" s="1"/>
  <c r="AU24" i="22" s="1"/>
  <c r="AV24" i="22" s="1"/>
  <c r="AW24" i="22" s="1"/>
  <c r="AX24" i="22" s="1"/>
  <c r="AY24" i="22" s="1"/>
  <c r="AZ24" i="22" s="1"/>
  <c r="A24" i="9" s="1"/>
  <c r="AS46" i="22"/>
  <c r="AT46" i="22" s="1"/>
  <c r="AU46" i="22" s="1"/>
  <c r="AV46" i="22" s="1"/>
  <c r="AW46" i="22" s="1"/>
  <c r="AX46" i="22" s="1"/>
  <c r="AY46" i="22" s="1"/>
  <c r="AZ46" i="22" s="1"/>
  <c r="A46" i="9" s="1"/>
  <c r="AQ93" i="22"/>
  <c r="AP93" i="22" s="1"/>
  <c r="AO93" i="22" s="1"/>
  <c r="AN93" i="22" s="1"/>
  <c r="AM93" i="22" s="1"/>
  <c r="AL93" i="22" s="1"/>
  <c r="AK93" i="22" s="1"/>
  <c r="AJ93" i="22" s="1"/>
  <c r="AI93" i="22" s="1"/>
  <c r="AH93" i="22" s="1"/>
  <c r="AG93" i="22" s="1"/>
  <c r="AF93" i="22" s="1"/>
  <c r="AE93" i="22" s="1"/>
  <c r="AD93" i="22" s="1"/>
  <c r="AC93" i="22" s="1"/>
  <c r="AB93" i="22" s="1"/>
  <c r="AA93" i="22" s="1"/>
  <c r="Z93" i="22" s="1"/>
  <c r="Y93" i="22" s="1"/>
  <c r="X93" i="22" s="1"/>
  <c r="W93" i="22" s="1"/>
  <c r="V93" i="22" s="1"/>
  <c r="U93" i="22" s="1"/>
  <c r="T93" i="22" s="1"/>
  <c r="S93" i="22" s="1"/>
  <c r="R93" i="22" s="1"/>
  <c r="Q93" i="22" s="1"/>
  <c r="P93" i="22" s="1"/>
  <c r="O93" i="22" s="1"/>
  <c r="N93" i="22" s="1"/>
  <c r="M93" i="22" s="1"/>
  <c r="L93" i="22" s="1"/>
  <c r="AS112" i="22"/>
  <c r="AT112" i="22" s="1"/>
  <c r="AU112" i="22" s="1"/>
  <c r="AV112" i="22" s="1"/>
  <c r="AW112" i="22" s="1"/>
  <c r="AX112" i="22" s="1"/>
  <c r="AY112" i="22" s="1"/>
  <c r="AZ112" i="22" s="1"/>
  <c r="A112" i="9" s="1"/>
  <c r="AQ115" i="22"/>
  <c r="AP115" i="22" s="1"/>
  <c r="AO115" i="22" s="1"/>
  <c r="AN115" i="22" s="1"/>
  <c r="AM115" i="22" s="1"/>
  <c r="AL115" i="22" s="1"/>
  <c r="AK115" i="22" s="1"/>
  <c r="AJ115" i="22" s="1"/>
  <c r="AI115" i="22" s="1"/>
  <c r="AH115" i="22" s="1"/>
  <c r="AG115" i="22" s="1"/>
  <c r="AF115" i="22" s="1"/>
  <c r="AE115" i="22" s="1"/>
  <c r="AD115" i="22" s="1"/>
  <c r="AC115" i="22" s="1"/>
  <c r="AB115" i="22" s="1"/>
  <c r="AA115" i="22" s="1"/>
  <c r="Z115" i="22" s="1"/>
  <c r="Y115" i="22" s="1"/>
  <c r="X115" i="22" s="1"/>
  <c r="W115" i="22" s="1"/>
  <c r="V115" i="22" s="1"/>
  <c r="U115" i="22" s="1"/>
  <c r="T115" i="22" s="1"/>
  <c r="S115" i="22" s="1"/>
  <c r="R115" i="22" s="1"/>
  <c r="Q115" i="22" s="1"/>
  <c r="P115" i="22" s="1"/>
  <c r="O115" i="22" s="1"/>
  <c r="N115" i="22" s="1"/>
  <c r="M115" i="22" s="1"/>
  <c r="L115" i="22" s="1"/>
  <c r="AS134" i="22"/>
  <c r="AT134" i="22" s="1"/>
  <c r="AU134" i="22" s="1"/>
  <c r="AV134" i="22" s="1"/>
  <c r="AW134" i="22" s="1"/>
  <c r="AX134" i="22" s="1"/>
  <c r="AY134" i="22" s="1"/>
  <c r="AZ134" i="22" s="1"/>
  <c r="A134" i="9" s="1"/>
  <c r="AQ159" i="22"/>
  <c r="AP159" i="22" s="1"/>
  <c r="AO159" i="22" s="1"/>
  <c r="AN159" i="22" s="1"/>
  <c r="AM159" i="22" s="1"/>
  <c r="AL159" i="22" s="1"/>
  <c r="AK159" i="22" s="1"/>
  <c r="AJ159" i="22" s="1"/>
  <c r="AI159" i="22" s="1"/>
  <c r="AH159" i="22" s="1"/>
  <c r="AG159" i="22" s="1"/>
  <c r="AF159" i="22" s="1"/>
  <c r="AE159" i="22" s="1"/>
  <c r="AD159" i="22" s="1"/>
  <c r="AC159" i="22" s="1"/>
  <c r="AB159" i="22" s="1"/>
  <c r="AA159" i="22" s="1"/>
  <c r="Z159" i="22" s="1"/>
  <c r="Y159" i="22" s="1"/>
  <c r="X159" i="22" s="1"/>
  <c r="W159" i="22" s="1"/>
  <c r="V159" i="22" s="1"/>
  <c r="U159" i="22" s="1"/>
  <c r="T159" i="22" s="1"/>
  <c r="S159" i="22" s="1"/>
  <c r="R159" i="22" s="1"/>
  <c r="Q159" i="22" s="1"/>
  <c r="P159" i="22" s="1"/>
  <c r="O159" i="22" s="1"/>
  <c r="N159" i="22" s="1"/>
  <c r="M159" i="22" s="1"/>
  <c r="L159" i="22" s="1"/>
  <c r="AS178" i="22"/>
  <c r="AT178" i="22" s="1"/>
  <c r="AU178" i="22" s="1"/>
  <c r="AV178" i="22" s="1"/>
  <c r="AW178" i="22" s="1"/>
  <c r="AX178" i="22" s="1"/>
  <c r="AY178" i="22" s="1"/>
  <c r="AZ178" i="22" s="1"/>
  <c r="A178" i="9" s="1"/>
  <c r="AS222" i="22"/>
  <c r="AT222" i="22" s="1"/>
  <c r="AU222" i="22" s="1"/>
  <c r="AV222" i="22" s="1"/>
  <c r="AW222" i="22" s="1"/>
  <c r="AX222" i="22" s="1"/>
  <c r="AY222" i="22" s="1"/>
  <c r="AZ222" i="22" s="1"/>
  <c r="A222" i="9" s="1"/>
  <c r="AQ247" i="22"/>
  <c r="AP247" i="22" s="1"/>
  <c r="AO247" i="22" s="1"/>
  <c r="AN247" i="22" s="1"/>
  <c r="AM247" i="22" s="1"/>
  <c r="AL247" i="22" s="1"/>
  <c r="AK247" i="22" s="1"/>
  <c r="AJ247" i="22" s="1"/>
  <c r="AI247" i="22" s="1"/>
  <c r="AH247" i="22" s="1"/>
  <c r="AG247" i="22" s="1"/>
  <c r="AF247" i="22" s="1"/>
  <c r="AE247" i="22" s="1"/>
  <c r="AD247" i="22" s="1"/>
  <c r="AC247" i="22" s="1"/>
  <c r="AB247" i="22" s="1"/>
  <c r="AA247" i="22" s="1"/>
  <c r="Z247" i="22" s="1"/>
  <c r="Y247" i="22" s="1"/>
  <c r="X247" i="22" s="1"/>
  <c r="W247" i="22" s="1"/>
  <c r="V247" i="22" s="1"/>
  <c r="U247" i="22" s="1"/>
  <c r="T247" i="22" s="1"/>
  <c r="S247" i="22" s="1"/>
  <c r="R247" i="22" s="1"/>
  <c r="Q247" i="22" s="1"/>
  <c r="P247" i="22" s="1"/>
  <c r="O247" i="22" s="1"/>
  <c r="N247" i="22" s="1"/>
  <c r="M247" i="22" s="1"/>
  <c r="L247" i="22" s="1"/>
  <c r="AQ269" i="22"/>
  <c r="AP269" i="22" s="1"/>
  <c r="AO269" i="22" s="1"/>
  <c r="AN269" i="22" s="1"/>
  <c r="AM269" i="22" s="1"/>
  <c r="AL269" i="22" s="1"/>
  <c r="AK269" i="22" s="1"/>
  <c r="AJ269" i="22" s="1"/>
  <c r="AI269" i="22" s="1"/>
  <c r="AH269" i="22" s="1"/>
  <c r="AG269" i="22" s="1"/>
  <c r="AF269" i="22" s="1"/>
  <c r="AE269" i="22" s="1"/>
  <c r="AD269" i="22" s="1"/>
  <c r="AC269" i="22" s="1"/>
  <c r="AB269" i="22" s="1"/>
  <c r="AA269" i="22" s="1"/>
  <c r="Z269" i="22" s="1"/>
  <c r="Y269" i="22" s="1"/>
  <c r="X269" i="22" s="1"/>
  <c r="W269" i="22" s="1"/>
  <c r="V269" i="22" s="1"/>
  <c r="U269" i="22" s="1"/>
  <c r="T269" i="22" s="1"/>
  <c r="S269" i="22" s="1"/>
  <c r="R269" i="22" s="1"/>
  <c r="Q269" i="22" s="1"/>
  <c r="P269" i="22" s="1"/>
  <c r="O269" i="22" s="1"/>
  <c r="N269" i="22" s="1"/>
  <c r="M269" i="22" s="1"/>
  <c r="L269" i="22" s="1"/>
  <c r="AS288" i="22"/>
  <c r="AT288" i="22" s="1"/>
  <c r="AU288" i="22" s="1"/>
  <c r="AV288" i="22" s="1"/>
  <c r="AW288" i="22" s="1"/>
  <c r="AX288" i="22" s="1"/>
  <c r="AY288" i="22" s="1"/>
  <c r="AZ288" i="22" s="1"/>
  <c r="A288" i="9" s="1"/>
  <c r="AS310" i="22"/>
  <c r="AT310" i="22" s="1"/>
  <c r="AU310" i="22" s="1"/>
  <c r="AV310" i="22" s="1"/>
  <c r="AW310" i="22" s="1"/>
  <c r="AX310" i="22" s="1"/>
  <c r="AY310" i="22" s="1"/>
  <c r="AZ310" i="22" s="1"/>
  <c r="A310" i="9" s="1"/>
  <c r="AQ335" i="22"/>
  <c r="AP335" i="22" s="1"/>
  <c r="AO335" i="22" s="1"/>
  <c r="AN335" i="22" s="1"/>
  <c r="AM335" i="22" s="1"/>
  <c r="AL335" i="22" s="1"/>
  <c r="AK335" i="22" s="1"/>
  <c r="AJ335" i="22" s="1"/>
  <c r="AI335" i="22" s="1"/>
  <c r="AH335" i="22" s="1"/>
  <c r="AG335" i="22" s="1"/>
  <c r="AF335" i="22" s="1"/>
  <c r="AE335" i="22" s="1"/>
  <c r="AD335" i="22" s="1"/>
  <c r="AC335" i="22" s="1"/>
  <c r="AB335" i="22" s="1"/>
  <c r="AA335" i="22" s="1"/>
  <c r="Z335" i="22" s="1"/>
  <c r="Y335" i="22" s="1"/>
  <c r="X335" i="22" s="1"/>
  <c r="W335" i="22" s="1"/>
  <c r="V335" i="22" s="1"/>
  <c r="U335" i="22" s="1"/>
  <c r="T335" i="22" s="1"/>
  <c r="S335" i="22" s="1"/>
  <c r="R335" i="22" s="1"/>
  <c r="Q335" i="22" s="1"/>
  <c r="P335" i="22" s="1"/>
  <c r="O335" i="22" s="1"/>
  <c r="N335" i="22" s="1"/>
  <c r="M335" i="22" s="1"/>
  <c r="L335" i="22" s="1"/>
  <c r="AS354" i="22"/>
  <c r="AT354" i="22" s="1"/>
  <c r="AU354" i="22" s="1"/>
  <c r="AV354" i="22" s="1"/>
  <c r="AW354" i="22" s="1"/>
  <c r="AX354" i="22" s="1"/>
  <c r="AY354" i="22" s="1"/>
  <c r="AZ354" i="22" s="1"/>
  <c r="A354" i="9" s="1"/>
  <c r="AS376" i="22"/>
  <c r="AT376" i="22" s="1"/>
  <c r="AU376" i="22" s="1"/>
  <c r="AV376" i="22" s="1"/>
  <c r="AW376" i="22" s="1"/>
  <c r="AX376" i="22" s="1"/>
  <c r="AY376" i="22" s="1"/>
  <c r="AZ376" i="22" s="1"/>
  <c r="A376" i="9" s="1"/>
  <c r="AQ401" i="22"/>
  <c r="AP401" i="22" s="1"/>
  <c r="AO401" i="22" s="1"/>
  <c r="AN401" i="22" s="1"/>
  <c r="AM401" i="22" s="1"/>
  <c r="AL401" i="22" s="1"/>
  <c r="AK401" i="22" s="1"/>
  <c r="AJ401" i="22" s="1"/>
  <c r="AI401" i="22" s="1"/>
  <c r="AH401" i="22" s="1"/>
  <c r="AG401" i="22" s="1"/>
  <c r="AF401" i="22" s="1"/>
  <c r="AE401" i="22" s="1"/>
  <c r="AD401" i="22" s="1"/>
  <c r="AC401" i="22" s="1"/>
  <c r="AB401" i="22" s="1"/>
  <c r="AA401" i="22" s="1"/>
  <c r="Z401" i="22" s="1"/>
  <c r="Y401" i="22" s="1"/>
  <c r="X401" i="22" s="1"/>
  <c r="W401" i="22" s="1"/>
  <c r="V401" i="22" s="1"/>
  <c r="U401" i="22" s="1"/>
  <c r="T401" i="22" s="1"/>
  <c r="S401" i="22" s="1"/>
  <c r="R401" i="22" s="1"/>
  <c r="Q401" i="22" s="1"/>
  <c r="P401" i="22" s="1"/>
  <c r="O401" i="22" s="1"/>
  <c r="N401" i="22" s="1"/>
  <c r="M401" i="22" s="1"/>
  <c r="L401" i="22" s="1"/>
  <c r="AS420" i="22"/>
  <c r="AT420" i="22" s="1"/>
  <c r="AU420" i="22" s="1"/>
  <c r="AV420" i="22" s="1"/>
  <c r="AW420" i="22" s="1"/>
  <c r="AX420" i="22" s="1"/>
  <c r="AY420" i="22" s="1"/>
  <c r="AZ420" i="22" s="1"/>
  <c r="A420" i="9" s="1"/>
  <c r="AS8" i="22"/>
  <c r="AT8" i="22" s="1"/>
  <c r="AU8" i="22" s="1"/>
  <c r="AV8" i="22" s="1"/>
  <c r="AW8" i="22" s="1"/>
  <c r="AX8" i="22" s="1"/>
  <c r="AY8" i="22" s="1"/>
  <c r="AZ8" i="22" s="1"/>
  <c r="A8" i="9" s="1"/>
  <c r="AQ11" i="22"/>
  <c r="AP11" i="22" s="1"/>
  <c r="AO11" i="22" s="1"/>
  <c r="AN11" i="22" s="1"/>
  <c r="AM11" i="22" s="1"/>
  <c r="AL11" i="22" s="1"/>
  <c r="AK11" i="22" s="1"/>
  <c r="AJ11" i="22" s="1"/>
  <c r="AI11" i="22" s="1"/>
  <c r="AH11" i="22" s="1"/>
  <c r="AG11" i="22" s="1"/>
  <c r="AF11" i="22" s="1"/>
  <c r="AE11" i="22" s="1"/>
  <c r="AD11" i="22" s="1"/>
  <c r="AC11" i="22" s="1"/>
  <c r="AB11" i="22" s="1"/>
  <c r="AA11" i="22" s="1"/>
  <c r="Z11" i="22" s="1"/>
  <c r="Y11" i="22" s="1"/>
  <c r="X11" i="22" s="1"/>
  <c r="W11" i="22" s="1"/>
  <c r="V11" i="22" s="1"/>
  <c r="U11" i="22" s="1"/>
  <c r="T11" i="22" s="1"/>
  <c r="S11" i="22" s="1"/>
  <c r="R11" i="22" s="1"/>
  <c r="Q11" i="22" s="1"/>
  <c r="P11" i="22" s="1"/>
  <c r="O11" i="22" s="1"/>
  <c r="N11" i="22" s="1"/>
  <c r="M11" i="22" s="1"/>
  <c r="L11" i="22" s="1"/>
  <c r="AS30" i="22"/>
  <c r="AT30" i="22" s="1"/>
  <c r="AU30" i="22" s="1"/>
  <c r="AV30" i="22" s="1"/>
  <c r="AW30" i="22" s="1"/>
  <c r="AX30" i="22" s="1"/>
  <c r="AY30" i="22" s="1"/>
  <c r="AZ30" i="22" s="1"/>
  <c r="A30" i="9" s="1"/>
  <c r="AQ33" i="22"/>
  <c r="AP33" i="22" s="1"/>
  <c r="AO33" i="22" s="1"/>
  <c r="AN33" i="22" s="1"/>
  <c r="AM33" i="22" s="1"/>
  <c r="AL33" i="22" s="1"/>
  <c r="AK33" i="22" s="1"/>
  <c r="AJ33" i="22" s="1"/>
  <c r="AI33" i="22" s="1"/>
  <c r="AH33" i="22" s="1"/>
  <c r="AG33" i="22" s="1"/>
  <c r="AF33" i="22" s="1"/>
  <c r="AE33" i="22" s="1"/>
  <c r="AD33" i="22" s="1"/>
  <c r="AC33" i="22" s="1"/>
  <c r="AB33" i="22" s="1"/>
  <c r="AA33" i="22" s="1"/>
  <c r="Z33" i="22" s="1"/>
  <c r="Y33" i="22" s="1"/>
  <c r="X33" i="22" s="1"/>
  <c r="W33" i="22" s="1"/>
  <c r="V33" i="22" s="1"/>
  <c r="U33" i="22" s="1"/>
  <c r="T33" i="22" s="1"/>
  <c r="S33" i="22" s="1"/>
  <c r="R33" i="22" s="1"/>
  <c r="Q33" i="22" s="1"/>
  <c r="P33" i="22" s="1"/>
  <c r="O33" i="22" s="1"/>
  <c r="N33" i="22" s="1"/>
  <c r="M33" i="22" s="1"/>
  <c r="L33" i="22" s="1"/>
  <c r="AS52" i="22"/>
  <c r="AT52" i="22" s="1"/>
  <c r="AU52" i="22" s="1"/>
  <c r="AV52" i="22" s="1"/>
  <c r="AW52" i="22" s="1"/>
  <c r="AX52" i="22" s="1"/>
  <c r="AY52" i="22" s="1"/>
  <c r="AZ52" i="22" s="1"/>
  <c r="A52" i="9" s="1"/>
  <c r="AQ55" i="22"/>
  <c r="AP55" i="22" s="1"/>
  <c r="AO55" i="22" s="1"/>
  <c r="AN55" i="22" s="1"/>
  <c r="AM55" i="22" s="1"/>
  <c r="AL55" i="22" s="1"/>
  <c r="AK55" i="22" s="1"/>
  <c r="AJ55" i="22" s="1"/>
  <c r="AI55" i="22" s="1"/>
  <c r="AH55" i="22" s="1"/>
  <c r="AG55" i="22" s="1"/>
  <c r="AF55" i="22" s="1"/>
  <c r="AE55" i="22" s="1"/>
  <c r="AD55" i="22" s="1"/>
  <c r="AC55" i="22" s="1"/>
  <c r="AB55" i="22" s="1"/>
  <c r="AA55" i="22" s="1"/>
  <c r="Z55" i="22" s="1"/>
  <c r="Y55" i="22" s="1"/>
  <c r="X55" i="22" s="1"/>
  <c r="W55" i="22" s="1"/>
  <c r="V55" i="22" s="1"/>
  <c r="U55" i="22" s="1"/>
  <c r="T55" i="22" s="1"/>
  <c r="S55" i="22" s="1"/>
  <c r="R55" i="22" s="1"/>
  <c r="Q55" i="22" s="1"/>
  <c r="P55" i="22" s="1"/>
  <c r="O55" i="22" s="1"/>
  <c r="N55" i="22" s="1"/>
  <c r="M55" i="22" s="1"/>
  <c r="L55" i="22" s="1"/>
  <c r="AS74" i="22"/>
  <c r="AT74" i="22" s="1"/>
  <c r="AU74" i="22" s="1"/>
  <c r="AV74" i="22" s="1"/>
  <c r="AW74" i="22" s="1"/>
  <c r="AX74" i="22" s="1"/>
  <c r="AY74" i="22" s="1"/>
  <c r="AZ74" i="22" s="1"/>
  <c r="A74" i="9" s="1"/>
  <c r="AQ77" i="22"/>
  <c r="AP77" i="22" s="1"/>
  <c r="AO77" i="22" s="1"/>
  <c r="AN77" i="22" s="1"/>
  <c r="AM77" i="22" s="1"/>
  <c r="AL77" i="22" s="1"/>
  <c r="AK77" i="22" s="1"/>
  <c r="AJ77" i="22" s="1"/>
  <c r="AI77" i="22" s="1"/>
  <c r="AH77" i="22" s="1"/>
  <c r="AG77" i="22" s="1"/>
  <c r="AF77" i="22" s="1"/>
  <c r="AE77" i="22" s="1"/>
  <c r="AD77" i="22" s="1"/>
  <c r="AC77" i="22" s="1"/>
  <c r="AB77" i="22" s="1"/>
  <c r="AA77" i="22" s="1"/>
  <c r="Z77" i="22" s="1"/>
  <c r="Y77" i="22" s="1"/>
  <c r="X77" i="22" s="1"/>
  <c r="W77" i="22" s="1"/>
  <c r="V77" i="22" s="1"/>
  <c r="U77" i="22" s="1"/>
  <c r="T77" i="22" s="1"/>
  <c r="S77" i="22" s="1"/>
  <c r="R77" i="22" s="1"/>
  <c r="Q77" i="22" s="1"/>
  <c r="P77" i="22" s="1"/>
  <c r="O77" i="22" s="1"/>
  <c r="N77" i="22" s="1"/>
  <c r="M77" i="22" s="1"/>
  <c r="L77" i="22" s="1"/>
  <c r="AS96" i="22"/>
  <c r="AT96" i="22" s="1"/>
  <c r="AU96" i="22" s="1"/>
  <c r="AV96" i="22" s="1"/>
  <c r="AW96" i="22" s="1"/>
  <c r="AX96" i="22" s="1"/>
  <c r="AY96" i="22" s="1"/>
  <c r="AZ96" i="22" s="1"/>
  <c r="A96" i="9" s="1"/>
  <c r="AQ99" i="22"/>
  <c r="AP99" i="22" s="1"/>
  <c r="AO99" i="22" s="1"/>
  <c r="AN99" i="22" s="1"/>
  <c r="AM99" i="22" s="1"/>
  <c r="AL99" i="22" s="1"/>
  <c r="AK99" i="22" s="1"/>
  <c r="AJ99" i="22" s="1"/>
  <c r="AI99" i="22" s="1"/>
  <c r="AH99" i="22" s="1"/>
  <c r="AG99" i="22" s="1"/>
  <c r="AF99" i="22" s="1"/>
  <c r="AE99" i="22" s="1"/>
  <c r="AD99" i="22" s="1"/>
  <c r="AC99" i="22" s="1"/>
  <c r="AB99" i="22" s="1"/>
  <c r="AA99" i="22" s="1"/>
  <c r="Z99" i="22" s="1"/>
  <c r="Y99" i="22" s="1"/>
  <c r="X99" i="22" s="1"/>
  <c r="W99" i="22" s="1"/>
  <c r="V99" i="22" s="1"/>
  <c r="U99" i="22" s="1"/>
  <c r="T99" i="22" s="1"/>
  <c r="S99" i="22" s="1"/>
  <c r="R99" i="22" s="1"/>
  <c r="Q99" i="22" s="1"/>
  <c r="P99" i="22" s="1"/>
  <c r="O99" i="22" s="1"/>
  <c r="N99" i="22" s="1"/>
  <c r="M99" i="22" s="1"/>
  <c r="L99" i="22" s="1"/>
  <c r="AS118" i="22"/>
  <c r="AT118" i="22" s="1"/>
  <c r="AU118" i="22" s="1"/>
  <c r="AV118" i="22" s="1"/>
  <c r="AW118" i="22" s="1"/>
  <c r="AX118" i="22" s="1"/>
  <c r="AY118" i="22" s="1"/>
  <c r="AZ118" i="22" s="1"/>
  <c r="A118" i="9" s="1"/>
  <c r="AQ121" i="22"/>
  <c r="AP121" i="22" s="1"/>
  <c r="AO121" i="22" s="1"/>
  <c r="AN121" i="22" s="1"/>
  <c r="AM121" i="22" s="1"/>
  <c r="AL121" i="22" s="1"/>
  <c r="AK121" i="22" s="1"/>
  <c r="AJ121" i="22" s="1"/>
  <c r="AI121" i="22" s="1"/>
  <c r="AH121" i="22" s="1"/>
  <c r="AG121" i="22" s="1"/>
  <c r="AF121" i="22" s="1"/>
  <c r="AE121" i="22" s="1"/>
  <c r="AD121" i="22" s="1"/>
  <c r="AC121" i="22" s="1"/>
  <c r="AB121" i="22" s="1"/>
  <c r="AA121" i="22" s="1"/>
  <c r="Z121" i="22" s="1"/>
  <c r="Y121" i="22" s="1"/>
  <c r="X121" i="22" s="1"/>
  <c r="W121" i="22" s="1"/>
  <c r="V121" i="22" s="1"/>
  <c r="U121" i="22" s="1"/>
  <c r="T121" i="22" s="1"/>
  <c r="S121" i="22" s="1"/>
  <c r="R121" i="22" s="1"/>
  <c r="Q121" i="22" s="1"/>
  <c r="P121" i="22" s="1"/>
  <c r="O121" i="22" s="1"/>
  <c r="N121" i="22" s="1"/>
  <c r="M121" i="22" s="1"/>
  <c r="L121" i="22" s="1"/>
  <c r="AS140" i="22"/>
  <c r="AT140" i="22" s="1"/>
  <c r="AU140" i="22" s="1"/>
  <c r="AV140" i="22" s="1"/>
  <c r="AW140" i="22" s="1"/>
  <c r="AX140" i="22" s="1"/>
  <c r="AY140" i="22" s="1"/>
  <c r="AZ140" i="22" s="1"/>
  <c r="A140" i="9" s="1"/>
  <c r="AQ143" i="22"/>
  <c r="AP143" i="22" s="1"/>
  <c r="AO143" i="22" s="1"/>
  <c r="AN143" i="22" s="1"/>
  <c r="AM143" i="22" s="1"/>
  <c r="AL143" i="22" s="1"/>
  <c r="AK143" i="22" s="1"/>
  <c r="AJ143" i="22" s="1"/>
  <c r="AI143" i="22" s="1"/>
  <c r="AH143" i="22" s="1"/>
  <c r="AG143" i="22" s="1"/>
  <c r="AF143" i="22" s="1"/>
  <c r="AE143" i="22" s="1"/>
  <c r="AD143" i="22" s="1"/>
  <c r="AC143" i="22" s="1"/>
  <c r="AB143" i="22" s="1"/>
  <c r="AA143" i="22" s="1"/>
  <c r="Z143" i="22" s="1"/>
  <c r="Y143" i="22" s="1"/>
  <c r="X143" i="22" s="1"/>
  <c r="W143" i="22" s="1"/>
  <c r="V143" i="22" s="1"/>
  <c r="U143" i="22" s="1"/>
  <c r="T143" i="22" s="1"/>
  <c r="S143" i="22" s="1"/>
  <c r="R143" i="22" s="1"/>
  <c r="Q143" i="22" s="1"/>
  <c r="P143" i="22" s="1"/>
  <c r="O143" i="22" s="1"/>
  <c r="N143" i="22" s="1"/>
  <c r="M143" i="22" s="1"/>
  <c r="L143" i="22" s="1"/>
  <c r="AS162" i="22"/>
  <c r="AT162" i="22" s="1"/>
  <c r="AU162" i="22" s="1"/>
  <c r="AV162" i="22" s="1"/>
  <c r="AW162" i="22" s="1"/>
  <c r="AX162" i="22" s="1"/>
  <c r="AY162" i="22" s="1"/>
  <c r="AZ162" i="22" s="1"/>
  <c r="A162" i="9" s="1"/>
  <c r="AQ165" i="22"/>
  <c r="AP165" i="22" s="1"/>
  <c r="AO165" i="22" s="1"/>
  <c r="AN165" i="22" s="1"/>
  <c r="AM165" i="22" s="1"/>
  <c r="AL165" i="22" s="1"/>
  <c r="AK165" i="22" s="1"/>
  <c r="AJ165" i="22" s="1"/>
  <c r="AI165" i="22" s="1"/>
  <c r="AH165" i="22" s="1"/>
  <c r="AG165" i="22" s="1"/>
  <c r="AF165" i="22" s="1"/>
  <c r="AE165" i="22" s="1"/>
  <c r="AD165" i="22" s="1"/>
  <c r="AC165" i="22" s="1"/>
  <c r="AB165" i="22" s="1"/>
  <c r="AA165" i="22" s="1"/>
  <c r="Z165" i="22" s="1"/>
  <c r="Y165" i="22" s="1"/>
  <c r="X165" i="22" s="1"/>
  <c r="W165" i="22" s="1"/>
  <c r="V165" i="22" s="1"/>
  <c r="U165" i="22" s="1"/>
  <c r="T165" i="22" s="1"/>
  <c r="S165" i="22" s="1"/>
  <c r="R165" i="22" s="1"/>
  <c r="Q165" i="22" s="1"/>
  <c r="P165" i="22" s="1"/>
  <c r="O165" i="22" s="1"/>
  <c r="N165" i="22" s="1"/>
  <c r="M165" i="22" s="1"/>
  <c r="L165" i="22" s="1"/>
  <c r="AS184" i="22"/>
  <c r="AT184" i="22" s="1"/>
  <c r="AU184" i="22" s="1"/>
  <c r="AV184" i="22" s="1"/>
  <c r="AW184" i="22" s="1"/>
  <c r="AX184" i="22" s="1"/>
  <c r="AY184" i="22" s="1"/>
  <c r="AZ184" i="22" s="1"/>
  <c r="A184" i="9" s="1"/>
  <c r="AQ187" i="22"/>
  <c r="AP187" i="22" s="1"/>
  <c r="AO187" i="22" s="1"/>
  <c r="AN187" i="22" s="1"/>
  <c r="AM187" i="22" s="1"/>
  <c r="AL187" i="22" s="1"/>
  <c r="AK187" i="22" s="1"/>
  <c r="AJ187" i="22" s="1"/>
  <c r="AI187" i="22" s="1"/>
  <c r="AH187" i="22" s="1"/>
  <c r="AG187" i="22" s="1"/>
  <c r="AF187" i="22" s="1"/>
  <c r="AE187" i="22" s="1"/>
  <c r="AD187" i="22" s="1"/>
  <c r="AC187" i="22" s="1"/>
  <c r="AB187" i="22" s="1"/>
  <c r="AA187" i="22" s="1"/>
  <c r="Z187" i="22" s="1"/>
  <c r="Y187" i="22" s="1"/>
  <c r="X187" i="22" s="1"/>
  <c r="W187" i="22" s="1"/>
  <c r="V187" i="22" s="1"/>
  <c r="U187" i="22" s="1"/>
  <c r="T187" i="22" s="1"/>
  <c r="S187" i="22" s="1"/>
  <c r="R187" i="22" s="1"/>
  <c r="Q187" i="22" s="1"/>
  <c r="P187" i="22" s="1"/>
  <c r="O187" i="22" s="1"/>
  <c r="N187" i="22" s="1"/>
  <c r="M187" i="22" s="1"/>
  <c r="L187" i="22" s="1"/>
  <c r="AS206" i="22"/>
  <c r="AT206" i="22" s="1"/>
  <c r="AU206" i="22" s="1"/>
  <c r="AV206" i="22" s="1"/>
  <c r="AW206" i="22" s="1"/>
  <c r="AX206" i="22" s="1"/>
  <c r="AY206" i="22" s="1"/>
  <c r="AZ206" i="22" s="1"/>
  <c r="A206" i="9" s="1"/>
  <c r="AQ209" i="22"/>
  <c r="AP209" i="22" s="1"/>
  <c r="AO209" i="22" s="1"/>
  <c r="AN209" i="22" s="1"/>
  <c r="AM209" i="22" s="1"/>
  <c r="AL209" i="22" s="1"/>
  <c r="AK209" i="22" s="1"/>
  <c r="AJ209" i="22" s="1"/>
  <c r="AI209" i="22" s="1"/>
  <c r="AH209" i="22" s="1"/>
  <c r="AG209" i="22" s="1"/>
  <c r="AF209" i="22" s="1"/>
  <c r="AE209" i="22" s="1"/>
  <c r="AD209" i="22" s="1"/>
  <c r="AC209" i="22" s="1"/>
  <c r="AB209" i="22" s="1"/>
  <c r="AA209" i="22" s="1"/>
  <c r="Z209" i="22" s="1"/>
  <c r="Y209" i="22" s="1"/>
  <c r="X209" i="22" s="1"/>
  <c r="W209" i="22" s="1"/>
  <c r="V209" i="22" s="1"/>
  <c r="U209" i="22" s="1"/>
  <c r="T209" i="22" s="1"/>
  <c r="S209" i="22" s="1"/>
  <c r="R209" i="22" s="1"/>
  <c r="Q209" i="22" s="1"/>
  <c r="P209" i="22" s="1"/>
  <c r="O209" i="22" s="1"/>
  <c r="N209" i="22" s="1"/>
  <c r="M209" i="22" s="1"/>
  <c r="L209" i="22" s="1"/>
  <c r="AS228" i="22"/>
  <c r="AT228" i="22" s="1"/>
  <c r="AU228" i="22" s="1"/>
  <c r="AV228" i="22" s="1"/>
  <c r="AW228" i="22" s="1"/>
  <c r="AX228" i="22" s="1"/>
  <c r="AY228" i="22" s="1"/>
  <c r="AZ228" i="22" s="1"/>
  <c r="A228" i="9" s="1"/>
  <c r="AQ231" i="22"/>
  <c r="AP231" i="22" s="1"/>
  <c r="AO231" i="22" s="1"/>
  <c r="AN231" i="22" s="1"/>
  <c r="AM231" i="22" s="1"/>
  <c r="AL231" i="22" s="1"/>
  <c r="AK231" i="22" s="1"/>
  <c r="AJ231" i="22" s="1"/>
  <c r="AI231" i="22" s="1"/>
  <c r="AH231" i="22" s="1"/>
  <c r="AG231" i="22" s="1"/>
  <c r="AF231" i="22" s="1"/>
  <c r="AE231" i="22" s="1"/>
  <c r="AD231" i="22" s="1"/>
  <c r="AC231" i="22" s="1"/>
  <c r="AB231" i="22" s="1"/>
  <c r="AA231" i="22" s="1"/>
  <c r="Z231" i="22" s="1"/>
  <c r="Y231" i="22" s="1"/>
  <c r="X231" i="22" s="1"/>
  <c r="W231" i="22" s="1"/>
  <c r="V231" i="22" s="1"/>
  <c r="U231" i="22" s="1"/>
  <c r="T231" i="22" s="1"/>
  <c r="S231" i="22" s="1"/>
  <c r="R231" i="22" s="1"/>
  <c r="Q231" i="22" s="1"/>
  <c r="P231" i="22" s="1"/>
  <c r="O231" i="22" s="1"/>
  <c r="N231" i="22" s="1"/>
  <c r="M231" i="22" s="1"/>
  <c r="L231" i="22" s="1"/>
  <c r="AS250" i="22"/>
  <c r="AT250" i="22" s="1"/>
  <c r="AU250" i="22" s="1"/>
  <c r="AV250" i="22" s="1"/>
  <c r="AW250" i="22" s="1"/>
  <c r="AX250" i="22" s="1"/>
  <c r="AY250" i="22" s="1"/>
  <c r="AZ250" i="22" s="1"/>
  <c r="A250" i="9" s="1"/>
  <c r="AQ253" i="22"/>
  <c r="AP253" i="22" s="1"/>
  <c r="AO253" i="22" s="1"/>
  <c r="AN253" i="22" s="1"/>
  <c r="AM253" i="22" s="1"/>
  <c r="AL253" i="22" s="1"/>
  <c r="AK253" i="22" s="1"/>
  <c r="AJ253" i="22" s="1"/>
  <c r="AI253" i="22" s="1"/>
  <c r="AH253" i="22" s="1"/>
  <c r="AG253" i="22" s="1"/>
  <c r="AF253" i="22" s="1"/>
  <c r="AE253" i="22" s="1"/>
  <c r="AD253" i="22" s="1"/>
  <c r="AC253" i="22" s="1"/>
  <c r="AB253" i="22" s="1"/>
  <c r="AA253" i="22" s="1"/>
  <c r="Z253" i="22" s="1"/>
  <c r="Y253" i="22" s="1"/>
  <c r="X253" i="22" s="1"/>
  <c r="W253" i="22" s="1"/>
  <c r="V253" i="22" s="1"/>
  <c r="U253" i="22" s="1"/>
  <c r="T253" i="22" s="1"/>
  <c r="S253" i="22" s="1"/>
  <c r="R253" i="22" s="1"/>
  <c r="Q253" i="22" s="1"/>
  <c r="P253" i="22" s="1"/>
  <c r="O253" i="22" s="1"/>
  <c r="N253" i="22" s="1"/>
  <c r="M253" i="22" s="1"/>
  <c r="L253" i="22" s="1"/>
  <c r="AS272" i="22"/>
  <c r="AT272" i="22" s="1"/>
  <c r="AU272" i="22" s="1"/>
  <c r="AV272" i="22" s="1"/>
  <c r="AW272" i="22" s="1"/>
  <c r="AX272" i="22" s="1"/>
  <c r="AY272" i="22" s="1"/>
  <c r="AZ272" i="22" s="1"/>
  <c r="A272" i="9" s="1"/>
  <c r="AQ275" i="22"/>
  <c r="AP275" i="22" s="1"/>
  <c r="AO275" i="22" s="1"/>
  <c r="AN275" i="22" s="1"/>
  <c r="AM275" i="22" s="1"/>
  <c r="AL275" i="22" s="1"/>
  <c r="AK275" i="22" s="1"/>
  <c r="AJ275" i="22" s="1"/>
  <c r="AI275" i="22" s="1"/>
  <c r="AH275" i="22" s="1"/>
  <c r="AG275" i="22" s="1"/>
  <c r="AF275" i="22" s="1"/>
  <c r="AE275" i="22" s="1"/>
  <c r="AD275" i="22" s="1"/>
  <c r="AC275" i="22" s="1"/>
  <c r="AB275" i="22" s="1"/>
  <c r="AA275" i="22" s="1"/>
  <c r="Z275" i="22" s="1"/>
  <c r="Y275" i="22" s="1"/>
  <c r="X275" i="22" s="1"/>
  <c r="W275" i="22" s="1"/>
  <c r="V275" i="22" s="1"/>
  <c r="U275" i="22" s="1"/>
  <c r="T275" i="22" s="1"/>
  <c r="S275" i="22" s="1"/>
  <c r="R275" i="22" s="1"/>
  <c r="Q275" i="22" s="1"/>
  <c r="P275" i="22" s="1"/>
  <c r="O275" i="22" s="1"/>
  <c r="N275" i="22" s="1"/>
  <c r="M275" i="22" s="1"/>
  <c r="L275" i="22" s="1"/>
  <c r="AS294" i="22"/>
  <c r="AT294" i="22" s="1"/>
  <c r="AU294" i="22" s="1"/>
  <c r="AV294" i="22" s="1"/>
  <c r="AW294" i="22" s="1"/>
  <c r="AX294" i="22" s="1"/>
  <c r="AY294" i="22" s="1"/>
  <c r="AZ294" i="22" s="1"/>
  <c r="A294" i="9" s="1"/>
  <c r="AQ297" i="22"/>
  <c r="AP297" i="22" s="1"/>
  <c r="AO297" i="22" s="1"/>
  <c r="AN297" i="22" s="1"/>
  <c r="AM297" i="22" s="1"/>
  <c r="AL297" i="22" s="1"/>
  <c r="AK297" i="22" s="1"/>
  <c r="AJ297" i="22" s="1"/>
  <c r="AI297" i="22" s="1"/>
  <c r="AH297" i="22" s="1"/>
  <c r="AG297" i="22" s="1"/>
  <c r="AF297" i="22" s="1"/>
  <c r="AE297" i="22" s="1"/>
  <c r="AD297" i="22" s="1"/>
  <c r="AC297" i="22" s="1"/>
  <c r="AB297" i="22" s="1"/>
  <c r="AA297" i="22" s="1"/>
  <c r="Z297" i="22" s="1"/>
  <c r="Y297" i="22" s="1"/>
  <c r="X297" i="22" s="1"/>
  <c r="W297" i="22" s="1"/>
  <c r="V297" i="22" s="1"/>
  <c r="U297" i="22" s="1"/>
  <c r="T297" i="22" s="1"/>
  <c r="S297" i="22" s="1"/>
  <c r="R297" i="22" s="1"/>
  <c r="Q297" i="22" s="1"/>
  <c r="P297" i="22" s="1"/>
  <c r="O297" i="22" s="1"/>
  <c r="N297" i="22" s="1"/>
  <c r="M297" i="22" s="1"/>
  <c r="L297" i="22" s="1"/>
  <c r="AS316" i="22"/>
  <c r="AT316" i="22" s="1"/>
  <c r="AU316" i="22" s="1"/>
  <c r="AV316" i="22" s="1"/>
  <c r="AW316" i="22" s="1"/>
  <c r="AX316" i="22" s="1"/>
  <c r="AY316" i="22" s="1"/>
  <c r="AZ316" i="22" s="1"/>
  <c r="A316" i="9" s="1"/>
  <c r="AQ319" i="22"/>
  <c r="AP319" i="22" s="1"/>
  <c r="AO319" i="22" s="1"/>
  <c r="AN319" i="22" s="1"/>
  <c r="AM319" i="22" s="1"/>
  <c r="AL319" i="22" s="1"/>
  <c r="AK319" i="22" s="1"/>
  <c r="AJ319" i="22" s="1"/>
  <c r="AI319" i="22" s="1"/>
  <c r="AH319" i="22" s="1"/>
  <c r="AG319" i="22" s="1"/>
  <c r="AF319" i="22" s="1"/>
  <c r="AE319" i="22" s="1"/>
  <c r="AD319" i="22" s="1"/>
  <c r="AC319" i="22" s="1"/>
  <c r="AB319" i="22" s="1"/>
  <c r="AA319" i="22" s="1"/>
  <c r="Z319" i="22" s="1"/>
  <c r="Y319" i="22" s="1"/>
  <c r="X319" i="22" s="1"/>
  <c r="W319" i="22" s="1"/>
  <c r="V319" i="22" s="1"/>
  <c r="U319" i="22" s="1"/>
  <c r="T319" i="22" s="1"/>
  <c r="S319" i="22" s="1"/>
  <c r="R319" i="22" s="1"/>
  <c r="Q319" i="22" s="1"/>
  <c r="P319" i="22" s="1"/>
  <c r="O319" i="22" s="1"/>
  <c r="N319" i="22" s="1"/>
  <c r="M319" i="22" s="1"/>
  <c r="L319" i="22" s="1"/>
  <c r="AS338" i="22"/>
  <c r="AT338" i="22" s="1"/>
  <c r="AU338" i="22" s="1"/>
  <c r="AV338" i="22" s="1"/>
  <c r="AW338" i="22" s="1"/>
  <c r="AX338" i="22" s="1"/>
  <c r="AY338" i="22" s="1"/>
  <c r="AZ338" i="22" s="1"/>
  <c r="A338" i="9" s="1"/>
  <c r="AS360" i="22"/>
  <c r="AT360" i="22" s="1"/>
  <c r="AU360" i="22" s="1"/>
  <c r="AV360" i="22" s="1"/>
  <c r="AW360" i="22" s="1"/>
  <c r="AX360" i="22" s="1"/>
  <c r="AY360" i="22" s="1"/>
  <c r="AZ360" i="22" s="1"/>
  <c r="A360" i="9" s="1"/>
  <c r="AQ363" i="22"/>
  <c r="AP363" i="22" s="1"/>
  <c r="AO363" i="22" s="1"/>
  <c r="AN363" i="22" s="1"/>
  <c r="AM363" i="22" s="1"/>
  <c r="AL363" i="22" s="1"/>
  <c r="AK363" i="22" s="1"/>
  <c r="AJ363" i="22" s="1"/>
  <c r="AI363" i="22" s="1"/>
  <c r="AH363" i="22" s="1"/>
  <c r="AG363" i="22" s="1"/>
  <c r="AF363" i="22" s="1"/>
  <c r="AE363" i="22" s="1"/>
  <c r="AD363" i="22" s="1"/>
  <c r="AC363" i="22" s="1"/>
  <c r="AB363" i="22" s="1"/>
  <c r="AA363" i="22" s="1"/>
  <c r="Z363" i="22" s="1"/>
  <c r="Y363" i="22" s="1"/>
  <c r="X363" i="22" s="1"/>
  <c r="W363" i="22" s="1"/>
  <c r="V363" i="22" s="1"/>
  <c r="U363" i="22" s="1"/>
  <c r="T363" i="22" s="1"/>
  <c r="S363" i="22" s="1"/>
  <c r="R363" i="22" s="1"/>
  <c r="Q363" i="22" s="1"/>
  <c r="P363" i="22" s="1"/>
  <c r="O363" i="22" s="1"/>
  <c r="N363" i="22" s="1"/>
  <c r="M363" i="22" s="1"/>
  <c r="L363" i="22" s="1"/>
  <c r="AS382" i="22"/>
  <c r="AT382" i="22" s="1"/>
  <c r="AU382" i="22" s="1"/>
  <c r="AV382" i="22" s="1"/>
  <c r="AW382" i="22" s="1"/>
  <c r="AX382" i="22" s="1"/>
  <c r="AY382" i="22" s="1"/>
  <c r="AZ382" i="22" s="1"/>
  <c r="A382" i="9" s="1"/>
  <c r="AQ385" i="22"/>
  <c r="AP385" i="22" s="1"/>
  <c r="AO385" i="22" s="1"/>
  <c r="AN385" i="22" s="1"/>
  <c r="AM385" i="22" s="1"/>
  <c r="AL385" i="22" s="1"/>
  <c r="AK385" i="22" s="1"/>
  <c r="AJ385" i="22" s="1"/>
  <c r="AI385" i="22" s="1"/>
  <c r="AH385" i="22" s="1"/>
  <c r="AG385" i="22" s="1"/>
  <c r="AF385" i="22" s="1"/>
  <c r="AE385" i="22" s="1"/>
  <c r="AD385" i="22" s="1"/>
  <c r="AC385" i="22" s="1"/>
  <c r="AB385" i="22" s="1"/>
  <c r="AA385" i="22" s="1"/>
  <c r="Z385" i="22" s="1"/>
  <c r="Y385" i="22" s="1"/>
  <c r="X385" i="22" s="1"/>
  <c r="W385" i="22" s="1"/>
  <c r="V385" i="22" s="1"/>
  <c r="U385" i="22" s="1"/>
  <c r="T385" i="22" s="1"/>
  <c r="S385" i="22" s="1"/>
  <c r="R385" i="22" s="1"/>
  <c r="Q385" i="22" s="1"/>
  <c r="P385" i="22" s="1"/>
  <c r="O385" i="22" s="1"/>
  <c r="N385" i="22" s="1"/>
  <c r="M385" i="22" s="1"/>
  <c r="L385" i="22" s="1"/>
  <c r="AS404" i="22"/>
  <c r="AT404" i="22" s="1"/>
  <c r="AU404" i="22" s="1"/>
  <c r="AV404" i="22" s="1"/>
  <c r="AW404" i="22" s="1"/>
  <c r="AX404" i="22" s="1"/>
  <c r="AY404" i="22" s="1"/>
  <c r="AZ404" i="22" s="1"/>
  <c r="A404" i="9" s="1"/>
  <c r="AQ407" i="22"/>
  <c r="AP407" i="22" s="1"/>
  <c r="AO407" i="22" s="1"/>
  <c r="AN407" i="22" s="1"/>
  <c r="AM407" i="22" s="1"/>
  <c r="AL407" i="22" s="1"/>
  <c r="AK407" i="22" s="1"/>
  <c r="AJ407" i="22" s="1"/>
  <c r="AI407" i="22" s="1"/>
  <c r="AH407" i="22" s="1"/>
  <c r="AG407" i="22" s="1"/>
  <c r="AF407" i="22" s="1"/>
  <c r="AE407" i="22" s="1"/>
  <c r="AD407" i="22" s="1"/>
  <c r="AC407" i="22" s="1"/>
  <c r="AB407" i="22" s="1"/>
  <c r="AA407" i="22" s="1"/>
  <c r="Z407" i="22" s="1"/>
  <c r="Y407" i="22" s="1"/>
  <c r="X407" i="22" s="1"/>
  <c r="W407" i="22" s="1"/>
  <c r="V407" i="22" s="1"/>
  <c r="U407" i="22" s="1"/>
  <c r="T407" i="22" s="1"/>
  <c r="S407" i="22" s="1"/>
  <c r="R407" i="22" s="1"/>
  <c r="Q407" i="22" s="1"/>
  <c r="P407" i="22" s="1"/>
  <c r="O407" i="22" s="1"/>
  <c r="N407" i="22" s="1"/>
  <c r="M407" i="22" s="1"/>
  <c r="L407" i="22" s="1"/>
  <c r="AS426" i="22"/>
  <c r="AT426" i="22" s="1"/>
  <c r="AU426" i="22" s="1"/>
  <c r="AV426" i="22" s="1"/>
  <c r="AW426" i="22" s="1"/>
  <c r="AX426" i="22" s="1"/>
  <c r="AY426" i="22" s="1"/>
  <c r="AZ426" i="22" s="1"/>
  <c r="A426" i="9" s="1"/>
  <c r="AQ429" i="22"/>
  <c r="AP429" i="22" s="1"/>
  <c r="AO429" i="22" s="1"/>
  <c r="AN429" i="22" s="1"/>
  <c r="AM429" i="22" s="1"/>
  <c r="AL429" i="22" s="1"/>
  <c r="AK429" i="22" s="1"/>
  <c r="AJ429" i="22" s="1"/>
  <c r="AI429" i="22" s="1"/>
  <c r="AH429" i="22" s="1"/>
  <c r="AG429" i="22" s="1"/>
  <c r="AF429" i="22" s="1"/>
  <c r="AE429" i="22" s="1"/>
  <c r="AD429" i="22" s="1"/>
  <c r="AC429" i="22" s="1"/>
  <c r="AB429" i="22" s="1"/>
  <c r="AA429" i="22" s="1"/>
  <c r="Z429" i="22" s="1"/>
  <c r="Y429" i="22" s="1"/>
  <c r="X429" i="22" s="1"/>
  <c r="W429" i="22" s="1"/>
  <c r="V429" i="22" s="1"/>
  <c r="U429" i="22" s="1"/>
  <c r="T429" i="22" s="1"/>
  <c r="S429" i="22" s="1"/>
  <c r="R429" i="22" s="1"/>
  <c r="Q429" i="22" s="1"/>
  <c r="P429" i="22" s="1"/>
  <c r="O429" i="22" s="1"/>
  <c r="N429" i="22" s="1"/>
  <c r="M429" i="22" s="1"/>
  <c r="L429" i="22" s="1"/>
  <c r="F7" i="20"/>
  <c r="AJ450" i="15"/>
  <c r="AK450" i="15" s="1"/>
  <c r="AL450" i="15" s="1"/>
  <c r="AM450" i="15" s="1"/>
  <c r="AN450" i="15" s="1"/>
  <c r="AO450" i="15" s="1"/>
  <c r="AP450" i="15" s="1"/>
  <c r="AQ450" i="15" s="1"/>
  <c r="AR450" i="15" s="1"/>
  <c r="F8" i="20"/>
  <c r="C15" i="20"/>
  <c r="AU450" i="15"/>
  <c r="AV450" i="15" s="1"/>
  <c r="AW450" i="15" s="1"/>
  <c r="C14" i="20"/>
  <c r="P14" i="20" s="1"/>
  <c r="U14" i="20" s="1"/>
  <c r="AI459" i="15"/>
  <c r="AJ459" i="15" s="1"/>
  <c r="AK459" i="15" s="1"/>
  <c r="AL459" i="15" s="1"/>
  <c r="AM459" i="15" s="1"/>
  <c r="AN459" i="15" s="1"/>
  <c r="AO459" i="15" s="1"/>
  <c r="AP459" i="15" s="1"/>
  <c r="AQ459" i="15" s="1"/>
  <c r="AR459" i="15" s="1"/>
  <c r="AI536" i="15"/>
  <c r="AJ536" i="15" s="1"/>
  <c r="AK536" i="15" s="1"/>
  <c r="AL536" i="15" s="1"/>
  <c r="AM536" i="15" s="1"/>
  <c r="AN536" i="15" s="1"/>
  <c r="AO536" i="15" s="1"/>
  <c r="AP536" i="15" s="1"/>
  <c r="AQ536" i="15" s="1"/>
  <c r="AR536" i="15" s="1"/>
  <c r="AI528" i="15"/>
  <c r="AJ528" i="15" s="1"/>
  <c r="AK528" i="15" s="1"/>
  <c r="AL528" i="15" s="1"/>
  <c r="AM528" i="15" s="1"/>
  <c r="AN528" i="15" s="1"/>
  <c r="AO528" i="15" s="1"/>
  <c r="AP528" i="15" s="1"/>
  <c r="AQ528" i="15" s="1"/>
  <c r="AR528" i="15" s="1"/>
  <c r="AH541" i="15"/>
  <c r="AI541" i="15" s="1"/>
  <c r="AJ541" i="15" s="1"/>
  <c r="AK541" i="15" s="1"/>
  <c r="AL541" i="15" s="1"/>
  <c r="AM541" i="15" s="1"/>
  <c r="AN541" i="15" s="1"/>
  <c r="AO541" i="15" s="1"/>
  <c r="AP541" i="15" s="1"/>
  <c r="AQ541" i="15" s="1"/>
  <c r="AR541" i="15" s="1"/>
  <c r="AI518" i="15"/>
  <c r="AJ518" i="15" s="1"/>
  <c r="AK518" i="15" s="1"/>
  <c r="AL518" i="15" s="1"/>
  <c r="AM518" i="15" s="1"/>
  <c r="AN518" i="15" s="1"/>
  <c r="AO518" i="15" s="1"/>
  <c r="AP518" i="15" s="1"/>
  <c r="AQ518" i="15" s="1"/>
  <c r="AR518" i="15" s="1"/>
  <c r="AH547" i="15"/>
  <c r="AI547" i="15" s="1"/>
  <c r="AJ547" i="15" s="1"/>
  <c r="AK547" i="15" s="1"/>
  <c r="AL547" i="15" s="1"/>
  <c r="AM547" i="15" s="1"/>
  <c r="AN547" i="15" s="1"/>
  <c r="AO547" i="15" s="1"/>
  <c r="AP547" i="15" s="1"/>
  <c r="AI552" i="15"/>
  <c r="AJ552" i="15" s="1"/>
  <c r="AK552" i="15" s="1"/>
  <c r="AL552" i="15" s="1"/>
  <c r="AM552" i="15" s="1"/>
  <c r="AN552" i="15" s="1"/>
  <c r="AO552" i="15" s="1"/>
  <c r="AP552" i="15" s="1"/>
  <c r="AQ552" i="15" s="1"/>
  <c r="AR552" i="15" s="1"/>
  <c r="AI507" i="15"/>
  <c r="AJ507" i="15" s="1"/>
  <c r="AK507" i="15" s="1"/>
  <c r="AL507" i="15" s="1"/>
  <c r="AM507" i="15" s="1"/>
  <c r="AN507" i="15" s="1"/>
  <c r="AO507" i="15" s="1"/>
  <c r="AP507" i="15" s="1"/>
  <c r="AQ507" i="15" s="1"/>
  <c r="AR507" i="15" s="1"/>
  <c r="K336" i="15"/>
  <c r="AG336" i="15"/>
  <c r="K311" i="15"/>
  <c r="AG311" i="15"/>
  <c r="K289" i="15"/>
  <c r="AG289" i="15"/>
  <c r="K267" i="15"/>
  <c r="AG267" i="15"/>
  <c r="K245" i="15"/>
  <c r="AG245" i="15"/>
  <c r="K223" i="15"/>
  <c r="AG223" i="15"/>
  <c r="K201" i="15"/>
  <c r="AG201" i="15"/>
  <c r="K179" i="15"/>
  <c r="AG179" i="15"/>
  <c r="K157" i="15"/>
  <c r="AG157" i="15"/>
  <c r="K132" i="15"/>
  <c r="AG132" i="15"/>
  <c r="D60" i="15"/>
  <c r="AG60" i="15"/>
  <c r="D37" i="15"/>
  <c r="AG37" i="15"/>
  <c r="D12" i="15"/>
  <c r="AG12" i="15"/>
  <c r="K476" i="15"/>
  <c r="AG476" i="15"/>
  <c r="K435" i="15"/>
  <c r="AG435" i="15"/>
  <c r="K409" i="15"/>
  <c r="AG409" i="15"/>
  <c r="D386" i="15"/>
  <c r="AG386" i="15"/>
  <c r="K361" i="15"/>
  <c r="AG361" i="15"/>
  <c r="K333" i="15"/>
  <c r="AG333" i="15"/>
  <c r="AH333" i="15" s="1"/>
  <c r="AI333" i="15" s="1"/>
  <c r="AJ333" i="15" s="1"/>
  <c r="AK333" i="15" s="1"/>
  <c r="AL333" i="15" s="1"/>
  <c r="AM333" i="15" s="1"/>
  <c r="AN333" i="15" s="1"/>
  <c r="AO333" i="15" s="1"/>
  <c r="AP333" i="15" s="1"/>
  <c r="AQ333" i="15" s="1"/>
  <c r="AR333" i="15" s="1"/>
  <c r="K308" i="15"/>
  <c r="AG308" i="15"/>
  <c r="K286" i="15"/>
  <c r="AG286" i="15"/>
  <c r="K264" i="15"/>
  <c r="AG264" i="15"/>
  <c r="K242" i="15"/>
  <c r="AG242" i="15"/>
  <c r="K220" i="15"/>
  <c r="AG220" i="15"/>
  <c r="K198" i="15"/>
  <c r="AG198" i="15"/>
  <c r="K176" i="15"/>
  <c r="AG176" i="15"/>
  <c r="K154" i="15"/>
  <c r="AG154" i="15"/>
  <c r="K129" i="15"/>
  <c r="AG129" i="15"/>
  <c r="K101" i="15"/>
  <c r="AG101" i="15"/>
  <c r="K79" i="15"/>
  <c r="AG79" i="15"/>
  <c r="D57" i="15"/>
  <c r="AG57" i="15"/>
  <c r="D34" i="15"/>
  <c r="AG34" i="15"/>
  <c r="K9" i="15"/>
  <c r="AG9" i="15"/>
  <c r="AH9" i="15" s="1"/>
  <c r="AI9" i="15" s="1"/>
  <c r="AJ9" i="15" s="1"/>
  <c r="AK9" i="15" s="1"/>
  <c r="AL9" i="15" s="1"/>
  <c r="AM9" i="15" s="1"/>
  <c r="AN9" i="15" s="1"/>
  <c r="AO9" i="15" s="1"/>
  <c r="AP9" i="15" s="1"/>
  <c r="AQ9" i="15" s="1"/>
  <c r="AR9" i="15" s="1"/>
  <c r="AH364" i="15"/>
  <c r="AT364" i="15"/>
  <c r="AU364" i="15" s="1"/>
  <c r="AV364" i="15" s="1"/>
  <c r="AW364" i="15" s="1"/>
  <c r="K473" i="15"/>
  <c r="AG473" i="15"/>
  <c r="AH545" i="15"/>
  <c r="AI545" i="15" s="1"/>
  <c r="AJ545" i="15" s="1"/>
  <c r="AK545" i="15" s="1"/>
  <c r="AL545" i="15" s="1"/>
  <c r="AM545" i="15" s="1"/>
  <c r="AN545" i="15" s="1"/>
  <c r="AO545" i="15" s="1"/>
  <c r="AP545" i="15" s="1"/>
  <c r="AQ545" i="15" s="1"/>
  <c r="AR545" i="15" s="1"/>
  <c r="D39" i="15"/>
  <c r="AG39" i="15"/>
  <c r="D14" i="15"/>
  <c r="AG14" i="15"/>
  <c r="AT534" i="15"/>
  <c r="AU534" i="15" s="1"/>
  <c r="K433" i="15"/>
  <c r="AG433" i="15"/>
  <c r="K408" i="15"/>
  <c r="AG408" i="15"/>
  <c r="D385" i="15"/>
  <c r="AG385" i="15"/>
  <c r="K360" i="15"/>
  <c r="AG360" i="15"/>
  <c r="K332" i="15"/>
  <c r="AG332" i="15"/>
  <c r="K307" i="15"/>
  <c r="AG307" i="15"/>
  <c r="K285" i="15"/>
  <c r="AG285" i="15"/>
  <c r="K263" i="15"/>
  <c r="AG263" i="15"/>
  <c r="K241" i="15"/>
  <c r="AG241" i="15"/>
  <c r="K219" i="15"/>
  <c r="AG219" i="15"/>
  <c r="K197" i="15"/>
  <c r="AG197" i="15"/>
  <c r="AH197" i="15" s="1"/>
  <c r="AI197" i="15" s="1"/>
  <c r="AJ197" i="15" s="1"/>
  <c r="AK197" i="15" s="1"/>
  <c r="AL197" i="15" s="1"/>
  <c r="AM197" i="15" s="1"/>
  <c r="AN197" i="15" s="1"/>
  <c r="AO197" i="15" s="1"/>
  <c r="AP197" i="15" s="1"/>
  <c r="AQ197" i="15" s="1"/>
  <c r="AR197" i="15" s="1"/>
  <c r="K175" i="15"/>
  <c r="AG175" i="15"/>
  <c r="K153" i="15"/>
  <c r="AG153" i="15"/>
  <c r="D126" i="15"/>
  <c r="AG126" i="15"/>
  <c r="K100" i="15"/>
  <c r="AG100" i="15"/>
  <c r="D78" i="15"/>
  <c r="AG78" i="15"/>
  <c r="D33" i="15"/>
  <c r="AG33" i="15"/>
  <c r="D472" i="15"/>
  <c r="AG472" i="15"/>
  <c r="AI526" i="15"/>
  <c r="AJ526" i="15" s="1"/>
  <c r="AK526" i="15" s="1"/>
  <c r="AL526" i="15" s="1"/>
  <c r="AM526" i="15" s="1"/>
  <c r="AN526" i="15" s="1"/>
  <c r="AO526" i="15" s="1"/>
  <c r="AP526" i="15" s="1"/>
  <c r="AQ526" i="15" s="1"/>
  <c r="AR526" i="15" s="1"/>
  <c r="K448" i="15"/>
  <c r="AG448" i="15"/>
  <c r="K419" i="15"/>
  <c r="AG419" i="15"/>
  <c r="K396" i="15"/>
  <c r="AG396" i="15"/>
  <c r="K318" i="15"/>
  <c r="AG318" i="15"/>
  <c r="K208" i="15"/>
  <c r="AG208" i="15"/>
  <c r="K67" i="15"/>
  <c r="AG67" i="15"/>
  <c r="D432" i="15"/>
  <c r="AG432" i="15"/>
  <c r="D407" i="15"/>
  <c r="AG407" i="15"/>
  <c r="D384" i="15"/>
  <c r="AG384" i="15"/>
  <c r="K359" i="15"/>
  <c r="AG359" i="15"/>
  <c r="K331" i="15"/>
  <c r="AG331" i="15"/>
  <c r="K306" i="15"/>
  <c r="AG306" i="15"/>
  <c r="K284" i="15"/>
  <c r="AG284" i="15"/>
  <c r="D262" i="15"/>
  <c r="AG262" i="15"/>
  <c r="D240" i="15"/>
  <c r="AG240" i="15"/>
  <c r="K218" i="15"/>
  <c r="AG218" i="15"/>
  <c r="D196" i="15"/>
  <c r="AG196" i="15"/>
  <c r="K174" i="15"/>
  <c r="AG174" i="15"/>
  <c r="K152" i="15"/>
  <c r="AG152" i="15"/>
  <c r="D124" i="15"/>
  <c r="AG124" i="15"/>
  <c r="K99" i="15"/>
  <c r="AG99" i="15"/>
  <c r="D77" i="15"/>
  <c r="AG77" i="15"/>
  <c r="D55" i="15"/>
  <c r="AG55" i="15"/>
  <c r="D32" i="15"/>
  <c r="AG32" i="15"/>
  <c r="AT338" i="15"/>
  <c r="AU338" i="15" s="1"/>
  <c r="AV338" i="15" s="1"/>
  <c r="AW338" i="15" s="1"/>
  <c r="AH338" i="15"/>
  <c r="K471" i="15"/>
  <c r="AG471" i="15"/>
  <c r="AH554" i="15"/>
  <c r="AI554" i="15" s="1"/>
  <c r="AJ554" i="15" s="1"/>
  <c r="AK554" i="15" s="1"/>
  <c r="AL554" i="15" s="1"/>
  <c r="AM554" i="15" s="1"/>
  <c r="AN554" i="15" s="1"/>
  <c r="AO554" i="15" s="1"/>
  <c r="AP554" i="15" s="1"/>
  <c r="AQ554" i="15" s="1"/>
  <c r="AR554" i="15" s="1"/>
  <c r="K296" i="15"/>
  <c r="AG296" i="15"/>
  <c r="K274" i="15"/>
  <c r="AG274" i="15"/>
  <c r="K252" i="15"/>
  <c r="AG252" i="15"/>
  <c r="K186" i="15"/>
  <c r="AG186" i="15"/>
  <c r="K164" i="15"/>
  <c r="AG164" i="15"/>
  <c r="K142" i="15"/>
  <c r="AG142" i="15"/>
  <c r="K111" i="15"/>
  <c r="AG111" i="15"/>
  <c r="K89" i="15"/>
  <c r="AG89" i="15"/>
  <c r="D44" i="15"/>
  <c r="AG44" i="15"/>
  <c r="D19" i="15"/>
  <c r="AG19" i="15"/>
  <c r="K317" i="15"/>
  <c r="AG317" i="15"/>
  <c r="K273" i="15"/>
  <c r="AG273" i="15"/>
  <c r="K229" i="15"/>
  <c r="AG229" i="15"/>
  <c r="K185" i="15"/>
  <c r="AG185" i="15"/>
  <c r="K163" i="15"/>
  <c r="AG163" i="15"/>
  <c r="K110" i="15"/>
  <c r="AG110" i="15"/>
  <c r="K2" i="15"/>
  <c r="D406" i="15"/>
  <c r="AG406" i="15"/>
  <c r="K383" i="15"/>
  <c r="AG383" i="15"/>
  <c r="K358" i="15"/>
  <c r="AG358" i="15"/>
  <c r="K330" i="15"/>
  <c r="AG330" i="15"/>
  <c r="K305" i="15"/>
  <c r="AG305" i="15"/>
  <c r="K283" i="15"/>
  <c r="AG283" i="15"/>
  <c r="K261" i="15"/>
  <c r="AG261" i="15"/>
  <c r="K239" i="15"/>
  <c r="AG239" i="15"/>
  <c r="K217" i="15"/>
  <c r="AG217" i="15"/>
  <c r="K195" i="15"/>
  <c r="AG195" i="15"/>
  <c r="K173" i="15"/>
  <c r="AG173" i="15"/>
  <c r="K151" i="15"/>
  <c r="AG151" i="15"/>
  <c r="K123" i="15"/>
  <c r="AG123" i="15"/>
  <c r="K98" i="15"/>
  <c r="AG98" i="15"/>
  <c r="K76" i="15"/>
  <c r="AG76" i="15"/>
  <c r="D54" i="15"/>
  <c r="AG54" i="15"/>
  <c r="K470" i="15"/>
  <c r="AG470" i="15"/>
  <c r="D457" i="15"/>
  <c r="AG457" i="15"/>
  <c r="K430" i="15"/>
  <c r="AG430" i="15"/>
  <c r="K405" i="15"/>
  <c r="AG405" i="15"/>
  <c r="K382" i="15"/>
  <c r="AG382" i="15"/>
  <c r="K357" i="15"/>
  <c r="AG357" i="15"/>
  <c r="K329" i="15"/>
  <c r="AG329" i="15"/>
  <c r="K304" i="15"/>
  <c r="AG304" i="15"/>
  <c r="K282" i="15"/>
  <c r="AG282" i="15"/>
  <c r="K260" i="15"/>
  <c r="AG260" i="15"/>
  <c r="K238" i="15"/>
  <c r="AG238" i="15"/>
  <c r="K216" i="15"/>
  <c r="AG216" i="15"/>
  <c r="K194" i="15"/>
  <c r="AG194" i="15"/>
  <c r="K172" i="15"/>
  <c r="AG172" i="15"/>
  <c r="K150" i="15"/>
  <c r="AG150" i="15"/>
  <c r="K122" i="15"/>
  <c r="AG122" i="15"/>
  <c r="K97" i="15"/>
  <c r="AG97" i="15"/>
  <c r="K75" i="15"/>
  <c r="AG75" i="15"/>
  <c r="AT133" i="15"/>
  <c r="AU133" i="15" s="1"/>
  <c r="AV133" i="15" s="1"/>
  <c r="AW133" i="15" s="1"/>
  <c r="AH133" i="15"/>
  <c r="K469" i="15"/>
  <c r="AG469" i="15"/>
  <c r="AH546" i="15"/>
  <c r="K456" i="15"/>
  <c r="AG456" i="15"/>
  <c r="K429" i="15"/>
  <c r="AG429" i="15"/>
  <c r="AH429" i="15" s="1"/>
  <c r="AI429" i="15" s="1"/>
  <c r="AJ429" i="15" s="1"/>
  <c r="AK429" i="15" s="1"/>
  <c r="AL429" i="15" s="1"/>
  <c r="AM429" i="15" s="1"/>
  <c r="AN429" i="15" s="1"/>
  <c r="AO429" i="15" s="1"/>
  <c r="AP429" i="15" s="1"/>
  <c r="AQ429" i="15" s="1"/>
  <c r="AR429" i="15" s="1"/>
  <c r="K404" i="15"/>
  <c r="AG404" i="15"/>
  <c r="AH404" i="15" s="1"/>
  <c r="AI404" i="15" s="1"/>
  <c r="AJ404" i="15" s="1"/>
  <c r="AK404" i="15" s="1"/>
  <c r="AL404" i="15" s="1"/>
  <c r="AM404" i="15" s="1"/>
  <c r="AN404" i="15" s="1"/>
  <c r="AO404" i="15" s="1"/>
  <c r="AP404" i="15" s="1"/>
  <c r="AQ404" i="15" s="1"/>
  <c r="AR404" i="15" s="1"/>
  <c r="K381" i="15"/>
  <c r="AG381" i="15"/>
  <c r="K356" i="15"/>
  <c r="AG356" i="15"/>
  <c r="K328" i="15"/>
  <c r="AG328" i="15"/>
  <c r="K303" i="15"/>
  <c r="AG303" i="15"/>
  <c r="K281" i="15"/>
  <c r="AG281" i="15"/>
  <c r="K259" i="15"/>
  <c r="AG259" i="15"/>
  <c r="D237" i="15"/>
  <c r="AG237" i="15"/>
  <c r="D215" i="15"/>
  <c r="AG215" i="15"/>
  <c r="D193" i="15"/>
  <c r="AG193" i="15"/>
  <c r="K171" i="15"/>
  <c r="AG171" i="15"/>
  <c r="K149" i="15"/>
  <c r="AG149" i="15"/>
  <c r="K121" i="15"/>
  <c r="AG121" i="15"/>
  <c r="K96" i="15"/>
  <c r="AG96" i="15"/>
  <c r="K74" i="15"/>
  <c r="AG74" i="15"/>
  <c r="AT128" i="15"/>
  <c r="AU128" i="15" s="1"/>
  <c r="AV128" i="15" s="1"/>
  <c r="AW128" i="15" s="1"/>
  <c r="AH128" i="15"/>
  <c r="K489" i="15"/>
  <c r="AG489" i="15"/>
  <c r="K468" i="15"/>
  <c r="AG468" i="15"/>
  <c r="K455" i="15"/>
  <c r="AG455" i="15"/>
  <c r="K428" i="15"/>
  <c r="AG428" i="15"/>
  <c r="K402" i="15"/>
  <c r="AG402" i="15"/>
  <c r="K380" i="15"/>
  <c r="AG380" i="15"/>
  <c r="K355" i="15"/>
  <c r="AG355" i="15"/>
  <c r="K327" i="15"/>
  <c r="AG327" i="15"/>
  <c r="K302" i="15"/>
  <c r="AG302" i="15"/>
  <c r="K280" i="15"/>
  <c r="AG280" i="15"/>
  <c r="K258" i="15"/>
  <c r="AG258" i="15"/>
  <c r="D236" i="15"/>
  <c r="AG236" i="15"/>
  <c r="K214" i="15"/>
  <c r="AG214" i="15"/>
  <c r="D192" i="15"/>
  <c r="AG192" i="15"/>
  <c r="D170" i="15"/>
  <c r="AG170" i="15"/>
  <c r="K148" i="15"/>
  <c r="AG148" i="15"/>
  <c r="K118" i="15"/>
  <c r="AG118" i="15"/>
  <c r="K95" i="15"/>
  <c r="AG95" i="15"/>
  <c r="K73" i="15"/>
  <c r="AG73" i="15"/>
  <c r="K488" i="15"/>
  <c r="AG488" i="15"/>
  <c r="D467" i="15"/>
  <c r="AG467" i="15"/>
  <c r="K454" i="15"/>
  <c r="AG454" i="15"/>
  <c r="K426" i="15"/>
  <c r="AG426" i="15"/>
  <c r="K401" i="15"/>
  <c r="AG401" i="15"/>
  <c r="K379" i="15"/>
  <c r="AG379" i="15"/>
  <c r="K354" i="15"/>
  <c r="AG354" i="15"/>
  <c r="AG326" i="15"/>
  <c r="AH326" i="15" s="1"/>
  <c r="AI326" i="15" s="1"/>
  <c r="AJ326" i="15" s="1"/>
  <c r="AK326" i="15" s="1"/>
  <c r="AL326" i="15" s="1"/>
  <c r="AM326" i="15" s="1"/>
  <c r="AN326" i="15" s="1"/>
  <c r="AO326" i="15" s="1"/>
  <c r="AP326" i="15" s="1"/>
  <c r="AQ326" i="15" s="1"/>
  <c r="AR326" i="15" s="1"/>
  <c r="K301" i="15"/>
  <c r="AG301" i="15"/>
  <c r="AH301" i="15" s="1"/>
  <c r="AI301" i="15" s="1"/>
  <c r="AJ301" i="15" s="1"/>
  <c r="AK301" i="15" s="1"/>
  <c r="AL301" i="15" s="1"/>
  <c r="AM301" i="15" s="1"/>
  <c r="AN301" i="15" s="1"/>
  <c r="AO301" i="15" s="1"/>
  <c r="AP301" i="15" s="1"/>
  <c r="AQ301" i="15" s="1"/>
  <c r="AR301" i="15" s="1"/>
  <c r="K279" i="15"/>
  <c r="AG279" i="15"/>
  <c r="K257" i="15"/>
  <c r="AG257" i="15"/>
  <c r="D235" i="15"/>
  <c r="AG235" i="15"/>
  <c r="K213" i="15"/>
  <c r="AG213" i="15"/>
  <c r="K191" i="15"/>
  <c r="AG191" i="15"/>
  <c r="D169" i="15"/>
  <c r="AG169" i="15"/>
  <c r="D147" i="15"/>
  <c r="AG147" i="15"/>
  <c r="K117" i="15"/>
  <c r="AG117" i="15"/>
  <c r="K94" i="15"/>
  <c r="AG94" i="15"/>
  <c r="K72" i="15"/>
  <c r="AG72" i="15"/>
  <c r="K487" i="15"/>
  <c r="AG487" i="15"/>
  <c r="AH550" i="15"/>
  <c r="AI550" i="15" s="1"/>
  <c r="AJ550" i="15" s="1"/>
  <c r="AK550" i="15" s="1"/>
  <c r="AL550" i="15" s="1"/>
  <c r="AM550" i="15" s="1"/>
  <c r="AN550" i="15" s="1"/>
  <c r="AO550" i="15" s="1"/>
  <c r="AP550" i="15" s="1"/>
  <c r="AQ550" i="15" s="1"/>
  <c r="AR550" i="15" s="1"/>
  <c r="K453" i="15"/>
  <c r="AG453" i="15"/>
  <c r="K423" i="15"/>
  <c r="AG423" i="15"/>
  <c r="K400" i="15"/>
  <c r="AG400" i="15"/>
  <c r="K378" i="15"/>
  <c r="AG378" i="15"/>
  <c r="K353" i="15"/>
  <c r="AG353" i="15"/>
  <c r="D324" i="15"/>
  <c r="AG324" i="15"/>
  <c r="K300" i="15"/>
  <c r="AG300" i="15"/>
  <c r="K278" i="15"/>
  <c r="AG278" i="15"/>
  <c r="K256" i="15"/>
  <c r="AG256" i="15"/>
  <c r="K234" i="15"/>
  <c r="AG234" i="15"/>
  <c r="D212" i="15"/>
  <c r="AG212" i="15"/>
  <c r="K190" i="15"/>
  <c r="AG190" i="15"/>
  <c r="D168" i="15"/>
  <c r="AG168" i="15"/>
  <c r="D146" i="15"/>
  <c r="AG146" i="15"/>
  <c r="K115" i="15"/>
  <c r="AG115" i="15"/>
  <c r="K93" i="15"/>
  <c r="AG93" i="15"/>
  <c r="K71" i="15"/>
  <c r="AG71" i="15"/>
  <c r="K486" i="15"/>
  <c r="AG486" i="15"/>
  <c r="K466" i="15"/>
  <c r="AG466" i="15"/>
  <c r="AT492" i="15"/>
  <c r="AT509" i="15"/>
  <c r="AU509" i="15" s="1"/>
  <c r="AV509" i="15" s="1"/>
  <c r="AW509" i="15" s="1"/>
  <c r="AH509" i="15"/>
  <c r="AI505" i="15"/>
  <c r="AJ505" i="15" s="1"/>
  <c r="AK505" i="15" s="1"/>
  <c r="AL505" i="15" s="1"/>
  <c r="AM505" i="15" s="1"/>
  <c r="AN505" i="15" s="1"/>
  <c r="AO505" i="15" s="1"/>
  <c r="AP505" i="15" s="1"/>
  <c r="AQ505" i="15" s="1"/>
  <c r="AR505" i="15" s="1"/>
  <c r="K452" i="15"/>
  <c r="AG452" i="15"/>
  <c r="K422" i="15"/>
  <c r="AG422" i="15"/>
  <c r="K399" i="15"/>
  <c r="AG399" i="15"/>
  <c r="AH399" i="15" s="1"/>
  <c r="AI399" i="15" s="1"/>
  <c r="AJ399" i="15" s="1"/>
  <c r="AK399" i="15" s="1"/>
  <c r="AL399" i="15" s="1"/>
  <c r="AM399" i="15" s="1"/>
  <c r="AN399" i="15" s="1"/>
  <c r="AO399" i="15" s="1"/>
  <c r="AP399" i="15" s="1"/>
  <c r="AQ399" i="15" s="1"/>
  <c r="AR399" i="15" s="1"/>
  <c r="K377" i="15"/>
  <c r="AG377" i="15"/>
  <c r="K352" i="15"/>
  <c r="AG352" i="15"/>
  <c r="K322" i="15"/>
  <c r="AG322" i="15"/>
  <c r="K299" i="15"/>
  <c r="AG299" i="15"/>
  <c r="K277" i="15"/>
  <c r="AG277" i="15"/>
  <c r="D255" i="15"/>
  <c r="AG255" i="15"/>
  <c r="D233" i="15"/>
  <c r="AG233" i="15"/>
  <c r="D211" i="15"/>
  <c r="AG211" i="15"/>
  <c r="K189" i="15"/>
  <c r="AG189" i="15"/>
  <c r="D167" i="15"/>
  <c r="AG167" i="15"/>
  <c r="D145" i="15"/>
  <c r="AG145" i="15"/>
  <c r="K114" i="15"/>
  <c r="AG114" i="15"/>
  <c r="K92" i="15"/>
  <c r="AG92" i="15"/>
  <c r="K70" i="15"/>
  <c r="AG70" i="15"/>
  <c r="D485" i="15"/>
  <c r="AG485" i="15"/>
  <c r="K465" i="15"/>
  <c r="AG465" i="15"/>
  <c r="AT495" i="15"/>
  <c r="AU495" i="15" s="1"/>
  <c r="AV495" i="15" s="1"/>
  <c r="AW495" i="15" s="1"/>
  <c r="K451" i="15"/>
  <c r="AG451" i="15"/>
  <c r="AH451" i="15" s="1"/>
  <c r="AI451" i="15" s="1"/>
  <c r="AJ451" i="15" s="1"/>
  <c r="AK451" i="15" s="1"/>
  <c r="AL451" i="15" s="1"/>
  <c r="AM451" i="15" s="1"/>
  <c r="AN451" i="15" s="1"/>
  <c r="AO451" i="15" s="1"/>
  <c r="AP451" i="15" s="1"/>
  <c r="AQ451" i="15" s="1"/>
  <c r="AR451" i="15" s="1"/>
  <c r="K421" i="15"/>
  <c r="AG421" i="15"/>
  <c r="K398" i="15"/>
  <c r="AG398" i="15"/>
  <c r="AH398" i="15" s="1"/>
  <c r="AI398" i="15" s="1"/>
  <c r="AJ398" i="15" s="1"/>
  <c r="AK398" i="15" s="1"/>
  <c r="AL398" i="15" s="1"/>
  <c r="AM398" i="15" s="1"/>
  <c r="AN398" i="15" s="1"/>
  <c r="AO398" i="15" s="1"/>
  <c r="AP398" i="15" s="1"/>
  <c r="AQ398" i="15" s="1"/>
  <c r="AR398" i="15" s="1"/>
  <c r="K376" i="15"/>
  <c r="AG376" i="15"/>
  <c r="K351" i="15"/>
  <c r="AG351" i="15"/>
  <c r="D321" i="15"/>
  <c r="AG321" i="15"/>
  <c r="K298" i="15"/>
  <c r="AG298" i="15"/>
  <c r="D276" i="15"/>
  <c r="AG276" i="15"/>
  <c r="K254" i="15"/>
  <c r="AG254" i="15"/>
  <c r="D232" i="15"/>
  <c r="AG232" i="15"/>
  <c r="K210" i="15"/>
  <c r="AG210" i="15"/>
  <c r="D188" i="15"/>
  <c r="AG188" i="15"/>
  <c r="D166" i="15"/>
  <c r="AG166" i="15"/>
  <c r="D144" i="15"/>
  <c r="AG144" i="15"/>
  <c r="K113" i="15"/>
  <c r="AG113" i="15"/>
  <c r="K91" i="15"/>
  <c r="AG91" i="15"/>
  <c r="K69" i="15"/>
  <c r="AG69" i="15"/>
  <c r="K484" i="15"/>
  <c r="AG484" i="15"/>
  <c r="K464" i="15"/>
  <c r="AG464" i="15"/>
  <c r="AT496" i="15"/>
  <c r="AI504" i="15"/>
  <c r="AJ504" i="15" s="1"/>
  <c r="AK504" i="15" s="1"/>
  <c r="AL504" i="15" s="1"/>
  <c r="AM504" i="15" s="1"/>
  <c r="AN504" i="15" s="1"/>
  <c r="AO504" i="15" s="1"/>
  <c r="AP504" i="15" s="1"/>
  <c r="AQ504" i="15" s="1"/>
  <c r="AR504" i="15" s="1"/>
  <c r="K449" i="15"/>
  <c r="AG449" i="15"/>
  <c r="K420" i="15"/>
  <c r="AG420" i="15"/>
  <c r="K397" i="15"/>
  <c r="AG397" i="15"/>
  <c r="K375" i="15"/>
  <c r="AG375" i="15"/>
  <c r="K112" i="15"/>
  <c r="AG112" i="15"/>
  <c r="K90" i="15"/>
  <c r="AG90" i="15"/>
  <c r="K68" i="15"/>
  <c r="AG68" i="15"/>
  <c r="D20" i="15"/>
  <c r="AG20" i="15"/>
  <c r="D483" i="15"/>
  <c r="AG483" i="15"/>
  <c r="AH555" i="15"/>
  <c r="AI555" i="15" s="1"/>
  <c r="AJ555" i="15" s="1"/>
  <c r="AK555" i="15" s="1"/>
  <c r="AL555" i="15" s="1"/>
  <c r="AM555" i="15" s="1"/>
  <c r="AN555" i="15" s="1"/>
  <c r="AO555" i="15" s="1"/>
  <c r="AP555" i="15" s="1"/>
  <c r="AQ555" i="15" s="1"/>
  <c r="AR555" i="15" s="1"/>
  <c r="AI542" i="15"/>
  <c r="AJ542" i="15" s="1"/>
  <c r="AK542" i="15" s="1"/>
  <c r="AL542" i="15" s="1"/>
  <c r="AM542" i="15" s="1"/>
  <c r="AN542" i="15" s="1"/>
  <c r="AO542" i="15" s="1"/>
  <c r="AP542" i="15" s="1"/>
  <c r="AQ542" i="15" s="1"/>
  <c r="AR542" i="15" s="1"/>
  <c r="K248" i="15"/>
  <c r="AG248" i="15"/>
  <c r="K337" i="15"/>
  <c r="AG337" i="15"/>
  <c r="K312" i="15"/>
  <c r="AG312" i="15"/>
  <c r="K290" i="15"/>
  <c r="AG290" i="15"/>
  <c r="K268" i="15"/>
  <c r="AG268" i="15"/>
  <c r="K246" i="15"/>
  <c r="AG246" i="15"/>
  <c r="K224" i="15"/>
  <c r="AG224" i="15"/>
  <c r="K202" i="15"/>
  <c r="AG202" i="15"/>
  <c r="K180" i="15"/>
  <c r="AG180" i="15"/>
  <c r="K158" i="15"/>
  <c r="AG158" i="15"/>
  <c r="K134" i="15"/>
  <c r="AG134" i="15"/>
  <c r="D61" i="15"/>
  <c r="AG61" i="15"/>
  <c r="D38" i="15"/>
  <c r="AG38" i="15"/>
  <c r="D13" i="15"/>
  <c r="AG13" i="15"/>
  <c r="AT424" i="15"/>
  <c r="AU424" i="15" s="1"/>
  <c r="AV424" i="15" s="1"/>
  <c r="AW424" i="15" s="1"/>
  <c r="AH424" i="15"/>
  <c r="K477" i="15"/>
  <c r="AG477" i="15"/>
  <c r="K230" i="15"/>
  <c r="AG230" i="15"/>
  <c r="D482" i="15"/>
  <c r="AG482" i="15"/>
  <c r="K463" i="15"/>
  <c r="AG463" i="15"/>
  <c r="AH498" i="15"/>
  <c r="K446" i="15"/>
  <c r="AG446" i="15"/>
  <c r="K418" i="15"/>
  <c r="AG418" i="15"/>
  <c r="D344" i="15"/>
  <c r="AG344" i="15"/>
  <c r="K295" i="15"/>
  <c r="AG295" i="15"/>
  <c r="K251" i="15"/>
  <c r="AG251" i="15"/>
  <c r="K207" i="15"/>
  <c r="AG207" i="15"/>
  <c r="K141" i="15"/>
  <c r="AG141" i="15"/>
  <c r="D66" i="15"/>
  <c r="AG66" i="15"/>
  <c r="D43" i="15"/>
  <c r="AG43" i="15"/>
  <c r="D18" i="15"/>
  <c r="AG18" i="15"/>
  <c r="K481" i="15"/>
  <c r="AG481" i="15"/>
  <c r="D462" i="15"/>
  <c r="AG462" i="15"/>
  <c r="AI549" i="15"/>
  <c r="AJ549" i="15" s="1"/>
  <c r="AK549" i="15" s="1"/>
  <c r="AL549" i="15" s="1"/>
  <c r="AM549" i="15" s="1"/>
  <c r="AN549" i="15" s="1"/>
  <c r="AO549" i="15" s="1"/>
  <c r="AP549" i="15" s="1"/>
  <c r="AQ549" i="15" s="1"/>
  <c r="AR549" i="15" s="1"/>
  <c r="K445" i="15"/>
  <c r="AG445" i="15"/>
  <c r="D343" i="15"/>
  <c r="AG343" i="15"/>
  <c r="K316" i="15"/>
  <c r="AG316" i="15"/>
  <c r="K294" i="15"/>
  <c r="AG294" i="15"/>
  <c r="K272" i="15"/>
  <c r="AG272" i="15"/>
  <c r="K250" i="15"/>
  <c r="AG250" i="15"/>
  <c r="K228" i="15"/>
  <c r="AG228" i="15"/>
  <c r="K206" i="15"/>
  <c r="AG206" i="15"/>
  <c r="K184" i="15"/>
  <c r="AG184" i="15"/>
  <c r="K162" i="15"/>
  <c r="AG162" i="15"/>
  <c r="K140" i="15"/>
  <c r="AG140" i="15"/>
  <c r="D65" i="15"/>
  <c r="AG65" i="15"/>
  <c r="D42" i="15"/>
  <c r="AG42" i="15"/>
  <c r="D17" i="15"/>
  <c r="AG17" i="15"/>
  <c r="K458" i="15"/>
  <c r="AG458" i="15"/>
  <c r="D461" i="15"/>
  <c r="AG461" i="15"/>
  <c r="AT501" i="15"/>
  <c r="AU501" i="15" s="1"/>
  <c r="AV501" i="15" s="1"/>
  <c r="AW501" i="15" s="1"/>
  <c r="AH501" i="15"/>
  <c r="K443" i="15"/>
  <c r="AG443" i="15"/>
  <c r="D342" i="15"/>
  <c r="AG342" i="15"/>
  <c r="K315" i="15"/>
  <c r="AG315" i="15"/>
  <c r="K293" i="15"/>
  <c r="AG293" i="15"/>
  <c r="K271" i="15"/>
  <c r="AG271" i="15"/>
  <c r="K249" i="15"/>
  <c r="AG249" i="15"/>
  <c r="K227" i="15"/>
  <c r="AG227" i="15"/>
  <c r="D205" i="15"/>
  <c r="AG205" i="15"/>
  <c r="K183" i="15"/>
  <c r="AG183" i="15"/>
  <c r="K161" i="15"/>
  <c r="AG161" i="15"/>
  <c r="K139" i="15"/>
  <c r="AG139" i="15"/>
  <c r="D64" i="15"/>
  <c r="AG64" i="15"/>
  <c r="D41" i="15"/>
  <c r="AG41" i="15"/>
  <c r="D16" i="15"/>
  <c r="AG16" i="15"/>
  <c r="K480" i="15"/>
  <c r="AG480" i="15"/>
  <c r="K442" i="15"/>
  <c r="AG442" i="15"/>
  <c r="D341" i="15"/>
  <c r="AG341" i="15"/>
  <c r="K314" i="15"/>
  <c r="AG314" i="15"/>
  <c r="K292" i="15"/>
  <c r="AG292" i="15"/>
  <c r="AH292" i="15" s="1"/>
  <c r="AI292" i="15" s="1"/>
  <c r="AJ292" i="15" s="1"/>
  <c r="AK292" i="15" s="1"/>
  <c r="AL292" i="15" s="1"/>
  <c r="AM292" i="15" s="1"/>
  <c r="AN292" i="15" s="1"/>
  <c r="AO292" i="15" s="1"/>
  <c r="AP292" i="15" s="1"/>
  <c r="AQ292" i="15" s="1"/>
  <c r="AR292" i="15" s="1"/>
  <c r="K270" i="15"/>
  <c r="AG270" i="15"/>
  <c r="K226" i="15"/>
  <c r="AG226" i="15"/>
  <c r="D204" i="15"/>
  <c r="AG204" i="15"/>
  <c r="K182" i="15"/>
  <c r="AG182" i="15"/>
  <c r="K160" i="15"/>
  <c r="AG160" i="15"/>
  <c r="K137" i="15"/>
  <c r="AG137" i="15"/>
  <c r="D63" i="15"/>
  <c r="AG63" i="15"/>
  <c r="D40" i="15"/>
  <c r="AG40" i="15"/>
  <c r="D15" i="15"/>
  <c r="AG15" i="15"/>
  <c r="AT427" i="15"/>
  <c r="AU427" i="15" s="1"/>
  <c r="AV427" i="15" s="1"/>
  <c r="AW427" i="15" s="1"/>
  <c r="AH427" i="15"/>
  <c r="K479" i="15"/>
  <c r="AG479" i="15"/>
  <c r="K340" i="15"/>
  <c r="AG340" i="15"/>
  <c r="K313" i="15"/>
  <c r="AG313" i="15"/>
  <c r="K291" i="15"/>
  <c r="AG291" i="15"/>
  <c r="K269" i="15"/>
  <c r="AG269" i="15"/>
  <c r="K247" i="15"/>
  <c r="AG247" i="15"/>
  <c r="K225" i="15"/>
  <c r="AG225" i="15"/>
  <c r="D203" i="15"/>
  <c r="AG203" i="15"/>
  <c r="K181" i="15"/>
  <c r="AG181" i="15"/>
  <c r="K159" i="15"/>
  <c r="AG159" i="15"/>
  <c r="K135" i="15"/>
  <c r="AG135" i="15"/>
  <c r="D62" i="15"/>
  <c r="AG62" i="15"/>
  <c r="AH425" i="15"/>
  <c r="K478" i="15"/>
  <c r="AG478" i="15"/>
  <c r="D335" i="15"/>
  <c r="AG335" i="15"/>
  <c r="K310" i="15"/>
  <c r="AG310" i="15"/>
  <c r="K288" i="15"/>
  <c r="AG288" i="15"/>
  <c r="D266" i="15"/>
  <c r="AG266" i="15"/>
  <c r="K244" i="15"/>
  <c r="AG244" i="15"/>
  <c r="K222" i="15"/>
  <c r="AG222" i="15"/>
  <c r="D200" i="15"/>
  <c r="AG200" i="15"/>
  <c r="K178" i="15"/>
  <c r="AG178" i="15"/>
  <c r="K156" i="15"/>
  <c r="AG156" i="15"/>
  <c r="D59" i="15"/>
  <c r="AG59" i="15"/>
  <c r="D36" i="15"/>
  <c r="AG36" i="15"/>
  <c r="D11" i="15"/>
  <c r="AG11" i="15"/>
  <c r="AT374" i="15"/>
  <c r="AU374" i="15" s="1"/>
  <c r="AV374" i="15" s="1"/>
  <c r="AW374" i="15" s="1"/>
  <c r="AH374" i="15"/>
  <c r="D475" i="15"/>
  <c r="AG475" i="15"/>
  <c r="AH519" i="15"/>
  <c r="D387" i="15"/>
  <c r="AG387" i="15"/>
  <c r="K362" i="15"/>
  <c r="AG362" i="15"/>
  <c r="K334" i="15"/>
  <c r="AG334" i="15"/>
  <c r="K309" i="15"/>
  <c r="AG309" i="15"/>
  <c r="K287" i="15"/>
  <c r="AG287" i="15"/>
  <c r="K265" i="15"/>
  <c r="AG265" i="15"/>
  <c r="K243" i="15"/>
  <c r="AG243" i="15"/>
  <c r="K221" i="15"/>
  <c r="AG221" i="15"/>
  <c r="K199" i="15"/>
  <c r="AG199" i="15"/>
  <c r="K177" i="15"/>
  <c r="AG177" i="15"/>
  <c r="K155" i="15"/>
  <c r="AG155" i="15"/>
  <c r="D130" i="15"/>
  <c r="AG130" i="15"/>
  <c r="D58" i="15"/>
  <c r="AG58" i="15"/>
  <c r="D35" i="15"/>
  <c r="AG35" i="15"/>
  <c r="AT367" i="15"/>
  <c r="AU367" i="15" s="1"/>
  <c r="AV367" i="15" s="1"/>
  <c r="AW367" i="15" s="1"/>
  <c r="AH367" i="15"/>
  <c r="K474" i="15"/>
  <c r="AG474" i="15"/>
  <c r="D473" i="15"/>
  <c r="D465" i="15"/>
  <c r="K27" i="15"/>
  <c r="D27" i="15"/>
  <c r="K8" i="15"/>
  <c r="D8" i="15"/>
  <c r="K23" i="15"/>
  <c r="D23" i="15"/>
  <c r="K45" i="15"/>
  <c r="D45" i="15"/>
  <c r="K10" i="15"/>
  <c r="D10" i="15"/>
  <c r="K56" i="15"/>
  <c r="D56" i="15"/>
  <c r="K7" i="15"/>
  <c r="D7" i="15"/>
  <c r="K51" i="15"/>
  <c r="D51" i="15"/>
  <c r="K26" i="15"/>
  <c r="D26" i="15"/>
  <c r="K3" i="15"/>
  <c r="D3" i="15"/>
  <c r="K48" i="15"/>
  <c r="D48" i="15"/>
  <c r="K22" i="15"/>
  <c r="D22" i="15"/>
  <c r="K46" i="15"/>
  <c r="D46" i="15"/>
  <c r="K21" i="15"/>
  <c r="D21" i="15"/>
  <c r="K31" i="15"/>
  <c r="D31" i="15"/>
  <c r="K6" i="15"/>
  <c r="D6" i="15"/>
  <c r="K53" i="15"/>
  <c r="D53" i="15"/>
  <c r="K28" i="15"/>
  <c r="D28" i="15"/>
  <c r="K5" i="15"/>
  <c r="D5" i="15"/>
  <c r="K52" i="15"/>
  <c r="D52" i="15"/>
  <c r="K4" i="15"/>
  <c r="D4" i="15"/>
  <c r="K50" i="15"/>
  <c r="D50" i="15"/>
  <c r="K25" i="15"/>
  <c r="D25" i="15"/>
  <c r="K49" i="15"/>
  <c r="D49" i="15"/>
  <c r="D481" i="15"/>
  <c r="D98" i="15"/>
  <c r="K475" i="15"/>
  <c r="D476" i="15"/>
  <c r="D464" i="15"/>
  <c r="D486" i="15"/>
  <c r="D479" i="15"/>
  <c r="K166" i="15"/>
  <c r="D402" i="15"/>
  <c r="D468" i="15"/>
  <c r="K406" i="15"/>
  <c r="D113" i="15"/>
  <c r="D239" i="15"/>
  <c r="D214" i="15"/>
  <c r="K483" i="15"/>
  <c r="D159" i="15"/>
  <c r="D151" i="15"/>
  <c r="D469" i="15"/>
  <c r="K55" i="15"/>
  <c r="D331" i="15"/>
  <c r="D330" i="15"/>
  <c r="D484" i="15"/>
  <c r="K170" i="15"/>
  <c r="D256" i="15"/>
  <c r="D114" i="15"/>
  <c r="D488" i="15"/>
  <c r="D474" i="15"/>
  <c r="K146" i="15"/>
  <c r="D332" i="15"/>
  <c r="D195" i="15"/>
  <c r="D70" i="15"/>
  <c r="K145" i="15"/>
  <c r="D191" i="15"/>
  <c r="D69" i="15"/>
  <c r="D190" i="15"/>
  <c r="D422" i="15"/>
  <c r="D328" i="15"/>
  <c r="D181" i="15"/>
  <c r="K147" i="15"/>
  <c r="D213" i="15"/>
  <c r="D71" i="15"/>
  <c r="K54" i="15"/>
  <c r="D305" i="15"/>
  <c r="D314" i="15"/>
  <c r="D313" i="15"/>
  <c r="K233" i="15"/>
  <c r="D351" i="15"/>
  <c r="K276" i="15"/>
  <c r="D302" i="15"/>
  <c r="K192" i="15"/>
  <c r="D300" i="15"/>
  <c r="D489" i="15"/>
  <c r="K169" i="15"/>
  <c r="K168" i="15"/>
  <c r="D453" i="15"/>
  <c r="D234" i="15"/>
  <c r="D452" i="15"/>
  <c r="D72" i="15"/>
  <c r="D401" i="15"/>
  <c r="D137" i="15"/>
  <c r="D315" i="15"/>
  <c r="D135" i="15"/>
  <c r="D376" i="15"/>
  <c r="D283" i="15"/>
  <c r="D287" i="15"/>
  <c r="D286" i="15"/>
  <c r="D284" i="15"/>
  <c r="D381" i="15"/>
  <c r="K236" i="15"/>
  <c r="D354" i="15"/>
  <c r="D244" i="15"/>
  <c r="D155" i="15"/>
  <c r="K387" i="15"/>
  <c r="K235" i="15"/>
  <c r="K126" i="15"/>
  <c r="D243" i="15"/>
  <c r="D152" i="15"/>
  <c r="D97" i="15"/>
  <c r="K461" i="15"/>
  <c r="K384" i="15"/>
  <c r="D423" i="15"/>
  <c r="D308" i="15"/>
  <c r="D242" i="15"/>
  <c r="D96" i="15"/>
  <c r="D380" i="15"/>
  <c r="D280" i="15"/>
  <c r="K237" i="15"/>
  <c r="D426" i="15"/>
  <c r="K124" i="15"/>
  <c r="D307" i="15"/>
  <c r="D150" i="15"/>
  <c r="D95" i="15"/>
  <c r="K232" i="15"/>
  <c r="D421" i="15"/>
  <c r="D306" i="15"/>
  <c r="D238" i="15"/>
  <c r="D149" i="15"/>
  <c r="D94" i="15"/>
  <c r="K203" i="15"/>
  <c r="D148" i="15"/>
  <c r="D91" i="15"/>
  <c r="K196" i="15"/>
  <c r="D405" i="15"/>
  <c r="D340" i="15"/>
  <c r="D304" i="15"/>
  <c r="D74" i="15"/>
  <c r="K193" i="15"/>
  <c r="K57" i="15"/>
  <c r="D303" i="15"/>
  <c r="D73" i="15"/>
  <c r="D478" i="15"/>
  <c r="K167" i="15"/>
  <c r="D383" i="15"/>
  <c r="D329" i="15"/>
  <c r="D285" i="15"/>
  <c r="D487" i="15"/>
  <c r="K482" i="15"/>
  <c r="D198" i="15"/>
  <c r="D382" i="15"/>
  <c r="D194" i="15"/>
  <c r="K255" i="15"/>
  <c r="D428" i="15"/>
  <c r="D269" i="15"/>
  <c r="D161" i="15"/>
  <c r="D115" i="15"/>
  <c r="D471" i="15"/>
  <c r="K262" i="15"/>
  <c r="D379" i="15"/>
  <c r="D279" i="15"/>
  <c r="D278" i="15"/>
  <c r="K407" i="15"/>
  <c r="K240" i="15"/>
  <c r="D316" i="15"/>
  <c r="D257" i="15"/>
  <c r="D160" i="15"/>
  <c r="D470" i="15"/>
  <c r="D375" i="15"/>
  <c r="D337" i="15"/>
  <c r="D336" i="15"/>
  <c r="K431" i="15"/>
  <c r="K324" i="15"/>
  <c r="K212" i="15"/>
  <c r="K130" i="15"/>
  <c r="D290" i="15"/>
  <c r="D260" i="15"/>
  <c r="K205" i="15"/>
  <c r="D455" i="15"/>
  <c r="D353" i="15"/>
  <c r="D289" i="15"/>
  <c r="D259" i="15"/>
  <c r="D163" i="15"/>
  <c r="D134" i="15"/>
  <c r="D76" i="15"/>
  <c r="K485" i="15"/>
  <c r="K321" i="15"/>
  <c r="K204" i="15"/>
  <c r="D454" i="15"/>
  <c r="D352" i="15"/>
  <c r="D322" i="15"/>
  <c r="D288" i="15"/>
  <c r="D258" i="15"/>
  <c r="D162" i="15"/>
  <c r="D75" i="15"/>
  <c r="D477" i="15"/>
  <c r="K462" i="15"/>
  <c r="K266" i="15"/>
  <c r="D156" i="15"/>
  <c r="K386" i="15"/>
  <c r="D378" i="15"/>
  <c r="D312" i="15"/>
  <c r="D282" i="15"/>
  <c r="D241" i="15"/>
  <c r="D154" i="15"/>
  <c r="D118" i="15"/>
  <c r="K385" i="15"/>
  <c r="K188" i="15"/>
  <c r="D377" i="15"/>
  <c r="D309" i="15"/>
  <c r="D281" i="15"/>
  <c r="D153" i="15"/>
  <c r="D117" i="15"/>
  <c r="K34" i="15"/>
  <c r="D420" i="15"/>
  <c r="D268" i="15"/>
  <c r="D176" i="15"/>
  <c r="D111" i="15"/>
  <c r="K472" i="15"/>
  <c r="K33" i="15"/>
  <c r="D361" i="15"/>
  <c r="D267" i="15"/>
  <c r="D175" i="15"/>
  <c r="K32" i="15"/>
  <c r="D360" i="15"/>
  <c r="D220" i="15"/>
  <c r="D174" i="15"/>
  <c r="D359" i="15"/>
  <c r="D265" i="15"/>
  <c r="D219" i="15"/>
  <c r="D173" i="15"/>
  <c r="D141" i="15"/>
  <c r="D358" i="15"/>
  <c r="D264" i="15"/>
  <c r="D218" i="15"/>
  <c r="D172" i="15"/>
  <c r="D140" i="15"/>
  <c r="K215" i="15"/>
  <c r="D357" i="15"/>
  <c r="D294" i="15"/>
  <c r="D263" i="15"/>
  <c r="D217" i="15"/>
  <c r="D171" i="15"/>
  <c r="K467" i="15"/>
  <c r="K335" i="15"/>
  <c r="D356" i="15"/>
  <c r="D293" i="15"/>
  <c r="D216" i="15"/>
  <c r="D93" i="15"/>
  <c r="D180" i="15"/>
  <c r="K432" i="15"/>
  <c r="D400" i="15"/>
  <c r="D355" i="15"/>
  <c r="D291" i="15"/>
  <c r="D261" i="15"/>
  <c r="D92" i="15"/>
  <c r="D318" i="15"/>
  <c r="D110" i="15"/>
  <c r="K346" i="15"/>
  <c r="D346" i="15"/>
  <c r="K320" i="15"/>
  <c r="D320" i="15"/>
  <c r="K297" i="15"/>
  <c r="D297" i="15"/>
  <c r="K275" i="15"/>
  <c r="D275" i="15"/>
  <c r="K253" i="15"/>
  <c r="D253" i="15"/>
  <c r="K231" i="15"/>
  <c r="D231" i="15"/>
  <c r="K209" i="15"/>
  <c r="D209" i="15"/>
  <c r="K187" i="15"/>
  <c r="D187" i="15"/>
  <c r="K165" i="15"/>
  <c r="D165" i="15"/>
  <c r="K143" i="15"/>
  <c r="D143" i="15"/>
  <c r="K20" i="15"/>
  <c r="D317" i="15"/>
  <c r="D164" i="15"/>
  <c r="D139" i="15"/>
  <c r="K416" i="15"/>
  <c r="D416" i="15"/>
  <c r="K393" i="15"/>
  <c r="D393" i="15"/>
  <c r="K370" i="15"/>
  <c r="D370" i="15"/>
  <c r="K441" i="15"/>
  <c r="D441" i="15"/>
  <c r="K414" i="15"/>
  <c r="D414" i="15"/>
  <c r="K391" i="15"/>
  <c r="D391" i="15"/>
  <c r="K368" i="15"/>
  <c r="K106" i="15"/>
  <c r="D106" i="15"/>
  <c r="K84" i="15"/>
  <c r="D84" i="15"/>
  <c r="K62" i="15"/>
  <c r="K39" i="15"/>
  <c r="K14" i="15"/>
  <c r="K200" i="15"/>
  <c r="D208" i="15"/>
  <c r="D183" i="15"/>
  <c r="D158" i="15"/>
  <c r="K44" i="15"/>
  <c r="K19" i="15"/>
  <c r="K66" i="15"/>
  <c r="K440" i="15"/>
  <c r="D440" i="15"/>
  <c r="K413" i="15"/>
  <c r="K390" i="15"/>
  <c r="D390" i="15"/>
  <c r="K366" i="15"/>
  <c r="D366" i="15"/>
  <c r="K105" i="15"/>
  <c r="D105" i="15"/>
  <c r="D83" i="15"/>
  <c r="K83" i="15"/>
  <c r="K61" i="15"/>
  <c r="K38" i="15"/>
  <c r="K13" i="15"/>
  <c r="D362" i="15"/>
  <c r="D334" i="15"/>
  <c r="D310" i="15"/>
  <c r="D207" i="15"/>
  <c r="D182" i="15"/>
  <c r="D157" i="15"/>
  <c r="D132" i="15"/>
  <c r="K102" i="15"/>
  <c r="D102" i="15"/>
  <c r="D80" i="15"/>
  <c r="K80" i="15"/>
  <c r="K58" i="15"/>
  <c r="D449" i="15"/>
  <c r="D229" i="15"/>
  <c r="D179" i="15"/>
  <c r="D448" i="15"/>
  <c r="D228" i="15"/>
  <c r="D178" i="15"/>
  <c r="D446" i="15"/>
  <c r="D252" i="15"/>
  <c r="D227" i="15"/>
  <c r="D202" i="15"/>
  <c r="D177" i="15"/>
  <c r="K373" i="15"/>
  <c r="D373" i="15"/>
  <c r="K345" i="15"/>
  <c r="D345" i="15"/>
  <c r="K395" i="15"/>
  <c r="D395" i="15"/>
  <c r="K372" i="15"/>
  <c r="D372" i="15"/>
  <c r="K88" i="15"/>
  <c r="D88" i="15"/>
  <c r="K43" i="15"/>
  <c r="K18" i="15"/>
  <c r="K417" i="15"/>
  <c r="K394" i="15"/>
  <c r="D394" i="15"/>
  <c r="K371" i="15"/>
  <c r="D371" i="15"/>
  <c r="K109" i="15"/>
  <c r="D109" i="15"/>
  <c r="K87" i="15"/>
  <c r="D87" i="15"/>
  <c r="K65" i="15"/>
  <c r="K42" i="15"/>
  <c r="K17" i="15"/>
  <c r="D419" i="15"/>
  <c r="D186" i="15"/>
  <c r="D418" i="15"/>
  <c r="D185" i="15"/>
  <c r="D445" i="15"/>
  <c r="D251" i="15"/>
  <c r="D226" i="15"/>
  <c r="D201" i="15"/>
  <c r="D443" i="15"/>
  <c r="D397" i="15"/>
  <c r="D250" i="15"/>
  <c r="D225" i="15"/>
  <c r="K108" i="15"/>
  <c r="D108" i="15"/>
  <c r="K86" i="15"/>
  <c r="D86" i="15"/>
  <c r="K64" i="15"/>
  <c r="K41" i="15"/>
  <c r="K16" i="15"/>
  <c r="K344" i="15"/>
  <c r="D442" i="15"/>
  <c r="D396" i="15"/>
  <c r="D274" i="15"/>
  <c r="D249" i="15"/>
  <c r="D224" i="15"/>
  <c r="D199" i="15"/>
  <c r="K341" i="15"/>
  <c r="D296" i="15"/>
  <c r="D271" i="15"/>
  <c r="D246" i="15"/>
  <c r="D221" i="15"/>
  <c r="D68" i="15"/>
  <c r="K415" i="15"/>
  <c r="D415" i="15"/>
  <c r="K392" i="15"/>
  <c r="D392" i="15"/>
  <c r="K369" i="15"/>
  <c r="D369" i="15"/>
  <c r="K107" i="15"/>
  <c r="D107" i="15"/>
  <c r="K85" i="15"/>
  <c r="D85" i="15"/>
  <c r="K63" i="15"/>
  <c r="K40" i="15"/>
  <c r="K15" i="15"/>
  <c r="D184" i="15"/>
  <c r="K439" i="15"/>
  <c r="D439" i="15"/>
  <c r="K412" i="15"/>
  <c r="D412" i="15"/>
  <c r="K389" i="15"/>
  <c r="D389" i="15"/>
  <c r="K365" i="15"/>
  <c r="D365" i="15"/>
  <c r="K104" i="15"/>
  <c r="D104" i="15"/>
  <c r="K82" i="15"/>
  <c r="D82" i="15"/>
  <c r="K60" i="15"/>
  <c r="K37" i="15"/>
  <c r="K12" i="15"/>
  <c r="D206" i="15"/>
  <c r="D90" i="15"/>
  <c r="K438" i="15"/>
  <c r="D438" i="15"/>
  <c r="K411" i="15"/>
  <c r="D411" i="15"/>
  <c r="K388" i="15"/>
  <c r="D388" i="15"/>
  <c r="K363" i="15"/>
  <c r="D363" i="15"/>
  <c r="K131" i="15"/>
  <c r="D131" i="15"/>
  <c r="K103" i="15"/>
  <c r="D81" i="15"/>
  <c r="K81" i="15"/>
  <c r="K59" i="15"/>
  <c r="K36" i="15"/>
  <c r="K11" i="15"/>
  <c r="D89" i="15"/>
  <c r="K437" i="15"/>
  <c r="K410" i="15"/>
  <c r="D410" i="15"/>
  <c r="K343" i="15"/>
  <c r="D273" i="15"/>
  <c r="D248" i="15"/>
  <c r="D223" i="15"/>
  <c r="K342" i="15"/>
  <c r="K35" i="15"/>
  <c r="D272" i="15"/>
  <c r="D247" i="15"/>
  <c r="D222" i="15"/>
  <c r="D295" i="15"/>
  <c r="D270" i="15"/>
  <c r="D245" i="15"/>
  <c r="D142" i="15"/>
  <c r="D112" i="15"/>
  <c r="D67" i="15"/>
  <c r="D435" i="15"/>
  <c r="D433" i="15"/>
  <c r="K457" i="15"/>
  <c r="D2" i="15"/>
  <c r="K211" i="15"/>
  <c r="K144" i="15"/>
  <c r="K78" i="15"/>
  <c r="D458" i="15"/>
  <c r="D409" i="15"/>
  <c r="D299" i="15"/>
  <c r="D277" i="15"/>
  <c r="D189" i="15"/>
  <c r="D123" i="15"/>
  <c r="D101" i="15"/>
  <c r="D79" i="15"/>
  <c r="D129" i="15"/>
  <c r="K77" i="15"/>
  <c r="D430" i="15"/>
  <c r="D408" i="15"/>
  <c r="D298" i="15"/>
  <c r="D254" i="15"/>
  <c r="D210" i="15"/>
  <c r="D122" i="15"/>
  <c r="D100" i="15"/>
  <c r="D456" i="15"/>
  <c r="D121" i="15"/>
  <c r="D99" i="15"/>
  <c r="J290" i="15"/>
  <c r="AS290" i="15" s="1"/>
  <c r="J2" i="15"/>
  <c r="AS2" i="15" s="1"/>
  <c r="J394" i="15"/>
  <c r="AS394" i="15" s="1"/>
  <c r="J372" i="15"/>
  <c r="AS372" i="15" s="1"/>
  <c r="J350" i="15"/>
  <c r="AS350" i="15" s="1"/>
  <c r="AT350" i="15" s="1"/>
  <c r="AU350" i="15" s="1"/>
  <c r="AV350" i="15" s="1"/>
  <c r="AW350" i="15" s="1"/>
  <c r="J433" i="15"/>
  <c r="AS433" i="15" s="1"/>
  <c r="J250" i="15"/>
  <c r="AS250" i="15" s="1"/>
  <c r="J416" i="15"/>
  <c r="AS416" i="15" s="1"/>
  <c r="J393" i="15"/>
  <c r="AS393" i="15" s="1"/>
  <c r="J371" i="15"/>
  <c r="AS371" i="15" s="1"/>
  <c r="J349" i="15"/>
  <c r="AS349" i="15" s="1"/>
  <c r="AT349" i="15" s="1"/>
  <c r="AU349" i="15" s="1"/>
  <c r="AV349" i="15" s="1"/>
  <c r="AW349" i="15" s="1"/>
  <c r="J32" i="15"/>
  <c r="AS32" i="15" s="1"/>
  <c r="J10" i="15"/>
  <c r="AS10" i="15" s="1"/>
  <c r="J77" i="15"/>
  <c r="AS77" i="15" s="1"/>
  <c r="J432" i="15"/>
  <c r="AS432" i="15" s="1"/>
  <c r="J404" i="15"/>
  <c r="AS404" i="15" s="1"/>
  <c r="AT404" i="15" s="1"/>
  <c r="AU404" i="15" s="1"/>
  <c r="AV404" i="15" s="1"/>
  <c r="AW404" i="15" s="1"/>
  <c r="J247" i="15"/>
  <c r="AS247" i="15" s="1"/>
  <c r="J120" i="15"/>
  <c r="AS120" i="15" s="1"/>
  <c r="AT120" i="15" s="1"/>
  <c r="AU120" i="15" s="1"/>
  <c r="AV120" i="15" s="1"/>
  <c r="AW120" i="15" s="1"/>
  <c r="J42" i="15"/>
  <c r="AS42" i="15" s="1"/>
  <c r="J11" i="15"/>
  <c r="AS11" i="15" s="1"/>
  <c r="J276" i="15"/>
  <c r="AS276" i="15" s="1"/>
  <c r="J246" i="15"/>
  <c r="AS246" i="15" s="1"/>
  <c r="J213" i="15"/>
  <c r="AS213" i="15" s="1"/>
  <c r="J3" i="15"/>
  <c r="AS3" i="15" s="1"/>
  <c r="J365" i="15"/>
  <c r="AS365" i="15" s="1"/>
  <c r="J334" i="15"/>
  <c r="AS334" i="15" s="1"/>
  <c r="J114" i="15"/>
  <c r="AS114" i="15" s="1"/>
  <c r="J298" i="15"/>
  <c r="AS298" i="15" s="1"/>
  <c r="J268" i="15"/>
  <c r="AS268" i="15" s="1"/>
  <c r="J64" i="15"/>
  <c r="AS64" i="15" s="1"/>
  <c r="J33" i="15"/>
  <c r="AS33" i="15" s="1"/>
  <c r="J297" i="15"/>
  <c r="AS297" i="15" s="1"/>
  <c r="J94" i="15"/>
  <c r="AS94" i="15" s="1"/>
  <c r="J423" i="15"/>
  <c r="AS423" i="15" s="1"/>
  <c r="J389" i="15"/>
  <c r="AS389" i="15" s="1"/>
  <c r="J234" i="15"/>
  <c r="AS234" i="15" s="1"/>
  <c r="J203" i="15"/>
  <c r="AS203" i="15" s="1"/>
  <c r="J91" i="15"/>
  <c r="AS91" i="15" s="1"/>
  <c r="J28" i="15"/>
  <c r="AS28" i="15" s="1"/>
  <c r="J453" i="15"/>
  <c r="AS453" i="15" s="1"/>
  <c r="J422" i="15"/>
  <c r="AS422" i="15" s="1"/>
  <c r="J388" i="15"/>
  <c r="AS388" i="15" s="1"/>
  <c r="J202" i="15"/>
  <c r="AS202" i="15" s="1"/>
  <c r="J137" i="15"/>
  <c r="AS137" i="15" s="1"/>
  <c r="J421" i="15"/>
  <c r="AS421" i="15" s="1"/>
  <c r="J387" i="15"/>
  <c r="AS387" i="15" s="1"/>
  <c r="J356" i="15"/>
  <c r="AS356" i="15" s="1"/>
  <c r="J322" i="15"/>
  <c r="AS322" i="15" s="1"/>
  <c r="J201" i="15"/>
  <c r="AS201" i="15" s="1"/>
  <c r="J136" i="15"/>
  <c r="AS136" i="15" s="1"/>
  <c r="AT136" i="15" s="1"/>
  <c r="AU136" i="15" s="1"/>
  <c r="AV136" i="15" s="1"/>
  <c r="AW136" i="15" s="1"/>
  <c r="J236" i="15"/>
  <c r="AS236" i="15" s="1"/>
  <c r="J344" i="15"/>
  <c r="AS344" i="15" s="1"/>
  <c r="J224" i="15"/>
  <c r="AS224" i="15" s="1"/>
  <c r="J190" i="15"/>
  <c r="AS190" i="15" s="1"/>
  <c r="J159" i="15"/>
  <c r="AS159" i="15" s="1"/>
  <c r="J125" i="15"/>
  <c r="AS125" i="15" s="1"/>
  <c r="AT125" i="15" s="1"/>
  <c r="AU125" i="15" s="1"/>
  <c r="AV125" i="15" s="1"/>
  <c r="AW125" i="15" s="1"/>
  <c r="J439" i="15"/>
  <c r="AS439" i="15" s="1"/>
  <c r="J413" i="15"/>
  <c r="AS413" i="15" s="1"/>
  <c r="AT413" i="15" s="1"/>
  <c r="AU413" i="15" s="1"/>
  <c r="AV413" i="15" s="1"/>
  <c r="AW413" i="15" s="1"/>
  <c r="J29" i="15"/>
  <c r="AS29" i="15" s="1"/>
  <c r="AT29" i="15" s="1"/>
  <c r="AU29" i="15" s="1"/>
  <c r="AV29" i="15" s="1"/>
  <c r="AW29" i="15" s="1"/>
  <c r="J435" i="15"/>
  <c r="AS435" i="15" s="1"/>
  <c r="J93" i="15"/>
  <c r="AS93" i="15" s="1"/>
  <c r="J71" i="15"/>
  <c r="AS71" i="15" s="1"/>
  <c r="J49" i="15"/>
  <c r="AS49" i="15" s="1"/>
  <c r="J5" i="15"/>
  <c r="AS5" i="15" s="1"/>
  <c r="J92" i="15"/>
  <c r="AS92" i="15" s="1"/>
  <c r="J70" i="15"/>
  <c r="AS70" i="15" s="1"/>
  <c r="J48" i="15"/>
  <c r="AS48" i="15" s="1"/>
  <c r="J4" i="15"/>
  <c r="AS4" i="15" s="1"/>
  <c r="J269" i="15"/>
  <c r="AS269" i="15" s="1"/>
  <c r="J218" i="15"/>
  <c r="AS218" i="15" s="1"/>
  <c r="J196" i="15"/>
  <c r="AS196" i="15" s="1"/>
  <c r="J174" i="15"/>
  <c r="AS174" i="15" s="1"/>
  <c r="J152" i="15"/>
  <c r="AS152" i="15" s="1"/>
  <c r="J130" i="15"/>
  <c r="AS130" i="15" s="1"/>
  <c r="J108" i="15"/>
  <c r="AS108" i="15" s="1"/>
  <c r="J386" i="15"/>
  <c r="AS386" i="15" s="1"/>
  <c r="J291" i="15"/>
  <c r="AS291" i="15" s="1"/>
  <c r="J215" i="15"/>
  <c r="AS215" i="15" s="1"/>
  <c r="J193" i="15"/>
  <c r="AS193" i="15" s="1"/>
  <c r="J171" i="15"/>
  <c r="AS171" i="15" s="1"/>
  <c r="J149" i="15"/>
  <c r="AS149" i="15" s="1"/>
  <c r="J127" i="15"/>
  <c r="AS127" i="15" s="1"/>
  <c r="J105" i="15"/>
  <c r="AS105" i="15" s="1"/>
  <c r="J83" i="15"/>
  <c r="AS83" i="15" s="1"/>
  <c r="J61" i="15"/>
  <c r="AS61" i="15" s="1"/>
  <c r="J39" i="15"/>
  <c r="AS39" i="15" s="1"/>
  <c r="J86" i="15"/>
  <c r="AS86" i="15" s="1"/>
  <c r="J411" i="15"/>
  <c r="AS411" i="15" s="1"/>
  <c r="J303" i="15"/>
  <c r="AS303" i="15" s="1"/>
  <c r="J281" i="15"/>
  <c r="AS281" i="15" s="1"/>
  <c r="J259" i="15"/>
  <c r="AS259" i="15" s="1"/>
  <c r="J237" i="15"/>
  <c r="AS237" i="15" s="1"/>
  <c r="J214" i="15"/>
  <c r="AS214" i="15" s="1"/>
  <c r="J192" i="15"/>
  <c r="AS192" i="15" s="1"/>
  <c r="J170" i="15"/>
  <c r="AS170" i="15" s="1"/>
  <c r="J148" i="15"/>
  <c r="AS148" i="15" s="1"/>
  <c r="J126" i="15"/>
  <c r="AS126" i="15" s="1"/>
  <c r="J104" i="15"/>
  <c r="AS104" i="15" s="1"/>
  <c r="J82" i="15"/>
  <c r="AS82" i="15" s="1"/>
  <c r="J60" i="15"/>
  <c r="AS60" i="15" s="1"/>
  <c r="J410" i="15"/>
  <c r="AS410" i="15" s="1"/>
  <c r="J345" i="15"/>
  <c r="AS345" i="15" s="1"/>
  <c r="J225" i="15"/>
  <c r="AS225" i="15" s="1"/>
  <c r="J81" i="15"/>
  <c r="AS81" i="15" s="1"/>
  <c r="J378" i="15"/>
  <c r="AS378" i="15" s="1"/>
  <c r="J313" i="15"/>
  <c r="AS313" i="15" s="1"/>
  <c r="J158" i="15"/>
  <c r="AS158" i="15" s="1"/>
  <c r="J124" i="15"/>
  <c r="AS124" i="15" s="1"/>
  <c r="J328" i="15"/>
  <c r="AS328" i="15" s="1"/>
  <c r="J327" i="15"/>
  <c r="AS327" i="15" s="1"/>
  <c r="J438" i="15"/>
  <c r="AS438" i="15" s="1"/>
  <c r="J282" i="15"/>
  <c r="AS282" i="15" s="1"/>
  <c r="J157" i="15"/>
  <c r="AS157" i="15" s="1"/>
  <c r="J279" i="15"/>
  <c r="AS279" i="15" s="1"/>
  <c r="J347" i="15"/>
  <c r="AS347" i="15" s="1"/>
  <c r="AT347" i="15" s="1"/>
  <c r="AU347" i="15" s="1"/>
  <c r="AV347" i="15" s="1"/>
  <c r="AW347" i="15" s="1"/>
  <c r="J31" i="15"/>
  <c r="AS31" i="15" s="1"/>
  <c r="J9" i="15"/>
  <c r="AS9" i="15" s="1"/>
  <c r="AT9" i="15" s="1"/>
  <c r="AU9" i="15" s="1"/>
  <c r="AV9" i="15" s="1"/>
  <c r="AW9" i="15" s="1"/>
  <c r="B33" i="24" l="1"/>
  <c r="F33" i="24"/>
  <c r="D2" i="8"/>
  <c r="M19" i="24"/>
  <c r="AU513" i="15"/>
  <c r="AV521" i="15"/>
  <c r="AW521" i="15" s="1"/>
  <c r="AT127" i="15"/>
  <c r="AU127" i="15" s="1"/>
  <c r="AU480" i="15"/>
  <c r="AU339" i="15"/>
  <c r="AU540" i="15"/>
  <c r="AV540" i="15" s="1"/>
  <c r="AW540" i="15" s="1"/>
  <c r="AU530" i="15"/>
  <c r="AU515" i="15"/>
  <c r="AV515" i="15" s="1"/>
  <c r="AW515" i="15" s="1"/>
  <c r="AU512" i="15"/>
  <c r="AV539" i="15"/>
  <c r="AW539" i="15" s="1"/>
  <c r="AU494" i="15"/>
  <c r="AV494" i="15" s="1"/>
  <c r="AW494" i="15" s="1"/>
  <c r="AU499" i="15"/>
  <c r="AV499" i="15" s="1"/>
  <c r="AW499" i="15" s="1"/>
  <c r="AU524" i="15"/>
  <c r="AV524" i="15" s="1"/>
  <c r="AW524" i="15" s="1"/>
  <c r="AP2" i="22"/>
  <c r="AU2" i="22"/>
  <c r="AU493" i="15"/>
  <c r="AV493" i="15" s="1"/>
  <c r="AW493" i="15" s="1"/>
  <c r="AU551" i="15"/>
  <c r="AV551" i="15" s="1"/>
  <c r="AW551" i="15" s="1"/>
  <c r="AU557" i="15"/>
  <c r="AV557" i="15" s="1"/>
  <c r="AW557" i="15" s="1"/>
  <c r="AU403" i="15"/>
  <c r="AV403" i="15" s="1"/>
  <c r="AW403" i="15" s="1"/>
  <c r="AV547" i="15"/>
  <c r="AU492" i="15"/>
  <c r="AU519" i="15"/>
  <c r="AV519" i="15" s="1"/>
  <c r="AW519" i="15" s="1"/>
  <c r="AU558" i="15"/>
  <c r="AV558" i="15" s="1"/>
  <c r="AW558" i="15" s="1"/>
  <c r="B3" i="20"/>
  <c r="AU522" i="15"/>
  <c r="AV522" i="15" s="1"/>
  <c r="AW522" i="15" s="1"/>
  <c r="AU556" i="15"/>
  <c r="AV556" i="15" s="1"/>
  <c r="AW556" i="15" s="1"/>
  <c r="AU535" i="15"/>
  <c r="AV535" i="15" s="1"/>
  <c r="AW535" i="15" s="1"/>
  <c r="AU523" i="15"/>
  <c r="AV523" i="15" s="1"/>
  <c r="AW523" i="15" s="1"/>
  <c r="AV491" i="15"/>
  <c r="AU496" i="15"/>
  <c r="AQ547" i="15"/>
  <c r="AU503" i="15"/>
  <c r="AV503" i="15" s="1"/>
  <c r="AW503" i="15" s="1"/>
  <c r="AU425" i="15"/>
  <c r="AV425" i="15" s="1"/>
  <c r="AW425" i="15" s="1"/>
  <c r="AU544" i="15"/>
  <c r="AV544" i="15" s="1"/>
  <c r="AW544" i="15" s="1"/>
  <c r="AD271" i="15"/>
  <c r="AB271" i="15"/>
  <c r="AT271" i="15" s="1"/>
  <c r="AC271" i="15"/>
  <c r="X271" i="15"/>
  <c r="V271" i="15"/>
  <c r="Y271" i="15"/>
  <c r="W271" i="15"/>
  <c r="Z271" i="15"/>
  <c r="AA271" i="15"/>
  <c r="T271" i="15"/>
  <c r="P271" i="15"/>
  <c r="AH271" i="15" s="1"/>
  <c r="Q271" i="15"/>
  <c r="R271" i="15"/>
  <c r="S271" i="15"/>
  <c r="U271" i="15"/>
  <c r="U226" i="15"/>
  <c r="AC226" i="15"/>
  <c r="P226" i="15"/>
  <c r="AH226" i="15" s="1"/>
  <c r="R226" i="15"/>
  <c r="S226" i="15"/>
  <c r="AD226" i="15"/>
  <c r="W226" i="15"/>
  <c r="X226" i="15"/>
  <c r="Y226" i="15"/>
  <c r="Z226" i="15"/>
  <c r="AA226" i="15"/>
  <c r="Q226" i="15"/>
  <c r="T226" i="15"/>
  <c r="V226" i="15"/>
  <c r="AB226" i="15"/>
  <c r="AT226" i="15" s="1"/>
  <c r="AB80" i="15"/>
  <c r="AT80" i="15" s="1"/>
  <c r="S80" i="15"/>
  <c r="T80" i="15"/>
  <c r="AD80" i="15"/>
  <c r="V80" i="15"/>
  <c r="W80" i="15"/>
  <c r="P80" i="15"/>
  <c r="AH80" i="15" s="1"/>
  <c r="Q80" i="15"/>
  <c r="R80" i="15"/>
  <c r="U80" i="15"/>
  <c r="X80" i="15"/>
  <c r="Y80" i="15"/>
  <c r="Z80" i="15"/>
  <c r="AA80" i="15"/>
  <c r="AC80" i="15"/>
  <c r="AD440" i="15"/>
  <c r="P440" i="15"/>
  <c r="AH440" i="15" s="1"/>
  <c r="V440" i="15"/>
  <c r="W440" i="15"/>
  <c r="X440" i="15"/>
  <c r="Y440" i="15"/>
  <c r="Z440" i="15"/>
  <c r="AA440" i="15"/>
  <c r="AB440" i="15"/>
  <c r="AT440" i="15" s="1"/>
  <c r="R440" i="15"/>
  <c r="T440" i="15"/>
  <c r="AC440" i="15"/>
  <c r="S440" i="15"/>
  <c r="U440" i="15"/>
  <c r="Q440" i="15"/>
  <c r="U455" i="15"/>
  <c r="V455" i="15"/>
  <c r="X455" i="15"/>
  <c r="AD455" i="15"/>
  <c r="AB455" i="15"/>
  <c r="AT455" i="15" s="1"/>
  <c r="AC455" i="15"/>
  <c r="R455" i="15"/>
  <c r="T455" i="15"/>
  <c r="Y455" i="15"/>
  <c r="Z455" i="15"/>
  <c r="AA455" i="15"/>
  <c r="S455" i="15"/>
  <c r="W455" i="15"/>
  <c r="P455" i="15"/>
  <c r="Q455" i="15"/>
  <c r="Q7" i="15"/>
  <c r="T7" i="15"/>
  <c r="Y7" i="15"/>
  <c r="P7" i="15"/>
  <c r="AH7" i="15" s="1"/>
  <c r="R7" i="15"/>
  <c r="AD7" i="15"/>
  <c r="V7" i="15"/>
  <c r="AC7" i="15"/>
  <c r="W7" i="15"/>
  <c r="Z7" i="15"/>
  <c r="S7" i="15"/>
  <c r="AB7" i="15"/>
  <c r="AT7" i="15" s="1"/>
  <c r="X7" i="15"/>
  <c r="AA7" i="15"/>
  <c r="U7" i="15"/>
  <c r="AD166" i="15"/>
  <c r="Y166" i="15"/>
  <c r="P166" i="15"/>
  <c r="AH166" i="15" s="1"/>
  <c r="AA166" i="15"/>
  <c r="AB166" i="15"/>
  <c r="AT166" i="15" s="1"/>
  <c r="W166" i="15"/>
  <c r="X166" i="15"/>
  <c r="Q166" i="15"/>
  <c r="R166" i="15"/>
  <c r="S166" i="15"/>
  <c r="U166" i="15"/>
  <c r="V166" i="15"/>
  <c r="T166" i="15"/>
  <c r="Z166" i="15"/>
  <c r="AC166" i="15"/>
  <c r="AD296" i="15"/>
  <c r="AB296" i="15"/>
  <c r="AT296" i="15" s="1"/>
  <c r="AC296" i="15"/>
  <c r="Z296" i="15"/>
  <c r="P296" i="15"/>
  <c r="AH296" i="15" s="1"/>
  <c r="Q296" i="15"/>
  <c r="X296" i="15"/>
  <c r="V296" i="15"/>
  <c r="W296" i="15"/>
  <c r="Y296" i="15"/>
  <c r="AA296" i="15"/>
  <c r="R296" i="15"/>
  <c r="S296" i="15"/>
  <c r="T296" i="15"/>
  <c r="U296" i="15"/>
  <c r="AD372" i="15"/>
  <c r="V372" i="15"/>
  <c r="AB372" i="15"/>
  <c r="AT372" i="15" s="1"/>
  <c r="AC372" i="15"/>
  <c r="P372" i="15"/>
  <c r="AH372" i="15" s="1"/>
  <c r="Q372" i="15"/>
  <c r="R372" i="15"/>
  <c r="S372" i="15"/>
  <c r="U372" i="15"/>
  <c r="W372" i="15"/>
  <c r="X372" i="15"/>
  <c r="Y372" i="15"/>
  <c r="Z372" i="15"/>
  <c r="AA372" i="15"/>
  <c r="T372" i="15"/>
  <c r="Z102" i="15"/>
  <c r="AC102" i="15"/>
  <c r="AD102" i="15"/>
  <c r="Q102" i="15"/>
  <c r="R102" i="15"/>
  <c r="T102" i="15"/>
  <c r="AA102" i="15"/>
  <c r="AB102" i="15"/>
  <c r="U102" i="15"/>
  <c r="V102" i="15"/>
  <c r="W102" i="15"/>
  <c r="X102" i="15"/>
  <c r="S102" i="15"/>
  <c r="Y102" i="15"/>
  <c r="P102" i="15"/>
  <c r="AH102" i="15" s="1"/>
  <c r="AD275" i="15"/>
  <c r="Y275" i="15"/>
  <c r="T275" i="15"/>
  <c r="Z275" i="15"/>
  <c r="AA275" i="15"/>
  <c r="AB275" i="15"/>
  <c r="AT275" i="15" s="1"/>
  <c r="AC275" i="15"/>
  <c r="R275" i="15"/>
  <c r="U275" i="15"/>
  <c r="S275" i="15"/>
  <c r="X275" i="15"/>
  <c r="V275" i="15"/>
  <c r="W275" i="15"/>
  <c r="P275" i="15"/>
  <c r="AH275" i="15" s="1"/>
  <c r="Q275" i="15"/>
  <c r="AD161" i="15"/>
  <c r="AC161" i="15"/>
  <c r="Q161" i="15"/>
  <c r="X161" i="15"/>
  <c r="Y161" i="15"/>
  <c r="Z161" i="15"/>
  <c r="V161" i="15"/>
  <c r="W161" i="15"/>
  <c r="S161" i="15"/>
  <c r="U161" i="15"/>
  <c r="T161" i="15"/>
  <c r="AA161" i="15"/>
  <c r="AB161" i="15"/>
  <c r="AT161" i="15" s="1"/>
  <c r="P161" i="15"/>
  <c r="AH161" i="15" s="1"/>
  <c r="R161" i="15"/>
  <c r="AD214" i="15"/>
  <c r="P214" i="15"/>
  <c r="AH214" i="15" s="1"/>
  <c r="Z214" i="15"/>
  <c r="AA214" i="15"/>
  <c r="AC214" i="15"/>
  <c r="Q214" i="15"/>
  <c r="R214" i="15"/>
  <c r="S214" i="15"/>
  <c r="T214" i="15"/>
  <c r="V214" i="15"/>
  <c r="W214" i="15"/>
  <c r="X214" i="15"/>
  <c r="Y214" i="15"/>
  <c r="AB214" i="15"/>
  <c r="AT214" i="15" s="1"/>
  <c r="U214" i="15"/>
  <c r="AU498" i="15"/>
  <c r="Q55" i="15"/>
  <c r="AD55" i="15"/>
  <c r="Y55" i="15"/>
  <c r="Z55" i="15"/>
  <c r="R55" i="15"/>
  <c r="S55" i="15"/>
  <c r="P55" i="15"/>
  <c r="AH55" i="15" s="1"/>
  <c r="T55" i="15"/>
  <c r="U55" i="15"/>
  <c r="V55" i="15"/>
  <c r="W55" i="15"/>
  <c r="AA55" i="15"/>
  <c r="X55" i="15"/>
  <c r="AB55" i="15"/>
  <c r="AC55" i="15"/>
  <c r="T306" i="15"/>
  <c r="X306" i="15"/>
  <c r="P306" i="15"/>
  <c r="AH306" i="15" s="1"/>
  <c r="Q306" i="15"/>
  <c r="R306" i="15"/>
  <c r="S306" i="15"/>
  <c r="U306" i="15"/>
  <c r="V306" i="15"/>
  <c r="W306" i="15"/>
  <c r="AC306" i="15"/>
  <c r="AD306" i="15"/>
  <c r="Z306" i="15"/>
  <c r="Y306" i="15"/>
  <c r="AA306" i="15"/>
  <c r="AB306" i="15"/>
  <c r="AT306" i="15" s="1"/>
  <c r="AD300" i="15"/>
  <c r="P300" i="15"/>
  <c r="AH300" i="15" s="1"/>
  <c r="Q300" i="15"/>
  <c r="Z300" i="15"/>
  <c r="AA300" i="15"/>
  <c r="AC300" i="15"/>
  <c r="AB300" i="15"/>
  <c r="R300" i="15"/>
  <c r="S300" i="15"/>
  <c r="U300" i="15"/>
  <c r="W300" i="15"/>
  <c r="V300" i="15"/>
  <c r="X300" i="15"/>
  <c r="Y300" i="15"/>
  <c r="T300" i="15"/>
  <c r="Z23" i="15"/>
  <c r="T23" i="15"/>
  <c r="U23" i="15"/>
  <c r="Q23" i="15"/>
  <c r="AB23" i="15"/>
  <c r="AT23" i="15" s="1"/>
  <c r="AU23" i="15" s="1"/>
  <c r="W23" i="15"/>
  <c r="AA23" i="15"/>
  <c r="P23" i="15"/>
  <c r="AH23" i="15" s="1"/>
  <c r="R23" i="15"/>
  <c r="S23" i="15"/>
  <c r="V23" i="15"/>
  <c r="AD23" i="15"/>
  <c r="X23" i="15"/>
  <c r="Y23" i="15"/>
  <c r="AC23" i="15"/>
  <c r="AA85" i="15"/>
  <c r="AD85" i="15"/>
  <c r="X85" i="15"/>
  <c r="Y85" i="15"/>
  <c r="T85" i="15"/>
  <c r="W85" i="15"/>
  <c r="AB85" i="15"/>
  <c r="AT85" i="15" s="1"/>
  <c r="P85" i="15"/>
  <c r="AH85" i="15" s="1"/>
  <c r="Q85" i="15"/>
  <c r="R85" i="15"/>
  <c r="U85" i="15"/>
  <c r="S85" i="15"/>
  <c r="AC85" i="15"/>
  <c r="V85" i="15"/>
  <c r="Z85" i="15"/>
  <c r="AD337" i="15"/>
  <c r="AB337" i="15"/>
  <c r="AT337" i="15" s="1"/>
  <c r="AC337" i="15"/>
  <c r="P337" i="15"/>
  <c r="Q337" i="15"/>
  <c r="R337" i="15"/>
  <c r="S337" i="15"/>
  <c r="T337" i="15"/>
  <c r="W337" i="15"/>
  <c r="U337" i="15"/>
  <c r="V337" i="15"/>
  <c r="X337" i="15"/>
  <c r="Z337" i="15"/>
  <c r="AA337" i="15"/>
  <c r="Y337" i="15"/>
  <c r="Y421" i="15"/>
  <c r="V421" i="15"/>
  <c r="W421" i="15"/>
  <c r="Z421" i="15"/>
  <c r="T421" i="15"/>
  <c r="U421" i="15"/>
  <c r="X421" i="15"/>
  <c r="AC421" i="15"/>
  <c r="AA421" i="15"/>
  <c r="AB421" i="15"/>
  <c r="AT421" i="15" s="1"/>
  <c r="Q421" i="15"/>
  <c r="P421" i="15"/>
  <c r="AH421" i="15" s="1"/>
  <c r="R421" i="15"/>
  <c r="S421" i="15"/>
  <c r="AD421" i="15"/>
  <c r="AD155" i="15"/>
  <c r="Y155" i="15"/>
  <c r="Q155" i="15"/>
  <c r="T155" i="15"/>
  <c r="AC155" i="15"/>
  <c r="AA155" i="15"/>
  <c r="AB155" i="15"/>
  <c r="AT155" i="15" s="1"/>
  <c r="AU155" i="15" s="1"/>
  <c r="P155" i="15"/>
  <c r="AH155" i="15" s="1"/>
  <c r="R155" i="15"/>
  <c r="S155" i="15"/>
  <c r="U155" i="15"/>
  <c r="V155" i="15"/>
  <c r="W155" i="15"/>
  <c r="X155" i="15"/>
  <c r="Z155" i="15"/>
  <c r="AD486" i="15"/>
  <c r="AC486" i="15"/>
  <c r="U486" i="15"/>
  <c r="V486" i="15"/>
  <c r="W486" i="15"/>
  <c r="Y486" i="15"/>
  <c r="AA486" i="15"/>
  <c r="Z486" i="15"/>
  <c r="AB486" i="15"/>
  <c r="AT486" i="15" s="1"/>
  <c r="X486" i="15"/>
  <c r="P486" i="15"/>
  <c r="AH486" i="15" s="1"/>
  <c r="R486" i="15"/>
  <c r="S486" i="15"/>
  <c r="T486" i="15"/>
  <c r="Q486" i="15"/>
  <c r="Q18" i="15"/>
  <c r="AA18" i="15"/>
  <c r="AD18" i="15"/>
  <c r="W18" i="15"/>
  <c r="X18" i="15"/>
  <c r="Y18" i="15"/>
  <c r="AC18" i="15"/>
  <c r="AB18" i="15"/>
  <c r="AT18" i="15" s="1"/>
  <c r="R18" i="15"/>
  <c r="T18" i="15"/>
  <c r="U18" i="15"/>
  <c r="V18" i="15"/>
  <c r="Z18" i="15"/>
  <c r="P18" i="15"/>
  <c r="AH18" i="15" s="1"/>
  <c r="S18" i="15"/>
  <c r="AD324" i="15"/>
  <c r="Q324" i="15"/>
  <c r="P324" i="15"/>
  <c r="AH324" i="15" s="1"/>
  <c r="R324" i="15"/>
  <c r="S324" i="15"/>
  <c r="T324" i="15"/>
  <c r="W324" i="15"/>
  <c r="U324" i="15"/>
  <c r="V324" i="15"/>
  <c r="X324" i="15"/>
  <c r="AC324" i="15"/>
  <c r="Y324" i="15"/>
  <c r="Z324" i="15"/>
  <c r="AB324" i="15"/>
  <c r="AT324" i="15" s="1"/>
  <c r="AA324" i="15"/>
  <c r="AD418" i="15"/>
  <c r="W418" i="15"/>
  <c r="P418" i="15"/>
  <c r="AH418" i="15" s="1"/>
  <c r="Q418" i="15"/>
  <c r="S418" i="15"/>
  <c r="U418" i="15"/>
  <c r="V418" i="15"/>
  <c r="X418" i="15"/>
  <c r="AA418" i="15"/>
  <c r="AB418" i="15"/>
  <c r="AT418" i="15" s="1"/>
  <c r="AC418" i="15"/>
  <c r="R418" i="15"/>
  <c r="T418" i="15"/>
  <c r="Y418" i="15"/>
  <c r="Z418" i="15"/>
  <c r="S157" i="15"/>
  <c r="AA157" i="15"/>
  <c r="P157" i="15"/>
  <c r="AH157" i="15" s="1"/>
  <c r="AB157" i="15"/>
  <c r="AT157" i="15" s="1"/>
  <c r="AC157" i="15"/>
  <c r="AD157" i="15"/>
  <c r="Q157" i="15"/>
  <c r="R157" i="15"/>
  <c r="T157" i="15"/>
  <c r="Y157" i="15"/>
  <c r="Z157" i="15"/>
  <c r="U157" i="15"/>
  <c r="V157" i="15"/>
  <c r="W157" i="15"/>
  <c r="X157" i="15"/>
  <c r="Q263" i="15"/>
  <c r="AA263" i="15"/>
  <c r="X263" i="15"/>
  <c r="Y263" i="15"/>
  <c r="V263" i="15"/>
  <c r="Z263" i="15"/>
  <c r="W263" i="15"/>
  <c r="AB263" i="15"/>
  <c r="AT263" i="15" s="1"/>
  <c r="AC263" i="15"/>
  <c r="P263" i="15"/>
  <c r="AH263" i="15" s="1"/>
  <c r="R263" i="15"/>
  <c r="T263" i="15"/>
  <c r="U263" i="15"/>
  <c r="S263" i="15"/>
  <c r="AD263" i="15"/>
  <c r="W152" i="15"/>
  <c r="AB152" i="15"/>
  <c r="R152" i="15"/>
  <c r="S152" i="15"/>
  <c r="T152" i="15"/>
  <c r="P152" i="15"/>
  <c r="AH152" i="15" s="1"/>
  <c r="AC152" i="15"/>
  <c r="AA152" i="15"/>
  <c r="AD152" i="15"/>
  <c r="U152" i="15"/>
  <c r="Y152" i="15"/>
  <c r="Z152" i="15"/>
  <c r="V152" i="15"/>
  <c r="X152" i="15"/>
  <c r="Q152" i="15"/>
  <c r="AA191" i="15"/>
  <c r="AD191" i="15"/>
  <c r="T191" i="15"/>
  <c r="W191" i="15"/>
  <c r="AC191" i="15"/>
  <c r="P191" i="15"/>
  <c r="AH191" i="15" s="1"/>
  <c r="Z191" i="15"/>
  <c r="AB191" i="15"/>
  <c r="AT191" i="15" s="1"/>
  <c r="U191" i="15"/>
  <c r="X191" i="15"/>
  <c r="V191" i="15"/>
  <c r="Q191" i="15"/>
  <c r="R191" i="15"/>
  <c r="S191" i="15"/>
  <c r="Y191" i="15"/>
  <c r="AD6" i="15"/>
  <c r="P6" i="15"/>
  <c r="AH6" i="15" s="1"/>
  <c r="R6" i="15"/>
  <c r="AC6" i="15"/>
  <c r="Y6" i="15"/>
  <c r="Z6" i="15"/>
  <c r="AB6" i="15"/>
  <c r="AT6" i="15" s="1"/>
  <c r="Q6" i="15"/>
  <c r="S6" i="15"/>
  <c r="U6" i="15"/>
  <c r="V6" i="15"/>
  <c r="X6" i="15"/>
  <c r="T6" i="15"/>
  <c r="W6" i="15"/>
  <c r="AA6" i="15"/>
  <c r="S10" i="15"/>
  <c r="AD10" i="15"/>
  <c r="X10" i="15"/>
  <c r="AC10" i="15"/>
  <c r="Y10" i="15"/>
  <c r="Z10" i="15"/>
  <c r="P10" i="15"/>
  <c r="AH10" i="15" s="1"/>
  <c r="Q10" i="15"/>
  <c r="R10" i="15"/>
  <c r="U10" i="15"/>
  <c r="V10" i="15"/>
  <c r="W10" i="15"/>
  <c r="AA10" i="15"/>
  <c r="AB10" i="15"/>
  <c r="AT10" i="15" s="1"/>
  <c r="T10" i="15"/>
  <c r="AU520" i="15"/>
  <c r="AV520" i="15" s="1"/>
  <c r="AW520" i="15" s="1"/>
  <c r="AU559" i="15"/>
  <c r="AV559" i="15" s="1"/>
  <c r="AW559" i="15" s="1"/>
  <c r="Q255" i="15"/>
  <c r="T255" i="15"/>
  <c r="AD255" i="15"/>
  <c r="AA255" i="15"/>
  <c r="P255" i="15"/>
  <c r="AH255" i="15" s="1"/>
  <c r="R255" i="15"/>
  <c r="S255" i="15"/>
  <c r="U255" i="15"/>
  <c r="V255" i="15"/>
  <c r="Z255" i="15"/>
  <c r="AC255" i="15"/>
  <c r="AB255" i="15"/>
  <c r="AT255" i="15" s="1"/>
  <c r="AU255" i="15" s="1"/>
  <c r="W255" i="15"/>
  <c r="X255" i="15"/>
  <c r="Y255" i="15"/>
  <c r="AD406" i="15"/>
  <c r="P406" i="15"/>
  <c r="AH406" i="15" s="1"/>
  <c r="Q406" i="15"/>
  <c r="S406" i="15"/>
  <c r="X406" i="15"/>
  <c r="Y406" i="15"/>
  <c r="Z406" i="15"/>
  <c r="R406" i="15"/>
  <c r="T406" i="15"/>
  <c r="U406" i="15"/>
  <c r="V406" i="15"/>
  <c r="AA406" i="15"/>
  <c r="AB406" i="15"/>
  <c r="AT406" i="15" s="1"/>
  <c r="W406" i="15"/>
  <c r="AC406" i="15"/>
  <c r="AD262" i="15"/>
  <c r="R262" i="15"/>
  <c r="W262" i="15"/>
  <c r="X262" i="15"/>
  <c r="Z262" i="15"/>
  <c r="AC262" i="15"/>
  <c r="T262" i="15"/>
  <c r="V262" i="15"/>
  <c r="U262" i="15"/>
  <c r="Y262" i="15"/>
  <c r="AA262" i="15"/>
  <c r="AB262" i="15"/>
  <c r="AT262" i="15" s="1"/>
  <c r="P262" i="15"/>
  <c r="AH262" i="15" s="1"/>
  <c r="Q262" i="15"/>
  <c r="S262" i="15"/>
  <c r="X60" i="15"/>
  <c r="AD60" i="15"/>
  <c r="AC60" i="15"/>
  <c r="P60" i="15"/>
  <c r="U60" i="15"/>
  <c r="Y60" i="15"/>
  <c r="AA60" i="15"/>
  <c r="R60" i="15"/>
  <c r="V60" i="15"/>
  <c r="W60" i="15"/>
  <c r="AB60" i="15"/>
  <c r="AT60" i="15" s="1"/>
  <c r="Z60" i="15"/>
  <c r="Q60" i="15"/>
  <c r="S60" i="15"/>
  <c r="T60" i="15"/>
  <c r="AC249" i="15"/>
  <c r="AA249" i="15"/>
  <c r="Y249" i="15"/>
  <c r="Z249" i="15"/>
  <c r="AB249" i="15"/>
  <c r="AT249" i="15" s="1"/>
  <c r="AD249" i="15"/>
  <c r="Q249" i="15"/>
  <c r="P249" i="15"/>
  <c r="AH249" i="15" s="1"/>
  <c r="R249" i="15"/>
  <c r="S249" i="15"/>
  <c r="T249" i="15"/>
  <c r="U249" i="15"/>
  <c r="V249" i="15"/>
  <c r="W249" i="15"/>
  <c r="X249" i="15"/>
  <c r="AD186" i="15"/>
  <c r="R186" i="15"/>
  <c r="U186" i="15"/>
  <c r="T186" i="15"/>
  <c r="V186" i="15"/>
  <c r="Q186" i="15"/>
  <c r="S186" i="15"/>
  <c r="Z186" i="15"/>
  <c r="AB186" i="15"/>
  <c r="AT186" i="15" s="1"/>
  <c r="AA186" i="15"/>
  <c r="AC186" i="15"/>
  <c r="P186" i="15"/>
  <c r="AH186" i="15" s="1"/>
  <c r="W186" i="15"/>
  <c r="X186" i="15"/>
  <c r="Y186" i="15"/>
  <c r="U182" i="15"/>
  <c r="W182" i="15"/>
  <c r="Z182" i="15"/>
  <c r="AC182" i="15"/>
  <c r="V182" i="15"/>
  <c r="X182" i="15"/>
  <c r="AD182" i="15"/>
  <c r="T182" i="15"/>
  <c r="AA182" i="15"/>
  <c r="Y182" i="15"/>
  <c r="AB182" i="15"/>
  <c r="AT182" i="15" s="1"/>
  <c r="P182" i="15"/>
  <c r="AH182" i="15" s="1"/>
  <c r="Q182" i="15"/>
  <c r="R182" i="15"/>
  <c r="S182" i="15"/>
  <c r="AA158" i="15"/>
  <c r="W158" i="15"/>
  <c r="Z158" i="15"/>
  <c r="P158" i="15"/>
  <c r="AH158" i="15" s="1"/>
  <c r="R158" i="15"/>
  <c r="S158" i="15"/>
  <c r="U158" i="15"/>
  <c r="Q158" i="15"/>
  <c r="X158" i="15"/>
  <c r="T158" i="15"/>
  <c r="V158" i="15"/>
  <c r="Y158" i="15"/>
  <c r="AB158" i="15"/>
  <c r="AT158" i="15" s="1"/>
  <c r="AD158" i="15"/>
  <c r="AC158" i="15"/>
  <c r="AD320" i="15"/>
  <c r="V320" i="15"/>
  <c r="U320" i="15"/>
  <c r="W320" i="15"/>
  <c r="Y320" i="15"/>
  <c r="AC320" i="15"/>
  <c r="P320" i="15"/>
  <c r="AH320" i="15" s="1"/>
  <c r="Q320" i="15"/>
  <c r="R320" i="15"/>
  <c r="S320" i="15"/>
  <c r="T320" i="15"/>
  <c r="X320" i="15"/>
  <c r="Z320" i="15"/>
  <c r="AA320" i="15"/>
  <c r="AB320" i="15"/>
  <c r="AT320" i="15" s="1"/>
  <c r="T111" i="15"/>
  <c r="AD111" i="15"/>
  <c r="U111" i="15"/>
  <c r="V111" i="15"/>
  <c r="Y111" i="15"/>
  <c r="AB111" i="15"/>
  <c r="AT111" i="15" s="1"/>
  <c r="AA111" i="15"/>
  <c r="AC111" i="15"/>
  <c r="W111" i="15"/>
  <c r="X111" i="15"/>
  <c r="Z111" i="15"/>
  <c r="S111" i="15"/>
  <c r="P111" i="15"/>
  <c r="AH111" i="15" s="1"/>
  <c r="Q111" i="15"/>
  <c r="R111" i="15"/>
  <c r="AD194" i="15"/>
  <c r="AC194" i="15"/>
  <c r="P194" i="15"/>
  <c r="AH194" i="15" s="1"/>
  <c r="Z194" i="15"/>
  <c r="R194" i="15"/>
  <c r="S194" i="15"/>
  <c r="U194" i="15"/>
  <c r="X194" i="15"/>
  <c r="Y194" i="15"/>
  <c r="AA194" i="15"/>
  <c r="AB194" i="15"/>
  <c r="AT194" i="15" s="1"/>
  <c r="V194" i="15"/>
  <c r="Q194" i="15"/>
  <c r="T194" i="15"/>
  <c r="W194" i="15"/>
  <c r="AC94" i="15"/>
  <c r="V94" i="15"/>
  <c r="W94" i="15"/>
  <c r="AB94" i="15"/>
  <c r="AT94" i="15" s="1"/>
  <c r="AD94" i="15"/>
  <c r="AA94" i="15"/>
  <c r="X94" i="15"/>
  <c r="Z94" i="15"/>
  <c r="Y94" i="15"/>
  <c r="P94" i="15"/>
  <c r="AH94" i="15" s="1"/>
  <c r="S94" i="15"/>
  <c r="T94" i="15"/>
  <c r="U94" i="15"/>
  <c r="Q94" i="15"/>
  <c r="R94" i="15"/>
  <c r="Q468" i="15"/>
  <c r="AD468" i="15"/>
  <c r="V468" i="15"/>
  <c r="W468" i="15"/>
  <c r="Y468" i="15"/>
  <c r="Z468" i="15"/>
  <c r="AB468" i="15"/>
  <c r="AT468" i="15" s="1"/>
  <c r="AA468" i="15"/>
  <c r="P468" i="15"/>
  <c r="AH468" i="15" s="1"/>
  <c r="R468" i="15"/>
  <c r="S468" i="15"/>
  <c r="T468" i="15"/>
  <c r="U468" i="15"/>
  <c r="X468" i="15"/>
  <c r="AC468" i="15"/>
  <c r="AD387" i="15"/>
  <c r="P387" i="15"/>
  <c r="AH387" i="15" s="1"/>
  <c r="Q387" i="15"/>
  <c r="V387" i="15"/>
  <c r="R387" i="15"/>
  <c r="S387" i="15"/>
  <c r="T387" i="15"/>
  <c r="U387" i="15"/>
  <c r="W387" i="15"/>
  <c r="X387" i="15"/>
  <c r="Y387" i="15"/>
  <c r="AA387" i="15"/>
  <c r="AC387" i="15"/>
  <c r="Z387" i="15"/>
  <c r="AB387" i="15"/>
  <c r="AT387" i="15" s="1"/>
  <c r="AU387" i="15" s="1"/>
  <c r="AC62" i="15"/>
  <c r="S62" i="15"/>
  <c r="X62" i="15"/>
  <c r="W62" i="15"/>
  <c r="AA62" i="15"/>
  <c r="T62" i="15"/>
  <c r="U62" i="15"/>
  <c r="Y62" i="15"/>
  <c r="R62" i="15"/>
  <c r="V62" i="15"/>
  <c r="Z62" i="15"/>
  <c r="P62" i="15"/>
  <c r="Q62" i="15"/>
  <c r="AB62" i="15"/>
  <c r="AT62" i="15" s="1"/>
  <c r="AD62" i="15"/>
  <c r="AD204" i="15"/>
  <c r="U204" i="15"/>
  <c r="W204" i="15"/>
  <c r="X204" i="15"/>
  <c r="Z204" i="15"/>
  <c r="P204" i="15"/>
  <c r="AH204" i="15" s="1"/>
  <c r="AC204" i="15"/>
  <c r="S204" i="15"/>
  <c r="Y204" i="15"/>
  <c r="AA204" i="15"/>
  <c r="AB204" i="15"/>
  <c r="AT204" i="15" s="1"/>
  <c r="Q204" i="15"/>
  <c r="R204" i="15"/>
  <c r="T204" i="15"/>
  <c r="V204" i="15"/>
  <c r="Y177" i="15"/>
  <c r="W177" i="15"/>
  <c r="V177" i="15"/>
  <c r="AA177" i="15"/>
  <c r="T177" i="15"/>
  <c r="U177" i="15"/>
  <c r="Z177" i="15"/>
  <c r="AD177" i="15"/>
  <c r="P177" i="15"/>
  <c r="AH177" i="15" s="1"/>
  <c r="Q177" i="15"/>
  <c r="AB177" i="15"/>
  <c r="AC177" i="15"/>
  <c r="R177" i="15"/>
  <c r="X177" i="15"/>
  <c r="S177" i="15"/>
  <c r="AD317" i="15"/>
  <c r="T317" i="15"/>
  <c r="Q317" i="15"/>
  <c r="R317" i="15"/>
  <c r="U317" i="15"/>
  <c r="AC317" i="15"/>
  <c r="AB317" i="15"/>
  <c r="AT317" i="15" s="1"/>
  <c r="P317" i="15"/>
  <c r="W317" i="15"/>
  <c r="S317" i="15"/>
  <c r="V317" i="15"/>
  <c r="X317" i="15"/>
  <c r="Y317" i="15"/>
  <c r="Z317" i="15"/>
  <c r="AA317" i="15"/>
  <c r="AD110" i="15"/>
  <c r="Q110" i="15"/>
  <c r="R110" i="15"/>
  <c r="P110" i="15"/>
  <c r="AH110" i="15" s="1"/>
  <c r="S110" i="15"/>
  <c r="T110" i="15"/>
  <c r="U110" i="15"/>
  <c r="Y110" i="15"/>
  <c r="Z110" i="15"/>
  <c r="AA110" i="15"/>
  <c r="AB110" i="15"/>
  <c r="AT110" i="15" s="1"/>
  <c r="AC110" i="15"/>
  <c r="V110" i="15"/>
  <c r="W110" i="15"/>
  <c r="X110" i="15"/>
  <c r="AD288" i="15"/>
  <c r="AB288" i="15"/>
  <c r="AT288" i="15" s="1"/>
  <c r="AC288" i="15"/>
  <c r="V288" i="15"/>
  <c r="W288" i="15"/>
  <c r="Y288" i="15"/>
  <c r="Z288" i="15"/>
  <c r="U288" i="15"/>
  <c r="P288" i="15"/>
  <c r="AH288" i="15" s="1"/>
  <c r="Q288" i="15"/>
  <c r="R288" i="15"/>
  <c r="S288" i="15"/>
  <c r="T288" i="15"/>
  <c r="X288" i="15"/>
  <c r="AA288" i="15"/>
  <c r="AD481" i="15"/>
  <c r="R481" i="15"/>
  <c r="S481" i="15"/>
  <c r="T481" i="15"/>
  <c r="U481" i="15"/>
  <c r="V481" i="15"/>
  <c r="W481" i="15"/>
  <c r="X481" i="15"/>
  <c r="P481" i="15"/>
  <c r="Q481" i="15"/>
  <c r="AB481" i="15"/>
  <c r="AT481" i="15" s="1"/>
  <c r="AU481" i="15" s="1"/>
  <c r="AC481" i="15"/>
  <c r="Y481" i="15"/>
  <c r="Z481" i="15"/>
  <c r="AA481" i="15"/>
  <c r="AA483" i="15"/>
  <c r="AC483" i="15"/>
  <c r="Q483" i="15"/>
  <c r="R483" i="15"/>
  <c r="S483" i="15"/>
  <c r="V483" i="15"/>
  <c r="T483" i="15"/>
  <c r="U483" i="15"/>
  <c r="AD483" i="15"/>
  <c r="W483" i="15"/>
  <c r="X483" i="15"/>
  <c r="Y483" i="15"/>
  <c r="Z483" i="15"/>
  <c r="P483" i="15"/>
  <c r="AH483" i="15" s="1"/>
  <c r="AB483" i="15"/>
  <c r="AT483" i="15" s="1"/>
  <c r="AD409" i="15"/>
  <c r="Q409" i="15"/>
  <c r="S409" i="15"/>
  <c r="V409" i="15"/>
  <c r="W409" i="15"/>
  <c r="Y409" i="15"/>
  <c r="U409" i="15"/>
  <c r="X409" i="15"/>
  <c r="Z409" i="15"/>
  <c r="AC409" i="15"/>
  <c r="AA409" i="15"/>
  <c r="AB409" i="15"/>
  <c r="AT409" i="15" s="1"/>
  <c r="AU409" i="15" s="1"/>
  <c r="P409" i="15"/>
  <c r="AH409" i="15" s="1"/>
  <c r="R409" i="15"/>
  <c r="T409" i="15"/>
  <c r="Y273" i="15"/>
  <c r="AC273" i="15"/>
  <c r="AA273" i="15"/>
  <c r="AB273" i="15"/>
  <c r="AT273" i="15" s="1"/>
  <c r="AD273" i="15"/>
  <c r="Z273" i="15"/>
  <c r="X273" i="15"/>
  <c r="P273" i="15"/>
  <c r="AH273" i="15" s="1"/>
  <c r="Q273" i="15"/>
  <c r="U273" i="15"/>
  <c r="W273" i="15"/>
  <c r="V273" i="15"/>
  <c r="R273" i="15"/>
  <c r="S273" i="15"/>
  <c r="T273" i="15"/>
  <c r="Z90" i="15"/>
  <c r="P90" i="15"/>
  <c r="AH90" i="15" s="1"/>
  <c r="AD90" i="15"/>
  <c r="AA90" i="15"/>
  <c r="AB90" i="15"/>
  <c r="AT90" i="15" s="1"/>
  <c r="Q90" i="15"/>
  <c r="R90" i="15"/>
  <c r="S90" i="15"/>
  <c r="V90" i="15"/>
  <c r="W90" i="15"/>
  <c r="X90" i="15"/>
  <c r="Y90" i="15"/>
  <c r="AC90" i="15"/>
  <c r="T90" i="15"/>
  <c r="U90" i="15"/>
  <c r="Y243" i="15"/>
  <c r="U243" i="15"/>
  <c r="AD243" i="15"/>
  <c r="R243" i="15"/>
  <c r="P243" i="15"/>
  <c r="Q243" i="15"/>
  <c r="AC243" i="15"/>
  <c r="AA243" i="15"/>
  <c r="AB243" i="15"/>
  <c r="AT243" i="15" s="1"/>
  <c r="AU243" i="15" s="1"/>
  <c r="AV243" i="15" s="1"/>
  <c r="AW243" i="15" s="1"/>
  <c r="W243" i="15"/>
  <c r="S243" i="15"/>
  <c r="T243" i="15"/>
  <c r="X243" i="15"/>
  <c r="Z243" i="15"/>
  <c r="V243" i="15"/>
  <c r="X87" i="15"/>
  <c r="V87" i="15"/>
  <c r="U87" i="15"/>
  <c r="W87" i="15"/>
  <c r="S87" i="15"/>
  <c r="Z87" i="15"/>
  <c r="AB87" i="15"/>
  <c r="AT87" i="15" s="1"/>
  <c r="R87" i="15"/>
  <c r="T87" i="15"/>
  <c r="Y87" i="15"/>
  <c r="Q87" i="15"/>
  <c r="AA87" i="15"/>
  <c r="AC87" i="15"/>
  <c r="P87" i="15"/>
  <c r="AH87" i="15" s="1"/>
  <c r="AD87" i="15"/>
  <c r="AA202" i="15"/>
  <c r="S202" i="15"/>
  <c r="AD202" i="15"/>
  <c r="V202" i="15"/>
  <c r="W202" i="15"/>
  <c r="Y202" i="15"/>
  <c r="U202" i="15"/>
  <c r="Z202" i="15"/>
  <c r="X202" i="15"/>
  <c r="AB202" i="15"/>
  <c r="AT202" i="15" s="1"/>
  <c r="AC202" i="15"/>
  <c r="P202" i="15"/>
  <c r="AH202" i="15" s="1"/>
  <c r="R202" i="15"/>
  <c r="Q202" i="15"/>
  <c r="T202" i="15"/>
  <c r="X117" i="15"/>
  <c r="AD117" i="15"/>
  <c r="AB117" i="15"/>
  <c r="AC117" i="15"/>
  <c r="P117" i="15"/>
  <c r="AH117" i="15" s="1"/>
  <c r="U117" i="15"/>
  <c r="V117" i="15"/>
  <c r="Y117" i="15"/>
  <c r="Q117" i="15"/>
  <c r="R117" i="15"/>
  <c r="S117" i="15"/>
  <c r="T117" i="15"/>
  <c r="Z117" i="15"/>
  <c r="AA117" i="15"/>
  <c r="W117" i="15"/>
  <c r="X285" i="15"/>
  <c r="Y285" i="15"/>
  <c r="Q285" i="15"/>
  <c r="P285" i="15"/>
  <c r="AH285" i="15" s="1"/>
  <c r="S285" i="15"/>
  <c r="R285" i="15"/>
  <c r="AD285" i="15"/>
  <c r="T285" i="15"/>
  <c r="U285" i="15"/>
  <c r="W285" i="15"/>
  <c r="AB285" i="15"/>
  <c r="AT285" i="15" s="1"/>
  <c r="Z285" i="15"/>
  <c r="AA285" i="15"/>
  <c r="AC285" i="15"/>
  <c r="V285" i="15"/>
  <c r="AD464" i="15"/>
  <c r="AC464" i="15"/>
  <c r="R464" i="15"/>
  <c r="P464" i="15"/>
  <c r="AH464" i="15" s="1"/>
  <c r="Q464" i="15"/>
  <c r="S464" i="15"/>
  <c r="T464" i="15"/>
  <c r="W464" i="15"/>
  <c r="Y464" i="15"/>
  <c r="AA464" i="15"/>
  <c r="AB464" i="15"/>
  <c r="AT464" i="15" s="1"/>
  <c r="X464" i="15"/>
  <c r="Z464" i="15"/>
  <c r="U464" i="15"/>
  <c r="V464" i="15"/>
  <c r="AD458" i="15"/>
  <c r="S458" i="15"/>
  <c r="AA458" i="15"/>
  <c r="AB458" i="15"/>
  <c r="AT458" i="15" s="1"/>
  <c r="Q458" i="15"/>
  <c r="R458" i="15"/>
  <c r="T458" i="15"/>
  <c r="W458" i="15"/>
  <c r="U458" i="15"/>
  <c r="V458" i="15"/>
  <c r="X458" i="15"/>
  <c r="Y458" i="15"/>
  <c r="Z458" i="15"/>
  <c r="AC458" i="15"/>
  <c r="P458" i="15"/>
  <c r="AH458" i="15" s="1"/>
  <c r="AD143" i="15"/>
  <c r="Q143" i="15"/>
  <c r="P143" i="15"/>
  <c r="AH143" i="15" s="1"/>
  <c r="T143" i="15"/>
  <c r="R143" i="15"/>
  <c r="AA143" i="15"/>
  <c r="AB143" i="15"/>
  <c r="AT143" i="15" s="1"/>
  <c r="S143" i="15"/>
  <c r="U143" i="15"/>
  <c r="V143" i="15"/>
  <c r="X143" i="15"/>
  <c r="Z143" i="15"/>
  <c r="Y143" i="15"/>
  <c r="AC143" i="15"/>
  <c r="W143" i="15"/>
  <c r="U153" i="15"/>
  <c r="X153" i="15"/>
  <c r="Y153" i="15"/>
  <c r="Z153" i="15"/>
  <c r="AB153" i="15"/>
  <c r="AT153" i="15" s="1"/>
  <c r="AD153" i="15"/>
  <c r="AC153" i="15"/>
  <c r="AA153" i="15"/>
  <c r="W153" i="15"/>
  <c r="P153" i="15"/>
  <c r="AH153" i="15" s="1"/>
  <c r="Q153" i="15"/>
  <c r="R153" i="15"/>
  <c r="S153" i="15"/>
  <c r="T153" i="15"/>
  <c r="V153" i="15"/>
  <c r="V95" i="15"/>
  <c r="Q95" i="15"/>
  <c r="AD95" i="15"/>
  <c r="T95" i="15"/>
  <c r="W95" i="15"/>
  <c r="S95" i="15"/>
  <c r="U95" i="15"/>
  <c r="Y95" i="15"/>
  <c r="P95" i="15"/>
  <c r="AH95" i="15" s="1"/>
  <c r="R95" i="15"/>
  <c r="X95" i="15"/>
  <c r="Z95" i="15"/>
  <c r="AA95" i="15"/>
  <c r="AB95" i="15"/>
  <c r="AT95" i="15" s="1"/>
  <c r="AC95" i="15"/>
  <c r="Q34" i="15"/>
  <c r="V34" i="15"/>
  <c r="W34" i="15"/>
  <c r="P34" i="15"/>
  <c r="AH34" i="15" s="1"/>
  <c r="S34" i="15"/>
  <c r="AD34" i="15"/>
  <c r="R34" i="15"/>
  <c r="T34" i="15"/>
  <c r="U34" i="15"/>
  <c r="AA34" i="15"/>
  <c r="AB34" i="15"/>
  <c r="AT34" i="15" s="1"/>
  <c r="X34" i="15"/>
  <c r="Y34" i="15"/>
  <c r="Z34" i="15"/>
  <c r="AC34" i="15"/>
  <c r="X99" i="15"/>
  <c r="Y99" i="15"/>
  <c r="Q99" i="15"/>
  <c r="S99" i="15"/>
  <c r="Z99" i="15"/>
  <c r="AA99" i="15"/>
  <c r="R99" i="15"/>
  <c r="T99" i="15"/>
  <c r="U99" i="15"/>
  <c r="V99" i="15"/>
  <c r="W99" i="15"/>
  <c r="P99" i="15"/>
  <c r="AH99" i="15" s="1"/>
  <c r="X106" i="15"/>
  <c r="U106" i="15"/>
  <c r="V106" i="15"/>
  <c r="Q106" i="15"/>
  <c r="T106" i="15"/>
  <c r="AA106" i="15"/>
  <c r="AD106" i="15"/>
  <c r="AB106" i="15"/>
  <c r="AT106" i="15" s="1"/>
  <c r="AC106" i="15"/>
  <c r="S106" i="15"/>
  <c r="P106" i="15"/>
  <c r="AH106" i="15" s="1"/>
  <c r="R106" i="15"/>
  <c r="Y106" i="15"/>
  <c r="Z106" i="15"/>
  <c r="W106" i="15"/>
  <c r="R314" i="15"/>
  <c r="P314" i="15"/>
  <c r="AH314" i="15" s="1"/>
  <c r="S314" i="15"/>
  <c r="Q314" i="15"/>
  <c r="T314" i="15"/>
  <c r="Y314" i="15"/>
  <c r="AA314" i="15"/>
  <c r="Z314" i="15"/>
  <c r="AB314" i="15"/>
  <c r="AT314" i="15" s="1"/>
  <c r="AC314" i="15"/>
  <c r="U314" i="15"/>
  <c r="W314" i="15"/>
  <c r="AD314" i="15"/>
  <c r="X314" i="15"/>
  <c r="V314" i="15"/>
  <c r="AD408" i="15"/>
  <c r="P408" i="15"/>
  <c r="AH408" i="15" s="1"/>
  <c r="Q408" i="15"/>
  <c r="U408" i="15"/>
  <c r="W408" i="15"/>
  <c r="AA408" i="15"/>
  <c r="AB408" i="15"/>
  <c r="AT408" i="15" s="1"/>
  <c r="AC408" i="15"/>
  <c r="X408" i="15"/>
  <c r="Y408" i="15"/>
  <c r="Z408" i="15"/>
  <c r="R408" i="15"/>
  <c r="S408" i="15"/>
  <c r="V408" i="15"/>
  <c r="T408" i="15"/>
  <c r="AD245" i="15"/>
  <c r="S245" i="15"/>
  <c r="P245" i="15"/>
  <c r="Q245" i="15"/>
  <c r="AC245" i="15"/>
  <c r="R245" i="15"/>
  <c r="T245" i="15"/>
  <c r="U245" i="15"/>
  <c r="AB245" i="15"/>
  <c r="AT245" i="15" s="1"/>
  <c r="AU245" i="15" s="1"/>
  <c r="AV245" i="15" s="1"/>
  <c r="AW245" i="15" s="1"/>
  <c r="V245" i="15"/>
  <c r="W245" i="15"/>
  <c r="X245" i="15"/>
  <c r="Y245" i="15"/>
  <c r="Z245" i="15"/>
  <c r="AA245" i="15"/>
  <c r="AD131" i="15"/>
  <c r="X131" i="15"/>
  <c r="S131" i="15"/>
  <c r="T131" i="15"/>
  <c r="V131" i="15"/>
  <c r="Z131" i="15"/>
  <c r="AA131" i="15"/>
  <c r="AB131" i="15"/>
  <c r="AC131" i="15"/>
  <c r="P131" i="15"/>
  <c r="Q131" i="15"/>
  <c r="R131" i="15"/>
  <c r="U131" i="15"/>
  <c r="W131" i="15"/>
  <c r="Y131" i="15"/>
  <c r="AB175" i="15"/>
  <c r="AT175" i="15" s="1"/>
  <c r="Z175" i="15"/>
  <c r="P175" i="15"/>
  <c r="AH175" i="15" s="1"/>
  <c r="T175" i="15"/>
  <c r="U175" i="15"/>
  <c r="W175" i="15"/>
  <c r="AC175" i="15"/>
  <c r="S175" i="15"/>
  <c r="X175" i="15"/>
  <c r="V175" i="15"/>
  <c r="Y175" i="15"/>
  <c r="AA175" i="15"/>
  <c r="R175" i="15"/>
  <c r="Q175" i="15"/>
  <c r="AD175" i="15"/>
  <c r="AD378" i="15"/>
  <c r="Z378" i="15"/>
  <c r="X378" i="15"/>
  <c r="Y378" i="15"/>
  <c r="AA378" i="15"/>
  <c r="AB378" i="15"/>
  <c r="AT378" i="15" s="1"/>
  <c r="AC378" i="15"/>
  <c r="S378" i="15"/>
  <c r="Q378" i="15"/>
  <c r="U378" i="15"/>
  <c r="P378" i="15"/>
  <c r="AH378" i="15" s="1"/>
  <c r="R378" i="15"/>
  <c r="T378" i="15"/>
  <c r="V378" i="15"/>
  <c r="W378" i="15"/>
  <c r="AD115" i="15"/>
  <c r="S115" i="15"/>
  <c r="V115" i="15"/>
  <c r="Z115" i="15"/>
  <c r="AA115" i="15"/>
  <c r="AC115" i="15"/>
  <c r="Q115" i="15"/>
  <c r="R115" i="15"/>
  <c r="T115" i="15"/>
  <c r="U115" i="15"/>
  <c r="P115" i="15"/>
  <c r="AH115" i="15" s="1"/>
  <c r="X115" i="15"/>
  <c r="Y115" i="15"/>
  <c r="AB115" i="15"/>
  <c r="AT115" i="15" s="1"/>
  <c r="W115" i="15"/>
  <c r="AD405" i="15"/>
  <c r="AC405" i="15"/>
  <c r="AB405" i="15"/>
  <c r="AT405" i="15" s="1"/>
  <c r="AU405" i="15" s="1"/>
  <c r="U405" i="15"/>
  <c r="V405" i="15"/>
  <c r="W405" i="15"/>
  <c r="Z405" i="15"/>
  <c r="X405" i="15"/>
  <c r="Y405" i="15"/>
  <c r="AA405" i="15"/>
  <c r="Q405" i="15"/>
  <c r="S405" i="15"/>
  <c r="T405" i="15"/>
  <c r="P405" i="15"/>
  <c r="AH405" i="15" s="1"/>
  <c r="R405" i="15"/>
  <c r="AD423" i="15"/>
  <c r="S423" i="15"/>
  <c r="R423" i="15"/>
  <c r="T423" i="15"/>
  <c r="V423" i="15"/>
  <c r="W423" i="15"/>
  <c r="X423" i="15"/>
  <c r="Y423" i="15"/>
  <c r="Z423" i="15"/>
  <c r="AA423" i="15"/>
  <c r="AB423" i="15"/>
  <c r="AT423" i="15" s="1"/>
  <c r="AC423" i="15"/>
  <c r="P423" i="15"/>
  <c r="AH423" i="15" s="1"/>
  <c r="Q423" i="15"/>
  <c r="U423" i="15"/>
  <c r="AD401" i="15"/>
  <c r="S401" i="15"/>
  <c r="P401" i="15"/>
  <c r="AH401" i="15" s="1"/>
  <c r="W401" i="15"/>
  <c r="X401" i="15"/>
  <c r="Y401" i="15"/>
  <c r="AB401" i="15"/>
  <c r="AT401" i="15" s="1"/>
  <c r="Z401" i="15"/>
  <c r="AA401" i="15"/>
  <c r="AC401" i="15"/>
  <c r="T401" i="15"/>
  <c r="V401" i="15"/>
  <c r="U401" i="15"/>
  <c r="Q401" i="15"/>
  <c r="R401" i="15"/>
  <c r="AD328" i="15"/>
  <c r="V328" i="15"/>
  <c r="Y328" i="15"/>
  <c r="Z328" i="15"/>
  <c r="AC328" i="15"/>
  <c r="P328" i="15"/>
  <c r="AH328" i="15" s="1"/>
  <c r="Q328" i="15"/>
  <c r="R328" i="15"/>
  <c r="S328" i="15"/>
  <c r="W328" i="15"/>
  <c r="U328" i="15"/>
  <c r="X328" i="15"/>
  <c r="AA328" i="15"/>
  <c r="AB328" i="15"/>
  <c r="AT328" i="15" s="1"/>
  <c r="T328" i="15"/>
  <c r="X28" i="15"/>
  <c r="AC28" i="15"/>
  <c r="Y28" i="15"/>
  <c r="Z28" i="15"/>
  <c r="Q28" i="15"/>
  <c r="S28" i="15"/>
  <c r="T28" i="15"/>
  <c r="U28" i="15"/>
  <c r="P28" i="15"/>
  <c r="AH28" i="15" s="1"/>
  <c r="R28" i="15"/>
  <c r="AD28" i="15"/>
  <c r="V28" i="15"/>
  <c r="W28" i="15"/>
  <c r="AA28" i="15"/>
  <c r="AB28" i="15"/>
  <c r="AT28" i="15" s="1"/>
  <c r="AU28" i="15" s="1"/>
  <c r="AC211" i="15"/>
  <c r="P211" i="15"/>
  <c r="AH211" i="15" s="1"/>
  <c r="Q211" i="15"/>
  <c r="R211" i="15"/>
  <c r="S211" i="15"/>
  <c r="T211" i="15"/>
  <c r="U211" i="15"/>
  <c r="AD211" i="15"/>
  <c r="Z211" i="15"/>
  <c r="AA211" i="15"/>
  <c r="AB211" i="15"/>
  <c r="AT211" i="15" s="1"/>
  <c r="W211" i="15"/>
  <c r="X211" i="15"/>
  <c r="Y211" i="15"/>
  <c r="V211" i="15"/>
  <c r="S12" i="15"/>
  <c r="AD12" i="15"/>
  <c r="X12" i="15"/>
  <c r="V12" i="15"/>
  <c r="W12" i="15"/>
  <c r="P12" i="15"/>
  <c r="AH12" i="15" s="1"/>
  <c r="Q12" i="15"/>
  <c r="R12" i="15"/>
  <c r="T12" i="15"/>
  <c r="AC12" i="15"/>
  <c r="AB12" i="15"/>
  <c r="AT12" i="15" s="1"/>
  <c r="AU12" i="15" s="1"/>
  <c r="Z12" i="15"/>
  <c r="AA12" i="15"/>
  <c r="U12" i="15"/>
  <c r="Y12" i="15"/>
  <c r="X430" i="15"/>
  <c r="Q430" i="15"/>
  <c r="R430" i="15"/>
  <c r="T430" i="15"/>
  <c r="P430" i="15"/>
  <c r="AH430" i="15" s="1"/>
  <c r="U430" i="15"/>
  <c r="S430" i="15"/>
  <c r="V430" i="15"/>
  <c r="AD430" i="15"/>
  <c r="W430" i="15"/>
  <c r="Y430" i="15"/>
  <c r="Z430" i="15"/>
  <c r="AA430" i="15"/>
  <c r="AB430" i="15"/>
  <c r="AT430" i="15" s="1"/>
  <c r="AC430" i="15"/>
  <c r="AD270" i="15"/>
  <c r="AC270" i="15"/>
  <c r="U270" i="15"/>
  <c r="W270" i="15"/>
  <c r="X270" i="15"/>
  <c r="P270" i="15"/>
  <c r="AH270" i="15" s="1"/>
  <c r="Q270" i="15"/>
  <c r="S270" i="15"/>
  <c r="R270" i="15"/>
  <c r="T270" i="15"/>
  <c r="V270" i="15"/>
  <c r="Z270" i="15"/>
  <c r="Y270" i="15"/>
  <c r="AA270" i="15"/>
  <c r="AB270" i="15"/>
  <c r="AT270" i="15" s="1"/>
  <c r="AD412" i="15"/>
  <c r="S412" i="15"/>
  <c r="W412" i="15"/>
  <c r="AB412" i="15"/>
  <c r="AT412" i="15" s="1"/>
  <c r="AC412" i="15"/>
  <c r="U412" i="15"/>
  <c r="V412" i="15"/>
  <c r="X412" i="15"/>
  <c r="P412" i="15"/>
  <c r="AH412" i="15" s="1"/>
  <c r="Y412" i="15"/>
  <c r="Z412" i="15"/>
  <c r="AA412" i="15"/>
  <c r="Q412" i="15"/>
  <c r="R412" i="15"/>
  <c r="T412" i="15"/>
  <c r="AD251" i="15"/>
  <c r="W251" i="15"/>
  <c r="Y251" i="15"/>
  <c r="X251" i="15"/>
  <c r="AB251" i="15"/>
  <c r="AT251" i="15" s="1"/>
  <c r="Q251" i="15"/>
  <c r="P251" i="15"/>
  <c r="AH251" i="15" s="1"/>
  <c r="T251" i="15"/>
  <c r="R251" i="15"/>
  <c r="S251" i="15"/>
  <c r="U251" i="15"/>
  <c r="V251" i="15"/>
  <c r="AA251" i="15"/>
  <c r="AC251" i="15"/>
  <c r="Z251" i="15"/>
  <c r="AD370" i="15"/>
  <c r="AB370" i="15"/>
  <c r="AT370" i="15" s="1"/>
  <c r="P370" i="15"/>
  <c r="AH370" i="15" s="1"/>
  <c r="R370" i="15"/>
  <c r="S370" i="15"/>
  <c r="U370" i="15"/>
  <c r="Q370" i="15"/>
  <c r="T370" i="15"/>
  <c r="X370" i="15"/>
  <c r="V370" i="15"/>
  <c r="W370" i="15"/>
  <c r="Y370" i="15"/>
  <c r="Z370" i="15"/>
  <c r="AC370" i="15"/>
  <c r="AA370" i="15"/>
  <c r="AA267" i="15"/>
  <c r="Q267" i="15"/>
  <c r="P267" i="15"/>
  <c r="AH267" i="15" s="1"/>
  <c r="R267" i="15"/>
  <c r="U267" i="15"/>
  <c r="S267" i="15"/>
  <c r="T267" i="15"/>
  <c r="V267" i="15"/>
  <c r="W267" i="15"/>
  <c r="Z267" i="15"/>
  <c r="X267" i="15"/>
  <c r="Y267" i="15"/>
  <c r="AB267" i="15"/>
  <c r="AT267" i="15" s="1"/>
  <c r="AC267" i="15"/>
  <c r="AD267" i="15"/>
  <c r="S72" i="15"/>
  <c r="V72" i="15"/>
  <c r="X72" i="15"/>
  <c r="AA72" i="15"/>
  <c r="AB72" i="15"/>
  <c r="AT72" i="15" s="1"/>
  <c r="R72" i="15"/>
  <c r="T72" i="15"/>
  <c r="W72" i="15"/>
  <c r="P72" i="15"/>
  <c r="AH72" i="15" s="1"/>
  <c r="Z72" i="15"/>
  <c r="AC72" i="15"/>
  <c r="Q72" i="15"/>
  <c r="U72" i="15"/>
  <c r="Y72" i="15"/>
  <c r="AD72" i="15"/>
  <c r="AD422" i="15"/>
  <c r="U422" i="15"/>
  <c r="P422" i="15"/>
  <c r="AH422" i="15" s="1"/>
  <c r="T422" i="15"/>
  <c r="Y422" i="15"/>
  <c r="Z422" i="15"/>
  <c r="AA422" i="15"/>
  <c r="AB422" i="15"/>
  <c r="AT422" i="15" s="1"/>
  <c r="AC422" i="15"/>
  <c r="V422" i="15"/>
  <c r="W422" i="15"/>
  <c r="X422" i="15"/>
  <c r="Q422" i="15"/>
  <c r="S422" i="15"/>
  <c r="R422" i="15"/>
  <c r="U35" i="15"/>
  <c r="P35" i="15"/>
  <c r="AH35" i="15" s="1"/>
  <c r="V35" i="15"/>
  <c r="Y35" i="15"/>
  <c r="AD35" i="15"/>
  <c r="AC35" i="15"/>
  <c r="W35" i="15"/>
  <c r="AA35" i="15"/>
  <c r="R35" i="15"/>
  <c r="S35" i="15"/>
  <c r="T35" i="15"/>
  <c r="Q35" i="15"/>
  <c r="X35" i="15"/>
  <c r="Z35" i="15"/>
  <c r="AB35" i="15"/>
  <c r="AT35" i="15" s="1"/>
  <c r="AD344" i="15"/>
  <c r="R344" i="15"/>
  <c r="U344" i="15"/>
  <c r="W344" i="15"/>
  <c r="V344" i="15"/>
  <c r="X344" i="15"/>
  <c r="P344" i="15"/>
  <c r="AH344" i="15" s="1"/>
  <c r="Q344" i="15"/>
  <c r="S344" i="15"/>
  <c r="T344" i="15"/>
  <c r="Y344" i="15"/>
  <c r="Z344" i="15"/>
  <c r="AA344" i="15"/>
  <c r="AB344" i="15"/>
  <c r="AT344" i="15" s="1"/>
  <c r="AU344" i="15" s="1"/>
  <c r="AC344" i="15"/>
  <c r="U61" i="15"/>
  <c r="AA61" i="15"/>
  <c r="V61" i="15"/>
  <c r="Q61" i="15"/>
  <c r="R61" i="15"/>
  <c r="AD61" i="15"/>
  <c r="Y61" i="15"/>
  <c r="Z61" i="15"/>
  <c r="AB61" i="15"/>
  <c r="AT61" i="15" s="1"/>
  <c r="AC61" i="15"/>
  <c r="T61" i="15"/>
  <c r="X61" i="15"/>
  <c r="W61" i="15"/>
  <c r="S61" i="15"/>
  <c r="P61" i="15"/>
  <c r="AH61" i="15" s="1"/>
  <c r="AA44" i="15"/>
  <c r="AC44" i="15"/>
  <c r="X44" i="15"/>
  <c r="T44" i="15"/>
  <c r="AD44" i="15"/>
  <c r="U44" i="15"/>
  <c r="R44" i="15"/>
  <c r="W44" i="15"/>
  <c r="Z44" i="15"/>
  <c r="Q44" i="15"/>
  <c r="P44" i="15"/>
  <c r="AH44" i="15" s="1"/>
  <c r="S44" i="15"/>
  <c r="V44" i="15"/>
  <c r="Y44" i="15"/>
  <c r="AB44" i="15"/>
  <c r="AT44" i="15" s="1"/>
  <c r="AD126" i="15"/>
  <c r="Y126" i="15"/>
  <c r="Q126" i="15"/>
  <c r="R126" i="15"/>
  <c r="T126" i="15"/>
  <c r="AA126" i="15"/>
  <c r="AB126" i="15"/>
  <c r="AT126" i="15" s="1"/>
  <c r="AC126" i="15"/>
  <c r="P126" i="15"/>
  <c r="AH126" i="15" s="1"/>
  <c r="V126" i="15"/>
  <c r="X126" i="15"/>
  <c r="Z126" i="15"/>
  <c r="S126" i="15"/>
  <c r="U126" i="15"/>
  <c r="W126" i="15"/>
  <c r="AD385" i="15"/>
  <c r="V385" i="15"/>
  <c r="W385" i="15"/>
  <c r="Z385" i="15"/>
  <c r="P385" i="15"/>
  <c r="AH385" i="15" s="1"/>
  <c r="Q385" i="15"/>
  <c r="R385" i="15"/>
  <c r="U385" i="15"/>
  <c r="S385" i="15"/>
  <c r="T385" i="15"/>
  <c r="X385" i="15"/>
  <c r="AC385" i="15"/>
  <c r="Y385" i="15"/>
  <c r="AA385" i="15"/>
  <c r="AB385" i="15"/>
  <c r="AT385" i="15" s="1"/>
  <c r="F3" i="20"/>
  <c r="AD295" i="15"/>
  <c r="T295" i="15"/>
  <c r="U295" i="15"/>
  <c r="X295" i="15"/>
  <c r="Y295" i="15"/>
  <c r="AA295" i="15"/>
  <c r="AB295" i="15"/>
  <c r="AT295" i="15" s="1"/>
  <c r="AC295" i="15"/>
  <c r="P295" i="15"/>
  <c r="AH295" i="15" s="1"/>
  <c r="R295" i="15"/>
  <c r="Q295" i="15"/>
  <c r="W295" i="15"/>
  <c r="S295" i="15"/>
  <c r="V295" i="15"/>
  <c r="Z295" i="15"/>
  <c r="AD363" i="15"/>
  <c r="P363" i="15"/>
  <c r="AH363" i="15" s="1"/>
  <c r="Q363" i="15"/>
  <c r="T363" i="15"/>
  <c r="U363" i="15"/>
  <c r="V363" i="15"/>
  <c r="Y363" i="15"/>
  <c r="W363" i="15"/>
  <c r="X363" i="15"/>
  <c r="Z363" i="15"/>
  <c r="S363" i="15"/>
  <c r="AA363" i="15"/>
  <c r="AB363" i="15"/>
  <c r="AT363" i="15" s="1"/>
  <c r="R363" i="15"/>
  <c r="AC363" i="15"/>
  <c r="Y445" i="15"/>
  <c r="AA445" i="15"/>
  <c r="AC445" i="15"/>
  <c r="T445" i="15"/>
  <c r="AD445" i="15"/>
  <c r="U445" i="15"/>
  <c r="V445" i="15"/>
  <c r="Z445" i="15"/>
  <c r="W445" i="15"/>
  <c r="X445" i="15"/>
  <c r="AB445" i="15"/>
  <c r="AT445" i="15" s="1"/>
  <c r="P445" i="15"/>
  <c r="AH445" i="15" s="1"/>
  <c r="Q445" i="15"/>
  <c r="R445" i="15"/>
  <c r="S445" i="15"/>
  <c r="U171" i="15"/>
  <c r="AD171" i="15"/>
  <c r="R171" i="15"/>
  <c r="S171" i="15"/>
  <c r="Q171" i="15"/>
  <c r="T171" i="15"/>
  <c r="W171" i="15"/>
  <c r="Z171" i="15"/>
  <c r="AA171" i="15"/>
  <c r="P171" i="15"/>
  <c r="V171" i="15"/>
  <c r="X171" i="15"/>
  <c r="Y171" i="15"/>
  <c r="AB171" i="15"/>
  <c r="AT171" i="15" s="1"/>
  <c r="AC171" i="15"/>
  <c r="V361" i="15"/>
  <c r="T361" i="15"/>
  <c r="U361" i="15"/>
  <c r="P361" i="15"/>
  <c r="AH361" i="15" s="1"/>
  <c r="Q361" i="15"/>
  <c r="W361" i="15"/>
  <c r="R361" i="15"/>
  <c r="S361" i="15"/>
  <c r="AD361" i="15"/>
  <c r="X361" i="15"/>
  <c r="Y361" i="15"/>
  <c r="Z361" i="15"/>
  <c r="AB361" i="15"/>
  <c r="AT361" i="15" s="1"/>
  <c r="AC361" i="15"/>
  <c r="AA361" i="15"/>
  <c r="AD156" i="15"/>
  <c r="R156" i="15"/>
  <c r="AA156" i="15"/>
  <c r="P156" i="15"/>
  <c r="AH156" i="15" s="1"/>
  <c r="Q156" i="15"/>
  <c r="T156" i="15"/>
  <c r="X156" i="15"/>
  <c r="Y156" i="15"/>
  <c r="AB156" i="15"/>
  <c r="AT156" i="15" s="1"/>
  <c r="AC156" i="15"/>
  <c r="U156" i="15"/>
  <c r="S156" i="15"/>
  <c r="W156" i="15"/>
  <c r="V156" i="15"/>
  <c r="Z156" i="15"/>
  <c r="AD260" i="15"/>
  <c r="AC260" i="15"/>
  <c r="V260" i="15"/>
  <c r="Q260" i="15"/>
  <c r="R260" i="15"/>
  <c r="X260" i="15"/>
  <c r="Y260" i="15"/>
  <c r="AA260" i="15"/>
  <c r="Z260" i="15"/>
  <c r="P260" i="15"/>
  <c r="AH260" i="15" s="1"/>
  <c r="S260" i="15"/>
  <c r="T260" i="15"/>
  <c r="W260" i="15"/>
  <c r="AB260" i="15"/>
  <c r="AT260" i="15" s="1"/>
  <c r="U260" i="15"/>
  <c r="AD269" i="15"/>
  <c r="U269" i="15"/>
  <c r="W269" i="15"/>
  <c r="S269" i="15"/>
  <c r="T269" i="15"/>
  <c r="V269" i="15"/>
  <c r="X269" i="15"/>
  <c r="Y269" i="15"/>
  <c r="R269" i="15"/>
  <c r="AA269" i="15"/>
  <c r="Z269" i="15"/>
  <c r="AB269" i="15"/>
  <c r="AT269" i="15" s="1"/>
  <c r="AC269" i="15"/>
  <c r="P269" i="15"/>
  <c r="AH269" i="15" s="1"/>
  <c r="Q269" i="15"/>
  <c r="AD91" i="15"/>
  <c r="Y91" i="15"/>
  <c r="P91" i="15"/>
  <c r="AH91" i="15" s="1"/>
  <c r="Q91" i="15"/>
  <c r="T91" i="15"/>
  <c r="W91" i="15"/>
  <c r="Z91" i="15"/>
  <c r="R91" i="15"/>
  <c r="AA91" i="15"/>
  <c r="AB91" i="15"/>
  <c r="AT91" i="15" s="1"/>
  <c r="S91" i="15"/>
  <c r="U91" i="15"/>
  <c r="X91" i="15"/>
  <c r="AC91" i="15"/>
  <c r="V91" i="15"/>
  <c r="AD452" i="15"/>
  <c r="AC452" i="15"/>
  <c r="P452" i="15"/>
  <c r="AH452" i="15" s="1"/>
  <c r="R452" i="15"/>
  <c r="S452" i="15"/>
  <c r="T452" i="15"/>
  <c r="U452" i="15"/>
  <c r="V452" i="15"/>
  <c r="W452" i="15"/>
  <c r="X452" i="15"/>
  <c r="Y452" i="15"/>
  <c r="Q452" i="15"/>
  <c r="Z452" i="15"/>
  <c r="AA452" i="15"/>
  <c r="AB452" i="15"/>
  <c r="AT452" i="15" s="1"/>
  <c r="S190" i="15"/>
  <c r="Z190" i="15"/>
  <c r="Q190" i="15"/>
  <c r="R190" i="15"/>
  <c r="T190" i="15"/>
  <c r="AC190" i="15"/>
  <c r="U190" i="15"/>
  <c r="P190" i="15"/>
  <c r="AH190" i="15" s="1"/>
  <c r="V190" i="15"/>
  <c r="W190" i="15"/>
  <c r="AD190" i="15"/>
  <c r="Y190" i="15"/>
  <c r="AA190" i="15"/>
  <c r="AB190" i="15"/>
  <c r="AT190" i="15" s="1"/>
  <c r="X190" i="15"/>
  <c r="AD239" i="15"/>
  <c r="W239" i="15"/>
  <c r="Z239" i="15"/>
  <c r="S239" i="15"/>
  <c r="T239" i="15"/>
  <c r="AA239" i="15"/>
  <c r="AB239" i="15"/>
  <c r="AT239" i="15" s="1"/>
  <c r="P239" i="15"/>
  <c r="AH239" i="15" s="1"/>
  <c r="V239" i="15"/>
  <c r="X239" i="15"/>
  <c r="Y239" i="15"/>
  <c r="AC239" i="15"/>
  <c r="Q239" i="15"/>
  <c r="R239" i="15"/>
  <c r="U239" i="15"/>
  <c r="W53" i="15"/>
  <c r="AA53" i="15"/>
  <c r="R53" i="15"/>
  <c r="S53" i="15"/>
  <c r="AB53" i="15"/>
  <c r="AT53" i="15" s="1"/>
  <c r="AD53" i="15"/>
  <c r="X53" i="15"/>
  <c r="Y53" i="15"/>
  <c r="Z53" i="15"/>
  <c r="P53" i="15"/>
  <c r="AH53" i="15" s="1"/>
  <c r="Q53" i="15"/>
  <c r="T53" i="15"/>
  <c r="U53" i="15"/>
  <c r="V53" i="15"/>
  <c r="AC53" i="15"/>
  <c r="Y56" i="15"/>
  <c r="P56" i="15"/>
  <c r="AH56" i="15" s="1"/>
  <c r="AD56" i="15"/>
  <c r="U56" i="15"/>
  <c r="Q56" i="15"/>
  <c r="T56" i="15"/>
  <c r="W56" i="15"/>
  <c r="X56" i="15"/>
  <c r="Z56" i="15"/>
  <c r="AA56" i="15"/>
  <c r="R56" i="15"/>
  <c r="S56" i="15"/>
  <c r="AB56" i="15"/>
  <c r="AT56" i="15" s="1"/>
  <c r="V56" i="15"/>
  <c r="AC56" i="15"/>
  <c r="AU500" i="15"/>
  <c r="AV500" i="15" s="1"/>
  <c r="AW500" i="15" s="1"/>
  <c r="AD188" i="15"/>
  <c r="Y188" i="15"/>
  <c r="Q188" i="15"/>
  <c r="S188" i="15"/>
  <c r="T188" i="15"/>
  <c r="P188" i="15"/>
  <c r="AH188" i="15" s="1"/>
  <c r="X188" i="15"/>
  <c r="Z188" i="15"/>
  <c r="AB188" i="15"/>
  <c r="AT188" i="15" s="1"/>
  <c r="U188" i="15"/>
  <c r="V188" i="15"/>
  <c r="W188" i="15"/>
  <c r="AA188" i="15"/>
  <c r="AC188" i="15"/>
  <c r="R188" i="15"/>
  <c r="W233" i="15"/>
  <c r="X233" i="15"/>
  <c r="Y233" i="15"/>
  <c r="U233" i="15"/>
  <c r="V233" i="15"/>
  <c r="AA233" i="15"/>
  <c r="T233" i="15"/>
  <c r="AB233" i="15"/>
  <c r="AT233" i="15" s="1"/>
  <c r="Z233" i="15"/>
  <c r="AD233" i="15"/>
  <c r="AC233" i="15"/>
  <c r="R233" i="15"/>
  <c r="P233" i="15"/>
  <c r="AH233" i="15" s="1"/>
  <c r="Q233" i="15"/>
  <c r="S233" i="15"/>
  <c r="AD240" i="15"/>
  <c r="W240" i="15"/>
  <c r="Q240" i="15"/>
  <c r="P240" i="15"/>
  <c r="AH240" i="15" s="1"/>
  <c r="R240" i="15"/>
  <c r="Y240" i="15"/>
  <c r="AA240" i="15"/>
  <c r="Z240" i="15"/>
  <c r="AB240" i="15"/>
  <c r="AT240" i="15" s="1"/>
  <c r="AC240" i="15"/>
  <c r="X240" i="15"/>
  <c r="V240" i="15"/>
  <c r="S240" i="15"/>
  <c r="T240" i="15"/>
  <c r="U240" i="15"/>
  <c r="Q37" i="15"/>
  <c r="V37" i="15"/>
  <c r="AA37" i="15"/>
  <c r="AD37" i="15"/>
  <c r="Y37" i="15"/>
  <c r="AC37" i="15"/>
  <c r="S37" i="15"/>
  <c r="T37" i="15"/>
  <c r="U37" i="15"/>
  <c r="W37" i="15"/>
  <c r="X37" i="15"/>
  <c r="Z37" i="15"/>
  <c r="AB37" i="15"/>
  <c r="AT37" i="15" s="1"/>
  <c r="P37" i="15"/>
  <c r="R37" i="15"/>
  <c r="AD129" i="15"/>
  <c r="AC129" i="15"/>
  <c r="W129" i="15"/>
  <c r="X129" i="15"/>
  <c r="Z129" i="15"/>
  <c r="Y129" i="15"/>
  <c r="AA129" i="15"/>
  <c r="AB129" i="15"/>
  <c r="AT129" i="15" s="1"/>
  <c r="T129" i="15"/>
  <c r="U129" i="15"/>
  <c r="P129" i="15"/>
  <c r="AH129" i="15" s="1"/>
  <c r="R129" i="15"/>
  <c r="V129" i="15"/>
  <c r="Q129" i="15"/>
  <c r="S129" i="15"/>
  <c r="AD222" i="15"/>
  <c r="P222" i="15"/>
  <c r="AH222" i="15" s="1"/>
  <c r="U222" i="15"/>
  <c r="X222" i="15"/>
  <c r="T222" i="15"/>
  <c r="V222" i="15"/>
  <c r="S222" i="15"/>
  <c r="W222" i="15"/>
  <c r="Z222" i="15"/>
  <c r="AA222" i="15"/>
  <c r="AB222" i="15"/>
  <c r="AT222" i="15" s="1"/>
  <c r="Q222" i="15"/>
  <c r="R222" i="15"/>
  <c r="Y222" i="15"/>
  <c r="AC222" i="15"/>
  <c r="AC439" i="15"/>
  <c r="AA439" i="15"/>
  <c r="Y439" i="15"/>
  <c r="AD439" i="15"/>
  <c r="Z439" i="15"/>
  <c r="W439" i="15"/>
  <c r="AB439" i="15"/>
  <c r="AT439" i="15" s="1"/>
  <c r="X439" i="15"/>
  <c r="T439" i="15"/>
  <c r="V439" i="15"/>
  <c r="U439" i="15"/>
  <c r="P439" i="15"/>
  <c r="AH439" i="15" s="1"/>
  <c r="R439" i="15"/>
  <c r="Q439" i="15"/>
  <c r="S439" i="15"/>
  <c r="AD199" i="15"/>
  <c r="Y199" i="15"/>
  <c r="AC199" i="15"/>
  <c r="W199" i="15"/>
  <c r="X199" i="15"/>
  <c r="AA199" i="15"/>
  <c r="AB199" i="15"/>
  <c r="AT199" i="15" s="1"/>
  <c r="T199" i="15"/>
  <c r="V199" i="15"/>
  <c r="U199" i="15"/>
  <c r="Z199" i="15"/>
  <c r="S199" i="15"/>
  <c r="R199" i="15"/>
  <c r="P199" i="15"/>
  <c r="AH199" i="15" s="1"/>
  <c r="Q199" i="15"/>
  <c r="W185" i="15"/>
  <c r="AA185" i="15"/>
  <c r="Y185" i="15"/>
  <c r="Z185" i="15"/>
  <c r="AC185" i="15"/>
  <c r="AD185" i="15"/>
  <c r="V185" i="15"/>
  <c r="AB185" i="15"/>
  <c r="AT185" i="15" s="1"/>
  <c r="X185" i="15"/>
  <c r="U185" i="15"/>
  <c r="P185" i="15"/>
  <c r="AH185" i="15" s="1"/>
  <c r="Q185" i="15"/>
  <c r="R185" i="15"/>
  <c r="T185" i="15"/>
  <c r="S185" i="15"/>
  <c r="AD395" i="15"/>
  <c r="X395" i="15"/>
  <c r="Y395" i="15"/>
  <c r="AA395" i="15"/>
  <c r="U395" i="15"/>
  <c r="V395" i="15"/>
  <c r="W395" i="15"/>
  <c r="AC395" i="15"/>
  <c r="Z395" i="15"/>
  <c r="AB395" i="15"/>
  <c r="AT395" i="15" s="1"/>
  <c r="P395" i="15"/>
  <c r="AH395" i="15" s="1"/>
  <c r="Q395" i="15"/>
  <c r="T395" i="15"/>
  <c r="R395" i="15"/>
  <c r="S395" i="15"/>
  <c r="Q132" i="15"/>
  <c r="AD132" i="15"/>
  <c r="AC132" i="15"/>
  <c r="U132" i="15"/>
  <c r="V132" i="15"/>
  <c r="X132" i="15"/>
  <c r="T132" i="15"/>
  <c r="W132" i="15"/>
  <c r="R132" i="15"/>
  <c r="P132" i="15"/>
  <c r="AH132" i="15" s="1"/>
  <c r="Z132" i="15"/>
  <c r="S132" i="15"/>
  <c r="Y132" i="15"/>
  <c r="AA132" i="15"/>
  <c r="AB132" i="15"/>
  <c r="AT132" i="15" s="1"/>
  <c r="T393" i="15"/>
  <c r="U393" i="15"/>
  <c r="AD393" i="15"/>
  <c r="AA393" i="15"/>
  <c r="AB393" i="15"/>
  <c r="AT393" i="15" s="1"/>
  <c r="S393" i="15"/>
  <c r="V393" i="15"/>
  <c r="W393" i="15"/>
  <c r="Z393" i="15"/>
  <c r="X393" i="15"/>
  <c r="Y393" i="15"/>
  <c r="AC393" i="15"/>
  <c r="P393" i="15"/>
  <c r="AH393" i="15" s="1"/>
  <c r="Q393" i="15"/>
  <c r="R393" i="15"/>
  <c r="T297" i="15"/>
  <c r="U297" i="15"/>
  <c r="W297" i="15"/>
  <c r="AB297" i="15"/>
  <c r="AT297" i="15" s="1"/>
  <c r="AC297" i="15"/>
  <c r="AD297" i="15"/>
  <c r="Y297" i="15"/>
  <c r="AA297" i="15"/>
  <c r="Z297" i="15"/>
  <c r="P297" i="15"/>
  <c r="AH297" i="15" s="1"/>
  <c r="Q297" i="15"/>
  <c r="R297" i="15"/>
  <c r="S297" i="15"/>
  <c r="V297" i="15"/>
  <c r="X297" i="15"/>
  <c r="Q217" i="15"/>
  <c r="S217" i="15"/>
  <c r="V217" i="15"/>
  <c r="P217" i="15"/>
  <c r="AH217" i="15" s="1"/>
  <c r="R217" i="15"/>
  <c r="U217" i="15"/>
  <c r="Y217" i="15"/>
  <c r="Z217" i="15"/>
  <c r="X217" i="15"/>
  <c r="T217" i="15"/>
  <c r="W217" i="15"/>
  <c r="AA217" i="15"/>
  <c r="AC217" i="15"/>
  <c r="AD217" i="15"/>
  <c r="AB217" i="15"/>
  <c r="AD290" i="15"/>
  <c r="W290" i="15"/>
  <c r="X290" i="15"/>
  <c r="S290" i="15"/>
  <c r="T290" i="15"/>
  <c r="V290" i="15"/>
  <c r="AB290" i="15"/>
  <c r="AT290" i="15" s="1"/>
  <c r="P290" i="15"/>
  <c r="AH290" i="15" s="1"/>
  <c r="Q290" i="15"/>
  <c r="R290" i="15"/>
  <c r="U290" i="15"/>
  <c r="Z290" i="15"/>
  <c r="AC290" i="15"/>
  <c r="AA290" i="15"/>
  <c r="Y290" i="15"/>
  <c r="AD428" i="15"/>
  <c r="AC428" i="15"/>
  <c r="U428" i="15"/>
  <c r="V428" i="15"/>
  <c r="X428" i="15"/>
  <c r="AA428" i="15"/>
  <c r="AB428" i="15"/>
  <c r="AT428" i="15" s="1"/>
  <c r="Q428" i="15"/>
  <c r="S428" i="15"/>
  <c r="W428" i="15"/>
  <c r="P428" i="15"/>
  <c r="AH428" i="15" s="1"/>
  <c r="R428" i="15"/>
  <c r="T428" i="15"/>
  <c r="Y428" i="15"/>
  <c r="Z428" i="15"/>
  <c r="S148" i="15"/>
  <c r="AD148" i="15"/>
  <c r="V148" i="15"/>
  <c r="U148" i="15"/>
  <c r="W148" i="15"/>
  <c r="X148" i="15"/>
  <c r="AB148" i="15"/>
  <c r="AT148" i="15" s="1"/>
  <c r="AC148" i="15"/>
  <c r="R148" i="15"/>
  <c r="Y148" i="15"/>
  <c r="T148" i="15"/>
  <c r="Z148" i="15"/>
  <c r="AA148" i="15"/>
  <c r="P148" i="15"/>
  <c r="AH148" i="15" s="1"/>
  <c r="Q148" i="15"/>
  <c r="P97" i="15"/>
  <c r="AH97" i="15" s="1"/>
  <c r="AB97" i="15"/>
  <c r="AC97" i="15"/>
  <c r="S97" i="15"/>
  <c r="AD97" i="15"/>
  <c r="U97" i="15"/>
  <c r="W97" i="15"/>
  <c r="X97" i="15"/>
  <c r="Z97" i="15"/>
  <c r="Y97" i="15"/>
  <c r="AA97" i="15"/>
  <c r="V97" i="15"/>
  <c r="T97" i="15"/>
  <c r="Q97" i="15"/>
  <c r="R97" i="15"/>
  <c r="AD234" i="15"/>
  <c r="S234" i="15"/>
  <c r="U234" i="15"/>
  <c r="X234" i="15"/>
  <c r="R234" i="15"/>
  <c r="T234" i="15"/>
  <c r="Q234" i="15"/>
  <c r="W234" i="15"/>
  <c r="V234" i="15"/>
  <c r="Y234" i="15"/>
  <c r="Z234" i="15"/>
  <c r="AA234" i="15"/>
  <c r="P234" i="15"/>
  <c r="AH234" i="15" s="1"/>
  <c r="AB234" i="15"/>
  <c r="AT234" i="15" s="1"/>
  <c r="AC234" i="15"/>
  <c r="Q69" i="15"/>
  <c r="AD69" i="15"/>
  <c r="P69" i="15"/>
  <c r="AH69" i="15" s="1"/>
  <c r="R69" i="15"/>
  <c r="S69" i="15"/>
  <c r="V69" i="15"/>
  <c r="X69" i="15"/>
  <c r="AB69" i="15"/>
  <c r="AC69" i="15"/>
  <c r="W69" i="15"/>
  <c r="T69" i="15"/>
  <c r="U69" i="15"/>
  <c r="Y69" i="15"/>
  <c r="Z69" i="15"/>
  <c r="AA69" i="15"/>
  <c r="P113" i="15"/>
  <c r="AH113" i="15" s="1"/>
  <c r="Q113" i="15"/>
  <c r="V113" i="15"/>
  <c r="Y113" i="15"/>
  <c r="AA113" i="15"/>
  <c r="AB113" i="15"/>
  <c r="AT113" i="15" s="1"/>
  <c r="AC113" i="15"/>
  <c r="AD113" i="15"/>
  <c r="R113" i="15"/>
  <c r="S113" i="15"/>
  <c r="T113" i="15"/>
  <c r="U113" i="15"/>
  <c r="W113" i="15"/>
  <c r="X113" i="15"/>
  <c r="Z113" i="15"/>
  <c r="S58" i="15"/>
  <c r="AC58" i="15"/>
  <c r="R58" i="15"/>
  <c r="AD58" i="15"/>
  <c r="T58" i="15"/>
  <c r="W58" i="15"/>
  <c r="Y58" i="15"/>
  <c r="U58" i="15"/>
  <c r="V58" i="15"/>
  <c r="X58" i="15"/>
  <c r="Z58" i="15"/>
  <c r="P58" i="15"/>
  <c r="AH58" i="15" s="1"/>
  <c r="Q58" i="15"/>
  <c r="AA58" i="15"/>
  <c r="AB58" i="15"/>
  <c r="AT58" i="15" s="1"/>
  <c r="W16" i="15"/>
  <c r="Q16" i="15"/>
  <c r="R16" i="15"/>
  <c r="U16" i="15"/>
  <c r="V16" i="15"/>
  <c r="S16" i="15"/>
  <c r="AD16" i="15"/>
  <c r="Y16" i="15"/>
  <c r="AA16" i="15"/>
  <c r="P16" i="15"/>
  <c r="AH16" i="15" s="1"/>
  <c r="T16" i="15"/>
  <c r="X16" i="15"/>
  <c r="Z16" i="15"/>
  <c r="AC16" i="15"/>
  <c r="AB16" i="15"/>
  <c r="AT16" i="15" s="1"/>
  <c r="AU466" i="15"/>
  <c r="AV466" i="15" s="1"/>
  <c r="AW466" i="15" s="1"/>
  <c r="AD79" i="15"/>
  <c r="Z79" i="15"/>
  <c r="S79" i="15"/>
  <c r="Y79" i="15"/>
  <c r="U79" i="15"/>
  <c r="X79" i="15"/>
  <c r="AB79" i="15"/>
  <c r="AT79" i="15" s="1"/>
  <c r="T79" i="15"/>
  <c r="V79" i="15"/>
  <c r="AA79" i="15"/>
  <c r="Q79" i="15"/>
  <c r="R79" i="15"/>
  <c r="W79" i="15"/>
  <c r="P79" i="15"/>
  <c r="AH79" i="15" s="1"/>
  <c r="AC79" i="15"/>
  <c r="AD247" i="15"/>
  <c r="P247" i="15"/>
  <c r="AH247" i="15" s="1"/>
  <c r="AC247" i="15"/>
  <c r="U247" i="15"/>
  <c r="W247" i="15"/>
  <c r="V247" i="15"/>
  <c r="X247" i="15"/>
  <c r="Y247" i="15"/>
  <c r="S247" i="15"/>
  <c r="Z247" i="15"/>
  <c r="T247" i="15"/>
  <c r="AA247" i="15"/>
  <c r="AB247" i="15"/>
  <c r="AT247" i="15" s="1"/>
  <c r="Q247" i="15"/>
  <c r="R247" i="15"/>
  <c r="AD388" i="15"/>
  <c r="X388" i="15"/>
  <c r="Y388" i="15"/>
  <c r="T388" i="15"/>
  <c r="U388" i="15"/>
  <c r="W388" i="15"/>
  <c r="AA388" i="15"/>
  <c r="AC388" i="15"/>
  <c r="AB388" i="15"/>
  <c r="AT388" i="15" s="1"/>
  <c r="P388" i="15"/>
  <c r="AH388" i="15" s="1"/>
  <c r="Q388" i="15"/>
  <c r="R388" i="15"/>
  <c r="S388" i="15"/>
  <c r="V388" i="15"/>
  <c r="Z388" i="15"/>
  <c r="AA224" i="15"/>
  <c r="Q224" i="15"/>
  <c r="T224" i="15"/>
  <c r="S224" i="15"/>
  <c r="AD224" i="15"/>
  <c r="U224" i="15"/>
  <c r="Z224" i="15"/>
  <c r="AB224" i="15"/>
  <c r="AT224" i="15" s="1"/>
  <c r="P224" i="15"/>
  <c r="AH224" i="15" s="1"/>
  <c r="R224" i="15"/>
  <c r="X224" i="15"/>
  <c r="V224" i="15"/>
  <c r="W224" i="15"/>
  <c r="Y224" i="15"/>
  <c r="AC224" i="15"/>
  <c r="AD453" i="15"/>
  <c r="T453" i="15"/>
  <c r="Y453" i="15"/>
  <c r="Z453" i="15"/>
  <c r="AB453" i="15"/>
  <c r="AT453" i="15" s="1"/>
  <c r="R453" i="15"/>
  <c r="U453" i="15"/>
  <c r="S453" i="15"/>
  <c r="P453" i="15"/>
  <c r="V453" i="15"/>
  <c r="X453" i="15"/>
  <c r="AA453" i="15"/>
  <c r="Q453" i="15"/>
  <c r="W453" i="15"/>
  <c r="AC453" i="15"/>
  <c r="AB101" i="15"/>
  <c r="AT101" i="15" s="1"/>
  <c r="Y101" i="15"/>
  <c r="AD101" i="15"/>
  <c r="V101" i="15"/>
  <c r="W101" i="15"/>
  <c r="Q101" i="15"/>
  <c r="S101" i="15"/>
  <c r="P101" i="15"/>
  <c r="AH101" i="15" s="1"/>
  <c r="U101" i="15"/>
  <c r="R101" i="15"/>
  <c r="T101" i="15"/>
  <c r="X101" i="15"/>
  <c r="Z101" i="15"/>
  <c r="AA101" i="15"/>
  <c r="AC101" i="15"/>
  <c r="W272" i="15"/>
  <c r="P272" i="15"/>
  <c r="AH272" i="15" s="1"/>
  <c r="S272" i="15"/>
  <c r="T272" i="15"/>
  <c r="AD272" i="15"/>
  <c r="R272" i="15"/>
  <c r="Y272" i="15"/>
  <c r="AA272" i="15"/>
  <c r="Z272" i="15"/>
  <c r="AB272" i="15"/>
  <c r="AT272" i="15" s="1"/>
  <c r="AC272" i="15"/>
  <c r="Q272" i="15"/>
  <c r="X272" i="15"/>
  <c r="U272" i="15"/>
  <c r="V272" i="15"/>
  <c r="R184" i="15"/>
  <c r="V184" i="15"/>
  <c r="Y184" i="15"/>
  <c r="U184" i="15"/>
  <c r="W184" i="15"/>
  <c r="P184" i="15"/>
  <c r="AH184" i="15" s="1"/>
  <c r="Q184" i="15"/>
  <c r="S184" i="15"/>
  <c r="AD184" i="15"/>
  <c r="T184" i="15"/>
  <c r="X184" i="15"/>
  <c r="Z184" i="15"/>
  <c r="AA184" i="15"/>
  <c r="AB184" i="15"/>
  <c r="AT184" i="15" s="1"/>
  <c r="AC184" i="15"/>
  <c r="AD345" i="15"/>
  <c r="Z345" i="15"/>
  <c r="Q345" i="15"/>
  <c r="R345" i="15"/>
  <c r="S345" i="15"/>
  <c r="V345" i="15"/>
  <c r="P345" i="15"/>
  <c r="AH345" i="15" s="1"/>
  <c r="W345" i="15"/>
  <c r="X345" i="15"/>
  <c r="Y345" i="15"/>
  <c r="AA345" i="15"/>
  <c r="AB345" i="15"/>
  <c r="AT345" i="15" s="1"/>
  <c r="AC345" i="15"/>
  <c r="T345" i="15"/>
  <c r="U345" i="15"/>
  <c r="AD416" i="15"/>
  <c r="AC416" i="15"/>
  <c r="T416" i="15"/>
  <c r="U416" i="15"/>
  <c r="W416" i="15"/>
  <c r="R416" i="15"/>
  <c r="S416" i="15"/>
  <c r="V416" i="15"/>
  <c r="X416" i="15"/>
  <c r="Y416" i="15"/>
  <c r="P416" i="15"/>
  <c r="AH416" i="15" s="1"/>
  <c r="Q416" i="15"/>
  <c r="AA416" i="15"/>
  <c r="Z416" i="15"/>
  <c r="AB416" i="15"/>
  <c r="AT416" i="15" s="1"/>
  <c r="AD294" i="15"/>
  <c r="Q294" i="15"/>
  <c r="AA294" i="15"/>
  <c r="P294" i="15"/>
  <c r="AH294" i="15" s="1"/>
  <c r="R294" i="15"/>
  <c r="V294" i="15"/>
  <c r="W294" i="15"/>
  <c r="X294" i="15"/>
  <c r="AC294" i="15"/>
  <c r="S294" i="15"/>
  <c r="T294" i="15"/>
  <c r="U294" i="15"/>
  <c r="Y294" i="15"/>
  <c r="Z294" i="15"/>
  <c r="AB294" i="15"/>
  <c r="AT294" i="15" s="1"/>
  <c r="W477" i="15"/>
  <c r="T477" i="15"/>
  <c r="AD477" i="15"/>
  <c r="P477" i="15"/>
  <c r="AH477" i="15" s="1"/>
  <c r="Q477" i="15"/>
  <c r="S477" i="15"/>
  <c r="R477" i="15"/>
  <c r="U477" i="15"/>
  <c r="Y477" i="15"/>
  <c r="V477" i="15"/>
  <c r="X477" i="15"/>
  <c r="Z477" i="15"/>
  <c r="AB477" i="15"/>
  <c r="AT477" i="15" s="1"/>
  <c r="AC477" i="15"/>
  <c r="AA477" i="15"/>
  <c r="AD130" i="15"/>
  <c r="W130" i="15"/>
  <c r="R130" i="15"/>
  <c r="S130" i="15"/>
  <c r="T130" i="15"/>
  <c r="U130" i="15"/>
  <c r="V130" i="15"/>
  <c r="X130" i="15"/>
  <c r="Y130" i="15"/>
  <c r="Z130" i="15"/>
  <c r="AA130" i="15"/>
  <c r="Q130" i="15"/>
  <c r="AB130" i="15"/>
  <c r="AT130" i="15" s="1"/>
  <c r="AC130" i="15"/>
  <c r="P130" i="15"/>
  <c r="AH130" i="15" s="1"/>
  <c r="AD200" i="15"/>
  <c r="X200" i="15"/>
  <c r="R200" i="15"/>
  <c r="U200" i="15"/>
  <c r="V200" i="15"/>
  <c r="Y200" i="15"/>
  <c r="Z200" i="15"/>
  <c r="AA200" i="15"/>
  <c r="P200" i="15"/>
  <c r="AH200" i="15" s="1"/>
  <c r="Q200" i="15"/>
  <c r="S200" i="15"/>
  <c r="W200" i="15"/>
  <c r="T200" i="15"/>
  <c r="AB200" i="15"/>
  <c r="AT200" i="15" s="1"/>
  <c r="AC200" i="15"/>
  <c r="Y41" i="15"/>
  <c r="X41" i="15"/>
  <c r="P41" i="15"/>
  <c r="AH41" i="15" s="1"/>
  <c r="W41" i="15"/>
  <c r="T41" i="15"/>
  <c r="U41" i="15"/>
  <c r="Z41" i="15"/>
  <c r="Q41" i="15"/>
  <c r="R41" i="15"/>
  <c r="S41" i="15"/>
  <c r="AD41" i="15"/>
  <c r="AA41" i="15"/>
  <c r="AB41" i="15"/>
  <c r="AT41" i="15" s="1"/>
  <c r="AC41" i="15"/>
  <c r="V41" i="15"/>
  <c r="X342" i="15"/>
  <c r="AD342" i="15"/>
  <c r="V342" i="15"/>
  <c r="W342" i="15"/>
  <c r="Y342" i="15"/>
  <c r="Z342" i="15"/>
  <c r="Q342" i="15"/>
  <c r="P342" i="15"/>
  <c r="AH342" i="15" s="1"/>
  <c r="R342" i="15"/>
  <c r="S342" i="15"/>
  <c r="T342" i="15"/>
  <c r="U342" i="15"/>
  <c r="AB342" i="15"/>
  <c r="AT342" i="15" s="1"/>
  <c r="AA342" i="15"/>
  <c r="AC342" i="15"/>
  <c r="AD462" i="15"/>
  <c r="W462" i="15"/>
  <c r="Z462" i="15"/>
  <c r="AB462" i="15"/>
  <c r="AT462" i="15" s="1"/>
  <c r="AA462" i="15"/>
  <c r="Y462" i="15"/>
  <c r="AC462" i="15"/>
  <c r="P462" i="15"/>
  <c r="AH462" i="15" s="1"/>
  <c r="Q462" i="15"/>
  <c r="R462" i="15"/>
  <c r="S462" i="15"/>
  <c r="T462" i="15"/>
  <c r="U462" i="15"/>
  <c r="X462" i="15"/>
  <c r="V462" i="15"/>
  <c r="V123" i="15"/>
  <c r="Y123" i="15"/>
  <c r="AA123" i="15"/>
  <c r="AB123" i="15"/>
  <c r="AT123" i="15" s="1"/>
  <c r="AC123" i="15"/>
  <c r="U123" i="15"/>
  <c r="W123" i="15"/>
  <c r="X123" i="15"/>
  <c r="Z123" i="15"/>
  <c r="P123" i="15"/>
  <c r="AH123" i="15" s="1"/>
  <c r="AD123" i="15"/>
  <c r="Q123" i="15"/>
  <c r="R123" i="15"/>
  <c r="S123" i="15"/>
  <c r="T123" i="15"/>
  <c r="R411" i="15"/>
  <c r="S411" i="15"/>
  <c r="U411" i="15"/>
  <c r="W411" i="15"/>
  <c r="X411" i="15"/>
  <c r="Y411" i="15"/>
  <c r="Z411" i="15"/>
  <c r="AA411" i="15"/>
  <c r="AB411" i="15"/>
  <c r="AT411" i="15" s="1"/>
  <c r="AC411" i="15"/>
  <c r="AD411" i="15"/>
  <c r="V411" i="15"/>
  <c r="P411" i="15"/>
  <c r="AH411" i="15" s="1"/>
  <c r="Q411" i="15"/>
  <c r="T411" i="15"/>
  <c r="AD274" i="15"/>
  <c r="Q274" i="15"/>
  <c r="P274" i="15"/>
  <c r="AH274" i="15" s="1"/>
  <c r="S274" i="15"/>
  <c r="R274" i="15"/>
  <c r="T274" i="15"/>
  <c r="U274" i="15"/>
  <c r="V274" i="15"/>
  <c r="AB274" i="15"/>
  <c r="AT274" i="15" s="1"/>
  <c r="AC274" i="15"/>
  <c r="W274" i="15"/>
  <c r="Z274" i="15"/>
  <c r="X274" i="15"/>
  <c r="Y274" i="15"/>
  <c r="AA274" i="15"/>
  <c r="AD419" i="15"/>
  <c r="Q419" i="15"/>
  <c r="Z419" i="15"/>
  <c r="AA419" i="15"/>
  <c r="AC419" i="15"/>
  <c r="U419" i="15"/>
  <c r="V419" i="15"/>
  <c r="W419" i="15"/>
  <c r="X419" i="15"/>
  <c r="Y419" i="15"/>
  <c r="AB419" i="15"/>
  <c r="AT419" i="15" s="1"/>
  <c r="R419" i="15"/>
  <c r="S419" i="15"/>
  <c r="T419" i="15"/>
  <c r="P419" i="15"/>
  <c r="AH419" i="15" s="1"/>
  <c r="W207" i="15"/>
  <c r="R207" i="15"/>
  <c r="P207" i="15"/>
  <c r="AH207" i="15" s="1"/>
  <c r="S207" i="15"/>
  <c r="T207" i="15"/>
  <c r="AD207" i="15"/>
  <c r="AB207" i="15"/>
  <c r="AT207" i="15" s="1"/>
  <c r="AC207" i="15"/>
  <c r="AA207" i="15"/>
  <c r="Q207" i="15"/>
  <c r="U207" i="15"/>
  <c r="Y207" i="15"/>
  <c r="Z207" i="15"/>
  <c r="V207" i="15"/>
  <c r="X207" i="15"/>
  <c r="AC183" i="15"/>
  <c r="X183" i="15"/>
  <c r="Y183" i="15"/>
  <c r="AA183" i="15"/>
  <c r="W183" i="15"/>
  <c r="Z183" i="15"/>
  <c r="AD183" i="15"/>
  <c r="Q183" i="15"/>
  <c r="P183" i="15"/>
  <c r="AH183" i="15" s="1"/>
  <c r="R183" i="15"/>
  <c r="S183" i="15"/>
  <c r="T183" i="15"/>
  <c r="U183" i="15"/>
  <c r="V183" i="15"/>
  <c r="AB183" i="15"/>
  <c r="AT183" i="15" s="1"/>
  <c r="AU183" i="15" s="1"/>
  <c r="AD357" i="15"/>
  <c r="T357" i="15"/>
  <c r="P357" i="15"/>
  <c r="AH357" i="15" s="1"/>
  <c r="Q357" i="15"/>
  <c r="R357" i="15"/>
  <c r="S357" i="15"/>
  <c r="U357" i="15"/>
  <c r="V357" i="15"/>
  <c r="W357" i="15"/>
  <c r="X357" i="15"/>
  <c r="Y357" i="15"/>
  <c r="Z357" i="15"/>
  <c r="AC357" i="15"/>
  <c r="AA357" i="15"/>
  <c r="AB357" i="15"/>
  <c r="AT357" i="15" s="1"/>
  <c r="Q176" i="15"/>
  <c r="AD176" i="15"/>
  <c r="P176" i="15"/>
  <c r="AH176" i="15" s="1"/>
  <c r="AA176" i="15"/>
  <c r="AB176" i="15"/>
  <c r="AT176" i="15" s="1"/>
  <c r="V176" i="15"/>
  <c r="W176" i="15"/>
  <c r="S176" i="15"/>
  <c r="R176" i="15"/>
  <c r="T176" i="15"/>
  <c r="U176" i="15"/>
  <c r="X176" i="15"/>
  <c r="Y176" i="15"/>
  <c r="Z176" i="15"/>
  <c r="AC176" i="15"/>
  <c r="P75" i="15"/>
  <c r="AH75" i="15" s="1"/>
  <c r="U75" i="15"/>
  <c r="AB75" i="15"/>
  <c r="AT75" i="15" s="1"/>
  <c r="T75" i="15"/>
  <c r="X75" i="15"/>
  <c r="Z75" i="15"/>
  <c r="Q75" i="15"/>
  <c r="AD75" i="15"/>
  <c r="R75" i="15"/>
  <c r="S75" i="15"/>
  <c r="V75" i="15"/>
  <c r="Y75" i="15"/>
  <c r="AA75" i="15"/>
  <c r="AC75" i="15"/>
  <c r="W75" i="15"/>
  <c r="AD382" i="15"/>
  <c r="T382" i="15"/>
  <c r="U382" i="15"/>
  <c r="R382" i="15"/>
  <c r="AC382" i="15"/>
  <c r="AA382" i="15"/>
  <c r="AB382" i="15"/>
  <c r="AT382" i="15" s="1"/>
  <c r="W382" i="15"/>
  <c r="X382" i="15"/>
  <c r="Y382" i="15"/>
  <c r="Q382" i="15"/>
  <c r="V382" i="15"/>
  <c r="Z382" i="15"/>
  <c r="S382" i="15"/>
  <c r="P382" i="15"/>
  <c r="AH382" i="15" s="1"/>
  <c r="U149" i="15"/>
  <c r="X149" i="15"/>
  <c r="AC149" i="15"/>
  <c r="S149" i="15"/>
  <c r="T149" i="15"/>
  <c r="W149" i="15"/>
  <c r="AD149" i="15"/>
  <c r="P149" i="15"/>
  <c r="AH149" i="15" s="1"/>
  <c r="Q149" i="15"/>
  <c r="R149" i="15"/>
  <c r="V149" i="15"/>
  <c r="Y149" i="15"/>
  <c r="Z149" i="15"/>
  <c r="AA149" i="15"/>
  <c r="AB149" i="15"/>
  <c r="AT149" i="15" s="1"/>
  <c r="T70" i="15"/>
  <c r="Y70" i="15"/>
  <c r="Z70" i="15"/>
  <c r="AA70" i="15"/>
  <c r="AC70" i="15"/>
  <c r="Q70" i="15"/>
  <c r="X70" i="15"/>
  <c r="AB70" i="15"/>
  <c r="AT70" i="15" s="1"/>
  <c r="AD70" i="15"/>
  <c r="U70" i="15"/>
  <c r="V70" i="15"/>
  <c r="W70" i="15"/>
  <c r="P70" i="15"/>
  <c r="AH70" i="15" s="1"/>
  <c r="R70" i="15"/>
  <c r="S70" i="15"/>
  <c r="AA402" i="15"/>
  <c r="AD402" i="15"/>
  <c r="X402" i="15"/>
  <c r="V402" i="15"/>
  <c r="W402" i="15"/>
  <c r="Z402" i="15"/>
  <c r="T402" i="15"/>
  <c r="Q402" i="15"/>
  <c r="R402" i="15"/>
  <c r="S402" i="15"/>
  <c r="U402" i="15"/>
  <c r="Y402" i="15"/>
  <c r="P402" i="15"/>
  <c r="AH402" i="15" s="1"/>
  <c r="AB402" i="15"/>
  <c r="AT402" i="15" s="1"/>
  <c r="AC402" i="15"/>
  <c r="AD476" i="15"/>
  <c r="AC476" i="15"/>
  <c r="V476" i="15"/>
  <c r="X476" i="15"/>
  <c r="Z476" i="15"/>
  <c r="AA476" i="15"/>
  <c r="AB476" i="15"/>
  <c r="AT476" i="15" s="1"/>
  <c r="W476" i="15"/>
  <c r="Y476" i="15"/>
  <c r="P476" i="15"/>
  <c r="AH476" i="15" s="1"/>
  <c r="R476" i="15"/>
  <c r="Q476" i="15"/>
  <c r="S476" i="15"/>
  <c r="T476" i="15"/>
  <c r="U476" i="15"/>
  <c r="Z31" i="15"/>
  <c r="AC31" i="15"/>
  <c r="AD31" i="15"/>
  <c r="R31" i="15"/>
  <c r="U31" i="15"/>
  <c r="W31" i="15"/>
  <c r="S31" i="15"/>
  <c r="T31" i="15"/>
  <c r="X31" i="15"/>
  <c r="Q31" i="15"/>
  <c r="P31" i="15"/>
  <c r="AH31" i="15" s="1"/>
  <c r="Y31" i="15"/>
  <c r="V31" i="15"/>
  <c r="AA31" i="15"/>
  <c r="AB31" i="15"/>
  <c r="AT31" i="15" s="1"/>
  <c r="T45" i="15"/>
  <c r="V45" i="15"/>
  <c r="AD45" i="15"/>
  <c r="P45" i="15"/>
  <c r="AH45" i="15" s="1"/>
  <c r="S45" i="15"/>
  <c r="Q45" i="15"/>
  <c r="R45" i="15"/>
  <c r="U45" i="15"/>
  <c r="W45" i="15"/>
  <c r="X45" i="15"/>
  <c r="Y45" i="15"/>
  <c r="Z45" i="15"/>
  <c r="AC45" i="15"/>
  <c r="AA45" i="15"/>
  <c r="AB45" i="15"/>
  <c r="AT45" i="15" s="1"/>
  <c r="AU45" i="15" s="1"/>
  <c r="AU531" i="15"/>
  <c r="AV531" i="15" s="1"/>
  <c r="AW531" i="15" s="1"/>
  <c r="Y232" i="15"/>
  <c r="X232" i="15"/>
  <c r="AB232" i="15"/>
  <c r="AT232" i="15" s="1"/>
  <c r="P232" i="15"/>
  <c r="AH232" i="15" s="1"/>
  <c r="Q232" i="15"/>
  <c r="R232" i="15"/>
  <c r="AD232" i="15"/>
  <c r="S232" i="15"/>
  <c r="Z232" i="15"/>
  <c r="AA232" i="15"/>
  <c r="AC232" i="15"/>
  <c r="T232" i="15"/>
  <c r="U232" i="15"/>
  <c r="V232" i="15"/>
  <c r="W232" i="15"/>
  <c r="S32" i="15"/>
  <c r="AD32" i="15"/>
  <c r="Q32" i="15"/>
  <c r="R32" i="15"/>
  <c r="W32" i="15"/>
  <c r="X32" i="15"/>
  <c r="V32" i="15"/>
  <c r="Y32" i="15"/>
  <c r="Z32" i="15"/>
  <c r="AB32" i="15"/>
  <c r="AT32" i="15" s="1"/>
  <c r="AC32" i="15"/>
  <c r="P32" i="15"/>
  <c r="AH32" i="15" s="1"/>
  <c r="T32" i="15"/>
  <c r="U32" i="15"/>
  <c r="AA32" i="15"/>
  <c r="T57" i="15"/>
  <c r="Y57" i="15"/>
  <c r="AD57" i="15"/>
  <c r="X57" i="15"/>
  <c r="Q57" i="15"/>
  <c r="R57" i="15"/>
  <c r="U57" i="15"/>
  <c r="V57" i="15"/>
  <c r="Z57" i="15"/>
  <c r="S57" i="15"/>
  <c r="W57" i="15"/>
  <c r="AA57" i="15"/>
  <c r="AB57" i="15"/>
  <c r="AT57" i="15" s="1"/>
  <c r="AC57" i="15"/>
  <c r="P57" i="15"/>
  <c r="AH57" i="15" s="1"/>
  <c r="AD189" i="15"/>
  <c r="Q189" i="15"/>
  <c r="X189" i="15"/>
  <c r="AA189" i="15"/>
  <c r="AB189" i="15"/>
  <c r="AT189" i="15" s="1"/>
  <c r="AC189" i="15"/>
  <c r="S189" i="15"/>
  <c r="T189" i="15"/>
  <c r="U189" i="15"/>
  <c r="V189" i="15"/>
  <c r="W189" i="15"/>
  <c r="P189" i="15"/>
  <c r="AH189" i="15" s="1"/>
  <c r="Y189" i="15"/>
  <c r="R189" i="15"/>
  <c r="Z189" i="15"/>
  <c r="AD396" i="15"/>
  <c r="V396" i="15"/>
  <c r="W396" i="15"/>
  <c r="P396" i="15"/>
  <c r="AH396" i="15" s="1"/>
  <c r="Q396" i="15"/>
  <c r="AA396" i="15"/>
  <c r="R396" i="15"/>
  <c r="S396" i="15"/>
  <c r="T396" i="15"/>
  <c r="U396" i="15"/>
  <c r="X396" i="15"/>
  <c r="Y396" i="15"/>
  <c r="Z396" i="15"/>
  <c r="AB396" i="15"/>
  <c r="AT396" i="15" s="1"/>
  <c r="AC396" i="15"/>
  <c r="X373" i="15"/>
  <c r="AB373" i="15"/>
  <c r="AT373" i="15" s="1"/>
  <c r="AC373" i="15"/>
  <c r="P373" i="15"/>
  <c r="AH373" i="15" s="1"/>
  <c r="V373" i="15"/>
  <c r="W373" i="15"/>
  <c r="Y373" i="15"/>
  <c r="R373" i="15"/>
  <c r="S373" i="15"/>
  <c r="T373" i="15"/>
  <c r="U373" i="15"/>
  <c r="Z373" i="15"/>
  <c r="Q373" i="15"/>
  <c r="AA373" i="15"/>
  <c r="AD373" i="15"/>
  <c r="X310" i="15"/>
  <c r="Y310" i="15"/>
  <c r="AA310" i="15"/>
  <c r="T310" i="15"/>
  <c r="P310" i="15"/>
  <c r="AH310" i="15" s="1"/>
  <c r="Q310" i="15"/>
  <c r="R310" i="15"/>
  <c r="U310" i="15"/>
  <c r="S310" i="15"/>
  <c r="Z310" i="15"/>
  <c r="V310" i="15"/>
  <c r="W310" i="15"/>
  <c r="AB310" i="15"/>
  <c r="AT310" i="15" s="1"/>
  <c r="AD310" i="15"/>
  <c r="AC310" i="15"/>
  <c r="AD208" i="15"/>
  <c r="AA208" i="15"/>
  <c r="W208" i="15"/>
  <c r="Z208" i="15"/>
  <c r="X208" i="15"/>
  <c r="Y208" i="15"/>
  <c r="AC208" i="15"/>
  <c r="Q208" i="15"/>
  <c r="P208" i="15"/>
  <c r="AH208" i="15" s="1"/>
  <c r="R208" i="15"/>
  <c r="S208" i="15"/>
  <c r="T208" i="15"/>
  <c r="U208" i="15"/>
  <c r="V208" i="15"/>
  <c r="AB208" i="15"/>
  <c r="AC139" i="15"/>
  <c r="Y139" i="15"/>
  <c r="W139" i="15"/>
  <c r="AA139" i="15"/>
  <c r="P139" i="15"/>
  <c r="AH139" i="15" s="1"/>
  <c r="AD139" i="15"/>
  <c r="V139" i="15"/>
  <c r="Z139" i="15"/>
  <c r="X139" i="15"/>
  <c r="AB139" i="15"/>
  <c r="AT139" i="15" s="1"/>
  <c r="R139" i="15"/>
  <c r="Q139" i="15"/>
  <c r="S139" i="15"/>
  <c r="T139" i="15"/>
  <c r="U139" i="15"/>
  <c r="AD346" i="15"/>
  <c r="Z346" i="15"/>
  <c r="AA346" i="15"/>
  <c r="S346" i="15"/>
  <c r="U346" i="15"/>
  <c r="T346" i="15"/>
  <c r="V346" i="15"/>
  <c r="Q346" i="15"/>
  <c r="R346" i="15"/>
  <c r="W346" i="15"/>
  <c r="AB346" i="15"/>
  <c r="AT346" i="15" s="1"/>
  <c r="X346" i="15"/>
  <c r="Y346" i="15"/>
  <c r="AC346" i="15"/>
  <c r="P346" i="15"/>
  <c r="AH346" i="15" s="1"/>
  <c r="Z268" i="15"/>
  <c r="AA268" i="15"/>
  <c r="AB268" i="15"/>
  <c r="AT268" i="15" s="1"/>
  <c r="AD268" i="15"/>
  <c r="R268" i="15"/>
  <c r="S268" i="15"/>
  <c r="U268" i="15"/>
  <c r="Y268" i="15"/>
  <c r="AC268" i="15"/>
  <c r="P268" i="15"/>
  <c r="AH268" i="15" s="1"/>
  <c r="Q268" i="15"/>
  <c r="T268" i="15"/>
  <c r="W268" i="15"/>
  <c r="V268" i="15"/>
  <c r="X268" i="15"/>
  <c r="AD162" i="15"/>
  <c r="Z162" i="15"/>
  <c r="P162" i="15"/>
  <c r="AH162" i="15" s="1"/>
  <c r="S162" i="15"/>
  <c r="W162" i="15"/>
  <c r="X162" i="15"/>
  <c r="AA162" i="15"/>
  <c r="U162" i="15"/>
  <c r="V162" i="15"/>
  <c r="Y162" i="15"/>
  <c r="AB162" i="15"/>
  <c r="AT162" i="15" s="1"/>
  <c r="AC162" i="15"/>
  <c r="Q162" i="15"/>
  <c r="R162" i="15"/>
  <c r="T162" i="15"/>
  <c r="AD198" i="15"/>
  <c r="Q198" i="15"/>
  <c r="AC198" i="15"/>
  <c r="S198" i="15"/>
  <c r="V198" i="15"/>
  <c r="T198" i="15"/>
  <c r="U198" i="15"/>
  <c r="X198" i="15"/>
  <c r="P198" i="15"/>
  <c r="AH198" i="15" s="1"/>
  <c r="R198" i="15"/>
  <c r="W198" i="15"/>
  <c r="Y198" i="15"/>
  <c r="Z198" i="15"/>
  <c r="AB198" i="15"/>
  <c r="AT198" i="15" s="1"/>
  <c r="AA198" i="15"/>
  <c r="AD238" i="15"/>
  <c r="AC238" i="15"/>
  <c r="V238" i="15"/>
  <c r="P238" i="15"/>
  <c r="AH238" i="15" s="1"/>
  <c r="AB238" i="15"/>
  <c r="AT238" i="15" s="1"/>
  <c r="R238" i="15"/>
  <c r="Q238" i="15"/>
  <c r="S238" i="15"/>
  <c r="Z238" i="15"/>
  <c r="T238" i="15"/>
  <c r="U238" i="15"/>
  <c r="X238" i="15"/>
  <c r="W238" i="15"/>
  <c r="Y238" i="15"/>
  <c r="AA238" i="15"/>
  <c r="AD489" i="15"/>
  <c r="R489" i="15"/>
  <c r="S489" i="15"/>
  <c r="U489" i="15"/>
  <c r="P489" i="15"/>
  <c r="AH489" i="15" s="1"/>
  <c r="Q489" i="15"/>
  <c r="T489" i="15"/>
  <c r="V489" i="15"/>
  <c r="W489" i="15"/>
  <c r="X489" i="15"/>
  <c r="Y489" i="15"/>
  <c r="Z489" i="15"/>
  <c r="AA489" i="15"/>
  <c r="AB489" i="15"/>
  <c r="AT489" i="15" s="1"/>
  <c r="AC489" i="15"/>
  <c r="AD195" i="15"/>
  <c r="Y195" i="15"/>
  <c r="P195" i="15"/>
  <c r="AH195" i="15" s="1"/>
  <c r="AA195" i="15"/>
  <c r="AB195" i="15"/>
  <c r="AT195" i="15" s="1"/>
  <c r="X195" i="15"/>
  <c r="Z195" i="15"/>
  <c r="Q195" i="15"/>
  <c r="R195" i="15"/>
  <c r="S195" i="15"/>
  <c r="T195" i="15"/>
  <c r="U195" i="15"/>
  <c r="V195" i="15"/>
  <c r="W195" i="15"/>
  <c r="AC195" i="15"/>
  <c r="W64" i="15"/>
  <c r="S64" i="15"/>
  <c r="Z64" i="15"/>
  <c r="AC64" i="15"/>
  <c r="AA64" i="15"/>
  <c r="AB64" i="15"/>
  <c r="AT64" i="15" s="1"/>
  <c r="AD64" i="15"/>
  <c r="Y64" i="15"/>
  <c r="R64" i="15"/>
  <c r="T64" i="15"/>
  <c r="V64" i="15"/>
  <c r="P64" i="15"/>
  <c r="AH64" i="15" s="1"/>
  <c r="Q64" i="15"/>
  <c r="U64" i="15"/>
  <c r="X64" i="15"/>
  <c r="AV534" i="15"/>
  <c r="AW534" i="15" s="1"/>
  <c r="AD277" i="15"/>
  <c r="U277" i="15"/>
  <c r="V277" i="15"/>
  <c r="Y277" i="15"/>
  <c r="Z277" i="15"/>
  <c r="AB277" i="15"/>
  <c r="AT277" i="15" s="1"/>
  <c r="W277" i="15"/>
  <c r="X277" i="15"/>
  <c r="AA277" i="15"/>
  <c r="P277" i="15"/>
  <c r="AH277" i="15" s="1"/>
  <c r="Q277" i="15"/>
  <c r="R277" i="15"/>
  <c r="S277" i="15"/>
  <c r="T277" i="15"/>
  <c r="AC277" i="15"/>
  <c r="S223" i="15"/>
  <c r="Y223" i="15"/>
  <c r="AD223" i="15"/>
  <c r="T223" i="15"/>
  <c r="U223" i="15"/>
  <c r="W223" i="15"/>
  <c r="AA223" i="15"/>
  <c r="AB223" i="15"/>
  <c r="AT223" i="15" s="1"/>
  <c r="AC223" i="15"/>
  <c r="V223" i="15"/>
  <c r="Z223" i="15"/>
  <c r="X223" i="15"/>
  <c r="Q223" i="15"/>
  <c r="R223" i="15"/>
  <c r="P223" i="15"/>
  <c r="AH223" i="15" s="1"/>
  <c r="AD438" i="15"/>
  <c r="U438" i="15"/>
  <c r="R438" i="15"/>
  <c r="P438" i="15"/>
  <c r="AH438" i="15" s="1"/>
  <c r="S438" i="15"/>
  <c r="W438" i="15"/>
  <c r="X438" i="15"/>
  <c r="Y438" i="15"/>
  <c r="AB438" i="15"/>
  <c r="AT438" i="15" s="1"/>
  <c r="Z438" i="15"/>
  <c r="AA438" i="15"/>
  <c r="AC438" i="15"/>
  <c r="Q438" i="15"/>
  <c r="T438" i="15"/>
  <c r="V438" i="15"/>
  <c r="AD442" i="15"/>
  <c r="U442" i="15"/>
  <c r="V442" i="15"/>
  <c r="W442" i="15"/>
  <c r="X442" i="15"/>
  <c r="Y442" i="15"/>
  <c r="Z442" i="15"/>
  <c r="AA442" i="15"/>
  <c r="T442" i="15"/>
  <c r="AB442" i="15"/>
  <c r="AT442" i="15" s="1"/>
  <c r="AC442" i="15"/>
  <c r="P442" i="15"/>
  <c r="AH442" i="15" s="1"/>
  <c r="Q442" i="15"/>
  <c r="R442" i="15"/>
  <c r="S442" i="15"/>
  <c r="AD334" i="15"/>
  <c r="Z334" i="15"/>
  <c r="T334" i="15"/>
  <c r="AB334" i="15"/>
  <c r="AT334" i="15" s="1"/>
  <c r="AC334" i="15"/>
  <c r="W334" i="15"/>
  <c r="X334" i="15"/>
  <c r="Y334" i="15"/>
  <c r="AA334" i="15"/>
  <c r="P334" i="15"/>
  <c r="AH334" i="15" s="1"/>
  <c r="Q334" i="15"/>
  <c r="S334" i="15"/>
  <c r="R334" i="15"/>
  <c r="U334" i="15"/>
  <c r="V334" i="15"/>
  <c r="AD164" i="15"/>
  <c r="U164" i="15"/>
  <c r="Y164" i="15"/>
  <c r="Z164" i="15"/>
  <c r="AB164" i="15"/>
  <c r="AT164" i="15" s="1"/>
  <c r="R164" i="15"/>
  <c r="S164" i="15"/>
  <c r="AA164" i="15"/>
  <c r="AC164" i="15"/>
  <c r="Q164" i="15"/>
  <c r="V164" i="15"/>
  <c r="T164" i="15"/>
  <c r="W164" i="15"/>
  <c r="X164" i="15"/>
  <c r="P164" i="15"/>
  <c r="AH164" i="15" s="1"/>
  <c r="Z140" i="15"/>
  <c r="AA140" i="15"/>
  <c r="AB140" i="15"/>
  <c r="AT140" i="15" s="1"/>
  <c r="AD140" i="15"/>
  <c r="V140" i="15"/>
  <c r="W140" i="15"/>
  <c r="Y140" i="15"/>
  <c r="P140" i="15"/>
  <c r="AH140" i="15" s="1"/>
  <c r="R140" i="15"/>
  <c r="Q140" i="15"/>
  <c r="S140" i="15"/>
  <c r="T140" i="15"/>
  <c r="X140" i="15"/>
  <c r="U140" i="15"/>
  <c r="AC140" i="15"/>
  <c r="AD420" i="15"/>
  <c r="Q420" i="15"/>
  <c r="Z420" i="15"/>
  <c r="P420" i="15"/>
  <c r="AH420" i="15" s="1"/>
  <c r="AC420" i="15"/>
  <c r="R420" i="15"/>
  <c r="S420" i="15"/>
  <c r="T420" i="15"/>
  <c r="U420" i="15"/>
  <c r="V420" i="15"/>
  <c r="W420" i="15"/>
  <c r="Y420" i="15"/>
  <c r="AB420" i="15"/>
  <c r="AT420" i="15" s="1"/>
  <c r="X420" i="15"/>
  <c r="AA420" i="15"/>
  <c r="AD258" i="15"/>
  <c r="S258" i="15"/>
  <c r="W258" i="15"/>
  <c r="Z258" i="15"/>
  <c r="R258" i="15"/>
  <c r="T258" i="15"/>
  <c r="X258" i="15"/>
  <c r="Y258" i="15"/>
  <c r="AB258" i="15"/>
  <c r="AT258" i="15" s="1"/>
  <c r="Q258" i="15"/>
  <c r="P258" i="15"/>
  <c r="AH258" i="15" s="1"/>
  <c r="AC258" i="15"/>
  <c r="U258" i="15"/>
  <c r="V258" i="15"/>
  <c r="AA258" i="15"/>
  <c r="T336" i="15"/>
  <c r="AB336" i="15"/>
  <c r="AT336" i="15" s="1"/>
  <c r="AD336" i="15"/>
  <c r="AC336" i="15"/>
  <c r="Q336" i="15"/>
  <c r="Z336" i="15"/>
  <c r="AA336" i="15"/>
  <c r="U336" i="15"/>
  <c r="W336" i="15"/>
  <c r="V336" i="15"/>
  <c r="S336" i="15"/>
  <c r="X336" i="15"/>
  <c r="Y336" i="15"/>
  <c r="P336" i="15"/>
  <c r="AH336" i="15" s="1"/>
  <c r="R336" i="15"/>
  <c r="AD332" i="15"/>
  <c r="P332" i="15"/>
  <c r="W332" i="15"/>
  <c r="AC332" i="15"/>
  <c r="T332" i="15"/>
  <c r="U332" i="15"/>
  <c r="V332" i="15"/>
  <c r="Z332" i="15"/>
  <c r="X332" i="15"/>
  <c r="Y332" i="15"/>
  <c r="AA332" i="15"/>
  <c r="R332" i="15"/>
  <c r="S332" i="15"/>
  <c r="AB332" i="15"/>
  <c r="AT332" i="15" s="1"/>
  <c r="Q332" i="15"/>
  <c r="Q479" i="15"/>
  <c r="AD479" i="15"/>
  <c r="P479" i="15"/>
  <c r="AH479" i="15" s="1"/>
  <c r="S479" i="15"/>
  <c r="T479" i="15"/>
  <c r="U479" i="15"/>
  <c r="X479" i="15"/>
  <c r="V479" i="15"/>
  <c r="W479" i="15"/>
  <c r="Y479" i="15"/>
  <c r="AC479" i="15"/>
  <c r="R479" i="15"/>
  <c r="Z479" i="15"/>
  <c r="AB479" i="15"/>
  <c r="AT479" i="15" s="1"/>
  <c r="AA479" i="15"/>
  <c r="AD98" i="15"/>
  <c r="X98" i="15"/>
  <c r="S98" i="15"/>
  <c r="AB98" i="15"/>
  <c r="AT98" i="15" s="1"/>
  <c r="P98" i="15"/>
  <c r="AH98" i="15" s="1"/>
  <c r="Y98" i="15"/>
  <c r="Z98" i="15"/>
  <c r="Q98" i="15"/>
  <c r="R98" i="15"/>
  <c r="T98" i="15"/>
  <c r="U98" i="15"/>
  <c r="V98" i="15"/>
  <c r="W98" i="15"/>
  <c r="AA98" i="15"/>
  <c r="AC98" i="15"/>
  <c r="S21" i="15"/>
  <c r="W21" i="15"/>
  <c r="X21" i="15"/>
  <c r="Q21" i="15"/>
  <c r="AB21" i="15"/>
  <c r="AT21" i="15" s="1"/>
  <c r="P21" i="15"/>
  <c r="AH21" i="15" s="1"/>
  <c r="U21" i="15"/>
  <c r="Y21" i="15"/>
  <c r="AD21" i="15"/>
  <c r="AC21" i="15"/>
  <c r="T21" i="15"/>
  <c r="R21" i="15"/>
  <c r="V21" i="15"/>
  <c r="Z21" i="15"/>
  <c r="AA21" i="15"/>
  <c r="AD485" i="15"/>
  <c r="U485" i="15"/>
  <c r="X485" i="15"/>
  <c r="Z485" i="15"/>
  <c r="AA485" i="15"/>
  <c r="AC485" i="15"/>
  <c r="P485" i="15"/>
  <c r="AH485" i="15" s="1"/>
  <c r="Q485" i="15"/>
  <c r="R485" i="15"/>
  <c r="S485" i="15"/>
  <c r="T485" i="15"/>
  <c r="V485" i="15"/>
  <c r="W485" i="15"/>
  <c r="Y485" i="15"/>
  <c r="AB485" i="15"/>
  <c r="AT485" i="15" s="1"/>
  <c r="AD299" i="15"/>
  <c r="P299" i="15"/>
  <c r="AH299" i="15" s="1"/>
  <c r="Q299" i="15"/>
  <c r="S299" i="15"/>
  <c r="AB299" i="15"/>
  <c r="AT299" i="15" s="1"/>
  <c r="AC299" i="15"/>
  <c r="AA299" i="15"/>
  <c r="X299" i="15"/>
  <c r="Y299" i="15"/>
  <c r="Z299" i="15"/>
  <c r="T299" i="15"/>
  <c r="R299" i="15"/>
  <c r="U299" i="15"/>
  <c r="V299" i="15"/>
  <c r="W299" i="15"/>
  <c r="AD248" i="15"/>
  <c r="U248" i="15"/>
  <c r="T248" i="15"/>
  <c r="Q248" i="15"/>
  <c r="V248" i="15"/>
  <c r="AA248" i="15"/>
  <c r="AB248" i="15"/>
  <c r="AT248" i="15" s="1"/>
  <c r="P248" i="15"/>
  <c r="AH248" i="15" s="1"/>
  <c r="S248" i="15"/>
  <c r="Z248" i="15"/>
  <c r="R248" i="15"/>
  <c r="W248" i="15"/>
  <c r="AC248" i="15"/>
  <c r="X248" i="15"/>
  <c r="Y248" i="15"/>
  <c r="AD362" i="15"/>
  <c r="AC362" i="15"/>
  <c r="Y362" i="15"/>
  <c r="V362" i="15"/>
  <c r="X362" i="15"/>
  <c r="W362" i="15"/>
  <c r="Z362" i="15"/>
  <c r="P362" i="15"/>
  <c r="AH362" i="15" s="1"/>
  <c r="S362" i="15"/>
  <c r="U362" i="15"/>
  <c r="AB362" i="15"/>
  <c r="AT362" i="15" s="1"/>
  <c r="T362" i="15"/>
  <c r="AA362" i="15"/>
  <c r="Q362" i="15"/>
  <c r="R362" i="15"/>
  <c r="AC172" i="15"/>
  <c r="X172" i="15"/>
  <c r="T172" i="15"/>
  <c r="W172" i="15"/>
  <c r="AD172" i="15"/>
  <c r="Q172" i="15"/>
  <c r="S172" i="15"/>
  <c r="R172" i="15"/>
  <c r="Y172" i="15"/>
  <c r="U172" i="15"/>
  <c r="V172" i="15"/>
  <c r="Z172" i="15"/>
  <c r="AA172" i="15"/>
  <c r="P172" i="15"/>
  <c r="AH172" i="15" s="1"/>
  <c r="AB172" i="15"/>
  <c r="AT172" i="15" s="1"/>
  <c r="AD487" i="15"/>
  <c r="S487" i="15"/>
  <c r="V487" i="15"/>
  <c r="W487" i="15"/>
  <c r="Y487" i="15"/>
  <c r="P487" i="15"/>
  <c r="AH487" i="15" s="1"/>
  <c r="Q487" i="15"/>
  <c r="R487" i="15"/>
  <c r="X487" i="15"/>
  <c r="T487" i="15"/>
  <c r="U487" i="15"/>
  <c r="Z487" i="15"/>
  <c r="AA487" i="15"/>
  <c r="AB487" i="15"/>
  <c r="AT487" i="15" s="1"/>
  <c r="AC487" i="15"/>
  <c r="AC14" i="15"/>
  <c r="S14" i="15"/>
  <c r="T14" i="15"/>
  <c r="U14" i="15"/>
  <c r="AD14" i="15"/>
  <c r="Q14" i="15"/>
  <c r="R14" i="15"/>
  <c r="P14" i="15"/>
  <c r="AH14" i="15" s="1"/>
  <c r="W14" i="15"/>
  <c r="V14" i="15"/>
  <c r="X14" i="15"/>
  <c r="Z14" i="15"/>
  <c r="Y14" i="15"/>
  <c r="AA14" i="15"/>
  <c r="AB14" i="15"/>
  <c r="AT14" i="15" s="1"/>
  <c r="AD318" i="15"/>
  <c r="AB318" i="15"/>
  <c r="AT318" i="15" s="1"/>
  <c r="Z318" i="15"/>
  <c r="AA318" i="15"/>
  <c r="P318" i="15"/>
  <c r="AH318" i="15" s="1"/>
  <c r="Q318" i="15"/>
  <c r="R318" i="15"/>
  <c r="S318" i="15"/>
  <c r="T318" i="15"/>
  <c r="U318" i="15"/>
  <c r="V318" i="15"/>
  <c r="W318" i="15"/>
  <c r="X318" i="15"/>
  <c r="Y318" i="15"/>
  <c r="AC318" i="15"/>
  <c r="W218" i="15"/>
  <c r="Z218" i="15"/>
  <c r="AD218" i="15"/>
  <c r="AC218" i="15"/>
  <c r="V218" i="15"/>
  <c r="X218" i="15"/>
  <c r="T218" i="15"/>
  <c r="U218" i="15"/>
  <c r="Y218" i="15"/>
  <c r="AA218" i="15"/>
  <c r="AB218" i="15"/>
  <c r="AT218" i="15" s="1"/>
  <c r="Q218" i="15"/>
  <c r="P218" i="15"/>
  <c r="AH218" i="15" s="1"/>
  <c r="R218" i="15"/>
  <c r="S218" i="15"/>
  <c r="AD322" i="15"/>
  <c r="P322" i="15"/>
  <c r="AH322" i="15" s="1"/>
  <c r="Q322" i="15"/>
  <c r="R322" i="15"/>
  <c r="T322" i="15"/>
  <c r="AA322" i="15"/>
  <c r="AB322" i="15"/>
  <c r="AT322" i="15" s="1"/>
  <c r="AC322" i="15"/>
  <c r="Z322" i="15"/>
  <c r="S322" i="15"/>
  <c r="U322" i="15"/>
  <c r="V322" i="15"/>
  <c r="Y322" i="15"/>
  <c r="W322" i="15"/>
  <c r="X322" i="15"/>
  <c r="AD375" i="15"/>
  <c r="T375" i="15"/>
  <c r="Y375" i="15"/>
  <c r="Z375" i="15"/>
  <c r="AB375" i="15"/>
  <c r="AT375" i="15" s="1"/>
  <c r="P375" i="15"/>
  <c r="AH375" i="15" s="1"/>
  <c r="U375" i="15"/>
  <c r="AC375" i="15"/>
  <c r="W375" i="15"/>
  <c r="X375" i="15"/>
  <c r="AA375" i="15"/>
  <c r="R375" i="15"/>
  <c r="S375" i="15"/>
  <c r="Q375" i="15"/>
  <c r="V375" i="15"/>
  <c r="Y244" i="15"/>
  <c r="AB244" i="15"/>
  <c r="AT244" i="15" s="1"/>
  <c r="AC244" i="15"/>
  <c r="P244" i="15"/>
  <c r="AH244" i="15" s="1"/>
  <c r="R244" i="15"/>
  <c r="AD244" i="15"/>
  <c r="Z244" i="15"/>
  <c r="AA244" i="15"/>
  <c r="Q244" i="15"/>
  <c r="T244" i="15"/>
  <c r="S244" i="15"/>
  <c r="W244" i="15"/>
  <c r="U244" i="15"/>
  <c r="V244" i="15"/>
  <c r="X244" i="15"/>
  <c r="AD302" i="15"/>
  <c r="U302" i="15"/>
  <c r="V302" i="15"/>
  <c r="X302" i="15"/>
  <c r="AA302" i="15"/>
  <c r="P302" i="15"/>
  <c r="AH302" i="15" s="1"/>
  <c r="Q302" i="15"/>
  <c r="R302" i="15"/>
  <c r="AB302" i="15"/>
  <c r="AT302" i="15" s="1"/>
  <c r="AC302" i="15"/>
  <c r="S302" i="15"/>
  <c r="T302" i="15"/>
  <c r="W302" i="15"/>
  <c r="Y302" i="15"/>
  <c r="Z302" i="15"/>
  <c r="U474" i="15"/>
  <c r="AD474" i="15"/>
  <c r="P474" i="15"/>
  <c r="AH474" i="15" s="1"/>
  <c r="X474" i="15"/>
  <c r="Y474" i="15"/>
  <c r="Z474" i="15"/>
  <c r="Q474" i="15"/>
  <c r="R474" i="15"/>
  <c r="S474" i="15"/>
  <c r="T474" i="15"/>
  <c r="V474" i="15"/>
  <c r="W474" i="15"/>
  <c r="AA474" i="15"/>
  <c r="AB474" i="15"/>
  <c r="AT474" i="15" s="1"/>
  <c r="AC474" i="15"/>
  <c r="AD49" i="15"/>
  <c r="Q49" i="15"/>
  <c r="V49" i="15"/>
  <c r="R49" i="15"/>
  <c r="S49" i="15"/>
  <c r="T49" i="15"/>
  <c r="X49" i="15"/>
  <c r="AA49" i="15"/>
  <c r="AC49" i="15"/>
  <c r="Z49" i="15"/>
  <c r="AB49" i="15"/>
  <c r="AT49" i="15" s="1"/>
  <c r="AU49" i="15" s="1"/>
  <c r="W49" i="15"/>
  <c r="Y49" i="15"/>
  <c r="P49" i="15"/>
  <c r="AH49" i="15" s="1"/>
  <c r="U49" i="15"/>
  <c r="U46" i="15"/>
  <c r="X46" i="15"/>
  <c r="AC46" i="15"/>
  <c r="V46" i="15"/>
  <c r="S46" i="15"/>
  <c r="T46" i="15"/>
  <c r="W46" i="15"/>
  <c r="AA46" i="15"/>
  <c r="R46" i="15"/>
  <c r="Y46" i="15"/>
  <c r="AB46" i="15"/>
  <c r="AT46" i="15" s="1"/>
  <c r="AU46" i="15" s="1"/>
  <c r="Z46" i="15"/>
  <c r="AD46" i="15"/>
  <c r="P46" i="15"/>
  <c r="AH46" i="15" s="1"/>
  <c r="Q46" i="15"/>
  <c r="Y8" i="15"/>
  <c r="AC8" i="15"/>
  <c r="AB8" i="15"/>
  <c r="AT8" i="15" s="1"/>
  <c r="AU8" i="15" s="1"/>
  <c r="AD8" i="15"/>
  <c r="Q8" i="15"/>
  <c r="P8" i="15"/>
  <c r="AH8" i="15" s="1"/>
  <c r="S8" i="15"/>
  <c r="T8" i="15"/>
  <c r="U8" i="15"/>
  <c r="Z8" i="15"/>
  <c r="AA8" i="15"/>
  <c r="R8" i="15"/>
  <c r="V8" i="15"/>
  <c r="W8" i="15"/>
  <c r="X8" i="15"/>
  <c r="AD276" i="15"/>
  <c r="AC276" i="15"/>
  <c r="Q276" i="15"/>
  <c r="S276" i="15"/>
  <c r="T276" i="15"/>
  <c r="V276" i="15"/>
  <c r="U276" i="15"/>
  <c r="W276" i="15"/>
  <c r="X276" i="15"/>
  <c r="P276" i="15"/>
  <c r="AH276" i="15" s="1"/>
  <c r="Y276" i="15"/>
  <c r="Z276" i="15"/>
  <c r="AA276" i="15"/>
  <c r="AB276" i="15"/>
  <c r="AT276" i="15" s="1"/>
  <c r="R276" i="15"/>
  <c r="X77" i="15"/>
  <c r="AC77" i="15"/>
  <c r="AD77" i="15"/>
  <c r="U77" i="15"/>
  <c r="Y77" i="15"/>
  <c r="AA77" i="15"/>
  <c r="Q77" i="15"/>
  <c r="R77" i="15"/>
  <c r="T77" i="15"/>
  <c r="V77" i="15"/>
  <c r="S77" i="15"/>
  <c r="W77" i="15"/>
  <c r="Z77" i="15"/>
  <c r="AB77" i="15"/>
  <c r="AT77" i="15" s="1"/>
  <c r="P77" i="15"/>
  <c r="AH77" i="15" s="1"/>
  <c r="AD206" i="15"/>
  <c r="AA206" i="15"/>
  <c r="W206" i="15"/>
  <c r="X206" i="15"/>
  <c r="Z206" i="15"/>
  <c r="U206" i="15"/>
  <c r="Y206" i="15"/>
  <c r="V206" i="15"/>
  <c r="AB206" i="15"/>
  <c r="AT206" i="15" s="1"/>
  <c r="AC206" i="15"/>
  <c r="R206" i="15"/>
  <c r="S206" i="15"/>
  <c r="T206" i="15"/>
  <c r="P206" i="15"/>
  <c r="AH206" i="15" s="1"/>
  <c r="Q206" i="15"/>
  <c r="AD107" i="15"/>
  <c r="AB107" i="15"/>
  <c r="AT107" i="15" s="1"/>
  <c r="Y107" i="15"/>
  <c r="Z107" i="15"/>
  <c r="AC107" i="15"/>
  <c r="P107" i="15"/>
  <c r="AH107" i="15" s="1"/>
  <c r="Q107" i="15"/>
  <c r="R107" i="15"/>
  <c r="S107" i="15"/>
  <c r="T107" i="15"/>
  <c r="U107" i="15"/>
  <c r="V107" i="15"/>
  <c r="W107" i="15"/>
  <c r="X107" i="15"/>
  <c r="AA107" i="15"/>
  <c r="AD227" i="15"/>
  <c r="AC227" i="15"/>
  <c r="W227" i="15"/>
  <c r="Z227" i="15"/>
  <c r="U227" i="15"/>
  <c r="V227" i="15"/>
  <c r="Y227" i="15"/>
  <c r="Q227" i="15"/>
  <c r="R227" i="15"/>
  <c r="S227" i="15"/>
  <c r="X227" i="15"/>
  <c r="T227" i="15"/>
  <c r="AA227" i="15"/>
  <c r="AB227" i="15"/>
  <c r="AT227" i="15" s="1"/>
  <c r="P227" i="15"/>
  <c r="AH227" i="15" s="1"/>
  <c r="T92" i="15"/>
  <c r="Z92" i="15"/>
  <c r="AA92" i="15"/>
  <c r="V92" i="15"/>
  <c r="W92" i="15"/>
  <c r="X92" i="15"/>
  <c r="AD92" i="15"/>
  <c r="Q92" i="15"/>
  <c r="R92" i="15"/>
  <c r="S92" i="15"/>
  <c r="U92" i="15"/>
  <c r="Y92" i="15"/>
  <c r="P92" i="15"/>
  <c r="AH92" i="15" s="1"/>
  <c r="AB92" i="15"/>
  <c r="AT92" i="15" s="1"/>
  <c r="AC92" i="15"/>
  <c r="AD264" i="15"/>
  <c r="Y264" i="15"/>
  <c r="U264" i="15"/>
  <c r="V264" i="15"/>
  <c r="X264" i="15"/>
  <c r="Z264" i="15"/>
  <c r="AA264" i="15"/>
  <c r="AB264" i="15"/>
  <c r="AT264" i="15" s="1"/>
  <c r="AC264" i="15"/>
  <c r="P264" i="15"/>
  <c r="AH264" i="15" s="1"/>
  <c r="Q264" i="15"/>
  <c r="S264" i="15"/>
  <c r="T264" i="15"/>
  <c r="W264" i="15"/>
  <c r="R264" i="15"/>
  <c r="AD352" i="15"/>
  <c r="P352" i="15"/>
  <c r="AH352" i="15" s="1"/>
  <c r="AC352" i="15"/>
  <c r="R352" i="15"/>
  <c r="Q352" i="15"/>
  <c r="S352" i="15"/>
  <c r="AB352" i="15"/>
  <c r="AT352" i="15" s="1"/>
  <c r="V352" i="15"/>
  <c r="W352" i="15"/>
  <c r="X352" i="15"/>
  <c r="Y352" i="15"/>
  <c r="Z352" i="15"/>
  <c r="T352" i="15"/>
  <c r="U352" i="15"/>
  <c r="AA352" i="15"/>
  <c r="AD470" i="15"/>
  <c r="Z470" i="15"/>
  <c r="R470" i="15"/>
  <c r="S470" i="15"/>
  <c r="U470" i="15"/>
  <c r="Q470" i="15"/>
  <c r="V470" i="15"/>
  <c r="W470" i="15"/>
  <c r="X470" i="15"/>
  <c r="Y470" i="15"/>
  <c r="AA470" i="15"/>
  <c r="P470" i="15"/>
  <c r="AH470" i="15" s="1"/>
  <c r="T470" i="15"/>
  <c r="AB470" i="15"/>
  <c r="AT470" i="15" s="1"/>
  <c r="AC470" i="15"/>
  <c r="AD329" i="15"/>
  <c r="S329" i="15"/>
  <c r="U329" i="15"/>
  <c r="T329" i="15"/>
  <c r="V329" i="15"/>
  <c r="AC329" i="15"/>
  <c r="Y329" i="15"/>
  <c r="AA329" i="15"/>
  <c r="Z329" i="15"/>
  <c r="P329" i="15"/>
  <c r="AH329" i="15" s="1"/>
  <c r="Q329" i="15"/>
  <c r="R329" i="15"/>
  <c r="W329" i="15"/>
  <c r="X329" i="15"/>
  <c r="AB329" i="15"/>
  <c r="AT329" i="15" s="1"/>
  <c r="Z354" i="15"/>
  <c r="AA354" i="15"/>
  <c r="AC354" i="15"/>
  <c r="AD354" i="15"/>
  <c r="P354" i="15"/>
  <c r="AH354" i="15" s="1"/>
  <c r="Q354" i="15"/>
  <c r="T354" i="15"/>
  <c r="R354" i="15"/>
  <c r="S354" i="15"/>
  <c r="U354" i="15"/>
  <c r="AB354" i="15"/>
  <c r="AT354" i="15" s="1"/>
  <c r="X354" i="15"/>
  <c r="W354" i="15"/>
  <c r="Y354" i="15"/>
  <c r="V354" i="15"/>
  <c r="AD488" i="15"/>
  <c r="W488" i="15"/>
  <c r="AB488" i="15"/>
  <c r="AT488" i="15" s="1"/>
  <c r="AC488" i="15"/>
  <c r="P488" i="15"/>
  <c r="AH488" i="15" s="1"/>
  <c r="Q488" i="15"/>
  <c r="S488" i="15"/>
  <c r="U488" i="15"/>
  <c r="V488" i="15"/>
  <c r="Y488" i="15"/>
  <c r="AA488" i="15"/>
  <c r="R488" i="15"/>
  <c r="T488" i="15"/>
  <c r="X488" i="15"/>
  <c r="Z488" i="15"/>
  <c r="AD266" i="15"/>
  <c r="S266" i="15"/>
  <c r="T266" i="15"/>
  <c r="U266" i="15"/>
  <c r="W266" i="15"/>
  <c r="AB266" i="15"/>
  <c r="AT266" i="15" s="1"/>
  <c r="AC266" i="15"/>
  <c r="R266" i="15"/>
  <c r="X266" i="15"/>
  <c r="V266" i="15"/>
  <c r="AA266" i="15"/>
  <c r="Y266" i="15"/>
  <c r="Z266" i="15"/>
  <c r="P266" i="15"/>
  <c r="AH266" i="15" s="1"/>
  <c r="Q266" i="15"/>
  <c r="AD461" i="15"/>
  <c r="AA461" i="15"/>
  <c r="W461" i="15"/>
  <c r="X461" i="15"/>
  <c r="Z461" i="15"/>
  <c r="Q461" i="15"/>
  <c r="R461" i="15"/>
  <c r="S461" i="15"/>
  <c r="T461" i="15"/>
  <c r="U461" i="15"/>
  <c r="V461" i="15"/>
  <c r="Y461" i="15"/>
  <c r="P461" i="15"/>
  <c r="AH461" i="15" s="1"/>
  <c r="AB461" i="15"/>
  <c r="AT461" i="15" s="1"/>
  <c r="AC461" i="15"/>
  <c r="S43" i="15"/>
  <c r="T43" i="15"/>
  <c r="Y43" i="15"/>
  <c r="W43" i="15"/>
  <c r="AD43" i="15"/>
  <c r="AB43" i="15"/>
  <c r="AT43" i="15" s="1"/>
  <c r="AC43" i="15"/>
  <c r="Z43" i="15"/>
  <c r="AA43" i="15"/>
  <c r="P43" i="15"/>
  <c r="AH43" i="15" s="1"/>
  <c r="R43" i="15"/>
  <c r="Q43" i="15"/>
  <c r="V43" i="15"/>
  <c r="X43" i="15"/>
  <c r="U43" i="15"/>
  <c r="AD482" i="15"/>
  <c r="S482" i="15"/>
  <c r="T482" i="15"/>
  <c r="R482" i="15"/>
  <c r="U482" i="15"/>
  <c r="W482" i="15"/>
  <c r="AC482" i="15"/>
  <c r="P482" i="15"/>
  <c r="AH482" i="15" s="1"/>
  <c r="Q482" i="15"/>
  <c r="V482" i="15"/>
  <c r="X482" i="15"/>
  <c r="Y482" i="15"/>
  <c r="AB482" i="15"/>
  <c r="AT482" i="15" s="1"/>
  <c r="Z482" i="15"/>
  <c r="AA482" i="15"/>
  <c r="V20" i="15"/>
  <c r="AA20" i="15"/>
  <c r="Y20" i="15"/>
  <c r="Z20" i="15"/>
  <c r="P20" i="15"/>
  <c r="AH20" i="15" s="1"/>
  <c r="R20" i="15"/>
  <c r="AD20" i="15"/>
  <c r="Q20" i="15"/>
  <c r="W20" i="15"/>
  <c r="AB20" i="15"/>
  <c r="AT20" i="15" s="1"/>
  <c r="X20" i="15"/>
  <c r="AC20" i="15"/>
  <c r="T20" i="15"/>
  <c r="S20" i="15"/>
  <c r="U20" i="15"/>
  <c r="B7" i="20"/>
  <c r="AC39" i="15"/>
  <c r="S39" i="15"/>
  <c r="AD39" i="15"/>
  <c r="Y39" i="15"/>
  <c r="AA39" i="15"/>
  <c r="P39" i="15"/>
  <c r="AH39" i="15" s="1"/>
  <c r="R39" i="15"/>
  <c r="Q39" i="15"/>
  <c r="T39" i="15"/>
  <c r="V39" i="15"/>
  <c r="U39" i="15"/>
  <c r="W39" i="15"/>
  <c r="AB39" i="15"/>
  <c r="AT39" i="15" s="1"/>
  <c r="AU39" i="15" s="1"/>
  <c r="Z39" i="15"/>
  <c r="X39" i="15"/>
  <c r="Y410" i="15"/>
  <c r="AB410" i="15"/>
  <c r="AT410" i="15" s="1"/>
  <c r="AU410" i="15" s="1"/>
  <c r="P410" i="15"/>
  <c r="AH410" i="15" s="1"/>
  <c r="AD410" i="15"/>
  <c r="Q410" i="15"/>
  <c r="R410" i="15"/>
  <c r="V410" i="15"/>
  <c r="X410" i="15"/>
  <c r="AA410" i="15"/>
  <c r="AC410" i="15"/>
  <c r="W410" i="15"/>
  <c r="Z410" i="15"/>
  <c r="S410" i="15"/>
  <c r="T410" i="15"/>
  <c r="U410" i="15"/>
  <c r="Z109" i="15"/>
  <c r="AD109" i="15"/>
  <c r="Y109" i="15"/>
  <c r="AA109" i="15"/>
  <c r="AB109" i="15"/>
  <c r="AT109" i="15" s="1"/>
  <c r="X109" i="15"/>
  <c r="AC109" i="15"/>
  <c r="R109" i="15"/>
  <c r="S109" i="15"/>
  <c r="T109" i="15"/>
  <c r="P109" i="15"/>
  <c r="AH109" i="15" s="1"/>
  <c r="Q109" i="15"/>
  <c r="W109" i="15"/>
  <c r="V109" i="15"/>
  <c r="U109" i="15"/>
  <c r="AD252" i="15"/>
  <c r="W252" i="15"/>
  <c r="X252" i="15"/>
  <c r="S252" i="15"/>
  <c r="T252" i="15"/>
  <c r="V252" i="15"/>
  <c r="U252" i="15"/>
  <c r="Z252" i="15"/>
  <c r="Y252" i="15"/>
  <c r="AA252" i="15"/>
  <c r="AB252" i="15"/>
  <c r="AT252" i="15" s="1"/>
  <c r="P252" i="15"/>
  <c r="AH252" i="15" s="1"/>
  <c r="Q252" i="15"/>
  <c r="R252" i="15"/>
  <c r="AC252" i="15"/>
  <c r="V84" i="15"/>
  <c r="AD84" i="15"/>
  <c r="R84" i="15"/>
  <c r="AB84" i="15"/>
  <c r="AT84" i="15" s="1"/>
  <c r="Q84" i="15"/>
  <c r="S84" i="15"/>
  <c r="U84" i="15"/>
  <c r="Z84" i="15"/>
  <c r="AA84" i="15"/>
  <c r="AC84" i="15"/>
  <c r="T84" i="15"/>
  <c r="W84" i="15"/>
  <c r="X84" i="15"/>
  <c r="Y84" i="15"/>
  <c r="P84" i="15"/>
  <c r="AH84" i="15" s="1"/>
  <c r="W261" i="15"/>
  <c r="AB261" i="15"/>
  <c r="AT261" i="15" s="1"/>
  <c r="AC261" i="15"/>
  <c r="P261" i="15"/>
  <c r="AH261" i="15" s="1"/>
  <c r="S261" i="15"/>
  <c r="Q261" i="15"/>
  <c r="R261" i="15"/>
  <c r="T261" i="15"/>
  <c r="U261" i="15"/>
  <c r="V261" i="15"/>
  <c r="X261" i="15"/>
  <c r="AA261" i="15"/>
  <c r="Z261" i="15"/>
  <c r="AD261" i="15"/>
  <c r="Y261" i="15"/>
  <c r="T358" i="15"/>
  <c r="AD358" i="15"/>
  <c r="P358" i="15"/>
  <c r="AH358" i="15" s="1"/>
  <c r="Q358" i="15"/>
  <c r="Z358" i="15"/>
  <c r="AB358" i="15"/>
  <c r="AT358" i="15" s="1"/>
  <c r="AA358" i="15"/>
  <c r="AC358" i="15"/>
  <c r="V358" i="15"/>
  <c r="W358" i="15"/>
  <c r="X358" i="15"/>
  <c r="Y358" i="15"/>
  <c r="S358" i="15"/>
  <c r="R358" i="15"/>
  <c r="U358" i="15"/>
  <c r="Y281" i="15"/>
  <c r="AD281" i="15"/>
  <c r="S281" i="15"/>
  <c r="T281" i="15"/>
  <c r="V281" i="15"/>
  <c r="R281" i="15"/>
  <c r="W281" i="15"/>
  <c r="U281" i="15"/>
  <c r="AA281" i="15"/>
  <c r="X281" i="15"/>
  <c r="Z281" i="15"/>
  <c r="AB281" i="15"/>
  <c r="AT281" i="15" s="1"/>
  <c r="P281" i="15"/>
  <c r="AH281" i="15" s="1"/>
  <c r="Q281" i="15"/>
  <c r="AC281" i="15"/>
  <c r="AD454" i="15"/>
  <c r="W454" i="15"/>
  <c r="AC454" i="15"/>
  <c r="R454" i="15"/>
  <c r="S454" i="15"/>
  <c r="T454" i="15"/>
  <c r="X454" i="15"/>
  <c r="U454" i="15"/>
  <c r="V454" i="15"/>
  <c r="Y454" i="15"/>
  <c r="P454" i="15"/>
  <c r="AH454" i="15" s="1"/>
  <c r="Q454" i="15"/>
  <c r="Z454" i="15"/>
  <c r="AA454" i="15"/>
  <c r="AB454" i="15"/>
  <c r="AT454" i="15" s="1"/>
  <c r="AD160" i="15"/>
  <c r="U160" i="15"/>
  <c r="S160" i="15"/>
  <c r="W160" i="15"/>
  <c r="T160" i="15"/>
  <c r="V160" i="15"/>
  <c r="Y160" i="15"/>
  <c r="P160" i="15"/>
  <c r="AH160" i="15" s="1"/>
  <c r="X160" i="15"/>
  <c r="Z160" i="15"/>
  <c r="AA160" i="15"/>
  <c r="AB160" i="15"/>
  <c r="AT160" i="15" s="1"/>
  <c r="AC160" i="15"/>
  <c r="Q160" i="15"/>
  <c r="R160" i="15"/>
  <c r="AD383" i="15"/>
  <c r="AB383" i="15"/>
  <c r="AT383" i="15" s="1"/>
  <c r="AC383" i="15"/>
  <c r="P383" i="15"/>
  <c r="AH383" i="15" s="1"/>
  <c r="R383" i="15"/>
  <c r="Q383" i="15"/>
  <c r="U383" i="15"/>
  <c r="S383" i="15"/>
  <c r="T383" i="15"/>
  <c r="V383" i="15"/>
  <c r="Z383" i="15"/>
  <c r="AA383" i="15"/>
  <c r="X383" i="15"/>
  <c r="W383" i="15"/>
  <c r="Y383" i="15"/>
  <c r="AD150" i="15"/>
  <c r="AC150" i="15"/>
  <c r="R150" i="15"/>
  <c r="T150" i="15"/>
  <c r="U150" i="15"/>
  <c r="V150" i="15"/>
  <c r="W150" i="15"/>
  <c r="Y150" i="15"/>
  <c r="X150" i="15"/>
  <c r="AB150" i="15"/>
  <c r="AT150" i="15" s="1"/>
  <c r="Z150" i="15"/>
  <c r="AA150" i="15"/>
  <c r="Q150" i="15"/>
  <c r="S150" i="15"/>
  <c r="P150" i="15"/>
  <c r="AH150" i="15" s="1"/>
  <c r="V351" i="15"/>
  <c r="W351" i="15"/>
  <c r="AB351" i="15"/>
  <c r="AT351" i="15" s="1"/>
  <c r="AD351" i="15"/>
  <c r="Q351" i="15"/>
  <c r="R351" i="15"/>
  <c r="S351" i="15"/>
  <c r="T351" i="15"/>
  <c r="Y351" i="15"/>
  <c r="Z351" i="15"/>
  <c r="AA351" i="15"/>
  <c r="AC351" i="15"/>
  <c r="X351" i="15"/>
  <c r="P351" i="15"/>
  <c r="AH351" i="15" s="1"/>
  <c r="U351" i="15"/>
  <c r="V114" i="15"/>
  <c r="Y114" i="15"/>
  <c r="Z114" i="15"/>
  <c r="P114" i="15"/>
  <c r="AH114" i="15" s="1"/>
  <c r="AD114" i="15"/>
  <c r="Q114" i="15"/>
  <c r="R114" i="15"/>
  <c r="AB114" i="15"/>
  <c r="AT114" i="15" s="1"/>
  <c r="AC114" i="15"/>
  <c r="S114" i="15"/>
  <c r="T114" i="15"/>
  <c r="U114" i="15"/>
  <c r="W114" i="15"/>
  <c r="X114" i="15"/>
  <c r="AA114" i="15"/>
  <c r="AC25" i="15"/>
  <c r="T25" i="15"/>
  <c r="Y25" i="15"/>
  <c r="P25" i="15"/>
  <c r="AH25" i="15" s="1"/>
  <c r="X25" i="15"/>
  <c r="U25" i="15"/>
  <c r="Z25" i="15"/>
  <c r="AB25" i="15"/>
  <c r="AT25" i="15" s="1"/>
  <c r="Q25" i="15"/>
  <c r="R25" i="15"/>
  <c r="S25" i="15"/>
  <c r="V25" i="15"/>
  <c r="AA25" i="15"/>
  <c r="AD25" i="15"/>
  <c r="W25" i="15"/>
  <c r="AA22" i="15"/>
  <c r="Q22" i="15"/>
  <c r="V22" i="15"/>
  <c r="AB22" i="15"/>
  <c r="AT22" i="15" s="1"/>
  <c r="AC22" i="15"/>
  <c r="W22" i="15"/>
  <c r="X22" i="15"/>
  <c r="Z22" i="15"/>
  <c r="Y22" i="15"/>
  <c r="U22" i="15"/>
  <c r="AD22" i="15"/>
  <c r="P22" i="15"/>
  <c r="AH22" i="15" s="1"/>
  <c r="S22" i="15"/>
  <c r="T22" i="15"/>
  <c r="R22" i="15"/>
  <c r="AD27" i="15"/>
  <c r="W27" i="15"/>
  <c r="T27" i="15"/>
  <c r="X27" i="15"/>
  <c r="P27" i="15"/>
  <c r="AH27" i="15" s="1"/>
  <c r="Z27" i="15"/>
  <c r="AC27" i="15"/>
  <c r="U27" i="15"/>
  <c r="V27" i="15"/>
  <c r="AA27" i="15"/>
  <c r="AB27" i="15"/>
  <c r="AT27" i="15" s="1"/>
  <c r="Y27" i="15"/>
  <c r="S27" i="15"/>
  <c r="Q27" i="15"/>
  <c r="R27" i="15"/>
  <c r="AV480" i="15"/>
  <c r="AW480" i="15" s="1"/>
  <c r="AC170" i="15"/>
  <c r="X170" i="15"/>
  <c r="AA170" i="15"/>
  <c r="AD170" i="15"/>
  <c r="V170" i="15"/>
  <c r="W170" i="15"/>
  <c r="Y170" i="15"/>
  <c r="Z170" i="15"/>
  <c r="AB170" i="15"/>
  <c r="AT170" i="15" s="1"/>
  <c r="R170" i="15"/>
  <c r="S170" i="15"/>
  <c r="T170" i="15"/>
  <c r="P170" i="15"/>
  <c r="AH170" i="15" s="1"/>
  <c r="Q170" i="15"/>
  <c r="U170" i="15"/>
  <c r="U193" i="15"/>
  <c r="P193" i="15"/>
  <c r="AH193" i="15" s="1"/>
  <c r="S193" i="15"/>
  <c r="AB193" i="15"/>
  <c r="AT193" i="15" s="1"/>
  <c r="AC193" i="15"/>
  <c r="T193" i="15"/>
  <c r="V193" i="15"/>
  <c r="Q193" i="15"/>
  <c r="R193" i="15"/>
  <c r="W193" i="15"/>
  <c r="X193" i="15"/>
  <c r="Y193" i="15"/>
  <c r="AA193" i="15"/>
  <c r="AD193" i="15"/>
  <c r="Z193" i="15"/>
  <c r="AD386" i="15"/>
  <c r="W386" i="15"/>
  <c r="X386" i="15"/>
  <c r="Z386" i="15"/>
  <c r="P386" i="15"/>
  <c r="AH386" i="15" s="1"/>
  <c r="Q386" i="15"/>
  <c r="AC386" i="15"/>
  <c r="R386" i="15"/>
  <c r="S386" i="15"/>
  <c r="T386" i="15"/>
  <c r="U386" i="15"/>
  <c r="V386" i="15"/>
  <c r="Y386" i="15"/>
  <c r="AA386" i="15"/>
  <c r="AB386" i="15"/>
  <c r="AT386" i="15" s="1"/>
  <c r="AV127" i="15"/>
  <c r="AW127" i="15" s="1"/>
  <c r="AD369" i="15"/>
  <c r="T369" i="15"/>
  <c r="X369" i="15"/>
  <c r="Y369" i="15"/>
  <c r="AC369" i="15"/>
  <c r="AA369" i="15"/>
  <c r="AB369" i="15"/>
  <c r="P369" i="15"/>
  <c r="Q369" i="15"/>
  <c r="R369" i="15"/>
  <c r="S369" i="15"/>
  <c r="U369" i="15"/>
  <c r="W369" i="15"/>
  <c r="Z369" i="15"/>
  <c r="V369" i="15"/>
  <c r="P86" i="15"/>
  <c r="AH86" i="15" s="1"/>
  <c r="X86" i="15"/>
  <c r="AD86" i="15"/>
  <c r="U86" i="15"/>
  <c r="V86" i="15"/>
  <c r="Y86" i="15"/>
  <c r="Q86" i="15"/>
  <c r="R86" i="15"/>
  <c r="S86" i="15"/>
  <c r="AA86" i="15"/>
  <c r="AB86" i="15"/>
  <c r="AT86" i="15" s="1"/>
  <c r="AC86" i="15"/>
  <c r="T86" i="15"/>
  <c r="W86" i="15"/>
  <c r="Z86" i="15"/>
  <c r="AD446" i="15"/>
  <c r="P446" i="15"/>
  <c r="AH446" i="15" s="1"/>
  <c r="R446" i="15"/>
  <c r="X446" i="15"/>
  <c r="Z446" i="15"/>
  <c r="Y446" i="15"/>
  <c r="W446" i="15"/>
  <c r="AA446" i="15"/>
  <c r="AB446" i="15"/>
  <c r="AT446" i="15" s="1"/>
  <c r="AC446" i="15"/>
  <c r="Q446" i="15"/>
  <c r="S446" i="15"/>
  <c r="T446" i="15"/>
  <c r="U446" i="15"/>
  <c r="V446" i="15"/>
  <c r="AD165" i="15"/>
  <c r="Q165" i="15"/>
  <c r="V165" i="15"/>
  <c r="Y165" i="15"/>
  <c r="U165" i="15"/>
  <c r="W165" i="15"/>
  <c r="X165" i="15"/>
  <c r="R165" i="15"/>
  <c r="T165" i="15"/>
  <c r="S165" i="15"/>
  <c r="Z165" i="15"/>
  <c r="AA165" i="15"/>
  <c r="P165" i="15"/>
  <c r="AH165" i="15" s="1"/>
  <c r="AB165" i="15"/>
  <c r="AT165" i="15" s="1"/>
  <c r="AC165" i="15"/>
  <c r="AD291" i="15"/>
  <c r="Q291" i="15"/>
  <c r="W291" i="15"/>
  <c r="X291" i="15"/>
  <c r="Y291" i="15"/>
  <c r="Z291" i="15"/>
  <c r="AA291" i="15"/>
  <c r="U291" i="15"/>
  <c r="V291" i="15"/>
  <c r="AB291" i="15"/>
  <c r="AT291" i="15" s="1"/>
  <c r="AU291" i="15" s="1"/>
  <c r="AC291" i="15"/>
  <c r="P291" i="15"/>
  <c r="AH291" i="15" s="1"/>
  <c r="R291" i="15"/>
  <c r="S291" i="15"/>
  <c r="T291" i="15"/>
  <c r="AD141" i="15"/>
  <c r="W141" i="15"/>
  <c r="T141" i="15"/>
  <c r="S141" i="15"/>
  <c r="X141" i="15"/>
  <c r="U141" i="15"/>
  <c r="V141" i="15"/>
  <c r="P141" i="15"/>
  <c r="AH141" i="15" s="1"/>
  <c r="AB141" i="15"/>
  <c r="AT141" i="15" s="1"/>
  <c r="AC141" i="15"/>
  <c r="R141" i="15"/>
  <c r="Y141" i="15"/>
  <c r="Z141" i="15"/>
  <c r="AA141" i="15"/>
  <c r="Q141" i="15"/>
  <c r="V309" i="15"/>
  <c r="P309" i="15"/>
  <c r="AH309" i="15" s="1"/>
  <c r="R309" i="15"/>
  <c r="AC309" i="15"/>
  <c r="AB309" i="15"/>
  <c r="AT309" i="15" s="1"/>
  <c r="AD309" i="15"/>
  <c r="Q309" i="15"/>
  <c r="S309" i="15"/>
  <c r="T309" i="15"/>
  <c r="X309" i="15"/>
  <c r="Y309" i="15"/>
  <c r="Z309" i="15"/>
  <c r="AA309" i="15"/>
  <c r="U309" i="15"/>
  <c r="W309" i="15"/>
  <c r="AA257" i="15"/>
  <c r="AD257" i="15"/>
  <c r="P257" i="15"/>
  <c r="AH257" i="15" s="1"/>
  <c r="V257" i="15"/>
  <c r="X257" i="15"/>
  <c r="W257" i="15"/>
  <c r="Y257" i="15"/>
  <c r="Z257" i="15"/>
  <c r="R257" i="15"/>
  <c r="T257" i="15"/>
  <c r="S257" i="15"/>
  <c r="U257" i="15"/>
  <c r="AB257" i="15"/>
  <c r="AT257" i="15" s="1"/>
  <c r="AC257" i="15"/>
  <c r="Q257" i="15"/>
  <c r="AD307" i="15"/>
  <c r="AB307" i="15"/>
  <c r="AT307" i="15" s="1"/>
  <c r="T307" i="15"/>
  <c r="U307" i="15"/>
  <c r="W307" i="15"/>
  <c r="X307" i="15"/>
  <c r="Z307" i="15"/>
  <c r="Y307" i="15"/>
  <c r="AA307" i="15"/>
  <c r="AC307" i="15"/>
  <c r="R307" i="15"/>
  <c r="S307" i="15"/>
  <c r="V307" i="15"/>
  <c r="P307" i="15"/>
  <c r="AH307" i="15" s="1"/>
  <c r="Q307" i="15"/>
  <c r="AD381" i="15"/>
  <c r="R381" i="15"/>
  <c r="S381" i="15"/>
  <c r="U381" i="15"/>
  <c r="T381" i="15"/>
  <c r="P381" i="15"/>
  <c r="AH381" i="15" s="1"/>
  <c r="Q381" i="15"/>
  <c r="V381" i="15"/>
  <c r="Y381" i="15"/>
  <c r="W381" i="15"/>
  <c r="X381" i="15"/>
  <c r="Z381" i="15"/>
  <c r="AB381" i="15"/>
  <c r="AT381" i="15" s="1"/>
  <c r="AC381" i="15"/>
  <c r="AA381" i="15"/>
  <c r="S256" i="15"/>
  <c r="X256" i="15"/>
  <c r="AA256" i="15"/>
  <c r="T256" i="15"/>
  <c r="U256" i="15"/>
  <c r="V256" i="15"/>
  <c r="W256" i="15"/>
  <c r="Z256" i="15"/>
  <c r="AD256" i="15"/>
  <c r="P256" i="15"/>
  <c r="AH256" i="15" s="1"/>
  <c r="Q256" i="15"/>
  <c r="R256" i="15"/>
  <c r="Y256" i="15"/>
  <c r="AB256" i="15"/>
  <c r="AT256" i="15" s="1"/>
  <c r="AC256" i="15"/>
  <c r="AD475" i="15"/>
  <c r="AC475" i="15"/>
  <c r="Y475" i="15"/>
  <c r="T475" i="15"/>
  <c r="U475" i="15"/>
  <c r="W475" i="15"/>
  <c r="P475" i="15"/>
  <c r="AH475" i="15" s="1"/>
  <c r="Q475" i="15"/>
  <c r="R475" i="15"/>
  <c r="S475" i="15"/>
  <c r="V475" i="15"/>
  <c r="X475" i="15"/>
  <c r="Z475" i="15"/>
  <c r="AA475" i="15"/>
  <c r="AB475" i="15"/>
  <c r="AT475" i="15" s="1"/>
  <c r="AD203" i="15"/>
  <c r="AB203" i="15"/>
  <c r="AT203" i="15" s="1"/>
  <c r="U203" i="15"/>
  <c r="X203" i="15"/>
  <c r="T203" i="15"/>
  <c r="V203" i="15"/>
  <c r="P203" i="15"/>
  <c r="AH203" i="15" s="1"/>
  <c r="Q203" i="15"/>
  <c r="S203" i="15"/>
  <c r="Y203" i="15"/>
  <c r="W203" i="15"/>
  <c r="Z203" i="15"/>
  <c r="AA203" i="15"/>
  <c r="AC203" i="15"/>
  <c r="R203" i="15"/>
  <c r="Q66" i="15"/>
  <c r="AC66" i="15"/>
  <c r="AA66" i="15"/>
  <c r="AD66" i="15"/>
  <c r="X66" i="15"/>
  <c r="Y66" i="15"/>
  <c r="Z66" i="15"/>
  <c r="AB66" i="15"/>
  <c r="AT66" i="15" s="1"/>
  <c r="S66" i="15"/>
  <c r="T66" i="15"/>
  <c r="U66" i="15"/>
  <c r="V66" i="15"/>
  <c r="W66" i="15"/>
  <c r="P66" i="15"/>
  <c r="AH66" i="15" s="1"/>
  <c r="R66" i="15"/>
  <c r="AA147" i="15"/>
  <c r="AC147" i="15"/>
  <c r="R147" i="15"/>
  <c r="S147" i="15"/>
  <c r="U147" i="15"/>
  <c r="P147" i="15"/>
  <c r="AH147" i="15" s="1"/>
  <c r="T147" i="15"/>
  <c r="Q147" i="15"/>
  <c r="V147" i="15"/>
  <c r="W147" i="15"/>
  <c r="X147" i="15"/>
  <c r="Y147" i="15"/>
  <c r="Z147" i="15"/>
  <c r="AB147" i="15"/>
  <c r="AT147" i="15" s="1"/>
  <c r="AD147" i="15"/>
  <c r="AD457" i="15"/>
  <c r="Y457" i="15"/>
  <c r="Q457" i="15"/>
  <c r="R457" i="15"/>
  <c r="T457" i="15"/>
  <c r="W457" i="15"/>
  <c r="Z457" i="15"/>
  <c r="AB457" i="15"/>
  <c r="AT457" i="15" s="1"/>
  <c r="AC457" i="15"/>
  <c r="X457" i="15"/>
  <c r="AA457" i="15"/>
  <c r="S457" i="15"/>
  <c r="P457" i="15"/>
  <c r="AH457" i="15" s="1"/>
  <c r="U457" i="15"/>
  <c r="V457" i="15"/>
  <c r="AD472" i="15"/>
  <c r="AA472" i="15"/>
  <c r="U472" i="15"/>
  <c r="Q472" i="15"/>
  <c r="P472" i="15"/>
  <c r="AH472" i="15" s="1"/>
  <c r="R472" i="15"/>
  <c r="AC472" i="15"/>
  <c r="S472" i="15"/>
  <c r="V472" i="15"/>
  <c r="T472" i="15"/>
  <c r="W472" i="15"/>
  <c r="X472" i="15"/>
  <c r="Y472" i="15"/>
  <c r="Z472" i="15"/>
  <c r="AB472" i="15"/>
  <c r="AT472" i="15" s="1"/>
  <c r="AD371" i="15"/>
  <c r="S371" i="15"/>
  <c r="T371" i="15"/>
  <c r="AA371" i="15"/>
  <c r="Z371" i="15"/>
  <c r="AB371" i="15"/>
  <c r="AT371" i="15" s="1"/>
  <c r="AC371" i="15"/>
  <c r="P371" i="15"/>
  <c r="AH371" i="15" s="1"/>
  <c r="Q371" i="15"/>
  <c r="R371" i="15"/>
  <c r="W371" i="15"/>
  <c r="U371" i="15"/>
  <c r="V371" i="15"/>
  <c r="X371" i="15"/>
  <c r="Y371" i="15"/>
  <c r="AD178" i="15"/>
  <c r="Y178" i="15"/>
  <c r="Z178" i="15"/>
  <c r="AA178" i="15"/>
  <c r="AB178" i="15"/>
  <c r="AT178" i="15" s="1"/>
  <c r="V178" i="15"/>
  <c r="W178" i="15"/>
  <c r="X178" i="15"/>
  <c r="AC178" i="15"/>
  <c r="R178" i="15"/>
  <c r="P178" i="15"/>
  <c r="AH178" i="15" s="1"/>
  <c r="Q178" i="15"/>
  <c r="S178" i="15"/>
  <c r="T178" i="15"/>
  <c r="U178" i="15"/>
  <c r="AD83" i="15"/>
  <c r="R83" i="15"/>
  <c r="AA83" i="15"/>
  <c r="AB83" i="15"/>
  <c r="AT83" i="15" s="1"/>
  <c r="U83" i="15"/>
  <c r="X83" i="15"/>
  <c r="Z83" i="15"/>
  <c r="Y83" i="15"/>
  <c r="AC83" i="15"/>
  <c r="V83" i="15"/>
  <c r="W83" i="15"/>
  <c r="S83" i="15"/>
  <c r="T83" i="15"/>
  <c r="Q83" i="15"/>
  <c r="P83" i="15"/>
  <c r="AH83" i="15" s="1"/>
  <c r="AD355" i="15"/>
  <c r="R355" i="15"/>
  <c r="W355" i="15"/>
  <c r="P355" i="15"/>
  <c r="AH355" i="15" s="1"/>
  <c r="Q355" i="15"/>
  <c r="S355" i="15"/>
  <c r="U355" i="15"/>
  <c r="Y355" i="15"/>
  <c r="AC355" i="15"/>
  <c r="Z355" i="15"/>
  <c r="AA355" i="15"/>
  <c r="AB355" i="15"/>
  <c r="AT355" i="15" s="1"/>
  <c r="X355" i="15"/>
  <c r="T355" i="15"/>
  <c r="V355" i="15"/>
  <c r="AD173" i="15"/>
  <c r="Q173" i="15"/>
  <c r="R173" i="15"/>
  <c r="T173" i="15"/>
  <c r="U173" i="15"/>
  <c r="W173" i="15"/>
  <c r="AC173" i="15"/>
  <c r="S173" i="15"/>
  <c r="X173" i="15"/>
  <c r="V173" i="15"/>
  <c r="Y173" i="15"/>
  <c r="Z173" i="15"/>
  <c r="AA173" i="15"/>
  <c r="P173" i="15"/>
  <c r="AH173" i="15" s="1"/>
  <c r="AB173" i="15"/>
  <c r="AT173" i="15" s="1"/>
  <c r="AD377" i="15"/>
  <c r="X377" i="15"/>
  <c r="Y377" i="15"/>
  <c r="P377" i="15"/>
  <c r="AH377" i="15" s="1"/>
  <c r="V377" i="15"/>
  <c r="W377" i="15"/>
  <c r="AA377" i="15"/>
  <c r="Q377" i="15"/>
  <c r="R377" i="15"/>
  <c r="S377" i="15"/>
  <c r="T377" i="15"/>
  <c r="U377" i="15"/>
  <c r="Z377" i="15"/>
  <c r="AC377" i="15"/>
  <c r="AB377" i="15"/>
  <c r="AT377" i="15" s="1"/>
  <c r="AD316" i="15"/>
  <c r="Q316" i="15"/>
  <c r="P316" i="15"/>
  <c r="AH316" i="15" s="1"/>
  <c r="R316" i="15"/>
  <c r="S316" i="15"/>
  <c r="AB316" i="15"/>
  <c r="AT316" i="15" s="1"/>
  <c r="AC316" i="15"/>
  <c r="T316" i="15"/>
  <c r="W316" i="15"/>
  <c r="X316" i="15"/>
  <c r="Y316" i="15"/>
  <c r="Z316" i="15"/>
  <c r="AA316" i="15"/>
  <c r="U316" i="15"/>
  <c r="V316" i="15"/>
  <c r="AC478" i="15"/>
  <c r="Z478" i="15"/>
  <c r="AA478" i="15"/>
  <c r="AD478" i="15"/>
  <c r="P478" i="15"/>
  <c r="AH478" i="15" s="1"/>
  <c r="Q478" i="15"/>
  <c r="R478" i="15"/>
  <c r="U478" i="15"/>
  <c r="S478" i="15"/>
  <c r="T478" i="15"/>
  <c r="V478" i="15"/>
  <c r="W478" i="15"/>
  <c r="X478" i="15"/>
  <c r="Y478" i="15"/>
  <c r="AB478" i="15"/>
  <c r="AT478" i="15" s="1"/>
  <c r="AA284" i="15"/>
  <c r="P284" i="15"/>
  <c r="AH284" i="15" s="1"/>
  <c r="AB284" i="15"/>
  <c r="AT284" i="15" s="1"/>
  <c r="AC284" i="15"/>
  <c r="V284" i="15"/>
  <c r="AD284" i="15"/>
  <c r="R284" i="15"/>
  <c r="Q284" i="15"/>
  <c r="U284" i="15"/>
  <c r="S284" i="15"/>
  <c r="T284" i="15"/>
  <c r="W284" i="15"/>
  <c r="X284" i="15"/>
  <c r="Y284" i="15"/>
  <c r="Z284" i="15"/>
  <c r="AD313" i="15"/>
  <c r="AA313" i="15"/>
  <c r="AB313" i="15"/>
  <c r="AT313" i="15" s="1"/>
  <c r="Z313" i="15"/>
  <c r="AC313" i="15"/>
  <c r="S313" i="15"/>
  <c r="T313" i="15"/>
  <c r="U313" i="15"/>
  <c r="V313" i="15"/>
  <c r="W313" i="15"/>
  <c r="P313" i="15"/>
  <c r="AH313" i="15" s="1"/>
  <c r="Q313" i="15"/>
  <c r="R313" i="15"/>
  <c r="X313" i="15"/>
  <c r="Y313" i="15"/>
  <c r="U50" i="15"/>
  <c r="Z50" i="15"/>
  <c r="AC50" i="15"/>
  <c r="P50" i="15"/>
  <c r="AH50" i="15" s="1"/>
  <c r="AD50" i="15"/>
  <c r="R50" i="15"/>
  <c r="Y50" i="15"/>
  <c r="AA50" i="15"/>
  <c r="AB50" i="15"/>
  <c r="AT50" i="15" s="1"/>
  <c r="Q50" i="15"/>
  <c r="S50" i="15"/>
  <c r="T50" i="15"/>
  <c r="V50" i="15"/>
  <c r="W50" i="15"/>
  <c r="X50" i="15"/>
  <c r="AA48" i="15"/>
  <c r="R48" i="15"/>
  <c r="P48" i="15"/>
  <c r="AH48" i="15" s="1"/>
  <c r="Q48" i="15"/>
  <c r="S48" i="15"/>
  <c r="U48" i="15"/>
  <c r="V48" i="15"/>
  <c r="W48" i="15"/>
  <c r="X48" i="15"/>
  <c r="Y48" i="15"/>
  <c r="T48" i="15"/>
  <c r="Z48" i="15"/>
  <c r="AB48" i="15"/>
  <c r="AT48" i="15" s="1"/>
  <c r="AD48" i="15"/>
  <c r="AC48" i="15"/>
  <c r="AD465" i="15"/>
  <c r="AA465" i="15"/>
  <c r="P465" i="15"/>
  <c r="AH465" i="15" s="1"/>
  <c r="Q465" i="15"/>
  <c r="S465" i="15"/>
  <c r="R465" i="15"/>
  <c r="T465" i="15"/>
  <c r="U465" i="15"/>
  <c r="V465" i="15"/>
  <c r="W465" i="15"/>
  <c r="X465" i="15"/>
  <c r="Y465" i="15"/>
  <c r="Z465" i="15"/>
  <c r="AB465" i="15"/>
  <c r="AT465" i="15" s="1"/>
  <c r="AC465" i="15"/>
  <c r="X321" i="15"/>
  <c r="Y321" i="15"/>
  <c r="AA321" i="15"/>
  <c r="Z321" i="15"/>
  <c r="AB321" i="15"/>
  <c r="AT321" i="15" s="1"/>
  <c r="R321" i="15"/>
  <c r="T321" i="15"/>
  <c r="S321" i="15"/>
  <c r="W321" i="15"/>
  <c r="U321" i="15"/>
  <c r="V321" i="15"/>
  <c r="AC321" i="15"/>
  <c r="P321" i="15"/>
  <c r="AH321" i="15" s="1"/>
  <c r="Q321" i="15"/>
  <c r="AD321" i="15"/>
  <c r="U192" i="15"/>
  <c r="AD192" i="15"/>
  <c r="P192" i="15"/>
  <c r="AH192" i="15" s="1"/>
  <c r="Q192" i="15"/>
  <c r="R192" i="15"/>
  <c r="T192" i="15"/>
  <c r="S192" i="15"/>
  <c r="V192" i="15"/>
  <c r="W192" i="15"/>
  <c r="AA192" i="15"/>
  <c r="AC192" i="15"/>
  <c r="AB192" i="15"/>
  <c r="AT192" i="15" s="1"/>
  <c r="Z192" i="15"/>
  <c r="X192" i="15"/>
  <c r="Y192" i="15"/>
  <c r="AD215" i="15"/>
  <c r="U215" i="15"/>
  <c r="V215" i="15"/>
  <c r="W215" i="15"/>
  <c r="Z215" i="15"/>
  <c r="P215" i="15"/>
  <c r="AH215" i="15" s="1"/>
  <c r="R215" i="15"/>
  <c r="Q215" i="15"/>
  <c r="S215" i="15"/>
  <c r="AC215" i="15"/>
  <c r="X215" i="15"/>
  <c r="T215" i="15"/>
  <c r="Y215" i="15"/>
  <c r="AA215" i="15"/>
  <c r="AB215" i="15"/>
  <c r="AT215" i="15" s="1"/>
  <c r="S124" i="15"/>
  <c r="AD124" i="15"/>
  <c r="W124" i="15"/>
  <c r="X124" i="15"/>
  <c r="Z124" i="15"/>
  <c r="AC124" i="15"/>
  <c r="AB124" i="15"/>
  <c r="AT124" i="15" s="1"/>
  <c r="AU124" i="15" s="1"/>
  <c r="AV124" i="15" s="1"/>
  <c r="AW124" i="15" s="1"/>
  <c r="P124" i="15"/>
  <c r="AH124" i="15" s="1"/>
  <c r="V124" i="15"/>
  <c r="Y124" i="15"/>
  <c r="AA124" i="15"/>
  <c r="Q124" i="15"/>
  <c r="R124" i="15"/>
  <c r="T124" i="15"/>
  <c r="U124" i="15"/>
  <c r="AD384" i="15"/>
  <c r="P384" i="15"/>
  <c r="AH384" i="15" s="1"/>
  <c r="Z384" i="15"/>
  <c r="AA384" i="15"/>
  <c r="AC384" i="15"/>
  <c r="U384" i="15"/>
  <c r="S384" i="15"/>
  <c r="T384" i="15"/>
  <c r="V384" i="15"/>
  <c r="W384" i="15"/>
  <c r="X384" i="15"/>
  <c r="Q384" i="15"/>
  <c r="R384" i="15"/>
  <c r="Y384" i="15"/>
  <c r="AB384" i="15"/>
  <c r="AT384" i="15" s="1"/>
  <c r="Q121" i="15"/>
  <c r="AA121" i="15"/>
  <c r="R121" i="15"/>
  <c r="Y121" i="15"/>
  <c r="Z121" i="15"/>
  <c r="AB121" i="15"/>
  <c r="AT121" i="15" s="1"/>
  <c r="AU121" i="15" s="1"/>
  <c r="P121" i="15"/>
  <c r="AH121" i="15" s="1"/>
  <c r="S121" i="15"/>
  <c r="T121" i="15"/>
  <c r="U121" i="15"/>
  <c r="AC121" i="15"/>
  <c r="W121" i="15"/>
  <c r="AD121" i="15"/>
  <c r="X121" i="15"/>
  <c r="V121" i="15"/>
  <c r="AD2" i="15"/>
  <c r="Z2" i="15"/>
  <c r="Y2" i="15"/>
  <c r="R2" i="15"/>
  <c r="S2" i="15"/>
  <c r="U2" i="15"/>
  <c r="T2" i="15"/>
  <c r="V2" i="15"/>
  <c r="W2" i="15"/>
  <c r="X2" i="15"/>
  <c r="AA2" i="15"/>
  <c r="AB2" i="15"/>
  <c r="AT2" i="15" s="1"/>
  <c r="AC2" i="15"/>
  <c r="P2" i="15"/>
  <c r="AH2" i="15" s="1"/>
  <c r="Q2" i="15"/>
  <c r="R89" i="15"/>
  <c r="Q89" i="15"/>
  <c r="T89" i="15"/>
  <c r="U89" i="15"/>
  <c r="V89" i="15"/>
  <c r="Y89" i="15"/>
  <c r="AA89" i="15"/>
  <c r="Z89" i="15"/>
  <c r="AC89" i="15"/>
  <c r="AB89" i="15"/>
  <c r="AT89" i="15" s="1"/>
  <c r="P89" i="15"/>
  <c r="AH89" i="15" s="1"/>
  <c r="S89" i="15"/>
  <c r="W89" i="15"/>
  <c r="X89" i="15"/>
  <c r="AD89" i="15"/>
  <c r="AB82" i="15"/>
  <c r="AT82" i="15" s="1"/>
  <c r="AD82" i="15"/>
  <c r="W82" i="15"/>
  <c r="P82" i="15"/>
  <c r="AH82" i="15" s="1"/>
  <c r="Q82" i="15"/>
  <c r="R82" i="15"/>
  <c r="S82" i="15"/>
  <c r="T82" i="15"/>
  <c r="U82" i="15"/>
  <c r="AA82" i="15"/>
  <c r="AC82" i="15"/>
  <c r="V82" i="15"/>
  <c r="Z82" i="15"/>
  <c r="X82" i="15"/>
  <c r="Y82" i="15"/>
  <c r="AD392" i="15"/>
  <c r="X392" i="15"/>
  <c r="P392" i="15"/>
  <c r="AH392" i="15" s="1"/>
  <c r="Q392" i="15"/>
  <c r="S392" i="15"/>
  <c r="R392" i="15"/>
  <c r="T392" i="15"/>
  <c r="U392" i="15"/>
  <c r="V392" i="15"/>
  <c r="W392" i="15"/>
  <c r="Y392" i="15"/>
  <c r="Z392" i="15"/>
  <c r="AA392" i="15"/>
  <c r="AB392" i="15"/>
  <c r="AT392" i="15" s="1"/>
  <c r="AC392" i="15"/>
  <c r="R108" i="15"/>
  <c r="AD108" i="15"/>
  <c r="P108" i="15"/>
  <c r="AH108" i="15" s="1"/>
  <c r="Q108" i="15"/>
  <c r="T108" i="15"/>
  <c r="X108" i="15"/>
  <c r="Y108" i="15"/>
  <c r="V108" i="15"/>
  <c r="Z108" i="15"/>
  <c r="W108" i="15"/>
  <c r="AC108" i="15"/>
  <c r="AA108" i="15"/>
  <c r="AB108" i="15"/>
  <c r="AT108" i="15" s="1"/>
  <c r="AU108" i="15" s="1"/>
  <c r="S108" i="15"/>
  <c r="U108" i="15"/>
  <c r="AD228" i="15"/>
  <c r="X228" i="15"/>
  <c r="Q228" i="15"/>
  <c r="R228" i="15"/>
  <c r="AC228" i="15"/>
  <c r="P228" i="15"/>
  <c r="AH228" i="15" s="1"/>
  <c r="S228" i="15"/>
  <c r="T228" i="15"/>
  <c r="V228" i="15"/>
  <c r="U228" i="15"/>
  <c r="Y228" i="15"/>
  <c r="AB228" i="15"/>
  <c r="AT228" i="15" s="1"/>
  <c r="W228" i="15"/>
  <c r="Z228" i="15"/>
  <c r="AA228" i="15"/>
  <c r="P105" i="15"/>
  <c r="Z105" i="15"/>
  <c r="AA105" i="15"/>
  <c r="AD105" i="15"/>
  <c r="AC105" i="15"/>
  <c r="Q105" i="15"/>
  <c r="U105" i="15"/>
  <c r="V105" i="15"/>
  <c r="R105" i="15"/>
  <c r="S105" i="15"/>
  <c r="T105" i="15"/>
  <c r="W105" i="15"/>
  <c r="X105" i="15"/>
  <c r="Y105" i="15"/>
  <c r="AB105" i="15"/>
  <c r="AT105" i="15" s="1"/>
  <c r="AD187" i="15"/>
  <c r="Q187" i="15"/>
  <c r="V187" i="15"/>
  <c r="AB187" i="15"/>
  <c r="AT187" i="15" s="1"/>
  <c r="Z187" i="15"/>
  <c r="AA187" i="15"/>
  <c r="P187" i="15"/>
  <c r="AH187" i="15" s="1"/>
  <c r="R187" i="15"/>
  <c r="S187" i="15"/>
  <c r="T187" i="15"/>
  <c r="W187" i="15"/>
  <c r="X187" i="15"/>
  <c r="Y187" i="15"/>
  <c r="AC187" i="15"/>
  <c r="U187" i="15"/>
  <c r="AD400" i="15"/>
  <c r="AC400" i="15"/>
  <c r="Z400" i="15"/>
  <c r="AA400" i="15"/>
  <c r="P400" i="15"/>
  <c r="AH400" i="15" s="1"/>
  <c r="W400" i="15"/>
  <c r="X400" i="15"/>
  <c r="Y400" i="15"/>
  <c r="Q400" i="15"/>
  <c r="T400" i="15"/>
  <c r="R400" i="15"/>
  <c r="S400" i="15"/>
  <c r="U400" i="15"/>
  <c r="V400" i="15"/>
  <c r="AB400" i="15"/>
  <c r="AT400" i="15" s="1"/>
  <c r="R219" i="15"/>
  <c r="S219" i="15"/>
  <c r="T219" i="15"/>
  <c r="V219" i="15"/>
  <c r="AB219" i="15"/>
  <c r="AT219" i="15" s="1"/>
  <c r="AC219" i="15"/>
  <c r="Q219" i="15"/>
  <c r="Z219" i="15"/>
  <c r="AA219" i="15"/>
  <c r="U219" i="15"/>
  <c r="W219" i="15"/>
  <c r="X219" i="15"/>
  <c r="Y219" i="15"/>
  <c r="P219" i="15"/>
  <c r="AH219" i="15" s="1"/>
  <c r="AD219" i="15"/>
  <c r="V73" i="15"/>
  <c r="AA73" i="15"/>
  <c r="S73" i="15"/>
  <c r="W73" i="15"/>
  <c r="Y73" i="15"/>
  <c r="AB73" i="15"/>
  <c r="AT73" i="15" s="1"/>
  <c r="AC73" i="15"/>
  <c r="U73" i="15"/>
  <c r="Z73" i="15"/>
  <c r="X73" i="15"/>
  <c r="P73" i="15"/>
  <c r="AH73" i="15" s="1"/>
  <c r="AD73" i="15"/>
  <c r="Q73" i="15"/>
  <c r="R73" i="15"/>
  <c r="T73" i="15"/>
  <c r="AD426" i="15"/>
  <c r="U426" i="15"/>
  <c r="Y426" i="15"/>
  <c r="Z426" i="15"/>
  <c r="AB426" i="15"/>
  <c r="AT426" i="15" s="1"/>
  <c r="AC426" i="15"/>
  <c r="R426" i="15"/>
  <c r="S426" i="15"/>
  <c r="T426" i="15"/>
  <c r="V426" i="15"/>
  <c r="W426" i="15"/>
  <c r="P426" i="15"/>
  <c r="AH426" i="15" s="1"/>
  <c r="Q426" i="15"/>
  <c r="X426" i="15"/>
  <c r="AA426" i="15"/>
  <c r="AD286" i="15"/>
  <c r="U286" i="15"/>
  <c r="Y286" i="15"/>
  <c r="Z286" i="15"/>
  <c r="AB286" i="15"/>
  <c r="AT286" i="15" s="1"/>
  <c r="W286" i="15"/>
  <c r="X286" i="15"/>
  <c r="AC286" i="15"/>
  <c r="AA286" i="15"/>
  <c r="P286" i="15"/>
  <c r="AH286" i="15" s="1"/>
  <c r="Q286" i="15"/>
  <c r="R286" i="15"/>
  <c r="S286" i="15"/>
  <c r="T286" i="15"/>
  <c r="V286" i="15"/>
  <c r="P484" i="15"/>
  <c r="AH484" i="15" s="1"/>
  <c r="Q484" i="15"/>
  <c r="S484" i="15"/>
  <c r="AD484" i="15"/>
  <c r="T484" i="15"/>
  <c r="U484" i="15"/>
  <c r="V484" i="15"/>
  <c r="W484" i="15"/>
  <c r="X484" i="15"/>
  <c r="R484" i="15"/>
  <c r="Y484" i="15"/>
  <c r="Z484" i="15"/>
  <c r="AA484" i="15"/>
  <c r="AB484" i="15"/>
  <c r="AT484" i="15" s="1"/>
  <c r="AC484" i="15"/>
  <c r="AD473" i="15"/>
  <c r="X473" i="15"/>
  <c r="Y473" i="15"/>
  <c r="AA473" i="15"/>
  <c r="Q473" i="15"/>
  <c r="R473" i="15"/>
  <c r="S473" i="15"/>
  <c r="V473" i="15"/>
  <c r="T473" i="15"/>
  <c r="U473" i="15"/>
  <c r="W473" i="15"/>
  <c r="AC473" i="15"/>
  <c r="P473" i="15"/>
  <c r="AH473" i="15" s="1"/>
  <c r="Z473" i="15"/>
  <c r="AB473" i="15"/>
  <c r="AT473" i="15" s="1"/>
  <c r="W15" i="15"/>
  <c r="AB15" i="15"/>
  <c r="AT15" i="15" s="1"/>
  <c r="R15" i="15"/>
  <c r="AA15" i="15"/>
  <c r="AD15" i="15"/>
  <c r="T15" i="15"/>
  <c r="U15" i="15"/>
  <c r="V15" i="15"/>
  <c r="X15" i="15"/>
  <c r="P15" i="15"/>
  <c r="AH15" i="15" s="1"/>
  <c r="Q15" i="15"/>
  <c r="S15" i="15"/>
  <c r="Y15" i="15"/>
  <c r="Z15" i="15"/>
  <c r="AC15" i="15"/>
  <c r="P341" i="15"/>
  <c r="AH341" i="15" s="1"/>
  <c r="AA341" i="15"/>
  <c r="AB341" i="15"/>
  <c r="AT341" i="15" s="1"/>
  <c r="AD341" i="15"/>
  <c r="W341" i="15"/>
  <c r="X341" i="15"/>
  <c r="Y341" i="15"/>
  <c r="Z341" i="15"/>
  <c r="AC341" i="15"/>
  <c r="T341" i="15"/>
  <c r="U341" i="15"/>
  <c r="V341" i="15"/>
  <c r="Q341" i="15"/>
  <c r="R341" i="15"/>
  <c r="S341" i="15"/>
  <c r="AC205" i="15"/>
  <c r="W205" i="15"/>
  <c r="Q205" i="15"/>
  <c r="T205" i="15"/>
  <c r="S205" i="15"/>
  <c r="U205" i="15"/>
  <c r="AD205" i="15"/>
  <c r="X205" i="15"/>
  <c r="Y205" i="15"/>
  <c r="P205" i="15"/>
  <c r="AH205" i="15" s="1"/>
  <c r="R205" i="15"/>
  <c r="V205" i="15"/>
  <c r="Z205" i="15"/>
  <c r="AA205" i="15"/>
  <c r="AB205" i="15"/>
  <c r="AT205" i="15" s="1"/>
  <c r="S146" i="15"/>
  <c r="T146" i="15"/>
  <c r="W146" i="15"/>
  <c r="AD146" i="15"/>
  <c r="Z146" i="15"/>
  <c r="V146" i="15"/>
  <c r="X146" i="15"/>
  <c r="Y146" i="15"/>
  <c r="Q146" i="15"/>
  <c r="R146" i="15"/>
  <c r="AC146" i="15"/>
  <c r="P146" i="15"/>
  <c r="AH146" i="15" s="1"/>
  <c r="U146" i="15"/>
  <c r="AA146" i="15"/>
  <c r="AB146" i="15"/>
  <c r="AT146" i="15" s="1"/>
  <c r="AU146" i="15" s="1"/>
  <c r="AD169" i="15"/>
  <c r="AA169" i="15"/>
  <c r="T169" i="15"/>
  <c r="Q169" i="15"/>
  <c r="S169" i="15"/>
  <c r="U169" i="15"/>
  <c r="P169" i="15"/>
  <c r="AH169" i="15" s="1"/>
  <c r="V169" i="15"/>
  <c r="R169" i="15"/>
  <c r="W169" i="15"/>
  <c r="Y169" i="15"/>
  <c r="X169" i="15"/>
  <c r="Z169" i="15"/>
  <c r="AB169" i="15"/>
  <c r="AC169" i="15"/>
  <c r="AD456" i="15"/>
  <c r="Q456" i="15"/>
  <c r="X456" i="15"/>
  <c r="R456" i="15"/>
  <c r="S456" i="15"/>
  <c r="T456" i="15"/>
  <c r="U456" i="15"/>
  <c r="V456" i="15"/>
  <c r="W456" i="15"/>
  <c r="Y456" i="15"/>
  <c r="P456" i="15"/>
  <c r="AH456" i="15" s="1"/>
  <c r="Z456" i="15"/>
  <c r="AA456" i="15"/>
  <c r="AB456" i="15"/>
  <c r="AT456" i="15" s="1"/>
  <c r="AC456" i="15"/>
  <c r="AD394" i="15"/>
  <c r="AB394" i="15"/>
  <c r="AT394" i="15" s="1"/>
  <c r="AC394" i="15"/>
  <c r="T394" i="15"/>
  <c r="P394" i="15"/>
  <c r="AH394" i="15" s="1"/>
  <c r="AA394" i="15"/>
  <c r="Q394" i="15"/>
  <c r="Y394" i="15"/>
  <c r="Z394" i="15"/>
  <c r="W394" i="15"/>
  <c r="X394" i="15"/>
  <c r="S394" i="15"/>
  <c r="R394" i="15"/>
  <c r="U394" i="15"/>
  <c r="V394" i="15"/>
  <c r="AD448" i="15"/>
  <c r="S448" i="15"/>
  <c r="V448" i="15"/>
  <c r="Y448" i="15"/>
  <c r="Z448" i="15"/>
  <c r="AB448" i="15"/>
  <c r="AT448" i="15" s="1"/>
  <c r="T448" i="15"/>
  <c r="U448" i="15"/>
  <c r="W448" i="15"/>
  <c r="X448" i="15"/>
  <c r="AA448" i="15"/>
  <c r="AC448" i="15"/>
  <c r="Q448" i="15"/>
  <c r="R448" i="15"/>
  <c r="P448" i="15"/>
  <c r="AH448" i="15" s="1"/>
  <c r="AD265" i="15"/>
  <c r="V265" i="15"/>
  <c r="T265" i="15"/>
  <c r="U265" i="15"/>
  <c r="Q265" i="15"/>
  <c r="P265" i="15"/>
  <c r="AH265" i="15" s="1"/>
  <c r="R265" i="15"/>
  <c r="S265" i="15"/>
  <c r="W265" i="15"/>
  <c r="Z265" i="15"/>
  <c r="AA265" i="15"/>
  <c r="AB265" i="15"/>
  <c r="AT265" i="15" s="1"/>
  <c r="AC265" i="15"/>
  <c r="X265" i="15"/>
  <c r="Y265" i="15"/>
  <c r="AD76" i="15"/>
  <c r="X76" i="15"/>
  <c r="AC76" i="15"/>
  <c r="R76" i="15"/>
  <c r="W76" i="15"/>
  <c r="Y76" i="15"/>
  <c r="V76" i="15"/>
  <c r="Z76" i="15"/>
  <c r="AA76" i="15"/>
  <c r="T76" i="15"/>
  <c r="U76" i="15"/>
  <c r="P76" i="15"/>
  <c r="AH76" i="15" s="1"/>
  <c r="Q76" i="15"/>
  <c r="AB76" i="15"/>
  <c r="AT76" i="15" s="1"/>
  <c r="S76" i="15"/>
  <c r="R303" i="15"/>
  <c r="AB303" i="15"/>
  <c r="AT303" i="15" s="1"/>
  <c r="AC303" i="15"/>
  <c r="P303" i="15"/>
  <c r="AH303" i="15" s="1"/>
  <c r="T303" i="15"/>
  <c r="Q303" i="15"/>
  <c r="S303" i="15"/>
  <c r="U303" i="15"/>
  <c r="AA303" i="15"/>
  <c r="AD303" i="15"/>
  <c r="V303" i="15"/>
  <c r="W303" i="15"/>
  <c r="X303" i="15"/>
  <c r="Y303" i="15"/>
  <c r="Z303" i="15"/>
  <c r="AD287" i="15"/>
  <c r="AC287" i="15"/>
  <c r="S287" i="15"/>
  <c r="T287" i="15"/>
  <c r="R287" i="15"/>
  <c r="U287" i="15"/>
  <c r="V287" i="15"/>
  <c r="W287" i="15"/>
  <c r="X287" i="15"/>
  <c r="Y287" i="15"/>
  <c r="P287" i="15"/>
  <c r="AH287" i="15" s="1"/>
  <c r="Q287" i="15"/>
  <c r="Z287" i="15"/>
  <c r="AA287" i="15"/>
  <c r="AB287" i="15"/>
  <c r="AT287" i="15" s="1"/>
  <c r="AD305" i="15"/>
  <c r="Y305" i="15"/>
  <c r="Z305" i="15"/>
  <c r="AB305" i="15"/>
  <c r="AT305" i="15" s="1"/>
  <c r="R305" i="15"/>
  <c r="T305" i="15"/>
  <c r="S305" i="15"/>
  <c r="W305" i="15"/>
  <c r="U305" i="15"/>
  <c r="V305" i="15"/>
  <c r="X305" i="15"/>
  <c r="Q305" i="15"/>
  <c r="AA305" i="15"/>
  <c r="AC305" i="15"/>
  <c r="P305" i="15"/>
  <c r="AH305" i="15" s="1"/>
  <c r="P330" i="15"/>
  <c r="AH330" i="15" s="1"/>
  <c r="AD330" i="15"/>
  <c r="T330" i="15"/>
  <c r="U330" i="15"/>
  <c r="Z330" i="15"/>
  <c r="R330" i="15"/>
  <c r="Q330" i="15"/>
  <c r="W330" i="15"/>
  <c r="S330" i="15"/>
  <c r="V330" i="15"/>
  <c r="X330" i="15"/>
  <c r="Y330" i="15"/>
  <c r="AA330" i="15"/>
  <c r="AC330" i="15"/>
  <c r="AB330" i="15"/>
  <c r="AT330" i="15" s="1"/>
  <c r="P4" i="15"/>
  <c r="AH4" i="15" s="1"/>
  <c r="U4" i="15"/>
  <c r="AD4" i="15"/>
  <c r="R4" i="15"/>
  <c r="Z4" i="15"/>
  <c r="AC4" i="15"/>
  <c r="Q4" i="15"/>
  <c r="S4" i="15"/>
  <c r="V4" i="15"/>
  <c r="AA4" i="15"/>
  <c r="AB4" i="15"/>
  <c r="AT4" i="15" s="1"/>
  <c r="T4" i="15"/>
  <c r="W4" i="15"/>
  <c r="X4" i="15"/>
  <c r="Y4" i="15"/>
  <c r="AC3" i="15"/>
  <c r="V3" i="15"/>
  <c r="AD3" i="15"/>
  <c r="W3" i="15"/>
  <c r="T3" i="15"/>
  <c r="X3" i="15"/>
  <c r="Y3" i="15"/>
  <c r="Z3" i="15"/>
  <c r="AB3" i="15"/>
  <c r="AT3" i="15" s="1"/>
  <c r="AA3" i="15"/>
  <c r="S3" i="15"/>
  <c r="U3" i="15"/>
  <c r="R3" i="15"/>
  <c r="Q3" i="15"/>
  <c r="P3" i="15"/>
  <c r="AH3" i="15" s="1"/>
  <c r="R17" i="15"/>
  <c r="W17" i="15"/>
  <c r="AB17" i="15"/>
  <c r="AT17" i="15" s="1"/>
  <c r="AC17" i="15"/>
  <c r="Q17" i="15"/>
  <c r="AA17" i="15"/>
  <c r="P17" i="15"/>
  <c r="AH17" i="15" s="1"/>
  <c r="S17" i="15"/>
  <c r="AD17" i="15"/>
  <c r="U17" i="15"/>
  <c r="Y17" i="15"/>
  <c r="Z17" i="15"/>
  <c r="T17" i="15"/>
  <c r="V17" i="15"/>
  <c r="X17" i="15"/>
  <c r="AD145" i="15"/>
  <c r="P145" i="15"/>
  <c r="AH145" i="15" s="1"/>
  <c r="Q145" i="15"/>
  <c r="R145" i="15"/>
  <c r="T145" i="15"/>
  <c r="X145" i="15"/>
  <c r="Z145" i="15"/>
  <c r="Y145" i="15"/>
  <c r="AA145" i="15"/>
  <c r="AB145" i="15"/>
  <c r="AT145" i="15" s="1"/>
  <c r="S145" i="15"/>
  <c r="AC145" i="15"/>
  <c r="U145" i="15"/>
  <c r="V145" i="15"/>
  <c r="W145" i="15"/>
  <c r="AV530" i="15"/>
  <c r="AW530" i="15" s="1"/>
  <c r="U237" i="15"/>
  <c r="AA237" i="15"/>
  <c r="T237" i="15"/>
  <c r="V237" i="15"/>
  <c r="Y237" i="15"/>
  <c r="Z237" i="15"/>
  <c r="AC237" i="15"/>
  <c r="P237" i="15"/>
  <c r="AH237" i="15" s="1"/>
  <c r="Q237" i="15"/>
  <c r="R237" i="15"/>
  <c r="S237" i="15"/>
  <c r="X237" i="15"/>
  <c r="W237" i="15"/>
  <c r="AB237" i="15"/>
  <c r="AT237" i="15" s="1"/>
  <c r="AD237" i="15"/>
  <c r="AV512" i="15"/>
  <c r="AW512" i="15" s="1"/>
  <c r="W407" i="15"/>
  <c r="X407" i="15"/>
  <c r="Z407" i="15"/>
  <c r="AA407" i="15"/>
  <c r="AC407" i="15"/>
  <c r="T407" i="15"/>
  <c r="U407" i="15"/>
  <c r="V407" i="15"/>
  <c r="Y407" i="15"/>
  <c r="AB407" i="15"/>
  <c r="AT407" i="15" s="1"/>
  <c r="P407" i="15"/>
  <c r="AH407" i="15" s="1"/>
  <c r="Q407" i="15"/>
  <c r="R407" i="15"/>
  <c r="S407" i="15"/>
  <c r="AD407" i="15"/>
  <c r="AV543" i="15"/>
  <c r="AW543" i="15" s="1"/>
  <c r="T100" i="15"/>
  <c r="P100" i="15"/>
  <c r="AH100" i="15" s="1"/>
  <c r="AD100" i="15"/>
  <c r="AB100" i="15"/>
  <c r="AT100" i="15" s="1"/>
  <c r="R100" i="15"/>
  <c r="V100" i="15"/>
  <c r="W100" i="15"/>
  <c r="X100" i="15"/>
  <c r="U100" i="15"/>
  <c r="Y100" i="15"/>
  <c r="Z100" i="15"/>
  <c r="AA100" i="15"/>
  <c r="AC100" i="15"/>
  <c r="Q100" i="15"/>
  <c r="S100" i="15"/>
  <c r="AB433" i="15"/>
  <c r="AT433" i="15" s="1"/>
  <c r="W433" i="15"/>
  <c r="X433" i="15"/>
  <c r="Z433" i="15"/>
  <c r="AD433" i="15"/>
  <c r="T433" i="15"/>
  <c r="U433" i="15"/>
  <c r="V433" i="15"/>
  <c r="AC433" i="15"/>
  <c r="Y433" i="15"/>
  <c r="AA433" i="15"/>
  <c r="P433" i="15"/>
  <c r="AH433" i="15" s="1"/>
  <c r="Q433" i="15"/>
  <c r="R433" i="15"/>
  <c r="S433" i="15"/>
  <c r="Z104" i="15"/>
  <c r="AA104" i="15"/>
  <c r="T104" i="15"/>
  <c r="W104" i="15"/>
  <c r="P104" i="15"/>
  <c r="AH104" i="15" s="1"/>
  <c r="Y104" i="15"/>
  <c r="AB104" i="15"/>
  <c r="AT104" i="15" s="1"/>
  <c r="AC104" i="15"/>
  <c r="U104" i="15"/>
  <c r="V104" i="15"/>
  <c r="X104" i="15"/>
  <c r="AD104" i="15"/>
  <c r="S104" i="15"/>
  <c r="Q104" i="15"/>
  <c r="R104" i="15"/>
  <c r="AD415" i="15"/>
  <c r="U415" i="15"/>
  <c r="AA415" i="15"/>
  <c r="V415" i="15"/>
  <c r="W415" i="15"/>
  <c r="X415" i="15"/>
  <c r="Y415" i="15"/>
  <c r="Z415" i="15"/>
  <c r="AB415" i="15"/>
  <c r="AT415" i="15" s="1"/>
  <c r="AC415" i="15"/>
  <c r="Q415" i="15"/>
  <c r="R415" i="15"/>
  <c r="S415" i="15"/>
  <c r="P415" i="15"/>
  <c r="AH415" i="15" s="1"/>
  <c r="T415" i="15"/>
  <c r="AD225" i="15"/>
  <c r="T225" i="15"/>
  <c r="AA225" i="15"/>
  <c r="U225" i="15"/>
  <c r="V225" i="15"/>
  <c r="X225" i="15"/>
  <c r="Y225" i="15"/>
  <c r="R225" i="15"/>
  <c r="Z225" i="15"/>
  <c r="AC225" i="15"/>
  <c r="S225" i="15"/>
  <c r="W225" i="15"/>
  <c r="AB225" i="15"/>
  <c r="AT225" i="15" s="1"/>
  <c r="P225" i="15"/>
  <c r="AH225" i="15" s="1"/>
  <c r="Q225" i="15"/>
  <c r="AD179" i="15"/>
  <c r="S179" i="15"/>
  <c r="R179" i="15"/>
  <c r="T179" i="15"/>
  <c r="W179" i="15"/>
  <c r="X179" i="15"/>
  <c r="Y179" i="15"/>
  <c r="AA179" i="15"/>
  <c r="P179" i="15"/>
  <c r="AH179" i="15" s="1"/>
  <c r="Q179" i="15"/>
  <c r="V179" i="15"/>
  <c r="U179" i="15"/>
  <c r="AC179" i="15"/>
  <c r="Z179" i="15"/>
  <c r="AB179" i="15"/>
  <c r="AT179" i="15" s="1"/>
  <c r="R366" i="15"/>
  <c r="T366" i="15"/>
  <c r="U366" i="15"/>
  <c r="V366" i="15"/>
  <c r="S366" i="15"/>
  <c r="X366" i="15"/>
  <c r="W366" i="15"/>
  <c r="Y366" i="15"/>
  <c r="AC366" i="15"/>
  <c r="AD366" i="15"/>
  <c r="P366" i="15"/>
  <c r="AH366" i="15" s="1"/>
  <c r="Q366" i="15"/>
  <c r="Z366" i="15"/>
  <c r="AA366" i="15"/>
  <c r="AB366" i="15"/>
  <c r="AT366" i="15" s="1"/>
  <c r="AD391" i="15"/>
  <c r="Z391" i="15"/>
  <c r="AA391" i="15"/>
  <c r="S391" i="15"/>
  <c r="T391" i="15"/>
  <c r="U391" i="15"/>
  <c r="X391" i="15"/>
  <c r="V391" i="15"/>
  <c r="W391" i="15"/>
  <c r="Y391" i="15"/>
  <c r="AB391" i="15"/>
  <c r="AT391" i="15" s="1"/>
  <c r="AC391" i="15"/>
  <c r="P391" i="15"/>
  <c r="AH391" i="15" s="1"/>
  <c r="Q391" i="15"/>
  <c r="R391" i="15"/>
  <c r="Q209" i="15"/>
  <c r="R209" i="15"/>
  <c r="S209" i="15"/>
  <c r="AD209" i="15"/>
  <c r="Z209" i="15"/>
  <c r="AB209" i="15"/>
  <c r="AT209" i="15" s="1"/>
  <c r="AA209" i="15"/>
  <c r="AC209" i="15"/>
  <c r="P209" i="15"/>
  <c r="T209" i="15"/>
  <c r="U209" i="15"/>
  <c r="V209" i="15"/>
  <c r="W209" i="15"/>
  <c r="X209" i="15"/>
  <c r="Y209" i="15"/>
  <c r="AA180" i="15"/>
  <c r="AB180" i="15"/>
  <c r="AT180" i="15" s="1"/>
  <c r="W180" i="15"/>
  <c r="X180" i="15"/>
  <c r="AD180" i="15"/>
  <c r="P180" i="15"/>
  <c r="AH180" i="15" s="1"/>
  <c r="Q180" i="15"/>
  <c r="Y180" i="15"/>
  <c r="Z180" i="15"/>
  <c r="AC180" i="15"/>
  <c r="T180" i="15"/>
  <c r="U180" i="15"/>
  <c r="V180" i="15"/>
  <c r="R180" i="15"/>
  <c r="S180" i="15"/>
  <c r="AB359" i="15"/>
  <c r="AT359" i="15" s="1"/>
  <c r="Y359" i="15"/>
  <c r="Z359" i="15"/>
  <c r="Q359" i="15"/>
  <c r="AD359" i="15"/>
  <c r="R359" i="15"/>
  <c r="P359" i="15"/>
  <c r="AH359" i="15" s="1"/>
  <c r="S359" i="15"/>
  <c r="AA359" i="15"/>
  <c r="AC359" i="15"/>
  <c r="T359" i="15"/>
  <c r="U359" i="15"/>
  <c r="V359" i="15"/>
  <c r="W359" i="15"/>
  <c r="X359" i="15"/>
  <c r="X118" i="15"/>
  <c r="AA118" i="15"/>
  <c r="S118" i="15"/>
  <c r="T118" i="15"/>
  <c r="AD118" i="15"/>
  <c r="U118" i="15"/>
  <c r="P118" i="15"/>
  <c r="AH118" i="15" s="1"/>
  <c r="Q118" i="15"/>
  <c r="W118" i="15"/>
  <c r="R118" i="15"/>
  <c r="V118" i="15"/>
  <c r="Z118" i="15"/>
  <c r="AB118" i="15"/>
  <c r="AT118" i="15" s="1"/>
  <c r="Y118" i="15"/>
  <c r="AC118" i="15"/>
  <c r="AD134" i="15"/>
  <c r="AB134" i="15"/>
  <c r="AT134" i="15" s="1"/>
  <c r="Y134" i="15"/>
  <c r="Z134" i="15"/>
  <c r="AC134" i="15"/>
  <c r="W134" i="15"/>
  <c r="X134" i="15"/>
  <c r="R134" i="15"/>
  <c r="U134" i="15"/>
  <c r="V134" i="15"/>
  <c r="AA134" i="15"/>
  <c r="P134" i="15"/>
  <c r="AH134" i="15" s="1"/>
  <c r="Q134" i="15"/>
  <c r="S134" i="15"/>
  <c r="T134" i="15"/>
  <c r="AD278" i="15"/>
  <c r="W278" i="15"/>
  <c r="S278" i="15"/>
  <c r="U278" i="15"/>
  <c r="V278" i="15"/>
  <c r="X278" i="15"/>
  <c r="Y278" i="15"/>
  <c r="Z278" i="15"/>
  <c r="Q278" i="15"/>
  <c r="T278" i="15"/>
  <c r="R278" i="15"/>
  <c r="AA278" i="15"/>
  <c r="AB278" i="15"/>
  <c r="AT278" i="15" s="1"/>
  <c r="AC278" i="15"/>
  <c r="P278" i="15"/>
  <c r="AH278" i="15" s="1"/>
  <c r="Q280" i="15"/>
  <c r="AD280" i="15"/>
  <c r="Y280" i="15"/>
  <c r="Z280" i="15"/>
  <c r="T280" i="15"/>
  <c r="W280" i="15"/>
  <c r="AA280" i="15"/>
  <c r="X280" i="15"/>
  <c r="AB280" i="15"/>
  <c r="AT280" i="15" s="1"/>
  <c r="AC280" i="15"/>
  <c r="P280" i="15"/>
  <c r="AH280" i="15" s="1"/>
  <c r="R280" i="15"/>
  <c r="S280" i="15"/>
  <c r="U280" i="15"/>
  <c r="V280" i="15"/>
  <c r="S283" i="15"/>
  <c r="AC283" i="15"/>
  <c r="P283" i="15"/>
  <c r="AH283" i="15" s="1"/>
  <c r="Q283" i="15"/>
  <c r="T283" i="15"/>
  <c r="AD283" i="15"/>
  <c r="R283" i="15"/>
  <c r="AB283" i="15"/>
  <c r="U283" i="15"/>
  <c r="V283" i="15"/>
  <c r="X283" i="15"/>
  <c r="Y283" i="15"/>
  <c r="Z283" i="15"/>
  <c r="AA283" i="15"/>
  <c r="W283" i="15"/>
  <c r="AD331" i="15"/>
  <c r="X331" i="15"/>
  <c r="AC331" i="15"/>
  <c r="Q331" i="15"/>
  <c r="S331" i="15"/>
  <c r="R331" i="15"/>
  <c r="T331" i="15"/>
  <c r="Z331" i="15"/>
  <c r="W331" i="15"/>
  <c r="Y331" i="15"/>
  <c r="AA331" i="15"/>
  <c r="AB331" i="15"/>
  <c r="AT331" i="15" s="1"/>
  <c r="U331" i="15"/>
  <c r="P331" i="15"/>
  <c r="AH331" i="15" s="1"/>
  <c r="V331" i="15"/>
  <c r="AA11" i="15"/>
  <c r="S11" i="15"/>
  <c r="AB11" i="15"/>
  <c r="AT11" i="15" s="1"/>
  <c r="AC11" i="15"/>
  <c r="AD11" i="15"/>
  <c r="U11" i="15"/>
  <c r="X11" i="15"/>
  <c r="Z11" i="15"/>
  <c r="T11" i="15"/>
  <c r="V11" i="15"/>
  <c r="Y11" i="15"/>
  <c r="W11" i="15"/>
  <c r="R11" i="15"/>
  <c r="P11" i="15"/>
  <c r="AH11" i="15" s="1"/>
  <c r="Q11" i="15"/>
  <c r="AD335" i="15"/>
  <c r="S335" i="15"/>
  <c r="T335" i="15"/>
  <c r="P335" i="15"/>
  <c r="AH335" i="15" s="1"/>
  <c r="Q335" i="15"/>
  <c r="R335" i="15"/>
  <c r="U335" i="15"/>
  <c r="V335" i="15"/>
  <c r="X335" i="15"/>
  <c r="W335" i="15"/>
  <c r="Y335" i="15"/>
  <c r="Z335" i="15"/>
  <c r="AA335" i="15"/>
  <c r="AB335" i="15"/>
  <c r="AT335" i="15" s="1"/>
  <c r="AC335" i="15"/>
  <c r="Q40" i="15"/>
  <c r="U40" i="15"/>
  <c r="V40" i="15"/>
  <c r="W40" i="15"/>
  <c r="R40" i="15"/>
  <c r="T40" i="15"/>
  <c r="Y40" i="15"/>
  <c r="Z40" i="15"/>
  <c r="AA40" i="15"/>
  <c r="AB40" i="15"/>
  <c r="AT40" i="15" s="1"/>
  <c r="AD40" i="15"/>
  <c r="P40" i="15"/>
  <c r="AH40" i="15" s="1"/>
  <c r="S40" i="15"/>
  <c r="X40" i="15"/>
  <c r="AC40" i="15"/>
  <c r="S168" i="15"/>
  <c r="AB168" i="15"/>
  <c r="AT168" i="15" s="1"/>
  <c r="AD168" i="15"/>
  <c r="AC168" i="15"/>
  <c r="P168" i="15"/>
  <c r="AH168" i="15" s="1"/>
  <c r="R168" i="15"/>
  <c r="Q168" i="15"/>
  <c r="T168" i="15"/>
  <c r="U168" i="15"/>
  <c r="X168" i="15"/>
  <c r="Z168" i="15"/>
  <c r="Y168" i="15"/>
  <c r="AA168" i="15"/>
  <c r="V168" i="15"/>
  <c r="W168" i="15"/>
  <c r="AU532" i="15"/>
  <c r="AV532" i="15" s="1"/>
  <c r="AW532" i="15" s="1"/>
  <c r="AA33" i="15"/>
  <c r="U33" i="15"/>
  <c r="Z33" i="15"/>
  <c r="AB33" i="15"/>
  <c r="AT33" i="15" s="1"/>
  <c r="S33" i="15"/>
  <c r="W33" i="15"/>
  <c r="Y33" i="15"/>
  <c r="AC33" i="15"/>
  <c r="X33" i="15"/>
  <c r="P33" i="15"/>
  <c r="AH33" i="15" s="1"/>
  <c r="Q33" i="15"/>
  <c r="R33" i="15"/>
  <c r="AD33" i="15"/>
  <c r="T33" i="15"/>
  <c r="V33" i="15"/>
  <c r="Y122" i="15"/>
  <c r="P122" i="15"/>
  <c r="AH122" i="15" s="1"/>
  <c r="Z122" i="15"/>
  <c r="AA122" i="15"/>
  <c r="AC122" i="15"/>
  <c r="R122" i="15"/>
  <c r="S122" i="15"/>
  <c r="Q122" i="15"/>
  <c r="T122" i="15"/>
  <c r="U122" i="15"/>
  <c r="V122" i="15"/>
  <c r="W122" i="15"/>
  <c r="AD122" i="15"/>
  <c r="X122" i="15"/>
  <c r="AB122" i="15"/>
  <c r="AT122" i="15" s="1"/>
  <c r="S435" i="15"/>
  <c r="AD435" i="15"/>
  <c r="P435" i="15"/>
  <c r="AH435" i="15" s="1"/>
  <c r="Q435" i="15"/>
  <c r="T435" i="15"/>
  <c r="V435" i="15"/>
  <c r="W435" i="15"/>
  <c r="Y435" i="15"/>
  <c r="AA435" i="15"/>
  <c r="R435" i="15"/>
  <c r="U435" i="15"/>
  <c r="X435" i="15"/>
  <c r="Z435" i="15"/>
  <c r="AB435" i="15"/>
  <c r="AT435" i="15" s="1"/>
  <c r="AC435" i="15"/>
  <c r="P250" i="15"/>
  <c r="AH250" i="15" s="1"/>
  <c r="R250" i="15"/>
  <c r="Y250" i="15"/>
  <c r="Z250" i="15"/>
  <c r="S250" i="15"/>
  <c r="T250" i="15"/>
  <c r="V250" i="15"/>
  <c r="AD250" i="15"/>
  <c r="Q250" i="15"/>
  <c r="U250" i="15"/>
  <c r="AB250" i="15"/>
  <c r="AT250" i="15" s="1"/>
  <c r="AC250" i="15"/>
  <c r="X250" i="15"/>
  <c r="AA250" i="15"/>
  <c r="W250" i="15"/>
  <c r="AD229" i="15"/>
  <c r="W229" i="15"/>
  <c r="S229" i="15"/>
  <c r="V229" i="15"/>
  <c r="AC229" i="15"/>
  <c r="X229" i="15"/>
  <c r="Y229" i="15"/>
  <c r="AA229" i="15"/>
  <c r="U229" i="15"/>
  <c r="Z229" i="15"/>
  <c r="Q229" i="15"/>
  <c r="P229" i="15"/>
  <c r="AH229" i="15" s="1"/>
  <c r="R229" i="15"/>
  <c r="T229" i="15"/>
  <c r="AB229" i="15"/>
  <c r="AT229" i="15" s="1"/>
  <c r="AD93" i="15"/>
  <c r="AB93" i="15"/>
  <c r="AT93" i="15" s="1"/>
  <c r="T93" i="15"/>
  <c r="R93" i="15"/>
  <c r="V93" i="15"/>
  <c r="X93" i="15"/>
  <c r="P93" i="15"/>
  <c r="AH93" i="15" s="1"/>
  <c r="Q93" i="15"/>
  <c r="U93" i="15"/>
  <c r="Y93" i="15"/>
  <c r="Z93" i="15"/>
  <c r="AA93" i="15"/>
  <c r="AC93" i="15"/>
  <c r="S93" i="15"/>
  <c r="W93" i="15"/>
  <c r="AD174" i="15"/>
  <c r="W174" i="15"/>
  <c r="S174" i="15"/>
  <c r="P174" i="15"/>
  <c r="AH174" i="15" s="1"/>
  <c r="T174" i="15"/>
  <c r="AC174" i="15"/>
  <c r="Q174" i="15"/>
  <c r="AB174" i="15"/>
  <c r="AT174" i="15" s="1"/>
  <c r="R174" i="15"/>
  <c r="Z174" i="15"/>
  <c r="AA174" i="15"/>
  <c r="U174" i="15"/>
  <c r="V174" i="15"/>
  <c r="X174" i="15"/>
  <c r="Y174" i="15"/>
  <c r="AD154" i="15"/>
  <c r="Q154" i="15"/>
  <c r="W154" i="15"/>
  <c r="P154" i="15"/>
  <c r="AH154" i="15" s="1"/>
  <c r="R154" i="15"/>
  <c r="S154" i="15"/>
  <c r="T154" i="15"/>
  <c r="U154" i="15"/>
  <c r="V154" i="15"/>
  <c r="X154" i="15"/>
  <c r="Y154" i="15"/>
  <c r="AA154" i="15"/>
  <c r="Z154" i="15"/>
  <c r="AB154" i="15"/>
  <c r="AT154" i="15" s="1"/>
  <c r="AC154" i="15"/>
  <c r="AD163" i="15"/>
  <c r="W163" i="15"/>
  <c r="Z163" i="15"/>
  <c r="AC163" i="15"/>
  <c r="V163" i="15"/>
  <c r="X163" i="15"/>
  <c r="Y163" i="15"/>
  <c r="P163" i="15"/>
  <c r="AH163" i="15" s="1"/>
  <c r="Q163" i="15"/>
  <c r="R163" i="15"/>
  <c r="S163" i="15"/>
  <c r="T163" i="15"/>
  <c r="U163" i="15"/>
  <c r="AA163" i="15"/>
  <c r="AB163" i="15"/>
  <c r="AT163" i="15" s="1"/>
  <c r="P279" i="15"/>
  <c r="AH279" i="15" s="1"/>
  <c r="Q279" i="15"/>
  <c r="V279" i="15"/>
  <c r="W279" i="15"/>
  <c r="AD279" i="15"/>
  <c r="Y279" i="15"/>
  <c r="R279" i="15"/>
  <c r="AC279" i="15"/>
  <c r="AA279" i="15"/>
  <c r="AB279" i="15"/>
  <c r="AT279" i="15" s="1"/>
  <c r="AU279" i="15" s="1"/>
  <c r="S279" i="15"/>
  <c r="T279" i="15"/>
  <c r="Z279" i="15"/>
  <c r="U279" i="15"/>
  <c r="X279" i="15"/>
  <c r="AD380" i="15"/>
  <c r="Z380" i="15"/>
  <c r="AA380" i="15"/>
  <c r="V380" i="15"/>
  <c r="Y380" i="15"/>
  <c r="AB380" i="15"/>
  <c r="AT380" i="15" s="1"/>
  <c r="AC380" i="15"/>
  <c r="P380" i="15"/>
  <c r="AH380" i="15" s="1"/>
  <c r="T380" i="15"/>
  <c r="U380" i="15"/>
  <c r="W380" i="15"/>
  <c r="X380" i="15"/>
  <c r="Q380" i="15"/>
  <c r="R380" i="15"/>
  <c r="S380" i="15"/>
  <c r="AD376" i="15"/>
  <c r="P376" i="15"/>
  <c r="AH376" i="15" s="1"/>
  <c r="Q376" i="15"/>
  <c r="X376" i="15"/>
  <c r="Y376" i="15"/>
  <c r="Z376" i="15"/>
  <c r="AC376" i="15"/>
  <c r="AA376" i="15"/>
  <c r="AB376" i="15"/>
  <c r="AT376" i="15" s="1"/>
  <c r="AU376" i="15" s="1"/>
  <c r="AV376" i="15" s="1"/>
  <c r="AW376" i="15" s="1"/>
  <c r="U376" i="15"/>
  <c r="V376" i="15"/>
  <c r="W376" i="15"/>
  <c r="T376" i="15"/>
  <c r="R376" i="15"/>
  <c r="S376" i="15"/>
  <c r="AD71" i="15"/>
  <c r="AB71" i="15"/>
  <c r="AT71" i="15" s="1"/>
  <c r="P71" i="15"/>
  <c r="AH71" i="15" s="1"/>
  <c r="S71" i="15"/>
  <c r="V71" i="15"/>
  <c r="X71" i="15"/>
  <c r="Q71" i="15"/>
  <c r="R71" i="15"/>
  <c r="T71" i="15"/>
  <c r="Z71" i="15"/>
  <c r="AA71" i="15"/>
  <c r="AC71" i="15"/>
  <c r="U71" i="15"/>
  <c r="W71" i="15"/>
  <c r="Y71" i="15"/>
  <c r="U52" i="15"/>
  <c r="Z52" i="15"/>
  <c r="AA52" i="15"/>
  <c r="P52" i="15"/>
  <c r="AH52" i="15" s="1"/>
  <c r="R52" i="15"/>
  <c r="T52" i="15"/>
  <c r="AD52" i="15"/>
  <c r="V52" i="15"/>
  <c r="X52" i="15"/>
  <c r="S52" i="15"/>
  <c r="W52" i="15"/>
  <c r="AB52" i="15"/>
  <c r="AT52" i="15" s="1"/>
  <c r="Y52" i="15"/>
  <c r="AC52" i="15"/>
  <c r="Q52" i="15"/>
  <c r="AC26" i="15"/>
  <c r="AA26" i="15"/>
  <c r="Z26" i="15"/>
  <c r="AB26" i="15"/>
  <c r="AT26" i="15" s="1"/>
  <c r="P26" i="15"/>
  <c r="AH26" i="15" s="1"/>
  <c r="Q26" i="15"/>
  <c r="R26" i="15"/>
  <c r="S26" i="15"/>
  <c r="T26" i="15"/>
  <c r="AD26" i="15"/>
  <c r="V26" i="15"/>
  <c r="U26" i="15"/>
  <c r="W26" i="15"/>
  <c r="Y26" i="15"/>
  <c r="X26" i="15"/>
  <c r="P42" i="15"/>
  <c r="AH42" i="15" s="1"/>
  <c r="AA42" i="15"/>
  <c r="U42" i="15"/>
  <c r="V42" i="15"/>
  <c r="Q42" i="15"/>
  <c r="T42" i="15"/>
  <c r="X42" i="15"/>
  <c r="AC42" i="15"/>
  <c r="W42" i="15"/>
  <c r="Y42" i="15"/>
  <c r="Z42" i="15"/>
  <c r="AB42" i="15"/>
  <c r="AT42" i="15" s="1"/>
  <c r="AD42" i="15"/>
  <c r="R42" i="15"/>
  <c r="S42" i="15"/>
  <c r="AD343" i="15"/>
  <c r="V343" i="15"/>
  <c r="W343" i="15"/>
  <c r="T343" i="15"/>
  <c r="AB343" i="15"/>
  <c r="AT343" i="15" s="1"/>
  <c r="AC343" i="15"/>
  <c r="S343" i="15"/>
  <c r="U343" i="15"/>
  <c r="X343" i="15"/>
  <c r="P343" i="15"/>
  <c r="AH343" i="15" s="1"/>
  <c r="Q343" i="15"/>
  <c r="R343" i="15"/>
  <c r="Y343" i="15"/>
  <c r="Z343" i="15"/>
  <c r="AA343" i="15"/>
  <c r="Y167" i="15"/>
  <c r="R167" i="15"/>
  <c r="U167" i="15"/>
  <c r="AD167" i="15"/>
  <c r="T167" i="15"/>
  <c r="V167" i="15"/>
  <c r="W167" i="15"/>
  <c r="P167" i="15"/>
  <c r="AH167" i="15" s="1"/>
  <c r="Z167" i="15"/>
  <c r="Q167" i="15"/>
  <c r="AA167" i="15"/>
  <c r="AC167" i="15"/>
  <c r="S167" i="15"/>
  <c r="X167" i="15"/>
  <c r="AB167" i="15"/>
  <c r="AT167" i="15" s="1"/>
  <c r="AD236" i="15"/>
  <c r="AA236" i="15"/>
  <c r="Q236" i="15"/>
  <c r="T236" i="15"/>
  <c r="X236" i="15"/>
  <c r="Y236" i="15"/>
  <c r="AB236" i="15"/>
  <c r="AT236" i="15" s="1"/>
  <c r="AC236" i="15"/>
  <c r="P236" i="15"/>
  <c r="AH236" i="15" s="1"/>
  <c r="R236" i="15"/>
  <c r="S236" i="15"/>
  <c r="U236" i="15"/>
  <c r="V236" i="15"/>
  <c r="W236" i="15"/>
  <c r="Z236" i="15"/>
  <c r="AD54" i="15"/>
  <c r="P54" i="15"/>
  <c r="AH54" i="15" s="1"/>
  <c r="U54" i="15"/>
  <c r="X54" i="15"/>
  <c r="R54" i="15"/>
  <c r="T54" i="15"/>
  <c r="AA54" i="15"/>
  <c r="AB54" i="15"/>
  <c r="AT54" i="15" s="1"/>
  <c r="AC54" i="15"/>
  <c r="S54" i="15"/>
  <c r="V54" i="15"/>
  <c r="W54" i="15"/>
  <c r="Y54" i="15"/>
  <c r="Z54" i="15"/>
  <c r="Q54" i="15"/>
  <c r="AD432" i="15"/>
  <c r="Y432" i="15"/>
  <c r="S432" i="15"/>
  <c r="P432" i="15"/>
  <c r="AH432" i="15" s="1"/>
  <c r="AA432" i="15"/>
  <c r="AB432" i="15"/>
  <c r="AT432" i="15" s="1"/>
  <c r="AC432" i="15"/>
  <c r="U432" i="15"/>
  <c r="Z432" i="15"/>
  <c r="V432" i="15"/>
  <c r="W432" i="15"/>
  <c r="X432" i="15"/>
  <c r="Q432" i="15"/>
  <c r="R432" i="15"/>
  <c r="T432" i="15"/>
  <c r="Y210" i="15"/>
  <c r="V210" i="15"/>
  <c r="S210" i="15"/>
  <c r="W210" i="15"/>
  <c r="AA210" i="15"/>
  <c r="AB210" i="15"/>
  <c r="AT210" i="15" s="1"/>
  <c r="AD210" i="15"/>
  <c r="Q210" i="15"/>
  <c r="R210" i="15"/>
  <c r="U210" i="15"/>
  <c r="X210" i="15"/>
  <c r="Z210" i="15"/>
  <c r="AC210" i="15"/>
  <c r="T210" i="15"/>
  <c r="P210" i="15"/>
  <c r="AH210" i="15" s="1"/>
  <c r="R67" i="15"/>
  <c r="W67" i="15"/>
  <c r="S67" i="15"/>
  <c r="AD67" i="15"/>
  <c r="P67" i="15"/>
  <c r="AH67" i="15" s="1"/>
  <c r="Q67" i="15"/>
  <c r="U67" i="15"/>
  <c r="X67" i="15"/>
  <c r="Y67" i="15"/>
  <c r="Z67" i="15"/>
  <c r="AB67" i="15"/>
  <c r="AT67" i="15" s="1"/>
  <c r="T67" i="15"/>
  <c r="AC67" i="15"/>
  <c r="V67" i="15"/>
  <c r="AA67" i="15"/>
  <c r="V365" i="15"/>
  <c r="W365" i="15"/>
  <c r="X365" i="15"/>
  <c r="AA365" i="15"/>
  <c r="Y365" i="15"/>
  <c r="Z365" i="15"/>
  <c r="AB365" i="15"/>
  <c r="AT365" i="15" s="1"/>
  <c r="S365" i="15"/>
  <c r="P365" i="15"/>
  <c r="AH365" i="15" s="1"/>
  <c r="Q365" i="15"/>
  <c r="R365" i="15"/>
  <c r="AD365" i="15"/>
  <c r="T365" i="15"/>
  <c r="AC365" i="15"/>
  <c r="U365" i="15"/>
  <c r="Z68" i="15"/>
  <c r="AC68" i="15"/>
  <c r="AB68" i="15"/>
  <c r="AT68" i="15" s="1"/>
  <c r="AD68" i="15"/>
  <c r="S68" i="15"/>
  <c r="T68" i="15"/>
  <c r="U68" i="15"/>
  <c r="V68" i="15"/>
  <c r="W68" i="15"/>
  <c r="X68" i="15"/>
  <c r="Y68" i="15"/>
  <c r="R68" i="15"/>
  <c r="AA68" i="15"/>
  <c r="Q68" i="15"/>
  <c r="P68" i="15"/>
  <c r="AH68" i="15" s="1"/>
  <c r="AD397" i="15"/>
  <c r="Z397" i="15"/>
  <c r="U397" i="15"/>
  <c r="V397" i="15"/>
  <c r="X397" i="15"/>
  <c r="W397" i="15"/>
  <c r="Y397" i="15"/>
  <c r="AA397" i="15"/>
  <c r="AB397" i="15"/>
  <c r="AT397" i="15" s="1"/>
  <c r="AC397" i="15"/>
  <c r="R397" i="15"/>
  <c r="P397" i="15"/>
  <c r="AH397" i="15" s="1"/>
  <c r="Q397" i="15"/>
  <c r="S397" i="15"/>
  <c r="T397" i="15"/>
  <c r="AD449" i="15"/>
  <c r="AA449" i="15"/>
  <c r="P449" i="15"/>
  <c r="AH449" i="15" s="1"/>
  <c r="R449" i="15"/>
  <c r="V449" i="15"/>
  <c r="W449" i="15"/>
  <c r="X449" i="15"/>
  <c r="Y449" i="15"/>
  <c r="Z449" i="15"/>
  <c r="S449" i="15"/>
  <c r="T449" i="15"/>
  <c r="U449" i="15"/>
  <c r="AC449" i="15"/>
  <c r="Q449" i="15"/>
  <c r="AB449" i="15"/>
  <c r="AT449" i="15" s="1"/>
  <c r="R390" i="15"/>
  <c r="S390" i="15"/>
  <c r="AB390" i="15"/>
  <c r="AT390" i="15" s="1"/>
  <c r="Q390" i="15"/>
  <c r="T390" i="15"/>
  <c r="V390" i="15"/>
  <c r="Y390" i="15"/>
  <c r="AC390" i="15"/>
  <c r="P390" i="15"/>
  <c r="AH390" i="15" s="1"/>
  <c r="U390" i="15"/>
  <c r="W390" i="15"/>
  <c r="Z390" i="15"/>
  <c r="X390" i="15"/>
  <c r="AA390" i="15"/>
  <c r="AD390" i="15"/>
  <c r="AD414" i="15"/>
  <c r="R414" i="15"/>
  <c r="X414" i="15"/>
  <c r="Y414" i="15"/>
  <c r="AA414" i="15"/>
  <c r="AC414" i="15"/>
  <c r="P414" i="15"/>
  <c r="AH414" i="15" s="1"/>
  <c r="Q414" i="15"/>
  <c r="S414" i="15"/>
  <c r="T414" i="15"/>
  <c r="U414" i="15"/>
  <c r="W414" i="15"/>
  <c r="Z414" i="15"/>
  <c r="V414" i="15"/>
  <c r="AB414" i="15"/>
  <c r="AT414" i="15" s="1"/>
  <c r="Q231" i="15"/>
  <c r="AB231" i="15"/>
  <c r="AT231" i="15" s="1"/>
  <c r="R231" i="15"/>
  <c r="Y231" i="15"/>
  <c r="Z231" i="15"/>
  <c r="U231" i="15"/>
  <c r="V231" i="15"/>
  <c r="X231" i="15"/>
  <c r="AC231" i="15"/>
  <c r="T231" i="15"/>
  <c r="W231" i="15"/>
  <c r="AA231" i="15"/>
  <c r="AD231" i="15"/>
  <c r="S231" i="15"/>
  <c r="P231" i="15"/>
  <c r="AH231" i="15" s="1"/>
  <c r="AC216" i="15"/>
  <c r="X216" i="15"/>
  <c r="Y216" i="15"/>
  <c r="Q216" i="15"/>
  <c r="P216" i="15"/>
  <c r="AH216" i="15" s="1"/>
  <c r="R216" i="15"/>
  <c r="S216" i="15"/>
  <c r="Z216" i="15"/>
  <c r="AB216" i="15"/>
  <c r="AT216" i="15" s="1"/>
  <c r="AA216" i="15"/>
  <c r="AD216" i="15"/>
  <c r="T216" i="15"/>
  <c r="U216" i="15"/>
  <c r="V216" i="15"/>
  <c r="W216" i="15"/>
  <c r="Q220" i="15"/>
  <c r="U220" i="15"/>
  <c r="AD220" i="15"/>
  <c r="Y220" i="15"/>
  <c r="AB220" i="15"/>
  <c r="AT220" i="15" s="1"/>
  <c r="V220" i="15"/>
  <c r="W220" i="15"/>
  <c r="R220" i="15"/>
  <c r="T220" i="15"/>
  <c r="S220" i="15"/>
  <c r="X220" i="15"/>
  <c r="Z220" i="15"/>
  <c r="AA220" i="15"/>
  <c r="AC220" i="15"/>
  <c r="P220" i="15"/>
  <c r="AH220" i="15" s="1"/>
  <c r="Z241" i="15"/>
  <c r="S241" i="15"/>
  <c r="V241" i="15"/>
  <c r="Q241" i="15"/>
  <c r="R241" i="15"/>
  <c r="AB241" i="15"/>
  <c r="AT241" i="15" s="1"/>
  <c r="AC241" i="15"/>
  <c r="AD241" i="15"/>
  <c r="U241" i="15"/>
  <c r="W241" i="15"/>
  <c r="P241" i="15"/>
  <c r="AH241" i="15" s="1"/>
  <c r="T241" i="15"/>
  <c r="X241" i="15"/>
  <c r="Y241" i="15"/>
  <c r="AA241" i="15"/>
  <c r="AD259" i="15"/>
  <c r="U259" i="15"/>
  <c r="AB259" i="15"/>
  <c r="AT259" i="15" s="1"/>
  <c r="AA259" i="15"/>
  <c r="AC259" i="15"/>
  <c r="Y259" i="15"/>
  <c r="Z259" i="15"/>
  <c r="Q259" i="15"/>
  <c r="T259" i="15"/>
  <c r="W259" i="15"/>
  <c r="X259" i="15"/>
  <c r="R259" i="15"/>
  <c r="S259" i="15"/>
  <c r="V259" i="15"/>
  <c r="P259" i="15"/>
  <c r="AH259" i="15" s="1"/>
  <c r="AD379" i="15"/>
  <c r="R379" i="15"/>
  <c r="S379" i="15"/>
  <c r="U379" i="15"/>
  <c r="V379" i="15"/>
  <c r="X379" i="15"/>
  <c r="P379" i="15"/>
  <c r="AH379" i="15" s="1"/>
  <c r="Q379" i="15"/>
  <c r="AA379" i="15"/>
  <c r="AC379" i="15"/>
  <c r="AB379" i="15"/>
  <c r="AT379" i="15" s="1"/>
  <c r="T379" i="15"/>
  <c r="W379" i="15"/>
  <c r="Y379" i="15"/>
  <c r="Z379" i="15"/>
  <c r="R74" i="15"/>
  <c r="U74" i="15"/>
  <c r="Y74" i="15"/>
  <c r="Z74" i="15"/>
  <c r="X74" i="15"/>
  <c r="AA74" i="15"/>
  <c r="AC74" i="15"/>
  <c r="P74" i="15"/>
  <c r="AH74" i="15" s="1"/>
  <c r="AD74" i="15"/>
  <c r="Q74" i="15"/>
  <c r="S74" i="15"/>
  <c r="T74" i="15"/>
  <c r="V74" i="15"/>
  <c r="W74" i="15"/>
  <c r="AB74" i="15"/>
  <c r="AT74" i="15" s="1"/>
  <c r="X96" i="15"/>
  <c r="R96" i="15"/>
  <c r="S96" i="15"/>
  <c r="AC96" i="15"/>
  <c r="U96" i="15"/>
  <c r="V96" i="15"/>
  <c r="W96" i="15"/>
  <c r="Y96" i="15"/>
  <c r="AD96" i="15"/>
  <c r="P96" i="15"/>
  <c r="AH96" i="15" s="1"/>
  <c r="Q96" i="15"/>
  <c r="T96" i="15"/>
  <c r="Z96" i="15"/>
  <c r="AA96" i="15"/>
  <c r="AB96" i="15"/>
  <c r="AT96" i="15" s="1"/>
  <c r="AD135" i="15"/>
  <c r="S135" i="15"/>
  <c r="Y135" i="15"/>
  <c r="Z135" i="15"/>
  <c r="AA135" i="15"/>
  <c r="P135" i="15"/>
  <c r="AH135" i="15" s="1"/>
  <c r="R135" i="15"/>
  <c r="T135" i="15"/>
  <c r="X135" i="15"/>
  <c r="AC135" i="15"/>
  <c r="AB135" i="15"/>
  <c r="AT135" i="15" s="1"/>
  <c r="AU135" i="15" s="1"/>
  <c r="W135" i="15"/>
  <c r="Q135" i="15"/>
  <c r="U135" i="15"/>
  <c r="V135" i="15"/>
  <c r="AD213" i="15"/>
  <c r="AA213" i="15"/>
  <c r="Z213" i="15"/>
  <c r="Y213" i="15"/>
  <c r="P213" i="15"/>
  <c r="AH213" i="15" s="1"/>
  <c r="R213" i="15"/>
  <c r="T213" i="15"/>
  <c r="U213" i="15"/>
  <c r="V213" i="15"/>
  <c r="W213" i="15"/>
  <c r="X213" i="15"/>
  <c r="S213" i="15"/>
  <c r="AC213" i="15"/>
  <c r="AB213" i="15"/>
  <c r="AT213" i="15" s="1"/>
  <c r="AU213" i="15" s="1"/>
  <c r="Q213" i="15"/>
  <c r="Y469" i="15"/>
  <c r="Q469" i="15"/>
  <c r="R469" i="15"/>
  <c r="S469" i="15"/>
  <c r="T469" i="15"/>
  <c r="U469" i="15"/>
  <c r="AD469" i="15"/>
  <c r="V469" i="15"/>
  <c r="W469" i="15"/>
  <c r="X469" i="15"/>
  <c r="AC469" i="15"/>
  <c r="AA469" i="15"/>
  <c r="AB469" i="15"/>
  <c r="AT469" i="15" s="1"/>
  <c r="P469" i="15"/>
  <c r="AH469" i="15" s="1"/>
  <c r="Z469" i="15"/>
  <c r="AC36" i="15"/>
  <c r="Y36" i="15"/>
  <c r="AD36" i="15"/>
  <c r="U36" i="15"/>
  <c r="V36" i="15"/>
  <c r="P36" i="15"/>
  <c r="AH36" i="15" s="1"/>
  <c r="T36" i="15"/>
  <c r="W36" i="15"/>
  <c r="Z36" i="15"/>
  <c r="AA36" i="15"/>
  <c r="AB36" i="15"/>
  <c r="AT36" i="15" s="1"/>
  <c r="Q36" i="15"/>
  <c r="R36" i="15"/>
  <c r="S36" i="15"/>
  <c r="X36" i="15"/>
  <c r="AB63" i="15"/>
  <c r="AT63" i="15" s="1"/>
  <c r="X63" i="15"/>
  <c r="T63" i="15"/>
  <c r="Q63" i="15"/>
  <c r="R63" i="15"/>
  <c r="P63" i="15"/>
  <c r="AH63" i="15" s="1"/>
  <c r="AD63" i="15"/>
  <c r="S63" i="15"/>
  <c r="U63" i="15"/>
  <c r="Y63" i="15"/>
  <c r="V63" i="15"/>
  <c r="W63" i="15"/>
  <c r="Z63" i="15"/>
  <c r="AA63" i="15"/>
  <c r="AC63" i="15"/>
  <c r="U13" i="15"/>
  <c r="AB13" i="15"/>
  <c r="AT13" i="15" s="1"/>
  <c r="R13" i="15"/>
  <c r="AA13" i="15"/>
  <c r="Y13" i="15"/>
  <c r="AD13" i="15"/>
  <c r="P13" i="15"/>
  <c r="AH13" i="15" s="1"/>
  <c r="Q13" i="15"/>
  <c r="S13" i="15"/>
  <c r="T13" i="15"/>
  <c r="W13" i="15"/>
  <c r="V13" i="15"/>
  <c r="X13" i="15"/>
  <c r="Z13" i="15"/>
  <c r="AC13" i="15"/>
  <c r="AV513" i="15"/>
  <c r="AW513" i="15" s="1"/>
  <c r="R78" i="15"/>
  <c r="V78" i="15"/>
  <c r="W78" i="15"/>
  <c r="S78" i="15"/>
  <c r="T78" i="15"/>
  <c r="AD78" i="15"/>
  <c r="U78" i="15"/>
  <c r="X78" i="15"/>
  <c r="AA78" i="15"/>
  <c r="AC78" i="15"/>
  <c r="AB78" i="15"/>
  <c r="AT78" i="15" s="1"/>
  <c r="P78" i="15"/>
  <c r="AH78" i="15" s="1"/>
  <c r="Q78" i="15"/>
  <c r="Y78" i="15"/>
  <c r="Z78" i="15"/>
  <c r="Y254" i="15"/>
  <c r="AD254" i="15"/>
  <c r="AC254" i="15"/>
  <c r="U254" i="15"/>
  <c r="V254" i="15"/>
  <c r="S254" i="15"/>
  <c r="T254" i="15"/>
  <c r="X254" i="15"/>
  <c r="P254" i="15"/>
  <c r="AH254" i="15" s="1"/>
  <c r="W254" i="15"/>
  <c r="Q254" i="15"/>
  <c r="R254" i="15"/>
  <c r="Z254" i="15"/>
  <c r="AA254" i="15"/>
  <c r="AB254" i="15"/>
  <c r="AT254" i="15" s="1"/>
  <c r="AB112" i="15"/>
  <c r="AT112" i="15" s="1"/>
  <c r="Q112" i="15"/>
  <c r="W112" i="15"/>
  <c r="X112" i="15"/>
  <c r="Y112" i="15"/>
  <c r="Z112" i="15"/>
  <c r="P112" i="15"/>
  <c r="AH112" i="15" s="1"/>
  <c r="AD112" i="15"/>
  <c r="AA112" i="15"/>
  <c r="AC112" i="15"/>
  <c r="R112" i="15"/>
  <c r="S112" i="15"/>
  <c r="T112" i="15"/>
  <c r="U112" i="15"/>
  <c r="V112" i="15"/>
  <c r="T81" i="15"/>
  <c r="V81" i="15"/>
  <c r="AD81" i="15"/>
  <c r="U81" i="15"/>
  <c r="Y81" i="15"/>
  <c r="AA81" i="15"/>
  <c r="Z81" i="15"/>
  <c r="AB81" i="15"/>
  <c r="AT81" i="15" s="1"/>
  <c r="P81" i="15"/>
  <c r="AH81" i="15" s="1"/>
  <c r="Q81" i="15"/>
  <c r="R81" i="15"/>
  <c r="S81" i="15"/>
  <c r="W81" i="15"/>
  <c r="X81" i="15"/>
  <c r="AC81" i="15"/>
  <c r="AD221" i="15"/>
  <c r="Y221" i="15"/>
  <c r="S221" i="15"/>
  <c r="T221" i="15"/>
  <c r="V221" i="15"/>
  <c r="Q221" i="15"/>
  <c r="U221" i="15"/>
  <c r="R221" i="15"/>
  <c r="W221" i="15"/>
  <c r="X221" i="15"/>
  <c r="P221" i="15"/>
  <c r="AH221" i="15" s="1"/>
  <c r="Z221" i="15"/>
  <c r="AA221" i="15"/>
  <c r="AB221" i="15"/>
  <c r="AT221" i="15" s="1"/>
  <c r="AC221" i="15"/>
  <c r="Q443" i="15"/>
  <c r="R443" i="15"/>
  <c r="S443" i="15"/>
  <c r="T443" i="15"/>
  <c r="V443" i="15"/>
  <c r="AD443" i="15"/>
  <c r="Y443" i="15"/>
  <c r="AC443" i="15"/>
  <c r="Z443" i="15"/>
  <c r="AA443" i="15"/>
  <c r="AB443" i="15"/>
  <c r="AT443" i="15" s="1"/>
  <c r="P443" i="15"/>
  <c r="AH443" i="15" s="1"/>
  <c r="U443" i="15"/>
  <c r="W443" i="15"/>
  <c r="X443" i="15"/>
  <c r="AD293" i="15"/>
  <c r="Z293" i="15"/>
  <c r="AA293" i="15"/>
  <c r="AB293" i="15"/>
  <c r="AT293" i="15" s="1"/>
  <c r="AC293" i="15"/>
  <c r="W293" i="15"/>
  <c r="Y293" i="15"/>
  <c r="X293" i="15"/>
  <c r="P293" i="15"/>
  <c r="AH293" i="15" s="1"/>
  <c r="Q293" i="15"/>
  <c r="R293" i="15"/>
  <c r="V293" i="15"/>
  <c r="S293" i="15"/>
  <c r="T293" i="15"/>
  <c r="U293" i="15"/>
  <c r="AB360" i="15"/>
  <c r="AT360" i="15" s="1"/>
  <c r="X360" i="15"/>
  <c r="Y360" i="15"/>
  <c r="Z360" i="15"/>
  <c r="AA360" i="15"/>
  <c r="AD360" i="15"/>
  <c r="AC360" i="15"/>
  <c r="P360" i="15"/>
  <c r="AH360" i="15" s="1"/>
  <c r="R360" i="15"/>
  <c r="Q360" i="15"/>
  <c r="T360" i="15"/>
  <c r="U360" i="15"/>
  <c r="V360" i="15"/>
  <c r="W360" i="15"/>
  <c r="S360" i="15"/>
  <c r="T282" i="15"/>
  <c r="U282" i="15"/>
  <c r="AD282" i="15"/>
  <c r="V282" i="15"/>
  <c r="Z282" i="15"/>
  <c r="AA282" i="15"/>
  <c r="AB282" i="15"/>
  <c r="AT282" i="15" s="1"/>
  <c r="AC282" i="15"/>
  <c r="Q282" i="15"/>
  <c r="S282" i="15"/>
  <c r="R282" i="15"/>
  <c r="P282" i="15"/>
  <c r="AH282" i="15" s="1"/>
  <c r="W282" i="15"/>
  <c r="Y282" i="15"/>
  <c r="X282" i="15"/>
  <c r="AD289" i="15"/>
  <c r="W289" i="15"/>
  <c r="U289" i="15"/>
  <c r="X289" i="15"/>
  <c r="V289" i="15"/>
  <c r="Y289" i="15"/>
  <c r="Z289" i="15"/>
  <c r="AA289" i="15"/>
  <c r="AC289" i="15"/>
  <c r="AB289" i="15"/>
  <c r="AT289" i="15" s="1"/>
  <c r="AU289" i="15" s="1"/>
  <c r="Q289" i="15"/>
  <c r="T289" i="15"/>
  <c r="R289" i="15"/>
  <c r="S289" i="15"/>
  <c r="P289" i="15"/>
  <c r="AH289" i="15" s="1"/>
  <c r="AD304" i="15"/>
  <c r="Z304" i="15"/>
  <c r="P304" i="15"/>
  <c r="AH304" i="15" s="1"/>
  <c r="Q304" i="15"/>
  <c r="S304" i="15"/>
  <c r="Y304" i="15"/>
  <c r="R304" i="15"/>
  <c r="T304" i="15"/>
  <c r="V304" i="15"/>
  <c r="AA304" i="15"/>
  <c r="AC304" i="15"/>
  <c r="W304" i="15"/>
  <c r="X304" i="15"/>
  <c r="AB304" i="15"/>
  <c r="AT304" i="15" s="1"/>
  <c r="AU304" i="15" s="1"/>
  <c r="U304" i="15"/>
  <c r="Q242" i="15"/>
  <c r="AD242" i="15"/>
  <c r="AC242" i="15"/>
  <c r="R242" i="15"/>
  <c r="T242" i="15"/>
  <c r="V242" i="15"/>
  <c r="U242" i="15"/>
  <c r="W242" i="15"/>
  <c r="X242" i="15"/>
  <c r="Z242" i="15"/>
  <c r="AA242" i="15"/>
  <c r="AB242" i="15"/>
  <c r="AT242" i="15" s="1"/>
  <c r="P242" i="15"/>
  <c r="AH242" i="15" s="1"/>
  <c r="S242" i="15"/>
  <c r="Y242" i="15"/>
  <c r="Z315" i="15"/>
  <c r="V315" i="15"/>
  <c r="W315" i="15"/>
  <c r="Y315" i="15"/>
  <c r="AC315" i="15"/>
  <c r="P315" i="15"/>
  <c r="AH315" i="15" s="1"/>
  <c r="Q315" i="15"/>
  <c r="AA315" i="15"/>
  <c r="AB315" i="15"/>
  <c r="AT315" i="15" s="1"/>
  <c r="AD315" i="15"/>
  <c r="R315" i="15"/>
  <c r="T315" i="15"/>
  <c r="U315" i="15"/>
  <c r="S315" i="15"/>
  <c r="X315" i="15"/>
  <c r="S151" i="15"/>
  <c r="Y151" i="15"/>
  <c r="AB151" i="15"/>
  <c r="AT151" i="15" s="1"/>
  <c r="V151" i="15"/>
  <c r="W151" i="15"/>
  <c r="Z151" i="15"/>
  <c r="T151" i="15"/>
  <c r="U151" i="15"/>
  <c r="P151" i="15"/>
  <c r="AH151" i="15" s="1"/>
  <c r="R151" i="15"/>
  <c r="Q151" i="15"/>
  <c r="X151" i="15"/>
  <c r="AA151" i="15"/>
  <c r="AC151" i="15"/>
  <c r="AD151" i="15"/>
  <c r="AD5" i="15"/>
  <c r="W5" i="15"/>
  <c r="Y5" i="15"/>
  <c r="S5" i="15"/>
  <c r="T5" i="15"/>
  <c r="U5" i="15"/>
  <c r="AA5" i="15"/>
  <c r="AB5" i="15"/>
  <c r="AT5" i="15" s="1"/>
  <c r="AU5" i="15" s="1"/>
  <c r="Q5" i="15"/>
  <c r="P5" i="15"/>
  <c r="AH5" i="15" s="1"/>
  <c r="Z5" i="15"/>
  <c r="AC5" i="15"/>
  <c r="R5" i="15"/>
  <c r="V5" i="15"/>
  <c r="X5" i="15"/>
  <c r="AC51" i="15"/>
  <c r="Q51" i="15"/>
  <c r="AB51" i="15"/>
  <c r="AT51" i="15" s="1"/>
  <c r="S51" i="15"/>
  <c r="T51" i="15"/>
  <c r="Y51" i="15"/>
  <c r="AD51" i="15"/>
  <c r="W51" i="15"/>
  <c r="X51" i="15"/>
  <c r="Z51" i="15"/>
  <c r="AA51" i="15"/>
  <c r="R51" i="15"/>
  <c r="U51" i="15"/>
  <c r="V51" i="15"/>
  <c r="P51" i="15"/>
  <c r="AH51" i="15" s="1"/>
  <c r="W65" i="15"/>
  <c r="AB65" i="15"/>
  <c r="AT65" i="15" s="1"/>
  <c r="U65" i="15"/>
  <c r="AD65" i="15"/>
  <c r="R65" i="15"/>
  <c r="P65" i="15"/>
  <c r="AH65" i="15" s="1"/>
  <c r="Q65" i="15"/>
  <c r="T65" i="15"/>
  <c r="V65" i="15"/>
  <c r="Y65" i="15"/>
  <c r="Z65" i="15"/>
  <c r="AA65" i="15"/>
  <c r="S65" i="15"/>
  <c r="X65" i="15"/>
  <c r="AC65" i="15"/>
  <c r="Y144" i="15"/>
  <c r="X144" i="15"/>
  <c r="AA144" i="15"/>
  <c r="V144" i="15"/>
  <c r="W144" i="15"/>
  <c r="Z144" i="15"/>
  <c r="Q144" i="15"/>
  <c r="P144" i="15"/>
  <c r="AH144" i="15" s="1"/>
  <c r="R144" i="15"/>
  <c r="S144" i="15"/>
  <c r="AD144" i="15"/>
  <c r="T144" i="15"/>
  <c r="U144" i="15"/>
  <c r="AB144" i="15"/>
  <c r="AT144" i="15" s="1"/>
  <c r="AC144" i="15"/>
  <c r="AD467" i="15"/>
  <c r="V467" i="15"/>
  <c r="R467" i="15"/>
  <c r="S467" i="15"/>
  <c r="T467" i="15"/>
  <c r="X467" i="15"/>
  <c r="U467" i="15"/>
  <c r="W467" i="15"/>
  <c r="Y467" i="15"/>
  <c r="P467" i="15"/>
  <c r="AH467" i="15" s="1"/>
  <c r="Q467" i="15"/>
  <c r="Z467" i="15"/>
  <c r="AA467" i="15"/>
  <c r="AB467" i="15"/>
  <c r="AT467" i="15" s="1"/>
  <c r="AC467" i="15"/>
  <c r="AD196" i="15"/>
  <c r="W196" i="15"/>
  <c r="V196" i="15"/>
  <c r="Z196" i="15"/>
  <c r="R196" i="15"/>
  <c r="S196" i="15"/>
  <c r="U196" i="15"/>
  <c r="Q196" i="15"/>
  <c r="X196" i="15"/>
  <c r="T196" i="15"/>
  <c r="AB196" i="15"/>
  <c r="AT196" i="15" s="1"/>
  <c r="Y196" i="15"/>
  <c r="AA196" i="15"/>
  <c r="AC196" i="15"/>
  <c r="P196" i="15"/>
  <c r="AH196" i="15" s="1"/>
  <c r="AD298" i="15"/>
  <c r="V298" i="15"/>
  <c r="W298" i="15"/>
  <c r="AA298" i="15"/>
  <c r="P298" i="15"/>
  <c r="AH298" i="15" s="1"/>
  <c r="Q298" i="15"/>
  <c r="T298" i="15"/>
  <c r="R298" i="15"/>
  <c r="S298" i="15"/>
  <c r="U298" i="15"/>
  <c r="X298" i="15"/>
  <c r="Z298" i="15"/>
  <c r="Y298" i="15"/>
  <c r="AC298" i="15"/>
  <c r="AB298" i="15"/>
  <c r="AT298" i="15" s="1"/>
  <c r="AD142" i="15"/>
  <c r="AC142" i="15"/>
  <c r="X142" i="15"/>
  <c r="Y142" i="15"/>
  <c r="Z142" i="15"/>
  <c r="W142" i="15"/>
  <c r="AA142" i="15"/>
  <c r="V142" i="15"/>
  <c r="AB142" i="15"/>
  <c r="AT142" i="15" s="1"/>
  <c r="P142" i="15"/>
  <c r="AH142" i="15" s="1"/>
  <c r="Q142" i="15"/>
  <c r="S142" i="15"/>
  <c r="T142" i="15"/>
  <c r="R142" i="15"/>
  <c r="U142" i="15"/>
  <c r="AD389" i="15"/>
  <c r="R389" i="15"/>
  <c r="S389" i="15"/>
  <c r="T389" i="15"/>
  <c r="U389" i="15"/>
  <c r="X389" i="15"/>
  <c r="V389" i="15"/>
  <c r="W389" i="15"/>
  <c r="Y389" i="15"/>
  <c r="Q389" i="15"/>
  <c r="AC389" i="15"/>
  <c r="Z389" i="15"/>
  <c r="AA389" i="15"/>
  <c r="AB389" i="15"/>
  <c r="AT389" i="15" s="1"/>
  <c r="P389" i="15"/>
  <c r="AH389" i="15" s="1"/>
  <c r="AA246" i="15"/>
  <c r="Y246" i="15"/>
  <c r="U246" i="15"/>
  <c r="AD246" i="15"/>
  <c r="X246" i="15"/>
  <c r="AC246" i="15"/>
  <c r="P246" i="15"/>
  <c r="AH246" i="15" s="1"/>
  <c r="R246" i="15"/>
  <c r="S246" i="15"/>
  <c r="T246" i="15"/>
  <c r="Q246" i="15"/>
  <c r="AB246" i="15"/>
  <c r="AT246" i="15" s="1"/>
  <c r="V246" i="15"/>
  <c r="W246" i="15"/>
  <c r="Z246" i="15"/>
  <c r="S201" i="15"/>
  <c r="Y201" i="15"/>
  <c r="AD201" i="15"/>
  <c r="AB201" i="15"/>
  <c r="AT201" i="15" s="1"/>
  <c r="V201" i="15"/>
  <c r="W201" i="15"/>
  <c r="P201" i="15"/>
  <c r="AH201" i="15" s="1"/>
  <c r="X201" i="15"/>
  <c r="Z201" i="15"/>
  <c r="AA201" i="15"/>
  <c r="AC201" i="15"/>
  <c r="Q201" i="15"/>
  <c r="R201" i="15"/>
  <c r="T201" i="15"/>
  <c r="U201" i="15"/>
  <c r="T88" i="15"/>
  <c r="X88" i="15"/>
  <c r="Y88" i="15"/>
  <c r="AA88" i="15"/>
  <c r="P88" i="15"/>
  <c r="AH88" i="15" s="1"/>
  <c r="R88" i="15"/>
  <c r="S88" i="15"/>
  <c r="U88" i="15"/>
  <c r="V88" i="15"/>
  <c r="W88" i="15"/>
  <c r="Z88" i="15"/>
  <c r="AB88" i="15"/>
  <c r="AT88" i="15" s="1"/>
  <c r="AC88" i="15"/>
  <c r="AD88" i="15"/>
  <c r="Q88" i="15"/>
  <c r="W441" i="15"/>
  <c r="V441" i="15"/>
  <c r="U441" i="15"/>
  <c r="X441" i="15"/>
  <c r="AD441" i="15"/>
  <c r="Z441" i="15"/>
  <c r="P441" i="15"/>
  <c r="AH441" i="15" s="1"/>
  <c r="Q441" i="15"/>
  <c r="R441" i="15"/>
  <c r="S441" i="15"/>
  <c r="T441" i="15"/>
  <c r="Y441" i="15"/>
  <c r="AA441" i="15"/>
  <c r="AB441" i="15"/>
  <c r="AT441" i="15" s="1"/>
  <c r="AC441" i="15"/>
  <c r="Q253" i="15"/>
  <c r="T253" i="15"/>
  <c r="U253" i="15"/>
  <c r="X253" i="15"/>
  <c r="W253" i="15"/>
  <c r="AB253" i="15"/>
  <c r="AT253" i="15" s="1"/>
  <c r="AC253" i="15"/>
  <c r="AD253" i="15"/>
  <c r="V253" i="15"/>
  <c r="P253" i="15"/>
  <c r="AH253" i="15" s="1"/>
  <c r="AA253" i="15"/>
  <c r="R253" i="15"/>
  <c r="S253" i="15"/>
  <c r="Y253" i="15"/>
  <c r="Z253" i="15"/>
  <c r="Z356" i="15"/>
  <c r="U356" i="15"/>
  <c r="V356" i="15"/>
  <c r="AB356" i="15"/>
  <c r="AT356" i="15" s="1"/>
  <c r="AC356" i="15"/>
  <c r="AD356" i="15"/>
  <c r="Q356" i="15"/>
  <c r="R356" i="15"/>
  <c r="S356" i="15"/>
  <c r="X356" i="15"/>
  <c r="T356" i="15"/>
  <c r="W356" i="15"/>
  <c r="Y356" i="15"/>
  <c r="AA356" i="15"/>
  <c r="P356" i="15"/>
  <c r="AH356" i="15" s="1"/>
  <c r="AD312" i="15"/>
  <c r="X312" i="15"/>
  <c r="R312" i="15"/>
  <c r="S312" i="15"/>
  <c r="U312" i="15"/>
  <c r="Q312" i="15"/>
  <c r="P312" i="15"/>
  <c r="AH312" i="15" s="1"/>
  <c r="T312" i="15"/>
  <c r="W312" i="15"/>
  <c r="V312" i="15"/>
  <c r="AA312" i="15"/>
  <c r="Y312" i="15"/>
  <c r="Z312" i="15"/>
  <c r="AB312" i="15"/>
  <c r="AT312" i="15" s="1"/>
  <c r="AC312" i="15"/>
  <c r="AD353" i="15"/>
  <c r="X353" i="15"/>
  <c r="Q353" i="15"/>
  <c r="R353" i="15"/>
  <c r="Z353" i="15"/>
  <c r="P353" i="15"/>
  <c r="AH353" i="15" s="1"/>
  <c r="S353" i="15"/>
  <c r="T353" i="15"/>
  <c r="AC353" i="15"/>
  <c r="U353" i="15"/>
  <c r="V353" i="15"/>
  <c r="W353" i="15"/>
  <c r="Y353" i="15"/>
  <c r="AA353" i="15"/>
  <c r="AB353" i="15"/>
  <c r="AT353" i="15" s="1"/>
  <c r="AD471" i="15"/>
  <c r="S471" i="15"/>
  <c r="AB471" i="15"/>
  <c r="AT471" i="15" s="1"/>
  <c r="AC471" i="15"/>
  <c r="Q471" i="15"/>
  <c r="R471" i="15"/>
  <c r="T471" i="15"/>
  <c r="W471" i="15"/>
  <c r="U471" i="15"/>
  <c r="V471" i="15"/>
  <c r="X471" i="15"/>
  <c r="AA471" i="15"/>
  <c r="P471" i="15"/>
  <c r="AH471" i="15" s="1"/>
  <c r="Y471" i="15"/>
  <c r="Z471" i="15"/>
  <c r="AD340" i="15"/>
  <c r="R340" i="15"/>
  <c r="S340" i="15"/>
  <c r="X340" i="15"/>
  <c r="Z340" i="15"/>
  <c r="Y340" i="15"/>
  <c r="AA340" i="15"/>
  <c r="Q340" i="15"/>
  <c r="U340" i="15"/>
  <c r="T340" i="15"/>
  <c r="AC340" i="15"/>
  <c r="P340" i="15"/>
  <c r="AH340" i="15" s="1"/>
  <c r="W340" i="15"/>
  <c r="V340" i="15"/>
  <c r="AB340" i="15"/>
  <c r="AT340" i="15" s="1"/>
  <c r="AU340" i="15" s="1"/>
  <c r="AC308" i="15"/>
  <c r="V308" i="15"/>
  <c r="P308" i="15"/>
  <c r="AH308" i="15" s="1"/>
  <c r="R308" i="15"/>
  <c r="Q308" i="15"/>
  <c r="S308" i="15"/>
  <c r="T308" i="15"/>
  <c r="U308" i="15"/>
  <c r="Z308" i="15"/>
  <c r="AA308" i="15"/>
  <c r="AB308" i="15"/>
  <c r="AT308" i="15" s="1"/>
  <c r="AD308" i="15"/>
  <c r="W308" i="15"/>
  <c r="X308" i="15"/>
  <c r="Y308" i="15"/>
  <c r="AD137" i="15"/>
  <c r="AC137" i="15"/>
  <c r="S137" i="15"/>
  <c r="T137" i="15"/>
  <c r="U137" i="15"/>
  <c r="P137" i="15"/>
  <c r="AH137" i="15" s="1"/>
  <c r="Q137" i="15"/>
  <c r="Z137" i="15"/>
  <c r="AB137" i="15"/>
  <c r="AT137" i="15" s="1"/>
  <c r="AA137" i="15"/>
  <c r="W137" i="15"/>
  <c r="X137" i="15"/>
  <c r="Y137" i="15"/>
  <c r="R137" i="15"/>
  <c r="V137" i="15"/>
  <c r="AD181" i="15"/>
  <c r="P181" i="15"/>
  <c r="AH181" i="15" s="1"/>
  <c r="S181" i="15"/>
  <c r="X181" i="15"/>
  <c r="Y181" i="15"/>
  <c r="AA181" i="15"/>
  <c r="T181" i="15"/>
  <c r="U181" i="15"/>
  <c r="R181" i="15"/>
  <c r="W181" i="15"/>
  <c r="V181" i="15"/>
  <c r="Z181" i="15"/>
  <c r="AB181" i="15"/>
  <c r="AT181" i="15" s="1"/>
  <c r="Q181" i="15"/>
  <c r="AC181" i="15"/>
  <c r="AD159" i="15"/>
  <c r="V159" i="15"/>
  <c r="Z159" i="15"/>
  <c r="AA159" i="15"/>
  <c r="AB159" i="15"/>
  <c r="AT159" i="15" s="1"/>
  <c r="AU159" i="15" s="1"/>
  <c r="Q159" i="15"/>
  <c r="R159" i="15"/>
  <c r="W159" i="15"/>
  <c r="Y159" i="15"/>
  <c r="X159" i="15"/>
  <c r="AC159" i="15"/>
  <c r="P159" i="15"/>
  <c r="AH159" i="15" s="1"/>
  <c r="S159" i="15"/>
  <c r="T159" i="15"/>
  <c r="U159" i="15"/>
  <c r="AA59" i="15"/>
  <c r="T59" i="15"/>
  <c r="W59" i="15"/>
  <c r="Q59" i="15"/>
  <c r="R59" i="15"/>
  <c r="AB59" i="15"/>
  <c r="AT59" i="15" s="1"/>
  <c r="AC59" i="15"/>
  <c r="V59" i="15"/>
  <c r="X59" i="15"/>
  <c r="Y59" i="15"/>
  <c r="P59" i="15"/>
  <c r="AH59" i="15" s="1"/>
  <c r="AD59" i="15"/>
  <c r="S59" i="15"/>
  <c r="U59" i="15"/>
  <c r="Z59" i="15"/>
  <c r="W38" i="15"/>
  <c r="T38" i="15"/>
  <c r="Z38" i="15"/>
  <c r="AD38" i="15"/>
  <c r="U38" i="15"/>
  <c r="V38" i="15"/>
  <c r="Q38" i="15"/>
  <c r="AC38" i="15"/>
  <c r="R38" i="15"/>
  <c r="S38" i="15"/>
  <c r="X38" i="15"/>
  <c r="P38" i="15"/>
  <c r="AH38" i="15" s="1"/>
  <c r="Y38" i="15"/>
  <c r="AB38" i="15"/>
  <c r="AT38" i="15" s="1"/>
  <c r="AA38" i="15"/>
  <c r="S212" i="15"/>
  <c r="AD212" i="15"/>
  <c r="Q212" i="15"/>
  <c r="T212" i="15"/>
  <c r="AB212" i="15"/>
  <c r="AT212" i="15" s="1"/>
  <c r="AC212" i="15"/>
  <c r="AA212" i="15"/>
  <c r="X212" i="15"/>
  <c r="Y212" i="15"/>
  <c r="R212" i="15"/>
  <c r="U212" i="15"/>
  <c r="V212" i="15"/>
  <c r="P212" i="15"/>
  <c r="AH212" i="15" s="1"/>
  <c r="W212" i="15"/>
  <c r="Z212" i="15"/>
  <c r="AD235" i="15"/>
  <c r="AA235" i="15"/>
  <c r="R235" i="15"/>
  <c r="V235" i="15"/>
  <c r="W235" i="15"/>
  <c r="X235" i="15"/>
  <c r="Y235" i="15"/>
  <c r="AB235" i="15"/>
  <c r="AT235" i="15" s="1"/>
  <c r="AC235" i="15"/>
  <c r="Q235" i="15"/>
  <c r="S235" i="15"/>
  <c r="T235" i="15"/>
  <c r="U235" i="15"/>
  <c r="Z235" i="15"/>
  <c r="P235" i="15"/>
  <c r="AH235" i="15" s="1"/>
  <c r="Y19" i="15"/>
  <c r="R19" i="15"/>
  <c r="Z19" i="15"/>
  <c r="AA19" i="15"/>
  <c r="Q19" i="15"/>
  <c r="AC19" i="15"/>
  <c r="AD19" i="15"/>
  <c r="S19" i="15"/>
  <c r="AB19" i="15"/>
  <c r="AT19" i="15" s="1"/>
  <c r="V19" i="15"/>
  <c r="W19" i="15"/>
  <c r="X19" i="15"/>
  <c r="P19" i="15"/>
  <c r="AH19" i="15" s="1"/>
  <c r="T19" i="15"/>
  <c r="U19" i="15"/>
  <c r="B4" i="20"/>
  <c r="AV339" i="15"/>
  <c r="AW339" i="15" s="1"/>
  <c r="P15" i="20"/>
  <c r="U15" i="20" s="1"/>
  <c r="AY12" i="22"/>
  <c r="AZ12" i="22" s="1"/>
  <c r="A12" i="9" s="1"/>
  <c r="AY10" i="22"/>
  <c r="AZ10" i="22" s="1"/>
  <c r="A10" i="9" s="1"/>
  <c r="AY9" i="22"/>
  <c r="AZ9" i="22" s="1"/>
  <c r="A9" i="9" s="1"/>
  <c r="AY4" i="22"/>
  <c r="AZ4" i="22" s="1"/>
  <c r="A4" i="9" s="1"/>
  <c r="AY11" i="22"/>
  <c r="AZ11" i="22" s="1"/>
  <c r="A11" i="9" s="1"/>
  <c r="G6" i="20"/>
  <c r="AU553" i="15"/>
  <c r="C16" i="20"/>
  <c r="D16" i="20"/>
  <c r="B8" i="20"/>
  <c r="F4" i="20"/>
  <c r="G5" i="20"/>
  <c r="A271" i="22"/>
  <c r="A205" i="22"/>
  <c r="A228" i="22"/>
  <c r="A223" i="22"/>
  <c r="A160" i="22"/>
  <c r="A106" i="22"/>
  <c r="A192" i="22"/>
  <c r="A109" i="22"/>
  <c r="A371" i="22"/>
  <c r="A149" i="22"/>
  <c r="A126" i="22"/>
  <c r="A315" i="22"/>
  <c r="A56" i="22"/>
  <c r="A318" i="22"/>
  <c r="A343" i="22"/>
  <c r="A104" i="22"/>
  <c r="A159" i="22"/>
  <c r="A374" i="22"/>
  <c r="A81" i="22"/>
  <c r="A252" i="22"/>
  <c r="A297" i="22"/>
  <c r="A242" i="22"/>
  <c r="A380" i="22"/>
  <c r="A397" i="22"/>
  <c r="A123" i="22"/>
  <c r="A358" i="22"/>
  <c r="A114" i="22"/>
  <c r="A370" i="22"/>
  <c r="A430" i="22"/>
  <c r="A112" i="22"/>
  <c r="A120" i="22"/>
  <c r="A348" i="22"/>
  <c r="A351" i="22"/>
  <c r="A204" i="22"/>
  <c r="A308" i="22"/>
  <c r="A98" i="22"/>
  <c r="A77" i="22"/>
  <c r="A326" i="22"/>
  <c r="A425" i="22"/>
  <c r="A427" i="22"/>
  <c r="A76" i="22"/>
  <c r="A26" i="22"/>
  <c r="A64" i="22"/>
  <c r="A403" i="22"/>
  <c r="A248" i="22"/>
  <c r="A54" i="22"/>
  <c r="A404" i="22"/>
  <c r="A209" i="22"/>
  <c r="A389" i="22"/>
  <c r="A226" i="22"/>
  <c r="A361" i="22"/>
  <c r="A372" i="22"/>
  <c r="A346" i="22"/>
  <c r="A293" i="22"/>
  <c r="A367" i="22"/>
  <c r="A303" i="22"/>
  <c r="A300" i="22"/>
  <c r="A350" i="22"/>
  <c r="A423" i="22"/>
  <c r="A345" i="22"/>
  <c r="A398" i="22"/>
  <c r="A281" i="22"/>
  <c r="A219" i="22"/>
  <c r="A323" i="22"/>
  <c r="A376" i="22"/>
  <c r="A259" i="22"/>
  <c r="A306" i="22"/>
  <c r="A379" i="22"/>
  <c r="A254" i="22"/>
  <c r="A237" i="22"/>
  <c r="A234" i="22"/>
  <c r="A161" i="22"/>
  <c r="A424" i="22"/>
  <c r="A232" i="22"/>
  <c r="A251" i="22"/>
  <c r="A212" i="22"/>
  <c r="A153" i="22"/>
  <c r="A402" i="22"/>
  <c r="A266" i="22"/>
  <c r="A229" i="22"/>
  <c r="A73" i="22"/>
  <c r="A250" i="22"/>
  <c r="A128" i="22"/>
  <c r="A399" i="22"/>
  <c r="A406" i="22"/>
  <c r="A286" i="22"/>
  <c r="A147" i="22"/>
  <c r="A119" i="22"/>
  <c r="A203" i="22"/>
  <c r="A198" i="22"/>
  <c r="A127" i="22"/>
  <c r="A113" i="22"/>
  <c r="A240" i="22"/>
  <c r="A60" i="22"/>
  <c r="A261" i="22"/>
  <c r="A176" i="22"/>
  <c r="A24" i="22"/>
  <c r="A75" i="22"/>
  <c r="A105" i="22"/>
  <c r="A202" i="22"/>
  <c r="A218" i="22"/>
  <c r="A321" i="22"/>
  <c r="A110" i="22"/>
  <c r="A53" i="22"/>
  <c r="A69" i="22"/>
  <c r="A196" i="22"/>
  <c r="A233" i="22"/>
  <c r="A217" i="22"/>
  <c r="A61" i="22"/>
  <c r="A174" i="22"/>
  <c r="A115" i="22"/>
  <c r="A195" i="22"/>
  <c r="A341" i="22"/>
  <c r="A431" i="22"/>
  <c r="A186" i="22"/>
  <c r="A118" i="22"/>
  <c r="A395" i="22"/>
  <c r="A173" i="22"/>
  <c r="A121" i="22"/>
  <c r="A130" i="22"/>
  <c r="A71" i="22"/>
  <c r="A373" i="22"/>
  <c r="A151" i="22"/>
  <c r="A349" i="22"/>
  <c r="A66" i="22"/>
  <c r="A108" i="22"/>
  <c r="A275" i="22"/>
  <c r="A292" i="22"/>
  <c r="A390" i="22"/>
  <c r="A107" i="22"/>
  <c r="A253" i="22"/>
  <c r="A433" i="22"/>
  <c r="A299" i="22"/>
  <c r="A369" i="22"/>
  <c r="A416" i="22"/>
  <c r="A287" i="22"/>
  <c r="A307" i="22"/>
  <c r="A231" i="22"/>
  <c r="A364" i="22"/>
  <c r="A277" i="22"/>
  <c r="A347" i="22"/>
  <c r="A344" i="22"/>
  <c r="A124" i="22"/>
  <c r="A282" i="22"/>
  <c r="A368" i="22"/>
  <c r="A63" i="22"/>
  <c r="A342" i="22"/>
  <c r="A320" i="22"/>
  <c r="A211" i="22"/>
  <c r="A360" i="22"/>
  <c r="A355" i="22"/>
  <c r="A221" i="22"/>
  <c r="A241" i="22"/>
  <c r="A298" i="22"/>
  <c r="A274" i="22"/>
  <c r="A216" i="22"/>
  <c r="A199" i="22"/>
  <c r="A302" i="22"/>
  <c r="A68" i="22"/>
  <c r="A276" i="22"/>
  <c r="A167" i="22"/>
  <c r="A295" i="22"/>
  <c r="A194" i="22"/>
  <c r="A177" i="22"/>
  <c r="A280" i="22"/>
  <c r="A197" i="22"/>
  <c r="A354" i="22"/>
  <c r="A273" i="22"/>
  <c r="A294" i="22"/>
  <c r="A289" i="22"/>
  <c r="A172" i="22"/>
  <c r="A357" i="22"/>
  <c r="A258" i="22"/>
  <c r="A215" i="22"/>
  <c r="A95" i="22"/>
  <c r="A272" i="22"/>
  <c r="A150" i="22"/>
  <c r="A236" i="22"/>
  <c r="A210" i="22"/>
  <c r="A193" i="22"/>
  <c r="A190" i="22"/>
  <c r="A245" i="22"/>
  <c r="A111" i="22"/>
  <c r="A131" i="22"/>
  <c r="A227" i="22"/>
  <c r="A235" i="22"/>
  <c r="A244" i="22"/>
  <c r="A168" i="22"/>
  <c r="A213" i="22"/>
  <c r="A400" i="22"/>
  <c r="A334" i="22"/>
  <c r="A206" i="22"/>
  <c r="A67" i="22"/>
  <c r="A117" i="22"/>
  <c r="A191" i="22"/>
  <c r="A163" i="22"/>
  <c r="A290" i="22"/>
  <c r="A102" i="22"/>
  <c r="A184" i="22"/>
  <c r="A116" i="22"/>
  <c r="A62" i="22"/>
  <c r="A247" i="22"/>
  <c r="A148" i="22"/>
  <c r="A70" i="22"/>
  <c r="A164" i="22"/>
  <c r="A103" i="22"/>
  <c r="A47" i="22"/>
  <c r="A249" i="22"/>
  <c r="A375" i="22"/>
  <c r="A352" i="22"/>
  <c r="A353" i="22"/>
  <c r="A314" i="22"/>
  <c r="A309" i="22"/>
  <c r="A304" i="22"/>
  <c r="A220" i="22"/>
  <c r="A265" i="22"/>
  <c r="A381" i="22"/>
  <c r="A264" i="22"/>
  <c r="A255" i="22"/>
  <c r="A382" i="22"/>
  <c r="A263" i="22"/>
  <c r="A238" i="22"/>
  <c r="A301" i="22"/>
  <c r="A288" i="22"/>
  <c r="A396" i="22"/>
  <c r="A169" i="22"/>
  <c r="A122" i="22"/>
  <c r="A156" i="22"/>
  <c r="A356" i="22"/>
  <c r="A362" i="22"/>
  <c r="A80" i="22"/>
  <c r="A162" i="22"/>
  <c r="A94" i="22"/>
  <c r="A40" i="22"/>
  <c r="A23" i="22"/>
  <c r="A305" i="22"/>
  <c r="AI425" i="15"/>
  <c r="AJ425" i="15" s="1"/>
  <c r="AK425" i="15" s="1"/>
  <c r="AL425" i="15" s="1"/>
  <c r="AM425" i="15" s="1"/>
  <c r="AN425" i="15" s="1"/>
  <c r="AO425" i="15" s="1"/>
  <c r="AP425" i="15" s="1"/>
  <c r="AQ425" i="15" s="1"/>
  <c r="AR425" i="15" s="1"/>
  <c r="AI522" i="15"/>
  <c r="AJ522" i="15" s="1"/>
  <c r="AK522" i="15" s="1"/>
  <c r="AL522" i="15" s="1"/>
  <c r="AM522" i="15" s="1"/>
  <c r="AN522" i="15" s="1"/>
  <c r="AO522" i="15" s="1"/>
  <c r="AP522" i="15" s="1"/>
  <c r="AQ522" i="15" s="1"/>
  <c r="AR522" i="15" s="1"/>
  <c r="AI553" i="15"/>
  <c r="AJ553" i="15" s="1"/>
  <c r="AK553" i="15" s="1"/>
  <c r="AL553" i="15" s="1"/>
  <c r="AM553" i="15" s="1"/>
  <c r="AN553" i="15" s="1"/>
  <c r="AO553" i="15" s="1"/>
  <c r="AP553" i="15" s="1"/>
  <c r="AI503" i="15"/>
  <c r="AJ503" i="15" s="1"/>
  <c r="AK503" i="15" s="1"/>
  <c r="AL503" i="15" s="1"/>
  <c r="AM503" i="15" s="1"/>
  <c r="AN503" i="15" s="1"/>
  <c r="AO503" i="15" s="1"/>
  <c r="AP503" i="15" s="1"/>
  <c r="AI509" i="15"/>
  <c r="AJ509" i="15" s="1"/>
  <c r="AK509" i="15" s="1"/>
  <c r="AL509" i="15" s="1"/>
  <c r="AM509" i="15" s="1"/>
  <c r="AN509" i="15" s="1"/>
  <c r="AO509" i="15" s="1"/>
  <c r="AP509" i="15" s="1"/>
  <c r="AQ509" i="15" s="1"/>
  <c r="AR509" i="15" s="1"/>
  <c r="AI127" i="15"/>
  <c r="AJ127" i="15" s="1"/>
  <c r="AK127" i="15" s="1"/>
  <c r="AL127" i="15" s="1"/>
  <c r="AM127" i="15" s="1"/>
  <c r="AN127" i="15" s="1"/>
  <c r="AO127" i="15" s="1"/>
  <c r="AP127" i="15" s="1"/>
  <c r="AQ127" i="15" s="1"/>
  <c r="AR127" i="15" s="1"/>
  <c r="AI533" i="15"/>
  <c r="AJ533" i="15" s="1"/>
  <c r="AK533" i="15" s="1"/>
  <c r="AL533" i="15" s="1"/>
  <c r="AM533" i="15" s="1"/>
  <c r="AN533" i="15" s="1"/>
  <c r="AO533" i="15" s="1"/>
  <c r="AP533" i="15" s="1"/>
  <c r="AQ533" i="15" s="1"/>
  <c r="AR533" i="15" s="1"/>
  <c r="AI493" i="15"/>
  <c r="AJ493" i="15" s="1"/>
  <c r="AK493" i="15" s="1"/>
  <c r="AL493" i="15" s="1"/>
  <c r="AM493" i="15" s="1"/>
  <c r="AN493" i="15" s="1"/>
  <c r="AO493" i="15" s="1"/>
  <c r="AP493" i="15" s="1"/>
  <c r="AQ493" i="15" s="1"/>
  <c r="AR493" i="15" s="1"/>
  <c r="AI403" i="15"/>
  <c r="AJ403" i="15" s="1"/>
  <c r="AK403" i="15" s="1"/>
  <c r="AL403" i="15" s="1"/>
  <c r="AM403" i="15" s="1"/>
  <c r="AN403" i="15" s="1"/>
  <c r="AO403" i="15" s="1"/>
  <c r="AP403" i="15" s="1"/>
  <c r="AQ403" i="15" s="1"/>
  <c r="AR403" i="15" s="1"/>
  <c r="AI494" i="15"/>
  <c r="AJ494" i="15" s="1"/>
  <c r="AK494" i="15" s="1"/>
  <c r="AL494" i="15" s="1"/>
  <c r="AM494" i="15" s="1"/>
  <c r="AN494" i="15" s="1"/>
  <c r="AO494" i="15" s="1"/>
  <c r="AP494" i="15" s="1"/>
  <c r="AQ494" i="15" s="1"/>
  <c r="AR494" i="15" s="1"/>
  <c r="AI512" i="15"/>
  <c r="AJ512" i="15" s="1"/>
  <c r="AK512" i="15" s="1"/>
  <c r="AL512" i="15" s="1"/>
  <c r="AM512" i="15" s="1"/>
  <c r="AN512" i="15" s="1"/>
  <c r="AO512" i="15" s="1"/>
  <c r="AP512" i="15" s="1"/>
  <c r="AQ512" i="15" s="1"/>
  <c r="AR512" i="15" s="1"/>
  <c r="AI546" i="15"/>
  <c r="AJ546" i="15" s="1"/>
  <c r="AK546" i="15" s="1"/>
  <c r="AL546" i="15" s="1"/>
  <c r="AM546" i="15" s="1"/>
  <c r="AN546" i="15" s="1"/>
  <c r="AO546" i="15" s="1"/>
  <c r="AP546" i="15" s="1"/>
  <c r="AQ546" i="15" s="1"/>
  <c r="AR546" i="15" s="1"/>
  <c r="AI539" i="15"/>
  <c r="AJ539" i="15" s="1"/>
  <c r="AK539" i="15" s="1"/>
  <c r="AL539" i="15" s="1"/>
  <c r="AM539" i="15" s="1"/>
  <c r="AN539" i="15" s="1"/>
  <c r="AO539" i="15" s="1"/>
  <c r="AP539" i="15" s="1"/>
  <c r="AQ539" i="15" s="1"/>
  <c r="AR539" i="15" s="1"/>
  <c r="AI559" i="15"/>
  <c r="AJ559" i="15" s="1"/>
  <c r="AK559" i="15" s="1"/>
  <c r="AL559" i="15" s="1"/>
  <c r="AM559" i="15" s="1"/>
  <c r="AN559" i="15" s="1"/>
  <c r="AO559" i="15" s="1"/>
  <c r="AP559" i="15" s="1"/>
  <c r="AQ559" i="15" s="1"/>
  <c r="AR559" i="15" s="1"/>
  <c r="AI543" i="15"/>
  <c r="AJ543" i="15" s="1"/>
  <c r="AK543" i="15" s="1"/>
  <c r="AL543" i="15" s="1"/>
  <c r="AM543" i="15" s="1"/>
  <c r="AN543" i="15" s="1"/>
  <c r="AO543" i="15" s="1"/>
  <c r="AP543" i="15" s="1"/>
  <c r="AQ543" i="15" s="1"/>
  <c r="AR543" i="15" s="1"/>
  <c r="AI513" i="15"/>
  <c r="AJ513" i="15" s="1"/>
  <c r="AK513" i="15" s="1"/>
  <c r="AL513" i="15" s="1"/>
  <c r="AM513" i="15" s="1"/>
  <c r="AN513" i="15" s="1"/>
  <c r="AO513" i="15" s="1"/>
  <c r="AP513" i="15" s="1"/>
  <c r="AQ513" i="15" s="1"/>
  <c r="AR513" i="15" s="1"/>
  <c r="AI535" i="15"/>
  <c r="AJ535" i="15" s="1"/>
  <c r="AK535" i="15" s="1"/>
  <c r="AL535" i="15" s="1"/>
  <c r="AM535" i="15" s="1"/>
  <c r="AN535" i="15" s="1"/>
  <c r="AO535" i="15" s="1"/>
  <c r="AP535" i="15" s="1"/>
  <c r="AQ535" i="15" s="1"/>
  <c r="AR535" i="15" s="1"/>
  <c r="AI501" i="15"/>
  <c r="AJ501" i="15" s="1"/>
  <c r="AK501" i="15" s="1"/>
  <c r="AL501" i="15" s="1"/>
  <c r="AM501" i="15" s="1"/>
  <c r="AN501" i="15" s="1"/>
  <c r="AO501" i="15" s="1"/>
  <c r="AP501" i="15" s="1"/>
  <c r="AQ501" i="15" s="1"/>
  <c r="AR501" i="15" s="1"/>
  <c r="AI520" i="15"/>
  <c r="AJ520" i="15" s="1"/>
  <c r="AK520" i="15" s="1"/>
  <c r="AL520" i="15" s="1"/>
  <c r="AM520" i="15" s="1"/>
  <c r="AN520" i="15" s="1"/>
  <c r="AO520" i="15" s="1"/>
  <c r="AP520" i="15" s="1"/>
  <c r="AQ520" i="15" s="1"/>
  <c r="AR520" i="15" s="1"/>
  <c r="AI521" i="15"/>
  <c r="AJ521" i="15" s="1"/>
  <c r="AK521" i="15" s="1"/>
  <c r="AL521" i="15" s="1"/>
  <c r="AM521" i="15" s="1"/>
  <c r="AN521" i="15" s="1"/>
  <c r="AO521" i="15" s="1"/>
  <c r="AP521" i="15" s="1"/>
  <c r="AQ521" i="15" s="1"/>
  <c r="AR521" i="15" s="1"/>
  <c r="AH466" i="15"/>
  <c r="AI466" i="15" s="1"/>
  <c r="AJ466" i="15" s="1"/>
  <c r="AK466" i="15" s="1"/>
  <c r="AL466" i="15" s="1"/>
  <c r="AM466" i="15" s="1"/>
  <c r="AN466" i="15" s="1"/>
  <c r="AO466" i="15" s="1"/>
  <c r="AP466" i="15" s="1"/>
  <c r="AQ466" i="15" s="1"/>
  <c r="AR466" i="15" s="1"/>
  <c r="AI367" i="15"/>
  <c r="AJ367" i="15" s="1"/>
  <c r="AK367" i="15" s="1"/>
  <c r="AL367" i="15" s="1"/>
  <c r="AM367" i="15" s="1"/>
  <c r="AN367" i="15" s="1"/>
  <c r="AO367" i="15" s="1"/>
  <c r="AP367" i="15" s="1"/>
  <c r="AQ367" i="15" s="1"/>
  <c r="AR367" i="15" s="1"/>
  <c r="AI530" i="15"/>
  <c r="AJ530" i="15" s="1"/>
  <c r="AK530" i="15" s="1"/>
  <c r="AL530" i="15" s="1"/>
  <c r="AM530" i="15" s="1"/>
  <c r="AN530" i="15" s="1"/>
  <c r="AO530" i="15" s="1"/>
  <c r="AP530" i="15" s="1"/>
  <c r="AQ530" i="15" s="1"/>
  <c r="AR530" i="15" s="1"/>
  <c r="AI499" i="15"/>
  <c r="AJ499" i="15" s="1"/>
  <c r="AK499" i="15" s="1"/>
  <c r="AL499" i="15" s="1"/>
  <c r="AM499" i="15" s="1"/>
  <c r="AN499" i="15" s="1"/>
  <c r="AO499" i="15" s="1"/>
  <c r="AP499" i="15" s="1"/>
  <c r="AQ499" i="15" s="1"/>
  <c r="AR499" i="15" s="1"/>
  <c r="AI531" i="15"/>
  <c r="AJ531" i="15" s="1"/>
  <c r="AK531" i="15" s="1"/>
  <c r="AL531" i="15" s="1"/>
  <c r="AM531" i="15" s="1"/>
  <c r="AN531" i="15" s="1"/>
  <c r="AO531" i="15" s="1"/>
  <c r="AP531" i="15" s="1"/>
  <c r="AQ531" i="15" s="1"/>
  <c r="AR531" i="15" s="1"/>
  <c r="AI492" i="15"/>
  <c r="AJ492" i="15" s="1"/>
  <c r="AK492" i="15" s="1"/>
  <c r="AL492" i="15" s="1"/>
  <c r="AM492" i="15" s="1"/>
  <c r="AN492" i="15" s="1"/>
  <c r="AO492" i="15" s="1"/>
  <c r="AP492" i="15" s="1"/>
  <c r="AI544" i="15"/>
  <c r="AJ544" i="15" s="1"/>
  <c r="AK544" i="15" s="1"/>
  <c r="AL544" i="15" s="1"/>
  <c r="AM544" i="15" s="1"/>
  <c r="AN544" i="15" s="1"/>
  <c r="AO544" i="15" s="1"/>
  <c r="AP544" i="15" s="1"/>
  <c r="AQ544" i="15" s="1"/>
  <c r="AR544" i="15" s="1"/>
  <c r="AI323" i="15"/>
  <c r="AJ323" i="15" s="1"/>
  <c r="AK323" i="15" s="1"/>
  <c r="AL323" i="15" s="1"/>
  <c r="AM323" i="15" s="1"/>
  <c r="AN323" i="15" s="1"/>
  <c r="AO323" i="15" s="1"/>
  <c r="AP323" i="15" s="1"/>
  <c r="AQ323" i="15" s="1"/>
  <c r="AR323" i="15" s="1"/>
  <c r="AH463" i="15"/>
  <c r="AI463" i="15" s="1"/>
  <c r="AJ463" i="15" s="1"/>
  <c r="AK463" i="15" s="1"/>
  <c r="AL463" i="15" s="1"/>
  <c r="AM463" i="15" s="1"/>
  <c r="AN463" i="15" s="1"/>
  <c r="AO463" i="15" s="1"/>
  <c r="AP463" i="15" s="1"/>
  <c r="AQ463" i="15" s="1"/>
  <c r="AR463" i="15" s="1"/>
  <c r="AI515" i="15"/>
  <c r="AJ515" i="15" s="1"/>
  <c r="AK515" i="15" s="1"/>
  <c r="AL515" i="15" s="1"/>
  <c r="AM515" i="15" s="1"/>
  <c r="AN515" i="15" s="1"/>
  <c r="AO515" i="15" s="1"/>
  <c r="AP515" i="15" s="1"/>
  <c r="AQ515" i="15" s="1"/>
  <c r="AR515" i="15" s="1"/>
  <c r="AI495" i="15"/>
  <c r="AJ495" i="15" s="1"/>
  <c r="AK495" i="15" s="1"/>
  <c r="AL495" i="15" s="1"/>
  <c r="AM495" i="15" s="1"/>
  <c r="AN495" i="15" s="1"/>
  <c r="AO495" i="15" s="1"/>
  <c r="AP495" i="15" s="1"/>
  <c r="AQ495" i="15" s="1"/>
  <c r="AR495" i="15" s="1"/>
  <c r="AI556" i="15"/>
  <c r="AJ556" i="15" s="1"/>
  <c r="AK556" i="15" s="1"/>
  <c r="AL556" i="15" s="1"/>
  <c r="AM556" i="15" s="1"/>
  <c r="AN556" i="15" s="1"/>
  <c r="AO556" i="15" s="1"/>
  <c r="AP556" i="15" s="1"/>
  <c r="AQ556" i="15" s="1"/>
  <c r="AR556" i="15" s="1"/>
  <c r="AI540" i="15"/>
  <c r="AJ540" i="15" s="1"/>
  <c r="AK540" i="15" s="1"/>
  <c r="AL540" i="15" s="1"/>
  <c r="AM540" i="15" s="1"/>
  <c r="AN540" i="15" s="1"/>
  <c r="AO540" i="15" s="1"/>
  <c r="AP540" i="15" s="1"/>
  <c r="AI496" i="15"/>
  <c r="AJ496" i="15" s="1"/>
  <c r="AK496" i="15" s="1"/>
  <c r="AL496" i="15" s="1"/>
  <c r="AM496" i="15" s="1"/>
  <c r="AN496" i="15" s="1"/>
  <c r="AO496" i="15" s="1"/>
  <c r="AP496" i="15" s="1"/>
  <c r="AI558" i="15"/>
  <c r="AJ558" i="15" s="1"/>
  <c r="AK558" i="15" s="1"/>
  <c r="AL558" i="15" s="1"/>
  <c r="AM558" i="15" s="1"/>
  <c r="AN558" i="15" s="1"/>
  <c r="AO558" i="15" s="1"/>
  <c r="AP558" i="15" s="1"/>
  <c r="AQ558" i="15" s="1"/>
  <c r="AR558" i="15" s="1"/>
  <c r="AI557" i="15"/>
  <c r="AJ557" i="15" s="1"/>
  <c r="AK557" i="15" s="1"/>
  <c r="AL557" i="15" s="1"/>
  <c r="AM557" i="15" s="1"/>
  <c r="AN557" i="15" s="1"/>
  <c r="AO557" i="15" s="1"/>
  <c r="AP557" i="15" s="1"/>
  <c r="AQ557" i="15" s="1"/>
  <c r="AR557" i="15" s="1"/>
  <c r="AI519" i="15"/>
  <c r="AJ519" i="15" s="1"/>
  <c r="AK519" i="15" s="1"/>
  <c r="AL519" i="15" s="1"/>
  <c r="AM519" i="15" s="1"/>
  <c r="AN519" i="15" s="1"/>
  <c r="AO519" i="15" s="1"/>
  <c r="AP519" i="15" s="1"/>
  <c r="AQ519" i="15" s="1"/>
  <c r="AR519" i="15" s="1"/>
  <c r="AI498" i="15"/>
  <c r="AJ498" i="15" s="1"/>
  <c r="AK498" i="15" s="1"/>
  <c r="AL498" i="15" s="1"/>
  <c r="AM498" i="15" s="1"/>
  <c r="AN498" i="15" s="1"/>
  <c r="AO498" i="15" s="1"/>
  <c r="AP498" i="15" s="1"/>
  <c r="AQ498" i="15" s="1"/>
  <c r="AR498" i="15" s="1"/>
  <c r="AI523" i="15"/>
  <c r="AJ523" i="15" s="1"/>
  <c r="AK523" i="15" s="1"/>
  <c r="AL523" i="15" s="1"/>
  <c r="AM523" i="15" s="1"/>
  <c r="AN523" i="15" s="1"/>
  <c r="AO523" i="15" s="1"/>
  <c r="AP523" i="15" s="1"/>
  <c r="AQ523" i="15" s="1"/>
  <c r="AR523" i="15" s="1"/>
  <c r="AI551" i="15"/>
  <c r="AJ551" i="15" s="1"/>
  <c r="AK551" i="15" s="1"/>
  <c r="AL551" i="15" s="1"/>
  <c r="AM551" i="15" s="1"/>
  <c r="AN551" i="15" s="1"/>
  <c r="AO551" i="15" s="1"/>
  <c r="AP551" i="15" s="1"/>
  <c r="AQ551" i="15" s="1"/>
  <c r="AR551" i="15" s="1"/>
  <c r="AI511" i="15"/>
  <c r="AJ511" i="15" s="1"/>
  <c r="AK511" i="15" s="1"/>
  <c r="AL511" i="15" s="1"/>
  <c r="AM511" i="15" s="1"/>
  <c r="AN511" i="15" s="1"/>
  <c r="AO511" i="15" s="1"/>
  <c r="AP511" i="15" s="1"/>
  <c r="AQ511" i="15" s="1"/>
  <c r="AR511" i="15" s="1"/>
  <c r="AI427" i="15"/>
  <c r="AJ427" i="15" s="1"/>
  <c r="AK427" i="15" s="1"/>
  <c r="AL427" i="15" s="1"/>
  <c r="AM427" i="15" s="1"/>
  <c r="AN427" i="15" s="1"/>
  <c r="AO427" i="15" s="1"/>
  <c r="AP427" i="15" s="1"/>
  <c r="AQ427" i="15" s="1"/>
  <c r="AR427" i="15" s="1"/>
  <c r="AI424" i="15"/>
  <c r="AJ424" i="15" s="1"/>
  <c r="AK424" i="15" s="1"/>
  <c r="AL424" i="15" s="1"/>
  <c r="AM424" i="15" s="1"/>
  <c r="AN424" i="15" s="1"/>
  <c r="AO424" i="15" s="1"/>
  <c r="AP424" i="15" s="1"/>
  <c r="AQ424" i="15" s="1"/>
  <c r="AR424" i="15" s="1"/>
  <c r="AI133" i="15"/>
  <c r="AJ133" i="15" s="1"/>
  <c r="AK133" i="15" s="1"/>
  <c r="AL133" i="15" s="1"/>
  <c r="AM133" i="15" s="1"/>
  <c r="AN133" i="15" s="1"/>
  <c r="AO133" i="15" s="1"/>
  <c r="AP133" i="15" s="1"/>
  <c r="AQ133" i="15" s="1"/>
  <c r="AR133" i="15" s="1"/>
  <c r="AI524" i="15"/>
  <c r="AJ524" i="15" s="1"/>
  <c r="AK524" i="15" s="1"/>
  <c r="AL524" i="15" s="1"/>
  <c r="AM524" i="15" s="1"/>
  <c r="AN524" i="15" s="1"/>
  <c r="AO524" i="15" s="1"/>
  <c r="AP524" i="15" s="1"/>
  <c r="AQ524" i="15" s="1"/>
  <c r="AR524" i="15" s="1"/>
  <c r="AH37" i="15"/>
  <c r="AT208" i="15"/>
  <c r="AH480" i="15"/>
  <c r="AI480" i="15" s="1"/>
  <c r="AJ480" i="15" s="1"/>
  <c r="AK480" i="15" s="1"/>
  <c r="AL480" i="15" s="1"/>
  <c r="AM480" i="15" s="1"/>
  <c r="AN480" i="15" s="1"/>
  <c r="AO480" i="15" s="1"/>
  <c r="AP480" i="15" s="1"/>
  <c r="AQ480" i="15" s="1"/>
  <c r="AR480" i="15" s="1"/>
  <c r="AI128" i="15"/>
  <c r="AJ128" i="15" s="1"/>
  <c r="AK128" i="15" s="1"/>
  <c r="AL128" i="15" s="1"/>
  <c r="AM128" i="15" s="1"/>
  <c r="AN128" i="15" s="1"/>
  <c r="AO128" i="15" s="1"/>
  <c r="AP128" i="15" s="1"/>
  <c r="AQ128" i="15" s="1"/>
  <c r="AR128" i="15" s="1"/>
  <c r="AH369" i="15"/>
  <c r="AT369" i="15"/>
  <c r="AI364" i="15"/>
  <c r="AJ364" i="15" s="1"/>
  <c r="AK364" i="15" s="1"/>
  <c r="AL364" i="15" s="1"/>
  <c r="AM364" i="15" s="1"/>
  <c r="AN364" i="15" s="1"/>
  <c r="AO364" i="15" s="1"/>
  <c r="AP364" i="15" s="1"/>
  <c r="AQ364" i="15" s="1"/>
  <c r="AR364" i="15" s="1"/>
  <c r="AH60" i="15"/>
  <c r="AT177" i="15"/>
  <c r="AH230" i="15"/>
  <c r="AT230" i="15"/>
  <c r="AU230" i="15" s="1"/>
  <c r="AV230" i="15" s="1"/>
  <c r="AW230" i="15" s="1"/>
  <c r="AH209" i="15"/>
  <c r="AT283" i="15"/>
  <c r="AH245" i="15"/>
  <c r="AH171" i="15"/>
  <c r="AT55" i="15"/>
  <c r="AU55" i="15" s="1"/>
  <c r="AI534" i="15"/>
  <c r="AJ534" i="15" s="1"/>
  <c r="AK534" i="15" s="1"/>
  <c r="AL534" i="15" s="1"/>
  <c r="AM534" i="15" s="1"/>
  <c r="AN534" i="15" s="1"/>
  <c r="AO534" i="15" s="1"/>
  <c r="AP534" i="15" s="1"/>
  <c r="AQ534" i="15" s="1"/>
  <c r="AR534" i="15" s="1"/>
  <c r="AI500" i="15"/>
  <c r="AJ500" i="15" s="1"/>
  <c r="AK500" i="15" s="1"/>
  <c r="AL500" i="15" s="1"/>
  <c r="AM500" i="15" s="1"/>
  <c r="AN500" i="15" s="1"/>
  <c r="AO500" i="15" s="1"/>
  <c r="AP500" i="15" s="1"/>
  <c r="AQ500" i="15" s="1"/>
  <c r="AR500" i="15" s="1"/>
  <c r="AT311" i="15"/>
  <c r="AU311" i="15" s="1"/>
  <c r="AV311" i="15" s="1"/>
  <c r="AW311" i="15" s="1"/>
  <c r="AH311" i="15"/>
  <c r="AT300" i="15"/>
  <c r="AU300" i="15" s="1"/>
  <c r="AH332" i="15"/>
  <c r="AH317" i="15"/>
  <c r="AH62" i="15"/>
  <c r="AT117" i="15"/>
  <c r="AH337" i="15"/>
  <c r="AI338" i="15"/>
  <c r="AJ338" i="15" s="1"/>
  <c r="AK338" i="15" s="1"/>
  <c r="AL338" i="15" s="1"/>
  <c r="AM338" i="15" s="1"/>
  <c r="AN338" i="15" s="1"/>
  <c r="AO338" i="15" s="1"/>
  <c r="AP338" i="15" s="1"/>
  <c r="AQ338" i="15" s="1"/>
  <c r="AR338" i="15" s="1"/>
  <c r="AI339" i="15"/>
  <c r="AJ339" i="15" s="1"/>
  <c r="AK339" i="15" s="1"/>
  <c r="AL339" i="15" s="1"/>
  <c r="AM339" i="15" s="1"/>
  <c r="AN339" i="15" s="1"/>
  <c r="AO339" i="15" s="1"/>
  <c r="AP339" i="15" s="1"/>
  <c r="AQ339" i="15" s="1"/>
  <c r="AR339" i="15" s="1"/>
  <c r="AH105" i="15"/>
  <c r="AI374" i="15"/>
  <c r="AJ374" i="15" s="1"/>
  <c r="AK374" i="15" s="1"/>
  <c r="AL374" i="15" s="1"/>
  <c r="AM374" i="15" s="1"/>
  <c r="AN374" i="15" s="1"/>
  <c r="AO374" i="15" s="1"/>
  <c r="AP374" i="15" s="1"/>
  <c r="AQ374" i="15" s="1"/>
  <c r="AR374" i="15" s="1"/>
  <c r="AT131" i="15"/>
  <c r="AU131" i="15" s="1"/>
  <c r="AH131" i="15"/>
  <c r="AT102" i="15"/>
  <c r="AH455" i="15"/>
  <c r="AT169" i="15"/>
  <c r="AT217" i="15"/>
  <c r="AT97" i="15"/>
  <c r="AT69" i="15"/>
  <c r="AH327" i="15"/>
  <c r="AT327" i="15"/>
  <c r="AU327" i="15" s="1"/>
  <c r="AV327" i="15" s="1"/>
  <c r="AW327" i="15" s="1"/>
  <c r="AT152" i="15"/>
  <c r="AH453" i="15"/>
  <c r="AH243" i="15"/>
  <c r="AH481" i="15"/>
  <c r="AI532" i="15"/>
  <c r="AJ532" i="15" s="1"/>
  <c r="AK532" i="15" s="1"/>
  <c r="AL532" i="15" s="1"/>
  <c r="AM532" i="15" s="1"/>
  <c r="AN532" i="15" s="1"/>
  <c r="AO532" i="15" s="1"/>
  <c r="AP532" i="15" s="1"/>
  <c r="AQ532" i="15" s="1"/>
  <c r="AR532" i="15" s="1"/>
  <c r="M26" i="24" l="1"/>
  <c r="M31" i="24"/>
  <c r="M33" i="24"/>
  <c r="M25" i="24"/>
  <c r="M28" i="24"/>
  <c r="M30" i="24"/>
  <c r="M32" i="24"/>
  <c r="M29" i="24"/>
  <c r="M27" i="24"/>
  <c r="M20" i="24"/>
  <c r="M24" i="24"/>
  <c r="M21" i="24"/>
  <c r="M23" i="24"/>
  <c r="M22" i="24"/>
  <c r="AV300" i="15"/>
  <c r="AW300" i="15" s="1"/>
  <c r="AU212" i="15"/>
  <c r="AV212" i="15" s="1"/>
  <c r="AW212" i="15" s="1"/>
  <c r="AU157" i="15"/>
  <c r="AU430" i="15"/>
  <c r="AU464" i="15"/>
  <c r="AU241" i="15"/>
  <c r="AV241" i="15" s="1"/>
  <c r="AW241" i="15" s="1"/>
  <c r="AU380" i="15"/>
  <c r="AU40" i="15"/>
  <c r="AV40" i="15" s="1"/>
  <c r="AW40" i="15" s="1"/>
  <c r="AU286" i="15"/>
  <c r="AV286" i="15" s="1"/>
  <c r="AW286" i="15" s="1"/>
  <c r="AU354" i="15"/>
  <c r="AV354" i="15" s="1"/>
  <c r="AW354" i="15" s="1"/>
  <c r="AU273" i="15"/>
  <c r="AU389" i="15"/>
  <c r="AV389" i="15" s="1"/>
  <c r="AW389" i="15" s="1"/>
  <c r="AU270" i="15"/>
  <c r="AV270" i="15" s="1"/>
  <c r="AW270" i="15" s="1"/>
  <c r="AV304" i="15"/>
  <c r="AW304" i="15" s="1"/>
  <c r="AU100" i="15"/>
  <c r="AV100" i="15" s="1"/>
  <c r="AW100" i="15" s="1"/>
  <c r="AU260" i="15"/>
  <c r="AV260" i="15" s="1"/>
  <c r="AW260" i="15" s="1"/>
  <c r="AU89" i="15"/>
  <c r="AV89" i="15" s="1"/>
  <c r="AW89" i="15" s="1"/>
  <c r="AU192" i="15"/>
  <c r="AU377" i="15"/>
  <c r="AV377" i="15" s="1"/>
  <c r="AW377" i="15" s="1"/>
  <c r="AU182" i="15"/>
  <c r="AV182" i="15" s="1"/>
  <c r="AW182" i="15" s="1"/>
  <c r="AU452" i="15"/>
  <c r="AV452" i="15" s="1"/>
  <c r="AW452" i="15" s="1"/>
  <c r="AV409" i="15"/>
  <c r="AW409" i="15" s="1"/>
  <c r="AU214" i="15"/>
  <c r="AU247" i="15"/>
  <c r="AU115" i="15"/>
  <c r="AU353" i="15"/>
  <c r="AV353" i="15" s="1"/>
  <c r="AW353" i="15" s="1"/>
  <c r="AU68" i="15"/>
  <c r="AU185" i="15"/>
  <c r="AU267" i="15"/>
  <c r="AV267" i="15" s="1"/>
  <c r="AW267" i="15" s="1"/>
  <c r="AU228" i="15"/>
  <c r="AU215" i="15"/>
  <c r="G23" i="24"/>
  <c r="AU382" i="15"/>
  <c r="AV255" i="15"/>
  <c r="AW255" i="15" s="1"/>
  <c r="AU362" i="15"/>
  <c r="AV362" i="15" s="1"/>
  <c r="AW362" i="15" s="1"/>
  <c r="AU246" i="15"/>
  <c r="AV246" i="15" s="1"/>
  <c r="AW246" i="15" s="1"/>
  <c r="AV279" i="15"/>
  <c r="AW279" i="15" s="1"/>
  <c r="AU369" i="15"/>
  <c r="AV369" i="15" s="1"/>
  <c r="AW369" i="15" s="1"/>
  <c r="AU330" i="15"/>
  <c r="AV330" i="15" s="1"/>
  <c r="AW330" i="15" s="1"/>
  <c r="AU421" i="15"/>
  <c r="AV146" i="15"/>
  <c r="AW146" i="15" s="1"/>
  <c r="AU187" i="15"/>
  <c r="AV187" i="15" s="1"/>
  <c r="AW187" i="15" s="1"/>
  <c r="AV228" i="15"/>
  <c r="AW228" i="15" s="1"/>
  <c r="AU411" i="15"/>
  <c r="AV411" i="15" s="1"/>
  <c r="AW411" i="15" s="1"/>
  <c r="AU448" i="15"/>
  <c r="AU74" i="15"/>
  <c r="AV74" i="15" s="1"/>
  <c r="AW74" i="15" s="1"/>
  <c r="AU329" i="15"/>
  <c r="AV329" i="15" s="1"/>
  <c r="AW329" i="15" s="1"/>
  <c r="AU34" i="15"/>
  <c r="AV34" i="15" s="1"/>
  <c r="AW34" i="15" s="1"/>
  <c r="AU158" i="15"/>
  <c r="AV158" i="15" s="1"/>
  <c r="AW158" i="15" s="1"/>
  <c r="AU219" i="15"/>
  <c r="AV219" i="15" s="1"/>
  <c r="AW219" i="15" s="1"/>
  <c r="AU231" i="15"/>
  <c r="AV231" i="15" s="1"/>
  <c r="AW231" i="15" s="1"/>
  <c r="AU378" i="15"/>
  <c r="AV378" i="15" s="1"/>
  <c r="AW378" i="15" s="1"/>
  <c r="AU285" i="15"/>
  <c r="AV285" i="15" s="1"/>
  <c r="AW285" i="15" s="1"/>
  <c r="AU406" i="15"/>
  <c r="AV406" i="15" s="1"/>
  <c r="AW406" i="15" s="1"/>
  <c r="G20" i="24"/>
  <c r="AU391" i="15"/>
  <c r="AV391" i="15" s="1"/>
  <c r="AW391" i="15" s="1"/>
  <c r="AU102" i="15"/>
  <c r="AV102" i="15" s="1"/>
  <c r="AW102" i="15" s="1"/>
  <c r="AV247" i="15"/>
  <c r="AW247" i="15" s="1"/>
  <c r="AU293" i="15"/>
  <c r="AU210" i="15"/>
  <c r="AV210" i="15" s="1"/>
  <c r="AW210" i="15" s="1"/>
  <c r="AU395" i="15"/>
  <c r="AV395" i="15" s="1"/>
  <c r="AW395" i="15" s="1"/>
  <c r="AU177" i="15"/>
  <c r="AV177" i="15" s="1"/>
  <c r="AW177" i="15" s="1"/>
  <c r="AU449" i="15"/>
  <c r="AU309" i="15"/>
  <c r="AU361" i="15"/>
  <c r="AV361" i="15" s="1"/>
  <c r="AW361" i="15" s="1"/>
  <c r="AU435" i="15"/>
  <c r="AV435" i="15" s="1"/>
  <c r="AW435" i="15" s="1"/>
  <c r="G21" i="24"/>
  <c r="AU224" i="15"/>
  <c r="AU112" i="15"/>
  <c r="AV112" i="15" s="1"/>
  <c r="AW112" i="15" s="1"/>
  <c r="AU259" i="15"/>
  <c r="AV259" i="15" s="1"/>
  <c r="AW259" i="15" s="1"/>
  <c r="AU211" i="15"/>
  <c r="AV211" i="15" s="1"/>
  <c r="AW211" i="15" s="1"/>
  <c r="AU149" i="15"/>
  <c r="AV149" i="15" s="1"/>
  <c r="AW149" i="15" s="1"/>
  <c r="AU152" i="15"/>
  <c r="AV152" i="15" s="1"/>
  <c r="AW152" i="15" s="1"/>
  <c r="AU151" i="15"/>
  <c r="AV151" i="15" s="1"/>
  <c r="AW151" i="15" s="1"/>
  <c r="AU209" i="15"/>
  <c r="AV209" i="15" s="1"/>
  <c r="AW209" i="15" s="1"/>
  <c r="AU16" i="15"/>
  <c r="AV16" i="15" s="1"/>
  <c r="AW16" i="15" s="1"/>
  <c r="AV421" i="15"/>
  <c r="AW421" i="15" s="1"/>
  <c r="G24" i="24"/>
  <c r="AU272" i="15"/>
  <c r="AV272" i="15" s="1"/>
  <c r="AW272" i="15" s="1"/>
  <c r="G19" i="24"/>
  <c r="AV115" i="15"/>
  <c r="AW115" i="15" s="1"/>
  <c r="AU235" i="15"/>
  <c r="AU91" i="15"/>
  <c r="AV91" i="15" s="1"/>
  <c r="AW91" i="15" s="1"/>
  <c r="AU432" i="15"/>
  <c r="AV432" i="15" s="1"/>
  <c r="AW432" i="15" s="1"/>
  <c r="AU355" i="15"/>
  <c r="G22" i="24"/>
  <c r="AU299" i="15"/>
  <c r="AV299" i="15" s="1"/>
  <c r="AW299" i="15" s="1"/>
  <c r="AU217" i="15"/>
  <c r="AV217" i="15" s="1"/>
  <c r="AW217" i="15" s="1"/>
  <c r="AU162" i="15"/>
  <c r="AV162" i="15" s="1"/>
  <c r="AW162" i="15" s="1"/>
  <c r="AU59" i="15"/>
  <c r="AV59" i="15" s="1"/>
  <c r="AW59" i="15" s="1"/>
  <c r="AU81" i="15"/>
  <c r="AV81" i="15" s="1"/>
  <c r="AW81" i="15" s="1"/>
  <c r="AU321" i="15"/>
  <c r="AV321" i="15" s="1"/>
  <c r="AW321" i="15" s="1"/>
  <c r="AU251" i="15"/>
  <c r="AV251" i="15" s="1"/>
  <c r="AW251" i="15" s="1"/>
  <c r="AV214" i="15"/>
  <c r="AW214" i="15" s="1"/>
  <c r="AU21" i="15"/>
  <c r="AV21" i="15" s="1"/>
  <c r="AW21" i="15" s="1"/>
  <c r="AV5" i="15"/>
  <c r="AW5" i="15" s="1"/>
  <c r="AU371" i="15"/>
  <c r="AV371" i="15" s="1"/>
  <c r="AW371" i="15" s="1"/>
  <c r="AU145" i="15"/>
  <c r="AV145" i="15" s="1"/>
  <c r="AW145" i="15" s="1"/>
  <c r="AU412" i="15"/>
  <c r="AU263" i="15"/>
  <c r="AV263" i="15" s="1"/>
  <c r="AW263" i="15" s="1"/>
  <c r="AU95" i="15"/>
  <c r="AV95" i="15" s="1"/>
  <c r="AW95" i="15" s="1"/>
  <c r="AU186" i="15"/>
  <c r="AV186" i="15" s="1"/>
  <c r="AW186" i="15" s="1"/>
  <c r="AU97" i="15"/>
  <c r="AV97" i="15" s="1"/>
  <c r="AW97" i="15" s="1"/>
  <c r="AU196" i="15"/>
  <c r="AV196" i="15" s="1"/>
  <c r="AW196" i="15" s="1"/>
  <c r="AU193" i="15"/>
  <c r="AV193" i="15" s="1"/>
  <c r="AW193" i="15" s="1"/>
  <c r="AU261" i="15"/>
  <c r="AV261" i="15" s="1"/>
  <c r="AW261" i="15" s="1"/>
  <c r="AV46" i="15"/>
  <c r="AW46" i="15" s="1"/>
  <c r="AU57" i="15"/>
  <c r="AV57" i="15" s="1"/>
  <c r="AW57" i="15" s="1"/>
  <c r="AV45" i="15"/>
  <c r="AW45" i="15" s="1"/>
  <c r="AU200" i="15"/>
  <c r="AV200" i="15" s="1"/>
  <c r="AW200" i="15" s="1"/>
  <c r="AU148" i="15"/>
  <c r="AV148" i="15" s="1"/>
  <c r="AW148" i="15" s="1"/>
  <c r="AU312" i="15"/>
  <c r="AV312" i="15" s="1"/>
  <c r="AW312" i="15" s="1"/>
  <c r="AU42" i="15"/>
  <c r="AV42" i="15" s="1"/>
  <c r="AW42" i="15" s="1"/>
  <c r="AV192" i="15"/>
  <c r="AW192" i="15" s="1"/>
  <c r="AU48" i="15"/>
  <c r="AV48" i="15" s="1"/>
  <c r="AW48" i="15" s="1"/>
  <c r="AU336" i="15"/>
  <c r="AV336" i="15" s="1"/>
  <c r="AW336" i="15" s="1"/>
  <c r="AU239" i="15"/>
  <c r="AV239" i="15" s="1"/>
  <c r="AW239" i="15" s="1"/>
  <c r="AU204" i="15"/>
  <c r="AV204" i="15" s="1"/>
  <c r="AW204" i="15" s="1"/>
  <c r="AV155" i="15"/>
  <c r="AW155" i="15" s="1"/>
  <c r="AU428" i="15"/>
  <c r="AU19" i="15"/>
  <c r="AV19" i="15" s="1"/>
  <c r="AW19" i="15" s="1"/>
  <c r="AU254" i="15"/>
  <c r="AV254" i="15" s="1"/>
  <c r="AW254" i="15" s="1"/>
  <c r="AU179" i="15"/>
  <c r="AV179" i="15" s="1"/>
  <c r="AW179" i="15" s="1"/>
  <c r="AU94" i="15"/>
  <c r="AV94" i="15" s="1"/>
  <c r="AW94" i="15" s="1"/>
  <c r="AU85" i="15"/>
  <c r="AV85" i="15" s="1"/>
  <c r="AW85" i="15" s="1"/>
  <c r="AU7" i="15"/>
  <c r="AV7" i="15" s="1"/>
  <c r="AW7" i="15" s="1"/>
  <c r="AU137" i="15"/>
  <c r="AV137" i="15" s="1"/>
  <c r="AW137" i="15" s="1"/>
  <c r="AU207" i="15"/>
  <c r="AV207" i="15" s="1"/>
  <c r="AW207" i="15" s="1"/>
  <c r="AU69" i="15"/>
  <c r="AV69" i="15" s="1"/>
  <c r="AW69" i="15" s="1"/>
  <c r="AU38" i="15"/>
  <c r="AV38" i="15" s="1"/>
  <c r="AW38" i="15" s="1"/>
  <c r="AU202" i="15"/>
  <c r="AV202" i="15" s="1"/>
  <c r="AW202" i="15" s="1"/>
  <c r="AU161" i="15"/>
  <c r="AV161" i="15" s="1"/>
  <c r="AW161" i="15" s="1"/>
  <c r="AU36" i="15"/>
  <c r="AV36" i="15" s="1"/>
  <c r="AW36" i="15" s="1"/>
  <c r="AU139" i="15"/>
  <c r="AV139" i="15" s="1"/>
  <c r="AW139" i="15" s="1"/>
  <c r="AU101" i="15"/>
  <c r="AV101" i="15" s="1"/>
  <c r="AW101" i="15" s="1"/>
  <c r="AV380" i="15"/>
  <c r="AW380" i="15" s="1"/>
  <c r="AU298" i="15"/>
  <c r="AU341" i="15"/>
  <c r="AV341" i="15" s="1"/>
  <c r="AW341" i="15" s="1"/>
  <c r="AU199" i="15"/>
  <c r="AV199" i="15" s="1"/>
  <c r="AW199" i="15" s="1"/>
  <c r="AU129" i="15"/>
  <c r="AV129" i="15" s="1"/>
  <c r="AW129" i="15" s="1"/>
  <c r="H5" i="20"/>
  <c r="AU297" i="15"/>
  <c r="AU90" i="15"/>
  <c r="AV90" i="15" s="1"/>
  <c r="AW90" i="15" s="1"/>
  <c r="AU58" i="15"/>
  <c r="AV58" i="15" s="1"/>
  <c r="AW58" i="15" s="1"/>
  <c r="AV387" i="15"/>
  <c r="AW387" i="15" s="1"/>
  <c r="AV213" i="15"/>
  <c r="AW213" i="15" s="1"/>
  <c r="AU44" i="15"/>
  <c r="AV44" i="15" s="1"/>
  <c r="AW44" i="15" s="1"/>
  <c r="AU169" i="15"/>
  <c r="AV169" i="15" s="1"/>
  <c r="AW169" i="15" s="1"/>
  <c r="AU93" i="15"/>
  <c r="AV93" i="15" s="1"/>
  <c r="AW93" i="15" s="1"/>
  <c r="AU359" i="15"/>
  <c r="AU482" i="15"/>
  <c r="AV482" i="15" s="1"/>
  <c r="AW482" i="15" s="1"/>
  <c r="AU172" i="15"/>
  <c r="AV172" i="15" s="1"/>
  <c r="AW172" i="15" s="1"/>
  <c r="AU75" i="15"/>
  <c r="AV75" i="15" s="1"/>
  <c r="AW75" i="15" s="1"/>
  <c r="AU234" i="15"/>
  <c r="AV234" i="15" s="1"/>
  <c r="AW234" i="15" s="1"/>
  <c r="AU106" i="15"/>
  <c r="AV106" i="15" s="1"/>
  <c r="AW106" i="15" s="1"/>
  <c r="AW491" i="15"/>
  <c r="AU379" i="15"/>
  <c r="AV379" i="15" s="1"/>
  <c r="AW379" i="15" s="1"/>
  <c r="AU174" i="15"/>
  <c r="AV174" i="15" s="1"/>
  <c r="AW174" i="15" s="1"/>
  <c r="AU454" i="15"/>
  <c r="AV454" i="15" s="1"/>
  <c r="AW454" i="15" s="1"/>
  <c r="AU419" i="15"/>
  <c r="AV419" i="15" s="1"/>
  <c r="AW419" i="15" s="1"/>
  <c r="AU79" i="15"/>
  <c r="AV79" i="15" s="1"/>
  <c r="AW79" i="15" s="1"/>
  <c r="AV159" i="15"/>
  <c r="AW159" i="15" s="1"/>
  <c r="AU475" i="15"/>
  <c r="AV475" i="15" s="1"/>
  <c r="AW475" i="15" s="1"/>
  <c r="AU440" i="15"/>
  <c r="AV440" i="15" s="1"/>
  <c r="AW440" i="15" s="1"/>
  <c r="AU282" i="15"/>
  <c r="AV282" i="15" s="1"/>
  <c r="AW282" i="15" s="1"/>
  <c r="AU343" i="15"/>
  <c r="AV343" i="15" s="1"/>
  <c r="AW343" i="15" s="1"/>
  <c r="AU478" i="15"/>
  <c r="AV478" i="15" s="1"/>
  <c r="AW478" i="15" s="1"/>
  <c r="AU266" i="15"/>
  <c r="AV266" i="15" s="1"/>
  <c r="AW266" i="15" s="1"/>
  <c r="AU264" i="15"/>
  <c r="AV8" i="15"/>
  <c r="AW8" i="15" s="1"/>
  <c r="AU375" i="15"/>
  <c r="AV375" i="15" s="1"/>
  <c r="AW375" i="15" s="1"/>
  <c r="AU487" i="15"/>
  <c r="AV487" i="15" s="1"/>
  <c r="AW487" i="15" s="1"/>
  <c r="AU31" i="15"/>
  <c r="AV31" i="15" s="1"/>
  <c r="AW31" i="15" s="1"/>
  <c r="AU342" i="15"/>
  <c r="AV342" i="15" s="1"/>
  <c r="AW342" i="15" s="1"/>
  <c r="AU416" i="15"/>
  <c r="AV416" i="15" s="1"/>
  <c r="AW416" i="15" s="1"/>
  <c r="AU324" i="15"/>
  <c r="AV324" i="15" s="1"/>
  <c r="AW324" i="15" s="1"/>
  <c r="AU308" i="15"/>
  <c r="AV308" i="15" s="1"/>
  <c r="AW308" i="15" s="1"/>
  <c r="AU203" i="15"/>
  <c r="AV203" i="15" s="1"/>
  <c r="AW203" i="15" s="1"/>
  <c r="AU72" i="15"/>
  <c r="AV72" i="15" s="1"/>
  <c r="AW72" i="15" s="1"/>
  <c r="AU467" i="15"/>
  <c r="AU150" i="15"/>
  <c r="AV150" i="15" s="1"/>
  <c r="AW150" i="15" s="1"/>
  <c r="AU314" i="15"/>
  <c r="AV314" i="15" s="1"/>
  <c r="AW314" i="15" s="1"/>
  <c r="AV410" i="15"/>
  <c r="AW410" i="15" s="1"/>
  <c r="AU64" i="15"/>
  <c r="AV64" i="15" s="1"/>
  <c r="AW64" i="15" s="1"/>
  <c r="AU476" i="15"/>
  <c r="AV476" i="15" s="1"/>
  <c r="AW476" i="15" s="1"/>
  <c r="AU130" i="15"/>
  <c r="AV130" i="15" s="1"/>
  <c r="AW130" i="15" s="1"/>
  <c r="AU388" i="15"/>
  <c r="AU87" i="15"/>
  <c r="AV87" i="15" s="1"/>
  <c r="AW87" i="15" s="1"/>
  <c r="AU307" i="15"/>
  <c r="AV307" i="15" s="1"/>
  <c r="AW307" i="15" s="1"/>
  <c r="AU283" i="15"/>
  <c r="AV283" i="15" s="1"/>
  <c r="AW283" i="15" s="1"/>
  <c r="AU229" i="15"/>
  <c r="AU105" i="15"/>
  <c r="AV105" i="15" s="1"/>
  <c r="AW105" i="15" s="1"/>
  <c r="AU141" i="15"/>
  <c r="AU122" i="15"/>
  <c r="AV122" i="15" s="1"/>
  <c r="AW122" i="15" s="1"/>
  <c r="AU194" i="15"/>
  <c r="AV194" i="15" s="1"/>
  <c r="AW194" i="15" s="1"/>
  <c r="AU372" i="15"/>
  <c r="AV372" i="15" s="1"/>
  <c r="AW372" i="15" s="1"/>
  <c r="AU181" i="15"/>
  <c r="AV181" i="15" s="1"/>
  <c r="AW181" i="15" s="1"/>
  <c r="AU240" i="15"/>
  <c r="AV240" i="15" s="1"/>
  <c r="AW240" i="15" s="1"/>
  <c r="AU117" i="15"/>
  <c r="AV117" i="15" s="1"/>
  <c r="AW117" i="15" s="1"/>
  <c r="AU284" i="15"/>
  <c r="AU25" i="15"/>
  <c r="AV25" i="15" s="1"/>
  <c r="AW25" i="15" s="1"/>
  <c r="AU337" i="15"/>
  <c r="AV337" i="15" s="1"/>
  <c r="AW337" i="15" s="1"/>
  <c r="AU226" i="15"/>
  <c r="AV226" i="15" s="1"/>
  <c r="AW226" i="15" s="1"/>
  <c r="AU287" i="15"/>
  <c r="AV287" i="15" s="1"/>
  <c r="AW287" i="15" s="1"/>
  <c r="AU394" i="15"/>
  <c r="AV394" i="15" s="1"/>
  <c r="AW394" i="15" s="1"/>
  <c r="AU316" i="15"/>
  <c r="AW547" i="15"/>
  <c r="AV2" i="22"/>
  <c r="AO2" i="22"/>
  <c r="T16" i="20"/>
  <c r="S16" i="20"/>
  <c r="R16" i="20"/>
  <c r="Q16" i="20"/>
  <c r="P16" i="20"/>
  <c r="O16" i="20"/>
  <c r="B13" i="20"/>
  <c r="AU126" i="15"/>
  <c r="AV126" i="15" s="1"/>
  <c r="AW126" i="15" s="1"/>
  <c r="AU80" i="15"/>
  <c r="AV80" i="15" s="1"/>
  <c r="AW80" i="15" s="1"/>
  <c r="AU458" i="15"/>
  <c r="AV458" i="15" s="1"/>
  <c r="AW458" i="15" s="1"/>
  <c r="AV131" i="15"/>
  <c r="AW131" i="15" s="1"/>
  <c r="AV428" i="15"/>
  <c r="AW428" i="15" s="1"/>
  <c r="AV355" i="15"/>
  <c r="AW355" i="15" s="1"/>
  <c r="AU484" i="15"/>
  <c r="AU132" i="15"/>
  <c r="AU453" i="15"/>
  <c r="AV453" i="15" s="1"/>
  <c r="AW453" i="15" s="1"/>
  <c r="AV316" i="15"/>
  <c r="AW316" i="15" s="1"/>
  <c r="AU275" i="15"/>
  <c r="AV275" i="15" s="1"/>
  <c r="AW275" i="15" s="1"/>
  <c r="AU303" i="15"/>
  <c r="AV303" i="15" s="1"/>
  <c r="AW303" i="15" s="1"/>
  <c r="AU381" i="15"/>
  <c r="AV381" i="15" s="1"/>
  <c r="AW381" i="15" s="1"/>
  <c r="AU470" i="15"/>
  <c r="AV470" i="15" s="1"/>
  <c r="AW470" i="15" s="1"/>
  <c r="AU92" i="15"/>
  <c r="AV92" i="15" s="1"/>
  <c r="AW92" i="15" s="1"/>
  <c r="AU184" i="15"/>
  <c r="AU358" i="15"/>
  <c r="AV358" i="15" s="1"/>
  <c r="AW358" i="15" s="1"/>
  <c r="AU302" i="15"/>
  <c r="AU274" i="15"/>
  <c r="AV274" i="15" s="1"/>
  <c r="AW274" i="15" s="1"/>
  <c r="AU175" i="15"/>
  <c r="AV175" i="15" s="1"/>
  <c r="AW175" i="15" s="1"/>
  <c r="AU17" i="15"/>
  <c r="AU271" i="15"/>
  <c r="AV271" i="15" s="1"/>
  <c r="AW271" i="15" s="1"/>
  <c r="AU408" i="15"/>
  <c r="AV408" i="15" s="1"/>
  <c r="AW408" i="15" s="1"/>
  <c r="AU110" i="15"/>
  <c r="AV110" i="15" s="1"/>
  <c r="AW110" i="15" s="1"/>
  <c r="AU441" i="15"/>
  <c r="AV441" i="15" s="1"/>
  <c r="AW441" i="15" s="1"/>
  <c r="AU221" i="15"/>
  <c r="AV221" i="15" s="1"/>
  <c r="AW221" i="15" s="1"/>
  <c r="AU118" i="15"/>
  <c r="AV118" i="15" s="1"/>
  <c r="AW118" i="15" s="1"/>
  <c r="AU73" i="15"/>
  <c r="AV73" i="15" s="1"/>
  <c r="AW73" i="15" s="1"/>
  <c r="AU165" i="15"/>
  <c r="AV165" i="15" s="1"/>
  <c r="AW165" i="15" s="1"/>
  <c r="AU22" i="15"/>
  <c r="AV22" i="15" s="1"/>
  <c r="AW22" i="15" s="1"/>
  <c r="AU402" i="15"/>
  <c r="AV402" i="15" s="1"/>
  <c r="AW402" i="15" s="1"/>
  <c r="AU457" i="15"/>
  <c r="AV457" i="15" s="1"/>
  <c r="AW457" i="15" s="1"/>
  <c r="AU244" i="15"/>
  <c r="AV244" i="15" s="1"/>
  <c r="AW244" i="15" s="1"/>
  <c r="AU471" i="15"/>
  <c r="AV471" i="15" s="1"/>
  <c r="AW471" i="15" s="1"/>
  <c r="AU356" i="15"/>
  <c r="AV356" i="15" s="1"/>
  <c r="AW356" i="15" s="1"/>
  <c r="AU281" i="15"/>
  <c r="AU37" i="15"/>
  <c r="AV37" i="15" s="1"/>
  <c r="AW37" i="15" s="1"/>
  <c r="AV464" i="15"/>
  <c r="AW464" i="15" s="1"/>
  <c r="AQ540" i="15"/>
  <c r="AU317" i="15"/>
  <c r="AV317" i="15" s="1"/>
  <c r="AW317" i="15" s="1"/>
  <c r="AU280" i="15"/>
  <c r="AV280" i="15" s="1"/>
  <c r="AW280" i="15" s="1"/>
  <c r="AU178" i="15"/>
  <c r="AV178" i="15" s="1"/>
  <c r="AW178" i="15" s="1"/>
  <c r="AU223" i="15"/>
  <c r="AV223" i="15" s="1"/>
  <c r="AW223" i="15" s="1"/>
  <c r="AU220" i="15"/>
  <c r="AV220" i="15" s="1"/>
  <c r="AW220" i="15" s="1"/>
  <c r="AU390" i="15"/>
  <c r="AV390" i="15" s="1"/>
  <c r="AW390" i="15" s="1"/>
  <c r="AU335" i="15"/>
  <c r="AV335" i="15" s="1"/>
  <c r="AW335" i="15" s="1"/>
  <c r="AU322" i="15"/>
  <c r="AV322" i="15" s="1"/>
  <c r="AW322" i="15" s="1"/>
  <c r="AU310" i="15"/>
  <c r="AV310" i="15" s="1"/>
  <c r="AW310" i="15" s="1"/>
  <c r="AU233" i="15"/>
  <c r="AV233" i="15" s="1"/>
  <c r="AW233" i="15" s="1"/>
  <c r="AU418" i="15"/>
  <c r="AV418" i="15" s="1"/>
  <c r="AW418" i="15" s="1"/>
  <c r="AU296" i="15"/>
  <c r="AV296" i="15" s="1"/>
  <c r="AW296" i="15" s="1"/>
  <c r="AU332" i="15"/>
  <c r="AV332" i="15" s="1"/>
  <c r="AW332" i="15" s="1"/>
  <c r="AU486" i="15"/>
  <c r="AV486" i="15" s="1"/>
  <c r="AW486" i="15" s="1"/>
  <c r="AU225" i="15"/>
  <c r="AV225" i="15" s="1"/>
  <c r="AW225" i="15" s="1"/>
  <c r="AU242" i="15"/>
  <c r="AV242" i="15" s="1"/>
  <c r="AW242" i="15" s="1"/>
  <c r="AU154" i="15"/>
  <c r="AV154" i="15" s="1"/>
  <c r="AW154" i="15" s="1"/>
  <c r="AU258" i="15"/>
  <c r="AV258" i="15" s="1"/>
  <c r="AW258" i="15" s="1"/>
  <c r="AU462" i="15"/>
  <c r="AV462" i="15" s="1"/>
  <c r="AW462" i="15" s="1"/>
  <c r="AU477" i="15"/>
  <c r="AV477" i="15" s="1"/>
  <c r="AW477" i="15" s="1"/>
  <c r="AU290" i="15"/>
  <c r="AV290" i="15" s="1"/>
  <c r="AW290" i="15" s="1"/>
  <c r="AU35" i="15"/>
  <c r="AV35" i="15" s="1"/>
  <c r="AW35" i="15" s="1"/>
  <c r="AU422" i="15"/>
  <c r="AV422" i="15" s="1"/>
  <c r="AW422" i="15" s="1"/>
  <c r="AU306" i="15"/>
  <c r="AV306" i="15" s="1"/>
  <c r="AW306" i="15" s="1"/>
  <c r="AQ492" i="15"/>
  <c r="AQ503" i="15"/>
  <c r="AU65" i="15"/>
  <c r="AV65" i="15" s="1"/>
  <c r="AW65" i="15" s="1"/>
  <c r="AU11" i="15"/>
  <c r="AV11" i="15" s="1"/>
  <c r="AW11" i="15" s="1"/>
  <c r="AU433" i="15"/>
  <c r="AV433" i="15" s="1"/>
  <c r="AW433" i="15" s="1"/>
  <c r="AU407" i="15"/>
  <c r="AV407" i="15" s="1"/>
  <c r="AW407" i="15" s="1"/>
  <c r="AU426" i="15"/>
  <c r="AV426" i="15" s="1"/>
  <c r="AW426" i="15" s="1"/>
  <c r="AV309" i="15"/>
  <c r="AW309" i="15" s="1"/>
  <c r="AU170" i="15"/>
  <c r="AV170" i="15" s="1"/>
  <c r="AW170" i="15" s="1"/>
  <c r="AU373" i="15"/>
  <c r="AV373" i="15" s="1"/>
  <c r="AW373" i="15" s="1"/>
  <c r="AU111" i="15"/>
  <c r="AV111" i="15" s="1"/>
  <c r="AW111" i="15" s="1"/>
  <c r="AU190" i="15"/>
  <c r="AV190" i="15" s="1"/>
  <c r="AW190" i="15" s="1"/>
  <c r="C6" i="20"/>
  <c r="AU54" i="15"/>
  <c r="AV54" i="15" s="1"/>
  <c r="AW54" i="15" s="1"/>
  <c r="AU104" i="15"/>
  <c r="AV104" i="15" s="1"/>
  <c r="AW104" i="15" s="1"/>
  <c r="AU392" i="15"/>
  <c r="AV392" i="15" s="1"/>
  <c r="AW392" i="15" s="1"/>
  <c r="AU488" i="15"/>
  <c r="AV488" i="15" s="1"/>
  <c r="AW488" i="15" s="1"/>
  <c r="AU438" i="15"/>
  <c r="AV438" i="15" s="1"/>
  <c r="AW438" i="15" s="1"/>
  <c r="AU195" i="15"/>
  <c r="AV195" i="15" s="1"/>
  <c r="AW195" i="15" s="1"/>
  <c r="AU346" i="15"/>
  <c r="AU156" i="15"/>
  <c r="AV156" i="15" s="1"/>
  <c r="AW156" i="15" s="1"/>
  <c r="AU423" i="15"/>
  <c r="AV423" i="15" s="1"/>
  <c r="AW423" i="15" s="1"/>
  <c r="AU455" i="15"/>
  <c r="AV455" i="15" s="1"/>
  <c r="AW455" i="15" s="1"/>
  <c r="AU144" i="15"/>
  <c r="AV144" i="15" s="1"/>
  <c r="AW144" i="15" s="1"/>
  <c r="AU386" i="15"/>
  <c r="AV386" i="15" s="1"/>
  <c r="AW386" i="15" s="1"/>
  <c r="AU250" i="15"/>
  <c r="AV250" i="15" s="1"/>
  <c r="AW250" i="15" s="1"/>
  <c r="AU114" i="15"/>
  <c r="AV114" i="15" s="1"/>
  <c r="AW114" i="15" s="1"/>
  <c r="AV68" i="15"/>
  <c r="AW68" i="15" s="1"/>
  <c r="AU67" i="15"/>
  <c r="AV67" i="15" s="1"/>
  <c r="AW67" i="15" s="1"/>
  <c r="AV359" i="15"/>
  <c r="AW359" i="15" s="1"/>
  <c r="AU3" i="15"/>
  <c r="AV3" i="15" s="1"/>
  <c r="AW3" i="15" s="1"/>
  <c r="AU465" i="15"/>
  <c r="AV465" i="15" s="1"/>
  <c r="AW465" i="15" s="1"/>
  <c r="AU256" i="15"/>
  <c r="AV256" i="15" s="1"/>
  <c r="AW256" i="15" s="1"/>
  <c r="AU43" i="15"/>
  <c r="AV43" i="15" s="1"/>
  <c r="AW43" i="15" s="1"/>
  <c r="AU61" i="15"/>
  <c r="AV61" i="15" s="1"/>
  <c r="AW61" i="15" s="1"/>
  <c r="AU60" i="15"/>
  <c r="AV60" i="15" s="1"/>
  <c r="AW60" i="15" s="1"/>
  <c r="AV291" i="15"/>
  <c r="AW291" i="15" s="1"/>
  <c r="AU365" i="15"/>
  <c r="AU397" i="15"/>
  <c r="AV397" i="15" s="1"/>
  <c r="AW397" i="15" s="1"/>
  <c r="AU206" i="15"/>
  <c r="AV206" i="15" s="1"/>
  <c r="AW206" i="15" s="1"/>
  <c r="AU41" i="15"/>
  <c r="AV41" i="15" s="1"/>
  <c r="AW41" i="15" s="1"/>
  <c r="AU113" i="15"/>
  <c r="AV113" i="15" s="1"/>
  <c r="AW113" i="15" s="1"/>
  <c r="AU222" i="15"/>
  <c r="AV222" i="15" s="1"/>
  <c r="AW222" i="15" s="1"/>
  <c r="AU468" i="15"/>
  <c r="AV468" i="15" s="1"/>
  <c r="AW468" i="15" s="1"/>
  <c r="AV449" i="15"/>
  <c r="AW449" i="15" s="1"/>
  <c r="AU366" i="15"/>
  <c r="AV366" i="15" s="1"/>
  <c r="AW366" i="15" s="1"/>
  <c r="AU257" i="15"/>
  <c r="AV257" i="15" s="1"/>
  <c r="AW257" i="15" s="1"/>
  <c r="AU252" i="15"/>
  <c r="AV252" i="15" s="1"/>
  <c r="AW252" i="15" s="1"/>
  <c r="AV382" i="15"/>
  <c r="AW382" i="15" s="1"/>
  <c r="AV467" i="15"/>
  <c r="AW467" i="15" s="1"/>
  <c r="AU443" i="15"/>
  <c r="AV443" i="15" s="1"/>
  <c r="AW443" i="15" s="1"/>
  <c r="AU167" i="15"/>
  <c r="AV167" i="15" s="1"/>
  <c r="AW167" i="15" s="1"/>
  <c r="AU71" i="15"/>
  <c r="AV71" i="15" s="1"/>
  <c r="AW71" i="15" s="1"/>
  <c r="AV284" i="15"/>
  <c r="AW284" i="15" s="1"/>
  <c r="AU66" i="15"/>
  <c r="AV66" i="15" s="1"/>
  <c r="AW66" i="15" s="1"/>
  <c r="AV492" i="15"/>
  <c r="AW492" i="15" s="1"/>
  <c r="AU393" i="15"/>
  <c r="AV393" i="15" s="1"/>
  <c r="AW393" i="15" s="1"/>
  <c r="AU53" i="15"/>
  <c r="AV53" i="15" s="1"/>
  <c r="AW53" i="15" s="1"/>
  <c r="AR547" i="15"/>
  <c r="AU249" i="15"/>
  <c r="AV249" i="15" s="1"/>
  <c r="AW249" i="15" s="1"/>
  <c r="AU50" i="15"/>
  <c r="AV50" i="15" s="1"/>
  <c r="AW50" i="15" s="1"/>
  <c r="AU96" i="15"/>
  <c r="AV96" i="15" s="1"/>
  <c r="AW96" i="15" s="1"/>
  <c r="AU147" i="15"/>
  <c r="AV147" i="15" s="1"/>
  <c r="AW147" i="15" s="1"/>
  <c r="AU383" i="15"/>
  <c r="AV383" i="15" s="1"/>
  <c r="AW383" i="15" s="1"/>
  <c r="AU396" i="15"/>
  <c r="AV396" i="15" s="1"/>
  <c r="AW396" i="15" s="1"/>
  <c r="AU14" i="15"/>
  <c r="AV14" i="15" s="1"/>
  <c r="AW14" i="15" s="1"/>
  <c r="AU188" i="15"/>
  <c r="AV188" i="15" s="1"/>
  <c r="AW188" i="15" s="1"/>
  <c r="AU360" i="15"/>
  <c r="AV360" i="15" s="1"/>
  <c r="AW360" i="15" s="1"/>
  <c r="AU469" i="15"/>
  <c r="AV469" i="15" s="1"/>
  <c r="AW469" i="15" s="1"/>
  <c r="AU33" i="15"/>
  <c r="AV33" i="15" s="1"/>
  <c r="AW33" i="15" s="1"/>
  <c r="AU2" i="15"/>
  <c r="AU164" i="15"/>
  <c r="AV164" i="15" s="1"/>
  <c r="AW164" i="15" s="1"/>
  <c r="AU269" i="15"/>
  <c r="AV269" i="15" s="1"/>
  <c r="AW269" i="15" s="1"/>
  <c r="AU295" i="15"/>
  <c r="AV295" i="15" s="1"/>
  <c r="AW295" i="15" s="1"/>
  <c r="AU328" i="15"/>
  <c r="AV328" i="15" s="1"/>
  <c r="AW328" i="15" s="1"/>
  <c r="AU401" i="15"/>
  <c r="AV401" i="15" s="1"/>
  <c r="AW401" i="15" s="1"/>
  <c r="AU191" i="15"/>
  <c r="AV191" i="15" s="1"/>
  <c r="AW191" i="15" s="1"/>
  <c r="AV496" i="15"/>
  <c r="AU153" i="15"/>
  <c r="AV153" i="15" s="1"/>
  <c r="AW153" i="15" s="1"/>
  <c r="AU163" i="15"/>
  <c r="AV163" i="15" s="1"/>
  <c r="AW163" i="15" s="1"/>
  <c r="AU236" i="15"/>
  <c r="AV236" i="15" s="1"/>
  <c r="AW236" i="15" s="1"/>
  <c r="AU474" i="15"/>
  <c r="AV474" i="15" s="1"/>
  <c r="AW474" i="15" s="1"/>
  <c r="AU461" i="15"/>
  <c r="AU331" i="15"/>
  <c r="AV331" i="15" s="1"/>
  <c r="AW331" i="15" s="1"/>
  <c r="AU142" i="15"/>
  <c r="AV142" i="15" s="1"/>
  <c r="AW142" i="15" s="1"/>
  <c r="AV264" i="15"/>
  <c r="AW264" i="15" s="1"/>
  <c r="AV49" i="15"/>
  <c r="AW49" i="15" s="1"/>
  <c r="AV235" i="15"/>
  <c r="AW235" i="15" s="1"/>
  <c r="AU218" i="15"/>
  <c r="AV218" i="15" s="1"/>
  <c r="AW218" i="15" s="1"/>
  <c r="AU253" i="15"/>
  <c r="AV253" i="15" s="1"/>
  <c r="AW253" i="15" s="1"/>
  <c r="AU278" i="15"/>
  <c r="AV278" i="15" s="1"/>
  <c r="AW278" i="15" s="1"/>
  <c r="AU415" i="15"/>
  <c r="AV415" i="15" s="1"/>
  <c r="AW415" i="15" s="1"/>
  <c r="AU173" i="15"/>
  <c r="AV173" i="15" s="1"/>
  <c r="AW173" i="15" s="1"/>
  <c r="AU123" i="15"/>
  <c r="AV123" i="15" s="1"/>
  <c r="AW123" i="15" s="1"/>
  <c r="AV388" i="15"/>
  <c r="AW388" i="15" s="1"/>
  <c r="AU52" i="15"/>
  <c r="AV52" i="15" s="1"/>
  <c r="AW52" i="15" s="1"/>
  <c r="AU276" i="15"/>
  <c r="AV276" i="15" s="1"/>
  <c r="AW276" i="15" s="1"/>
  <c r="AU82" i="15"/>
  <c r="AV82" i="15" s="1"/>
  <c r="AW82" i="15" s="1"/>
  <c r="AU20" i="15"/>
  <c r="AV20" i="15" s="1"/>
  <c r="AW20" i="15" s="1"/>
  <c r="AU63" i="15"/>
  <c r="AV63" i="15" s="1"/>
  <c r="AW63" i="15" s="1"/>
  <c r="AU88" i="15"/>
  <c r="AV88" i="15" s="1"/>
  <c r="AW88" i="15" s="1"/>
  <c r="AU32" i="15"/>
  <c r="AV32" i="15" s="1"/>
  <c r="AW32" i="15" s="1"/>
  <c r="AU288" i="15"/>
  <c r="AV288" i="15" s="1"/>
  <c r="AW288" i="15" s="1"/>
  <c r="AV28" i="15"/>
  <c r="AW28" i="15" s="1"/>
  <c r="AU305" i="15"/>
  <c r="AV305" i="15" s="1"/>
  <c r="AW305" i="15" s="1"/>
  <c r="AU201" i="15"/>
  <c r="AV201" i="15" s="1"/>
  <c r="AW201" i="15" s="1"/>
  <c r="AU315" i="15"/>
  <c r="AV315" i="15" s="1"/>
  <c r="AW315" i="15" s="1"/>
  <c r="AU15" i="15"/>
  <c r="AV15" i="15" s="1"/>
  <c r="AW15" i="15" s="1"/>
  <c r="AU313" i="15"/>
  <c r="AV313" i="15" s="1"/>
  <c r="AW313" i="15" s="1"/>
  <c r="AU238" i="15"/>
  <c r="AV238" i="15" s="1"/>
  <c r="AW238" i="15" s="1"/>
  <c r="AU180" i="15"/>
  <c r="AV180" i="15" s="1"/>
  <c r="AW180" i="15" s="1"/>
  <c r="AU134" i="15"/>
  <c r="AV134" i="15" s="1"/>
  <c r="AW134" i="15" s="1"/>
  <c r="AU4" i="15"/>
  <c r="AV4" i="15" s="1"/>
  <c r="AW4" i="15" s="1"/>
  <c r="AV448" i="15"/>
  <c r="AW448" i="15" s="1"/>
  <c r="AU456" i="15"/>
  <c r="AV456" i="15" s="1"/>
  <c r="AW456" i="15" s="1"/>
  <c r="AU109" i="15"/>
  <c r="AV109" i="15" s="1"/>
  <c r="AW109" i="15" s="1"/>
  <c r="AU208" i="15"/>
  <c r="AV208" i="15" s="1"/>
  <c r="AW208" i="15" s="1"/>
  <c r="AU78" i="15"/>
  <c r="AV78" i="15" s="1"/>
  <c r="AW78" i="15" s="1"/>
  <c r="AU265" i="15"/>
  <c r="AV265" i="15" s="1"/>
  <c r="AW265" i="15" s="1"/>
  <c r="AU473" i="15"/>
  <c r="AV473" i="15" s="1"/>
  <c r="AW473" i="15" s="1"/>
  <c r="N16" i="20"/>
  <c r="H20" i="20"/>
  <c r="AV481" i="15"/>
  <c r="AW481" i="15" s="1"/>
  <c r="AU227" i="15"/>
  <c r="AV227" i="15" s="1"/>
  <c r="AW227" i="15" s="1"/>
  <c r="AU216" i="15"/>
  <c r="AV216" i="15" s="1"/>
  <c r="AW216" i="15" s="1"/>
  <c r="AV498" i="15"/>
  <c r="AW498" i="15" s="1"/>
  <c r="AU363" i="15"/>
  <c r="AV363" i="15" s="1"/>
  <c r="AW363" i="15" s="1"/>
  <c r="AV23" i="15"/>
  <c r="AW23" i="15" s="1"/>
  <c r="AV340" i="15"/>
  <c r="AW340" i="15" s="1"/>
  <c r="AU205" i="15"/>
  <c r="AV205" i="15" s="1"/>
  <c r="AW205" i="15" s="1"/>
  <c r="AV344" i="15"/>
  <c r="AW344" i="15" s="1"/>
  <c r="AU189" i="15"/>
  <c r="AV189" i="15" s="1"/>
  <c r="AW189" i="15" s="1"/>
  <c r="AV297" i="15"/>
  <c r="AW297" i="15" s="1"/>
  <c r="AU10" i="15"/>
  <c r="AV10" i="15" s="1"/>
  <c r="AW10" i="15" s="1"/>
  <c r="AU472" i="15"/>
  <c r="AV472" i="15" s="1"/>
  <c r="AW472" i="15" s="1"/>
  <c r="AU70" i="15"/>
  <c r="AV70" i="15" s="1"/>
  <c r="AW70" i="15" s="1"/>
  <c r="AU385" i="15"/>
  <c r="AV385" i="15" s="1"/>
  <c r="AW385" i="15" s="1"/>
  <c r="AU357" i="15"/>
  <c r="AV357" i="15" s="1"/>
  <c r="AW357" i="15" s="1"/>
  <c r="AU171" i="15"/>
  <c r="AV171" i="15" s="1"/>
  <c r="AW171" i="15" s="1"/>
  <c r="AU168" i="15"/>
  <c r="AV168" i="15" s="1"/>
  <c r="AW168" i="15" s="1"/>
  <c r="AU83" i="15"/>
  <c r="AV83" i="15" s="1"/>
  <c r="AW83" i="15" s="1"/>
  <c r="AU27" i="15"/>
  <c r="AV27" i="15" s="1"/>
  <c r="AW27" i="15" s="1"/>
  <c r="AU13" i="15"/>
  <c r="AV13" i="15" s="1"/>
  <c r="AW13" i="15" s="1"/>
  <c r="AU62" i="15"/>
  <c r="AV62" i="15" s="1"/>
  <c r="AW62" i="15" s="1"/>
  <c r="AU318" i="15"/>
  <c r="AV318" i="15" s="1"/>
  <c r="AW318" i="15" s="1"/>
  <c r="AU345" i="15"/>
  <c r="AV345" i="15" s="1"/>
  <c r="AW345" i="15" s="1"/>
  <c r="AU384" i="15"/>
  <c r="AV384" i="15" s="1"/>
  <c r="AW384" i="15" s="1"/>
  <c r="AU479" i="15"/>
  <c r="AV479" i="15" s="1"/>
  <c r="AW479" i="15" s="1"/>
  <c r="AV281" i="15"/>
  <c r="AW281" i="15" s="1"/>
  <c r="AV430" i="15"/>
  <c r="AW430" i="15" s="1"/>
  <c r="AV289" i="15"/>
  <c r="AW289" i="15" s="1"/>
  <c r="AV215" i="15"/>
  <c r="AW215" i="15" s="1"/>
  <c r="B16" i="20"/>
  <c r="AU176" i="15"/>
  <c r="AV176" i="15" s="1"/>
  <c r="AW176" i="15" s="1"/>
  <c r="AV184" i="15"/>
  <c r="AW184" i="15" s="1"/>
  <c r="AV273" i="15"/>
  <c r="AW273" i="15" s="1"/>
  <c r="AV141" i="15"/>
  <c r="AW141" i="15" s="1"/>
  <c r="AV39" i="15"/>
  <c r="AW39" i="15" s="1"/>
  <c r="AU334" i="15"/>
  <c r="AV334" i="15" s="1"/>
  <c r="AW334" i="15" s="1"/>
  <c r="AU262" i="15"/>
  <c r="AV262" i="15" s="1"/>
  <c r="AW262" i="15" s="1"/>
  <c r="AV108" i="15"/>
  <c r="AW108" i="15" s="1"/>
  <c r="AU370" i="15"/>
  <c r="AV370" i="15" s="1"/>
  <c r="AW370" i="15" s="1"/>
  <c r="AU26" i="15"/>
  <c r="AV26" i="15" s="1"/>
  <c r="AW26" i="15" s="1"/>
  <c r="AV185" i="15"/>
  <c r="AW185" i="15" s="1"/>
  <c r="AU140" i="15"/>
  <c r="AV140" i="15" s="1"/>
  <c r="AW140" i="15" s="1"/>
  <c r="AU400" i="15"/>
  <c r="AV400" i="15" s="1"/>
  <c r="AW400" i="15" s="1"/>
  <c r="AU232" i="15"/>
  <c r="AV232" i="15" s="1"/>
  <c r="AW232" i="15" s="1"/>
  <c r="AV157" i="15"/>
  <c r="AW157" i="15" s="1"/>
  <c r="AU489" i="15"/>
  <c r="AV489" i="15" s="1"/>
  <c r="AW489" i="15" s="1"/>
  <c r="AU445" i="15"/>
  <c r="AU76" i="15"/>
  <c r="AV76" i="15" s="1"/>
  <c r="AW76" i="15" s="1"/>
  <c r="AU485" i="15"/>
  <c r="AV485" i="15" s="1"/>
  <c r="AW485" i="15" s="1"/>
  <c r="AV412" i="15"/>
  <c r="AW412" i="15" s="1"/>
  <c r="AV135" i="15"/>
  <c r="AW135" i="15" s="1"/>
  <c r="AU166" i="15"/>
  <c r="AV166" i="15" s="1"/>
  <c r="AW166" i="15" s="1"/>
  <c r="AU483" i="15"/>
  <c r="AV483" i="15" s="1"/>
  <c r="AW483" i="15" s="1"/>
  <c r="AU294" i="15"/>
  <c r="AV294" i="15" s="1"/>
  <c r="AW294" i="15" s="1"/>
  <c r="AV224" i="15"/>
  <c r="AW224" i="15" s="1"/>
  <c r="AU198" i="15"/>
  <c r="AV198" i="15" s="1"/>
  <c r="AW198" i="15" s="1"/>
  <c r="AU51" i="15"/>
  <c r="AV51" i="15" s="1"/>
  <c r="AW51" i="15" s="1"/>
  <c r="H6" i="20"/>
  <c r="AV553" i="15"/>
  <c r="AV183" i="15"/>
  <c r="AW183" i="15" s="1"/>
  <c r="AV55" i="15"/>
  <c r="AW55" i="15" s="1"/>
  <c r="AV121" i="15"/>
  <c r="AW121" i="15" s="1"/>
  <c r="AU84" i="15"/>
  <c r="AV84" i="15" s="1"/>
  <c r="AW84" i="15" s="1"/>
  <c r="AV12" i="15"/>
  <c r="AW12" i="15" s="1"/>
  <c r="AU237" i="15"/>
  <c r="AV237" i="15" s="1"/>
  <c r="AW237" i="15" s="1"/>
  <c r="AU439" i="15"/>
  <c r="AV439" i="15" s="1"/>
  <c r="AW439" i="15" s="1"/>
  <c r="AU352" i="15"/>
  <c r="AV352" i="15" s="1"/>
  <c r="AW352" i="15" s="1"/>
  <c r="AU18" i="15"/>
  <c r="AV18" i="15" s="1"/>
  <c r="AW18" i="15" s="1"/>
  <c r="AV293" i="15"/>
  <c r="AW293" i="15" s="1"/>
  <c r="AU277" i="15"/>
  <c r="AV277" i="15" s="1"/>
  <c r="AW277" i="15" s="1"/>
  <c r="AV302" i="15"/>
  <c r="AW302" i="15" s="1"/>
  <c r="AU98" i="15"/>
  <c r="AV98" i="15" s="1"/>
  <c r="AW98" i="15" s="1"/>
  <c r="AU6" i="15"/>
  <c r="AV6" i="15" s="1"/>
  <c r="AW6" i="15" s="1"/>
  <c r="AV298" i="15"/>
  <c r="AW298" i="15" s="1"/>
  <c r="AU442" i="15"/>
  <c r="AV442" i="15" s="1"/>
  <c r="AW442" i="15" s="1"/>
  <c r="AU86" i="15"/>
  <c r="AV86" i="15" s="1"/>
  <c r="AW86" i="15" s="1"/>
  <c r="AU320" i="15"/>
  <c r="AV320" i="15" s="1"/>
  <c r="AW320" i="15" s="1"/>
  <c r="AU351" i="15"/>
  <c r="AV351" i="15" s="1"/>
  <c r="AW351" i="15" s="1"/>
  <c r="AU77" i="15"/>
  <c r="AV77" i="15" s="1"/>
  <c r="AW77" i="15" s="1"/>
  <c r="AV229" i="15"/>
  <c r="AW229" i="15" s="1"/>
  <c r="AU268" i="15"/>
  <c r="AV268" i="15" s="1"/>
  <c r="AW268" i="15" s="1"/>
  <c r="AU248" i="15"/>
  <c r="AV248" i="15" s="1"/>
  <c r="AW248" i="15" s="1"/>
  <c r="AU160" i="15"/>
  <c r="AV160" i="15" s="1"/>
  <c r="AW160" i="15" s="1"/>
  <c r="AU143" i="15"/>
  <c r="AV143" i="15" s="1"/>
  <c r="AW143" i="15" s="1"/>
  <c r="AU446" i="15"/>
  <c r="AV405" i="15"/>
  <c r="AW405" i="15" s="1"/>
  <c r="AU420" i="15"/>
  <c r="AV420" i="15" s="1"/>
  <c r="AW420" i="15" s="1"/>
  <c r="AU414" i="15"/>
  <c r="AV414" i="15" s="1"/>
  <c r="AW414" i="15" s="1"/>
  <c r="AU56" i="15"/>
  <c r="AV56" i="15" s="1"/>
  <c r="AW56" i="15" s="1"/>
  <c r="AU107" i="15"/>
  <c r="M16" i="20"/>
  <c r="G13" i="9"/>
  <c r="A401" i="22"/>
  <c r="A391" i="22"/>
  <c r="A405" i="22"/>
  <c r="A224" i="22"/>
  <c r="A59" i="22"/>
  <c r="A246" i="22"/>
  <c r="A188" i="22"/>
  <c r="A316" i="22"/>
  <c r="A65" i="22"/>
  <c r="A279" i="22"/>
  <c r="A359" i="22"/>
  <c r="A291" i="22"/>
  <c r="A363" i="22"/>
  <c r="A125" i="22"/>
  <c r="A214" i="22"/>
  <c r="A243" i="22"/>
  <c r="A129" i="22"/>
  <c r="A278" i="22"/>
  <c r="A201" i="22"/>
  <c r="A182" i="22"/>
  <c r="A175" i="22"/>
  <c r="A189" i="22"/>
  <c r="A366" i="22"/>
  <c r="A99" i="22"/>
  <c r="A225" i="22"/>
  <c r="A96" i="22"/>
  <c r="A72" i="22"/>
  <c r="A78" i="22"/>
  <c r="A187" i="22"/>
  <c r="A17" i="22"/>
  <c r="A207" i="22"/>
  <c r="A74" i="22"/>
  <c r="A100" i="22"/>
  <c r="A262" i="22"/>
  <c r="A383" i="22"/>
  <c r="A432" i="22"/>
  <c r="A296" i="22"/>
  <c r="A239" i="22"/>
  <c r="A200" i="22"/>
  <c r="A336" i="22"/>
  <c r="B9" i="20"/>
  <c r="F9" i="20"/>
  <c r="D13" i="20"/>
  <c r="C13" i="20"/>
  <c r="S358" i="9"/>
  <c r="T358" i="9" s="1"/>
  <c r="U358" i="9" s="1"/>
  <c r="V358" i="9" s="1"/>
  <c r="W358" i="9" s="1"/>
  <c r="X358" i="9" s="1"/>
  <c r="Y358" i="9" s="1"/>
  <c r="Z358" i="9" s="1"/>
  <c r="AA358" i="9" s="1"/>
  <c r="AB358" i="9" s="1"/>
  <c r="AC358" i="9" s="1"/>
  <c r="AD358" i="9" s="1"/>
  <c r="A416" i="8"/>
  <c r="B416" i="8" s="1"/>
  <c r="B416" i="22" s="1"/>
  <c r="S104" i="9"/>
  <c r="T104" i="9" s="1"/>
  <c r="U104" i="9" s="1"/>
  <c r="V104" i="9" s="1"/>
  <c r="W104" i="9" s="1"/>
  <c r="X104" i="9" s="1"/>
  <c r="Y104" i="9" s="1"/>
  <c r="Z104" i="9" s="1"/>
  <c r="AA104" i="9" s="1"/>
  <c r="AB104" i="9" s="1"/>
  <c r="AC104" i="9" s="1"/>
  <c r="AD104" i="9" s="1"/>
  <c r="G105" i="9"/>
  <c r="H105" i="9" s="1"/>
  <c r="I105" i="9" s="1"/>
  <c r="J105" i="9" s="1"/>
  <c r="K105" i="9" s="1"/>
  <c r="L105" i="9" s="1"/>
  <c r="M105" i="9" s="1"/>
  <c r="N105" i="9" s="1"/>
  <c r="O105" i="9" s="1"/>
  <c r="P105" i="9" s="1"/>
  <c r="Q105" i="9" s="1"/>
  <c r="R105" i="9" s="1"/>
  <c r="S232" i="9"/>
  <c r="T232" i="9" s="1"/>
  <c r="U232" i="9" s="1"/>
  <c r="V232" i="9" s="1"/>
  <c r="W232" i="9" s="1"/>
  <c r="X232" i="9" s="1"/>
  <c r="Y232" i="9" s="1"/>
  <c r="Z232" i="9" s="1"/>
  <c r="AA232" i="9" s="1"/>
  <c r="AB232" i="9" s="1"/>
  <c r="AC232" i="9" s="1"/>
  <c r="AD232" i="9" s="1"/>
  <c r="AQ219" i="9"/>
  <c r="AR219" i="9" s="1"/>
  <c r="AS219" i="9" s="1"/>
  <c r="AT219" i="9" s="1"/>
  <c r="AU219" i="9" s="1"/>
  <c r="AQ64" i="9"/>
  <c r="AR64" i="9" s="1"/>
  <c r="AS64" i="9" s="1"/>
  <c r="AT64" i="9" s="1"/>
  <c r="AU64" i="9" s="1"/>
  <c r="S314" i="9"/>
  <c r="T314" i="9" s="1"/>
  <c r="U314" i="9" s="1"/>
  <c r="V314" i="9" s="1"/>
  <c r="W314" i="9" s="1"/>
  <c r="X314" i="9" s="1"/>
  <c r="Y314" i="9" s="1"/>
  <c r="Z314" i="9" s="1"/>
  <c r="AA314" i="9" s="1"/>
  <c r="AB314" i="9" s="1"/>
  <c r="AC314" i="9" s="1"/>
  <c r="AD314" i="9" s="1"/>
  <c r="G177" i="9"/>
  <c r="H177" i="9" s="1"/>
  <c r="I177" i="9" s="1"/>
  <c r="J177" i="9" s="1"/>
  <c r="K177" i="9" s="1"/>
  <c r="L177" i="9" s="1"/>
  <c r="M177" i="9" s="1"/>
  <c r="N177" i="9" s="1"/>
  <c r="O177" i="9" s="1"/>
  <c r="P177" i="9" s="1"/>
  <c r="Q177" i="9" s="1"/>
  <c r="R177" i="9" s="1"/>
  <c r="AQ368" i="9"/>
  <c r="AR368" i="9" s="1"/>
  <c r="AS368" i="9" s="1"/>
  <c r="AT368" i="9" s="1"/>
  <c r="AU368" i="9" s="1"/>
  <c r="S173" i="9"/>
  <c r="T173" i="9" s="1"/>
  <c r="U173" i="9" s="1"/>
  <c r="V173" i="9" s="1"/>
  <c r="W173" i="9" s="1"/>
  <c r="X173" i="9" s="1"/>
  <c r="Y173" i="9" s="1"/>
  <c r="Z173" i="9" s="1"/>
  <c r="AA173" i="9" s="1"/>
  <c r="AB173" i="9" s="1"/>
  <c r="AC173" i="9" s="1"/>
  <c r="AD173" i="9" s="1"/>
  <c r="AE397" i="9"/>
  <c r="AF397" i="9" s="1"/>
  <c r="AG397" i="9" s="1"/>
  <c r="AH397" i="9" s="1"/>
  <c r="AI397" i="9" s="1"/>
  <c r="AJ397" i="9" s="1"/>
  <c r="AK397" i="9" s="1"/>
  <c r="AL397" i="9" s="1"/>
  <c r="AM397" i="9" s="1"/>
  <c r="AN397" i="9" s="1"/>
  <c r="AO397" i="9" s="1"/>
  <c r="AP397" i="9" s="1"/>
  <c r="A106" i="8"/>
  <c r="AE217" i="9"/>
  <c r="AF217" i="9" s="1"/>
  <c r="AG217" i="9" s="1"/>
  <c r="AH217" i="9" s="1"/>
  <c r="AI217" i="9" s="1"/>
  <c r="AJ217" i="9" s="1"/>
  <c r="AK217" i="9" s="1"/>
  <c r="AL217" i="9" s="1"/>
  <c r="AM217" i="9" s="1"/>
  <c r="AN217" i="9" s="1"/>
  <c r="AO217" i="9" s="1"/>
  <c r="AP217" i="9" s="1"/>
  <c r="G75" i="9"/>
  <c r="H75" i="9" s="1"/>
  <c r="I75" i="9" s="1"/>
  <c r="J75" i="9" s="1"/>
  <c r="K75" i="9" s="1"/>
  <c r="L75" i="9" s="1"/>
  <c r="M75" i="9" s="1"/>
  <c r="N75" i="9" s="1"/>
  <c r="O75" i="9" s="1"/>
  <c r="P75" i="9" s="1"/>
  <c r="Q75" i="9" s="1"/>
  <c r="R75" i="9" s="1"/>
  <c r="S198" i="9"/>
  <c r="T198" i="9" s="1"/>
  <c r="U198" i="9" s="1"/>
  <c r="V198" i="9" s="1"/>
  <c r="W198" i="9" s="1"/>
  <c r="X198" i="9" s="1"/>
  <c r="Y198" i="9" s="1"/>
  <c r="Z198" i="9" s="1"/>
  <c r="AA198" i="9" s="1"/>
  <c r="AB198" i="9" s="1"/>
  <c r="AC198" i="9" s="1"/>
  <c r="AD198" i="9" s="1"/>
  <c r="S128" i="9"/>
  <c r="T128" i="9" s="1"/>
  <c r="U128" i="9" s="1"/>
  <c r="V128" i="9" s="1"/>
  <c r="W128" i="9" s="1"/>
  <c r="X128" i="9" s="1"/>
  <c r="Y128" i="9" s="1"/>
  <c r="Z128" i="9" s="1"/>
  <c r="AA128" i="9" s="1"/>
  <c r="AB128" i="9" s="1"/>
  <c r="AC128" i="9" s="1"/>
  <c r="AD128" i="9" s="1"/>
  <c r="A424" i="8"/>
  <c r="B424" i="8" s="1"/>
  <c r="B424" i="22" s="1"/>
  <c r="S281" i="9"/>
  <c r="T281" i="9" s="1"/>
  <c r="U281" i="9" s="1"/>
  <c r="V281" i="9" s="1"/>
  <c r="W281" i="9" s="1"/>
  <c r="X281" i="9" s="1"/>
  <c r="Y281" i="9" s="1"/>
  <c r="Z281" i="9" s="1"/>
  <c r="AA281" i="9" s="1"/>
  <c r="AB281" i="9" s="1"/>
  <c r="AC281" i="9" s="1"/>
  <c r="AD281" i="9" s="1"/>
  <c r="S372" i="9"/>
  <c r="T372" i="9" s="1"/>
  <c r="U372" i="9" s="1"/>
  <c r="V372" i="9" s="1"/>
  <c r="W372" i="9" s="1"/>
  <c r="X372" i="9" s="1"/>
  <c r="Y372" i="9" s="1"/>
  <c r="Z372" i="9" s="1"/>
  <c r="AA372" i="9" s="1"/>
  <c r="AB372" i="9" s="1"/>
  <c r="AC372" i="9" s="1"/>
  <c r="AD372" i="9" s="1"/>
  <c r="AE26" i="9"/>
  <c r="AF26" i="9" s="1"/>
  <c r="AG26" i="9" s="1"/>
  <c r="AH26" i="9" s="1"/>
  <c r="AI26" i="9" s="1"/>
  <c r="AJ26" i="9" s="1"/>
  <c r="AK26" i="9" s="1"/>
  <c r="AL26" i="9" s="1"/>
  <c r="AM26" i="9" s="1"/>
  <c r="AN26" i="9" s="1"/>
  <c r="AO26" i="9" s="1"/>
  <c r="AP26" i="9" s="1"/>
  <c r="G351" i="9"/>
  <c r="H351" i="9" s="1"/>
  <c r="I351" i="9" s="1"/>
  <c r="J351" i="9" s="1"/>
  <c r="K351" i="9" s="1"/>
  <c r="L351" i="9" s="1"/>
  <c r="M351" i="9" s="1"/>
  <c r="N351" i="9" s="1"/>
  <c r="O351" i="9" s="1"/>
  <c r="P351" i="9" s="1"/>
  <c r="Q351" i="9" s="1"/>
  <c r="R351" i="9" s="1"/>
  <c r="G80" i="9"/>
  <c r="H80" i="9" s="1"/>
  <c r="I80" i="9" s="1"/>
  <c r="J80" i="9" s="1"/>
  <c r="K80" i="9" s="1"/>
  <c r="L80" i="9" s="1"/>
  <c r="M80" i="9" s="1"/>
  <c r="N80" i="9" s="1"/>
  <c r="O80" i="9" s="1"/>
  <c r="P80" i="9" s="1"/>
  <c r="Q80" i="9" s="1"/>
  <c r="R80" i="9" s="1"/>
  <c r="G238" i="9"/>
  <c r="H238" i="9" s="1"/>
  <c r="I238" i="9" s="1"/>
  <c r="J238" i="9" s="1"/>
  <c r="K238" i="9" s="1"/>
  <c r="L238" i="9" s="1"/>
  <c r="M238" i="9" s="1"/>
  <c r="N238" i="9" s="1"/>
  <c r="O238" i="9" s="1"/>
  <c r="P238" i="9" s="1"/>
  <c r="Q238" i="9" s="1"/>
  <c r="R238" i="9" s="1"/>
  <c r="A353" i="8"/>
  <c r="B353" i="8" s="1"/>
  <c r="B353" i="22" s="1"/>
  <c r="A247" i="8"/>
  <c r="B247" i="8" s="1"/>
  <c r="B247" i="22" s="1"/>
  <c r="A245" i="8"/>
  <c r="B245" i="8" s="1"/>
  <c r="B245" i="22" s="1"/>
  <c r="A258" i="8"/>
  <c r="B258" i="8" s="1"/>
  <c r="B258" i="22" s="1"/>
  <c r="A194" i="8"/>
  <c r="B194" i="8" s="1"/>
  <c r="B194" i="22" s="1"/>
  <c r="S298" i="9"/>
  <c r="T298" i="9" s="1"/>
  <c r="U298" i="9" s="1"/>
  <c r="V298" i="9" s="1"/>
  <c r="W298" i="9" s="1"/>
  <c r="X298" i="9" s="1"/>
  <c r="Y298" i="9" s="1"/>
  <c r="Z298" i="9" s="1"/>
  <c r="AA298" i="9" s="1"/>
  <c r="AB298" i="9" s="1"/>
  <c r="AC298" i="9" s="1"/>
  <c r="AD298" i="9" s="1"/>
  <c r="A282" i="8"/>
  <c r="B282" i="8" s="1"/>
  <c r="B282" i="22" s="1"/>
  <c r="A369" i="8"/>
  <c r="B369" i="8" s="1"/>
  <c r="B369" i="22" s="1"/>
  <c r="A66" i="8"/>
  <c r="B66" i="8" s="1"/>
  <c r="B66" i="22" s="1"/>
  <c r="A395" i="8"/>
  <c r="AE380" i="9"/>
  <c r="AF380" i="9" s="1"/>
  <c r="AG380" i="9" s="1"/>
  <c r="AH380" i="9" s="1"/>
  <c r="AI380" i="9" s="1"/>
  <c r="AJ380" i="9" s="1"/>
  <c r="AK380" i="9" s="1"/>
  <c r="AL380" i="9" s="1"/>
  <c r="AM380" i="9" s="1"/>
  <c r="AN380" i="9" s="1"/>
  <c r="AO380" i="9" s="1"/>
  <c r="AP380" i="9" s="1"/>
  <c r="S318" i="9"/>
  <c r="T318" i="9" s="1"/>
  <c r="U318" i="9" s="1"/>
  <c r="V318" i="9" s="1"/>
  <c r="W318" i="9" s="1"/>
  <c r="X318" i="9" s="1"/>
  <c r="Y318" i="9" s="1"/>
  <c r="Z318" i="9" s="1"/>
  <c r="AA318" i="9" s="1"/>
  <c r="AB318" i="9" s="1"/>
  <c r="AC318" i="9" s="1"/>
  <c r="AD318" i="9" s="1"/>
  <c r="A160" i="8"/>
  <c r="B160" i="8" s="1"/>
  <c r="B160" i="22" s="1"/>
  <c r="A233" i="8"/>
  <c r="B233" i="8" s="1"/>
  <c r="B233" i="22" s="1"/>
  <c r="G24" i="9"/>
  <c r="H24" i="9" s="1"/>
  <c r="I24" i="9" s="1"/>
  <c r="J24" i="9" s="1"/>
  <c r="K24" i="9" s="1"/>
  <c r="L24" i="9" s="1"/>
  <c r="M24" i="9" s="1"/>
  <c r="N24" i="9" s="1"/>
  <c r="O24" i="9" s="1"/>
  <c r="P24" i="9" s="1"/>
  <c r="Q24" i="9" s="1"/>
  <c r="R24" i="9" s="1"/>
  <c r="G203" i="9"/>
  <c r="H203" i="9" s="1"/>
  <c r="I203" i="9" s="1"/>
  <c r="J203" i="9" s="1"/>
  <c r="K203" i="9" s="1"/>
  <c r="L203" i="9" s="1"/>
  <c r="M203" i="9" s="1"/>
  <c r="N203" i="9" s="1"/>
  <c r="O203" i="9" s="1"/>
  <c r="P203" i="9" s="1"/>
  <c r="Q203" i="9" s="1"/>
  <c r="R203" i="9" s="1"/>
  <c r="AE398" i="9"/>
  <c r="AF398" i="9" s="1"/>
  <c r="AG398" i="9" s="1"/>
  <c r="AH398" i="9" s="1"/>
  <c r="AI398" i="9" s="1"/>
  <c r="AJ398" i="9" s="1"/>
  <c r="AK398" i="9" s="1"/>
  <c r="AL398" i="9" s="1"/>
  <c r="AM398" i="9" s="1"/>
  <c r="AN398" i="9" s="1"/>
  <c r="AO398" i="9" s="1"/>
  <c r="AP398" i="9" s="1"/>
  <c r="S361" i="9"/>
  <c r="T361" i="9" s="1"/>
  <c r="U361" i="9" s="1"/>
  <c r="V361" i="9" s="1"/>
  <c r="W361" i="9" s="1"/>
  <c r="X361" i="9" s="1"/>
  <c r="Y361" i="9" s="1"/>
  <c r="Z361" i="9" s="1"/>
  <c r="AA361" i="9" s="1"/>
  <c r="AB361" i="9" s="1"/>
  <c r="AC361" i="9" s="1"/>
  <c r="AD361" i="9" s="1"/>
  <c r="A76" i="8"/>
  <c r="B76" i="8" s="1"/>
  <c r="B76" i="22" s="1"/>
  <c r="AQ348" i="9"/>
  <c r="AR348" i="9" s="1"/>
  <c r="AS348" i="9" s="1"/>
  <c r="AT348" i="9" s="1"/>
  <c r="AU348" i="9" s="1"/>
  <c r="A362" i="8"/>
  <c r="B362" i="8" s="1"/>
  <c r="B362" i="22" s="1"/>
  <c r="S263" i="9"/>
  <c r="T263" i="9" s="1"/>
  <c r="U263" i="9" s="1"/>
  <c r="V263" i="9" s="1"/>
  <c r="W263" i="9" s="1"/>
  <c r="X263" i="9" s="1"/>
  <c r="Y263" i="9" s="1"/>
  <c r="Z263" i="9" s="1"/>
  <c r="AA263" i="9" s="1"/>
  <c r="AB263" i="9" s="1"/>
  <c r="AC263" i="9" s="1"/>
  <c r="AD263" i="9" s="1"/>
  <c r="AE352" i="9"/>
  <c r="AF352" i="9" s="1"/>
  <c r="AG352" i="9" s="1"/>
  <c r="AH352" i="9" s="1"/>
  <c r="AI352" i="9" s="1"/>
  <c r="AJ352" i="9" s="1"/>
  <c r="AK352" i="9" s="1"/>
  <c r="AL352" i="9" s="1"/>
  <c r="AM352" i="9" s="1"/>
  <c r="AN352" i="9" s="1"/>
  <c r="AO352" i="9" s="1"/>
  <c r="AP352" i="9" s="1"/>
  <c r="A62" i="8"/>
  <c r="B62" i="8" s="1"/>
  <c r="B62" i="22" s="1"/>
  <c r="A334" i="8"/>
  <c r="B334" i="8" s="1"/>
  <c r="B334" i="22" s="1"/>
  <c r="S190" i="9"/>
  <c r="T190" i="9" s="1"/>
  <c r="U190" i="9" s="1"/>
  <c r="V190" i="9" s="1"/>
  <c r="W190" i="9" s="1"/>
  <c r="X190" i="9" s="1"/>
  <c r="Y190" i="9" s="1"/>
  <c r="Z190" i="9" s="1"/>
  <c r="AA190" i="9" s="1"/>
  <c r="AB190" i="9" s="1"/>
  <c r="AC190" i="9" s="1"/>
  <c r="AD190" i="9" s="1"/>
  <c r="A357" i="8"/>
  <c r="B357" i="8" s="1"/>
  <c r="B357" i="22" s="1"/>
  <c r="AE241" i="9"/>
  <c r="AF241" i="9" s="1"/>
  <c r="AG241" i="9" s="1"/>
  <c r="AH241" i="9" s="1"/>
  <c r="AI241" i="9" s="1"/>
  <c r="AJ241" i="9" s="1"/>
  <c r="AK241" i="9" s="1"/>
  <c r="AL241" i="9" s="1"/>
  <c r="AM241" i="9" s="1"/>
  <c r="AN241" i="9" s="1"/>
  <c r="AO241" i="9" s="1"/>
  <c r="AP241" i="9" s="1"/>
  <c r="AQ124" i="9"/>
  <c r="AR124" i="9" s="1"/>
  <c r="AS124" i="9" s="1"/>
  <c r="AT124" i="9" s="1"/>
  <c r="AU124" i="9" s="1"/>
  <c r="A299" i="8"/>
  <c r="B299" i="8" s="1"/>
  <c r="B299" i="22" s="1"/>
  <c r="G349" i="9"/>
  <c r="H349" i="9" s="1"/>
  <c r="I349" i="9" s="1"/>
  <c r="J349" i="9" s="1"/>
  <c r="K349" i="9" s="1"/>
  <c r="L349" i="9" s="1"/>
  <c r="M349" i="9" s="1"/>
  <c r="N349" i="9" s="1"/>
  <c r="O349" i="9" s="1"/>
  <c r="P349" i="9" s="1"/>
  <c r="Q349" i="9" s="1"/>
  <c r="R349" i="9" s="1"/>
  <c r="AQ118" i="9"/>
  <c r="AR118" i="9" s="1"/>
  <c r="AS118" i="9" s="1"/>
  <c r="AT118" i="9" s="1"/>
  <c r="AU118" i="9" s="1"/>
  <c r="A242" i="8"/>
  <c r="B242" i="8" s="1"/>
  <c r="B242" i="22" s="1"/>
  <c r="A56" i="8"/>
  <c r="B56" i="8" s="1"/>
  <c r="B56" i="22" s="1"/>
  <c r="G223" i="9"/>
  <c r="H223" i="9" s="1"/>
  <c r="I223" i="9" s="1"/>
  <c r="J223" i="9" s="1"/>
  <c r="K223" i="9" s="1"/>
  <c r="L223" i="9" s="1"/>
  <c r="M223" i="9" s="1"/>
  <c r="N223" i="9" s="1"/>
  <c r="O223" i="9" s="1"/>
  <c r="P223" i="9" s="1"/>
  <c r="Q223" i="9" s="1"/>
  <c r="R223" i="9" s="1"/>
  <c r="A176" i="8"/>
  <c r="B176" i="8" s="1"/>
  <c r="B176" i="22" s="1"/>
  <c r="AE234" i="9"/>
  <c r="AF234" i="9" s="1"/>
  <c r="AG234" i="9" s="1"/>
  <c r="AH234" i="9" s="1"/>
  <c r="AI234" i="9" s="1"/>
  <c r="AJ234" i="9" s="1"/>
  <c r="AK234" i="9" s="1"/>
  <c r="AL234" i="9" s="1"/>
  <c r="AM234" i="9" s="1"/>
  <c r="AN234" i="9" s="1"/>
  <c r="AO234" i="9" s="1"/>
  <c r="AP234" i="9" s="1"/>
  <c r="AQ345" i="9"/>
  <c r="AR345" i="9" s="1"/>
  <c r="AS345" i="9" s="1"/>
  <c r="AT345" i="9" s="1"/>
  <c r="AU345" i="9" s="1"/>
  <c r="AQ226" i="9"/>
  <c r="AR226" i="9" s="1"/>
  <c r="AS226" i="9" s="1"/>
  <c r="AT226" i="9" s="1"/>
  <c r="AU226" i="9" s="1"/>
  <c r="G427" i="9"/>
  <c r="H427" i="9" s="1"/>
  <c r="I427" i="9" s="1"/>
  <c r="J427" i="9" s="1"/>
  <c r="K427" i="9" s="1"/>
  <c r="L427" i="9" s="1"/>
  <c r="M427" i="9" s="1"/>
  <c r="N427" i="9" s="1"/>
  <c r="O427" i="9" s="1"/>
  <c r="P427" i="9" s="1"/>
  <c r="Q427" i="9" s="1"/>
  <c r="R427" i="9" s="1"/>
  <c r="S120" i="9"/>
  <c r="T120" i="9" s="1"/>
  <c r="U120" i="9" s="1"/>
  <c r="V120" i="9" s="1"/>
  <c r="W120" i="9" s="1"/>
  <c r="X120" i="9" s="1"/>
  <c r="Y120" i="9" s="1"/>
  <c r="Z120" i="9" s="1"/>
  <c r="AA120" i="9" s="1"/>
  <c r="AB120" i="9" s="1"/>
  <c r="AC120" i="9" s="1"/>
  <c r="AD120" i="9" s="1"/>
  <c r="A375" i="8"/>
  <c r="B375" i="8" s="1"/>
  <c r="B375" i="22" s="1"/>
  <c r="S116" i="9"/>
  <c r="T116" i="9" s="1"/>
  <c r="U116" i="9" s="1"/>
  <c r="V116" i="9" s="1"/>
  <c r="W116" i="9" s="1"/>
  <c r="X116" i="9" s="1"/>
  <c r="Y116" i="9" s="1"/>
  <c r="Z116" i="9" s="1"/>
  <c r="AA116" i="9" s="1"/>
  <c r="AB116" i="9" s="1"/>
  <c r="AC116" i="9" s="1"/>
  <c r="AD116" i="9" s="1"/>
  <c r="A193" i="8"/>
  <c r="B193" i="8" s="1"/>
  <c r="B193" i="22" s="1"/>
  <c r="G172" i="9"/>
  <c r="H172" i="9" s="1"/>
  <c r="I172" i="9" s="1"/>
  <c r="J172" i="9" s="1"/>
  <c r="K172" i="9" s="1"/>
  <c r="L172" i="9" s="1"/>
  <c r="M172" i="9" s="1"/>
  <c r="N172" i="9" s="1"/>
  <c r="O172" i="9" s="1"/>
  <c r="P172" i="9" s="1"/>
  <c r="Q172" i="9" s="1"/>
  <c r="R172" i="9" s="1"/>
  <c r="A167" i="8"/>
  <c r="B167" i="8" s="1"/>
  <c r="B167" i="22" s="1"/>
  <c r="A221" i="8"/>
  <c r="B221" i="8" s="1"/>
  <c r="B221" i="22" s="1"/>
  <c r="A344" i="8"/>
  <c r="B344" i="8" s="1"/>
  <c r="B344" i="22" s="1"/>
  <c r="AE433" i="9"/>
  <c r="AF433" i="9" s="1"/>
  <c r="AG433" i="9" s="1"/>
  <c r="AH433" i="9" s="1"/>
  <c r="AI433" i="9" s="1"/>
  <c r="AJ433" i="9" s="1"/>
  <c r="AK433" i="9" s="1"/>
  <c r="AL433" i="9" s="1"/>
  <c r="AM433" i="9" s="1"/>
  <c r="AN433" i="9" s="1"/>
  <c r="AO433" i="9" s="1"/>
  <c r="AP433" i="9" s="1"/>
  <c r="AE151" i="9"/>
  <c r="AF151" i="9" s="1"/>
  <c r="AG151" i="9" s="1"/>
  <c r="AH151" i="9" s="1"/>
  <c r="AI151" i="9" s="1"/>
  <c r="AJ151" i="9" s="1"/>
  <c r="AK151" i="9" s="1"/>
  <c r="AL151" i="9" s="1"/>
  <c r="AM151" i="9" s="1"/>
  <c r="AN151" i="9" s="1"/>
  <c r="AO151" i="9" s="1"/>
  <c r="AP151" i="9" s="1"/>
  <c r="A186" i="8"/>
  <c r="B186" i="8" s="1"/>
  <c r="B186" i="22" s="1"/>
  <c r="G297" i="9"/>
  <c r="H297" i="9" s="1"/>
  <c r="I297" i="9" s="1"/>
  <c r="J297" i="9" s="1"/>
  <c r="K297" i="9" s="1"/>
  <c r="L297" i="9" s="1"/>
  <c r="M297" i="9" s="1"/>
  <c r="N297" i="9" s="1"/>
  <c r="O297" i="9" s="1"/>
  <c r="P297" i="9" s="1"/>
  <c r="Q297" i="9" s="1"/>
  <c r="R297" i="9" s="1"/>
  <c r="AE315" i="9"/>
  <c r="AF315" i="9" s="1"/>
  <c r="AG315" i="9" s="1"/>
  <c r="AH315" i="9" s="1"/>
  <c r="AI315" i="9" s="1"/>
  <c r="AJ315" i="9" s="1"/>
  <c r="AK315" i="9" s="1"/>
  <c r="AL315" i="9" s="1"/>
  <c r="AM315" i="9" s="1"/>
  <c r="AN315" i="9" s="1"/>
  <c r="AO315" i="9" s="1"/>
  <c r="AP315" i="9" s="1"/>
  <c r="AE228" i="9"/>
  <c r="AF228" i="9" s="1"/>
  <c r="AG228" i="9" s="1"/>
  <c r="AH228" i="9" s="1"/>
  <c r="AI228" i="9" s="1"/>
  <c r="AJ228" i="9" s="1"/>
  <c r="AK228" i="9" s="1"/>
  <c r="AL228" i="9" s="1"/>
  <c r="AM228" i="9" s="1"/>
  <c r="AN228" i="9" s="1"/>
  <c r="AO228" i="9" s="1"/>
  <c r="AP228" i="9" s="1"/>
  <c r="A431" i="8"/>
  <c r="B431" i="8" s="1"/>
  <c r="B431" i="22" s="1"/>
  <c r="G69" i="9"/>
  <c r="H69" i="9" s="1"/>
  <c r="I69" i="9" s="1"/>
  <c r="J69" i="9" s="1"/>
  <c r="K69" i="9" s="1"/>
  <c r="L69" i="9" s="1"/>
  <c r="M69" i="9" s="1"/>
  <c r="N69" i="9" s="1"/>
  <c r="O69" i="9" s="1"/>
  <c r="P69" i="9" s="1"/>
  <c r="Q69" i="9" s="1"/>
  <c r="R69" i="9" s="1"/>
  <c r="A261" i="8"/>
  <c r="B261" i="8" s="1"/>
  <c r="B261" i="22" s="1"/>
  <c r="G147" i="9"/>
  <c r="H147" i="9" s="1"/>
  <c r="I147" i="9" s="1"/>
  <c r="J147" i="9" s="1"/>
  <c r="K147" i="9" s="1"/>
  <c r="L147" i="9" s="1"/>
  <c r="M147" i="9" s="1"/>
  <c r="N147" i="9" s="1"/>
  <c r="O147" i="9" s="1"/>
  <c r="P147" i="9" s="1"/>
  <c r="Q147" i="9" s="1"/>
  <c r="R147" i="9" s="1"/>
  <c r="AQ229" i="9"/>
  <c r="AR229" i="9" s="1"/>
  <c r="AS229" i="9" s="1"/>
  <c r="AT229" i="9" s="1"/>
  <c r="AU229" i="9" s="1"/>
  <c r="G237" i="9"/>
  <c r="H237" i="9" s="1"/>
  <c r="I237" i="9" s="1"/>
  <c r="J237" i="9" s="1"/>
  <c r="K237" i="9" s="1"/>
  <c r="L237" i="9" s="1"/>
  <c r="M237" i="9" s="1"/>
  <c r="N237" i="9" s="1"/>
  <c r="O237" i="9" s="1"/>
  <c r="P237" i="9" s="1"/>
  <c r="Q237" i="9" s="1"/>
  <c r="R237" i="9" s="1"/>
  <c r="G389" i="9"/>
  <c r="H389" i="9" s="1"/>
  <c r="I389" i="9" s="1"/>
  <c r="J389" i="9" s="1"/>
  <c r="K389" i="9" s="1"/>
  <c r="L389" i="9" s="1"/>
  <c r="M389" i="9" s="1"/>
  <c r="N389" i="9" s="1"/>
  <c r="O389" i="9" s="1"/>
  <c r="P389" i="9" s="1"/>
  <c r="Q389" i="9" s="1"/>
  <c r="R389" i="9" s="1"/>
  <c r="A112" i="8"/>
  <c r="B112" i="8" s="1"/>
  <c r="B112" i="22" s="1"/>
  <c r="S156" i="9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S255" i="9"/>
  <c r="T255" i="9" s="1"/>
  <c r="U255" i="9" s="1"/>
  <c r="V255" i="9" s="1"/>
  <c r="W255" i="9" s="1"/>
  <c r="X255" i="9" s="1"/>
  <c r="Y255" i="9" s="1"/>
  <c r="Z255" i="9" s="1"/>
  <c r="AA255" i="9" s="1"/>
  <c r="AB255" i="9" s="1"/>
  <c r="AC255" i="9" s="1"/>
  <c r="AD255" i="9" s="1"/>
  <c r="AQ249" i="9"/>
  <c r="AR249" i="9" s="1"/>
  <c r="AS249" i="9" s="1"/>
  <c r="AT249" i="9" s="1"/>
  <c r="AU249" i="9" s="1"/>
  <c r="AQ184" i="9"/>
  <c r="AR184" i="9" s="1"/>
  <c r="AS184" i="9" s="1"/>
  <c r="AT184" i="9" s="1"/>
  <c r="AU184" i="9" s="1"/>
  <c r="AQ213" i="9"/>
  <c r="AR213" i="9" s="1"/>
  <c r="AS213" i="9" s="1"/>
  <c r="AT213" i="9" s="1"/>
  <c r="AU213" i="9" s="1"/>
  <c r="AE210" i="9"/>
  <c r="AF210" i="9" s="1"/>
  <c r="AG210" i="9" s="1"/>
  <c r="AH210" i="9" s="1"/>
  <c r="AI210" i="9" s="1"/>
  <c r="AJ210" i="9" s="1"/>
  <c r="AK210" i="9" s="1"/>
  <c r="AL210" i="9" s="1"/>
  <c r="AM210" i="9" s="1"/>
  <c r="AN210" i="9" s="1"/>
  <c r="AO210" i="9" s="1"/>
  <c r="AP210" i="9" s="1"/>
  <c r="A289" i="8"/>
  <c r="B289" i="8" s="1"/>
  <c r="B289" i="22" s="1"/>
  <c r="AE276" i="9"/>
  <c r="AF276" i="9" s="1"/>
  <c r="AG276" i="9" s="1"/>
  <c r="AH276" i="9" s="1"/>
  <c r="AI276" i="9" s="1"/>
  <c r="AJ276" i="9" s="1"/>
  <c r="AK276" i="9" s="1"/>
  <c r="AL276" i="9" s="1"/>
  <c r="AM276" i="9" s="1"/>
  <c r="AN276" i="9" s="1"/>
  <c r="AO276" i="9" s="1"/>
  <c r="AP276" i="9" s="1"/>
  <c r="AQ355" i="9"/>
  <c r="AR355" i="9" s="1"/>
  <c r="AS355" i="9" s="1"/>
  <c r="AT355" i="9" s="1"/>
  <c r="AU355" i="9" s="1"/>
  <c r="AE347" i="9"/>
  <c r="AF347" i="9" s="1"/>
  <c r="AG347" i="9" s="1"/>
  <c r="AH347" i="9" s="1"/>
  <c r="AI347" i="9" s="1"/>
  <c r="AJ347" i="9" s="1"/>
  <c r="AK347" i="9" s="1"/>
  <c r="AL347" i="9" s="1"/>
  <c r="AM347" i="9" s="1"/>
  <c r="AN347" i="9" s="1"/>
  <c r="AO347" i="9" s="1"/>
  <c r="AP347" i="9" s="1"/>
  <c r="AE253" i="9"/>
  <c r="AF253" i="9" s="1"/>
  <c r="AG253" i="9" s="1"/>
  <c r="AH253" i="9" s="1"/>
  <c r="AI253" i="9" s="1"/>
  <c r="AJ253" i="9" s="1"/>
  <c r="AK253" i="9" s="1"/>
  <c r="AL253" i="9" s="1"/>
  <c r="AM253" i="9" s="1"/>
  <c r="AN253" i="9" s="1"/>
  <c r="AO253" i="9" s="1"/>
  <c r="AP253" i="9" s="1"/>
  <c r="AQ373" i="9"/>
  <c r="AR373" i="9" s="1"/>
  <c r="AS373" i="9" s="1"/>
  <c r="AT373" i="9" s="1"/>
  <c r="AU373" i="9" s="1"/>
  <c r="AQ252" i="9"/>
  <c r="AR252" i="9" s="1"/>
  <c r="AS252" i="9" s="1"/>
  <c r="AT252" i="9" s="1"/>
  <c r="AU252" i="9" s="1"/>
  <c r="AE126" i="9"/>
  <c r="AF126" i="9" s="1"/>
  <c r="AG126" i="9" s="1"/>
  <c r="AH126" i="9" s="1"/>
  <c r="AI126" i="9" s="1"/>
  <c r="AJ126" i="9" s="1"/>
  <c r="AK126" i="9" s="1"/>
  <c r="AL126" i="9" s="1"/>
  <c r="AM126" i="9" s="1"/>
  <c r="AN126" i="9" s="1"/>
  <c r="AO126" i="9" s="1"/>
  <c r="AP126" i="9" s="1"/>
  <c r="AQ205" i="9"/>
  <c r="AR205" i="9" s="1"/>
  <c r="AS205" i="9" s="1"/>
  <c r="AT205" i="9" s="1"/>
  <c r="AU205" i="9" s="1"/>
  <c r="A301" i="8"/>
  <c r="B301" i="8" s="1"/>
  <c r="B301" i="22" s="1"/>
  <c r="G304" i="9"/>
  <c r="H304" i="9" s="1"/>
  <c r="I304" i="9" s="1"/>
  <c r="J304" i="9" s="1"/>
  <c r="K304" i="9" s="1"/>
  <c r="L304" i="9" s="1"/>
  <c r="M304" i="9" s="1"/>
  <c r="N304" i="9" s="1"/>
  <c r="O304" i="9" s="1"/>
  <c r="P304" i="9" s="1"/>
  <c r="Q304" i="9" s="1"/>
  <c r="R304" i="9" s="1"/>
  <c r="G70" i="9"/>
  <c r="H70" i="9" s="1"/>
  <c r="I70" i="9" s="1"/>
  <c r="J70" i="9" s="1"/>
  <c r="K70" i="9" s="1"/>
  <c r="L70" i="9" s="1"/>
  <c r="M70" i="9" s="1"/>
  <c r="N70" i="9" s="1"/>
  <c r="O70" i="9" s="1"/>
  <c r="P70" i="9" s="1"/>
  <c r="Q70" i="9" s="1"/>
  <c r="R70" i="9" s="1"/>
  <c r="S131" i="9"/>
  <c r="T131" i="9" s="1"/>
  <c r="U131" i="9" s="1"/>
  <c r="V131" i="9" s="1"/>
  <c r="W131" i="9" s="1"/>
  <c r="X131" i="9" s="1"/>
  <c r="Y131" i="9" s="1"/>
  <c r="Z131" i="9" s="1"/>
  <c r="AA131" i="9" s="1"/>
  <c r="AB131" i="9" s="1"/>
  <c r="AC131" i="9" s="1"/>
  <c r="AD131" i="9" s="1"/>
  <c r="AQ215" i="9"/>
  <c r="AR215" i="9" s="1"/>
  <c r="AS215" i="9" s="1"/>
  <c r="AT215" i="9" s="1"/>
  <c r="AU215" i="9" s="1"/>
  <c r="AE197" i="9"/>
  <c r="AF197" i="9" s="1"/>
  <c r="AG197" i="9" s="1"/>
  <c r="AH197" i="9" s="1"/>
  <c r="AI197" i="9" s="1"/>
  <c r="AJ197" i="9" s="1"/>
  <c r="AK197" i="9" s="1"/>
  <c r="AL197" i="9" s="1"/>
  <c r="AM197" i="9" s="1"/>
  <c r="AN197" i="9" s="1"/>
  <c r="AO197" i="9" s="1"/>
  <c r="AP197" i="9" s="1"/>
  <c r="AQ216" i="9"/>
  <c r="AR216" i="9" s="1"/>
  <c r="AS216" i="9" s="1"/>
  <c r="AT216" i="9" s="1"/>
  <c r="AU216" i="9" s="1"/>
  <c r="S342" i="9"/>
  <c r="T342" i="9" s="1"/>
  <c r="U342" i="9" s="1"/>
  <c r="V342" i="9" s="1"/>
  <c r="W342" i="9" s="1"/>
  <c r="X342" i="9" s="1"/>
  <c r="Y342" i="9" s="1"/>
  <c r="Z342" i="9" s="1"/>
  <c r="AA342" i="9" s="1"/>
  <c r="AB342" i="9" s="1"/>
  <c r="AC342" i="9" s="1"/>
  <c r="AD342" i="9" s="1"/>
  <c r="AE275" i="9"/>
  <c r="AF275" i="9" s="1"/>
  <c r="AG275" i="9" s="1"/>
  <c r="AH275" i="9" s="1"/>
  <c r="AI275" i="9" s="1"/>
  <c r="AJ275" i="9" s="1"/>
  <c r="AK275" i="9" s="1"/>
  <c r="AL275" i="9" s="1"/>
  <c r="AM275" i="9" s="1"/>
  <c r="AN275" i="9" s="1"/>
  <c r="AO275" i="9" s="1"/>
  <c r="AP275" i="9" s="1"/>
  <c r="AQ251" i="9"/>
  <c r="AR251" i="9" s="1"/>
  <c r="AS251" i="9" s="1"/>
  <c r="AT251" i="9" s="1"/>
  <c r="AU251" i="9" s="1"/>
  <c r="A323" i="8"/>
  <c r="B323" i="8" s="1"/>
  <c r="B323" i="22" s="1"/>
  <c r="S346" i="9"/>
  <c r="T346" i="9" s="1"/>
  <c r="U346" i="9" s="1"/>
  <c r="V346" i="9" s="1"/>
  <c r="W346" i="9" s="1"/>
  <c r="X346" i="9" s="1"/>
  <c r="Y346" i="9" s="1"/>
  <c r="Z346" i="9" s="1"/>
  <c r="AA346" i="9" s="1"/>
  <c r="AB346" i="9" s="1"/>
  <c r="AC346" i="9" s="1"/>
  <c r="AD346" i="9" s="1"/>
  <c r="G403" i="9"/>
  <c r="H403" i="9" s="1"/>
  <c r="I403" i="9" s="1"/>
  <c r="J403" i="9" s="1"/>
  <c r="K403" i="9" s="1"/>
  <c r="L403" i="9" s="1"/>
  <c r="M403" i="9" s="1"/>
  <c r="N403" i="9" s="1"/>
  <c r="O403" i="9" s="1"/>
  <c r="P403" i="9" s="1"/>
  <c r="Q403" i="9" s="1"/>
  <c r="R403" i="9" s="1"/>
  <c r="AE204" i="9"/>
  <c r="AF204" i="9" s="1"/>
  <c r="AG204" i="9" s="1"/>
  <c r="AH204" i="9" s="1"/>
  <c r="AI204" i="9" s="1"/>
  <c r="AJ204" i="9" s="1"/>
  <c r="AK204" i="9" s="1"/>
  <c r="AL204" i="9" s="1"/>
  <c r="AM204" i="9" s="1"/>
  <c r="AN204" i="9" s="1"/>
  <c r="AO204" i="9" s="1"/>
  <c r="AP204" i="9" s="1"/>
  <c r="AQ94" i="9"/>
  <c r="AR94" i="9" s="1"/>
  <c r="AS94" i="9" s="1"/>
  <c r="AT94" i="9" s="1"/>
  <c r="AU94" i="9" s="1"/>
  <c r="AE309" i="9"/>
  <c r="AF309" i="9" s="1"/>
  <c r="AG309" i="9" s="1"/>
  <c r="AH309" i="9" s="1"/>
  <c r="AI309" i="9" s="1"/>
  <c r="AJ309" i="9" s="1"/>
  <c r="AK309" i="9" s="1"/>
  <c r="AL309" i="9" s="1"/>
  <c r="AM309" i="9" s="1"/>
  <c r="AN309" i="9" s="1"/>
  <c r="AO309" i="9" s="1"/>
  <c r="AP309" i="9" s="1"/>
  <c r="G63" i="9"/>
  <c r="H63" i="9" s="1"/>
  <c r="I63" i="9" s="1"/>
  <c r="J63" i="9" s="1"/>
  <c r="K63" i="9" s="1"/>
  <c r="L63" i="9" s="1"/>
  <c r="M63" i="9" s="1"/>
  <c r="N63" i="9" s="1"/>
  <c r="O63" i="9" s="1"/>
  <c r="P63" i="9" s="1"/>
  <c r="Q63" i="9" s="1"/>
  <c r="R63" i="9" s="1"/>
  <c r="AE123" i="9"/>
  <c r="AF123" i="9" s="1"/>
  <c r="AG123" i="9" s="1"/>
  <c r="AH123" i="9" s="1"/>
  <c r="AI123" i="9" s="1"/>
  <c r="AJ123" i="9" s="1"/>
  <c r="AK123" i="9" s="1"/>
  <c r="AL123" i="9" s="1"/>
  <c r="AM123" i="9" s="1"/>
  <c r="AN123" i="9" s="1"/>
  <c r="AO123" i="9" s="1"/>
  <c r="AP123" i="9" s="1"/>
  <c r="A382" i="8"/>
  <c r="S341" i="9"/>
  <c r="T341" i="9" s="1"/>
  <c r="U341" i="9" s="1"/>
  <c r="V341" i="9" s="1"/>
  <c r="W341" i="9" s="1"/>
  <c r="X341" i="9" s="1"/>
  <c r="Y341" i="9" s="1"/>
  <c r="Z341" i="9" s="1"/>
  <c r="AA341" i="9" s="1"/>
  <c r="AB341" i="9" s="1"/>
  <c r="AC341" i="9" s="1"/>
  <c r="AD341" i="9" s="1"/>
  <c r="AQ53" i="9"/>
  <c r="AR53" i="9" s="1"/>
  <c r="AS53" i="9" s="1"/>
  <c r="AT53" i="9" s="1"/>
  <c r="AU53" i="9" s="1"/>
  <c r="A60" i="8"/>
  <c r="B60" i="8" s="1"/>
  <c r="B60" i="22" s="1"/>
  <c r="AE286" i="9"/>
  <c r="AF286" i="9" s="1"/>
  <c r="AG286" i="9" s="1"/>
  <c r="AH286" i="9" s="1"/>
  <c r="AI286" i="9" s="1"/>
  <c r="AJ286" i="9" s="1"/>
  <c r="AK286" i="9" s="1"/>
  <c r="AL286" i="9" s="1"/>
  <c r="AM286" i="9" s="1"/>
  <c r="AN286" i="9" s="1"/>
  <c r="AO286" i="9" s="1"/>
  <c r="AP286" i="9" s="1"/>
  <c r="A266" i="8"/>
  <c r="B266" i="8" s="1"/>
  <c r="B266" i="22" s="1"/>
  <c r="A254" i="8"/>
  <c r="B254" i="8" s="1"/>
  <c r="B254" i="22" s="1"/>
  <c r="G350" i="9"/>
  <c r="H350" i="9" s="1"/>
  <c r="I350" i="9" s="1"/>
  <c r="J350" i="9" s="1"/>
  <c r="K350" i="9" s="1"/>
  <c r="L350" i="9" s="1"/>
  <c r="M350" i="9" s="1"/>
  <c r="N350" i="9" s="1"/>
  <c r="O350" i="9" s="1"/>
  <c r="P350" i="9" s="1"/>
  <c r="Q350" i="9" s="1"/>
  <c r="R350" i="9" s="1"/>
  <c r="S209" i="9"/>
  <c r="T209" i="9" s="1"/>
  <c r="U209" i="9" s="1"/>
  <c r="V209" i="9" s="1"/>
  <c r="W209" i="9" s="1"/>
  <c r="X209" i="9" s="1"/>
  <c r="Y209" i="9" s="1"/>
  <c r="Z209" i="9" s="1"/>
  <c r="AA209" i="9" s="1"/>
  <c r="AB209" i="9" s="1"/>
  <c r="AC209" i="9" s="1"/>
  <c r="AD209" i="9" s="1"/>
  <c r="A326" i="8"/>
  <c r="B326" i="8" s="1"/>
  <c r="B326" i="22" s="1"/>
  <c r="A122" i="8"/>
  <c r="B122" i="8" s="1"/>
  <c r="B122" i="22" s="1"/>
  <c r="A264" i="8"/>
  <c r="B264" i="8" s="1"/>
  <c r="B264" i="22" s="1"/>
  <c r="AQ47" i="9"/>
  <c r="AR47" i="9" s="1"/>
  <c r="AS47" i="9" s="1"/>
  <c r="AT47" i="9" s="1"/>
  <c r="AU47" i="9" s="1"/>
  <c r="G102" i="9"/>
  <c r="H102" i="9" s="1"/>
  <c r="I102" i="9" s="1"/>
  <c r="J102" i="9" s="1"/>
  <c r="K102" i="9" s="1"/>
  <c r="L102" i="9" s="1"/>
  <c r="M102" i="9" s="1"/>
  <c r="N102" i="9" s="1"/>
  <c r="O102" i="9" s="1"/>
  <c r="P102" i="9" s="1"/>
  <c r="Q102" i="9" s="1"/>
  <c r="R102" i="9" s="1"/>
  <c r="A236" i="8"/>
  <c r="B236" i="8" s="1"/>
  <c r="B236" i="22" s="1"/>
  <c r="A68" i="8"/>
  <c r="B68" i="8" s="1"/>
  <c r="B68" i="22" s="1"/>
  <c r="G360" i="9"/>
  <c r="H360" i="9" s="1"/>
  <c r="I360" i="9" s="1"/>
  <c r="J360" i="9" s="1"/>
  <c r="K360" i="9" s="1"/>
  <c r="L360" i="9" s="1"/>
  <c r="M360" i="9" s="1"/>
  <c r="N360" i="9" s="1"/>
  <c r="O360" i="9" s="1"/>
  <c r="P360" i="9" s="1"/>
  <c r="Q360" i="9" s="1"/>
  <c r="R360" i="9" s="1"/>
  <c r="A277" i="8"/>
  <c r="B277" i="8" s="1"/>
  <c r="B277" i="22" s="1"/>
  <c r="AQ107" i="9"/>
  <c r="AR107" i="9" s="1"/>
  <c r="AS107" i="9" s="1"/>
  <c r="AT107" i="9" s="1"/>
  <c r="AU107" i="9" s="1"/>
  <c r="AQ71" i="9"/>
  <c r="AR71" i="9" s="1"/>
  <c r="AS71" i="9" s="1"/>
  <c r="AT71" i="9" s="1"/>
  <c r="AU71" i="9" s="1"/>
  <c r="S370" i="9"/>
  <c r="T370" i="9" s="1"/>
  <c r="U370" i="9" s="1"/>
  <c r="V370" i="9" s="1"/>
  <c r="W370" i="9" s="1"/>
  <c r="X370" i="9" s="1"/>
  <c r="Y370" i="9" s="1"/>
  <c r="Z370" i="9" s="1"/>
  <c r="AA370" i="9" s="1"/>
  <c r="AB370" i="9" s="1"/>
  <c r="AC370" i="9" s="1"/>
  <c r="AD370" i="9" s="1"/>
  <c r="G271" i="9"/>
  <c r="H271" i="9" s="1"/>
  <c r="I271" i="9" s="1"/>
  <c r="J271" i="9" s="1"/>
  <c r="K271" i="9" s="1"/>
  <c r="L271" i="9" s="1"/>
  <c r="M271" i="9" s="1"/>
  <c r="N271" i="9" s="1"/>
  <c r="O271" i="9" s="1"/>
  <c r="P271" i="9" s="1"/>
  <c r="Q271" i="9" s="1"/>
  <c r="R271" i="9" s="1"/>
  <c r="A195" i="8"/>
  <c r="B195" i="8" s="1"/>
  <c r="B195" i="22" s="1"/>
  <c r="A110" i="8"/>
  <c r="B110" i="8" s="1"/>
  <c r="B110" i="22" s="1"/>
  <c r="AE240" i="9"/>
  <c r="AF240" i="9" s="1"/>
  <c r="AG240" i="9" s="1"/>
  <c r="AH240" i="9" s="1"/>
  <c r="AI240" i="9" s="1"/>
  <c r="AJ240" i="9" s="1"/>
  <c r="AK240" i="9" s="1"/>
  <c r="AL240" i="9" s="1"/>
  <c r="AM240" i="9" s="1"/>
  <c r="AN240" i="9" s="1"/>
  <c r="AO240" i="9" s="1"/>
  <c r="AP240" i="9" s="1"/>
  <c r="A406" i="8"/>
  <c r="G402" i="9"/>
  <c r="H402" i="9" s="1"/>
  <c r="I402" i="9" s="1"/>
  <c r="J402" i="9" s="1"/>
  <c r="K402" i="9" s="1"/>
  <c r="L402" i="9" s="1"/>
  <c r="M402" i="9" s="1"/>
  <c r="N402" i="9" s="1"/>
  <c r="O402" i="9" s="1"/>
  <c r="P402" i="9" s="1"/>
  <c r="Q402" i="9" s="1"/>
  <c r="R402" i="9" s="1"/>
  <c r="AQ379" i="9"/>
  <c r="AR379" i="9" s="1"/>
  <c r="AS379" i="9" s="1"/>
  <c r="AT379" i="9" s="1"/>
  <c r="AU379" i="9" s="1"/>
  <c r="A300" i="8"/>
  <c r="B300" i="8" s="1"/>
  <c r="B300" i="22" s="1"/>
  <c r="G404" i="9"/>
  <c r="H404" i="9" s="1"/>
  <c r="I404" i="9" s="1"/>
  <c r="J404" i="9" s="1"/>
  <c r="K404" i="9" s="1"/>
  <c r="L404" i="9" s="1"/>
  <c r="M404" i="9" s="1"/>
  <c r="N404" i="9" s="1"/>
  <c r="O404" i="9" s="1"/>
  <c r="P404" i="9" s="1"/>
  <c r="Q404" i="9" s="1"/>
  <c r="R404" i="9" s="1"/>
  <c r="G77" i="9"/>
  <c r="H77" i="9" s="1"/>
  <c r="I77" i="9" s="1"/>
  <c r="J77" i="9" s="1"/>
  <c r="K77" i="9" s="1"/>
  <c r="L77" i="9" s="1"/>
  <c r="M77" i="9" s="1"/>
  <c r="N77" i="9" s="1"/>
  <c r="O77" i="9" s="1"/>
  <c r="P77" i="9" s="1"/>
  <c r="Q77" i="9" s="1"/>
  <c r="R77" i="9" s="1"/>
  <c r="AE300" i="9"/>
  <c r="AF300" i="9" s="1"/>
  <c r="AG300" i="9" s="1"/>
  <c r="AH300" i="9" s="1"/>
  <c r="AI300" i="9" s="1"/>
  <c r="AJ300" i="9" s="1"/>
  <c r="AK300" i="9" s="1"/>
  <c r="AL300" i="9" s="1"/>
  <c r="AM300" i="9" s="1"/>
  <c r="AN300" i="9" s="1"/>
  <c r="AO300" i="9" s="1"/>
  <c r="AP300" i="9" s="1"/>
  <c r="A169" i="8"/>
  <c r="B169" i="8" s="1"/>
  <c r="B169" i="22" s="1"/>
  <c r="A244" i="8"/>
  <c r="B244" i="8" s="1"/>
  <c r="B244" i="22" s="1"/>
  <c r="AQ364" i="9"/>
  <c r="AR364" i="9" s="1"/>
  <c r="AS364" i="9" s="1"/>
  <c r="AT364" i="9" s="1"/>
  <c r="AU364" i="9" s="1"/>
  <c r="G390" i="9"/>
  <c r="H390" i="9" s="1"/>
  <c r="I390" i="9" s="1"/>
  <c r="J390" i="9" s="1"/>
  <c r="K390" i="9" s="1"/>
  <c r="L390" i="9" s="1"/>
  <c r="M390" i="9" s="1"/>
  <c r="N390" i="9" s="1"/>
  <c r="O390" i="9" s="1"/>
  <c r="P390" i="9" s="1"/>
  <c r="Q390" i="9" s="1"/>
  <c r="R390" i="9" s="1"/>
  <c r="S374" i="9"/>
  <c r="T374" i="9" s="1"/>
  <c r="U374" i="9" s="1"/>
  <c r="V374" i="9" s="1"/>
  <c r="W374" i="9" s="1"/>
  <c r="X374" i="9" s="1"/>
  <c r="Y374" i="9" s="1"/>
  <c r="Z374" i="9" s="1"/>
  <c r="AA374" i="9" s="1"/>
  <c r="AB374" i="9" s="1"/>
  <c r="AC374" i="9" s="1"/>
  <c r="AD374" i="9" s="1"/>
  <c r="AE115" i="9"/>
  <c r="AF115" i="9" s="1"/>
  <c r="AG115" i="9" s="1"/>
  <c r="AH115" i="9" s="1"/>
  <c r="AI115" i="9" s="1"/>
  <c r="AJ115" i="9" s="1"/>
  <c r="AK115" i="9" s="1"/>
  <c r="AL115" i="9" s="1"/>
  <c r="AM115" i="9" s="1"/>
  <c r="AN115" i="9" s="1"/>
  <c r="AO115" i="9" s="1"/>
  <c r="AP115" i="9" s="1"/>
  <c r="S113" i="9"/>
  <c r="T113" i="9" s="1"/>
  <c r="U113" i="9" s="1"/>
  <c r="V113" i="9" s="1"/>
  <c r="W113" i="9" s="1"/>
  <c r="X113" i="9" s="1"/>
  <c r="Y113" i="9" s="1"/>
  <c r="Z113" i="9" s="1"/>
  <c r="AA113" i="9" s="1"/>
  <c r="AB113" i="9" s="1"/>
  <c r="AC113" i="9" s="1"/>
  <c r="AD113" i="9" s="1"/>
  <c r="S153" i="9"/>
  <c r="T153" i="9" s="1"/>
  <c r="U153" i="9" s="1"/>
  <c r="V153" i="9" s="1"/>
  <c r="W153" i="9" s="1"/>
  <c r="X153" i="9" s="1"/>
  <c r="Y153" i="9" s="1"/>
  <c r="Z153" i="9" s="1"/>
  <c r="AA153" i="9" s="1"/>
  <c r="AB153" i="9" s="1"/>
  <c r="AC153" i="9" s="1"/>
  <c r="AD153" i="9" s="1"/>
  <c r="G306" i="9"/>
  <c r="H306" i="9" s="1"/>
  <c r="I306" i="9" s="1"/>
  <c r="J306" i="9" s="1"/>
  <c r="K306" i="9" s="1"/>
  <c r="L306" i="9" s="1"/>
  <c r="M306" i="9" s="1"/>
  <c r="N306" i="9" s="1"/>
  <c r="O306" i="9" s="1"/>
  <c r="P306" i="9" s="1"/>
  <c r="Q306" i="9" s="1"/>
  <c r="R306" i="9" s="1"/>
  <c r="AQ303" i="9"/>
  <c r="AR303" i="9" s="1"/>
  <c r="AS303" i="9" s="1"/>
  <c r="AT303" i="9" s="1"/>
  <c r="AU303" i="9" s="1"/>
  <c r="AQ54" i="9"/>
  <c r="AR54" i="9" s="1"/>
  <c r="AS54" i="9" s="1"/>
  <c r="AT54" i="9" s="1"/>
  <c r="AU54" i="9" s="1"/>
  <c r="A98" i="8"/>
  <c r="B98" i="8" s="1"/>
  <c r="B98" i="22" s="1"/>
  <c r="S174" i="9"/>
  <c r="T174" i="9" s="1"/>
  <c r="U174" i="9" s="1"/>
  <c r="V174" i="9" s="1"/>
  <c r="W174" i="9" s="1"/>
  <c r="X174" i="9" s="1"/>
  <c r="Y174" i="9" s="1"/>
  <c r="Z174" i="9" s="1"/>
  <c r="AA174" i="9" s="1"/>
  <c r="AB174" i="9" s="1"/>
  <c r="AC174" i="9" s="1"/>
  <c r="AD174" i="9" s="1"/>
  <c r="S259" i="9"/>
  <c r="T259" i="9" s="1"/>
  <c r="U259" i="9" s="1"/>
  <c r="V259" i="9" s="1"/>
  <c r="W259" i="9" s="1"/>
  <c r="X259" i="9" s="1"/>
  <c r="Y259" i="9" s="1"/>
  <c r="Z259" i="9" s="1"/>
  <c r="AA259" i="9" s="1"/>
  <c r="AB259" i="9" s="1"/>
  <c r="AC259" i="9" s="1"/>
  <c r="AD259" i="9" s="1"/>
  <c r="A367" i="8"/>
  <c r="B367" i="8" s="1"/>
  <c r="B367" i="22" s="1"/>
  <c r="AQ23" i="9"/>
  <c r="AR23" i="9" s="1"/>
  <c r="AS23" i="9" s="1"/>
  <c r="AT23" i="9" s="1"/>
  <c r="AU23" i="9" s="1"/>
  <c r="A288" i="8"/>
  <c r="B288" i="8" s="1"/>
  <c r="B288" i="22" s="1"/>
  <c r="G220" i="9"/>
  <c r="H220" i="9" s="1"/>
  <c r="I220" i="9" s="1"/>
  <c r="J220" i="9" s="1"/>
  <c r="K220" i="9" s="1"/>
  <c r="L220" i="9" s="1"/>
  <c r="M220" i="9" s="1"/>
  <c r="N220" i="9" s="1"/>
  <c r="O220" i="9" s="1"/>
  <c r="P220" i="9" s="1"/>
  <c r="Q220" i="9" s="1"/>
  <c r="R220" i="9" s="1"/>
  <c r="G191" i="9"/>
  <c r="H191" i="9" s="1"/>
  <c r="I191" i="9" s="1"/>
  <c r="J191" i="9" s="1"/>
  <c r="K191" i="9" s="1"/>
  <c r="L191" i="9" s="1"/>
  <c r="M191" i="9" s="1"/>
  <c r="N191" i="9" s="1"/>
  <c r="O191" i="9" s="1"/>
  <c r="P191" i="9" s="1"/>
  <c r="Q191" i="9" s="1"/>
  <c r="R191" i="9" s="1"/>
  <c r="AE227" i="9"/>
  <c r="AF227" i="9" s="1"/>
  <c r="AG227" i="9" s="1"/>
  <c r="AH227" i="9" s="1"/>
  <c r="AI227" i="9" s="1"/>
  <c r="AJ227" i="9" s="1"/>
  <c r="AK227" i="9" s="1"/>
  <c r="AL227" i="9" s="1"/>
  <c r="AM227" i="9" s="1"/>
  <c r="AN227" i="9" s="1"/>
  <c r="AO227" i="9" s="1"/>
  <c r="AP227" i="9" s="1"/>
  <c r="A95" i="8"/>
  <c r="B95" i="8" s="1"/>
  <c r="B95" i="22" s="1"/>
  <c r="AQ199" i="9"/>
  <c r="AR199" i="9" s="1"/>
  <c r="AS199" i="9" s="1"/>
  <c r="AT199" i="9" s="1"/>
  <c r="AU199" i="9" s="1"/>
  <c r="AE307" i="9"/>
  <c r="AF307" i="9" s="1"/>
  <c r="AG307" i="9" s="1"/>
  <c r="AH307" i="9" s="1"/>
  <c r="AI307" i="9" s="1"/>
  <c r="AJ307" i="9" s="1"/>
  <c r="AK307" i="9" s="1"/>
  <c r="AL307" i="9" s="1"/>
  <c r="AM307" i="9" s="1"/>
  <c r="AN307" i="9" s="1"/>
  <c r="AO307" i="9" s="1"/>
  <c r="AP307" i="9" s="1"/>
  <c r="A292" i="8"/>
  <c r="B292" i="8" s="1"/>
  <c r="B292" i="22" s="1"/>
  <c r="AE109" i="9"/>
  <c r="AF109" i="9" s="1"/>
  <c r="AG109" i="9" s="1"/>
  <c r="AH109" i="9" s="1"/>
  <c r="AI109" i="9" s="1"/>
  <c r="AJ109" i="9" s="1"/>
  <c r="AK109" i="9" s="1"/>
  <c r="AL109" i="9" s="1"/>
  <c r="AM109" i="9" s="1"/>
  <c r="AN109" i="9" s="1"/>
  <c r="AO109" i="9" s="1"/>
  <c r="AP109" i="9" s="1"/>
  <c r="S280" i="9"/>
  <c r="T280" i="9" s="1"/>
  <c r="U280" i="9" s="1"/>
  <c r="V280" i="9" s="1"/>
  <c r="W280" i="9" s="1"/>
  <c r="X280" i="9" s="1"/>
  <c r="Y280" i="9" s="1"/>
  <c r="Z280" i="9" s="1"/>
  <c r="AA280" i="9" s="1"/>
  <c r="AB280" i="9" s="1"/>
  <c r="AC280" i="9" s="1"/>
  <c r="AD280" i="9" s="1"/>
  <c r="G274" i="9"/>
  <c r="H274" i="9" s="1"/>
  <c r="I274" i="9" s="1"/>
  <c r="J274" i="9" s="1"/>
  <c r="K274" i="9" s="1"/>
  <c r="L274" i="9" s="1"/>
  <c r="M274" i="9" s="1"/>
  <c r="N274" i="9" s="1"/>
  <c r="O274" i="9" s="1"/>
  <c r="P274" i="9" s="1"/>
  <c r="Q274" i="9" s="1"/>
  <c r="R274" i="9" s="1"/>
  <c r="AE108" i="9"/>
  <c r="AF108" i="9" s="1"/>
  <c r="AG108" i="9" s="1"/>
  <c r="AH108" i="9" s="1"/>
  <c r="AI108" i="9" s="1"/>
  <c r="AJ108" i="9" s="1"/>
  <c r="AK108" i="9" s="1"/>
  <c r="AL108" i="9" s="1"/>
  <c r="AM108" i="9" s="1"/>
  <c r="AN108" i="9" s="1"/>
  <c r="AO108" i="9" s="1"/>
  <c r="AP108" i="9" s="1"/>
  <c r="A356" i="8"/>
  <c r="B356" i="8" s="1"/>
  <c r="B356" i="22" s="1"/>
  <c r="AQ149" i="9"/>
  <c r="AR149" i="9" s="1"/>
  <c r="AS149" i="9" s="1"/>
  <c r="AT149" i="9" s="1"/>
  <c r="AU149" i="9" s="1"/>
  <c r="A305" i="8"/>
  <c r="A381" i="8"/>
  <c r="A290" i="8"/>
  <c r="B290" i="8" s="1"/>
  <c r="B290" i="22" s="1"/>
  <c r="S150" i="9"/>
  <c r="T150" i="9" s="1"/>
  <c r="U150" i="9" s="1"/>
  <c r="V150" i="9" s="1"/>
  <c r="W150" i="9" s="1"/>
  <c r="X150" i="9" s="1"/>
  <c r="Y150" i="9" s="1"/>
  <c r="Z150" i="9" s="1"/>
  <c r="AA150" i="9" s="1"/>
  <c r="AB150" i="9" s="1"/>
  <c r="AC150" i="9" s="1"/>
  <c r="AD150" i="9" s="1"/>
  <c r="A302" i="8"/>
  <c r="B302" i="8" s="1"/>
  <c r="B302" i="22" s="1"/>
  <c r="A211" i="8"/>
  <c r="B211" i="8" s="1"/>
  <c r="B211" i="22" s="1"/>
  <c r="A130" i="8"/>
  <c r="B130" i="8" s="1"/>
  <c r="B130" i="22" s="1"/>
  <c r="AE396" i="9"/>
  <c r="AF396" i="9" s="1"/>
  <c r="AG396" i="9" s="1"/>
  <c r="AH396" i="9" s="1"/>
  <c r="AI396" i="9" s="1"/>
  <c r="AJ396" i="9" s="1"/>
  <c r="AK396" i="9" s="1"/>
  <c r="AL396" i="9" s="1"/>
  <c r="AM396" i="9" s="1"/>
  <c r="AN396" i="9" s="1"/>
  <c r="AO396" i="9" s="1"/>
  <c r="AP396" i="9" s="1"/>
  <c r="A265" i="8"/>
  <c r="B265" i="8" s="1"/>
  <c r="B265" i="22" s="1"/>
  <c r="S164" i="9"/>
  <c r="T164" i="9" s="1"/>
  <c r="U164" i="9" s="1"/>
  <c r="V164" i="9" s="1"/>
  <c r="W164" i="9" s="1"/>
  <c r="X164" i="9" s="1"/>
  <c r="Y164" i="9" s="1"/>
  <c r="Z164" i="9" s="1"/>
  <c r="AA164" i="9" s="1"/>
  <c r="AB164" i="9" s="1"/>
  <c r="AC164" i="9" s="1"/>
  <c r="AD164" i="9" s="1"/>
  <c r="G163" i="9"/>
  <c r="H163" i="9" s="1"/>
  <c r="I163" i="9" s="1"/>
  <c r="J163" i="9" s="1"/>
  <c r="K163" i="9" s="1"/>
  <c r="L163" i="9" s="1"/>
  <c r="M163" i="9" s="1"/>
  <c r="N163" i="9" s="1"/>
  <c r="O163" i="9" s="1"/>
  <c r="P163" i="9" s="1"/>
  <c r="Q163" i="9" s="1"/>
  <c r="R163" i="9" s="1"/>
  <c r="AE235" i="9"/>
  <c r="AF235" i="9" s="1"/>
  <c r="AG235" i="9" s="1"/>
  <c r="AH235" i="9" s="1"/>
  <c r="AI235" i="9" s="1"/>
  <c r="AJ235" i="9" s="1"/>
  <c r="AK235" i="9" s="1"/>
  <c r="AL235" i="9" s="1"/>
  <c r="AM235" i="9" s="1"/>
  <c r="AN235" i="9" s="1"/>
  <c r="AO235" i="9" s="1"/>
  <c r="AP235" i="9" s="1"/>
  <c r="S354" i="9"/>
  <c r="T354" i="9" s="1"/>
  <c r="U354" i="9" s="1"/>
  <c r="V354" i="9" s="1"/>
  <c r="W354" i="9" s="1"/>
  <c r="X354" i="9" s="1"/>
  <c r="Y354" i="9" s="1"/>
  <c r="Z354" i="9" s="1"/>
  <c r="AA354" i="9" s="1"/>
  <c r="AB354" i="9" s="1"/>
  <c r="AC354" i="9" s="1"/>
  <c r="AD354" i="9" s="1"/>
  <c r="G320" i="9"/>
  <c r="H320" i="9" s="1"/>
  <c r="I320" i="9" s="1"/>
  <c r="J320" i="9" s="1"/>
  <c r="K320" i="9" s="1"/>
  <c r="L320" i="9" s="1"/>
  <c r="M320" i="9" s="1"/>
  <c r="N320" i="9" s="1"/>
  <c r="O320" i="9" s="1"/>
  <c r="P320" i="9" s="1"/>
  <c r="Q320" i="9" s="1"/>
  <c r="R320" i="9" s="1"/>
  <c r="S231" i="9"/>
  <c r="T231" i="9" s="1"/>
  <c r="U231" i="9" s="1"/>
  <c r="V231" i="9" s="1"/>
  <c r="W231" i="9" s="1"/>
  <c r="X231" i="9" s="1"/>
  <c r="Y231" i="9" s="1"/>
  <c r="Z231" i="9" s="1"/>
  <c r="AA231" i="9" s="1"/>
  <c r="AB231" i="9" s="1"/>
  <c r="AC231" i="9" s="1"/>
  <c r="AD231" i="9" s="1"/>
  <c r="G371" i="9"/>
  <c r="H371" i="9" s="1"/>
  <c r="I371" i="9" s="1"/>
  <c r="J371" i="9" s="1"/>
  <c r="K371" i="9" s="1"/>
  <c r="L371" i="9" s="1"/>
  <c r="M371" i="9" s="1"/>
  <c r="N371" i="9" s="1"/>
  <c r="O371" i="9" s="1"/>
  <c r="P371" i="9" s="1"/>
  <c r="Q371" i="9" s="1"/>
  <c r="R371" i="9" s="1"/>
  <c r="AE321" i="9"/>
  <c r="AF321" i="9" s="1"/>
  <c r="AG321" i="9" s="1"/>
  <c r="AH321" i="9" s="1"/>
  <c r="AI321" i="9" s="1"/>
  <c r="AJ321" i="9" s="1"/>
  <c r="AK321" i="9" s="1"/>
  <c r="AL321" i="9" s="1"/>
  <c r="AM321" i="9" s="1"/>
  <c r="AN321" i="9" s="1"/>
  <c r="AO321" i="9" s="1"/>
  <c r="AP321" i="9" s="1"/>
  <c r="AE61" i="9"/>
  <c r="AF61" i="9" s="1"/>
  <c r="AG61" i="9" s="1"/>
  <c r="AH61" i="9" s="1"/>
  <c r="AI61" i="9" s="1"/>
  <c r="AJ61" i="9" s="1"/>
  <c r="AK61" i="9" s="1"/>
  <c r="AL61" i="9" s="1"/>
  <c r="AM61" i="9" s="1"/>
  <c r="AN61" i="9" s="1"/>
  <c r="AO61" i="9" s="1"/>
  <c r="AP61" i="9" s="1"/>
  <c r="A218" i="8"/>
  <c r="B218" i="8" s="1"/>
  <c r="B218" i="22" s="1"/>
  <c r="G127" i="9"/>
  <c r="H127" i="9" s="1"/>
  <c r="I127" i="9" s="1"/>
  <c r="J127" i="9" s="1"/>
  <c r="K127" i="9" s="1"/>
  <c r="L127" i="9" s="1"/>
  <c r="M127" i="9" s="1"/>
  <c r="N127" i="9" s="1"/>
  <c r="O127" i="9" s="1"/>
  <c r="P127" i="9" s="1"/>
  <c r="Q127" i="9" s="1"/>
  <c r="R127" i="9" s="1"/>
  <c r="AQ212" i="9"/>
  <c r="AR212" i="9" s="1"/>
  <c r="AS212" i="9" s="1"/>
  <c r="AT212" i="9" s="1"/>
  <c r="AU212" i="9" s="1"/>
  <c r="A293" i="8"/>
  <c r="B293" i="8" s="1"/>
  <c r="B293" i="22" s="1"/>
  <c r="S248" i="9"/>
  <c r="T248" i="9" s="1"/>
  <c r="U248" i="9" s="1"/>
  <c r="V248" i="9" s="1"/>
  <c r="W248" i="9" s="1"/>
  <c r="X248" i="9" s="1"/>
  <c r="Y248" i="9" s="1"/>
  <c r="Z248" i="9" s="1"/>
  <c r="AA248" i="9" s="1"/>
  <c r="AB248" i="9" s="1"/>
  <c r="AC248" i="9" s="1"/>
  <c r="AD248" i="9" s="1"/>
  <c r="S308" i="9"/>
  <c r="T308" i="9" s="1"/>
  <c r="U308" i="9" s="1"/>
  <c r="V308" i="9" s="1"/>
  <c r="W308" i="9" s="1"/>
  <c r="X308" i="9" s="1"/>
  <c r="Y308" i="9" s="1"/>
  <c r="Z308" i="9" s="1"/>
  <c r="AA308" i="9" s="1"/>
  <c r="AB308" i="9" s="1"/>
  <c r="AC308" i="9" s="1"/>
  <c r="AD308" i="9" s="1"/>
  <c r="AQ370" i="9"/>
  <c r="AR370" i="9" s="1"/>
  <c r="AS370" i="9" s="1"/>
  <c r="AT370" i="9" s="1"/>
  <c r="AU370" i="9" s="1"/>
  <c r="S126" i="9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126" i="8"/>
  <c r="B126" i="8" s="1"/>
  <c r="B126" i="22" s="1"/>
  <c r="A205" i="8"/>
  <c r="B205" i="8" s="1"/>
  <c r="B205" i="22" s="1"/>
  <c r="G107" i="9"/>
  <c r="H107" i="9" s="1"/>
  <c r="I107" i="9" s="1"/>
  <c r="J107" i="9" s="1"/>
  <c r="K107" i="9" s="1"/>
  <c r="L107" i="9" s="1"/>
  <c r="M107" i="9" s="1"/>
  <c r="N107" i="9" s="1"/>
  <c r="O107" i="9" s="1"/>
  <c r="P107" i="9" s="1"/>
  <c r="Q107" i="9" s="1"/>
  <c r="R107" i="9" s="1"/>
  <c r="AQ360" i="9"/>
  <c r="AR360" i="9" s="1"/>
  <c r="AS360" i="9" s="1"/>
  <c r="AT360" i="9" s="1"/>
  <c r="AU360" i="9" s="1"/>
  <c r="AE107" i="9"/>
  <c r="AF107" i="9" s="1"/>
  <c r="AG107" i="9" s="1"/>
  <c r="AH107" i="9" s="1"/>
  <c r="AI107" i="9" s="1"/>
  <c r="AJ107" i="9" s="1"/>
  <c r="AK107" i="9" s="1"/>
  <c r="AL107" i="9" s="1"/>
  <c r="AM107" i="9" s="1"/>
  <c r="AN107" i="9" s="1"/>
  <c r="AO107" i="9" s="1"/>
  <c r="AP107" i="9" s="1"/>
  <c r="AE360" i="9"/>
  <c r="AF360" i="9" s="1"/>
  <c r="AG360" i="9" s="1"/>
  <c r="AH360" i="9" s="1"/>
  <c r="AI360" i="9" s="1"/>
  <c r="AJ360" i="9" s="1"/>
  <c r="AK360" i="9" s="1"/>
  <c r="AL360" i="9" s="1"/>
  <c r="AM360" i="9" s="1"/>
  <c r="AN360" i="9" s="1"/>
  <c r="AO360" i="9" s="1"/>
  <c r="AP360" i="9" s="1"/>
  <c r="AI93" i="15"/>
  <c r="AE375" i="9"/>
  <c r="AF375" i="9" s="1"/>
  <c r="AG375" i="9" s="1"/>
  <c r="AH375" i="9" s="1"/>
  <c r="AI375" i="9" s="1"/>
  <c r="AJ375" i="9" s="1"/>
  <c r="AK375" i="9" s="1"/>
  <c r="AL375" i="9" s="1"/>
  <c r="AM375" i="9" s="1"/>
  <c r="AN375" i="9" s="1"/>
  <c r="AO375" i="9" s="1"/>
  <c r="AP375" i="9" s="1"/>
  <c r="A234" i="8"/>
  <c r="B234" i="8" s="1"/>
  <c r="B234" i="22" s="1"/>
  <c r="AQ553" i="15"/>
  <c r="AQ496" i="15"/>
  <c r="C5" i="20"/>
  <c r="G8" i="20"/>
  <c r="G7" i="20"/>
  <c r="G3" i="20"/>
  <c r="G4" i="20"/>
  <c r="AQ56" i="9"/>
  <c r="AR56" i="9" s="1"/>
  <c r="AS56" i="9" s="1"/>
  <c r="AT56" i="9" s="1"/>
  <c r="AU56" i="9" s="1"/>
  <c r="AE193" i="9"/>
  <c r="AF193" i="9" s="1"/>
  <c r="AG193" i="9" s="1"/>
  <c r="AH193" i="9" s="1"/>
  <c r="AI193" i="9" s="1"/>
  <c r="AJ193" i="9" s="1"/>
  <c r="AK193" i="9" s="1"/>
  <c r="AL193" i="9" s="1"/>
  <c r="AM193" i="9" s="1"/>
  <c r="AN193" i="9" s="1"/>
  <c r="AO193" i="9" s="1"/>
  <c r="AP193" i="9" s="1"/>
  <c r="G81" i="9"/>
  <c r="H81" i="9" s="1"/>
  <c r="I81" i="9" s="1"/>
  <c r="J81" i="9" s="1"/>
  <c r="K81" i="9" s="1"/>
  <c r="L81" i="9" s="1"/>
  <c r="M81" i="9" s="1"/>
  <c r="N81" i="9" s="1"/>
  <c r="O81" i="9" s="1"/>
  <c r="P81" i="9" s="1"/>
  <c r="Q81" i="9" s="1"/>
  <c r="R81" i="9" s="1"/>
  <c r="AQ242" i="9"/>
  <c r="AR242" i="9" s="1"/>
  <c r="AS242" i="9" s="1"/>
  <c r="AT242" i="9" s="1"/>
  <c r="AU242" i="9" s="1"/>
  <c r="G242" i="9"/>
  <c r="H242" i="9" s="1"/>
  <c r="I242" i="9" s="1"/>
  <c r="J242" i="9" s="1"/>
  <c r="K242" i="9" s="1"/>
  <c r="L242" i="9" s="1"/>
  <c r="M242" i="9" s="1"/>
  <c r="N242" i="9" s="1"/>
  <c r="O242" i="9" s="1"/>
  <c r="P242" i="9" s="1"/>
  <c r="Q242" i="9" s="1"/>
  <c r="R242" i="9" s="1"/>
  <c r="G277" i="9"/>
  <c r="H277" i="9" s="1"/>
  <c r="I277" i="9" s="1"/>
  <c r="J277" i="9" s="1"/>
  <c r="K277" i="9" s="1"/>
  <c r="L277" i="9" s="1"/>
  <c r="M277" i="9" s="1"/>
  <c r="N277" i="9" s="1"/>
  <c r="O277" i="9" s="1"/>
  <c r="P277" i="9" s="1"/>
  <c r="Q277" i="9" s="1"/>
  <c r="R277" i="9" s="1"/>
  <c r="A81" i="8"/>
  <c r="B81" i="8" s="1"/>
  <c r="B81" i="22" s="1"/>
  <c r="A77" i="8"/>
  <c r="B77" i="8" s="1"/>
  <c r="B77" i="22" s="1"/>
  <c r="G149" i="9"/>
  <c r="H149" i="9" s="1"/>
  <c r="I149" i="9" s="1"/>
  <c r="J149" i="9" s="1"/>
  <c r="K149" i="9" s="1"/>
  <c r="L149" i="9" s="1"/>
  <c r="M149" i="9" s="1"/>
  <c r="N149" i="9" s="1"/>
  <c r="O149" i="9" s="1"/>
  <c r="P149" i="9" s="1"/>
  <c r="Q149" i="9" s="1"/>
  <c r="R149" i="9" s="1"/>
  <c r="AE149" i="9"/>
  <c r="AF149" i="9" s="1"/>
  <c r="AG149" i="9" s="1"/>
  <c r="AH149" i="9" s="1"/>
  <c r="AI149" i="9" s="1"/>
  <c r="AJ149" i="9" s="1"/>
  <c r="AK149" i="9" s="1"/>
  <c r="AL149" i="9" s="1"/>
  <c r="AM149" i="9" s="1"/>
  <c r="AN149" i="9" s="1"/>
  <c r="AO149" i="9" s="1"/>
  <c r="AP149" i="9" s="1"/>
  <c r="G302" i="9"/>
  <c r="H302" i="9" s="1"/>
  <c r="I302" i="9" s="1"/>
  <c r="J302" i="9" s="1"/>
  <c r="K302" i="9" s="1"/>
  <c r="L302" i="9" s="1"/>
  <c r="M302" i="9" s="1"/>
  <c r="N302" i="9" s="1"/>
  <c r="O302" i="9" s="1"/>
  <c r="P302" i="9" s="1"/>
  <c r="Q302" i="9" s="1"/>
  <c r="R302" i="9" s="1"/>
  <c r="AE71" i="9"/>
  <c r="AF71" i="9" s="1"/>
  <c r="AG71" i="9" s="1"/>
  <c r="AH71" i="9" s="1"/>
  <c r="AI71" i="9" s="1"/>
  <c r="AJ71" i="9" s="1"/>
  <c r="AK71" i="9" s="1"/>
  <c r="AL71" i="9" s="1"/>
  <c r="AM71" i="9" s="1"/>
  <c r="AN71" i="9" s="1"/>
  <c r="AO71" i="9" s="1"/>
  <c r="AP71" i="9" s="1"/>
  <c r="A107" i="8"/>
  <c r="B107" i="8" s="1"/>
  <c r="B107" i="22" s="1"/>
  <c r="AQ209" i="9"/>
  <c r="AR209" i="9" s="1"/>
  <c r="AS209" i="9" s="1"/>
  <c r="AT209" i="9" s="1"/>
  <c r="AU209" i="9" s="1"/>
  <c r="A343" i="8"/>
  <c r="B343" i="8" s="1"/>
  <c r="B343" i="22" s="1"/>
  <c r="AE266" i="9"/>
  <c r="AF266" i="9" s="1"/>
  <c r="AG266" i="9" s="1"/>
  <c r="AH266" i="9" s="1"/>
  <c r="AI266" i="9" s="1"/>
  <c r="AJ266" i="9" s="1"/>
  <c r="AK266" i="9" s="1"/>
  <c r="AL266" i="9" s="1"/>
  <c r="AM266" i="9" s="1"/>
  <c r="AN266" i="9" s="1"/>
  <c r="AO266" i="9" s="1"/>
  <c r="AP266" i="9" s="1"/>
  <c r="AQ126" i="9"/>
  <c r="AR126" i="9" s="1"/>
  <c r="AS126" i="9" s="1"/>
  <c r="AT126" i="9" s="1"/>
  <c r="AU126" i="9" s="1"/>
  <c r="S271" i="9"/>
  <c r="T271" i="9" s="1"/>
  <c r="U271" i="9" s="1"/>
  <c r="V271" i="9" s="1"/>
  <c r="W271" i="9" s="1"/>
  <c r="X271" i="9" s="1"/>
  <c r="Y271" i="9" s="1"/>
  <c r="Z271" i="9" s="1"/>
  <c r="AA271" i="9" s="1"/>
  <c r="AB271" i="9" s="1"/>
  <c r="AC271" i="9" s="1"/>
  <c r="AD271" i="9" s="1"/>
  <c r="AQ297" i="9"/>
  <c r="AR297" i="9" s="1"/>
  <c r="AS297" i="9" s="1"/>
  <c r="AT297" i="9" s="1"/>
  <c r="AU297" i="9" s="1"/>
  <c r="G73" i="9"/>
  <c r="H73" i="9" s="1"/>
  <c r="I73" i="9" s="1"/>
  <c r="J73" i="9" s="1"/>
  <c r="K73" i="9" s="1"/>
  <c r="L73" i="9" s="1"/>
  <c r="M73" i="9" s="1"/>
  <c r="N73" i="9" s="1"/>
  <c r="O73" i="9" s="1"/>
  <c r="P73" i="9" s="1"/>
  <c r="Q73" i="9" s="1"/>
  <c r="R73" i="9" s="1"/>
  <c r="G397" i="9"/>
  <c r="H397" i="9" s="1"/>
  <c r="I397" i="9" s="1"/>
  <c r="J397" i="9" s="1"/>
  <c r="K397" i="9" s="1"/>
  <c r="L397" i="9" s="1"/>
  <c r="M397" i="9" s="1"/>
  <c r="N397" i="9" s="1"/>
  <c r="O397" i="9" s="1"/>
  <c r="P397" i="9" s="1"/>
  <c r="Q397" i="9" s="1"/>
  <c r="R397" i="9" s="1"/>
  <c r="S326" i="9"/>
  <c r="T326" i="9" s="1"/>
  <c r="U326" i="9" s="1"/>
  <c r="V326" i="9" s="1"/>
  <c r="W326" i="9" s="1"/>
  <c r="X326" i="9" s="1"/>
  <c r="Y326" i="9" s="1"/>
  <c r="Z326" i="9" s="1"/>
  <c r="AA326" i="9" s="1"/>
  <c r="AB326" i="9" s="1"/>
  <c r="AC326" i="9" s="1"/>
  <c r="AD326" i="9" s="1"/>
  <c r="AQ294" i="9"/>
  <c r="AR294" i="9" s="1"/>
  <c r="AS294" i="9" s="1"/>
  <c r="AT294" i="9" s="1"/>
  <c r="AU294" i="9" s="1"/>
  <c r="AE430" i="9"/>
  <c r="AF430" i="9" s="1"/>
  <c r="AG430" i="9" s="1"/>
  <c r="AH430" i="9" s="1"/>
  <c r="AI430" i="9" s="1"/>
  <c r="AJ430" i="9" s="1"/>
  <c r="AK430" i="9" s="1"/>
  <c r="AL430" i="9" s="1"/>
  <c r="AM430" i="9" s="1"/>
  <c r="AN430" i="9" s="1"/>
  <c r="AO430" i="9" s="1"/>
  <c r="AP430" i="9" s="1"/>
  <c r="A294" i="8"/>
  <c r="B294" i="8" s="1"/>
  <c r="B294" i="22" s="1"/>
  <c r="AQ430" i="9"/>
  <c r="AR430" i="9" s="1"/>
  <c r="AS430" i="9" s="1"/>
  <c r="AT430" i="9" s="1"/>
  <c r="AU430" i="9" s="1"/>
  <c r="AQ254" i="9"/>
  <c r="AR254" i="9" s="1"/>
  <c r="AS254" i="9" s="1"/>
  <c r="AT254" i="9" s="1"/>
  <c r="AU254" i="9" s="1"/>
  <c r="S430" i="9"/>
  <c r="T430" i="9" s="1"/>
  <c r="U430" i="9" s="1"/>
  <c r="V430" i="9" s="1"/>
  <c r="W430" i="9" s="1"/>
  <c r="X430" i="9" s="1"/>
  <c r="Y430" i="9" s="1"/>
  <c r="Z430" i="9" s="1"/>
  <c r="AA430" i="9" s="1"/>
  <c r="AB430" i="9" s="1"/>
  <c r="AC430" i="9" s="1"/>
  <c r="AD430" i="9" s="1"/>
  <c r="A223" i="8"/>
  <c r="B223" i="8" s="1"/>
  <c r="B223" i="22" s="1"/>
  <c r="G341" i="9"/>
  <c r="H341" i="9" s="1"/>
  <c r="I341" i="9" s="1"/>
  <c r="J341" i="9" s="1"/>
  <c r="K341" i="9" s="1"/>
  <c r="L341" i="9" s="1"/>
  <c r="M341" i="9" s="1"/>
  <c r="N341" i="9" s="1"/>
  <c r="O341" i="9" s="1"/>
  <c r="P341" i="9" s="1"/>
  <c r="Q341" i="9" s="1"/>
  <c r="R341" i="9" s="1"/>
  <c r="A404" i="8"/>
  <c r="AQ234" i="9"/>
  <c r="AR234" i="9" s="1"/>
  <c r="AS234" i="9" s="1"/>
  <c r="AT234" i="9" s="1"/>
  <c r="AU234" i="9" s="1"/>
  <c r="S221" i="9"/>
  <c r="T221" i="9" s="1"/>
  <c r="U221" i="9" s="1"/>
  <c r="V221" i="9" s="1"/>
  <c r="W221" i="9" s="1"/>
  <c r="X221" i="9" s="1"/>
  <c r="Y221" i="9" s="1"/>
  <c r="Z221" i="9" s="1"/>
  <c r="AA221" i="9" s="1"/>
  <c r="AB221" i="9" s="1"/>
  <c r="AC221" i="9" s="1"/>
  <c r="AD221" i="9" s="1"/>
  <c r="AE427" i="9"/>
  <c r="AF427" i="9" s="1"/>
  <c r="AG427" i="9" s="1"/>
  <c r="AH427" i="9" s="1"/>
  <c r="AI427" i="9" s="1"/>
  <c r="AJ427" i="9" s="1"/>
  <c r="AK427" i="9" s="1"/>
  <c r="AL427" i="9" s="1"/>
  <c r="AM427" i="9" s="1"/>
  <c r="AN427" i="9" s="1"/>
  <c r="AO427" i="9" s="1"/>
  <c r="AP427" i="9" s="1"/>
  <c r="AE223" i="9"/>
  <c r="AF223" i="9" s="1"/>
  <c r="AG223" i="9" s="1"/>
  <c r="AH223" i="9" s="1"/>
  <c r="AI223" i="9" s="1"/>
  <c r="AJ223" i="9" s="1"/>
  <c r="AK223" i="9" s="1"/>
  <c r="AL223" i="9" s="1"/>
  <c r="AM223" i="9" s="1"/>
  <c r="AN223" i="9" s="1"/>
  <c r="AO223" i="9" s="1"/>
  <c r="AP223" i="9" s="1"/>
  <c r="AQ223" i="9"/>
  <c r="AR223" i="9" s="1"/>
  <c r="AS223" i="9" s="1"/>
  <c r="AT223" i="9" s="1"/>
  <c r="AU223" i="9" s="1"/>
  <c r="A297" i="8"/>
  <c r="B297" i="8" s="1"/>
  <c r="B297" i="22" s="1"/>
  <c r="S53" i="9"/>
  <c r="T53" i="9" s="1"/>
  <c r="U53" i="9" s="1"/>
  <c r="V53" i="9" s="1"/>
  <c r="W53" i="9" s="1"/>
  <c r="X53" i="9" s="1"/>
  <c r="Y53" i="9" s="1"/>
  <c r="Z53" i="9" s="1"/>
  <c r="AA53" i="9" s="1"/>
  <c r="AB53" i="9" s="1"/>
  <c r="AC53" i="9" s="1"/>
  <c r="AD53" i="9" s="1"/>
  <c r="G286" i="9"/>
  <c r="H286" i="9" s="1"/>
  <c r="I286" i="9" s="1"/>
  <c r="J286" i="9" s="1"/>
  <c r="K286" i="9" s="1"/>
  <c r="L286" i="9" s="1"/>
  <c r="M286" i="9" s="1"/>
  <c r="N286" i="9" s="1"/>
  <c r="O286" i="9" s="1"/>
  <c r="P286" i="9" s="1"/>
  <c r="Q286" i="9" s="1"/>
  <c r="R286" i="9" s="1"/>
  <c r="AQ286" i="9"/>
  <c r="AR286" i="9" s="1"/>
  <c r="AS286" i="9" s="1"/>
  <c r="AT286" i="9" s="1"/>
  <c r="AU286" i="9" s="1"/>
  <c r="AE350" i="9"/>
  <c r="AF350" i="9" s="1"/>
  <c r="AG350" i="9" s="1"/>
  <c r="AH350" i="9" s="1"/>
  <c r="AI350" i="9" s="1"/>
  <c r="AJ350" i="9" s="1"/>
  <c r="AK350" i="9" s="1"/>
  <c r="AL350" i="9" s="1"/>
  <c r="AM350" i="9" s="1"/>
  <c r="AN350" i="9" s="1"/>
  <c r="AO350" i="9" s="1"/>
  <c r="AP350" i="9" s="1"/>
  <c r="A286" i="8"/>
  <c r="B286" i="8" s="1"/>
  <c r="B286" i="22" s="1"/>
  <c r="S264" i="9"/>
  <c r="T264" i="9" s="1"/>
  <c r="U264" i="9" s="1"/>
  <c r="V264" i="9" s="1"/>
  <c r="W264" i="9" s="1"/>
  <c r="X264" i="9" s="1"/>
  <c r="Y264" i="9" s="1"/>
  <c r="Z264" i="9" s="1"/>
  <c r="AA264" i="9" s="1"/>
  <c r="AB264" i="9" s="1"/>
  <c r="AC264" i="9" s="1"/>
  <c r="AD264" i="9" s="1"/>
  <c r="A71" i="8"/>
  <c r="B71" i="8" s="1"/>
  <c r="B71" i="22" s="1"/>
  <c r="AE122" i="9"/>
  <c r="AF122" i="9" s="1"/>
  <c r="AG122" i="9" s="1"/>
  <c r="AH122" i="9" s="1"/>
  <c r="AI122" i="9" s="1"/>
  <c r="AJ122" i="9" s="1"/>
  <c r="AK122" i="9" s="1"/>
  <c r="AL122" i="9" s="1"/>
  <c r="AM122" i="9" s="1"/>
  <c r="AN122" i="9" s="1"/>
  <c r="AO122" i="9" s="1"/>
  <c r="AP122" i="9" s="1"/>
  <c r="G168" i="9"/>
  <c r="H168" i="9" s="1"/>
  <c r="I168" i="9" s="1"/>
  <c r="J168" i="9" s="1"/>
  <c r="K168" i="9" s="1"/>
  <c r="L168" i="9" s="1"/>
  <c r="M168" i="9" s="1"/>
  <c r="N168" i="9" s="1"/>
  <c r="O168" i="9" s="1"/>
  <c r="P168" i="9" s="1"/>
  <c r="Q168" i="9" s="1"/>
  <c r="R168" i="9" s="1"/>
  <c r="AQ241" i="9"/>
  <c r="AR241" i="9" s="1"/>
  <c r="AS241" i="9" s="1"/>
  <c r="AT241" i="9" s="1"/>
  <c r="AU241" i="9" s="1"/>
  <c r="G326" i="9"/>
  <c r="H326" i="9" s="1"/>
  <c r="I326" i="9" s="1"/>
  <c r="J326" i="9" s="1"/>
  <c r="K326" i="9" s="1"/>
  <c r="L326" i="9" s="1"/>
  <c r="M326" i="9" s="1"/>
  <c r="N326" i="9" s="1"/>
  <c r="O326" i="9" s="1"/>
  <c r="P326" i="9" s="1"/>
  <c r="Q326" i="9" s="1"/>
  <c r="R326" i="9" s="1"/>
  <c r="AQ168" i="9"/>
  <c r="AR168" i="9" s="1"/>
  <c r="AS168" i="9" s="1"/>
  <c r="AT168" i="9" s="1"/>
  <c r="AU168" i="9" s="1"/>
  <c r="G209" i="9"/>
  <c r="H209" i="9" s="1"/>
  <c r="I209" i="9" s="1"/>
  <c r="J209" i="9" s="1"/>
  <c r="K209" i="9" s="1"/>
  <c r="L209" i="9" s="1"/>
  <c r="M209" i="9" s="1"/>
  <c r="N209" i="9" s="1"/>
  <c r="O209" i="9" s="1"/>
  <c r="P209" i="9" s="1"/>
  <c r="Q209" i="9" s="1"/>
  <c r="R209" i="9" s="1"/>
  <c r="AE326" i="9"/>
  <c r="AF326" i="9" s="1"/>
  <c r="AG326" i="9" s="1"/>
  <c r="AH326" i="9" s="1"/>
  <c r="AI326" i="9" s="1"/>
  <c r="AJ326" i="9" s="1"/>
  <c r="AK326" i="9" s="1"/>
  <c r="AL326" i="9" s="1"/>
  <c r="AM326" i="9" s="1"/>
  <c r="AN326" i="9" s="1"/>
  <c r="AO326" i="9" s="1"/>
  <c r="AP326" i="9" s="1"/>
  <c r="G430" i="9"/>
  <c r="H430" i="9" s="1"/>
  <c r="I430" i="9" s="1"/>
  <c r="J430" i="9" s="1"/>
  <c r="K430" i="9" s="1"/>
  <c r="L430" i="9" s="1"/>
  <c r="M430" i="9" s="1"/>
  <c r="N430" i="9" s="1"/>
  <c r="O430" i="9" s="1"/>
  <c r="P430" i="9" s="1"/>
  <c r="Q430" i="9" s="1"/>
  <c r="R430" i="9" s="1"/>
  <c r="AE341" i="9"/>
  <c r="AF341" i="9" s="1"/>
  <c r="AG341" i="9" s="1"/>
  <c r="AH341" i="9" s="1"/>
  <c r="AI341" i="9" s="1"/>
  <c r="AJ341" i="9" s="1"/>
  <c r="AK341" i="9" s="1"/>
  <c r="AL341" i="9" s="1"/>
  <c r="AM341" i="9" s="1"/>
  <c r="AN341" i="9" s="1"/>
  <c r="AO341" i="9" s="1"/>
  <c r="AP341" i="9" s="1"/>
  <c r="AE168" i="9"/>
  <c r="AF168" i="9" s="1"/>
  <c r="AG168" i="9" s="1"/>
  <c r="AH168" i="9" s="1"/>
  <c r="AI168" i="9" s="1"/>
  <c r="AJ168" i="9" s="1"/>
  <c r="AK168" i="9" s="1"/>
  <c r="AL168" i="9" s="1"/>
  <c r="AM168" i="9" s="1"/>
  <c r="AN168" i="9" s="1"/>
  <c r="AO168" i="9" s="1"/>
  <c r="AP168" i="9" s="1"/>
  <c r="AQ326" i="9"/>
  <c r="AR326" i="9" s="1"/>
  <c r="AS326" i="9" s="1"/>
  <c r="AT326" i="9" s="1"/>
  <c r="AU326" i="9" s="1"/>
  <c r="AE102" i="9"/>
  <c r="AF102" i="9" s="1"/>
  <c r="AG102" i="9" s="1"/>
  <c r="AH102" i="9" s="1"/>
  <c r="AI102" i="9" s="1"/>
  <c r="AJ102" i="9" s="1"/>
  <c r="AK102" i="9" s="1"/>
  <c r="AL102" i="9" s="1"/>
  <c r="AM102" i="9" s="1"/>
  <c r="AN102" i="9" s="1"/>
  <c r="AO102" i="9" s="1"/>
  <c r="AP102" i="9" s="1"/>
  <c r="AQ266" i="9"/>
  <c r="AR266" i="9" s="1"/>
  <c r="AS266" i="9" s="1"/>
  <c r="AT266" i="9" s="1"/>
  <c r="AU266" i="9" s="1"/>
  <c r="G228" i="9"/>
  <c r="H228" i="9" s="1"/>
  <c r="I228" i="9" s="1"/>
  <c r="J228" i="9" s="1"/>
  <c r="K228" i="9" s="1"/>
  <c r="L228" i="9" s="1"/>
  <c r="M228" i="9" s="1"/>
  <c r="N228" i="9" s="1"/>
  <c r="O228" i="9" s="1"/>
  <c r="P228" i="9" s="1"/>
  <c r="Q228" i="9" s="1"/>
  <c r="R228" i="9" s="1"/>
  <c r="AE252" i="9"/>
  <c r="AF252" i="9" s="1"/>
  <c r="AG252" i="9" s="1"/>
  <c r="AH252" i="9" s="1"/>
  <c r="AI252" i="9" s="1"/>
  <c r="AJ252" i="9" s="1"/>
  <c r="AK252" i="9" s="1"/>
  <c r="AL252" i="9" s="1"/>
  <c r="AM252" i="9" s="1"/>
  <c r="AN252" i="9" s="1"/>
  <c r="AO252" i="9" s="1"/>
  <c r="AP252" i="9" s="1"/>
  <c r="G264" i="9"/>
  <c r="H264" i="9" s="1"/>
  <c r="I264" i="9" s="1"/>
  <c r="J264" i="9" s="1"/>
  <c r="K264" i="9" s="1"/>
  <c r="L264" i="9" s="1"/>
  <c r="M264" i="9" s="1"/>
  <c r="N264" i="9" s="1"/>
  <c r="O264" i="9" s="1"/>
  <c r="P264" i="9" s="1"/>
  <c r="Q264" i="9" s="1"/>
  <c r="R264" i="9" s="1"/>
  <c r="G252" i="9"/>
  <c r="H252" i="9" s="1"/>
  <c r="I252" i="9" s="1"/>
  <c r="J252" i="9" s="1"/>
  <c r="K252" i="9" s="1"/>
  <c r="L252" i="9" s="1"/>
  <c r="M252" i="9" s="1"/>
  <c r="N252" i="9" s="1"/>
  <c r="O252" i="9" s="1"/>
  <c r="P252" i="9" s="1"/>
  <c r="Q252" i="9" s="1"/>
  <c r="R252" i="9" s="1"/>
  <c r="S60" i="9"/>
  <c r="T60" i="9" s="1"/>
  <c r="U60" i="9" s="1"/>
  <c r="V60" i="9" s="1"/>
  <c r="W60" i="9" s="1"/>
  <c r="X60" i="9" s="1"/>
  <c r="Y60" i="9" s="1"/>
  <c r="Z60" i="9" s="1"/>
  <c r="AA60" i="9" s="1"/>
  <c r="AB60" i="9" s="1"/>
  <c r="AC60" i="9" s="1"/>
  <c r="AD60" i="9" s="1"/>
  <c r="S254" i="9"/>
  <c r="T254" i="9" s="1"/>
  <c r="U254" i="9" s="1"/>
  <c r="V254" i="9" s="1"/>
  <c r="W254" i="9" s="1"/>
  <c r="X254" i="9" s="1"/>
  <c r="Y254" i="9" s="1"/>
  <c r="Z254" i="9" s="1"/>
  <c r="AA254" i="9" s="1"/>
  <c r="AB254" i="9" s="1"/>
  <c r="AC254" i="9" s="1"/>
  <c r="AD254" i="9" s="1"/>
  <c r="S425" i="9"/>
  <c r="T425" i="9" s="1"/>
  <c r="U425" i="9" s="1"/>
  <c r="V425" i="9" s="1"/>
  <c r="W425" i="9" s="1"/>
  <c r="X425" i="9" s="1"/>
  <c r="Y425" i="9" s="1"/>
  <c r="Z425" i="9" s="1"/>
  <c r="AA425" i="9" s="1"/>
  <c r="AB425" i="9" s="1"/>
  <c r="AC425" i="9" s="1"/>
  <c r="AD425" i="9" s="1"/>
  <c r="G53" i="9"/>
  <c r="H53" i="9" s="1"/>
  <c r="I53" i="9" s="1"/>
  <c r="J53" i="9" s="1"/>
  <c r="K53" i="9" s="1"/>
  <c r="L53" i="9" s="1"/>
  <c r="M53" i="9" s="1"/>
  <c r="N53" i="9" s="1"/>
  <c r="O53" i="9" s="1"/>
  <c r="P53" i="9" s="1"/>
  <c r="Q53" i="9" s="1"/>
  <c r="R53" i="9" s="1"/>
  <c r="AE254" i="9"/>
  <c r="AF254" i="9" s="1"/>
  <c r="AG254" i="9" s="1"/>
  <c r="AH254" i="9" s="1"/>
  <c r="AI254" i="9" s="1"/>
  <c r="AJ254" i="9" s="1"/>
  <c r="AK254" i="9" s="1"/>
  <c r="AL254" i="9" s="1"/>
  <c r="AM254" i="9" s="1"/>
  <c r="AN254" i="9" s="1"/>
  <c r="AO254" i="9" s="1"/>
  <c r="AP254" i="9" s="1"/>
  <c r="S286" i="9"/>
  <c r="T286" i="9" s="1"/>
  <c r="U286" i="9" s="1"/>
  <c r="V286" i="9" s="1"/>
  <c r="W286" i="9" s="1"/>
  <c r="X286" i="9" s="1"/>
  <c r="Y286" i="9" s="1"/>
  <c r="Z286" i="9" s="1"/>
  <c r="AA286" i="9" s="1"/>
  <c r="AB286" i="9" s="1"/>
  <c r="AC286" i="9" s="1"/>
  <c r="AD286" i="9" s="1"/>
  <c r="AE209" i="9"/>
  <c r="AF209" i="9" s="1"/>
  <c r="AG209" i="9" s="1"/>
  <c r="AH209" i="9" s="1"/>
  <c r="AI209" i="9" s="1"/>
  <c r="AJ209" i="9" s="1"/>
  <c r="AK209" i="9" s="1"/>
  <c r="AL209" i="9" s="1"/>
  <c r="AM209" i="9" s="1"/>
  <c r="AN209" i="9" s="1"/>
  <c r="AO209" i="9" s="1"/>
  <c r="AP209" i="9" s="1"/>
  <c r="AE47" i="9"/>
  <c r="AF47" i="9" s="1"/>
  <c r="AG47" i="9" s="1"/>
  <c r="AH47" i="9" s="1"/>
  <c r="AI47" i="9" s="1"/>
  <c r="AJ47" i="9" s="1"/>
  <c r="AK47" i="9" s="1"/>
  <c r="AL47" i="9" s="1"/>
  <c r="AM47" i="9" s="1"/>
  <c r="AN47" i="9" s="1"/>
  <c r="AO47" i="9" s="1"/>
  <c r="AP47" i="9" s="1"/>
  <c r="S252" i="9"/>
  <c r="T252" i="9" s="1"/>
  <c r="U252" i="9" s="1"/>
  <c r="V252" i="9" s="1"/>
  <c r="W252" i="9" s="1"/>
  <c r="X252" i="9" s="1"/>
  <c r="Y252" i="9" s="1"/>
  <c r="Z252" i="9" s="1"/>
  <c r="AA252" i="9" s="1"/>
  <c r="AB252" i="9" s="1"/>
  <c r="AC252" i="9" s="1"/>
  <c r="AD252" i="9" s="1"/>
  <c r="G126" i="9"/>
  <c r="H126" i="9" s="1"/>
  <c r="I126" i="9" s="1"/>
  <c r="J126" i="9" s="1"/>
  <c r="K126" i="9" s="1"/>
  <c r="L126" i="9" s="1"/>
  <c r="M126" i="9" s="1"/>
  <c r="N126" i="9" s="1"/>
  <c r="O126" i="9" s="1"/>
  <c r="P126" i="9" s="1"/>
  <c r="Q126" i="9" s="1"/>
  <c r="R126" i="9" s="1"/>
  <c r="AE264" i="9"/>
  <c r="AF264" i="9" s="1"/>
  <c r="AG264" i="9" s="1"/>
  <c r="AH264" i="9" s="1"/>
  <c r="AI264" i="9" s="1"/>
  <c r="AJ264" i="9" s="1"/>
  <c r="AK264" i="9" s="1"/>
  <c r="AL264" i="9" s="1"/>
  <c r="AM264" i="9" s="1"/>
  <c r="AN264" i="9" s="1"/>
  <c r="AO264" i="9" s="1"/>
  <c r="AP264" i="9" s="1"/>
  <c r="AQ237" i="9"/>
  <c r="AR237" i="9" s="1"/>
  <c r="AS237" i="9" s="1"/>
  <c r="AT237" i="9" s="1"/>
  <c r="AU237" i="9" s="1"/>
  <c r="A252" i="8"/>
  <c r="B252" i="8" s="1"/>
  <c r="B252" i="22" s="1"/>
  <c r="AQ60" i="9"/>
  <c r="AR60" i="9" s="1"/>
  <c r="AS60" i="9" s="1"/>
  <c r="AT60" i="9" s="1"/>
  <c r="AU60" i="9" s="1"/>
  <c r="AE229" i="9"/>
  <c r="AF229" i="9" s="1"/>
  <c r="AG229" i="9" s="1"/>
  <c r="AH229" i="9" s="1"/>
  <c r="AI229" i="9" s="1"/>
  <c r="AJ229" i="9" s="1"/>
  <c r="AK229" i="9" s="1"/>
  <c r="AL229" i="9" s="1"/>
  <c r="AM229" i="9" s="1"/>
  <c r="AN229" i="9" s="1"/>
  <c r="AO229" i="9" s="1"/>
  <c r="AP229" i="9" s="1"/>
  <c r="AE205" i="9"/>
  <c r="AF205" i="9" s="1"/>
  <c r="AG205" i="9" s="1"/>
  <c r="AH205" i="9" s="1"/>
  <c r="AI205" i="9" s="1"/>
  <c r="AJ205" i="9" s="1"/>
  <c r="AK205" i="9" s="1"/>
  <c r="AL205" i="9" s="1"/>
  <c r="AM205" i="9" s="1"/>
  <c r="AN205" i="9" s="1"/>
  <c r="AO205" i="9" s="1"/>
  <c r="AP205" i="9" s="1"/>
  <c r="A430" i="8"/>
  <c r="B430" i="8" s="1"/>
  <c r="B430" i="22" s="1"/>
  <c r="S102" i="9"/>
  <c r="T102" i="9" s="1"/>
  <c r="U102" i="9" s="1"/>
  <c r="V102" i="9" s="1"/>
  <c r="W102" i="9" s="1"/>
  <c r="X102" i="9" s="1"/>
  <c r="Y102" i="9" s="1"/>
  <c r="Z102" i="9" s="1"/>
  <c r="AA102" i="9" s="1"/>
  <c r="AB102" i="9" s="1"/>
  <c r="AC102" i="9" s="1"/>
  <c r="AD102" i="9" s="1"/>
  <c r="S205" i="9"/>
  <c r="T205" i="9" s="1"/>
  <c r="U205" i="9" s="1"/>
  <c r="V205" i="9" s="1"/>
  <c r="W205" i="9" s="1"/>
  <c r="X205" i="9" s="1"/>
  <c r="Y205" i="9" s="1"/>
  <c r="Z205" i="9" s="1"/>
  <c r="AA205" i="9" s="1"/>
  <c r="AB205" i="9" s="1"/>
  <c r="AC205" i="9" s="1"/>
  <c r="AD205" i="9" s="1"/>
  <c r="AE236" i="9"/>
  <c r="AF236" i="9" s="1"/>
  <c r="AG236" i="9" s="1"/>
  <c r="AH236" i="9" s="1"/>
  <c r="AI236" i="9" s="1"/>
  <c r="AJ236" i="9" s="1"/>
  <c r="AK236" i="9" s="1"/>
  <c r="AL236" i="9" s="1"/>
  <c r="AM236" i="9" s="1"/>
  <c r="AN236" i="9" s="1"/>
  <c r="AO236" i="9" s="1"/>
  <c r="AP236" i="9" s="1"/>
  <c r="AE60" i="9"/>
  <c r="AF60" i="9" s="1"/>
  <c r="AG60" i="9" s="1"/>
  <c r="AH60" i="9" s="1"/>
  <c r="AI60" i="9" s="1"/>
  <c r="AJ60" i="9" s="1"/>
  <c r="AK60" i="9" s="1"/>
  <c r="AL60" i="9" s="1"/>
  <c r="AM60" i="9" s="1"/>
  <c r="AN60" i="9" s="1"/>
  <c r="AO60" i="9" s="1"/>
  <c r="AP60" i="9" s="1"/>
  <c r="G130" i="9"/>
  <c r="H130" i="9" s="1"/>
  <c r="I130" i="9" s="1"/>
  <c r="J130" i="9" s="1"/>
  <c r="K130" i="9" s="1"/>
  <c r="L130" i="9" s="1"/>
  <c r="M130" i="9" s="1"/>
  <c r="N130" i="9" s="1"/>
  <c r="O130" i="9" s="1"/>
  <c r="P130" i="9" s="1"/>
  <c r="Q130" i="9" s="1"/>
  <c r="R130" i="9" s="1"/>
  <c r="S253" i="9"/>
  <c r="T253" i="9" s="1"/>
  <c r="U253" i="9" s="1"/>
  <c r="V253" i="9" s="1"/>
  <c r="W253" i="9" s="1"/>
  <c r="X253" i="9" s="1"/>
  <c r="Y253" i="9" s="1"/>
  <c r="Z253" i="9" s="1"/>
  <c r="AA253" i="9" s="1"/>
  <c r="AB253" i="9" s="1"/>
  <c r="AC253" i="9" s="1"/>
  <c r="AD253" i="9" s="1"/>
  <c r="AQ276" i="9"/>
  <c r="AR276" i="9" s="1"/>
  <c r="AS276" i="9" s="1"/>
  <c r="AT276" i="9" s="1"/>
  <c r="AU276" i="9" s="1"/>
  <c r="S107" i="9"/>
  <c r="T107" i="9" s="1"/>
  <c r="U107" i="9" s="1"/>
  <c r="V107" i="9" s="1"/>
  <c r="W107" i="9" s="1"/>
  <c r="X107" i="9" s="1"/>
  <c r="Y107" i="9" s="1"/>
  <c r="Z107" i="9" s="1"/>
  <c r="AA107" i="9" s="1"/>
  <c r="AB107" i="9" s="1"/>
  <c r="AC107" i="9" s="1"/>
  <c r="AD107" i="9" s="1"/>
  <c r="G254" i="9"/>
  <c r="H254" i="9" s="1"/>
  <c r="I254" i="9" s="1"/>
  <c r="J254" i="9" s="1"/>
  <c r="K254" i="9" s="1"/>
  <c r="L254" i="9" s="1"/>
  <c r="M254" i="9" s="1"/>
  <c r="N254" i="9" s="1"/>
  <c r="O254" i="9" s="1"/>
  <c r="P254" i="9" s="1"/>
  <c r="Q254" i="9" s="1"/>
  <c r="R254" i="9" s="1"/>
  <c r="AE389" i="9"/>
  <c r="AF389" i="9" s="1"/>
  <c r="AG389" i="9" s="1"/>
  <c r="AH389" i="9" s="1"/>
  <c r="AI389" i="9" s="1"/>
  <c r="AJ389" i="9" s="1"/>
  <c r="AK389" i="9" s="1"/>
  <c r="AL389" i="9" s="1"/>
  <c r="AM389" i="9" s="1"/>
  <c r="AN389" i="9" s="1"/>
  <c r="AO389" i="9" s="1"/>
  <c r="AP389" i="9" s="1"/>
  <c r="A360" i="8"/>
  <c r="B360" i="8" s="1"/>
  <c r="B360" i="22" s="1"/>
  <c r="AQ343" i="9"/>
  <c r="AR343" i="9" s="1"/>
  <c r="AS343" i="9" s="1"/>
  <c r="AT343" i="9" s="1"/>
  <c r="AU343" i="9" s="1"/>
  <c r="S266" i="9"/>
  <c r="T266" i="9" s="1"/>
  <c r="U266" i="9" s="1"/>
  <c r="V266" i="9" s="1"/>
  <c r="W266" i="9" s="1"/>
  <c r="X266" i="9" s="1"/>
  <c r="Y266" i="9" s="1"/>
  <c r="Z266" i="9" s="1"/>
  <c r="AA266" i="9" s="1"/>
  <c r="AB266" i="9" s="1"/>
  <c r="AC266" i="9" s="1"/>
  <c r="AD266" i="9" s="1"/>
  <c r="G261" i="9"/>
  <c r="H261" i="9" s="1"/>
  <c r="I261" i="9" s="1"/>
  <c r="J261" i="9" s="1"/>
  <c r="K261" i="9" s="1"/>
  <c r="L261" i="9" s="1"/>
  <c r="M261" i="9" s="1"/>
  <c r="N261" i="9" s="1"/>
  <c r="O261" i="9" s="1"/>
  <c r="P261" i="9" s="1"/>
  <c r="Q261" i="9" s="1"/>
  <c r="R261" i="9" s="1"/>
  <c r="A102" i="8"/>
  <c r="S149" i="9"/>
  <c r="T149" i="9" s="1"/>
  <c r="U149" i="9" s="1"/>
  <c r="V149" i="9" s="1"/>
  <c r="W149" i="9" s="1"/>
  <c r="X149" i="9" s="1"/>
  <c r="Y149" i="9" s="1"/>
  <c r="Z149" i="9" s="1"/>
  <c r="AA149" i="9" s="1"/>
  <c r="AB149" i="9" s="1"/>
  <c r="AC149" i="9" s="1"/>
  <c r="AD149" i="9" s="1"/>
  <c r="AE406" i="9"/>
  <c r="AF406" i="9" s="1"/>
  <c r="AG406" i="9" s="1"/>
  <c r="AH406" i="9" s="1"/>
  <c r="AI406" i="9" s="1"/>
  <c r="AJ406" i="9" s="1"/>
  <c r="AK406" i="9" s="1"/>
  <c r="AL406" i="9" s="1"/>
  <c r="AM406" i="9" s="1"/>
  <c r="AN406" i="9" s="1"/>
  <c r="AO406" i="9" s="1"/>
  <c r="AP406" i="9" s="1"/>
  <c r="AE273" i="9"/>
  <c r="AF273" i="9" s="1"/>
  <c r="AG273" i="9" s="1"/>
  <c r="AH273" i="9" s="1"/>
  <c r="AI273" i="9" s="1"/>
  <c r="AJ273" i="9" s="1"/>
  <c r="AK273" i="9" s="1"/>
  <c r="AL273" i="9" s="1"/>
  <c r="AM273" i="9" s="1"/>
  <c r="AN273" i="9" s="1"/>
  <c r="AO273" i="9" s="1"/>
  <c r="AP273" i="9" s="1"/>
  <c r="G370" i="9"/>
  <c r="H370" i="9" s="1"/>
  <c r="I370" i="9" s="1"/>
  <c r="J370" i="9" s="1"/>
  <c r="K370" i="9" s="1"/>
  <c r="L370" i="9" s="1"/>
  <c r="M370" i="9" s="1"/>
  <c r="N370" i="9" s="1"/>
  <c r="O370" i="9" s="1"/>
  <c r="P370" i="9" s="1"/>
  <c r="Q370" i="9" s="1"/>
  <c r="R370" i="9" s="1"/>
  <c r="A240" i="8"/>
  <c r="B240" i="8" s="1"/>
  <c r="B240" i="22" s="1"/>
  <c r="S302" i="9"/>
  <c r="T302" i="9" s="1"/>
  <c r="U302" i="9" s="1"/>
  <c r="V302" i="9" s="1"/>
  <c r="W302" i="9" s="1"/>
  <c r="X302" i="9" s="1"/>
  <c r="Y302" i="9" s="1"/>
  <c r="Z302" i="9" s="1"/>
  <c r="AA302" i="9" s="1"/>
  <c r="AB302" i="9" s="1"/>
  <c r="AC302" i="9" s="1"/>
  <c r="AD302" i="9" s="1"/>
  <c r="A370" i="8"/>
  <c r="B370" i="8" s="1"/>
  <c r="B370" i="22" s="1"/>
  <c r="G150" i="9"/>
  <c r="H150" i="9" s="1"/>
  <c r="I150" i="9" s="1"/>
  <c r="J150" i="9" s="1"/>
  <c r="K150" i="9" s="1"/>
  <c r="L150" i="9" s="1"/>
  <c r="M150" i="9" s="1"/>
  <c r="N150" i="9" s="1"/>
  <c r="O150" i="9" s="1"/>
  <c r="P150" i="9" s="1"/>
  <c r="Q150" i="9" s="1"/>
  <c r="R150" i="9" s="1"/>
  <c r="S390" i="9"/>
  <c r="T390" i="9" s="1"/>
  <c r="U390" i="9" s="1"/>
  <c r="V390" i="9" s="1"/>
  <c r="W390" i="9" s="1"/>
  <c r="X390" i="9" s="1"/>
  <c r="Y390" i="9" s="1"/>
  <c r="Z390" i="9" s="1"/>
  <c r="AA390" i="9" s="1"/>
  <c r="AB390" i="9" s="1"/>
  <c r="AC390" i="9" s="1"/>
  <c r="AD390" i="9" s="1"/>
  <c r="AE150" i="9"/>
  <c r="AF150" i="9" s="1"/>
  <c r="AG150" i="9" s="1"/>
  <c r="AH150" i="9" s="1"/>
  <c r="AI150" i="9" s="1"/>
  <c r="AJ150" i="9" s="1"/>
  <c r="AK150" i="9" s="1"/>
  <c r="AL150" i="9" s="1"/>
  <c r="AM150" i="9" s="1"/>
  <c r="AN150" i="9" s="1"/>
  <c r="AO150" i="9" s="1"/>
  <c r="AP150" i="9" s="1"/>
  <c r="S300" i="9"/>
  <c r="T300" i="9" s="1"/>
  <c r="U300" i="9" s="1"/>
  <c r="V300" i="9" s="1"/>
  <c r="W300" i="9" s="1"/>
  <c r="X300" i="9" s="1"/>
  <c r="Y300" i="9" s="1"/>
  <c r="Z300" i="9" s="1"/>
  <c r="AA300" i="9" s="1"/>
  <c r="AB300" i="9" s="1"/>
  <c r="AC300" i="9" s="1"/>
  <c r="AD300" i="9" s="1"/>
  <c r="A150" i="8"/>
  <c r="B150" i="8" s="1"/>
  <c r="B150" i="22" s="1"/>
  <c r="S240" i="9"/>
  <c r="T240" i="9" s="1"/>
  <c r="U240" i="9" s="1"/>
  <c r="V240" i="9" s="1"/>
  <c r="W240" i="9" s="1"/>
  <c r="X240" i="9" s="1"/>
  <c r="Y240" i="9" s="1"/>
  <c r="Z240" i="9" s="1"/>
  <c r="AA240" i="9" s="1"/>
  <c r="AB240" i="9" s="1"/>
  <c r="AC240" i="9" s="1"/>
  <c r="AD240" i="9" s="1"/>
  <c r="AQ406" i="9"/>
  <c r="AR406" i="9" s="1"/>
  <c r="AS406" i="9" s="1"/>
  <c r="AT406" i="9" s="1"/>
  <c r="AU406" i="9" s="1"/>
  <c r="AQ195" i="9"/>
  <c r="AR195" i="9" s="1"/>
  <c r="AS195" i="9" s="1"/>
  <c r="AT195" i="9" s="1"/>
  <c r="AU195" i="9" s="1"/>
  <c r="AE381" i="9"/>
  <c r="AF381" i="9" s="1"/>
  <c r="AG381" i="9" s="1"/>
  <c r="AH381" i="9" s="1"/>
  <c r="AI381" i="9" s="1"/>
  <c r="AJ381" i="9" s="1"/>
  <c r="AK381" i="9" s="1"/>
  <c r="AL381" i="9" s="1"/>
  <c r="AM381" i="9" s="1"/>
  <c r="AN381" i="9" s="1"/>
  <c r="AO381" i="9" s="1"/>
  <c r="AP381" i="9" s="1"/>
  <c r="AE379" i="9"/>
  <c r="AF379" i="9" s="1"/>
  <c r="AG379" i="9" s="1"/>
  <c r="AH379" i="9" s="1"/>
  <c r="AI379" i="9" s="1"/>
  <c r="AJ379" i="9" s="1"/>
  <c r="AK379" i="9" s="1"/>
  <c r="AL379" i="9" s="1"/>
  <c r="AM379" i="9" s="1"/>
  <c r="AN379" i="9" s="1"/>
  <c r="AO379" i="9" s="1"/>
  <c r="AP379" i="9" s="1"/>
  <c r="AE390" i="9"/>
  <c r="AF390" i="9" s="1"/>
  <c r="AG390" i="9" s="1"/>
  <c r="AH390" i="9" s="1"/>
  <c r="AI390" i="9" s="1"/>
  <c r="AJ390" i="9" s="1"/>
  <c r="AK390" i="9" s="1"/>
  <c r="AL390" i="9" s="1"/>
  <c r="AM390" i="9" s="1"/>
  <c r="AN390" i="9" s="1"/>
  <c r="AO390" i="9" s="1"/>
  <c r="AP390" i="9" s="1"/>
  <c r="AQ305" i="9"/>
  <c r="AR305" i="9" s="1"/>
  <c r="AS305" i="9" s="1"/>
  <c r="AT305" i="9" s="1"/>
  <c r="AU305" i="9" s="1"/>
  <c r="G240" i="9"/>
  <c r="H240" i="9" s="1"/>
  <c r="I240" i="9" s="1"/>
  <c r="J240" i="9" s="1"/>
  <c r="K240" i="9" s="1"/>
  <c r="L240" i="9" s="1"/>
  <c r="M240" i="9" s="1"/>
  <c r="N240" i="9" s="1"/>
  <c r="O240" i="9" s="1"/>
  <c r="P240" i="9" s="1"/>
  <c r="Q240" i="9" s="1"/>
  <c r="R240" i="9" s="1"/>
  <c r="AE106" i="9"/>
  <c r="AF106" i="9" s="1"/>
  <c r="AG106" i="9" s="1"/>
  <c r="AH106" i="9" s="1"/>
  <c r="AI106" i="9" s="1"/>
  <c r="AJ106" i="9" s="1"/>
  <c r="AK106" i="9" s="1"/>
  <c r="AL106" i="9" s="1"/>
  <c r="AM106" i="9" s="1"/>
  <c r="AN106" i="9" s="1"/>
  <c r="AO106" i="9" s="1"/>
  <c r="AP106" i="9" s="1"/>
  <c r="G195" i="9"/>
  <c r="H195" i="9" s="1"/>
  <c r="I195" i="9" s="1"/>
  <c r="J195" i="9" s="1"/>
  <c r="K195" i="9" s="1"/>
  <c r="L195" i="9" s="1"/>
  <c r="M195" i="9" s="1"/>
  <c r="N195" i="9" s="1"/>
  <c r="O195" i="9" s="1"/>
  <c r="P195" i="9" s="1"/>
  <c r="Q195" i="9" s="1"/>
  <c r="R195" i="9" s="1"/>
  <c r="G211" i="9"/>
  <c r="H211" i="9" s="1"/>
  <c r="I211" i="9" s="1"/>
  <c r="J211" i="9" s="1"/>
  <c r="K211" i="9" s="1"/>
  <c r="L211" i="9" s="1"/>
  <c r="M211" i="9" s="1"/>
  <c r="N211" i="9" s="1"/>
  <c r="O211" i="9" s="1"/>
  <c r="P211" i="9" s="1"/>
  <c r="Q211" i="9" s="1"/>
  <c r="R211" i="9" s="1"/>
  <c r="S210" i="9"/>
  <c r="T210" i="9" s="1"/>
  <c r="U210" i="9" s="1"/>
  <c r="V210" i="9" s="1"/>
  <c r="W210" i="9" s="1"/>
  <c r="X210" i="9" s="1"/>
  <c r="Y210" i="9" s="1"/>
  <c r="Z210" i="9" s="1"/>
  <c r="AA210" i="9" s="1"/>
  <c r="AB210" i="9" s="1"/>
  <c r="AC210" i="9" s="1"/>
  <c r="AD210" i="9" s="1"/>
  <c r="G300" i="9"/>
  <c r="H300" i="9" s="1"/>
  <c r="I300" i="9" s="1"/>
  <c r="J300" i="9" s="1"/>
  <c r="K300" i="9" s="1"/>
  <c r="L300" i="9" s="1"/>
  <c r="M300" i="9" s="1"/>
  <c r="N300" i="9" s="1"/>
  <c r="O300" i="9" s="1"/>
  <c r="P300" i="9" s="1"/>
  <c r="Q300" i="9" s="1"/>
  <c r="R300" i="9" s="1"/>
  <c r="AE364" i="9"/>
  <c r="AF364" i="9" s="1"/>
  <c r="AG364" i="9" s="1"/>
  <c r="AH364" i="9" s="1"/>
  <c r="AI364" i="9" s="1"/>
  <c r="AJ364" i="9" s="1"/>
  <c r="AK364" i="9" s="1"/>
  <c r="AL364" i="9" s="1"/>
  <c r="AM364" i="9" s="1"/>
  <c r="AN364" i="9" s="1"/>
  <c r="AO364" i="9" s="1"/>
  <c r="AP364" i="9" s="1"/>
  <c r="S402" i="9"/>
  <c r="T402" i="9" s="1"/>
  <c r="U402" i="9" s="1"/>
  <c r="V402" i="9" s="1"/>
  <c r="W402" i="9" s="1"/>
  <c r="X402" i="9" s="1"/>
  <c r="Y402" i="9" s="1"/>
  <c r="Z402" i="9" s="1"/>
  <c r="AA402" i="9" s="1"/>
  <c r="AB402" i="9" s="1"/>
  <c r="AC402" i="9" s="1"/>
  <c r="AD402" i="9" s="1"/>
  <c r="AE370" i="9"/>
  <c r="AF370" i="9" s="1"/>
  <c r="AG370" i="9" s="1"/>
  <c r="AH370" i="9" s="1"/>
  <c r="AI370" i="9" s="1"/>
  <c r="AJ370" i="9" s="1"/>
  <c r="AK370" i="9" s="1"/>
  <c r="AL370" i="9" s="1"/>
  <c r="AM370" i="9" s="1"/>
  <c r="AN370" i="9" s="1"/>
  <c r="AO370" i="9" s="1"/>
  <c r="AP370" i="9" s="1"/>
  <c r="G206" i="9"/>
  <c r="H206" i="9" s="1"/>
  <c r="I206" i="9" s="1"/>
  <c r="J206" i="9" s="1"/>
  <c r="K206" i="9" s="1"/>
  <c r="L206" i="9" s="1"/>
  <c r="M206" i="9" s="1"/>
  <c r="N206" i="9" s="1"/>
  <c r="O206" i="9" s="1"/>
  <c r="P206" i="9" s="1"/>
  <c r="Q206" i="9" s="1"/>
  <c r="R206" i="9" s="1"/>
  <c r="G273" i="9"/>
  <c r="H273" i="9" s="1"/>
  <c r="I273" i="9" s="1"/>
  <c r="J273" i="9" s="1"/>
  <c r="K273" i="9" s="1"/>
  <c r="L273" i="9" s="1"/>
  <c r="M273" i="9" s="1"/>
  <c r="N273" i="9" s="1"/>
  <c r="O273" i="9" s="1"/>
  <c r="P273" i="9" s="1"/>
  <c r="Q273" i="9" s="1"/>
  <c r="R273" i="9" s="1"/>
  <c r="G379" i="9"/>
  <c r="H379" i="9" s="1"/>
  <c r="I379" i="9" s="1"/>
  <c r="J379" i="9" s="1"/>
  <c r="K379" i="9" s="1"/>
  <c r="L379" i="9" s="1"/>
  <c r="M379" i="9" s="1"/>
  <c r="N379" i="9" s="1"/>
  <c r="O379" i="9" s="1"/>
  <c r="P379" i="9" s="1"/>
  <c r="Q379" i="9" s="1"/>
  <c r="R379" i="9" s="1"/>
  <c r="G364" i="9"/>
  <c r="H364" i="9" s="1"/>
  <c r="I364" i="9" s="1"/>
  <c r="J364" i="9" s="1"/>
  <c r="K364" i="9" s="1"/>
  <c r="L364" i="9" s="1"/>
  <c r="M364" i="9" s="1"/>
  <c r="N364" i="9" s="1"/>
  <c r="O364" i="9" s="1"/>
  <c r="P364" i="9" s="1"/>
  <c r="Q364" i="9" s="1"/>
  <c r="R364" i="9" s="1"/>
  <c r="AE402" i="9"/>
  <c r="AF402" i="9" s="1"/>
  <c r="AG402" i="9" s="1"/>
  <c r="AH402" i="9" s="1"/>
  <c r="AI402" i="9" s="1"/>
  <c r="AJ402" i="9" s="1"/>
  <c r="AK402" i="9" s="1"/>
  <c r="AL402" i="9" s="1"/>
  <c r="AM402" i="9" s="1"/>
  <c r="AN402" i="9" s="1"/>
  <c r="AO402" i="9" s="1"/>
  <c r="AP402" i="9" s="1"/>
  <c r="S381" i="9"/>
  <c r="T381" i="9" s="1"/>
  <c r="U381" i="9" s="1"/>
  <c r="V381" i="9" s="1"/>
  <c r="W381" i="9" s="1"/>
  <c r="X381" i="9" s="1"/>
  <c r="Y381" i="9" s="1"/>
  <c r="Z381" i="9" s="1"/>
  <c r="AA381" i="9" s="1"/>
  <c r="AB381" i="9" s="1"/>
  <c r="AC381" i="9" s="1"/>
  <c r="AD381" i="9" s="1"/>
  <c r="A379" i="8"/>
  <c r="AQ300" i="9"/>
  <c r="AR300" i="9" s="1"/>
  <c r="AS300" i="9" s="1"/>
  <c r="AT300" i="9" s="1"/>
  <c r="AU300" i="9" s="1"/>
  <c r="S364" i="9"/>
  <c r="T364" i="9" s="1"/>
  <c r="U364" i="9" s="1"/>
  <c r="V364" i="9" s="1"/>
  <c r="W364" i="9" s="1"/>
  <c r="X364" i="9" s="1"/>
  <c r="Y364" i="9" s="1"/>
  <c r="Z364" i="9" s="1"/>
  <c r="AA364" i="9" s="1"/>
  <c r="AB364" i="9" s="1"/>
  <c r="AC364" i="9" s="1"/>
  <c r="AD364" i="9" s="1"/>
  <c r="AQ402" i="9"/>
  <c r="AR402" i="9" s="1"/>
  <c r="AS402" i="9" s="1"/>
  <c r="AT402" i="9" s="1"/>
  <c r="AU402" i="9" s="1"/>
  <c r="AE297" i="9"/>
  <c r="AF297" i="9" s="1"/>
  <c r="AG297" i="9" s="1"/>
  <c r="AH297" i="9" s="1"/>
  <c r="AI297" i="9" s="1"/>
  <c r="AJ297" i="9" s="1"/>
  <c r="AK297" i="9" s="1"/>
  <c r="AL297" i="9" s="1"/>
  <c r="AM297" i="9" s="1"/>
  <c r="AN297" i="9" s="1"/>
  <c r="AO297" i="9" s="1"/>
  <c r="AP297" i="9" s="1"/>
  <c r="AQ169" i="9"/>
  <c r="AR169" i="9" s="1"/>
  <c r="AS169" i="9" s="1"/>
  <c r="AT169" i="9" s="1"/>
  <c r="AU169" i="9" s="1"/>
  <c r="A355" i="8"/>
  <c r="B355" i="8" s="1"/>
  <c r="B355" i="22" s="1"/>
  <c r="AQ147" i="9"/>
  <c r="AR147" i="9" s="1"/>
  <c r="AS147" i="9" s="1"/>
  <c r="AT147" i="9" s="1"/>
  <c r="AU147" i="9" s="1"/>
  <c r="AE110" i="9"/>
  <c r="AF110" i="9" s="1"/>
  <c r="AG110" i="9" s="1"/>
  <c r="AH110" i="9" s="1"/>
  <c r="AI110" i="9" s="1"/>
  <c r="AJ110" i="9" s="1"/>
  <c r="AK110" i="9" s="1"/>
  <c r="AL110" i="9" s="1"/>
  <c r="AM110" i="9" s="1"/>
  <c r="AN110" i="9" s="1"/>
  <c r="AO110" i="9" s="1"/>
  <c r="AP110" i="9" s="1"/>
  <c r="G112" i="9"/>
  <c r="H112" i="9" s="1"/>
  <c r="I112" i="9" s="1"/>
  <c r="J112" i="9" s="1"/>
  <c r="K112" i="9" s="1"/>
  <c r="L112" i="9" s="1"/>
  <c r="M112" i="9" s="1"/>
  <c r="N112" i="9" s="1"/>
  <c r="O112" i="9" s="1"/>
  <c r="P112" i="9" s="1"/>
  <c r="Q112" i="9" s="1"/>
  <c r="R112" i="9" s="1"/>
  <c r="S379" i="9"/>
  <c r="T379" i="9" s="1"/>
  <c r="U379" i="9" s="1"/>
  <c r="V379" i="9" s="1"/>
  <c r="W379" i="9" s="1"/>
  <c r="X379" i="9" s="1"/>
  <c r="Y379" i="9" s="1"/>
  <c r="Z379" i="9" s="1"/>
  <c r="AA379" i="9" s="1"/>
  <c r="AB379" i="9" s="1"/>
  <c r="AC379" i="9" s="1"/>
  <c r="AD379" i="9" s="1"/>
  <c r="AQ273" i="9"/>
  <c r="AR273" i="9" s="1"/>
  <c r="AS273" i="9" s="1"/>
  <c r="AT273" i="9" s="1"/>
  <c r="AU273" i="9" s="1"/>
  <c r="AQ240" i="9"/>
  <c r="AR240" i="9" s="1"/>
  <c r="AS240" i="9" s="1"/>
  <c r="AT240" i="9" s="1"/>
  <c r="AU240" i="9" s="1"/>
  <c r="G406" i="9"/>
  <c r="H406" i="9" s="1"/>
  <c r="I406" i="9" s="1"/>
  <c r="J406" i="9" s="1"/>
  <c r="K406" i="9" s="1"/>
  <c r="L406" i="9" s="1"/>
  <c r="M406" i="9" s="1"/>
  <c r="N406" i="9" s="1"/>
  <c r="O406" i="9" s="1"/>
  <c r="P406" i="9" s="1"/>
  <c r="Q406" i="9" s="1"/>
  <c r="R406" i="9" s="1"/>
  <c r="AQ271" i="9"/>
  <c r="AR271" i="9" s="1"/>
  <c r="AS271" i="9" s="1"/>
  <c r="AT271" i="9" s="1"/>
  <c r="AU271" i="9" s="1"/>
  <c r="AE211" i="9"/>
  <c r="AF211" i="9" s="1"/>
  <c r="AG211" i="9" s="1"/>
  <c r="AH211" i="9" s="1"/>
  <c r="AI211" i="9" s="1"/>
  <c r="AJ211" i="9" s="1"/>
  <c r="AK211" i="9" s="1"/>
  <c r="AL211" i="9" s="1"/>
  <c r="AM211" i="9" s="1"/>
  <c r="AN211" i="9" s="1"/>
  <c r="AO211" i="9" s="1"/>
  <c r="AP211" i="9" s="1"/>
  <c r="S305" i="9"/>
  <c r="T305" i="9" s="1"/>
  <c r="U305" i="9" s="1"/>
  <c r="V305" i="9" s="1"/>
  <c r="W305" i="9" s="1"/>
  <c r="X305" i="9" s="1"/>
  <c r="Y305" i="9" s="1"/>
  <c r="Z305" i="9" s="1"/>
  <c r="AA305" i="9" s="1"/>
  <c r="AB305" i="9" s="1"/>
  <c r="AC305" i="9" s="1"/>
  <c r="AD305" i="9" s="1"/>
  <c r="S273" i="9"/>
  <c r="T273" i="9" s="1"/>
  <c r="U273" i="9" s="1"/>
  <c r="V273" i="9" s="1"/>
  <c r="W273" i="9" s="1"/>
  <c r="X273" i="9" s="1"/>
  <c r="Y273" i="9" s="1"/>
  <c r="Z273" i="9" s="1"/>
  <c r="AA273" i="9" s="1"/>
  <c r="AB273" i="9" s="1"/>
  <c r="AC273" i="9" s="1"/>
  <c r="AD273" i="9" s="1"/>
  <c r="G110" i="9"/>
  <c r="H110" i="9" s="1"/>
  <c r="I110" i="9" s="1"/>
  <c r="J110" i="9" s="1"/>
  <c r="K110" i="9" s="1"/>
  <c r="L110" i="9" s="1"/>
  <c r="M110" i="9" s="1"/>
  <c r="N110" i="9" s="1"/>
  <c r="O110" i="9" s="1"/>
  <c r="P110" i="9" s="1"/>
  <c r="Q110" i="9" s="1"/>
  <c r="R110" i="9" s="1"/>
  <c r="AQ390" i="9"/>
  <c r="AR390" i="9" s="1"/>
  <c r="AS390" i="9" s="1"/>
  <c r="AT390" i="9" s="1"/>
  <c r="AU390" i="9" s="1"/>
  <c r="A364" i="8"/>
  <c r="B364" i="8" s="1"/>
  <c r="B364" i="22" s="1"/>
  <c r="A402" i="8"/>
  <c r="AE130" i="9"/>
  <c r="AF130" i="9" s="1"/>
  <c r="AG130" i="9" s="1"/>
  <c r="AH130" i="9" s="1"/>
  <c r="AI130" i="9" s="1"/>
  <c r="AJ130" i="9" s="1"/>
  <c r="AK130" i="9" s="1"/>
  <c r="AL130" i="9" s="1"/>
  <c r="AM130" i="9" s="1"/>
  <c r="AN130" i="9" s="1"/>
  <c r="AO130" i="9" s="1"/>
  <c r="AP130" i="9" s="1"/>
  <c r="A390" i="8"/>
  <c r="B390" i="8" s="1"/>
  <c r="B390" i="22" s="1"/>
  <c r="AE169" i="9"/>
  <c r="AF169" i="9" s="1"/>
  <c r="AG169" i="9" s="1"/>
  <c r="AH169" i="9" s="1"/>
  <c r="AI169" i="9" s="1"/>
  <c r="AJ169" i="9" s="1"/>
  <c r="AK169" i="9" s="1"/>
  <c r="AL169" i="9" s="1"/>
  <c r="AM169" i="9" s="1"/>
  <c r="AN169" i="9" s="1"/>
  <c r="AO169" i="9" s="1"/>
  <c r="AP169" i="9" s="1"/>
  <c r="S130" i="9"/>
  <c r="T130" i="9" s="1"/>
  <c r="U130" i="9" s="1"/>
  <c r="V130" i="9" s="1"/>
  <c r="W130" i="9" s="1"/>
  <c r="X130" i="9" s="1"/>
  <c r="Y130" i="9" s="1"/>
  <c r="Z130" i="9" s="1"/>
  <c r="AA130" i="9" s="1"/>
  <c r="AB130" i="9" s="1"/>
  <c r="AC130" i="9" s="1"/>
  <c r="AD130" i="9" s="1"/>
  <c r="AE271" i="9"/>
  <c r="AF271" i="9" s="1"/>
  <c r="AG271" i="9" s="1"/>
  <c r="AH271" i="9" s="1"/>
  <c r="AI271" i="9" s="1"/>
  <c r="AJ271" i="9" s="1"/>
  <c r="AK271" i="9" s="1"/>
  <c r="AL271" i="9" s="1"/>
  <c r="AM271" i="9" s="1"/>
  <c r="AN271" i="9" s="1"/>
  <c r="AO271" i="9" s="1"/>
  <c r="AP271" i="9" s="1"/>
  <c r="A80" i="8"/>
  <c r="B80" i="8" s="1"/>
  <c r="B80" i="22" s="1"/>
  <c r="AE237" i="9"/>
  <c r="AF237" i="9" s="1"/>
  <c r="AG237" i="9" s="1"/>
  <c r="AH237" i="9" s="1"/>
  <c r="AI237" i="9" s="1"/>
  <c r="AJ237" i="9" s="1"/>
  <c r="AK237" i="9" s="1"/>
  <c r="AL237" i="9" s="1"/>
  <c r="AM237" i="9" s="1"/>
  <c r="AN237" i="9" s="1"/>
  <c r="AO237" i="9" s="1"/>
  <c r="AP237" i="9" s="1"/>
  <c r="A273" i="8"/>
  <c r="B273" i="8" s="1"/>
  <c r="B273" i="22" s="1"/>
  <c r="A271" i="8"/>
  <c r="B271" i="8" s="1"/>
  <c r="B271" i="22" s="1"/>
  <c r="AE302" i="9"/>
  <c r="AF302" i="9" s="1"/>
  <c r="AG302" i="9" s="1"/>
  <c r="AH302" i="9" s="1"/>
  <c r="AI302" i="9" s="1"/>
  <c r="AJ302" i="9" s="1"/>
  <c r="AK302" i="9" s="1"/>
  <c r="AL302" i="9" s="1"/>
  <c r="AM302" i="9" s="1"/>
  <c r="AN302" i="9" s="1"/>
  <c r="AO302" i="9" s="1"/>
  <c r="AP302" i="9" s="1"/>
  <c r="AE351" i="9"/>
  <c r="AF351" i="9" s="1"/>
  <c r="AG351" i="9" s="1"/>
  <c r="AH351" i="9" s="1"/>
  <c r="AI351" i="9" s="1"/>
  <c r="AJ351" i="9" s="1"/>
  <c r="AK351" i="9" s="1"/>
  <c r="AL351" i="9" s="1"/>
  <c r="AM351" i="9" s="1"/>
  <c r="AN351" i="9" s="1"/>
  <c r="AO351" i="9" s="1"/>
  <c r="AP351" i="9" s="1"/>
  <c r="S289" i="9"/>
  <c r="T289" i="9" s="1"/>
  <c r="U289" i="9" s="1"/>
  <c r="V289" i="9" s="1"/>
  <c r="W289" i="9" s="1"/>
  <c r="X289" i="9" s="1"/>
  <c r="Y289" i="9" s="1"/>
  <c r="Z289" i="9" s="1"/>
  <c r="AA289" i="9" s="1"/>
  <c r="AB289" i="9" s="1"/>
  <c r="AC289" i="9" s="1"/>
  <c r="AD289" i="9" s="1"/>
  <c r="S244" i="9"/>
  <c r="T244" i="9" s="1"/>
  <c r="U244" i="9" s="1"/>
  <c r="V244" i="9" s="1"/>
  <c r="W244" i="9" s="1"/>
  <c r="X244" i="9" s="1"/>
  <c r="Y244" i="9" s="1"/>
  <c r="Z244" i="9" s="1"/>
  <c r="AA244" i="9" s="1"/>
  <c r="AB244" i="9" s="1"/>
  <c r="AC244" i="9" s="1"/>
  <c r="AD244" i="9" s="1"/>
  <c r="AE404" i="9"/>
  <c r="AF404" i="9" s="1"/>
  <c r="AG404" i="9" s="1"/>
  <c r="AH404" i="9" s="1"/>
  <c r="AI404" i="9" s="1"/>
  <c r="AJ404" i="9" s="1"/>
  <c r="AK404" i="9" s="1"/>
  <c r="AL404" i="9" s="1"/>
  <c r="AM404" i="9" s="1"/>
  <c r="AN404" i="9" s="1"/>
  <c r="AO404" i="9" s="1"/>
  <c r="AP404" i="9" s="1"/>
  <c r="AE77" i="9"/>
  <c r="AF77" i="9" s="1"/>
  <c r="AG77" i="9" s="1"/>
  <c r="AH77" i="9" s="1"/>
  <c r="AI77" i="9" s="1"/>
  <c r="AJ77" i="9" s="1"/>
  <c r="AK77" i="9" s="1"/>
  <c r="AL77" i="9" s="1"/>
  <c r="AM77" i="9" s="1"/>
  <c r="AN77" i="9" s="1"/>
  <c r="AO77" i="9" s="1"/>
  <c r="AP77" i="9" s="1"/>
  <c r="S110" i="9"/>
  <c r="T110" i="9" s="1"/>
  <c r="U110" i="9" s="1"/>
  <c r="V110" i="9" s="1"/>
  <c r="W110" i="9" s="1"/>
  <c r="X110" i="9" s="1"/>
  <c r="Y110" i="9" s="1"/>
  <c r="Z110" i="9" s="1"/>
  <c r="AA110" i="9" s="1"/>
  <c r="AB110" i="9" s="1"/>
  <c r="AC110" i="9" s="1"/>
  <c r="AD110" i="9" s="1"/>
  <c r="AQ81" i="9"/>
  <c r="AR81" i="9" s="1"/>
  <c r="AS81" i="9" s="1"/>
  <c r="AT81" i="9" s="1"/>
  <c r="AU81" i="9" s="1"/>
  <c r="G71" i="9"/>
  <c r="H71" i="9" s="1"/>
  <c r="I71" i="9" s="1"/>
  <c r="J71" i="9" s="1"/>
  <c r="K71" i="9" s="1"/>
  <c r="L71" i="9" s="1"/>
  <c r="M71" i="9" s="1"/>
  <c r="N71" i="9" s="1"/>
  <c r="O71" i="9" s="1"/>
  <c r="P71" i="9" s="1"/>
  <c r="Q71" i="9" s="1"/>
  <c r="R71" i="9" s="1"/>
  <c r="AQ433" i="9"/>
  <c r="AR433" i="9" s="1"/>
  <c r="AS433" i="9" s="1"/>
  <c r="AT433" i="9" s="1"/>
  <c r="AU433" i="9" s="1"/>
  <c r="AE289" i="9"/>
  <c r="AF289" i="9" s="1"/>
  <c r="AG289" i="9" s="1"/>
  <c r="AH289" i="9" s="1"/>
  <c r="AI289" i="9" s="1"/>
  <c r="AJ289" i="9" s="1"/>
  <c r="AK289" i="9" s="1"/>
  <c r="AL289" i="9" s="1"/>
  <c r="AM289" i="9" s="1"/>
  <c r="AN289" i="9" s="1"/>
  <c r="AO289" i="9" s="1"/>
  <c r="AP289" i="9" s="1"/>
  <c r="AE244" i="9"/>
  <c r="AF244" i="9" s="1"/>
  <c r="AG244" i="9" s="1"/>
  <c r="AH244" i="9" s="1"/>
  <c r="AI244" i="9" s="1"/>
  <c r="AJ244" i="9" s="1"/>
  <c r="AK244" i="9" s="1"/>
  <c r="AL244" i="9" s="1"/>
  <c r="AM244" i="9" s="1"/>
  <c r="AN244" i="9" s="1"/>
  <c r="AO244" i="9" s="1"/>
  <c r="AP244" i="9" s="1"/>
  <c r="AQ404" i="9"/>
  <c r="AR404" i="9" s="1"/>
  <c r="AS404" i="9" s="1"/>
  <c r="AT404" i="9" s="1"/>
  <c r="AU404" i="9" s="1"/>
  <c r="AQ77" i="9"/>
  <c r="AR77" i="9" s="1"/>
  <c r="AS77" i="9" s="1"/>
  <c r="AT77" i="9" s="1"/>
  <c r="AU77" i="9" s="1"/>
  <c r="A149" i="8"/>
  <c r="B149" i="8" s="1"/>
  <c r="B149" i="22" s="1"/>
  <c r="AQ130" i="9"/>
  <c r="AR130" i="9" s="1"/>
  <c r="AS130" i="9" s="1"/>
  <c r="AT130" i="9" s="1"/>
  <c r="AU130" i="9" s="1"/>
  <c r="G103" i="9"/>
  <c r="H103" i="9" s="1"/>
  <c r="I103" i="9" s="1"/>
  <c r="J103" i="9" s="1"/>
  <c r="K103" i="9" s="1"/>
  <c r="L103" i="9" s="1"/>
  <c r="M103" i="9" s="1"/>
  <c r="N103" i="9" s="1"/>
  <c r="O103" i="9" s="1"/>
  <c r="P103" i="9" s="1"/>
  <c r="Q103" i="9" s="1"/>
  <c r="R103" i="9" s="1"/>
  <c r="AE81" i="9"/>
  <c r="AF81" i="9" s="1"/>
  <c r="AG81" i="9" s="1"/>
  <c r="AH81" i="9" s="1"/>
  <c r="AI81" i="9" s="1"/>
  <c r="AJ81" i="9" s="1"/>
  <c r="AK81" i="9" s="1"/>
  <c r="AL81" i="9" s="1"/>
  <c r="AM81" i="9" s="1"/>
  <c r="AN81" i="9" s="1"/>
  <c r="AO81" i="9" s="1"/>
  <c r="AP81" i="9" s="1"/>
  <c r="S103" i="9"/>
  <c r="T103" i="9" s="1"/>
  <c r="U103" i="9" s="1"/>
  <c r="V103" i="9" s="1"/>
  <c r="W103" i="9" s="1"/>
  <c r="X103" i="9" s="1"/>
  <c r="Y103" i="9" s="1"/>
  <c r="Z103" i="9" s="1"/>
  <c r="AA103" i="9" s="1"/>
  <c r="AB103" i="9" s="1"/>
  <c r="AC103" i="9" s="1"/>
  <c r="AD103" i="9" s="1"/>
  <c r="S404" i="9"/>
  <c r="T404" i="9" s="1"/>
  <c r="U404" i="9" s="1"/>
  <c r="V404" i="9" s="1"/>
  <c r="W404" i="9" s="1"/>
  <c r="X404" i="9" s="1"/>
  <c r="Y404" i="9" s="1"/>
  <c r="Z404" i="9" s="1"/>
  <c r="AA404" i="9" s="1"/>
  <c r="AB404" i="9" s="1"/>
  <c r="AC404" i="9" s="1"/>
  <c r="AD404" i="9" s="1"/>
  <c r="AQ110" i="9"/>
  <c r="AR110" i="9" s="1"/>
  <c r="AS110" i="9" s="1"/>
  <c r="AT110" i="9" s="1"/>
  <c r="AU110" i="9" s="1"/>
  <c r="AQ238" i="9"/>
  <c r="AR238" i="9" s="1"/>
  <c r="AS238" i="9" s="1"/>
  <c r="AT238" i="9" s="1"/>
  <c r="AU238" i="9" s="1"/>
  <c r="S81" i="9"/>
  <c r="T81" i="9" s="1"/>
  <c r="U81" i="9" s="1"/>
  <c r="V81" i="9" s="1"/>
  <c r="W81" i="9" s="1"/>
  <c r="X81" i="9" s="1"/>
  <c r="Y81" i="9" s="1"/>
  <c r="Z81" i="9" s="1"/>
  <c r="AA81" i="9" s="1"/>
  <c r="AB81" i="9" s="1"/>
  <c r="AC81" i="9" s="1"/>
  <c r="AD81" i="9" s="1"/>
  <c r="A103" i="8"/>
  <c r="S77" i="9"/>
  <c r="T77" i="9" s="1"/>
  <c r="U77" i="9" s="1"/>
  <c r="V77" i="9" s="1"/>
  <c r="W77" i="9" s="1"/>
  <c r="X77" i="9" s="1"/>
  <c r="Y77" i="9" s="1"/>
  <c r="Z77" i="9" s="1"/>
  <c r="AA77" i="9" s="1"/>
  <c r="AB77" i="9" s="1"/>
  <c r="AC77" i="9" s="1"/>
  <c r="AD77" i="9" s="1"/>
  <c r="AE103" i="9"/>
  <c r="AF103" i="9" s="1"/>
  <c r="AG103" i="9" s="1"/>
  <c r="AH103" i="9" s="1"/>
  <c r="AI103" i="9" s="1"/>
  <c r="AJ103" i="9" s="1"/>
  <c r="AK103" i="9" s="1"/>
  <c r="AL103" i="9" s="1"/>
  <c r="AM103" i="9" s="1"/>
  <c r="AN103" i="9" s="1"/>
  <c r="AO103" i="9" s="1"/>
  <c r="AP103" i="9" s="1"/>
  <c r="S229" i="9"/>
  <c r="T229" i="9" s="1"/>
  <c r="U229" i="9" s="1"/>
  <c r="V229" i="9" s="1"/>
  <c r="W229" i="9" s="1"/>
  <c r="X229" i="9" s="1"/>
  <c r="Y229" i="9" s="1"/>
  <c r="Z229" i="9" s="1"/>
  <c r="AA229" i="9" s="1"/>
  <c r="AB229" i="9" s="1"/>
  <c r="AC229" i="9" s="1"/>
  <c r="AD229" i="9" s="1"/>
  <c r="S184" i="9"/>
  <c r="T184" i="9" s="1"/>
  <c r="U184" i="9" s="1"/>
  <c r="V184" i="9" s="1"/>
  <c r="W184" i="9" s="1"/>
  <c r="X184" i="9" s="1"/>
  <c r="Y184" i="9" s="1"/>
  <c r="Z184" i="9" s="1"/>
  <c r="AA184" i="9" s="1"/>
  <c r="AB184" i="9" s="1"/>
  <c r="AC184" i="9" s="1"/>
  <c r="AD184" i="9" s="1"/>
  <c r="AE196" i="9"/>
  <c r="AF196" i="9" s="1"/>
  <c r="AG196" i="9" s="1"/>
  <c r="AH196" i="9" s="1"/>
  <c r="AI196" i="9" s="1"/>
  <c r="AJ196" i="9" s="1"/>
  <c r="AK196" i="9" s="1"/>
  <c r="AL196" i="9" s="1"/>
  <c r="AM196" i="9" s="1"/>
  <c r="AN196" i="9" s="1"/>
  <c r="AO196" i="9" s="1"/>
  <c r="AP196" i="9" s="1"/>
  <c r="G372" i="9"/>
  <c r="H372" i="9" s="1"/>
  <c r="I372" i="9" s="1"/>
  <c r="J372" i="9" s="1"/>
  <c r="K372" i="9" s="1"/>
  <c r="L372" i="9" s="1"/>
  <c r="M372" i="9" s="1"/>
  <c r="N372" i="9" s="1"/>
  <c r="O372" i="9" s="1"/>
  <c r="P372" i="9" s="1"/>
  <c r="Q372" i="9" s="1"/>
  <c r="R372" i="9" s="1"/>
  <c r="S274" i="9"/>
  <c r="T274" i="9" s="1"/>
  <c r="U274" i="9" s="1"/>
  <c r="V274" i="9" s="1"/>
  <c r="W274" i="9" s="1"/>
  <c r="X274" i="9" s="1"/>
  <c r="Y274" i="9" s="1"/>
  <c r="Z274" i="9" s="1"/>
  <c r="AA274" i="9" s="1"/>
  <c r="AB274" i="9" s="1"/>
  <c r="AC274" i="9" s="1"/>
  <c r="AD274" i="9" s="1"/>
  <c r="S238" i="9"/>
  <c r="T238" i="9" s="1"/>
  <c r="U238" i="9" s="1"/>
  <c r="V238" i="9" s="1"/>
  <c r="W238" i="9" s="1"/>
  <c r="X238" i="9" s="1"/>
  <c r="Y238" i="9" s="1"/>
  <c r="Z238" i="9" s="1"/>
  <c r="AA238" i="9" s="1"/>
  <c r="AB238" i="9" s="1"/>
  <c r="AC238" i="9" s="1"/>
  <c r="AD238" i="9" s="1"/>
  <c r="AE186" i="9"/>
  <c r="AF186" i="9" s="1"/>
  <c r="AG186" i="9" s="1"/>
  <c r="AH186" i="9" s="1"/>
  <c r="AI186" i="9" s="1"/>
  <c r="AJ186" i="9" s="1"/>
  <c r="AK186" i="9" s="1"/>
  <c r="AL186" i="9" s="1"/>
  <c r="AM186" i="9" s="1"/>
  <c r="AN186" i="9" s="1"/>
  <c r="AO186" i="9" s="1"/>
  <c r="AP186" i="9" s="1"/>
  <c r="AE221" i="9"/>
  <c r="AF221" i="9" s="1"/>
  <c r="AG221" i="9" s="1"/>
  <c r="AH221" i="9" s="1"/>
  <c r="AI221" i="9" s="1"/>
  <c r="AJ221" i="9" s="1"/>
  <c r="AK221" i="9" s="1"/>
  <c r="AL221" i="9" s="1"/>
  <c r="AM221" i="9" s="1"/>
  <c r="AN221" i="9" s="1"/>
  <c r="AO221" i="9" s="1"/>
  <c r="AP221" i="9" s="1"/>
  <c r="AQ397" i="9"/>
  <c r="AR397" i="9" s="1"/>
  <c r="AS397" i="9" s="1"/>
  <c r="AT397" i="9" s="1"/>
  <c r="AU397" i="9" s="1"/>
  <c r="AE294" i="9"/>
  <c r="AF294" i="9" s="1"/>
  <c r="AG294" i="9" s="1"/>
  <c r="AH294" i="9" s="1"/>
  <c r="AI294" i="9" s="1"/>
  <c r="AJ294" i="9" s="1"/>
  <c r="AK294" i="9" s="1"/>
  <c r="AL294" i="9" s="1"/>
  <c r="AM294" i="9" s="1"/>
  <c r="AN294" i="9" s="1"/>
  <c r="AO294" i="9" s="1"/>
  <c r="AP294" i="9" s="1"/>
  <c r="AE305" i="9"/>
  <c r="AF305" i="9" s="1"/>
  <c r="AG305" i="9" s="1"/>
  <c r="AH305" i="9" s="1"/>
  <c r="AI305" i="9" s="1"/>
  <c r="AJ305" i="9" s="1"/>
  <c r="AK305" i="9" s="1"/>
  <c r="AL305" i="9" s="1"/>
  <c r="AM305" i="9" s="1"/>
  <c r="AN305" i="9" s="1"/>
  <c r="AO305" i="9" s="1"/>
  <c r="AP305" i="9" s="1"/>
  <c r="AQ347" i="9"/>
  <c r="AR347" i="9" s="1"/>
  <c r="AS347" i="9" s="1"/>
  <c r="AT347" i="9" s="1"/>
  <c r="AU347" i="9" s="1"/>
  <c r="G106" i="9"/>
  <c r="H106" i="9" s="1"/>
  <c r="I106" i="9" s="1"/>
  <c r="J106" i="9" s="1"/>
  <c r="K106" i="9" s="1"/>
  <c r="L106" i="9" s="1"/>
  <c r="M106" i="9" s="1"/>
  <c r="N106" i="9" s="1"/>
  <c r="O106" i="9" s="1"/>
  <c r="P106" i="9" s="1"/>
  <c r="Q106" i="9" s="1"/>
  <c r="R106" i="9" s="1"/>
  <c r="AQ156" i="9"/>
  <c r="AR156" i="9" s="1"/>
  <c r="AS156" i="9" s="1"/>
  <c r="AT156" i="9" s="1"/>
  <c r="AU156" i="9" s="1"/>
  <c r="AE184" i="9"/>
  <c r="AF184" i="9" s="1"/>
  <c r="AG184" i="9" s="1"/>
  <c r="AH184" i="9" s="1"/>
  <c r="AI184" i="9" s="1"/>
  <c r="AJ184" i="9" s="1"/>
  <c r="AK184" i="9" s="1"/>
  <c r="AL184" i="9" s="1"/>
  <c r="AM184" i="9" s="1"/>
  <c r="AN184" i="9" s="1"/>
  <c r="AO184" i="9" s="1"/>
  <c r="AP184" i="9" s="1"/>
  <c r="AQ127" i="9"/>
  <c r="AR127" i="9" s="1"/>
  <c r="AS127" i="9" s="1"/>
  <c r="AT127" i="9" s="1"/>
  <c r="AU127" i="9" s="1"/>
  <c r="S294" i="9"/>
  <c r="T294" i="9" s="1"/>
  <c r="U294" i="9" s="1"/>
  <c r="V294" i="9" s="1"/>
  <c r="W294" i="9" s="1"/>
  <c r="X294" i="9" s="1"/>
  <c r="Y294" i="9" s="1"/>
  <c r="Z294" i="9" s="1"/>
  <c r="AA294" i="9" s="1"/>
  <c r="AB294" i="9" s="1"/>
  <c r="AC294" i="9" s="1"/>
  <c r="AD294" i="9" s="1"/>
  <c r="A184" i="8"/>
  <c r="B184" i="8" s="1"/>
  <c r="B184" i="22" s="1"/>
  <c r="A275" i="8"/>
  <c r="B275" i="8" s="1"/>
  <c r="B275" i="22" s="1"/>
  <c r="AQ362" i="9"/>
  <c r="AR362" i="9" s="1"/>
  <c r="AS362" i="9" s="1"/>
  <c r="AT362" i="9" s="1"/>
  <c r="AU362" i="9" s="1"/>
  <c r="S424" i="9"/>
  <c r="T424" i="9" s="1"/>
  <c r="U424" i="9" s="1"/>
  <c r="V424" i="9" s="1"/>
  <c r="W424" i="9" s="1"/>
  <c r="X424" i="9" s="1"/>
  <c r="Y424" i="9" s="1"/>
  <c r="Z424" i="9" s="1"/>
  <c r="AA424" i="9" s="1"/>
  <c r="AB424" i="9" s="1"/>
  <c r="AC424" i="9" s="1"/>
  <c r="AD424" i="9" s="1"/>
  <c r="G68" i="9"/>
  <c r="H68" i="9" s="1"/>
  <c r="I68" i="9" s="1"/>
  <c r="J68" i="9" s="1"/>
  <c r="K68" i="9" s="1"/>
  <c r="L68" i="9" s="1"/>
  <c r="M68" i="9" s="1"/>
  <c r="N68" i="9" s="1"/>
  <c r="O68" i="9" s="1"/>
  <c r="P68" i="9" s="1"/>
  <c r="Q68" i="9" s="1"/>
  <c r="R68" i="9" s="1"/>
  <c r="S66" i="9"/>
  <c r="T66" i="9" s="1"/>
  <c r="U66" i="9" s="1"/>
  <c r="V66" i="9" s="1"/>
  <c r="W66" i="9" s="1"/>
  <c r="X66" i="9" s="1"/>
  <c r="Y66" i="9" s="1"/>
  <c r="Z66" i="9" s="1"/>
  <c r="AA66" i="9" s="1"/>
  <c r="AB66" i="9" s="1"/>
  <c r="AC66" i="9" s="1"/>
  <c r="AD66" i="9" s="1"/>
  <c r="AQ351" i="9"/>
  <c r="AR351" i="9" s="1"/>
  <c r="AS351" i="9" s="1"/>
  <c r="AT351" i="9" s="1"/>
  <c r="AU351" i="9" s="1"/>
  <c r="S168" i="9"/>
  <c r="T168" i="9" s="1"/>
  <c r="U168" i="9" s="1"/>
  <c r="V168" i="9" s="1"/>
  <c r="W168" i="9" s="1"/>
  <c r="X168" i="9" s="1"/>
  <c r="Y168" i="9" s="1"/>
  <c r="Z168" i="9" s="1"/>
  <c r="AA168" i="9" s="1"/>
  <c r="AB168" i="9" s="1"/>
  <c r="AC168" i="9" s="1"/>
  <c r="AD168" i="9" s="1"/>
  <c r="A351" i="8"/>
  <c r="B351" i="8" s="1"/>
  <c r="B351" i="22" s="1"/>
  <c r="S71" i="9"/>
  <c r="T71" i="9" s="1"/>
  <c r="U71" i="9" s="1"/>
  <c r="V71" i="9" s="1"/>
  <c r="W71" i="9" s="1"/>
  <c r="X71" i="9" s="1"/>
  <c r="Y71" i="9" s="1"/>
  <c r="Z71" i="9" s="1"/>
  <c r="AA71" i="9" s="1"/>
  <c r="AB71" i="9" s="1"/>
  <c r="AC71" i="9" s="1"/>
  <c r="AD71" i="9" s="1"/>
  <c r="AQ122" i="9"/>
  <c r="AR122" i="9" s="1"/>
  <c r="AS122" i="9" s="1"/>
  <c r="AT122" i="9" s="1"/>
  <c r="AU122" i="9" s="1"/>
  <c r="G276" i="9"/>
  <c r="H276" i="9" s="1"/>
  <c r="I276" i="9" s="1"/>
  <c r="J276" i="9" s="1"/>
  <c r="K276" i="9" s="1"/>
  <c r="L276" i="9" s="1"/>
  <c r="M276" i="9" s="1"/>
  <c r="N276" i="9" s="1"/>
  <c r="O276" i="9" s="1"/>
  <c r="P276" i="9" s="1"/>
  <c r="Q276" i="9" s="1"/>
  <c r="R276" i="9" s="1"/>
  <c r="G266" i="9"/>
  <c r="H266" i="9" s="1"/>
  <c r="I266" i="9" s="1"/>
  <c r="J266" i="9" s="1"/>
  <c r="K266" i="9" s="1"/>
  <c r="L266" i="9" s="1"/>
  <c r="M266" i="9" s="1"/>
  <c r="N266" i="9" s="1"/>
  <c r="O266" i="9" s="1"/>
  <c r="P266" i="9" s="1"/>
  <c r="Q266" i="9" s="1"/>
  <c r="R266" i="9" s="1"/>
  <c r="G290" i="9"/>
  <c r="H290" i="9" s="1"/>
  <c r="I290" i="9" s="1"/>
  <c r="J290" i="9" s="1"/>
  <c r="K290" i="9" s="1"/>
  <c r="L290" i="9" s="1"/>
  <c r="M290" i="9" s="1"/>
  <c r="N290" i="9" s="1"/>
  <c r="O290" i="9" s="1"/>
  <c r="P290" i="9" s="1"/>
  <c r="Q290" i="9" s="1"/>
  <c r="R290" i="9" s="1"/>
  <c r="AE277" i="9"/>
  <c r="AF277" i="9" s="1"/>
  <c r="AG277" i="9" s="1"/>
  <c r="AH277" i="9" s="1"/>
  <c r="AI277" i="9" s="1"/>
  <c r="AJ277" i="9" s="1"/>
  <c r="AK277" i="9" s="1"/>
  <c r="AL277" i="9" s="1"/>
  <c r="AM277" i="9" s="1"/>
  <c r="AN277" i="9" s="1"/>
  <c r="AO277" i="9" s="1"/>
  <c r="AP277" i="9" s="1"/>
  <c r="A281" i="8"/>
  <c r="B281" i="8" s="1"/>
  <c r="B281" i="22" s="1"/>
  <c r="S203" i="9"/>
  <c r="T203" i="9" s="1"/>
  <c r="U203" i="9" s="1"/>
  <c r="V203" i="9" s="1"/>
  <c r="W203" i="9" s="1"/>
  <c r="X203" i="9" s="1"/>
  <c r="Y203" i="9" s="1"/>
  <c r="Z203" i="9" s="1"/>
  <c r="AA203" i="9" s="1"/>
  <c r="AB203" i="9" s="1"/>
  <c r="AC203" i="9" s="1"/>
  <c r="AD203" i="9" s="1"/>
  <c r="G26" i="9"/>
  <c r="H26" i="9" s="1"/>
  <c r="I26" i="9" s="1"/>
  <c r="J26" i="9" s="1"/>
  <c r="K26" i="9" s="1"/>
  <c r="L26" i="9" s="1"/>
  <c r="M26" i="9" s="1"/>
  <c r="N26" i="9" s="1"/>
  <c r="O26" i="9" s="1"/>
  <c r="P26" i="9" s="1"/>
  <c r="Q26" i="9" s="1"/>
  <c r="R26" i="9" s="1"/>
  <c r="AQ68" i="9"/>
  <c r="AR68" i="9" s="1"/>
  <c r="AS68" i="9" s="1"/>
  <c r="AT68" i="9" s="1"/>
  <c r="AU68" i="9" s="1"/>
  <c r="AE80" i="9"/>
  <c r="AF80" i="9" s="1"/>
  <c r="AG80" i="9" s="1"/>
  <c r="AH80" i="9" s="1"/>
  <c r="AI80" i="9" s="1"/>
  <c r="AJ80" i="9" s="1"/>
  <c r="AK80" i="9" s="1"/>
  <c r="AL80" i="9" s="1"/>
  <c r="AM80" i="9" s="1"/>
  <c r="AN80" i="9" s="1"/>
  <c r="AO80" i="9" s="1"/>
  <c r="AP80" i="9" s="1"/>
  <c r="AQ302" i="9"/>
  <c r="AR302" i="9" s="1"/>
  <c r="AS302" i="9" s="1"/>
  <c r="AT302" i="9" s="1"/>
  <c r="AU302" i="9" s="1"/>
  <c r="AE431" i="9"/>
  <c r="AF431" i="9" s="1"/>
  <c r="AG431" i="9" s="1"/>
  <c r="AH431" i="9" s="1"/>
  <c r="AI431" i="9" s="1"/>
  <c r="AJ431" i="9" s="1"/>
  <c r="AK431" i="9" s="1"/>
  <c r="AL431" i="9" s="1"/>
  <c r="AM431" i="9" s="1"/>
  <c r="AN431" i="9" s="1"/>
  <c r="AO431" i="9" s="1"/>
  <c r="AP431" i="9" s="1"/>
  <c r="A341" i="8"/>
  <c r="B341" i="8" s="1"/>
  <c r="B341" i="22" s="1"/>
  <c r="G348" i="9"/>
  <c r="H348" i="9" s="1"/>
  <c r="I348" i="9" s="1"/>
  <c r="J348" i="9" s="1"/>
  <c r="K348" i="9" s="1"/>
  <c r="L348" i="9" s="1"/>
  <c r="M348" i="9" s="1"/>
  <c r="N348" i="9" s="1"/>
  <c r="O348" i="9" s="1"/>
  <c r="P348" i="9" s="1"/>
  <c r="Q348" i="9" s="1"/>
  <c r="R348" i="9" s="1"/>
  <c r="S169" i="9"/>
  <c r="T169" i="9" s="1"/>
  <c r="U169" i="9" s="1"/>
  <c r="V169" i="9" s="1"/>
  <c r="W169" i="9" s="1"/>
  <c r="X169" i="9" s="1"/>
  <c r="Y169" i="9" s="1"/>
  <c r="Z169" i="9" s="1"/>
  <c r="AA169" i="9" s="1"/>
  <c r="AB169" i="9" s="1"/>
  <c r="AC169" i="9" s="1"/>
  <c r="AD169" i="9" s="1"/>
  <c r="G244" i="9"/>
  <c r="H244" i="9" s="1"/>
  <c r="I244" i="9" s="1"/>
  <c r="J244" i="9" s="1"/>
  <c r="K244" i="9" s="1"/>
  <c r="L244" i="9" s="1"/>
  <c r="M244" i="9" s="1"/>
  <c r="N244" i="9" s="1"/>
  <c r="O244" i="9" s="1"/>
  <c r="P244" i="9" s="1"/>
  <c r="Q244" i="9" s="1"/>
  <c r="R244" i="9" s="1"/>
  <c r="A53" i="8"/>
  <c r="B53" i="8" s="1"/>
  <c r="B53" i="22" s="1"/>
  <c r="S350" i="9"/>
  <c r="T350" i="9" s="1"/>
  <c r="U350" i="9" s="1"/>
  <c r="V350" i="9" s="1"/>
  <c r="W350" i="9" s="1"/>
  <c r="X350" i="9" s="1"/>
  <c r="Y350" i="9" s="1"/>
  <c r="Z350" i="9" s="1"/>
  <c r="AA350" i="9" s="1"/>
  <c r="AB350" i="9" s="1"/>
  <c r="AC350" i="9" s="1"/>
  <c r="AD350" i="9" s="1"/>
  <c r="S211" i="9"/>
  <c r="T211" i="9" s="1"/>
  <c r="U211" i="9" s="1"/>
  <c r="V211" i="9" s="1"/>
  <c r="W211" i="9" s="1"/>
  <c r="X211" i="9" s="1"/>
  <c r="Y211" i="9" s="1"/>
  <c r="Z211" i="9" s="1"/>
  <c r="AA211" i="9" s="1"/>
  <c r="AB211" i="9" s="1"/>
  <c r="AC211" i="9" s="1"/>
  <c r="AD211" i="9" s="1"/>
  <c r="S395" i="9"/>
  <c r="T395" i="9" s="1"/>
  <c r="U395" i="9" s="1"/>
  <c r="V395" i="9" s="1"/>
  <c r="W395" i="9" s="1"/>
  <c r="X395" i="9" s="1"/>
  <c r="Y395" i="9" s="1"/>
  <c r="Z395" i="9" s="1"/>
  <c r="AA395" i="9" s="1"/>
  <c r="AB395" i="9" s="1"/>
  <c r="AC395" i="9" s="1"/>
  <c r="AD395" i="9" s="1"/>
  <c r="S353" i="9"/>
  <c r="T353" i="9" s="1"/>
  <c r="U353" i="9" s="1"/>
  <c r="V353" i="9" s="1"/>
  <c r="W353" i="9" s="1"/>
  <c r="X353" i="9" s="1"/>
  <c r="Y353" i="9" s="1"/>
  <c r="Z353" i="9" s="1"/>
  <c r="AA353" i="9" s="1"/>
  <c r="AB353" i="9" s="1"/>
  <c r="AC353" i="9" s="1"/>
  <c r="AD353" i="9" s="1"/>
  <c r="S241" i="9"/>
  <c r="T241" i="9" s="1"/>
  <c r="U241" i="9" s="1"/>
  <c r="V241" i="9" s="1"/>
  <c r="W241" i="9" s="1"/>
  <c r="X241" i="9" s="1"/>
  <c r="Y241" i="9" s="1"/>
  <c r="Z241" i="9" s="1"/>
  <c r="AA241" i="9" s="1"/>
  <c r="AB241" i="9" s="1"/>
  <c r="AC241" i="9" s="1"/>
  <c r="AD241" i="9" s="1"/>
  <c r="AE198" i="9"/>
  <c r="AF198" i="9" s="1"/>
  <c r="AG198" i="9" s="1"/>
  <c r="AH198" i="9" s="1"/>
  <c r="AI198" i="9" s="1"/>
  <c r="AJ198" i="9" s="1"/>
  <c r="AK198" i="9" s="1"/>
  <c r="AL198" i="9" s="1"/>
  <c r="AM198" i="9" s="1"/>
  <c r="AN198" i="9" s="1"/>
  <c r="AO198" i="9" s="1"/>
  <c r="AP198" i="9" s="1"/>
  <c r="AE281" i="9"/>
  <c r="AF281" i="9" s="1"/>
  <c r="AG281" i="9" s="1"/>
  <c r="AH281" i="9" s="1"/>
  <c r="AI281" i="9" s="1"/>
  <c r="AJ281" i="9" s="1"/>
  <c r="AK281" i="9" s="1"/>
  <c r="AL281" i="9" s="1"/>
  <c r="AM281" i="9" s="1"/>
  <c r="AN281" i="9" s="1"/>
  <c r="AO281" i="9" s="1"/>
  <c r="AP281" i="9" s="1"/>
  <c r="G60" i="9"/>
  <c r="H60" i="9" s="1"/>
  <c r="I60" i="9" s="1"/>
  <c r="J60" i="9" s="1"/>
  <c r="K60" i="9" s="1"/>
  <c r="L60" i="9" s="1"/>
  <c r="M60" i="9" s="1"/>
  <c r="N60" i="9" s="1"/>
  <c r="O60" i="9" s="1"/>
  <c r="P60" i="9" s="1"/>
  <c r="Q60" i="9" s="1"/>
  <c r="R60" i="9" s="1"/>
  <c r="G229" i="9"/>
  <c r="H229" i="9" s="1"/>
  <c r="I229" i="9" s="1"/>
  <c r="J229" i="9" s="1"/>
  <c r="K229" i="9" s="1"/>
  <c r="L229" i="9" s="1"/>
  <c r="M229" i="9" s="1"/>
  <c r="N229" i="9" s="1"/>
  <c r="O229" i="9" s="1"/>
  <c r="P229" i="9" s="1"/>
  <c r="Q229" i="9" s="1"/>
  <c r="R229" i="9" s="1"/>
  <c r="G294" i="9"/>
  <c r="H294" i="9" s="1"/>
  <c r="I294" i="9" s="1"/>
  <c r="J294" i="9" s="1"/>
  <c r="K294" i="9" s="1"/>
  <c r="L294" i="9" s="1"/>
  <c r="M294" i="9" s="1"/>
  <c r="N294" i="9" s="1"/>
  <c r="O294" i="9" s="1"/>
  <c r="P294" i="9" s="1"/>
  <c r="Q294" i="9" s="1"/>
  <c r="R294" i="9" s="1"/>
  <c r="S62" i="9"/>
  <c r="T62" i="9" s="1"/>
  <c r="U62" i="9" s="1"/>
  <c r="V62" i="9" s="1"/>
  <c r="W62" i="9" s="1"/>
  <c r="X62" i="9" s="1"/>
  <c r="Y62" i="9" s="1"/>
  <c r="Z62" i="9" s="1"/>
  <c r="AA62" i="9" s="1"/>
  <c r="AB62" i="9" s="1"/>
  <c r="AC62" i="9" s="1"/>
  <c r="AD62" i="9" s="1"/>
  <c r="AE199" i="9"/>
  <c r="AF199" i="9" s="1"/>
  <c r="AG199" i="9" s="1"/>
  <c r="AH199" i="9" s="1"/>
  <c r="AI199" i="9" s="1"/>
  <c r="AJ199" i="9" s="1"/>
  <c r="AK199" i="9" s="1"/>
  <c r="AL199" i="9" s="1"/>
  <c r="AM199" i="9" s="1"/>
  <c r="AN199" i="9" s="1"/>
  <c r="AO199" i="9" s="1"/>
  <c r="AP199" i="9" s="1"/>
  <c r="AE298" i="9"/>
  <c r="AF298" i="9" s="1"/>
  <c r="AG298" i="9" s="1"/>
  <c r="AH298" i="9" s="1"/>
  <c r="AI298" i="9" s="1"/>
  <c r="AJ298" i="9" s="1"/>
  <c r="AK298" i="9" s="1"/>
  <c r="AL298" i="9" s="1"/>
  <c r="AM298" i="9" s="1"/>
  <c r="AN298" i="9" s="1"/>
  <c r="AO298" i="9" s="1"/>
  <c r="AP298" i="9" s="1"/>
  <c r="G305" i="9"/>
  <c r="H305" i="9" s="1"/>
  <c r="I305" i="9" s="1"/>
  <c r="J305" i="9" s="1"/>
  <c r="K305" i="9" s="1"/>
  <c r="L305" i="9" s="1"/>
  <c r="M305" i="9" s="1"/>
  <c r="N305" i="9" s="1"/>
  <c r="O305" i="9" s="1"/>
  <c r="P305" i="9" s="1"/>
  <c r="Q305" i="9" s="1"/>
  <c r="R305" i="9" s="1"/>
  <c r="G47" i="9"/>
  <c r="H47" i="9" s="1"/>
  <c r="I47" i="9" s="1"/>
  <c r="J47" i="9" s="1"/>
  <c r="K47" i="9" s="1"/>
  <c r="L47" i="9" s="1"/>
  <c r="M47" i="9" s="1"/>
  <c r="N47" i="9" s="1"/>
  <c r="O47" i="9" s="1"/>
  <c r="P47" i="9" s="1"/>
  <c r="Q47" i="9" s="1"/>
  <c r="R47" i="9" s="1"/>
  <c r="G353" i="9"/>
  <c r="H353" i="9" s="1"/>
  <c r="I353" i="9" s="1"/>
  <c r="J353" i="9" s="1"/>
  <c r="K353" i="9" s="1"/>
  <c r="L353" i="9" s="1"/>
  <c r="M353" i="9" s="1"/>
  <c r="N353" i="9" s="1"/>
  <c r="O353" i="9" s="1"/>
  <c r="P353" i="9" s="1"/>
  <c r="Q353" i="9" s="1"/>
  <c r="R353" i="9" s="1"/>
  <c r="A350" i="8"/>
  <c r="B350" i="8" s="1"/>
  <c r="B350" i="22" s="1"/>
  <c r="A217" i="8"/>
  <c r="B217" i="8" s="1"/>
  <c r="B217" i="22" s="1"/>
  <c r="AQ353" i="9"/>
  <c r="AR353" i="9" s="1"/>
  <c r="AS353" i="9" s="1"/>
  <c r="AT353" i="9" s="1"/>
  <c r="AU353" i="9" s="1"/>
  <c r="S362" i="9"/>
  <c r="T362" i="9" s="1"/>
  <c r="U362" i="9" s="1"/>
  <c r="V362" i="9" s="1"/>
  <c r="W362" i="9" s="1"/>
  <c r="X362" i="9" s="1"/>
  <c r="Y362" i="9" s="1"/>
  <c r="Z362" i="9" s="1"/>
  <c r="AA362" i="9" s="1"/>
  <c r="AB362" i="9" s="1"/>
  <c r="AC362" i="9" s="1"/>
  <c r="AD362" i="9" s="1"/>
  <c r="S193" i="9"/>
  <c r="T193" i="9" s="1"/>
  <c r="U193" i="9" s="1"/>
  <c r="V193" i="9" s="1"/>
  <c r="W193" i="9" s="1"/>
  <c r="X193" i="9" s="1"/>
  <c r="Y193" i="9" s="1"/>
  <c r="Z193" i="9" s="1"/>
  <c r="AA193" i="9" s="1"/>
  <c r="AB193" i="9" s="1"/>
  <c r="AC193" i="9" s="1"/>
  <c r="AD193" i="9" s="1"/>
  <c r="G190" i="9"/>
  <c r="H190" i="9" s="1"/>
  <c r="I190" i="9" s="1"/>
  <c r="J190" i="9" s="1"/>
  <c r="K190" i="9" s="1"/>
  <c r="L190" i="9" s="1"/>
  <c r="M190" i="9" s="1"/>
  <c r="N190" i="9" s="1"/>
  <c r="O190" i="9" s="1"/>
  <c r="P190" i="9" s="1"/>
  <c r="Q190" i="9" s="1"/>
  <c r="R190" i="9" s="1"/>
  <c r="S124" i="9"/>
  <c r="T124" i="9" s="1"/>
  <c r="U124" i="9" s="1"/>
  <c r="V124" i="9" s="1"/>
  <c r="W124" i="9" s="1"/>
  <c r="X124" i="9" s="1"/>
  <c r="Y124" i="9" s="1"/>
  <c r="Z124" i="9" s="1"/>
  <c r="AA124" i="9" s="1"/>
  <c r="AB124" i="9" s="1"/>
  <c r="AC124" i="9" s="1"/>
  <c r="AD124" i="9" s="1"/>
  <c r="AQ357" i="9"/>
  <c r="AR357" i="9" s="1"/>
  <c r="AS357" i="9" s="1"/>
  <c r="AT357" i="9" s="1"/>
  <c r="AU357" i="9" s="1"/>
  <c r="G425" i="9"/>
  <c r="H425" i="9" s="1"/>
  <c r="I425" i="9" s="1"/>
  <c r="J425" i="9" s="1"/>
  <c r="K425" i="9" s="1"/>
  <c r="L425" i="9" s="1"/>
  <c r="M425" i="9" s="1"/>
  <c r="N425" i="9" s="1"/>
  <c r="O425" i="9" s="1"/>
  <c r="P425" i="9" s="1"/>
  <c r="Q425" i="9" s="1"/>
  <c r="R425" i="9" s="1"/>
  <c r="AE242" i="9"/>
  <c r="AF242" i="9" s="1"/>
  <c r="AG242" i="9" s="1"/>
  <c r="AH242" i="9" s="1"/>
  <c r="AI242" i="9" s="1"/>
  <c r="AJ242" i="9" s="1"/>
  <c r="AK242" i="9" s="1"/>
  <c r="AL242" i="9" s="1"/>
  <c r="AM242" i="9" s="1"/>
  <c r="AN242" i="9" s="1"/>
  <c r="AO242" i="9" s="1"/>
  <c r="AP242" i="9" s="1"/>
  <c r="AE76" i="9"/>
  <c r="AF76" i="9" s="1"/>
  <c r="AG76" i="9" s="1"/>
  <c r="AH76" i="9" s="1"/>
  <c r="AI76" i="9" s="1"/>
  <c r="AJ76" i="9" s="1"/>
  <c r="AK76" i="9" s="1"/>
  <c r="AL76" i="9" s="1"/>
  <c r="AM76" i="9" s="1"/>
  <c r="AN76" i="9" s="1"/>
  <c r="AO76" i="9" s="1"/>
  <c r="AP76" i="9" s="1"/>
  <c r="G217" i="9"/>
  <c r="H217" i="9" s="1"/>
  <c r="I217" i="9" s="1"/>
  <c r="J217" i="9" s="1"/>
  <c r="K217" i="9" s="1"/>
  <c r="L217" i="9" s="1"/>
  <c r="M217" i="9" s="1"/>
  <c r="N217" i="9" s="1"/>
  <c r="O217" i="9" s="1"/>
  <c r="P217" i="9" s="1"/>
  <c r="Q217" i="9" s="1"/>
  <c r="R217" i="9" s="1"/>
  <c r="AQ244" i="9"/>
  <c r="AR244" i="9" s="1"/>
  <c r="AS244" i="9" s="1"/>
  <c r="AT244" i="9" s="1"/>
  <c r="AU244" i="9" s="1"/>
  <c r="G198" i="9"/>
  <c r="H198" i="9" s="1"/>
  <c r="I198" i="9" s="1"/>
  <c r="J198" i="9" s="1"/>
  <c r="K198" i="9" s="1"/>
  <c r="L198" i="9" s="1"/>
  <c r="M198" i="9" s="1"/>
  <c r="N198" i="9" s="1"/>
  <c r="O198" i="9" s="1"/>
  <c r="P198" i="9" s="1"/>
  <c r="Q198" i="9" s="1"/>
  <c r="R198" i="9" s="1"/>
  <c r="AE124" i="9"/>
  <c r="AF124" i="9" s="1"/>
  <c r="AG124" i="9" s="1"/>
  <c r="AH124" i="9" s="1"/>
  <c r="AI124" i="9" s="1"/>
  <c r="AJ124" i="9" s="1"/>
  <c r="AK124" i="9" s="1"/>
  <c r="AL124" i="9" s="1"/>
  <c r="AM124" i="9" s="1"/>
  <c r="AN124" i="9" s="1"/>
  <c r="AO124" i="9" s="1"/>
  <c r="AP124" i="9" s="1"/>
  <c r="A253" i="8"/>
  <c r="B253" i="8" s="1"/>
  <c r="B253" i="22" s="1"/>
  <c r="AE128" i="9"/>
  <c r="AF128" i="9" s="1"/>
  <c r="AG128" i="9" s="1"/>
  <c r="AH128" i="9" s="1"/>
  <c r="AI128" i="9" s="1"/>
  <c r="AJ128" i="9" s="1"/>
  <c r="AK128" i="9" s="1"/>
  <c r="AL128" i="9" s="1"/>
  <c r="AM128" i="9" s="1"/>
  <c r="AN128" i="9" s="1"/>
  <c r="AO128" i="9" s="1"/>
  <c r="AP128" i="9" s="1"/>
  <c r="S75" i="9"/>
  <c r="T75" i="9" s="1"/>
  <c r="U75" i="9" s="1"/>
  <c r="V75" i="9" s="1"/>
  <c r="W75" i="9" s="1"/>
  <c r="X75" i="9" s="1"/>
  <c r="Y75" i="9" s="1"/>
  <c r="Z75" i="9" s="1"/>
  <c r="AA75" i="9" s="1"/>
  <c r="AB75" i="9" s="1"/>
  <c r="AC75" i="9" s="1"/>
  <c r="AD75" i="9" s="1"/>
  <c r="S397" i="9"/>
  <c r="T397" i="9" s="1"/>
  <c r="U397" i="9" s="1"/>
  <c r="V397" i="9" s="1"/>
  <c r="W397" i="9" s="1"/>
  <c r="X397" i="9" s="1"/>
  <c r="Y397" i="9" s="1"/>
  <c r="Z397" i="9" s="1"/>
  <c r="AA397" i="9" s="1"/>
  <c r="AB397" i="9" s="1"/>
  <c r="AC397" i="9" s="1"/>
  <c r="AD397" i="9" s="1"/>
  <c r="G236" i="9"/>
  <c r="H236" i="9" s="1"/>
  <c r="I236" i="9" s="1"/>
  <c r="J236" i="9" s="1"/>
  <c r="K236" i="9" s="1"/>
  <c r="L236" i="9" s="1"/>
  <c r="M236" i="9" s="1"/>
  <c r="N236" i="9" s="1"/>
  <c r="O236" i="9" s="1"/>
  <c r="P236" i="9" s="1"/>
  <c r="Q236" i="9" s="1"/>
  <c r="R236" i="9" s="1"/>
  <c r="AQ236" i="9"/>
  <c r="AR236" i="9" s="1"/>
  <c r="AS236" i="9" s="1"/>
  <c r="AT236" i="9" s="1"/>
  <c r="AU236" i="9" s="1"/>
  <c r="S351" i="9"/>
  <c r="T351" i="9" s="1"/>
  <c r="U351" i="9" s="1"/>
  <c r="V351" i="9" s="1"/>
  <c r="W351" i="9" s="1"/>
  <c r="X351" i="9" s="1"/>
  <c r="Y351" i="9" s="1"/>
  <c r="Z351" i="9" s="1"/>
  <c r="AA351" i="9" s="1"/>
  <c r="AB351" i="9" s="1"/>
  <c r="AC351" i="9" s="1"/>
  <c r="AD351" i="9" s="1"/>
  <c r="S217" i="9"/>
  <c r="T217" i="9" s="1"/>
  <c r="U217" i="9" s="1"/>
  <c r="V217" i="9" s="1"/>
  <c r="W217" i="9" s="1"/>
  <c r="X217" i="9" s="1"/>
  <c r="Y217" i="9" s="1"/>
  <c r="Z217" i="9" s="1"/>
  <c r="AA217" i="9" s="1"/>
  <c r="AB217" i="9" s="1"/>
  <c r="AC217" i="9" s="1"/>
  <c r="AD217" i="9" s="1"/>
  <c r="AQ103" i="9"/>
  <c r="AR103" i="9" s="1"/>
  <c r="AS103" i="9" s="1"/>
  <c r="AT103" i="9" s="1"/>
  <c r="AU103" i="9" s="1"/>
  <c r="S406" i="9"/>
  <c r="T406" i="9" s="1"/>
  <c r="U406" i="9" s="1"/>
  <c r="V406" i="9" s="1"/>
  <c r="W406" i="9" s="1"/>
  <c r="X406" i="9" s="1"/>
  <c r="Y406" i="9" s="1"/>
  <c r="Z406" i="9" s="1"/>
  <c r="AA406" i="9" s="1"/>
  <c r="AB406" i="9" s="1"/>
  <c r="AC406" i="9" s="1"/>
  <c r="AD406" i="9" s="1"/>
  <c r="AQ352" i="9"/>
  <c r="AR352" i="9" s="1"/>
  <c r="AS352" i="9" s="1"/>
  <c r="AT352" i="9" s="1"/>
  <c r="AU352" i="9" s="1"/>
  <c r="S195" i="9"/>
  <c r="T195" i="9" s="1"/>
  <c r="U195" i="9" s="1"/>
  <c r="V195" i="9" s="1"/>
  <c r="W195" i="9" s="1"/>
  <c r="X195" i="9" s="1"/>
  <c r="Y195" i="9" s="1"/>
  <c r="Z195" i="9" s="1"/>
  <c r="AA195" i="9" s="1"/>
  <c r="AB195" i="9" s="1"/>
  <c r="AC195" i="9" s="1"/>
  <c r="AD195" i="9" s="1"/>
  <c r="AE147" i="9"/>
  <c r="AF147" i="9" s="1"/>
  <c r="AG147" i="9" s="1"/>
  <c r="AH147" i="9" s="1"/>
  <c r="AI147" i="9" s="1"/>
  <c r="AJ147" i="9" s="1"/>
  <c r="AK147" i="9" s="1"/>
  <c r="AL147" i="9" s="1"/>
  <c r="AM147" i="9" s="1"/>
  <c r="AN147" i="9" s="1"/>
  <c r="AO147" i="9" s="1"/>
  <c r="AP147" i="9" s="1"/>
  <c r="AQ211" i="9"/>
  <c r="AR211" i="9" s="1"/>
  <c r="AS211" i="9" s="1"/>
  <c r="AT211" i="9" s="1"/>
  <c r="AU211" i="9" s="1"/>
  <c r="AE190" i="9"/>
  <c r="AF190" i="9" s="1"/>
  <c r="AG190" i="9" s="1"/>
  <c r="AH190" i="9" s="1"/>
  <c r="AI190" i="9" s="1"/>
  <c r="AJ190" i="9" s="1"/>
  <c r="AK190" i="9" s="1"/>
  <c r="AL190" i="9" s="1"/>
  <c r="AM190" i="9" s="1"/>
  <c r="AN190" i="9" s="1"/>
  <c r="AO190" i="9" s="1"/>
  <c r="AP190" i="9" s="1"/>
  <c r="A158" i="22"/>
  <c r="G362" i="9"/>
  <c r="H362" i="9" s="1"/>
  <c r="I362" i="9" s="1"/>
  <c r="J362" i="9" s="1"/>
  <c r="K362" i="9" s="1"/>
  <c r="L362" i="9" s="1"/>
  <c r="M362" i="9" s="1"/>
  <c r="N362" i="9" s="1"/>
  <c r="O362" i="9" s="1"/>
  <c r="P362" i="9" s="1"/>
  <c r="Q362" i="9" s="1"/>
  <c r="R362" i="9" s="1"/>
  <c r="A124" i="8"/>
  <c r="B124" i="8" s="1"/>
  <c r="B124" i="22" s="1"/>
  <c r="AE104" i="9"/>
  <c r="AF104" i="9" s="1"/>
  <c r="AG104" i="9" s="1"/>
  <c r="AH104" i="9" s="1"/>
  <c r="AI104" i="9" s="1"/>
  <c r="AJ104" i="9" s="1"/>
  <c r="AK104" i="9" s="1"/>
  <c r="AL104" i="9" s="1"/>
  <c r="AM104" i="9" s="1"/>
  <c r="AN104" i="9" s="1"/>
  <c r="AO104" i="9" s="1"/>
  <c r="AP104" i="9" s="1"/>
  <c r="AQ263" i="9"/>
  <c r="AR263" i="9" s="1"/>
  <c r="AS263" i="9" s="1"/>
  <c r="AT263" i="9" s="1"/>
  <c r="AU263" i="9" s="1"/>
  <c r="A147" i="8"/>
  <c r="B147" i="8" s="1"/>
  <c r="B147" i="22" s="1"/>
  <c r="G357" i="9"/>
  <c r="H357" i="9" s="1"/>
  <c r="I357" i="9" s="1"/>
  <c r="J357" i="9" s="1"/>
  <c r="K357" i="9" s="1"/>
  <c r="L357" i="9" s="1"/>
  <c r="M357" i="9" s="1"/>
  <c r="N357" i="9" s="1"/>
  <c r="O357" i="9" s="1"/>
  <c r="P357" i="9" s="1"/>
  <c r="Q357" i="9" s="1"/>
  <c r="R357" i="9" s="1"/>
  <c r="AQ253" i="9"/>
  <c r="AR253" i="9" s="1"/>
  <c r="AS253" i="9" s="1"/>
  <c r="AT253" i="9" s="1"/>
  <c r="AU253" i="9" s="1"/>
  <c r="A397" i="8"/>
  <c r="S122" i="9"/>
  <c r="T122" i="9" s="1"/>
  <c r="U122" i="9" s="1"/>
  <c r="V122" i="9" s="1"/>
  <c r="W122" i="9" s="1"/>
  <c r="X122" i="9" s="1"/>
  <c r="Y122" i="9" s="1"/>
  <c r="Z122" i="9" s="1"/>
  <c r="AA122" i="9" s="1"/>
  <c r="AB122" i="9" s="1"/>
  <c r="AC122" i="9" s="1"/>
  <c r="AD122" i="9" s="1"/>
  <c r="S433" i="9"/>
  <c r="T433" i="9" s="1"/>
  <c r="U433" i="9" s="1"/>
  <c r="V433" i="9" s="1"/>
  <c r="W433" i="9" s="1"/>
  <c r="X433" i="9" s="1"/>
  <c r="Y433" i="9" s="1"/>
  <c r="Z433" i="9" s="1"/>
  <c r="AA433" i="9" s="1"/>
  <c r="AB433" i="9" s="1"/>
  <c r="AC433" i="9" s="1"/>
  <c r="AD433" i="9" s="1"/>
  <c r="G169" i="9"/>
  <c r="H169" i="9" s="1"/>
  <c r="I169" i="9" s="1"/>
  <c r="J169" i="9" s="1"/>
  <c r="K169" i="9" s="1"/>
  <c r="L169" i="9" s="1"/>
  <c r="M169" i="9" s="1"/>
  <c r="N169" i="9" s="1"/>
  <c r="O169" i="9" s="1"/>
  <c r="P169" i="9" s="1"/>
  <c r="Q169" i="9" s="1"/>
  <c r="R169" i="9" s="1"/>
  <c r="S369" i="9"/>
  <c r="T369" i="9" s="1"/>
  <c r="U369" i="9" s="1"/>
  <c r="V369" i="9" s="1"/>
  <c r="W369" i="9" s="1"/>
  <c r="X369" i="9" s="1"/>
  <c r="Y369" i="9" s="1"/>
  <c r="Z369" i="9" s="1"/>
  <c r="AA369" i="9" s="1"/>
  <c r="AB369" i="9" s="1"/>
  <c r="AC369" i="9" s="1"/>
  <c r="AD369" i="9" s="1"/>
  <c r="AQ69" i="9"/>
  <c r="AR69" i="9" s="1"/>
  <c r="AS69" i="9" s="1"/>
  <c r="AT69" i="9" s="1"/>
  <c r="AU69" i="9" s="1"/>
  <c r="AE195" i="9"/>
  <c r="AF195" i="9" s="1"/>
  <c r="AG195" i="9" s="1"/>
  <c r="AH195" i="9" s="1"/>
  <c r="AI195" i="9" s="1"/>
  <c r="AJ195" i="9" s="1"/>
  <c r="AK195" i="9" s="1"/>
  <c r="AL195" i="9" s="1"/>
  <c r="AM195" i="9" s="1"/>
  <c r="AN195" i="9" s="1"/>
  <c r="AO195" i="9" s="1"/>
  <c r="AP195" i="9" s="1"/>
  <c r="G281" i="9"/>
  <c r="H281" i="9" s="1"/>
  <c r="I281" i="9" s="1"/>
  <c r="J281" i="9" s="1"/>
  <c r="K281" i="9" s="1"/>
  <c r="L281" i="9" s="1"/>
  <c r="M281" i="9" s="1"/>
  <c r="N281" i="9" s="1"/>
  <c r="O281" i="9" s="1"/>
  <c r="P281" i="9" s="1"/>
  <c r="Q281" i="9" s="1"/>
  <c r="R281" i="9" s="1"/>
  <c r="G400" i="9"/>
  <c r="H400" i="9" s="1"/>
  <c r="I400" i="9" s="1"/>
  <c r="J400" i="9" s="1"/>
  <c r="K400" i="9" s="1"/>
  <c r="L400" i="9" s="1"/>
  <c r="M400" i="9" s="1"/>
  <c r="N400" i="9" s="1"/>
  <c r="O400" i="9" s="1"/>
  <c r="P400" i="9" s="1"/>
  <c r="Q400" i="9" s="1"/>
  <c r="R400" i="9" s="1"/>
  <c r="AE203" i="9"/>
  <c r="AF203" i="9" s="1"/>
  <c r="AG203" i="9" s="1"/>
  <c r="AH203" i="9" s="1"/>
  <c r="AI203" i="9" s="1"/>
  <c r="AJ203" i="9" s="1"/>
  <c r="AK203" i="9" s="1"/>
  <c r="AL203" i="9" s="1"/>
  <c r="AM203" i="9" s="1"/>
  <c r="AN203" i="9" s="1"/>
  <c r="AO203" i="9" s="1"/>
  <c r="AP203" i="9" s="1"/>
  <c r="S398" i="9"/>
  <c r="T398" i="9" s="1"/>
  <c r="U398" i="9" s="1"/>
  <c r="V398" i="9" s="1"/>
  <c r="W398" i="9" s="1"/>
  <c r="X398" i="9" s="1"/>
  <c r="Y398" i="9" s="1"/>
  <c r="Z398" i="9" s="1"/>
  <c r="AA398" i="9" s="1"/>
  <c r="AB398" i="9" s="1"/>
  <c r="AC398" i="9" s="1"/>
  <c r="AD398" i="9" s="1"/>
  <c r="A75" i="8"/>
  <c r="B75" i="8" s="1"/>
  <c r="B75" i="22" s="1"/>
  <c r="AQ431" i="9"/>
  <c r="AR431" i="9" s="1"/>
  <c r="AS431" i="9" s="1"/>
  <c r="AT431" i="9" s="1"/>
  <c r="AU431" i="9" s="1"/>
  <c r="G160" i="9"/>
  <c r="H160" i="9" s="1"/>
  <c r="I160" i="9" s="1"/>
  <c r="J160" i="9" s="1"/>
  <c r="K160" i="9" s="1"/>
  <c r="L160" i="9" s="1"/>
  <c r="M160" i="9" s="1"/>
  <c r="N160" i="9" s="1"/>
  <c r="O160" i="9" s="1"/>
  <c r="P160" i="9" s="1"/>
  <c r="Q160" i="9" s="1"/>
  <c r="R160" i="9" s="1"/>
  <c r="AE192" i="9"/>
  <c r="AF192" i="9" s="1"/>
  <c r="AG192" i="9" s="1"/>
  <c r="AH192" i="9" s="1"/>
  <c r="AI192" i="9" s="1"/>
  <c r="AJ192" i="9" s="1"/>
  <c r="AK192" i="9" s="1"/>
  <c r="AL192" i="9" s="1"/>
  <c r="AM192" i="9" s="1"/>
  <c r="AN192" i="9" s="1"/>
  <c r="AO192" i="9" s="1"/>
  <c r="AP192" i="9" s="1"/>
  <c r="AQ376" i="9"/>
  <c r="AR376" i="9" s="1"/>
  <c r="AS376" i="9" s="1"/>
  <c r="AT376" i="9" s="1"/>
  <c r="AU376" i="9" s="1"/>
  <c r="AE372" i="9"/>
  <c r="AF372" i="9" s="1"/>
  <c r="AG372" i="9" s="1"/>
  <c r="AH372" i="9" s="1"/>
  <c r="AI372" i="9" s="1"/>
  <c r="AJ372" i="9" s="1"/>
  <c r="AK372" i="9" s="1"/>
  <c r="AL372" i="9" s="1"/>
  <c r="AM372" i="9" s="1"/>
  <c r="AN372" i="9" s="1"/>
  <c r="AO372" i="9" s="1"/>
  <c r="AP372" i="9" s="1"/>
  <c r="AQ299" i="9"/>
  <c r="AR299" i="9" s="1"/>
  <c r="AS299" i="9" s="1"/>
  <c r="AT299" i="9" s="1"/>
  <c r="AU299" i="9" s="1"/>
  <c r="AQ264" i="9"/>
  <c r="AR264" i="9" s="1"/>
  <c r="AS264" i="9" s="1"/>
  <c r="AT264" i="9" s="1"/>
  <c r="AU264" i="9" s="1"/>
  <c r="G361" i="9"/>
  <c r="H361" i="9" s="1"/>
  <c r="I361" i="9" s="1"/>
  <c r="J361" i="9" s="1"/>
  <c r="K361" i="9" s="1"/>
  <c r="L361" i="9" s="1"/>
  <c r="M361" i="9" s="1"/>
  <c r="N361" i="9" s="1"/>
  <c r="O361" i="9" s="1"/>
  <c r="P361" i="9" s="1"/>
  <c r="Q361" i="9" s="1"/>
  <c r="R361" i="9" s="1"/>
  <c r="A24" i="8"/>
  <c r="B24" i="8" s="1"/>
  <c r="B24" i="22" s="1"/>
  <c r="AE361" i="9"/>
  <c r="AF361" i="9" s="1"/>
  <c r="AG361" i="9" s="1"/>
  <c r="AH361" i="9" s="1"/>
  <c r="AI361" i="9" s="1"/>
  <c r="AJ361" i="9" s="1"/>
  <c r="AK361" i="9" s="1"/>
  <c r="AL361" i="9" s="1"/>
  <c r="AM361" i="9" s="1"/>
  <c r="AN361" i="9" s="1"/>
  <c r="AO361" i="9" s="1"/>
  <c r="AP361" i="9" s="1"/>
  <c r="AE362" i="9"/>
  <c r="AF362" i="9" s="1"/>
  <c r="AG362" i="9" s="1"/>
  <c r="AH362" i="9" s="1"/>
  <c r="AI362" i="9" s="1"/>
  <c r="AJ362" i="9" s="1"/>
  <c r="AK362" i="9" s="1"/>
  <c r="AL362" i="9" s="1"/>
  <c r="AM362" i="9" s="1"/>
  <c r="AN362" i="9" s="1"/>
  <c r="AO362" i="9" s="1"/>
  <c r="AP362" i="9" s="1"/>
  <c r="AQ356" i="9"/>
  <c r="AR356" i="9" s="1"/>
  <c r="AS356" i="9" s="1"/>
  <c r="AT356" i="9" s="1"/>
  <c r="AU356" i="9" s="1"/>
  <c r="S234" i="9"/>
  <c r="T234" i="9" s="1"/>
  <c r="U234" i="9" s="1"/>
  <c r="V234" i="9" s="1"/>
  <c r="W234" i="9" s="1"/>
  <c r="X234" i="9" s="1"/>
  <c r="Y234" i="9" s="1"/>
  <c r="Z234" i="9" s="1"/>
  <c r="AA234" i="9" s="1"/>
  <c r="AB234" i="9" s="1"/>
  <c r="AC234" i="9" s="1"/>
  <c r="AD234" i="9" s="1"/>
  <c r="S315" i="9"/>
  <c r="T315" i="9" s="1"/>
  <c r="U315" i="9" s="1"/>
  <c r="V315" i="9" s="1"/>
  <c r="W315" i="9" s="1"/>
  <c r="X315" i="9" s="1"/>
  <c r="Y315" i="9" s="1"/>
  <c r="Z315" i="9" s="1"/>
  <c r="AA315" i="9" s="1"/>
  <c r="AB315" i="9" s="1"/>
  <c r="AC315" i="9" s="1"/>
  <c r="AD315" i="9" s="1"/>
  <c r="G424" i="9"/>
  <c r="H424" i="9" s="1"/>
  <c r="I424" i="9" s="1"/>
  <c r="J424" i="9" s="1"/>
  <c r="K424" i="9" s="1"/>
  <c r="L424" i="9" s="1"/>
  <c r="M424" i="9" s="1"/>
  <c r="N424" i="9" s="1"/>
  <c r="O424" i="9" s="1"/>
  <c r="P424" i="9" s="1"/>
  <c r="Q424" i="9" s="1"/>
  <c r="R424" i="9" s="1"/>
  <c r="AE118" i="9"/>
  <c r="AF118" i="9" s="1"/>
  <c r="AG118" i="9" s="1"/>
  <c r="AH118" i="9" s="1"/>
  <c r="AI118" i="9" s="1"/>
  <c r="AJ118" i="9" s="1"/>
  <c r="AK118" i="9" s="1"/>
  <c r="AL118" i="9" s="1"/>
  <c r="AM118" i="9" s="1"/>
  <c r="AN118" i="9" s="1"/>
  <c r="AO118" i="9" s="1"/>
  <c r="AP118" i="9" s="1"/>
  <c r="AQ281" i="9"/>
  <c r="AR281" i="9" s="1"/>
  <c r="AS281" i="9" s="1"/>
  <c r="AT281" i="9" s="1"/>
  <c r="AU281" i="9" s="1"/>
  <c r="A298" i="8"/>
  <c r="B298" i="8" s="1"/>
  <c r="B298" i="22" s="1"/>
  <c r="AQ206" i="9"/>
  <c r="AR206" i="9" s="1"/>
  <c r="AS206" i="9" s="1"/>
  <c r="AT206" i="9" s="1"/>
  <c r="AU206" i="9" s="1"/>
  <c r="AE161" i="9"/>
  <c r="AF161" i="9" s="1"/>
  <c r="AG161" i="9" s="1"/>
  <c r="AH161" i="9" s="1"/>
  <c r="AI161" i="9" s="1"/>
  <c r="AJ161" i="9" s="1"/>
  <c r="AK161" i="9" s="1"/>
  <c r="AL161" i="9" s="1"/>
  <c r="AM161" i="9" s="1"/>
  <c r="AN161" i="9" s="1"/>
  <c r="AO161" i="9" s="1"/>
  <c r="AP161" i="9" s="1"/>
  <c r="AQ203" i="9"/>
  <c r="AR203" i="9" s="1"/>
  <c r="AS203" i="9" s="1"/>
  <c r="AT203" i="9" s="1"/>
  <c r="AU203" i="9" s="1"/>
  <c r="G250" i="9"/>
  <c r="H250" i="9" s="1"/>
  <c r="I250" i="9" s="1"/>
  <c r="J250" i="9" s="1"/>
  <c r="K250" i="9" s="1"/>
  <c r="L250" i="9" s="1"/>
  <c r="M250" i="9" s="1"/>
  <c r="N250" i="9" s="1"/>
  <c r="O250" i="9" s="1"/>
  <c r="P250" i="9" s="1"/>
  <c r="Q250" i="9" s="1"/>
  <c r="R250" i="9" s="1"/>
  <c r="S24" i="9"/>
  <c r="T24" i="9" s="1"/>
  <c r="U24" i="9" s="1"/>
  <c r="V24" i="9" s="1"/>
  <c r="W24" i="9" s="1"/>
  <c r="X24" i="9" s="1"/>
  <c r="Y24" i="9" s="1"/>
  <c r="Z24" i="9" s="1"/>
  <c r="AA24" i="9" s="1"/>
  <c r="AB24" i="9" s="1"/>
  <c r="AC24" i="9" s="1"/>
  <c r="AD24" i="9" s="1"/>
  <c r="AE160" i="9"/>
  <c r="AF160" i="9" s="1"/>
  <c r="AG160" i="9" s="1"/>
  <c r="AH160" i="9" s="1"/>
  <c r="AI160" i="9" s="1"/>
  <c r="AJ160" i="9" s="1"/>
  <c r="AK160" i="9" s="1"/>
  <c r="AL160" i="9" s="1"/>
  <c r="AM160" i="9" s="1"/>
  <c r="AN160" i="9" s="1"/>
  <c r="AO160" i="9" s="1"/>
  <c r="AP160" i="9" s="1"/>
  <c r="AQ318" i="9"/>
  <c r="AR318" i="9" s="1"/>
  <c r="AS318" i="9" s="1"/>
  <c r="AT318" i="9" s="1"/>
  <c r="AU318" i="9" s="1"/>
  <c r="AQ361" i="9"/>
  <c r="AR361" i="9" s="1"/>
  <c r="AS361" i="9" s="1"/>
  <c r="AT361" i="9" s="1"/>
  <c r="AU361" i="9" s="1"/>
  <c r="S160" i="9"/>
  <c r="T160" i="9" s="1"/>
  <c r="U160" i="9" s="1"/>
  <c r="V160" i="9" s="1"/>
  <c r="W160" i="9" s="1"/>
  <c r="X160" i="9" s="1"/>
  <c r="Y160" i="9" s="1"/>
  <c r="Z160" i="9" s="1"/>
  <c r="AA160" i="9" s="1"/>
  <c r="AB160" i="9" s="1"/>
  <c r="AC160" i="9" s="1"/>
  <c r="AD160" i="9" s="1"/>
  <c r="G76" i="9"/>
  <c r="H76" i="9" s="1"/>
  <c r="I76" i="9" s="1"/>
  <c r="J76" i="9" s="1"/>
  <c r="K76" i="9" s="1"/>
  <c r="L76" i="9" s="1"/>
  <c r="M76" i="9" s="1"/>
  <c r="N76" i="9" s="1"/>
  <c r="O76" i="9" s="1"/>
  <c r="P76" i="9" s="1"/>
  <c r="Q76" i="9" s="1"/>
  <c r="R76" i="9" s="1"/>
  <c r="AE148" i="9"/>
  <c r="AF148" i="9" s="1"/>
  <c r="AG148" i="9" s="1"/>
  <c r="AH148" i="9" s="1"/>
  <c r="AI148" i="9" s="1"/>
  <c r="AJ148" i="9" s="1"/>
  <c r="AK148" i="9" s="1"/>
  <c r="AL148" i="9" s="1"/>
  <c r="AM148" i="9" s="1"/>
  <c r="AN148" i="9" s="1"/>
  <c r="AO148" i="9" s="1"/>
  <c r="AP148" i="9" s="1"/>
  <c r="A361" i="8"/>
  <c r="B361" i="8" s="1"/>
  <c r="B361" i="22" s="1"/>
  <c r="S119" i="9"/>
  <c r="T119" i="9" s="1"/>
  <c r="U119" i="9" s="1"/>
  <c r="V119" i="9" s="1"/>
  <c r="W119" i="9" s="1"/>
  <c r="X119" i="9" s="1"/>
  <c r="Y119" i="9" s="1"/>
  <c r="Z119" i="9" s="1"/>
  <c r="AA119" i="9" s="1"/>
  <c r="AB119" i="9" s="1"/>
  <c r="AC119" i="9" s="1"/>
  <c r="AD119" i="9" s="1"/>
  <c r="S352" i="9"/>
  <c r="T352" i="9" s="1"/>
  <c r="U352" i="9" s="1"/>
  <c r="V352" i="9" s="1"/>
  <c r="W352" i="9" s="1"/>
  <c r="X352" i="9" s="1"/>
  <c r="Y352" i="9" s="1"/>
  <c r="Z352" i="9" s="1"/>
  <c r="AA352" i="9" s="1"/>
  <c r="AB352" i="9" s="1"/>
  <c r="AC352" i="9" s="1"/>
  <c r="AD352" i="9" s="1"/>
  <c r="S226" i="9"/>
  <c r="T226" i="9" s="1"/>
  <c r="U226" i="9" s="1"/>
  <c r="V226" i="9" s="1"/>
  <c r="W226" i="9" s="1"/>
  <c r="X226" i="9" s="1"/>
  <c r="Y226" i="9" s="1"/>
  <c r="Z226" i="9" s="1"/>
  <c r="AA226" i="9" s="1"/>
  <c r="AB226" i="9" s="1"/>
  <c r="AC226" i="9" s="1"/>
  <c r="AD226" i="9" s="1"/>
  <c r="AQ298" i="9"/>
  <c r="AR298" i="9" s="1"/>
  <c r="AS298" i="9" s="1"/>
  <c r="AT298" i="9" s="1"/>
  <c r="AU298" i="9" s="1"/>
  <c r="AQ62" i="9"/>
  <c r="AR62" i="9" s="1"/>
  <c r="AS62" i="9" s="1"/>
  <c r="AT62" i="9" s="1"/>
  <c r="AU62" i="9" s="1"/>
  <c r="AQ315" i="9"/>
  <c r="AR315" i="9" s="1"/>
  <c r="AS315" i="9" s="1"/>
  <c r="AT315" i="9" s="1"/>
  <c r="AU315" i="9" s="1"/>
  <c r="AQ80" i="9"/>
  <c r="AR80" i="9" s="1"/>
  <c r="AS80" i="9" s="1"/>
  <c r="AT80" i="9" s="1"/>
  <c r="AU80" i="9" s="1"/>
  <c r="AE349" i="9"/>
  <c r="AF349" i="9" s="1"/>
  <c r="AG349" i="9" s="1"/>
  <c r="AH349" i="9" s="1"/>
  <c r="AI349" i="9" s="1"/>
  <c r="AJ349" i="9" s="1"/>
  <c r="AK349" i="9" s="1"/>
  <c r="AL349" i="9" s="1"/>
  <c r="AM349" i="9" s="1"/>
  <c r="AN349" i="9" s="1"/>
  <c r="AO349" i="9" s="1"/>
  <c r="AP349" i="9" s="1"/>
  <c r="S245" i="9"/>
  <c r="T245" i="9" s="1"/>
  <c r="U245" i="9" s="1"/>
  <c r="V245" i="9" s="1"/>
  <c r="W245" i="9" s="1"/>
  <c r="X245" i="9" s="1"/>
  <c r="Y245" i="9" s="1"/>
  <c r="Z245" i="9" s="1"/>
  <c r="AA245" i="9" s="1"/>
  <c r="AB245" i="9" s="1"/>
  <c r="AC245" i="9" s="1"/>
  <c r="AD245" i="9" s="1"/>
  <c r="G221" i="9"/>
  <c r="H221" i="9" s="1"/>
  <c r="I221" i="9" s="1"/>
  <c r="J221" i="9" s="1"/>
  <c r="K221" i="9" s="1"/>
  <c r="L221" i="9" s="1"/>
  <c r="M221" i="9" s="1"/>
  <c r="N221" i="9" s="1"/>
  <c r="O221" i="9" s="1"/>
  <c r="P221" i="9" s="1"/>
  <c r="Q221" i="9" s="1"/>
  <c r="R221" i="9" s="1"/>
  <c r="AE112" i="9"/>
  <c r="AF112" i="9" s="1"/>
  <c r="AG112" i="9" s="1"/>
  <c r="AH112" i="9" s="1"/>
  <c r="AI112" i="9" s="1"/>
  <c r="AJ112" i="9" s="1"/>
  <c r="AK112" i="9" s="1"/>
  <c r="AL112" i="9" s="1"/>
  <c r="AM112" i="9" s="1"/>
  <c r="AN112" i="9" s="1"/>
  <c r="AO112" i="9" s="1"/>
  <c r="AP112" i="9" s="1"/>
  <c r="AE263" i="9"/>
  <c r="AF263" i="9" s="1"/>
  <c r="AG263" i="9" s="1"/>
  <c r="AH263" i="9" s="1"/>
  <c r="AI263" i="9" s="1"/>
  <c r="AJ263" i="9" s="1"/>
  <c r="AK263" i="9" s="1"/>
  <c r="AL263" i="9" s="1"/>
  <c r="AM263" i="9" s="1"/>
  <c r="AN263" i="9" s="1"/>
  <c r="AO263" i="9" s="1"/>
  <c r="AP263" i="9" s="1"/>
  <c r="A315" i="8"/>
  <c r="AQ307" i="9"/>
  <c r="AR307" i="9" s="1"/>
  <c r="AS307" i="9" s="1"/>
  <c r="AT307" i="9" s="1"/>
  <c r="AU307" i="9" s="1"/>
  <c r="AQ150" i="9"/>
  <c r="AR150" i="9" s="1"/>
  <c r="AS150" i="9" s="1"/>
  <c r="AT150" i="9" s="1"/>
  <c r="AU150" i="9" s="1"/>
  <c r="A349" i="8"/>
  <c r="B349" i="8" s="1"/>
  <c r="B349" i="22" s="1"/>
  <c r="G122" i="9"/>
  <c r="H122" i="9" s="1"/>
  <c r="I122" i="9" s="1"/>
  <c r="J122" i="9" s="1"/>
  <c r="K122" i="9" s="1"/>
  <c r="L122" i="9" s="1"/>
  <c r="M122" i="9" s="1"/>
  <c r="N122" i="9" s="1"/>
  <c r="O122" i="9" s="1"/>
  <c r="P122" i="9" s="1"/>
  <c r="Q122" i="9" s="1"/>
  <c r="R122" i="9" s="1"/>
  <c r="AQ76" i="9"/>
  <c r="AR76" i="9" s="1"/>
  <c r="AS76" i="9" s="1"/>
  <c r="AT76" i="9" s="1"/>
  <c r="AU76" i="9" s="1"/>
  <c r="G245" i="9"/>
  <c r="H245" i="9" s="1"/>
  <c r="I245" i="9" s="1"/>
  <c r="J245" i="9" s="1"/>
  <c r="K245" i="9" s="1"/>
  <c r="L245" i="9" s="1"/>
  <c r="M245" i="9" s="1"/>
  <c r="N245" i="9" s="1"/>
  <c r="O245" i="9" s="1"/>
  <c r="P245" i="9" s="1"/>
  <c r="Q245" i="9" s="1"/>
  <c r="R245" i="9" s="1"/>
  <c r="AQ381" i="9"/>
  <c r="AR381" i="9" s="1"/>
  <c r="AS381" i="9" s="1"/>
  <c r="AT381" i="9" s="1"/>
  <c r="AU381" i="9" s="1"/>
  <c r="S323" i="9"/>
  <c r="T323" i="9" s="1"/>
  <c r="U323" i="9" s="1"/>
  <c r="V323" i="9" s="1"/>
  <c r="W323" i="9" s="1"/>
  <c r="X323" i="9" s="1"/>
  <c r="Y323" i="9" s="1"/>
  <c r="Z323" i="9" s="1"/>
  <c r="AA323" i="9" s="1"/>
  <c r="AB323" i="9" s="1"/>
  <c r="AC323" i="9" s="1"/>
  <c r="AD323" i="9" s="1"/>
  <c r="S360" i="9"/>
  <c r="T360" i="9" s="1"/>
  <c r="U360" i="9" s="1"/>
  <c r="V360" i="9" s="1"/>
  <c r="W360" i="9" s="1"/>
  <c r="X360" i="9" s="1"/>
  <c r="Y360" i="9" s="1"/>
  <c r="Z360" i="9" s="1"/>
  <c r="AA360" i="9" s="1"/>
  <c r="AB360" i="9" s="1"/>
  <c r="AC360" i="9" s="1"/>
  <c r="AD360" i="9" s="1"/>
  <c r="AE357" i="9"/>
  <c r="AF357" i="9" s="1"/>
  <c r="AG357" i="9" s="1"/>
  <c r="AH357" i="9" s="1"/>
  <c r="AI357" i="9" s="1"/>
  <c r="AJ357" i="9" s="1"/>
  <c r="AK357" i="9" s="1"/>
  <c r="AL357" i="9" s="1"/>
  <c r="AM357" i="9" s="1"/>
  <c r="AN357" i="9" s="1"/>
  <c r="AO357" i="9" s="1"/>
  <c r="AP357" i="9" s="1"/>
  <c r="G241" i="9"/>
  <c r="H241" i="9" s="1"/>
  <c r="I241" i="9" s="1"/>
  <c r="J241" i="9" s="1"/>
  <c r="K241" i="9" s="1"/>
  <c r="L241" i="9" s="1"/>
  <c r="M241" i="9" s="1"/>
  <c r="N241" i="9" s="1"/>
  <c r="O241" i="9" s="1"/>
  <c r="P241" i="9" s="1"/>
  <c r="Q241" i="9" s="1"/>
  <c r="R241" i="9" s="1"/>
  <c r="AE295" i="9"/>
  <c r="AF295" i="9" s="1"/>
  <c r="AG295" i="9" s="1"/>
  <c r="AH295" i="9" s="1"/>
  <c r="AI295" i="9" s="1"/>
  <c r="AJ295" i="9" s="1"/>
  <c r="AK295" i="9" s="1"/>
  <c r="AL295" i="9" s="1"/>
  <c r="AM295" i="9" s="1"/>
  <c r="AN295" i="9" s="1"/>
  <c r="AO295" i="9" s="1"/>
  <c r="AP295" i="9" s="1"/>
  <c r="G116" i="9"/>
  <c r="H116" i="9" s="1"/>
  <c r="I116" i="9" s="1"/>
  <c r="J116" i="9" s="1"/>
  <c r="K116" i="9" s="1"/>
  <c r="L116" i="9" s="1"/>
  <c r="M116" i="9" s="1"/>
  <c r="N116" i="9" s="1"/>
  <c r="O116" i="9" s="1"/>
  <c r="P116" i="9" s="1"/>
  <c r="Q116" i="9" s="1"/>
  <c r="R116" i="9" s="1"/>
  <c r="AQ427" i="9"/>
  <c r="AR427" i="9" s="1"/>
  <c r="AS427" i="9" s="1"/>
  <c r="AT427" i="9" s="1"/>
  <c r="AU427" i="9" s="1"/>
  <c r="G352" i="9"/>
  <c r="H352" i="9" s="1"/>
  <c r="I352" i="9" s="1"/>
  <c r="J352" i="9" s="1"/>
  <c r="K352" i="9" s="1"/>
  <c r="L352" i="9" s="1"/>
  <c r="M352" i="9" s="1"/>
  <c r="N352" i="9" s="1"/>
  <c r="O352" i="9" s="1"/>
  <c r="P352" i="9" s="1"/>
  <c r="Q352" i="9" s="1"/>
  <c r="R352" i="9" s="1"/>
  <c r="AE233" i="9"/>
  <c r="AF233" i="9" s="1"/>
  <c r="AG233" i="9" s="1"/>
  <c r="AH233" i="9" s="1"/>
  <c r="AI233" i="9" s="1"/>
  <c r="AJ233" i="9" s="1"/>
  <c r="AK233" i="9" s="1"/>
  <c r="AL233" i="9" s="1"/>
  <c r="AM233" i="9" s="1"/>
  <c r="AN233" i="9" s="1"/>
  <c r="AO233" i="9" s="1"/>
  <c r="AP233" i="9" s="1"/>
  <c r="AQ398" i="9"/>
  <c r="AR398" i="9" s="1"/>
  <c r="AS398" i="9" s="1"/>
  <c r="AT398" i="9" s="1"/>
  <c r="AU398" i="9" s="1"/>
  <c r="G62" i="9"/>
  <c r="H62" i="9" s="1"/>
  <c r="I62" i="9" s="1"/>
  <c r="J62" i="9" s="1"/>
  <c r="K62" i="9" s="1"/>
  <c r="L62" i="9" s="1"/>
  <c r="M62" i="9" s="1"/>
  <c r="N62" i="9" s="1"/>
  <c r="O62" i="9" s="1"/>
  <c r="P62" i="9" s="1"/>
  <c r="Q62" i="9" s="1"/>
  <c r="R62" i="9" s="1"/>
  <c r="A433" i="8"/>
  <c r="B433" i="8" s="1"/>
  <c r="B433" i="22" s="1"/>
  <c r="AE334" i="9"/>
  <c r="AF334" i="9" s="1"/>
  <c r="AG334" i="9" s="1"/>
  <c r="AH334" i="9" s="1"/>
  <c r="AI334" i="9" s="1"/>
  <c r="AJ334" i="9" s="1"/>
  <c r="AK334" i="9" s="1"/>
  <c r="AL334" i="9" s="1"/>
  <c r="AM334" i="9" s="1"/>
  <c r="AN334" i="9" s="1"/>
  <c r="AO334" i="9" s="1"/>
  <c r="AP334" i="9" s="1"/>
  <c r="S376" i="9"/>
  <c r="T376" i="9" s="1"/>
  <c r="U376" i="9" s="1"/>
  <c r="V376" i="9" s="1"/>
  <c r="W376" i="9" s="1"/>
  <c r="X376" i="9" s="1"/>
  <c r="Y376" i="9" s="1"/>
  <c r="Z376" i="9" s="1"/>
  <c r="AA376" i="9" s="1"/>
  <c r="AB376" i="9" s="1"/>
  <c r="AC376" i="9" s="1"/>
  <c r="AD376" i="9" s="1"/>
  <c r="AQ161" i="9"/>
  <c r="AR161" i="9" s="1"/>
  <c r="AS161" i="9" s="1"/>
  <c r="AT161" i="9" s="1"/>
  <c r="AU161" i="9" s="1"/>
  <c r="AQ261" i="9"/>
  <c r="AR261" i="9" s="1"/>
  <c r="AS261" i="9" s="1"/>
  <c r="AT261" i="9" s="1"/>
  <c r="AU261" i="9" s="1"/>
  <c r="A148" i="8"/>
  <c r="B148" i="8" s="1"/>
  <c r="B148" i="22" s="1"/>
  <c r="S299" i="9"/>
  <c r="T299" i="9" s="1"/>
  <c r="U299" i="9" s="1"/>
  <c r="V299" i="9" s="1"/>
  <c r="W299" i="9" s="1"/>
  <c r="X299" i="9" s="1"/>
  <c r="Y299" i="9" s="1"/>
  <c r="Z299" i="9" s="1"/>
  <c r="AA299" i="9" s="1"/>
  <c r="AB299" i="9" s="1"/>
  <c r="AC299" i="9" s="1"/>
  <c r="AD299" i="9" s="1"/>
  <c r="A376" i="8"/>
  <c r="B376" i="8" s="1"/>
  <c r="B376" i="22" s="1"/>
  <c r="A229" i="8"/>
  <c r="B229" i="8" s="1"/>
  <c r="B229" i="22" s="1"/>
  <c r="AQ120" i="9"/>
  <c r="AR120" i="9" s="1"/>
  <c r="AS120" i="9" s="1"/>
  <c r="AT120" i="9" s="1"/>
  <c r="AU120" i="9" s="1"/>
  <c r="AQ416" i="9"/>
  <c r="AR416" i="9" s="1"/>
  <c r="AS416" i="9" s="1"/>
  <c r="AT416" i="9" s="1"/>
  <c r="AU416" i="9" s="1"/>
  <c r="AE24" i="9"/>
  <c r="AF24" i="9" s="1"/>
  <c r="AG24" i="9" s="1"/>
  <c r="AH24" i="9" s="1"/>
  <c r="AI24" i="9" s="1"/>
  <c r="AJ24" i="9" s="1"/>
  <c r="AK24" i="9" s="1"/>
  <c r="AL24" i="9" s="1"/>
  <c r="AM24" i="9" s="1"/>
  <c r="AN24" i="9" s="1"/>
  <c r="AO24" i="9" s="1"/>
  <c r="AP24" i="9" s="1"/>
  <c r="G334" i="9"/>
  <c r="H334" i="9" s="1"/>
  <c r="I334" i="9" s="1"/>
  <c r="J334" i="9" s="1"/>
  <c r="K334" i="9" s="1"/>
  <c r="L334" i="9" s="1"/>
  <c r="M334" i="9" s="1"/>
  <c r="N334" i="9" s="1"/>
  <c r="O334" i="9" s="1"/>
  <c r="P334" i="9" s="1"/>
  <c r="Q334" i="9" s="1"/>
  <c r="R334" i="9" s="1"/>
  <c r="A427" i="8"/>
  <c r="B427" i="8" s="1"/>
  <c r="B427" i="22" s="1"/>
  <c r="A237" i="8"/>
  <c r="B237" i="8" s="1"/>
  <c r="B237" i="22" s="1"/>
  <c r="AE206" i="9"/>
  <c r="AF206" i="9" s="1"/>
  <c r="AG206" i="9" s="1"/>
  <c r="AH206" i="9" s="1"/>
  <c r="AI206" i="9" s="1"/>
  <c r="AJ206" i="9" s="1"/>
  <c r="AK206" i="9" s="1"/>
  <c r="AL206" i="9" s="1"/>
  <c r="AM206" i="9" s="1"/>
  <c r="AN206" i="9" s="1"/>
  <c r="AO206" i="9" s="1"/>
  <c r="AP206" i="9" s="1"/>
  <c r="S427" i="9"/>
  <c r="T427" i="9" s="1"/>
  <c r="U427" i="9" s="1"/>
  <c r="V427" i="9" s="1"/>
  <c r="W427" i="9" s="1"/>
  <c r="X427" i="9" s="1"/>
  <c r="Y427" i="9" s="1"/>
  <c r="Z427" i="9" s="1"/>
  <c r="AA427" i="9" s="1"/>
  <c r="AB427" i="9" s="1"/>
  <c r="AC427" i="9" s="1"/>
  <c r="AD427" i="9" s="1"/>
  <c r="A47" i="8"/>
  <c r="B47" i="8" s="1"/>
  <c r="B47" i="22" s="1"/>
  <c r="S375" i="9"/>
  <c r="T375" i="9" s="1"/>
  <c r="U375" i="9" s="1"/>
  <c r="V375" i="9" s="1"/>
  <c r="W375" i="9" s="1"/>
  <c r="X375" i="9" s="1"/>
  <c r="Y375" i="9" s="1"/>
  <c r="Z375" i="9" s="1"/>
  <c r="AA375" i="9" s="1"/>
  <c r="AB375" i="9" s="1"/>
  <c r="AC375" i="9" s="1"/>
  <c r="AD375" i="9" s="1"/>
  <c r="AE68" i="9"/>
  <c r="AF68" i="9" s="1"/>
  <c r="AG68" i="9" s="1"/>
  <c r="AH68" i="9" s="1"/>
  <c r="AI68" i="9" s="1"/>
  <c r="AJ68" i="9" s="1"/>
  <c r="AK68" i="9" s="1"/>
  <c r="AL68" i="9" s="1"/>
  <c r="AM68" i="9" s="1"/>
  <c r="AN68" i="9" s="1"/>
  <c r="AO68" i="9" s="1"/>
  <c r="AP68" i="9" s="1"/>
  <c r="G124" i="9"/>
  <c r="H124" i="9" s="1"/>
  <c r="I124" i="9" s="1"/>
  <c r="J124" i="9" s="1"/>
  <c r="K124" i="9" s="1"/>
  <c r="L124" i="9" s="1"/>
  <c r="M124" i="9" s="1"/>
  <c r="N124" i="9" s="1"/>
  <c r="O124" i="9" s="1"/>
  <c r="P124" i="9" s="1"/>
  <c r="Q124" i="9" s="1"/>
  <c r="R124" i="9" s="1"/>
  <c r="AE299" i="9"/>
  <c r="AF299" i="9" s="1"/>
  <c r="AG299" i="9" s="1"/>
  <c r="AH299" i="9" s="1"/>
  <c r="AI299" i="9" s="1"/>
  <c r="AJ299" i="9" s="1"/>
  <c r="AK299" i="9" s="1"/>
  <c r="AL299" i="9" s="1"/>
  <c r="AM299" i="9" s="1"/>
  <c r="AN299" i="9" s="1"/>
  <c r="AO299" i="9" s="1"/>
  <c r="AP299" i="9" s="1"/>
  <c r="AQ24" i="9"/>
  <c r="AR24" i="9" s="1"/>
  <c r="AS24" i="9" s="1"/>
  <c r="AT24" i="9" s="1"/>
  <c r="AU24" i="9" s="1"/>
  <c r="A295" i="8"/>
  <c r="B295" i="8" s="1"/>
  <c r="B295" i="22" s="1"/>
  <c r="S348" i="9"/>
  <c r="T348" i="9" s="1"/>
  <c r="U348" i="9" s="1"/>
  <c r="V348" i="9" s="1"/>
  <c r="W348" i="9" s="1"/>
  <c r="X348" i="9" s="1"/>
  <c r="Y348" i="9" s="1"/>
  <c r="Z348" i="9" s="1"/>
  <c r="AA348" i="9" s="1"/>
  <c r="AB348" i="9" s="1"/>
  <c r="AC348" i="9" s="1"/>
  <c r="AD348" i="9" s="1"/>
  <c r="S76" i="9"/>
  <c r="T76" i="9" s="1"/>
  <c r="U76" i="9" s="1"/>
  <c r="V76" i="9" s="1"/>
  <c r="W76" i="9" s="1"/>
  <c r="X76" i="9" s="1"/>
  <c r="Y76" i="9" s="1"/>
  <c r="Z76" i="9" s="1"/>
  <c r="AA76" i="9" s="1"/>
  <c r="AB76" i="9" s="1"/>
  <c r="AC76" i="9" s="1"/>
  <c r="AD76" i="9" s="1"/>
  <c r="AQ160" i="9"/>
  <c r="AR160" i="9" s="1"/>
  <c r="AS160" i="9" s="1"/>
  <c r="AT160" i="9" s="1"/>
  <c r="AU160" i="9" s="1"/>
  <c r="G299" i="9"/>
  <c r="H299" i="9" s="1"/>
  <c r="I299" i="9" s="1"/>
  <c r="J299" i="9" s="1"/>
  <c r="K299" i="9" s="1"/>
  <c r="L299" i="9" s="1"/>
  <c r="M299" i="9" s="1"/>
  <c r="N299" i="9" s="1"/>
  <c r="O299" i="9" s="1"/>
  <c r="P299" i="9" s="1"/>
  <c r="Q299" i="9" s="1"/>
  <c r="R299" i="9" s="1"/>
  <c r="AQ116" i="9"/>
  <c r="AR116" i="9" s="1"/>
  <c r="AS116" i="9" s="1"/>
  <c r="AT116" i="9" s="1"/>
  <c r="AU116" i="9" s="1"/>
  <c r="AE176" i="9"/>
  <c r="AF176" i="9" s="1"/>
  <c r="AG176" i="9" s="1"/>
  <c r="AH176" i="9" s="1"/>
  <c r="AI176" i="9" s="1"/>
  <c r="AJ176" i="9" s="1"/>
  <c r="AK176" i="9" s="1"/>
  <c r="AL176" i="9" s="1"/>
  <c r="AM176" i="9" s="1"/>
  <c r="AN176" i="9" s="1"/>
  <c r="AO176" i="9" s="1"/>
  <c r="AP176" i="9" s="1"/>
  <c r="A249" i="8"/>
  <c r="B249" i="8" s="1"/>
  <c r="B249" i="22" s="1"/>
  <c r="G295" i="9"/>
  <c r="H295" i="9" s="1"/>
  <c r="I295" i="9" s="1"/>
  <c r="J295" i="9" s="1"/>
  <c r="K295" i="9" s="1"/>
  <c r="L295" i="9" s="1"/>
  <c r="M295" i="9" s="1"/>
  <c r="N295" i="9" s="1"/>
  <c r="O295" i="9" s="1"/>
  <c r="P295" i="9" s="1"/>
  <c r="Q295" i="9" s="1"/>
  <c r="R295" i="9" s="1"/>
  <c r="AE261" i="9"/>
  <c r="AF261" i="9" s="1"/>
  <c r="AG261" i="9" s="1"/>
  <c r="AH261" i="9" s="1"/>
  <c r="AI261" i="9" s="1"/>
  <c r="AJ261" i="9" s="1"/>
  <c r="AK261" i="9" s="1"/>
  <c r="AL261" i="9" s="1"/>
  <c r="AM261" i="9" s="1"/>
  <c r="AN261" i="9" s="1"/>
  <c r="AO261" i="9" s="1"/>
  <c r="AP261" i="9" s="1"/>
  <c r="G118" i="9"/>
  <c r="H118" i="9" s="1"/>
  <c r="I118" i="9" s="1"/>
  <c r="J118" i="9" s="1"/>
  <c r="K118" i="9" s="1"/>
  <c r="L118" i="9" s="1"/>
  <c r="M118" i="9" s="1"/>
  <c r="N118" i="9" s="1"/>
  <c r="O118" i="9" s="1"/>
  <c r="P118" i="9" s="1"/>
  <c r="Q118" i="9" s="1"/>
  <c r="R118" i="9" s="1"/>
  <c r="S68" i="9"/>
  <c r="T68" i="9" s="1"/>
  <c r="U68" i="9" s="1"/>
  <c r="V68" i="9" s="1"/>
  <c r="W68" i="9" s="1"/>
  <c r="X68" i="9" s="1"/>
  <c r="Y68" i="9" s="1"/>
  <c r="Z68" i="9" s="1"/>
  <c r="AA68" i="9" s="1"/>
  <c r="AB68" i="9" s="1"/>
  <c r="AC68" i="9" s="1"/>
  <c r="AD68" i="9" s="1"/>
  <c r="S250" i="9"/>
  <c r="T250" i="9" s="1"/>
  <c r="U250" i="9" s="1"/>
  <c r="V250" i="9" s="1"/>
  <c r="W250" i="9" s="1"/>
  <c r="X250" i="9" s="1"/>
  <c r="Y250" i="9" s="1"/>
  <c r="Z250" i="9" s="1"/>
  <c r="AA250" i="9" s="1"/>
  <c r="AB250" i="9" s="1"/>
  <c r="AC250" i="9" s="1"/>
  <c r="AD250" i="9" s="1"/>
  <c r="G234" i="9"/>
  <c r="H234" i="9" s="1"/>
  <c r="I234" i="9" s="1"/>
  <c r="J234" i="9" s="1"/>
  <c r="K234" i="9" s="1"/>
  <c r="L234" i="9" s="1"/>
  <c r="M234" i="9" s="1"/>
  <c r="N234" i="9" s="1"/>
  <c r="O234" i="9" s="1"/>
  <c r="P234" i="9" s="1"/>
  <c r="Q234" i="9" s="1"/>
  <c r="R234" i="9" s="1"/>
  <c r="S277" i="9"/>
  <c r="T277" i="9" s="1"/>
  <c r="U277" i="9" s="1"/>
  <c r="V277" i="9" s="1"/>
  <c r="W277" i="9" s="1"/>
  <c r="X277" i="9" s="1"/>
  <c r="Y277" i="9" s="1"/>
  <c r="Z277" i="9" s="1"/>
  <c r="AA277" i="9" s="1"/>
  <c r="AB277" i="9" s="1"/>
  <c r="AC277" i="9" s="1"/>
  <c r="AD277" i="9" s="1"/>
  <c r="G280" i="9"/>
  <c r="H280" i="9" s="1"/>
  <c r="I280" i="9" s="1"/>
  <c r="J280" i="9" s="1"/>
  <c r="K280" i="9" s="1"/>
  <c r="L280" i="9" s="1"/>
  <c r="M280" i="9" s="1"/>
  <c r="N280" i="9" s="1"/>
  <c r="O280" i="9" s="1"/>
  <c r="P280" i="9" s="1"/>
  <c r="Q280" i="9" s="1"/>
  <c r="R280" i="9" s="1"/>
  <c r="A241" i="8"/>
  <c r="B241" i="8" s="1"/>
  <c r="B241" i="22" s="1"/>
  <c r="G233" i="9"/>
  <c r="H233" i="9" s="1"/>
  <c r="I233" i="9" s="1"/>
  <c r="J233" i="9" s="1"/>
  <c r="K233" i="9" s="1"/>
  <c r="L233" i="9" s="1"/>
  <c r="M233" i="9" s="1"/>
  <c r="N233" i="9" s="1"/>
  <c r="O233" i="9" s="1"/>
  <c r="P233" i="9" s="1"/>
  <c r="Q233" i="9" s="1"/>
  <c r="R233" i="9" s="1"/>
  <c r="AQ190" i="9"/>
  <c r="AR190" i="9" s="1"/>
  <c r="AS190" i="9" s="1"/>
  <c r="AT190" i="9" s="1"/>
  <c r="AU190" i="9" s="1"/>
  <c r="G318" i="9"/>
  <c r="H318" i="9" s="1"/>
  <c r="I318" i="9" s="1"/>
  <c r="J318" i="9" s="1"/>
  <c r="K318" i="9" s="1"/>
  <c r="L318" i="9" s="1"/>
  <c r="M318" i="9" s="1"/>
  <c r="N318" i="9" s="1"/>
  <c r="O318" i="9" s="1"/>
  <c r="P318" i="9" s="1"/>
  <c r="Q318" i="9" s="1"/>
  <c r="R318" i="9" s="1"/>
  <c r="A190" i="8"/>
  <c r="B190" i="8" s="1"/>
  <c r="B190" i="22" s="1"/>
  <c r="G382" i="9"/>
  <c r="H382" i="9" s="1"/>
  <c r="I382" i="9" s="1"/>
  <c r="J382" i="9" s="1"/>
  <c r="K382" i="9" s="1"/>
  <c r="L382" i="9" s="1"/>
  <c r="M382" i="9" s="1"/>
  <c r="N382" i="9" s="1"/>
  <c r="O382" i="9" s="1"/>
  <c r="P382" i="9" s="1"/>
  <c r="Q382" i="9" s="1"/>
  <c r="R382" i="9" s="1"/>
  <c r="A118" i="8"/>
  <c r="B118" i="8" s="1"/>
  <c r="B118" i="22" s="1"/>
  <c r="G156" i="9"/>
  <c r="H156" i="9" s="1"/>
  <c r="I156" i="9" s="1"/>
  <c r="J156" i="9" s="1"/>
  <c r="K156" i="9" s="1"/>
  <c r="L156" i="9" s="1"/>
  <c r="M156" i="9" s="1"/>
  <c r="N156" i="9" s="1"/>
  <c r="O156" i="9" s="1"/>
  <c r="P156" i="9" s="1"/>
  <c r="Q156" i="9" s="1"/>
  <c r="R156" i="9" s="1"/>
  <c r="A238" i="8"/>
  <c r="B238" i="8" s="1"/>
  <c r="B238" i="22" s="1"/>
  <c r="AE66" i="9"/>
  <c r="AF66" i="9" s="1"/>
  <c r="AG66" i="9" s="1"/>
  <c r="AH66" i="9" s="1"/>
  <c r="AI66" i="9" s="1"/>
  <c r="AJ66" i="9" s="1"/>
  <c r="AK66" i="9" s="1"/>
  <c r="AL66" i="9" s="1"/>
  <c r="AM66" i="9" s="1"/>
  <c r="AN66" i="9" s="1"/>
  <c r="AO66" i="9" s="1"/>
  <c r="AP66" i="9" s="1"/>
  <c r="A116" i="8"/>
  <c r="B116" i="8" s="1"/>
  <c r="B116" i="22" s="1"/>
  <c r="AQ395" i="9"/>
  <c r="AR395" i="9" s="1"/>
  <c r="AS395" i="9" s="1"/>
  <c r="AT395" i="9" s="1"/>
  <c r="AU395" i="9" s="1"/>
  <c r="S236" i="9"/>
  <c r="T236" i="9" s="1"/>
  <c r="U236" i="9" s="1"/>
  <c r="V236" i="9" s="1"/>
  <c r="W236" i="9" s="1"/>
  <c r="X236" i="9" s="1"/>
  <c r="Y236" i="9" s="1"/>
  <c r="Z236" i="9" s="1"/>
  <c r="AA236" i="9" s="1"/>
  <c r="AB236" i="9" s="1"/>
  <c r="AC236" i="9" s="1"/>
  <c r="AD236" i="9" s="1"/>
  <c r="AQ119" i="9"/>
  <c r="AR119" i="9" s="1"/>
  <c r="AS119" i="9" s="1"/>
  <c r="AT119" i="9" s="1"/>
  <c r="AU119" i="9" s="1"/>
  <c r="AQ295" i="9"/>
  <c r="AR295" i="9" s="1"/>
  <c r="AS295" i="9" s="1"/>
  <c r="AT295" i="9" s="1"/>
  <c r="AU295" i="9" s="1"/>
  <c r="AE53" i="9"/>
  <c r="AF53" i="9" s="1"/>
  <c r="AG53" i="9" s="1"/>
  <c r="AH53" i="9" s="1"/>
  <c r="AI53" i="9" s="1"/>
  <c r="AJ53" i="9" s="1"/>
  <c r="AK53" i="9" s="1"/>
  <c r="AL53" i="9" s="1"/>
  <c r="AM53" i="9" s="1"/>
  <c r="AN53" i="9" s="1"/>
  <c r="AO53" i="9" s="1"/>
  <c r="AP53" i="9" s="1"/>
  <c r="A398" i="8"/>
  <c r="AQ341" i="9"/>
  <c r="AR341" i="9" s="1"/>
  <c r="AS341" i="9" s="1"/>
  <c r="AT341" i="9" s="1"/>
  <c r="AU341" i="9" s="1"/>
  <c r="AE348" i="9"/>
  <c r="AF348" i="9" s="1"/>
  <c r="AG348" i="9" s="1"/>
  <c r="AH348" i="9" s="1"/>
  <c r="AI348" i="9" s="1"/>
  <c r="AJ348" i="9" s="1"/>
  <c r="AK348" i="9" s="1"/>
  <c r="AL348" i="9" s="1"/>
  <c r="AM348" i="9" s="1"/>
  <c r="AN348" i="9" s="1"/>
  <c r="AO348" i="9" s="1"/>
  <c r="AP348" i="9" s="1"/>
  <c r="AQ131" i="9"/>
  <c r="AR131" i="9" s="1"/>
  <c r="AS131" i="9" s="1"/>
  <c r="AT131" i="9" s="1"/>
  <c r="AU131" i="9" s="1"/>
  <c r="AE290" i="9"/>
  <c r="AF290" i="9" s="1"/>
  <c r="AG290" i="9" s="1"/>
  <c r="AH290" i="9" s="1"/>
  <c r="AI290" i="9" s="1"/>
  <c r="AJ290" i="9" s="1"/>
  <c r="AK290" i="9" s="1"/>
  <c r="AL290" i="9" s="1"/>
  <c r="AM290" i="9" s="1"/>
  <c r="AN290" i="9" s="1"/>
  <c r="AO290" i="9" s="1"/>
  <c r="AP290" i="9" s="1"/>
  <c r="AQ250" i="9"/>
  <c r="AR250" i="9" s="1"/>
  <c r="AS250" i="9" s="1"/>
  <c r="AT250" i="9" s="1"/>
  <c r="AU250" i="9" s="1"/>
  <c r="S380" i="9"/>
  <c r="T380" i="9" s="1"/>
  <c r="U380" i="9" s="1"/>
  <c r="V380" i="9" s="1"/>
  <c r="W380" i="9" s="1"/>
  <c r="X380" i="9" s="1"/>
  <c r="Y380" i="9" s="1"/>
  <c r="Z380" i="9" s="1"/>
  <c r="AA380" i="9" s="1"/>
  <c r="AB380" i="9" s="1"/>
  <c r="AC380" i="9" s="1"/>
  <c r="AD380" i="9" s="1"/>
  <c r="S357" i="9"/>
  <c r="T357" i="9" s="1"/>
  <c r="U357" i="9" s="1"/>
  <c r="V357" i="9" s="1"/>
  <c r="W357" i="9" s="1"/>
  <c r="X357" i="9" s="1"/>
  <c r="Y357" i="9" s="1"/>
  <c r="Z357" i="9" s="1"/>
  <c r="AA357" i="9" s="1"/>
  <c r="AB357" i="9" s="1"/>
  <c r="AC357" i="9" s="1"/>
  <c r="AD357" i="9" s="1"/>
  <c r="AE280" i="9"/>
  <c r="AF280" i="9" s="1"/>
  <c r="AG280" i="9" s="1"/>
  <c r="AH280" i="9" s="1"/>
  <c r="AI280" i="9" s="1"/>
  <c r="AJ280" i="9" s="1"/>
  <c r="AK280" i="9" s="1"/>
  <c r="AL280" i="9" s="1"/>
  <c r="AM280" i="9" s="1"/>
  <c r="AN280" i="9" s="1"/>
  <c r="AO280" i="9" s="1"/>
  <c r="AP280" i="9" s="1"/>
  <c r="S118" i="9"/>
  <c r="T118" i="9" s="1"/>
  <c r="U118" i="9" s="1"/>
  <c r="V118" i="9" s="1"/>
  <c r="W118" i="9" s="1"/>
  <c r="X118" i="9" s="1"/>
  <c r="Y118" i="9" s="1"/>
  <c r="Z118" i="9" s="1"/>
  <c r="AA118" i="9" s="1"/>
  <c r="AB118" i="9" s="1"/>
  <c r="AC118" i="9" s="1"/>
  <c r="AD118" i="9" s="1"/>
  <c r="G398" i="9"/>
  <c r="H398" i="9" s="1"/>
  <c r="I398" i="9" s="1"/>
  <c r="J398" i="9" s="1"/>
  <c r="K398" i="9" s="1"/>
  <c r="L398" i="9" s="1"/>
  <c r="M398" i="9" s="1"/>
  <c r="N398" i="9" s="1"/>
  <c r="O398" i="9" s="1"/>
  <c r="P398" i="9" s="1"/>
  <c r="Q398" i="9" s="1"/>
  <c r="R398" i="9" s="1"/>
  <c r="A311" i="22"/>
  <c r="G433" i="9"/>
  <c r="H433" i="9" s="1"/>
  <c r="I433" i="9" s="1"/>
  <c r="J433" i="9" s="1"/>
  <c r="K433" i="9" s="1"/>
  <c r="L433" i="9" s="1"/>
  <c r="M433" i="9" s="1"/>
  <c r="N433" i="9" s="1"/>
  <c r="O433" i="9" s="1"/>
  <c r="P433" i="9" s="1"/>
  <c r="Q433" i="9" s="1"/>
  <c r="R433" i="9" s="1"/>
  <c r="G213" i="9"/>
  <c r="H213" i="9" s="1"/>
  <c r="I213" i="9" s="1"/>
  <c r="J213" i="9" s="1"/>
  <c r="K213" i="9" s="1"/>
  <c r="L213" i="9" s="1"/>
  <c r="M213" i="9" s="1"/>
  <c r="N213" i="9" s="1"/>
  <c r="O213" i="9" s="1"/>
  <c r="P213" i="9" s="1"/>
  <c r="Q213" i="9" s="1"/>
  <c r="R213" i="9" s="1"/>
  <c r="S295" i="9"/>
  <c r="T295" i="9" s="1"/>
  <c r="U295" i="9" s="1"/>
  <c r="V295" i="9" s="1"/>
  <c r="W295" i="9" s="1"/>
  <c r="X295" i="9" s="1"/>
  <c r="Y295" i="9" s="1"/>
  <c r="Z295" i="9" s="1"/>
  <c r="AA295" i="9" s="1"/>
  <c r="AB295" i="9" s="1"/>
  <c r="AC295" i="9" s="1"/>
  <c r="AD295" i="9" s="1"/>
  <c r="S382" i="9"/>
  <c r="T382" i="9" s="1"/>
  <c r="U382" i="9" s="1"/>
  <c r="V382" i="9" s="1"/>
  <c r="W382" i="9" s="1"/>
  <c r="X382" i="9" s="1"/>
  <c r="Y382" i="9" s="1"/>
  <c r="Z382" i="9" s="1"/>
  <c r="AA382" i="9" s="1"/>
  <c r="AB382" i="9" s="1"/>
  <c r="AC382" i="9" s="1"/>
  <c r="AD382" i="9" s="1"/>
  <c r="AQ334" i="9"/>
  <c r="AR334" i="9" s="1"/>
  <c r="AS334" i="9" s="1"/>
  <c r="AT334" i="9" s="1"/>
  <c r="AU334" i="9" s="1"/>
  <c r="A348" i="8"/>
  <c r="B348" i="8" s="1"/>
  <c r="B348" i="22" s="1"/>
  <c r="G375" i="9"/>
  <c r="H375" i="9" s="1"/>
  <c r="I375" i="9" s="1"/>
  <c r="J375" i="9" s="1"/>
  <c r="K375" i="9" s="1"/>
  <c r="L375" i="9" s="1"/>
  <c r="M375" i="9" s="1"/>
  <c r="N375" i="9" s="1"/>
  <c r="O375" i="9" s="1"/>
  <c r="P375" i="9" s="1"/>
  <c r="Q375" i="9" s="1"/>
  <c r="R375" i="9" s="1"/>
  <c r="A250" i="8"/>
  <c r="B250" i="8" s="1"/>
  <c r="B250" i="22" s="1"/>
  <c r="G347" i="9"/>
  <c r="H347" i="9" s="1"/>
  <c r="I347" i="9" s="1"/>
  <c r="J347" i="9" s="1"/>
  <c r="K347" i="9" s="1"/>
  <c r="L347" i="9" s="1"/>
  <c r="M347" i="9" s="1"/>
  <c r="N347" i="9" s="1"/>
  <c r="O347" i="9" s="1"/>
  <c r="P347" i="9" s="1"/>
  <c r="Q347" i="9" s="1"/>
  <c r="R347" i="9" s="1"/>
  <c r="G161" i="9"/>
  <c r="H161" i="9" s="1"/>
  <c r="I161" i="9" s="1"/>
  <c r="J161" i="9" s="1"/>
  <c r="K161" i="9" s="1"/>
  <c r="L161" i="9" s="1"/>
  <c r="M161" i="9" s="1"/>
  <c r="N161" i="9" s="1"/>
  <c r="O161" i="9" s="1"/>
  <c r="P161" i="9" s="1"/>
  <c r="Q161" i="9" s="1"/>
  <c r="R161" i="9" s="1"/>
  <c r="S69" i="9"/>
  <c r="T69" i="9" s="1"/>
  <c r="U69" i="9" s="1"/>
  <c r="V69" i="9" s="1"/>
  <c r="W69" i="9" s="1"/>
  <c r="X69" i="9" s="1"/>
  <c r="Y69" i="9" s="1"/>
  <c r="Z69" i="9" s="1"/>
  <c r="AA69" i="9" s="1"/>
  <c r="AB69" i="9" s="1"/>
  <c r="AC69" i="9" s="1"/>
  <c r="AD69" i="9" s="1"/>
  <c r="AQ210" i="9"/>
  <c r="AR210" i="9" s="1"/>
  <c r="AS210" i="9" s="1"/>
  <c r="AT210" i="9" s="1"/>
  <c r="AU210" i="9" s="1"/>
  <c r="G381" i="9"/>
  <c r="H381" i="9" s="1"/>
  <c r="I381" i="9" s="1"/>
  <c r="J381" i="9" s="1"/>
  <c r="K381" i="9" s="1"/>
  <c r="L381" i="9" s="1"/>
  <c r="M381" i="9" s="1"/>
  <c r="N381" i="9" s="1"/>
  <c r="O381" i="9" s="1"/>
  <c r="P381" i="9" s="1"/>
  <c r="Q381" i="9" s="1"/>
  <c r="R381" i="9" s="1"/>
  <c r="AE369" i="9"/>
  <c r="AF369" i="9" s="1"/>
  <c r="AG369" i="9" s="1"/>
  <c r="AH369" i="9" s="1"/>
  <c r="AI369" i="9" s="1"/>
  <c r="AJ369" i="9" s="1"/>
  <c r="AK369" i="9" s="1"/>
  <c r="AL369" i="9" s="1"/>
  <c r="AM369" i="9" s="1"/>
  <c r="AN369" i="9" s="1"/>
  <c r="AO369" i="9" s="1"/>
  <c r="AP369" i="9" s="1"/>
  <c r="AE62" i="9"/>
  <c r="AF62" i="9" s="1"/>
  <c r="AG62" i="9" s="1"/>
  <c r="AH62" i="9" s="1"/>
  <c r="AI62" i="9" s="1"/>
  <c r="AJ62" i="9" s="1"/>
  <c r="AK62" i="9" s="1"/>
  <c r="AL62" i="9" s="1"/>
  <c r="AM62" i="9" s="1"/>
  <c r="AN62" i="9" s="1"/>
  <c r="AO62" i="9" s="1"/>
  <c r="AP62" i="9" s="1"/>
  <c r="S233" i="9"/>
  <c r="T233" i="9" s="1"/>
  <c r="U233" i="9" s="1"/>
  <c r="V233" i="9" s="1"/>
  <c r="W233" i="9" s="1"/>
  <c r="X233" i="9" s="1"/>
  <c r="Y233" i="9" s="1"/>
  <c r="Z233" i="9" s="1"/>
  <c r="AA233" i="9" s="1"/>
  <c r="AB233" i="9" s="1"/>
  <c r="AC233" i="9" s="1"/>
  <c r="AD233" i="9" s="1"/>
  <c r="AQ290" i="9"/>
  <c r="AR290" i="9" s="1"/>
  <c r="AS290" i="9" s="1"/>
  <c r="AT290" i="9" s="1"/>
  <c r="AU290" i="9" s="1"/>
  <c r="S290" i="9"/>
  <c r="T290" i="9" s="1"/>
  <c r="U290" i="9" s="1"/>
  <c r="V290" i="9" s="1"/>
  <c r="W290" i="9" s="1"/>
  <c r="X290" i="9" s="1"/>
  <c r="Y290" i="9" s="1"/>
  <c r="Z290" i="9" s="1"/>
  <c r="AA290" i="9" s="1"/>
  <c r="AB290" i="9" s="1"/>
  <c r="AC290" i="9" s="1"/>
  <c r="AD290" i="9" s="1"/>
  <c r="S334" i="9"/>
  <c r="T334" i="9" s="1"/>
  <c r="U334" i="9" s="1"/>
  <c r="V334" i="9" s="1"/>
  <c r="W334" i="9" s="1"/>
  <c r="X334" i="9" s="1"/>
  <c r="Y334" i="9" s="1"/>
  <c r="Z334" i="9" s="1"/>
  <c r="AA334" i="9" s="1"/>
  <c r="AB334" i="9" s="1"/>
  <c r="AC334" i="9" s="1"/>
  <c r="AD334" i="9" s="1"/>
  <c r="AE250" i="9"/>
  <c r="AF250" i="9" s="1"/>
  <c r="AG250" i="9" s="1"/>
  <c r="AH250" i="9" s="1"/>
  <c r="AI250" i="9" s="1"/>
  <c r="AJ250" i="9" s="1"/>
  <c r="AK250" i="9" s="1"/>
  <c r="AL250" i="9" s="1"/>
  <c r="AM250" i="9" s="1"/>
  <c r="AN250" i="9" s="1"/>
  <c r="AO250" i="9" s="1"/>
  <c r="AP250" i="9" s="1"/>
  <c r="A151" i="8"/>
  <c r="B151" i="8" s="1"/>
  <c r="B151" i="22" s="1"/>
  <c r="A210" i="8"/>
  <c r="B210" i="8" s="1"/>
  <c r="B210" i="22" s="1"/>
  <c r="A156" i="8"/>
  <c r="B156" i="8" s="1"/>
  <c r="B156" i="22" s="1"/>
  <c r="S223" i="9"/>
  <c r="T223" i="9" s="1"/>
  <c r="U223" i="9" s="1"/>
  <c r="V223" i="9" s="1"/>
  <c r="W223" i="9" s="1"/>
  <c r="X223" i="9" s="1"/>
  <c r="Y223" i="9" s="1"/>
  <c r="Z223" i="9" s="1"/>
  <c r="AA223" i="9" s="1"/>
  <c r="AB223" i="9" s="1"/>
  <c r="AC223" i="9" s="1"/>
  <c r="AD223" i="9" s="1"/>
  <c r="AQ233" i="9"/>
  <c r="AR233" i="9" s="1"/>
  <c r="AS233" i="9" s="1"/>
  <c r="AT233" i="9" s="1"/>
  <c r="AU233" i="9" s="1"/>
  <c r="G100" i="9"/>
  <c r="H100" i="9" s="1"/>
  <c r="I100" i="9" s="1"/>
  <c r="J100" i="9" s="1"/>
  <c r="K100" i="9" s="1"/>
  <c r="L100" i="9" s="1"/>
  <c r="M100" i="9" s="1"/>
  <c r="N100" i="9" s="1"/>
  <c r="O100" i="9" s="1"/>
  <c r="P100" i="9" s="1"/>
  <c r="Q100" i="9" s="1"/>
  <c r="R100" i="9" s="1"/>
  <c r="S100" i="9"/>
  <c r="T100" i="9" s="1"/>
  <c r="U100" i="9" s="1"/>
  <c r="V100" i="9" s="1"/>
  <c r="W100" i="9" s="1"/>
  <c r="X100" i="9" s="1"/>
  <c r="Y100" i="9" s="1"/>
  <c r="Z100" i="9" s="1"/>
  <c r="AA100" i="9" s="1"/>
  <c r="AB100" i="9" s="1"/>
  <c r="AC100" i="9" s="1"/>
  <c r="AD100" i="9" s="1"/>
  <c r="AQ100" i="9"/>
  <c r="AR100" i="9" s="1"/>
  <c r="AS100" i="9" s="1"/>
  <c r="AT100" i="9" s="1"/>
  <c r="AU100" i="9" s="1"/>
  <c r="AQ174" i="9"/>
  <c r="AR174" i="9" s="1"/>
  <c r="AS174" i="9" s="1"/>
  <c r="AT174" i="9" s="1"/>
  <c r="AU174" i="9" s="1"/>
  <c r="A296" i="8"/>
  <c r="B296" i="8" s="1"/>
  <c r="B296" i="22" s="1"/>
  <c r="A192" i="8"/>
  <c r="B192" i="8" s="1"/>
  <c r="B192" i="22" s="1"/>
  <c r="G192" i="9"/>
  <c r="H192" i="9" s="1"/>
  <c r="I192" i="9" s="1"/>
  <c r="J192" i="9" s="1"/>
  <c r="K192" i="9" s="1"/>
  <c r="L192" i="9" s="1"/>
  <c r="M192" i="9" s="1"/>
  <c r="N192" i="9" s="1"/>
  <c r="O192" i="9" s="1"/>
  <c r="P192" i="9" s="1"/>
  <c r="Q192" i="9" s="1"/>
  <c r="R192" i="9" s="1"/>
  <c r="AQ192" i="9"/>
  <c r="AR192" i="9" s="1"/>
  <c r="AS192" i="9" s="1"/>
  <c r="AT192" i="9" s="1"/>
  <c r="AU192" i="9" s="1"/>
  <c r="AE67" i="9"/>
  <c r="AF67" i="9" s="1"/>
  <c r="AG67" i="9" s="1"/>
  <c r="AH67" i="9" s="1"/>
  <c r="AI67" i="9" s="1"/>
  <c r="AJ67" i="9" s="1"/>
  <c r="AK67" i="9" s="1"/>
  <c r="AL67" i="9" s="1"/>
  <c r="AM67" i="9" s="1"/>
  <c r="AN67" i="9" s="1"/>
  <c r="AO67" i="9" s="1"/>
  <c r="AP67" i="9" s="1"/>
  <c r="AQ78" i="9"/>
  <c r="AR78" i="9" s="1"/>
  <c r="AS78" i="9" s="1"/>
  <c r="AT78" i="9" s="1"/>
  <c r="AU78" i="9" s="1"/>
  <c r="A187" i="8"/>
  <c r="B187" i="8" s="1"/>
  <c r="B187" i="22" s="1"/>
  <c r="AE187" i="9"/>
  <c r="AF187" i="9" s="1"/>
  <c r="AG187" i="9" s="1"/>
  <c r="AH187" i="9" s="1"/>
  <c r="AI187" i="9" s="1"/>
  <c r="AJ187" i="9" s="1"/>
  <c r="AK187" i="9" s="1"/>
  <c r="AL187" i="9" s="1"/>
  <c r="AM187" i="9" s="1"/>
  <c r="AN187" i="9" s="1"/>
  <c r="AO187" i="9" s="1"/>
  <c r="AP187" i="9" s="1"/>
  <c r="S187" i="9"/>
  <c r="T187" i="9" s="1"/>
  <c r="U187" i="9" s="1"/>
  <c r="V187" i="9" s="1"/>
  <c r="W187" i="9" s="1"/>
  <c r="X187" i="9" s="1"/>
  <c r="Y187" i="9" s="1"/>
  <c r="Z187" i="9" s="1"/>
  <c r="AA187" i="9" s="1"/>
  <c r="AB187" i="9" s="1"/>
  <c r="AC187" i="9" s="1"/>
  <c r="AD187" i="9" s="1"/>
  <c r="A336" i="8"/>
  <c r="B336" i="8" s="1"/>
  <c r="B336" i="22" s="1"/>
  <c r="S336" i="9"/>
  <c r="T336" i="9" s="1"/>
  <c r="U336" i="9" s="1"/>
  <c r="V336" i="9" s="1"/>
  <c r="W336" i="9" s="1"/>
  <c r="X336" i="9" s="1"/>
  <c r="Y336" i="9" s="1"/>
  <c r="Z336" i="9" s="1"/>
  <c r="AA336" i="9" s="1"/>
  <c r="AB336" i="9" s="1"/>
  <c r="AC336" i="9" s="1"/>
  <c r="AD336" i="9" s="1"/>
  <c r="S70" i="9"/>
  <c r="T70" i="9" s="1"/>
  <c r="U70" i="9" s="1"/>
  <c r="V70" i="9" s="1"/>
  <c r="W70" i="9" s="1"/>
  <c r="X70" i="9" s="1"/>
  <c r="Y70" i="9" s="1"/>
  <c r="Z70" i="9" s="1"/>
  <c r="AA70" i="9" s="1"/>
  <c r="AB70" i="9" s="1"/>
  <c r="AC70" i="9" s="1"/>
  <c r="AD70" i="9" s="1"/>
  <c r="AE207" i="9"/>
  <c r="AF207" i="9" s="1"/>
  <c r="AG207" i="9" s="1"/>
  <c r="AH207" i="9" s="1"/>
  <c r="AI207" i="9" s="1"/>
  <c r="AJ207" i="9" s="1"/>
  <c r="AK207" i="9" s="1"/>
  <c r="AL207" i="9" s="1"/>
  <c r="AM207" i="9" s="1"/>
  <c r="AN207" i="9" s="1"/>
  <c r="AO207" i="9" s="1"/>
  <c r="AP207" i="9" s="1"/>
  <c r="AQ207" i="9"/>
  <c r="AR207" i="9" s="1"/>
  <c r="AS207" i="9" s="1"/>
  <c r="AT207" i="9" s="1"/>
  <c r="AU207" i="9" s="1"/>
  <c r="S207" i="9"/>
  <c r="T207" i="9" s="1"/>
  <c r="U207" i="9" s="1"/>
  <c r="V207" i="9" s="1"/>
  <c r="W207" i="9" s="1"/>
  <c r="X207" i="9" s="1"/>
  <c r="Y207" i="9" s="1"/>
  <c r="Z207" i="9" s="1"/>
  <c r="AA207" i="9" s="1"/>
  <c r="AB207" i="9" s="1"/>
  <c r="AC207" i="9" s="1"/>
  <c r="AD207" i="9" s="1"/>
  <c r="G207" i="9"/>
  <c r="H207" i="9" s="1"/>
  <c r="I207" i="9" s="1"/>
  <c r="J207" i="9" s="1"/>
  <c r="K207" i="9" s="1"/>
  <c r="L207" i="9" s="1"/>
  <c r="M207" i="9" s="1"/>
  <c r="N207" i="9" s="1"/>
  <c r="O207" i="9" s="1"/>
  <c r="P207" i="9" s="1"/>
  <c r="Q207" i="9" s="1"/>
  <c r="R207" i="9" s="1"/>
  <c r="AQ109" i="9"/>
  <c r="AR109" i="9" s="1"/>
  <c r="AS109" i="9" s="1"/>
  <c r="AT109" i="9" s="1"/>
  <c r="AU109" i="9" s="1"/>
  <c r="S109" i="9"/>
  <c r="T109" i="9" s="1"/>
  <c r="U109" i="9" s="1"/>
  <c r="V109" i="9" s="1"/>
  <c r="W109" i="9" s="1"/>
  <c r="X109" i="9" s="1"/>
  <c r="Y109" i="9" s="1"/>
  <c r="Z109" i="9" s="1"/>
  <c r="AA109" i="9" s="1"/>
  <c r="AB109" i="9" s="1"/>
  <c r="AC109" i="9" s="1"/>
  <c r="AD109" i="9" s="1"/>
  <c r="G109" i="9"/>
  <c r="H109" i="9" s="1"/>
  <c r="I109" i="9" s="1"/>
  <c r="J109" i="9" s="1"/>
  <c r="K109" i="9" s="1"/>
  <c r="L109" i="9" s="1"/>
  <c r="M109" i="9" s="1"/>
  <c r="N109" i="9" s="1"/>
  <c r="O109" i="9" s="1"/>
  <c r="P109" i="9" s="1"/>
  <c r="Q109" i="9" s="1"/>
  <c r="R109" i="9" s="1"/>
  <c r="A4" i="22"/>
  <c r="G278" i="9"/>
  <c r="H278" i="9" s="1"/>
  <c r="I278" i="9" s="1"/>
  <c r="J278" i="9" s="1"/>
  <c r="K278" i="9" s="1"/>
  <c r="L278" i="9" s="1"/>
  <c r="M278" i="9" s="1"/>
  <c r="N278" i="9" s="1"/>
  <c r="O278" i="9" s="1"/>
  <c r="P278" i="9" s="1"/>
  <c r="Q278" i="9" s="1"/>
  <c r="R278" i="9" s="1"/>
  <c r="A278" i="8"/>
  <c r="B278" i="8" s="1"/>
  <c r="B278" i="22" s="1"/>
  <c r="AQ182" i="9"/>
  <c r="AR182" i="9" s="1"/>
  <c r="AS182" i="9" s="1"/>
  <c r="AT182" i="9" s="1"/>
  <c r="AU182" i="9" s="1"/>
  <c r="A363" i="8"/>
  <c r="B363" i="8" s="1"/>
  <c r="B363" i="22" s="1"/>
  <c r="G117" i="9"/>
  <c r="H117" i="9" s="1"/>
  <c r="I117" i="9" s="1"/>
  <c r="J117" i="9" s="1"/>
  <c r="K117" i="9" s="1"/>
  <c r="L117" i="9" s="1"/>
  <c r="M117" i="9" s="1"/>
  <c r="N117" i="9" s="1"/>
  <c r="O117" i="9" s="1"/>
  <c r="P117" i="9" s="1"/>
  <c r="Q117" i="9" s="1"/>
  <c r="R117" i="9" s="1"/>
  <c r="AQ308" i="9"/>
  <c r="AR308" i="9" s="1"/>
  <c r="AS308" i="9" s="1"/>
  <c r="AT308" i="9" s="1"/>
  <c r="AU308" i="9" s="1"/>
  <c r="AQ70" i="9"/>
  <c r="AR70" i="9" s="1"/>
  <c r="AS70" i="9" s="1"/>
  <c r="AT70" i="9" s="1"/>
  <c r="AU70" i="9" s="1"/>
  <c r="S54" i="9"/>
  <c r="T54" i="9" s="1"/>
  <c r="U54" i="9" s="1"/>
  <c r="V54" i="9" s="1"/>
  <c r="W54" i="9" s="1"/>
  <c r="X54" i="9" s="1"/>
  <c r="Y54" i="9" s="1"/>
  <c r="Z54" i="9" s="1"/>
  <c r="AA54" i="9" s="1"/>
  <c r="AB54" i="9" s="1"/>
  <c r="AC54" i="9" s="1"/>
  <c r="AD54" i="9" s="1"/>
  <c r="AE296" i="9"/>
  <c r="AF296" i="9" s="1"/>
  <c r="AG296" i="9" s="1"/>
  <c r="AH296" i="9" s="1"/>
  <c r="AI296" i="9" s="1"/>
  <c r="AJ296" i="9" s="1"/>
  <c r="AK296" i="9" s="1"/>
  <c r="AL296" i="9" s="1"/>
  <c r="AM296" i="9" s="1"/>
  <c r="AN296" i="9" s="1"/>
  <c r="AO296" i="9" s="1"/>
  <c r="AP296" i="9" s="1"/>
  <c r="AQ17" i="9"/>
  <c r="AR17" i="9" s="1"/>
  <c r="AS17" i="9" s="1"/>
  <c r="AT17" i="9" s="1"/>
  <c r="AU17" i="9" s="1"/>
  <c r="AE17" i="9"/>
  <c r="AF17" i="9" s="1"/>
  <c r="AG17" i="9" s="1"/>
  <c r="AH17" i="9" s="1"/>
  <c r="AI17" i="9" s="1"/>
  <c r="AJ17" i="9" s="1"/>
  <c r="AK17" i="9" s="1"/>
  <c r="AL17" i="9" s="1"/>
  <c r="AM17" i="9" s="1"/>
  <c r="AN17" i="9" s="1"/>
  <c r="AO17" i="9" s="1"/>
  <c r="AP17" i="9" s="1"/>
  <c r="AE367" i="9"/>
  <c r="AF367" i="9" s="1"/>
  <c r="AG367" i="9" s="1"/>
  <c r="AH367" i="9" s="1"/>
  <c r="AI367" i="9" s="1"/>
  <c r="AJ367" i="9" s="1"/>
  <c r="AK367" i="9" s="1"/>
  <c r="AL367" i="9" s="1"/>
  <c r="AM367" i="9" s="1"/>
  <c r="AN367" i="9" s="1"/>
  <c r="AO367" i="9" s="1"/>
  <c r="AP367" i="9" s="1"/>
  <c r="S367" i="9"/>
  <c r="T367" i="9" s="1"/>
  <c r="U367" i="9" s="1"/>
  <c r="V367" i="9" s="1"/>
  <c r="W367" i="9" s="1"/>
  <c r="X367" i="9" s="1"/>
  <c r="Y367" i="9" s="1"/>
  <c r="Z367" i="9" s="1"/>
  <c r="AA367" i="9" s="1"/>
  <c r="AB367" i="9" s="1"/>
  <c r="AC367" i="9" s="1"/>
  <c r="AD367" i="9" s="1"/>
  <c r="G367" i="9"/>
  <c r="H367" i="9" s="1"/>
  <c r="I367" i="9" s="1"/>
  <c r="J367" i="9" s="1"/>
  <c r="K367" i="9" s="1"/>
  <c r="L367" i="9" s="1"/>
  <c r="M367" i="9" s="1"/>
  <c r="N367" i="9" s="1"/>
  <c r="O367" i="9" s="1"/>
  <c r="P367" i="9" s="1"/>
  <c r="Q367" i="9" s="1"/>
  <c r="R367" i="9" s="1"/>
  <c r="AE342" i="9"/>
  <c r="AF342" i="9" s="1"/>
  <c r="AG342" i="9" s="1"/>
  <c r="AH342" i="9" s="1"/>
  <c r="AI342" i="9" s="1"/>
  <c r="AJ342" i="9" s="1"/>
  <c r="AK342" i="9" s="1"/>
  <c r="AL342" i="9" s="1"/>
  <c r="AM342" i="9" s="1"/>
  <c r="AN342" i="9" s="1"/>
  <c r="AO342" i="9" s="1"/>
  <c r="AP342" i="9" s="1"/>
  <c r="AQ342" i="9"/>
  <c r="AR342" i="9" s="1"/>
  <c r="AS342" i="9" s="1"/>
  <c r="AT342" i="9" s="1"/>
  <c r="AU342" i="9" s="1"/>
  <c r="A405" i="8"/>
  <c r="AQ405" i="9"/>
  <c r="AR405" i="9" s="1"/>
  <c r="AS405" i="9" s="1"/>
  <c r="AT405" i="9" s="1"/>
  <c r="AU405" i="9" s="1"/>
  <c r="A94" i="8"/>
  <c r="B94" i="8" s="1"/>
  <c r="B94" i="22" s="1"/>
  <c r="AQ65" i="9"/>
  <c r="AR65" i="9" s="1"/>
  <c r="AS65" i="9" s="1"/>
  <c r="AT65" i="9" s="1"/>
  <c r="AU65" i="9" s="1"/>
  <c r="G65" i="9"/>
  <c r="H65" i="9" s="1"/>
  <c r="I65" i="9" s="1"/>
  <c r="J65" i="9" s="1"/>
  <c r="K65" i="9" s="1"/>
  <c r="L65" i="9" s="1"/>
  <c r="M65" i="9" s="1"/>
  <c r="N65" i="9" s="1"/>
  <c r="O65" i="9" s="1"/>
  <c r="P65" i="9" s="1"/>
  <c r="Q65" i="9" s="1"/>
  <c r="R65" i="9" s="1"/>
  <c r="AE359" i="9"/>
  <c r="AF359" i="9" s="1"/>
  <c r="AG359" i="9" s="1"/>
  <c r="AH359" i="9" s="1"/>
  <c r="AI359" i="9" s="1"/>
  <c r="AJ359" i="9" s="1"/>
  <c r="AK359" i="9" s="1"/>
  <c r="AL359" i="9" s="1"/>
  <c r="AM359" i="9" s="1"/>
  <c r="AN359" i="9" s="1"/>
  <c r="AO359" i="9" s="1"/>
  <c r="AP359" i="9" s="1"/>
  <c r="G359" i="9"/>
  <c r="H359" i="9" s="1"/>
  <c r="I359" i="9" s="1"/>
  <c r="J359" i="9" s="1"/>
  <c r="K359" i="9" s="1"/>
  <c r="L359" i="9" s="1"/>
  <c r="M359" i="9" s="1"/>
  <c r="N359" i="9" s="1"/>
  <c r="O359" i="9" s="1"/>
  <c r="P359" i="9" s="1"/>
  <c r="Q359" i="9" s="1"/>
  <c r="R359" i="9" s="1"/>
  <c r="G202" i="9"/>
  <c r="H202" i="9" s="1"/>
  <c r="I202" i="9" s="1"/>
  <c r="J202" i="9" s="1"/>
  <c r="K202" i="9" s="1"/>
  <c r="L202" i="9" s="1"/>
  <c r="M202" i="9" s="1"/>
  <c r="N202" i="9" s="1"/>
  <c r="O202" i="9" s="1"/>
  <c r="P202" i="9" s="1"/>
  <c r="Q202" i="9" s="1"/>
  <c r="R202" i="9" s="1"/>
  <c r="A202" i="8"/>
  <c r="B202" i="8" s="1"/>
  <c r="B202" i="22" s="1"/>
  <c r="S246" i="9"/>
  <c r="T246" i="9" s="1"/>
  <c r="U246" i="9" s="1"/>
  <c r="V246" i="9" s="1"/>
  <c r="W246" i="9" s="1"/>
  <c r="X246" i="9" s="1"/>
  <c r="Y246" i="9" s="1"/>
  <c r="Z246" i="9" s="1"/>
  <c r="AA246" i="9" s="1"/>
  <c r="AB246" i="9" s="1"/>
  <c r="AC246" i="9" s="1"/>
  <c r="AD246" i="9" s="1"/>
  <c r="AE246" i="9"/>
  <c r="AF246" i="9" s="1"/>
  <c r="AG246" i="9" s="1"/>
  <c r="AH246" i="9" s="1"/>
  <c r="AI246" i="9" s="1"/>
  <c r="AJ246" i="9" s="1"/>
  <c r="AK246" i="9" s="1"/>
  <c r="AL246" i="9" s="1"/>
  <c r="AM246" i="9" s="1"/>
  <c r="AN246" i="9" s="1"/>
  <c r="AO246" i="9" s="1"/>
  <c r="AP246" i="9" s="1"/>
  <c r="A246" i="8"/>
  <c r="B246" i="8" s="1"/>
  <c r="B246" i="22" s="1"/>
  <c r="A224" i="8"/>
  <c r="B224" i="8" s="1"/>
  <c r="B224" i="22" s="1"/>
  <c r="AQ224" i="9"/>
  <c r="AR224" i="9" s="1"/>
  <c r="AS224" i="9" s="1"/>
  <c r="AT224" i="9" s="1"/>
  <c r="AU224" i="9" s="1"/>
  <c r="S220" i="9"/>
  <c r="T220" i="9" s="1"/>
  <c r="U220" i="9" s="1"/>
  <c r="V220" i="9" s="1"/>
  <c r="W220" i="9" s="1"/>
  <c r="X220" i="9" s="1"/>
  <c r="Y220" i="9" s="1"/>
  <c r="Z220" i="9" s="1"/>
  <c r="AA220" i="9" s="1"/>
  <c r="AB220" i="9" s="1"/>
  <c r="AC220" i="9" s="1"/>
  <c r="AD220" i="9" s="1"/>
  <c r="AE202" i="9"/>
  <c r="AF202" i="9" s="1"/>
  <c r="AG202" i="9" s="1"/>
  <c r="AH202" i="9" s="1"/>
  <c r="AI202" i="9" s="1"/>
  <c r="AJ202" i="9" s="1"/>
  <c r="AK202" i="9" s="1"/>
  <c r="AL202" i="9" s="1"/>
  <c r="AM202" i="9" s="1"/>
  <c r="AN202" i="9" s="1"/>
  <c r="AO202" i="9" s="1"/>
  <c r="AP202" i="9" s="1"/>
  <c r="AE175" i="9"/>
  <c r="AF175" i="9" s="1"/>
  <c r="AG175" i="9" s="1"/>
  <c r="AH175" i="9" s="1"/>
  <c r="AI175" i="9" s="1"/>
  <c r="AJ175" i="9" s="1"/>
  <c r="AK175" i="9" s="1"/>
  <c r="AL175" i="9" s="1"/>
  <c r="AM175" i="9" s="1"/>
  <c r="AN175" i="9" s="1"/>
  <c r="AO175" i="9" s="1"/>
  <c r="AP175" i="9" s="1"/>
  <c r="A175" i="8"/>
  <c r="B175" i="8" s="1"/>
  <c r="B175" i="22" s="1"/>
  <c r="AQ175" i="9"/>
  <c r="AR175" i="9" s="1"/>
  <c r="AS175" i="9" s="1"/>
  <c r="AT175" i="9" s="1"/>
  <c r="AU175" i="9" s="1"/>
  <c r="S129" i="9"/>
  <c r="T129" i="9" s="1"/>
  <c r="U129" i="9" s="1"/>
  <c r="V129" i="9" s="1"/>
  <c r="W129" i="9" s="1"/>
  <c r="X129" i="9" s="1"/>
  <c r="Y129" i="9" s="1"/>
  <c r="Z129" i="9" s="1"/>
  <c r="AA129" i="9" s="1"/>
  <c r="AB129" i="9" s="1"/>
  <c r="AC129" i="9" s="1"/>
  <c r="AD129" i="9" s="1"/>
  <c r="AE287" i="9"/>
  <c r="AF287" i="9" s="1"/>
  <c r="AG287" i="9" s="1"/>
  <c r="AH287" i="9" s="1"/>
  <c r="AI287" i="9" s="1"/>
  <c r="AJ287" i="9" s="1"/>
  <c r="AK287" i="9" s="1"/>
  <c r="AL287" i="9" s="1"/>
  <c r="AM287" i="9" s="1"/>
  <c r="AN287" i="9" s="1"/>
  <c r="AO287" i="9" s="1"/>
  <c r="AP287" i="9" s="1"/>
  <c r="AQ235" i="9"/>
  <c r="AR235" i="9" s="1"/>
  <c r="AS235" i="9" s="1"/>
  <c r="AT235" i="9" s="1"/>
  <c r="AU235" i="9" s="1"/>
  <c r="AQ292" i="9"/>
  <c r="AR292" i="9" s="1"/>
  <c r="AS292" i="9" s="1"/>
  <c r="AT292" i="9" s="1"/>
  <c r="AU292" i="9" s="1"/>
  <c r="G251" i="9"/>
  <c r="H251" i="9" s="1"/>
  <c r="I251" i="9" s="1"/>
  <c r="J251" i="9" s="1"/>
  <c r="K251" i="9" s="1"/>
  <c r="L251" i="9" s="1"/>
  <c r="M251" i="9" s="1"/>
  <c r="N251" i="9" s="1"/>
  <c r="O251" i="9" s="1"/>
  <c r="P251" i="9" s="1"/>
  <c r="Q251" i="9" s="1"/>
  <c r="R251" i="9" s="1"/>
  <c r="A287" i="8"/>
  <c r="B287" i="8" s="1"/>
  <c r="B287" i="22" s="1"/>
  <c r="AE301" i="9"/>
  <c r="AF301" i="9" s="1"/>
  <c r="AG301" i="9" s="1"/>
  <c r="AH301" i="9" s="1"/>
  <c r="AI301" i="9" s="1"/>
  <c r="AJ301" i="9" s="1"/>
  <c r="AK301" i="9" s="1"/>
  <c r="AL301" i="9" s="1"/>
  <c r="AM301" i="9" s="1"/>
  <c r="AN301" i="9" s="1"/>
  <c r="AO301" i="9" s="1"/>
  <c r="AP301" i="9" s="1"/>
  <c r="A207" i="8"/>
  <c r="B207" i="8" s="1"/>
  <c r="B207" i="22" s="1"/>
  <c r="AE40" i="9"/>
  <c r="AF40" i="9" s="1"/>
  <c r="AG40" i="9" s="1"/>
  <c r="AH40" i="9" s="1"/>
  <c r="AI40" i="9" s="1"/>
  <c r="AJ40" i="9" s="1"/>
  <c r="AK40" i="9" s="1"/>
  <c r="AL40" i="9" s="1"/>
  <c r="AM40" i="9" s="1"/>
  <c r="AN40" i="9" s="1"/>
  <c r="AO40" i="9" s="1"/>
  <c r="AP40" i="9" s="1"/>
  <c r="S108" i="9"/>
  <c r="T108" i="9" s="1"/>
  <c r="U108" i="9" s="1"/>
  <c r="V108" i="9" s="1"/>
  <c r="W108" i="9" s="1"/>
  <c r="X108" i="9" s="1"/>
  <c r="Y108" i="9" s="1"/>
  <c r="Z108" i="9" s="1"/>
  <c r="AA108" i="9" s="1"/>
  <c r="AB108" i="9" s="1"/>
  <c r="AC108" i="9" s="1"/>
  <c r="AD108" i="9" s="1"/>
  <c r="S61" i="9"/>
  <c r="T61" i="9" s="1"/>
  <c r="U61" i="9" s="1"/>
  <c r="V61" i="9" s="1"/>
  <c r="W61" i="9" s="1"/>
  <c r="X61" i="9" s="1"/>
  <c r="Y61" i="9" s="1"/>
  <c r="Z61" i="9" s="1"/>
  <c r="AA61" i="9" s="1"/>
  <c r="AB61" i="9" s="1"/>
  <c r="AC61" i="9" s="1"/>
  <c r="AD61" i="9" s="1"/>
  <c r="AE304" i="9"/>
  <c r="AF304" i="9" s="1"/>
  <c r="AG304" i="9" s="1"/>
  <c r="AH304" i="9" s="1"/>
  <c r="AI304" i="9" s="1"/>
  <c r="AJ304" i="9" s="1"/>
  <c r="AK304" i="9" s="1"/>
  <c r="AL304" i="9" s="1"/>
  <c r="AM304" i="9" s="1"/>
  <c r="AN304" i="9" s="1"/>
  <c r="AO304" i="9" s="1"/>
  <c r="AP304" i="9" s="1"/>
  <c r="AE218" i="9"/>
  <c r="AF218" i="9" s="1"/>
  <c r="AG218" i="9" s="1"/>
  <c r="AH218" i="9" s="1"/>
  <c r="AI218" i="9" s="1"/>
  <c r="AJ218" i="9" s="1"/>
  <c r="AK218" i="9" s="1"/>
  <c r="AL218" i="9" s="1"/>
  <c r="AM218" i="9" s="1"/>
  <c r="AN218" i="9" s="1"/>
  <c r="AO218" i="9" s="1"/>
  <c r="AP218" i="9" s="1"/>
  <c r="AE292" i="9"/>
  <c r="AF292" i="9" s="1"/>
  <c r="AG292" i="9" s="1"/>
  <c r="AH292" i="9" s="1"/>
  <c r="AI292" i="9" s="1"/>
  <c r="AJ292" i="9" s="1"/>
  <c r="AK292" i="9" s="1"/>
  <c r="AL292" i="9" s="1"/>
  <c r="AM292" i="9" s="1"/>
  <c r="AN292" i="9" s="1"/>
  <c r="AO292" i="9" s="1"/>
  <c r="AP292" i="9" s="1"/>
  <c r="A308" i="8"/>
  <c r="B308" i="8" s="1"/>
  <c r="B308" i="22" s="1"/>
  <c r="AQ204" i="9"/>
  <c r="AR204" i="9" s="1"/>
  <c r="AS204" i="9" s="1"/>
  <c r="AT204" i="9" s="1"/>
  <c r="AU204" i="9" s="1"/>
  <c r="AE368" i="9"/>
  <c r="AF368" i="9" s="1"/>
  <c r="AG368" i="9" s="1"/>
  <c r="AH368" i="9" s="1"/>
  <c r="AI368" i="9" s="1"/>
  <c r="AJ368" i="9" s="1"/>
  <c r="AK368" i="9" s="1"/>
  <c r="AL368" i="9" s="1"/>
  <c r="AM368" i="9" s="1"/>
  <c r="AN368" i="9" s="1"/>
  <c r="AO368" i="9" s="1"/>
  <c r="AP368" i="9" s="1"/>
  <c r="AQ367" i="9"/>
  <c r="AR367" i="9" s="1"/>
  <c r="AS367" i="9" s="1"/>
  <c r="AT367" i="9" s="1"/>
  <c r="AU367" i="9" s="1"/>
  <c r="AE363" i="9"/>
  <c r="AF363" i="9" s="1"/>
  <c r="AG363" i="9" s="1"/>
  <c r="AH363" i="9" s="1"/>
  <c r="AI363" i="9" s="1"/>
  <c r="AJ363" i="9" s="1"/>
  <c r="AK363" i="9" s="1"/>
  <c r="AL363" i="9" s="1"/>
  <c r="AM363" i="9" s="1"/>
  <c r="AN363" i="9" s="1"/>
  <c r="AO363" i="9" s="1"/>
  <c r="AP363" i="9" s="1"/>
  <c r="AE293" i="9"/>
  <c r="AF293" i="9" s="1"/>
  <c r="AG293" i="9" s="1"/>
  <c r="AH293" i="9" s="1"/>
  <c r="AI293" i="9" s="1"/>
  <c r="AJ293" i="9" s="1"/>
  <c r="AK293" i="9" s="1"/>
  <c r="AL293" i="9" s="1"/>
  <c r="AM293" i="9" s="1"/>
  <c r="AN293" i="9" s="1"/>
  <c r="AO293" i="9" s="1"/>
  <c r="AP293" i="9" s="1"/>
  <c r="S94" i="9"/>
  <c r="T94" i="9" s="1"/>
  <c r="U94" i="9" s="1"/>
  <c r="V94" i="9" s="1"/>
  <c r="W94" i="9" s="1"/>
  <c r="X94" i="9" s="1"/>
  <c r="Y94" i="9" s="1"/>
  <c r="Z94" i="9" s="1"/>
  <c r="AA94" i="9" s="1"/>
  <c r="AB94" i="9" s="1"/>
  <c r="AC94" i="9" s="1"/>
  <c r="AD94" i="9" s="1"/>
  <c r="AQ293" i="9"/>
  <c r="AR293" i="9" s="1"/>
  <c r="AS293" i="9" s="1"/>
  <c r="AT293" i="9" s="1"/>
  <c r="AU293" i="9" s="1"/>
  <c r="S321" i="9"/>
  <c r="T321" i="9" s="1"/>
  <c r="U321" i="9" s="1"/>
  <c r="V321" i="9" s="1"/>
  <c r="W321" i="9" s="1"/>
  <c r="X321" i="9" s="1"/>
  <c r="Y321" i="9" s="1"/>
  <c r="Z321" i="9" s="1"/>
  <c r="AA321" i="9" s="1"/>
  <c r="AB321" i="9" s="1"/>
  <c r="AC321" i="9" s="1"/>
  <c r="AD321" i="9" s="1"/>
  <c r="AQ321" i="9"/>
  <c r="AR321" i="9" s="1"/>
  <c r="AS321" i="9" s="1"/>
  <c r="AT321" i="9" s="1"/>
  <c r="AU321" i="9" s="1"/>
  <c r="S219" i="9"/>
  <c r="T219" i="9" s="1"/>
  <c r="U219" i="9" s="1"/>
  <c r="V219" i="9" s="1"/>
  <c r="W219" i="9" s="1"/>
  <c r="X219" i="9" s="1"/>
  <c r="Y219" i="9" s="1"/>
  <c r="Z219" i="9" s="1"/>
  <c r="AA219" i="9" s="1"/>
  <c r="AB219" i="9" s="1"/>
  <c r="AC219" i="9" s="1"/>
  <c r="AD219" i="9" s="1"/>
  <c r="A61" i="8"/>
  <c r="B61" i="8" s="1"/>
  <c r="B61" i="22" s="1"/>
  <c r="A304" i="8"/>
  <c r="B304" i="8" s="1"/>
  <c r="B304" i="22" s="1"/>
  <c r="S117" i="9"/>
  <c r="T117" i="9" s="1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Q176" i="9"/>
  <c r="AR176" i="9" s="1"/>
  <c r="AS176" i="9" s="1"/>
  <c r="AT176" i="9" s="1"/>
  <c r="AU176" i="9" s="1"/>
  <c r="S151" i="9"/>
  <c r="T151" i="9" s="1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G167" i="9"/>
  <c r="H167" i="9" s="1"/>
  <c r="I167" i="9" s="1"/>
  <c r="J167" i="9" s="1"/>
  <c r="K167" i="9" s="1"/>
  <c r="L167" i="9" s="1"/>
  <c r="M167" i="9" s="1"/>
  <c r="N167" i="9" s="1"/>
  <c r="O167" i="9" s="1"/>
  <c r="P167" i="9" s="1"/>
  <c r="Q167" i="9" s="1"/>
  <c r="R167" i="9" s="1"/>
  <c r="S242" i="9"/>
  <c r="T242" i="9" s="1"/>
  <c r="U242" i="9" s="1"/>
  <c r="V242" i="9" s="1"/>
  <c r="W242" i="9" s="1"/>
  <c r="X242" i="9" s="1"/>
  <c r="Y242" i="9" s="1"/>
  <c r="Z242" i="9" s="1"/>
  <c r="AA242" i="9" s="1"/>
  <c r="AB242" i="9" s="1"/>
  <c r="AC242" i="9" s="1"/>
  <c r="AD242" i="9" s="1"/>
  <c r="G298" i="9"/>
  <c r="H298" i="9" s="1"/>
  <c r="I298" i="9" s="1"/>
  <c r="J298" i="9" s="1"/>
  <c r="K298" i="9" s="1"/>
  <c r="L298" i="9" s="1"/>
  <c r="M298" i="9" s="1"/>
  <c r="N298" i="9" s="1"/>
  <c r="O298" i="9" s="1"/>
  <c r="P298" i="9" s="1"/>
  <c r="Q298" i="9" s="1"/>
  <c r="R298" i="9" s="1"/>
  <c r="AQ167" i="9"/>
  <c r="AR167" i="9" s="1"/>
  <c r="AS167" i="9" s="1"/>
  <c r="AT167" i="9" s="1"/>
  <c r="AU167" i="9" s="1"/>
  <c r="AE356" i="9"/>
  <c r="AF356" i="9" s="1"/>
  <c r="AG356" i="9" s="1"/>
  <c r="AH356" i="9" s="1"/>
  <c r="AI356" i="9" s="1"/>
  <c r="AJ356" i="9" s="1"/>
  <c r="AK356" i="9" s="1"/>
  <c r="AL356" i="9" s="1"/>
  <c r="AM356" i="9" s="1"/>
  <c r="AN356" i="9" s="1"/>
  <c r="AO356" i="9" s="1"/>
  <c r="AP356" i="9" s="1"/>
  <c r="AQ400" i="9"/>
  <c r="AR400" i="9" s="1"/>
  <c r="AS400" i="9" s="1"/>
  <c r="AT400" i="9" s="1"/>
  <c r="AU400" i="9" s="1"/>
  <c r="AQ128" i="9"/>
  <c r="AR128" i="9" s="1"/>
  <c r="AS128" i="9" s="1"/>
  <c r="AT128" i="9" s="1"/>
  <c r="AU128" i="9" s="1"/>
  <c r="S431" i="9"/>
  <c r="T431" i="9" s="1"/>
  <c r="U431" i="9" s="1"/>
  <c r="V431" i="9" s="1"/>
  <c r="W431" i="9" s="1"/>
  <c r="X431" i="9" s="1"/>
  <c r="Y431" i="9" s="1"/>
  <c r="Z431" i="9" s="1"/>
  <c r="AA431" i="9" s="1"/>
  <c r="AB431" i="9" s="1"/>
  <c r="AC431" i="9" s="1"/>
  <c r="AD431" i="9" s="1"/>
  <c r="G258" i="9"/>
  <c r="H258" i="9" s="1"/>
  <c r="I258" i="9" s="1"/>
  <c r="J258" i="9" s="1"/>
  <c r="K258" i="9" s="1"/>
  <c r="L258" i="9" s="1"/>
  <c r="M258" i="9" s="1"/>
  <c r="N258" i="9" s="1"/>
  <c r="O258" i="9" s="1"/>
  <c r="P258" i="9" s="1"/>
  <c r="Q258" i="9" s="1"/>
  <c r="R258" i="9" s="1"/>
  <c r="AE238" i="9"/>
  <c r="AF238" i="9" s="1"/>
  <c r="AG238" i="9" s="1"/>
  <c r="AH238" i="9" s="1"/>
  <c r="AI238" i="9" s="1"/>
  <c r="AJ238" i="9" s="1"/>
  <c r="AK238" i="9" s="1"/>
  <c r="AL238" i="9" s="1"/>
  <c r="AM238" i="9" s="1"/>
  <c r="AN238" i="9" s="1"/>
  <c r="AO238" i="9" s="1"/>
  <c r="AP238" i="9" s="1"/>
  <c r="AQ172" i="9"/>
  <c r="AR172" i="9" s="1"/>
  <c r="AS172" i="9" s="1"/>
  <c r="AT172" i="9" s="1"/>
  <c r="AU172" i="9" s="1"/>
  <c r="AQ151" i="9"/>
  <c r="AR151" i="9" s="1"/>
  <c r="AS151" i="9" s="1"/>
  <c r="AT151" i="9" s="1"/>
  <c r="AU151" i="9" s="1"/>
  <c r="S167" i="9"/>
  <c r="T167" i="9" s="1"/>
  <c r="U167" i="9" s="1"/>
  <c r="V167" i="9" s="1"/>
  <c r="W167" i="9" s="1"/>
  <c r="X167" i="9" s="1"/>
  <c r="Y167" i="9" s="1"/>
  <c r="Z167" i="9" s="1"/>
  <c r="AA167" i="9" s="1"/>
  <c r="AB167" i="9" s="1"/>
  <c r="AC167" i="9" s="1"/>
  <c r="AD167" i="9" s="1"/>
  <c r="S356" i="9"/>
  <c r="T356" i="9" s="1"/>
  <c r="U356" i="9" s="1"/>
  <c r="V356" i="9" s="1"/>
  <c r="W356" i="9" s="1"/>
  <c r="X356" i="9" s="1"/>
  <c r="Y356" i="9" s="1"/>
  <c r="Z356" i="9" s="1"/>
  <c r="AA356" i="9" s="1"/>
  <c r="AB356" i="9" s="1"/>
  <c r="AC356" i="9" s="1"/>
  <c r="AD356" i="9" s="1"/>
  <c r="G128" i="9"/>
  <c r="H128" i="9" s="1"/>
  <c r="I128" i="9" s="1"/>
  <c r="J128" i="9" s="1"/>
  <c r="K128" i="9" s="1"/>
  <c r="L128" i="9" s="1"/>
  <c r="M128" i="9" s="1"/>
  <c r="N128" i="9" s="1"/>
  <c r="O128" i="9" s="1"/>
  <c r="P128" i="9" s="1"/>
  <c r="Q128" i="9" s="1"/>
  <c r="R128" i="9" s="1"/>
  <c r="S26" i="9"/>
  <c r="T26" i="9" s="1"/>
  <c r="U26" i="9" s="1"/>
  <c r="V26" i="9" s="1"/>
  <c r="W26" i="9" s="1"/>
  <c r="X26" i="9" s="1"/>
  <c r="Y26" i="9" s="1"/>
  <c r="Z26" i="9" s="1"/>
  <c r="AA26" i="9" s="1"/>
  <c r="AB26" i="9" s="1"/>
  <c r="AC26" i="9" s="1"/>
  <c r="AD26" i="9" s="1"/>
  <c r="AQ277" i="9"/>
  <c r="AR277" i="9" s="1"/>
  <c r="AS277" i="9" s="1"/>
  <c r="AT277" i="9" s="1"/>
  <c r="AU277" i="9" s="1"/>
  <c r="AE345" i="9"/>
  <c r="AF345" i="9" s="1"/>
  <c r="AG345" i="9" s="1"/>
  <c r="AH345" i="9" s="1"/>
  <c r="AI345" i="9" s="1"/>
  <c r="AJ345" i="9" s="1"/>
  <c r="AK345" i="9" s="1"/>
  <c r="AL345" i="9" s="1"/>
  <c r="AM345" i="9" s="1"/>
  <c r="AN345" i="9" s="1"/>
  <c r="AO345" i="9" s="1"/>
  <c r="AP345" i="9" s="1"/>
  <c r="S73" i="9"/>
  <c r="T73" i="9" s="1"/>
  <c r="U73" i="9" s="1"/>
  <c r="V73" i="9" s="1"/>
  <c r="W73" i="9" s="1"/>
  <c r="X73" i="9" s="1"/>
  <c r="Y73" i="9" s="1"/>
  <c r="Z73" i="9" s="1"/>
  <c r="AA73" i="9" s="1"/>
  <c r="AB73" i="9" s="1"/>
  <c r="AC73" i="9" s="1"/>
  <c r="AD73" i="9" s="1"/>
  <c r="AQ73" i="9"/>
  <c r="AR73" i="9" s="1"/>
  <c r="AS73" i="9" s="1"/>
  <c r="AT73" i="9" s="1"/>
  <c r="AU73" i="9" s="1"/>
  <c r="A73" i="8"/>
  <c r="B73" i="8" s="1"/>
  <c r="B73" i="22" s="1"/>
  <c r="AQ344" i="9"/>
  <c r="AR344" i="9" s="1"/>
  <c r="AS344" i="9" s="1"/>
  <c r="AT344" i="9" s="1"/>
  <c r="AU344" i="9" s="1"/>
  <c r="AQ194" i="9"/>
  <c r="AR194" i="9" s="1"/>
  <c r="AS194" i="9" s="1"/>
  <c r="AT194" i="9" s="1"/>
  <c r="AU194" i="9" s="1"/>
  <c r="G120" i="9"/>
  <c r="H120" i="9" s="1"/>
  <c r="I120" i="9" s="1"/>
  <c r="J120" i="9" s="1"/>
  <c r="K120" i="9" s="1"/>
  <c r="L120" i="9" s="1"/>
  <c r="M120" i="9" s="1"/>
  <c r="N120" i="9" s="1"/>
  <c r="O120" i="9" s="1"/>
  <c r="P120" i="9" s="1"/>
  <c r="Q120" i="9" s="1"/>
  <c r="R120" i="9" s="1"/>
  <c r="A425" i="8"/>
  <c r="B425" i="8" s="1"/>
  <c r="B425" i="22" s="1"/>
  <c r="AQ389" i="9"/>
  <c r="AR389" i="9" s="1"/>
  <c r="AS389" i="9" s="1"/>
  <c r="AT389" i="9" s="1"/>
  <c r="AU389" i="9" s="1"/>
  <c r="AQ245" i="9"/>
  <c r="AR245" i="9" s="1"/>
  <c r="AS245" i="9" s="1"/>
  <c r="AT245" i="9" s="1"/>
  <c r="AU245" i="9" s="1"/>
  <c r="AQ221" i="9"/>
  <c r="AR221" i="9" s="1"/>
  <c r="AS221" i="9" s="1"/>
  <c r="AT221" i="9" s="1"/>
  <c r="AU221" i="9" s="1"/>
  <c r="A69" i="8"/>
  <c r="B69" i="8" s="1"/>
  <c r="B69" i="22" s="1"/>
  <c r="S247" i="9"/>
  <c r="T247" i="9" s="1"/>
  <c r="U247" i="9" s="1"/>
  <c r="V247" i="9" s="1"/>
  <c r="W247" i="9" s="1"/>
  <c r="X247" i="9" s="1"/>
  <c r="Y247" i="9" s="1"/>
  <c r="Z247" i="9" s="1"/>
  <c r="AA247" i="9" s="1"/>
  <c r="AB247" i="9" s="1"/>
  <c r="AC247" i="9" s="1"/>
  <c r="AD247" i="9" s="1"/>
  <c r="S389" i="9"/>
  <c r="T389" i="9" s="1"/>
  <c r="U389" i="9" s="1"/>
  <c r="V389" i="9" s="1"/>
  <c r="W389" i="9" s="1"/>
  <c r="X389" i="9" s="1"/>
  <c r="Y389" i="9" s="1"/>
  <c r="Z389" i="9" s="1"/>
  <c r="AA389" i="9" s="1"/>
  <c r="AB389" i="9" s="1"/>
  <c r="AC389" i="9" s="1"/>
  <c r="AD389" i="9" s="1"/>
  <c r="AE355" i="9"/>
  <c r="AF355" i="9" s="1"/>
  <c r="AG355" i="9" s="1"/>
  <c r="AH355" i="9" s="1"/>
  <c r="AI355" i="9" s="1"/>
  <c r="AJ355" i="9" s="1"/>
  <c r="AK355" i="9" s="1"/>
  <c r="AL355" i="9" s="1"/>
  <c r="AM355" i="9" s="1"/>
  <c r="AN355" i="9" s="1"/>
  <c r="AO355" i="9" s="1"/>
  <c r="AP355" i="9" s="1"/>
  <c r="AE156" i="9"/>
  <c r="AF156" i="9" s="1"/>
  <c r="AG156" i="9" s="1"/>
  <c r="AH156" i="9" s="1"/>
  <c r="AI156" i="9" s="1"/>
  <c r="AJ156" i="9" s="1"/>
  <c r="AK156" i="9" s="1"/>
  <c r="AL156" i="9" s="1"/>
  <c r="AM156" i="9" s="1"/>
  <c r="AN156" i="9" s="1"/>
  <c r="AO156" i="9" s="1"/>
  <c r="AP156" i="9" s="1"/>
  <c r="AE400" i="9"/>
  <c r="AF400" i="9" s="1"/>
  <c r="AG400" i="9" s="1"/>
  <c r="AH400" i="9" s="1"/>
  <c r="AI400" i="9" s="1"/>
  <c r="AJ400" i="9" s="1"/>
  <c r="AK400" i="9" s="1"/>
  <c r="AL400" i="9" s="1"/>
  <c r="AM400" i="9" s="1"/>
  <c r="AN400" i="9" s="1"/>
  <c r="AO400" i="9" s="1"/>
  <c r="AP400" i="9" s="1"/>
  <c r="G226" i="9"/>
  <c r="H226" i="9" s="1"/>
  <c r="I226" i="9" s="1"/>
  <c r="J226" i="9" s="1"/>
  <c r="K226" i="9" s="1"/>
  <c r="L226" i="9" s="1"/>
  <c r="M226" i="9" s="1"/>
  <c r="N226" i="9" s="1"/>
  <c r="O226" i="9" s="1"/>
  <c r="P226" i="9" s="1"/>
  <c r="Q226" i="9" s="1"/>
  <c r="R226" i="9" s="1"/>
  <c r="AQ375" i="9"/>
  <c r="AR375" i="9" s="1"/>
  <c r="AS375" i="9" s="1"/>
  <c r="AT375" i="9" s="1"/>
  <c r="AU375" i="9" s="1"/>
  <c r="S56" i="9"/>
  <c r="T56" i="9" s="1"/>
  <c r="U56" i="9" s="1"/>
  <c r="V56" i="9" s="1"/>
  <c r="W56" i="9" s="1"/>
  <c r="X56" i="9" s="1"/>
  <c r="Y56" i="9" s="1"/>
  <c r="Z56" i="9" s="1"/>
  <c r="AA56" i="9" s="1"/>
  <c r="AB56" i="9" s="1"/>
  <c r="AC56" i="9" s="1"/>
  <c r="AD56" i="9" s="1"/>
  <c r="A209" i="8"/>
  <c r="B209" i="8" s="1"/>
  <c r="B209" i="22" s="1"/>
  <c r="A168" i="8"/>
  <c r="B168" i="8" s="1"/>
  <c r="B168" i="22" s="1"/>
  <c r="G205" i="9"/>
  <c r="H205" i="9" s="1"/>
  <c r="I205" i="9" s="1"/>
  <c r="J205" i="9" s="1"/>
  <c r="K205" i="9" s="1"/>
  <c r="L205" i="9" s="1"/>
  <c r="M205" i="9" s="1"/>
  <c r="N205" i="9" s="1"/>
  <c r="O205" i="9" s="1"/>
  <c r="P205" i="9" s="1"/>
  <c r="Q205" i="9" s="1"/>
  <c r="R205" i="9" s="1"/>
  <c r="S344" i="9"/>
  <c r="T344" i="9" s="1"/>
  <c r="U344" i="9" s="1"/>
  <c r="V344" i="9" s="1"/>
  <c r="W344" i="9" s="1"/>
  <c r="X344" i="9" s="1"/>
  <c r="Y344" i="9" s="1"/>
  <c r="Z344" i="9" s="1"/>
  <c r="AA344" i="9" s="1"/>
  <c r="AB344" i="9" s="1"/>
  <c r="AC344" i="9" s="1"/>
  <c r="AD344" i="9" s="1"/>
  <c r="A389" i="8"/>
  <c r="B389" i="8" s="1"/>
  <c r="B389" i="22" s="1"/>
  <c r="G355" i="9"/>
  <c r="H355" i="9" s="1"/>
  <c r="I355" i="9" s="1"/>
  <c r="J355" i="9" s="1"/>
  <c r="K355" i="9" s="1"/>
  <c r="L355" i="9" s="1"/>
  <c r="M355" i="9" s="1"/>
  <c r="N355" i="9" s="1"/>
  <c r="O355" i="9" s="1"/>
  <c r="P355" i="9" s="1"/>
  <c r="Q355" i="9" s="1"/>
  <c r="R355" i="9" s="1"/>
  <c r="S237" i="9"/>
  <c r="T237" i="9" s="1"/>
  <c r="U237" i="9" s="1"/>
  <c r="V237" i="9" s="1"/>
  <c r="W237" i="9" s="1"/>
  <c r="X237" i="9" s="1"/>
  <c r="Y237" i="9" s="1"/>
  <c r="Z237" i="9" s="1"/>
  <c r="AA237" i="9" s="1"/>
  <c r="AB237" i="9" s="1"/>
  <c r="AC237" i="9" s="1"/>
  <c r="AD237" i="9" s="1"/>
  <c r="AE226" i="9"/>
  <c r="AF226" i="9" s="1"/>
  <c r="AG226" i="9" s="1"/>
  <c r="AH226" i="9" s="1"/>
  <c r="AI226" i="9" s="1"/>
  <c r="AJ226" i="9" s="1"/>
  <c r="AK226" i="9" s="1"/>
  <c r="AL226" i="9" s="1"/>
  <c r="AM226" i="9" s="1"/>
  <c r="AN226" i="9" s="1"/>
  <c r="AO226" i="9" s="1"/>
  <c r="AP226" i="9" s="1"/>
  <c r="AQ106" i="9"/>
  <c r="AR106" i="9" s="1"/>
  <c r="AS106" i="9" s="1"/>
  <c r="AT106" i="9" s="1"/>
  <c r="AU106" i="9" s="1"/>
  <c r="S47" i="9"/>
  <c r="T47" i="9" s="1"/>
  <c r="U47" i="9" s="1"/>
  <c r="V47" i="9" s="1"/>
  <c r="W47" i="9" s="1"/>
  <c r="X47" i="9" s="1"/>
  <c r="Y47" i="9" s="1"/>
  <c r="Z47" i="9" s="1"/>
  <c r="AA47" i="9" s="1"/>
  <c r="AB47" i="9" s="1"/>
  <c r="AC47" i="9" s="1"/>
  <c r="AD47" i="9" s="1"/>
  <c r="AQ102" i="9"/>
  <c r="AR102" i="9" s="1"/>
  <c r="AS102" i="9" s="1"/>
  <c r="AT102" i="9" s="1"/>
  <c r="AU102" i="9" s="1"/>
  <c r="AQ350" i="9"/>
  <c r="AR350" i="9" s="1"/>
  <c r="AS350" i="9" s="1"/>
  <c r="AT350" i="9" s="1"/>
  <c r="AU350" i="9" s="1"/>
  <c r="A100" i="8"/>
  <c r="B100" i="8" s="1"/>
  <c r="B100" i="22" s="1"/>
  <c r="AE278" i="9"/>
  <c r="AF278" i="9" s="1"/>
  <c r="AG278" i="9" s="1"/>
  <c r="AH278" i="9" s="1"/>
  <c r="AI278" i="9" s="1"/>
  <c r="AJ278" i="9" s="1"/>
  <c r="AK278" i="9" s="1"/>
  <c r="AL278" i="9" s="1"/>
  <c r="AM278" i="9" s="1"/>
  <c r="AN278" i="9" s="1"/>
  <c r="AO278" i="9" s="1"/>
  <c r="AP278" i="9" s="1"/>
  <c r="S416" i="9"/>
  <c r="T416" i="9" s="1"/>
  <c r="U416" i="9" s="1"/>
  <c r="V416" i="9" s="1"/>
  <c r="W416" i="9" s="1"/>
  <c r="X416" i="9" s="1"/>
  <c r="Y416" i="9" s="1"/>
  <c r="Z416" i="9" s="1"/>
  <c r="AA416" i="9" s="1"/>
  <c r="AB416" i="9" s="1"/>
  <c r="AC416" i="9" s="1"/>
  <c r="AD416" i="9" s="1"/>
  <c r="AE272" i="9"/>
  <c r="AF272" i="9" s="1"/>
  <c r="AG272" i="9" s="1"/>
  <c r="AH272" i="9" s="1"/>
  <c r="AI272" i="9" s="1"/>
  <c r="AJ272" i="9" s="1"/>
  <c r="AK272" i="9" s="1"/>
  <c r="AL272" i="9" s="1"/>
  <c r="AM272" i="9" s="1"/>
  <c r="AN272" i="9" s="1"/>
  <c r="AO272" i="9" s="1"/>
  <c r="AP272" i="9" s="1"/>
  <c r="S23" i="9"/>
  <c r="T23" i="9" s="1"/>
  <c r="U23" i="9" s="1"/>
  <c r="V23" i="9" s="1"/>
  <c r="W23" i="9" s="1"/>
  <c r="X23" i="9" s="1"/>
  <c r="Y23" i="9" s="1"/>
  <c r="Z23" i="9" s="1"/>
  <c r="AA23" i="9" s="1"/>
  <c r="AB23" i="9" s="1"/>
  <c r="AC23" i="9" s="1"/>
  <c r="AD23" i="9" s="1"/>
  <c r="S288" i="9"/>
  <c r="T288" i="9" s="1"/>
  <c r="U288" i="9" s="1"/>
  <c r="V288" i="9" s="1"/>
  <c r="W288" i="9" s="1"/>
  <c r="X288" i="9" s="1"/>
  <c r="Y288" i="9" s="1"/>
  <c r="Z288" i="9" s="1"/>
  <c r="AA288" i="9" s="1"/>
  <c r="AB288" i="9" s="1"/>
  <c r="AC288" i="9" s="1"/>
  <c r="AD288" i="9" s="1"/>
  <c r="AE288" i="9"/>
  <c r="AF288" i="9" s="1"/>
  <c r="AG288" i="9" s="1"/>
  <c r="AH288" i="9" s="1"/>
  <c r="AI288" i="9" s="1"/>
  <c r="AJ288" i="9" s="1"/>
  <c r="AK288" i="9" s="1"/>
  <c r="AL288" i="9" s="1"/>
  <c r="AM288" i="9" s="1"/>
  <c r="AN288" i="9" s="1"/>
  <c r="AO288" i="9" s="1"/>
  <c r="AP288" i="9" s="1"/>
  <c r="A220" i="8"/>
  <c r="B220" i="8" s="1"/>
  <c r="B220" i="22" s="1"/>
  <c r="AE220" i="9"/>
  <c r="AF220" i="9" s="1"/>
  <c r="AG220" i="9" s="1"/>
  <c r="AH220" i="9" s="1"/>
  <c r="AI220" i="9" s="1"/>
  <c r="AJ220" i="9" s="1"/>
  <c r="AK220" i="9" s="1"/>
  <c r="AL220" i="9" s="1"/>
  <c r="AM220" i="9" s="1"/>
  <c r="AN220" i="9" s="1"/>
  <c r="AO220" i="9" s="1"/>
  <c r="AP220" i="9" s="1"/>
  <c r="AQ220" i="9"/>
  <c r="AR220" i="9" s="1"/>
  <c r="AS220" i="9" s="1"/>
  <c r="AT220" i="9" s="1"/>
  <c r="AU220" i="9" s="1"/>
  <c r="S72" i="9"/>
  <c r="T72" i="9" s="1"/>
  <c r="U72" i="9" s="1"/>
  <c r="V72" i="9" s="1"/>
  <c r="W72" i="9" s="1"/>
  <c r="X72" i="9" s="1"/>
  <c r="Y72" i="9" s="1"/>
  <c r="Z72" i="9" s="1"/>
  <c r="AA72" i="9" s="1"/>
  <c r="AB72" i="9" s="1"/>
  <c r="AC72" i="9" s="1"/>
  <c r="AD72" i="9" s="1"/>
  <c r="A72" i="8"/>
  <c r="B72" i="8" s="1"/>
  <c r="B72" i="22" s="1"/>
  <c r="AQ72" i="9"/>
  <c r="AR72" i="9" s="1"/>
  <c r="AS72" i="9" s="1"/>
  <c r="AT72" i="9" s="1"/>
  <c r="AU72" i="9" s="1"/>
  <c r="AE72" i="9"/>
  <c r="AF72" i="9" s="1"/>
  <c r="AG72" i="9" s="1"/>
  <c r="AH72" i="9" s="1"/>
  <c r="AI72" i="9" s="1"/>
  <c r="AJ72" i="9" s="1"/>
  <c r="AK72" i="9" s="1"/>
  <c r="AL72" i="9" s="1"/>
  <c r="AM72" i="9" s="1"/>
  <c r="AN72" i="9" s="1"/>
  <c r="AO72" i="9" s="1"/>
  <c r="AP72" i="9" s="1"/>
  <c r="G72" i="9"/>
  <c r="H72" i="9" s="1"/>
  <c r="I72" i="9" s="1"/>
  <c r="J72" i="9" s="1"/>
  <c r="K72" i="9" s="1"/>
  <c r="L72" i="9" s="1"/>
  <c r="M72" i="9" s="1"/>
  <c r="N72" i="9" s="1"/>
  <c r="O72" i="9" s="1"/>
  <c r="P72" i="9" s="1"/>
  <c r="Q72" i="9" s="1"/>
  <c r="R72" i="9" s="1"/>
  <c r="A191" i="8"/>
  <c r="B191" i="8" s="1"/>
  <c r="B191" i="22" s="1"/>
  <c r="AQ191" i="9"/>
  <c r="AR191" i="9" s="1"/>
  <c r="AS191" i="9" s="1"/>
  <c r="AT191" i="9" s="1"/>
  <c r="AU191" i="9" s="1"/>
  <c r="AE191" i="9"/>
  <c r="AF191" i="9" s="1"/>
  <c r="AG191" i="9" s="1"/>
  <c r="AH191" i="9" s="1"/>
  <c r="AI191" i="9" s="1"/>
  <c r="AJ191" i="9" s="1"/>
  <c r="AK191" i="9" s="1"/>
  <c r="AL191" i="9" s="1"/>
  <c r="AM191" i="9" s="1"/>
  <c r="AN191" i="9" s="1"/>
  <c r="AO191" i="9" s="1"/>
  <c r="AP191" i="9" s="1"/>
  <c r="A227" i="8"/>
  <c r="B227" i="8" s="1"/>
  <c r="B227" i="22" s="1"/>
  <c r="AQ227" i="9"/>
  <c r="AR227" i="9" s="1"/>
  <c r="AS227" i="9" s="1"/>
  <c r="AT227" i="9" s="1"/>
  <c r="AU227" i="9" s="1"/>
  <c r="G227" i="9"/>
  <c r="H227" i="9" s="1"/>
  <c r="I227" i="9" s="1"/>
  <c r="J227" i="9" s="1"/>
  <c r="K227" i="9" s="1"/>
  <c r="L227" i="9" s="1"/>
  <c r="M227" i="9" s="1"/>
  <c r="N227" i="9" s="1"/>
  <c r="O227" i="9" s="1"/>
  <c r="P227" i="9" s="1"/>
  <c r="Q227" i="9" s="1"/>
  <c r="R227" i="9" s="1"/>
  <c r="S227" i="9"/>
  <c r="T227" i="9" s="1"/>
  <c r="U227" i="9" s="1"/>
  <c r="V227" i="9" s="1"/>
  <c r="W227" i="9" s="1"/>
  <c r="X227" i="9" s="1"/>
  <c r="Y227" i="9" s="1"/>
  <c r="Z227" i="9" s="1"/>
  <c r="AA227" i="9" s="1"/>
  <c r="AB227" i="9" s="1"/>
  <c r="AC227" i="9" s="1"/>
  <c r="AD227" i="9" s="1"/>
  <c r="AQ95" i="9"/>
  <c r="AR95" i="9" s="1"/>
  <c r="AS95" i="9" s="1"/>
  <c r="AT95" i="9" s="1"/>
  <c r="AU95" i="9" s="1"/>
  <c r="S95" i="9"/>
  <c r="T95" i="9" s="1"/>
  <c r="U95" i="9" s="1"/>
  <c r="V95" i="9" s="1"/>
  <c r="W95" i="9" s="1"/>
  <c r="X95" i="9" s="1"/>
  <c r="Y95" i="9" s="1"/>
  <c r="Z95" i="9" s="1"/>
  <c r="AA95" i="9" s="1"/>
  <c r="AB95" i="9" s="1"/>
  <c r="AC95" i="9" s="1"/>
  <c r="AD95" i="9" s="1"/>
  <c r="AE95" i="9"/>
  <c r="AF95" i="9" s="1"/>
  <c r="AG95" i="9" s="1"/>
  <c r="AH95" i="9" s="1"/>
  <c r="AI95" i="9" s="1"/>
  <c r="AJ95" i="9" s="1"/>
  <c r="AK95" i="9" s="1"/>
  <c r="AL95" i="9" s="1"/>
  <c r="AM95" i="9" s="1"/>
  <c r="AN95" i="9" s="1"/>
  <c r="AO95" i="9" s="1"/>
  <c r="AP95" i="9" s="1"/>
  <c r="G95" i="9"/>
  <c r="H95" i="9" s="1"/>
  <c r="I95" i="9" s="1"/>
  <c r="J95" i="9" s="1"/>
  <c r="K95" i="9" s="1"/>
  <c r="L95" i="9" s="1"/>
  <c r="M95" i="9" s="1"/>
  <c r="N95" i="9" s="1"/>
  <c r="O95" i="9" s="1"/>
  <c r="P95" i="9" s="1"/>
  <c r="Q95" i="9" s="1"/>
  <c r="R95" i="9" s="1"/>
  <c r="AE78" i="9"/>
  <c r="AF78" i="9" s="1"/>
  <c r="AG78" i="9" s="1"/>
  <c r="AH78" i="9" s="1"/>
  <c r="AI78" i="9" s="1"/>
  <c r="AJ78" i="9" s="1"/>
  <c r="AK78" i="9" s="1"/>
  <c r="AL78" i="9" s="1"/>
  <c r="AM78" i="9" s="1"/>
  <c r="AN78" i="9" s="1"/>
  <c r="AO78" i="9" s="1"/>
  <c r="AP78" i="9" s="1"/>
  <c r="G78" i="9"/>
  <c r="H78" i="9" s="1"/>
  <c r="I78" i="9" s="1"/>
  <c r="J78" i="9" s="1"/>
  <c r="K78" i="9" s="1"/>
  <c r="L78" i="9" s="1"/>
  <c r="M78" i="9" s="1"/>
  <c r="N78" i="9" s="1"/>
  <c r="O78" i="9" s="1"/>
  <c r="P78" i="9" s="1"/>
  <c r="Q78" i="9" s="1"/>
  <c r="R78" i="9" s="1"/>
  <c r="A199" i="8"/>
  <c r="B199" i="8" s="1"/>
  <c r="B199" i="22" s="1"/>
  <c r="G199" i="9"/>
  <c r="H199" i="9" s="1"/>
  <c r="I199" i="9" s="1"/>
  <c r="J199" i="9" s="1"/>
  <c r="K199" i="9" s="1"/>
  <c r="L199" i="9" s="1"/>
  <c r="M199" i="9" s="1"/>
  <c r="N199" i="9" s="1"/>
  <c r="O199" i="9" s="1"/>
  <c r="P199" i="9" s="1"/>
  <c r="Q199" i="9" s="1"/>
  <c r="R199" i="9" s="1"/>
  <c r="S199" i="9"/>
  <c r="T199" i="9" s="1"/>
  <c r="U199" i="9" s="1"/>
  <c r="V199" i="9" s="1"/>
  <c r="W199" i="9" s="1"/>
  <c r="X199" i="9" s="1"/>
  <c r="Y199" i="9" s="1"/>
  <c r="Z199" i="9" s="1"/>
  <c r="AA199" i="9" s="1"/>
  <c r="AB199" i="9" s="1"/>
  <c r="AC199" i="9" s="1"/>
  <c r="AD199" i="9" s="1"/>
  <c r="G187" i="9"/>
  <c r="H187" i="9" s="1"/>
  <c r="I187" i="9" s="1"/>
  <c r="J187" i="9" s="1"/>
  <c r="K187" i="9" s="1"/>
  <c r="L187" i="9" s="1"/>
  <c r="M187" i="9" s="1"/>
  <c r="N187" i="9" s="1"/>
  <c r="O187" i="9" s="1"/>
  <c r="P187" i="9" s="1"/>
  <c r="Q187" i="9" s="1"/>
  <c r="R187" i="9" s="1"/>
  <c r="G307" i="9"/>
  <c r="H307" i="9" s="1"/>
  <c r="I307" i="9" s="1"/>
  <c r="J307" i="9" s="1"/>
  <c r="K307" i="9" s="1"/>
  <c r="L307" i="9" s="1"/>
  <c r="M307" i="9" s="1"/>
  <c r="N307" i="9" s="1"/>
  <c r="O307" i="9" s="1"/>
  <c r="P307" i="9" s="1"/>
  <c r="Q307" i="9" s="1"/>
  <c r="R307" i="9" s="1"/>
  <c r="S307" i="9"/>
  <c r="T307" i="9" s="1"/>
  <c r="U307" i="9" s="1"/>
  <c r="V307" i="9" s="1"/>
  <c r="W307" i="9" s="1"/>
  <c r="X307" i="9" s="1"/>
  <c r="Y307" i="9" s="1"/>
  <c r="Z307" i="9" s="1"/>
  <c r="AA307" i="9" s="1"/>
  <c r="AB307" i="9" s="1"/>
  <c r="AC307" i="9" s="1"/>
  <c r="AD307" i="9" s="1"/>
  <c r="A307" i="8"/>
  <c r="G17" i="9"/>
  <c r="H17" i="9" s="1"/>
  <c r="I17" i="9" s="1"/>
  <c r="J17" i="9" s="1"/>
  <c r="K17" i="9" s="1"/>
  <c r="L17" i="9" s="1"/>
  <c r="M17" i="9" s="1"/>
  <c r="N17" i="9" s="1"/>
  <c r="O17" i="9" s="1"/>
  <c r="P17" i="9" s="1"/>
  <c r="Q17" i="9" s="1"/>
  <c r="R17" i="9" s="1"/>
  <c r="A17" i="8"/>
  <c r="B17" i="8" s="1"/>
  <c r="B17" i="22" s="1"/>
  <c r="A174" i="8"/>
  <c r="B174" i="8" s="1"/>
  <c r="B174" i="22" s="1"/>
  <c r="A321" i="8"/>
  <c r="B321" i="8" s="1"/>
  <c r="B321" i="22" s="1"/>
  <c r="G321" i="9"/>
  <c r="H321" i="9" s="1"/>
  <c r="I321" i="9" s="1"/>
  <c r="J321" i="9" s="1"/>
  <c r="K321" i="9" s="1"/>
  <c r="L321" i="9" s="1"/>
  <c r="M321" i="9" s="1"/>
  <c r="N321" i="9" s="1"/>
  <c r="O321" i="9" s="1"/>
  <c r="P321" i="9" s="1"/>
  <c r="Q321" i="9" s="1"/>
  <c r="R321" i="9" s="1"/>
  <c r="A96" i="8"/>
  <c r="B96" i="8" s="1"/>
  <c r="B96" i="22" s="1"/>
  <c r="S96" i="9"/>
  <c r="T96" i="9" s="1"/>
  <c r="U96" i="9" s="1"/>
  <c r="V96" i="9" s="1"/>
  <c r="W96" i="9" s="1"/>
  <c r="X96" i="9" s="1"/>
  <c r="Y96" i="9" s="1"/>
  <c r="Z96" i="9" s="1"/>
  <c r="AA96" i="9" s="1"/>
  <c r="AB96" i="9" s="1"/>
  <c r="AC96" i="9" s="1"/>
  <c r="AD96" i="9" s="1"/>
  <c r="AQ96" i="9"/>
  <c r="AR96" i="9" s="1"/>
  <c r="AS96" i="9" s="1"/>
  <c r="AT96" i="9" s="1"/>
  <c r="AU96" i="9" s="1"/>
  <c r="AE96" i="9"/>
  <c r="AF96" i="9" s="1"/>
  <c r="AG96" i="9" s="1"/>
  <c r="AH96" i="9" s="1"/>
  <c r="AI96" i="9" s="1"/>
  <c r="AJ96" i="9" s="1"/>
  <c r="AK96" i="9" s="1"/>
  <c r="AL96" i="9" s="1"/>
  <c r="AM96" i="9" s="1"/>
  <c r="AN96" i="9" s="1"/>
  <c r="AO96" i="9" s="1"/>
  <c r="AP96" i="9" s="1"/>
  <c r="A399" i="8"/>
  <c r="G399" i="9"/>
  <c r="H399" i="9" s="1"/>
  <c r="I399" i="9" s="1"/>
  <c r="J399" i="9" s="1"/>
  <c r="K399" i="9" s="1"/>
  <c r="L399" i="9" s="1"/>
  <c r="M399" i="9" s="1"/>
  <c r="N399" i="9" s="1"/>
  <c r="O399" i="9" s="1"/>
  <c r="P399" i="9" s="1"/>
  <c r="Q399" i="9" s="1"/>
  <c r="R399" i="9" s="1"/>
  <c r="S399" i="9"/>
  <c r="T399" i="9" s="1"/>
  <c r="U399" i="9" s="1"/>
  <c r="V399" i="9" s="1"/>
  <c r="W399" i="9" s="1"/>
  <c r="X399" i="9" s="1"/>
  <c r="Y399" i="9" s="1"/>
  <c r="Z399" i="9" s="1"/>
  <c r="AA399" i="9" s="1"/>
  <c r="AB399" i="9" s="1"/>
  <c r="AC399" i="9" s="1"/>
  <c r="AD399" i="9" s="1"/>
  <c r="G262" i="9"/>
  <c r="H262" i="9" s="1"/>
  <c r="I262" i="9" s="1"/>
  <c r="J262" i="9" s="1"/>
  <c r="K262" i="9" s="1"/>
  <c r="L262" i="9" s="1"/>
  <c r="M262" i="9" s="1"/>
  <c r="N262" i="9" s="1"/>
  <c r="O262" i="9" s="1"/>
  <c r="P262" i="9" s="1"/>
  <c r="Q262" i="9" s="1"/>
  <c r="R262" i="9" s="1"/>
  <c r="A262" i="8"/>
  <c r="B262" i="8" s="1"/>
  <c r="B262" i="22" s="1"/>
  <c r="S262" i="9"/>
  <c r="T262" i="9" s="1"/>
  <c r="U262" i="9" s="1"/>
  <c r="V262" i="9" s="1"/>
  <c r="W262" i="9" s="1"/>
  <c r="X262" i="9" s="1"/>
  <c r="Y262" i="9" s="1"/>
  <c r="Z262" i="9" s="1"/>
  <c r="AA262" i="9" s="1"/>
  <c r="AB262" i="9" s="1"/>
  <c r="AC262" i="9" s="1"/>
  <c r="AD262" i="9" s="1"/>
  <c r="AQ262" i="9"/>
  <c r="AR262" i="9" s="1"/>
  <c r="AS262" i="9" s="1"/>
  <c r="AT262" i="9" s="1"/>
  <c r="AU262" i="9" s="1"/>
  <c r="AE262" i="9"/>
  <c r="AF262" i="9" s="1"/>
  <c r="AG262" i="9" s="1"/>
  <c r="AH262" i="9" s="1"/>
  <c r="AI262" i="9" s="1"/>
  <c r="AJ262" i="9" s="1"/>
  <c r="AK262" i="9" s="1"/>
  <c r="AL262" i="9" s="1"/>
  <c r="AM262" i="9" s="1"/>
  <c r="AN262" i="9" s="1"/>
  <c r="AO262" i="9" s="1"/>
  <c r="AP262" i="9" s="1"/>
  <c r="A259" i="8"/>
  <c r="B259" i="8" s="1"/>
  <c r="B259" i="22" s="1"/>
  <c r="G259" i="9"/>
  <c r="H259" i="9" s="1"/>
  <c r="I259" i="9" s="1"/>
  <c r="J259" i="9" s="1"/>
  <c r="K259" i="9" s="1"/>
  <c r="L259" i="9" s="1"/>
  <c r="M259" i="9" s="1"/>
  <c r="N259" i="9" s="1"/>
  <c r="O259" i="9" s="1"/>
  <c r="P259" i="9" s="1"/>
  <c r="Q259" i="9" s="1"/>
  <c r="R259" i="9" s="1"/>
  <c r="A383" i="8"/>
  <c r="AQ383" i="9"/>
  <c r="AR383" i="9" s="1"/>
  <c r="AS383" i="9" s="1"/>
  <c r="AT383" i="9" s="1"/>
  <c r="AU383" i="9" s="1"/>
  <c r="AE383" i="9"/>
  <c r="AF383" i="9" s="1"/>
  <c r="AG383" i="9" s="1"/>
  <c r="AH383" i="9" s="1"/>
  <c r="AI383" i="9" s="1"/>
  <c r="AJ383" i="9" s="1"/>
  <c r="AK383" i="9" s="1"/>
  <c r="AL383" i="9" s="1"/>
  <c r="AM383" i="9" s="1"/>
  <c r="AN383" i="9" s="1"/>
  <c r="AO383" i="9" s="1"/>
  <c r="AP383" i="9" s="1"/>
  <c r="G383" i="9"/>
  <c r="H383" i="9" s="1"/>
  <c r="I383" i="9" s="1"/>
  <c r="J383" i="9" s="1"/>
  <c r="K383" i="9" s="1"/>
  <c r="L383" i="9" s="1"/>
  <c r="M383" i="9" s="1"/>
  <c r="N383" i="9" s="1"/>
  <c r="O383" i="9" s="1"/>
  <c r="P383" i="9" s="1"/>
  <c r="Q383" i="9" s="1"/>
  <c r="R383" i="9" s="1"/>
  <c r="S383" i="9"/>
  <c r="T383" i="9" s="1"/>
  <c r="U383" i="9" s="1"/>
  <c r="V383" i="9" s="1"/>
  <c r="W383" i="9" s="1"/>
  <c r="X383" i="9" s="1"/>
  <c r="Y383" i="9" s="1"/>
  <c r="Z383" i="9" s="1"/>
  <c r="AA383" i="9" s="1"/>
  <c r="AB383" i="9" s="1"/>
  <c r="AC383" i="9" s="1"/>
  <c r="AD383" i="9" s="1"/>
  <c r="AE432" i="9"/>
  <c r="AF432" i="9" s="1"/>
  <c r="AG432" i="9" s="1"/>
  <c r="AH432" i="9" s="1"/>
  <c r="AI432" i="9" s="1"/>
  <c r="AJ432" i="9" s="1"/>
  <c r="AK432" i="9" s="1"/>
  <c r="AL432" i="9" s="1"/>
  <c r="AM432" i="9" s="1"/>
  <c r="AN432" i="9" s="1"/>
  <c r="AO432" i="9" s="1"/>
  <c r="AP432" i="9" s="1"/>
  <c r="S432" i="9"/>
  <c r="T432" i="9" s="1"/>
  <c r="U432" i="9" s="1"/>
  <c r="V432" i="9" s="1"/>
  <c r="W432" i="9" s="1"/>
  <c r="X432" i="9" s="1"/>
  <c r="Y432" i="9" s="1"/>
  <c r="Z432" i="9" s="1"/>
  <c r="AA432" i="9" s="1"/>
  <c r="AB432" i="9" s="1"/>
  <c r="AC432" i="9" s="1"/>
  <c r="AD432" i="9" s="1"/>
  <c r="G432" i="9"/>
  <c r="H432" i="9" s="1"/>
  <c r="I432" i="9" s="1"/>
  <c r="J432" i="9" s="1"/>
  <c r="K432" i="9" s="1"/>
  <c r="L432" i="9" s="1"/>
  <c r="M432" i="9" s="1"/>
  <c r="N432" i="9" s="1"/>
  <c r="O432" i="9" s="1"/>
  <c r="P432" i="9" s="1"/>
  <c r="Q432" i="9" s="1"/>
  <c r="R432" i="9" s="1"/>
  <c r="AQ432" i="9"/>
  <c r="AR432" i="9" s="1"/>
  <c r="AS432" i="9" s="1"/>
  <c r="AT432" i="9" s="1"/>
  <c r="AU432" i="9" s="1"/>
  <c r="AE336" i="9"/>
  <c r="AF336" i="9" s="1"/>
  <c r="AG336" i="9" s="1"/>
  <c r="AH336" i="9" s="1"/>
  <c r="AI336" i="9" s="1"/>
  <c r="AJ336" i="9" s="1"/>
  <c r="AK336" i="9" s="1"/>
  <c r="AL336" i="9" s="1"/>
  <c r="AM336" i="9" s="1"/>
  <c r="AN336" i="9" s="1"/>
  <c r="AO336" i="9" s="1"/>
  <c r="AP336" i="9" s="1"/>
  <c r="AQ336" i="9"/>
  <c r="AR336" i="9" s="1"/>
  <c r="AS336" i="9" s="1"/>
  <c r="AT336" i="9" s="1"/>
  <c r="AU336" i="9" s="1"/>
  <c r="G336" i="9"/>
  <c r="H336" i="9" s="1"/>
  <c r="I336" i="9" s="1"/>
  <c r="J336" i="9" s="1"/>
  <c r="K336" i="9" s="1"/>
  <c r="L336" i="9" s="1"/>
  <c r="M336" i="9" s="1"/>
  <c r="N336" i="9" s="1"/>
  <c r="O336" i="9" s="1"/>
  <c r="P336" i="9" s="1"/>
  <c r="Q336" i="9" s="1"/>
  <c r="R336" i="9" s="1"/>
  <c r="A159" i="8"/>
  <c r="B159" i="8" s="1"/>
  <c r="B159" i="22" s="1"/>
  <c r="S159" i="9"/>
  <c r="T159" i="9" s="1"/>
  <c r="U159" i="9" s="1"/>
  <c r="V159" i="9" s="1"/>
  <c r="W159" i="9" s="1"/>
  <c r="X159" i="9" s="1"/>
  <c r="Y159" i="9" s="1"/>
  <c r="Z159" i="9" s="1"/>
  <c r="AA159" i="9" s="1"/>
  <c r="AB159" i="9" s="1"/>
  <c r="AC159" i="9" s="1"/>
  <c r="AD159" i="9" s="1"/>
  <c r="AE159" i="9"/>
  <c r="AF159" i="9" s="1"/>
  <c r="AG159" i="9" s="1"/>
  <c r="AH159" i="9" s="1"/>
  <c r="AI159" i="9" s="1"/>
  <c r="AJ159" i="9" s="1"/>
  <c r="AK159" i="9" s="1"/>
  <c r="AL159" i="9" s="1"/>
  <c r="AM159" i="9" s="1"/>
  <c r="AN159" i="9" s="1"/>
  <c r="AO159" i="9" s="1"/>
  <c r="AP159" i="9" s="1"/>
  <c r="G159" i="9"/>
  <c r="H159" i="9" s="1"/>
  <c r="I159" i="9" s="1"/>
  <c r="J159" i="9" s="1"/>
  <c r="K159" i="9" s="1"/>
  <c r="L159" i="9" s="1"/>
  <c r="M159" i="9" s="1"/>
  <c r="N159" i="9" s="1"/>
  <c r="O159" i="9" s="1"/>
  <c r="P159" i="9" s="1"/>
  <c r="Q159" i="9" s="1"/>
  <c r="R159" i="9" s="1"/>
  <c r="AQ159" i="9"/>
  <c r="AR159" i="9" s="1"/>
  <c r="AS159" i="9" s="1"/>
  <c r="AT159" i="9" s="1"/>
  <c r="AU159" i="9" s="1"/>
  <c r="A371" i="8"/>
  <c r="B371" i="8" s="1"/>
  <c r="B371" i="22" s="1"/>
  <c r="AQ371" i="9"/>
  <c r="AR371" i="9" s="1"/>
  <c r="AS371" i="9" s="1"/>
  <c r="AT371" i="9" s="1"/>
  <c r="AU371" i="9" s="1"/>
  <c r="AE371" i="9"/>
  <c r="AF371" i="9" s="1"/>
  <c r="AG371" i="9" s="1"/>
  <c r="AH371" i="9" s="1"/>
  <c r="AI371" i="9" s="1"/>
  <c r="AJ371" i="9" s="1"/>
  <c r="AK371" i="9" s="1"/>
  <c r="AL371" i="9" s="1"/>
  <c r="AM371" i="9" s="1"/>
  <c r="AN371" i="9" s="1"/>
  <c r="AO371" i="9" s="1"/>
  <c r="AP371" i="9" s="1"/>
  <c r="S371" i="9"/>
  <c r="T371" i="9" s="1"/>
  <c r="U371" i="9" s="1"/>
  <c r="V371" i="9" s="1"/>
  <c r="W371" i="9" s="1"/>
  <c r="X371" i="9" s="1"/>
  <c r="Y371" i="9" s="1"/>
  <c r="Z371" i="9" s="1"/>
  <c r="AA371" i="9" s="1"/>
  <c r="AB371" i="9" s="1"/>
  <c r="AC371" i="9" s="1"/>
  <c r="AD371" i="9" s="1"/>
  <c r="S363" i="9"/>
  <c r="T363" i="9" s="1"/>
  <c r="U363" i="9" s="1"/>
  <c r="V363" i="9" s="1"/>
  <c r="W363" i="9" s="1"/>
  <c r="X363" i="9" s="1"/>
  <c r="Y363" i="9" s="1"/>
  <c r="Z363" i="9" s="1"/>
  <c r="AA363" i="9" s="1"/>
  <c r="AB363" i="9" s="1"/>
  <c r="AC363" i="9" s="1"/>
  <c r="AD363" i="9" s="1"/>
  <c r="AQ396" i="9"/>
  <c r="AR396" i="9" s="1"/>
  <c r="AS396" i="9" s="1"/>
  <c r="AT396" i="9" s="1"/>
  <c r="AU396" i="9" s="1"/>
  <c r="AE64" i="9"/>
  <c r="AF64" i="9" s="1"/>
  <c r="AG64" i="9" s="1"/>
  <c r="AH64" i="9" s="1"/>
  <c r="AI64" i="9" s="1"/>
  <c r="AJ64" i="9" s="1"/>
  <c r="AK64" i="9" s="1"/>
  <c r="AL64" i="9" s="1"/>
  <c r="AM64" i="9" s="1"/>
  <c r="AN64" i="9" s="1"/>
  <c r="AO64" i="9" s="1"/>
  <c r="AP64" i="9" s="1"/>
  <c r="S278" i="9"/>
  <c r="T278" i="9" s="1"/>
  <c r="U278" i="9" s="1"/>
  <c r="V278" i="9" s="1"/>
  <c r="W278" i="9" s="1"/>
  <c r="X278" i="9" s="1"/>
  <c r="Y278" i="9" s="1"/>
  <c r="Z278" i="9" s="1"/>
  <c r="AA278" i="9" s="1"/>
  <c r="AB278" i="9" s="1"/>
  <c r="AC278" i="9" s="1"/>
  <c r="AD278" i="9" s="1"/>
  <c r="G292" i="9"/>
  <c r="H292" i="9" s="1"/>
  <c r="I292" i="9" s="1"/>
  <c r="J292" i="9" s="1"/>
  <c r="K292" i="9" s="1"/>
  <c r="L292" i="9" s="1"/>
  <c r="M292" i="9" s="1"/>
  <c r="N292" i="9" s="1"/>
  <c r="O292" i="9" s="1"/>
  <c r="P292" i="9" s="1"/>
  <c r="Q292" i="9" s="1"/>
  <c r="R292" i="9" s="1"/>
  <c r="AE259" i="9"/>
  <c r="AF259" i="9" s="1"/>
  <c r="AG259" i="9" s="1"/>
  <c r="AH259" i="9" s="1"/>
  <c r="AI259" i="9" s="1"/>
  <c r="AJ259" i="9" s="1"/>
  <c r="AK259" i="9" s="1"/>
  <c r="AL259" i="9" s="1"/>
  <c r="AM259" i="9" s="1"/>
  <c r="AN259" i="9" s="1"/>
  <c r="AO259" i="9" s="1"/>
  <c r="AP259" i="9" s="1"/>
  <c r="AQ288" i="9"/>
  <c r="AR288" i="9" s="1"/>
  <c r="AS288" i="9" s="1"/>
  <c r="AT288" i="9" s="1"/>
  <c r="AU288" i="9" s="1"/>
  <c r="G174" i="9"/>
  <c r="H174" i="9" s="1"/>
  <c r="I174" i="9" s="1"/>
  <c r="J174" i="9" s="1"/>
  <c r="K174" i="9" s="1"/>
  <c r="L174" i="9" s="1"/>
  <c r="M174" i="9" s="1"/>
  <c r="N174" i="9" s="1"/>
  <c r="O174" i="9" s="1"/>
  <c r="P174" i="9" s="1"/>
  <c r="Q174" i="9" s="1"/>
  <c r="R174" i="9" s="1"/>
  <c r="AE320" i="9"/>
  <c r="AF320" i="9" s="1"/>
  <c r="AG320" i="9" s="1"/>
  <c r="AH320" i="9" s="1"/>
  <c r="AI320" i="9" s="1"/>
  <c r="AJ320" i="9" s="1"/>
  <c r="AK320" i="9" s="1"/>
  <c r="AL320" i="9" s="1"/>
  <c r="AM320" i="9" s="1"/>
  <c r="AN320" i="9" s="1"/>
  <c r="AO320" i="9" s="1"/>
  <c r="AP320" i="9" s="1"/>
  <c r="G396" i="9"/>
  <c r="H396" i="9" s="1"/>
  <c r="I396" i="9" s="1"/>
  <c r="J396" i="9" s="1"/>
  <c r="K396" i="9" s="1"/>
  <c r="L396" i="9" s="1"/>
  <c r="M396" i="9" s="1"/>
  <c r="N396" i="9" s="1"/>
  <c r="O396" i="9" s="1"/>
  <c r="P396" i="9" s="1"/>
  <c r="Q396" i="9" s="1"/>
  <c r="R396" i="9" s="1"/>
  <c r="AQ278" i="9"/>
  <c r="AR278" i="9" s="1"/>
  <c r="AS278" i="9" s="1"/>
  <c r="AT278" i="9" s="1"/>
  <c r="AU278" i="9" s="1"/>
  <c r="G246" i="9"/>
  <c r="H246" i="9" s="1"/>
  <c r="I246" i="9" s="1"/>
  <c r="J246" i="9" s="1"/>
  <c r="K246" i="9" s="1"/>
  <c r="L246" i="9" s="1"/>
  <c r="M246" i="9" s="1"/>
  <c r="N246" i="9" s="1"/>
  <c r="O246" i="9" s="1"/>
  <c r="P246" i="9" s="1"/>
  <c r="Q246" i="9" s="1"/>
  <c r="R246" i="9" s="1"/>
  <c r="S192" i="9"/>
  <c r="T192" i="9" s="1"/>
  <c r="U192" i="9" s="1"/>
  <c r="V192" i="9" s="1"/>
  <c r="W192" i="9" s="1"/>
  <c r="X192" i="9" s="1"/>
  <c r="Y192" i="9" s="1"/>
  <c r="Z192" i="9" s="1"/>
  <c r="AA192" i="9" s="1"/>
  <c r="AB192" i="9" s="1"/>
  <c r="AC192" i="9" s="1"/>
  <c r="AD192" i="9" s="1"/>
  <c r="G288" i="9"/>
  <c r="H288" i="9" s="1"/>
  <c r="I288" i="9" s="1"/>
  <c r="J288" i="9" s="1"/>
  <c r="K288" i="9" s="1"/>
  <c r="L288" i="9" s="1"/>
  <c r="M288" i="9" s="1"/>
  <c r="N288" i="9" s="1"/>
  <c r="O288" i="9" s="1"/>
  <c r="P288" i="9" s="1"/>
  <c r="Q288" i="9" s="1"/>
  <c r="R288" i="9" s="1"/>
  <c r="A153" i="8"/>
  <c r="B153" i="8" s="1"/>
  <c r="B153" i="22" s="1"/>
  <c r="S292" i="9"/>
  <c r="T292" i="9" s="1"/>
  <c r="U292" i="9" s="1"/>
  <c r="V292" i="9" s="1"/>
  <c r="W292" i="9" s="1"/>
  <c r="X292" i="9" s="1"/>
  <c r="Y292" i="9" s="1"/>
  <c r="Z292" i="9" s="1"/>
  <c r="AA292" i="9" s="1"/>
  <c r="AB292" i="9" s="1"/>
  <c r="AC292" i="9" s="1"/>
  <c r="AD292" i="9" s="1"/>
  <c r="A40" i="8"/>
  <c r="B40" i="8" s="1"/>
  <c r="B40" i="22" s="1"/>
  <c r="AQ40" i="9"/>
  <c r="AR40" i="9" s="1"/>
  <c r="AS40" i="9" s="1"/>
  <c r="AT40" i="9" s="1"/>
  <c r="AU40" i="9" s="1"/>
  <c r="S40" i="9"/>
  <c r="T40" i="9" s="1"/>
  <c r="U40" i="9" s="1"/>
  <c r="V40" i="9" s="1"/>
  <c r="W40" i="9" s="1"/>
  <c r="X40" i="9" s="1"/>
  <c r="Y40" i="9" s="1"/>
  <c r="Z40" i="9" s="1"/>
  <c r="AA40" i="9" s="1"/>
  <c r="AB40" i="9" s="1"/>
  <c r="AC40" i="9" s="1"/>
  <c r="AD40" i="9" s="1"/>
  <c r="H40" i="9"/>
  <c r="I40" i="9" s="1"/>
  <c r="J40" i="9" s="1"/>
  <c r="K40" i="9" s="1"/>
  <c r="L40" i="9" s="1"/>
  <c r="M40" i="9" s="1"/>
  <c r="N40" i="9" s="1"/>
  <c r="O40" i="9" s="1"/>
  <c r="P40" i="9" s="1"/>
  <c r="Q40" i="9" s="1"/>
  <c r="R40" i="9" s="1"/>
  <c r="AQ301" i="9"/>
  <c r="AR301" i="9" s="1"/>
  <c r="AS301" i="9" s="1"/>
  <c r="AT301" i="9" s="1"/>
  <c r="AU301" i="9" s="1"/>
  <c r="G301" i="9"/>
  <c r="H301" i="9" s="1"/>
  <c r="I301" i="9" s="1"/>
  <c r="J301" i="9" s="1"/>
  <c r="K301" i="9" s="1"/>
  <c r="L301" i="9" s="1"/>
  <c r="M301" i="9" s="1"/>
  <c r="N301" i="9" s="1"/>
  <c r="O301" i="9" s="1"/>
  <c r="P301" i="9" s="1"/>
  <c r="Q301" i="9" s="1"/>
  <c r="R301" i="9" s="1"/>
  <c r="S301" i="9"/>
  <c r="T301" i="9" s="1"/>
  <c r="U301" i="9" s="1"/>
  <c r="V301" i="9" s="1"/>
  <c r="W301" i="9" s="1"/>
  <c r="X301" i="9" s="1"/>
  <c r="Y301" i="9" s="1"/>
  <c r="Z301" i="9" s="1"/>
  <c r="AA301" i="9" s="1"/>
  <c r="AB301" i="9" s="1"/>
  <c r="AC301" i="9" s="1"/>
  <c r="AD301" i="9" s="1"/>
  <c r="S304" i="9"/>
  <c r="T304" i="9" s="1"/>
  <c r="U304" i="9" s="1"/>
  <c r="V304" i="9" s="1"/>
  <c r="W304" i="9" s="1"/>
  <c r="X304" i="9" s="1"/>
  <c r="Y304" i="9" s="1"/>
  <c r="Z304" i="9" s="1"/>
  <c r="AA304" i="9" s="1"/>
  <c r="AB304" i="9" s="1"/>
  <c r="AC304" i="9" s="1"/>
  <c r="AD304" i="9" s="1"/>
  <c r="AQ304" i="9"/>
  <c r="AR304" i="9" s="1"/>
  <c r="AS304" i="9" s="1"/>
  <c r="AT304" i="9" s="1"/>
  <c r="AU304" i="9" s="1"/>
  <c r="AE70" i="9"/>
  <c r="AF70" i="9" s="1"/>
  <c r="AG70" i="9" s="1"/>
  <c r="AH70" i="9" s="1"/>
  <c r="AI70" i="9" s="1"/>
  <c r="AJ70" i="9" s="1"/>
  <c r="AK70" i="9" s="1"/>
  <c r="AL70" i="9" s="1"/>
  <c r="AM70" i="9" s="1"/>
  <c r="AN70" i="9" s="1"/>
  <c r="AO70" i="9" s="1"/>
  <c r="AP70" i="9" s="1"/>
  <c r="A70" i="8"/>
  <c r="B70" i="8" s="1"/>
  <c r="B70" i="22" s="1"/>
  <c r="A117" i="8"/>
  <c r="B117" i="8" s="1"/>
  <c r="B117" i="22" s="1"/>
  <c r="AE117" i="9"/>
  <c r="AF117" i="9" s="1"/>
  <c r="AG117" i="9" s="1"/>
  <c r="AH117" i="9" s="1"/>
  <c r="AI117" i="9" s="1"/>
  <c r="AJ117" i="9" s="1"/>
  <c r="AK117" i="9" s="1"/>
  <c r="AL117" i="9" s="1"/>
  <c r="AM117" i="9" s="1"/>
  <c r="AN117" i="9" s="1"/>
  <c r="AO117" i="9" s="1"/>
  <c r="AP117" i="9" s="1"/>
  <c r="AQ117" i="9"/>
  <c r="AR117" i="9" s="1"/>
  <c r="AS117" i="9" s="1"/>
  <c r="AT117" i="9" s="1"/>
  <c r="AU117" i="9" s="1"/>
  <c r="AE131" i="9"/>
  <c r="AF131" i="9" s="1"/>
  <c r="AG131" i="9" s="1"/>
  <c r="AH131" i="9" s="1"/>
  <c r="AI131" i="9" s="1"/>
  <c r="AJ131" i="9" s="1"/>
  <c r="AK131" i="9" s="1"/>
  <c r="AL131" i="9" s="1"/>
  <c r="AM131" i="9" s="1"/>
  <c r="AN131" i="9" s="1"/>
  <c r="AO131" i="9" s="1"/>
  <c r="AP131" i="9" s="1"/>
  <c r="A131" i="8"/>
  <c r="B131" i="8" s="1"/>
  <c r="B131" i="22" s="1"/>
  <c r="G131" i="9"/>
  <c r="H131" i="9" s="1"/>
  <c r="I131" i="9" s="1"/>
  <c r="J131" i="9" s="1"/>
  <c r="K131" i="9" s="1"/>
  <c r="L131" i="9" s="1"/>
  <c r="M131" i="9" s="1"/>
  <c r="N131" i="9" s="1"/>
  <c r="O131" i="9" s="1"/>
  <c r="P131" i="9" s="1"/>
  <c r="Q131" i="9" s="1"/>
  <c r="R131" i="9" s="1"/>
  <c r="AE215" i="9"/>
  <c r="AF215" i="9" s="1"/>
  <c r="AG215" i="9" s="1"/>
  <c r="AH215" i="9" s="1"/>
  <c r="AI215" i="9" s="1"/>
  <c r="AJ215" i="9" s="1"/>
  <c r="AK215" i="9" s="1"/>
  <c r="AL215" i="9" s="1"/>
  <c r="AM215" i="9" s="1"/>
  <c r="AN215" i="9" s="1"/>
  <c r="AO215" i="9" s="1"/>
  <c r="AP215" i="9" s="1"/>
  <c r="A215" i="8"/>
  <c r="B215" i="8" s="1"/>
  <c r="B215" i="22" s="1"/>
  <c r="G215" i="9"/>
  <c r="H215" i="9" s="1"/>
  <c r="I215" i="9" s="1"/>
  <c r="J215" i="9" s="1"/>
  <c r="K215" i="9" s="1"/>
  <c r="L215" i="9" s="1"/>
  <c r="M215" i="9" s="1"/>
  <c r="N215" i="9" s="1"/>
  <c r="O215" i="9" s="1"/>
  <c r="P215" i="9" s="1"/>
  <c r="Q215" i="9" s="1"/>
  <c r="R215" i="9" s="1"/>
  <c r="S215" i="9"/>
  <c r="T215" i="9" s="1"/>
  <c r="U215" i="9" s="1"/>
  <c r="V215" i="9" s="1"/>
  <c r="W215" i="9" s="1"/>
  <c r="X215" i="9" s="1"/>
  <c r="Y215" i="9" s="1"/>
  <c r="Z215" i="9" s="1"/>
  <c r="AA215" i="9" s="1"/>
  <c r="AB215" i="9" s="1"/>
  <c r="AC215" i="9" s="1"/>
  <c r="AD215" i="9" s="1"/>
  <c r="A197" i="8"/>
  <c r="B197" i="8" s="1"/>
  <c r="B197" i="22" s="1"/>
  <c r="G197" i="9"/>
  <c r="H197" i="9" s="1"/>
  <c r="I197" i="9" s="1"/>
  <c r="J197" i="9" s="1"/>
  <c r="K197" i="9" s="1"/>
  <c r="L197" i="9" s="1"/>
  <c r="M197" i="9" s="1"/>
  <c r="N197" i="9" s="1"/>
  <c r="O197" i="9" s="1"/>
  <c r="P197" i="9" s="1"/>
  <c r="Q197" i="9" s="1"/>
  <c r="R197" i="9" s="1"/>
  <c r="S197" i="9"/>
  <c r="T197" i="9" s="1"/>
  <c r="U197" i="9" s="1"/>
  <c r="V197" i="9" s="1"/>
  <c r="W197" i="9" s="1"/>
  <c r="X197" i="9" s="1"/>
  <c r="Y197" i="9" s="1"/>
  <c r="Z197" i="9" s="1"/>
  <c r="AA197" i="9" s="1"/>
  <c r="AB197" i="9" s="1"/>
  <c r="AC197" i="9" s="1"/>
  <c r="AD197" i="9" s="1"/>
  <c r="AQ197" i="9"/>
  <c r="AR197" i="9" s="1"/>
  <c r="AS197" i="9" s="1"/>
  <c r="AT197" i="9" s="1"/>
  <c r="AU197" i="9" s="1"/>
  <c r="AE216" i="9"/>
  <c r="AF216" i="9" s="1"/>
  <c r="AG216" i="9" s="1"/>
  <c r="AH216" i="9" s="1"/>
  <c r="AI216" i="9" s="1"/>
  <c r="AJ216" i="9" s="1"/>
  <c r="AK216" i="9" s="1"/>
  <c r="AL216" i="9" s="1"/>
  <c r="AM216" i="9" s="1"/>
  <c r="AN216" i="9" s="1"/>
  <c r="AO216" i="9" s="1"/>
  <c r="AP216" i="9" s="1"/>
  <c r="A216" i="8"/>
  <c r="B216" i="8" s="1"/>
  <c r="B216" i="22" s="1"/>
  <c r="S216" i="9"/>
  <c r="T216" i="9" s="1"/>
  <c r="U216" i="9" s="1"/>
  <c r="V216" i="9" s="1"/>
  <c r="W216" i="9" s="1"/>
  <c r="X216" i="9" s="1"/>
  <c r="Y216" i="9" s="1"/>
  <c r="Z216" i="9" s="1"/>
  <c r="AA216" i="9" s="1"/>
  <c r="AB216" i="9" s="1"/>
  <c r="AC216" i="9" s="1"/>
  <c r="AD216" i="9" s="1"/>
  <c r="G216" i="9"/>
  <c r="H216" i="9" s="1"/>
  <c r="I216" i="9" s="1"/>
  <c r="J216" i="9" s="1"/>
  <c r="K216" i="9" s="1"/>
  <c r="L216" i="9" s="1"/>
  <c r="M216" i="9" s="1"/>
  <c r="N216" i="9" s="1"/>
  <c r="O216" i="9" s="1"/>
  <c r="P216" i="9" s="1"/>
  <c r="Q216" i="9" s="1"/>
  <c r="R216" i="9" s="1"/>
  <c r="A342" i="8"/>
  <c r="B342" i="8" s="1"/>
  <c r="B342" i="22" s="1"/>
  <c r="G342" i="9"/>
  <c r="H342" i="9" s="1"/>
  <c r="I342" i="9" s="1"/>
  <c r="J342" i="9" s="1"/>
  <c r="K342" i="9" s="1"/>
  <c r="L342" i="9" s="1"/>
  <c r="M342" i="9" s="1"/>
  <c r="N342" i="9" s="1"/>
  <c r="O342" i="9" s="1"/>
  <c r="P342" i="9" s="1"/>
  <c r="Q342" i="9" s="1"/>
  <c r="R342" i="9" s="1"/>
  <c r="S287" i="9"/>
  <c r="T287" i="9" s="1"/>
  <c r="U287" i="9" s="1"/>
  <c r="V287" i="9" s="1"/>
  <c r="W287" i="9" s="1"/>
  <c r="X287" i="9" s="1"/>
  <c r="Y287" i="9" s="1"/>
  <c r="Z287" i="9" s="1"/>
  <c r="AA287" i="9" s="1"/>
  <c r="AB287" i="9" s="1"/>
  <c r="AC287" i="9" s="1"/>
  <c r="AD287" i="9" s="1"/>
  <c r="AQ287" i="9"/>
  <c r="AR287" i="9" s="1"/>
  <c r="AS287" i="9" s="1"/>
  <c r="AT287" i="9" s="1"/>
  <c r="AU287" i="9" s="1"/>
  <c r="G287" i="9"/>
  <c r="H287" i="9" s="1"/>
  <c r="I287" i="9" s="1"/>
  <c r="J287" i="9" s="1"/>
  <c r="K287" i="9" s="1"/>
  <c r="L287" i="9" s="1"/>
  <c r="M287" i="9" s="1"/>
  <c r="N287" i="9" s="1"/>
  <c r="O287" i="9" s="1"/>
  <c r="P287" i="9" s="1"/>
  <c r="Q287" i="9" s="1"/>
  <c r="R287" i="9" s="1"/>
  <c r="S275" i="9"/>
  <c r="T275" i="9" s="1"/>
  <c r="U275" i="9" s="1"/>
  <c r="V275" i="9" s="1"/>
  <c r="W275" i="9" s="1"/>
  <c r="X275" i="9" s="1"/>
  <c r="Y275" i="9" s="1"/>
  <c r="Z275" i="9" s="1"/>
  <c r="AA275" i="9" s="1"/>
  <c r="AB275" i="9" s="1"/>
  <c r="AC275" i="9" s="1"/>
  <c r="AD275" i="9" s="1"/>
  <c r="AQ275" i="9"/>
  <c r="AR275" i="9" s="1"/>
  <c r="AS275" i="9" s="1"/>
  <c r="AT275" i="9" s="1"/>
  <c r="AU275" i="9" s="1"/>
  <c r="G275" i="9"/>
  <c r="H275" i="9" s="1"/>
  <c r="I275" i="9" s="1"/>
  <c r="J275" i="9" s="1"/>
  <c r="K275" i="9" s="1"/>
  <c r="L275" i="9" s="1"/>
  <c r="M275" i="9" s="1"/>
  <c r="N275" i="9" s="1"/>
  <c r="O275" i="9" s="1"/>
  <c r="P275" i="9" s="1"/>
  <c r="Q275" i="9" s="1"/>
  <c r="R275" i="9" s="1"/>
  <c r="G405" i="9"/>
  <c r="H405" i="9" s="1"/>
  <c r="I405" i="9" s="1"/>
  <c r="J405" i="9" s="1"/>
  <c r="K405" i="9" s="1"/>
  <c r="L405" i="9" s="1"/>
  <c r="M405" i="9" s="1"/>
  <c r="N405" i="9" s="1"/>
  <c r="O405" i="9" s="1"/>
  <c r="P405" i="9" s="1"/>
  <c r="Q405" i="9" s="1"/>
  <c r="R405" i="9" s="1"/>
  <c r="S405" i="9"/>
  <c r="T405" i="9" s="1"/>
  <c r="U405" i="9" s="1"/>
  <c r="V405" i="9" s="1"/>
  <c r="W405" i="9" s="1"/>
  <c r="X405" i="9" s="1"/>
  <c r="Y405" i="9" s="1"/>
  <c r="Z405" i="9" s="1"/>
  <c r="AA405" i="9" s="1"/>
  <c r="AB405" i="9" s="1"/>
  <c r="AC405" i="9" s="1"/>
  <c r="AD405" i="9" s="1"/>
  <c r="AE405" i="9"/>
  <c r="AF405" i="9" s="1"/>
  <c r="AG405" i="9" s="1"/>
  <c r="AH405" i="9" s="1"/>
  <c r="AI405" i="9" s="1"/>
  <c r="AJ405" i="9" s="1"/>
  <c r="AK405" i="9" s="1"/>
  <c r="AL405" i="9" s="1"/>
  <c r="AM405" i="9" s="1"/>
  <c r="AN405" i="9" s="1"/>
  <c r="AO405" i="9" s="1"/>
  <c r="AP405" i="9" s="1"/>
  <c r="G61" i="9"/>
  <c r="H61" i="9" s="1"/>
  <c r="I61" i="9" s="1"/>
  <c r="J61" i="9" s="1"/>
  <c r="K61" i="9" s="1"/>
  <c r="L61" i="9" s="1"/>
  <c r="M61" i="9" s="1"/>
  <c r="N61" i="9" s="1"/>
  <c r="O61" i="9" s="1"/>
  <c r="P61" i="9" s="1"/>
  <c r="Q61" i="9" s="1"/>
  <c r="R61" i="9" s="1"/>
  <c r="AQ61" i="9"/>
  <c r="AR61" i="9" s="1"/>
  <c r="AS61" i="9" s="1"/>
  <c r="AT61" i="9" s="1"/>
  <c r="AU61" i="9" s="1"/>
  <c r="S218" i="9"/>
  <c r="T218" i="9" s="1"/>
  <c r="U218" i="9" s="1"/>
  <c r="V218" i="9" s="1"/>
  <c r="W218" i="9" s="1"/>
  <c r="X218" i="9" s="1"/>
  <c r="Y218" i="9" s="1"/>
  <c r="Z218" i="9" s="1"/>
  <c r="AA218" i="9" s="1"/>
  <c r="AB218" i="9" s="1"/>
  <c r="AC218" i="9" s="1"/>
  <c r="AD218" i="9" s="1"/>
  <c r="AQ218" i="9"/>
  <c r="AR218" i="9" s="1"/>
  <c r="AS218" i="9" s="1"/>
  <c r="AT218" i="9" s="1"/>
  <c r="AU218" i="9" s="1"/>
  <c r="G218" i="9"/>
  <c r="H218" i="9" s="1"/>
  <c r="I218" i="9" s="1"/>
  <c r="J218" i="9" s="1"/>
  <c r="K218" i="9" s="1"/>
  <c r="L218" i="9" s="1"/>
  <c r="M218" i="9" s="1"/>
  <c r="N218" i="9" s="1"/>
  <c r="O218" i="9" s="1"/>
  <c r="P218" i="9" s="1"/>
  <c r="Q218" i="9" s="1"/>
  <c r="R218" i="9" s="1"/>
  <c r="AE127" i="9"/>
  <c r="AF127" i="9" s="1"/>
  <c r="AG127" i="9" s="1"/>
  <c r="AH127" i="9" s="1"/>
  <c r="AI127" i="9" s="1"/>
  <c r="AJ127" i="9" s="1"/>
  <c r="AK127" i="9" s="1"/>
  <c r="AL127" i="9" s="1"/>
  <c r="AM127" i="9" s="1"/>
  <c r="AN127" i="9" s="1"/>
  <c r="AO127" i="9" s="1"/>
  <c r="AP127" i="9" s="1"/>
  <c r="A127" i="8"/>
  <c r="B127" i="8" s="1"/>
  <c r="B127" i="22" s="1"/>
  <c r="S127" i="9"/>
  <c r="T127" i="9" s="1"/>
  <c r="U127" i="9" s="1"/>
  <c r="V127" i="9" s="1"/>
  <c r="W127" i="9" s="1"/>
  <c r="X127" i="9" s="1"/>
  <c r="Y127" i="9" s="1"/>
  <c r="Z127" i="9" s="1"/>
  <c r="AA127" i="9" s="1"/>
  <c r="AB127" i="9" s="1"/>
  <c r="AC127" i="9" s="1"/>
  <c r="AD127" i="9" s="1"/>
  <c r="A212" i="8"/>
  <c r="B212" i="8" s="1"/>
  <c r="B212" i="22" s="1"/>
  <c r="G212" i="9"/>
  <c r="H212" i="9" s="1"/>
  <c r="I212" i="9" s="1"/>
  <c r="J212" i="9" s="1"/>
  <c r="K212" i="9" s="1"/>
  <c r="L212" i="9" s="1"/>
  <c r="M212" i="9" s="1"/>
  <c r="N212" i="9" s="1"/>
  <c r="O212" i="9" s="1"/>
  <c r="P212" i="9" s="1"/>
  <c r="Q212" i="9" s="1"/>
  <c r="R212" i="9" s="1"/>
  <c r="AE212" i="9"/>
  <c r="AF212" i="9" s="1"/>
  <c r="AG212" i="9" s="1"/>
  <c r="AH212" i="9" s="1"/>
  <c r="AI212" i="9" s="1"/>
  <c r="AJ212" i="9" s="1"/>
  <c r="AK212" i="9" s="1"/>
  <c r="AL212" i="9" s="1"/>
  <c r="AM212" i="9" s="1"/>
  <c r="AN212" i="9" s="1"/>
  <c r="AO212" i="9" s="1"/>
  <c r="AP212" i="9" s="1"/>
  <c r="S212" i="9"/>
  <c r="T212" i="9" s="1"/>
  <c r="U212" i="9" s="1"/>
  <c r="V212" i="9" s="1"/>
  <c r="W212" i="9" s="1"/>
  <c r="X212" i="9" s="1"/>
  <c r="Y212" i="9" s="1"/>
  <c r="Z212" i="9" s="1"/>
  <c r="AA212" i="9" s="1"/>
  <c r="AB212" i="9" s="1"/>
  <c r="AC212" i="9" s="1"/>
  <c r="AD212" i="9" s="1"/>
  <c r="G376" i="9"/>
  <c r="H376" i="9" s="1"/>
  <c r="I376" i="9" s="1"/>
  <c r="J376" i="9" s="1"/>
  <c r="K376" i="9" s="1"/>
  <c r="L376" i="9" s="1"/>
  <c r="M376" i="9" s="1"/>
  <c r="N376" i="9" s="1"/>
  <c r="O376" i="9" s="1"/>
  <c r="P376" i="9" s="1"/>
  <c r="Q376" i="9" s="1"/>
  <c r="R376" i="9" s="1"/>
  <c r="AE376" i="9"/>
  <c r="AF376" i="9" s="1"/>
  <c r="AG376" i="9" s="1"/>
  <c r="AH376" i="9" s="1"/>
  <c r="AI376" i="9" s="1"/>
  <c r="AJ376" i="9" s="1"/>
  <c r="AK376" i="9" s="1"/>
  <c r="AL376" i="9" s="1"/>
  <c r="AM376" i="9" s="1"/>
  <c r="AN376" i="9" s="1"/>
  <c r="AO376" i="9" s="1"/>
  <c r="AP376" i="9" s="1"/>
  <c r="G293" i="9"/>
  <c r="H293" i="9" s="1"/>
  <c r="I293" i="9" s="1"/>
  <c r="J293" i="9" s="1"/>
  <c r="K293" i="9" s="1"/>
  <c r="L293" i="9" s="1"/>
  <c r="M293" i="9" s="1"/>
  <c r="N293" i="9" s="1"/>
  <c r="O293" i="9" s="1"/>
  <c r="P293" i="9" s="1"/>
  <c r="Q293" i="9" s="1"/>
  <c r="R293" i="9" s="1"/>
  <c r="S293" i="9"/>
  <c r="T293" i="9" s="1"/>
  <c r="U293" i="9" s="1"/>
  <c r="V293" i="9" s="1"/>
  <c r="W293" i="9" s="1"/>
  <c r="X293" i="9" s="1"/>
  <c r="Y293" i="9" s="1"/>
  <c r="Z293" i="9" s="1"/>
  <c r="AA293" i="9" s="1"/>
  <c r="AB293" i="9" s="1"/>
  <c r="AC293" i="9" s="1"/>
  <c r="AD293" i="9" s="1"/>
  <c r="AE248" i="9"/>
  <c r="AF248" i="9" s="1"/>
  <c r="AG248" i="9" s="1"/>
  <c r="AH248" i="9" s="1"/>
  <c r="AI248" i="9" s="1"/>
  <c r="AJ248" i="9" s="1"/>
  <c r="AK248" i="9" s="1"/>
  <c r="AL248" i="9" s="1"/>
  <c r="AM248" i="9" s="1"/>
  <c r="AN248" i="9" s="1"/>
  <c r="AO248" i="9" s="1"/>
  <c r="AP248" i="9" s="1"/>
  <c r="G248" i="9"/>
  <c r="H248" i="9" s="1"/>
  <c r="I248" i="9" s="1"/>
  <c r="J248" i="9" s="1"/>
  <c r="K248" i="9" s="1"/>
  <c r="L248" i="9" s="1"/>
  <c r="M248" i="9" s="1"/>
  <c r="N248" i="9" s="1"/>
  <c r="O248" i="9" s="1"/>
  <c r="P248" i="9" s="1"/>
  <c r="Q248" i="9" s="1"/>
  <c r="R248" i="9" s="1"/>
  <c r="AQ248" i="9"/>
  <c r="AR248" i="9" s="1"/>
  <c r="AS248" i="9" s="1"/>
  <c r="AT248" i="9" s="1"/>
  <c r="AU248" i="9" s="1"/>
  <c r="AE308" i="9"/>
  <c r="AF308" i="9" s="1"/>
  <c r="AG308" i="9" s="1"/>
  <c r="AH308" i="9" s="1"/>
  <c r="AI308" i="9" s="1"/>
  <c r="AJ308" i="9" s="1"/>
  <c r="AK308" i="9" s="1"/>
  <c r="AL308" i="9" s="1"/>
  <c r="AM308" i="9" s="1"/>
  <c r="AN308" i="9" s="1"/>
  <c r="AO308" i="9" s="1"/>
  <c r="AP308" i="9" s="1"/>
  <c r="G308" i="9"/>
  <c r="H308" i="9" s="1"/>
  <c r="I308" i="9" s="1"/>
  <c r="J308" i="9" s="1"/>
  <c r="K308" i="9" s="1"/>
  <c r="L308" i="9" s="1"/>
  <c r="M308" i="9" s="1"/>
  <c r="N308" i="9" s="1"/>
  <c r="O308" i="9" s="1"/>
  <c r="P308" i="9" s="1"/>
  <c r="Q308" i="9" s="1"/>
  <c r="R308" i="9" s="1"/>
  <c r="A114" i="8"/>
  <c r="B114" i="8" s="1"/>
  <c r="B114" i="22" s="1"/>
  <c r="G114" i="9"/>
  <c r="H114" i="9" s="1"/>
  <c r="I114" i="9" s="1"/>
  <c r="J114" i="9" s="1"/>
  <c r="K114" i="9" s="1"/>
  <c r="L114" i="9" s="1"/>
  <c r="M114" i="9" s="1"/>
  <c r="N114" i="9" s="1"/>
  <c r="O114" i="9" s="1"/>
  <c r="P114" i="9" s="1"/>
  <c r="Q114" i="9" s="1"/>
  <c r="R114" i="9" s="1"/>
  <c r="S114" i="9"/>
  <c r="T114" i="9" s="1"/>
  <c r="U114" i="9" s="1"/>
  <c r="V114" i="9" s="1"/>
  <c r="W114" i="9" s="1"/>
  <c r="X114" i="9" s="1"/>
  <c r="Y114" i="9" s="1"/>
  <c r="Z114" i="9" s="1"/>
  <c r="AA114" i="9" s="1"/>
  <c r="AB114" i="9" s="1"/>
  <c r="AC114" i="9" s="1"/>
  <c r="AD114" i="9" s="1"/>
  <c r="AE114" i="9"/>
  <c r="AF114" i="9" s="1"/>
  <c r="AG114" i="9" s="1"/>
  <c r="AH114" i="9" s="1"/>
  <c r="AI114" i="9" s="1"/>
  <c r="AJ114" i="9" s="1"/>
  <c r="AK114" i="9" s="1"/>
  <c r="AL114" i="9" s="1"/>
  <c r="AM114" i="9" s="1"/>
  <c r="AN114" i="9" s="1"/>
  <c r="AO114" i="9" s="1"/>
  <c r="AP114" i="9" s="1"/>
  <c r="AQ114" i="9"/>
  <c r="AR114" i="9" s="1"/>
  <c r="AS114" i="9" s="1"/>
  <c r="AT114" i="9" s="1"/>
  <c r="AU114" i="9" s="1"/>
  <c r="G296" i="9"/>
  <c r="H296" i="9" s="1"/>
  <c r="I296" i="9" s="1"/>
  <c r="J296" i="9" s="1"/>
  <c r="K296" i="9" s="1"/>
  <c r="L296" i="9" s="1"/>
  <c r="M296" i="9" s="1"/>
  <c r="N296" i="9" s="1"/>
  <c r="O296" i="9" s="1"/>
  <c r="P296" i="9" s="1"/>
  <c r="Q296" i="9" s="1"/>
  <c r="R296" i="9" s="1"/>
  <c r="S296" i="9"/>
  <c r="T296" i="9" s="1"/>
  <c r="U296" i="9" s="1"/>
  <c r="V296" i="9" s="1"/>
  <c r="W296" i="9" s="1"/>
  <c r="X296" i="9" s="1"/>
  <c r="Y296" i="9" s="1"/>
  <c r="Z296" i="9" s="1"/>
  <c r="AA296" i="9" s="1"/>
  <c r="AB296" i="9" s="1"/>
  <c r="AC296" i="9" s="1"/>
  <c r="AD296" i="9" s="1"/>
  <c r="AQ296" i="9"/>
  <c r="AR296" i="9" s="1"/>
  <c r="AS296" i="9" s="1"/>
  <c r="AT296" i="9" s="1"/>
  <c r="AU296" i="9" s="1"/>
  <c r="A109" i="8"/>
  <c r="B109" i="8" s="1"/>
  <c r="B109" i="22" s="1"/>
  <c r="G225" i="9"/>
  <c r="H225" i="9" s="1"/>
  <c r="I225" i="9" s="1"/>
  <c r="J225" i="9" s="1"/>
  <c r="K225" i="9" s="1"/>
  <c r="L225" i="9" s="1"/>
  <c r="M225" i="9" s="1"/>
  <c r="N225" i="9" s="1"/>
  <c r="O225" i="9" s="1"/>
  <c r="P225" i="9" s="1"/>
  <c r="Q225" i="9" s="1"/>
  <c r="R225" i="9" s="1"/>
  <c r="AQ225" i="9"/>
  <c r="AR225" i="9" s="1"/>
  <c r="AS225" i="9" s="1"/>
  <c r="AT225" i="9" s="1"/>
  <c r="AU225" i="9" s="1"/>
  <c r="AE225" i="9"/>
  <c r="AF225" i="9" s="1"/>
  <c r="AG225" i="9" s="1"/>
  <c r="AH225" i="9" s="1"/>
  <c r="AI225" i="9" s="1"/>
  <c r="AJ225" i="9" s="1"/>
  <c r="AK225" i="9" s="1"/>
  <c r="AL225" i="9" s="1"/>
  <c r="AM225" i="9" s="1"/>
  <c r="AN225" i="9" s="1"/>
  <c r="AO225" i="9" s="1"/>
  <c r="AP225" i="9" s="1"/>
  <c r="AE391" i="9"/>
  <c r="AF391" i="9" s="1"/>
  <c r="AG391" i="9" s="1"/>
  <c r="AH391" i="9" s="1"/>
  <c r="AI391" i="9" s="1"/>
  <c r="AJ391" i="9" s="1"/>
  <c r="AK391" i="9" s="1"/>
  <c r="AL391" i="9" s="1"/>
  <c r="AM391" i="9" s="1"/>
  <c r="AN391" i="9" s="1"/>
  <c r="AO391" i="9" s="1"/>
  <c r="AP391" i="9" s="1"/>
  <c r="G391" i="9"/>
  <c r="H391" i="9" s="1"/>
  <c r="I391" i="9" s="1"/>
  <c r="J391" i="9" s="1"/>
  <c r="K391" i="9" s="1"/>
  <c r="L391" i="9" s="1"/>
  <c r="M391" i="9" s="1"/>
  <c r="N391" i="9" s="1"/>
  <c r="O391" i="9" s="1"/>
  <c r="P391" i="9" s="1"/>
  <c r="Q391" i="9" s="1"/>
  <c r="R391" i="9" s="1"/>
  <c r="AQ391" i="9"/>
  <c r="AR391" i="9" s="1"/>
  <c r="AS391" i="9" s="1"/>
  <c r="AT391" i="9" s="1"/>
  <c r="AU391" i="9" s="1"/>
  <c r="A121" i="8"/>
  <c r="B121" i="8" s="1"/>
  <c r="B121" i="22" s="1"/>
  <c r="G121" i="9"/>
  <c r="H121" i="9" s="1"/>
  <c r="I121" i="9" s="1"/>
  <c r="J121" i="9" s="1"/>
  <c r="K121" i="9" s="1"/>
  <c r="L121" i="9" s="1"/>
  <c r="M121" i="9" s="1"/>
  <c r="N121" i="9" s="1"/>
  <c r="O121" i="9" s="1"/>
  <c r="P121" i="9" s="1"/>
  <c r="Q121" i="9" s="1"/>
  <c r="R121" i="9" s="1"/>
  <c r="S121" i="9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239" i="8"/>
  <c r="B239" i="8" s="1"/>
  <c r="B239" i="22" s="1"/>
  <c r="AQ239" i="9"/>
  <c r="AR239" i="9" s="1"/>
  <c r="AS239" i="9" s="1"/>
  <c r="AT239" i="9" s="1"/>
  <c r="AU239" i="9" s="1"/>
  <c r="G239" i="9"/>
  <c r="H239" i="9" s="1"/>
  <c r="I239" i="9" s="1"/>
  <c r="J239" i="9" s="1"/>
  <c r="K239" i="9" s="1"/>
  <c r="L239" i="9" s="1"/>
  <c r="M239" i="9" s="1"/>
  <c r="N239" i="9" s="1"/>
  <c r="O239" i="9" s="1"/>
  <c r="P239" i="9" s="1"/>
  <c r="Q239" i="9" s="1"/>
  <c r="R239" i="9" s="1"/>
  <c r="AE239" i="9"/>
  <c r="AF239" i="9" s="1"/>
  <c r="AG239" i="9" s="1"/>
  <c r="AH239" i="9" s="1"/>
  <c r="AI239" i="9" s="1"/>
  <c r="AJ239" i="9" s="1"/>
  <c r="AK239" i="9" s="1"/>
  <c r="AL239" i="9" s="1"/>
  <c r="AM239" i="9" s="1"/>
  <c r="AN239" i="9" s="1"/>
  <c r="AO239" i="9" s="1"/>
  <c r="AP239" i="9" s="1"/>
  <c r="AE200" i="9"/>
  <c r="AF200" i="9" s="1"/>
  <c r="AG200" i="9" s="1"/>
  <c r="AH200" i="9" s="1"/>
  <c r="AI200" i="9" s="1"/>
  <c r="AJ200" i="9" s="1"/>
  <c r="AK200" i="9" s="1"/>
  <c r="AL200" i="9" s="1"/>
  <c r="AM200" i="9" s="1"/>
  <c r="AN200" i="9" s="1"/>
  <c r="AO200" i="9" s="1"/>
  <c r="AP200" i="9" s="1"/>
  <c r="AQ200" i="9"/>
  <c r="AR200" i="9" s="1"/>
  <c r="AS200" i="9" s="1"/>
  <c r="AT200" i="9" s="1"/>
  <c r="AU200" i="9" s="1"/>
  <c r="AQ306" i="9"/>
  <c r="AR306" i="9" s="1"/>
  <c r="AS306" i="9" s="1"/>
  <c r="AT306" i="9" s="1"/>
  <c r="AU306" i="9" s="1"/>
  <c r="A306" i="8"/>
  <c r="AE54" i="9"/>
  <c r="AF54" i="9" s="1"/>
  <c r="AG54" i="9" s="1"/>
  <c r="AH54" i="9" s="1"/>
  <c r="AI54" i="9" s="1"/>
  <c r="AJ54" i="9" s="1"/>
  <c r="AK54" i="9" s="1"/>
  <c r="AL54" i="9" s="1"/>
  <c r="AM54" i="9" s="1"/>
  <c r="AN54" i="9" s="1"/>
  <c r="AO54" i="9" s="1"/>
  <c r="AP54" i="9" s="1"/>
  <c r="G54" i="9"/>
  <c r="H54" i="9" s="1"/>
  <c r="I54" i="9" s="1"/>
  <c r="J54" i="9" s="1"/>
  <c r="K54" i="9" s="1"/>
  <c r="L54" i="9" s="1"/>
  <c r="M54" i="9" s="1"/>
  <c r="N54" i="9" s="1"/>
  <c r="O54" i="9" s="1"/>
  <c r="P54" i="9" s="1"/>
  <c r="Q54" i="9" s="1"/>
  <c r="R54" i="9" s="1"/>
  <c r="AQ374" i="9"/>
  <c r="AR374" i="9" s="1"/>
  <c r="AS374" i="9" s="1"/>
  <c r="AT374" i="9" s="1"/>
  <c r="AU374" i="9" s="1"/>
  <c r="AE374" i="9"/>
  <c r="AF374" i="9" s="1"/>
  <c r="AG374" i="9" s="1"/>
  <c r="AH374" i="9" s="1"/>
  <c r="AI374" i="9" s="1"/>
  <c r="AJ374" i="9" s="1"/>
  <c r="AK374" i="9" s="1"/>
  <c r="AL374" i="9" s="1"/>
  <c r="AM374" i="9" s="1"/>
  <c r="AN374" i="9" s="1"/>
  <c r="AO374" i="9" s="1"/>
  <c r="AP374" i="9" s="1"/>
  <c r="A374" i="8"/>
  <c r="B374" i="8" s="1"/>
  <c r="B374" i="22" s="1"/>
  <c r="G219" i="9"/>
  <c r="H219" i="9" s="1"/>
  <c r="I219" i="9" s="1"/>
  <c r="J219" i="9" s="1"/>
  <c r="K219" i="9" s="1"/>
  <c r="L219" i="9" s="1"/>
  <c r="M219" i="9" s="1"/>
  <c r="N219" i="9" s="1"/>
  <c r="O219" i="9" s="1"/>
  <c r="P219" i="9" s="1"/>
  <c r="Q219" i="9" s="1"/>
  <c r="R219" i="9" s="1"/>
  <c r="A410" i="22"/>
  <c r="A388" i="22"/>
  <c r="G316" i="9"/>
  <c r="H316" i="9" s="1"/>
  <c r="I316" i="9" s="1"/>
  <c r="J316" i="9" s="1"/>
  <c r="K316" i="9" s="1"/>
  <c r="L316" i="9" s="1"/>
  <c r="M316" i="9" s="1"/>
  <c r="N316" i="9" s="1"/>
  <c r="O316" i="9" s="1"/>
  <c r="P316" i="9" s="1"/>
  <c r="Q316" i="9" s="1"/>
  <c r="R316" i="9" s="1"/>
  <c r="A316" i="8"/>
  <c r="B316" i="8" s="1"/>
  <c r="B316" i="22" s="1"/>
  <c r="S316" i="9"/>
  <c r="T316" i="9" s="1"/>
  <c r="U316" i="9" s="1"/>
  <c r="V316" i="9" s="1"/>
  <c r="W316" i="9" s="1"/>
  <c r="X316" i="9" s="1"/>
  <c r="Y316" i="9" s="1"/>
  <c r="Z316" i="9" s="1"/>
  <c r="AA316" i="9" s="1"/>
  <c r="AB316" i="9" s="1"/>
  <c r="AC316" i="9" s="1"/>
  <c r="AD316" i="9" s="1"/>
  <c r="AQ316" i="9"/>
  <c r="AR316" i="9" s="1"/>
  <c r="AS316" i="9" s="1"/>
  <c r="AT316" i="9" s="1"/>
  <c r="AU316" i="9" s="1"/>
  <c r="A309" i="8"/>
  <c r="S309" i="9"/>
  <c r="T309" i="9" s="1"/>
  <c r="U309" i="9" s="1"/>
  <c r="V309" i="9" s="1"/>
  <c r="W309" i="9" s="1"/>
  <c r="X309" i="9" s="1"/>
  <c r="Y309" i="9" s="1"/>
  <c r="Z309" i="9" s="1"/>
  <c r="AA309" i="9" s="1"/>
  <c r="AB309" i="9" s="1"/>
  <c r="AC309" i="9" s="1"/>
  <c r="AD309" i="9" s="1"/>
  <c r="AQ309" i="9"/>
  <c r="AR309" i="9" s="1"/>
  <c r="AS309" i="9" s="1"/>
  <c r="AT309" i="9" s="1"/>
  <c r="AU309" i="9" s="1"/>
  <c r="G309" i="9"/>
  <c r="H309" i="9" s="1"/>
  <c r="I309" i="9" s="1"/>
  <c r="J309" i="9" s="1"/>
  <c r="K309" i="9" s="1"/>
  <c r="L309" i="9" s="1"/>
  <c r="M309" i="9" s="1"/>
  <c r="N309" i="9" s="1"/>
  <c r="O309" i="9" s="1"/>
  <c r="P309" i="9" s="1"/>
  <c r="Q309" i="9" s="1"/>
  <c r="R309" i="9" s="1"/>
  <c r="A65" i="8"/>
  <c r="B65" i="8" s="1"/>
  <c r="B65" i="22" s="1"/>
  <c r="AE65" i="9"/>
  <c r="AF65" i="9" s="1"/>
  <c r="AG65" i="9" s="1"/>
  <c r="AH65" i="9" s="1"/>
  <c r="AI65" i="9" s="1"/>
  <c r="AJ65" i="9" s="1"/>
  <c r="AK65" i="9" s="1"/>
  <c r="AL65" i="9" s="1"/>
  <c r="AM65" i="9" s="1"/>
  <c r="AN65" i="9" s="1"/>
  <c r="AO65" i="9" s="1"/>
  <c r="AP65" i="9" s="1"/>
  <c r="S65" i="9"/>
  <c r="T65" i="9" s="1"/>
  <c r="U65" i="9" s="1"/>
  <c r="V65" i="9" s="1"/>
  <c r="W65" i="9" s="1"/>
  <c r="X65" i="9" s="1"/>
  <c r="Y65" i="9" s="1"/>
  <c r="Z65" i="9" s="1"/>
  <c r="AA65" i="9" s="1"/>
  <c r="AB65" i="9" s="1"/>
  <c r="AC65" i="9" s="1"/>
  <c r="AD65" i="9" s="1"/>
  <c r="A67" i="8"/>
  <c r="B67" i="8" s="1"/>
  <c r="B67" i="22" s="1"/>
  <c r="G67" i="9"/>
  <c r="H67" i="9" s="1"/>
  <c r="I67" i="9" s="1"/>
  <c r="J67" i="9" s="1"/>
  <c r="K67" i="9" s="1"/>
  <c r="L67" i="9" s="1"/>
  <c r="M67" i="9" s="1"/>
  <c r="N67" i="9" s="1"/>
  <c r="O67" i="9" s="1"/>
  <c r="P67" i="9" s="1"/>
  <c r="Q67" i="9" s="1"/>
  <c r="R67" i="9" s="1"/>
  <c r="A111" i="8"/>
  <c r="B111" i="8" s="1"/>
  <c r="B111" i="22" s="1"/>
  <c r="AE111" i="9"/>
  <c r="AF111" i="9" s="1"/>
  <c r="AG111" i="9" s="1"/>
  <c r="AH111" i="9" s="1"/>
  <c r="AI111" i="9" s="1"/>
  <c r="AJ111" i="9" s="1"/>
  <c r="AK111" i="9" s="1"/>
  <c r="AL111" i="9" s="1"/>
  <c r="AM111" i="9" s="1"/>
  <c r="AN111" i="9" s="1"/>
  <c r="AO111" i="9" s="1"/>
  <c r="AP111" i="9" s="1"/>
  <c r="G111" i="9"/>
  <c r="H111" i="9" s="1"/>
  <c r="I111" i="9" s="1"/>
  <c r="J111" i="9" s="1"/>
  <c r="K111" i="9" s="1"/>
  <c r="L111" i="9" s="1"/>
  <c r="M111" i="9" s="1"/>
  <c r="N111" i="9" s="1"/>
  <c r="O111" i="9" s="1"/>
  <c r="P111" i="9" s="1"/>
  <c r="Q111" i="9" s="1"/>
  <c r="R111" i="9" s="1"/>
  <c r="A279" i="8"/>
  <c r="B279" i="8" s="1"/>
  <c r="B279" i="22" s="1"/>
  <c r="AE279" i="9"/>
  <c r="AF279" i="9" s="1"/>
  <c r="AG279" i="9" s="1"/>
  <c r="AH279" i="9" s="1"/>
  <c r="AI279" i="9" s="1"/>
  <c r="AJ279" i="9" s="1"/>
  <c r="AK279" i="9" s="1"/>
  <c r="AL279" i="9" s="1"/>
  <c r="AM279" i="9" s="1"/>
  <c r="AN279" i="9" s="1"/>
  <c r="AO279" i="9" s="1"/>
  <c r="AP279" i="9" s="1"/>
  <c r="S279" i="9"/>
  <c r="T279" i="9" s="1"/>
  <c r="U279" i="9" s="1"/>
  <c r="V279" i="9" s="1"/>
  <c r="W279" i="9" s="1"/>
  <c r="X279" i="9" s="1"/>
  <c r="Y279" i="9" s="1"/>
  <c r="Z279" i="9" s="1"/>
  <c r="AA279" i="9" s="1"/>
  <c r="AB279" i="9" s="1"/>
  <c r="AC279" i="9" s="1"/>
  <c r="AD279" i="9" s="1"/>
  <c r="G279" i="9"/>
  <c r="H279" i="9" s="1"/>
  <c r="I279" i="9" s="1"/>
  <c r="J279" i="9" s="1"/>
  <c r="K279" i="9" s="1"/>
  <c r="L279" i="9" s="1"/>
  <c r="M279" i="9" s="1"/>
  <c r="N279" i="9" s="1"/>
  <c r="O279" i="9" s="1"/>
  <c r="P279" i="9" s="1"/>
  <c r="Q279" i="9" s="1"/>
  <c r="R279" i="9" s="1"/>
  <c r="A280" i="8"/>
  <c r="B280" i="8" s="1"/>
  <c r="B280" i="22" s="1"/>
  <c r="AQ280" i="9"/>
  <c r="AR280" i="9" s="1"/>
  <c r="AS280" i="9" s="1"/>
  <c r="AT280" i="9" s="1"/>
  <c r="AU280" i="9" s="1"/>
  <c r="AQ274" i="9"/>
  <c r="AR274" i="9" s="1"/>
  <c r="AS274" i="9" s="1"/>
  <c r="AT274" i="9" s="1"/>
  <c r="AU274" i="9" s="1"/>
  <c r="A274" i="8"/>
  <c r="B274" i="8" s="1"/>
  <c r="B274" i="22" s="1"/>
  <c r="AE274" i="9"/>
  <c r="AF274" i="9" s="1"/>
  <c r="AG274" i="9" s="1"/>
  <c r="AH274" i="9" s="1"/>
  <c r="AI274" i="9" s="1"/>
  <c r="AJ274" i="9" s="1"/>
  <c r="AK274" i="9" s="1"/>
  <c r="AL274" i="9" s="1"/>
  <c r="AM274" i="9" s="1"/>
  <c r="AN274" i="9" s="1"/>
  <c r="AO274" i="9" s="1"/>
  <c r="AP274" i="9" s="1"/>
  <c r="S63" i="9"/>
  <c r="T63" i="9" s="1"/>
  <c r="U63" i="9" s="1"/>
  <c r="V63" i="9" s="1"/>
  <c r="W63" i="9" s="1"/>
  <c r="X63" i="9" s="1"/>
  <c r="Y63" i="9" s="1"/>
  <c r="Z63" i="9" s="1"/>
  <c r="AA63" i="9" s="1"/>
  <c r="AB63" i="9" s="1"/>
  <c r="AC63" i="9" s="1"/>
  <c r="AD63" i="9" s="1"/>
  <c r="A63" i="8"/>
  <c r="B63" i="8" s="1"/>
  <c r="B63" i="22" s="1"/>
  <c r="AE416" i="9"/>
  <c r="AF416" i="9" s="1"/>
  <c r="AG416" i="9" s="1"/>
  <c r="AH416" i="9" s="1"/>
  <c r="AI416" i="9" s="1"/>
  <c r="AJ416" i="9" s="1"/>
  <c r="AK416" i="9" s="1"/>
  <c r="AL416" i="9" s="1"/>
  <c r="AM416" i="9" s="1"/>
  <c r="AN416" i="9" s="1"/>
  <c r="AO416" i="9" s="1"/>
  <c r="AP416" i="9" s="1"/>
  <c r="G416" i="9"/>
  <c r="H416" i="9" s="1"/>
  <c r="I416" i="9" s="1"/>
  <c r="J416" i="9" s="1"/>
  <c r="K416" i="9" s="1"/>
  <c r="L416" i="9" s="1"/>
  <c r="M416" i="9" s="1"/>
  <c r="N416" i="9" s="1"/>
  <c r="O416" i="9" s="1"/>
  <c r="P416" i="9" s="1"/>
  <c r="Q416" i="9" s="1"/>
  <c r="R416" i="9" s="1"/>
  <c r="A108" i="8"/>
  <c r="B108" i="8" s="1"/>
  <c r="B108" i="22" s="1"/>
  <c r="G108" i="9"/>
  <c r="H108" i="9" s="1"/>
  <c r="I108" i="9" s="1"/>
  <c r="J108" i="9" s="1"/>
  <c r="K108" i="9" s="1"/>
  <c r="L108" i="9" s="1"/>
  <c r="M108" i="9" s="1"/>
  <c r="N108" i="9" s="1"/>
  <c r="O108" i="9" s="1"/>
  <c r="P108" i="9" s="1"/>
  <c r="Q108" i="9" s="1"/>
  <c r="R108" i="9" s="1"/>
  <c r="AQ108" i="9"/>
  <c r="AR108" i="9" s="1"/>
  <c r="AS108" i="9" s="1"/>
  <c r="AT108" i="9" s="1"/>
  <c r="AU108" i="9" s="1"/>
  <c r="A359" i="8"/>
  <c r="B359" i="8" s="1"/>
  <c r="B359" i="22" s="1"/>
  <c r="AQ359" i="9"/>
  <c r="AR359" i="9" s="1"/>
  <c r="AS359" i="9" s="1"/>
  <c r="AT359" i="9" s="1"/>
  <c r="AU359" i="9" s="1"/>
  <c r="S59" i="9"/>
  <c r="T59" i="9" s="1"/>
  <c r="U59" i="9" s="1"/>
  <c r="V59" i="9" s="1"/>
  <c r="W59" i="9" s="1"/>
  <c r="X59" i="9" s="1"/>
  <c r="Y59" i="9" s="1"/>
  <c r="Z59" i="9" s="1"/>
  <c r="AA59" i="9" s="1"/>
  <c r="AB59" i="9" s="1"/>
  <c r="AC59" i="9" s="1"/>
  <c r="AD59" i="9" s="1"/>
  <c r="G59" i="9"/>
  <c r="H59" i="9" s="1"/>
  <c r="I59" i="9" s="1"/>
  <c r="J59" i="9" s="1"/>
  <c r="K59" i="9" s="1"/>
  <c r="L59" i="9" s="1"/>
  <c r="M59" i="9" s="1"/>
  <c r="N59" i="9" s="1"/>
  <c r="O59" i="9" s="1"/>
  <c r="P59" i="9" s="1"/>
  <c r="Q59" i="9" s="1"/>
  <c r="R59" i="9" s="1"/>
  <c r="A59" i="8"/>
  <c r="B59" i="8" s="1"/>
  <c r="B59" i="22" s="1"/>
  <c r="AQ59" i="9"/>
  <c r="AR59" i="9" s="1"/>
  <c r="AS59" i="9" s="1"/>
  <c r="AT59" i="9" s="1"/>
  <c r="AU59" i="9" s="1"/>
  <c r="AE59" i="9"/>
  <c r="AF59" i="9" s="1"/>
  <c r="AG59" i="9" s="1"/>
  <c r="AH59" i="9" s="1"/>
  <c r="AI59" i="9" s="1"/>
  <c r="AJ59" i="9" s="1"/>
  <c r="AK59" i="9" s="1"/>
  <c r="AL59" i="9" s="1"/>
  <c r="AM59" i="9" s="1"/>
  <c r="AN59" i="9" s="1"/>
  <c r="AO59" i="9" s="1"/>
  <c r="AP59" i="9" s="1"/>
  <c r="AQ202" i="9"/>
  <c r="AR202" i="9" s="1"/>
  <c r="AS202" i="9" s="1"/>
  <c r="AT202" i="9" s="1"/>
  <c r="AU202" i="9" s="1"/>
  <c r="S202" i="9"/>
  <c r="T202" i="9" s="1"/>
  <c r="U202" i="9" s="1"/>
  <c r="V202" i="9" s="1"/>
  <c r="W202" i="9" s="1"/>
  <c r="X202" i="9" s="1"/>
  <c r="Y202" i="9" s="1"/>
  <c r="Z202" i="9" s="1"/>
  <c r="AA202" i="9" s="1"/>
  <c r="AB202" i="9" s="1"/>
  <c r="AC202" i="9" s="1"/>
  <c r="AD202" i="9" s="1"/>
  <c r="A188" i="8"/>
  <c r="B188" i="8" s="1"/>
  <c r="B188" i="22" s="1"/>
  <c r="G188" i="9"/>
  <c r="H188" i="9" s="1"/>
  <c r="I188" i="9" s="1"/>
  <c r="J188" i="9" s="1"/>
  <c r="K188" i="9" s="1"/>
  <c r="L188" i="9" s="1"/>
  <c r="M188" i="9" s="1"/>
  <c r="N188" i="9" s="1"/>
  <c r="O188" i="9" s="1"/>
  <c r="P188" i="9" s="1"/>
  <c r="Q188" i="9" s="1"/>
  <c r="R188" i="9" s="1"/>
  <c r="S188" i="9"/>
  <c r="T188" i="9" s="1"/>
  <c r="U188" i="9" s="1"/>
  <c r="V188" i="9" s="1"/>
  <c r="W188" i="9" s="1"/>
  <c r="X188" i="9" s="1"/>
  <c r="Y188" i="9" s="1"/>
  <c r="Z188" i="9" s="1"/>
  <c r="AA188" i="9" s="1"/>
  <c r="AB188" i="9" s="1"/>
  <c r="AC188" i="9" s="1"/>
  <c r="AD188" i="9" s="1"/>
  <c r="A251" i="8"/>
  <c r="B251" i="8" s="1"/>
  <c r="B251" i="22" s="1"/>
  <c r="S251" i="9"/>
  <c r="T251" i="9" s="1"/>
  <c r="U251" i="9" s="1"/>
  <c r="V251" i="9" s="1"/>
  <c r="W251" i="9" s="1"/>
  <c r="X251" i="9" s="1"/>
  <c r="Y251" i="9" s="1"/>
  <c r="Z251" i="9" s="1"/>
  <c r="AA251" i="9" s="1"/>
  <c r="AB251" i="9" s="1"/>
  <c r="AC251" i="9" s="1"/>
  <c r="AD251" i="9" s="1"/>
  <c r="AE251" i="9"/>
  <c r="AF251" i="9" s="1"/>
  <c r="AG251" i="9" s="1"/>
  <c r="AH251" i="9" s="1"/>
  <c r="AI251" i="9" s="1"/>
  <c r="AJ251" i="9" s="1"/>
  <c r="AK251" i="9" s="1"/>
  <c r="AL251" i="9" s="1"/>
  <c r="AM251" i="9" s="1"/>
  <c r="AN251" i="9" s="1"/>
  <c r="AO251" i="9" s="1"/>
  <c r="AP251" i="9" s="1"/>
  <c r="AQ323" i="9"/>
  <c r="AR323" i="9" s="1"/>
  <c r="AS323" i="9" s="1"/>
  <c r="AT323" i="9" s="1"/>
  <c r="AU323" i="9" s="1"/>
  <c r="AE323" i="9"/>
  <c r="AF323" i="9" s="1"/>
  <c r="AG323" i="9" s="1"/>
  <c r="AH323" i="9" s="1"/>
  <c r="AI323" i="9" s="1"/>
  <c r="AJ323" i="9" s="1"/>
  <c r="AK323" i="9" s="1"/>
  <c r="AL323" i="9" s="1"/>
  <c r="AM323" i="9" s="1"/>
  <c r="AN323" i="9" s="1"/>
  <c r="AO323" i="9" s="1"/>
  <c r="AP323" i="9" s="1"/>
  <c r="A346" i="8"/>
  <c r="B346" i="8" s="1"/>
  <c r="B346" i="22" s="1"/>
  <c r="G346" i="9"/>
  <c r="H346" i="9" s="1"/>
  <c r="I346" i="9" s="1"/>
  <c r="J346" i="9" s="1"/>
  <c r="K346" i="9" s="1"/>
  <c r="L346" i="9" s="1"/>
  <c r="M346" i="9" s="1"/>
  <c r="N346" i="9" s="1"/>
  <c r="O346" i="9" s="1"/>
  <c r="P346" i="9" s="1"/>
  <c r="Q346" i="9" s="1"/>
  <c r="R346" i="9" s="1"/>
  <c r="AQ346" i="9"/>
  <c r="AR346" i="9" s="1"/>
  <c r="AS346" i="9" s="1"/>
  <c r="AT346" i="9" s="1"/>
  <c r="AU346" i="9" s="1"/>
  <c r="A403" i="8"/>
  <c r="AQ403" i="9"/>
  <c r="AR403" i="9" s="1"/>
  <c r="AS403" i="9" s="1"/>
  <c r="AT403" i="9" s="1"/>
  <c r="AU403" i="9" s="1"/>
  <c r="AE403" i="9"/>
  <c r="AF403" i="9" s="1"/>
  <c r="AG403" i="9" s="1"/>
  <c r="AH403" i="9" s="1"/>
  <c r="AI403" i="9" s="1"/>
  <c r="AJ403" i="9" s="1"/>
  <c r="AK403" i="9" s="1"/>
  <c r="AL403" i="9" s="1"/>
  <c r="AM403" i="9" s="1"/>
  <c r="AN403" i="9" s="1"/>
  <c r="AO403" i="9" s="1"/>
  <c r="AP403" i="9" s="1"/>
  <c r="A204" i="8"/>
  <c r="B204" i="8" s="1"/>
  <c r="B204" i="22" s="1"/>
  <c r="G204" i="9"/>
  <c r="H204" i="9" s="1"/>
  <c r="I204" i="9" s="1"/>
  <c r="J204" i="9" s="1"/>
  <c r="K204" i="9" s="1"/>
  <c r="L204" i="9" s="1"/>
  <c r="M204" i="9" s="1"/>
  <c r="N204" i="9" s="1"/>
  <c r="O204" i="9" s="1"/>
  <c r="P204" i="9" s="1"/>
  <c r="Q204" i="9" s="1"/>
  <c r="R204" i="9" s="1"/>
  <c r="S204" i="9"/>
  <c r="T204" i="9" s="1"/>
  <c r="U204" i="9" s="1"/>
  <c r="V204" i="9" s="1"/>
  <c r="W204" i="9" s="1"/>
  <c r="X204" i="9" s="1"/>
  <c r="Y204" i="9" s="1"/>
  <c r="Z204" i="9" s="1"/>
  <c r="AA204" i="9" s="1"/>
  <c r="AB204" i="9" s="1"/>
  <c r="AC204" i="9" s="1"/>
  <c r="AD204" i="9" s="1"/>
  <c r="A358" i="8"/>
  <c r="B358" i="8" s="1"/>
  <c r="B358" i="22" s="1"/>
  <c r="AE358" i="9"/>
  <c r="AF358" i="9" s="1"/>
  <c r="AG358" i="9" s="1"/>
  <c r="AH358" i="9" s="1"/>
  <c r="AI358" i="9" s="1"/>
  <c r="AJ358" i="9" s="1"/>
  <c r="AK358" i="9" s="1"/>
  <c r="AL358" i="9" s="1"/>
  <c r="AM358" i="9" s="1"/>
  <c r="AN358" i="9" s="1"/>
  <c r="AO358" i="9" s="1"/>
  <c r="AP358" i="9" s="1"/>
  <c r="AQ358" i="9"/>
  <c r="AR358" i="9" s="1"/>
  <c r="AS358" i="9" s="1"/>
  <c r="AT358" i="9" s="1"/>
  <c r="AU358" i="9" s="1"/>
  <c r="G358" i="9"/>
  <c r="H358" i="9" s="1"/>
  <c r="I358" i="9" s="1"/>
  <c r="J358" i="9" s="1"/>
  <c r="K358" i="9" s="1"/>
  <c r="L358" i="9" s="1"/>
  <c r="M358" i="9" s="1"/>
  <c r="N358" i="9" s="1"/>
  <c r="O358" i="9" s="1"/>
  <c r="P358" i="9" s="1"/>
  <c r="Q358" i="9" s="1"/>
  <c r="R358" i="9" s="1"/>
  <c r="G224" i="9"/>
  <c r="H224" i="9" s="1"/>
  <c r="I224" i="9" s="1"/>
  <c r="J224" i="9" s="1"/>
  <c r="K224" i="9" s="1"/>
  <c r="L224" i="9" s="1"/>
  <c r="M224" i="9" s="1"/>
  <c r="N224" i="9" s="1"/>
  <c r="O224" i="9" s="1"/>
  <c r="P224" i="9" s="1"/>
  <c r="Q224" i="9" s="1"/>
  <c r="R224" i="9" s="1"/>
  <c r="AE224" i="9"/>
  <c r="AF224" i="9" s="1"/>
  <c r="AG224" i="9" s="1"/>
  <c r="AH224" i="9" s="1"/>
  <c r="AI224" i="9" s="1"/>
  <c r="AJ224" i="9" s="1"/>
  <c r="AK224" i="9" s="1"/>
  <c r="AL224" i="9" s="1"/>
  <c r="AM224" i="9" s="1"/>
  <c r="AN224" i="9" s="1"/>
  <c r="AO224" i="9" s="1"/>
  <c r="AP224" i="9" s="1"/>
  <c r="S224" i="9"/>
  <c r="T224" i="9" s="1"/>
  <c r="U224" i="9" s="1"/>
  <c r="V224" i="9" s="1"/>
  <c r="W224" i="9" s="1"/>
  <c r="X224" i="9" s="1"/>
  <c r="Y224" i="9" s="1"/>
  <c r="Z224" i="9" s="1"/>
  <c r="AA224" i="9" s="1"/>
  <c r="AB224" i="9" s="1"/>
  <c r="AC224" i="9" s="1"/>
  <c r="AD224" i="9" s="1"/>
  <c r="A219" i="8"/>
  <c r="B219" i="8" s="1"/>
  <c r="B219" i="22" s="1"/>
  <c r="A432" i="8"/>
  <c r="B432" i="8" s="1"/>
  <c r="B432" i="22" s="1"/>
  <c r="AE94" i="9"/>
  <c r="AF94" i="9" s="1"/>
  <c r="AG94" i="9" s="1"/>
  <c r="AH94" i="9" s="1"/>
  <c r="AI94" i="9" s="1"/>
  <c r="AJ94" i="9" s="1"/>
  <c r="AK94" i="9" s="1"/>
  <c r="AL94" i="9" s="1"/>
  <c r="AM94" i="9" s="1"/>
  <c r="AN94" i="9" s="1"/>
  <c r="AO94" i="9" s="1"/>
  <c r="AP94" i="9" s="1"/>
  <c r="AQ188" i="9"/>
  <c r="AR188" i="9" s="1"/>
  <c r="AS188" i="9" s="1"/>
  <c r="AT188" i="9" s="1"/>
  <c r="AU188" i="9" s="1"/>
  <c r="A164" i="8"/>
  <c r="B164" i="8" s="1"/>
  <c r="B164" i="22" s="1"/>
  <c r="G164" i="9"/>
  <c r="H164" i="9" s="1"/>
  <c r="I164" i="9" s="1"/>
  <c r="J164" i="9" s="1"/>
  <c r="K164" i="9" s="1"/>
  <c r="L164" i="9" s="1"/>
  <c r="M164" i="9" s="1"/>
  <c r="N164" i="9" s="1"/>
  <c r="O164" i="9" s="1"/>
  <c r="P164" i="9" s="1"/>
  <c r="Q164" i="9" s="1"/>
  <c r="R164" i="9" s="1"/>
  <c r="AE164" i="9"/>
  <c r="AF164" i="9" s="1"/>
  <c r="AG164" i="9" s="1"/>
  <c r="AH164" i="9" s="1"/>
  <c r="AI164" i="9" s="1"/>
  <c r="AJ164" i="9" s="1"/>
  <c r="AK164" i="9" s="1"/>
  <c r="AL164" i="9" s="1"/>
  <c r="AM164" i="9" s="1"/>
  <c r="AN164" i="9" s="1"/>
  <c r="AO164" i="9" s="1"/>
  <c r="AP164" i="9" s="1"/>
  <c r="AQ164" i="9"/>
  <c r="AR164" i="9" s="1"/>
  <c r="AS164" i="9" s="1"/>
  <c r="AT164" i="9" s="1"/>
  <c r="AU164" i="9" s="1"/>
  <c r="A272" i="8"/>
  <c r="G272" i="9"/>
  <c r="H272" i="9" s="1"/>
  <c r="I272" i="9" s="1"/>
  <c r="J272" i="9" s="1"/>
  <c r="K272" i="9" s="1"/>
  <c r="L272" i="9" s="1"/>
  <c r="M272" i="9" s="1"/>
  <c r="N272" i="9" s="1"/>
  <c r="O272" i="9" s="1"/>
  <c r="P272" i="9" s="1"/>
  <c r="Q272" i="9" s="1"/>
  <c r="R272" i="9" s="1"/>
  <c r="S272" i="9"/>
  <c r="T272" i="9" s="1"/>
  <c r="U272" i="9" s="1"/>
  <c r="V272" i="9" s="1"/>
  <c r="W272" i="9" s="1"/>
  <c r="X272" i="9" s="1"/>
  <c r="Y272" i="9" s="1"/>
  <c r="Z272" i="9" s="1"/>
  <c r="AA272" i="9" s="1"/>
  <c r="AB272" i="9" s="1"/>
  <c r="AC272" i="9" s="1"/>
  <c r="AD272" i="9" s="1"/>
  <c r="A320" i="8"/>
  <c r="B320" i="8" s="1"/>
  <c r="B320" i="22" s="1"/>
  <c r="S320" i="9"/>
  <c r="T320" i="9" s="1"/>
  <c r="U320" i="9" s="1"/>
  <c r="V320" i="9" s="1"/>
  <c r="W320" i="9" s="1"/>
  <c r="X320" i="9" s="1"/>
  <c r="Y320" i="9" s="1"/>
  <c r="Z320" i="9" s="1"/>
  <c r="AA320" i="9" s="1"/>
  <c r="AB320" i="9" s="1"/>
  <c r="AC320" i="9" s="1"/>
  <c r="AD320" i="9" s="1"/>
  <c r="AQ320" i="9"/>
  <c r="AR320" i="9" s="1"/>
  <c r="AS320" i="9" s="1"/>
  <c r="AT320" i="9" s="1"/>
  <c r="AU320" i="9" s="1"/>
  <c r="A74" i="8"/>
  <c r="B74" i="8" s="1"/>
  <c r="B74" i="22" s="1"/>
  <c r="AQ74" i="9"/>
  <c r="AR74" i="9" s="1"/>
  <c r="AS74" i="9" s="1"/>
  <c r="AT74" i="9" s="1"/>
  <c r="AU74" i="9" s="1"/>
  <c r="A123" i="8"/>
  <c r="B123" i="8" s="1"/>
  <c r="B123" i="22" s="1"/>
  <c r="S123" i="9"/>
  <c r="T123" i="9" s="1"/>
  <c r="U123" i="9" s="1"/>
  <c r="V123" i="9" s="1"/>
  <c r="W123" i="9" s="1"/>
  <c r="X123" i="9" s="1"/>
  <c r="Y123" i="9" s="1"/>
  <c r="Z123" i="9" s="1"/>
  <c r="AA123" i="9" s="1"/>
  <c r="AB123" i="9" s="1"/>
  <c r="AC123" i="9" s="1"/>
  <c r="AD123" i="9" s="1"/>
  <c r="AQ111" i="9"/>
  <c r="AR111" i="9" s="1"/>
  <c r="AS111" i="9" s="1"/>
  <c r="AT111" i="9" s="1"/>
  <c r="AU111" i="9" s="1"/>
  <c r="AQ104" i="9"/>
  <c r="AR104" i="9" s="1"/>
  <c r="AS104" i="9" s="1"/>
  <c r="AT104" i="9" s="1"/>
  <c r="AU104" i="9" s="1"/>
  <c r="S115" i="9"/>
  <c r="T115" i="9" s="1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G231" i="9"/>
  <c r="H231" i="9" s="1"/>
  <c r="I231" i="9" s="1"/>
  <c r="J231" i="9" s="1"/>
  <c r="K231" i="9" s="1"/>
  <c r="L231" i="9" s="1"/>
  <c r="M231" i="9" s="1"/>
  <c r="N231" i="9" s="1"/>
  <c r="O231" i="9" s="1"/>
  <c r="P231" i="9" s="1"/>
  <c r="Q231" i="9" s="1"/>
  <c r="R231" i="9" s="1"/>
  <c r="S225" i="9"/>
  <c r="T225" i="9" s="1"/>
  <c r="U225" i="9" s="1"/>
  <c r="V225" i="9" s="1"/>
  <c r="W225" i="9" s="1"/>
  <c r="X225" i="9" s="1"/>
  <c r="Y225" i="9" s="1"/>
  <c r="Z225" i="9" s="1"/>
  <c r="AA225" i="9" s="1"/>
  <c r="AB225" i="9" s="1"/>
  <c r="AC225" i="9" s="1"/>
  <c r="AD225" i="9" s="1"/>
  <c r="G235" i="9"/>
  <c r="H235" i="9" s="1"/>
  <c r="I235" i="9" s="1"/>
  <c r="J235" i="9" s="1"/>
  <c r="K235" i="9" s="1"/>
  <c r="L235" i="9" s="1"/>
  <c r="M235" i="9" s="1"/>
  <c r="N235" i="9" s="1"/>
  <c r="O235" i="9" s="1"/>
  <c r="P235" i="9" s="1"/>
  <c r="Q235" i="9" s="1"/>
  <c r="R235" i="9" s="1"/>
  <c r="AE265" i="9"/>
  <c r="AF265" i="9" s="1"/>
  <c r="AG265" i="9" s="1"/>
  <c r="AH265" i="9" s="1"/>
  <c r="AI265" i="9" s="1"/>
  <c r="AJ265" i="9" s="1"/>
  <c r="AK265" i="9" s="1"/>
  <c r="AL265" i="9" s="1"/>
  <c r="AM265" i="9" s="1"/>
  <c r="AN265" i="9" s="1"/>
  <c r="AO265" i="9" s="1"/>
  <c r="AP265" i="9" s="1"/>
  <c r="S359" i="9"/>
  <c r="T359" i="9" s="1"/>
  <c r="U359" i="9" s="1"/>
  <c r="V359" i="9" s="1"/>
  <c r="W359" i="9" s="1"/>
  <c r="X359" i="9" s="1"/>
  <c r="Y359" i="9" s="1"/>
  <c r="Z359" i="9" s="1"/>
  <c r="AA359" i="9" s="1"/>
  <c r="AB359" i="9" s="1"/>
  <c r="AC359" i="9" s="1"/>
  <c r="AD359" i="9" s="1"/>
  <c r="AQ272" i="9"/>
  <c r="AR272" i="9" s="1"/>
  <c r="AS272" i="9" s="1"/>
  <c r="AT272" i="9" s="1"/>
  <c r="AU272" i="9" s="1"/>
  <c r="G94" i="9"/>
  <c r="H94" i="9" s="1"/>
  <c r="I94" i="9" s="1"/>
  <c r="J94" i="9" s="1"/>
  <c r="K94" i="9" s="1"/>
  <c r="L94" i="9" s="1"/>
  <c r="M94" i="9" s="1"/>
  <c r="N94" i="9" s="1"/>
  <c r="O94" i="9" s="1"/>
  <c r="P94" i="9" s="1"/>
  <c r="Q94" i="9" s="1"/>
  <c r="R94" i="9" s="1"/>
  <c r="AQ399" i="9"/>
  <c r="AR399" i="9" s="1"/>
  <c r="AS399" i="9" s="1"/>
  <c r="AT399" i="9" s="1"/>
  <c r="AU399" i="9" s="1"/>
  <c r="G115" i="9"/>
  <c r="H115" i="9" s="1"/>
  <c r="I115" i="9" s="1"/>
  <c r="J115" i="9" s="1"/>
  <c r="K115" i="9" s="1"/>
  <c r="L115" i="9" s="1"/>
  <c r="M115" i="9" s="1"/>
  <c r="N115" i="9" s="1"/>
  <c r="O115" i="9" s="1"/>
  <c r="P115" i="9" s="1"/>
  <c r="Q115" i="9" s="1"/>
  <c r="R115" i="9" s="1"/>
  <c r="AE231" i="9"/>
  <c r="AF231" i="9" s="1"/>
  <c r="AG231" i="9" s="1"/>
  <c r="AH231" i="9" s="1"/>
  <c r="AI231" i="9" s="1"/>
  <c r="AJ231" i="9" s="1"/>
  <c r="AK231" i="9" s="1"/>
  <c r="AL231" i="9" s="1"/>
  <c r="AM231" i="9" s="1"/>
  <c r="AN231" i="9" s="1"/>
  <c r="AO231" i="9" s="1"/>
  <c r="AP231" i="9" s="1"/>
  <c r="S17" i="9"/>
  <c r="T17" i="9" s="1"/>
  <c r="U17" i="9" s="1"/>
  <c r="V17" i="9" s="1"/>
  <c r="W17" i="9" s="1"/>
  <c r="X17" i="9" s="1"/>
  <c r="Y17" i="9" s="1"/>
  <c r="Z17" i="9" s="1"/>
  <c r="AA17" i="9" s="1"/>
  <c r="AB17" i="9" s="1"/>
  <c r="AC17" i="9" s="1"/>
  <c r="AD17" i="9" s="1"/>
  <c r="A225" i="8"/>
  <c r="B225" i="8" s="1"/>
  <c r="B225" i="22" s="1"/>
  <c r="AE346" i="9"/>
  <c r="AF346" i="9" s="1"/>
  <c r="AG346" i="9" s="1"/>
  <c r="AH346" i="9" s="1"/>
  <c r="AI346" i="9" s="1"/>
  <c r="AJ346" i="9" s="1"/>
  <c r="AK346" i="9" s="1"/>
  <c r="AL346" i="9" s="1"/>
  <c r="AM346" i="9" s="1"/>
  <c r="AN346" i="9" s="1"/>
  <c r="AO346" i="9" s="1"/>
  <c r="AP346" i="9" s="1"/>
  <c r="G323" i="9"/>
  <c r="H323" i="9" s="1"/>
  <c r="I323" i="9" s="1"/>
  <c r="J323" i="9" s="1"/>
  <c r="K323" i="9" s="1"/>
  <c r="L323" i="9" s="1"/>
  <c r="M323" i="9" s="1"/>
  <c r="N323" i="9" s="1"/>
  <c r="O323" i="9" s="1"/>
  <c r="P323" i="9" s="1"/>
  <c r="Q323" i="9" s="1"/>
  <c r="R323" i="9" s="1"/>
  <c r="S265" i="9"/>
  <c r="T265" i="9" s="1"/>
  <c r="U265" i="9" s="1"/>
  <c r="V265" i="9" s="1"/>
  <c r="W265" i="9" s="1"/>
  <c r="X265" i="9" s="1"/>
  <c r="Y265" i="9" s="1"/>
  <c r="Z265" i="9" s="1"/>
  <c r="AA265" i="9" s="1"/>
  <c r="AB265" i="9" s="1"/>
  <c r="AC265" i="9" s="1"/>
  <c r="AD265" i="9" s="1"/>
  <c r="A396" i="8"/>
  <c r="S303" i="9"/>
  <c r="T303" i="9" s="1"/>
  <c r="U303" i="9" s="1"/>
  <c r="V303" i="9" s="1"/>
  <c r="W303" i="9" s="1"/>
  <c r="X303" i="9" s="1"/>
  <c r="Y303" i="9" s="1"/>
  <c r="Z303" i="9" s="1"/>
  <c r="AA303" i="9" s="1"/>
  <c r="AB303" i="9" s="1"/>
  <c r="AC303" i="9" s="1"/>
  <c r="AD303" i="9" s="1"/>
  <c r="A162" i="8"/>
  <c r="B162" i="8" s="1"/>
  <c r="B162" i="22" s="1"/>
  <c r="AE162" i="9"/>
  <c r="AF162" i="9" s="1"/>
  <c r="AG162" i="9" s="1"/>
  <c r="AH162" i="9" s="1"/>
  <c r="AI162" i="9" s="1"/>
  <c r="AJ162" i="9" s="1"/>
  <c r="AK162" i="9" s="1"/>
  <c r="AL162" i="9" s="1"/>
  <c r="AM162" i="9" s="1"/>
  <c r="AN162" i="9" s="1"/>
  <c r="AO162" i="9" s="1"/>
  <c r="AP162" i="9" s="1"/>
  <c r="G162" i="9"/>
  <c r="H162" i="9" s="1"/>
  <c r="I162" i="9" s="1"/>
  <c r="J162" i="9" s="1"/>
  <c r="K162" i="9" s="1"/>
  <c r="L162" i="9" s="1"/>
  <c r="M162" i="9" s="1"/>
  <c r="N162" i="9" s="1"/>
  <c r="O162" i="9" s="1"/>
  <c r="P162" i="9" s="1"/>
  <c r="Q162" i="9" s="1"/>
  <c r="R162" i="9" s="1"/>
  <c r="AQ162" i="9"/>
  <c r="AR162" i="9" s="1"/>
  <c r="AS162" i="9" s="1"/>
  <c r="AT162" i="9" s="1"/>
  <c r="AU162" i="9" s="1"/>
  <c r="S162" i="9"/>
  <c r="T162" i="9" s="1"/>
  <c r="U162" i="9" s="1"/>
  <c r="V162" i="9" s="1"/>
  <c r="W162" i="9" s="1"/>
  <c r="X162" i="9" s="1"/>
  <c r="Y162" i="9" s="1"/>
  <c r="Z162" i="9" s="1"/>
  <c r="AA162" i="9" s="1"/>
  <c r="AB162" i="9" s="1"/>
  <c r="AC162" i="9" s="1"/>
  <c r="AD162" i="9" s="1"/>
  <c r="A291" i="8"/>
  <c r="B291" i="8" s="1"/>
  <c r="B291" i="22" s="1"/>
  <c r="AE291" i="9"/>
  <c r="AF291" i="9" s="1"/>
  <c r="AG291" i="9" s="1"/>
  <c r="AH291" i="9" s="1"/>
  <c r="AI291" i="9" s="1"/>
  <c r="AJ291" i="9" s="1"/>
  <c r="AK291" i="9" s="1"/>
  <c r="AL291" i="9" s="1"/>
  <c r="AM291" i="9" s="1"/>
  <c r="AN291" i="9" s="1"/>
  <c r="AO291" i="9" s="1"/>
  <c r="AP291" i="9" s="1"/>
  <c r="S291" i="9"/>
  <c r="T291" i="9" s="1"/>
  <c r="U291" i="9" s="1"/>
  <c r="V291" i="9" s="1"/>
  <c r="W291" i="9" s="1"/>
  <c r="X291" i="9" s="1"/>
  <c r="Y291" i="9" s="1"/>
  <c r="Z291" i="9" s="1"/>
  <c r="AA291" i="9" s="1"/>
  <c r="AB291" i="9" s="1"/>
  <c r="AC291" i="9" s="1"/>
  <c r="AD291" i="9" s="1"/>
  <c r="G291" i="9"/>
  <c r="H291" i="9" s="1"/>
  <c r="I291" i="9" s="1"/>
  <c r="J291" i="9" s="1"/>
  <c r="K291" i="9" s="1"/>
  <c r="L291" i="9" s="1"/>
  <c r="M291" i="9" s="1"/>
  <c r="N291" i="9" s="1"/>
  <c r="O291" i="9" s="1"/>
  <c r="P291" i="9" s="1"/>
  <c r="Q291" i="9" s="1"/>
  <c r="R291" i="9" s="1"/>
  <c r="AQ291" i="9"/>
  <c r="AR291" i="9" s="1"/>
  <c r="AS291" i="9" s="1"/>
  <c r="AT291" i="9" s="1"/>
  <c r="AU291" i="9" s="1"/>
  <c r="AQ115" i="9"/>
  <c r="AR115" i="9" s="1"/>
  <c r="AS115" i="9" s="1"/>
  <c r="AT115" i="9" s="1"/>
  <c r="AU115" i="9" s="1"/>
  <c r="S239" i="9"/>
  <c r="T239" i="9" s="1"/>
  <c r="U239" i="9" s="1"/>
  <c r="V239" i="9" s="1"/>
  <c r="W239" i="9" s="1"/>
  <c r="X239" i="9" s="1"/>
  <c r="Y239" i="9" s="1"/>
  <c r="Z239" i="9" s="1"/>
  <c r="AA239" i="9" s="1"/>
  <c r="AB239" i="9" s="1"/>
  <c r="AC239" i="9" s="1"/>
  <c r="AD239" i="9" s="1"/>
  <c r="AE399" i="9"/>
  <c r="AF399" i="9" s="1"/>
  <c r="AG399" i="9" s="1"/>
  <c r="AH399" i="9" s="1"/>
  <c r="AI399" i="9" s="1"/>
  <c r="AJ399" i="9" s="1"/>
  <c r="AK399" i="9" s="1"/>
  <c r="AL399" i="9" s="1"/>
  <c r="AM399" i="9" s="1"/>
  <c r="AN399" i="9" s="1"/>
  <c r="AO399" i="9" s="1"/>
  <c r="AP399" i="9" s="1"/>
  <c r="AQ187" i="9"/>
  <c r="AR187" i="9" s="1"/>
  <c r="AS187" i="9" s="1"/>
  <c r="AT187" i="9" s="1"/>
  <c r="AU187" i="9" s="1"/>
  <c r="G23" i="9"/>
  <c r="H23" i="9" s="1"/>
  <c r="I23" i="9" s="1"/>
  <c r="J23" i="9" s="1"/>
  <c r="K23" i="9" s="1"/>
  <c r="L23" i="9" s="1"/>
  <c r="M23" i="9" s="1"/>
  <c r="N23" i="9" s="1"/>
  <c r="O23" i="9" s="1"/>
  <c r="P23" i="9" s="1"/>
  <c r="Q23" i="9" s="1"/>
  <c r="R23" i="9" s="1"/>
  <c r="S74" i="9"/>
  <c r="T74" i="9" s="1"/>
  <c r="U74" i="9" s="1"/>
  <c r="V74" i="9" s="1"/>
  <c r="W74" i="9" s="1"/>
  <c r="X74" i="9" s="1"/>
  <c r="Y74" i="9" s="1"/>
  <c r="Z74" i="9" s="1"/>
  <c r="AA74" i="9" s="1"/>
  <c r="AB74" i="9" s="1"/>
  <c r="AC74" i="9" s="1"/>
  <c r="AD74" i="9" s="1"/>
  <c r="S78" i="9"/>
  <c r="T78" i="9" s="1"/>
  <c r="U78" i="9" s="1"/>
  <c r="V78" i="9" s="1"/>
  <c r="W78" i="9" s="1"/>
  <c r="X78" i="9" s="1"/>
  <c r="Y78" i="9" s="1"/>
  <c r="Z78" i="9" s="1"/>
  <c r="AA78" i="9" s="1"/>
  <c r="AB78" i="9" s="1"/>
  <c r="AC78" i="9" s="1"/>
  <c r="AD78" i="9" s="1"/>
  <c r="S391" i="9"/>
  <c r="T391" i="9" s="1"/>
  <c r="U391" i="9" s="1"/>
  <c r="V391" i="9" s="1"/>
  <c r="W391" i="9" s="1"/>
  <c r="X391" i="9" s="1"/>
  <c r="Y391" i="9" s="1"/>
  <c r="Z391" i="9" s="1"/>
  <c r="AA391" i="9" s="1"/>
  <c r="AB391" i="9" s="1"/>
  <c r="AC391" i="9" s="1"/>
  <c r="AD391" i="9" s="1"/>
  <c r="AE174" i="9"/>
  <c r="AF174" i="9" s="1"/>
  <c r="AG174" i="9" s="1"/>
  <c r="AH174" i="9" s="1"/>
  <c r="AI174" i="9" s="1"/>
  <c r="AJ174" i="9" s="1"/>
  <c r="AK174" i="9" s="1"/>
  <c r="AL174" i="9" s="1"/>
  <c r="AM174" i="9" s="1"/>
  <c r="AN174" i="9" s="1"/>
  <c r="AO174" i="9" s="1"/>
  <c r="AP174" i="9" s="1"/>
  <c r="S191" i="9"/>
  <c r="T191" i="9" s="1"/>
  <c r="U191" i="9" s="1"/>
  <c r="V191" i="9" s="1"/>
  <c r="W191" i="9" s="1"/>
  <c r="X191" i="9" s="1"/>
  <c r="Y191" i="9" s="1"/>
  <c r="Z191" i="9" s="1"/>
  <c r="AA191" i="9" s="1"/>
  <c r="AB191" i="9" s="1"/>
  <c r="AC191" i="9" s="1"/>
  <c r="AD191" i="9" s="1"/>
  <c r="AE316" i="9"/>
  <c r="AF316" i="9" s="1"/>
  <c r="AG316" i="9" s="1"/>
  <c r="AH316" i="9" s="1"/>
  <c r="AI316" i="9" s="1"/>
  <c r="AJ316" i="9" s="1"/>
  <c r="AK316" i="9" s="1"/>
  <c r="AL316" i="9" s="1"/>
  <c r="AM316" i="9" s="1"/>
  <c r="AN316" i="9" s="1"/>
  <c r="AO316" i="9" s="1"/>
  <c r="AP316" i="9" s="1"/>
  <c r="G148" i="9"/>
  <c r="H148" i="9" s="1"/>
  <c r="I148" i="9" s="1"/>
  <c r="J148" i="9" s="1"/>
  <c r="K148" i="9" s="1"/>
  <c r="L148" i="9" s="1"/>
  <c r="M148" i="9" s="1"/>
  <c r="N148" i="9" s="1"/>
  <c r="O148" i="9" s="1"/>
  <c r="P148" i="9" s="1"/>
  <c r="Q148" i="9" s="1"/>
  <c r="R148" i="9" s="1"/>
  <c r="AQ121" i="9"/>
  <c r="AR121" i="9" s="1"/>
  <c r="AS121" i="9" s="1"/>
  <c r="AT121" i="9" s="1"/>
  <c r="AU121" i="9" s="1"/>
  <c r="AE23" i="9"/>
  <c r="AF23" i="9" s="1"/>
  <c r="AG23" i="9" s="1"/>
  <c r="AH23" i="9" s="1"/>
  <c r="AI23" i="9" s="1"/>
  <c r="AJ23" i="9" s="1"/>
  <c r="AK23" i="9" s="1"/>
  <c r="AL23" i="9" s="1"/>
  <c r="AM23" i="9" s="1"/>
  <c r="AN23" i="9" s="1"/>
  <c r="AO23" i="9" s="1"/>
  <c r="AP23" i="9" s="1"/>
  <c r="A78" i="8"/>
  <c r="B78" i="8" s="1"/>
  <c r="B78" i="22" s="1"/>
  <c r="AQ123" i="9"/>
  <c r="AR123" i="9" s="1"/>
  <c r="AS123" i="9" s="1"/>
  <c r="AT123" i="9" s="1"/>
  <c r="AU123" i="9" s="1"/>
  <c r="A391" i="8"/>
  <c r="B391" i="8" s="1"/>
  <c r="B391" i="22" s="1"/>
  <c r="S306" i="9"/>
  <c r="T306" i="9" s="1"/>
  <c r="U306" i="9" s="1"/>
  <c r="V306" i="9" s="1"/>
  <c r="W306" i="9" s="1"/>
  <c r="X306" i="9" s="1"/>
  <c r="Y306" i="9" s="1"/>
  <c r="Z306" i="9" s="1"/>
  <c r="AA306" i="9" s="1"/>
  <c r="AB306" i="9" s="1"/>
  <c r="AC306" i="9" s="1"/>
  <c r="AD306" i="9" s="1"/>
  <c r="G175" i="9"/>
  <c r="H175" i="9" s="1"/>
  <c r="I175" i="9" s="1"/>
  <c r="J175" i="9" s="1"/>
  <c r="K175" i="9" s="1"/>
  <c r="L175" i="9" s="1"/>
  <c r="M175" i="9" s="1"/>
  <c r="N175" i="9" s="1"/>
  <c r="O175" i="9" s="1"/>
  <c r="P175" i="9" s="1"/>
  <c r="Q175" i="9" s="1"/>
  <c r="R175" i="9" s="1"/>
  <c r="A163" i="8"/>
  <c r="B163" i="8" s="1"/>
  <c r="B163" i="22" s="1"/>
  <c r="AE163" i="9"/>
  <c r="AF163" i="9" s="1"/>
  <c r="AG163" i="9" s="1"/>
  <c r="AH163" i="9" s="1"/>
  <c r="AI163" i="9" s="1"/>
  <c r="AJ163" i="9" s="1"/>
  <c r="AK163" i="9" s="1"/>
  <c r="AL163" i="9" s="1"/>
  <c r="AM163" i="9" s="1"/>
  <c r="AN163" i="9" s="1"/>
  <c r="AO163" i="9" s="1"/>
  <c r="AP163" i="9" s="1"/>
  <c r="AQ163" i="9"/>
  <c r="AR163" i="9" s="1"/>
  <c r="AS163" i="9" s="1"/>
  <c r="AT163" i="9" s="1"/>
  <c r="AU163" i="9" s="1"/>
  <c r="S163" i="9"/>
  <c r="T163" i="9" s="1"/>
  <c r="U163" i="9" s="1"/>
  <c r="V163" i="9" s="1"/>
  <c r="W163" i="9" s="1"/>
  <c r="X163" i="9" s="1"/>
  <c r="Y163" i="9" s="1"/>
  <c r="Z163" i="9" s="1"/>
  <c r="AA163" i="9" s="1"/>
  <c r="AB163" i="9" s="1"/>
  <c r="AC163" i="9" s="1"/>
  <c r="AD163" i="9" s="1"/>
  <c r="A235" i="8"/>
  <c r="B235" i="8" s="1"/>
  <c r="B235" i="22" s="1"/>
  <c r="S235" i="9"/>
  <c r="T235" i="9" s="1"/>
  <c r="U235" i="9" s="1"/>
  <c r="V235" i="9" s="1"/>
  <c r="W235" i="9" s="1"/>
  <c r="X235" i="9" s="1"/>
  <c r="Y235" i="9" s="1"/>
  <c r="Z235" i="9" s="1"/>
  <c r="AA235" i="9" s="1"/>
  <c r="AB235" i="9" s="1"/>
  <c r="AC235" i="9" s="1"/>
  <c r="AD235" i="9" s="1"/>
  <c r="A354" i="8"/>
  <c r="B354" i="8" s="1"/>
  <c r="B354" i="22" s="1"/>
  <c r="G354" i="9"/>
  <c r="H354" i="9" s="1"/>
  <c r="I354" i="9" s="1"/>
  <c r="J354" i="9" s="1"/>
  <c r="K354" i="9" s="1"/>
  <c r="L354" i="9" s="1"/>
  <c r="M354" i="9" s="1"/>
  <c r="N354" i="9" s="1"/>
  <c r="O354" i="9" s="1"/>
  <c r="P354" i="9" s="1"/>
  <c r="Q354" i="9" s="1"/>
  <c r="R354" i="9" s="1"/>
  <c r="AQ354" i="9"/>
  <c r="AR354" i="9" s="1"/>
  <c r="AS354" i="9" s="1"/>
  <c r="AT354" i="9" s="1"/>
  <c r="AU354" i="9" s="1"/>
  <c r="AE354" i="9"/>
  <c r="AF354" i="9" s="1"/>
  <c r="AG354" i="9" s="1"/>
  <c r="AH354" i="9" s="1"/>
  <c r="AI354" i="9" s="1"/>
  <c r="AJ354" i="9" s="1"/>
  <c r="AK354" i="9" s="1"/>
  <c r="AL354" i="9" s="1"/>
  <c r="AM354" i="9" s="1"/>
  <c r="AN354" i="9" s="1"/>
  <c r="AO354" i="9" s="1"/>
  <c r="AP354" i="9" s="1"/>
  <c r="A401" i="8"/>
  <c r="AE401" i="9"/>
  <c r="AF401" i="9" s="1"/>
  <c r="AG401" i="9" s="1"/>
  <c r="AH401" i="9" s="1"/>
  <c r="AI401" i="9" s="1"/>
  <c r="AJ401" i="9" s="1"/>
  <c r="AK401" i="9" s="1"/>
  <c r="AL401" i="9" s="1"/>
  <c r="AM401" i="9" s="1"/>
  <c r="AN401" i="9" s="1"/>
  <c r="AO401" i="9" s="1"/>
  <c r="AP401" i="9" s="1"/>
  <c r="G401" i="9"/>
  <c r="H401" i="9" s="1"/>
  <c r="I401" i="9" s="1"/>
  <c r="J401" i="9" s="1"/>
  <c r="K401" i="9" s="1"/>
  <c r="L401" i="9" s="1"/>
  <c r="M401" i="9" s="1"/>
  <c r="N401" i="9" s="1"/>
  <c r="O401" i="9" s="1"/>
  <c r="P401" i="9" s="1"/>
  <c r="Q401" i="9" s="1"/>
  <c r="R401" i="9" s="1"/>
  <c r="AQ401" i="9"/>
  <c r="AR401" i="9" s="1"/>
  <c r="AS401" i="9" s="1"/>
  <c r="AT401" i="9" s="1"/>
  <c r="AU401" i="9" s="1"/>
  <c r="A113" i="8"/>
  <c r="B113" i="8" s="1"/>
  <c r="B113" i="22" s="1"/>
  <c r="G113" i="9"/>
  <c r="H113" i="9" s="1"/>
  <c r="I113" i="9" s="1"/>
  <c r="J113" i="9" s="1"/>
  <c r="K113" i="9" s="1"/>
  <c r="L113" i="9" s="1"/>
  <c r="M113" i="9" s="1"/>
  <c r="N113" i="9" s="1"/>
  <c r="O113" i="9" s="1"/>
  <c r="P113" i="9" s="1"/>
  <c r="Q113" i="9" s="1"/>
  <c r="R113" i="9" s="1"/>
  <c r="AE113" i="9"/>
  <c r="AF113" i="9" s="1"/>
  <c r="AG113" i="9" s="1"/>
  <c r="AH113" i="9" s="1"/>
  <c r="AI113" i="9" s="1"/>
  <c r="AJ113" i="9" s="1"/>
  <c r="AK113" i="9" s="1"/>
  <c r="AL113" i="9" s="1"/>
  <c r="AM113" i="9" s="1"/>
  <c r="AN113" i="9" s="1"/>
  <c r="AO113" i="9" s="1"/>
  <c r="AP113" i="9" s="1"/>
  <c r="AQ113" i="9"/>
  <c r="AR113" i="9" s="1"/>
  <c r="AS113" i="9" s="1"/>
  <c r="AT113" i="9" s="1"/>
  <c r="AU113" i="9" s="1"/>
  <c r="AQ153" i="9"/>
  <c r="AR153" i="9" s="1"/>
  <c r="AS153" i="9" s="1"/>
  <c r="AT153" i="9" s="1"/>
  <c r="AU153" i="9" s="1"/>
  <c r="AE153" i="9"/>
  <c r="AF153" i="9" s="1"/>
  <c r="AG153" i="9" s="1"/>
  <c r="AH153" i="9" s="1"/>
  <c r="AI153" i="9" s="1"/>
  <c r="AJ153" i="9" s="1"/>
  <c r="AK153" i="9" s="1"/>
  <c r="AL153" i="9" s="1"/>
  <c r="AM153" i="9" s="1"/>
  <c r="AN153" i="9" s="1"/>
  <c r="AO153" i="9" s="1"/>
  <c r="AP153" i="9" s="1"/>
  <c r="G153" i="9"/>
  <c r="H153" i="9" s="1"/>
  <c r="I153" i="9" s="1"/>
  <c r="J153" i="9" s="1"/>
  <c r="K153" i="9" s="1"/>
  <c r="L153" i="9" s="1"/>
  <c r="M153" i="9" s="1"/>
  <c r="N153" i="9" s="1"/>
  <c r="O153" i="9" s="1"/>
  <c r="P153" i="9" s="1"/>
  <c r="Q153" i="9" s="1"/>
  <c r="R153" i="9" s="1"/>
  <c r="A303" i="8"/>
  <c r="B303" i="8" s="1"/>
  <c r="B303" i="22" s="1"/>
  <c r="AE303" i="9"/>
  <c r="AF303" i="9" s="1"/>
  <c r="AG303" i="9" s="1"/>
  <c r="AH303" i="9" s="1"/>
  <c r="AI303" i="9" s="1"/>
  <c r="AJ303" i="9" s="1"/>
  <c r="AK303" i="9" s="1"/>
  <c r="AL303" i="9" s="1"/>
  <c r="AM303" i="9" s="1"/>
  <c r="AN303" i="9" s="1"/>
  <c r="AO303" i="9" s="1"/>
  <c r="AP303" i="9" s="1"/>
  <c r="G303" i="9"/>
  <c r="H303" i="9" s="1"/>
  <c r="I303" i="9" s="1"/>
  <c r="J303" i="9" s="1"/>
  <c r="K303" i="9" s="1"/>
  <c r="L303" i="9" s="1"/>
  <c r="M303" i="9" s="1"/>
  <c r="N303" i="9" s="1"/>
  <c r="O303" i="9" s="1"/>
  <c r="P303" i="9" s="1"/>
  <c r="Q303" i="9" s="1"/>
  <c r="R303" i="9" s="1"/>
  <c r="AQ98" i="9"/>
  <c r="AR98" i="9" s="1"/>
  <c r="AS98" i="9" s="1"/>
  <c r="AT98" i="9" s="1"/>
  <c r="AU98" i="9" s="1"/>
  <c r="S98" i="9"/>
  <c r="T98" i="9" s="1"/>
  <c r="U98" i="9" s="1"/>
  <c r="V98" i="9" s="1"/>
  <c r="W98" i="9" s="1"/>
  <c r="X98" i="9" s="1"/>
  <c r="Y98" i="9" s="1"/>
  <c r="Z98" i="9" s="1"/>
  <c r="AA98" i="9" s="1"/>
  <c r="AB98" i="9" s="1"/>
  <c r="AC98" i="9" s="1"/>
  <c r="AD98" i="9" s="1"/>
  <c r="AE98" i="9"/>
  <c r="AF98" i="9" s="1"/>
  <c r="AG98" i="9" s="1"/>
  <c r="AH98" i="9" s="1"/>
  <c r="AI98" i="9" s="1"/>
  <c r="AJ98" i="9" s="1"/>
  <c r="AK98" i="9" s="1"/>
  <c r="AL98" i="9" s="1"/>
  <c r="AM98" i="9" s="1"/>
  <c r="AN98" i="9" s="1"/>
  <c r="AO98" i="9" s="1"/>
  <c r="AP98" i="9" s="1"/>
  <c r="G98" i="9"/>
  <c r="H98" i="9" s="1"/>
  <c r="I98" i="9" s="1"/>
  <c r="J98" i="9" s="1"/>
  <c r="K98" i="9" s="1"/>
  <c r="L98" i="9" s="1"/>
  <c r="M98" i="9" s="1"/>
  <c r="N98" i="9" s="1"/>
  <c r="O98" i="9" s="1"/>
  <c r="P98" i="9" s="1"/>
  <c r="Q98" i="9" s="1"/>
  <c r="R98" i="9" s="1"/>
  <c r="S396" i="9"/>
  <c r="T396" i="9" s="1"/>
  <c r="U396" i="9" s="1"/>
  <c r="V396" i="9" s="1"/>
  <c r="W396" i="9" s="1"/>
  <c r="X396" i="9" s="1"/>
  <c r="Y396" i="9" s="1"/>
  <c r="Z396" i="9" s="1"/>
  <c r="AA396" i="9" s="1"/>
  <c r="AB396" i="9" s="1"/>
  <c r="AC396" i="9" s="1"/>
  <c r="AD396" i="9" s="1"/>
  <c r="AE100" i="9"/>
  <c r="AF100" i="9" s="1"/>
  <c r="AG100" i="9" s="1"/>
  <c r="AH100" i="9" s="1"/>
  <c r="AI100" i="9" s="1"/>
  <c r="AJ100" i="9" s="1"/>
  <c r="AK100" i="9" s="1"/>
  <c r="AL100" i="9" s="1"/>
  <c r="AM100" i="9" s="1"/>
  <c r="AN100" i="9" s="1"/>
  <c r="AO100" i="9" s="1"/>
  <c r="AP100" i="9" s="1"/>
  <c r="A54" i="8"/>
  <c r="B54" i="8" s="1"/>
  <c r="B54" i="22" s="1"/>
  <c r="AE121" i="9"/>
  <c r="AF121" i="9" s="1"/>
  <c r="AG121" i="9" s="1"/>
  <c r="AH121" i="9" s="1"/>
  <c r="AI121" i="9" s="1"/>
  <c r="AJ121" i="9" s="1"/>
  <c r="AK121" i="9" s="1"/>
  <c r="AL121" i="9" s="1"/>
  <c r="AM121" i="9" s="1"/>
  <c r="AN121" i="9" s="1"/>
  <c r="AO121" i="9" s="1"/>
  <c r="AP121" i="9" s="1"/>
  <c r="AQ265" i="9"/>
  <c r="AR265" i="9" s="1"/>
  <c r="AS265" i="9" s="1"/>
  <c r="AT265" i="9" s="1"/>
  <c r="AU265" i="9" s="1"/>
  <c r="A314" i="8"/>
  <c r="AE314" i="9"/>
  <c r="AF314" i="9" s="1"/>
  <c r="AG314" i="9" s="1"/>
  <c r="AH314" i="9" s="1"/>
  <c r="AI314" i="9" s="1"/>
  <c r="AJ314" i="9" s="1"/>
  <c r="AK314" i="9" s="1"/>
  <c r="AL314" i="9" s="1"/>
  <c r="AM314" i="9" s="1"/>
  <c r="AN314" i="9" s="1"/>
  <c r="AO314" i="9" s="1"/>
  <c r="AP314" i="9" s="1"/>
  <c r="A201" i="8"/>
  <c r="B201" i="8" s="1"/>
  <c r="B201" i="22" s="1"/>
  <c r="AE201" i="9"/>
  <c r="AF201" i="9" s="1"/>
  <c r="AG201" i="9" s="1"/>
  <c r="AH201" i="9" s="1"/>
  <c r="AI201" i="9" s="1"/>
  <c r="AJ201" i="9" s="1"/>
  <c r="AK201" i="9" s="1"/>
  <c r="AL201" i="9" s="1"/>
  <c r="AM201" i="9" s="1"/>
  <c r="AN201" i="9" s="1"/>
  <c r="AO201" i="9" s="1"/>
  <c r="AP201" i="9" s="1"/>
  <c r="G201" i="9"/>
  <c r="H201" i="9" s="1"/>
  <c r="I201" i="9" s="1"/>
  <c r="J201" i="9" s="1"/>
  <c r="K201" i="9" s="1"/>
  <c r="L201" i="9" s="1"/>
  <c r="M201" i="9" s="1"/>
  <c r="N201" i="9" s="1"/>
  <c r="O201" i="9" s="1"/>
  <c r="P201" i="9" s="1"/>
  <c r="Q201" i="9" s="1"/>
  <c r="R201" i="9" s="1"/>
  <c r="S201" i="9"/>
  <c r="T201" i="9" s="1"/>
  <c r="U201" i="9" s="1"/>
  <c r="V201" i="9" s="1"/>
  <c r="W201" i="9" s="1"/>
  <c r="X201" i="9" s="1"/>
  <c r="Y201" i="9" s="1"/>
  <c r="Z201" i="9" s="1"/>
  <c r="AA201" i="9" s="1"/>
  <c r="AB201" i="9" s="1"/>
  <c r="AC201" i="9" s="1"/>
  <c r="AD201" i="9" s="1"/>
  <c r="A182" i="8"/>
  <c r="B182" i="8" s="1"/>
  <c r="B182" i="22" s="1"/>
  <c r="S182" i="9"/>
  <c r="T182" i="9" s="1"/>
  <c r="U182" i="9" s="1"/>
  <c r="V182" i="9" s="1"/>
  <c r="W182" i="9" s="1"/>
  <c r="X182" i="9" s="1"/>
  <c r="Y182" i="9" s="1"/>
  <c r="Z182" i="9" s="1"/>
  <c r="AA182" i="9" s="1"/>
  <c r="AB182" i="9" s="1"/>
  <c r="AC182" i="9" s="1"/>
  <c r="AD182" i="9" s="1"/>
  <c r="AE177" i="9"/>
  <c r="AF177" i="9" s="1"/>
  <c r="AG177" i="9" s="1"/>
  <c r="AH177" i="9" s="1"/>
  <c r="AI177" i="9" s="1"/>
  <c r="AJ177" i="9" s="1"/>
  <c r="AK177" i="9" s="1"/>
  <c r="AL177" i="9" s="1"/>
  <c r="AM177" i="9" s="1"/>
  <c r="AN177" i="9" s="1"/>
  <c r="AO177" i="9" s="1"/>
  <c r="AP177" i="9" s="1"/>
  <c r="A177" i="8"/>
  <c r="B177" i="8" s="1"/>
  <c r="B177" i="22" s="1"/>
  <c r="S177" i="9"/>
  <c r="T177" i="9" s="1"/>
  <c r="U177" i="9" s="1"/>
  <c r="V177" i="9" s="1"/>
  <c r="W177" i="9" s="1"/>
  <c r="X177" i="9" s="1"/>
  <c r="Y177" i="9" s="1"/>
  <c r="Z177" i="9" s="1"/>
  <c r="AA177" i="9" s="1"/>
  <c r="AB177" i="9" s="1"/>
  <c r="AC177" i="9" s="1"/>
  <c r="AD177" i="9" s="1"/>
  <c r="AQ177" i="9"/>
  <c r="AR177" i="9" s="1"/>
  <c r="AS177" i="9" s="1"/>
  <c r="AT177" i="9" s="1"/>
  <c r="AU177" i="9" s="1"/>
  <c r="A189" i="8"/>
  <c r="B189" i="8" s="1"/>
  <c r="B189" i="22" s="1"/>
  <c r="AE189" i="9"/>
  <c r="AF189" i="9" s="1"/>
  <c r="AG189" i="9" s="1"/>
  <c r="AH189" i="9" s="1"/>
  <c r="AI189" i="9" s="1"/>
  <c r="AJ189" i="9" s="1"/>
  <c r="AK189" i="9" s="1"/>
  <c r="AL189" i="9" s="1"/>
  <c r="AM189" i="9" s="1"/>
  <c r="AN189" i="9" s="1"/>
  <c r="AO189" i="9" s="1"/>
  <c r="AP189" i="9" s="1"/>
  <c r="S189" i="9"/>
  <c r="T189" i="9" s="1"/>
  <c r="U189" i="9" s="1"/>
  <c r="V189" i="9" s="1"/>
  <c r="W189" i="9" s="1"/>
  <c r="X189" i="9" s="1"/>
  <c r="Y189" i="9" s="1"/>
  <c r="Z189" i="9" s="1"/>
  <c r="AA189" i="9" s="1"/>
  <c r="AB189" i="9" s="1"/>
  <c r="AC189" i="9" s="1"/>
  <c r="AD189" i="9" s="1"/>
  <c r="AQ189" i="9"/>
  <c r="AR189" i="9" s="1"/>
  <c r="AS189" i="9" s="1"/>
  <c r="AT189" i="9" s="1"/>
  <c r="AU189" i="9" s="1"/>
  <c r="A368" i="8"/>
  <c r="B368" i="8" s="1"/>
  <c r="B368" i="22" s="1"/>
  <c r="S368" i="9"/>
  <c r="T368" i="9" s="1"/>
  <c r="U368" i="9" s="1"/>
  <c r="V368" i="9" s="1"/>
  <c r="W368" i="9" s="1"/>
  <c r="X368" i="9" s="1"/>
  <c r="Y368" i="9" s="1"/>
  <c r="Z368" i="9" s="1"/>
  <c r="AA368" i="9" s="1"/>
  <c r="AB368" i="9" s="1"/>
  <c r="AC368" i="9" s="1"/>
  <c r="AD368" i="9" s="1"/>
  <c r="G368" i="9"/>
  <c r="H368" i="9" s="1"/>
  <c r="I368" i="9" s="1"/>
  <c r="J368" i="9" s="1"/>
  <c r="K368" i="9" s="1"/>
  <c r="L368" i="9" s="1"/>
  <c r="M368" i="9" s="1"/>
  <c r="N368" i="9" s="1"/>
  <c r="O368" i="9" s="1"/>
  <c r="P368" i="9" s="1"/>
  <c r="Q368" i="9" s="1"/>
  <c r="R368" i="9" s="1"/>
  <c r="AE366" i="9"/>
  <c r="AF366" i="9" s="1"/>
  <c r="AG366" i="9" s="1"/>
  <c r="AH366" i="9" s="1"/>
  <c r="AI366" i="9" s="1"/>
  <c r="AJ366" i="9" s="1"/>
  <c r="AK366" i="9" s="1"/>
  <c r="AL366" i="9" s="1"/>
  <c r="AM366" i="9" s="1"/>
  <c r="AN366" i="9" s="1"/>
  <c r="AO366" i="9" s="1"/>
  <c r="AP366" i="9" s="1"/>
  <c r="S366" i="9"/>
  <c r="T366" i="9" s="1"/>
  <c r="U366" i="9" s="1"/>
  <c r="V366" i="9" s="1"/>
  <c r="W366" i="9" s="1"/>
  <c r="X366" i="9" s="1"/>
  <c r="Y366" i="9" s="1"/>
  <c r="Z366" i="9" s="1"/>
  <c r="AA366" i="9" s="1"/>
  <c r="AB366" i="9" s="1"/>
  <c r="AC366" i="9" s="1"/>
  <c r="AD366" i="9" s="1"/>
  <c r="G366" i="9"/>
  <c r="H366" i="9" s="1"/>
  <c r="I366" i="9" s="1"/>
  <c r="J366" i="9" s="1"/>
  <c r="K366" i="9" s="1"/>
  <c r="L366" i="9" s="1"/>
  <c r="M366" i="9" s="1"/>
  <c r="N366" i="9" s="1"/>
  <c r="O366" i="9" s="1"/>
  <c r="P366" i="9" s="1"/>
  <c r="Q366" i="9" s="1"/>
  <c r="R366" i="9" s="1"/>
  <c r="AQ99" i="9"/>
  <c r="AR99" i="9" s="1"/>
  <c r="AS99" i="9" s="1"/>
  <c r="AT99" i="9" s="1"/>
  <c r="AU99" i="9" s="1"/>
  <c r="S99" i="9"/>
  <c r="T99" i="9" s="1"/>
  <c r="U99" i="9" s="1"/>
  <c r="V99" i="9" s="1"/>
  <c r="W99" i="9" s="1"/>
  <c r="X99" i="9" s="1"/>
  <c r="Y99" i="9" s="1"/>
  <c r="Z99" i="9" s="1"/>
  <c r="AA99" i="9" s="1"/>
  <c r="AB99" i="9" s="1"/>
  <c r="AC99" i="9" s="1"/>
  <c r="AD99" i="9" s="1"/>
  <c r="AE99" i="9"/>
  <c r="AF99" i="9" s="1"/>
  <c r="AG99" i="9" s="1"/>
  <c r="AH99" i="9" s="1"/>
  <c r="AI99" i="9" s="1"/>
  <c r="AJ99" i="9" s="1"/>
  <c r="AK99" i="9" s="1"/>
  <c r="AL99" i="9" s="1"/>
  <c r="AM99" i="9" s="1"/>
  <c r="AN99" i="9" s="1"/>
  <c r="AO99" i="9" s="1"/>
  <c r="AP99" i="9" s="1"/>
  <c r="G99" i="9"/>
  <c r="H99" i="9" s="1"/>
  <c r="I99" i="9" s="1"/>
  <c r="J99" i="9" s="1"/>
  <c r="K99" i="9" s="1"/>
  <c r="L99" i="9" s="1"/>
  <c r="M99" i="9" s="1"/>
  <c r="N99" i="9" s="1"/>
  <c r="O99" i="9" s="1"/>
  <c r="P99" i="9" s="1"/>
  <c r="Q99" i="9" s="1"/>
  <c r="R99" i="9" s="1"/>
  <c r="G173" i="9"/>
  <c r="H173" i="9" s="1"/>
  <c r="I173" i="9" s="1"/>
  <c r="J173" i="9" s="1"/>
  <c r="K173" i="9" s="1"/>
  <c r="L173" i="9" s="1"/>
  <c r="M173" i="9" s="1"/>
  <c r="N173" i="9" s="1"/>
  <c r="O173" i="9" s="1"/>
  <c r="P173" i="9" s="1"/>
  <c r="Q173" i="9" s="1"/>
  <c r="R173" i="9" s="1"/>
  <c r="A173" i="8"/>
  <c r="B173" i="8" s="1"/>
  <c r="B173" i="22" s="1"/>
  <c r="AQ173" i="9"/>
  <c r="AR173" i="9" s="1"/>
  <c r="AS173" i="9" s="1"/>
  <c r="AT173" i="9" s="1"/>
  <c r="AU173" i="9" s="1"/>
  <c r="AE173" i="9"/>
  <c r="AF173" i="9" s="1"/>
  <c r="AG173" i="9" s="1"/>
  <c r="AH173" i="9" s="1"/>
  <c r="AI173" i="9" s="1"/>
  <c r="AJ173" i="9" s="1"/>
  <c r="AK173" i="9" s="1"/>
  <c r="AL173" i="9" s="1"/>
  <c r="AM173" i="9" s="1"/>
  <c r="AN173" i="9" s="1"/>
  <c r="AO173" i="9" s="1"/>
  <c r="AP173" i="9" s="1"/>
  <c r="AQ363" i="9"/>
  <c r="AR363" i="9" s="1"/>
  <c r="AS363" i="9" s="1"/>
  <c r="AT363" i="9" s="1"/>
  <c r="AU363" i="9" s="1"/>
  <c r="G363" i="9"/>
  <c r="H363" i="9" s="1"/>
  <c r="I363" i="9" s="1"/>
  <c r="J363" i="9" s="1"/>
  <c r="K363" i="9" s="1"/>
  <c r="L363" i="9" s="1"/>
  <c r="M363" i="9" s="1"/>
  <c r="N363" i="9" s="1"/>
  <c r="O363" i="9" s="1"/>
  <c r="P363" i="9" s="1"/>
  <c r="Q363" i="9" s="1"/>
  <c r="R363" i="9" s="1"/>
  <c r="A105" i="8"/>
  <c r="AQ105" i="9"/>
  <c r="AR105" i="9" s="1"/>
  <c r="AS105" i="9" s="1"/>
  <c r="AT105" i="9" s="1"/>
  <c r="AU105" i="9" s="1"/>
  <c r="S105" i="9"/>
  <c r="T105" i="9" s="1"/>
  <c r="U105" i="9" s="1"/>
  <c r="V105" i="9" s="1"/>
  <c r="W105" i="9" s="1"/>
  <c r="X105" i="9" s="1"/>
  <c r="Y105" i="9" s="1"/>
  <c r="Z105" i="9" s="1"/>
  <c r="AA105" i="9" s="1"/>
  <c r="AB105" i="9" s="1"/>
  <c r="AC105" i="9" s="1"/>
  <c r="AD105" i="9" s="1"/>
  <c r="A125" i="8"/>
  <c r="B125" i="8" s="1"/>
  <c r="B125" i="22" s="1"/>
  <c r="G125" i="9"/>
  <c r="H125" i="9" s="1"/>
  <c r="I125" i="9" s="1"/>
  <c r="J125" i="9" s="1"/>
  <c r="K125" i="9" s="1"/>
  <c r="L125" i="9" s="1"/>
  <c r="M125" i="9" s="1"/>
  <c r="N125" i="9" s="1"/>
  <c r="O125" i="9" s="1"/>
  <c r="P125" i="9" s="1"/>
  <c r="Q125" i="9" s="1"/>
  <c r="R125" i="9" s="1"/>
  <c r="S125" i="9"/>
  <c r="T125" i="9" s="1"/>
  <c r="U125" i="9" s="1"/>
  <c r="V125" i="9" s="1"/>
  <c r="W125" i="9" s="1"/>
  <c r="X125" i="9" s="1"/>
  <c r="Y125" i="9" s="1"/>
  <c r="Z125" i="9" s="1"/>
  <c r="AA125" i="9" s="1"/>
  <c r="AB125" i="9" s="1"/>
  <c r="AC125" i="9" s="1"/>
  <c r="AD125" i="9" s="1"/>
  <c r="AQ125" i="9"/>
  <c r="AR125" i="9" s="1"/>
  <c r="AS125" i="9" s="1"/>
  <c r="AT125" i="9" s="1"/>
  <c r="AU125" i="9" s="1"/>
  <c r="AE214" i="9"/>
  <c r="AF214" i="9" s="1"/>
  <c r="AG214" i="9" s="1"/>
  <c r="AH214" i="9" s="1"/>
  <c r="AI214" i="9" s="1"/>
  <c r="AJ214" i="9" s="1"/>
  <c r="AK214" i="9" s="1"/>
  <c r="AL214" i="9" s="1"/>
  <c r="AM214" i="9" s="1"/>
  <c r="AN214" i="9" s="1"/>
  <c r="AO214" i="9" s="1"/>
  <c r="AP214" i="9" s="1"/>
  <c r="A214" i="8"/>
  <c r="B214" i="8" s="1"/>
  <c r="B214" i="22" s="1"/>
  <c r="S214" i="9"/>
  <c r="T214" i="9" s="1"/>
  <c r="U214" i="9" s="1"/>
  <c r="V214" i="9" s="1"/>
  <c r="W214" i="9" s="1"/>
  <c r="X214" i="9" s="1"/>
  <c r="Y214" i="9" s="1"/>
  <c r="Z214" i="9" s="1"/>
  <c r="AA214" i="9" s="1"/>
  <c r="AB214" i="9" s="1"/>
  <c r="AC214" i="9" s="1"/>
  <c r="AD214" i="9" s="1"/>
  <c r="G214" i="9"/>
  <c r="H214" i="9" s="1"/>
  <c r="I214" i="9" s="1"/>
  <c r="J214" i="9" s="1"/>
  <c r="K214" i="9" s="1"/>
  <c r="L214" i="9" s="1"/>
  <c r="M214" i="9" s="1"/>
  <c r="N214" i="9" s="1"/>
  <c r="O214" i="9" s="1"/>
  <c r="P214" i="9" s="1"/>
  <c r="Q214" i="9" s="1"/>
  <c r="R214" i="9" s="1"/>
  <c r="AQ214" i="9"/>
  <c r="AR214" i="9" s="1"/>
  <c r="AS214" i="9" s="1"/>
  <c r="AT214" i="9" s="1"/>
  <c r="AU214" i="9" s="1"/>
  <c r="AE232" i="9"/>
  <c r="AF232" i="9" s="1"/>
  <c r="AG232" i="9" s="1"/>
  <c r="AH232" i="9" s="1"/>
  <c r="AI232" i="9" s="1"/>
  <c r="AJ232" i="9" s="1"/>
  <c r="AK232" i="9" s="1"/>
  <c r="AL232" i="9" s="1"/>
  <c r="AM232" i="9" s="1"/>
  <c r="AN232" i="9" s="1"/>
  <c r="AO232" i="9" s="1"/>
  <c r="AP232" i="9" s="1"/>
  <c r="G232" i="9"/>
  <c r="H232" i="9" s="1"/>
  <c r="I232" i="9" s="1"/>
  <c r="J232" i="9" s="1"/>
  <c r="K232" i="9" s="1"/>
  <c r="L232" i="9" s="1"/>
  <c r="M232" i="9" s="1"/>
  <c r="N232" i="9" s="1"/>
  <c r="O232" i="9" s="1"/>
  <c r="P232" i="9" s="1"/>
  <c r="Q232" i="9" s="1"/>
  <c r="R232" i="9" s="1"/>
  <c r="A232" i="8"/>
  <c r="B232" i="8" s="1"/>
  <c r="B232" i="22" s="1"/>
  <c r="AQ232" i="9"/>
  <c r="AR232" i="9" s="1"/>
  <c r="AS232" i="9" s="1"/>
  <c r="AT232" i="9" s="1"/>
  <c r="AU232" i="9" s="1"/>
  <c r="S243" i="9"/>
  <c r="T243" i="9" s="1"/>
  <c r="U243" i="9" s="1"/>
  <c r="V243" i="9" s="1"/>
  <c r="W243" i="9" s="1"/>
  <c r="X243" i="9" s="1"/>
  <c r="Y243" i="9" s="1"/>
  <c r="Z243" i="9" s="1"/>
  <c r="AA243" i="9" s="1"/>
  <c r="AB243" i="9" s="1"/>
  <c r="AC243" i="9" s="1"/>
  <c r="AD243" i="9" s="1"/>
  <c r="G243" i="9"/>
  <c r="H243" i="9" s="1"/>
  <c r="I243" i="9" s="1"/>
  <c r="J243" i="9" s="1"/>
  <c r="K243" i="9" s="1"/>
  <c r="L243" i="9" s="1"/>
  <c r="M243" i="9" s="1"/>
  <c r="N243" i="9" s="1"/>
  <c r="O243" i="9" s="1"/>
  <c r="P243" i="9" s="1"/>
  <c r="Q243" i="9" s="1"/>
  <c r="R243" i="9" s="1"/>
  <c r="AE243" i="9"/>
  <c r="AF243" i="9" s="1"/>
  <c r="AG243" i="9" s="1"/>
  <c r="AH243" i="9" s="1"/>
  <c r="AI243" i="9" s="1"/>
  <c r="AJ243" i="9" s="1"/>
  <c r="AK243" i="9" s="1"/>
  <c r="AL243" i="9" s="1"/>
  <c r="AM243" i="9" s="1"/>
  <c r="AN243" i="9" s="1"/>
  <c r="AO243" i="9" s="1"/>
  <c r="AP243" i="9" s="1"/>
  <c r="AQ243" i="9"/>
  <c r="AR243" i="9" s="1"/>
  <c r="AS243" i="9" s="1"/>
  <c r="AT243" i="9" s="1"/>
  <c r="AU243" i="9" s="1"/>
  <c r="S64" i="9"/>
  <c r="T64" i="9" s="1"/>
  <c r="U64" i="9" s="1"/>
  <c r="V64" i="9" s="1"/>
  <c r="W64" i="9" s="1"/>
  <c r="X64" i="9" s="1"/>
  <c r="Y64" i="9" s="1"/>
  <c r="Z64" i="9" s="1"/>
  <c r="AA64" i="9" s="1"/>
  <c r="AB64" i="9" s="1"/>
  <c r="AC64" i="9" s="1"/>
  <c r="AD64" i="9" s="1"/>
  <c r="G64" i="9"/>
  <c r="H64" i="9" s="1"/>
  <c r="I64" i="9" s="1"/>
  <c r="J64" i="9" s="1"/>
  <c r="K64" i="9" s="1"/>
  <c r="L64" i="9" s="1"/>
  <c r="M64" i="9" s="1"/>
  <c r="N64" i="9" s="1"/>
  <c r="O64" i="9" s="1"/>
  <c r="P64" i="9" s="1"/>
  <c r="Q64" i="9" s="1"/>
  <c r="R64" i="9" s="1"/>
  <c r="A64" i="8"/>
  <c r="B64" i="8" s="1"/>
  <c r="B64" i="22" s="1"/>
  <c r="A129" i="8"/>
  <c r="B129" i="8" s="1"/>
  <c r="B129" i="22" s="1"/>
  <c r="G129" i="9"/>
  <c r="H129" i="9" s="1"/>
  <c r="I129" i="9" s="1"/>
  <c r="J129" i="9" s="1"/>
  <c r="K129" i="9" s="1"/>
  <c r="L129" i="9" s="1"/>
  <c r="M129" i="9" s="1"/>
  <c r="N129" i="9" s="1"/>
  <c r="O129" i="9" s="1"/>
  <c r="P129" i="9" s="1"/>
  <c r="Q129" i="9" s="1"/>
  <c r="R129" i="9" s="1"/>
  <c r="AQ129" i="9"/>
  <c r="AR129" i="9" s="1"/>
  <c r="AS129" i="9" s="1"/>
  <c r="AT129" i="9" s="1"/>
  <c r="AU129" i="9" s="1"/>
  <c r="A104" i="8"/>
  <c r="G374" i="9"/>
  <c r="H374" i="9" s="1"/>
  <c r="I374" i="9" s="1"/>
  <c r="J374" i="9" s="1"/>
  <c r="K374" i="9" s="1"/>
  <c r="L374" i="9" s="1"/>
  <c r="M374" i="9" s="1"/>
  <c r="N374" i="9" s="1"/>
  <c r="O374" i="9" s="1"/>
  <c r="P374" i="9" s="1"/>
  <c r="Q374" i="9" s="1"/>
  <c r="R374" i="9" s="1"/>
  <c r="AE125" i="9"/>
  <c r="AF125" i="9" s="1"/>
  <c r="AG125" i="9" s="1"/>
  <c r="AH125" i="9" s="1"/>
  <c r="AI125" i="9" s="1"/>
  <c r="AJ125" i="9" s="1"/>
  <c r="AK125" i="9" s="1"/>
  <c r="AL125" i="9" s="1"/>
  <c r="AM125" i="9" s="1"/>
  <c r="AN125" i="9" s="1"/>
  <c r="AO125" i="9" s="1"/>
  <c r="AP125" i="9" s="1"/>
  <c r="AE182" i="9"/>
  <c r="AF182" i="9" s="1"/>
  <c r="AG182" i="9" s="1"/>
  <c r="AH182" i="9" s="1"/>
  <c r="AI182" i="9" s="1"/>
  <c r="AJ182" i="9" s="1"/>
  <c r="AK182" i="9" s="1"/>
  <c r="AL182" i="9" s="1"/>
  <c r="AM182" i="9" s="1"/>
  <c r="AN182" i="9" s="1"/>
  <c r="AO182" i="9" s="1"/>
  <c r="AP182" i="9" s="1"/>
  <c r="G265" i="9"/>
  <c r="H265" i="9" s="1"/>
  <c r="I265" i="9" s="1"/>
  <c r="J265" i="9" s="1"/>
  <c r="K265" i="9" s="1"/>
  <c r="L265" i="9" s="1"/>
  <c r="M265" i="9" s="1"/>
  <c r="N265" i="9" s="1"/>
  <c r="O265" i="9" s="1"/>
  <c r="P265" i="9" s="1"/>
  <c r="Q265" i="9" s="1"/>
  <c r="R265" i="9" s="1"/>
  <c r="A115" i="8"/>
  <c r="B115" i="8" s="1"/>
  <c r="B115" i="22" s="1"/>
  <c r="AQ231" i="9"/>
  <c r="AR231" i="9" s="1"/>
  <c r="AS231" i="9" s="1"/>
  <c r="AT231" i="9" s="1"/>
  <c r="AU231" i="9" s="1"/>
  <c r="S401" i="9"/>
  <c r="T401" i="9" s="1"/>
  <c r="U401" i="9" s="1"/>
  <c r="V401" i="9" s="1"/>
  <c r="W401" i="9" s="1"/>
  <c r="X401" i="9" s="1"/>
  <c r="Y401" i="9" s="1"/>
  <c r="Z401" i="9" s="1"/>
  <c r="AA401" i="9" s="1"/>
  <c r="AB401" i="9" s="1"/>
  <c r="AC401" i="9" s="1"/>
  <c r="AD401" i="9" s="1"/>
  <c r="AQ314" i="9"/>
  <c r="AR314" i="9" s="1"/>
  <c r="AS314" i="9" s="1"/>
  <c r="AT314" i="9" s="1"/>
  <c r="AU314" i="9" s="1"/>
  <c r="A243" i="8"/>
  <c r="B243" i="8" s="1"/>
  <c r="B243" i="22" s="1"/>
  <c r="G123" i="9"/>
  <c r="H123" i="9" s="1"/>
  <c r="I123" i="9" s="1"/>
  <c r="J123" i="9" s="1"/>
  <c r="K123" i="9" s="1"/>
  <c r="L123" i="9" s="1"/>
  <c r="M123" i="9" s="1"/>
  <c r="N123" i="9" s="1"/>
  <c r="O123" i="9" s="1"/>
  <c r="P123" i="9" s="1"/>
  <c r="Q123" i="9" s="1"/>
  <c r="R123" i="9" s="1"/>
  <c r="AE129" i="9"/>
  <c r="AF129" i="9" s="1"/>
  <c r="AG129" i="9" s="1"/>
  <c r="AH129" i="9" s="1"/>
  <c r="AI129" i="9" s="1"/>
  <c r="AJ129" i="9" s="1"/>
  <c r="AK129" i="9" s="1"/>
  <c r="AL129" i="9" s="1"/>
  <c r="AM129" i="9" s="1"/>
  <c r="AN129" i="9" s="1"/>
  <c r="AO129" i="9" s="1"/>
  <c r="AP129" i="9" s="1"/>
  <c r="A231" i="8"/>
  <c r="B231" i="8" s="1"/>
  <c r="B231" i="22" s="1"/>
  <c r="S67" i="9"/>
  <c r="T67" i="9" s="1"/>
  <c r="U67" i="9" s="1"/>
  <c r="V67" i="9" s="1"/>
  <c r="W67" i="9" s="1"/>
  <c r="X67" i="9" s="1"/>
  <c r="Y67" i="9" s="1"/>
  <c r="Z67" i="9" s="1"/>
  <c r="AA67" i="9" s="1"/>
  <c r="AB67" i="9" s="1"/>
  <c r="AC67" i="9" s="1"/>
  <c r="AD67" i="9" s="1"/>
  <c r="G200" i="9"/>
  <c r="H200" i="9" s="1"/>
  <c r="I200" i="9" s="1"/>
  <c r="J200" i="9" s="1"/>
  <c r="K200" i="9" s="1"/>
  <c r="L200" i="9" s="1"/>
  <c r="M200" i="9" s="1"/>
  <c r="N200" i="9" s="1"/>
  <c r="O200" i="9" s="1"/>
  <c r="P200" i="9" s="1"/>
  <c r="Q200" i="9" s="1"/>
  <c r="R200" i="9" s="1"/>
  <c r="A138" i="22"/>
  <c r="AQ67" i="9"/>
  <c r="AR67" i="9" s="1"/>
  <c r="AS67" i="9" s="1"/>
  <c r="AT67" i="9" s="1"/>
  <c r="AU67" i="9" s="1"/>
  <c r="G104" i="9"/>
  <c r="H104" i="9" s="1"/>
  <c r="I104" i="9" s="1"/>
  <c r="J104" i="9" s="1"/>
  <c r="K104" i="9" s="1"/>
  <c r="L104" i="9" s="1"/>
  <c r="M104" i="9" s="1"/>
  <c r="N104" i="9" s="1"/>
  <c r="O104" i="9" s="1"/>
  <c r="P104" i="9" s="1"/>
  <c r="Q104" i="9" s="1"/>
  <c r="R104" i="9" s="1"/>
  <c r="AE219" i="9"/>
  <c r="AF219" i="9" s="1"/>
  <c r="AG219" i="9" s="1"/>
  <c r="AH219" i="9" s="1"/>
  <c r="AI219" i="9" s="1"/>
  <c r="AJ219" i="9" s="1"/>
  <c r="AK219" i="9" s="1"/>
  <c r="AL219" i="9" s="1"/>
  <c r="AM219" i="9" s="1"/>
  <c r="AN219" i="9" s="1"/>
  <c r="AO219" i="9" s="1"/>
  <c r="AP219" i="9" s="1"/>
  <c r="AQ246" i="9"/>
  <c r="AR246" i="9" s="1"/>
  <c r="AS246" i="9" s="1"/>
  <c r="AT246" i="9" s="1"/>
  <c r="AU246" i="9" s="1"/>
  <c r="S200" i="9"/>
  <c r="T200" i="9" s="1"/>
  <c r="U200" i="9" s="1"/>
  <c r="V200" i="9" s="1"/>
  <c r="W200" i="9" s="1"/>
  <c r="X200" i="9" s="1"/>
  <c r="Y200" i="9" s="1"/>
  <c r="Z200" i="9" s="1"/>
  <c r="AA200" i="9" s="1"/>
  <c r="AB200" i="9" s="1"/>
  <c r="AC200" i="9" s="1"/>
  <c r="AD200" i="9" s="1"/>
  <c r="S403" i="9"/>
  <c r="T403" i="9" s="1"/>
  <c r="U403" i="9" s="1"/>
  <c r="V403" i="9" s="1"/>
  <c r="W403" i="9" s="1"/>
  <c r="X403" i="9" s="1"/>
  <c r="Y403" i="9" s="1"/>
  <c r="Z403" i="9" s="1"/>
  <c r="AA403" i="9" s="1"/>
  <c r="AB403" i="9" s="1"/>
  <c r="AC403" i="9" s="1"/>
  <c r="AD403" i="9" s="1"/>
  <c r="AE74" i="9"/>
  <c r="AF74" i="9" s="1"/>
  <c r="AG74" i="9" s="1"/>
  <c r="AH74" i="9" s="1"/>
  <c r="AI74" i="9" s="1"/>
  <c r="AJ74" i="9" s="1"/>
  <c r="AK74" i="9" s="1"/>
  <c r="AL74" i="9" s="1"/>
  <c r="AM74" i="9" s="1"/>
  <c r="AN74" i="9" s="1"/>
  <c r="AO74" i="9" s="1"/>
  <c r="AP74" i="9" s="1"/>
  <c r="A200" i="8"/>
  <c r="B200" i="8" s="1"/>
  <c r="B200" i="22" s="1"/>
  <c r="G314" i="9"/>
  <c r="H314" i="9" s="1"/>
  <c r="I314" i="9" s="1"/>
  <c r="J314" i="9" s="1"/>
  <c r="K314" i="9" s="1"/>
  <c r="L314" i="9" s="1"/>
  <c r="M314" i="9" s="1"/>
  <c r="N314" i="9" s="1"/>
  <c r="O314" i="9" s="1"/>
  <c r="P314" i="9" s="1"/>
  <c r="Q314" i="9" s="1"/>
  <c r="R314" i="9" s="1"/>
  <c r="AQ366" i="9"/>
  <c r="AR366" i="9" s="1"/>
  <c r="AS366" i="9" s="1"/>
  <c r="AT366" i="9" s="1"/>
  <c r="AU366" i="9" s="1"/>
  <c r="AQ63" i="9"/>
  <c r="AR63" i="9" s="1"/>
  <c r="AS63" i="9" s="1"/>
  <c r="AT63" i="9" s="1"/>
  <c r="AU63" i="9" s="1"/>
  <c r="AQ148" i="9"/>
  <c r="AR148" i="9" s="1"/>
  <c r="AS148" i="9" s="1"/>
  <c r="AT148" i="9" s="1"/>
  <c r="AU148" i="9" s="1"/>
  <c r="A23" i="8"/>
  <c r="B23" i="8" s="1"/>
  <c r="B23" i="22" s="1"/>
  <c r="G182" i="9"/>
  <c r="H182" i="9" s="1"/>
  <c r="I182" i="9" s="1"/>
  <c r="J182" i="9" s="1"/>
  <c r="K182" i="9" s="1"/>
  <c r="L182" i="9" s="1"/>
  <c r="M182" i="9" s="1"/>
  <c r="N182" i="9" s="1"/>
  <c r="O182" i="9" s="1"/>
  <c r="P182" i="9" s="1"/>
  <c r="Q182" i="9" s="1"/>
  <c r="R182" i="9" s="1"/>
  <c r="G74" i="9"/>
  <c r="H74" i="9" s="1"/>
  <c r="I74" i="9" s="1"/>
  <c r="J74" i="9" s="1"/>
  <c r="K74" i="9" s="1"/>
  <c r="L74" i="9" s="1"/>
  <c r="M74" i="9" s="1"/>
  <c r="N74" i="9" s="1"/>
  <c r="O74" i="9" s="1"/>
  <c r="P74" i="9" s="1"/>
  <c r="Q74" i="9" s="1"/>
  <c r="R74" i="9" s="1"/>
  <c r="AQ201" i="9"/>
  <c r="AR201" i="9" s="1"/>
  <c r="AS201" i="9" s="1"/>
  <c r="AT201" i="9" s="1"/>
  <c r="AU201" i="9" s="1"/>
  <c r="G96" i="9"/>
  <c r="H96" i="9" s="1"/>
  <c r="I96" i="9" s="1"/>
  <c r="J96" i="9" s="1"/>
  <c r="K96" i="9" s="1"/>
  <c r="L96" i="9" s="1"/>
  <c r="M96" i="9" s="1"/>
  <c r="N96" i="9" s="1"/>
  <c r="O96" i="9" s="1"/>
  <c r="P96" i="9" s="1"/>
  <c r="Q96" i="9" s="1"/>
  <c r="R96" i="9" s="1"/>
  <c r="AE306" i="9"/>
  <c r="AF306" i="9" s="1"/>
  <c r="AG306" i="9" s="1"/>
  <c r="AH306" i="9" s="1"/>
  <c r="AI306" i="9" s="1"/>
  <c r="AJ306" i="9" s="1"/>
  <c r="AK306" i="9" s="1"/>
  <c r="AL306" i="9" s="1"/>
  <c r="AM306" i="9" s="1"/>
  <c r="AN306" i="9" s="1"/>
  <c r="AO306" i="9" s="1"/>
  <c r="AP306" i="9" s="1"/>
  <c r="S175" i="9"/>
  <c r="T175" i="9" s="1"/>
  <c r="U175" i="9" s="1"/>
  <c r="V175" i="9" s="1"/>
  <c r="W175" i="9" s="1"/>
  <c r="X175" i="9" s="1"/>
  <c r="Y175" i="9" s="1"/>
  <c r="Z175" i="9" s="1"/>
  <c r="AA175" i="9" s="1"/>
  <c r="AB175" i="9" s="1"/>
  <c r="AC175" i="9" s="1"/>
  <c r="AD175" i="9" s="1"/>
  <c r="S111" i="9"/>
  <c r="T111" i="9" s="1"/>
  <c r="U111" i="9" s="1"/>
  <c r="V111" i="9" s="1"/>
  <c r="W111" i="9" s="1"/>
  <c r="X111" i="9" s="1"/>
  <c r="Y111" i="9" s="1"/>
  <c r="Z111" i="9" s="1"/>
  <c r="AA111" i="9" s="1"/>
  <c r="AB111" i="9" s="1"/>
  <c r="AC111" i="9" s="1"/>
  <c r="AD111" i="9" s="1"/>
  <c r="A366" i="8"/>
  <c r="B366" i="8" s="1"/>
  <c r="B366" i="22" s="1"/>
  <c r="AE105" i="9"/>
  <c r="AF105" i="9" s="1"/>
  <c r="AG105" i="9" s="1"/>
  <c r="AH105" i="9" s="1"/>
  <c r="AI105" i="9" s="1"/>
  <c r="AJ105" i="9" s="1"/>
  <c r="AK105" i="9" s="1"/>
  <c r="AL105" i="9" s="1"/>
  <c r="AM105" i="9" s="1"/>
  <c r="AN105" i="9" s="1"/>
  <c r="AO105" i="9" s="1"/>
  <c r="AP105" i="9" s="1"/>
  <c r="S148" i="9"/>
  <c r="T148" i="9" s="1"/>
  <c r="U148" i="9" s="1"/>
  <c r="V148" i="9" s="1"/>
  <c r="W148" i="9" s="1"/>
  <c r="X148" i="9" s="1"/>
  <c r="Y148" i="9" s="1"/>
  <c r="Z148" i="9" s="1"/>
  <c r="AA148" i="9" s="1"/>
  <c r="AB148" i="9" s="1"/>
  <c r="AC148" i="9" s="1"/>
  <c r="AD148" i="9" s="1"/>
  <c r="AE63" i="9"/>
  <c r="AF63" i="9" s="1"/>
  <c r="AG63" i="9" s="1"/>
  <c r="AH63" i="9" s="1"/>
  <c r="AI63" i="9" s="1"/>
  <c r="AJ63" i="9" s="1"/>
  <c r="AK63" i="9" s="1"/>
  <c r="AL63" i="9" s="1"/>
  <c r="AM63" i="9" s="1"/>
  <c r="AN63" i="9" s="1"/>
  <c r="AO63" i="9" s="1"/>
  <c r="AP63" i="9" s="1"/>
  <c r="AQ279" i="9"/>
  <c r="AR279" i="9" s="1"/>
  <c r="AS279" i="9" s="1"/>
  <c r="AT279" i="9" s="1"/>
  <c r="AU279" i="9" s="1"/>
  <c r="AQ259" i="9"/>
  <c r="AR259" i="9" s="1"/>
  <c r="AS259" i="9" s="1"/>
  <c r="AT259" i="9" s="1"/>
  <c r="AU259" i="9" s="1"/>
  <c r="G189" i="9"/>
  <c r="H189" i="9" s="1"/>
  <c r="I189" i="9" s="1"/>
  <c r="J189" i="9" s="1"/>
  <c r="K189" i="9" s="1"/>
  <c r="L189" i="9" s="1"/>
  <c r="M189" i="9" s="1"/>
  <c r="N189" i="9" s="1"/>
  <c r="O189" i="9" s="1"/>
  <c r="P189" i="9" s="1"/>
  <c r="Q189" i="9" s="1"/>
  <c r="R189" i="9" s="1"/>
  <c r="AE188" i="9"/>
  <c r="AF188" i="9" s="1"/>
  <c r="AG188" i="9" s="1"/>
  <c r="AH188" i="9" s="1"/>
  <c r="AI188" i="9" s="1"/>
  <c r="AJ188" i="9" s="1"/>
  <c r="AK188" i="9" s="1"/>
  <c r="AL188" i="9" s="1"/>
  <c r="AM188" i="9" s="1"/>
  <c r="AN188" i="9" s="1"/>
  <c r="AO188" i="9" s="1"/>
  <c r="AP188" i="9" s="1"/>
  <c r="A248" i="8"/>
  <c r="B248" i="8" s="1"/>
  <c r="B248" i="22" s="1"/>
  <c r="A99" i="8"/>
  <c r="B99" i="8" s="1"/>
  <c r="B99" i="22" s="1"/>
  <c r="G66" i="9"/>
  <c r="H66" i="9" s="1"/>
  <c r="I66" i="9" s="1"/>
  <c r="J66" i="9" s="1"/>
  <c r="K66" i="9" s="1"/>
  <c r="L66" i="9" s="1"/>
  <c r="M66" i="9" s="1"/>
  <c r="N66" i="9" s="1"/>
  <c r="O66" i="9" s="1"/>
  <c r="P66" i="9" s="1"/>
  <c r="Q66" i="9" s="1"/>
  <c r="R66" i="9" s="1"/>
  <c r="G151" i="9"/>
  <c r="H151" i="9" s="1"/>
  <c r="I151" i="9" s="1"/>
  <c r="J151" i="9" s="1"/>
  <c r="K151" i="9" s="1"/>
  <c r="L151" i="9" s="1"/>
  <c r="M151" i="9" s="1"/>
  <c r="N151" i="9" s="1"/>
  <c r="O151" i="9" s="1"/>
  <c r="P151" i="9" s="1"/>
  <c r="Q151" i="9" s="1"/>
  <c r="R151" i="9" s="1"/>
  <c r="AE167" i="9"/>
  <c r="AF167" i="9" s="1"/>
  <c r="AG167" i="9" s="1"/>
  <c r="AH167" i="9" s="1"/>
  <c r="AI167" i="9" s="1"/>
  <c r="AJ167" i="9" s="1"/>
  <c r="AK167" i="9" s="1"/>
  <c r="AL167" i="9" s="1"/>
  <c r="AM167" i="9" s="1"/>
  <c r="AN167" i="9" s="1"/>
  <c r="AO167" i="9" s="1"/>
  <c r="AP167" i="9" s="1"/>
  <c r="AE344" i="9"/>
  <c r="AF344" i="9" s="1"/>
  <c r="AG344" i="9" s="1"/>
  <c r="AH344" i="9" s="1"/>
  <c r="AI344" i="9" s="1"/>
  <c r="AJ344" i="9" s="1"/>
  <c r="AK344" i="9" s="1"/>
  <c r="AL344" i="9" s="1"/>
  <c r="AM344" i="9" s="1"/>
  <c r="AN344" i="9" s="1"/>
  <c r="AO344" i="9" s="1"/>
  <c r="AP344" i="9" s="1"/>
  <c r="AQ217" i="9"/>
  <c r="AR217" i="9" s="1"/>
  <c r="AS217" i="9" s="1"/>
  <c r="AT217" i="9" s="1"/>
  <c r="AU217" i="9" s="1"/>
  <c r="AQ382" i="9"/>
  <c r="AR382" i="9" s="1"/>
  <c r="AS382" i="9" s="1"/>
  <c r="AT382" i="9" s="1"/>
  <c r="AU382" i="9" s="1"/>
  <c r="A226" i="8"/>
  <c r="B226" i="8" s="1"/>
  <c r="B226" i="22" s="1"/>
  <c r="AE353" i="9"/>
  <c r="AF353" i="9" s="1"/>
  <c r="AG353" i="9" s="1"/>
  <c r="AH353" i="9" s="1"/>
  <c r="AI353" i="9" s="1"/>
  <c r="AJ353" i="9" s="1"/>
  <c r="AK353" i="9" s="1"/>
  <c r="AL353" i="9" s="1"/>
  <c r="AM353" i="9" s="1"/>
  <c r="AN353" i="9" s="1"/>
  <c r="AO353" i="9" s="1"/>
  <c r="AP353" i="9" s="1"/>
  <c r="S261" i="9"/>
  <c r="T261" i="9" s="1"/>
  <c r="U261" i="9" s="1"/>
  <c r="V261" i="9" s="1"/>
  <c r="W261" i="9" s="1"/>
  <c r="X261" i="9" s="1"/>
  <c r="Y261" i="9" s="1"/>
  <c r="Z261" i="9" s="1"/>
  <c r="AA261" i="9" s="1"/>
  <c r="AB261" i="9" s="1"/>
  <c r="AC261" i="9" s="1"/>
  <c r="AD261" i="9" s="1"/>
  <c r="G176" i="9"/>
  <c r="H176" i="9" s="1"/>
  <c r="I176" i="9" s="1"/>
  <c r="J176" i="9" s="1"/>
  <c r="K176" i="9" s="1"/>
  <c r="L176" i="9" s="1"/>
  <c r="M176" i="9" s="1"/>
  <c r="N176" i="9" s="1"/>
  <c r="O176" i="9" s="1"/>
  <c r="P176" i="9" s="1"/>
  <c r="Q176" i="9" s="1"/>
  <c r="R176" i="9" s="1"/>
  <c r="G247" i="9"/>
  <c r="H247" i="9" s="1"/>
  <c r="I247" i="9" s="1"/>
  <c r="J247" i="9" s="1"/>
  <c r="K247" i="9" s="1"/>
  <c r="L247" i="9" s="1"/>
  <c r="M247" i="9" s="1"/>
  <c r="N247" i="9" s="1"/>
  <c r="O247" i="9" s="1"/>
  <c r="P247" i="9" s="1"/>
  <c r="Q247" i="9" s="1"/>
  <c r="R247" i="9" s="1"/>
  <c r="AE247" i="9"/>
  <c r="AF247" i="9" s="1"/>
  <c r="AG247" i="9" s="1"/>
  <c r="AH247" i="9" s="1"/>
  <c r="AI247" i="9" s="1"/>
  <c r="AJ247" i="9" s="1"/>
  <c r="AK247" i="9" s="1"/>
  <c r="AL247" i="9" s="1"/>
  <c r="AM247" i="9" s="1"/>
  <c r="AN247" i="9" s="1"/>
  <c r="AO247" i="9" s="1"/>
  <c r="AP247" i="9" s="1"/>
  <c r="A206" i="8"/>
  <c r="S206" i="9"/>
  <c r="T206" i="9" s="1"/>
  <c r="U206" i="9" s="1"/>
  <c r="V206" i="9" s="1"/>
  <c r="W206" i="9" s="1"/>
  <c r="X206" i="9" s="1"/>
  <c r="Y206" i="9" s="1"/>
  <c r="Z206" i="9" s="1"/>
  <c r="AA206" i="9" s="1"/>
  <c r="AB206" i="9" s="1"/>
  <c r="AC206" i="9" s="1"/>
  <c r="AD206" i="9" s="1"/>
  <c r="AE245" i="9"/>
  <c r="AF245" i="9" s="1"/>
  <c r="AG245" i="9" s="1"/>
  <c r="AH245" i="9" s="1"/>
  <c r="AI245" i="9" s="1"/>
  <c r="AJ245" i="9" s="1"/>
  <c r="AK245" i="9" s="1"/>
  <c r="AL245" i="9" s="1"/>
  <c r="AM245" i="9" s="1"/>
  <c r="AN245" i="9" s="1"/>
  <c r="AO245" i="9" s="1"/>
  <c r="AP245" i="9" s="1"/>
  <c r="S282" i="9"/>
  <c r="T282" i="9" s="1"/>
  <c r="U282" i="9" s="1"/>
  <c r="V282" i="9" s="1"/>
  <c r="W282" i="9" s="1"/>
  <c r="X282" i="9" s="1"/>
  <c r="Y282" i="9" s="1"/>
  <c r="Z282" i="9" s="1"/>
  <c r="AA282" i="9" s="1"/>
  <c r="AB282" i="9" s="1"/>
  <c r="AC282" i="9" s="1"/>
  <c r="AD282" i="9" s="1"/>
  <c r="AE395" i="9"/>
  <c r="AF395" i="9" s="1"/>
  <c r="AG395" i="9" s="1"/>
  <c r="AH395" i="9" s="1"/>
  <c r="AI395" i="9" s="1"/>
  <c r="AJ395" i="9" s="1"/>
  <c r="AK395" i="9" s="1"/>
  <c r="AL395" i="9" s="1"/>
  <c r="AM395" i="9" s="1"/>
  <c r="AN395" i="9" s="1"/>
  <c r="AO395" i="9" s="1"/>
  <c r="AP395" i="9" s="1"/>
  <c r="G395" i="9"/>
  <c r="H395" i="9" s="1"/>
  <c r="I395" i="9" s="1"/>
  <c r="J395" i="9" s="1"/>
  <c r="K395" i="9" s="1"/>
  <c r="L395" i="9" s="1"/>
  <c r="M395" i="9" s="1"/>
  <c r="N395" i="9" s="1"/>
  <c r="O395" i="9" s="1"/>
  <c r="P395" i="9" s="1"/>
  <c r="Q395" i="9" s="1"/>
  <c r="R395" i="9" s="1"/>
  <c r="AQ75" i="9"/>
  <c r="AR75" i="9" s="1"/>
  <c r="AS75" i="9" s="1"/>
  <c r="AT75" i="9" s="1"/>
  <c r="AU75" i="9" s="1"/>
  <c r="A198" i="8"/>
  <c r="B198" i="8" s="1"/>
  <c r="B198" i="22" s="1"/>
  <c r="AQ198" i="9"/>
  <c r="AR198" i="9" s="1"/>
  <c r="AS198" i="9" s="1"/>
  <c r="AT198" i="9" s="1"/>
  <c r="AU198" i="9" s="1"/>
  <c r="A372" i="8"/>
  <c r="B372" i="8" s="1"/>
  <c r="B372" i="22" s="1"/>
  <c r="AQ372" i="9"/>
  <c r="AR372" i="9" s="1"/>
  <c r="AS372" i="9" s="1"/>
  <c r="AT372" i="9" s="1"/>
  <c r="AU372" i="9" s="1"/>
  <c r="A26" i="8"/>
  <c r="B26" i="8" s="1"/>
  <c r="B26" i="22" s="1"/>
  <c r="AQ26" i="9"/>
  <c r="AR26" i="9" s="1"/>
  <c r="AS26" i="9" s="1"/>
  <c r="AT26" i="9" s="1"/>
  <c r="AU26" i="9" s="1"/>
  <c r="AE343" i="9"/>
  <c r="AF343" i="9" s="1"/>
  <c r="AG343" i="9" s="1"/>
  <c r="AH343" i="9" s="1"/>
  <c r="AI343" i="9" s="1"/>
  <c r="AJ343" i="9" s="1"/>
  <c r="AK343" i="9" s="1"/>
  <c r="AL343" i="9" s="1"/>
  <c r="AM343" i="9" s="1"/>
  <c r="AN343" i="9" s="1"/>
  <c r="AO343" i="9" s="1"/>
  <c r="AP343" i="9" s="1"/>
  <c r="S343" i="9"/>
  <c r="T343" i="9" s="1"/>
  <c r="U343" i="9" s="1"/>
  <c r="V343" i="9" s="1"/>
  <c r="W343" i="9" s="1"/>
  <c r="X343" i="9" s="1"/>
  <c r="Y343" i="9" s="1"/>
  <c r="Z343" i="9" s="1"/>
  <c r="AA343" i="9" s="1"/>
  <c r="AB343" i="9" s="1"/>
  <c r="AC343" i="9" s="1"/>
  <c r="AD343" i="9" s="1"/>
  <c r="AE258" i="9"/>
  <c r="AF258" i="9" s="1"/>
  <c r="AG258" i="9" s="1"/>
  <c r="AH258" i="9" s="1"/>
  <c r="AI258" i="9" s="1"/>
  <c r="AJ258" i="9" s="1"/>
  <c r="AK258" i="9" s="1"/>
  <c r="AL258" i="9" s="1"/>
  <c r="AM258" i="9" s="1"/>
  <c r="AN258" i="9" s="1"/>
  <c r="AO258" i="9" s="1"/>
  <c r="AP258" i="9" s="1"/>
  <c r="AQ66" i="9"/>
  <c r="AR66" i="9" s="1"/>
  <c r="AS66" i="9" s="1"/>
  <c r="AT66" i="9" s="1"/>
  <c r="AU66" i="9" s="1"/>
  <c r="AE424" i="9"/>
  <c r="AF424" i="9" s="1"/>
  <c r="AG424" i="9" s="1"/>
  <c r="AH424" i="9" s="1"/>
  <c r="AI424" i="9" s="1"/>
  <c r="AJ424" i="9" s="1"/>
  <c r="AK424" i="9" s="1"/>
  <c r="AL424" i="9" s="1"/>
  <c r="AM424" i="9" s="1"/>
  <c r="AN424" i="9" s="1"/>
  <c r="AO424" i="9" s="1"/>
  <c r="AP424" i="9" s="1"/>
  <c r="G345" i="9"/>
  <c r="H345" i="9" s="1"/>
  <c r="I345" i="9" s="1"/>
  <c r="J345" i="9" s="1"/>
  <c r="K345" i="9" s="1"/>
  <c r="L345" i="9" s="1"/>
  <c r="M345" i="9" s="1"/>
  <c r="N345" i="9" s="1"/>
  <c r="O345" i="9" s="1"/>
  <c r="P345" i="9" s="1"/>
  <c r="Q345" i="9" s="1"/>
  <c r="R345" i="9" s="1"/>
  <c r="AE119" i="9"/>
  <c r="AF119" i="9" s="1"/>
  <c r="AG119" i="9" s="1"/>
  <c r="AH119" i="9" s="1"/>
  <c r="AI119" i="9" s="1"/>
  <c r="AJ119" i="9" s="1"/>
  <c r="AK119" i="9" s="1"/>
  <c r="AL119" i="9" s="1"/>
  <c r="AM119" i="9" s="1"/>
  <c r="AN119" i="9" s="1"/>
  <c r="AO119" i="9" s="1"/>
  <c r="AP119" i="9" s="1"/>
  <c r="S258" i="9"/>
  <c r="T258" i="9" s="1"/>
  <c r="U258" i="9" s="1"/>
  <c r="V258" i="9" s="1"/>
  <c r="W258" i="9" s="1"/>
  <c r="X258" i="9" s="1"/>
  <c r="Y258" i="9" s="1"/>
  <c r="Z258" i="9" s="1"/>
  <c r="AA258" i="9" s="1"/>
  <c r="AB258" i="9" s="1"/>
  <c r="AC258" i="9" s="1"/>
  <c r="AD258" i="9" s="1"/>
  <c r="G194" i="9"/>
  <c r="H194" i="9" s="1"/>
  <c r="I194" i="9" s="1"/>
  <c r="J194" i="9" s="1"/>
  <c r="K194" i="9" s="1"/>
  <c r="L194" i="9" s="1"/>
  <c r="M194" i="9" s="1"/>
  <c r="N194" i="9" s="1"/>
  <c r="O194" i="9" s="1"/>
  <c r="P194" i="9" s="1"/>
  <c r="Q194" i="9" s="1"/>
  <c r="R194" i="9" s="1"/>
  <c r="AE382" i="9"/>
  <c r="AF382" i="9" s="1"/>
  <c r="AG382" i="9" s="1"/>
  <c r="AH382" i="9" s="1"/>
  <c r="AI382" i="9" s="1"/>
  <c r="AJ382" i="9" s="1"/>
  <c r="AK382" i="9" s="1"/>
  <c r="AL382" i="9" s="1"/>
  <c r="AM382" i="9" s="1"/>
  <c r="AN382" i="9" s="1"/>
  <c r="AO382" i="9" s="1"/>
  <c r="AP382" i="9" s="1"/>
  <c r="AE56" i="9"/>
  <c r="AF56" i="9" s="1"/>
  <c r="AG56" i="9" s="1"/>
  <c r="AH56" i="9" s="1"/>
  <c r="AI56" i="9" s="1"/>
  <c r="AJ56" i="9" s="1"/>
  <c r="AK56" i="9" s="1"/>
  <c r="AL56" i="9" s="1"/>
  <c r="AM56" i="9" s="1"/>
  <c r="AN56" i="9" s="1"/>
  <c r="AO56" i="9" s="1"/>
  <c r="AP56" i="9" s="1"/>
  <c r="AE282" i="9"/>
  <c r="AF282" i="9" s="1"/>
  <c r="AG282" i="9" s="1"/>
  <c r="AH282" i="9" s="1"/>
  <c r="AI282" i="9" s="1"/>
  <c r="AJ282" i="9" s="1"/>
  <c r="AK282" i="9" s="1"/>
  <c r="AL282" i="9" s="1"/>
  <c r="AM282" i="9" s="1"/>
  <c r="AN282" i="9" s="1"/>
  <c r="AO282" i="9" s="1"/>
  <c r="AP282" i="9" s="1"/>
  <c r="A128" i="8"/>
  <c r="B128" i="8" s="1"/>
  <c r="B128" i="22" s="1"/>
  <c r="S345" i="9"/>
  <c r="T345" i="9" s="1"/>
  <c r="U345" i="9" s="1"/>
  <c r="V345" i="9" s="1"/>
  <c r="W345" i="9" s="1"/>
  <c r="X345" i="9" s="1"/>
  <c r="Y345" i="9" s="1"/>
  <c r="Z345" i="9" s="1"/>
  <c r="AA345" i="9" s="1"/>
  <c r="AB345" i="9" s="1"/>
  <c r="AC345" i="9" s="1"/>
  <c r="AD345" i="9" s="1"/>
  <c r="AQ424" i="9"/>
  <c r="AR424" i="9" s="1"/>
  <c r="AS424" i="9" s="1"/>
  <c r="AT424" i="9" s="1"/>
  <c r="AU424" i="9" s="1"/>
  <c r="G193" i="9"/>
  <c r="H193" i="9" s="1"/>
  <c r="I193" i="9" s="1"/>
  <c r="J193" i="9" s="1"/>
  <c r="K193" i="9" s="1"/>
  <c r="L193" i="9" s="1"/>
  <c r="M193" i="9" s="1"/>
  <c r="N193" i="9" s="1"/>
  <c r="O193" i="9" s="1"/>
  <c r="P193" i="9" s="1"/>
  <c r="Q193" i="9" s="1"/>
  <c r="R193" i="9" s="1"/>
  <c r="AE75" i="9"/>
  <c r="AF75" i="9" s="1"/>
  <c r="AG75" i="9" s="1"/>
  <c r="AH75" i="9" s="1"/>
  <c r="AI75" i="9" s="1"/>
  <c r="AJ75" i="9" s="1"/>
  <c r="AK75" i="9" s="1"/>
  <c r="AL75" i="9" s="1"/>
  <c r="AM75" i="9" s="1"/>
  <c r="AN75" i="9" s="1"/>
  <c r="AO75" i="9" s="1"/>
  <c r="AP75" i="9" s="1"/>
  <c r="A345" i="8"/>
  <c r="B345" i="8" s="1"/>
  <c r="B345" i="22" s="1"/>
  <c r="G119" i="9"/>
  <c r="H119" i="9" s="1"/>
  <c r="I119" i="9" s="1"/>
  <c r="J119" i="9" s="1"/>
  <c r="K119" i="9" s="1"/>
  <c r="L119" i="9" s="1"/>
  <c r="M119" i="9" s="1"/>
  <c r="N119" i="9" s="1"/>
  <c r="O119" i="9" s="1"/>
  <c r="P119" i="9" s="1"/>
  <c r="Q119" i="9" s="1"/>
  <c r="R119" i="9" s="1"/>
  <c r="G356" i="9"/>
  <c r="H356" i="9" s="1"/>
  <c r="I356" i="9" s="1"/>
  <c r="J356" i="9" s="1"/>
  <c r="K356" i="9" s="1"/>
  <c r="L356" i="9" s="1"/>
  <c r="M356" i="9" s="1"/>
  <c r="N356" i="9" s="1"/>
  <c r="O356" i="9" s="1"/>
  <c r="P356" i="9" s="1"/>
  <c r="Q356" i="9" s="1"/>
  <c r="R356" i="9" s="1"/>
  <c r="AQ369" i="9"/>
  <c r="AR369" i="9" s="1"/>
  <c r="AS369" i="9" s="1"/>
  <c r="AT369" i="9" s="1"/>
  <c r="AU369" i="9" s="1"/>
  <c r="A36" i="22"/>
  <c r="A263" i="8"/>
  <c r="B263" i="8" s="1"/>
  <c r="B263" i="22" s="1"/>
  <c r="G263" i="9"/>
  <c r="H263" i="9" s="1"/>
  <c r="I263" i="9" s="1"/>
  <c r="J263" i="9" s="1"/>
  <c r="K263" i="9" s="1"/>
  <c r="L263" i="9" s="1"/>
  <c r="M263" i="9" s="1"/>
  <c r="N263" i="9" s="1"/>
  <c r="O263" i="9" s="1"/>
  <c r="P263" i="9" s="1"/>
  <c r="Q263" i="9" s="1"/>
  <c r="R263" i="9" s="1"/>
  <c r="A352" i="8"/>
  <c r="B352" i="8" s="1"/>
  <c r="B352" i="22" s="1"/>
  <c r="S349" i="9"/>
  <c r="T349" i="9" s="1"/>
  <c r="U349" i="9" s="1"/>
  <c r="V349" i="9" s="1"/>
  <c r="W349" i="9" s="1"/>
  <c r="X349" i="9" s="1"/>
  <c r="Y349" i="9" s="1"/>
  <c r="Z349" i="9" s="1"/>
  <c r="AA349" i="9" s="1"/>
  <c r="AB349" i="9" s="1"/>
  <c r="AC349" i="9" s="1"/>
  <c r="AD349" i="9" s="1"/>
  <c r="AQ349" i="9"/>
  <c r="AR349" i="9" s="1"/>
  <c r="AS349" i="9" s="1"/>
  <c r="AT349" i="9" s="1"/>
  <c r="AU349" i="9" s="1"/>
  <c r="A203" i="8"/>
  <c r="B203" i="8" s="1"/>
  <c r="B203" i="22" s="1"/>
  <c r="A161" i="8"/>
  <c r="B161" i="8" s="1"/>
  <c r="B161" i="22" s="1"/>
  <c r="S161" i="9"/>
  <c r="T161" i="9" s="1"/>
  <c r="U161" i="9" s="1"/>
  <c r="V161" i="9" s="1"/>
  <c r="W161" i="9" s="1"/>
  <c r="X161" i="9" s="1"/>
  <c r="Y161" i="9" s="1"/>
  <c r="Z161" i="9" s="1"/>
  <c r="AA161" i="9" s="1"/>
  <c r="AB161" i="9" s="1"/>
  <c r="AC161" i="9" s="1"/>
  <c r="AD161" i="9" s="1"/>
  <c r="A380" i="8"/>
  <c r="G380" i="9"/>
  <c r="H380" i="9" s="1"/>
  <c r="I380" i="9" s="1"/>
  <c r="J380" i="9" s="1"/>
  <c r="K380" i="9" s="1"/>
  <c r="L380" i="9" s="1"/>
  <c r="M380" i="9" s="1"/>
  <c r="N380" i="9" s="1"/>
  <c r="O380" i="9" s="1"/>
  <c r="P380" i="9" s="1"/>
  <c r="Q380" i="9" s="1"/>
  <c r="R380" i="9" s="1"/>
  <c r="AQ380" i="9"/>
  <c r="AR380" i="9" s="1"/>
  <c r="AS380" i="9" s="1"/>
  <c r="AT380" i="9" s="1"/>
  <c r="AU380" i="9" s="1"/>
  <c r="A318" i="8"/>
  <c r="B318" i="8" s="1"/>
  <c r="B318" i="22" s="1"/>
  <c r="AE318" i="9"/>
  <c r="AF318" i="9" s="1"/>
  <c r="AG318" i="9" s="1"/>
  <c r="AH318" i="9" s="1"/>
  <c r="AI318" i="9" s="1"/>
  <c r="AJ318" i="9" s="1"/>
  <c r="AK318" i="9" s="1"/>
  <c r="AL318" i="9" s="1"/>
  <c r="AM318" i="9" s="1"/>
  <c r="AN318" i="9" s="1"/>
  <c r="AO318" i="9" s="1"/>
  <c r="AP318" i="9" s="1"/>
  <c r="A119" i="8"/>
  <c r="B119" i="8" s="1"/>
  <c r="B119" i="22" s="1"/>
  <c r="S80" i="9"/>
  <c r="T80" i="9" s="1"/>
  <c r="U80" i="9" s="1"/>
  <c r="V80" i="9" s="1"/>
  <c r="W80" i="9" s="1"/>
  <c r="X80" i="9" s="1"/>
  <c r="Y80" i="9" s="1"/>
  <c r="Z80" i="9" s="1"/>
  <c r="AA80" i="9" s="1"/>
  <c r="AB80" i="9" s="1"/>
  <c r="AC80" i="9" s="1"/>
  <c r="AD80" i="9" s="1"/>
  <c r="S176" i="9"/>
  <c r="T176" i="9" s="1"/>
  <c r="U176" i="9" s="1"/>
  <c r="V176" i="9" s="1"/>
  <c r="W176" i="9" s="1"/>
  <c r="X176" i="9" s="1"/>
  <c r="Y176" i="9" s="1"/>
  <c r="Z176" i="9" s="1"/>
  <c r="AA176" i="9" s="1"/>
  <c r="AB176" i="9" s="1"/>
  <c r="AC176" i="9" s="1"/>
  <c r="AD176" i="9" s="1"/>
  <c r="A422" i="22"/>
  <c r="AE194" i="9"/>
  <c r="AF194" i="9" s="1"/>
  <c r="AG194" i="9" s="1"/>
  <c r="AH194" i="9" s="1"/>
  <c r="AI194" i="9" s="1"/>
  <c r="AJ194" i="9" s="1"/>
  <c r="AK194" i="9" s="1"/>
  <c r="AL194" i="9" s="1"/>
  <c r="AM194" i="9" s="1"/>
  <c r="AN194" i="9" s="1"/>
  <c r="AO194" i="9" s="1"/>
  <c r="AP194" i="9" s="1"/>
  <c r="AE172" i="9"/>
  <c r="AF172" i="9" s="1"/>
  <c r="AG172" i="9" s="1"/>
  <c r="AH172" i="9" s="1"/>
  <c r="AI172" i="9" s="1"/>
  <c r="AJ172" i="9" s="1"/>
  <c r="AK172" i="9" s="1"/>
  <c r="AL172" i="9" s="1"/>
  <c r="AM172" i="9" s="1"/>
  <c r="AN172" i="9" s="1"/>
  <c r="AO172" i="9" s="1"/>
  <c r="AP172" i="9" s="1"/>
  <c r="S106" i="9"/>
  <c r="T106" i="9" s="1"/>
  <c r="U106" i="9" s="1"/>
  <c r="V106" i="9" s="1"/>
  <c r="W106" i="9" s="1"/>
  <c r="X106" i="9" s="1"/>
  <c r="Y106" i="9" s="1"/>
  <c r="Z106" i="9" s="1"/>
  <c r="AA106" i="9" s="1"/>
  <c r="AB106" i="9" s="1"/>
  <c r="AC106" i="9" s="1"/>
  <c r="AD106" i="9" s="1"/>
  <c r="A132" i="22"/>
  <c r="A255" i="8"/>
  <c r="B255" i="8" s="1"/>
  <c r="B255" i="22" s="1"/>
  <c r="AQ255" i="9"/>
  <c r="AR255" i="9" s="1"/>
  <c r="AS255" i="9" s="1"/>
  <c r="AT255" i="9" s="1"/>
  <c r="AU255" i="9" s="1"/>
  <c r="G289" i="9"/>
  <c r="H289" i="9" s="1"/>
  <c r="I289" i="9" s="1"/>
  <c r="J289" i="9" s="1"/>
  <c r="K289" i="9" s="1"/>
  <c r="L289" i="9" s="1"/>
  <c r="M289" i="9" s="1"/>
  <c r="N289" i="9" s="1"/>
  <c r="O289" i="9" s="1"/>
  <c r="P289" i="9" s="1"/>
  <c r="Q289" i="9" s="1"/>
  <c r="R289" i="9" s="1"/>
  <c r="AQ289" i="9"/>
  <c r="AR289" i="9" s="1"/>
  <c r="AS289" i="9" s="1"/>
  <c r="AT289" i="9" s="1"/>
  <c r="AU289" i="9" s="1"/>
  <c r="S276" i="9"/>
  <c r="T276" i="9" s="1"/>
  <c r="U276" i="9" s="1"/>
  <c r="V276" i="9" s="1"/>
  <c r="W276" i="9" s="1"/>
  <c r="X276" i="9" s="1"/>
  <c r="Y276" i="9" s="1"/>
  <c r="Z276" i="9" s="1"/>
  <c r="AA276" i="9" s="1"/>
  <c r="AB276" i="9" s="1"/>
  <c r="AC276" i="9" s="1"/>
  <c r="AD276" i="9" s="1"/>
  <c r="A276" i="8"/>
  <c r="B276" i="8" s="1"/>
  <c r="B276" i="22" s="1"/>
  <c r="S355" i="9"/>
  <c r="T355" i="9" s="1"/>
  <c r="U355" i="9" s="1"/>
  <c r="V355" i="9" s="1"/>
  <c r="W355" i="9" s="1"/>
  <c r="X355" i="9" s="1"/>
  <c r="Y355" i="9" s="1"/>
  <c r="Z355" i="9" s="1"/>
  <c r="AA355" i="9" s="1"/>
  <c r="AB355" i="9" s="1"/>
  <c r="AC355" i="9" s="1"/>
  <c r="AD355" i="9" s="1"/>
  <c r="A373" i="8"/>
  <c r="B373" i="8" s="1"/>
  <c r="B373" i="22" s="1"/>
  <c r="AE373" i="9"/>
  <c r="AF373" i="9" s="1"/>
  <c r="AG373" i="9" s="1"/>
  <c r="AH373" i="9" s="1"/>
  <c r="AI373" i="9" s="1"/>
  <c r="AJ373" i="9" s="1"/>
  <c r="AK373" i="9" s="1"/>
  <c r="AL373" i="9" s="1"/>
  <c r="AM373" i="9" s="1"/>
  <c r="AN373" i="9" s="1"/>
  <c r="AO373" i="9" s="1"/>
  <c r="AP373" i="9" s="1"/>
  <c r="G315" i="9"/>
  <c r="H315" i="9" s="1"/>
  <c r="I315" i="9" s="1"/>
  <c r="J315" i="9" s="1"/>
  <c r="K315" i="9" s="1"/>
  <c r="L315" i="9" s="1"/>
  <c r="M315" i="9" s="1"/>
  <c r="N315" i="9" s="1"/>
  <c r="O315" i="9" s="1"/>
  <c r="P315" i="9" s="1"/>
  <c r="Q315" i="9" s="1"/>
  <c r="R315" i="9" s="1"/>
  <c r="G344" i="9"/>
  <c r="H344" i="9" s="1"/>
  <c r="I344" i="9" s="1"/>
  <c r="J344" i="9" s="1"/>
  <c r="K344" i="9" s="1"/>
  <c r="L344" i="9" s="1"/>
  <c r="M344" i="9" s="1"/>
  <c r="N344" i="9" s="1"/>
  <c r="O344" i="9" s="1"/>
  <c r="P344" i="9" s="1"/>
  <c r="Q344" i="9" s="1"/>
  <c r="R344" i="9" s="1"/>
  <c r="G253" i="9"/>
  <c r="H253" i="9" s="1"/>
  <c r="I253" i="9" s="1"/>
  <c r="J253" i="9" s="1"/>
  <c r="K253" i="9" s="1"/>
  <c r="L253" i="9" s="1"/>
  <c r="M253" i="9" s="1"/>
  <c r="N253" i="9" s="1"/>
  <c r="O253" i="9" s="1"/>
  <c r="P253" i="9" s="1"/>
  <c r="Q253" i="9" s="1"/>
  <c r="R253" i="9" s="1"/>
  <c r="S400" i="9"/>
  <c r="T400" i="9" s="1"/>
  <c r="U400" i="9" s="1"/>
  <c r="V400" i="9" s="1"/>
  <c r="W400" i="9" s="1"/>
  <c r="X400" i="9" s="1"/>
  <c r="Y400" i="9" s="1"/>
  <c r="Z400" i="9" s="1"/>
  <c r="AA400" i="9" s="1"/>
  <c r="AB400" i="9" s="1"/>
  <c r="AC400" i="9" s="1"/>
  <c r="AD400" i="9" s="1"/>
  <c r="AE255" i="9"/>
  <c r="AF255" i="9" s="1"/>
  <c r="AG255" i="9" s="1"/>
  <c r="AH255" i="9" s="1"/>
  <c r="AI255" i="9" s="1"/>
  <c r="AJ255" i="9" s="1"/>
  <c r="AK255" i="9" s="1"/>
  <c r="AL255" i="9" s="1"/>
  <c r="AM255" i="9" s="1"/>
  <c r="AN255" i="9" s="1"/>
  <c r="AO255" i="9" s="1"/>
  <c r="AP255" i="9" s="1"/>
  <c r="A25" i="22"/>
  <c r="G282" i="9"/>
  <c r="H282" i="9" s="1"/>
  <c r="I282" i="9" s="1"/>
  <c r="J282" i="9" s="1"/>
  <c r="K282" i="9" s="1"/>
  <c r="L282" i="9" s="1"/>
  <c r="M282" i="9" s="1"/>
  <c r="N282" i="9" s="1"/>
  <c r="O282" i="9" s="1"/>
  <c r="P282" i="9" s="1"/>
  <c r="Q282" i="9" s="1"/>
  <c r="R282" i="9" s="1"/>
  <c r="S297" i="9"/>
  <c r="T297" i="9" s="1"/>
  <c r="U297" i="9" s="1"/>
  <c r="V297" i="9" s="1"/>
  <c r="W297" i="9" s="1"/>
  <c r="X297" i="9" s="1"/>
  <c r="Y297" i="9" s="1"/>
  <c r="Z297" i="9" s="1"/>
  <c r="AA297" i="9" s="1"/>
  <c r="AB297" i="9" s="1"/>
  <c r="AC297" i="9" s="1"/>
  <c r="AD297" i="9" s="1"/>
  <c r="G343" i="9"/>
  <c r="H343" i="9" s="1"/>
  <c r="I343" i="9" s="1"/>
  <c r="J343" i="9" s="1"/>
  <c r="K343" i="9" s="1"/>
  <c r="L343" i="9" s="1"/>
  <c r="M343" i="9" s="1"/>
  <c r="N343" i="9" s="1"/>
  <c r="O343" i="9" s="1"/>
  <c r="P343" i="9" s="1"/>
  <c r="Q343" i="9" s="1"/>
  <c r="R343" i="9" s="1"/>
  <c r="AE213" i="9"/>
  <c r="AF213" i="9" s="1"/>
  <c r="AG213" i="9" s="1"/>
  <c r="AH213" i="9" s="1"/>
  <c r="AI213" i="9" s="1"/>
  <c r="AJ213" i="9" s="1"/>
  <c r="AK213" i="9" s="1"/>
  <c r="AL213" i="9" s="1"/>
  <c r="AM213" i="9" s="1"/>
  <c r="AN213" i="9" s="1"/>
  <c r="AO213" i="9" s="1"/>
  <c r="AP213" i="9" s="1"/>
  <c r="S249" i="9"/>
  <c r="T249" i="9" s="1"/>
  <c r="U249" i="9" s="1"/>
  <c r="V249" i="9" s="1"/>
  <c r="W249" i="9" s="1"/>
  <c r="X249" i="9" s="1"/>
  <c r="Y249" i="9" s="1"/>
  <c r="Z249" i="9" s="1"/>
  <c r="AA249" i="9" s="1"/>
  <c r="AB249" i="9" s="1"/>
  <c r="AC249" i="9" s="1"/>
  <c r="AD249" i="9" s="1"/>
  <c r="A213" i="8"/>
  <c r="B213" i="8" s="1"/>
  <c r="B213" i="22" s="1"/>
  <c r="AQ247" i="9"/>
  <c r="AR247" i="9" s="1"/>
  <c r="AS247" i="9" s="1"/>
  <c r="AT247" i="9" s="1"/>
  <c r="AU247" i="9" s="1"/>
  <c r="S147" i="9"/>
  <c r="T147" i="9" s="1"/>
  <c r="U147" i="9" s="1"/>
  <c r="V147" i="9" s="1"/>
  <c r="W147" i="9" s="1"/>
  <c r="X147" i="9" s="1"/>
  <c r="Y147" i="9" s="1"/>
  <c r="Z147" i="9" s="1"/>
  <c r="AA147" i="9" s="1"/>
  <c r="AB147" i="9" s="1"/>
  <c r="AC147" i="9" s="1"/>
  <c r="AD147" i="9" s="1"/>
  <c r="A347" i="8"/>
  <c r="B347" i="8" s="1"/>
  <c r="B347" i="22" s="1"/>
  <c r="G184" i="9"/>
  <c r="H184" i="9" s="1"/>
  <c r="I184" i="9" s="1"/>
  <c r="J184" i="9" s="1"/>
  <c r="K184" i="9" s="1"/>
  <c r="L184" i="9" s="1"/>
  <c r="M184" i="9" s="1"/>
  <c r="N184" i="9" s="1"/>
  <c r="O184" i="9" s="1"/>
  <c r="P184" i="9" s="1"/>
  <c r="Q184" i="9" s="1"/>
  <c r="R184" i="9" s="1"/>
  <c r="S112" i="9"/>
  <c r="T112" i="9" s="1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400" i="8"/>
  <c r="AE116" i="9"/>
  <c r="AF116" i="9" s="1"/>
  <c r="AG116" i="9" s="1"/>
  <c r="AH116" i="9" s="1"/>
  <c r="AI116" i="9" s="1"/>
  <c r="AJ116" i="9" s="1"/>
  <c r="AK116" i="9" s="1"/>
  <c r="AL116" i="9" s="1"/>
  <c r="AM116" i="9" s="1"/>
  <c r="AN116" i="9" s="1"/>
  <c r="AO116" i="9" s="1"/>
  <c r="AP116" i="9" s="1"/>
  <c r="S186" i="9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G186" i="9"/>
  <c r="H186" i="9" s="1"/>
  <c r="I186" i="9" s="1"/>
  <c r="J186" i="9" s="1"/>
  <c r="K186" i="9" s="1"/>
  <c r="L186" i="9" s="1"/>
  <c r="M186" i="9" s="1"/>
  <c r="N186" i="9" s="1"/>
  <c r="O186" i="9" s="1"/>
  <c r="P186" i="9" s="1"/>
  <c r="Q186" i="9" s="1"/>
  <c r="R186" i="9" s="1"/>
  <c r="AQ186" i="9"/>
  <c r="AR186" i="9" s="1"/>
  <c r="AS186" i="9" s="1"/>
  <c r="AT186" i="9" s="1"/>
  <c r="AU186" i="9" s="1"/>
  <c r="A196" i="8"/>
  <c r="B196" i="8" s="1"/>
  <c r="B196" i="22" s="1"/>
  <c r="G196" i="9"/>
  <c r="H196" i="9" s="1"/>
  <c r="I196" i="9" s="1"/>
  <c r="J196" i="9" s="1"/>
  <c r="K196" i="9" s="1"/>
  <c r="L196" i="9" s="1"/>
  <c r="M196" i="9" s="1"/>
  <c r="N196" i="9" s="1"/>
  <c r="O196" i="9" s="1"/>
  <c r="P196" i="9" s="1"/>
  <c r="Q196" i="9" s="1"/>
  <c r="R196" i="9" s="1"/>
  <c r="A120" i="8"/>
  <c r="B120" i="8" s="1"/>
  <c r="B120" i="22" s="1"/>
  <c r="AE120" i="9"/>
  <c r="AF120" i="9" s="1"/>
  <c r="AG120" i="9" s="1"/>
  <c r="AH120" i="9" s="1"/>
  <c r="AI120" i="9" s="1"/>
  <c r="AJ120" i="9" s="1"/>
  <c r="AK120" i="9" s="1"/>
  <c r="AL120" i="9" s="1"/>
  <c r="AM120" i="9" s="1"/>
  <c r="AN120" i="9" s="1"/>
  <c r="AO120" i="9" s="1"/>
  <c r="AP120" i="9" s="1"/>
  <c r="S172" i="9"/>
  <c r="T172" i="9" s="1"/>
  <c r="U172" i="9" s="1"/>
  <c r="V172" i="9" s="1"/>
  <c r="W172" i="9" s="1"/>
  <c r="X172" i="9" s="1"/>
  <c r="Y172" i="9" s="1"/>
  <c r="Z172" i="9" s="1"/>
  <c r="AA172" i="9" s="1"/>
  <c r="AB172" i="9" s="1"/>
  <c r="AC172" i="9" s="1"/>
  <c r="AD172" i="9" s="1"/>
  <c r="S196" i="9"/>
  <c r="T196" i="9" s="1"/>
  <c r="U196" i="9" s="1"/>
  <c r="V196" i="9" s="1"/>
  <c r="W196" i="9" s="1"/>
  <c r="X196" i="9" s="1"/>
  <c r="Y196" i="9" s="1"/>
  <c r="Z196" i="9" s="1"/>
  <c r="AA196" i="9" s="1"/>
  <c r="AB196" i="9" s="1"/>
  <c r="AC196" i="9" s="1"/>
  <c r="AD196" i="9" s="1"/>
  <c r="G369" i="9"/>
  <c r="H369" i="9" s="1"/>
  <c r="I369" i="9" s="1"/>
  <c r="J369" i="9" s="1"/>
  <c r="K369" i="9" s="1"/>
  <c r="L369" i="9" s="1"/>
  <c r="M369" i="9" s="1"/>
  <c r="N369" i="9" s="1"/>
  <c r="O369" i="9" s="1"/>
  <c r="P369" i="9" s="1"/>
  <c r="Q369" i="9" s="1"/>
  <c r="R369" i="9" s="1"/>
  <c r="G423" i="9"/>
  <c r="H423" i="9" s="1"/>
  <c r="I423" i="9" s="1"/>
  <c r="J423" i="9" s="1"/>
  <c r="K423" i="9" s="1"/>
  <c r="L423" i="9" s="1"/>
  <c r="M423" i="9" s="1"/>
  <c r="N423" i="9" s="1"/>
  <c r="O423" i="9" s="1"/>
  <c r="P423" i="9" s="1"/>
  <c r="Q423" i="9" s="1"/>
  <c r="R423" i="9" s="1"/>
  <c r="AQ423" i="9"/>
  <c r="AR423" i="9" s="1"/>
  <c r="AS423" i="9" s="1"/>
  <c r="AT423" i="9" s="1"/>
  <c r="AU423" i="9" s="1"/>
  <c r="S423" i="9"/>
  <c r="T423" i="9" s="1"/>
  <c r="U423" i="9" s="1"/>
  <c r="V423" i="9" s="1"/>
  <c r="W423" i="9" s="1"/>
  <c r="X423" i="9" s="1"/>
  <c r="Y423" i="9" s="1"/>
  <c r="Z423" i="9" s="1"/>
  <c r="AA423" i="9" s="1"/>
  <c r="AB423" i="9" s="1"/>
  <c r="AC423" i="9" s="1"/>
  <c r="AD423" i="9" s="1"/>
  <c r="AE425" i="9"/>
  <c r="AF425" i="9" s="1"/>
  <c r="AG425" i="9" s="1"/>
  <c r="AH425" i="9" s="1"/>
  <c r="AI425" i="9" s="1"/>
  <c r="AJ425" i="9" s="1"/>
  <c r="AK425" i="9" s="1"/>
  <c r="AL425" i="9" s="1"/>
  <c r="AM425" i="9" s="1"/>
  <c r="AN425" i="9" s="1"/>
  <c r="AO425" i="9" s="1"/>
  <c r="AP425" i="9" s="1"/>
  <c r="AQ425" i="9"/>
  <c r="AR425" i="9" s="1"/>
  <c r="AS425" i="9" s="1"/>
  <c r="AT425" i="9" s="1"/>
  <c r="AU425" i="9" s="1"/>
  <c r="A228" i="8"/>
  <c r="B228" i="8" s="1"/>
  <c r="B228" i="22" s="1"/>
  <c r="S194" i="9"/>
  <c r="T194" i="9" s="1"/>
  <c r="U194" i="9" s="1"/>
  <c r="V194" i="9" s="1"/>
  <c r="W194" i="9" s="1"/>
  <c r="X194" i="9" s="1"/>
  <c r="Y194" i="9" s="1"/>
  <c r="Z194" i="9" s="1"/>
  <c r="AA194" i="9" s="1"/>
  <c r="AB194" i="9" s="1"/>
  <c r="AC194" i="9" s="1"/>
  <c r="AD194" i="9" s="1"/>
  <c r="AE73" i="9"/>
  <c r="AF73" i="9" s="1"/>
  <c r="AG73" i="9" s="1"/>
  <c r="AH73" i="9" s="1"/>
  <c r="AI73" i="9" s="1"/>
  <c r="AJ73" i="9" s="1"/>
  <c r="AK73" i="9" s="1"/>
  <c r="AL73" i="9" s="1"/>
  <c r="AM73" i="9" s="1"/>
  <c r="AN73" i="9" s="1"/>
  <c r="AO73" i="9" s="1"/>
  <c r="AP73" i="9" s="1"/>
  <c r="AE249" i="9"/>
  <c r="AF249" i="9" s="1"/>
  <c r="AG249" i="9" s="1"/>
  <c r="AH249" i="9" s="1"/>
  <c r="AI249" i="9" s="1"/>
  <c r="AJ249" i="9" s="1"/>
  <c r="AK249" i="9" s="1"/>
  <c r="AL249" i="9" s="1"/>
  <c r="AM249" i="9" s="1"/>
  <c r="AN249" i="9" s="1"/>
  <c r="AO249" i="9" s="1"/>
  <c r="AP249" i="9" s="1"/>
  <c r="S213" i="9"/>
  <c r="T213" i="9" s="1"/>
  <c r="U213" i="9" s="1"/>
  <c r="V213" i="9" s="1"/>
  <c r="W213" i="9" s="1"/>
  <c r="X213" i="9" s="1"/>
  <c r="Y213" i="9" s="1"/>
  <c r="Z213" i="9" s="1"/>
  <c r="AA213" i="9" s="1"/>
  <c r="AB213" i="9" s="1"/>
  <c r="AC213" i="9" s="1"/>
  <c r="AD213" i="9" s="1"/>
  <c r="S347" i="9"/>
  <c r="T347" i="9" s="1"/>
  <c r="U347" i="9" s="1"/>
  <c r="V347" i="9" s="1"/>
  <c r="W347" i="9" s="1"/>
  <c r="X347" i="9" s="1"/>
  <c r="Y347" i="9" s="1"/>
  <c r="Z347" i="9" s="1"/>
  <c r="AA347" i="9" s="1"/>
  <c r="AB347" i="9" s="1"/>
  <c r="AC347" i="9" s="1"/>
  <c r="AD347" i="9" s="1"/>
  <c r="AQ112" i="9"/>
  <c r="AR112" i="9" s="1"/>
  <c r="AS112" i="9" s="1"/>
  <c r="AT112" i="9" s="1"/>
  <c r="AU112" i="9" s="1"/>
  <c r="G56" i="9"/>
  <c r="H56" i="9" s="1"/>
  <c r="I56" i="9" s="1"/>
  <c r="J56" i="9" s="1"/>
  <c r="K56" i="9" s="1"/>
  <c r="L56" i="9" s="1"/>
  <c r="M56" i="9" s="1"/>
  <c r="N56" i="9" s="1"/>
  <c r="O56" i="9" s="1"/>
  <c r="P56" i="9" s="1"/>
  <c r="Q56" i="9" s="1"/>
  <c r="R56" i="9" s="1"/>
  <c r="G373" i="9"/>
  <c r="H373" i="9" s="1"/>
  <c r="I373" i="9" s="1"/>
  <c r="J373" i="9" s="1"/>
  <c r="K373" i="9" s="1"/>
  <c r="L373" i="9" s="1"/>
  <c r="M373" i="9" s="1"/>
  <c r="N373" i="9" s="1"/>
  <c r="O373" i="9" s="1"/>
  <c r="P373" i="9" s="1"/>
  <c r="Q373" i="9" s="1"/>
  <c r="R373" i="9" s="1"/>
  <c r="S373" i="9"/>
  <c r="T373" i="9" s="1"/>
  <c r="U373" i="9" s="1"/>
  <c r="V373" i="9" s="1"/>
  <c r="W373" i="9" s="1"/>
  <c r="X373" i="9" s="1"/>
  <c r="Y373" i="9" s="1"/>
  <c r="Z373" i="9" s="1"/>
  <c r="AA373" i="9" s="1"/>
  <c r="AB373" i="9" s="1"/>
  <c r="AC373" i="9" s="1"/>
  <c r="AD373" i="9" s="1"/>
  <c r="AE423" i="9"/>
  <c r="AF423" i="9" s="1"/>
  <c r="AG423" i="9" s="1"/>
  <c r="AH423" i="9" s="1"/>
  <c r="AI423" i="9" s="1"/>
  <c r="AJ423" i="9" s="1"/>
  <c r="AK423" i="9" s="1"/>
  <c r="AL423" i="9" s="1"/>
  <c r="AM423" i="9" s="1"/>
  <c r="AN423" i="9" s="1"/>
  <c r="AO423" i="9" s="1"/>
  <c r="AP423" i="9" s="1"/>
  <c r="A172" i="8"/>
  <c r="B172" i="8" s="1"/>
  <c r="B172" i="22" s="1"/>
  <c r="AQ193" i="9"/>
  <c r="AR193" i="9" s="1"/>
  <c r="AS193" i="9" s="1"/>
  <c r="AT193" i="9" s="1"/>
  <c r="AU193" i="9" s="1"/>
  <c r="AE69" i="9"/>
  <c r="AF69" i="9" s="1"/>
  <c r="AG69" i="9" s="1"/>
  <c r="AH69" i="9" s="1"/>
  <c r="AI69" i="9" s="1"/>
  <c r="AJ69" i="9" s="1"/>
  <c r="AK69" i="9" s="1"/>
  <c r="AL69" i="9" s="1"/>
  <c r="AM69" i="9" s="1"/>
  <c r="AN69" i="9" s="1"/>
  <c r="AO69" i="9" s="1"/>
  <c r="AP69" i="9" s="1"/>
  <c r="G249" i="9"/>
  <c r="H249" i="9" s="1"/>
  <c r="I249" i="9" s="1"/>
  <c r="J249" i="9" s="1"/>
  <c r="K249" i="9" s="1"/>
  <c r="L249" i="9" s="1"/>
  <c r="M249" i="9" s="1"/>
  <c r="N249" i="9" s="1"/>
  <c r="O249" i="9" s="1"/>
  <c r="P249" i="9" s="1"/>
  <c r="Q249" i="9" s="1"/>
  <c r="R249" i="9" s="1"/>
  <c r="AQ196" i="9"/>
  <c r="AR196" i="9" s="1"/>
  <c r="AS196" i="9" s="1"/>
  <c r="AT196" i="9" s="1"/>
  <c r="AU196" i="9" s="1"/>
  <c r="S228" i="9"/>
  <c r="T228" i="9" s="1"/>
  <c r="U228" i="9" s="1"/>
  <c r="V228" i="9" s="1"/>
  <c r="W228" i="9" s="1"/>
  <c r="X228" i="9" s="1"/>
  <c r="Y228" i="9" s="1"/>
  <c r="Z228" i="9" s="1"/>
  <c r="AA228" i="9" s="1"/>
  <c r="AB228" i="9" s="1"/>
  <c r="AC228" i="9" s="1"/>
  <c r="AD228" i="9" s="1"/>
  <c r="G210" i="9"/>
  <c r="H210" i="9" s="1"/>
  <c r="I210" i="9" s="1"/>
  <c r="J210" i="9" s="1"/>
  <c r="K210" i="9" s="1"/>
  <c r="L210" i="9" s="1"/>
  <c r="M210" i="9" s="1"/>
  <c r="N210" i="9" s="1"/>
  <c r="O210" i="9" s="1"/>
  <c r="P210" i="9" s="1"/>
  <c r="Q210" i="9" s="1"/>
  <c r="R210" i="9" s="1"/>
  <c r="AQ258" i="9"/>
  <c r="AR258" i="9" s="1"/>
  <c r="AS258" i="9" s="1"/>
  <c r="AT258" i="9" s="1"/>
  <c r="AU258" i="9" s="1"/>
  <c r="AQ282" i="9"/>
  <c r="AR282" i="9" s="1"/>
  <c r="AS282" i="9" s="1"/>
  <c r="AT282" i="9" s="1"/>
  <c r="AU282" i="9" s="1"/>
  <c r="A423" i="8"/>
  <c r="B423" i="8" s="1"/>
  <c r="B423" i="22" s="1"/>
  <c r="G255" i="9"/>
  <c r="H255" i="9" s="1"/>
  <c r="I255" i="9" s="1"/>
  <c r="J255" i="9" s="1"/>
  <c r="K255" i="9" s="1"/>
  <c r="L255" i="9" s="1"/>
  <c r="M255" i="9" s="1"/>
  <c r="N255" i="9" s="1"/>
  <c r="O255" i="9" s="1"/>
  <c r="P255" i="9" s="1"/>
  <c r="Q255" i="9" s="1"/>
  <c r="R255" i="9" s="1"/>
  <c r="G431" i="9"/>
  <c r="H431" i="9" s="1"/>
  <c r="I431" i="9" s="1"/>
  <c r="J431" i="9" s="1"/>
  <c r="K431" i="9" s="1"/>
  <c r="L431" i="9" s="1"/>
  <c r="M431" i="9" s="1"/>
  <c r="N431" i="9" s="1"/>
  <c r="O431" i="9" s="1"/>
  <c r="P431" i="9" s="1"/>
  <c r="Q431" i="9" s="1"/>
  <c r="R431" i="9" s="1"/>
  <c r="AQ228" i="9"/>
  <c r="AR228" i="9" s="1"/>
  <c r="AS228" i="9" s="1"/>
  <c r="AT228" i="9" s="1"/>
  <c r="AU228" i="9" s="1"/>
  <c r="A420" i="22"/>
  <c r="A332" i="22"/>
  <c r="A378" i="22"/>
  <c r="A50" i="22"/>
  <c r="A157" i="22"/>
  <c r="A51" i="22"/>
  <c r="A8" i="22"/>
  <c r="A256" i="22"/>
  <c r="A393" i="22"/>
  <c r="A313" i="22"/>
  <c r="A92" i="22"/>
  <c r="A180" i="22"/>
  <c r="A312" i="22"/>
  <c r="A11" i="22"/>
  <c r="A386" i="22"/>
  <c r="A38" i="22"/>
  <c r="A270" i="22"/>
  <c r="A34" i="22"/>
  <c r="A418" i="22"/>
  <c r="A52" i="22"/>
  <c r="A43" i="22"/>
  <c r="A155" i="22"/>
  <c r="A57" i="22"/>
  <c r="A407" i="22"/>
  <c r="A324" i="22"/>
  <c r="A82" i="22"/>
  <c r="A330" i="22"/>
  <c r="A9" i="22"/>
  <c r="A384" i="22"/>
  <c r="A16" i="22"/>
  <c r="A10" i="22"/>
  <c r="A394" i="22"/>
  <c r="A20" i="22"/>
  <c r="AI320" i="15"/>
  <c r="AJ320" i="15" s="1"/>
  <c r="AK320" i="15" s="1"/>
  <c r="AL320" i="15" s="1"/>
  <c r="AM320" i="15" s="1"/>
  <c r="AN320" i="15" s="1"/>
  <c r="AO320" i="15" s="1"/>
  <c r="AP320" i="15" s="1"/>
  <c r="AQ320" i="15" s="1"/>
  <c r="AR320" i="15" s="1"/>
  <c r="AI152" i="15"/>
  <c r="AJ152" i="15" s="1"/>
  <c r="AK152" i="15" s="1"/>
  <c r="AL152" i="15" s="1"/>
  <c r="AM152" i="15" s="1"/>
  <c r="AN152" i="15" s="1"/>
  <c r="AO152" i="15" s="1"/>
  <c r="AP152" i="15" s="1"/>
  <c r="AQ152" i="15" s="1"/>
  <c r="AR152" i="15" s="1"/>
  <c r="AI294" i="15"/>
  <c r="AJ294" i="15" s="1"/>
  <c r="AK294" i="15" s="1"/>
  <c r="AL294" i="15" s="1"/>
  <c r="AM294" i="15" s="1"/>
  <c r="AN294" i="15" s="1"/>
  <c r="AO294" i="15" s="1"/>
  <c r="AP294" i="15" s="1"/>
  <c r="AQ294" i="15" s="1"/>
  <c r="AR294" i="15" s="1"/>
  <c r="AI193" i="15"/>
  <c r="AJ193" i="15" s="1"/>
  <c r="AK193" i="15" s="1"/>
  <c r="AL193" i="15" s="1"/>
  <c r="AM193" i="15" s="1"/>
  <c r="AN193" i="15" s="1"/>
  <c r="AO193" i="15" s="1"/>
  <c r="AP193" i="15" s="1"/>
  <c r="AQ193" i="15" s="1"/>
  <c r="AR193" i="15" s="1"/>
  <c r="AI285" i="15"/>
  <c r="AJ285" i="15" s="1"/>
  <c r="AK285" i="15" s="1"/>
  <c r="AL285" i="15" s="1"/>
  <c r="AM285" i="15" s="1"/>
  <c r="AN285" i="15" s="1"/>
  <c r="AO285" i="15" s="1"/>
  <c r="AP285" i="15" s="1"/>
  <c r="AQ285" i="15" s="1"/>
  <c r="AR285" i="15" s="1"/>
  <c r="AI121" i="15"/>
  <c r="AJ121" i="15" s="1"/>
  <c r="AK121" i="15" s="1"/>
  <c r="AL121" i="15" s="1"/>
  <c r="AM121" i="15" s="1"/>
  <c r="AN121" i="15" s="1"/>
  <c r="AO121" i="15" s="1"/>
  <c r="AP121" i="15" s="1"/>
  <c r="AQ121" i="15" s="1"/>
  <c r="AR121" i="15" s="1"/>
  <c r="AI406" i="15"/>
  <c r="AJ406" i="15" s="1"/>
  <c r="AK406" i="15" s="1"/>
  <c r="AL406" i="15" s="1"/>
  <c r="AM406" i="15" s="1"/>
  <c r="AN406" i="15" s="1"/>
  <c r="AO406" i="15" s="1"/>
  <c r="AP406" i="15" s="1"/>
  <c r="AQ406" i="15" s="1"/>
  <c r="AR406" i="15" s="1"/>
  <c r="AI386" i="15"/>
  <c r="AJ386" i="15" s="1"/>
  <c r="AK386" i="15" s="1"/>
  <c r="AL386" i="15" s="1"/>
  <c r="AM386" i="15" s="1"/>
  <c r="AN386" i="15" s="1"/>
  <c r="AO386" i="15" s="1"/>
  <c r="AP386" i="15" s="1"/>
  <c r="AQ386" i="15" s="1"/>
  <c r="AR386" i="15" s="1"/>
  <c r="AI118" i="15"/>
  <c r="AJ118" i="15" s="1"/>
  <c r="AK118" i="15" s="1"/>
  <c r="AL118" i="15" s="1"/>
  <c r="AM118" i="15" s="1"/>
  <c r="AN118" i="15" s="1"/>
  <c r="AO118" i="15" s="1"/>
  <c r="AP118" i="15" s="1"/>
  <c r="AQ118" i="15" s="1"/>
  <c r="AR118" i="15" s="1"/>
  <c r="AI18" i="15"/>
  <c r="AJ18" i="15" s="1"/>
  <c r="AK18" i="15" s="1"/>
  <c r="AL18" i="15" s="1"/>
  <c r="AM18" i="15" s="1"/>
  <c r="AN18" i="15" s="1"/>
  <c r="AO18" i="15" s="1"/>
  <c r="AP18" i="15" s="1"/>
  <c r="AQ18" i="15" s="1"/>
  <c r="AR18" i="15" s="1"/>
  <c r="AI16" i="15"/>
  <c r="AJ16" i="15" s="1"/>
  <c r="AK16" i="15" s="1"/>
  <c r="AL16" i="15" s="1"/>
  <c r="AM16" i="15" s="1"/>
  <c r="AN16" i="15" s="1"/>
  <c r="AO16" i="15" s="1"/>
  <c r="AP16" i="15" s="1"/>
  <c r="AQ16" i="15" s="1"/>
  <c r="AR16" i="15" s="1"/>
  <c r="AI244" i="15"/>
  <c r="AJ244" i="15" s="1"/>
  <c r="AK244" i="15" s="1"/>
  <c r="AL244" i="15" s="1"/>
  <c r="AM244" i="15" s="1"/>
  <c r="AN244" i="15" s="1"/>
  <c r="AO244" i="15" s="1"/>
  <c r="AP244" i="15" s="1"/>
  <c r="AQ244" i="15" s="1"/>
  <c r="AR244" i="15" s="1"/>
  <c r="AI174" i="15"/>
  <c r="AJ174" i="15" s="1"/>
  <c r="AK174" i="15" s="1"/>
  <c r="AL174" i="15" s="1"/>
  <c r="AM174" i="15" s="1"/>
  <c r="AN174" i="15" s="1"/>
  <c r="AO174" i="15" s="1"/>
  <c r="AP174" i="15" s="1"/>
  <c r="AQ174" i="15" s="1"/>
  <c r="AR174" i="15" s="1"/>
  <c r="AI293" i="15"/>
  <c r="AJ293" i="15" s="1"/>
  <c r="AK293" i="15" s="1"/>
  <c r="AL293" i="15" s="1"/>
  <c r="AM293" i="15" s="1"/>
  <c r="AN293" i="15" s="1"/>
  <c r="AO293" i="15" s="1"/>
  <c r="AP293" i="15" s="1"/>
  <c r="AQ293" i="15" s="1"/>
  <c r="AR293" i="15" s="1"/>
  <c r="AI313" i="15"/>
  <c r="AJ313" i="15" s="1"/>
  <c r="AK313" i="15" s="1"/>
  <c r="AL313" i="15" s="1"/>
  <c r="AM313" i="15" s="1"/>
  <c r="AN313" i="15" s="1"/>
  <c r="AO313" i="15" s="1"/>
  <c r="AP313" i="15" s="1"/>
  <c r="AQ313" i="15" s="1"/>
  <c r="AR313" i="15" s="1"/>
  <c r="AI287" i="15"/>
  <c r="AJ287" i="15" s="1"/>
  <c r="AK287" i="15" s="1"/>
  <c r="AL287" i="15" s="1"/>
  <c r="AM287" i="15" s="1"/>
  <c r="AN287" i="15" s="1"/>
  <c r="AO287" i="15" s="1"/>
  <c r="AP287" i="15" s="1"/>
  <c r="AQ287" i="15" s="1"/>
  <c r="AR287" i="15" s="1"/>
  <c r="AI442" i="15"/>
  <c r="AJ442" i="15" s="1"/>
  <c r="AK442" i="15" s="1"/>
  <c r="AL442" i="15" s="1"/>
  <c r="AM442" i="15" s="1"/>
  <c r="AN442" i="15" s="1"/>
  <c r="AO442" i="15" s="1"/>
  <c r="AP442" i="15" s="1"/>
  <c r="AQ442" i="15" s="1"/>
  <c r="AR442" i="15" s="1"/>
  <c r="AI488" i="15"/>
  <c r="AJ488" i="15" s="1"/>
  <c r="AK488" i="15" s="1"/>
  <c r="AL488" i="15" s="1"/>
  <c r="AM488" i="15" s="1"/>
  <c r="AN488" i="15" s="1"/>
  <c r="AO488" i="15" s="1"/>
  <c r="AP488" i="15" s="1"/>
  <c r="AQ488" i="15" s="1"/>
  <c r="AR488" i="15" s="1"/>
  <c r="AI478" i="15"/>
  <c r="AJ478" i="15" s="1"/>
  <c r="AK478" i="15" s="1"/>
  <c r="AL478" i="15" s="1"/>
  <c r="AM478" i="15" s="1"/>
  <c r="AN478" i="15" s="1"/>
  <c r="AO478" i="15" s="1"/>
  <c r="AP478" i="15" s="1"/>
  <c r="AQ478" i="15" s="1"/>
  <c r="AR478" i="15" s="1"/>
  <c r="AI314" i="15"/>
  <c r="AJ314" i="15" s="1"/>
  <c r="AK314" i="15" s="1"/>
  <c r="AL314" i="15" s="1"/>
  <c r="AM314" i="15" s="1"/>
  <c r="AN314" i="15" s="1"/>
  <c r="AO314" i="15" s="1"/>
  <c r="AP314" i="15" s="1"/>
  <c r="AQ314" i="15" s="1"/>
  <c r="AR314" i="15" s="1"/>
  <c r="AI428" i="15"/>
  <c r="AJ428" i="15" s="1"/>
  <c r="AK428" i="15" s="1"/>
  <c r="AL428" i="15" s="1"/>
  <c r="AM428" i="15" s="1"/>
  <c r="AN428" i="15" s="1"/>
  <c r="AO428" i="15" s="1"/>
  <c r="AP428" i="15" s="1"/>
  <c r="AQ428" i="15" s="1"/>
  <c r="AR428" i="15" s="1"/>
  <c r="AI354" i="15"/>
  <c r="AJ354" i="15" s="1"/>
  <c r="AK354" i="15" s="1"/>
  <c r="AL354" i="15" s="1"/>
  <c r="AM354" i="15" s="1"/>
  <c r="AN354" i="15" s="1"/>
  <c r="AO354" i="15" s="1"/>
  <c r="AP354" i="15" s="1"/>
  <c r="AQ354" i="15" s="1"/>
  <c r="AR354" i="15" s="1"/>
  <c r="AI322" i="15"/>
  <c r="AJ322" i="15" s="1"/>
  <c r="AK322" i="15" s="1"/>
  <c r="AL322" i="15" s="1"/>
  <c r="AM322" i="15" s="1"/>
  <c r="AN322" i="15" s="1"/>
  <c r="AO322" i="15" s="1"/>
  <c r="AP322" i="15" s="1"/>
  <c r="AQ322" i="15" s="1"/>
  <c r="AR322" i="15" s="1"/>
  <c r="AI97" i="15"/>
  <c r="AJ97" i="15" s="1"/>
  <c r="AK97" i="15" s="1"/>
  <c r="AL97" i="15" s="1"/>
  <c r="AM97" i="15" s="1"/>
  <c r="AN97" i="15" s="1"/>
  <c r="AO97" i="15" s="1"/>
  <c r="AP97" i="15" s="1"/>
  <c r="AQ97" i="15" s="1"/>
  <c r="AR97" i="15" s="1"/>
  <c r="AI62" i="15"/>
  <c r="AJ62" i="15" s="1"/>
  <c r="AK62" i="15" s="1"/>
  <c r="AL62" i="15" s="1"/>
  <c r="AM62" i="15" s="1"/>
  <c r="AN62" i="15" s="1"/>
  <c r="AO62" i="15" s="1"/>
  <c r="AP62" i="15" s="1"/>
  <c r="AQ62" i="15" s="1"/>
  <c r="AR62" i="15" s="1"/>
  <c r="AI248" i="15"/>
  <c r="AJ248" i="15" s="1"/>
  <c r="AK248" i="15" s="1"/>
  <c r="AL248" i="15" s="1"/>
  <c r="AM248" i="15" s="1"/>
  <c r="AN248" i="15" s="1"/>
  <c r="AO248" i="15" s="1"/>
  <c r="AP248" i="15" s="1"/>
  <c r="AQ248" i="15" s="1"/>
  <c r="AR248" i="15" s="1"/>
  <c r="AI318" i="15"/>
  <c r="AJ318" i="15" s="1"/>
  <c r="AK318" i="15" s="1"/>
  <c r="AL318" i="15" s="1"/>
  <c r="AM318" i="15" s="1"/>
  <c r="AN318" i="15" s="1"/>
  <c r="AO318" i="15" s="1"/>
  <c r="AP318" i="15" s="1"/>
  <c r="AQ318" i="15" s="1"/>
  <c r="AR318" i="15" s="1"/>
  <c r="AI90" i="15"/>
  <c r="AJ90" i="15" s="1"/>
  <c r="AK90" i="15" s="1"/>
  <c r="AL90" i="15" s="1"/>
  <c r="AM90" i="15" s="1"/>
  <c r="AN90" i="15" s="1"/>
  <c r="AO90" i="15" s="1"/>
  <c r="AP90" i="15" s="1"/>
  <c r="AQ90" i="15" s="1"/>
  <c r="AR90" i="15" s="1"/>
  <c r="AI92" i="15"/>
  <c r="AJ92" i="15" s="1"/>
  <c r="AK92" i="15" s="1"/>
  <c r="AL92" i="15" s="1"/>
  <c r="AM92" i="15" s="1"/>
  <c r="AN92" i="15" s="1"/>
  <c r="AO92" i="15" s="1"/>
  <c r="AP92" i="15" s="1"/>
  <c r="AQ92" i="15" s="1"/>
  <c r="AR92" i="15" s="1"/>
  <c r="AI290" i="15"/>
  <c r="AJ290" i="15" s="1"/>
  <c r="AK290" i="15" s="1"/>
  <c r="AL290" i="15" s="1"/>
  <c r="AM290" i="15" s="1"/>
  <c r="AN290" i="15" s="1"/>
  <c r="AO290" i="15" s="1"/>
  <c r="AP290" i="15" s="1"/>
  <c r="AQ290" i="15" s="1"/>
  <c r="AR290" i="15" s="1"/>
  <c r="AI54" i="15"/>
  <c r="AJ54" i="15" s="1"/>
  <c r="AK54" i="15" s="1"/>
  <c r="AL54" i="15" s="1"/>
  <c r="AM54" i="15" s="1"/>
  <c r="AN54" i="15" s="1"/>
  <c r="AO54" i="15" s="1"/>
  <c r="AP54" i="15" s="1"/>
  <c r="AQ54" i="15" s="1"/>
  <c r="AR54" i="15" s="1"/>
  <c r="AI277" i="15"/>
  <c r="AJ277" i="15" s="1"/>
  <c r="AK277" i="15" s="1"/>
  <c r="AL277" i="15" s="1"/>
  <c r="AM277" i="15" s="1"/>
  <c r="AN277" i="15" s="1"/>
  <c r="AO277" i="15" s="1"/>
  <c r="AP277" i="15" s="1"/>
  <c r="AQ277" i="15" s="1"/>
  <c r="AR277" i="15" s="1"/>
  <c r="AI2" i="15"/>
  <c r="AJ2" i="15" s="1"/>
  <c r="AK2" i="15" s="1"/>
  <c r="AL2" i="15" s="1"/>
  <c r="AM2" i="15" s="1"/>
  <c r="AN2" i="15" s="1"/>
  <c r="AO2" i="15" s="1"/>
  <c r="AP2" i="15" s="1"/>
  <c r="AI151" i="15"/>
  <c r="AJ151" i="15" s="1"/>
  <c r="AK151" i="15" s="1"/>
  <c r="AL151" i="15" s="1"/>
  <c r="AM151" i="15" s="1"/>
  <c r="AN151" i="15" s="1"/>
  <c r="AO151" i="15" s="1"/>
  <c r="AP151" i="15" s="1"/>
  <c r="AQ151" i="15" s="1"/>
  <c r="AR151" i="15" s="1"/>
  <c r="AI483" i="15"/>
  <c r="AJ483" i="15" s="1"/>
  <c r="AK483" i="15" s="1"/>
  <c r="AL483" i="15" s="1"/>
  <c r="AM483" i="15" s="1"/>
  <c r="AN483" i="15" s="1"/>
  <c r="AO483" i="15" s="1"/>
  <c r="AP483" i="15" s="1"/>
  <c r="AQ483" i="15" s="1"/>
  <c r="AR483" i="15" s="1"/>
  <c r="AI415" i="15"/>
  <c r="AJ415" i="15" s="1"/>
  <c r="AK415" i="15" s="1"/>
  <c r="AL415" i="15" s="1"/>
  <c r="AM415" i="15" s="1"/>
  <c r="AN415" i="15" s="1"/>
  <c r="AO415" i="15" s="1"/>
  <c r="AP415" i="15" s="1"/>
  <c r="AQ415" i="15" s="1"/>
  <c r="AR415" i="15" s="1"/>
  <c r="AI19" i="15"/>
  <c r="AJ19" i="15" s="1"/>
  <c r="AK19" i="15" s="1"/>
  <c r="AL19" i="15" s="1"/>
  <c r="AM19" i="15" s="1"/>
  <c r="AN19" i="15" s="1"/>
  <c r="AO19" i="15" s="1"/>
  <c r="AP19" i="15" s="1"/>
  <c r="AQ19" i="15" s="1"/>
  <c r="AR19" i="15" s="1"/>
  <c r="AI164" i="15"/>
  <c r="AJ164" i="15" s="1"/>
  <c r="AK164" i="15" s="1"/>
  <c r="AL164" i="15" s="1"/>
  <c r="AM164" i="15" s="1"/>
  <c r="AN164" i="15" s="1"/>
  <c r="AO164" i="15" s="1"/>
  <c r="AP164" i="15" s="1"/>
  <c r="AQ164" i="15" s="1"/>
  <c r="AR164" i="15" s="1"/>
  <c r="AI177" i="15"/>
  <c r="AJ177" i="15" s="1"/>
  <c r="AK177" i="15" s="1"/>
  <c r="AL177" i="15" s="1"/>
  <c r="AM177" i="15" s="1"/>
  <c r="AN177" i="15" s="1"/>
  <c r="AO177" i="15" s="1"/>
  <c r="AP177" i="15" s="1"/>
  <c r="AQ177" i="15" s="1"/>
  <c r="AR177" i="15" s="1"/>
  <c r="AI484" i="15"/>
  <c r="AJ484" i="15" s="1"/>
  <c r="AK484" i="15" s="1"/>
  <c r="AL484" i="15" s="1"/>
  <c r="AM484" i="15" s="1"/>
  <c r="AN484" i="15" s="1"/>
  <c r="AO484" i="15" s="1"/>
  <c r="AP484" i="15" s="1"/>
  <c r="AI421" i="15"/>
  <c r="AJ421" i="15" s="1"/>
  <c r="AK421" i="15" s="1"/>
  <c r="AL421" i="15" s="1"/>
  <c r="AM421" i="15" s="1"/>
  <c r="AN421" i="15" s="1"/>
  <c r="AO421" i="15" s="1"/>
  <c r="AP421" i="15" s="1"/>
  <c r="AQ421" i="15" s="1"/>
  <c r="AR421" i="15" s="1"/>
  <c r="AI378" i="15"/>
  <c r="AJ378" i="15" s="1"/>
  <c r="AK378" i="15" s="1"/>
  <c r="AL378" i="15" s="1"/>
  <c r="AM378" i="15" s="1"/>
  <c r="AN378" i="15" s="1"/>
  <c r="AO378" i="15" s="1"/>
  <c r="AP378" i="15" s="1"/>
  <c r="AQ378" i="15" s="1"/>
  <c r="AR378" i="15" s="1"/>
  <c r="AI187" i="15"/>
  <c r="AJ187" i="15" s="1"/>
  <c r="AK187" i="15" s="1"/>
  <c r="AL187" i="15" s="1"/>
  <c r="AM187" i="15" s="1"/>
  <c r="AN187" i="15" s="1"/>
  <c r="AO187" i="15" s="1"/>
  <c r="AP187" i="15" s="1"/>
  <c r="AQ187" i="15" s="1"/>
  <c r="AR187" i="15" s="1"/>
  <c r="AI188" i="15"/>
  <c r="AJ188" i="15" s="1"/>
  <c r="AK188" i="15" s="1"/>
  <c r="AL188" i="15" s="1"/>
  <c r="AM188" i="15" s="1"/>
  <c r="AN188" i="15" s="1"/>
  <c r="AO188" i="15" s="1"/>
  <c r="AP188" i="15" s="1"/>
  <c r="AQ188" i="15" s="1"/>
  <c r="AR188" i="15" s="1"/>
  <c r="AI389" i="15"/>
  <c r="AJ389" i="15" s="1"/>
  <c r="AK389" i="15" s="1"/>
  <c r="AL389" i="15" s="1"/>
  <c r="AM389" i="15" s="1"/>
  <c r="AN389" i="15" s="1"/>
  <c r="AO389" i="15" s="1"/>
  <c r="AP389" i="15" s="1"/>
  <c r="AQ389" i="15" s="1"/>
  <c r="AR389" i="15" s="1"/>
  <c r="AI304" i="15"/>
  <c r="AJ304" i="15" s="1"/>
  <c r="AK304" i="15" s="1"/>
  <c r="AL304" i="15" s="1"/>
  <c r="AM304" i="15" s="1"/>
  <c r="AN304" i="15" s="1"/>
  <c r="AO304" i="15" s="1"/>
  <c r="AP304" i="15" s="1"/>
  <c r="AQ304" i="15" s="1"/>
  <c r="AR304" i="15" s="1"/>
  <c r="AI46" i="15"/>
  <c r="AJ46" i="15" s="1"/>
  <c r="AK46" i="15" s="1"/>
  <c r="AL46" i="15" s="1"/>
  <c r="AM46" i="15" s="1"/>
  <c r="AN46" i="15" s="1"/>
  <c r="AO46" i="15" s="1"/>
  <c r="AP46" i="15" s="1"/>
  <c r="AQ46" i="15" s="1"/>
  <c r="AR46" i="15" s="1"/>
  <c r="AI77" i="15"/>
  <c r="AJ77" i="15" s="1"/>
  <c r="AK77" i="15" s="1"/>
  <c r="AL77" i="15" s="1"/>
  <c r="AM77" i="15" s="1"/>
  <c r="AN77" i="15" s="1"/>
  <c r="AO77" i="15" s="1"/>
  <c r="AP77" i="15" s="1"/>
  <c r="AQ77" i="15" s="1"/>
  <c r="AR77" i="15" s="1"/>
  <c r="AI66" i="15"/>
  <c r="AJ66" i="15" s="1"/>
  <c r="AK66" i="15" s="1"/>
  <c r="AL66" i="15" s="1"/>
  <c r="AM66" i="15" s="1"/>
  <c r="AN66" i="15" s="1"/>
  <c r="AO66" i="15" s="1"/>
  <c r="AP66" i="15" s="1"/>
  <c r="AQ66" i="15" s="1"/>
  <c r="AR66" i="15" s="1"/>
  <c r="AI361" i="15"/>
  <c r="AJ361" i="15" s="1"/>
  <c r="AK361" i="15" s="1"/>
  <c r="AL361" i="15" s="1"/>
  <c r="AM361" i="15" s="1"/>
  <c r="AN361" i="15" s="1"/>
  <c r="AO361" i="15" s="1"/>
  <c r="AP361" i="15" s="1"/>
  <c r="AQ361" i="15" s="1"/>
  <c r="AR361" i="15" s="1"/>
  <c r="AI262" i="15"/>
  <c r="AJ262" i="15" s="1"/>
  <c r="AK262" i="15" s="1"/>
  <c r="AL262" i="15" s="1"/>
  <c r="AM262" i="15" s="1"/>
  <c r="AN262" i="15" s="1"/>
  <c r="AO262" i="15" s="1"/>
  <c r="AP262" i="15" s="1"/>
  <c r="AQ262" i="15" s="1"/>
  <c r="AR262" i="15" s="1"/>
  <c r="AI305" i="15"/>
  <c r="AJ305" i="15" s="1"/>
  <c r="AK305" i="15" s="1"/>
  <c r="AL305" i="15" s="1"/>
  <c r="AM305" i="15" s="1"/>
  <c r="AN305" i="15" s="1"/>
  <c r="AO305" i="15" s="1"/>
  <c r="AP305" i="15" s="1"/>
  <c r="AQ305" i="15" s="1"/>
  <c r="AR305" i="15" s="1"/>
  <c r="AI124" i="15"/>
  <c r="AJ124" i="15" s="1"/>
  <c r="AK124" i="15" s="1"/>
  <c r="AL124" i="15" s="1"/>
  <c r="AM124" i="15" s="1"/>
  <c r="AN124" i="15" s="1"/>
  <c r="AO124" i="15" s="1"/>
  <c r="AP124" i="15" s="1"/>
  <c r="AQ124" i="15" s="1"/>
  <c r="AR124" i="15" s="1"/>
  <c r="AI242" i="15"/>
  <c r="AJ242" i="15" s="1"/>
  <c r="AK242" i="15" s="1"/>
  <c r="AL242" i="15" s="1"/>
  <c r="AM242" i="15" s="1"/>
  <c r="AN242" i="15" s="1"/>
  <c r="AO242" i="15" s="1"/>
  <c r="AP242" i="15" s="1"/>
  <c r="AQ242" i="15" s="1"/>
  <c r="AR242" i="15" s="1"/>
  <c r="AI64" i="15"/>
  <c r="AJ64" i="15" s="1"/>
  <c r="AK64" i="15" s="1"/>
  <c r="AL64" i="15" s="1"/>
  <c r="AM64" i="15" s="1"/>
  <c r="AN64" i="15" s="1"/>
  <c r="AO64" i="15" s="1"/>
  <c r="AP64" i="15" s="1"/>
  <c r="AQ64" i="15" s="1"/>
  <c r="AR64" i="15" s="1"/>
  <c r="AI251" i="15"/>
  <c r="AJ251" i="15" s="1"/>
  <c r="AK251" i="15" s="1"/>
  <c r="AL251" i="15" s="1"/>
  <c r="AM251" i="15" s="1"/>
  <c r="AN251" i="15" s="1"/>
  <c r="AO251" i="15" s="1"/>
  <c r="AP251" i="15" s="1"/>
  <c r="AQ251" i="15" s="1"/>
  <c r="AR251" i="15" s="1"/>
  <c r="AI182" i="15"/>
  <c r="AJ182" i="15" s="1"/>
  <c r="AK182" i="15" s="1"/>
  <c r="AL182" i="15" s="1"/>
  <c r="AM182" i="15" s="1"/>
  <c r="AN182" i="15" s="1"/>
  <c r="AO182" i="15" s="1"/>
  <c r="AP182" i="15" s="1"/>
  <c r="AQ182" i="15" s="1"/>
  <c r="AR182" i="15" s="1"/>
  <c r="AI296" i="15"/>
  <c r="AJ296" i="15" s="1"/>
  <c r="AK296" i="15" s="1"/>
  <c r="AL296" i="15" s="1"/>
  <c r="AM296" i="15" s="1"/>
  <c r="AN296" i="15" s="1"/>
  <c r="AO296" i="15" s="1"/>
  <c r="AP296" i="15" s="1"/>
  <c r="AQ296" i="15" s="1"/>
  <c r="AR296" i="15" s="1"/>
  <c r="AI99" i="15"/>
  <c r="AJ99" i="15" s="1"/>
  <c r="AK99" i="15" s="1"/>
  <c r="AL99" i="15" s="1"/>
  <c r="AM99" i="15" s="1"/>
  <c r="AN99" i="15" s="1"/>
  <c r="AO99" i="15" s="1"/>
  <c r="AP99" i="15" s="1"/>
  <c r="AQ99" i="15" s="1"/>
  <c r="AR99" i="15" s="1"/>
  <c r="AI279" i="15"/>
  <c r="AJ279" i="15" s="1"/>
  <c r="AK279" i="15" s="1"/>
  <c r="AL279" i="15" s="1"/>
  <c r="AM279" i="15" s="1"/>
  <c r="AN279" i="15" s="1"/>
  <c r="AO279" i="15" s="1"/>
  <c r="AP279" i="15" s="1"/>
  <c r="AQ279" i="15" s="1"/>
  <c r="AR279" i="15" s="1"/>
  <c r="AI58" i="15"/>
  <c r="AJ58" i="15" s="1"/>
  <c r="AK58" i="15" s="1"/>
  <c r="AL58" i="15" s="1"/>
  <c r="AM58" i="15" s="1"/>
  <c r="AN58" i="15" s="1"/>
  <c r="AO58" i="15" s="1"/>
  <c r="AP58" i="15" s="1"/>
  <c r="AQ58" i="15" s="1"/>
  <c r="AR58" i="15" s="1"/>
  <c r="AI115" i="15"/>
  <c r="AJ115" i="15" s="1"/>
  <c r="AK115" i="15" s="1"/>
  <c r="AL115" i="15" s="1"/>
  <c r="AM115" i="15" s="1"/>
  <c r="AN115" i="15" s="1"/>
  <c r="AO115" i="15" s="1"/>
  <c r="AP115" i="15" s="1"/>
  <c r="AQ115" i="15" s="1"/>
  <c r="AR115" i="15" s="1"/>
  <c r="AI359" i="15"/>
  <c r="AJ359" i="15" s="1"/>
  <c r="AK359" i="15" s="1"/>
  <c r="AL359" i="15" s="1"/>
  <c r="AM359" i="15" s="1"/>
  <c r="AN359" i="15" s="1"/>
  <c r="AO359" i="15" s="1"/>
  <c r="AP359" i="15" s="1"/>
  <c r="AQ359" i="15" s="1"/>
  <c r="AR359" i="15" s="1"/>
  <c r="AI157" i="15"/>
  <c r="AJ157" i="15" s="1"/>
  <c r="AK157" i="15" s="1"/>
  <c r="AL157" i="15" s="1"/>
  <c r="AM157" i="15" s="1"/>
  <c r="AN157" i="15" s="1"/>
  <c r="AO157" i="15" s="1"/>
  <c r="AP157" i="15" s="1"/>
  <c r="AQ157" i="15" s="1"/>
  <c r="AR157" i="15" s="1"/>
  <c r="AI196" i="15"/>
  <c r="AJ196" i="15" s="1"/>
  <c r="AK196" i="15" s="1"/>
  <c r="AL196" i="15" s="1"/>
  <c r="AM196" i="15" s="1"/>
  <c r="AN196" i="15" s="1"/>
  <c r="AO196" i="15" s="1"/>
  <c r="AP196" i="15" s="1"/>
  <c r="AQ196" i="15" s="1"/>
  <c r="AR196" i="15" s="1"/>
  <c r="AI353" i="15"/>
  <c r="AJ353" i="15" s="1"/>
  <c r="AK353" i="15" s="1"/>
  <c r="AL353" i="15" s="1"/>
  <c r="AM353" i="15" s="1"/>
  <c r="AN353" i="15" s="1"/>
  <c r="AO353" i="15" s="1"/>
  <c r="AP353" i="15" s="1"/>
  <c r="AQ353" i="15" s="1"/>
  <c r="AR353" i="15" s="1"/>
  <c r="AI38" i="15"/>
  <c r="AJ38" i="15" s="1"/>
  <c r="AK38" i="15" s="1"/>
  <c r="AL38" i="15" s="1"/>
  <c r="AM38" i="15" s="1"/>
  <c r="AN38" i="15" s="1"/>
  <c r="AO38" i="15" s="1"/>
  <c r="AP38" i="15" s="1"/>
  <c r="AQ38" i="15" s="1"/>
  <c r="AR38" i="15" s="1"/>
  <c r="AI172" i="15"/>
  <c r="AJ172" i="15" s="1"/>
  <c r="AK172" i="15" s="1"/>
  <c r="AL172" i="15" s="1"/>
  <c r="AM172" i="15" s="1"/>
  <c r="AN172" i="15" s="1"/>
  <c r="AO172" i="15" s="1"/>
  <c r="AP172" i="15" s="1"/>
  <c r="AQ172" i="15" s="1"/>
  <c r="AR172" i="15" s="1"/>
  <c r="AI245" i="15"/>
  <c r="AJ245" i="15" s="1"/>
  <c r="AK245" i="15" s="1"/>
  <c r="AL245" i="15" s="1"/>
  <c r="AM245" i="15" s="1"/>
  <c r="AN245" i="15" s="1"/>
  <c r="AO245" i="15" s="1"/>
  <c r="AP245" i="15" s="1"/>
  <c r="AQ245" i="15" s="1"/>
  <c r="AR245" i="15" s="1"/>
  <c r="AI191" i="15"/>
  <c r="AJ191" i="15" s="1"/>
  <c r="AK191" i="15" s="1"/>
  <c r="AL191" i="15" s="1"/>
  <c r="AM191" i="15" s="1"/>
  <c r="AN191" i="15" s="1"/>
  <c r="AO191" i="15" s="1"/>
  <c r="AP191" i="15" s="1"/>
  <c r="AQ191" i="15" s="1"/>
  <c r="AR191" i="15" s="1"/>
  <c r="AI456" i="15"/>
  <c r="AJ456" i="15" s="1"/>
  <c r="AK456" i="15" s="1"/>
  <c r="AL456" i="15" s="1"/>
  <c r="AM456" i="15" s="1"/>
  <c r="AN456" i="15" s="1"/>
  <c r="AO456" i="15" s="1"/>
  <c r="AP456" i="15" s="1"/>
  <c r="AQ456" i="15" s="1"/>
  <c r="AR456" i="15" s="1"/>
  <c r="AI42" i="15"/>
  <c r="AJ42" i="15" s="1"/>
  <c r="AK42" i="15" s="1"/>
  <c r="AL42" i="15" s="1"/>
  <c r="AM42" i="15" s="1"/>
  <c r="AN42" i="15" s="1"/>
  <c r="AO42" i="15" s="1"/>
  <c r="AP42" i="15" s="1"/>
  <c r="AQ42" i="15" s="1"/>
  <c r="AR42" i="15" s="1"/>
  <c r="AI36" i="15"/>
  <c r="AJ36" i="15" s="1"/>
  <c r="AK36" i="15" s="1"/>
  <c r="AL36" i="15" s="1"/>
  <c r="AM36" i="15" s="1"/>
  <c r="AN36" i="15" s="1"/>
  <c r="AO36" i="15" s="1"/>
  <c r="AP36" i="15" s="1"/>
  <c r="AQ36" i="15" s="1"/>
  <c r="AR36" i="15" s="1"/>
  <c r="AI145" i="15"/>
  <c r="AJ145" i="15" s="1"/>
  <c r="AK145" i="15" s="1"/>
  <c r="AL145" i="15" s="1"/>
  <c r="AM145" i="15" s="1"/>
  <c r="AN145" i="15" s="1"/>
  <c r="AO145" i="15" s="1"/>
  <c r="AP145" i="15" s="1"/>
  <c r="AQ145" i="15" s="1"/>
  <c r="AR145" i="15" s="1"/>
  <c r="AI238" i="15"/>
  <c r="AJ238" i="15" s="1"/>
  <c r="AK238" i="15" s="1"/>
  <c r="AL238" i="15" s="1"/>
  <c r="AM238" i="15" s="1"/>
  <c r="AN238" i="15" s="1"/>
  <c r="AO238" i="15" s="1"/>
  <c r="AP238" i="15" s="1"/>
  <c r="AQ238" i="15" s="1"/>
  <c r="AR238" i="15" s="1"/>
  <c r="AI43" i="15"/>
  <c r="AJ43" i="15" s="1"/>
  <c r="AK43" i="15" s="1"/>
  <c r="AL43" i="15" s="1"/>
  <c r="AM43" i="15" s="1"/>
  <c r="AN43" i="15" s="1"/>
  <c r="AO43" i="15" s="1"/>
  <c r="AP43" i="15" s="1"/>
  <c r="AQ43" i="15" s="1"/>
  <c r="AR43" i="15" s="1"/>
  <c r="AI237" i="15"/>
  <c r="AJ237" i="15" s="1"/>
  <c r="AK237" i="15" s="1"/>
  <c r="AL237" i="15" s="1"/>
  <c r="AM237" i="15" s="1"/>
  <c r="AN237" i="15" s="1"/>
  <c r="AO237" i="15" s="1"/>
  <c r="AP237" i="15" s="1"/>
  <c r="AQ237" i="15" s="1"/>
  <c r="AR237" i="15" s="1"/>
  <c r="AI384" i="15"/>
  <c r="AJ384" i="15" s="1"/>
  <c r="AK384" i="15" s="1"/>
  <c r="AL384" i="15" s="1"/>
  <c r="AM384" i="15" s="1"/>
  <c r="AN384" i="15" s="1"/>
  <c r="AO384" i="15" s="1"/>
  <c r="AP384" i="15" s="1"/>
  <c r="AQ384" i="15" s="1"/>
  <c r="AR384" i="15" s="1"/>
  <c r="AI260" i="15"/>
  <c r="AJ260" i="15" s="1"/>
  <c r="AK260" i="15" s="1"/>
  <c r="AL260" i="15" s="1"/>
  <c r="AM260" i="15" s="1"/>
  <c r="AN260" i="15" s="1"/>
  <c r="AO260" i="15" s="1"/>
  <c r="AP260" i="15" s="1"/>
  <c r="AQ260" i="15" s="1"/>
  <c r="AR260" i="15" s="1"/>
  <c r="AI26" i="15"/>
  <c r="AJ26" i="15" s="1"/>
  <c r="AK26" i="15" s="1"/>
  <c r="AL26" i="15" s="1"/>
  <c r="AM26" i="15" s="1"/>
  <c r="AN26" i="15" s="1"/>
  <c r="AO26" i="15" s="1"/>
  <c r="AP26" i="15" s="1"/>
  <c r="AQ26" i="15" s="1"/>
  <c r="AR26" i="15" s="1"/>
  <c r="AI143" i="15"/>
  <c r="AJ143" i="15" s="1"/>
  <c r="AK143" i="15" s="1"/>
  <c r="AL143" i="15" s="1"/>
  <c r="AM143" i="15" s="1"/>
  <c r="AN143" i="15" s="1"/>
  <c r="AO143" i="15" s="1"/>
  <c r="AP143" i="15" s="1"/>
  <c r="AQ143" i="15" s="1"/>
  <c r="AR143" i="15" s="1"/>
  <c r="AI256" i="15"/>
  <c r="AJ256" i="15" s="1"/>
  <c r="AK256" i="15" s="1"/>
  <c r="AL256" i="15" s="1"/>
  <c r="AM256" i="15" s="1"/>
  <c r="AN256" i="15" s="1"/>
  <c r="AO256" i="15" s="1"/>
  <c r="AP256" i="15" s="1"/>
  <c r="AQ256" i="15" s="1"/>
  <c r="AR256" i="15" s="1"/>
  <c r="AI457" i="15"/>
  <c r="AJ457" i="15" s="1"/>
  <c r="AK457" i="15" s="1"/>
  <c r="AL457" i="15" s="1"/>
  <c r="AM457" i="15" s="1"/>
  <c r="AN457" i="15" s="1"/>
  <c r="AO457" i="15" s="1"/>
  <c r="AP457" i="15" s="1"/>
  <c r="AQ457" i="15" s="1"/>
  <c r="AR457" i="15" s="1"/>
  <c r="AI159" i="15"/>
  <c r="AJ159" i="15" s="1"/>
  <c r="AK159" i="15" s="1"/>
  <c r="AL159" i="15" s="1"/>
  <c r="AM159" i="15" s="1"/>
  <c r="AN159" i="15" s="1"/>
  <c r="AO159" i="15" s="1"/>
  <c r="AP159" i="15" s="1"/>
  <c r="AQ159" i="15" s="1"/>
  <c r="AR159" i="15" s="1"/>
  <c r="AI203" i="15"/>
  <c r="AJ203" i="15" s="1"/>
  <c r="AK203" i="15" s="1"/>
  <c r="AL203" i="15" s="1"/>
  <c r="AM203" i="15" s="1"/>
  <c r="AN203" i="15" s="1"/>
  <c r="AO203" i="15" s="1"/>
  <c r="AP203" i="15" s="1"/>
  <c r="AQ203" i="15" s="1"/>
  <c r="AR203" i="15" s="1"/>
  <c r="AI13" i="15"/>
  <c r="AJ13" i="15" s="1"/>
  <c r="AK13" i="15" s="1"/>
  <c r="AL13" i="15" s="1"/>
  <c r="AM13" i="15" s="1"/>
  <c r="AN13" i="15" s="1"/>
  <c r="AO13" i="15" s="1"/>
  <c r="AP13" i="15" s="1"/>
  <c r="AQ13" i="15" s="1"/>
  <c r="AR13" i="15" s="1"/>
  <c r="AI15" i="15"/>
  <c r="AJ15" i="15" s="1"/>
  <c r="AK15" i="15" s="1"/>
  <c r="AL15" i="15" s="1"/>
  <c r="AM15" i="15" s="1"/>
  <c r="AN15" i="15" s="1"/>
  <c r="AO15" i="15" s="1"/>
  <c r="AP15" i="15" s="1"/>
  <c r="AQ15" i="15" s="1"/>
  <c r="AR15" i="15" s="1"/>
  <c r="AI316" i="15"/>
  <c r="AJ316" i="15" s="1"/>
  <c r="AK316" i="15" s="1"/>
  <c r="AL316" i="15" s="1"/>
  <c r="AM316" i="15" s="1"/>
  <c r="AN316" i="15" s="1"/>
  <c r="AO316" i="15" s="1"/>
  <c r="AP316" i="15" s="1"/>
  <c r="AQ316" i="15" s="1"/>
  <c r="AR316" i="15" s="1"/>
  <c r="AI252" i="15"/>
  <c r="AJ252" i="15" s="1"/>
  <c r="AK252" i="15" s="1"/>
  <c r="AL252" i="15" s="1"/>
  <c r="AM252" i="15" s="1"/>
  <c r="AN252" i="15" s="1"/>
  <c r="AO252" i="15" s="1"/>
  <c r="AP252" i="15" s="1"/>
  <c r="AQ252" i="15" s="1"/>
  <c r="AR252" i="15" s="1"/>
  <c r="AI186" i="15"/>
  <c r="AJ186" i="15" s="1"/>
  <c r="AK186" i="15" s="1"/>
  <c r="AL186" i="15" s="1"/>
  <c r="AM186" i="15" s="1"/>
  <c r="AN186" i="15" s="1"/>
  <c r="AO186" i="15" s="1"/>
  <c r="AP186" i="15" s="1"/>
  <c r="AQ186" i="15" s="1"/>
  <c r="AR186" i="15" s="1"/>
  <c r="AI114" i="15"/>
  <c r="AJ114" i="15" s="1"/>
  <c r="AK114" i="15" s="1"/>
  <c r="AL114" i="15" s="1"/>
  <c r="AM114" i="15" s="1"/>
  <c r="AN114" i="15" s="1"/>
  <c r="AO114" i="15" s="1"/>
  <c r="AP114" i="15" s="1"/>
  <c r="AQ114" i="15" s="1"/>
  <c r="AR114" i="15" s="1"/>
  <c r="AI371" i="15"/>
  <c r="AJ371" i="15" s="1"/>
  <c r="AK371" i="15" s="1"/>
  <c r="AL371" i="15" s="1"/>
  <c r="AM371" i="15" s="1"/>
  <c r="AN371" i="15" s="1"/>
  <c r="AO371" i="15" s="1"/>
  <c r="AP371" i="15" s="1"/>
  <c r="AQ371" i="15" s="1"/>
  <c r="AR371" i="15" s="1"/>
  <c r="AI405" i="15"/>
  <c r="AJ405" i="15" s="1"/>
  <c r="AK405" i="15" s="1"/>
  <c r="AL405" i="15" s="1"/>
  <c r="AM405" i="15" s="1"/>
  <c r="AN405" i="15" s="1"/>
  <c r="AO405" i="15" s="1"/>
  <c r="AP405" i="15" s="1"/>
  <c r="AQ405" i="15" s="1"/>
  <c r="AR405" i="15" s="1"/>
  <c r="AI381" i="15"/>
  <c r="AJ381" i="15" s="1"/>
  <c r="AK381" i="15" s="1"/>
  <c r="AL381" i="15" s="1"/>
  <c r="AM381" i="15" s="1"/>
  <c r="AN381" i="15" s="1"/>
  <c r="AO381" i="15" s="1"/>
  <c r="AP381" i="15" s="1"/>
  <c r="AQ381" i="15" s="1"/>
  <c r="AR381" i="15" s="1"/>
  <c r="AI430" i="15"/>
  <c r="AJ430" i="15" s="1"/>
  <c r="AK430" i="15" s="1"/>
  <c r="AL430" i="15" s="1"/>
  <c r="AM430" i="15" s="1"/>
  <c r="AN430" i="15" s="1"/>
  <c r="AO430" i="15" s="1"/>
  <c r="AP430" i="15" s="1"/>
  <c r="AQ430" i="15" s="1"/>
  <c r="AR430" i="15" s="1"/>
  <c r="AI267" i="15"/>
  <c r="AJ267" i="15" s="1"/>
  <c r="AK267" i="15" s="1"/>
  <c r="AL267" i="15" s="1"/>
  <c r="AM267" i="15" s="1"/>
  <c r="AN267" i="15" s="1"/>
  <c r="AO267" i="15" s="1"/>
  <c r="AP267" i="15" s="1"/>
  <c r="AQ267" i="15" s="1"/>
  <c r="AR267" i="15" s="1"/>
  <c r="AI269" i="15"/>
  <c r="AJ269" i="15" s="1"/>
  <c r="AK269" i="15" s="1"/>
  <c r="AL269" i="15" s="1"/>
  <c r="AM269" i="15" s="1"/>
  <c r="AN269" i="15" s="1"/>
  <c r="AO269" i="15" s="1"/>
  <c r="AP269" i="15" s="1"/>
  <c r="AQ269" i="15" s="1"/>
  <c r="AR269" i="15" s="1"/>
  <c r="AI41" i="15"/>
  <c r="AJ41" i="15" s="1"/>
  <c r="AK41" i="15" s="1"/>
  <c r="AL41" i="15" s="1"/>
  <c r="AM41" i="15" s="1"/>
  <c r="AN41" i="15" s="1"/>
  <c r="AO41" i="15" s="1"/>
  <c r="AP41" i="15" s="1"/>
  <c r="AQ41" i="15" s="1"/>
  <c r="AR41" i="15" s="1"/>
  <c r="AI209" i="15"/>
  <c r="AJ209" i="15" s="1"/>
  <c r="AK209" i="15" s="1"/>
  <c r="AL209" i="15" s="1"/>
  <c r="AM209" i="15" s="1"/>
  <c r="AN209" i="15" s="1"/>
  <c r="AO209" i="15" s="1"/>
  <c r="AP209" i="15" s="1"/>
  <c r="AQ209" i="15" s="1"/>
  <c r="AR209" i="15" s="1"/>
  <c r="AI78" i="15"/>
  <c r="AJ78" i="15" s="1"/>
  <c r="AK78" i="15" s="1"/>
  <c r="AL78" i="15" s="1"/>
  <c r="AM78" i="15" s="1"/>
  <c r="AN78" i="15" s="1"/>
  <c r="AO78" i="15" s="1"/>
  <c r="AP78" i="15" s="1"/>
  <c r="AQ78" i="15" s="1"/>
  <c r="AR78" i="15" s="1"/>
  <c r="AI461" i="15"/>
  <c r="AJ461" i="15" s="1"/>
  <c r="AK461" i="15" s="1"/>
  <c r="AL461" i="15" s="1"/>
  <c r="AM461" i="15" s="1"/>
  <c r="AN461" i="15" s="1"/>
  <c r="AO461" i="15" s="1"/>
  <c r="AP461" i="15" s="1"/>
  <c r="AI71" i="15"/>
  <c r="AJ71" i="15" s="1"/>
  <c r="AK71" i="15" s="1"/>
  <c r="AL71" i="15" s="1"/>
  <c r="AM71" i="15" s="1"/>
  <c r="AN71" i="15" s="1"/>
  <c r="AO71" i="15" s="1"/>
  <c r="AP71" i="15" s="1"/>
  <c r="AQ71" i="15" s="1"/>
  <c r="AR71" i="15" s="1"/>
  <c r="AI388" i="15"/>
  <c r="AJ388" i="15" s="1"/>
  <c r="AK388" i="15" s="1"/>
  <c r="AL388" i="15" s="1"/>
  <c r="AM388" i="15" s="1"/>
  <c r="AN388" i="15" s="1"/>
  <c r="AO388" i="15" s="1"/>
  <c r="AP388" i="15" s="1"/>
  <c r="AQ388" i="15" s="1"/>
  <c r="AR388" i="15" s="1"/>
  <c r="AI207" i="15"/>
  <c r="AJ207" i="15" s="1"/>
  <c r="AK207" i="15" s="1"/>
  <c r="AL207" i="15" s="1"/>
  <c r="AM207" i="15" s="1"/>
  <c r="AN207" i="15" s="1"/>
  <c r="AO207" i="15" s="1"/>
  <c r="AP207" i="15" s="1"/>
  <c r="AQ207" i="15" s="1"/>
  <c r="AR207" i="15" s="1"/>
  <c r="AI241" i="15"/>
  <c r="AJ241" i="15" s="1"/>
  <c r="AK241" i="15" s="1"/>
  <c r="AL241" i="15" s="1"/>
  <c r="AM241" i="15" s="1"/>
  <c r="AN241" i="15" s="1"/>
  <c r="AO241" i="15" s="1"/>
  <c r="AP241" i="15" s="1"/>
  <c r="AQ241" i="15" s="1"/>
  <c r="AR241" i="15" s="1"/>
  <c r="AI221" i="15"/>
  <c r="AJ221" i="15" s="1"/>
  <c r="AK221" i="15" s="1"/>
  <c r="AL221" i="15" s="1"/>
  <c r="AM221" i="15" s="1"/>
  <c r="AN221" i="15" s="1"/>
  <c r="AO221" i="15" s="1"/>
  <c r="AP221" i="15" s="1"/>
  <c r="AQ221" i="15" s="1"/>
  <c r="AR221" i="15" s="1"/>
  <c r="AI178" i="15"/>
  <c r="AJ178" i="15" s="1"/>
  <c r="AK178" i="15" s="1"/>
  <c r="AL178" i="15" s="1"/>
  <c r="AM178" i="15" s="1"/>
  <c r="AN178" i="15" s="1"/>
  <c r="AO178" i="15" s="1"/>
  <c r="AP178" i="15" s="1"/>
  <c r="AQ178" i="15" s="1"/>
  <c r="AR178" i="15" s="1"/>
  <c r="AI270" i="15"/>
  <c r="AJ270" i="15" s="1"/>
  <c r="AK270" i="15" s="1"/>
  <c r="AL270" i="15" s="1"/>
  <c r="AM270" i="15" s="1"/>
  <c r="AN270" i="15" s="1"/>
  <c r="AO270" i="15" s="1"/>
  <c r="AP270" i="15" s="1"/>
  <c r="AQ270" i="15" s="1"/>
  <c r="AR270" i="15" s="1"/>
  <c r="AI331" i="15"/>
  <c r="AJ331" i="15" s="1"/>
  <c r="AK331" i="15" s="1"/>
  <c r="AL331" i="15" s="1"/>
  <c r="AM331" i="15" s="1"/>
  <c r="AN331" i="15" s="1"/>
  <c r="AO331" i="15" s="1"/>
  <c r="AP331" i="15" s="1"/>
  <c r="AQ331" i="15" s="1"/>
  <c r="AR331" i="15" s="1"/>
  <c r="AI482" i="15"/>
  <c r="AJ482" i="15" s="1"/>
  <c r="AK482" i="15" s="1"/>
  <c r="AL482" i="15" s="1"/>
  <c r="AM482" i="15" s="1"/>
  <c r="AN482" i="15" s="1"/>
  <c r="AO482" i="15" s="1"/>
  <c r="AP482" i="15" s="1"/>
  <c r="AQ482" i="15" s="1"/>
  <c r="AR482" i="15" s="1"/>
  <c r="AI278" i="15"/>
  <c r="AJ278" i="15" s="1"/>
  <c r="AK278" i="15" s="1"/>
  <c r="AL278" i="15" s="1"/>
  <c r="AM278" i="15" s="1"/>
  <c r="AN278" i="15" s="1"/>
  <c r="AO278" i="15" s="1"/>
  <c r="AP278" i="15" s="1"/>
  <c r="AQ278" i="15" s="1"/>
  <c r="AR278" i="15" s="1"/>
  <c r="AI123" i="15"/>
  <c r="AJ123" i="15" s="1"/>
  <c r="AK123" i="15" s="1"/>
  <c r="AL123" i="15" s="1"/>
  <c r="AM123" i="15" s="1"/>
  <c r="AN123" i="15" s="1"/>
  <c r="AO123" i="15" s="1"/>
  <c r="AP123" i="15" s="1"/>
  <c r="AQ123" i="15" s="1"/>
  <c r="AR123" i="15" s="1"/>
  <c r="AI234" i="15"/>
  <c r="AJ234" i="15" s="1"/>
  <c r="AK234" i="15" s="1"/>
  <c r="AL234" i="15" s="1"/>
  <c r="AM234" i="15" s="1"/>
  <c r="AN234" i="15" s="1"/>
  <c r="AO234" i="15" s="1"/>
  <c r="AP234" i="15" s="1"/>
  <c r="AQ234" i="15" s="1"/>
  <c r="AR234" i="15" s="1"/>
  <c r="AI148" i="15"/>
  <c r="AJ148" i="15" s="1"/>
  <c r="AK148" i="15" s="1"/>
  <c r="AL148" i="15" s="1"/>
  <c r="AM148" i="15" s="1"/>
  <c r="AN148" i="15" s="1"/>
  <c r="AO148" i="15" s="1"/>
  <c r="AP148" i="15" s="1"/>
  <c r="AQ148" i="15" s="1"/>
  <c r="AR148" i="15" s="1"/>
  <c r="AI35" i="15"/>
  <c r="AJ35" i="15" s="1"/>
  <c r="AK35" i="15" s="1"/>
  <c r="AL35" i="15" s="1"/>
  <c r="AM35" i="15" s="1"/>
  <c r="AN35" i="15" s="1"/>
  <c r="AO35" i="15" s="1"/>
  <c r="AP35" i="15" s="1"/>
  <c r="AQ35" i="15" s="1"/>
  <c r="AR35" i="15" s="1"/>
  <c r="AI380" i="15"/>
  <c r="AJ380" i="15" s="1"/>
  <c r="AK380" i="15" s="1"/>
  <c r="AL380" i="15" s="1"/>
  <c r="AM380" i="15" s="1"/>
  <c r="AN380" i="15" s="1"/>
  <c r="AO380" i="15" s="1"/>
  <c r="AP380" i="15" s="1"/>
  <c r="AQ380" i="15" s="1"/>
  <c r="AR380" i="15" s="1"/>
  <c r="AI328" i="15"/>
  <c r="AJ328" i="15" s="1"/>
  <c r="AK328" i="15" s="1"/>
  <c r="AL328" i="15" s="1"/>
  <c r="AM328" i="15" s="1"/>
  <c r="AN328" i="15" s="1"/>
  <c r="AO328" i="15" s="1"/>
  <c r="AP328" i="15" s="1"/>
  <c r="AQ328" i="15" s="1"/>
  <c r="AR328" i="15" s="1"/>
  <c r="AI194" i="15"/>
  <c r="AJ194" i="15" s="1"/>
  <c r="AK194" i="15" s="1"/>
  <c r="AL194" i="15" s="1"/>
  <c r="AM194" i="15" s="1"/>
  <c r="AN194" i="15" s="1"/>
  <c r="AO194" i="15" s="1"/>
  <c r="AP194" i="15" s="1"/>
  <c r="AQ194" i="15" s="1"/>
  <c r="AR194" i="15" s="1"/>
  <c r="AI189" i="15"/>
  <c r="AJ189" i="15" s="1"/>
  <c r="AK189" i="15" s="1"/>
  <c r="AL189" i="15" s="1"/>
  <c r="AM189" i="15" s="1"/>
  <c r="AN189" i="15" s="1"/>
  <c r="AO189" i="15" s="1"/>
  <c r="AP189" i="15" s="1"/>
  <c r="AQ189" i="15" s="1"/>
  <c r="AR189" i="15" s="1"/>
  <c r="AI453" i="15"/>
  <c r="AJ453" i="15" s="1"/>
  <c r="AK453" i="15" s="1"/>
  <c r="AL453" i="15" s="1"/>
  <c r="AM453" i="15" s="1"/>
  <c r="AN453" i="15" s="1"/>
  <c r="AO453" i="15" s="1"/>
  <c r="AP453" i="15" s="1"/>
  <c r="AQ453" i="15" s="1"/>
  <c r="AR453" i="15" s="1"/>
  <c r="AI471" i="15"/>
  <c r="AJ471" i="15" s="1"/>
  <c r="AK471" i="15" s="1"/>
  <c r="AL471" i="15" s="1"/>
  <c r="AM471" i="15" s="1"/>
  <c r="AN471" i="15" s="1"/>
  <c r="AO471" i="15" s="1"/>
  <c r="AP471" i="15" s="1"/>
  <c r="AQ471" i="15" s="1"/>
  <c r="AR471" i="15" s="1"/>
  <c r="AI211" i="15"/>
  <c r="AJ211" i="15" s="1"/>
  <c r="AK211" i="15" s="1"/>
  <c r="AL211" i="15" s="1"/>
  <c r="AM211" i="15" s="1"/>
  <c r="AN211" i="15" s="1"/>
  <c r="AO211" i="15" s="1"/>
  <c r="AP211" i="15" s="1"/>
  <c r="AQ211" i="15" s="1"/>
  <c r="AR211" i="15" s="1"/>
  <c r="AI335" i="15"/>
  <c r="AJ335" i="15" s="1"/>
  <c r="AK335" i="15" s="1"/>
  <c r="AL335" i="15" s="1"/>
  <c r="AM335" i="15" s="1"/>
  <c r="AN335" i="15" s="1"/>
  <c r="AO335" i="15" s="1"/>
  <c r="AP335" i="15" s="1"/>
  <c r="AQ335" i="15" s="1"/>
  <c r="AR335" i="15" s="1"/>
  <c r="AI184" i="15"/>
  <c r="AJ184" i="15" s="1"/>
  <c r="AK184" i="15" s="1"/>
  <c r="AL184" i="15" s="1"/>
  <c r="AM184" i="15" s="1"/>
  <c r="AN184" i="15" s="1"/>
  <c r="AO184" i="15" s="1"/>
  <c r="AP184" i="15" s="1"/>
  <c r="AQ184" i="15" s="1"/>
  <c r="AR184" i="15" s="1"/>
  <c r="AI418" i="15"/>
  <c r="AJ418" i="15" s="1"/>
  <c r="AK418" i="15" s="1"/>
  <c r="AL418" i="15" s="1"/>
  <c r="AM418" i="15" s="1"/>
  <c r="AN418" i="15" s="1"/>
  <c r="AO418" i="15" s="1"/>
  <c r="AP418" i="15" s="1"/>
  <c r="AQ418" i="15" s="1"/>
  <c r="AR418" i="15" s="1"/>
  <c r="AI101" i="15"/>
  <c r="AJ101" i="15" s="1"/>
  <c r="AK101" i="15" s="1"/>
  <c r="AL101" i="15" s="1"/>
  <c r="AM101" i="15" s="1"/>
  <c r="AN101" i="15" s="1"/>
  <c r="AO101" i="15" s="1"/>
  <c r="AP101" i="15" s="1"/>
  <c r="AQ101" i="15" s="1"/>
  <c r="AR101" i="15" s="1"/>
  <c r="AI414" i="15"/>
  <c r="AJ414" i="15" s="1"/>
  <c r="AK414" i="15" s="1"/>
  <c r="AL414" i="15" s="1"/>
  <c r="AM414" i="15" s="1"/>
  <c r="AN414" i="15" s="1"/>
  <c r="AO414" i="15" s="1"/>
  <c r="AP414" i="15" s="1"/>
  <c r="AQ414" i="15" s="1"/>
  <c r="AR414" i="15" s="1"/>
  <c r="AI288" i="15"/>
  <c r="AJ288" i="15" s="1"/>
  <c r="AK288" i="15" s="1"/>
  <c r="AL288" i="15" s="1"/>
  <c r="AM288" i="15" s="1"/>
  <c r="AN288" i="15" s="1"/>
  <c r="AO288" i="15" s="1"/>
  <c r="AP288" i="15" s="1"/>
  <c r="AQ288" i="15" s="1"/>
  <c r="AR288" i="15" s="1"/>
  <c r="AI332" i="15"/>
  <c r="AJ332" i="15" s="1"/>
  <c r="AK332" i="15" s="1"/>
  <c r="AL332" i="15" s="1"/>
  <c r="AM332" i="15" s="1"/>
  <c r="AN332" i="15" s="1"/>
  <c r="AO332" i="15" s="1"/>
  <c r="AP332" i="15" s="1"/>
  <c r="AQ332" i="15" s="1"/>
  <c r="AR332" i="15" s="1"/>
  <c r="AI57" i="15"/>
  <c r="AJ57" i="15" s="1"/>
  <c r="AK57" i="15" s="1"/>
  <c r="AL57" i="15" s="1"/>
  <c r="AM57" i="15" s="1"/>
  <c r="AN57" i="15" s="1"/>
  <c r="AO57" i="15" s="1"/>
  <c r="AP57" i="15" s="1"/>
  <c r="AQ57" i="15" s="1"/>
  <c r="AR57" i="15" s="1"/>
  <c r="AI150" i="15"/>
  <c r="AJ150" i="15" s="1"/>
  <c r="AK150" i="15" s="1"/>
  <c r="AL150" i="15" s="1"/>
  <c r="AM150" i="15" s="1"/>
  <c r="AN150" i="15" s="1"/>
  <c r="AO150" i="15" s="1"/>
  <c r="AP150" i="15" s="1"/>
  <c r="AQ150" i="15" s="1"/>
  <c r="AR150" i="15" s="1"/>
  <c r="AI329" i="15"/>
  <c r="AJ329" i="15" s="1"/>
  <c r="AK329" i="15" s="1"/>
  <c r="AL329" i="15" s="1"/>
  <c r="AM329" i="15" s="1"/>
  <c r="AN329" i="15" s="1"/>
  <c r="AO329" i="15" s="1"/>
  <c r="AP329" i="15" s="1"/>
  <c r="AQ329" i="15" s="1"/>
  <c r="AR329" i="15" s="1"/>
  <c r="AI327" i="15"/>
  <c r="AJ327" i="15" s="1"/>
  <c r="AK327" i="15" s="1"/>
  <c r="AL327" i="15" s="1"/>
  <c r="AM327" i="15" s="1"/>
  <c r="AN327" i="15" s="1"/>
  <c r="AO327" i="15" s="1"/>
  <c r="AP327" i="15" s="1"/>
  <c r="AQ327" i="15" s="1"/>
  <c r="AR327" i="15" s="1"/>
  <c r="AI200" i="15"/>
  <c r="AJ200" i="15" s="1"/>
  <c r="AK200" i="15" s="1"/>
  <c r="AL200" i="15" s="1"/>
  <c r="AM200" i="15" s="1"/>
  <c r="AN200" i="15" s="1"/>
  <c r="AO200" i="15" s="1"/>
  <c r="AP200" i="15" s="1"/>
  <c r="AQ200" i="15" s="1"/>
  <c r="AR200" i="15" s="1"/>
  <c r="AI408" i="15"/>
  <c r="AJ408" i="15" s="1"/>
  <c r="AK408" i="15" s="1"/>
  <c r="AL408" i="15" s="1"/>
  <c r="AM408" i="15" s="1"/>
  <c r="AN408" i="15" s="1"/>
  <c r="AO408" i="15" s="1"/>
  <c r="AP408" i="15" s="1"/>
  <c r="AQ408" i="15" s="1"/>
  <c r="AR408" i="15" s="1"/>
  <c r="AI205" i="15"/>
  <c r="AJ205" i="15" s="1"/>
  <c r="AK205" i="15" s="1"/>
  <c r="AL205" i="15" s="1"/>
  <c r="AM205" i="15" s="1"/>
  <c r="AN205" i="15" s="1"/>
  <c r="AO205" i="15" s="1"/>
  <c r="AP205" i="15" s="1"/>
  <c r="AQ205" i="15" s="1"/>
  <c r="AR205" i="15" s="1"/>
  <c r="AI160" i="15"/>
  <c r="AJ160" i="15" s="1"/>
  <c r="AK160" i="15" s="1"/>
  <c r="AL160" i="15" s="1"/>
  <c r="AM160" i="15" s="1"/>
  <c r="AN160" i="15" s="1"/>
  <c r="AO160" i="15" s="1"/>
  <c r="AP160" i="15" s="1"/>
  <c r="AQ160" i="15" s="1"/>
  <c r="AR160" i="15" s="1"/>
  <c r="AI264" i="15"/>
  <c r="AJ264" i="15" s="1"/>
  <c r="AK264" i="15" s="1"/>
  <c r="AL264" i="15" s="1"/>
  <c r="AM264" i="15" s="1"/>
  <c r="AN264" i="15" s="1"/>
  <c r="AO264" i="15" s="1"/>
  <c r="AP264" i="15" s="1"/>
  <c r="AQ264" i="15" s="1"/>
  <c r="AR264" i="15" s="1"/>
  <c r="AI98" i="15"/>
  <c r="AJ98" i="15" s="1"/>
  <c r="AK98" i="15" s="1"/>
  <c r="AL98" i="15" s="1"/>
  <c r="AM98" i="15" s="1"/>
  <c r="AN98" i="15" s="1"/>
  <c r="AO98" i="15" s="1"/>
  <c r="AP98" i="15" s="1"/>
  <c r="AQ98" i="15" s="1"/>
  <c r="AR98" i="15" s="1"/>
  <c r="AI199" i="15"/>
  <c r="AJ199" i="15" s="1"/>
  <c r="AK199" i="15" s="1"/>
  <c r="AL199" i="15" s="1"/>
  <c r="AM199" i="15" s="1"/>
  <c r="AN199" i="15" s="1"/>
  <c r="AO199" i="15" s="1"/>
  <c r="AP199" i="15" s="1"/>
  <c r="AQ199" i="15" s="1"/>
  <c r="AR199" i="15" s="1"/>
  <c r="AI454" i="15"/>
  <c r="AJ454" i="15" s="1"/>
  <c r="AK454" i="15" s="1"/>
  <c r="AL454" i="15" s="1"/>
  <c r="AM454" i="15" s="1"/>
  <c r="AN454" i="15" s="1"/>
  <c r="AO454" i="15" s="1"/>
  <c r="AP454" i="15" s="1"/>
  <c r="AQ454" i="15" s="1"/>
  <c r="AR454" i="15" s="1"/>
  <c r="AI223" i="15"/>
  <c r="AJ223" i="15" s="1"/>
  <c r="AK223" i="15" s="1"/>
  <c r="AL223" i="15" s="1"/>
  <c r="AM223" i="15" s="1"/>
  <c r="AN223" i="15" s="1"/>
  <c r="AO223" i="15" s="1"/>
  <c r="AP223" i="15" s="1"/>
  <c r="AQ223" i="15" s="1"/>
  <c r="AR223" i="15" s="1"/>
  <c r="AI239" i="15"/>
  <c r="AJ239" i="15" s="1"/>
  <c r="AK239" i="15" s="1"/>
  <c r="AL239" i="15" s="1"/>
  <c r="AM239" i="15" s="1"/>
  <c r="AN239" i="15" s="1"/>
  <c r="AO239" i="15" s="1"/>
  <c r="AP239" i="15" s="1"/>
  <c r="AQ239" i="15" s="1"/>
  <c r="AR239" i="15" s="1"/>
  <c r="AI330" i="15"/>
  <c r="AJ330" i="15" s="1"/>
  <c r="AK330" i="15" s="1"/>
  <c r="AL330" i="15" s="1"/>
  <c r="AM330" i="15" s="1"/>
  <c r="AN330" i="15" s="1"/>
  <c r="AO330" i="15" s="1"/>
  <c r="AP330" i="15" s="1"/>
  <c r="AQ330" i="15" s="1"/>
  <c r="AR330" i="15" s="1"/>
  <c r="AI307" i="15"/>
  <c r="AJ307" i="15" s="1"/>
  <c r="AK307" i="15" s="1"/>
  <c r="AL307" i="15" s="1"/>
  <c r="AM307" i="15" s="1"/>
  <c r="AN307" i="15" s="1"/>
  <c r="AO307" i="15" s="1"/>
  <c r="AP307" i="15" s="1"/>
  <c r="AQ307" i="15" s="1"/>
  <c r="AR307" i="15" s="1"/>
  <c r="AI32" i="15"/>
  <c r="AJ32" i="15" s="1"/>
  <c r="AK32" i="15" s="1"/>
  <c r="AL32" i="15" s="1"/>
  <c r="AM32" i="15" s="1"/>
  <c r="AN32" i="15" s="1"/>
  <c r="AO32" i="15" s="1"/>
  <c r="AP32" i="15" s="1"/>
  <c r="AQ32" i="15" s="1"/>
  <c r="AR32" i="15" s="1"/>
  <c r="AI396" i="15"/>
  <c r="AJ396" i="15" s="1"/>
  <c r="AK396" i="15" s="1"/>
  <c r="AL396" i="15" s="1"/>
  <c r="AM396" i="15" s="1"/>
  <c r="AN396" i="15" s="1"/>
  <c r="AO396" i="15" s="1"/>
  <c r="AP396" i="15" s="1"/>
  <c r="AQ396" i="15" s="1"/>
  <c r="AR396" i="15" s="1"/>
  <c r="AI419" i="15"/>
  <c r="AJ419" i="15" s="1"/>
  <c r="AK419" i="15" s="1"/>
  <c r="AL419" i="15" s="1"/>
  <c r="AM419" i="15" s="1"/>
  <c r="AN419" i="15" s="1"/>
  <c r="AO419" i="15" s="1"/>
  <c r="AP419" i="15" s="1"/>
  <c r="AQ419" i="15" s="1"/>
  <c r="AR419" i="15" s="1"/>
  <c r="AI135" i="15"/>
  <c r="AJ135" i="15" s="1"/>
  <c r="AK135" i="15" s="1"/>
  <c r="AL135" i="15" s="1"/>
  <c r="AM135" i="15" s="1"/>
  <c r="AN135" i="15" s="1"/>
  <c r="AO135" i="15" s="1"/>
  <c r="AP135" i="15" s="1"/>
  <c r="AQ135" i="15" s="1"/>
  <c r="AR135" i="15" s="1"/>
  <c r="AI299" i="15"/>
  <c r="AJ299" i="15" s="1"/>
  <c r="AK299" i="15" s="1"/>
  <c r="AL299" i="15" s="1"/>
  <c r="AM299" i="15" s="1"/>
  <c r="AN299" i="15" s="1"/>
  <c r="AO299" i="15" s="1"/>
  <c r="AP299" i="15" s="1"/>
  <c r="AQ299" i="15" s="1"/>
  <c r="AR299" i="15" s="1"/>
  <c r="AI476" i="15"/>
  <c r="AJ476" i="15" s="1"/>
  <c r="AK476" i="15" s="1"/>
  <c r="AL476" i="15" s="1"/>
  <c r="AM476" i="15" s="1"/>
  <c r="AN476" i="15" s="1"/>
  <c r="AO476" i="15" s="1"/>
  <c r="AP476" i="15" s="1"/>
  <c r="AQ476" i="15" s="1"/>
  <c r="AR476" i="15" s="1"/>
  <c r="AI179" i="15"/>
  <c r="AJ179" i="15" s="1"/>
  <c r="AK179" i="15" s="1"/>
  <c r="AL179" i="15" s="1"/>
  <c r="AM179" i="15" s="1"/>
  <c r="AN179" i="15" s="1"/>
  <c r="AO179" i="15" s="1"/>
  <c r="AP179" i="15" s="1"/>
  <c r="AQ179" i="15" s="1"/>
  <c r="AR179" i="15" s="1"/>
  <c r="AI228" i="15"/>
  <c r="AJ228" i="15" s="1"/>
  <c r="AK228" i="15" s="1"/>
  <c r="AL228" i="15" s="1"/>
  <c r="AM228" i="15" s="1"/>
  <c r="AN228" i="15" s="1"/>
  <c r="AO228" i="15" s="1"/>
  <c r="AP228" i="15" s="1"/>
  <c r="AQ228" i="15" s="1"/>
  <c r="AR228" i="15" s="1"/>
  <c r="AI261" i="15"/>
  <c r="AJ261" i="15" s="1"/>
  <c r="AK261" i="15" s="1"/>
  <c r="AL261" i="15" s="1"/>
  <c r="AM261" i="15" s="1"/>
  <c r="AN261" i="15" s="1"/>
  <c r="AO261" i="15" s="1"/>
  <c r="AP261" i="15" s="1"/>
  <c r="AQ261" i="15" s="1"/>
  <c r="AR261" i="15" s="1"/>
  <c r="AI402" i="15"/>
  <c r="AJ402" i="15" s="1"/>
  <c r="AK402" i="15" s="1"/>
  <c r="AL402" i="15" s="1"/>
  <c r="AM402" i="15" s="1"/>
  <c r="AN402" i="15" s="1"/>
  <c r="AO402" i="15" s="1"/>
  <c r="AP402" i="15" s="1"/>
  <c r="AQ402" i="15" s="1"/>
  <c r="AR402" i="15" s="1"/>
  <c r="AI309" i="15"/>
  <c r="AJ309" i="15" s="1"/>
  <c r="AK309" i="15" s="1"/>
  <c r="AL309" i="15" s="1"/>
  <c r="AM309" i="15" s="1"/>
  <c r="AN309" i="15" s="1"/>
  <c r="AO309" i="15" s="1"/>
  <c r="AP309" i="15" s="1"/>
  <c r="AQ309" i="15" s="1"/>
  <c r="AR309" i="15" s="1"/>
  <c r="AI162" i="15"/>
  <c r="AJ162" i="15" s="1"/>
  <c r="AK162" i="15" s="1"/>
  <c r="AL162" i="15" s="1"/>
  <c r="AM162" i="15" s="1"/>
  <c r="AN162" i="15" s="1"/>
  <c r="AO162" i="15" s="1"/>
  <c r="AP162" i="15" s="1"/>
  <c r="AQ162" i="15" s="1"/>
  <c r="AR162" i="15" s="1"/>
  <c r="AI31" i="15"/>
  <c r="AJ31" i="15" s="1"/>
  <c r="AK31" i="15" s="1"/>
  <c r="AL31" i="15" s="1"/>
  <c r="AM31" i="15" s="1"/>
  <c r="AN31" i="15" s="1"/>
  <c r="AO31" i="15" s="1"/>
  <c r="AP31" i="15" s="1"/>
  <c r="AQ31" i="15" s="1"/>
  <c r="AR31" i="15" s="1"/>
  <c r="AI40" i="15"/>
  <c r="AJ40" i="15" s="1"/>
  <c r="AK40" i="15" s="1"/>
  <c r="AL40" i="15" s="1"/>
  <c r="AM40" i="15" s="1"/>
  <c r="AN40" i="15" s="1"/>
  <c r="AO40" i="15" s="1"/>
  <c r="AP40" i="15" s="1"/>
  <c r="AQ40" i="15" s="1"/>
  <c r="AR40" i="15" s="1"/>
  <c r="AI472" i="15"/>
  <c r="AJ472" i="15" s="1"/>
  <c r="AK472" i="15" s="1"/>
  <c r="AL472" i="15" s="1"/>
  <c r="AM472" i="15" s="1"/>
  <c r="AN472" i="15" s="1"/>
  <c r="AO472" i="15" s="1"/>
  <c r="AP472" i="15" s="1"/>
  <c r="AQ472" i="15" s="1"/>
  <c r="AR472" i="15" s="1"/>
  <c r="AI154" i="15"/>
  <c r="AJ154" i="15" s="1"/>
  <c r="AK154" i="15" s="1"/>
  <c r="AL154" i="15" s="1"/>
  <c r="AM154" i="15" s="1"/>
  <c r="AN154" i="15" s="1"/>
  <c r="AO154" i="15" s="1"/>
  <c r="AP154" i="15" s="1"/>
  <c r="AQ154" i="15" s="1"/>
  <c r="AR154" i="15" s="1"/>
  <c r="AI232" i="15"/>
  <c r="AJ232" i="15" s="1"/>
  <c r="AK232" i="15" s="1"/>
  <c r="AL232" i="15" s="1"/>
  <c r="AM232" i="15" s="1"/>
  <c r="AN232" i="15" s="1"/>
  <c r="AO232" i="15" s="1"/>
  <c r="AP232" i="15" s="1"/>
  <c r="AQ232" i="15" s="1"/>
  <c r="AR232" i="15" s="1"/>
  <c r="AI375" i="15"/>
  <c r="AJ375" i="15" s="1"/>
  <c r="AK375" i="15" s="1"/>
  <c r="AL375" i="15" s="1"/>
  <c r="AM375" i="15" s="1"/>
  <c r="AN375" i="15" s="1"/>
  <c r="AO375" i="15" s="1"/>
  <c r="AP375" i="15" s="1"/>
  <c r="AQ375" i="15" s="1"/>
  <c r="AR375" i="15" s="1"/>
  <c r="AI37" i="15"/>
  <c r="AJ37" i="15" s="1"/>
  <c r="AK37" i="15" s="1"/>
  <c r="AL37" i="15" s="1"/>
  <c r="AM37" i="15" s="1"/>
  <c r="AN37" i="15" s="1"/>
  <c r="AO37" i="15" s="1"/>
  <c r="AP37" i="15" s="1"/>
  <c r="AQ37" i="15" s="1"/>
  <c r="AR37" i="15" s="1"/>
  <c r="AI6" i="15"/>
  <c r="AJ6" i="15" s="1"/>
  <c r="AK6" i="15" s="1"/>
  <c r="AL6" i="15" s="1"/>
  <c r="AM6" i="15" s="1"/>
  <c r="AN6" i="15" s="1"/>
  <c r="AO6" i="15" s="1"/>
  <c r="AP6" i="15" s="1"/>
  <c r="AQ6" i="15" s="1"/>
  <c r="AR6" i="15" s="1"/>
  <c r="AI185" i="15"/>
  <c r="AJ185" i="15" s="1"/>
  <c r="AK185" i="15" s="1"/>
  <c r="AL185" i="15" s="1"/>
  <c r="AM185" i="15" s="1"/>
  <c r="AN185" i="15" s="1"/>
  <c r="AO185" i="15" s="1"/>
  <c r="AP185" i="15" s="1"/>
  <c r="AQ185" i="15" s="1"/>
  <c r="AR185" i="15" s="1"/>
  <c r="AI59" i="15"/>
  <c r="AJ59" i="15" s="1"/>
  <c r="AK59" i="15" s="1"/>
  <c r="AL59" i="15" s="1"/>
  <c r="AM59" i="15" s="1"/>
  <c r="AN59" i="15" s="1"/>
  <c r="AO59" i="15" s="1"/>
  <c r="AP59" i="15" s="1"/>
  <c r="AQ59" i="15" s="1"/>
  <c r="AR59" i="15" s="1"/>
  <c r="AI210" i="15"/>
  <c r="AJ210" i="15" s="1"/>
  <c r="AK210" i="15" s="1"/>
  <c r="AL210" i="15" s="1"/>
  <c r="AM210" i="15" s="1"/>
  <c r="AN210" i="15" s="1"/>
  <c r="AO210" i="15" s="1"/>
  <c r="AP210" i="15" s="1"/>
  <c r="AQ210" i="15" s="1"/>
  <c r="AR210" i="15" s="1"/>
  <c r="AI147" i="15"/>
  <c r="AJ147" i="15" s="1"/>
  <c r="AK147" i="15" s="1"/>
  <c r="AL147" i="15" s="1"/>
  <c r="AM147" i="15" s="1"/>
  <c r="AN147" i="15" s="1"/>
  <c r="AO147" i="15" s="1"/>
  <c r="AP147" i="15" s="1"/>
  <c r="AQ147" i="15" s="1"/>
  <c r="AR147" i="15" s="1"/>
  <c r="AI357" i="15"/>
  <c r="AJ357" i="15" s="1"/>
  <c r="AK357" i="15" s="1"/>
  <c r="AL357" i="15" s="1"/>
  <c r="AM357" i="15" s="1"/>
  <c r="AN357" i="15" s="1"/>
  <c r="AO357" i="15" s="1"/>
  <c r="AP357" i="15" s="1"/>
  <c r="AQ357" i="15" s="1"/>
  <c r="AR357" i="15" s="1"/>
  <c r="AI206" i="15"/>
  <c r="AJ206" i="15" s="1"/>
  <c r="AK206" i="15" s="1"/>
  <c r="AL206" i="15" s="1"/>
  <c r="AM206" i="15" s="1"/>
  <c r="AN206" i="15" s="1"/>
  <c r="AO206" i="15" s="1"/>
  <c r="AP206" i="15" s="1"/>
  <c r="AQ206" i="15" s="1"/>
  <c r="AR206" i="15" s="1"/>
  <c r="AI308" i="15"/>
  <c r="AJ308" i="15" s="1"/>
  <c r="AK308" i="15" s="1"/>
  <c r="AL308" i="15" s="1"/>
  <c r="AM308" i="15" s="1"/>
  <c r="AN308" i="15" s="1"/>
  <c r="AO308" i="15" s="1"/>
  <c r="AP308" i="15" s="1"/>
  <c r="AQ308" i="15" s="1"/>
  <c r="AR308" i="15" s="1"/>
  <c r="AI390" i="15"/>
  <c r="AJ390" i="15" s="1"/>
  <c r="AK390" i="15" s="1"/>
  <c r="AL390" i="15" s="1"/>
  <c r="AM390" i="15" s="1"/>
  <c r="AN390" i="15" s="1"/>
  <c r="AO390" i="15" s="1"/>
  <c r="AP390" i="15" s="1"/>
  <c r="AQ390" i="15" s="1"/>
  <c r="AR390" i="15" s="1"/>
  <c r="AI198" i="15"/>
  <c r="AJ198" i="15" s="1"/>
  <c r="AK198" i="15" s="1"/>
  <c r="AL198" i="15" s="1"/>
  <c r="AM198" i="15" s="1"/>
  <c r="AN198" i="15" s="1"/>
  <c r="AO198" i="15" s="1"/>
  <c r="AP198" i="15" s="1"/>
  <c r="AQ198" i="15" s="1"/>
  <c r="AR198" i="15" s="1"/>
  <c r="AI258" i="15"/>
  <c r="AJ258" i="15" s="1"/>
  <c r="AK258" i="15" s="1"/>
  <c r="AL258" i="15" s="1"/>
  <c r="AM258" i="15" s="1"/>
  <c r="AN258" i="15" s="1"/>
  <c r="AO258" i="15" s="1"/>
  <c r="AP258" i="15" s="1"/>
  <c r="AQ258" i="15" s="1"/>
  <c r="AR258" i="15" s="1"/>
  <c r="AI474" i="15"/>
  <c r="AJ474" i="15" s="1"/>
  <c r="AK474" i="15" s="1"/>
  <c r="AL474" i="15" s="1"/>
  <c r="AM474" i="15" s="1"/>
  <c r="AN474" i="15" s="1"/>
  <c r="AO474" i="15" s="1"/>
  <c r="AP474" i="15" s="1"/>
  <c r="AQ474" i="15" s="1"/>
  <c r="AR474" i="15" s="1"/>
  <c r="AI27" i="15"/>
  <c r="AJ27" i="15" s="1"/>
  <c r="AK27" i="15" s="1"/>
  <c r="AL27" i="15" s="1"/>
  <c r="AM27" i="15" s="1"/>
  <c r="AN27" i="15" s="1"/>
  <c r="AO27" i="15" s="1"/>
  <c r="AP27" i="15" s="1"/>
  <c r="AQ27" i="15" s="1"/>
  <c r="AR27" i="15" s="1"/>
  <c r="AI387" i="15"/>
  <c r="AJ387" i="15" s="1"/>
  <c r="AK387" i="15" s="1"/>
  <c r="AL387" i="15" s="1"/>
  <c r="AM387" i="15" s="1"/>
  <c r="AN387" i="15" s="1"/>
  <c r="AO387" i="15" s="1"/>
  <c r="AP387" i="15" s="1"/>
  <c r="AQ387" i="15" s="1"/>
  <c r="AR387" i="15" s="1"/>
  <c r="AI452" i="15"/>
  <c r="AJ452" i="15" s="1"/>
  <c r="AK452" i="15" s="1"/>
  <c r="AL452" i="15" s="1"/>
  <c r="AM452" i="15" s="1"/>
  <c r="AN452" i="15" s="1"/>
  <c r="AO452" i="15" s="1"/>
  <c r="AP452" i="15" s="1"/>
  <c r="AQ452" i="15" s="1"/>
  <c r="AR452" i="15" s="1"/>
  <c r="AI61" i="15"/>
  <c r="AJ61" i="15" s="1"/>
  <c r="AK61" i="15" s="1"/>
  <c r="AL61" i="15" s="1"/>
  <c r="AM61" i="15" s="1"/>
  <c r="AN61" i="15" s="1"/>
  <c r="AO61" i="15" s="1"/>
  <c r="AP61" i="15" s="1"/>
  <c r="AQ61" i="15" s="1"/>
  <c r="AR61" i="15" s="1"/>
  <c r="AI176" i="15"/>
  <c r="AJ176" i="15" s="1"/>
  <c r="AK176" i="15" s="1"/>
  <c r="AL176" i="15" s="1"/>
  <c r="AM176" i="15" s="1"/>
  <c r="AN176" i="15" s="1"/>
  <c r="AO176" i="15" s="1"/>
  <c r="AP176" i="15" s="1"/>
  <c r="AQ176" i="15" s="1"/>
  <c r="AR176" i="15" s="1"/>
  <c r="AI423" i="15"/>
  <c r="AJ423" i="15" s="1"/>
  <c r="AK423" i="15" s="1"/>
  <c r="AL423" i="15" s="1"/>
  <c r="AM423" i="15" s="1"/>
  <c r="AN423" i="15" s="1"/>
  <c r="AO423" i="15" s="1"/>
  <c r="AP423" i="15" s="1"/>
  <c r="AQ423" i="15" s="1"/>
  <c r="AR423" i="15" s="1"/>
  <c r="AI475" i="15"/>
  <c r="AJ475" i="15" s="1"/>
  <c r="AK475" i="15" s="1"/>
  <c r="AL475" i="15" s="1"/>
  <c r="AM475" i="15" s="1"/>
  <c r="AN475" i="15" s="1"/>
  <c r="AO475" i="15" s="1"/>
  <c r="AP475" i="15" s="1"/>
  <c r="AQ475" i="15" s="1"/>
  <c r="AR475" i="15" s="1"/>
  <c r="AI233" i="15"/>
  <c r="AJ233" i="15" s="1"/>
  <c r="AK233" i="15" s="1"/>
  <c r="AL233" i="15" s="1"/>
  <c r="AM233" i="15" s="1"/>
  <c r="AN233" i="15" s="1"/>
  <c r="AO233" i="15" s="1"/>
  <c r="AP233" i="15" s="1"/>
  <c r="AQ233" i="15" s="1"/>
  <c r="AR233" i="15" s="1"/>
  <c r="AI360" i="15"/>
  <c r="AJ360" i="15" s="1"/>
  <c r="AK360" i="15" s="1"/>
  <c r="AL360" i="15" s="1"/>
  <c r="AM360" i="15" s="1"/>
  <c r="AN360" i="15" s="1"/>
  <c r="AO360" i="15" s="1"/>
  <c r="AP360" i="15" s="1"/>
  <c r="AQ360" i="15" s="1"/>
  <c r="AR360" i="15" s="1"/>
  <c r="AI12" i="15"/>
  <c r="AJ12" i="15" s="1"/>
  <c r="AK12" i="15" s="1"/>
  <c r="AL12" i="15" s="1"/>
  <c r="AM12" i="15" s="1"/>
  <c r="AN12" i="15" s="1"/>
  <c r="AO12" i="15" s="1"/>
  <c r="AP12" i="15" s="1"/>
  <c r="AQ12" i="15" s="1"/>
  <c r="AR12" i="15" s="1"/>
  <c r="AI433" i="15"/>
  <c r="AJ433" i="15" s="1"/>
  <c r="AK433" i="15" s="1"/>
  <c r="AL433" i="15" s="1"/>
  <c r="AM433" i="15" s="1"/>
  <c r="AN433" i="15" s="1"/>
  <c r="AO433" i="15" s="1"/>
  <c r="AP433" i="15" s="1"/>
  <c r="AQ433" i="15" s="1"/>
  <c r="AR433" i="15" s="1"/>
  <c r="AI265" i="15"/>
  <c r="AJ265" i="15" s="1"/>
  <c r="AK265" i="15" s="1"/>
  <c r="AL265" i="15" s="1"/>
  <c r="AM265" i="15" s="1"/>
  <c r="AN265" i="15" s="1"/>
  <c r="AO265" i="15" s="1"/>
  <c r="AP265" i="15" s="1"/>
  <c r="AQ265" i="15" s="1"/>
  <c r="AR265" i="15" s="1"/>
  <c r="AI286" i="15"/>
  <c r="AJ286" i="15" s="1"/>
  <c r="AK286" i="15" s="1"/>
  <c r="AL286" i="15" s="1"/>
  <c r="AM286" i="15" s="1"/>
  <c r="AN286" i="15" s="1"/>
  <c r="AO286" i="15" s="1"/>
  <c r="AP286" i="15" s="1"/>
  <c r="AQ286" i="15" s="1"/>
  <c r="AR286" i="15" s="1"/>
  <c r="AI204" i="15"/>
  <c r="AJ204" i="15" s="1"/>
  <c r="AK204" i="15" s="1"/>
  <c r="AL204" i="15" s="1"/>
  <c r="AM204" i="15" s="1"/>
  <c r="AN204" i="15" s="1"/>
  <c r="AO204" i="15" s="1"/>
  <c r="AP204" i="15" s="1"/>
  <c r="AQ204" i="15" s="1"/>
  <c r="AR204" i="15" s="1"/>
  <c r="AI39" i="15"/>
  <c r="AJ39" i="15" s="1"/>
  <c r="AK39" i="15" s="1"/>
  <c r="AL39" i="15" s="1"/>
  <c r="AM39" i="15" s="1"/>
  <c r="AN39" i="15" s="1"/>
  <c r="AO39" i="15" s="1"/>
  <c r="AP39" i="15" s="1"/>
  <c r="AQ39" i="15" s="1"/>
  <c r="AR39" i="15" s="1"/>
  <c r="AI369" i="15"/>
  <c r="AJ369" i="15" s="1"/>
  <c r="AK369" i="15" s="1"/>
  <c r="AL369" i="15" s="1"/>
  <c r="AM369" i="15" s="1"/>
  <c r="AN369" i="15" s="1"/>
  <c r="AO369" i="15" s="1"/>
  <c r="AP369" i="15" s="1"/>
  <c r="AQ369" i="15" s="1"/>
  <c r="AR369" i="15" s="1"/>
  <c r="AI485" i="15"/>
  <c r="AJ485" i="15" s="1"/>
  <c r="AK485" i="15" s="1"/>
  <c r="AL485" i="15" s="1"/>
  <c r="AM485" i="15" s="1"/>
  <c r="AN485" i="15" s="1"/>
  <c r="AO485" i="15" s="1"/>
  <c r="AP485" i="15" s="1"/>
  <c r="AQ485" i="15" s="1"/>
  <c r="AR485" i="15" s="1"/>
  <c r="AI473" i="15"/>
  <c r="AJ473" i="15" s="1"/>
  <c r="AK473" i="15" s="1"/>
  <c r="AL473" i="15" s="1"/>
  <c r="AM473" i="15" s="1"/>
  <c r="AN473" i="15" s="1"/>
  <c r="AO473" i="15" s="1"/>
  <c r="AP473" i="15" s="1"/>
  <c r="AQ473" i="15" s="1"/>
  <c r="AR473" i="15" s="1"/>
  <c r="AI246" i="15"/>
  <c r="AJ246" i="15" s="1"/>
  <c r="AK246" i="15" s="1"/>
  <c r="AL246" i="15" s="1"/>
  <c r="AM246" i="15" s="1"/>
  <c r="AN246" i="15" s="1"/>
  <c r="AO246" i="15" s="1"/>
  <c r="AP246" i="15" s="1"/>
  <c r="AQ246" i="15" s="1"/>
  <c r="AR246" i="15" s="1"/>
  <c r="AI122" i="15"/>
  <c r="AJ122" i="15" s="1"/>
  <c r="AK122" i="15" s="1"/>
  <c r="AL122" i="15" s="1"/>
  <c r="AM122" i="15" s="1"/>
  <c r="AN122" i="15" s="1"/>
  <c r="AO122" i="15" s="1"/>
  <c r="AP122" i="15" s="1"/>
  <c r="AQ122" i="15" s="1"/>
  <c r="AR122" i="15" s="1"/>
  <c r="AI344" i="15"/>
  <c r="AJ344" i="15" s="1"/>
  <c r="AK344" i="15" s="1"/>
  <c r="AL344" i="15" s="1"/>
  <c r="AM344" i="15" s="1"/>
  <c r="AN344" i="15" s="1"/>
  <c r="AO344" i="15" s="1"/>
  <c r="AP344" i="15" s="1"/>
  <c r="AQ344" i="15" s="1"/>
  <c r="AR344" i="15" s="1"/>
  <c r="AI271" i="15"/>
  <c r="AJ271" i="15" s="1"/>
  <c r="AK271" i="15" s="1"/>
  <c r="AL271" i="15" s="1"/>
  <c r="AM271" i="15" s="1"/>
  <c r="AN271" i="15" s="1"/>
  <c r="AO271" i="15" s="1"/>
  <c r="AP271" i="15" s="1"/>
  <c r="AQ271" i="15" s="1"/>
  <c r="AR271" i="15" s="1"/>
  <c r="AI180" i="15"/>
  <c r="AJ180" i="15" s="1"/>
  <c r="AK180" i="15" s="1"/>
  <c r="AL180" i="15" s="1"/>
  <c r="AM180" i="15" s="1"/>
  <c r="AN180" i="15" s="1"/>
  <c r="AO180" i="15" s="1"/>
  <c r="AP180" i="15" s="1"/>
  <c r="AQ180" i="15" s="1"/>
  <c r="AR180" i="15" s="1"/>
  <c r="AI44" i="15"/>
  <c r="AJ44" i="15" s="1"/>
  <c r="AK44" i="15" s="1"/>
  <c r="AL44" i="15" s="1"/>
  <c r="AM44" i="15" s="1"/>
  <c r="AN44" i="15" s="1"/>
  <c r="AO44" i="15" s="1"/>
  <c r="AP44" i="15" s="1"/>
  <c r="AQ44" i="15" s="1"/>
  <c r="AR44" i="15" s="1"/>
  <c r="AI479" i="15"/>
  <c r="AJ479" i="15" s="1"/>
  <c r="AK479" i="15" s="1"/>
  <c r="AL479" i="15" s="1"/>
  <c r="AM479" i="15" s="1"/>
  <c r="AN479" i="15" s="1"/>
  <c r="AO479" i="15" s="1"/>
  <c r="AP479" i="15" s="1"/>
  <c r="AQ479" i="15" s="1"/>
  <c r="AR479" i="15" s="1"/>
  <c r="AI236" i="15"/>
  <c r="AJ236" i="15" s="1"/>
  <c r="AK236" i="15" s="1"/>
  <c r="AL236" i="15" s="1"/>
  <c r="AM236" i="15" s="1"/>
  <c r="AN236" i="15" s="1"/>
  <c r="AO236" i="15" s="1"/>
  <c r="AP236" i="15" s="1"/>
  <c r="AQ236" i="15" s="1"/>
  <c r="AR236" i="15" s="1"/>
  <c r="AI273" i="15"/>
  <c r="AJ273" i="15" s="1"/>
  <c r="AK273" i="15" s="1"/>
  <c r="AL273" i="15" s="1"/>
  <c r="AM273" i="15" s="1"/>
  <c r="AN273" i="15" s="1"/>
  <c r="AO273" i="15" s="1"/>
  <c r="AP273" i="15" s="1"/>
  <c r="AQ273" i="15" s="1"/>
  <c r="AR273" i="15" s="1"/>
  <c r="AI356" i="15"/>
  <c r="AJ356" i="15" s="1"/>
  <c r="AK356" i="15" s="1"/>
  <c r="AL356" i="15" s="1"/>
  <c r="AM356" i="15" s="1"/>
  <c r="AN356" i="15" s="1"/>
  <c r="AO356" i="15" s="1"/>
  <c r="AP356" i="15" s="1"/>
  <c r="AQ356" i="15" s="1"/>
  <c r="AR356" i="15" s="1"/>
  <c r="AI298" i="15"/>
  <c r="AJ298" i="15" s="1"/>
  <c r="AK298" i="15" s="1"/>
  <c r="AL298" i="15" s="1"/>
  <c r="AM298" i="15" s="1"/>
  <c r="AN298" i="15" s="1"/>
  <c r="AO298" i="15" s="1"/>
  <c r="AP298" i="15" s="1"/>
  <c r="AQ298" i="15" s="1"/>
  <c r="AR298" i="15" s="1"/>
  <c r="AI167" i="15"/>
  <c r="AJ167" i="15" s="1"/>
  <c r="AK167" i="15" s="1"/>
  <c r="AL167" i="15" s="1"/>
  <c r="AM167" i="15" s="1"/>
  <c r="AN167" i="15" s="1"/>
  <c r="AO167" i="15" s="1"/>
  <c r="AP167" i="15" s="1"/>
  <c r="AQ167" i="15" s="1"/>
  <c r="AR167" i="15" s="1"/>
  <c r="AI464" i="15"/>
  <c r="AJ464" i="15" s="1"/>
  <c r="AK464" i="15" s="1"/>
  <c r="AL464" i="15" s="1"/>
  <c r="AM464" i="15" s="1"/>
  <c r="AN464" i="15" s="1"/>
  <c r="AO464" i="15" s="1"/>
  <c r="AP464" i="15" s="1"/>
  <c r="AQ464" i="15" s="1"/>
  <c r="AR464" i="15" s="1"/>
  <c r="AI67" i="15"/>
  <c r="AJ67" i="15" s="1"/>
  <c r="AK67" i="15" s="1"/>
  <c r="AL67" i="15" s="1"/>
  <c r="AM67" i="15" s="1"/>
  <c r="AN67" i="15" s="1"/>
  <c r="AO67" i="15" s="1"/>
  <c r="AP67" i="15" s="1"/>
  <c r="AQ67" i="15" s="1"/>
  <c r="AR67" i="15" s="1"/>
  <c r="AI312" i="15"/>
  <c r="AJ312" i="15" s="1"/>
  <c r="AK312" i="15" s="1"/>
  <c r="AL312" i="15" s="1"/>
  <c r="AM312" i="15" s="1"/>
  <c r="AN312" i="15" s="1"/>
  <c r="AO312" i="15" s="1"/>
  <c r="AP312" i="15" s="1"/>
  <c r="AQ312" i="15" s="1"/>
  <c r="AR312" i="15" s="1"/>
  <c r="AI48" i="15"/>
  <c r="AJ48" i="15" s="1"/>
  <c r="AK48" i="15" s="1"/>
  <c r="AL48" i="15" s="1"/>
  <c r="AM48" i="15" s="1"/>
  <c r="AN48" i="15" s="1"/>
  <c r="AO48" i="15" s="1"/>
  <c r="AP48" i="15" s="1"/>
  <c r="AQ48" i="15" s="1"/>
  <c r="AR48" i="15" s="1"/>
  <c r="AI337" i="15"/>
  <c r="AJ337" i="15" s="1"/>
  <c r="AK337" i="15" s="1"/>
  <c r="AL337" i="15" s="1"/>
  <c r="AM337" i="15" s="1"/>
  <c r="AN337" i="15" s="1"/>
  <c r="AO337" i="15" s="1"/>
  <c r="AP337" i="15" s="1"/>
  <c r="AQ337" i="15" s="1"/>
  <c r="AR337" i="15" s="1"/>
  <c r="AI68" i="15"/>
  <c r="AJ68" i="15" s="1"/>
  <c r="AK68" i="15" s="1"/>
  <c r="AL68" i="15" s="1"/>
  <c r="AM68" i="15" s="1"/>
  <c r="AN68" i="15" s="1"/>
  <c r="AO68" i="15" s="1"/>
  <c r="AP68" i="15" s="1"/>
  <c r="AQ68" i="15" s="1"/>
  <c r="AR68" i="15" s="1"/>
  <c r="AI112" i="15"/>
  <c r="AJ112" i="15" s="1"/>
  <c r="AK112" i="15" s="1"/>
  <c r="AL112" i="15" s="1"/>
  <c r="AM112" i="15" s="1"/>
  <c r="AN112" i="15" s="1"/>
  <c r="AO112" i="15" s="1"/>
  <c r="AP112" i="15" s="1"/>
  <c r="AQ112" i="15" s="1"/>
  <c r="AR112" i="15" s="1"/>
  <c r="AI230" i="15"/>
  <c r="AJ230" i="15" s="1"/>
  <c r="AK230" i="15" s="1"/>
  <c r="AL230" i="15" s="1"/>
  <c r="AM230" i="15" s="1"/>
  <c r="AN230" i="15" s="1"/>
  <c r="AO230" i="15" s="1"/>
  <c r="AP230" i="15" s="1"/>
  <c r="AQ230" i="15" s="1"/>
  <c r="AR230" i="15" s="1"/>
  <c r="AI75" i="15"/>
  <c r="AJ75" i="15" s="1"/>
  <c r="AK75" i="15" s="1"/>
  <c r="AL75" i="15" s="1"/>
  <c r="AM75" i="15" s="1"/>
  <c r="AN75" i="15" s="1"/>
  <c r="AO75" i="15" s="1"/>
  <c r="AP75" i="15" s="1"/>
  <c r="AQ75" i="15" s="1"/>
  <c r="AR75" i="15" s="1"/>
  <c r="AI358" i="15"/>
  <c r="AJ358" i="15" s="1"/>
  <c r="AK358" i="15" s="1"/>
  <c r="AL358" i="15" s="1"/>
  <c r="AM358" i="15" s="1"/>
  <c r="AN358" i="15" s="1"/>
  <c r="AO358" i="15" s="1"/>
  <c r="AP358" i="15" s="1"/>
  <c r="AQ358" i="15" s="1"/>
  <c r="AR358" i="15" s="1"/>
  <c r="AI317" i="15"/>
  <c r="AJ317" i="15" s="1"/>
  <c r="AK317" i="15" s="1"/>
  <c r="AL317" i="15" s="1"/>
  <c r="AM317" i="15" s="1"/>
  <c r="AN317" i="15" s="1"/>
  <c r="AO317" i="15" s="1"/>
  <c r="AP317" i="15" s="1"/>
  <c r="AQ317" i="15" s="1"/>
  <c r="AR317" i="15" s="1"/>
  <c r="AI409" i="15"/>
  <c r="AJ409" i="15" s="1"/>
  <c r="AK409" i="15" s="1"/>
  <c r="AL409" i="15" s="1"/>
  <c r="AM409" i="15" s="1"/>
  <c r="AN409" i="15" s="1"/>
  <c r="AO409" i="15" s="1"/>
  <c r="AP409" i="15" s="1"/>
  <c r="AQ409" i="15" s="1"/>
  <c r="AR409" i="15" s="1"/>
  <c r="AI351" i="15"/>
  <c r="AJ351" i="15" s="1"/>
  <c r="AK351" i="15" s="1"/>
  <c r="AL351" i="15" s="1"/>
  <c r="AM351" i="15" s="1"/>
  <c r="AN351" i="15" s="1"/>
  <c r="AO351" i="15" s="1"/>
  <c r="AP351" i="15" s="1"/>
  <c r="AQ351" i="15" s="1"/>
  <c r="AR351" i="15" s="1"/>
  <c r="AI72" i="15"/>
  <c r="AJ72" i="15" s="1"/>
  <c r="AK72" i="15" s="1"/>
  <c r="AL72" i="15" s="1"/>
  <c r="AM72" i="15" s="1"/>
  <c r="AN72" i="15" s="1"/>
  <c r="AO72" i="15" s="1"/>
  <c r="AP72" i="15" s="1"/>
  <c r="AQ72" i="15" s="1"/>
  <c r="AR72" i="15" s="1"/>
  <c r="AI89" i="15"/>
  <c r="AJ89" i="15" s="1"/>
  <c r="AK89" i="15" s="1"/>
  <c r="AL89" i="15" s="1"/>
  <c r="AM89" i="15" s="1"/>
  <c r="AN89" i="15" s="1"/>
  <c r="AO89" i="15" s="1"/>
  <c r="AP89" i="15" s="1"/>
  <c r="AQ89" i="15" s="1"/>
  <c r="AR89" i="15" s="1"/>
  <c r="AI383" i="15"/>
  <c r="AJ383" i="15" s="1"/>
  <c r="AK383" i="15" s="1"/>
  <c r="AL383" i="15" s="1"/>
  <c r="AM383" i="15" s="1"/>
  <c r="AN383" i="15" s="1"/>
  <c r="AO383" i="15" s="1"/>
  <c r="AP383" i="15" s="1"/>
  <c r="AQ383" i="15" s="1"/>
  <c r="AR383" i="15" s="1"/>
  <c r="AI385" i="15"/>
  <c r="AJ385" i="15" s="1"/>
  <c r="AK385" i="15" s="1"/>
  <c r="AL385" i="15" s="1"/>
  <c r="AM385" i="15" s="1"/>
  <c r="AN385" i="15" s="1"/>
  <c r="AO385" i="15" s="1"/>
  <c r="AP385" i="15" s="1"/>
  <c r="AQ385" i="15" s="1"/>
  <c r="AR385" i="15" s="1"/>
  <c r="AI4" i="15"/>
  <c r="AJ4" i="15" s="1"/>
  <c r="AK4" i="15" s="1"/>
  <c r="AL4" i="15" s="1"/>
  <c r="AM4" i="15" s="1"/>
  <c r="AN4" i="15" s="1"/>
  <c r="AO4" i="15" s="1"/>
  <c r="AP4" i="15" s="1"/>
  <c r="AQ4" i="15" s="1"/>
  <c r="AR4" i="15" s="1"/>
  <c r="AI220" i="15"/>
  <c r="AJ220" i="15" s="1"/>
  <c r="AK220" i="15" s="1"/>
  <c r="AL220" i="15" s="1"/>
  <c r="AM220" i="15" s="1"/>
  <c r="AN220" i="15" s="1"/>
  <c r="AO220" i="15" s="1"/>
  <c r="AP220" i="15" s="1"/>
  <c r="AQ220" i="15" s="1"/>
  <c r="AR220" i="15" s="1"/>
  <c r="AI168" i="15"/>
  <c r="AJ168" i="15" s="1"/>
  <c r="AK168" i="15" s="1"/>
  <c r="AL168" i="15" s="1"/>
  <c r="AM168" i="15" s="1"/>
  <c r="AN168" i="15" s="1"/>
  <c r="AO168" i="15" s="1"/>
  <c r="AP168" i="15" s="1"/>
  <c r="AQ168" i="15" s="1"/>
  <c r="AR168" i="15" s="1"/>
  <c r="AI263" i="15"/>
  <c r="AJ263" i="15" s="1"/>
  <c r="AK263" i="15" s="1"/>
  <c r="AL263" i="15" s="1"/>
  <c r="AM263" i="15" s="1"/>
  <c r="AN263" i="15" s="1"/>
  <c r="AO263" i="15" s="1"/>
  <c r="AP263" i="15" s="1"/>
  <c r="AQ263" i="15" s="1"/>
  <c r="AR263" i="15" s="1"/>
  <c r="AI34" i="15"/>
  <c r="AJ34" i="15" s="1"/>
  <c r="AK34" i="15" s="1"/>
  <c r="AL34" i="15" s="1"/>
  <c r="AM34" i="15" s="1"/>
  <c r="AN34" i="15" s="1"/>
  <c r="AO34" i="15" s="1"/>
  <c r="AP34" i="15" s="1"/>
  <c r="AQ34" i="15" s="1"/>
  <c r="AR34" i="15" s="1"/>
  <c r="AI255" i="15"/>
  <c r="AJ255" i="15" s="1"/>
  <c r="AK255" i="15" s="1"/>
  <c r="AL255" i="15" s="1"/>
  <c r="AM255" i="15" s="1"/>
  <c r="AN255" i="15" s="1"/>
  <c r="AO255" i="15" s="1"/>
  <c r="AP255" i="15" s="1"/>
  <c r="AQ255" i="15" s="1"/>
  <c r="AR255" i="15" s="1"/>
  <c r="AI300" i="15"/>
  <c r="AJ300" i="15" s="1"/>
  <c r="AK300" i="15" s="1"/>
  <c r="AL300" i="15" s="1"/>
  <c r="AM300" i="15" s="1"/>
  <c r="AN300" i="15" s="1"/>
  <c r="AO300" i="15" s="1"/>
  <c r="AP300" i="15" s="1"/>
  <c r="AQ300" i="15" s="1"/>
  <c r="AR300" i="15" s="1"/>
  <c r="AI315" i="15"/>
  <c r="AJ315" i="15" s="1"/>
  <c r="AK315" i="15" s="1"/>
  <c r="AL315" i="15" s="1"/>
  <c r="AM315" i="15" s="1"/>
  <c r="AN315" i="15" s="1"/>
  <c r="AO315" i="15" s="1"/>
  <c r="AP315" i="15" s="1"/>
  <c r="AQ315" i="15" s="1"/>
  <c r="AR315" i="15" s="1"/>
  <c r="AI82" i="15"/>
  <c r="AJ82" i="15" s="1"/>
  <c r="AK82" i="15" s="1"/>
  <c r="AL82" i="15" s="1"/>
  <c r="AM82" i="15" s="1"/>
  <c r="AN82" i="15" s="1"/>
  <c r="AO82" i="15" s="1"/>
  <c r="AP82" i="15" s="1"/>
  <c r="AQ82" i="15" s="1"/>
  <c r="AR82" i="15" s="1"/>
  <c r="AI113" i="15"/>
  <c r="AJ113" i="15" s="1"/>
  <c r="AK113" i="15" s="1"/>
  <c r="AL113" i="15" s="1"/>
  <c r="AM113" i="15" s="1"/>
  <c r="AN113" i="15" s="1"/>
  <c r="AO113" i="15" s="1"/>
  <c r="AP113" i="15" s="1"/>
  <c r="AQ113" i="15" s="1"/>
  <c r="AR113" i="15" s="1"/>
  <c r="AI481" i="15"/>
  <c r="AJ481" i="15" s="1"/>
  <c r="AK481" i="15" s="1"/>
  <c r="AL481" i="15" s="1"/>
  <c r="AM481" i="15" s="1"/>
  <c r="AN481" i="15" s="1"/>
  <c r="AO481" i="15" s="1"/>
  <c r="AP481" i="15" s="1"/>
  <c r="AQ481" i="15" s="1"/>
  <c r="AR481" i="15" s="1"/>
  <c r="AI336" i="15"/>
  <c r="AJ336" i="15" s="1"/>
  <c r="AK336" i="15" s="1"/>
  <c r="AL336" i="15" s="1"/>
  <c r="AM336" i="15" s="1"/>
  <c r="AN336" i="15" s="1"/>
  <c r="AO336" i="15" s="1"/>
  <c r="AP336" i="15" s="1"/>
  <c r="AQ336" i="15" s="1"/>
  <c r="AR336" i="15" s="1"/>
  <c r="AI274" i="15"/>
  <c r="AJ274" i="15" s="1"/>
  <c r="AK274" i="15" s="1"/>
  <c r="AL274" i="15" s="1"/>
  <c r="AM274" i="15" s="1"/>
  <c r="AN274" i="15" s="1"/>
  <c r="AO274" i="15" s="1"/>
  <c r="AP274" i="15" s="1"/>
  <c r="AQ274" i="15" s="1"/>
  <c r="AR274" i="15" s="1"/>
  <c r="AI216" i="15"/>
  <c r="AJ216" i="15" s="1"/>
  <c r="AK216" i="15" s="1"/>
  <c r="AL216" i="15" s="1"/>
  <c r="AM216" i="15" s="1"/>
  <c r="AN216" i="15" s="1"/>
  <c r="AO216" i="15" s="1"/>
  <c r="AP216" i="15" s="1"/>
  <c r="AQ216" i="15" s="1"/>
  <c r="AR216" i="15" s="1"/>
  <c r="AI107" i="15"/>
  <c r="AJ107" i="15" s="1"/>
  <c r="AK107" i="15" s="1"/>
  <c r="AL107" i="15" s="1"/>
  <c r="AM107" i="15" s="1"/>
  <c r="AN107" i="15" s="1"/>
  <c r="AO107" i="15" s="1"/>
  <c r="AP107" i="15" s="1"/>
  <c r="AI94" i="15"/>
  <c r="AJ94" i="15" s="1"/>
  <c r="AK94" i="15" s="1"/>
  <c r="AL94" i="15" s="1"/>
  <c r="AM94" i="15" s="1"/>
  <c r="AN94" i="15" s="1"/>
  <c r="AO94" i="15" s="1"/>
  <c r="AP94" i="15" s="1"/>
  <c r="AQ94" i="15" s="1"/>
  <c r="AR94" i="15" s="1"/>
  <c r="AI79" i="15"/>
  <c r="AJ79" i="15" s="1"/>
  <c r="AK79" i="15" s="1"/>
  <c r="AL79" i="15" s="1"/>
  <c r="AM79" i="15" s="1"/>
  <c r="AN79" i="15" s="1"/>
  <c r="AO79" i="15" s="1"/>
  <c r="AP79" i="15" s="1"/>
  <c r="AQ79" i="15" s="1"/>
  <c r="AR79" i="15" s="1"/>
  <c r="AI7" i="15"/>
  <c r="AJ7" i="15" s="1"/>
  <c r="AK7" i="15" s="1"/>
  <c r="AL7" i="15" s="1"/>
  <c r="AM7" i="15" s="1"/>
  <c r="AN7" i="15" s="1"/>
  <c r="AO7" i="15" s="1"/>
  <c r="AP7" i="15" s="1"/>
  <c r="AQ7" i="15" s="1"/>
  <c r="AR7" i="15" s="1"/>
  <c r="AI126" i="15"/>
  <c r="AJ126" i="15" s="1"/>
  <c r="AK126" i="15" s="1"/>
  <c r="AL126" i="15" s="1"/>
  <c r="AM126" i="15" s="1"/>
  <c r="AN126" i="15" s="1"/>
  <c r="AO126" i="15" s="1"/>
  <c r="AP126" i="15" s="1"/>
  <c r="AQ126" i="15" s="1"/>
  <c r="AR126" i="15" s="1"/>
  <c r="AI289" i="15"/>
  <c r="AJ289" i="15" s="1"/>
  <c r="AK289" i="15" s="1"/>
  <c r="AL289" i="15" s="1"/>
  <c r="AM289" i="15" s="1"/>
  <c r="AN289" i="15" s="1"/>
  <c r="AO289" i="15" s="1"/>
  <c r="AP289" i="15" s="1"/>
  <c r="AQ289" i="15" s="1"/>
  <c r="AR289" i="15" s="1"/>
  <c r="AI142" i="15"/>
  <c r="AJ142" i="15" s="1"/>
  <c r="AK142" i="15" s="1"/>
  <c r="AL142" i="15" s="1"/>
  <c r="AM142" i="15" s="1"/>
  <c r="AN142" i="15" s="1"/>
  <c r="AO142" i="15" s="1"/>
  <c r="AP142" i="15" s="1"/>
  <c r="AQ142" i="15" s="1"/>
  <c r="AR142" i="15" s="1"/>
  <c r="AI310" i="15"/>
  <c r="AJ310" i="15" s="1"/>
  <c r="AK310" i="15" s="1"/>
  <c r="AL310" i="15" s="1"/>
  <c r="AM310" i="15" s="1"/>
  <c r="AN310" i="15" s="1"/>
  <c r="AO310" i="15" s="1"/>
  <c r="AP310" i="15" s="1"/>
  <c r="AQ310" i="15" s="1"/>
  <c r="AR310" i="15" s="1"/>
  <c r="AI140" i="15"/>
  <c r="AJ140" i="15" s="1"/>
  <c r="AK140" i="15" s="1"/>
  <c r="AL140" i="15" s="1"/>
  <c r="AM140" i="15" s="1"/>
  <c r="AN140" i="15" s="1"/>
  <c r="AO140" i="15" s="1"/>
  <c r="AP140" i="15" s="1"/>
  <c r="AQ140" i="15" s="1"/>
  <c r="AR140" i="15" s="1"/>
  <c r="AI362" i="15"/>
  <c r="AJ362" i="15" s="1"/>
  <c r="AK362" i="15" s="1"/>
  <c r="AL362" i="15" s="1"/>
  <c r="AM362" i="15" s="1"/>
  <c r="AN362" i="15" s="1"/>
  <c r="AO362" i="15" s="1"/>
  <c r="AP362" i="15" s="1"/>
  <c r="AQ362" i="15" s="1"/>
  <c r="AR362" i="15" s="1"/>
  <c r="AI275" i="15"/>
  <c r="AJ275" i="15" s="1"/>
  <c r="AK275" i="15" s="1"/>
  <c r="AL275" i="15" s="1"/>
  <c r="AM275" i="15" s="1"/>
  <c r="AN275" i="15" s="1"/>
  <c r="AO275" i="15" s="1"/>
  <c r="AP275" i="15" s="1"/>
  <c r="AQ275" i="15" s="1"/>
  <c r="AR275" i="15" s="1"/>
  <c r="AI397" i="15"/>
  <c r="AJ397" i="15" s="1"/>
  <c r="AK397" i="15" s="1"/>
  <c r="AL397" i="15" s="1"/>
  <c r="AM397" i="15" s="1"/>
  <c r="AN397" i="15" s="1"/>
  <c r="AO397" i="15" s="1"/>
  <c r="AP397" i="15" s="1"/>
  <c r="AQ397" i="15" s="1"/>
  <c r="AR397" i="15" s="1"/>
  <c r="AI302" i="15"/>
  <c r="AJ302" i="15" s="1"/>
  <c r="AK302" i="15" s="1"/>
  <c r="AL302" i="15" s="1"/>
  <c r="AM302" i="15" s="1"/>
  <c r="AN302" i="15" s="1"/>
  <c r="AO302" i="15" s="1"/>
  <c r="AP302" i="15" s="1"/>
  <c r="AQ302" i="15" s="1"/>
  <c r="AR302" i="15" s="1"/>
  <c r="AI208" i="15"/>
  <c r="AJ208" i="15" s="1"/>
  <c r="AK208" i="15" s="1"/>
  <c r="AL208" i="15" s="1"/>
  <c r="AM208" i="15" s="1"/>
  <c r="AN208" i="15" s="1"/>
  <c r="AO208" i="15" s="1"/>
  <c r="AP208" i="15" s="1"/>
  <c r="AQ208" i="15" s="1"/>
  <c r="AR208" i="15" s="1"/>
  <c r="AI74" i="15"/>
  <c r="AJ74" i="15" s="1"/>
  <c r="AK74" i="15" s="1"/>
  <c r="AL74" i="15" s="1"/>
  <c r="AM74" i="15" s="1"/>
  <c r="AN74" i="15" s="1"/>
  <c r="AO74" i="15" s="1"/>
  <c r="AP74" i="15" s="1"/>
  <c r="AQ74" i="15" s="1"/>
  <c r="AR74" i="15" s="1"/>
  <c r="AI212" i="15"/>
  <c r="AJ212" i="15" s="1"/>
  <c r="AK212" i="15" s="1"/>
  <c r="AL212" i="15" s="1"/>
  <c r="AM212" i="15" s="1"/>
  <c r="AN212" i="15" s="1"/>
  <c r="AO212" i="15" s="1"/>
  <c r="AP212" i="15" s="1"/>
  <c r="AQ212" i="15" s="1"/>
  <c r="AR212" i="15" s="1"/>
  <c r="AI171" i="15"/>
  <c r="AJ171" i="15" s="1"/>
  <c r="AK171" i="15" s="1"/>
  <c r="AL171" i="15" s="1"/>
  <c r="AM171" i="15" s="1"/>
  <c r="AN171" i="15" s="1"/>
  <c r="AO171" i="15" s="1"/>
  <c r="AP171" i="15" s="1"/>
  <c r="AQ171" i="15" s="1"/>
  <c r="AR171" i="15" s="1"/>
  <c r="AI345" i="15"/>
  <c r="AJ345" i="15" s="1"/>
  <c r="AK345" i="15" s="1"/>
  <c r="AL345" i="15" s="1"/>
  <c r="AM345" i="15" s="1"/>
  <c r="AN345" i="15" s="1"/>
  <c r="AO345" i="15" s="1"/>
  <c r="AP345" i="15" s="1"/>
  <c r="AQ345" i="15" s="1"/>
  <c r="AR345" i="15" s="1"/>
  <c r="AI240" i="15"/>
  <c r="AJ240" i="15" s="1"/>
  <c r="AK240" i="15" s="1"/>
  <c r="AL240" i="15" s="1"/>
  <c r="AM240" i="15" s="1"/>
  <c r="AN240" i="15" s="1"/>
  <c r="AO240" i="15" s="1"/>
  <c r="AP240" i="15" s="1"/>
  <c r="AQ240" i="15" s="1"/>
  <c r="AR240" i="15" s="1"/>
  <c r="AI25" i="15"/>
  <c r="AJ25" i="15" s="1"/>
  <c r="AK25" i="15" s="1"/>
  <c r="AL25" i="15" s="1"/>
  <c r="AM25" i="15" s="1"/>
  <c r="AN25" i="15" s="1"/>
  <c r="AO25" i="15" s="1"/>
  <c r="AP25" i="15" s="1"/>
  <c r="AQ25" i="15" s="1"/>
  <c r="AR25" i="15" s="1"/>
  <c r="AI259" i="15"/>
  <c r="AJ259" i="15" s="1"/>
  <c r="AK259" i="15" s="1"/>
  <c r="AL259" i="15" s="1"/>
  <c r="AM259" i="15" s="1"/>
  <c r="AN259" i="15" s="1"/>
  <c r="AO259" i="15" s="1"/>
  <c r="AP259" i="15" s="1"/>
  <c r="AQ259" i="15" s="1"/>
  <c r="AR259" i="15" s="1"/>
  <c r="AI45" i="15"/>
  <c r="AJ45" i="15" s="1"/>
  <c r="AK45" i="15" s="1"/>
  <c r="AL45" i="15" s="1"/>
  <c r="AM45" i="15" s="1"/>
  <c r="AN45" i="15" s="1"/>
  <c r="AO45" i="15" s="1"/>
  <c r="AP45" i="15" s="1"/>
  <c r="AQ45" i="15" s="1"/>
  <c r="AR45" i="15" s="1"/>
  <c r="AI334" i="15"/>
  <c r="AJ334" i="15" s="1"/>
  <c r="AK334" i="15" s="1"/>
  <c r="AL334" i="15" s="1"/>
  <c r="AM334" i="15" s="1"/>
  <c r="AN334" i="15" s="1"/>
  <c r="AO334" i="15" s="1"/>
  <c r="AP334" i="15" s="1"/>
  <c r="AQ334" i="15" s="1"/>
  <c r="AR334" i="15" s="1"/>
  <c r="AI438" i="15"/>
  <c r="AJ438" i="15" s="1"/>
  <c r="AK438" i="15" s="1"/>
  <c r="AL438" i="15" s="1"/>
  <c r="AM438" i="15" s="1"/>
  <c r="AN438" i="15" s="1"/>
  <c r="AO438" i="15" s="1"/>
  <c r="AP438" i="15" s="1"/>
  <c r="AQ438" i="15" s="1"/>
  <c r="AR438" i="15" s="1"/>
  <c r="AI218" i="15"/>
  <c r="AJ218" i="15" s="1"/>
  <c r="AK218" i="15" s="1"/>
  <c r="AL218" i="15" s="1"/>
  <c r="AM218" i="15" s="1"/>
  <c r="AN218" i="15" s="1"/>
  <c r="AO218" i="15" s="1"/>
  <c r="AP218" i="15" s="1"/>
  <c r="AQ218" i="15" s="1"/>
  <c r="AR218" i="15" s="1"/>
  <c r="AI146" i="15"/>
  <c r="AJ146" i="15" s="1"/>
  <c r="AK146" i="15" s="1"/>
  <c r="AL146" i="15" s="1"/>
  <c r="AM146" i="15" s="1"/>
  <c r="AN146" i="15" s="1"/>
  <c r="AO146" i="15" s="1"/>
  <c r="AP146" i="15" s="1"/>
  <c r="AQ146" i="15" s="1"/>
  <c r="AR146" i="15" s="1"/>
  <c r="AI214" i="15"/>
  <c r="AJ214" i="15" s="1"/>
  <c r="AK214" i="15" s="1"/>
  <c r="AL214" i="15" s="1"/>
  <c r="AM214" i="15" s="1"/>
  <c r="AN214" i="15" s="1"/>
  <c r="AO214" i="15" s="1"/>
  <c r="AP214" i="15" s="1"/>
  <c r="AQ214" i="15" s="1"/>
  <c r="AR214" i="15" s="1"/>
  <c r="AI155" i="15"/>
  <c r="AJ155" i="15" s="1"/>
  <c r="AK155" i="15" s="1"/>
  <c r="AL155" i="15" s="1"/>
  <c r="AM155" i="15" s="1"/>
  <c r="AN155" i="15" s="1"/>
  <c r="AO155" i="15" s="1"/>
  <c r="AP155" i="15" s="1"/>
  <c r="AQ155" i="15" s="1"/>
  <c r="AR155" i="15" s="1"/>
  <c r="AI11" i="15"/>
  <c r="AJ11" i="15" s="1"/>
  <c r="AK11" i="15" s="1"/>
  <c r="AL11" i="15" s="1"/>
  <c r="AM11" i="15" s="1"/>
  <c r="AN11" i="15" s="1"/>
  <c r="AO11" i="15" s="1"/>
  <c r="AP11" i="15" s="1"/>
  <c r="AQ11" i="15" s="1"/>
  <c r="AR11" i="15" s="1"/>
  <c r="AI363" i="15"/>
  <c r="AJ363" i="15" s="1"/>
  <c r="AK363" i="15" s="1"/>
  <c r="AL363" i="15" s="1"/>
  <c r="AM363" i="15" s="1"/>
  <c r="AN363" i="15" s="1"/>
  <c r="AO363" i="15" s="1"/>
  <c r="AP363" i="15" s="1"/>
  <c r="AQ363" i="15" s="1"/>
  <c r="AR363" i="15" s="1"/>
  <c r="AI291" i="15"/>
  <c r="AJ291" i="15" s="1"/>
  <c r="AK291" i="15" s="1"/>
  <c r="AL291" i="15" s="1"/>
  <c r="AM291" i="15" s="1"/>
  <c r="AN291" i="15" s="1"/>
  <c r="AO291" i="15" s="1"/>
  <c r="AP291" i="15" s="1"/>
  <c r="AQ291" i="15" s="1"/>
  <c r="AR291" i="15" s="1"/>
  <c r="AI20" i="15"/>
  <c r="AJ20" i="15" s="1"/>
  <c r="AK20" i="15" s="1"/>
  <c r="AL20" i="15" s="1"/>
  <c r="AM20" i="15" s="1"/>
  <c r="AN20" i="15" s="1"/>
  <c r="AO20" i="15" s="1"/>
  <c r="AP20" i="15" s="1"/>
  <c r="AQ20" i="15" s="1"/>
  <c r="AR20" i="15" s="1"/>
  <c r="AI487" i="15"/>
  <c r="AJ487" i="15" s="1"/>
  <c r="AK487" i="15" s="1"/>
  <c r="AL487" i="15" s="1"/>
  <c r="AM487" i="15" s="1"/>
  <c r="AN487" i="15" s="1"/>
  <c r="AO487" i="15" s="1"/>
  <c r="AP487" i="15" s="1"/>
  <c r="AQ487" i="15" s="1"/>
  <c r="AR487" i="15" s="1"/>
  <c r="AI266" i="15"/>
  <c r="AJ266" i="15" s="1"/>
  <c r="AK266" i="15" s="1"/>
  <c r="AL266" i="15" s="1"/>
  <c r="AM266" i="15" s="1"/>
  <c r="AN266" i="15" s="1"/>
  <c r="AO266" i="15" s="1"/>
  <c r="AP266" i="15" s="1"/>
  <c r="AQ266" i="15" s="1"/>
  <c r="AR266" i="15" s="1"/>
  <c r="AI111" i="15"/>
  <c r="AJ111" i="15" s="1"/>
  <c r="AK111" i="15" s="1"/>
  <c r="AL111" i="15" s="1"/>
  <c r="AM111" i="15" s="1"/>
  <c r="AN111" i="15" s="1"/>
  <c r="AO111" i="15" s="1"/>
  <c r="AP111" i="15" s="1"/>
  <c r="AQ111" i="15" s="1"/>
  <c r="AR111" i="15" s="1"/>
  <c r="AI100" i="15"/>
  <c r="AJ100" i="15" s="1"/>
  <c r="AK100" i="15" s="1"/>
  <c r="AL100" i="15" s="1"/>
  <c r="AM100" i="15" s="1"/>
  <c r="AN100" i="15" s="1"/>
  <c r="AO100" i="15" s="1"/>
  <c r="AP100" i="15" s="1"/>
  <c r="AQ100" i="15" s="1"/>
  <c r="AR100" i="15" s="1"/>
  <c r="AI470" i="15"/>
  <c r="AJ470" i="15" s="1"/>
  <c r="AK470" i="15" s="1"/>
  <c r="AL470" i="15" s="1"/>
  <c r="AM470" i="15" s="1"/>
  <c r="AN470" i="15" s="1"/>
  <c r="AO470" i="15" s="1"/>
  <c r="AP470" i="15" s="1"/>
  <c r="AQ470" i="15" s="1"/>
  <c r="AR470" i="15" s="1"/>
  <c r="AI166" i="15"/>
  <c r="AJ166" i="15" s="1"/>
  <c r="AK166" i="15" s="1"/>
  <c r="AL166" i="15" s="1"/>
  <c r="AM166" i="15" s="1"/>
  <c r="AN166" i="15" s="1"/>
  <c r="AO166" i="15" s="1"/>
  <c r="AP166" i="15" s="1"/>
  <c r="AQ166" i="15" s="1"/>
  <c r="AR166" i="15" s="1"/>
  <c r="AI376" i="15"/>
  <c r="AJ376" i="15" s="1"/>
  <c r="AK376" i="15" s="1"/>
  <c r="AL376" i="15" s="1"/>
  <c r="AM376" i="15" s="1"/>
  <c r="AN376" i="15" s="1"/>
  <c r="AO376" i="15" s="1"/>
  <c r="AP376" i="15" s="1"/>
  <c r="AQ376" i="15" s="1"/>
  <c r="AR376" i="15" s="1"/>
  <c r="AI22" i="15"/>
  <c r="AJ22" i="15" s="1"/>
  <c r="AK22" i="15" s="1"/>
  <c r="AL22" i="15" s="1"/>
  <c r="AM22" i="15" s="1"/>
  <c r="AN22" i="15" s="1"/>
  <c r="AO22" i="15" s="1"/>
  <c r="AP22" i="15" s="1"/>
  <c r="AQ22" i="15" s="1"/>
  <c r="AR22" i="15" s="1"/>
  <c r="AI190" i="15"/>
  <c r="AJ190" i="15" s="1"/>
  <c r="AK190" i="15" s="1"/>
  <c r="AL190" i="15" s="1"/>
  <c r="AM190" i="15" s="1"/>
  <c r="AN190" i="15" s="1"/>
  <c r="AO190" i="15" s="1"/>
  <c r="AP190" i="15" s="1"/>
  <c r="AQ190" i="15" s="1"/>
  <c r="AR190" i="15" s="1"/>
  <c r="AI55" i="15"/>
  <c r="AJ55" i="15" s="1"/>
  <c r="AK55" i="15" s="1"/>
  <c r="AL55" i="15" s="1"/>
  <c r="AM55" i="15" s="1"/>
  <c r="AN55" i="15" s="1"/>
  <c r="AO55" i="15" s="1"/>
  <c r="AP55" i="15" s="1"/>
  <c r="AQ55" i="15" s="1"/>
  <c r="AR55" i="15" s="1"/>
  <c r="AI104" i="15"/>
  <c r="AJ104" i="15" s="1"/>
  <c r="AK104" i="15" s="1"/>
  <c r="AL104" i="15" s="1"/>
  <c r="AM104" i="15" s="1"/>
  <c r="AN104" i="15" s="1"/>
  <c r="AO104" i="15" s="1"/>
  <c r="AP104" i="15" s="1"/>
  <c r="AQ104" i="15" s="1"/>
  <c r="AR104" i="15" s="1"/>
  <c r="AI226" i="15"/>
  <c r="AJ226" i="15" s="1"/>
  <c r="AK226" i="15" s="1"/>
  <c r="AL226" i="15" s="1"/>
  <c r="AM226" i="15" s="1"/>
  <c r="AN226" i="15" s="1"/>
  <c r="AO226" i="15" s="1"/>
  <c r="AP226" i="15" s="1"/>
  <c r="AQ226" i="15" s="1"/>
  <c r="AR226" i="15" s="1"/>
  <c r="AI441" i="15"/>
  <c r="AJ441" i="15" s="1"/>
  <c r="AK441" i="15" s="1"/>
  <c r="AL441" i="15" s="1"/>
  <c r="AM441" i="15" s="1"/>
  <c r="AN441" i="15" s="1"/>
  <c r="AO441" i="15" s="1"/>
  <c r="AP441" i="15" s="1"/>
  <c r="AQ441" i="15" s="1"/>
  <c r="AR441" i="15" s="1"/>
  <c r="AI303" i="15"/>
  <c r="AJ303" i="15" s="1"/>
  <c r="AK303" i="15" s="1"/>
  <c r="AL303" i="15" s="1"/>
  <c r="AM303" i="15" s="1"/>
  <c r="AN303" i="15" s="1"/>
  <c r="AO303" i="15" s="1"/>
  <c r="AP303" i="15" s="1"/>
  <c r="AQ303" i="15" s="1"/>
  <c r="AR303" i="15" s="1"/>
  <c r="AI91" i="15"/>
  <c r="AJ91" i="15" s="1"/>
  <c r="AK91" i="15" s="1"/>
  <c r="AL91" i="15" s="1"/>
  <c r="AM91" i="15" s="1"/>
  <c r="AN91" i="15" s="1"/>
  <c r="AO91" i="15" s="1"/>
  <c r="AP91" i="15" s="1"/>
  <c r="AQ91" i="15" s="1"/>
  <c r="AR91" i="15" s="1"/>
  <c r="AI87" i="15"/>
  <c r="AJ87" i="15" s="1"/>
  <c r="AK87" i="15" s="1"/>
  <c r="AL87" i="15" s="1"/>
  <c r="AM87" i="15" s="1"/>
  <c r="AN87" i="15" s="1"/>
  <c r="AO87" i="15" s="1"/>
  <c r="AP87" i="15" s="1"/>
  <c r="AQ87" i="15" s="1"/>
  <c r="AR87" i="15" s="1"/>
  <c r="AI422" i="15"/>
  <c r="AJ422" i="15" s="1"/>
  <c r="AK422" i="15" s="1"/>
  <c r="AL422" i="15" s="1"/>
  <c r="AM422" i="15" s="1"/>
  <c r="AN422" i="15" s="1"/>
  <c r="AO422" i="15" s="1"/>
  <c r="AP422" i="15" s="1"/>
  <c r="AQ422" i="15" s="1"/>
  <c r="AR422" i="15" s="1"/>
  <c r="AI225" i="15"/>
  <c r="AJ225" i="15" s="1"/>
  <c r="AK225" i="15" s="1"/>
  <c r="AL225" i="15" s="1"/>
  <c r="AM225" i="15" s="1"/>
  <c r="AN225" i="15" s="1"/>
  <c r="AO225" i="15" s="1"/>
  <c r="AP225" i="15" s="1"/>
  <c r="AQ225" i="15" s="1"/>
  <c r="AR225" i="15" s="1"/>
  <c r="AI33" i="15"/>
  <c r="AJ33" i="15" s="1"/>
  <c r="AK33" i="15" s="1"/>
  <c r="AL33" i="15" s="1"/>
  <c r="AM33" i="15" s="1"/>
  <c r="AN33" i="15" s="1"/>
  <c r="AO33" i="15" s="1"/>
  <c r="AP33" i="15" s="1"/>
  <c r="AQ33" i="15" s="1"/>
  <c r="AR33" i="15" s="1"/>
  <c r="AI377" i="15"/>
  <c r="AJ377" i="15" s="1"/>
  <c r="AK377" i="15" s="1"/>
  <c r="AL377" i="15" s="1"/>
  <c r="AM377" i="15" s="1"/>
  <c r="AN377" i="15" s="1"/>
  <c r="AO377" i="15" s="1"/>
  <c r="AP377" i="15" s="1"/>
  <c r="AQ377" i="15" s="1"/>
  <c r="AR377" i="15" s="1"/>
  <c r="AI137" i="15"/>
  <c r="AJ137" i="15" s="1"/>
  <c r="AK137" i="15" s="1"/>
  <c r="AL137" i="15" s="1"/>
  <c r="AM137" i="15" s="1"/>
  <c r="AN137" i="15" s="1"/>
  <c r="AO137" i="15" s="1"/>
  <c r="AP137" i="15" s="1"/>
  <c r="AQ137" i="15" s="1"/>
  <c r="AR137" i="15" s="1"/>
  <c r="AI213" i="15"/>
  <c r="AJ213" i="15" s="1"/>
  <c r="AK213" i="15" s="1"/>
  <c r="AL213" i="15" s="1"/>
  <c r="AM213" i="15" s="1"/>
  <c r="AN213" i="15" s="1"/>
  <c r="AO213" i="15" s="1"/>
  <c r="AP213" i="15" s="1"/>
  <c r="AQ213" i="15" s="1"/>
  <c r="AR213" i="15" s="1"/>
  <c r="AI229" i="15"/>
  <c r="AJ229" i="15" s="1"/>
  <c r="AK229" i="15" s="1"/>
  <c r="AL229" i="15" s="1"/>
  <c r="AM229" i="15" s="1"/>
  <c r="AN229" i="15" s="1"/>
  <c r="AO229" i="15" s="1"/>
  <c r="AP229" i="15" s="1"/>
  <c r="AQ229" i="15" s="1"/>
  <c r="AR229" i="15" s="1"/>
  <c r="AI341" i="15"/>
  <c r="AJ341" i="15" s="1"/>
  <c r="AK341" i="15" s="1"/>
  <c r="AL341" i="15" s="1"/>
  <c r="AM341" i="15" s="1"/>
  <c r="AN341" i="15" s="1"/>
  <c r="AO341" i="15" s="1"/>
  <c r="AP341" i="15" s="1"/>
  <c r="AQ341" i="15" s="1"/>
  <c r="AR341" i="15" s="1"/>
  <c r="AI400" i="15"/>
  <c r="AJ400" i="15" s="1"/>
  <c r="AK400" i="15" s="1"/>
  <c r="AL400" i="15" s="1"/>
  <c r="AM400" i="15" s="1"/>
  <c r="AN400" i="15" s="1"/>
  <c r="AO400" i="15" s="1"/>
  <c r="AP400" i="15" s="1"/>
  <c r="AQ400" i="15" s="1"/>
  <c r="AR400" i="15" s="1"/>
  <c r="AI247" i="15"/>
  <c r="AJ247" i="15" s="1"/>
  <c r="AK247" i="15" s="1"/>
  <c r="AL247" i="15" s="1"/>
  <c r="AM247" i="15" s="1"/>
  <c r="AN247" i="15" s="1"/>
  <c r="AO247" i="15" s="1"/>
  <c r="AP247" i="15" s="1"/>
  <c r="AQ247" i="15" s="1"/>
  <c r="AR247" i="15" s="1"/>
  <c r="AI455" i="15"/>
  <c r="AJ455" i="15" s="1"/>
  <c r="AK455" i="15" s="1"/>
  <c r="AL455" i="15" s="1"/>
  <c r="AM455" i="15" s="1"/>
  <c r="AN455" i="15" s="1"/>
  <c r="AO455" i="15" s="1"/>
  <c r="AP455" i="15" s="1"/>
  <c r="AQ455" i="15" s="1"/>
  <c r="AR455" i="15" s="1"/>
  <c r="AI469" i="15"/>
  <c r="AJ469" i="15" s="1"/>
  <c r="AK469" i="15" s="1"/>
  <c r="AL469" i="15" s="1"/>
  <c r="AM469" i="15" s="1"/>
  <c r="AN469" i="15" s="1"/>
  <c r="AO469" i="15" s="1"/>
  <c r="AP469" i="15" s="1"/>
  <c r="AQ469" i="15" s="1"/>
  <c r="AR469" i="15" s="1"/>
  <c r="AI432" i="15"/>
  <c r="AJ432" i="15" s="1"/>
  <c r="AK432" i="15" s="1"/>
  <c r="AL432" i="15" s="1"/>
  <c r="AM432" i="15" s="1"/>
  <c r="AN432" i="15" s="1"/>
  <c r="AO432" i="15" s="1"/>
  <c r="AP432" i="15" s="1"/>
  <c r="AQ432" i="15" s="1"/>
  <c r="AR432" i="15" s="1"/>
  <c r="AI489" i="15"/>
  <c r="AJ489" i="15" s="1"/>
  <c r="AK489" i="15" s="1"/>
  <c r="AL489" i="15" s="1"/>
  <c r="AM489" i="15" s="1"/>
  <c r="AN489" i="15" s="1"/>
  <c r="AO489" i="15" s="1"/>
  <c r="AP489" i="15" s="1"/>
  <c r="AQ489" i="15" s="1"/>
  <c r="AR489" i="15" s="1"/>
  <c r="AI340" i="15"/>
  <c r="AJ340" i="15" s="1"/>
  <c r="AK340" i="15" s="1"/>
  <c r="AL340" i="15" s="1"/>
  <c r="AM340" i="15" s="1"/>
  <c r="AN340" i="15" s="1"/>
  <c r="AO340" i="15" s="1"/>
  <c r="AP340" i="15" s="1"/>
  <c r="AQ340" i="15" s="1"/>
  <c r="AR340" i="15" s="1"/>
  <c r="AI280" i="15"/>
  <c r="AJ280" i="15" s="1"/>
  <c r="AK280" i="15" s="1"/>
  <c r="AL280" i="15" s="1"/>
  <c r="AM280" i="15" s="1"/>
  <c r="AN280" i="15" s="1"/>
  <c r="AO280" i="15" s="1"/>
  <c r="AP280" i="15" s="1"/>
  <c r="AQ280" i="15" s="1"/>
  <c r="AR280" i="15" s="1"/>
  <c r="AI324" i="15"/>
  <c r="AJ324" i="15" s="1"/>
  <c r="AK324" i="15" s="1"/>
  <c r="AL324" i="15" s="1"/>
  <c r="AM324" i="15" s="1"/>
  <c r="AN324" i="15" s="1"/>
  <c r="AO324" i="15" s="1"/>
  <c r="AP324" i="15" s="1"/>
  <c r="AQ324" i="15" s="1"/>
  <c r="AR324" i="15" s="1"/>
  <c r="AI352" i="15"/>
  <c r="AJ352" i="15" s="1"/>
  <c r="AK352" i="15" s="1"/>
  <c r="AL352" i="15" s="1"/>
  <c r="AM352" i="15" s="1"/>
  <c r="AN352" i="15" s="1"/>
  <c r="AO352" i="15" s="1"/>
  <c r="AP352" i="15" s="1"/>
  <c r="AQ352" i="15" s="1"/>
  <c r="AR352" i="15" s="1"/>
  <c r="AI173" i="15"/>
  <c r="AJ173" i="15" s="1"/>
  <c r="AK173" i="15" s="1"/>
  <c r="AL173" i="15" s="1"/>
  <c r="AM173" i="15" s="1"/>
  <c r="AN173" i="15" s="1"/>
  <c r="AO173" i="15" s="1"/>
  <c r="AP173" i="15" s="1"/>
  <c r="AQ173" i="15" s="1"/>
  <c r="AR173" i="15" s="1"/>
  <c r="AI132" i="15"/>
  <c r="AJ132" i="15" s="1"/>
  <c r="AK132" i="15" s="1"/>
  <c r="AL132" i="15" s="1"/>
  <c r="AM132" i="15" s="1"/>
  <c r="AN132" i="15" s="1"/>
  <c r="AO132" i="15" s="1"/>
  <c r="AP132" i="15" s="1"/>
  <c r="AI449" i="15"/>
  <c r="AJ449" i="15" s="1"/>
  <c r="AK449" i="15" s="1"/>
  <c r="AL449" i="15" s="1"/>
  <c r="AM449" i="15" s="1"/>
  <c r="AN449" i="15" s="1"/>
  <c r="AO449" i="15" s="1"/>
  <c r="AP449" i="15" s="1"/>
  <c r="AQ449" i="15" s="1"/>
  <c r="AR449" i="15" s="1"/>
  <c r="AI131" i="15"/>
  <c r="AJ131" i="15" s="1"/>
  <c r="AK131" i="15" s="1"/>
  <c r="AL131" i="15" s="1"/>
  <c r="AM131" i="15" s="1"/>
  <c r="AN131" i="15" s="1"/>
  <c r="AO131" i="15" s="1"/>
  <c r="AP131" i="15" s="1"/>
  <c r="AQ131" i="15" s="1"/>
  <c r="AR131" i="15" s="1"/>
  <c r="AI443" i="15"/>
  <c r="AJ443" i="15" s="1"/>
  <c r="AK443" i="15" s="1"/>
  <c r="AL443" i="15" s="1"/>
  <c r="AM443" i="15" s="1"/>
  <c r="AN443" i="15" s="1"/>
  <c r="AO443" i="15" s="1"/>
  <c r="AP443" i="15" s="1"/>
  <c r="AQ443" i="15" s="1"/>
  <c r="AR443" i="15" s="1"/>
  <c r="AI63" i="15"/>
  <c r="AJ63" i="15" s="1"/>
  <c r="AK63" i="15" s="1"/>
  <c r="AL63" i="15" s="1"/>
  <c r="AM63" i="15" s="1"/>
  <c r="AN63" i="15" s="1"/>
  <c r="AO63" i="15" s="1"/>
  <c r="AP63" i="15" s="1"/>
  <c r="AQ63" i="15" s="1"/>
  <c r="AR63" i="15" s="1"/>
  <c r="AI370" i="15"/>
  <c r="AJ370" i="15" s="1"/>
  <c r="AK370" i="15" s="1"/>
  <c r="AL370" i="15" s="1"/>
  <c r="AM370" i="15" s="1"/>
  <c r="AN370" i="15" s="1"/>
  <c r="AO370" i="15" s="1"/>
  <c r="AP370" i="15" s="1"/>
  <c r="AQ370" i="15" s="1"/>
  <c r="AR370" i="15" s="1"/>
  <c r="AI70" i="15"/>
  <c r="AJ70" i="15" s="1"/>
  <c r="AK70" i="15" s="1"/>
  <c r="AL70" i="15" s="1"/>
  <c r="AM70" i="15" s="1"/>
  <c r="AN70" i="15" s="1"/>
  <c r="AO70" i="15" s="1"/>
  <c r="AP70" i="15" s="1"/>
  <c r="AQ70" i="15" s="1"/>
  <c r="AR70" i="15" s="1"/>
  <c r="AI158" i="15"/>
  <c r="AJ158" i="15" s="1"/>
  <c r="AK158" i="15" s="1"/>
  <c r="AL158" i="15" s="1"/>
  <c r="AM158" i="15" s="1"/>
  <c r="AN158" i="15" s="1"/>
  <c r="AO158" i="15" s="1"/>
  <c r="AP158" i="15" s="1"/>
  <c r="AQ158" i="15" s="1"/>
  <c r="AR158" i="15" s="1"/>
  <c r="AI282" i="15"/>
  <c r="AJ282" i="15" s="1"/>
  <c r="AK282" i="15" s="1"/>
  <c r="AL282" i="15" s="1"/>
  <c r="AM282" i="15" s="1"/>
  <c r="AN282" i="15" s="1"/>
  <c r="AO282" i="15" s="1"/>
  <c r="AP282" i="15" s="1"/>
  <c r="AQ282" i="15" s="1"/>
  <c r="AR282" i="15" s="1"/>
  <c r="AI219" i="15"/>
  <c r="AJ219" i="15" s="1"/>
  <c r="AK219" i="15" s="1"/>
  <c r="AL219" i="15" s="1"/>
  <c r="AM219" i="15" s="1"/>
  <c r="AN219" i="15" s="1"/>
  <c r="AO219" i="15" s="1"/>
  <c r="AP219" i="15" s="1"/>
  <c r="AQ219" i="15" s="1"/>
  <c r="AR219" i="15" s="1"/>
  <c r="AI268" i="15"/>
  <c r="AJ268" i="15" s="1"/>
  <c r="AK268" i="15" s="1"/>
  <c r="AL268" i="15" s="1"/>
  <c r="AM268" i="15" s="1"/>
  <c r="AN268" i="15" s="1"/>
  <c r="AO268" i="15" s="1"/>
  <c r="AP268" i="15" s="1"/>
  <c r="AQ268" i="15" s="1"/>
  <c r="AR268" i="15" s="1"/>
  <c r="AI202" i="15"/>
  <c r="AJ202" i="15" s="1"/>
  <c r="AK202" i="15" s="1"/>
  <c r="AL202" i="15" s="1"/>
  <c r="AM202" i="15" s="1"/>
  <c r="AN202" i="15" s="1"/>
  <c r="AO202" i="15" s="1"/>
  <c r="AP202" i="15" s="1"/>
  <c r="AQ202" i="15" s="1"/>
  <c r="AR202" i="15" s="1"/>
  <c r="AI170" i="15"/>
  <c r="AJ170" i="15" s="1"/>
  <c r="AK170" i="15" s="1"/>
  <c r="AL170" i="15" s="1"/>
  <c r="AM170" i="15" s="1"/>
  <c r="AN170" i="15" s="1"/>
  <c r="AO170" i="15" s="1"/>
  <c r="AP170" i="15" s="1"/>
  <c r="AQ170" i="15" s="1"/>
  <c r="AR170" i="15" s="1"/>
  <c r="AI462" i="15"/>
  <c r="AJ462" i="15" s="1"/>
  <c r="AK462" i="15" s="1"/>
  <c r="AL462" i="15" s="1"/>
  <c r="AM462" i="15" s="1"/>
  <c r="AN462" i="15" s="1"/>
  <c r="AO462" i="15" s="1"/>
  <c r="AP462" i="15" s="1"/>
  <c r="AQ462" i="15" s="1"/>
  <c r="AR462" i="15" s="1"/>
  <c r="AI235" i="15"/>
  <c r="AJ235" i="15" s="1"/>
  <c r="AK235" i="15" s="1"/>
  <c r="AL235" i="15" s="1"/>
  <c r="AM235" i="15" s="1"/>
  <c r="AN235" i="15" s="1"/>
  <c r="AO235" i="15" s="1"/>
  <c r="AP235" i="15" s="1"/>
  <c r="AQ235" i="15" s="1"/>
  <c r="AR235" i="15" s="1"/>
  <c r="AI249" i="15"/>
  <c r="AJ249" i="15" s="1"/>
  <c r="AK249" i="15" s="1"/>
  <c r="AL249" i="15" s="1"/>
  <c r="AM249" i="15" s="1"/>
  <c r="AN249" i="15" s="1"/>
  <c r="AO249" i="15" s="1"/>
  <c r="AP249" i="15" s="1"/>
  <c r="AQ249" i="15" s="1"/>
  <c r="AR249" i="15" s="1"/>
  <c r="AI110" i="15"/>
  <c r="AJ110" i="15" s="1"/>
  <c r="AK110" i="15" s="1"/>
  <c r="AL110" i="15" s="1"/>
  <c r="AM110" i="15" s="1"/>
  <c r="AN110" i="15" s="1"/>
  <c r="AO110" i="15" s="1"/>
  <c r="AP110" i="15" s="1"/>
  <c r="AQ110" i="15" s="1"/>
  <c r="AR110" i="15" s="1"/>
  <c r="AI355" i="15"/>
  <c r="AJ355" i="15" s="1"/>
  <c r="AK355" i="15" s="1"/>
  <c r="AL355" i="15" s="1"/>
  <c r="AM355" i="15" s="1"/>
  <c r="AN355" i="15" s="1"/>
  <c r="AO355" i="15" s="1"/>
  <c r="AP355" i="15" s="1"/>
  <c r="AQ355" i="15" s="1"/>
  <c r="AR355" i="15" s="1"/>
  <c r="AI243" i="15"/>
  <c r="AJ243" i="15" s="1"/>
  <c r="AK243" i="15" s="1"/>
  <c r="AL243" i="15" s="1"/>
  <c r="AM243" i="15" s="1"/>
  <c r="AN243" i="15" s="1"/>
  <c r="AO243" i="15" s="1"/>
  <c r="AP243" i="15" s="1"/>
  <c r="AQ243" i="15" s="1"/>
  <c r="AR243" i="15" s="1"/>
  <c r="AI129" i="15"/>
  <c r="AJ129" i="15" s="1"/>
  <c r="AK129" i="15" s="1"/>
  <c r="AL129" i="15" s="1"/>
  <c r="AM129" i="15" s="1"/>
  <c r="AN129" i="15" s="1"/>
  <c r="AO129" i="15" s="1"/>
  <c r="AP129" i="15" s="1"/>
  <c r="AQ129" i="15" s="1"/>
  <c r="AR129" i="15" s="1"/>
  <c r="AI28" i="15"/>
  <c r="AJ28" i="15" s="1"/>
  <c r="AK28" i="15" s="1"/>
  <c r="AL28" i="15" s="1"/>
  <c r="AM28" i="15" s="1"/>
  <c r="AN28" i="15" s="1"/>
  <c r="AO28" i="15" s="1"/>
  <c r="AP28" i="15" s="1"/>
  <c r="AQ28" i="15" s="1"/>
  <c r="AR28" i="15" s="1"/>
  <c r="AI379" i="15"/>
  <c r="AJ379" i="15" s="1"/>
  <c r="AK379" i="15" s="1"/>
  <c r="AL379" i="15" s="1"/>
  <c r="AM379" i="15" s="1"/>
  <c r="AN379" i="15" s="1"/>
  <c r="AO379" i="15" s="1"/>
  <c r="AP379" i="15" s="1"/>
  <c r="AQ379" i="15" s="1"/>
  <c r="AR379" i="15" s="1"/>
  <c r="AI17" i="15"/>
  <c r="AJ17" i="15" s="1"/>
  <c r="AK17" i="15" s="1"/>
  <c r="AL17" i="15" s="1"/>
  <c r="AM17" i="15" s="1"/>
  <c r="AN17" i="15" s="1"/>
  <c r="AO17" i="15" s="1"/>
  <c r="AP17" i="15" s="1"/>
  <c r="AI144" i="15"/>
  <c r="AJ144" i="15" s="1"/>
  <c r="AK144" i="15" s="1"/>
  <c r="AL144" i="15" s="1"/>
  <c r="AM144" i="15" s="1"/>
  <c r="AN144" i="15" s="1"/>
  <c r="AO144" i="15" s="1"/>
  <c r="AP144" i="15" s="1"/>
  <c r="AQ144" i="15" s="1"/>
  <c r="AR144" i="15" s="1"/>
  <c r="AI257" i="15"/>
  <c r="AJ257" i="15" s="1"/>
  <c r="AK257" i="15" s="1"/>
  <c r="AL257" i="15" s="1"/>
  <c r="AM257" i="15" s="1"/>
  <c r="AN257" i="15" s="1"/>
  <c r="AO257" i="15" s="1"/>
  <c r="AP257" i="15" s="1"/>
  <c r="AQ257" i="15" s="1"/>
  <c r="AR257" i="15" s="1"/>
  <c r="AI165" i="15"/>
  <c r="AJ165" i="15" s="1"/>
  <c r="AK165" i="15" s="1"/>
  <c r="AL165" i="15" s="1"/>
  <c r="AM165" i="15" s="1"/>
  <c r="AN165" i="15" s="1"/>
  <c r="AO165" i="15" s="1"/>
  <c r="AP165" i="15" s="1"/>
  <c r="AQ165" i="15" s="1"/>
  <c r="AR165" i="15" s="1"/>
  <c r="AI407" i="15"/>
  <c r="AJ407" i="15" s="1"/>
  <c r="AK407" i="15" s="1"/>
  <c r="AL407" i="15" s="1"/>
  <c r="AM407" i="15" s="1"/>
  <c r="AN407" i="15" s="1"/>
  <c r="AO407" i="15" s="1"/>
  <c r="AP407" i="15" s="1"/>
  <c r="AQ407" i="15" s="1"/>
  <c r="AR407" i="15" s="1"/>
  <c r="AI306" i="15"/>
  <c r="AJ306" i="15" s="1"/>
  <c r="AK306" i="15" s="1"/>
  <c r="AL306" i="15" s="1"/>
  <c r="AM306" i="15" s="1"/>
  <c r="AN306" i="15" s="1"/>
  <c r="AO306" i="15" s="1"/>
  <c r="AP306" i="15" s="1"/>
  <c r="AQ306" i="15" s="1"/>
  <c r="AR306" i="15" s="1"/>
  <c r="AI192" i="15"/>
  <c r="AJ192" i="15" s="1"/>
  <c r="AK192" i="15" s="1"/>
  <c r="AL192" i="15" s="1"/>
  <c r="AM192" i="15" s="1"/>
  <c r="AN192" i="15" s="1"/>
  <c r="AO192" i="15" s="1"/>
  <c r="AP192" i="15" s="1"/>
  <c r="AQ192" i="15" s="1"/>
  <c r="AR192" i="15" s="1"/>
  <c r="AI272" i="15"/>
  <c r="AJ272" i="15" s="1"/>
  <c r="AK272" i="15" s="1"/>
  <c r="AL272" i="15" s="1"/>
  <c r="AM272" i="15" s="1"/>
  <c r="AN272" i="15" s="1"/>
  <c r="AO272" i="15" s="1"/>
  <c r="AP272" i="15" s="1"/>
  <c r="AQ272" i="15" s="1"/>
  <c r="AR272" i="15" s="1"/>
  <c r="AI295" i="15"/>
  <c r="AJ295" i="15" s="1"/>
  <c r="AK295" i="15" s="1"/>
  <c r="AL295" i="15" s="1"/>
  <c r="AM295" i="15" s="1"/>
  <c r="AN295" i="15" s="1"/>
  <c r="AO295" i="15" s="1"/>
  <c r="AP295" i="15" s="1"/>
  <c r="AQ295" i="15" s="1"/>
  <c r="AR295" i="15" s="1"/>
  <c r="AI163" i="15"/>
  <c r="AJ163" i="15" s="1"/>
  <c r="AK163" i="15" s="1"/>
  <c r="AL163" i="15" s="1"/>
  <c r="AM163" i="15" s="1"/>
  <c r="AN163" i="15" s="1"/>
  <c r="AO163" i="15" s="1"/>
  <c r="AP163" i="15" s="1"/>
  <c r="AQ163" i="15" s="1"/>
  <c r="AR163" i="15" s="1"/>
  <c r="AI283" i="15"/>
  <c r="AJ283" i="15" s="1"/>
  <c r="AK283" i="15" s="1"/>
  <c r="AL283" i="15" s="1"/>
  <c r="AM283" i="15" s="1"/>
  <c r="AN283" i="15" s="1"/>
  <c r="AO283" i="15" s="1"/>
  <c r="AP283" i="15" s="1"/>
  <c r="AQ283" i="15" s="1"/>
  <c r="AR283" i="15" s="1"/>
  <c r="AI134" i="15"/>
  <c r="AJ134" i="15" s="1"/>
  <c r="AK134" i="15" s="1"/>
  <c r="AL134" i="15" s="1"/>
  <c r="AM134" i="15" s="1"/>
  <c r="AN134" i="15" s="1"/>
  <c r="AO134" i="15" s="1"/>
  <c r="AP134" i="15" s="1"/>
  <c r="AQ134" i="15" s="1"/>
  <c r="AR134" i="15" s="1"/>
  <c r="AI467" i="15"/>
  <c r="AJ467" i="15" s="1"/>
  <c r="AK467" i="15" s="1"/>
  <c r="AL467" i="15" s="1"/>
  <c r="AM467" i="15" s="1"/>
  <c r="AN467" i="15" s="1"/>
  <c r="AO467" i="15" s="1"/>
  <c r="AP467" i="15" s="1"/>
  <c r="AQ467" i="15" s="1"/>
  <c r="AR467" i="15" s="1"/>
  <c r="AI153" i="15"/>
  <c r="AJ153" i="15" s="1"/>
  <c r="AK153" i="15" s="1"/>
  <c r="AL153" i="15" s="1"/>
  <c r="AM153" i="15" s="1"/>
  <c r="AN153" i="15" s="1"/>
  <c r="AO153" i="15" s="1"/>
  <c r="AP153" i="15" s="1"/>
  <c r="AQ153" i="15" s="1"/>
  <c r="AR153" i="15" s="1"/>
  <c r="AI486" i="15"/>
  <c r="AJ486" i="15" s="1"/>
  <c r="AK486" i="15" s="1"/>
  <c r="AL486" i="15" s="1"/>
  <c r="AM486" i="15" s="1"/>
  <c r="AN486" i="15" s="1"/>
  <c r="AO486" i="15" s="1"/>
  <c r="AP486" i="15" s="1"/>
  <c r="AQ486" i="15" s="1"/>
  <c r="AR486" i="15" s="1"/>
  <c r="AI346" i="15"/>
  <c r="AJ346" i="15" s="1"/>
  <c r="AK346" i="15" s="1"/>
  <c r="AL346" i="15" s="1"/>
  <c r="AM346" i="15" s="1"/>
  <c r="AN346" i="15" s="1"/>
  <c r="AO346" i="15" s="1"/>
  <c r="AP346" i="15" s="1"/>
  <c r="AI60" i="15"/>
  <c r="AJ60" i="15" s="1"/>
  <c r="AK60" i="15" s="1"/>
  <c r="AL60" i="15" s="1"/>
  <c r="AM60" i="15" s="1"/>
  <c r="AN60" i="15" s="1"/>
  <c r="AO60" i="15" s="1"/>
  <c r="AP60" i="15" s="1"/>
  <c r="AQ60" i="15" s="1"/>
  <c r="AR60" i="15" s="1"/>
  <c r="AI141" i="15"/>
  <c r="AJ141" i="15" s="1"/>
  <c r="AK141" i="15" s="1"/>
  <c r="AL141" i="15" s="1"/>
  <c r="AM141" i="15" s="1"/>
  <c r="AN141" i="15" s="1"/>
  <c r="AO141" i="15" s="1"/>
  <c r="AP141" i="15" s="1"/>
  <c r="AQ141" i="15" s="1"/>
  <c r="AR141" i="15" s="1"/>
  <c r="AI477" i="15"/>
  <c r="AJ477" i="15" s="1"/>
  <c r="AK477" i="15" s="1"/>
  <c r="AL477" i="15" s="1"/>
  <c r="AM477" i="15" s="1"/>
  <c r="AN477" i="15" s="1"/>
  <c r="AO477" i="15" s="1"/>
  <c r="AP477" i="15" s="1"/>
  <c r="AQ477" i="15" s="1"/>
  <c r="AR477" i="15" s="1"/>
  <c r="AI102" i="15"/>
  <c r="AJ102" i="15" s="1"/>
  <c r="AK102" i="15" s="1"/>
  <c r="AL102" i="15" s="1"/>
  <c r="AM102" i="15" s="1"/>
  <c r="AN102" i="15" s="1"/>
  <c r="AO102" i="15" s="1"/>
  <c r="AP102" i="15" s="1"/>
  <c r="AQ102" i="15" s="1"/>
  <c r="AR102" i="15" s="1"/>
  <c r="AI342" i="15"/>
  <c r="AJ342" i="15" s="1"/>
  <c r="AK342" i="15" s="1"/>
  <c r="AL342" i="15" s="1"/>
  <c r="AM342" i="15" s="1"/>
  <c r="AN342" i="15" s="1"/>
  <c r="AO342" i="15" s="1"/>
  <c r="AP342" i="15" s="1"/>
  <c r="AQ342" i="15" s="1"/>
  <c r="AR342" i="15" s="1"/>
  <c r="AI23" i="15"/>
  <c r="AJ23" i="15" s="1"/>
  <c r="AK23" i="15" s="1"/>
  <c r="AL23" i="15" s="1"/>
  <c r="AM23" i="15" s="1"/>
  <c r="AN23" i="15" s="1"/>
  <c r="AO23" i="15" s="1"/>
  <c r="AP23" i="15" s="1"/>
  <c r="AQ23" i="15" s="1"/>
  <c r="AR23" i="15" s="1"/>
  <c r="AI227" i="15"/>
  <c r="AJ227" i="15" s="1"/>
  <c r="AK227" i="15" s="1"/>
  <c r="AL227" i="15" s="1"/>
  <c r="AM227" i="15" s="1"/>
  <c r="AN227" i="15" s="1"/>
  <c r="AO227" i="15" s="1"/>
  <c r="AP227" i="15" s="1"/>
  <c r="AQ227" i="15" s="1"/>
  <c r="AR227" i="15" s="1"/>
  <c r="AI284" i="15"/>
  <c r="AJ284" i="15" s="1"/>
  <c r="AK284" i="15" s="1"/>
  <c r="AL284" i="15" s="1"/>
  <c r="AM284" i="15" s="1"/>
  <c r="AN284" i="15" s="1"/>
  <c r="AO284" i="15" s="1"/>
  <c r="AP284" i="15" s="1"/>
  <c r="AQ284" i="15" s="1"/>
  <c r="AR284" i="15" s="1"/>
  <c r="AI149" i="15"/>
  <c r="AJ149" i="15" s="1"/>
  <c r="AK149" i="15" s="1"/>
  <c r="AL149" i="15" s="1"/>
  <c r="AM149" i="15" s="1"/>
  <c r="AN149" i="15" s="1"/>
  <c r="AO149" i="15" s="1"/>
  <c r="AP149" i="15" s="1"/>
  <c r="AQ149" i="15" s="1"/>
  <c r="AR149" i="15" s="1"/>
  <c r="AI445" i="15"/>
  <c r="AJ445" i="15" s="1"/>
  <c r="AK445" i="15" s="1"/>
  <c r="AL445" i="15" s="1"/>
  <c r="AM445" i="15" s="1"/>
  <c r="AN445" i="15" s="1"/>
  <c r="AO445" i="15" s="1"/>
  <c r="AP445" i="15" s="1"/>
  <c r="AQ445" i="15" s="1"/>
  <c r="AR445" i="15" s="1"/>
  <c r="AI10" i="15"/>
  <c r="AJ10" i="15" s="1"/>
  <c r="AK10" i="15" s="1"/>
  <c r="AL10" i="15" s="1"/>
  <c r="AM10" i="15" s="1"/>
  <c r="AN10" i="15" s="1"/>
  <c r="AO10" i="15" s="1"/>
  <c r="AP10" i="15" s="1"/>
  <c r="AQ10" i="15" s="1"/>
  <c r="AR10" i="15" s="1"/>
  <c r="AI391" i="15"/>
  <c r="AJ391" i="15" s="1"/>
  <c r="AK391" i="15" s="1"/>
  <c r="AL391" i="15" s="1"/>
  <c r="AM391" i="15" s="1"/>
  <c r="AN391" i="15" s="1"/>
  <c r="AO391" i="15" s="1"/>
  <c r="AP391" i="15" s="1"/>
  <c r="AQ391" i="15" s="1"/>
  <c r="AR391" i="15" s="1"/>
  <c r="AI468" i="15"/>
  <c r="AJ468" i="15" s="1"/>
  <c r="AK468" i="15" s="1"/>
  <c r="AL468" i="15" s="1"/>
  <c r="AM468" i="15" s="1"/>
  <c r="AN468" i="15" s="1"/>
  <c r="AO468" i="15" s="1"/>
  <c r="AP468" i="15" s="1"/>
  <c r="AQ468" i="15" s="1"/>
  <c r="AR468" i="15" s="1"/>
  <c r="AI195" i="15"/>
  <c r="AJ195" i="15" s="1"/>
  <c r="AK195" i="15" s="1"/>
  <c r="AL195" i="15" s="1"/>
  <c r="AM195" i="15" s="1"/>
  <c r="AN195" i="15" s="1"/>
  <c r="AO195" i="15" s="1"/>
  <c r="AP195" i="15" s="1"/>
  <c r="AQ195" i="15" s="1"/>
  <c r="AR195" i="15" s="1"/>
  <c r="AI201" i="15"/>
  <c r="AJ201" i="15" s="1"/>
  <c r="AK201" i="15" s="1"/>
  <c r="AL201" i="15" s="1"/>
  <c r="AM201" i="15" s="1"/>
  <c r="AN201" i="15" s="1"/>
  <c r="AO201" i="15" s="1"/>
  <c r="AP201" i="15" s="1"/>
  <c r="AQ201" i="15" s="1"/>
  <c r="AR201" i="15" s="1"/>
  <c r="AI65" i="15"/>
  <c r="AJ65" i="15" s="1"/>
  <c r="AK65" i="15" s="1"/>
  <c r="AL65" i="15" s="1"/>
  <c r="AM65" i="15" s="1"/>
  <c r="AN65" i="15" s="1"/>
  <c r="AO65" i="15" s="1"/>
  <c r="AP65" i="15" s="1"/>
  <c r="AQ65" i="15" s="1"/>
  <c r="AR65" i="15" s="1"/>
  <c r="AI458" i="15"/>
  <c r="AJ458" i="15" s="1"/>
  <c r="AK458" i="15" s="1"/>
  <c r="AL458" i="15" s="1"/>
  <c r="AM458" i="15" s="1"/>
  <c r="AN458" i="15" s="1"/>
  <c r="AO458" i="15" s="1"/>
  <c r="AP458" i="15" s="1"/>
  <c r="AQ458" i="15" s="1"/>
  <c r="AR458" i="15" s="1"/>
  <c r="AI465" i="15"/>
  <c r="AJ465" i="15" s="1"/>
  <c r="AK465" i="15" s="1"/>
  <c r="AL465" i="15" s="1"/>
  <c r="AM465" i="15" s="1"/>
  <c r="AN465" i="15" s="1"/>
  <c r="AO465" i="15" s="1"/>
  <c r="AP465" i="15" s="1"/>
  <c r="AQ465" i="15" s="1"/>
  <c r="AR465" i="15" s="1"/>
  <c r="AI130" i="15"/>
  <c r="AJ130" i="15" s="1"/>
  <c r="AK130" i="15" s="1"/>
  <c r="AL130" i="15" s="1"/>
  <c r="AM130" i="15" s="1"/>
  <c r="AN130" i="15" s="1"/>
  <c r="AO130" i="15" s="1"/>
  <c r="AP130" i="15" s="1"/>
  <c r="AQ130" i="15" s="1"/>
  <c r="AR130" i="15" s="1"/>
  <c r="AI217" i="15"/>
  <c r="AJ217" i="15" s="1"/>
  <c r="AK217" i="15" s="1"/>
  <c r="AL217" i="15" s="1"/>
  <c r="AM217" i="15" s="1"/>
  <c r="AN217" i="15" s="1"/>
  <c r="AO217" i="15" s="1"/>
  <c r="AP217" i="15" s="1"/>
  <c r="AQ217" i="15" s="1"/>
  <c r="AR217" i="15" s="1"/>
  <c r="AI281" i="15"/>
  <c r="AJ281" i="15" s="1"/>
  <c r="AK281" i="15" s="1"/>
  <c r="AL281" i="15" s="1"/>
  <c r="AM281" i="15" s="1"/>
  <c r="AN281" i="15" s="1"/>
  <c r="AO281" i="15" s="1"/>
  <c r="AP281" i="15" s="1"/>
  <c r="AQ281" i="15" s="1"/>
  <c r="AR281" i="15" s="1"/>
  <c r="AI420" i="15"/>
  <c r="AJ420" i="15" s="1"/>
  <c r="AK420" i="15" s="1"/>
  <c r="AL420" i="15" s="1"/>
  <c r="AM420" i="15" s="1"/>
  <c r="AN420" i="15" s="1"/>
  <c r="AO420" i="15" s="1"/>
  <c r="AP420" i="15" s="1"/>
  <c r="AQ420" i="15" s="1"/>
  <c r="AR420" i="15" s="1"/>
  <c r="AI311" i="15"/>
  <c r="AJ311" i="15" s="1"/>
  <c r="AK311" i="15" s="1"/>
  <c r="AL311" i="15" s="1"/>
  <c r="AM311" i="15" s="1"/>
  <c r="AN311" i="15" s="1"/>
  <c r="AO311" i="15" s="1"/>
  <c r="AP311" i="15" s="1"/>
  <c r="AQ311" i="15" s="1"/>
  <c r="AR311" i="15" s="1"/>
  <c r="AJ93" i="15"/>
  <c r="AK93" i="15" s="1"/>
  <c r="AL93" i="15" s="1"/>
  <c r="AM93" i="15" s="1"/>
  <c r="AN93" i="15" s="1"/>
  <c r="AO93" i="15" s="1"/>
  <c r="AP93" i="15" s="1"/>
  <c r="AQ93" i="15" s="1"/>
  <c r="AR93" i="15" s="1"/>
  <c r="AI366" i="15"/>
  <c r="AJ366" i="15" s="1"/>
  <c r="AK366" i="15" s="1"/>
  <c r="AL366" i="15" s="1"/>
  <c r="AM366" i="15" s="1"/>
  <c r="AN366" i="15" s="1"/>
  <c r="AO366" i="15" s="1"/>
  <c r="AP366" i="15" s="1"/>
  <c r="AQ366" i="15" s="1"/>
  <c r="AR366" i="15" s="1"/>
  <c r="AI446" i="15"/>
  <c r="AJ446" i="15" s="1"/>
  <c r="AK446" i="15" s="1"/>
  <c r="AL446" i="15" s="1"/>
  <c r="AM446" i="15" s="1"/>
  <c r="AN446" i="15" s="1"/>
  <c r="AO446" i="15" s="1"/>
  <c r="AP446" i="15" s="1"/>
  <c r="AQ446" i="15" s="1"/>
  <c r="AR446" i="15" s="1"/>
  <c r="AI440" i="15"/>
  <c r="AJ440" i="15" s="1"/>
  <c r="AK440" i="15" s="1"/>
  <c r="AL440" i="15" s="1"/>
  <c r="AM440" i="15" s="1"/>
  <c r="AN440" i="15" s="1"/>
  <c r="AO440" i="15" s="1"/>
  <c r="AP440" i="15" s="1"/>
  <c r="AQ440" i="15" s="1"/>
  <c r="AR440" i="15" s="1"/>
  <c r="AI73" i="15"/>
  <c r="AJ73" i="15" s="1"/>
  <c r="AK73" i="15" s="1"/>
  <c r="AL73" i="15" s="1"/>
  <c r="AM73" i="15" s="1"/>
  <c r="AN73" i="15" s="1"/>
  <c r="AO73" i="15" s="1"/>
  <c r="AP73" i="15" s="1"/>
  <c r="AQ73" i="15" s="1"/>
  <c r="AR73" i="15" s="1"/>
  <c r="AI117" i="15"/>
  <c r="AJ117" i="15" s="1"/>
  <c r="AK117" i="15" s="1"/>
  <c r="AL117" i="15" s="1"/>
  <c r="AM117" i="15" s="1"/>
  <c r="AN117" i="15" s="1"/>
  <c r="AO117" i="15" s="1"/>
  <c r="AP117" i="15" s="1"/>
  <c r="AQ117" i="15" s="1"/>
  <c r="AR117" i="15" s="1"/>
  <c r="AI224" i="15"/>
  <c r="AJ224" i="15" s="1"/>
  <c r="AK224" i="15" s="1"/>
  <c r="AL224" i="15" s="1"/>
  <c r="AM224" i="15" s="1"/>
  <c r="AN224" i="15" s="1"/>
  <c r="AO224" i="15" s="1"/>
  <c r="AP224" i="15" s="1"/>
  <c r="AQ224" i="15" s="1"/>
  <c r="AR224" i="15" s="1"/>
  <c r="AI412" i="15"/>
  <c r="AJ412" i="15" s="1"/>
  <c r="AK412" i="15" s="1"/>
  <c r="AL412" i="15" s="1"/>
  <c r="AM412" i="15" s="1"/>
  <c r="AN412" i="15" s="1"/>
  <c r="AO412" i="15" s="1"/>
  <c r="AP412" i="15" s="1"/>
  <c r="AQ412" i="15" s="1"/>
  <c r="AR412" i="15" s="1"/>
  <c r="AI343" i="15"/>
  <c r="AJ343" i="15" s="1"/>
  <c r="AK343" i="15" s="1"/>
  <c r="AL343" i="15" s="1"/>
  <c r="AM343" i="15" s="1"/>
  <c r="AN343" i="15" s="1"/>
  <c r="AO343" i="15" s="1"/>
  <c r="AP343" i="15" s="1"/>
  <c r="AQ343" i="15" s="1"/>
  <c r="AR343" i="15" s="1"/>
  <c r="AI108" i="15"/>
  <c r="AJ108" i="15" s="1"/>
  <c r="AK108" i="15" s="1"/>
  <c r="AL108" i="15" s="1"/>
  <c r="AM108" i="15" s="1"/>
  <c r="AN108" i="15" s="1"/>
  <c r="AO108" i="15" s="1"/>
  <c r="AP108" i="15" s="1"/>
  <c r="AQ108" i="15" s="1"/>
  <c r="AR108" i="15" s="1"/>
  <c r="AI161" i="15"/>
  <c r="AJ161" i="15" s="1"/>
  <c r="AK161" i="15" s="1"/>
  <c r="AL161" i="15" s="1"/>
  <c r="AM161" i="15" s="1"/>
  <c r="AN161" i="15" s="1"/>
  <c r="AO161" i="15" s="1"/>
  <c r="AP161" i="15" s="1"/>
  <c r="AQ161" i="15" s="1"/>
  <c r="AR161" i="15" s="1"/>
  <c r="AI394" i="15"/>
  <c r="AJ394" i="15" s="1"/>
  <c r="AK394" i="15" s="1"/>
  <c r="AL394" i="15" s="1"/>
  <c r="AM394" i="15" s="1"/>
  <c r="AN394" i="15" s="1"/>
  <c r="AO394" i="15" s="1"/>
  <c r="AP394" i="15" s="1"/>
  <c r="AQ394" i="15" s="1"/>
  <c r="AR394" i="15" s="1"/>
  <c r="AI52" i="15"/>
  <c r="AJ52" i="15" s="1"/>
  <c r="AK52" i="15" s="1"/>
  <c r="AL52" i="15" s="1"/>
  <c r="AM52" i="15" s="1"/>
  <c r="AN52" i="15" s="1"/>
  <c r="AO52" i="15" s="1"/>
  <c r="AP52" i="15" s="1"/>
  <c r="AQ52" i="15" s="1"/>
  <c r="AR52" i="15" s="1"/>
  <c r="AI416" i="15"/>
  <c r="AJ416" i="15" s="1"/>
  <c r="AK416" i="15" s="1"/>
  <c r="AL416" i="15" s="1"/>
  <c r="AM416" i="15" s="1"/>
  <c r="AN416" i="15" s="1"/>
  <c r="AO416" i="15" s="1"/>
  <c r="AP416" i="15" s="1"/>
  <c r="AQ416" i="15" s="1"/>
  <c r="AR416" i="15" s="1"/>
  <c r="AI297" i="15"/>
  <c r="AJ297" i="15" s="1"/>
  <c r="AK297" i="15" s="1"/>
  <c r="AL297" i="15" s="1"/>
  <c r="AM297" i="15" s="1"/>
  <c r="AN297" i="15" s="1"/>
  <c r="AO297" i="15" s="1"/>
  <c r="AP297" i="15" s="1"/>
  <c r="AQ297" i="15" s="1"/>
  <c r="AR297" i="15" s="1"/>
  <c r="AI53" i="15"/>
  <c r="AJ53" i="15" s="1"/>
  <c r="AK53" i="15" s="1"/>
  <c r="AL53" i="15" s="1"/>
  <c r="AM53" i="15" s="1"/>
  <c r="AN53" i="15" s="1"/>
  <c r="AO53" i="15" s="1"/>
  <c r="AP53" i="15" s="1"/>
  <c r="AQ53" i="15" s="1"/>
  <c r="AR53" i="15" s="1"/>
  <c r="AI231" i="15"/>
  <c r="AJ231" i="15" s="1"/>
  <c r="AK231" i="15" s="1"/>
  <c r="AL231" i="15" s="1"/>
  <c r="AM231" i="15" s="1"/>
  <c r="AN231" i="15" s="1"/>
  <c r="AO231" i="15" s="1"/>
  <c r="AP231" i="15" s="1"/>
  <c r="AQ231" i="15" s="1"/>
  <c r="AR231" i="15" s="1"/>
  <c r="AI83" i="15"/>
  <c r="AJ83" i="15" s="1"/>
  <c r="AK83" i="15" s="1"/>
  <c r="AL83" i="15" s="1"/>
  <c r="AM83" i="15" s="1"/>
  <c r="AN83" i="15" s="1"/>
  <c r="AO83" i="15" s="1"/>
  <c r="AP83" i="15" s="1"/>
  <c r="AQ83" i="15" s="1"/>
  <c r="AR83" i="15" s="1"/>
  <c r="AI250" i="15"/>
  <c r="AJ250" i="15" s="1"/>
  <c r="AK250" i="15" s="1"/>
  <c r="AL250" i="15" s="1"/>
  <c r="AM250" i="15" s="1"/>
  <c r="AN250" i="15" s="1"/>
  <c r="AO250" i="15" s="1"/>
  <c r="AP250" i="15" s="1"/>
  <c r="AQ250" i="15" s="1"/>
  <c r="AR250" i="15" s="1"/>
  <c r="AI373" i="15"/>
  <c r="AJ373" i="15" s="1"/>
  <c r="AK373" i="15" s="1"/>
  <c r="AL373" i="15" s="1"/>
  <c r="AM373" i="15" s="1"/>
  <c r="AN373" i="15" s="1"/>
  <c r="AO373" i="15" s="1"/>
  <c r="AP373" i="15" s="1"/>
  <c r="AQ373" i="15" s="1"/>
  <c r="AR373" i="15" s="1"/>
  <c r="AI321" i="15"/>
  <c r="AJ321" i="15" s="1"/>
  <c r="AK321" i="15" s="1"/>
  <c r="AL321" i="15" s="1"/>
  <c r="AM321" i="15" s="1"/>
  <c r="AN321" i="15" s="1"/>
  <c r="AO321" i="15" s="1"/>
  <c r="AP321" i="15" s="1"/>
  <c r="AQ321" i="15" s="1"/>
  <c r="AR321" i="15" s="1"/>
  <c r="AI276" i="15"/>
  <c r="AJ276" i="15" s="1"/>
  <c r="AK276" i="15" s="1"/>
  <c r="AL276" i="15" s="1"/>
  <c r="AM276" i="15" s="1"/>
  <c r="AN276" i="15" s="1"/>
  <c r="AO276" i="15" s="1"/>
  <c r="AP276" i="15" s="1"/>
  <c r="AQ276" i="15" s="1"/>
  <c r="AR276" i="15" s="1"/>
  <c r="AI96" i="15"/>
  <c r="AJ96" i="15" s="1"/>
  <c r="AK96" i="15" s="1"/>
  <c r="AL96" i="15" s="1"/>
  <c r="AM96" i="15" s="1"/>
  <c r="AN96" i="15" s="1"/>
  <c r="AO96" i="15" s="1"/>
  <c r="AP96" i="15" s="1"/>
  <c r="AQ96" i="15" s="1"/>
  <c r="AR96" i="15" s="1"/>
  <c r="AI439" i="15"/>
  <c r="AJ439" i="15" s="1"/>
  <c r="AK439" i="15" s="1"/>
  <c r="AL439" i="15" s="1"/>
  <c r="AM439" i="15" s="1"/>
  <c r="AN439" i="15" s="1"/>
  <c r="AO439" i="15" s="1"/>
  <c r="AP439" i="15" s="1"/>
  <c r="AQ439" i="15" s="1"/>
  <c r="AR439" i="15" s="1"/>
  <c r="AI109" i="15"/>
  <c r="AJ109" i="15" s="1"/>
  <c r="AK109" i="15" s="1"/>
  <c r="AL109" i="15" s="1"/>
  <c r="AM109" i="15" s="1"/>
  <c r="AN109" i="15" s="1"/>
  <c r="AO109" i="15" s="1"/>
  <c r="AP109" i="15" s="1"/>
  <c r="AQ109" i="15" s="1"/>
  <c r="AR109" i="15" s="1"/>
  <c r="AI21" i="15"/>
  <c r="AJ21" i="15" s="1"/>
  <c r="AK21" i="15" s="1"/>
  <c r="AL21" i="15" s="1"/>
  <c r="AM21" i="15" s="1"/>
  <c r="AN21" i="15" s="1"/>
  <c r="AO21" i="15" s="1"/>
  <c r="AP21" i="15" s="1"/>
  <c r="AQ21" i="15" s="1"/>
  <c r="AR21" i="15" s="1"/>
  <c r="AI435" i="15"/>
  <c r="AJ435" i="15" s="1"/>
  <c r="AK435" i="15" s="1"/>
  <c r="AL435" i="15" s="1"/>
  <c r="AM435" i="15" s="1"/>
  <c r="AN435" i="15" s="1"/>
  <c r="AO435" i="15" s="1"/>
  <c r="AP435" i="15" s="1"/>
  <c r="AQ435" i="15" s="1"/>
  <c r="AR435" i="15" s="1"/>
  <c r="AI426" i="15"/>
  <c r="AJ426" i="15" s="1"/>
  <c r="AK426" i="15" s="1"/>
  <c r="AL426" i="15" s="1"/>
  <c r="AM426" i="15" s="1"/>
  <c r="AN426" i="15" s="1"/>
  <c r="AO426" i="15" s="1"/>
  <c r="AP426" i="15" s="1"/>
  <c r="AQ426" i="15" s="1"/>
  <c r="AR426" i="15" s="1"/>
  <c r="AI86" i="15"/>
  <c r="AJ86" i="15" s="1"/>
  <c r="AK86" i="15" s="1"/>
  <c r="AL86" i="15" s="1"/>
  <c r="AM86" i="15" s="1"/>
  <c r="AN86" i="15" s="1"/>
  <c r="AO86" i="15" s="1"/>
  <c r="AP86" i="15" s="1"/>
  <c r="AQ86" i="15" s="1"/>
  <c r="AR86" i="15" s="1"/>
  <c r="AI8" i="15"/>
  <c r="AJ8" i="15" s="1"/>
  <c r="AK8" i="15" s="1"/>
  <c r="AL8" i="15" s="1"/>
  <c r="AM8" i="15" s="1"/>
  <c r="AN8" i="15" s="1"/>
  <c r="AO8" i="15" s="1"/>
  <c r="AP8" i="15" s="1"/>
  <c r="AQ8" i="15" s="1"/>
  <c r="AR8" i="15" s="1"/>
  <c r="AI253" i="15"/>
  <c r="AJ253" i="15" s="1"/>
  <c r="AK253" i="15" s="1"/>
  <c r="AL253" i="15" s="1"/>
  <c r="AM253" i="15" s="1"/>
  <c r="AN253" i="15" s="1"/>
  <c r="AO253" i="15" s="1"/>
  <c r="AP253" i="15" s="1"/>
  <c r="AQ253" i="15" s="1"/>
  <c r="AR253" i="15" s="1"/>
  <c r="AI105" i="15"/>
  <c r="AJ105" i="15" s="1"/>
  <c r="AK105" i="15" s="1"/>
  <c r="AL105" i="15" s="1"/>
  <c r="AM105" i="15" s="1"/>
  <c r="AN105" i="15" s="1"/>
  <c r="AO105" i="15" s="1"/>
  <c r="AP105" i="15" s="1"/>
  <c r="AQ105" i="15" s="1"/>
  <c r="AR105" i="15" s="1"/>
  <c r="AI222" i="15"/>
  <c r="AJ222" i="15" s="1"/>
  <c r="AK222" i="15" s="1"/>
  <c r="AL222" i="15" s="1"/>
  <c r="AM222" i="15" s="1"/>
  <c r="AN222" i="15" s="1"/>
  <c r="AO222" i="15" s="1"/>
  <c r="AP222" i="15" s="1"/>
  <c r="AQ222" i="15" s="1"/>
  <c r="AR222" i="15" s="1"/>
  <c r="AI181" i="15"/>
  <c r="AJ181" i="15" s="1"/>
  <c r="AK181" i="15" s="1"/>
  <c r="AL181" i="15" s="1"/>
  <c r="AM181" i="15" s="1"/>
  <c r="AN181" i="15" s="1"/>
  <c r="AO181" i="15" s="1"/>
  <c r="AP181" i="15" s="1"/>
  <c r="AQ181" i="15" s="1"/>
  <c r="AR181" i="15" s="1"/>
  <c r="AI254" i="15"/>
  <c r="AJ254" i="15" s="1"/>
  <c r="AK254" i="15" s="1"/>
  <c r="AL254" i="15" s="1"/>
  <c r="AM254" i="15" s="1"/>
  <c r="AN254" i="15" s="1"/>
  <c r="AO254" i="15" s="1"/>
  <c r="AP254" i="15" s="1"/>
  <c r="AQ254" i="15" s="1"/>
  <c r="AR254" i="15" s="1"/>
  <c r="AI14" i="15"/>
  <c r="AJ14" i="15" s="1"/>
  <c r="AK14" i="15" s="1"/>
  <c r="AL14" i="15" s="1"/>
  <c r="AM14" i="15" s="1"/>
  <c r="AN14" i="15" s="1"/>
  <c r="AO14" i="15" s="1"/>
  <c r="AP14" i="15" s="1"/>
  <c r="AQ14" i="15" s="1"/>
  <c r="AR14" i="15" s="1"/>
  <c r="AI169" i="15"/>
  <c r="AJ169" i="15" s="1"/>
  <c r="AK169" i="15" s="1"/>
  <c r="AL169" i="15" s="1"/>
  <c r="AM169" i="15" s="1"/>
  <c r="AN169" i="15" s="1"/>
  <c r="AO169" i="15" s="1"/>
  <c r="AP169" i="15" s="1"/>
  <c r="AQ169" i="15" s="1"/>
  <c r="AR169" i="15" s="1"/>
  <c r="AI88" i="15"/>
  <c r="AJ88" i="15" s="1"/>
  <c r="AK88" i="15" s="1"/>
  <c r="AL88" i="15" s="1"/>
  <c r="AM88" i="15" s="1"/>
  <c r="AN88" i="15" s="1"/>
  <c r="AO88" i="15" s="1"/>
  <c r="AP88" i="15" s="1"/>
  <c r="AQ88" i="15" s="1"/>
  <c r="AR88" i="15" s="1"/>
  <c r="AI3" i="15"/>
  <c r="AJ3" i="15" s="1"/>
  <c r="AK3" i="15" s="1"/>
  <c r="AL3" i="15" s="1"/>
  <c r="AM3" i="15" s="1"/>
  <c r="AN3" i="15" s="1"/>
  <c r="AO3" i="15" s="1"/>
  <c r="AP3" i="15" s="1"/>
  <c r="AQ3" i="15" s="1"/>
  <c r="AR3" i="15" s="1"/>
  <c r="AI85" i="15"/>
  <c r="AJ85" i="15" s="1"/>
  <c r="AK85" i="15" s="1"/>
  <c r="AL85" i="15" s="1"/>
  <c r="AM85" i="15" s="1"/>
  <c r="AN85" i="15" s="1"/>
  <c r="AO85" i="15" s="1"/>
  <c r="AP85" i="15" s="1"/>
  <c r="AQ85" i="15" s="1"/>
  <c r="AR85" i="15" s="1"/>
  <c r="AI80" i="15"/>
  <c r="AJ80" i="15" s="1"/>
  <c r="AK80" i="15" s="1"/>
  <c r="AL80" i="15" s="1"/>
  <c r="AM80" i="15" s="1"/>
  <c r="AN80" i="15" s="1"/>
  <c r="AO80" i="15" s="1"/>
  <c r="AP80" i="15" s="1"/>
  <c r="AQ80" i="15" s="1"/>
  <c r="AR80" i="15" s="1"/>
  <c r="AI69" i="15"/>
  <c r="AJ69" i="15" s="1"/>
  <c r="AK69" i="15" s="1"/>
  <c r="AL69" i="15" s="1"/>
  <c r="AM69" i="15" s="1"/>
  <c r="AN69" i="15" s="1"/>
  <c r="AO69" i="15" s="1"/>
  <c r="AP69" i="15" s="1"/>
  <c r="AQ69" i="15" s="1"/>
  <c r="AR69" i="15" s="1"/>
  <c r="AI51" i="15"/>
  <c r="AJ51" i="15" s="1"/>
  <c r="AK51" i="15" s="1"/>
  <c r="AL51" i="15" s="1"/>
  <c r="AM51" i="15" s="1"/>
  <c r="AN51" i="15" s="1"/>
  <c r="AO51" i="15" s="1"/>
  <c r="AP51" i="15" s="1"/>
  <c r="AQ51" i="15" s="1"/>
  <c r="AR51" i="15" s="1"/>
  <c r="AI156" i="15"/>
  <c r="AJ156" i="15" s="1"/>
  <c r="AK156" i="15" s="1"/>
  <c r="AL156" i="15" s="1"/>
  <c r="AM156" i="15" s="1"/>
  <c r="AN156" i="15" s="1"/>
  <c r="AO156" i="15" s="1"/>
  <c r="AP156" i="15" s="1"/>
  <c r="AQ156" i="15" s="1"/>
  <c r="AR156" i="15" s="1"/>
  <c r="AI401" i="15"/>
  <c r="AJ401" i="15" s="1"/>
  <c r="AK401" i="15" s="1"/>
  <c r="AL401" i="15" s="1"/>
  <c r="AM401" i="15" s="1"/>
  <c r="AN401" i="15" s="1"/>
  <c r="AO401" i="15" s="1"/>
  <c r="AP401" i="15" s="1"/>
  <c r="AQ401" i="15" s="1"/>
  <c r="AR401" i="15" s="1"/>
  <c r="AI393" i="15"/>
  <c r="AJ393" i="15" s="1"/>
  <c r="AK393" i="15" s="1"/>
  <c r="AL393" i="15" s="1"/>
  <c r="AM393" i="15" s="1"/>
  <c r="AN393" i="15" s="1"/>
  <c r="AO393" i="15" s="1"/>
  <c r="AP393" i="15" s="1"/>
  <c r="AQ393" i="15" s="1"/>
  <c r="AR393" i="15" s="1"/>
  <c r="AI215" i="15"/>
  <c r="AJ215" i="15" s="1"/>
  <c r="AK215" i="15" s="1"/>
  <c r="AL215" i="15" s="1"/>
  <c r="AM215" i="15" s="1"/>
  <c r="AN215" i="15" s="1"/>
  <c r="AO215" i="15" s="1"/>
  <c r="AP215" i="15" s="1"/>
  <c r="AQ215" i="15" s="1"/>
  <c r="AR215" i="15" s="1"/>
  <c r="AI50" i="15"/>
  <c r="AJ50" i="15" s="1"/>
  <c r="AK50" i="15" s="1"/>
  <c r="AL50" i="15" s="1"/>
  <c r="AM50" i="15" s="1"/>
  <c r="AN50" i="15" s="1"/>
  <c r="AO50" i="15" s="1"/>
  <c r="AP50" i="15" s="1"/>
  <c r="AQ50" i="15" s="1"/>
  <c r="AR50" i="15" s="1"/>
  <c r="AI382" i="15"/>
  <c r="AJ382" i="15" s="1"/>
  <c r="AK382" i="15" s="1"/>
  <c r="AL382" i="15" s="1"/>
  <c r="AM382" i="15" s="1"/>
  <c r="AN382" i="15" s="1"/>
  <c r="AO382" i="15" s="1"/>
  <c r="AP382" i="15" s="1"/>
  <c r="AQ382" i="15" s="1"/>
  <c r="AR382" i="15" s="1"/>
  <c r="AI49" i="15"/>
  <c r="AJ49" i="15" s="1"/>
  <c r="AK49" i="15" s="1"/>
  <c r="AL49" i="15" s="1"/>
  <c r="AM49" i="15" s="1"/>
  <c r="AN49" i="15" s="1"/>
  <c r="AO49" i="15" s="1"/>
  <c r="AP49" i="15" s="1"/>
  <c r="AQ49" i="15" s="1"/>
  <c r="AR49" i="15" s="1"/>
  <c r="AI81" i="15"/>
  <c r="AJ81" i="15" s="1"/>
  <c r="AK81" i="15" s="1"/>
  <c r="AL81" i="15" s="1"/>
  <c r="AM81" i="15" s="1"/>
  <c r="AN81" i="15" s="1"/>
  <c r="AO81" i="15" s="1"/>
  <c r="AP81" i="15" s="1"/>
  <c r="AQ81" i="15" s="1"/>
  <c r="AR81" i="15" s="1"/>
  <c r="AI56" i="15"/>
  <c r="AJ56" i="15" s="1"/>
  <c r="AK56" i="15" s="1"/>
  <c r="AL56" i="15" s="1"/>
  <c r="AM56" i="15" s="1"/>
  <c r="AN56" i="15" s="1"/>
  <c r="AO56" i="15" s="1"/>
  <c r="AP56" i="15" s="1"/>
  <c r="AQ56" i="15" s="1"/>
  <c r="AR56" i="15" s="1"/>
  <c r="AI175" i="15"/>
  <c r="AJ175" i="15" s="1"/>
  <c r="AK175" i="15" s="1"/>
  <c r="AL175" i="15" s="1"/>
  <c r="AM175" i="15" s="1"/>
  <c r="AN175" i="15" s="1"/>
  <c r="AO175" i="15" s="1"/>
  <c r="AP175" i="15" s="1"/>
  <c r="AQ175" i="15" s="1"/>
  <c r="AR175" i="15" s="1"/>
  <c r="AI139" i="15"/>
  <c r="AJ139" i="15" s="1"/>
  <c r="AK139" i="15" s="1"/>
  <c r="AL139" i="15" s="1"/>
  <c r="AM139" i="15" s="1"/>
  <c r="AN139" i="15" s="1"/>
  <c r="AO139" i="15" s="1"/>
  <c r="AP139" i="15" s="1"/>
  <c r="AQ139" i="15" s="1"/>
  <c r="AR139" i="15" s="1"/>
  <c r="AI410" i="15"/>
  <c r="AJ410" i="15" s="1"/>
  <c r="AK410" i="15" s="1"/>
  <c r="AL410" i="15" s="1"/>
  <c r="AM410" i="15" s="1"/>
  <c r="AN410" i="15" s="1"/>
  <c r="AO410" i="15" s="1"/>
  <c r="AP410" i="15" s="1"/>
  <c r="AQ410" i="15" s="1"/>
  <c r="AR410" i="15" s="1"/>
  <c r="AI448" i="15"/>
  <c r="AJ448" i="15" s="1"/>
  <c r="AK448" i="15" s="1"/>
  <c r="AL448" i="15" s="1"/>
  <c r="AM448" i="15" s="1"/>
  <c r="AN448" i="15" s="1"/>
  <c r="AO448" i="15" s="1"/>
  <c r="AP448" i="15" s="1"/>
  <c r="AQ448" i="15" s="1"/>
  <c r="AR448" i="15" s="1"/>
  <c r="AI5" i="15"/>
  <c r="AJ5" i="15" s="1"/>
  <c r="AK5" i="15" s="1"/>
  <c r="AL5" i="15" s="1"/>
  <c r="AM5" i="15" s="1"/>
  <c r="AN5" i="15" s="1"/>
  <c r="AO5" i="15" s="1"/>
  <c r="AP5" i="15" s="1"/>
  <c r="AQ5" i="15" s="1"/>
  <c r="AR5" i="15" s="1"/>
  <c r="AI183" i="15"/>
  <c r="AJ183" i="15" s="1"/>
  <c r="AK183" i="15" s="1"/>
  <c r="AL183" i="15" s="1"/>
  <c r="AM183" i="15" s="1"/>
  <c r="AN183" i="15" s="1"/>
  <c r="AO183" i="15" s="1"/>
  <c r="AP183" i="15" s="1"/>
  <c r="AQ183" i="15" s="1"/>
  <c r="AR183" i="15" s="1"/>
  <c r="AI95" i="15"/>
  <c r="AJ95" i="15" s="1"/>
  <c r="AK95" i="15" s="1"/>
  <c r="AL95" i="15" s="1"/>
  <c r="AM95" i="15" s="1"/>
  <c r="AN95" i="15" s="1"/>
  <c r="AO95" i="15" s="1"/>
  <c r="AP95" i="15" s="1"/>
  <c r="AQ95" i="15" s="1"/>
  <c r="AR95" i="15" s="1"/>
  <c r="AI395" i="15"/>
  <c r="AJ395" i="15" s="1"/>
  <c r="AK395" i="15" s="1"/>
  <c r="AL395" i="15" s="1"/>
  <c r="AM395" i="15" s="1"/>
  <c r="AN395" i="15" s="1"/>
  <c r="AO395" i="15" s="1"/>
  <c r="AP395" i="15" s="1"/>
  <c r="AQ395" i="15" s="1"/>
  <c r="AR395" i="15" s="1"/>
  <c r="AI365" i="15"/>
  <c r="AJ365" i="15" s="1"/>
  <c r="AK365" i="15" s="1"/>
  <c r="AL365" i="15" s="1"/>
  <c r="AM365" i="15" s="1"/>
  <c r="AN365" i="15" s="1"/>
  <c r="AO365" i="15" s="1"/>
  <c r="AP365" i="15" s="1"/>
  <c r="AI106" i="15"/>
  <c r="AJ106" i="15" s="1"/>
  <c r="AK106" i="15" s="1"/>
  <c r="AL106" i="15" s="1"/>
  <c r="AM106" i="15" s="1"/>
  <c r="AN106" i="15" s="1"/>
  <c r="AO106" i="15" s="1"/>
  <c r="AP106" i="15" s="1"/>
  <c r="AQ106" i="15" s="1"/>
  <c r="AR106" i="15" s="1"/>
  <c r="AI84" i="15"/>
  <c r="AJ84" i="15" s="1"/>
  <c r="AK84" i="15" s="1"/>
  <c r="AL84" i="15" s="1"/>
  <c r="AM84" i="15" s="1"/>
  <c r="AN84" i="15" s="1"/>
  <c r="AO84" i="15" s="1"/>
  <c r="AP84" i="15" s="1"/>
  <c r="AQ84" i="15" s="1"/>
  <c r="AR84" i="15" s="1"/>
  <c r="AI76" i="15"/>
  <c r="AJ76" i="15" s="1"/>
  <c r="AK76" i="15" s="1"/>
  <c r="AL76" i="15" s="1"/>
  <c r="AM76" i="15" s="1"/>
  <c r="AN76" i="15" s="1"/>
  <c r="AO76" i="15" s="1"/>
  <c r="AP76" i="15" s="1"/>
  <c r="AQ76" i="15" s="1"/>
  <c r="AR76" i="15" s="1"/>
  <c r="AI392" i="15"/>
  <c r="AJ392" i="15" s="1"/>
  <c r="AK392" i="15" s="1"/>
  <c r="AL392" i="15" s="1"/>
  <c r="AM392" i="15" s="1"/>
  <c r="AN392" i="15" s="1"/>
  <c r="AO392" i="15" s="1"/>
  <c r="AP392" i="15" s="1"/>
  <c r="AQ392" i="15" s="1"/>
  <c r="AR392" i="15" s="1"/>
  <c r="AI372" i="15"/>
  <c r="AJ372" i="15" s="1"/>
  <c r="AK372" i="15" s="1"/>
  <c r="AL372" i="15" s="1"/>
  <c r="AM372" i="15" s="1"/>
  <c r="AN372" i="15" s="1"/>
  <c r="AO372" i="15" s="1"/>
  <c r="AP372" i="15" s="1"/>
  <c r="AQ372" i="15" s="1"/>
  <c r="AR372" i="15" s="1"/>
  <c r="AI411" i="15"/>
  <c r="AJ411" i="15" s="1"/>
  <c r="AK411" i="15" s="1"/>
  <c r="AL411" i="15" s="1"/>
  <c r="AM411" i="15" s="1"/>
  <c r="AN411" i="15" s="1"/>
  <c r="AO411" i="15" s="1"/>
  <c r="AP411" i="15" s="1"/>
  <c r="AQ411" i="15" s="1"/>
  <c r="AR411" i="15" s="1"/>
  <c r="G33" i="24" l="1"/>
  <c r="N19" i="24" s="1"/>
  <c r="A13" i="22"/>
  <c r="N21" i="24"/>
  <c r="C19" i="24"/>
  <c r="C22" i="24"/>
  <c r="C21" i="24"/>
  <c r="C20" i="24"/>
  <c r="C24" i="24"/>
  <c r="H21" i="24"/>
  <c r="H23" i="24"/>
  <c r="C23" i="24"/>
  <c r="H24" i="24"/>
  <c r="H20" i="24"/>
  <c r="H22" i="24"/>
  <c r="H19" i="24"/>
  <c r="H33" i="24" s="1"/>
  <c r="AW553" i="15"/>
  <c r="J6" i="20" s="1"/>
  <c r="AV461" i="15"/>
  <c r="AW496" i="15"/>
  <c r="J5" i="20" s="1"/>
  <c r="N24" i="24"/>
  <c r="AN2" i="22"/>
  <c r="AW2" i="22"/>
  <c r="S13" i="20"/>
  <c r="S17" i="20" s="1"/>
  <c r="Q13" i="20"/>
  <c r="Q17" i="20" s="1"/>
  <c r="P13" i="20"/>
  <c r="P17" i="20" s="1"/>
  <c r="R13" i="20"/>
  <c r="R17" i="20" s="1"/>
  <c r="O13" i="20"/>
  <c r="O17" i="20" s="1"/>
  <c r="N13" i="20"/>
  <c r="N17" i="20" s="1"/>
  <c r="M13" i="20"/>
  <c r="T13" i="20"/>
  <c r="B29" i="20"/>
  <c r="H21" i="20"/>
  <c r="H22" i="20" s="1"/>
  <c r="U16" i="20"/>
  <c r="B17" i="20"/>
  <c r="I6" i="20"/>
  <c r="I5" i="20"/>
  <c r="AR503" i="15"/>
  <c r="AV132" i="15"/>
  <c r="AV484" i="15"/>
  <c r="AV445" i="15"/>
  <c r="H7" i="20"/>
  <c r="AR492" i="15"/>
  <c r="AV446" i="15"/>
  <c r="AQ365" i="15"/>
  <c r="D24" i="24" s="1"/>
  <c r="AR540" i="15"/>
  <c r="AQ132" i="15"/>
  <c r="D22" i="24" s="1"/>
  <c r="AV2" i="15"/>
  <c r="AV346" i="15"/>
  <c r="AQ346" i="15"/>
  <c r="D23" i="24" s="1"/>
  <c r="AV107" i="15"/>
  <c r="AQ107" i="15"/>
  <c r="D21" i="24" s="1"/>
  <c r="AV17" i="15"/>
  <c r="AV365" i="15"/>
  <c r="O4" i="20"/>
  <c r="AG4" i="20" s="1"/>
  <c r="I20" i="20"/>
  <c r="I21" i="20" s="1"/>
  <c r="I22" i="20" s="1"/>
  <c r="H8" i="20"/>
  <c r="H4" i="20"/>
  <c r="H3" i="20"/>
  <c r="C17" i="20"/>
  <c r="A14" i="22"/>
  <c r="A144" i="22"/>
  <c r="A385" i="22"/>
  <c r="A19" i="22"/>
  <c r="A310" i="22"/>
  <c r="A41" i="22"/>
  <c r="A58" i="22"/>
  <c r="A338" i="22"/>
  <c r="A133" i="22"/>
  <c r="A331" i="22"/>
  <c r="A419" i="22"/>
  <c r="A29" i="22"/>
  <c r="A79" i="22"/>
  <c r="A145" i="22"/>
  <c r="A33" i="22"/>
  <c r="A387" i="22"/>
  <c r="A415" i="22"/>
  <c r="A409" i="22"/>
  <c r="A408" i="22"/>
  <c r="A12" i="22"/>
  <c r="A48" i="22"/>
  <c r="A328" i="22"/>
  <c r="A35" i="22"/>
  <c r="A166" i="22"/>
  <c r="A185" i="22"/>
  <c r="A414" i="22"/>
  <c r="A267" i="22"/>
  <c r="A146" i="22"/>
  <c r="A322" i="22"/>
  <c r="A317" i="22"/>
  <c r="A377" i="22"/>
  <c r="A30" i="22"/>
  <c r="A90" i="22"/>
  <c r="A140" i="22"/>
  <c r="A340" i="22"/>
  <c r="A55" i="22"/>
  <c r="A89" i="22"/>
  <c r="A97" i="22"/>
  <c r="A365" i="22"/>
  <c r="A7" i="22"/>
  <c r="A284" i="22"/>
  <c r="A22" i="22"/>
  <c r="A6" i="22"/>
  <c r="A283" i="22"/>
  <c r="A46" i="22"/>
  <c r="A417" i="22"/>
  <c r="A101" i="22"/>
  <c r="A183" i="22"/>
  <c r="A268" i="22"/>
  <c r="A412" i="22"/>
  <c r="A84" i="22"/>
  <c r="A44" i="22"/>
  <c r="A337" i="22"/>
  <c r="A208" i="22"/>
  <c r="A15" i="22"/>
  <c r="A154" i="22"/>
  <c r="A3" i="22"/>
  <c r="A429" i="22"/>
  <c r="A143" i="22"/>
  <c r="A27" i="22"/>
  <c r="A31" i="22"/>
  <c r="A49" i="22"/>
  <c r="A5" i="22"/>
  <c r="A285" i="22"/>
  <c r="A85" i="22"/>
  <c r="A327" i="22"/>
  <c r="A269" i="22"/>
  <c r="A45" i="22"/>
  <c r="A339" i="22"/>
  <c r="A32" i="22"/>
  <c r="A260" i="22"/>
  <c r="A421" i="22"/>
  <c r="A135" i="22"/>
  <c r="A42" i="22"/>
  <c r="A152" i="22"/>
  <c r="A171" i="22"/>
  <c r="A21" i="22"/>
  <c r="A165" i="22"/>
  <c r="A333" i="22"/>
  <c r="A136" i="22"/>
  <c r="A170" i="22"/>
  <c r="A137" i="22"/>
  <c r="A230" i="22"/>
  <c r="A141" i="22"/>
  <c r="A93" i="22"/>
  <c r="A413" i="22"/>
  <c r="A86" i="22"/>
  <c r="A91" i="22"/>
  <c r="A87" i="22"/>
  <c r="A222" i="22"/>
  <c r="A335" i="22"/>
  <c r="A411" i="22"/>
  <c r="A178" i="22"/>
  <c r="A18" i="22"/>
  <c r="A139" i="22"/>
  <c r="A319" i="22"/>
  <c r="A142" i="22"/>
  <c r="A134" i="22"/>
  <c r="A39" i="22"/>
  <c r="A181" i="22"/>
  <c r="A325" i="22"/>
  <c r="A392" i="22"/>
  <c r="A37" i="22"/>
  <c r="A329" i="22"/>
  <c r="A83" i="22"/>
  <c r="A257" i="22"/>
  <c r="A426" i="22"/>
  <c r="A28" i="22"/>
  <c r="A179" i="22"/>
  <c r="A88" i="22"/>
  <c r="A428" i="22"/>
  <c r="O9" i="20"/>
  <c r="O6" i="20"/>
  <c r="AG6" i="20" s="1"/>
  <c r="O5" i="20"/>
  <c r="AG5" i="20" s="1"/>
  <c r="O3" i="20"/>
  <c r="AG3" i="20" s="1"/>
  <c r="O7" i="20"/>
  <c r="AG7" i="20" s="1"/>
  <c r="O8" i="20"/>
  <c r="N198" i="15"/>
  <c r="N196" i="15"/>
  <c r="N200" i="15"/>
  <c r="N115" i="15"/>
  <c r="N232" i="15"/>
  <c r="N173" i="15"/>
  <c r="N63" i="15"/>
  <c r="N197" i="15"/>
  <c r="N308" i="15"/>
  <c r="N250" i="15"/>
  <c r="N295" i="15"/>
  <c r="N177" i="15"/>
  <c r="N235" i="15"/>
  <c r="N74" i="15"/>
  <c r="N239" i="15"/>
  <c r="N174" i="15"/>
  <c r="N349" i="15"/>
  <c r="N341" i="15"/>
  <c r="N71" i="15"/>
  <c r="N223" i="15"/>
  <c r="N225" i="15"/>
  <c r="N17" i="15"/>
  <c r="N224" i="15"/>
  <c r="N433" i="15"/>
  <c r="N77" i="15"/>
  <c r="N110" i="15"/>
  <c r="N236" i="15"/>
  <c r="N112" i="15"/>
  <c r="N334" i="15"/>
  <c r="N194" i="15"/>
  <c r="N303" i="15"/>
  <c r="N358" i="15"/>
  <c r="N188" i="15"/>
  <c r="N274" i="15"/>
  <c r="N40" i="15"/>
  <c r="N227" i="15"/>
  <c r="N246" i="15"/>
  <c r="N348" i="15"/>
  <c r="N253" i="15"/>
  <c r="N275" i="15"/>
  <c r="N81" i="15"/>
  <c r="N218" i="15"/>
  <c r="N98" i="15"/>
  <c r="N244" i="15"/>
  <c r="N182" i="15"/>
  <c r="N320" i="15"/>
  <c r="N316" i="15"/>
  <c r="N121" i="15"/>
  <c r="N215" i="15"/>
  <c r="N371" i="15"/>
  <c r="N100" i="15"/>
  <c r="N156" i="15"/>
  <c r="N147" i="15"/>
  <c r="N184" i="15"/>
  <c r="N364" i="15"/>
  <c r="N252" i="15"/>
  <c r="N286" i="15"/>
  <c r="N195" i="15"/>
  <c r="N60" i="15"/>
  <c r="N323" i="15"/>
  <c r="N375" i="15"/>
  <c r="N56" i="15"/>
  <c r="N62" i="15"/>
  <c r="N258" i="15"/>
  <c r="N424" i="15"/>
  <c r="N119" i="15"/>
  <c r="N226" i="15"/>
  <c r="N366" i="15"/>
  <c r="N163" i="15"/>
  <c r="N153" i="15"/>
  <c r="N259" i="15"/>
  <c r="N210" i="15"/>
  <c r="N294" i="15"/>
  <c r="N356" i="15"/>
  <c r="N95" i="15"/>
  <c r="N26" i="15"/>
  <c r="N280" i="15"/>
  <c r="N304" i="15"/>
  <c r="N202" i="15"/>
  <c r="N151" i="15"/>
  <c r="N116" i="15"/>
  <c r="N47" i="15"/>
  <c r="N186" i="15"/>
  <c r="N242" i="15"/>
  <c r="N233" i="15"/>
  <c r="N245" i="15"/>
  <c r="N318" i="15"/>
  <c r="N345" i="15"/>
  <c r="N204" i="15"/>
  <c r="N191" i="15"/>
  <c r="N61" i="15"/>
  <c r="N336" i="15"/>
  <c r="N249" i="15"/>
  <c r="N124" i="15"/>
  <c r="N205" i="15"/>
  <c r="N265" i="15"/>
  <c r="N169" i="15"/>
  <c r="N423" i="15"/>
  <c r="N372" i="15"/>
  <c r="N214" i="15"/>
  <c r="N391" i="15"/>
  <c r="N59" i="15"/>
  <c r="N131" i="15"/>
  <c r="N238" i="15"/>
  <c r="N160" i="15"/>
  <c r="N228" i="15"/>
  <c r="N373" i="15"/>
  <c r="N201" i="15"/>
  <c r="N374" i="15"/>
  <c r="N159" i="15"/>
  <c r="N262" i="15"/>
  <c r="N207" i="15"/>
  <c r="N237" i="15"/>
  <c r="N298" i="15"/>
  <c r="N75" i="15"/>
  <c r="N360" i="15"/>
  <c r="N126" i="15"/>
  <c r="N78" i="15"/>
  <c r="N187" i="15"/>
  <c r="N118" i="15"/>
  <c r="N427" i="15"/>
  <c r="N281" i="15"/>
  <c r="N297" i="15"/>
  <c r="N264" i="15"/>
  <c r="N301" i="15"/>
  <c r="N289" i="15"/>
  <c r="N362" i="15"/>
  <c r="N247" i="15"/>
  <c r="N347" i="15"/>
  <c r="N113" i="15"/>
  <c r="N291" i="15"/>
  <c r="N164" i="15"/>
  <c r="N279" i="15"/>
  <c r="N72" i="15"/>
  <c r="N69" i="15"/>
  <c r="N287" i="15"/>
  <c r="N363" i="15"/>
  <c r="N130" i="15"/>
  <c r="N276" i="15"/>
  <c r="N161" i="15"/>
  <c r="N129" i="15"/>
  <c r="N190" i="15"/>
  <c r="N271" i="15"/>
  <c r="N150" i="15"/>
  <c r="N122" i="15"/>
  <c r="N344" i="15"/>
  <c r="N299" i="15"/>
  <c r="N353" i="15"/>
  <c r="N99" i="15"/>
  <c r="N64" i="15"/>
  <c r="N109" i="15"/>
  <c r="N342" i="15"/>
  <c r="N117" i="15"/>
  <c r="N199" i="15"/>
  <c r="N94" i="15"/>
  <c r="N273" i="15"/>
  <c r="N211" i="15"/>
  <c r="N288" i="15"/>
  <c r="N213" i="15"/>
  <c r="N203" i="15"/>
  <c r="N128" i="15"/>
  <c r="N231" i="15"/>
  <c r="N125" i="15"/>
  <c r="N368" i="15"/>
  <c r="N54" i="15"/>
  <c r="N359" i="15"/>
  <c r="N111" i="15"/>
  <c r="N70" i="15"/>
  <c r="N300" i="15"/>
  <c r="N326" i="15"/>
  <c r="N221" i="15"/>
  <c r="N76" i="15"/>
  <c r="N248" i="15"/>
  <c r="N23" i="15"/>
  <c r="N432" i="15"/>
  <c r="N346" i="15"/>
  <c r="N212" i="15"/>
  <c r="N389" i="15"/>
  <c r="N343" i="15"/>
  <c r="N302" i="15"/>
  <c r="N162" i="15"/>
  <c r="N67" i="15"/>
  <c r="N220" i="15"/>
  <c r="N425" i="15"/>
  <c r="N278" i="15"/>
  <c r="N192" i="15"/>
  <c r="N229" i="15"/>
  <c r="N80" i="15"/>
  <c r="N277" i="15"/>
  <c r="N261" i="15"/>
  <c r="N167" i="15"/>
  <c r="N66" i="15"/>
  <c r="N172" i="15"/>
  <c r="N243" i="15"/>
  <c r="N219" i="15"/>
  <c r="N127" i="15"/>
  <c r="N216" i="15"/>
  <c r="N376" i="15"/>
  <c r="N53" i="15"/>
  <c r="N351" i="15"/>
  <c r="N293" i="15"/>
  <c r="N367" i="15"/>
  <c r="N255" i="15"/>
  <c r="N352" i="15"/>
  <c r="N108" i="15"/>
  <c r="N96" i="15"/>
  <c r="N296" i="15"/>
  <c r="N241" i="15"/>
  <c r="N361" i="15"/>
  <c r="N370" i="15"/>
  <c r="N107" i="15"/>
  <c r="N369" i="15"/>
  <c r="N189" i="15"/>
  <c r="N65" i="15"/>
  <c r="N168" i="15"/>
  <c r="N175" i="15"/>
  <c r="N148" i="15"/>
  <c r="N24" i="15"/>
  <c r="N217" i="15"/>
  <c r="N149" i="15"/>
  <c r="N290" i="15"/>
  <c r="N120" i="15"/>
  <c r="N123" i="15"/>
  <c r="N209" i="15"/>
  <c r="N73" i="15"/>
  <c r="N240" i="15"/>
  <c r="N68" i="15"/>
  <c r="N254" i="15"/>
  <c r="N431" i="15"/>
  <c r="N193" i="15"/>
  <c r="N176" i="15"/>
  <c r="N357" i="15"/>
  <c r="N282" i="15"/>
  <c r="N416" i="15"/>
  <c r="N263" i="15"/>
  <c r="N354" i="15"/>
  <c r="N251" i="15"/>
  <c r="N114" i="15"/>
  <c r="N321" i="15"/>
  <c r="N350" i="15"/>
  <c r="N355" i="15"/>
  <c r="N430" i="15"/>
  <c r="N234" i="15"/>
  <c r="N292" i="15"/>
  <c r="N390" i="15"/>
  <c r="N266" i="15"/>
  <c r="AE155" i="9"/>
  <c r="AF155" i="9" s="1"/>
  <c r="AG155" i="9" s="1"/>
  <c r="AH155" i="9" s="1"/>
  <c r="AI155" i="9" s="1"/>
  <c r="AJ155" i="9" s="1"/>
  <c r="AK155" i="9" s="1"/>
  <c r="AL155" i="9" s="1"/>
  <c r="AM155" i="9" s="1"/>
  <c r="AN155" i="9" s="1"/>
  <c r="AO155" i="9" s="1"/>
  <c r="AP155" i="9" s="1"/>
  <c r="S256" i="9"/>
  <c r="T256" i="9" s="1"/>
  <c r="U256" i="9" s="1"/>
  <c r="V256" i="9" s="1"/>
  <c r="W256" i="9" s="1"/>
  <c r="X256" i="9" s="1"/>
  <c r="Y256" i="9" s="1"/>
  <c r="Z256" i="9" s="1"/>
  <c r="AA256" i="9" s="1"/>
  <c r="AB256" i="9" s="1"/>
  <c r="AC256" i="9" s="1"/>
  <c r="AD256" i="9" s="1"/>
  <c r="A324" i="8"/>
  <c r="B324" i="8" s="1"/>
  <c r="B324" i="22" s="1"/>
  <c r="AQ8" i="9"/>
  <c r="AR8" i="9" s="1"/>
  <c r="AS8" i="9" s="1"/>
  <c r="AT8" i="9" s="1"/>
  <c r="AU8" i="9" s="1"/>
  <c r="G4" i="9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AQ407" i="9"/>
  <c r="AR407" i="9" s="1"/>
  <c r="AS407" i="9" s="1"/>
  <c r="AT407" i="9" s="1"/>
  <c r="AU407" i="9" s="1"/>
  <c r="A132" i="8"/>
  <c r="B132" i="8" s="1"/>
  <c r="B132" i="22" s="1"/>
  <c r="AQ270" i="9"/>
  <c r="AR270" i="9" s="1"/>
  <c r="AS270" i="9" s="1"/>
  <c r="AT270" i="9" s="1"/>
  <c r="AU270" i="9" s="1"/>
  <c r="AE57" i="9"/>
  <c r="AF57" i="9" s="1"/>
  <c r="AG57" i="9" s="1"/>
  <c r="AH57" i="9" s="1"/>
  <c r="AI57" i="9" s="1"/>
  <c r="AJ57" i="9" s="1"/>
  <c r="AK57" i="9" s="1"/>
  <c r="AL57" i="9" s="1"/>
  <c r="AM57" i="9" s="1"/>
  <c r="AN57" i="9" s="1"/>
  <c r="AO57" i="9" s="1"/>
  <c r="AP57" i="9" s="1"/>
  <c r="AQ378" i="9"/>
  <c r="AR378" i="9" s="1"/>
  <c r="AS378" i="9" s="1"/>
  <c r="AT378" i="9" s="1"/>
  <c r="AU378" i="9" s="1"/>
  <c r="S52" i="9"/>
  <c r="T52" i="9" s="1"/>
  <c r="U52" i="9" s="1"/>
  <c r="V52" i="9" s="1"/>
  <c r="W52" i="9" s="1"/>
  <c r="X52" i="9" s="1"/>
  <c r="Y52" i="9" s="1"/>
  <c r="Z52" i="9" s="1"/>
  <c r="AA52" i="9" s="1"/>
  <c r="AB52" i="9" s="1"/>
  <c r="AC52" i="9" s="1"/>
  <c r="AD52" i="9" s="1"/>
  <c r="A332" i="8"/>
  <c r="B332" i="8" s="1"/>
  <c r="B332" i="22" s="1"/>
  <c r="G422" i="9"/>
  <c r="H422" i="9" s="1"/>
  <c r="I422" i="9" s="1"/>
  <c r="J422" i="9" s="1"/>
  <c r="K422" i="9" s="1"/>
  <c r="L422" i="9" s="1"/>
  <c r="M422" i="9" s="1"/>
  <c r="N422" i="9" s="1"/>
  <c r="O422" i="9" s="1"/>
  <c r="P422" i="9" s="1"/>
  <c r="Q422" i="9" s="1"/>
  <c r="R422" i="9" s="1"/>
  <c r="G418" i="9"/>
  <c r="H418" i="9" s="1"/>
  <c r="I418" i="9" s="1"/>
  <c r="J418" i="9" s="1"/>
  <c r="K418" i="9" s="1"/>
  <c r="L418" i="9" s="1"/>
  <c r="M418" i="9" s="1"/>
  <c r="N418" i="9" s="1"/>
  <c r="O418" i="9" s="1"/>
  <c r="P418" i="9" s="1"/>
  <c r="Q418" i="9" s="1"/>
  <c r="R418" i="9" s="1"/>
  <c r="G420" i="9"/>
  <c r="H420" i="9" s="1"/>
  <c r="I420" i="9" s="1"/>
  <c r="J420" i="9" s="1"/>
  <c r="K420" i="9" s="1"/>
  <c r="L420" i="9" s="1"/>
  <c r="M420" i="9" s="1"/>
  <c r="N420" i="9" s="1"/>
  <c r="O420" i="9" s="1"/>
  <c r="P420" i="9" s="1"/>
  <c r="Q420" i="9" s="1"/>
  <c r="R420" i="9" s="1"/>
  <c r="AQ34" i="9"/>
  <c r="AR34" i="9" s="1"/>
  <c r="AS34" i="9" s="1"/>
  <c r="AT34" i="9" s="1"/>
  <c r="AU34" i="9" s="1"/>
  <c r="G38" i="9"/>
  <c r="H38" i="9" s="1"/>
  <c r="I38" i="9" s="1"/>
  <c r="J38" i="9" s="1"/>
  <c r="K38" i="9" s="1"/>
  <c r="L38" i="9" s="1"/>
  <c r="M38" i="9" s="1"/>
  <c r="N38" i="9" s="1"/>
  <c r="O38" i="9" s="1"/>
  <c r="P38" i="9" s="1"/>
  <c r="Q38" i="9" s="1"/>
  <c r="R38" i="9" s="1"/>
  <c r="AQ11" i="9"/>
  <c r="AR11" i="9" s="1"/>
  <c r="AS11" i="9" s="1"/>
  <c r="AT11" i="9" s="1"/>
  <c r="AU11" i="9" s="1"/>
  <c r="AQ20" i="9"/>
  <c r="AR20" i="9" s="1"/>
  <c r="AS20" i="9" s="1"/>
  <c r="AT20" i="9" s="1"/>
  <c r="AU20" i="9" s="1"/>
  <c r="AE10" i="9"/>
  <c r="AF10" i="9" s="1"/>
  <c r="AG10" i="9" s="1"/>
  <c r="AH10" i="9" s="1"/>
  <c r="AI10" i="9" s="1"/>
  <c r="AJ10" i="9" s="1"/>
  <c r="AK10" i="9" s="1"/>
  <c r="AL10" i="9" s="1"/>
  <c r="AM10" i="9" s="1"/>
  <c r="AN10" i="9" s="1"/>
  <c r="AO10" i="9" s="1"/>
  <c r="AP10" i="9" s="1"/>
  <c r="AE138" i="9"/>
  <c r="AF138" i="9" s="1"/>
  <c r="AG138" i="9" s="1"/>
  <c r="AH138" i="9" s="1"/>
  <c r="AI138" i="9" s="1"/>
  <c r="AJ138" i="9" s="1"/>
  <c r="AK138" i="9" s="1"/>
  <c r="AL138" i="9" s="1"/>
  <c r="AM138" i="9" s="1"/>
  <c r="AN138" i="9" s="1"/>
  <c r="AO138" i="9" s="1"/>
  <c r="AP138" i="9" s="1"/>
  <c r="G311" i="9"/>
  <c r="H311" i="9" s="1"/>
  <c r="I311" i="9" s="1"/>
  <c r="J311" i="9" s="1"/>
  <c r="K311" i="9" s="1"/>
  <c r="L311" i="9" s="1"/>
  <c r="M311" i="9" s="1"/>
  <c r="N311" i="9" s="1"/>
  <c r="O311" i="9" s="1"/>
  <c r="P311" i="9" s="1"/>
  <c r="Q311" i="9" s="1"/>
  <c r="R311" i="9" s="1"/>
  <c r="S158" i="9"/>
  <c r="T158" i="9" s="1"/>
  <c r="U158" i="9" s="1"/>
  <c r="V158" i="9" s="1"/>
  <c r="W158" i="9" s="1"/>
  <c r="X158" i="9" s="1"/>
  <c r="Y158" i="9" s="1"/>
  <c r="Z158" i="9" s="1"/>
  <c r="AA158" i="9" s="1"/>
  <c r="AB158" i="9" s="1"/>
  <c r="AC158" i="9" s="1"/>
  <c r="AD158" i="9" s="1"/>
  <c r="S312" i="9"/>
  <c r="T312" i="9" s="1"/>
  <c r="U312" i="9" s="1"/>
  <c r="V312" i="9" s="1"/>
  <c r="W312" i="9" s="1"/>
  <c r="X312" i="9" s="1"/>
  <c r="Y312" i="9" s="1"/>
  <c r="Z312" i="9" s="1"/>
  <c r="AA312" i="9" s="1"/>
  <c r="AB312" i="9" s="1"/>
  <c r="AC312" i="9" s="1"/>
  <c r="AD312" i="9" s="1"/>
  <c r="A16" i="8"/>
  <c r="B16" i="8" s="1"/>
  <c r="B16" i="22" s="1"/>
  <c r="S384" i="9"/>
  <c r="T384" i="9" s="1"/>
  <c r="U384" i="9" s="1"/>
  <c r="V384" i="9" s="1"/>
  <c r="W384" i="9" s="1"/>
  <c r="X384" i="9" s="1"/>
  <c r="Y384" i="9" s="1"/>
  <c r="Z384" i="9" s="1"/>
  <c r="AA384" i="9" s="1"/>
  <c r="AB384" i="9" s="1"/>
  <c r="AC384" i="9" s="1"/>
  <c r="AD384" i="9" s="1"/>
  <c r="A9" i="8"/>
  <c r="B9" i="8" s="1"/>
  <c r="B9" i="22" s="1"/>
  <c r="AQ92" i="9"/>
  <c r="AR92" i="9" s="1"/>
  <c r="AS92" i="9" s="1"/>
  <c r="AT92" i="9" s="1"/>
  <c r="AU92" i="9" s="1"/>
  <c r="AE313" i="9"/>
  <c r="AF313" i="9" s="1"/>
  <c r="AG313" i="9" s="1"/>
  <c r="AH313" i="9" s="1"/>
  <c r="AI313" i="9" s="1"/>
  <c r="AJ313" i="9" s="1"/>
  <c r="AK313" i="9" s="1"/>
  <c r="AL313" i="9" s="1"/>
  <c r="AM313" i="9" s="1"/>
  <c r="AN313" i="9" s="1"/>
  <c r="AO313" i="9" s="1"/>
  <c r="AP313" i="9" s="1"/>
  <c r="AQ25" i="9"/>
  <c r="AR25" i="9" s="1"/>
  <c r="AS25" i="9" s="1"/>
  <c r="AT25" i="9" s="1"/>
  <c r="AU25" i="9" s="1"/>
  <c r="AQ43" i="9"/>
  <c r="AR43" i="9" s="1"/>
  <c r="AS43" i="9" s="1"/>
  <c r="AT43" i="9" s="1"/>
  <c r="AU43" i="9" s="1"/>
  <c r="A36" i="8"/>
  <c r="B36" i="8" s="1"/>
  <c r="B36" i="22" s="1"/>
  <c r="A386" i="8"/>
  <c r="B386" i="8" s="1"/>
  <c r="B386" i="22" s="1"/>
  <c r="AQ410" i="9"/>
  <c r="AR410" i="9" s="1"/>
  <c r="AS410" i="9" s="1"/>
  <c r="AT410" i="9" s="1"/>
  <c r="AU410" i="9" s="1"/>
  <c r="A394" i="8"/>
  <c r="B394" i="8" s="1"/>
  <c r="B394" i="22" s="1"/>
  <c r="H13" i="9"/>
  <c r="I13" i="9" s="1"/>
  <c r="J13" i="9" s="1"/>
  <c r="K13" i="9" s="1"/>
  <c r="L13" i="9" s="1"/>
  <c r="M13" i="9" s="1"/>
  <c r="N13" i="9" s="1"/>
  <c r="O13" i="9" s="1"/>
  <c r="P13" i="9" s="1"/>
  <c r="Q13" i="9" s="1"/>
  <c r="R13" i="9" s="1"/>
  <c r="AQ393" i="9"/>
  <c r="AR393" i="9" s="1"/>
  <c r="AS393" i="9" s="1"/>
  <c r="AT393" i="9" s="1"/>
  <c r="AU393" i="9" s="1"/>
  <c r="AQ484" i="15"/>
  <c r="C7" i="20"/>
  <c r="C4" i="20"/>
  <c r="AQ17" i="15"/>
  <c r="D19" i="24" s="1"/>
  <c r="C3" i="20"/>
  <c r="AR496" i="15"/>
  <c r="D5" i="20"/>
  <c r="AQ461" i="15"/>
  <c r="C8" i="20"/>
  <c r="G9" i="20"/>
  <c r="AR553" i="15"/>
  <c r="D6" i="20"/>
  <c r="AQ36" i="9"/>
  <c r="AR36" i="9" s="1"/>
  <c r="AS36" i="9" s="1"/>
  <c r="AT36" i="9" s="1"/>
  <c r="AU36" i="9" s="1"/>
  <c r="A25" i="8"/>
  <c r="B25" i="8" s="1"/>
  <c r="B25" i="22" s="1"/>
  <c r="AE52" i="9"/>
  <c r="AF52" i="9" s="1"/>
  <c r="AG52" i="9" s="1"/>
  <c r="AH52" i="9" s="1"/>
  <c r="AI52" i="9" s="1"/>
  <c r="AJ52" i="9" s="1"/>
  <c r="AK52" i="9" s="1"/>
  <c r="AL52" i="9" s="1"/>
  <c r="AM52" i="9" s="1"/>
  <c r="AN52" i="9" s="1"/>
  <c r="AO52" i="9" s="1"/>
  <c r="AP52" i="9" s="1"/>
  <c r="A4" i="8"/>
  <c r="AQ52" i="9"/>
  <c r="AR52" i="9" s="1"/>
  <c r="AS52" i="9" s="1"/>
  <c r="AT52" i="9" s="1"/>
  <c r="AU52" i="9" s="1"/>
  <c r="AE25" i="9"/>
  <c r="AF25" i="9" s="1"/>
  <c r="AG25" i="9" s="1"/>
  <c r="AH25" i="9" s="1"/>
  <c r="AI25" i="9" s="1"/>
  <c r="AJ25" i="9" s="1"/>
  <c r="AK25" i="9" s="1"/>
  <c r="AL25" i="9" s="1"/>
  <c r="AM25" i="9" s="1"/>
  <c r="AN25" i="9" s="1"/>
  <c r="AO25" i="9" s="1"/>
  <c r="AP25" i="9" s="1"/>
  <c r="AQ4" i="9"/>
  <c r="AR4" i="9" s="1"/>
  <c r="AS4" i="9" s="1"/>
  <c r="AT4" i="9" s="1"/>
  <c r="AU4" i="9" s="1"/>
  <c r="AE388" i="9"/>
  <c r="AF388" i="9" s="1"/>
  <c r="AG388" i="9" s="1"/>
  <c r="AH388" i="9" s="1"/>
  <c r="AI388" i="9" s="1"/>
  <c r="AJ388" i="9" s="1"/>
  <c r="AK388" i="9" s="1"/>
  <c r="AL388" i="9" s="1"/>
  <c r="AM388" i="9" s="1"/>
  <c r="AN388" i="9" s="1"/>
  <c r="AO388" i="9" s="1"/>
  <c r="AP388" i="9" s="1"/>
  <c r="S4" i="9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311" i="8"/>
  <c r="B311" i="8" s="1"/>
  <c r="B311" i="22" s="1"/>
  <c r="A51" i="8"/>
  <c r="B51" i="8" s="1"/>
  <c r="B51" i="22" s="1"/>
  <c r="A378" i="8"/>
  <c r="B378" i="8" s="1"/>
  <c r="B378" i="22" s="1"/>
  <c r="G132" i="9"/>
  <c r="H132" i="9" s="1"/>
  <c r="I132" i="9" s="1"/>
  <c r="J132" i="9" s="1"/>
  <c r="K132" i="9" s="1"/>
  <c r="L132" i="9" s="1"/>
  <c r="M132" i="9" s="1"/>
  <c r="N132" i="9" s="1"/>
  <c r="O132" i="9" s="1"/>
  <c r="P132" i="9" s="1"/>
  <c r="Q132" i="9" s="1"/>
  <c r="R132" i="9" s="1"/>
  <c r="AE158" i="9"/>
  <c r="AF158" i="9" s="1"/>
  <c r="AG158" i="9" s="1"/>
  <c r="AH158" i="9" s="1"/>
  <c r="AI158" i="9" s="1"/>
  <c r="AJ158" i="9" s="1"/>
  <c r="AK158" i="9" s="1"/>
  <c r="AL158" i="9" s="1"/>
  <c r="AM158" i="9" s="1"/>
  <c r="AN158" i="9" s="1"/>
  <c r="AO158" i="9" s="1"/>
  <c r="AP158" i="9" s="1"/>
  <c r="G407" i="9"/>
  <c r="H407" i="9" s="1"/>
  <c r="I407" i="9" s="1"/>
  <c r="J407" i="9" s="1"/>
  <c r="K407" i="9" s="1"/>
  <c r="L407" i="9" s="1"/>
  <c r="M407" i="9" s="1"/>
  <c r="N407" i="9" s="1"/>
  <c r="O407" i="9" s="1"/>
  <c r="P407" i="9" s="1"/>
  <c r="Q407" i="9" s="1"/>
  <c r="R407" i="9" s="1"/>
  <c r="AE4" i="9"/>
  <c r="AF4" i="9" s="1"/>
  <c r="AG4" i="9" s="1"/>
  <c r="AH4" i="9" s="1"/>
  <c r="AI4" i="9" s="1"/>
  <c r="AJ4" i="9" s="1"/>
  <c r="AK4" i="9" s="1"/>
  <c r="AL4" i="9" s="1"/>
  <c r="AM4" i="9" s="1"/>
  <c r="AN4" i="9" s="1"/>
  <c r="AO4" i="9" s="1"/>
  <c r="AP4" i="9" s="1"/>
  <c r="A43" i="8"/>
  <c r="B43" i="8" s="1"/>
  <c r="B43" i="22" s="1"/>
  <c r="S20" i="9"/>
  <c r="T20" i="9" s="1"/>
  <c r="U20" i="9" s="1"/>
  <c r="V20" i="9" s="1"/>
  <c r="W20" i="9" s="1"/>
  <c r="X20" i="9" s="1"/>
  <c r="Y20" i="9" s="1"/>
  <c r="Z20" i="9" s="1"/>
  <c r="AA20" i="9" s="1"/>
  <c r="AB20" i="9" s="1"/>
  <c r="AC20" i="9" s="1"/>
  <c r="AD20" i="9" s="1"/>
  <c r="G36" i="9"/>
  <c r="H36" i="9" s="1"/>
  <c r="I36" i="9" s="1"/>
  <c r="J36" i="9" s="1"/>
  <c r="K36" i="9" s="1"/>
  <c r="L36" i="9" s="1"/>
  <c r="M36" i="9" s="1"/>
  <c r="N36" i="9" s="1"/>
  <c r="O36" i="9" s="1"/>
  <c r="P36" i="9" s="1"/>
  <c r="Q36" i="9" s="1"/>
  <c r="R36" i="9" s="1"/>
  <c r="G256" i="9"/>
  <c r="H256" i="9" s="1"/>
  <c r="I256" i="9" s="1"/>
  <c r="J256" i="9" s="1"/>
  <c r="K256" i="9" s="1"/>
  <c r="L256" i="9" s="1"/>
  <c r="M256" i="9" s="1"/>
  <c r="N256" i="9" s="1"/>
  <c r="O256" i="9" s="1"/>
  <c r="P256" i="9" s="1"/>
  <c r="Q256" i="9" s="1"/>
  <c r="R256" i="9" s="1"/>
  <c r="S311" i="9"/>
  <c r="T311" i="9" s="1"/>
  <c r="U311" i="9" s="1"/>
  <c r="V311" i="9" s="1"/>
  <c r="W311" i="9" s="1"/>
  <c r="X311" i="9" s="1"/>
  <c r="Y311" i="9" s="1"/>
  <c r="Z311" i="9" s="1"/>
  <c r="AA311" i="9" s="1"/>
  <c r="AB311" i="9" s="1"/>
  <c r="AC311" i="9" s="1"/>
  <c r="AD311" i="9" s="1"/>
  <c r="AQ311" i="9"/>
  <c r="AR311" i="9" s="1"/>
  <c r="AS311" i="9" s="1"/>
  <c r="AT311" i="9" s="1"/>
  <c r="AU311" i="9" s="1"/>
  <c r="A8" i="8"/>
  <c r="B8" i="8" s="1"/>
  <c r="B8" i="22" s="1"/>
  <c r="AE311" i="9"/>
  <c r="AF311" i="9" s="1"/>
  <c r="AG311" i="9" s="1"/>
  <c r="AH311" i="9" s="1"/>
  <c r="AI311" i="9" s="1"/>
  <c r="AJ311" i="9" s="1"/>
  <c r="AK311" i="9" s="1"/>
  <c r="AL311" i="9" s="1"/>
  <c r="AM311" i="9" s="1"/>
  <c r="AN311" i="9" s="1"/>
  <c r="AO311" i="9" s="1"/>
  <c r="AP311" i="9" s="1"/>
  <c r="G388" i="9"/>
  <c r="H388" i="9" s="1"/>
  <c r="I388" i="9" s="1"/>
  <c r="J388" i="9" s="1"/>
  <c r="K388" i="9" s="1"/>
  <c r="L388" i="9" s="1"/>
  <c r="M388" i="9" s="1"/>
  <c r="N388" i="9" s="1"/>
  <c r="O388" i="9" s="1"/>
  <c r="P388" i="9" s="1"/>
  <c r="Q388" i="9" s="1"/>
  <c r="R388" i="9" s="1"/>
  <c r="G158" i="9"/>
  <c r="H158" i="9" s="1"/>
  <c r="I158" i="9" s="1"/>
  <c r="J158" i="9" s="1"/>
  <c r="K158" i="9" s="1"/>
  <c r="L158" i="9" s="1"/>
  <c r="M158" i="9" s="1"/>
  <c r="N158" i="9" s="1"/>
  <c r="O158" i="9" s="1"/>
  <c r="P158" i="9" s="1"/>
  <c r="Q158" i="9" s="1"/>
  <c r="R158" i="9" s="1"/>
  <c r="AQ158" i="9"/>
  <c r="AR158" i="9" s="1"/>
  <c r="AS158" i="9" s="1"/>
  <c r="AT158" i="9" s="1"/>
  <c r="AU158" i="9" s="1"/>
  <c r="AQ332" i="9"/>
  <c r="AR332" i="9" s="1"/>
  <c r="AS332" i="9" s="1"/>
  <c r="AT332" i="9" s="1"/>
  <c r="AU332" i="9" s="1"/>
  <c r="A158" i="8"/>
  <c r="B158" i="8" s="1"/>
  <c r="B158" i="22" s="1"/>
  <c r="G332" i="9"/>
  <c r="H332" i="9" s="1"/>
  <c r="I332" i="9" s="1"/>
  <c r="J332" i="9" s="1"/>
  <c r="K332" i="9" s="1"/>
  <c r="L332" i="9" s="1"/>
  <c r="M332" i="9" s="1"/>
  <c r="N332" i="9" s="1"/>
  <c r="O332" i="9" s="1"/>
  <c r="P332" i="9" s="1"/>
  <c r="Q332" i="9" s="1"/>
  <c r="R332" i="9" s="1"/>
  <c r="A34" i="8"/>
  <c r="B34" i="8" s="1"/>
  <c r="B34" i="22" s="1"/>
  <c r="AE20" i="9"/>
  <c r="AF20" i="9" s="1"/>
  <c r="AG20" i="9" s="1"/>
  <c r="AH20" i="9" s="1"/>
  <c r="AI20" i="9" s="1"/>
  <c r="AJ20" i="9" s="1"/>
  <c r="AK20" i="9" s="1"/>
  <c r="AL20" i="9" s="1"/>
  <c r="AM20" i="9" s="1"/>
  <c r="AN20" i="9" s="1"/>
  <c r="AO20" i="9" s="1"/>
  <c r="AP20" i="9" s="1"/>
  <c r="AE34" i="9"/>
  <c r="AF34" i="9" s="1"/>
  <c r="AG34" i="9" s="1"/>
  <c r="AH34" i="9" s="1"/>
  <c r="AI34" i="9" s="1"/>
  <c r="AJ34" i="9" s="1"/>
  <c r="AK34" i="9" s="1"/>
  <c r="AL34" i="9" s="1"/>
  <c r="AM34" i="9" s="1"/>
  <c r="AN34" i="9" s="1"/>
  <c r="AO34" i="9" s="1"/>
  <c r="AP34" i="9" s="1"/>
  <c r="A20" i="8"/>
  <c r="B20" i="8" s="1"/>
  <c r="B20" i="22" s="1"/>
  <c r="AE420" i="9"/>
  <c r="AF420" i="9" s="1"/>
  <c r="AG420" i="9" s="1"/>
  <c r="AH420" i="9" s="1"/>
  <c r="AI420" i="9" s="1"/>
  <c r="AJ420" i="9" s="1"/>
  <c r="AK420" i="9" s="1"/>
  <c r="AL420" i="9" s="1"/>
  <c r="AM420" i="9" s="1"/>
  <c r="AN420" i="9" s="1"/>
  <c r="AO420" i="9" s="1"/>
  <c r="AP420" i="9" s="1"/>
  <c r="S270" i="9"/>
  <c r="T270" i="9" s="1"/>
  <c r="U270" i="9" s="1"/>
  <c r="V270" i="9" s="1"/>
  <c r="W270" i="9" s="1"/>
  <c r="X270" i="9" s="1"/>
  <c r="Y270" i="9" s="1"/>
  <c r="Z270" i="9" s="1"/>
  <c r="AA270" i="9" s="1"/>
  <c r="AB270" i="9" s="1"/>
  <c r="AC270" i="9" s="1"/>
  <c r="AD270" i="9" s="1"/>
  <c r="AE332" i="9"/>
  <c r="AF332" i="9" s="1"/>
  <c r="AG332" i="9" s="1"/>
  <c r="AH332" i="9" s="1"/>
  <c r="AI332" i="9" s="1"/>
  <c r="AJ332" i="9" s="1"/>
  <c r="AK332" i="9" s="1"/>
  <c r="AL332" i="9" s="1"/>
  <c r="AM332" i="9" s="1"/>
  <c r="AN332" i="9" s="1"/>
  <c r="AO332" i="9" s="1"/>
  <c r="AP332" i="9" s="1"/>
  <c r="AE132" i="9"/>
  <c r="AF132" i="9" s="1"/>
  <c r="AG132" i="9" s="1"/>
  <c r="AH132" i="9" s="1"/>
  <c r="AI132" i="9" s="1"/>
  <c r="AJ132" i="9" s="1"/>
  <c r="AK132" i="9" s="1"/>
  <c r="AL132" i="9" s="1"/>
  <c r="AM132" i="9" s="1"/>
  <c r="AN132" i="9" s="1"/>
  <c r="AO132" i="9" s="1"/>
  <c r="AP132" i="9" s="1"/>
  <c r="S420" i="9"/>
  <c r="T420" i="9" s="1"/>
  <c r="U420" i="9" s="1"/>
  <c r="V420" i="9" s="1"/>
  <c r="W420" i="9" s="1"/>
  <c r="X420" i="9" s="1"/>
  <c r="Y420" i="9" s="1"/>
  <c r="Z420" i="9" s="1"/>
  <c r="AA420" i="9" s="1"/>
  <c r="AB420" i="9" s="1"/>
  <c r="AC420" i="9" s="1"/>
  <c r="AD420" i="9" s="1"/>
  <c r="AQ132" i="9"/>
  <c r="AR132" i="9" s="1"/>
  <c r="AS132" i="9" s="1"/>
  <c r="AT132" i="9" s="1"/>
  <c r="AU132" i="9" s="1"/>
  <c r="S43" i="9"/>
  <c r="T43" i="9" s="1"/>
  <c r="U43" i="9" s="1"/>
  <c r="V43" i="9" s="1"/>
  <c r="W43" i="9" s="1"/>
  <c r="X43" i="9" s="1"/>
  <c r="Y43" i="9" s="1"/>
  <c r="Z43" i="9" s="1"/>
  <c r="AA43" i="9" s="1"/>
  <c r="AB43" i="9" s="1"/>
  <c r="AC43" i="9" s="1"/>
  <c r="AD43" i="9" s="1"/>
  <c r="S34" i="9"/>
  <c r="T34" i="9" s="1"/>
  <c r="U34" i="9" s="1"/>
  <c r="V34" i="9" s="1"/>
  <c r="W34" i="9" s="1"/>
  <c r="X34" i="9" s="1"/>
  <c r="Y34" i="9" s="1"/>
  <c r="Z34" i="9" s="1"/>
  <c r="AA34" i="9" s="1"/>
  <c r="AB34" i="9" s="1"/>
  <c r="AC34" i="9" s="1"/>
  <c r="AD34" i="9" s="1"/>
  <c r="AQ422" i="9"/>
  <c r="AR422" i="9" s="1"/>
  <c r="AS422" i="9" s="1"/>
  <c r="AT422" i="9" s="1"/>
  <c r="AU422" i="9" s="1"/>
  <c r="AE270" i="9"/>
  <c r="AF270" i="9" s="1"/>
  <c r="AG270" i="9" s="1"/>
  <c r="AH270" i="9" s="1"/>
  <c r="AI270" i="9" s="1"/>
  <c r="AJ270" i="9" s="1"/>
  <c r="AK270" i="9" s="1"/>
  <c r="AL270" i="9" s="1"/>
  <c r="AM270" i="9" s="1"/>
  <c r="AN270" i="9" s="1"/>
  <c r="AO270" i="9" s="1"/>
  <c r="AP270" i="9" s="1"/>
  <c r="G330" i="9"/>
  <c r="H330" i="9" s="1"/>
  <c r="I330" i="9" s="1"/>
  <c r="J330" i="9" s="1"/>
  <c r="K330" i="9" s="1"/>
  <c r="L330" i="9" s="1"/>
  <c r="M330" i="9" s="1"/>
  <c r="N330" i="9" s="1"/>
  <c r="O330" i="9" s="1"/>
  <c r="P330" i="9" s="1"/>
  <c r="Q330" i="9" s="1"/>
  <c r="R330" i="9" s="1"/>
  <c r="AQ50" i="9"/>
  <c r="AR50" i="9" s="1"/>
  <c r="AS50" i="9" s="1"/>
  <c r="AT50" i="9" s="1"/>
  <c r="AU50" i="9" s="1"/>
  <c r="S25" i="9"/>
  <c r="T25" i="9" s="1"/>
  <c r="U25" i="9" s="1"/>
  <c r="V25" i="9" s="1"/>
  <c r="W25" i="9" s="1"/>
  <c r="X25" i="9" s="1"/>
  <c r="Y25" i="9" s="1"/>
  <c r="Z25" i="9" s="1"/>
  <c r="AA25" i="9" s="1"/>
  <c r="AB25" i="9" s="1"/>
  <c r="AC25" i="9" s="1"/>
  <c r="AD25" i="9" s="1"/>
  <c r="AQ2" i="15"/>
  <c r="D20" i="24" s="1"/>
  <c r="AE386" i="9"/>
  <c r="AF386" i="9" s="1"/>
  <c r="AG386" i="9" s="1"/>
  <c r="AH386" i="9" s="1"/>
  <c r="AI386" i="9" s="1"/>
  <c r="AJ386" i="9" s="1"/>
  <c r="AK386" i="9" s="1"/>
  <c r="AL386" i="9" s="1"/>
  <c r="AM386" i="9" s="1"/>
  <c r="AN386" i="9" s="1"/>
  <c r="AO386" i="9" s="1"/>
  <c r="AP386" i="9" s="1"/>
  <c r="A330" i="8"/>
  <c r="B330" i="8" s="1"/>
  <c r="B330" i="22" s="1"/>
  <c r="AQ388" i="9"/>
  <c r="AR388" i="9" s="1"/>
  <c r="AS388" i="9" s="1"/>
  <c r="AT388" i="9" s="1"/>
  <c r="AU388" i="9" s="1"/>
  <c r="AE11" i="9"/>
  <c r="AF11" i="9" s="1"/>
  <c r="AG11" i="9" s="1"/>
  <c r="AH11" i="9" s="1"/>
  <c r="AI11" i="9" s="1"/>
  <c r="AJ11" i="9" s="1"/>
  <c r="AK11" i="9" s="1"/>
  <c r="AL11" i="9" s="1"/>
  <c r="AM11" i="9" s="1"/>
  <c r="AN11" i="9" s="1"/>
  <c r="AO11" i="9" s="1"/>
  <c r="AP11" i="9" s="1"/>
  <c r="G11" i="9"/>
  <c r="H11" i="9" s="1"/>
  <c r="I11" i="9" s="1"/>
  <c r="J11" i="9" s="1"/>
  <c r="K11" i="9" s="1"/>
  <c r="L11" i="9" s="1"/>
  <c r="M11" i="9" s="1"/>
  <c r="N11" i="9" s="1"/>
  <c r="O11" i="9" s="1"/>
  <c r="P11" i="9" s="1"/>
  <c r="Q11" i="9" s="1"/>
  <c r="R11" i="9" s="1"/>
  <c r="S330" i="9"/>
  <c r="T330" i="9" s="1"/>
  <c r="U330" i="9" s="1"/>
  <c r="V330" i="9" s="1"/>
  <c r="W330" i="9" s="1"/>
  <c r="X330" i="9" s="1"/>
  <c r="Y330" i="9" s="1"/>
  <c r="Z330" i="9" s="1"/>
  <c r="AA330" i="9" s="1"/>
  <c r="AB330" i="9" s="1"/>
  <c r="AC330" i="9" s="1"/>
  <c r="AD330" i="9" s="1"/>
  <c r="S388" i="9"/>
  <c r="T388" i="9" s="1"/>
  <c r="U388" i="9" s="1"/>
  <c r="V388" i="9" s="1"/>
  <c r="W388" i="9" s="1"/>
  <c r="X388" i="9" s="1"/>
  <c r="Y388" i="9" s="1"/>
  <c r="Z388" i="9" s="1"/>
  <c r="AA388" i="9" s="1"/>
  <c r="AB388" i="9" s="1"/>
  <c r="AC388" i="9" s="1"/>
  <c r="AD388" i="9" s="1"/>
  <c r="A312" i="8"/>
  <c r="B312" i="8" s="1"/>
  <c r="B312" i="22" s="1"/>
  <c r="AE393" i="9"/>
  <c r="AF393" i="9" s="1"/>
  <c r="AG393" i="9" s="1"/>
  <c r="AH393" i="9" s="1"/>
  <c r="AI393" i="9" s="1"/>
  <c r="AJ393" i="9" s="1"/>
  <c r="AK393" i="9" s="1"/>
  <c r="AL393" i="9" s="1"/>
  <c r="AM393" i="9" s="1"/>
  <c r="AN393" i="9" s="1"/>
  <c r="AO393" i="9" s="1"/>
  <c r="AP393" i="9" s="1"/>
  <c r="AQ386" i="9"/>
  <c r="AR386" i="9" s="1"/>
  <c r="AS386" i="9" s="1"/>
  <c r="AT386" i="9" s="1"/>
  <c r="AU386" i="9" s="1"/>
  <c r="A57" i="8"/>
  <c r="B57" i="8" s="1"/>
  <c r="B57" i="22" s="1"/>
  <c r="AQ51" i="9"/>
  <c r="AR51" i="9" s="1"/>
  <c r="AS51" i="9" s="1"/>
  <c r="AT51" i="9" s="1"/>
  <c r="AU51" i="9" s="1"/>
  <c r="S378" i="9"/>
  <c r="T378" i="9" s="1"/>
  <c r="U378" i="9" s="1"/>
  <c r="V378" i="9" s="1"/>
  <c r="W378" i="9" s="1"/>
  <c r="X378" i="9" s="1"/>
  <c r="Y378" i="9" s="1"/>
  <c r="Z378" i="9" s="1"/>
  <c r="AA378" i="9" s="1"/>
  <c r="AB378" i="9" s="1"/>
  <c r="AC378" i="9" s="1"/>
  <c r="AD378" i="9" s="1"/>
  <c r="AE51" i="9"/>
  <c r="AF51" i="9" s="1"/>
  <c r="AG51" i="9" s="1"/>
  <c r="AH51" i="9" s="1"/>
  <c r="AI51" i="9" s="1"/>
  <c r="AJ51" i="9" s="1"/>
  <c r="AK51" i="9" s="1"/>
  <c r="AL51" i="9" s="1"/>
  <c r="AM51" i="9" s="1"/>
  <c r="AN51" i="9" s="1"/>
  <c r="AO51" i="9" s="1"/>
  <c r="AP51" i="9" s="1"/>
  <c r="G378" i="9"/>
  <c r="H378" i="9" s="1"/>
  <c r="I378" i="9" s="1"/>
  <c r="J378" i="9" s="1"/>
  <c r="K378" i="9" s="1"/>
  <c r="L378" i="9" s="1"/>
  <c r="M378" i="9" s="1"/>
  <c r="N378" i="9" s="1"/>
  <c r="O378" i="9" s="1"/>
  <c r="P378" i="9" s="1"/>
  <c r="Q378" i="9" s="1"/>
  <c r="R378" i="9" s="1"/>
  <c r="G313" i="9"/>
  <c r="H313" i="9" s="1"/>
  <c r="I313" i="9" s="1"/>
  <c r="J313" i="9" s="1"/>
  <c r="K313" i="9" s="1"/>
  <c r="L313" i="9" s="1"/>
  <c r="M313" i="9" s="1"/>
  <c r="N313" i="9" s="1"/>
  <c r="O313" i="9" s="1"/>
  <c r="P313" i="9" s="1"/>
  <c r="Q313" i="9" s="1"/>
  <c r="R313" i="9" s="1"/>
  <c r="AE378" i="9"/>
  <c r="AF378" i="9" s="1"/>
  <c r="AG378" i="9" s="1"/>
  <c r="AH378" i="9" s="1"/>
  <c r="AI378" i="9" s="1"/>
  <c r="AJ378" i="9" s="1"/>
  <c r="AK378" i="9" s="1"/>
  <c r="AL378" i="9" s="1"/>
  <c r="AM378" i="9" s="1"/>
  <c r="AN378" i="9" s="1"/>
  <c r="AO378" i="9" s="1"/>
  <c r="AP378" i="9" s="1"/>
  <c r="S324" i="9"/>
  <c r="T324" i="9" s="1"/>
  <c r="U324" i="9" s="1"/>
  <c r="V324" i="9" s="1"/>
  <c r="W324" i="9" s="1"/>
  <c r="X324" i="9" s="1"/>
  <c r="Y324" i="9" s="1"/>
  <c r="Z324" i="9" s="1"/>
  <c r="AA324" i="9" s="1"/>
  <c r="AB324" i="9" s="1"/>
  <c r="AC324" i="9" s="1"/>
  <c r="AD324" i="9" s="1"/>
  <c r="A388" i="8"/>
  <c r="B388" i="8" s="1"/>
  <c r="B388" i="22" s="1"/>
  <c r="S36" i="9"/>
  <c r="T36" i="9" s="1"/>
  <c r="U36" i="9" s="1"/>
  <c r="V36" i="9" s="1"/>
  <c r="W36" i="9" s="1"/>
  <c r="X36" i="9" s="1"/>
  <c r="Y36" i="9" s="1"/>
  <c r="Z36" i="9" s="1"/>
  <c r="AA36" i="9" s="1"/>
  <c r="AB36" i="9" s="1"/>
  <c r="AC36" i="9" s="1"/>
  <c r="AD36" i="9" s="1"/>
  <c r="AQ420" i="9"/>
  <c r="AR420" i="9" s="1"/>
  <c r="AS420" i="9" s="1"/>
  <c r="AT420" i="9" s="1"/>
  <c r="AU420" i="9" s="1"/>
  <c r="S332" i="9"/>
  <c r="T332" i="9" s="1"/>
  <c r="U332" i="9" s="1"/>
  <c r="V332" i="9" s="1"/>
  <c r="W332" i="9" s="1"/>
  <c r="X332" i="9" s="1"/>
  <c r="Y332" i="9" s="1"/>
  <c r="Z332" i="9" s="1"/>
  <c r="AA332" i="9" s="1"/>
  <c r="AB332" i="9" s="1"/>
  <c r="AC332" i="9" s="1"/>
  <c r="AD332" i="9" s="1"/>
  <c r="A13" i="8"/>
  <c r="B13" i="8" s="1"/>
  <c r="B13" i="22" s="1"/>
  <c r="AQ138" i="9"/>
  <c r="AR138" i="9" s="1"/>
  <c r="AS138" i="9" s="1"/>
  <c r="AT138" i="9" s="1"/>
  <c r="AU138" i="9" s="1"/>
  <c r="S138" i="9"/>
  <c r="T138" i="9" s="1"/>
  <c r="U138" i="9" s="1"/>
  <c r="V138" i="9" s="1"/>
  <c r="W138" i="9" s="1"/>
  <c r="X138" i="9" s="1"/>
  <c r="Y138" i="9" s="1"/>
  <c r="Z138" i="9" s="1"/>
  <c r="AA138" i="9" s="1"/>
  <c r="AB138" i="9" s="1"/>
  <c r="AC138" i="9" s="1"/>
  <c r="AD138" i="9" s="1"/>
  <c r="A138" i="8"/>
  <c r="B138" i="8" s="1"/>
  <c r="B138" i="22" s="1"/>
  <c r="G138" i="9"/>
  <c r="H138" i="9" s="1"/>
  <c r="I138" i="9" s="1"/>
  <c r="J138" i="9" s="1"/>
  <c r="K138" i="9" s="1"/>
  <c r="L138" i="9" s="1"/>
  <c r="M138" i="9" s="1"/>
  <c r="N138" i="9" s="1"/>
  <c r="O138" i="9" s="1"/>
  <c r="P138" i="9" s="1"/>
  <c r="Q138" i="9" s="1"/>
  <c r="R138" i="9" s="1"/>
  <c r="AE13" i="9"/>
  <c r="AF13" i="9" s="1"/>
  <c r="AG13" i="9" s="1"/>
  <c r="AH13" i="9" s="1"/>
  <c r="AI13" i="9" s="1"/>
  <c r="AJ13" i="9" s="1"/>
  <c r="AK13" i="9" s="1"/>
  <c r="AL13" i="9" s="1"/>
  <c r="AM13" i="9" s="1"/>
  <c r="AN13" i="9" s="1"/>
  <c r="AO13" i="9" s="1"/>
  <c r="AP13" i="9" s="1"/>
  <c r="AE50" i="9"/>
  <c r="AF50" i="9" s="1"/>
  <c r="AG50" i="9" s="1"/>
  <c r="AH50" i="9" s="1"/>
  <c r="AI50" i="9" s="1"/>
  <c r="AJ50" i="9" s="1"/>
  <c r="AK50" i="9" s="1"/>
  <c r="AL50" i="9" s="1"/>
  <c r="AM50" i="9" s="1"/>
  <c r="AN50" i="9" s="1"/>
  <c r="AO50" i="9" s="1"/>
  <c r="AP50" i="9" s="1"/>
  <c r="S50" i="9"/>
  <c r="T50" i="9" s="1"/>
  <c r="U50" i="9" s="1"/>
  <c r="V50" i="9" s="1"/>
  <c r="W50" i="9" s="1"/>
  <c r="X50" i="9" s="1"/>
  <c r="Y50" i="9" s="1"/>
  <c r="Z50" i="9" s="1"/>
  <c r="AA50" i="9" s="1"/>
  <c r="AB50" i="9" s="1"/>
  <c r="AC50" i="9" s="1"/>
  <c r="AD50" i="9" s="1"/>
  <c r="A418" i="8"/>
  <c r="B418" i="8" s="1"/>
  <c r="B418" i="22" s="1"/>
  <c r="AQ313" i="9"/>
  <c r="AR313" i="9" s="1"/>
  <c r="AS313" i="9" s="1"/>
  <c r="AT313" i="9" s="1"/>
  <c r="AU313" i="9" s="1"/>
  <c r="S394" i="9"/>
  <c r="T394" i="9" s="1"/>
  <c r="U394" i="9" s="1"/>
  <c r="V394" i="9" s="1"/>
  <c r="W394" i="9" s="1"/>
  <c r="X394" i="9" s="1"/>
  <c r="Y394" i="9" s="1"/>
  <c r="Z394" i="9" s="1"/>
  <c r="AA394" i="9" s="1"/>
  <c r="AB394" i="9" s="1"/>
  <c r="AC394" i="9" s="1"/>
  <c r="AD394" i="9" s="1"/>
  <c r="S10" i="9"/>
  <c r="T10" i="9" s="1"/>
  <c r="U10" i="9" s="1"/>
  <c r="V10" i="9" s="1"/>
  <c r="W10" i="9" s="1"/>
  <c r="X10" i="9" s="1"/>
  <c r="Y10" i="9" s="1"/>
  <c r="Z10" i="9" s="1"/>
  <c r="AA10" i="9" s="1"/>
  <c r="AB10" i="9" s="1"/>
  <c r="AC10" i="9" s="1"/>
  <c r="AD10" i="9" s="1"/>
  <c r="AE36" i="9"/>
  <c r="AF36" i="9" s="1"/>
  <c r="AG36" i="9" s="1"/>
  <c r="AH36" i="9" s="1"/>
  <c r="AI36" i="9" s="1"/>
  <c r="AJ36" i="9" s="1"/>
  <c r="AK36" i="9" s="1"/>
  <c r="AL36" i="9" s="1"/>
  <c r="AM36" i="9" s="1"/>
  <c r="AN36" i="9" s="1"/>
  <c r="AO36" i="9" s="1"/>
  <c r="AP36" i="9" s="1"/>
  <c r="AE410" i="9"/>
  <c r="AF410" i="9" s="1"/>
  <c r="AG410" i="9" s="1"/>
  <c r="AH410" i="9" s="1"/>
  <c r="AI410" i="9" s="1"/>
  <c r="AJ410" i="9" s="1"/>
  <c r="AK410" i="9" s="1"/>
  <c r="AL410" i="9" s="1"/>
  <c r="AM410" i="9" s="1"/>
  <c r="AN410" i="9" s="1"/>
  <c r="AO410" i="9" s="1"/>
  <c r="AP410" i="9" s="1"/>
  <c r="A270" i="8"/>
  <c r="B270" i="8" s="1"/>
  <c r="B270" i="22" s="1"/>
  <c r="AE157" i="9"/>
  <c r="AF157" i="9" s="1"/>
  <c r="AG157" i="9" s="1"/>
  <c r="AH157" i="9" s="1"/>
  <c r="AI157" i="9" s="1"/>
  <c r="AJ157" i="9" s="1"/>
  <c r="AK157" i="9" s="1"/>
  <c r="AL157" i="9" s="1"/>
  <c r="AM157" i="9" s="1"/>
  <c r="AN157" i="9" s="1"/>
  <c r="AO157" i="9" s="1"/>
  <c r="AP157" i="9" s="1"/>
  <c r="A420" i="8"/>
  <c r="B420" i="8" s="1"/>
  <c r="B420" i="22" s="1"/>
  <c r="AQ394" i="9"/>
  <c r="AR394" i="9" s="1"/>
  <c r="AS394" i="9" s="1"/>
  <c r="AT394" i="9" s="1"/>
  <c r="AU394" i="9" s="1"/>
  <c r="AQ418" i="9"/>
  <c r="AR418" i="9" s="1"/>
  <c r="AS418" i="9" s="1"/>
  <c r="AT418" i="9" s="1"/>
  <c r="AU418" i="9" s="1"/>
  <c r="G20" i="9"/>
  <c r="H20" i="9" s="1"/>
  <c r="I20" i="9" s="1"/>
  <c r="J20" i="9" s="1"/>
  <c r="K20" i="9" s="1"/>
  <c r="L20" i="9" s="1"/>
  <c r="M20" i="9" s="1"/>
  <c r="N20" i="9" s="1"/>
  <c r="O20" i="9" s="1"/>
  <c r="P20" i="9" s="1"/>
  <c r="Q20" i="9" s="1"/>
  <c r="R20" i="9" s="1"/>
  <c r="A157" i="8"/>
  <c r="B157" i="8" s="1"/>
  <c r="B157" i="22" s="1"/>
  <c r="AE256" i="9"/>
  <c r="AF256" i="9" s="1"/>
  <c r="AG256" i="9" s="1"/>
  <c r="AH256" i="9" s="1"/>
  <c r="AI256" i="9" s="1"/>
  <c r="AJ256" i="9" s="1"/>
  <c r="AK256" i="9" s="1"/>
  <c r="AL256" i="9" s="1"/>
  <c r="AM256" i="9" s="1"/>
  <c r="AN256" i="9" s="1"/>
  <c r="AO256" i="9" s="1"/>
  <c r="AP256" i="9" s="1"/>
  <c r="G10" i="9"/>
  <c r="H10" i="9" s="1"/>
  <c r="I10" i="9" s="1"/>
  <c r="J10" i="9" s="1"/>
  <c r="K10" i="9" s="1"/>
  <c r="L10" i="9" s="1"/>
  <c r="M10" i="9" s="1"/>
  <c r="N10" i="9" s="1"/>
  <c r="O10" i="9" s="1"/>
  <c r="P10" i="9" s="1"/>
  <c r="Q10" i="9" s="1"/>
  <c r="R10" i="9" s="1"/>
  <c r="S410" i="9"/>
  <c r="T410" i="9" s="1"/>
  <c r="U410" i="9" s="1"/>
  <c r="V410" i="9" s="1"/>
  <c r="W410" i="9" s="1"/>
  <c r="X410" i="9" s="1"/>
  <c r="Y410" i="9" s="1"/>
  <c r="Z410" i="9" s="1"/>
  <c r="AA410" i="9" s="1"/>
  <c r="AB410" i="9" s="1"/>
  <c r="AC410" i="9" s="1"/>
  <c r="AD410" i="9" s="1"/>
  <c r="S313" i="9"/>
  <c r="T313" i="9" s="1"/>
  <c r="U313" i="9" s="1"/>
  <c r="V313" i="9" s="1"/>
  <c r="W313" i="9" s="1"/>
  <c r="X313" i="9" s="1"/>
  <c r="Y313" i="9" s="1"/>
  <c r="Z313" i="9" s="1"/>
  <c r="AA313" i="9" s="1"/>
  <c r="AB313" i="9" s="1"/>
  <c r="AC313" i="9" s="1"/>
  <c r="AD313" i="9" s="1"/>
  <c r="AQ256" i="9"/>
  <c r="AR256" i="9" s="1"/>
  <c r="AS256" i="9" s="1"/>
  <c r="AT256" i="9" s="1"/>
  <c r="AU256" i="9" s="1"/>
  <c r="AQ10" i="9"/>
  <c r="AR10" i="9" s="1"/>
  <c r="AS10" i="9" s="1"/>
  <c r="AT10" i="9" s="1"/>
  <c r="AU10" i="9" s="1"/>
  <c r="AQ13" i="9"/>
  <c r="AR13" i="9" s="1"/>
  <c r="AS13" i="9" s="1"/>
  <c r="S13" i="9"/>
  <c r="T13" i="9" s="1"/>
  <c r="U13" i="9" s="1"/>
  <c r="V13" i="9" s="1"/>
  <c r="W13" i="9" s="1"/>
  <c r="X13" i="9" s="1"/>
  <c r="Y13" i="9" s="1"/>
  <c r="Z13" i="9" s="1"/>
  <c r="AA13" i="9" s="1"/>
  <c r="AB13" i="9" s="1"/>
  <c r="AC13" i="9" s="1"/>
  <c r="AD13" i="9" s="1"/>
  <c r="G8" i="9"/>
  <c r="H8" i="9" s="1"/>
  <c r="I8" i="9" s="1"/>
  <c r="J8" i="9" s="1"/>
  <c r="K8" i="9" s="1"/>
  <c r="L8" i="9" s="1"/>
  <c r="M8" i="9" s="1"/>
  <c r="N8" i="9" s="1"/>
  <c r="O8" i="9" s="1"/>
  <c r="P8" i="9" s="1"/>
  <c r="Q8" i="9" s="1"/>
  <c r="R8" i="9" s="1"/>
  <c r="G57" i="9"/>
  <c r="H57" i="9" s="1"/>
  <c r="I57" i="9" s="1"/>
  <c r="J57" i="9" s="1"/>
  <c r="K57" i="9" s="1"/>
  <c r="L57" i="9" s="1"/>
  <c r="M57" i="9" s="1"/>
  <c r="N57" i="9" s="1"/>
  <c r="O57" i="9" s="1"/>
  <c r="P57" i="9" s="1"/>
  <c r="Q57" i="9" s="1"/>
  <c r="R57" i="9" s="1"/>
  <c r="S132" i="9"/>
  <c r="T132" i="9" s="1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412" i="8"/>
  <c r="B412" i="8" s="1"/>
  <c r="B412" i="22" s="1"/>
  <c r="S412" i="9"/>
  <c r="T412" i="9" s="1"/>
  <c r="U412" i="9" s="1"/>
  <c r="V412" i="9" s="1"/>
  <c r="W412" i="9" s="1"/>
  <c r="X412" i="9" s="1"/>
  <c r="Y412" i="9" s="1"/>
  <c r="Z412" i="9" s="1"/>
  <c r="AA412" i="9" s="1"/>
  <c r="AB412" i="9" s="1"/>
  <c r="AC412" i="9" s="1"/>
  <c r="AD412" i="9" s="1"/>
  <c r="AQ412" i="9"/>
  <c r="AR412" i="9" s="1"/>
  <c r="AS412" i="9" s="1"/>
  <c r="AT412" i="9" s="1"/>
  <c r="AU412" i="9" s="1"/>
  <c r="AE412" i="9"/>
  <c r="AF412" i="9" s="1"/>
  <c r="AG412" i="9" s="1"/>
  <c r="AH412" i="9" s="1"/>
  <c r="AI412" i="9" s="1"/>
  <c r="AJ412" i="9" s="1"/>
  <c r="AK412" i="9" s="1"/>
  <c r="AL412" i="9" s="1"/>
  <c r="AM412" i="9" s="1"/>
  <c r="AN412" i="9" s="1"/>
  <c r="AO412" i="9" s="1"/>
  <c r="AP412" i="9" s="1"/>
  <c r="G412" i="9"/>
  <c r="H412" i="9" s="1"/>
  <c r="I412" i="9" s="1"/>
  <c r="J412" i="9" s="1"/>
  <c r="K412" i="9" s="1"/>
  <c r="L412" i="9" s="1"/>
  <c r="M412" i="9" s="1"/>
  <c r="N412" i="9" s="1"/>
  <c r="O412" i="9" s="1"/>
  <c r="P412" i="9" s="1"/>
  <c r="Q412" i="9" s="1"/>
  <c r="R412" i="9" s="1"/>
  <c r="A422" i="8"/>
  <c r="S422" i="9"/>
  <c r="T422" i="9" s="1"/>
  <c r="U422" i="9" s="1"/>
  <c r="V422" i="9" s="1"/>
  <c r="W422" i="9" s="1"/>
  <c r="X422" i="9" s="1"/>
  <c r="Y422" i="9" s="1"/>
  <c r="Z422" i="9" s="1"/>
  <c r="AA422" i="9" s="1"/>
  <c r="AB422" i="9" s="1"/>
  <c r="AC422" i="9" s="1"/>
  <c r="AD422" i="9" s="1"/>
  <c r="AE422" i="9"/>
  <c r="AF422" i="9" s="1"/>
  <c r="AG422" i="9" s="1"/>
  <c r="AH422" i="9" s="1"/>
  <c r="AI422" i="9" s="1"/>
  <c r="AJ422" i="9" s="1"/>
  <c r="AK422" i="9" s="1"/>
  <c r="AL422" i="9" s="1"/>
  <c r="AM422" i="9" s="1"/>
  <c r="AN422" i="9" s="1"/>
  <c r="AO422" i="9" s="1"/>
  <c r="AP422" i="9" s="1"/>
  <c r="G92" i="9"/>
  <c r="H92" i="9" s="1"/>
  <c r="I92" i="9" s="1"/>
  <c r="J92" i="9" s="1"/>
  <c r="K92" i="9" s="1"/>
  <c r="L92" i="9" s="1"/>
  <c r="M92" i="9" s="1"/>
  <c r="N92" i="9" s="1"/>
  <c r="O92" i="9" s="1"/>
  <c r="P92" i="9" s="1"/>
  <c r="Q92" i="9" s="1"/>
  <c r="R92" i="9" s="1"/>
  <c r="G394" i="9"/>
  <c r="H394" i="9" s="1"/>
  <c r="I394" i="9" s="1"/>
  <c r="J394" i="9" s="1"/>
  <c r="K394" i="9" s="1"/>
  <c r="L394" i="9" s="1"/>
  <c r="M394" i="9" s="1"/>
  <c r="N394" i="9" s="1"/>
  <c r="O394" i="9" s="1"/>
  <c r="P394" i="9" s="1"/>
  <c r="Q394" i="9" s="1"/>
  <c r="R394" i="9" s="1"/>
  <c r="G270" i="9"/>
  <c r="H270" i="9" s="1"/>
  <c r="I270" i="9" s="1"/>
  <c r="J270" i="9" s="1"/>
  <c r="K270" i="9" s="1"/>
  <c r="L270" i="9" s="1"/>
  <c r="M270" i="9" s="1"/>
  <c r="N270" i="9" s="1"/>
  <c r="O270" i="9" s="1"/>
  <c r="P270" i="9" s="1"/>
  <c r="Q270" i="9" s="1"/>
  <c r="R270" i="9" s="1"/>
  <c r="G157" i="9"/>
  <c r="H157" i="9" s="1"/>
  <c r="I157" i="9" s="1"/>
  <c r="J157" i="9" s="1"/>
  <c r="K157" i="9" s="1"/>
  <c r="L157" i="9" s="1"/>
  <c r="M157" i="9" s="1"/>
  <c r="N157" i="9" s="1"/>
  <c r="O157" i="9" s="1"/>
  <c r="P157" i="9" s="1"/>
  <c r="Q157" i="9" s="1"/>
  <c r="R157" i="9" s="1"/>
  <c r="AE394" i="9"/>
  <c r="AF394" i="9" s="1"/>
  <c r="AG394" i="9" s="1"/>
  <c r="AH394" i="9" s="1"/>
  <c r="AI394" i="9" s="1"/>
  <c r="AJ394" i="9" s="1"/>
  <c r="AK394" i="9" s="1"/>
  <c r="AL394" i="9" s="1"/>
  <c r="AM394" i="9" s="1"/>
  <c r="AN394" i="9" s="1"/>
  <c r="AO394" i="9" s="1"/>
  <c r="AP394" i="9" s="1"/>
  <c r="A10" i="8"/>
  <c r="B10" i="8" s="1"/>
  <c r="B10" i="22" s="1"/>
  <c r="G155" i="9"/>
  <c r="H155" i="9" s="1"/>
  <c r="I155" i="9" s="1"/>
  <c r="J155" i="9" s="1"/>
  <c r="K155" i="9" s="1"/>
  <c r="L155" i="9" s="1"/>
  <c r="M155" i="9" s="1"/>
  <c r="N155" i="9" s="1"/>
  <c r="O155" i="9" s="1"/>
  <c r="P155" i="9" s="1"/>
  <c r="Q155" i="9" s="1"/>
  <c r="R155" i="9" s="1"/>
  <c r="S57" i="9"/>
  <c r="T57" i="9" s="1"/>
  <c r="U57" i="9" s="1"/>
  <c r="V57" i="9" s="1"/>
  <c r="W57" i="9" s="1"/>
  <c r="X57" i="9" s="1"/>
  <c r="Y57" i="9" s="1"/>
  <c r="Z57" i="9" s="1"/>
  <c r="AA57" i="9" s="1"/>
  <c r="AB57" i="9" s="1"/>
  <c r="AC57" i="9" s="1"/>
  <c r="AD57" i="9" s="1"/>
  <c r="G410" i="9"/>
  <c r="H410" i="9" s="1"/>
  <c r="I410" i="9" s="1"/>
  <c r="J410" i="9" s="1"/>
  <c r="K410" i="9" s="1"/>
  <c r="L410" i="9" s="1"/>
  <c r="M410" i="9" s="1"/>
  <c r="N410" i="9" s="1"/>
  <c r="O410" i="9" s="1"/>
  <c r="P410" i="9" s="1"/>
  <c r="Q410" i="9" s="1"/>
  <c r="R410" i="9" s="1"/>
  <c r="A313" i="8"/>
  <c r="B313" i="8" s="1"/>
  <c r="B313" i="22" s="1"/>
  <c r="A256" i="8"/>
  <c r="B256" i="8" s="1"/>
  <c r="B256" i="22" s="1"/>
  <c r="G25" i="9"/>
  <c r="H25" i="9" s="1"/>
  <c r="I25" i="9" s="1"/>
  <c r="J25" i="9" s="1"/>
  <c r="K25" i="9" s="1"/>
  <c r="L25" i="9" s="1"/>
  <c r="M25" i="9" s="1"/>
  <c r="N25" i="9" s="1"/>
  <c r="O25" i="9" s="1"/>
  <c r="P25" i="9" s="1"/>
  <c r="Q25" i="9" s="1"/>
  <c r="R25" i="9" s="1"/>
  <c r="AQ57" i="9"/>
  <c r="AR57" i="9" s="1"/>
  <c r="AS57" i="9" s="1"/>
  <c r="AT57" i="9" s="1"/>
  <c r="AU57" i="9" s="1"/>
  <c r="A410" i="8"/>
  <c r="B410" i="8" s="1"/>
  <c r="B410" i="22" s="1"/>
  <c r="AQ38" i="9"/>
  <c r="AR38" i="9" s="1"/>
  <c r="AS38" i="9" s="1"/>
  <c r="AT38" i="9" s="1"/>
  <c r="AU38" i="9" s="1"/>
  <c r="AE38" i="9"/>
  <c r="AF38" i="9" s="1"/>
  <c r="AG38" i="9" s="1"/>
  <c r="AH38" i="9" s="1"/>
  <c r="AI38" i="9" s="1"/>
  <c r="AJ38" i="9" s="1"/>
  <c r="AK38" i="9" s="1"/>
  <c r="AL38" i="9" s="1"/>
  <c r="AM38" i="9" s="1"/>
  <c r="AN38" i="9" s="1"/>
  <c r="AO38" i="9" s="1"/>
  <c r="AP38" i="9" s="1"/>
  <c r="S38" i="9"/>
  <c r="T38" i="9" s="1"/>
  <c r="U38" i="9" s="1"/>
  <c r="V38" i="9" s="1"/>
  <c r="W38" i="9" s="1"/>
  <c r="X38" i="9" s="1"/>
  <c r="Y38" i="9" s="1"/>
  <c r="Z38" i="9" s="1"/>
  <c r="AA38" i="9" s="1"/>
  <c r="AB38" i="9" s="1"/>
  <c r="AC38" i="9" s="1"/>
  <c r="AD38" i="9" s="1"/>
  <c r="G257" i="9"/>
  <c r="H257" i="9" s="1"/>
  <c r="I257" i="9" s="1"/>
  <c r="J257" i="9" s="1"/>
  <c r="K257" i="9" s="1"/>
  <c r="L257" i="9" s="1"/>
  <c r="M257" i="9" s="1"/>
  <c r="N257" i="9" s="1"/>
  <c r="O257" i="9" s="1"/>
  <c r="P257" i="9" s="1"/>
  <c r="Q257" i="9" s="1"/>
  <c r="R257" i="9" s="1"/>
  <c r="AE257" i="9"/>
  <c r="AF257" i="9" s="1"/>
  <c r="AG257" i="9" s="1"/>
  <c r="AH257" i="9" s="1"/>
  <c r="AI257" i="9" s="1"/>
  <c r="AJ257" i="9" s="1"/>
  <c r="AK257" i="9" s="1"/>
  <c r="AL257" i="9" s="1"/>
  <c r="AM257" i="9" s="1"/>
  <c r="AN257" i="9" s="1"/>
  <c r="AO257" i="9" s="1"/>
  <c r="AP257" i="9" s="1"/>
  <c r="G143" i="9"/>
  <c r="H143" i="9" s="1"/>
  <c r="I143" i="9" s="1"/>
  <c r="J143" i="9" s="1"/>
  <c r="K143" i="9" s="1"/>
  <c r="L143" i="9" s="1"/>
  <c r="M143" i="9" s="1"/>
  <c r="N143" i="9" s="1"/>
  <c r="O143" i="9" s="1"/>
  <c r="P143" i="9" s="1"/>
  <c r="Q143" i="9" s="1"/>
  <c r="R143" i="9" s="1"/>
  <c r="AE143" i="9"/>
  <c r="AF143" i="9" s="1"/>
  <c r="AG143" i="9" s="1"/>
  <c r="AH143" i="9" s="1"/>
  <c r="AI143" i="9" s="1"/>
  <c r="AJ143" i="9" s="1"/>
  <c r="AK143" i="9" s="1"/>
  <c r="AL143" i="9" s="1"/>
  <c r="AM143" i="9" s="1"/>
  <c r="AN143" i="9" s="1"/>
  <c r="AO143" i="9" s="1"/>
  <c r="AP143" i="9" s="1"/>
  <c r="S143" i="9"/>
  <c r="T143" i="9" s="1"/>
  <c r="U143" i="9" s="1"/>
  <c r="V143" i="9" s="1"/>
  <c r="W143" i="9" s="1"/>
  <c r="X143" i="9" s="1"/>
  <c r="Y143" i="9" s="1"/>
  <c r="Z143" i="9" s="1"/>
  <c r="AA143" i="9" s="1"/>
  <c r="AB143" i="9" s="1"/>
  <c r="AC143" i="9" s="1"/>
  <c r="AD143" i="9" s="1"/>
  <c r="G5" i="9"/>
  <c r="H5" i="9" s="1"/>
  <c r="I5" i="9" s="1"/>
  <c r="J5" i="9" s="1"/>
  <c r="K5" i="9" s="1"/>
  <c r="L5" i="9" s="1"/>
  <c r="M5" i="9" s="1"/>
  <c r="N5" i="9" s="1"/>
  <c r="O5" i="9" s="1"/>
  <c r="P5" i="9" s="1"/>
  <c r="Q5" i="9" s="1"/>
  <c r="R5" i="9" s="1"/>
  <c r="AQ5" i="9"/>
  <c r="AR5" i="9" s="1"/>
  <c r="AS5" i="9" s="1"/>
  <c r="AT5" i="9" s="1"/>
  <c r="AU5" i="9" s="1"/>
  <c r="AE5" i="9"/>
  <c r="AF5" i="9" s="1"/>
  <c r="AG5" i="9" s="1"/>
  <c r="AH5" i="9" s="1"/>
  <c r="AI5" i="9" s="1"/>
  <c r="AJ5" i="9" s="1"/>
  <c r="AK5" i="9" s="1"/>
  <c r="AL5" i="9" s="1"/>
  <c r="AM5" i="9" s="1"/>
  <c r="AN5" i="9" s="1"/>
  <c r="AO5" i="9" s="1"/>
  <c r="AP5" i="9" s="1"/>
  <c r="AQ180" i="9"/>
  <c r="AR180" i="9" s="1"/>
  <c r="AS180" i="9" s="1"/>
  <c r="AT180" i="9" s="1"/>
  <c r="AU180" i="9" s="1"/>
  <c r="G319" i="9"/>
  <c r="H319" i="9" s="1"/>
  <c r="I319" i="9" s="1"/>
  <c r="J319" i="9" s="1"/>
  <c r="K319" i="9" s="1"/>
  <c r="L319" i="9" s="1"/>
  <c r="M319" i="9" s="1"/>
  <c r="N319" i="9" s="1"/>
  <c r="O319" i="9" s="1"/>
  <c r="P319" i="9" s="1"/>
  <c r="Q319" i="9" s="1"/>
  <c r="R319" i="9" s="1"/>
  <c r="AE319" i="9"/>
  <c r="AF319" i="9" s="1"/>
  <c r="AG319" i="9" s="1"/>
  <c r="AH319" i="9" s="1"/>
  <c r="AI319" i="9" s="1"/>
  <c r="AJ319" i="9" s="1"/>
  <c r="AK319" i="9" s="1"/>
  <c r="AL319" i="9" s="1"/>
  <c r="AM319" i="9" s="1"/>
  <c r="AN319" i="9" s="1"/>
  <c r="AO319" i="9" s="1"/>
  <c r="AP319" i="9" s="1"/>
  <c r="AQ319" i="9"/>
  <c r="AR319" i="9" s="1"/>
  <c r="AS319" i="9" s="1"/>
  <c r="AT319" i="9" s="1"/>
  <c r="AU319" i="9" s="1"/>
  <c r="S319" i="9"/>
  <c r="T319" i="9" s="1"/>
  <c r="U319" i="9" s="1"/>
  <c r="V319" i="9" s="1"/>
  <c r="W319" i="9" s="1"/>
  <c r="X319" i="9" s="1"/>
  <c r="Y319" i="9" s="1"/>
  <c r="Z319" i="9" s="1"/>
  <c r="AA319" i="9" s="1"/>
  <c r="AB319" i="9" s="1"/>
  <c r="AC319" i="9" s="1"/>
  <c r="AD319" i="9" s="1"/>
  <c r="A319" i="8"/>
  <c r="B319" i="8" s="1"/>
  <c r="B319" i="22" s="1"/>
  <c r="A407" i="8"/>
  <c r="B407" i="8" s="1"/>
  <c r="B407" i="22" s="1"/>
  <c r="S407" i="9"/>
  <c r="T407" i="9" s="1"/>
  <c r="U407" i="9" s="1"/>
  <c r="V407" i="9" s="1"/>
  <c r="W407" i="9" s="1"/>
  <c r="X407" i="9" s="1"/>
  <c r="Y407" i="9" s="1"/>
  <c r="Z407" i="9" s="1"/>
  <c r="AA407" i="9" s="1"/>
  <c r="AB407" i="9" s="1"/>
  <c r="AC407" i="9" s="1"/>
  <c r="AD407" i="9" s="1"/>
  <c r="AE407" i="9"/>
  <c r="AF407" i="9" s="1"/>
  <c r="AG407" i="9" s="1"/>
  <c r="AH407" i="9" s="1"/>
  <c r="AI407" i="9" s="1"/>
  <c r="AJ407" i="9" s="1"/>
  <c r="AK407" i="9" s="1"/>
  <c r="AL407" i="9" s="1"/>
  <c r="AM407" i="9" s="1"/>
  <c r="AN407" i="9" s="1"/>
  <c r="AO407" i="9" s="1"/>
  <c r="AP407" i="9" s="1"/>
  <c r="AQ143" i="9"/>
  <c r="AR143" i="9" s="1"/>
  <c r="AS143" i="9" s="1"/>
  <c r="AT143" i="9" s="1"/>
  <c r="AU143" i="9" s="1"/>
  <c r="AE180" i="9"/>
  <c r="AF180" i="9" s="1"/>
  <c r="AG180" i="9" s="1"/>
  <c r="AH180" i="9" s="1"/>
  <c r="AI180" i="9" s="1"/>
  <c r="AJ180" i="9" s="1"/>
  <c r="AK180" i="9" s="1"/>
  <c r="AL180" i="9" s="1"/>
  <c r="AM180" i="9" s="1"/>
  <c r="AN180" i="9" s="1"/>
  <c r="AO180" i="9" s="1"/>
  <c r="AP180" i="9" s="1"/>
  <c r="S157" i="9"/>
  <c r="T157" i="9" s="1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G52" i="9"/>
  <c r="H52" i="9" s="1"/>
  <c r="I52" i="9" s="1"/>
  <c r="J52" i="9" s="1"/>
  <c r="K52" i="9" s="1"/>
  <c r="L52" i="9" s="1"/>
  <c r="M52" i="9" s="1"/>
  <c r="N52" i="9" s="1"/>
  <c r="O52" i="9" s="1"/>
  <c r="P52" i="9" s="1"/>
  <c r="Q52" i="9" s="1"/>
  <c r="R52" i="9" s="1"/>
  <c r="AQ157" i="9"/>
  <c r="AR157" i="9" s="1"/>
  <c r="AS157" i="9" s="1"/>
  <c r="AT157" i="9" s="1"/>
  <c r="AU157" i="9" s="1"/>
  <c r="AE43" i="9"/>
  <c r="AF43" i="9" s="1"/>
  <c r="AG43" i="9" s="1"/>
  <c r="AH43" i="9" s="1"/>
  <c r="AI43" i="9" s="1"/>
  <c r="AJ43" i="9" s="1"/>
  <c r="AK43" i="9" s="1"/>
  <c r="AL43" i="9" s="1"/>
  <c r="AM43" i="9" s="1"/>
  <c r="AN43" i="9" s="1"/>
  <c r="AO43" i="9" s="1"/>
  <c r="AP43" i="9" s="1"/>
  <c r="G324" i="9"/>
  <c r="H324" i="9" s="1"/>
  <c r="I324" i="9" s="1"/>
  <c r="J324" i="9" s="1"/>
  <c r="K324" i="9" s="1"/>
  <c r="L324" i="9" s="1"/>
  <c r="M324" i="9" s="1"/>
  <c r="N324" i="9" s="1"/>
  <c r="O324" i="9" s="1"/>
  <c r="P324" i="9" s="1"/>
  <c r="Q324" i="9" s="1"/>
  <c r="R324" i="9" s="1"/>
  <c r="S325" i="9"/>
  <c r="T325" i="9" s="1"/>
  <c r="U325" i="9" s="1"/>
  <c r="V325" i="9" s="1"/>
  <c r="W325" i="9" s="1"/>
  <c r="X325" i="9" s="1"/>
  <c r="Y325" i="9" s="1"/>
  <c r="Z325" i="9" s="1"/>
  <c r="AA325" i="9" s="1"/>
  <c r="AB325" i="9" s="1"/>
  <c r="AC325" i="9" s="1"/>
  <c r="AD325" i="9" s="1"/>
  <c r="A325" i="8"/>
  <c r="B325" i="8" s="1"/>
  <c r="B325" i="22" s="1"/>
  <c r="G325" i="9"/>
  <c r="H325" i="9" s="1"/>
  <c r="I325" i="9" s="1"/>
  <c r="J325" i="9" s="1"/>
  <c r="K325" i="9" s="1"/>
  <c r="L325" i="9" s="1"/>
  <c r="M325" i="9" s="1"/>
  <c r="N325" i="9" s="1"/>
  <c r="O325" i="9" s="1"/>
  <c r="P325" i="9" s="1"/>
  <c r="Q325" i="9" s="1"/>
  <c r="R325" i="9" s="1"/>
  <c r="AE325" i="9"/>
  <c r="AF325" i="9" s="1"/>
  <c r="AG325" i="9" s="1"/>
  <c r="AH325" i="9" s="1"/>
  <c r="AI325" i="9" s="1"/>
  <c r="AJ325" i="9" s="1"/>
  <c r="AK325" i="9" s="1"/>
  <c r="AL325" i="9" s="1"/>
  <c r="AM325" i="9" s="1"/>
  <c r="AN325" i="9" s="1"/>
  <c r="AO325" i="9" s="1"/>
  <c r="AP325" i="9" s="1"/>
  <c r="AQ325" i="9"/>
  <c r="AR325" i="9" s="1"/>
  <c r="AS325" i="9" s="1"/>
  <c r="AT325" i="9" s="1"/>
  <c r="AU325" i="9" s="1"/>
  <c r="AE8" i="9"/>
  <c r="AF8" i="9" s="1"/>
  <c r="AG8" i="9" s="1"/>
  <c r="AH8" i="9" s="1"/>
  <c r="AI8" i="9" s="1"/>
  <c r="AJ8" i="9" s="1"/>
  <c r="AK8" i="9" s="1"/>
  <c r="AL8" i="9" s="1"/>
  <c r="AM8" i="9" s="1"/>
  <c r="AN8" i="9" s="1"/>
  <c r="AO8" i="9" s="1"/>
  <c r="AP8" i="9" s="1"/>
  <c r="S8" i="9"/>
  <c r="T8" i="9" s="1"/>
  <c r="U8" i="9" s="1"/>
  <c r="V8" i="9" s="1"/>
  <c r="W8" i="9" s="1"/>
  <c r="X8" i="9" s="1"/>
  <c r="Y8" i="9" s="1"/>
  <c r="Z8" i="9" s="1"/>
  <c r="AA8" i="9" s="1"/>
  <c r="AB8" i="9" s="1"/>
  <c r="AC8" i="9" s="1"/>
  <c r="AD8" i="9" s="1"/>
  <c r="A143" i="8"/>
  <c r="B143" i="8" s="1"/>
  <c r="B143" i="22" s="1"/>
  <c r="S180" i="9"/>
  <c r="T180" i="9" s="1"/>
  <c r="U180" i="9" s="1"/>
  <c r="V180" i="9" s="1"/>
  <c r="W180" i="9" s="1"/>
  <c r="X180" i="9" s="1"/>
  <c r="Y180" i="9" s="1"/>
  <c r="Z180" i="9" s="1"/>
  <c r="AA180" i="9" s="1"/>
  <c r="AB180" i="9" s="1"/>
  <c r="AC180" i="9" s="1"/>
  <c r="AD180" i="9" s="1"/>
  <c r="S11" i="9"/>
  <c r="T11" i="9" s="1"/>
  <c r="U11" i="9" s="1"/>
  <c r="V11" i="9" s="1"/>
  <c r="W11" i="9" s="1"/>
  <c r="X11" i="9" s="1"/>
  <c r="Y11" i="9" s="1"/>
  <c r="Z11" i="9" s="1"/>
  <c r="AA11" i="9" s="1"/>
  <c r="AB11" i="9" s="1"/>
  <c r="AC11" i="9" s="1"/>
  <c r="AD11" i="9" s="1"/>
  <c r="A52" i="8"/>
  <c r="B52" i="8" s="1"/>
  <c r="B52" i="22" s="1"/>
  <c r="AQ16" i="9"/>
  <c r="AR16" i="9" s="1"/>
  <c r="AS16" i="9" s="1"/>
  <c r="AT16" i="9" s="1"/>
  <c r="AU16" i="9" s="1"/>
  <c r="G43" i="9"/>
  <c r="H43" i="9" s="1"/>
  <c r="I43" i="9" s="1"/>
  <c r="J43" i="9" s="1"/>
  <c r="K43" i="9" s="1"/>
  <c r="L43" i="9" s="1"/>
  <c r="M43" i="9" s="1"/>
  <c r="N43" i="9" s="1"/>
  <c r="O43" i="9" s="1"/>
  <c r="P43" i="9" s="1"/>
  <c r="Q43" i="9" s="1"/>
  <c r="R43" i="9" s="1"/>
  <c r="AQ155" i="9"/>
  <c r="AR155" i="9" s="1"/>
  <c r="AS155" i="9" s="1"/>
  <c r="AT155" i="9" s="1"/>
  <c r="AU155" i="9" s="1"/>
  <c r="A155" i="8"/>
  <c r="B155" i="8" s="1"/>
  <c r="B155" i="22" s="1"/>
  <c r="S155" i="9"/>
  <c r="T155" i="9" s="1"/>
  <c r="U155" i="9" s="1"/>
  <c r="V155" i="9" s="1"/>
  <c r="W155" i="9" s="1"/>
  <c r="X155" i="9" s="1"/>
  <c r="Y155" i="9" s="1"/>
  <c r="Z155" i="9" s="1"/>
  <c r="AA155" i="9" s="1"/>
  <c r="AB155" i="9" s="1"/>
  <c r="AC155" i="9" s="1"/>
  <c r="AD155" i="9" s="1"/>
  <c r="S51" i="9"/>
  <c r="T51" i="9" s="1"/>
  <c r="U51" i="9" s="1"/>
  <c r="V51" i="9" s="1"/>
  <c r="W51" i="9" s="1"/>
  <c r="X51" i="9" s="1"/>
  <c r="Y51" i="9" s="1"/>
  <c r="Z51" i="9" s="1"/>
  <c r="AA51" i="9" s="1"/>
  <c r="AB51" i="9" s="1"/>
  <c r="AC51" i="9" s="1"/>
  <c r="AD51" i="9" s="1"/>
  <c r="G51" i="9"/>
  <c r="H51" i="9" s="1"/>
  <c r="I51" i="9" s="1"/>
  <c r="J51" i="9" s="1"/>
  <c r="K51" i="9" s="1"/>
  <c r="L51" i="9" s="1"/>
  <c r="M51" i="9" s="1"/>
  <c r="N51" i="9" s="1"/>
  <c r="O51" i="9" s="1"/>
  <c r="P51" i="9" s="1"/>
  <c r="Q51" i="9" s="1"/>
  <c r="R51" i="9" s="1"/>
  <c r="A38" i="8"/>
  <c r="B38" i="8" s="1"/>
  <c r="B38" i="22" s="1"/>
  <c r="G312" i="9"/>
  <c r="H312" i="9" s="1"/>
  <c r="I312" i="9" s="1"/>
  <c r="J312" i="9" s="1"/>
  <c r="K312" i="9" s="1"/>
  <c r="L312" i="9" s="1"/>
  <c r="M312" i="9" s="1"/>
  <c r="N312" i="9" s="1"/>
  <c r="O312" i="9" s="1"/>
  <c r="P312" i="9" s="1"/>
  <c r="Q312" i="9" s="1"/>
  <c r="R312" i="9" s="1"/>
  <c r="AQ312" i="9"/>
  <c r="AR312" i="9" s="1"/>
  <c r="AS312" i="9" s="1"/>
  <c r="AT312" i="9" s="1"/>
  <c r="AU312" i="9" s="1"/>
  <c r="AE312" i="9"/>
  <c r="AF312" i="9" s="1"/>
  <c r="AG312" i="9" s="1"/>
  <c r="AH312" i="9" s="1"/>
  <c r="AI312" i="9" s="1"/>
  <c r="AJ312" i="9" s="1"/>
  <c r="AK312" i="9" s="1"/>
  <c r="AL312" i="9" s="1"/>
  <c r="AM312" i="9" s="1"/>
  <c r="AN312" i="9" s="1"/>
  <c r="AO312" i="9" s="1"/>
  <c r="AP312" i="9" s="1"/>
  <c r="AE330" i="9"/>
  <c r="AF330" i="9" s="1"/>
  <c r="AG330" i="9" s="1"/>
  <c r="AH330" i="9" s="1"/>
  <c r="AI330" i="9" s="1"/>
  <c r="AJ330" i="9" s="1"/>
  <c r="AK330" i="9" s="1"/>
  <c r="AL330" i="9" s="1"/>
  <c r="AM330" i="9" s="1"/>
  <c r="AN330" i="9" s="1"/>
  <c r="AO330" i="9" s="1"/>
  <c r="AP330" i="9" s="1"/>
  <c r="AQ330" i="9"/>
  <c r="AR330" i="9" s="1"/>
  <c r="AS330" i="9" s="1"/>
  <c r="AT330" i="9" s="1"/>
  <c r="AU330" i="9" s="1"/>
  <c r="S5" i="9"/>
  <c r="T5" i="9" s="1"/>
  <c r="U5" i="9" s="1"/>
  <c r="V5" i="9" s="1"/>
  <c r="W5" i="9" s="1"/>
  <c r="X5" i="9" s="1"/>
  <c r="Y5" i="9" s="1"/>
  <c r="Z5" i="9" s="1"/>
  <c r="AA5" i="9" s="1"/>
  <c r="AB5" i="9" s="1"/>
  <c r="AC5" i="9" s="1"/>
  <c r="AD5" i="9" s="1"/>
  <c r="AQ324" i="9"/>
  <c r="AR324" i="9" s="1"/>
  <c r="AS324" i="9" s="1"/>
  <c r="AT324" i="9" s="1"/>
  <c r="AU324" i="9" s="1"/>
  <c r="AQ331" i="9"/>
  <c r="AR331" i="9" s="1"/>
  <c r="AS331" i="9" s="1"/>
  <c r="AT331" i="9" s="1"/>
  <c r="AU331" i="9" s="1"/>
  <c r="G331" i="9"/>
  <c r="H331" i="9" s="1"/>
  <c r="I331" i="9" s="1"/>
  <c r="J331" i="9" s="1"/>
  <c r="K331" i="9" s="1"/>
  <c r="L331" i="9" s="1"/>
  <c r="M331" i="9" s="1"/>
  <c r="N331" i="9" s="1"/>
  <c r="O331" i="9" s="1"/>
  <c r="P331" i="9" s="1"/>
  <c r="Q331" i="9" s="1"/>
  <c r="R331" i="9" s="1"/>
  <c r="S331" i="9"/>
  <c r="T331" i="9" s="1"/>
  <c r="U331" i="9" s="1"/>
  <c r="V331" i="9" s="1"/>
  <c r="W331" i="9" s="1"/>
  <c r="X331" i="9" s="1"/>
  <c r="Y331" i="9" s="1"/>
  <c r="Z331" i="9" s="1"/>
  <c r="AA331" i="9" s="1"/>
  <c r="AB331" i="9" s="1"/>
  <c r="AC331" i="9" s="1"/>
  <c r="AD331" i="9" s="1"/>
  <c r="A331" i="8"/>
  <c r="B331" i="8" s="1"/>
  <c r="B331" i="22" s="1"/>
  <c r="AE331" i="9"/>
  <c r="AF331" i="9" s="1"/>
  <c r="AG331" i="9" s="1"/>
  <c r="AH331" i="9" s="1"/>
  <c r="AI331" i="9" s="1"/>
  <c r="AJ331" i="9" s="1"/>
  <c r="AK331" i="9" s="1"/>
  <c r="AL331" i="9" s="1"/>
  <c r="AM331" i="9" s="1"/>
  <c r="AN331" i="9" s="1"/>
  <c r="AO331" i="9" s="1"/>
  <c r="AP331" i="9" s="1"/>
  <c r="AE16" i="9"/>
  <c r="AF16" i="9" s="1"/>
  <c r="AG16" i="9" s="1"/>
  <c r="AH16" i="9" s="1"/>
  <c r="AI16" i="9" s="1"/>
  <c r="AJ16" i="9" s="1"/>
  <c r="AK16" i="9" s="1"/>
  <c r="AL16" i="9" s="1"/>
  <c r="AM16" i="9" s="1"/>
  <c r="AN16" i="9" s="1"/>
  <c r="AO16" i="9" s="1"/>
  <c r="AP16" i="9" s="1"/>
  <c r="S16" i="9"/>
  <c r="T16" i="9" s="1"/>
  <c r="U16" i="9" s="1"/>
  <c r="V16" i="9" s="1"/>
  <c r="W16" i="9" s="1"/>
  <c r="X16" i="9" s="1"/>
  <c r="Y16" i="9" s="1"/>
  <c r="Z16" i="9" s="1"/>
  <c r="AA16" i="9" s="1"/>
  <c r="AB16" i="9" s="1"/>
  <c r="AC16" i="9" s="1"/>
  <c r="AD16" i="9" s="1"/>
  <c r="G16" i="9"/>
  <c r="H16" i="9" s="1"/>
  <c r="I16" i="9" s="1"/>
  <c r="J16" i="9" s="1"/>
  <c r="K16" i="9" s="1"/>
  <c r="L16" i="9" s="1"/>
  <c r="M16" i="9" s="1"/>
  <c r="N16" i="9" s="1"/>
  <c r="O16" i="9" s="1"/>
  <c r="P16" i="9" s="1"/>
  <c r="Q16" i="9" s="1"/>
  <c r="R16" i="9" s="1"/>
  <c r="AE9" i="9"/>
  <c r="AF9" i="9" s="1"/>
  <c r="AG9" i="9" s="1"/>
  <c r="AH9" i="9" s="1"/>
  <c r="AI9" i="9" s="1"/>
  <c r="AJ9" i="9" s="1"/>
  <c r="AK9" i="9" s="1"/>
  <c r="AL9" i="9" s="1"/>
  <c r="AM9" i="9" s="1"/>
  <c r="AN9" i="9" s="1"/>
  <c r="AO9" i="9" s="1"/>
  <c r="AP9" i="9" s="1"/>
  <c r="S257" i="9"/>
  <c r="T257" i="9" s="1"/>
  <c r="U257" i="9" s="1"/>
  <c r="V257" i="9" s="1"/>
  <c r="W257" i="9" s="1"/>
  <c r="X257" i="9" s="1"/>
  <c r="Y257" i="9" s="1"/>
  <c r="Z257" i="9" s="1"/>
  <c r="AA257" i="9" s="1"/>
  <c r="AB257" i="9" s="1"/>
  <c r="AC257" i="9" s="1"/>
  <c r="AD257" i="9" s="1"/>
  <c r="A5" i="8"/>
  <c r="B5" i="8" s="1"/>
  <c r="B5" i="22" s="1"/>
  <c r="G9" i="9"/>
  <c r="H9" i="9" s="1"/>
  <c r="I9" i="9" s="1"/>
  <c r="J9" i="9" s="1"/>
  <c r="K9" i="9" s="1"/>
  <c r="L9" i="9" s="1"/>
  <c r="M9" i="9" s="1"/>
  <c r="N9" i="9" s="1"/>
  <c r="O9" i="9" s="1"/>
  <c r="P9" i="9" s="1"/>
  <c r="Q9" i="9" s="1"/>
  <c r="R9" i="9" s="1"/>
  <c r="S82" i="9"/>
  <c r="T82" i="9" s="1"/>
  <c r="U82" i="9" s="1"/>
  <c r="V82" i="9" s="1"/>
  <c r="W82" i="9" s="1"/>
  <c r="X82" i="9" s="1"/>
  <c r="Y82" i="9" s="1"/>
  <c r="Z82" i="9" s="1"/>
  <c r="AA82" i="9" s="1"/>
  <c r="AB82" i="9" s="1"/>
  <c r="AC82" i="9" s="1"/>
  <c r="AD82" i="9" s="1"/>
  <c r="AE324" i="9"/>
  <c r="AF324" i="9" s="1"/>
  <c r="AG324" i="9" s="1"/>
  <c r="AH324" i="9" s="1"/>
  <c r="AI324" i="9" s="1"/>
  <c r="AJ324" i="9" s="1"/>
  <c r="AK324" i="9" s="1"/>
  <c r="AL324" i="9" s="1"/>
  <c r="AM324" i="9" s="1"/>
  <c r="AN324" i="9" s="1"/>
  <c r="AO324" i="9" s="1"/>
  <c r="AP324" i="9" s="1"/>
  <c r="A384" i="8"/>
  <c r="B384" i="8" s="1"/>
  <c r="B384" i="22" s="1"/>
  <c r="AQ384" i="9"/>
  <c r="AR384" i="9" s="1"/>
  <c r="AS384" i="9" s="1"/>
  <c r="AT384" i="9" s="1"/>
  <c r="AU384" i="9" s="1"/>
  <c r="AE384" i="9"/>
  <c r="AF384" i="9" s="1"/>
  <c r="AG384" i="9" s="1"/>
  <c r="AH384" i="9" s="1"/>
  <c r="AI384" i="9" s="1"/>
  <c r="AJ384" i="9" s="1"/>
  <c r="AK384" i="9" s="1"/>
  <c r="AL384" i="9" s="1"/>
  <c r="AM384" i="9" s="1"/>
  <c r="AN384" i="9" s="1"/>
  <c r="AO384" i="9" s="1"/>
  <c r="AP384" i="9" s="1"/>
  <c r="AQ257" i="9"/>
  <c r="AR257" i="9" s="1"/>
  <c r="AS257" i="9" s="1"/>
  <c r="AT257" i="9" s="1"/>
  <c r="AU257" i="9" s="1"/>
  <c r="A180" i="8"/>
  <c r="B180" i="8" s="1"/>
  <c r="B180" i="22" s="1"/>
  <c r="G180" i="9"/>
  <c r="H180" i="9" s="1"/>
  <c r="I180" i="9" s="1"/>
  <c r="J180" i="9" s="1"/>
  <c r="K180" i="9" s="1"/>
  <c r="L180" i="9" s="1"/>
  <c r="M180" i="9" s="1"/>
  <c r="N180" i="9" s="1"/>
  <c r="O180" i="9" s="1"/>
  <c r="P180" i="9" s="1"/>
  <c r="Q180" i="9" s="1"/>
  <c r="R180" i="9" s="1"/>
  <c r="G384" i="9"/>
  <c r="H384" i="9" s="1"/>
  <c r="I384" i="9" s="1"/>
  <c r="J384" i="9" s="1"/>
  <c r="K384" i="9" s="1"/>
  <c r="L384" i="9" s="1"/>
  <c r="M384" i="9" s="1"/>
  <c r="N384" i="9" s="1"/>
  <c r="O384" i="9" s="1"/>
  <c r="P384" i="9" s="1"/>
  <c r="Q384" i="9" s="1"/>
  <c r="R384" i="9" s="1"/>
  <c r="S9" i="9"/>
  <c r="T9" i="9" s="1"/>
  <c r="U9" i="9" s="1"/>
  <c r="V9" i="9" s="1"/>
  <c r="W9" i="9" s="1"/>
  <c r="X9" i="9" s="1"/>
  <c r="Y9" i="9" s="1"/>
  <c r="Z9" i="9" s="1"/>
  <c r="AA9" i="9" s="1"/>
  <c r="AB9" i="9" s="1"/>
  <c r="AC9" i="9" s="1"/>
  <c r="AD9" i="9" s="1"/>
  <c r="G386" i="9"/>
  <c r="H386" i="9" s="1"/>
  <c r="I386" i="9" s="1"/>
  <c r="J386" i="9" s="1"/>
  <c r="K386" i="9" s="1"/>
  <c r="L386" i="9" s="1"/>
  <c r="M386" i="9" s="1"/>
  <c r="N386" i="9" s="1"/>
  <c r="O386" i="9" s="1"/>
  <c r="P386" i="9" s="1"/>
  <c r="Q386" i="9" s="1"/>
  <c r="R386" i="9" s="1"/>
  <c r="AE418" i="9"/>
  <c r="AF418" i="9" s="1"/>
  <c r="AG418" i="9" s="1"/>
  <c r="AH418" i="9" s="1"/>
  <c r="AI418" i="9" s="1"/>
  <c r="AJ418" i="9" s="1"/>
  <c r="AK418" i="9" s="1"/>
  <c r="AL418" i="9" s="1"/>
  <c r="AM418" i="9" s="1"/>
  <c r="AN418" i="9" s="1"/>
  <c r="AO418" i="9" s="1"/>
  <c r="AP418" i="9" s="1"/>
  <c r="S418" i="9"/>
  <c r="T418" i="9" s="1"/>
  <c r="U418" i="9" s="1"/>
  <c r="V418" i="9" s="1"/>
  <c r="W418" i="9" s="1"/>
  <c r="X418" i="9" s="1"/>
  <c r="Y418" i="9" s="1"/>
  <c r="Z418" i="9" s="1"/>
  <c r="AA418" i="9" s="1"/>
  <c r="AB418" i="9" s="1"/>
  <c r="AC418" i="9" s="1"/>
  <c r="AD418" i="9" s="1"/>
  <c r="A50" i="8"/>
  <c r="B50" i="8" s="1"/>
  <c r="B50" i="22" s="1"/>
  <c r="G50" i="9"/>
  <c r="H50" i="9" s="1"/>
  <c r="I50" i="9" s="1"/>
  <c r="J50" i="9" s="1"/>
  <c r="K50" i="9" s="1"/>
  <c r="L50" i="9" s="1"/>
  <c r="M50" i="9" s="1"/>
  <c r="N50" i="9" s="1"/>
  <c r="O50" i="9" s="1"/>
  <c r="P50" i="9" s="1"/>
  <c r="Q50" i="9" s="1"/>
  <c r="R50" i="9" s="1"/>
  <c r="AQ9" i="9"/>
  <c r="AR9" i="9" s="1"/>
  <c r="AS9" i="9" s="1"/>
  <c r="AT9" i="9" s="1"/>
  <c r="AU9" i="9" s="1"/>
  <c r="G82" i="9"/>
  <c r="H82" i="9" s="1"/>
  <c r="I82" i="9" s="1"/>
  <c r="J82" i="9" s="1"/>
  <c r="K82" i="9" s="1"/>
  <c r="L82" i="9" s="1"/>
  <c r="M82" i="9" s="1"/>
  <c r="N82" i="9" s="1"/>
  <c r="O82" i="9" s="1"/>
  <c r="P82" i="9" s="1"/>
  <c r="Q82" i="9" s="1"/>
  <c r="R82" i="9" s="1"/>
  <c r="A82" i="8"/>
  <c r="B82" i="8" s="1"/>
  <c r="B82" i="22" s="1"/>
  <c r="S386" i="9"/>
  <c r="T386" i="9" s="1"/>
  <c r="U386" i="9" s="1"/>
  <c r="V386" i="9" s="1"/>
  <c r="W386" i="9" s="1"/>
  <c r="X386" i="9" s="1"/>
  <c r="Y386" i="9" s="1"/>
  <c r="Z386" i="9" s="1"/>
  <c r="AA386" i="9" s="1"/>
  <c r="AB386" i="9" s="1"/>
  <c r="AC386" i="9" s="1"/>
  <c r="AD386" i="9" s="1"/>
  <c r="G34" i="9"/>
  <c r="H34" i="9" s="1"/>
  <c r="I34" i="9" s="1"/>
  <c r="J34" i="9" s="1"/>
  <c r="K34" i="9" s="1"/>
  <c r="L34" i="9" s="1"/>
  <c r="M34" i="9" s="1"/>
  <c r="N34" i="9" s="1"/>
  <c r="O34" i="9" s="1"/>
  <c r="P34" i="9" s="1"/>
  <c r="Q34" i="9" s="1"/>
  <c r="R34" i="9" s="1"/>
  <c r="A428" i="8"/>
  <c r="B428" i="8" s="1"/>
  <c r="B428" i="22" s="1"/>
  <c r="AQ428" i="9"/>
  <c r="AR428" i="9" s="1"/>
  <c r="AS428" i="9" s="1"/>
  <c r="AT428" i="9" s="1"/>
  <c r="AU428" i="9" s="1"/>
  <c r="AE428" i="9"/>
  <c r="AF428" i="9" s="1"/>
  <c r="AG428" i="9" s="1"/>
  <c r="AH428" i="9" s="1"/>
  <c r="AI428" i="9" s="1"/>
  <c r="AJ428" i="9" s="1"/>
  <c r="AK428" i="9" s="1"/>
  <c r="AL428" i="9" s="1"/>
  <c r="AM428" i="9" s="1"/>
  <c r="AN428" i="9" s="1"/>
  <c r="AO428" i="9" s="1"/>
  <c r="AP428" i="9" s="1"/>
  <c r="S428" i="9"/>
  <c r="T428" i="9" s="1"/>
  <c r="U428" i="9" s="1"/>
  <c r="V428" i="9" s="1"/>
  <c r="W428" i="9" s="1"/>
  <c r="X428" i="9" s="1"/>
  <c r="Y428" i="9" s="1"/>
  <c r="Z428" i="9" s="1"/>
  <c r="AA428" i="9" s="1"/>
  <c r="AB428" i="9" s="1"/>
  <c r="AC428" i="9" s="1"/>
  <c r="AD428" i="9" s="1"/>
  <c r="G428" i="9"/>
  <c r="H428" i="9" s="1"/>
  <c r="I428" i="9" s="1"/>
  <c r="J428" i="9" s="1"/>
  <c r="K428" i="9" s="1"/>
  <c r="L428" i="9" s="1"/>
  <c r="M428" i="9" s="1"/>
  <c r="N428" i="9" s="1"/>
  <c r="O428" i="9" s="1"/>
  <c r="P428" i="9" s="1"/>
  <c r="Q428" i="9" s="1"/>
  <c r="R428" i="9" s="1"/>
  <c r="A257" i="8"/>
  <c r="B257" i="8" s="1"/>
  <c r="B257" i="22" s="1"/>
  <c r="A92" i="8"/>
  <c r="B92" i="8" s="1"/>
  <c r="B92" i="22" s="1"/>
  <c r="S92" i="9"/>
  <c r="T92" i="9" s="1"/>
  <c r="U92" i="9" s="1"/>
  <c r="V92" i="9" s="1"/>
  <c r="W92" i="9" s="1"/>
  <c r="X92" i="9" s="1"/>
  <c r="Y92" i="9" s="1"/>
  <c r="Z92" i="9" s="1"/>
  <c r="AA92" i="9" s="1"/>
  <c r="AB92" i="9" s="1"/>
  <c r="AC92" i="9" s="1"/>
  <c r="AD92" i="9" s="1"/>
  <c r="AE92" i="9"/>
  <c r="AF92" i="9" s="1"/>
  <c r="AG92" i="9" s="1"/>
  <c r="AH92" i="9" s="1"/>
  <c r="AI92" i="9" s="1"/>
  <c r="AJ92" i="9" s="1"/>
  <c r="AK92" i="9" s="1"/>
  <c r="AL92" i="9" s="1"/>
  <c r="AM92" i="9" s="1"/>
  <c r="AN92" i="9" s="1"/>
  <c r="AO92" i="9" s="1"/>
  <c r="AP92" i="9" s="1"/>
  <c r="S393" i="9"/>
  <c r="T393" i="9" s="1"/>
  <c r="U393" i="9" s="1"/>
  <c r="V393" i="9" s="1"/>
  <c r="W393" i="9" s="1"/>
  <c r="X393" i="9" s="1"/>
  <c r="Y393" i="9" s="1"/>
  <c r="Z393" i="9" s="1"/>
  <c r="AA393" i="9" s="1"/>
  <c r="AB393" i="9" s="1"/>
  <c r="AC393" i="9" s="1"/>
  <c r="AD393" i="9" s="1"/>
  <c r="A393" i="8"/>
  <c r="B393" i="8" s="1"/>
  <c r="B393" i="22" s="1"/>
  <c r="G393" i="9"/>
  <c r="H393" i="9" s="1"/>
  <c r="I393" i="9" s="1"/>
  <c r="J393" i="9" s="1"/>
  <c r="K393" i="9" s="1"/>
  <c r="L393" i="9" s="1"/>
  <c r="M393" i="9" s="1"/>
  <c r="N393" i="9" s="1"/>
  <c r="O393" i="9" s="1"/>
  <c r="P393" i="9" s="1"/>
  <c r="Q393" i="9" s="1"/>
  <c r="R393" i="9" s="1"/>
  <c r="AE82" i="9"/>
  <c r="AF82" i="9" s="1"/>
  <c r="AG82" i="9" s="1"/>
  <c r="AH82" i="9" s="1"/>
  <c r="AI82" i="9" s="1"/>
  <c r="AJ82" i="9" s="1"/>
  <c r="AK82" i="9" s="1"/>
  <c r="AL82" i="9" s="1"/>
  <c r="AM82" i="9" s="1"/>
  <c r="AN82" i="9" s="1"/>
  <c r="AO82" i="9" s="1"/>
  <c r="AP82" i="9" s="1"/>
  <c r="A11" i="8"/>
  <c r="B11" i="8" s="1"/>
  <c r="B11" i="22" s="1"/>
  <c r="AQ82" i="9"/>
  <c r="AR82" i="9" s="1"/>
  <c r="AS82" i="9" s="1"/>
  <c r="AT82" i="9" s="1"/>
  <c r="AU82" i="9" s="1"/>
  <c r="A30" i="8"/>
  <c r="B30" i="8" s="1"/>
  <c r="B30" i="22" s="1"/>
  <c r="AE30" i="9"/>
  <c r="AF30" i="9" s="1"/>
  <c r="AG30" i="9" s="1"/>
  <c r="AH30" i="9" s="1"/>
  <c r="AI30" i="9" s="1"/>
  <c r="AJ30" i="9" s="1"/>
  <c r="AK30" i="9" s="1"/>
  <c r="AL30" i="9" s="1"/>
  <c r="AM30" i="9" s="1"/>
  <c r="AN30" i="9" s="1"/>
  <c r="AO30" i="9" s="1"/>
  <c r="AP30" i="9" s="1"/>
  <c r="G30" i="9"/>
  <c r="H30" i="9" s="1"/>
  <c r="I30" i="9" s="1"/>
  <c r="J30" i="9" s="1"/>
  <c r="K30" i="9" s="1"/>
  <c r="L30" i="9" s="1"/>
  <c r="M30" i="9" s="1"/>
  <c r="N30" i="9" s="1"/>
  <c r="O30" i="9" s="1"/>
  <c r="P30" i="9" s="1"/>
  <c r="Q30" i="9" s="1"/>
  <c r="R30" i="9" s="1"/>
  <c r="S30" i="9"/>
  <c r="T30" i="9" s="1"/>
  <c r="U30" i="9" s="1"/>
  <c r="V30" i="9" s="1"/>
  <c r="W30" i="9" s="1"/>
  <c r="X30" i="9" s="1"/>
  <c r="Y30" i="9" s="1"/>
  <c r="Z30" i="9" s="1"/>
  <c r="AA30" i="9" s="1"/>
  <c r="AB30" i="9" s="1"/>
  <c r="AC30" i="9" s="1"/>
  <c r="AD30" i="9" s="1"/>
  <c r="AQ30" i="9"/>
  <c r="AR30" i="9" s="1"/>
  <c r="AS30" i="9" s="1"/>
  <c r="AT30" i="9" s="1"/>
  <c r="AU30" i="9" s="1"/>
  <c r="AE83" i="9"/>
  <c r="AF83" i="9" s="1"/>
  <c r="AG83" i="9" s="1"/>
  <c r="AH83" i="9" s="1"/>
  <c r="AI83" i="9" s="1"/>
  <c r="AJ83" i="9" s="1"/>
  <c r="AK83" i="9" s="1"/>
  <c r="AL83" i="9" s="1"/>
  <c r="AM83" i="9" s="1"/>
  <c r="AN83" i="9" s="1"/>
  <c r="AO83" i="9" s="1"/>
  <c r="AP83" i="9" s="1"/>
  <c r="A83" i="8"/>
  <c r="B83" i="8" s="1"/>
  <c r="B83" i="22" s="1"/>
  <c r="S83" i="9"/>
  <c r="T83" i="9" s="1"/>
  <c r="U83" i="9" s="1"/>
  <c r="V83" i="9" s="1"/>
  <c r="W83" i="9" s="1"/>
  <c r="X83" i="9" s="1"/>
  <c r="Y83" i="9" s="1"/>
  <c r="Z83" i="9" s="1"/>
  <c r="AA83" i="9" s="1"/>
  <c r="AB83" i="9" s="1"/>
  <c r="AC83" i="9" s="1"/>
  <c r="AD83" i="9" s="1"/>
  <c r="AQ83" i="9"/>
  <c r="AR83" i="9" s="1"/>
  <c r="AS83" i="9" s="1"/>
  <c r="AT83" i="9" s="1"/>
  <c r="AU83" i="9" s="1"/>
  <c r="G83" i="9"/>
  <c r="H83" i="9" s="1"/>
  <c r="I83" i="9" s="1"/>
  <c r="J83" i="9" s="1"/>
  <c r="K83" i="9" s="1"/>
  <c r="L83" i="9" s="1"/>
  <c r="M83" i="9" s="1"/>
  <c r="N83" i="9" s="1"/>
  <c r="O83" i="9" s="1"/>
  <c r="P83" i="9" s="1"/>
  <c r="Q83" i="9" s="1"/>
  <c r="R83" i="9" s="1"/>
  <c r="A340" i="8"/>
  <c r="B340" i="8" s="1"/>
  <c r="B340" i="22" s="1"/>
  <c r="AE340" i="9"/>
  <c r="AF340" i="9" s="1"/>
  <c r="AG340" i="9" s="1"/>
  <c r="AH340" i="9" s="1"/>
  <c r="AI340" i="9" s="1"/>
  <c r="AJ340" i="9" s="1"/>
  <c r="AK340" i="9" s="1"/>
  <c r="AL340" i="9" s="1"/>
  <c r="AM340" i="9" s="1"/>
  <c r="AN340" i="9" s="1"/>
  <c r="AO340" i="9" s="1"/>
  <c r="AP340" i="9" s="1"/>
  <c r="G340" i="9"/>
  <c r="H340" i="9" s="1"/>
  <c r="I340" i="9" s="1"/>
  <c r="J340" i="9" s="1"/>
  <c r="K340" i="9" s="1"/>
  <c r="L340" i="9" s="1"/>
  <c r="M340" i="9" s="1"/>
  <c r="N340" i="9" s="1"/>
  <c r="O340" i="9" s="1"/>
  <c r="P340" i="9" s="1"/>
  <c r="Q340" i="9" s="1"/>
  <c r="R340" i="9" s="1"/>
  <c r="AQ340" i="9"/>
  <c r="AR340" i="9" s="1"/>
  <c r="AS340" i="9" s="1"/>
  <c r="AT340" i="9" s="1"/>
  <c r="AU340" i="9" s="1"/>
  <c r="S340" i="9"/>
  <c r="T340" i="9" s="1"/>
  <c r="U340" i="9" s="1"/>
  <c r="V340" i="9" s="1"/>
  <c r="W340" i="9" s="1"/>
  <c r="X340" i="9" s="1"/>
  <c r="Y340" i="9" s="1"/>
  <c r="Z340" i="9" s="1"/>
  <c r="AA340" i="9" s="1"/>
  <c r="AB340" i="9" s="1"/>
  <c r="AC340" i="9" s="1"/>
  <c r="AD340" i="9" s="1"/>
  <c r="A411" i="8"/>
  <c r="B411" i="8" s="1"/>
  <c r="B411" i="22" s="1"/>
  <c r="AQ411" i="9"/>
  <c r="AR411" i="9" s="1"/>
  <c r="AS411" i="9" s="1"/>
  <c r="AT411" i="9" s="1"/>
  <c r="AU411" i="9" s="1"/>
  <c r="AE411" i="9"/>
  <c r="AF411" i="9" s="1"/>
  <c r="AG411" i="9" s="1"/>
  <c r="AH411" i="9" s="1"/>
  <c r="AI411" i="9" s="1"/>
  <c r="AJ411" i="9" s="1"/>
  <c r="AK411" i="9" s="1"/>
  <c r="AL411" i="9" s="1"/>
  <c r="AM411" i="9" s="1"/>
  <c r="AN411" i="9" s="1"/>
  <c r="AO411" i="9" s="1"/>
  <c r="AP411" i="9" s="1"/>
  <c r="G411" i="9"/>
  <c r="H411" i="9" s="1"/>
  <c r="I411" i="9" s="1"/>
  <c r="J411" i="9" s="1"/>
  <c r="K411" i="9" s="1"/>
  <c r="L411" i="9" s="1"/>
  <c r="M411" i="9" s="1"/>
  <c r="N411" i="9" s="1"/>
  <c r="O411" i="9" s="1"/>
  <c r="P411" i="9" s="1"/>
  <c r="Q411" i="9" s="1"/>
  <c r="R411" i="9" s="1"/>
  <c r="S411" i="9"/>
  <c r="T411" i="9" s="1"/>
  <c r="U411" i="9" s="1"/>
  <c r="V411" i="9" s="1"/>
  <c r="W411" i="9" s="1"/>
  <c r="X411" i="9" s="1"/>
  <c r="Y411" i="9" s="1"/>
  <c r="Z411" i="9" s="1"/>
  <c r="AA411" i="9" s="1"/>
  <c r="AB411" i="9" s="1"/>
  <c r="AC411" i="9" s="1"/>
  <c r="AD411" i="9" s="1"/>
  <c r="AQ88" i="9"/>
  <c r="AR88" i="9" s="1"/>
  <c r="AS88" i="9" s="1"/>
  <c r="AT88" i="9" s="1"/>
  <c r="AU88" i="9" s="1"/>
  <c r="AE88" i="9"/>
  <c r="AF88" i="9" s="1"/>
  <c r="AG88" i="9" s="1"/>
  <c r="AH88" i="9" s="1"/>
  <c r="AI88" i="9" s="1"/>
  <c r="AJ88" i="9" s="1"/>
  <c r="AK88" i="9" s="1"/>
  <c r="AL88" i="9" s="1"/>
  <c r="AM88" i="9" s="1"/>
  <c r="AN88" i="9" s="1"/>
  <c r="AO88" i="9" s="1"/>
  <c r="AP88" i="9" s="1"/>
  <c r="S88" i="9"/>
  <c r="T88" i="9" s="1"/>
  <c r="U88" i="9" s="1"/>
  <c r="V88" i="9" s="1"/>
  <c r="W88" i="9" s="1"/>
  <c r="X88" i="9" s="1"/>
  <c r="Y88" i="9" s="1"/>
  <c r="Z88" i="9" s="1"/>
  <c r="AA88" i="9" s="1"/>
  <c r="AB88" i="9" s="1"/>
  <c r="AC88" i="9" s="1"/>
  <c r="AD88" i="9" s="1"/>
  <c r="A88" i="8"/>
  <c r="B88" i="8" s="1"/>
  <c r="B88" i="22" s="1"/>
  <c r="G88" i="9"/>
  <c r="H88" i="9" s="1"/>
  <c r="I88" i="9" s="1"/>
  <c r="J88" i="9" s="1"/>
  <c r="K88" i="9" s="1"/>
  <c r="L88" i="9" s="1"/>
  <c r="M88" i="9" s="1"/>
  <c r="N88" i="9" s="1"/>
  <c r="O88" i="9" s="1"/>
  <c r="P88" i="9" s="1"/>
  <c r="Q88" i="9" s="1"/>
  <c r="R88" i="9" s="1"/>
  <c r="G89" i="9"/>
  <c r="H89" i="9" s="1"/>
  <c r="I89" i="9" s="1"/>
  <c r="J89" i="9" s="1"/>
  <c r="K89" i="9" s="1"/>
  <c r="L89" i="9" s="1"/>
  <c r="M89" i="9" s="1"/>
  <c r="N89" i="9" s="1"/>
  <c r="O89" i="9" s="1"/>
  <c r="P89" i="9" s="1"/>
  <c r="Q89" i="9" s="1"/>
  <c r="R89" i="9" s="1"/>
  <c r="A89" i="8"/>
  <c r="B89" i="8" s="1"/>
  <c r="B89" i="22" s="1"/>
  <c r="AE89" i="9"/>
  <c r="AF89" i="9" s="1"/>
  <c r="AG89" i="9" s="1"/>
  <c r="AH89" i="9" s="1"/>
  <c r="AI89" i="9" s="1"/>
  <c r="AJ89" i="9" s="1"/>
  <c r="AK89" i="9" s="1"/>
  <c r="AL89" i="9" s="1"/>
  <c r="AM89" i="9" s="1"/>
  <c r="AN89" i="9" s="1"/>
  <c r="AO89" i="9" s="1"/>
  <c r="AP89" i="9" s="1"/>
  <c r="S89" i="9"/>
  <c r="T89" i="9" s="1"/>
  <c r="U89" i="9" s="1"/>
  <c r="V89" i="9" s="1"/>
  <c r="W89" i="9" s="1"/>
  <c r="X89" i="9" s="1"/>
  <c r="Y89" i="9" s="1"/>
  <c r="Z89" i="9" s="1"/>
  <c r="AA89" i="9" s="1"/>
  <c r="AB89" i="9" s="1"/>
  <c r="AC89" i="9" s="1"/>
  <c r="AD89" i="9" s="1"/>
  <c r="AQ89" i="9"/>
  <c r="AR89" i="9" s="1"/>
  <c r="AS89" i="9" s="1"/>
  <c r="AT89" i="9" s="1"/>
  <c r="AU89" i="9" s="1"/>
  <c r="A145" i="8"/>
  <c r="B145" i="8" s="1"/>
  <c r="B145" i="22" s="1"/>
  <c r="AE145" i="9"/>
  <c r="AF145" i="9" s="1"/>
  <c r="AG145" i="9" s="1"/>
  <c r="AH145" i="9" s="1"/>
  <c r="AI145" i="9" s="1"/>
  <c r="AJ145" i="9" s="1"/>
  <c r="AK145" i="9" s="1"/>
  <c r="AL145" i="9" s="1"/>
  <c r="AM145" i="9" s="1"/>
  <c r="AN145" i="9" s="1"/>
  <c r="AO145" i="9" s="1"/>
  <c r="AP145" i="9" s="1"/>
  <c r="S145" i="9"/>
  <c r="T145" i="9" s="1"/>
  <c r="U145" i="9" s="1"/>
  <c r="V145" i="9" s="1"/>
  <c r="W145" i="9" s="1"/>
  <c r="X145" i="9" s="1"/>
  <c r="Y145" i="9" s="1"/>
  <c r="Z145" i="9" s="1"/>
  <c r="AA145" i="9" s="1"/>
  <c r="AB145" i="9" s="1"/>
  <c r="AC145" i="9" s="1"/>
  <c r="AD145" i="9" s="1"/>
  <c r="G145" i="9"/>
  <c r="H145" i="9" s="1"/>
  <c r="I145" i="9" s="1"/>
  <c r="J145" i="9" s="1"/>
  <c r="K145" i="9" s="1"/>
  <c r="L145" i="9" s="1"/>
  <c r="M145" i="9" s="1"/>
  <c r="N145" i="9" s="1"/>
  <c r="O145" i="9" s="1"/>
  <c r="P145" i="9" s="1"/>
  <c r="Q145" i="9" s="1"/>
  <c r="R145" i="9" s="1"/>
  <c r="AQ145" i="9"/>
  <c r="AR145" i="9" s="1"/>
  <c r="AS145" i="9" s="1"/>
  <c r="AT145" i="9" s="1"/>
  <c r="AU145" i="9" s="1"/>
  <c r="G165" i="9"/>
  <c r="H165" i="9" s="1"/>
  <c r="I165" i="9" s="1"/>
  <c r="J165" i="9" s="1"/>
  <c r="K165" i="9" s="1"/>
  <c r="L165" i="9" s="1"/>
  <c r="M165" i="9" s="1"/>
  <c r="N165" i="9" s="1"/>
  <c r="O165" i="9" s="1"/>
  <c r="P165" i="9" s="1"/>
  <c r="Q165" i="9" s="1"/>
  <c r="R165" i="9" s="1"/>
  <c r="AE165" i="9"/>
  <c r="AF165" i="9" s="1"/>
  <c r="AG165" i="9" s="1"/>
  <c r="AH165" i="9" s="1"/>
  <c r="AI165" i="9" s="1"/>
  <c r="AJ165" i="9" s="1"/>
  <c r="AK165" i="9" s="1"/>
  <c r="AL165" i="9" s="1"/>
  <c r="AM165" i="9" s="1"/>
  <c r="AN165" i="9" s="1"/>
  <c r="AO165" i="9" s="1"/>
  <c r="AP165" i="9" s="1"/>
  <c r="S165" i="9"/>
  <c r="T165" i="9" s="1"/>
  <c r="U165" i="9" s="1"/>
  <c r="V165" i="9" s="1"/>
  <c r="W165" i="9" s="1"/>
  <c r="X165" i="9" s="1"/>
  <c r="Y165" i="9" s="1"/>
  <c r="Z165" i="9" s="1"/>
  <c r="AA165" i="9" s="1"/>
  <c r="AB165" i="9" s="1"/>
  <c r="AC165" i="9" s="1"/>
  <c r="AD165" i="9" s="1"/>
  <c r="AQ165" i="9"/>
  <c r="AR165" i="9" s="1"/>
  <c r="AS165" i="9" s="1"/>
  <c r="AT165" i="9" s="1"/>
  <c r="AU165" i="9" s="1"/>
  <c r="A165" i="8"/>
  <c r="B165" i="8" s="1"/>
  <c r="B165" i="22" s="1"/>
  <c r="A135" i="8"/>
  <c r="B135" i="8" s="1"/>
  <c r="B135" i="22" s="1"/>
  <c r="G135" i="9"/>
  <c r="H135" i="9" s="1"/>
  <c r="I135" i="9" s="1"/>
  <c r="J135" i="9" s="1"/>
  <c r="K135" i="9" s="1"/>
  <c r="L135" i="9" s="1"/>
  <c r="M135" i="9" s="1"/>
  <c r="N135" i="9" s="1"/>
  <c r="O135" i="9" s="1"/>
  <c r="P135" i="9" s="1"/>
  <c r="Q135" i="9" s="1"/>
  <c r="R135" i="9" s="1"/>
  <c r="AE135" i="9"/>
  <c r="AF135" i="9" s="1"/>
  <c r="AG135" i="9" s="1"/>
  <c r="AH135" i="9" s="1"/>
  <c r="AI135" i="9" s="1"/>
  <c r="AJ135" i="9" s="1"/>
  <c r="AK135" i="9" s="1"/>
  <c r="AL135" i="9" s="1"/>
  <c r="AM135" i="9" s="1"/>
  <c r="AN135" i="9" s="1"/>
  <c r="AO135" i="9" s="1"/>
  <c r="AP135" i="9" s="1"/>
  <c r="AQ135" i="9"/>
  <c r="AR135" i="9" s="1"/>
  <c r="AS135" i="9" s="1"/>
  <c r="AT135" i="9" s="1"/>
  <c r="AU135" i="9" s="1"/>
  <c r="S135" i="9"/>
  <c r="T135" i="9" s="1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208" i="8"/>
  <c r="B208" i="8" s="1"/>
  <c r="B208" i="22" s="1"/>
  <c r="AQ208" i="9"/>
  <c r="AR208" i="9" s="1"/>
  <c r="AS208" i="9" s="1"/>
  <c r="AT208" i="9" s="1"/>
  <c r="AU208" i="9" s="1"/>
  <c r="S208" i="9"/>
  <c r="T208" i="9" s="1"/>
  <c r="U208" i="9" s="1"/>
  <c r="V208" i="9" s="1"/>
  <c r="W208" i="9" s="1"/>
  <c r="X208" i="9" s="1"/>
  <c r="Y208" i="9" s="1"/>
  <c r="Z208" i="9" s="1"/>
  <c r="AA208" i="9" s="1"/>
  <c r="AB208" i="9" s="1"/>
  <c r="AC208" i="9" s="1"/>
  <c r="AD208" i="9" s="1"/>
  <c r="AE208" i="9"/>
  <c r="AF208" i="9" s="1"/>
  <c r="AG208" i="9" s="1"/>
  <c r="AH208" i="9" s="1"/>
  <c r="AI208" i="9" s="1"/>
  <c r="AJ208" i="9" s="1"/>
  <c r="AK208" i="9" s="1"/>
  <c r="AL208" i="9" s="1"/>
  <c r="AM208" i="9" s="1"/>
  <c r="AN208" i="9" s="1"/>
  <c r="AO208" i="9" s="1"/>
  <c r="AP208" i="9" s="1"/>
  <c r="G208" i="9"/>
  <c r="H208" i="9" s="1"/>
  <c r="I208" i="9" s="1"/>
  <c r="J208" i="9" s="1"/>
  <c r="K208" i="9" s="1"/>
  <c r="L208" i="9" s="1"/>
  <c r="M208" i="9" s="1"/>
  <c r="N208" i="9" s="1"/>
  <c r="O208" i="9" s="1"/>
  <c r="P208" i="9" s="1"/>
  <c r="Q208" i="9" s="1"/>
  <c r="R208" i="9" s="1"/>
  <c r="A41" i="8"/>
  <c r="B41" i="8" s="1"/>
  <c r="B41" i="22" s="1"/>
  <c r="AE41" i="9"/>
  <c r="AF41" i="9" s="1"/>
  <c r="AG41" i="9" s="1"/>
  <c r="AH41" i="9" s="1"/>
  <c r="AI41" i="9" s="1"/>
  <c r="AJ41" i="9" s="1"/>
  <c r="AK41" i="9" s="1"/>
  <c r="AL41" i="9" s="1"/>
  <c r="AM41" i="9" s="1"/>
  <c r="AN41" i="9" s="1"/>
  <c r="AO41" i="9" s="1"/>
  <c r="AP41" i="9" s="1"/>
  <c r="S41" i="9"/>
  <c r="T41" i="9" s="1"/>
  <c r="U41" i="9" s="1"/>
  <c r="V41" i="9" s="1"/>
  <c r="W41" i="9" s="1"/>
  <c r="X41" i="9" s="1"/>
  <c r="Y41" i="9" s="1"/>
  <c r="Z41" i="9" s="1"/>
  <c r="AA41" i="9" s="1"/>
  <c r="AB41" i="9" s="1"/>
  <c r="AC41" i="9" s="1"/>
  <c r="AD41" i="9" s="1"/>
  <c r="G41" i="9"/>
  <c r="H41" i="9" s="1"/>
  <c r="I41" i="9" s="1"/>
  <c r="J41" i="9" s="1"/>
  <c r="K41" i="9" s="1"/>
  <c r="L41" i="9" s="1"/>
  <c r="M41" i="9" s="1"/>
  <c r="N41" i="9" s="1"/>
  <c r="O41" i="9" s="1"/>
  <c r="P41" i="9" s="1"/>
  <c r="Q41" i="9" s="1"/>
  <c r="R41" i="9" s="1"/>
  <c r="AQ41" i="9"/>
  <c r="AR41" i="9" s="1"/>
  <c r="AS41" i="9" s="1"/>
  <c r="AT41" i="9" s="1"/>
  <c r="AU41" i="9" s="1"/>
  <c r="S93" i="9"/>
  <c r="T93" i="9" s="1"/>
  <c r="U93" i="9" s="1"/>
  <c r="V93" i="9" s="1"/>
  <c r="W93" i="9" s="1"/>
  <c r="X93" i="9" s="1"/>
  <c r="Y93" i="9" s="1"/>
  <c r="Z93" i="9" s="1"/>
  <c r="AA93" i="9" s="1"/>
  <c r="AB93" i="9" s="1"/>
  <c r="AC93" i="9" s="1"/>
  <c r="AD93" i="9" s="1"/>
  <c r="A93" i="8"/>
  <c r="B93" i="8" s="1"/>
  <c r="B93" i="22" s="1"/>
  <c r="AE93" i="9"/>
  <c r="AF93" i="9" s="1"/>
  <c r="AG93" i="9" s="1"/>
  <c r="AH93" i="9" s="1"/>
  <c r="AI93" i="9" s="1"/>
  <c r="AJ93" i="9" s="1"/>
  <c r="AK93" i="9" s="1"/>
  <c r="AL93" i="9" s="1"/>
  <c r="AM93" i="9" s="1"/>
  <c r="AN93" i="9" s="1"/>
  <c r="AO93" i="9" s="1"/>
  <c r="AP93" i="9" s="1"/>
  <c r="G93" i="9"/>
  <c r="H93" i="9" s="1"/>
  <c r="I93" i="9" s="1"/>
  <c r="J93" i="9" s="1"/>
  <c r="K93" i="9" s="1"/>
  <c r="L93" i="9" s="1"/>
  <c r="M93" i="9" s="1"/>
  <c r="N93" i="9" s="1"/>
  <c r="O93" i="9" s="1"/>
  <c r="P93" i="9" s="1"/>
  <c r="Q93" i="9" s="1"/>
  <c r="R93" i="9" s="1"/>
  <c r="AQ93" i="9"/>
  <c r="AR93" i="9" s="1"/>
  <c r="AS93" i="9" s="1"/>
  <c r="AT93" i="9" s="1"/>
  <c r="AU93" i="9" s="1"/>
  <c r="G413" i="9"/>
  <c r="H413" i="9" s="1"/>
  <c r="I413" i="9" s="1"/>
  <c r="J413" i="9" s="1"/>
  <c r="K413" i="9" s="1"/>
  <c r="L413" i="9" s="1"/>
  <c r="M413" i="9" s="1"/>
  <c r="N413" i="9" s="1"/>
  <c r="O413" i="9" s="1"/>
  <c r="P413" i="9" s="1"/>
  <c r="Q413" i="9" s="1"/>
  <c r="R413" i="9" s="1"/>
  <c r="AE413" i="9"/>
  <c r="AF413" i="9" s="1"/>
  <c r="AG413" i="9" s="1"/>
  <c r="AH413" i="9" s="1"/>
  <c r="AI413" i="9" s="1"/>
  <c r="AJ413" i="9" s="1"/>
  <c r="AK413" i="9" s="1"/>
  <c r="AL413" i="9" s="1"/>
  <c r="AM413" i="9" s="1"/>
  <c r="AN413" i="9" s="1"/>
  <c r="AO413" i="9" s="1"/>
  <c r="AP413" i="9" s="1"/>
  <c r="A413" i="8"/>
  <c r="B413" i="8" s="1"/>
  <c r="B413" i="22" s="1"/>
  <c r="S413" i="9"/>
  <c r="T413" i="9" s="1"/>
  <c r="U413" i="9" s="1"/>
  <c r="V413" i="9" s="1"/>
  <c r="W413" i="9" s="1"/>
  <c r="X413" i="9" s="1"/>
  <c r="Y413" i="9" s="1"/>
  <c r="Z413" i="9" s="1"/>
  <c r="AA413" i="9" s="1"/>
  <c r="AB413" i="9" s="1"/>
  <c r="AC413" i="9" s="1"/>
  <c r="AD413" i="9" s="1"/>
  <c r="AQ413" i="9"/>
  <c r="AR413" i="9" s="1"/>
  <c r="AS413" i="9" s="1"/>
  <c r="AT413" i="9" s="1"/>
  <c r="AU413" i="9" s="1"/>
  <c r="S329" i="9"/>
  <c r="T329" i="9" s="1"/>
  <c r="U329" i="9" s="1"/>
  <c r="V329" i="9" s="1"/>
  <c r="W329" i="9" s="1"/>
  <c r="X329" i="9" s="1"/>
  <c r="Y329" i="9" s="1"/>
  <c r="Z329" i="9" s="1"/>
  <c r="AA329" i="9" s="1"/>
  <c r="AB329" i="9" s="1"/>
  <c r="AC329" i="9" s="1"/>
  <c r="AD329" i="9" s="1"/>
  <c r="AQ329" i="9"/>
  <c r="AR329" i="9" s="1"/>
  <c r="AS329" i="9" s="1"/>
  <c r="AT329" i="9" s="1"/>
  <c r="AU329" i="9" s="1"/>
  <c r="G329" i="9"/>
  <c r="H329" i="9" s="1"/>
  <c r="I329" i="9" s="1"/>
  <c r="J329" i="9" s="1"/>
  <c r="K329" i="9" s="1"/>
  <c r="L329" i="9" s="1"/>
  <c r="M329" i="9" s="1"/>
  <c r="N329" i="9" s="1"/>
  <c r="O329" i="9" s="1"/>
  <c r="P329" i="9" s="1"/>
  <c r="Q329" i="9" s="1"/>
  <c r="R329" i="9" s="1"/>
  <c r="A329" i="8"/>
  <c r="B329" i="8" s="1"/>
  <c r="B329" i="22" s="1"/>
  <c r="AE329" i="9"/>
  <c r="AF329" i="9" s="1"/>
  <c r="AG329" i="9" s="1"/>
  <c r="AH329" i="9" s="1"/>
  <c r="AI329" i="9" s="1"/>
  <c r="AJ329" i="9" s="1"/>
  <c r="AK329" i="9" s="1"/>
  <c r="AL329" i="9" s="1"/>
  <c r="AM329" i="9" s="1"/>
  <c r="AN329" i="9" s="1"/>
  <c r="AO329" i="9" s="1"/>
  <c r="AP329" i="9" s="1"/>
  <c r="AQ415" i="9"/>
  <c r="AR415" i="9" s="1"/>
  <c r="AS415" i="9" s="1"/>
  <c r="AT415" i="9" s="1"/>
  <c r="AU415" i="9" s="1"/>
  <c r="AE415" i="9"/>
  <c r="AF415" i="9" s="1"/>
  <c r="AG415" i="9" s="1"/>
  <c r="AH415" i="9" s="1"/>
  <c r="AI415" i="9" s="1"/>
  <c r="AJ415" i="9" s="1"/>
  <c r="AK415" i="9" s="1"/>
  <c r="AL415" i="9" s="1"/>
  <c r="AM415" i="9" s="1"/>
  <c r="AN415" i="9" s="1"/>
  <c r="AO415" i="9" s="1"/>
  <c r="AP415" i="9" s="1"/>
  <c r="G415" i="9"/>
  <c r="H415" i="9" s="1"/>
  <c r="I415" i="9" s="1"/>
  <c r="J415" i="9" s="1"/>
  <c r="K415" i="9" s="1"/>
  <c r="L415" i="9" s="1"/>
  <c r="M415" i="9" s="1"/>
  <c r="N415" i="9" s="1"/>
  <c r="O415" i="9" s="1"/>
  <c r="P415" i="9" s="1"/>
  <c r="Q415" i="9" s="1"/>
  <c r="R415" i="9" s="1"/>
  <c r="A415" i="8"/>
  <c r="B415" i="8" s="1"/>
  <c r="B415" i="22" s="1"/>
  <c r="S415" i="9"/>
  <c r="T415" i="9" s="1"/>
  <c r="U415" i="9" s="1"/>
  <c r="V415" i="9" s="1"/>
  <c r="W415" i="9" s="1"/>
  <c r="X415" i="9" s="1"/>
  <c r="Y415" i="9" s="1"/>
  <c r="Z415" i="9" s="1"/>
  <c r="AA415" i="9" s="1"/>
  <c r="AB415" i="9" s="1"/>
  <c r="AC415" i="9" s="1"/>
  <c r="AD415" i="9" s="1"/>
  <c r="G339" i="9"/>
  <c r="H339" i="9" s="1"/>
  <c r="I339" i="9" s="1"/>
  <c r="J339" i="9" s="1"/>
  <c r="K339" i="9" s="1"/>
  <c r="L339" i="9" s="1"/>
  <c r="M339" i="9" s="1"/>
  <c r="N339" i="9" s="1"/>
  <c r="O339" i="9" s="1"/>
  <c r="P339" i="9" s="1"/>
  <c r="Q339" i="9" s="1"/>
  <c r="R339" i="9" s="1"/>
  <c r="A339" i="8"/>
  <c r="B339" i="8" s="1"/>
  <c r="B339" i="22" s="1"/>
  <c r="AE339" i="9"/>
  <c r="AF339" i="9" s="1"/>
  <c r="AG339" i="9" s="1"/>
  <c r="AH339" i="9" s="1"/>
  <c r="AI339" i="9" s="1"/>
  <c r="AJ339" i="9" s="1"/>
  <c r="AK339" i="9" s="1"/>
  <c r="AL339" i="9" s="1"/>
  <c r="AM339" i="9" s="1"/>
  <c r="AN339" i="9" s="1"/>
  <c r="AO339" i="9" s="1"/>
  <c r="AP339" i="9" s="1"/>
  <c r="S339" i="9"/>
  <c r="T339" i="9" s="1"/>
  <c r="U339" i="9" s="1"/>
  <c r="V339" i="9" s="1"/>
  <c r="W339" i="9" s="1"/>
  <c r="X339" i="9" s="1"/>
  <c r="Y339" i="9" s="1"/>
  <c r="Z339" i="9" s="1"/>
  <c r="AA339" i="9" s="1"/>
  <c r="AB339" i="9" s="1"/>
  <c r="AC339" i="9" s="1"/>
  <c r="AD339" i="9" s="1"/>
  <c r="AQ339" i="9"/>
  <c r="AR339" i="9" s="1"/>
  <c r="AS339" i="9" s="1"/>
  <c r="AT339" i="9" s="1"/>
  <c r="AU339" i="9" s="1"/>
  <c r="A85" i="8"/>
  <c r="B85" i="8" s="1"/>
  <c r="B85" i="22" s="1"/>
  <c r="AE85" i="9"/>
  <c r="AF85" i="9" s="1"/>
  <c r="AG85" i="9" s="1"/>
  <c r="AH85" i="9" s="1"/>
  <c r="AI85" i="9" s="1"/>
  <c r="AJ85" i="9" s="1"/>
  <c r="AK85" i="9" s="1"/>
  <c r="AL85" i="9" s="1"/>
  <c r="AM85" i="9" s="1"/>
  <c r="AN85" i="9" s="1"/>
  <c r="AO85" i="9" s="1"/>
  <c r="AP85" i="9" s="1"/>
  <c r="S85" i="9"/>
  <c r="T85" i="9" s="1"/>
  <c r="U85" i="9" s="1"/>
  <c r="V85" i="9" s="1"/>
  <c r="W85" i="9" s="1"/>
  <c r="X85" i="9" s="1"/>
  <c r="Y85" i="9" s="1"/>
  <c r="Z85" i="9" s="1"/>
  <c r="AA85" i="9" s="1"/>
  <c r="AB85" i="9" s="1"/>
  <c r="AC85" i="9" s="1"/>
  <c r="AD85" i="9" s="1"/>
  <c r="AQ85" i="9"/>
  <c r="AR85" i="9" s="1"/>
  <c r="AS85" i="9" s="1"/>
  <c r="AT85" i="9" s="1"/>
  <c r="AU85" i="9" s="1"/>
  <c r="G85" i="9"/>
  <c r="H85" i="9" s="1"/>
  <c r="I85" i="9" s="1"/>
  <c r="J85" i="9" s="1"/>
  <c r="K85" i="9" s="1"/>
  <c r="L85" i="9" s="1"/>
  <c r="M85" i="9" s="1"/>
  <c r="N85" i="9" s="1"/>
  <c r="O85" i="9" s="1"/>
  <c r="P85" i="9" s="1"/>
  <c r="Q85" i="9" s="1"/>
  <c r="R85" i="9" s="1"/>
  <c r="A181" i="8"/>
  <c r="G181" i="9"/>
  <c r="H181" i="9" s="1"/>
  <c r="I181" i="9" s="1"/>
  <c r="J181" i="9" s="1"/>
  <c r="K181" i="9" s="1"/>
  <c r="L181" i="9" s="1"/>
  <c r="M181" i="9" s="1"/>
  <c r="N181" i="9" s="1"/>
  <c r="O181" i="9" s="1"/>
  <c r="P181" i="9" s="1"/>
  <c r="Q181" i="9" s="1"/>
  <c r="R181" i="9" s="1"/>
  <c r="S181" i="9"/>
  <c r="T181" i="9" s="1"/>
  <c r="U181" i="9" s="1"/>
  <c r="V181" i="9" s="1"/>
  <c r="W181" i="9" s="1"/>
  <c r="X181" i="9" s="1"/>
  <c r="Y181" i="9" s="1"/>
  <c r="Z181" i="9" s="1"/>
  <c r="AA181" i="9" s="1"/>
  <c r="AB181" i="9" s="1"/>
  <c r="AC181" i="9" s="1"/>
  <c r="AD181" i="9" s="1"/>
  <c r="AE181" i="9"/>
  <c r="AF181" i="9" s="1"/>
  <c r="AG181" i="9" s="1"/>
  <c r="AH181" i="9" s="1"/>
  <c r="AI181" i="9" s="1"/>
  <c r="AJ181" i="9" s="1"/>
  <c r="AK181" i="9" s="1"/>
  <c r="AL181" i="9" s="1"/>
  <c r="AM181" i="9" s="1"/>
  <c r="AN181" i="9" s="1"/>
  <c r="AO181" i="9" s="1"/>
  <c r="AP181" i="9" s="1"/>
  <c r="AQ181" i="9"/>
  <c r="AR181" i="9" s="1"/>
  <c r="AS181" i="9" s="1"/>
  <c r="AT181" i="9" s="1"/>
  <c r="AU181" i="9" s="1"/>
  <c r="G42" i="9"/>
  <c r="H42" i="9" s="1"/>
  <c r="I42" i="9" s="1"/>
  <c r="J42" i="9" s="1"/>
  <c r="K42" i="9" s="1"/>
  <c r="L42" i="9" s="1"/>
  <c r="M42" i="9" s="1"/>
  <c r="N42" i="9" s="1"/>
  <c r="O42" i="9" s="1"/>
  <c r="P42" i="9" s="1"/>
  <c r="Q42" i="9" s="1"/>
  <c r="R42" i="9" s="1"/>
  <c r="S42" i="9"/>
  <c r="T42" i="9" s="1"/>
  <c r="U42" i="9" s="1"/>
  <c r="V42" i="9" s="1"/>
  <c r="W42" i="9" s="1"/>
  <c r="X42" i="9" s="1"/>
  <c r="Y42" i="9" s="1"/>
  <c r="Z42" i="9" s="1"/>
  <c r="AA42" i="9" s="1"/>
  <c r="AB42" i="9" s="1"/>
  <c r="AC42" i="9" s="1"/>
  <c r="AD42" i="9" s="1"/>
  <c r="A42" i="8"/>
  <c r="B42" i="8" s="1"/>
  <c r="B42" i="22" s="1"/>
  <c r="AE42" i="9"/>
  <c r="AF42" i="9" s="1"/>
  <c r="AG42" i="9" s="1"/>
  <c r="AH42" i="9" s="1"/>
  <c r="AI42" i="9" s="1"/>
  <c r="AJ42" i="9" s="1"/>
  <c r="AK42" i="9" s="1"/>
  <c r="AL42" i="9" s="1"/>
  <c r="AM42" i="9" s="1"/>
  <c r="AN42" i="9" s="1"/>
  <c r="AO42" i="9" s="1"/>
  <c r="AP42" i="9" s="1"/>
  <c r="AQ42" i="9"/>
  <c r="AR42" i="9" s="1"/>
  <c r="AS42" i="9" s="1"/>
  <c r="AT42" i="9" s="1"/>
  <c r="AU42" i="9" s="1"/>
  <c r="A27" i="8"/>
  <c r="B27" i="8" s="1"/>
  <c r="B27" i="22" s="1"/>
  <c r="AE27" i="9"/>
  <c r="AF27" i="9" s="1"/>
  <c r="AG27" i="9" s="1"/>
  <c r="AH27" i="9" s="1"/>
  <c r="AI27" i="9" s="1"/>
  <c r="AJ27" i="9" s="1"/>
  <c r="AK27" i="9" s="1"/>
  <c r="AL27" i="9" s="1"/>
  <c r="AM27" i="9" s="1"/>
  <c r="AN27" i="9" s="1"/>
  <c r="AO27" i="9" s="1"/>
  <c r="AP27" i="9" s="1"/>
  <c r="AQ27" i="9"/>
  <c r="AR27" i="9" s="1"/>
  <c r="AS27" i="9" s="1"/>
  <c r="AT27" i="9" s="1"/>
  <c r="AU27" i="9" s="1"/>
  <c r="S27" i="9"/>
  <c r="T27" i="9" s="1"/>
  <c r="U27" i="9" s="1"/>
  <c r="V27" i="9" s="1"/>
  <c r="W27" i="9" s="1"/>
  <c r="X27" i="9" s="1"/>
  <c r="Y27" i="9" s="1"/>
  <c r="Z27" i="9" s="1"/>
  <c r="AA27" i="9" s="1"/>
  <c r="AB27" i="9" s="1"/>
  <c r="AC27" i="9" s="1"/>
  <c r="AD27" i="9" s="1"/>
  <c r="G27" i="9"/>
  <c r="H27" i="9" s="1"/>
  <c r="I27" i="9" s="1"/>
  <c r="J27" i="9" s="1"/>
  <c r="K27" i="9" s="1"/>
  <c r="L27" i="9" s="1"/>
  <c r="M27" i="9" s="1"/>
  <c r="N27" i="9" s="1"/>
  <c r="O27" i="9" s="1"/>
  <c r="P27" i="9" s="1"/>
  <c r="Q27" i="9" s="1"/>
  <c r="R27" i="9" s="1"/>
  <c r="A377" i="8"/>
  <c r="B377" i="8" s="1"/>
  <c r="B377" i="22" s="1"/>
  <c r="G377" i="9"/>
  <c r="H377" i="9" s="1"/>
  <c r="I377" i="9" s="1"/>
  <c r="J377" i="9" s="1"/>
  <c r="K377" i="9" s="1"/>
  <c r="L377" i="9" s="1"/>
  <c r="M377" i="9" s="1"/>
  <c r="N377" i="9" s="1"/>
  <c r="O377" i="9" s="1"/>
  <c r="P377" i="9" s="1"/>
  <c r="Q377" i="9" s="1"/>
  <c r="R377" i="9" s="1"/>
  <c r="AE377" i="9"/>
  <c r="AF377" i="9" s="1"/>
  <c r="AG377" i="9" s="1"/>
  <c r="AH377" i="9" s="1"/>
  <c r="AI377" i="9" s="1"/>
  <c r="AJ377" i="9" s="1"/>
  <c r="AK377" i="9" s="1"/>
  <c r="AL377" i="9" s="1"/>
  <c r="AM377" i="9" s="1"/>
  <c r="AN377" i="9" s="1"/>
  <c r="AO377" i="9" s="1"/>
  <c r="AP377" i="9" s="1"/>
  <c r="AQ377" i="9"/>
  <c r="AR377" i="9" s="1"/>
  <c r="AS377" i="9" s="1"/>
  <c r="AT377" i="9" s="1"/>
  <c r="AU377" i="9" s="1"/>
  <c r="S377" i="9"/>
  <c r="T377" i="9" s="1"/>
  <c r="U377" i="9" s="1"/>
  <c r="V377" i="9" s="1"/>
  <c r="W377" i="9" s="1"/>
  <c r="X377" i="9" s="1"/>
  <c r="Y377" i="9" s="1"/>
  <c r="Z377" i="9" s="1"/>
  <c r="AA377" i="9" s="1"/>
  <c r="AB377" i="9" s="1"/>
  <c r="AC377" i="9" s="1"/>
  <c r="AD377" i="9" s="1"/>
  <c r="A154" i="8"/>
  <c r="B154" i="8" s="1"/>
  <c r="B154" i="22" s="1"/>
  <c r="AQ154" i="9"/>
  <c r="AR154" i="9" s="1"/>
  <c r="AS154" i="9" s="1"/>
  <c r="AT154" i="9" s="1"/>
  <c r="AU154" i="9" s="1"/>
  <c r="G154" i="9"/>
  <c r="H154" i="9" s="1"/>
  <c r="I154" i="9" s="1"/>
  <c r="J154" i="9" s="1"/>
  <c r="K154" i="9" s="1"/>
  <c r="L154" i="9" s="1"/>
  <c r="M154" i="9" s="1"/>
  <c r="N154" i="9" s="1"/>
  <c r="O154" i="9" s="1"/>
  <c r="P154" i="9" s="1"/>
  <c r="Q154" i="9" s="1"/>
  <c r="R154" i="9" s="1"/>
  <c r="S154" i="9"/>
  <c r="T154" i="9" s="1"/>
  <c r="U154" i="9" s="1"/>
  <c r="V154" i="9" s="1"/>
  <c r="W154" i="9" s="1"/>
  <c r="X154" i="9" s="1"/>
  <c r="Y154" i="9" s="1"/>
  <c r="Z154" i="9" s="1"/>
  <c r="AA154" i="9" s="1"/>
  <c r="AB154" i="9" s="1"/>
  <c r="AC154" i="9" s="1"/>
  <c r="AD154" i="9" s="1"/>
  <c r="AE154" i="9"/>
  <c r="AF154" i="9" s="1"/>
  <c r="AG154" i="9" s="1"/>
  <c r="AH154" i="9" s="1"/>
  <c r="AI154" i="9" s="1"/>
  <c r="AJ154" i="9" s="1"/>
  <c r="AK154" i="9" s="1"/>
  <c r="AL154" i="9" s="1"/>
  <c r="AM154" i="9" s="1"/>
  <c r="AN154" i="9" s="1"/>
  <c r="AO154" i="9" s="1"/>
  <c r="AP154" i="9" s="1"/>
  <c r="G166" i="9"/>
  <c r="H166" i="9" s="1"/>
  <c r="I166" i="9" s="1"/>
  <c r="J166" i="9" s="1"/>
  <c r="K166" i="9" s="1"/>
  <c r="L166" i="9" s="1"/>
  <c r="M166" i="9" s="1"/>
  <c r="N166" i="9" s="1"/>
  <c r="O166" i="9" s="1"/>
  <c r="P166" i="9" s="1"/>
  <c r="Q166" i="9" s="1"/>
  <c r="R166" i="9" s="1"/>
  <c r="AQ166" i="9"/>
  <c r="AR166" i="9" s="1"/>
  <c r="AS166" i="9" s="1"/>
  <c r="AT166" i="9" s="1"/>
  <c r="AU166" i="9" s="1"/>
  <c r="AE166" i="9"/>
  <c r="AF166" i="9" s="1"/>
  <c r="AG166" i="9" s="1"/>
  <c r="AH166" i="9" s="1"/>
  <c r="AI166" i="9" s="1"/>
  <c r="AJ166" i="9" s="1"/>
  <c r="AK166" i="9" s="1"/>
  <c r="AL166" i="9" s="1"/>
  <c r="AM166" i="9" s="1"/>
  <c r="AN166" i="9" s="1"/>
  <c r="AO166" i="9" s="1"/>
  <c r="AP166" i="9" s="1"/>
  <c r="A166" i="8"/>
  <c r="B166" i="8" s="1"/>
  <c r="B166" i="22" s="1"/>
  <c r="S166" i="9"/>
  <c r="T166" i="9" s="1"/>
  <c r="U166" i="9" s="1"/>
  <c r="V166" i="9" s="1"/>
  <c r="W166" i="9" s="1"/>
  <c r="X166" i="9" s="1"/>
  <c r="Y166" i="9" s="1"/>
  <c r="Z166" i="9" s="1"/>
  <c r="AA166" i="9" s="1"/>
  <c r="AB166" i="9" s="1"/>
  <c r="AC166" i="9" s="1"/>
  <c r="AD166" i="9" s="1"/>
  <c r="A21" i="8"/>
  <c r="B21" i="8" s="1"/>
  <c r="B21" i="22" s="1"/>
  <c r="G21" i="9"/>
  <c r="H21" i="9" s="1"/>
  <c r="I21" i="9" s="1"/>
  <c r="J21" i="9" s="1"/>
  <c r="K21" i="9" s="1"/>
  <c r="L21" i="9" s="1"/>
  <c r="M21" i="9" s="1"/>
  <c r="N21" i="9" s="1"/>
  <c r="O21" i="9" s="1"/>
  <c r="P21" i="9" s="1"/>
  <c r="Q21" i="9" s="1"/>
  <c r="R21" i="9" s="1"/>
  <c r="AE21" i="9"/>
  <c r="AF21" i="9" s="1"/>
  <c r="AG21" i="9" s="1"/>
  <c r="AH21" i="9" s="1"/>
  <c r="AI21" i="9" s="1"/>
  <c r="AJ21" i="9" s="1"/>
  <c r="AK21" i="9" s="1"/>
  <c r="AL21" i="9" s="1"/>
  <c r="AM21" i="9" s="1"/>
  <c r="AN21" i="9" s="1"/>
  <c r="AO21" i="9" s="1"/>
  <c r="AP21" i="9" s="1"/>
  <c r="AQ21" i="9"/>
  <c r="AR21" i="9" s="1"/>
  <c r="AS21" i="9" s="1"/>
  <c r="AT21" i="9" s="1"/>
  <c r="AU21" i="9" s="1"/>
  <c r="S21" i="9"/>
  <c r="T21" i="9" s="1"/>
  <c r="U21" i="9" s="1"/>
  <c r="V21" i="9" s="1"/>
  <c r="W21" i="9" s="1"/>
  <c r="X21" i="9" s="1"/>
  <c r="Y21" i="9" s="1"/>
  <c r="Z21" i="9" s="1"/>
  <c r="AA21" i="9" s="1"/>
  <c r="AB21" i="9" s="1"/>
  <c r="AC21" i="9" s="1"/>
  <c r="AD21" i="9" s="1"/>
  <c r="A141" i="8"/>
  <c r="B141" i="8" s="1"/>
  <c r="B141" i="22" s="1"/>
  <c r="AE141" i="9"/>
  <c r="AF141" i="9" s="1"/>
  <c r="AG141" i="9" s="1"/>
  <c r="AH141" i="9" s="1"/>
  <c r="AI141" i="9" s="1"/>
  <c r="AJ141" i="9" s="1"/>
  <c r="AK141" i="9" s="1"/>
  <c r="AL141" i="9" s="1"/>
  <c r="AM141" i="9" s="1"/>
  <c r="AN141" i="9" s="1"/>
  <c r="AO141" i="9" s="1"/>
  <c r="AP141" i="9" s="1"/>
  <c r="AQ141" i="9"/>
  <c r="AR141" i="9" s="1"/>
  <c r="AS141" i="9" s="1"/>
  <c r="AT141" i="9" s="1"/>
  <c r="AU141" i="9" s="1"/>
  <c r="S141" i="9"/>
  <c r="T141" i="9" s="1"/>
  <c r="U141" i="9" s="1"/>
  <c r="V141" i="9" s="1"/>
  <c r="W141" i="9" s="1"/>
  <c r="X141" i="9" s="1"/>
  <c r="Y141" i="9" s="1"/>
  <c r="Z141" i="9" s="1"/>
  <c r="AA141" i="9" s="1"/>
  <c r="AB141" i="9" s="1"/>
  <c r="AC141" i="9" s="1"/>
  <c r="AD141" i="9" s="1"/>
  <c r="G141" i="9"/>
  <c r="H141" i="9" s="1"/>
  <c r="I141" i="9" s="1"/>
  <c r="J141" i="9" s="1"/>
  <c r="K141" i="9" s="1"/>
  <c r="L141" i="9" s="1"/>
  <c r="M141" i="9" s="1"/>
  <c r="N141" i="9" s="1"/>
  <c r="O141" i="9" s="1"/>
  <c r="P141" i="9" s="1"/>
  <c r="Q141" i="9" s="1"/>
  <c r="R141" i="9" s="1"/>
  <c r="G137" i="9"/>
  <c r="H137" i="9" s="1"/>
  <c r="I137" i="9" s="1"/>
  <c r="J137" i="9" s="1"/>
  <c r="K137" i="9" s="1"/>
  <c r="L137" i="9" s="1"/>
  <c r="M137" i="9" s="1"/>
  <c r="N137" i="9" s="1"/>
  <c r="O137" i="9" s="1"/>
  <c r="P137" i="9" s="1"/>
  <c r="Q137" i="9" s="1"/>
  <c r="R137" i="9" s="1"/>
  <c r="S137" i="9"/>
  <c r="T137" i="9" s="1"/>
  <c r="U137" i="9" s="1"/>
  <c r="V137" i="9" s="1"/>
  <c r="W137" i="9" s="1"/>
  <c r="X137" i="9" s="1"/>
  <c r="Y137" i="9" s="1"/>
  <c r="Z137" i="9" s="1"/>
  <c r="AA137" i="9" s="1"/>
  <c r="AB137" i="9" s="1"/>
  <c r="AC137" i="9" s="1"/>
  <c r="AD137" i="9" s="1"/>
  <c r="AQ137" i="9"/>
  <c r="AR137" i="9" s="1"/>
  <c r="AS137" i="9" s="1"/>
  <c r="AT137" i="9" s="1"/>
  <c r="AU137" i="9" s="1"/>
  <c r="AE137" i="9"/>
  <c r="AF137" i="9" s="1"/>
  <c r="AG137" i="9" s="1"/>
  <c r="AH137" i="9" s="1"/>
  <c r="AI137" i="9" s="1"/>
  <c r="AJ137" i="9" s="1"/>
  <c r="AK137" i="9" s="1"/>
  <c r="AL137" i="9" s="1"/>
  <c r="AM137" i="9" s="1"/>
  <c r="AN137" i="9" s="1"/>
  <c r="AO137" i="9" s="1"/>
  <c r="AP137" i="9" s="1"/>
  <c r="A137" i="8"/>
  <c r="B137" i="8" s="1"/>
  <c r="B137" i="22" s="1"/>
  <c r="A14" i="8"/>
  <c r="B14" i="8" s="1"/>
  <c r="B14" i="22" s="1"/>
  <c r="G14" i="9"/>
  <c r="H14" i="9" s="1"/>
  <c r="I14" i="9" s="1"/>
  <c r="J14" i="9" s="1"/>
  <c r="K14" i="9" s="1"/>
  <c r="L14" i="9" s="1"/>
  <c r="M14" i="9" s="1"/>
  <c r="N14" i="9" s="1"/>
  <c r="O14" i="9" s="1"/>
  <c r="P14" i="9" s="1"/>
  <c r="Q14" i="9" s="1"/>
  <c r="R14" i="9" s="1"/>
  <c r="S14" i="9"/>
  <c r="T14" i="9" s="1"/>
  <c r="U14" i="9" s="1"/>
  <c r="V14" i="9" s="1"/>
  <c r="W14" i="9" s="1"/>
  <c r="X14" i="9" s="1"/>
  <c r="Y14" i="9" s="1"/>
  <c r="Z14" i="9" s="1"/>
  <c r="AA14" i="9" s="1"/>
  <c r="AB14" i="9" s="1"/>
  <c r="AC14" i="9" s="1"/>
  <c r="AD14" i="9" s="1"/>
  <c r="AQ14" i="9"/>
  <c r="AR14" i="9" s="1"/>
  <c r="AS14" i="9" s="1"/>
  <c r="AT14" i="9" s="1"/>
  <c r="AU14" i="9" s="1"/>
  <c r="AE14" i="9"/>
  <c r="S387" i="9"/>
  <c r="T387" i="9" s="1"/>
  <c r="U387" i="9" s="1"/>
  <c r="V387" i="9" s="1"/>
  <c r="W387" i="9" s="1"/>
  <c r="X387" i="9" s="1"/>
  <c r="Y387" i="9" s="1"/>
  <c r="Z387" i="9" s="1"/>
  <c r="AA387" i="9" s="1"/>
  <c r="AB387" i="9" s="1"/>
  <c r="AC387" i="9" s="1"/>
  <c r="AD387" i="9" s="1"/>
  <c r="AQ387" i="9"/>
  <c r="AR387" i="9" s="1"/>
  <c r="AS387" i="9" s="1"/>
  <c r="AT387" i="9" s="1"/>
  <c r="AU387" i="9" s="1"/>
  <c r="A387" i="8"/>
  <c r="B387" i="8" s="1"/>
  <c r="B387" i="22" s="1"/>
  <c r="G387" i="9"/>
  <c r="H387" i="9" s="1"/>
  <c r="I387" i="9" s="1"/>
  <c r="J387" i="9" s="1"/>
  <c r="K387" i="9" s="1"/>
  <c r="L387" i="9" s="1"/>
  <c r="M387" i="9" s="1"/>
  <c r="N387" i="9" s="1"/>
  <c r="O387" i="9" s="1"/>
  <c r="P387" i="9" s="1"/>
  <c r="Q387" i="9" s="1"/>
  <c r="R387" i="9" s="1"/>
  <c r="AE387" i="9"/>
  <c r="AF387" i="9" s="1"/>
  <c r="AG387" i="9" s="1"/>
  <c r="AH387" i="9" s="1"/>
  <c r="AI387" i="9" s="1"/>
  <c r="AJ387" i="9" s="1"/>
  <c r="AK387" i="9" s="1"/>
  <c r="AL387" i="9" s="1"/>
  <c r="AM387" i="9" s="1"/>
  <c r="AN387" i="9" s="1"/>
  <c r="AO387" i="9" s="1"/>
  <c r="AP387" i="9" s="1"/>
  <c r="AQ260" i="9"/>
  <c r="AR260" i="9" s="1"/>
  <c r="AS260" i="9" s="1"/>
  <c r="AT260" i="9" s="1"/>
  <c r="AU260" i="9" s="1"/>
  <c r="AE260" i="9"/>
  <c r="AF260" i="9" s="1"/>
  <c r="AG260" i="9" s="1"/>
  <c r="AH260" i="9" s="1"/>
  <c r="AI260" i="9" s="1"/>
  <c r="AJ260" i="9" s="1"/>
  <c r="AK260" i="9" s="1"/>
  <c r="AL260" i="9" s="1"/>
  <c r="AM260" i="9" s="1"/>
  <c r="AN260" i="9" s="1"/>
  <c r="AO260" i="9" s="1"/>
  <c r="AP260" i="9" s="1"/>
  <c r="S260" i="9"/>
  <c r="T260" i="9" s="1"/>
  <c r="U260" i="9" s="1"/>
  <c r="V260" i="9" s="1"/>
  <c r="W260" i="9" s="1"/>
  <c r="X260" i="9" s="1"/>
  <c r="Y260" i="9" s="1"/>
  <c r="Z260" i="9" s="1"/>
  <c r="AA260" i="9" s="1"/>
  <c r="AB260" i="9" s="1"/>
  <c r="AC260" i="9" s="1"/>
  <c r="AD260" i="9" s="1"/>
  <c r="A260" i="8"/>
  <c r="B260" i="8" s="1"/>
  <c r="B260" i="22" s="1"/>
  <c r="G260" i="9"/>
  <c r="H260" i="9" s="1"/>
  <c r="I260" i="9" s="1"/>
  <c r="J260" i="9" s="1"/>
  <c r="K260" i="9" s="1"/>
  <c r="L260" i="9" s="1"/>
  <c r="M260" i="9" s="1"/>
  <c r="N260" i="9" s="1"/>
  <c r="O260" i="9" s="1"/>
  <c r="P260" i="9" s="1"/>
  <c r="Q260" i="9" s="1"/>
  <c r="R260" i="9" s="1"/>
  <c r="S268" i="9"/>
  <c r="T268" i="9" s="1"/>
  <c r="U268" i="9" s="1"/>
  <c r="V268" i="9" s="1"/>
  <c r="W268" i="9" s="1"/>
  <c r="X268" i="9" s="1"/>
  <c r="Y268" i="9" s="1"/>
  <c r="Z268" i="9" s="1"/>
  <c r="AA268" i="9" s="1"/>
  <c r="AB268" i="9" s="1"/>
  <c r="AC268" i="9" s="1"/>
  <c r="AD268" i="9" s="1"/>
  <c r="A268" i="8"/>
  <c r="B268" i="8" s="1"/>
  <c r="B268" i="22" s="1"/>
  <c r="AE268" i="9"/>
  <c r="AF268" i="9" s="1"/>
  <c r="AG268" i="9" s="1"/>
  <c r="AH268" i="9" s="1"/>
  <c r="AI268" i="9" s="1"/>
  <c r="AJ268" i="9" s="1"/>
  <c r="AK268" i="9" s="1"/>
  <c r="AL268" i="9" s="1"/>
  <c r="AM268" i="9" s="1"/>
  <c r="AN268" i="9" s="1"/>
  <c r="AO268" i="9" s="1"/>
  <c r="AP268" i="9" s="1"/>
  <c r="AQ268" i="9"/>
  <c r="AR268" i="9" s="1"/>
  <c r="AS268" i="9" s="1"/>
  <c r="AT268" i="9" s="1"/>
  <c r="AU268" i="9" s="1"/>
  <c r="G268" i="9"/>
  <c r="H268" i="9" s="1"/>
  <c r="I268" i="9" s="1"/>
  <c r="J268" i="9" s="1"/>
  <c r="K268" i="9" s="1"/>
  <c r="L268" i="9" s="1"/>
  <c r="M268" i="9" s="1"/>
  <c r="N268" i="9" s="1"/>
  <c r="O268" i="9" s="1"/>
  <c r="P268" i="9" s="1"/>
  <c r="Q268" i="9" s="1"/>
  <c r="R268" i="9" s="1"/>
  <c r="AQ12" i="9"/>
  <c r="AR12" i="9" s="1"/>
  <c r="AS12" i="9" s="1"/>
  <c r="AT12" i="9" s="1"/>
  <c r="AU12" i="9" s="1"/>
  <c r="AE12" i="9"/>
  <c r="AF12" i="9" s="1"/>
  <c r="AG12" i="9" s="1"/>
  <c r="AH12" i="9" s="1"/>
  <c r="AI12" i="9" s="1"/>
  <c r="AJ12" i="9" s="1"/>
  <c r="AK12" i="9" s="1"/>
  <c r="AL12" i="9" s="1"/>
  <c r="AM12" i="9" s="1"/>
  <c r="AN12" i="9" s="1"/>
  <c r="AO12" i="9" s="1"/>
  <c r="AP12" i="9" s="1"/>
  <c r="A12" i="8"/>
  <c r="B12" i="8" s="1"/>
  <c r="B12" i="22" s="1"/>
  <c r="S12" i="9"/>
  <c r="T12" i="9" s="1"/>
  <c r="U12" i="9" s="1"/>
  <c r="V12" i="9" s="1"/>
  <c r="W12" i="9" s="1"/>
  <c r="X12" i="9" s="1"/>
  <c r="Y12" i="9" s="1"/>
  <c r="Z12" i="9" s="1"/>
  <c r="AA12" i="9" s="1"/>
  <c r="AB12" i="9" s="1"/>
  <c r="AC12" i="9" s="1"/>
  <c r="AD12" i="9" s="1"/>
  <c r="G12" i="9"/>
  <c r="H12" i="9" s="1"/>
  <c r="I12" i="9" s="1"/>
  <c r="J12" i="9" s="1"/>
  <c r="K12" i="9" s="1"/>
  <c r="L12" i="9" s="1"/>
  <c r="M12" i="9" s="1"/>
  <c r="N12" i="9" s="1"/>
  <c r="O12" i="9" s="1"/>
  <c r="P12" i="9" s="1"/>
  <c r="Q12" i="9" s="1"/>
  <c r="R12" i="9" s="1"/>
  <c r="A45" i="8"/>
  <c r="B45" i="8" s="1"/>
  <c r="B45" i="22" s="1"/>
  <c r="S45" i="9"/>
  <c r="T45" i="9" s="1"/>
  <c r="U45" i="9" s="1"/>
  <c r="V45" i="9" s="1"/>
  <c r="W45" i="9" s="1"/>
  <c r="X45" i="9" s="1"/>
  <c r="Y45" i="9" s="1"/>
  <c r="Z45" i="9" s="1"/>
  <c r="AA45" i="9" s="1"/>
  <c r="AB45" i="9" s="1"/>
  <c r="AC45" i="9" s="1"/>
  <c r="AD45" i="9" s="1"/>
  <c r="AE45" i="9"/>
  <c r="AF45" i="9" s="1"/>
  <c r="AG45" i="9" s="1"/>
  <c r="AH45" i="9" s="1"/>
  <c r="AI45" i="9" s="1"/>
  <c r="AJ45" i="9" s="1"/>
  <c r="AK45" i="9" s="1"/>
  <c r="AL45" i="9" s="1"/>
  <c r="AM45" i="9" s="1"/>
  <c r="AN45" i="9" s="1"/>
  <c r="AO45" i="9" s="1"/>
  <c r="AP45" i="9" s="1"/>
  <c r="AQ45" i="9"/>
  <c r="AR45" i="9" s="1"/>
  <c r="AS45" i="9" s="1"/>
  <c r="AT45" i="9" s="1"/>
  <c r="AU45" i="9" s="1"/>
  <c r="G45" i="9"/>
  <c r="H45" i="9" s="1"/>
  <c r="I45" i="9" s="1"/>
  <c r="J45" i="9" s="1"/>
  <c r="K45" i="9" s="1"/>
  <c r="L45" i="9" s="1"/>
  <c r="M45" i="9" s="1"/>
  <c r="N45" i="9" s="1"/>
  <c r="O45" i="9" s="1"/>
  <c r="P45" i="9" s="1"/>
  <c r="Q45" i="9" s="1"/>
  <c r="R45" i="9" s="1"/>
  <c r="AE142" i="9"/>
  <c r="AF142" i="9" s="1"/>
  <c r="AG142" i="9" s="1"/>
  <c r="AH142" i="9" s="1"/>
  <c r="AI142" i="9" s="1"/>
  <c r="AJ142" i="9" s="1"/>
  <c r="AK142" i="9" s="1"/>
  <c r="AL142" i="9" s="1"/>
  <c r="AM142" i="9" s="1"/>
  <c r="AN142" i="9" s="1"/>
  <c r="AO142" i="9" s="1"/>
  <c r="AP142" i="9" s="1"/>
  <c r="A142" i="8"/>
  <c r="B142" i="8" s="1"/>
  <c r="B142" i="22" s="1"/>
  <c r="S142" i="9"/>
  <c r="T142" i="9" s="1"/>
  <c r="U142" i="9" s="1"/>
  <c r="V142" i="9" s="1"/>
  <c r="W142" i="9" s="1"/>
  <c r="X142" i="9" s="1"/>
  <c r="Y142" i="9" s="1"/>
  <c r="Z142" i="9" s="1"/>
  <c r="AA142" i="9" s="1"/>
  <c r="AB142" i="9" s="1"/>
  <c r="AC142" i="9" s="1"/>
  <c r="AD142" i="9" s="1"/>
  <c r="AQ142" i="9"/>
  <c r="AR142" i="9" s="1"/>
  <c r="AS142" i="9" s="1"/>
  <c r="AT142" i="9" s="1"/>
  <c r="AU142" i="9" s="1"/>
  <c r="G142" i="9"/>
  <c r="H142" i="9" s="1"/>
  <c r="I142" i="9" s="1"/>
  <c r="J142" i="9" s="1"/>
  <c r="K142" i="9" s="1"/>
  <c r="L142" i="9" s="1"/>
  <c r="M142" i="9" s="1"/>
  <c r="N142" i="9" s="1"/>
  <c r="O142" i="9" s="1"/>
  <c r="P142" i="9" s="1"/>
  <c r="Q142" i="9" s="1"/>
  <c r="R142" i="9" s="1"/>
  <c r="A152" i="8"/>
  <c r="B152" i="8" s="1"/>
  <c r="B152" i="22" s="1"/>
  <c r="G152" i="9"/>
  <c r="H152" i="9" s="1"/>
  <c r="I152" i="9" s="1"/>
  <c r="J152" i="9" s="1"/>
  <c r="K152" i="9" s="1"/>
  <c r="L152" i="9" s="1"/>
  <c r="M152" i="9" s="1"/>
  <c r="N152" i="9" s="1"/>
  <c r="O152" i="9" s="1"/>
  <c r="P152" i="9" s="1"/>
  <c r="Q152" i="9" s="1"/>
  <c r="R152" i="9" s="1"/>
  <c r="S152" i="9"/>
  <c r="T152" i="9" s="1"/>
  <c r="U152" i="9" s="1"/>
  <c r="V152" i="9" s="1"/>
  <c r="W152" i="9" s="1"/>
  <c r="X152" i="9" s="1"/>
  <c r="Y152" i="9" s="1"/>
  <c r="Z152" i="9" s="1"/>
  <c r="AA152" i="9" s="1"/>
  <c r="AB152" i="9" s="1"/>
  <c r="AC152" i="9" s="1"/>
  <c r="AD152" i="9" s="1"/>
  <c r="AE152" i="9"/>
  <c r="AF152" i="9" s="1"/>
  <c r="AG152" i="9" s="1"/>
  <c r="AH152" i="9" s="1"/>
  <c r="AI152" i="9" s="1"/>
  <c r="AJ152" i="9" s="1"/>
  <c r="AK152" i="9" s="1"/>
  <c r="AL152" i="9" s="1"/>
  <c r="AM152" i="9" s="1"/>
  <c r="AN152" i="9" s="1"/>
  <c r="AO152" i="9" s="1"/>
  <c r="AP152" i="9" s="1"/>
  <c r="AQ152" i="9"/>
  <c r="AR152" i="9" s="1"/>
  <c r="AS152" i="9" s="1"/>
  <c r="AT152" i="9" s="1"/>
  <c r="AU152" i="9" s="1"/>
  <c r="A55" i="8"/>
  <c r="B55" i="8" s="1"/>
  <c r="B55" i="22" s="1"/>
  <c r="G55" i="9"/>
  <c r="H55" i="9" s="1"/>
  <c r="I55" i="9" s="1"/>
  <c r="J55" i="9" s="1"/>
  <c r="K55" i="9" s="1"/>
  <c r="L55" i="9" s="1"/>
  <c r="M55" i="9" s="1"/>
  <c r="N55" i="9" s="1"/>
  <c r="O55" i="9" s="1"/>
  <c r="P55" i="9" s="1"/>
  <c r="Q55" i="9" s="1"/>
  <c r="R55" i="9" s="1"/>
  <c r="AQ55" i="9"/>
  <c r="AR55" i="9" s="1"/>
  <c r="AS55" i="9" s="1"/>
  <c r="AT55" i="9" s="1"/>
  <c r="AU55" i="9" s="1"/>
  <c r="AE55" i="9"/>
  <c r="AF55" i="9" s="1"/>
  <c r="AG55" i="9" s="1"/>
  <c r="AH55" i="9" s="1"/>
  <c r="AI55" i="9" s="1"/>
  <c r="AJ55" i="9" s="1"/>
  <c r="AK55" i="9" s="1"/>
  <c r="AL55" i="9" s="1"/>
  <c r="AM55" i="9" s="1"/>
  <c r="AN55" i="9" s="1"/>
  <c r="AO55" i="9" s="1"/>
  <c r="AP55" i="9" s="1"/>
  <c r="S55" i="9"/>
  <c r="T55" i="9" s="1"/>
  <c r="U55" i="9" s="1"/>
  <c r="V55" i="9" s="1"/>
  <c r="W55" i="9" s="1"/>
  <c r="X55" i="9" s="1"/>
  <c r="Y55" i="9" s="1"/>
  <c r="Z55" i="9" s="1"/>
  <c r="AA55" i="9" s="1"/>
  <c r="AB55" i="9" s="1"/>
  <c r="AC55" i="9" s="1"/>
  <c r="AD55" i="9" s="1"/>
  <c r="AE133" i="9"/>
  <c r="AF133" i="9" s="1"/>
  <c r="AG133" i="9" s="1"/>
  <c r="AH133" i="9" s="1"/>
  <c r="AI133" i="9" s="1"/>
  <c r="AJ133" i="9" s="1"/>
  <c r="AK133" i="9" s="1"/>
  <c r="AL133" i="9" s="1"/>
  <c r="AM133" i="9" s="1"/>
  <c r="AN133" i="9" s="1"/>
  <c r="AO133" i="9" s="1"/>
  <c r="AP133" i="9" s="1"/>
  <c r="A133" i="8"/>
  <c r="B133" i="8" s="1"/>
  <c r="B133" i="22" s="1"/>
  <c r="G133" i="9"/>
  <c r="H133" i="9" s="1"/>
  <c r="I133" i="9" s="1"/>
  <c r="J133" i="9" s="1"/>
  <c r="K133" i="9" s="1"/>
  <c r="L133" i="9" s="1"/>
  <c r="M133" i="9" s="1"/>
  <c r="N133" i="9" s="1"/>
  <c r="O133" i="9" s="1"/>
  <c r="P133" i="9" s="1"/>
  <c r="Q133" i="9" s="1"/>
  <c r="R133" i="9" s="1"/>
  <c r="AQ133" i="9"/>
  <c r="AR133" i="9" s="1"/>
  <c r="AS133" i="9" s="1"/>
  <c r="AT133" i="9" s="1"/>
  <c r="AU133" i="9" s="1"/>
  <c r="S133" i="9"/>
  <c r="T133" i="9" s="1"/>
  <c r="U133" i="9" s="1"/>
  <c r="V133" i="9" s="1"/>
  <c r="W133" i="9" s="1"/>
  <c r="X133" i="9" s="1"/>
  <c r="Y133" i="9" s="1"/>
  <c r="Z133" i="9" s="1"/>
  <c r="AA133" i="9" s="1"/>
  <c r="AB133" i="9" s="1"/>
  <c r="AC133" i="9" s="1"/>
  <c r="AD133" i="9" s="1"/>
  <c r="G179" i="9"/>
  <c r="H179" i="9" s="1"/>
  <c r="I179" i="9" s="1"/>
  <c r="J179" i="9" s="1"/>
  <c r="K179" i="9" s="1"/>
  <c r="L179" i="9" s="1"/>
  <c r="M179" i="9" s="1"/>
  <c r="N179" i="9" s="1"/>
  <c r="O179" i="9" s="1"/>
  <c r="P179" i="9" s="1"/>
  <c r="Q179" i="9" s="1"/>
  <c r="R179" i="9" s="1"/>
  <c r="AE179" i="9"/>
  <c r="AF179" i="9" s="1"/>
  <c r="AG179" i="9" s="1"/>
  <c r="AH179" i="9" s="1"/>
  <c r="AI179" i="9" s="1"/>
  <c r="AJ179" i="9" s="1"/>
  <c r="AK179" i="9" s="1"/>
  <c r="AL179" i="9" s="1"/>
  <c r="AM179" i="9" s="1"/>
  <c r="AN179" i="9" s="1"/>
  <c r="AO179" i="9" s="1"/>
  <c r="AP179" i="9" s="1"/>
  <c r="A179" i="8"/>
  <c r="B179" i="8" s="1"/>
  <c r="B179" i="22" s="1"/>
  <c r="AQ179" i="9"/>
  <c r="AR179" i="9" s="1"/>
  <c r="AS179" i="9" s="1"/>
  <c r="AT179" i="9" s="1"/>
  <c r="AU179" i="9" s="1"/>
  <c r="S179" i="9"/>
  <c r="T179" i="9" s="1"/>
  <c r="U179" i="9" s="1"/>
  <c r="V179" i="9" s="1"/>
  <c r="W179" i="9" s="1"/>
  <c r="X179" i="9" s="1"/>
  <c r="Y179" i="9" s="1"/>
  <c r="Z179" i="9" s="1"/>
  <c r="AA179" i="9" s="1"/>
  <c r="AB179" i="9" s="1"/>
  <c r="AC179" i="9" s="1"/>
  <c r="AD179" i="9" s="1"/>
  <c r="A222" i="8"/>
  <c r="B222" i="8" s="1"/>
  <c r="B222" i="22" s="1"/>
  <c r="AE222" i="9"/>
  <c r="AF222" i="9" s="1"/>
  <c r="AG222" i="9" s="1"/>
  <c r="AH222" i="9" s="1"/>
  <c r="AI222" i="9" s="1"/>
  <c r="AJ222" i="9" s="1"/>
  <c r="AK222" i="9" s="1"/>
  <c r="AL222" i="9" s="1"/>
  <c r="AM222" i="9" s="1"/>
  <c r="AN222" i="9" s="1"/>
  <c r="AO222" i="9" s="1"/>
  <c r="AP222" i="9" s="1"/>
  <c r="G222" i="9"/>
  <c r="H222" i="9" s="1"/>
  <c r="I222" i="9" s="1"/>
  <c r="J222" i="9" s="1"/>
  <c r="K222" i="9" s="1"/>
  <c r="L222" i="9" s="1"/>
  <c r="M222" i="9" s="1"/>
  <c r="N222" i="9" s="1"/>
  <c r="O222" i="9" s="1"/>
  <c r="P222" i="9" s="1"/>
  <c r="Q222" i="9" s="1"/>
  <c r="R222" i="9" s="1"/>
  <c r="S222" i="9"/>
  <c r="T222" i="9" s="1"/>
  <c r="U222" i="9" s="1"/>
  <c r="V222" i="9" s="1"/>
  <c r="W222" i="9" s="1"/>
  <c r="X222" i="9" s="1"/>
  <c r="Y222" i="9" s="1"/>
  <c r="Z222" i="9" s="1"/>
  <c r="AA222" i="9" s="1"/>
  <c r="AB222" i="9" s="1"/>
  <c r="AC222" i="9" s="1"/>
  <c r="AD222" i="9" s="1"/>
  <c r="AQ222" i="9"/>
  <c r="AR222" i="9" s="1"/>
  <c r="AS222" i="9" s="1"/>
  <c r="AT222" i="9" s="1"/>
  <c r="AU222" i="9" s="1"/>
  <c r="A230" i="8"/>
  <c r="B230" i="8" s="1"/>
  <c r="B230" i="22" s="1"/>
  <c r="S230" i="9"/>
  <c r="T230" i="9" s="1"/>
  <c r="U230" i="9" s="1"/>
  <c r="V230" i="9" s="1"/>
  <c r="W230" i="9" s="1"/>
  <c r="X230" i="9" s="1"/>
  <c r="Y230" i="9" s="1"/>
  <c r="Z230" i="9" s="1"/>
  <c r="AA230" i="9" s="1"/>
  <c r="AB230" i="9" s="1"/>
  <c r="AC230" i="9" s="1"/>
  <c r="AD230" i="9" s="1"/>
  <c r="G230" i="9"/>
  <c r="H230" i="9" s="1"/>
  <c r="I230" i="9" s="1"/>
  <c r="J230" i="9" s="1"/>
  <c r="K230" i="9" s="1"/>
  <c r="L230" i="9" s="1"/>
  <c r="M230" i="9" s="1"/>
  <c r="N230" i="9" s="1"/>
  <c r="O230" i="9" s="1"/>
  <c r="P230" i="9" s="1"/>
  <c r="Q230" i="9" s="1"/>
  <c r="R230" i="9" s="1"/>
  <c r="AE230" i="9"/>
  <c r="AF230" i="9" s="1"/>
  <c r="AG230" i="9" s="1"/>
  <c r="AH230" i="9" s="1"/>
  <c r="AI230" i="9" s="1"/>
  <c r="AJ230" i="9" s="1"/>
  <c r="AK230" i="9" s="1"/>
  <c r="AL230" i="9" s="1"/>
  <c r="AM230" i="9" s="1"/>
  <c r="AN230" i="9" s="1"/>
  <c r="AO230" i="9" s="1"/>
  <c r="AP230" i="9" s="1"/>
  <c r="AQ230" i="9"/>
  <c r="AR230" i="9" s="1"/>
  <c r="AS230" i="9" s="1"/>
  <c r="AT230" i="9" s="1"/>
  <c r="AU230" i="9" s="1"/>
  <c r="S419" i="9"/>
  <c r="T419" i="9" s="1"/>
  <c r="U419" i="9" s="1"/>
  <c r="V419" i="9" s="1"/>
  <c r="W419" i="9" s="1"/>
  <c r="X419" i="9" s="1"/>
  <c r="Y419" i="9" s="1"/>
  <c r="Z419" i="9" s="1"/>
  <c r="AA419" i="9" s="1"/>
  <c r="AB419" i="9" s="1"/>
  <c r="AC419" i="9" s="1"/>
  <c r="AD419" i="9" s="1"/>
  <c r="A419" i="8"/>
  <c r="B419" i="8" s="1"/>
  <c r="B419" i="22" s="1"/>
  <c r="AE419" i="9"/>
  <c r="AF419" i="9" s="1"/>
  <c r="AG419" i="9" s="1"/>
  <c r="AH419" i="9" s="1"/>
  <c r="AI419" i="9" s="1"/>
  <c r="AJ419" i="9" s="1"/>
  <c r="AK419" i="9" s="1"/>
  <c r="AL419" i="9" s="1"/>
  <c r="AM419" i="9" s="1"/>
  <c r="AN419" i="9" s="1"/>
  <c r="AO419" i="9" s="1"/>
  <c r="AP419" i="9" s="1"/>
  <c r="G419" i="9"/>
  <c r="H419" i="9" s="1"/>
  <c r="I419" i="9" s="1"/>
  <c r="J419" i="9" s="1"/>
  <c r="K419" i="9" s="1"/>
  <c r="L419" i="9" s="1"/>
  <c r="M419" i="9" s="1"/>
  <c r="N419" i="9" s="1"/>
  <c r="O419" i="9" s="1"/>
  <c r="P419" i="9" s="1"/>
  <c r="Q419" i="9" s="1"/>
  <c r="R419" i="9" s="1"/>
  <c r="AQ419" i="9"/>
  <c r="AR419" i="9" s="1"/>
  <c r="AS419" i="9" s="1"/>
  <c r="AT419" i="9" s="1"/>
  <c r="AU419" i="9" s="1"/>
  <c r="A183" i="8"/>
  <c r="B183" i="8" s="1"/>
  <c r="B183" i="22" s="1"/>
  <c r="G183" i="9"/>
  <c r="H183" i="9" s="1"/>
  <c r="I183" i="9" s="1"/>
  <c r="J183" i="9" s="1"/>
  <c r="K183" i="9" s="1"/>
  <c r="L183" i="9" s="1"/>
  <c r="M183" i="9" s="1"/>
  <c r="N183" i="9" s="1"/>
  <c r="O183" i="9" s="1"/>
  <c r="P183" i="9" s="1"/>
  <c r="Q183" i="9" s="1"/>
  <c r="R183" i="9" s="1"/>
  <c r="AE183" i="9"/>
  <c r="AF183" i="9" s="1"/>
  <c r="AG183" i="9" s="1"/>
  <c r="AH183" i="9" s="1"/>
  <c r="AI183" i="9" s="1"/>
  <c r="AJ183" i="9" s="1"/>
  <c r="AK183" i="9" s="1"/>
  <c r="AL183" i="9" s="1"/>
  <c r="AM183" i="9" s="1"/>
  <c r="AN183" i="9" s="1"/>
  <c r="AO183" i="9" s="1"/>
  <c r="AP183" i="9" s="1"/>
  <c r="AQ183" i="9"/>
  <c r="AR183" i="9" s="1"/>
  <c r="AS183" i="9" s="1"/>
  <c r="AT183" i="9" s="1"/>
  <c r="AU183" i="9" s="1"/>
  <c r="S183" i="9"/>
  <c r="T183" i="9" s="1"/>
  <c r="U183" i="9" s="1"/>
  <c r="V183" i="9" s="1"/>
  <c r="W183" i="9" s="1"/>
  <c r="X183" i="9" s="1"/>
  <c r="Y183" i="9" s="1"/>
  <c r="Z183" i="9" s="1"/>
  <c r="AA183" i="9" s="1"/>
  <c r="AB183" i="9" s="1"/>
  <c r="AC183" i="9" s="1"/>
  <c r="AD183" i="9" s="1"/>
  <c r="S134" i="9"/>
  <c r="T134" i="9" s="1"/>
  <c r="U134" i="9" s="1"/>
  <c r="V134" i="9" s="1"/>
  <c r="W134" i="9" s="1"/>
  <c r="X134" i="9" s="1"/>
  <c r="Y134" i="9" s="1"/>
  <c r="Z134" i="9" s="1"/>
  <c r="AA134" i="9" s="1"/>
  <c r="AB134" i="9" s="1"/>
  <c r="AC134" i="9" s="1"/>
  <c r="AD134" i="9" s="1"/>
  <c r="A134" i="8"/>
  <c r="B134" i="8" s="1"/>
  <c r="B134" i="22" s="1"/>
  <c r="G134" i="9"/>
  <c r="H134" i="9" s="1"/>
  <c r="I134" i="9" s="1"/>
  <c r="J134" i="9" s="1"/>
  <c r="K134" i="9" s="1"/>
  <c r="L134" i="9" s="1"/>
  <c r="M134" i="9" s="1"/>
  <c r="N134" i="9" s="1"/>
  <c r="O134" i="9" s="1"/>
  <c r="P134" i="9" s="1"/>
  <c r="Q134" i="9" s="1"/>
  <c r="R134" i="9" s="1"/>
  <c r="AE134" i="9"/>
  <c r="AF134" i="9" s="1"/>
  <c r="AG134" i="9" s="1"/>
  <c r="AH134" i="9" s="1"/>
  <c r="AI134" i="9" s="1"/>
  <c r="AJ134" i="9" s="1"/>
  <c r="AK134" i="9" s="1"/>
  <c r="AL134" i="9" s="1"/>
  <c r="AM134" i="9" s="1"/>
  <c r="AN134" i="9" s="1"/>
  <c r="AO134" i="9" s="1"/>
  <c r="AP134" i="9" s="1"/>
  <c r="AQ134" i="9"/>
  <c r="AR134" i="9" s="1"/>
  <c r="AS134" i="9" s="1"/>
  <c r="AT134" i="9" s="1"/>
  <c r="AU134" i="9" s="1"/>
  <c r="AE284" i="9"/>
  <c r="AF284" i="9" s="1"/>
  <c r="AG284" i="9" s="1"/>
  <c r="AH284" i="9" s="1"/>
  <c r="AI284" i="9" s="1"/>
  <c r="AJ284" i="9" s="1"/>
  <c r="AK284" i="9" s="1"/>
  <c r="AL284" i="9" s="1"/>
  <c r="AM284" i="9" s="1"/>
  <c r="AN284" i="9" s="1"/>
  <c r="AO284" i="9" s="1"/>
  <c r="AP284" i="9" s="1"/>
  <c r="S284" i="9"/>
  <c r="T284" i="9" s="1"/>
  <c r="U284" i="9" s="1"/>
  <c r="V284" i="9" s="1"/>
  <c r="W284" i="9" s="1"/>
  <c r="X284" i="9" s="1"/>
  <c r="Y284" i="9" s="1"/>
  <c r="Z284" i="9" s="1"/>
  <c r="AA284" i="9" s="1"/>
  <c r="AB284" i="9" s="1"/>
  <c r="AC284" i="9" s="1"/>
  <c r="AD284" i="9" s="1"/>
  <c r="G284" i="9"/>
  <c r="H284" i="9" s="1"/>
  <c r="I284" i="9" s="1"/>
  <c r="J284" i="9" s="1"/>
  <c r="K284" i="9" s="1"/>
  <c r="L284" i="9" s="1"/>
  <c r="M284" i="9" s="1"/>
  <c r="N284" i="9" s="1"/>
  <c r="O284" i="9" s="1"/>
  <c r="P284" i="9" s="1"/>
  <c r="Q284" i="9" s="1"/>
  <c r="R284" i="9" s="1"/>
  <c r="A284" i="8"/>
  <c r="B284" i="8" s="1"/>
  <c r="B284" i="22" s="1"/>
  <c r="AQ284" i="9"/>
  <c r="AR284" i="9" s="1"/>
  <c r="AS284" i="9" s="1"/>
  <c r="AT284" i="9" s="1"/>
  <c r="AU284" i="9" s="1"/>
  <c r="A31" i="8"/>
  <c r="B31" i="8" s="1"/>
  <c r="B31" i="22" s="1"/>
  <c r="AE31" i="9"/>
  <c r="AF31" i="9" s="1"/>
  <c r="AG31" i="9" s="1"/>
  <c r="AH31" i="9" s="1"/>
  <c r="AI31" i="9" s="1"/>
  <c r="AJ31" i="9" s="1"/>
  <c r="AK31" i="9" s="1"/>
  <c r="AL31" i="9" s="1"/>
  <c r="AM31" i="9" s="1"/>
  <c r="AN31" i="9" s="1"/>
  <c r="AO31" i="9" s="1"/>
  <c r="AP31" i="9" s="1"/>
  <c r="AQ31" i="9"/>
  <c r="AR31" i="9" s="1"/>
  <c r="AS31" i="9" s="1"/>
  <c r="AT31" i="9" s="1"/>
  <c r="AU31" i="9" s="1"/>
  <c r="G31" i="9"/>
  <c r="H31" i="9" s="1"/>
  <c r="I31" i="9" s="1"/>
  <c r="J31" i="9" s="1"/>
  <c r="K31" i="9" s="1"/>
  <c r="L31" i="9" s="1"/>
  <c r="M31" i="9" s="1"/>
  <c r="N31" i="9" s="1"/>
  <c r="O31" i="9" s="1"/>
  <c r="P31" i="9" s="1"/>
  <c r="Q31" i="9" s="1"/>
  <c r="R31" i="9" s="1"/>
  <c r="S31" i="9"/>
  <c r="T31" i="9" s="1"/>
  <c r="U31" i="9" s="1"/>
  <c r="V31" i="9" s="1"/>
  <c r="W31" i="9" s="1"/>
  <c r="X31" i="9" s="1"/>
  <c r="Y31" i="9" s="1"/>
  <c r="Z31" i="9" s="1"/>
  <c r="AA31" i="9" s="1"/>
  <c r="AB31" i="9" s="1"/>
  <c r="AC31" i="9" s="1"/>
  <c r="AD31" i="9" s="1"/>
  <c r="A33" i="8"/>
  <c r="B33" i="8" s="1"/>
  <c r="B33" i="22" s="1"/>
  <c r="AE33" i="9"/>
  <c r="AF33" i="9" s="1"/>
  <c r="AG33" i="9" s="1"/>
  <c r="AH33" i="9" s="1"/>
  <c r="AI33" i="9" s="1"/>
  <c r="AJ33" i="9" s="1"/>
  <c r="AK33" i="9" s="1"/>
  <c r="AL33" i="9" s="1"/>
  <c r="AM33" i="9" s="1"/>
  <c r="AN33" i="9" s="1"/>
  <c r="AO33" i="9" s="1"/>
  <c r="AP33" i="9" s="1"/>
  <c r="G33" i="9"/>
  <c r="H33" i="9" s="1"/>
  <c r="I33" i="9" s="1"/>
  <c r="J33" i="9" s="1"/>
  <c r="K33" i="9" s="1"/>
  <c r="L33" i="9" s="1"/>
  <c r="M33" i="9" s="1"/>
  <c r="N33" i="9" s="1"/>
  <c r="O33" i="9" s="1"/>
  <c r="P33" i="9" s="1"/>
  <c r="Q33" i="9" s="1"/>
  <c r="R33" i="9" s="1"/>
  <c r="AQ33" i="9"/>
  <c r="AR33" i="9" s="1"/>
  <c r="AS33" i="9" s="1"/>
  <c r="AT33" i="9" s="1"/>
  <c r="AU33" i="9" s="1"/>
  <c r="S33" i="9"/>
  <c r="T33" i="9" s="1"/>
  <c r="U33" i="9" s="1"/>
  <c r="V33" i="9" s="1"/>
  <c r="W33" i="9" s="1"/>
  <c r="X33" i="9" s="1"/>
  <c r="Y33" i="9" s="1"/>
  <c r="Z33" i="9" s="1"/>
  <c r="AA33" i="9" s="1"/>
  <c r="AB33" i="9" s="1"/>
  <c r="AC33" i="9" s="1"/>
  <c r="AD33" i="9" s="1"/>
  <c r="A37" i="8"/>
  <c r="B37" i="8" s="1"/>
  <c r="B37" i="22" s="1"/>
  <c r="G37" i="9"/>
  <c r="H37" i="9" s="1"/>
  <c r="I37" i="9" s="1"/>
  <c r="J37" i="9" s="1"/>
  <c r="K37" i="9" s="1"/>
  <c r="L37" i="9" s="1"/>
  <c r="M37" i="9" s="1"/>
  <c r="N37" i="9" s="1"/>
  <c r="O37" i="9" s="1"/>
  <c r="P37" i="9" s="1"/>
  <c r="Q37" i="9" s="1"/>
  <c r="R37" i="9" s="1"/>
  <c r="AE37" i="9"/>
  <c r="AF37" i="9" s="1"/>
  <c r="AG37" i="9" s="1"/>
  <c r="AH37" i="9" s="1"/>
  <c r="AI37" i="9" s="1"/>
  <c r="AJ37" i="9" s="1"/>
  <c r="AK37" i="9" s="1"/>
  <c r="AL37" i="9" s="1"/>
  <c r="AM37" i="9" s="1"/>
  <c r="AN37" i="9" s="1"/>
  <c r="AO37" i="9" s="1"/>
  <c r="AP37" i="9" s="1"/>
  <c r="S37" i="9"/>
  <c r="T37" i="9" s="1"/>
  <c r="U37" i="9" s="1"/>
  <c r="V37" i="9" s="1"/>
  <c r="W37" i="9" s="1"/>
  <c r="X37" i="9" s="1"/>
  <c r="Y37" i="9" s="1"/>
  <c r="Z37" i="9" s="1"/>
  <c r="AA37" i="9" s="1"/>
  <c r="AB37" i="9" s="1"/>
  <c r="AC37" i="9" s="1"/>
  <c r="AD37" i="9" s="1"/>
  <c r="AQ37" i="9"/>
  <c r="AR37" i="9" s="1"/>
  <c r="AS37" i="9" s="1"/>
  <c r="AT37" i="9" s="1"/>
  <c r="AU37" i="9" s="1"/>
  <c r="S144" i="9"/>
  <c r="T144" i="9" s="1"/>
  <c r="U144" i="9" s="1"/>
  <c r="V144" i="9" s="1"/>
  <c r="W144" i="9" s="1"/>
  <c r="X144" i="9" s="1"/>
  <c r="Y144" i="9" s="1"/>
  <c r="Z144" i="9" s="1"/>
  <c r="AA144" i="9" s="1"/>
  <c r="AB144" i="9" s="1"/>
  <c r="AC144" i="9" s="1"/>
  <c r="AD144" i="9" s="1"/>
  <c r="A144" i="8"/>
  <c r="B144" i="8" s="1"/>
  <c r="B144" i="22" s="1"/>
  <c r="AE144" i="9"/>
  <c r="AF144" i="9" s="1"/>
  <c r="AG144" i="9" s="1"/>
  <c r="AH144" i="9" s="1"/>
  <c r="AI144" i="9" s="1"/>
  <c r="AJ144" i="9" s="1"/>
  <c r="AK144" i="9" s="1"/>
  <c r="AL144" i="9" s="1"/>
  <c r="AM144" i="9" s="1"/>
  <c r="AN144" i="9" s="1"/>
  <c r="AO144" i="9" s="1"/>
  <c r="AP144" i="9" s="1"/>
  <c r="G144" i="9"/>
  <c r="H144" i="9" s="1"/>
  <c r="I144" i="9" s="1"/>
  <c r="J144" i="9" s="1"/>
  <c r="K144" i="9" s="1"/>
  <c r="L144" i="9" s="1"/>
  <c r="M144" i="9" s="1"/>
  <c r="N144" i="9" s="1"/>
  <c r="O144" i="9" s="1"/>
  <c r="P144" i="9" s="1"/>
  <c r="Q144" i="9" s="1"/>
  <c r="R144" i="9" s="1"/>
  <c r="AQ144" i="9"/>
  <c r="AR144" i="9" s="1"/>
  <c r="AS144" i="9" s="1"/>
  <c r="AT144" i="9" s="1"/>
  <c r="AU144" i="9" s="1"/>
  <c r="A429" i="8"/>
  <c r="B429" i="8" s="1"/>
  <c r="B429" i="22" s="1"/>
  <c r="AQ429" i="9"/>
  <c r="AR429" i="9" s="1"/>
  <c r="AS429" i="9" s="1"/>
  <c r="AT429" i="9" s="1"/>
  <c r="AU429" i="9" s="1"/>
  <c r="S429" i="9"/>
  <c r="T429" i="9" s="1"/>
  <c r="U429" i="9" s="1"/>
  <c r="V429" i="9" s="1"/>
  <c r="W429" i="9" s="1"/>
  <c r="X429" i="9" s="1"/>
  <c r="Y429" i="9" s="1"/>
  <c r="Z429" i="9" s="1"/>
  <c r="AA429" i="9" s="1"/>
  <c r="AB429" i="9" s="1"/>
  <c r="AC429" i="9" s="1"/>
  <c r="AD429" i="9" s="1"/>
  <c r="G429" i="9"/>
  <c r="H429" i="9" s="1"/>
  <c r="I429" i="9" s="1"/>
  <c r="J429" i="9" s="1"/>
  <c r="K429" i="9" s="1"/>
  <c r="L429" i="9" s="1"/>
  <c r="M429" i="9" s="1"/>
  <c r="N429" i="9" s="1"/>
  <c r="O429" i="9" s="1"/>
  <c r="P429" i="9" s="1"/>
  <c r="Q429" i="9" s="1"/>
  <c r="R429" i="9" s="1"/>
  <c r="AE429" i="9"/>
  <c r="AF429" i="9" s="1"/>
  <c r="AG429" i="9" s="1"/>
  <c r="AH429" i="9" s="1"/>
  <c r="AI429" i="9" s="1"/>
  <c r="AJ429" i="9" s="1"/>
  <c r="AK429" i="9" s="1"/>
  <c r="AL429" i="9" s="1"/>
  <c r="AM429" i="9" s="1"/>
  <c r="AN429" i="9" s="1"/>
  <c r="AO429" i="9" s="1"/>
  <c r="AP429" i="9" s="1"/>
  <c r="A409" i="8"/>
  <c r="B409" i="8" s="1"/>
  <c r="B409" i="22" s="1"/>
  <c r="AE409" i="9"/>
  <c r="AF409" i="9" s="1"/>
  <c r="AG409" i="9" s="1"/>
  <c r="AH409" i="9" s="1"/>
  <c r="AI409" i="9" s="1"/>
  <c r="AJ409" i="9" s="1"/>
  <c r="AK409" i="9" s="1"/>
  <c r="AL409" i="9" s="1"/>
  <c r="AM409" i="9" s="1"/>
  <c r="AN409" i="9" s="1"/>
  <c r="AO409" i="9" s="1"/>
  <c r="AP409" i="9" s="1"/>
  <c r="S409" i="9"/>
  <c r="T409" i="9" s="1"/>
  <c r="U409" i="9" s="1"/>
  <c r="V409" i="9" s="1"/>
  <c r="W409" i="9" s="1"/>
  <c r="X409" i="9" s="1"/>
  <c r="Y409" i="9" s="1"/>
  <c r="Z409" i="9" s="1"/>
  <c r="AA409" i="9" s="1"/>
  <c r="AB409" i="9" s="1"/>
  <c r="AC409" i="9" s="1"/>
  <c r="AD409" i="9" s="1"/>
  <c r="AQ409" i="9"/>
  <c r="AR409" i="9" s="1"/>
  <c r="AS409" i="9" s="1"/>
  <c r="AT409" i="9" s="1"/>
  <c r="AU409" i="9" s="1"/>
  <c r="G409" i="9"/>
  <c r="H409" i="9" s="1"/>
  <c r="I409" i="9" s="1"/>
  <c r="J409" i="9" s="1"/>
  <c r="K409" i="9" s="1"/>
  <c r="L409" i="9" s="1"/>
  <c r="M409" i="9" s="1"/>
  <c r="N409" i="9" s="1"/>
  <c r="O409" i="9" s="1"/>
  <c r="P409" i="9" s="1"/>
  <c r="Q409" i="9" s="1"/>
  <c r="R409" i="9" s="1"/>
  <c r="S285" i="9"/>
  <c r="T285" i="9" s="1"/>
  <c r="U285" i="9" s="1"/>
  <c r="V285" i="9" s="1"/>
  <c r="W285" i="9" s="1"/>
  <c r="X285" i="9" s="1"/>
  <c r="Y285" i="9" s="1"/>
  <c r="Z285" i="9" s="1"/>
  <c r="AA285" i="9" s="1"/>
  <c r="AB285" i="9" s="1"/>
  <c r="AC285" i="9" s="1"/>
  <c r="AD285" i="9" s="1"/>
  <c r="G285" i="9"/>
  <c r="H285" i="9" s="1"/>
  <c r="I285" i="9" s="1"/>
  <c r="J285" i="9" s="1"/>
  <c r="K285" i="9" s="1"/>
  <c r="L285" i="9" s="1"/>
  <c r="M285" i="9" s="1"/>
  <c r="N285" i="9" s="1"/>
  <c r="O285" i="9" s="1"/>
  <c r="P285" i="9" s="1"/>
  <c r="Q285" i="9" s="1"/>
  <c r="R285" i="9" s="1"/>
  <c r="A285" i="8"/>
  <c r="B285" i="8" s="1"/>
  <c r="B285" i="22" s="1"/>
  <c r="AQ285" i="9"/>
  <c r="AR285" i="9" s="1"/>
  <c r="AS285" i="9" s="1"/>
  <c r="AT285" i="9" s="1"/>
  <c r="AU285" i="9" s="1"/>
  <c r="AE285" i="9"/>
  <c r="AF285" i="9" s="1"/>
  <c r="AG285" i="9" s="1"/>
  <c r="AH285" i="9" s="1"/>
  <c r="AI285" i="9" s="1"/>
  <c r="AJ285" i="9" s="1"/>
  <c r="AK285" i="9" s="1"/>
  <c r="AL285" i="9" s="1"/>
  <c r="AM285" i="9" s="1"/>
  <c r="AN285" i="9" s="1"/>
  <c r="AO285" i="9" s="1"/>
  <c r="AP285" i="9" s="1"/>
  <c r="A44" i="8"/>
  <c r="B44" i="8" s="1"/>
  <c r="B44" i="22" s="1"/>
  <c r="S44" i="9"/>
  <c r="T44" i="9" s="1"/>
  <c r="U44" i="9" s="1"/>
  <c r="V44" i="9" s="1"/>
  <c r="W44" i="9" s="1"/>
  <c r="X44" i="9" s="1"/>
  <c r="Y44" i="9" s="1"/>
  <c r="Z44" i="9" s="1"/>
  <c r="AA44" i="9" s="1"/>
  <c r="AB44" i="9" s="1"/>
  <c r="AC44" i="9" s="1"/>
  <c r="AD44" i="9" s="1"/>
  <c r="AQ44" i="9"/>
  <c r="AR44" i="9" s="1"/>
  <c r="AS44" i="9" s="1"/>
  <c r="AT44" i="9" s="1"/>
  <c r="AU44" i="9" s="1"/>
  <c r="AE44" i="9"/>
  <c r="AF44" i="9" s="1"/>
  <c r="AG44" i="9" s="1"/>
  <c r="AH44" i="9" s="1"/>
  <c r="AI44" i="9" s="1"/>
  <c r="AJ44" i="9" s="1"/>
  <c r="AK44" i="9" s="1"/>
  <c r="AL44" i="9" s="1"/>
  <c r="AM44" i="9" s="1"/>
  <c r="AN44" i="9" s="1"/>
  <c r="AO44" i="9" s="1"/>
  <c r="AP44" i="9" s="1"/>
  <c r="G44" i="9"/>
  <c r="H44" i="9" s="1"/>
  <c r="I44" i="9" s="1"/>
  <c r="J44" i="9" s="1"/>
  <c r="K44" i="9" s="1"/>
  <c r="L44" i="9" s="1"/>
  <c r="M44" i="9" s="1"/>
  <c r="N44" i="9" s="1"/>
  <c r="O44" i="9" s="1"/>
  <c r="P44" i="9" s="1"/>
  <c r="Q44" i="9" s="1"/>
  <c r="R44" i="9" s="1"/>
  <c r="A46" i="8"/>
  <c r="B46" i="8" s="1"/>
  <c r="B46" i="22" s="1"/>
  <c r="S46" i="9"/>
  <c r="T46" i="9" s="1"/>
  <c r="U46" i="9" s="1"/>
  <c r="V46" i="9" s="1"/>
  <c r="W46" i="9" s="1"/>
  <c r="X46" i="9" s="1"/>
  <c r="Y46" i="9" s="1"/>
  <c r="Z46" i="9" s="1"/>
  <c r="AA46" i="9" s="1"/>
  <c r="AB46" i="9" s="1"/>
  <c r="AC46" i="9" s="1"/>
  <c r="AD46" i="9" s="1"/>
  <c r="G46" i="9"/>
  <c r="H46" i="9" s="1"/>
  <c r="I46" i="9" s="1"/>
  <c r="J46" i="9" s="1"/>
  <c r="K46" i="9" s="1"/>
  <c r="L46" i="9" s="1"/>
  <c r="M46" i="9" s="1"/>
  <c r="N46" i="9" s="1"/>
  <c r="O46" i="9" s="1"/>
  <c r="P46" i="9" s="1"/>
  <c r="Q46" i="9" s="1"/>
  <c r="R46" i="9" s="1"/>
  <c r="AE46" i="9"/>
  <c r="AF46" i="9" s="1"/>
  <c r="AG46" i="9" s="1"/>
  <c r="AH46" i="9" s="1"/>
  <c r="AI46" i="9" s="1"/>
  <c r="AJ46" i="9" s="1"/>
  <c r="AK46" i="9" s="1"/>
  <c r="AL46" i="9" s="1"/>
  <c r="AM46" i="9" s="1"/>
  <c r="AN46" i="9" s="1"/>
  <c r="AO46" i="9" s="1"/>
  <c r="AP46" i="9" s="1"/>
  <c r="AQ46" i="9"/>
  <c r="AR46" i="9" s="1"/>
  <c r="AS46" i="9" s="1"/>
  <c r="AT46" i="9" s="1"/>
  <c r="AU46" i="9" s="1"/>
  <c r="G417" i="9"/>
  <c r="H417" i="9" s="1"/>
  <c r="I417" i="9" s="1"/>
  <c r="J417" i="9" s="1"/>
  <c r="K417" i="9" s="1"/>
  <c r="L417" i="9" s="1"/>
  <c r="M417" i="9" s="1"/>
  <c r="N417" i="9" s="1"/>
  <c r="O417" i="9" s="1"/>
  <c r="P417" i="9" s="1"/>
  <c r="Q417" i="9" s="1"/>
  <c r="R417" i="9" s="1"/>
  <c r="AE417" i="9"/>
  <c r="AF417" i="9" s="1"/>
  <c r="AG417" i="9" s="1"/>
  <c r="AH417" i="9" s="1"/>
  <c r="AI417" i="9" s="1"/>
  <c r="AJ417" i="9" s="1"/>
  <c r="AK417" i="9" s="1"/>
  <c r="AL417" i="9" s="1"/>
  <c r="AM417" i="9" s="1"/>
  <c r="AN417" i="9" s="1"/>
  <c r="AO417" i="9" s="1"/>
  <c r="AP417" i="9" s="1"/>
  <c r="AQ417" i="9"/>
  <c r="AR417" i="9" s="1"/>
  <c r="AS417" i="9" s="1"/>
  <c r="AT417" i="9" s="1"/>
  <c r="AU417" i="9" s="1"/>
  <c r="A417" i="8"/>
  <c r="B417" i="8" s="1"/>
  <c r="B417" i="22" s="1"/>
  <c r="S417" i="9"/>
  <c r="T417" i="9" s="1"/>
  <c r="U417" i="9" s="1"/>
  <c r="V417" i="9" s="1"/>
  <c r="W417" i="9" s="1"/>
  <c r="X417" i="9" s="1"/>
  <c r="Y417" i="9" s="1"/>
  <c r="Z417" i="9" s="1"/>
  <c r="AA417" i="9" s="1"/>
  <c r="AB417" i="9" s="1"/>
  <c r="AC417" i="9" s="1"/>
  <c r="AD417" i="9" s="1"/>
  <c r="A101" i="8"/>
  <c r="B101" i="8" s="1"/>
  <c r="B101" i="22" s="1"/>
  <c r="AE101" i="9"/>
  <c r="AF101" i="9" s="1"/>
  <c r="AG101" i="9" s="1"/>
  <c r="AH101" i="9" s="1"/>
  <c r="AI101" i="9" s="1"/>
  <c r="AJ101" i="9" s="1"/>
  <c r="AK101" i="9" s="1"/>
  <c r="AL101" i="9" s="1"/>
  <c r="AM101" i="9" s="1"/>
  <c r="AN101" i="9" s="1"/>
  <c r="AO101" i="9" s="1"/>
  <c r="AP101" i="9" s="1"/>
  <c r="S101" i="9"/>
  <c r="T101" i="9" s="1"/>
  <c r="U101" i="9" s="1"/>
  <c r="V101" i="9" s="1"/>
  <c r="W101" i="9" s="1"/>
  <c r="X101" i="9" s="1"/>
  <c r="Y101" i="9" s="1"/>
  <c r="Z101" i="9" s="1"/>
  <c r="AA101" i="9" s="1"/>
  <c r="AB101" i="9" s="1"/>
  <c r="AC101" i="9" s="1"/>
  <c r="AD101" i="9" s="1"/>
  <c r="AQ101" i="9"/>
  <c r="AR101" i="9" s="1"/>
  <c r="AS101" i="9" s="1"/>
  <c r="AT101" i="9" s="1"/>
  <c r="AU101" i="9" s="1"/>
  <c r="G101" i="9"/>
  <c r="H101" i="9" s="1"/>
  <c r="I101" i="9" s="1"/>
  <c r="J101" i="9" s="1"/>
  <c r="K101" i="9" s="1"/>
  <c r="L101" i="9" s="1"/>
  <c r="M101" i="9" s="1"/>
  <c r="N101" i="9" s="1"/>
  <c r="O101" i="9" s="1"/>
  <c r="P101" i="9" s="1"/>
  <c r="Q101" i="9" s="1"/>
  <c r="R101" i="9" s="1"/>
  <c r="A15" i="8"/>
  <c r="B15" i="8" s="1"/>
  <c r="B15" i="22" s="1"/>
  <c r="AQ15" i="9"/>
  <c r="AR15" i="9" s="1"/>
  <c r="AS15" i="9" s="1"/>
  <c r="AT15" i="9" s="1"/>
  <c r="AU15" i="9" s="1"/>
  <c r="AE15" i="9"/>
  <c r="AF15" i="9" s="1"/>
  <c r="AG15" i="9" s="1"/>
  <c r="AH15" i="9" s="1"/>
  <c r="AI15" i="9" s="1"/>
  <c r="AJ15" i="9" s="1"/>
  <c r="AK15" i="9" s="1"/>
  <c r="AL15" i="9" s="1"/>
  <c r="AM15" i="9" s="1"/>
  <c r="AN15" i="9" s="1"/>
  <c r="AO15" i="9" s="1"/>
  <c r="AP15" i="9" s="1"/>
  <c r="G15" i="9"/>
  <c r="H15" i="9" s="1"/>
  <c r="I15" i="9" s="1"/>
  <c r="J15" i="9" s="1"/>
  <c r="K15" i="9" s="1"/>
  <c r="L15" i="9" s="1"/>
  <c r="M15" i="9" s="1"/>
  <c r="N15" i="9" s="1"/>
  <c r="O15" i="9" s="1"/>
  <c r="P15" i="9" s="1"/>
  <c r="Q15" i="9" s="1"/>
  <c r="R15" i="9" s="1"/>
  <c r="S15" i="9"/>
  <c r="T15" i="9" s="1"/>
  <c r="U15" i="9" s="1"/>
  <c r="V15" i="9" s="1"/>
  <c r="W15" i="9" s="1"/>
  <c r="X15" i="9" s="1"/>
  <c r="Y15" i="9" s="1"/>
  <c r="Z15" i="9" s="1"/>
  <c r="AA15" i="9" s="1"/>
  <c r="AB15" i="9" s="1"/>
  <c r="AC15" i="9" s="1"/>
  <c r="AD15" i="9" s="1"/>
  <c r="A48" i="8"/>
  <c r="B48" i="8" s="1"/>
  <c r="B48" i="22" s="1"/>
  <c r="AQ48" i="9"/>
  <c r="AR48" i="9" s="1"/>
  <c r="AS48" i="9" s="1"/>
  <c r="AT48" i="9" s="1"/>
  <c r="AU48" i="9" s="1"/>
  <c r="AE48" i="9"/>
  <c r="AF48" i="9" s="1"/>
  <c r="AG48" i="9" s="1"/>
  <c r="AH48" i="9" s="1"/>
  <c r="AI48" i="9" s="1"/>
  <c r="AJ48" i="9" s="1"/>
  <c r="AK48" i="9" s="1"/>
  <c r="AL48" i="9" s="1"/>
  <c r="AM48" i="9" s="1"/>
  <c r="AN48" i="9" s="1"/>
  <c r="AO48" i="9" s="1"/>
  <c r="AP48" i="9" s="1"/>
  <c r="G48" i="9"/>
  <c r="H48" i="9" s="1"/>
  <c r="I48" i="9" s="1"/>
  <c r="J48" i="9" s="1"/>
  <c r="K48" i="9" s="1"/>
  <c r="L48" i="9" s="1"/>
  <c r="M48" i="9" s="1"/>
  <c r="N48" i="9" s="1"/>
  <c r="O48" i="9" s="1"/>
  <c r="P48" i="9" s="1"/>
  <c r="Q48" i="9" s="1"/>
  <c r="R48" i="9" s="1"/>
  <c r="S48" i="9"/>
  <c r="T48" i="9" s="1"/>
  <c r="U48" i="9" s="1"/>
  <c r="V48" i="9" s="1"/>
  <c r="W48" i="9" s="1"/>
  <c r="X48" i="9" s="1"/>
  <c r="Y48" i="9" s="1"/>
  <c r="Z48" i="9" s="1"/>
  <c r="AA48" i="9" s="1"/>
  <c r="AB48" i="9" s="1"/>
  <c r="AC48" i="9" s="1"/>
  <c r="AD48" i="9" s="1"/>
  <c r="G328" i="9"/>
  <c r="H328" i="9" s="1"/>
  <c r="I328" i="9" s="1"/>
  <c r="J328" i="9" s="1"/>
  <c r="K328" i="9" s="1"/>
  <c r="L328" i="9" s="1"/>
  <c r="M328" i="9" s="1"/>
  <c r="N328" i="9" s="1"/>
  <c r="O328" i="9" s="1"/>
  <c r="P328" i="9" s="1"/>
  <c r="Q328" i="9" s="1"/>
  <c r="R328" i="9" s="1"/>
  <c r="S328" i="9"/>
  <c r="T328" i="9" s="1"/>
  <c r="U328" i="9" s="1"/>
  <c r="V328" i="9" s="1"/>
  <c r="W328" i="9" s="1"/>
  <c r="X328" i="9" s="1"/>
  <c r="Y328" i="9" s="1"/>
  <c r="Z328" i="9" s="1"/>
  <c r="AA328" i="9" s="1"/>
  <c r="AB328" i="9" s="1"/>
  <c r="AC328" i="9" s="1"/>
  <c r="AD328" i="9" s="1"/>
  <c r="A328" i="8"/>
  <c r="B328" i="8" s="1"/>
  <c r="B328" i="22" s="1"/>
  <c r="AQ328" i="9"/>
  <c r="AR328" i="9" s="1"/>
  <c r="AS328" i="9" s="1"/>
  <c r="AT328" i="9" s="1"/>
  <c r="AU328" i="9" s="1"/>
  <c r="AE328" i="9"/>
  <c r="AF328" i="9" s="1"/>
  <c r="AG328" i="9" s="1"/>
  <c r="AH328" i="9" s="1"/>
  <c r="AI328" i="9" s="1"/>
  <c r="AJ328" i="9" s="1"/>
  <c r="AK328" i="9" s="1"/>
  <c r="AL328" i="9" s="1"/>
  <c r="AM328" i="9" s="1"/>
  <c r="AN328" i="9" s="1"/>
  <c r="AO328" i="9" s="1"/>
  <c r="AP328" i="9" s="1"/>
  <c r="A338" i="8"/>
  <c r="B338" i="8" s="1"/>
  <c r="B338" i="22" s="1"/>
  <c r="AQ338" i="9"/>
  <c r="AR338" i="9" s="1"/>
  <c r="AS338" i="9" s="1"/>
  <c r="AT338" i="9" s="1"/>
  <c r="AU338" i="9" s="1"/>
  <c r="G338" i="9"/>
  <c r="H338" i="9" s="1"/>
  <c r="I338" i="9" s="1"/>
  <c r="J338" i="9" s="1"/>
  <c r="K338" i="9" s="1"/>
  <c r="L338" i="9" s="1"/>
  <c r="M338" i="9" s="1"/>
  <c r="N338" i="9" s="1"/>
  <c r="O338" i="9" s="1"/>
  <c r="P338" i="9" s="1"/>
  <c r="Q338" i="9" s="1"/>
  <c r="R338" i="9" s="1"/>
  <c r="AE338" i="9"/>
  <c r="AF338" i="9" s="1"/>
  <c r="AG338" i="9" s="1"/>
  <c r="AH338" i="9" s="1"/>
  <c r="AI338" i="9" s="1"/>
  <c r="AJ338" i="9" s="1"/>
  <c r="AK338" i="9" s="1"/>
  <c r="AL338" i="9" s="1"/>
  <c r="AM338" i="9" s="1"/>
  <c r="AN338" i="9" s="1"/>
  <c r="AO338" i="9" s="1"/>
  <c r="AP338" i="9" s="1"/>
  <c r="S338" i="9"/>
  <c r="T338" i="9" s="1"/>
  <c r="U338" i="9" s="1"/>
  <c r="V338" i="9" s="1"/>
  <c r="W338" i="9" s="1"/>
  <c r="X338" i="9" s="1"/>
  <c r="Y338" i="9" s="1"/>
  <c r="Z338" i="9" s="1"/>
  <c r="AA338" i="9" s="1"/>
  <c r="AB338" i="9" s="1"/>
  <c r="AC338" i="9" s="1"/>
  <c r="AD338" i="9" s="1"/>
  <c r="AQ185" i="9"/>
  <c r="AR185" i="9" s="1"/>
  <c r="AS185" i="9" s="1"/>
  <c r="AT185" i="9" s="1"/>
  <c r="AU185" i="9" s="1"/>
  <c r="A185" i="8"/>
  <c r="B185" i="8" s="1"/>
  <c r="B185" i="22" s="1"/>
  <c r="AE185" i="9"/>
  <c r="AF185" i="9" s="1"/>
  <c r="AG185" i="9" s="1"/>
  <c r="AH185" i="9" s="1"/>
  <c r="AI185" i="9" s="1"/>
  <c r="AJ185" i="9" s="1"/>
  <c r="AK185" i="9" s="1"/>
  <c r="AL185" i="9" s="1"/>
  <c r="AM185" i="9" s="1"/>
  <c r="AN185" i="9" s="1"/>
  <c r="AO185" i="9" s="1"/>
  <c r="AP185" i="9" s="1"/>
  <c r="S185" i="9"/>
  <c r="T185" i="9" s="1"/>
  <c r="U185" i="9" s="1"/>
  <c r="V185" i="9" s="1"/>
  <c r="W185" i="9" s="1"/>
  <c r="X185" i="9" s="1"/>
  <c r="Y185" i="9" s="1"/>
  <c r="Z185" i="9" s="1"/>
  <c r="AA185" i="9" s="1"/>
  <c r="AB185" i="9" s="1"/>
  <c r="AC185" i="9" s="1"/>
  <c r="AD185" i="9" s="1"/>
  <c r="G185" i="9"/>
  <c r="H185" i="9" s="1"/>
  <c r="I185" i="9" s="1"/>
  <c r="J185" i="9" s="1"/>
  <c r="K185" i="9" s="1"/>
  <c r="L185" i="9" s="1"/>
  <c r="M185" i="9" s="1"/>
  <c r="N185" i="9" s="1"/>
  <c r="O185" i="9" s="1"/>
  <c r="P185" i="9" s="1"/>
  <c r="Q185" i="9" s="1"/>
  <c r="R185" i="9" s="1"/>
  <c r="G385" i="9"/>
  <c r="H385" i="9" s="1"/>
  <c r="I385" i="9" s="1"/>
  <c r="J385" i="9" s="1"/>
  <c r="K385" i="9" s="1"/>
  <c r="L385" i="9" s="1"/>
  <c r="M385" i="9" s="1"/>
  <c r="N385" i="9" s="1"/>
  <c r="O385" i="9" s="1"/>
  <c r="P385" i="9" s="1"/>
  <c r="Q385" i="9" s="1"/>
  <c r="R385" i="9" s="1"/>
  <c r="AE385" i="9"/>
  <c r="AF385" i="9" s="1"/>
  <c r="AG385" i="9" s="1"/>
  <c r="AH385" i="9" s="1"/>
  <c r="AI385" i="9" s="1"/>
  <c r="AJ385" i="9" s="1"/>
  <c r="AK385" i="9" s="1"/>
  <c r="AL385" i="9" s="1"/>
  <c r="AM385" i="9" s="1"/>
  <c r="AN385" i="9" s="1"/>
  <c r="AO385" i="9" s="1"/>
  <c r="AP385" i="9" s="1"/>
  <c r="AQ385" i="9"/>
  <c r="AR385" i="9" s="1"/>
  <c r="AS385" i="9" s="1"/>
  <c r="AT385" i="9" s="1"/>
  <c r="AU385" i="9" s="1"/>
  <c r="S385" i="9"/>
  <c r="T385" i="9" s="1"/>
  <c r="U385" i="9" s="1"/>
  <c r="V385" i="9" s="1"/>
  <c r="W385" i="9" s="1"/>
  <c r="X385" i="9" s="1"/>
  <c r="Y385" i="9" s="1"/>
  <c r="Z385" i="9" s="1"/>
  <c r="AA385" i="9" s="1"/>
  <c r="AB385" i="9" s="1"/>
  <c r="AC385" i="9" s="1"/>
  <c r="AD385" i="9" s="1"/>
  <c r="A385" i="8"/>
  <c r="B385" i="8" s="1"/>
  <c r="B385" i="22" s="1"/>
  <c r="A97" i="8"/>
  <c r="B97" i="8" s="1"/>
  <c r="B97" i="22" s="1"/>
  <c r="G97" i="9"/>
  <c r="H97" i="9" s="1"/>
  <c r="I97" i="9" s="1"/>
  <c r="J97" i="9" s="1"/>
  <c r="K97" i="9" s="1"/>
  <c r="L97" i="9" s="1"/>
  <c r="M97" i="9" s="1"/>
  <c r="N97" i="9" s="1"/>
  <c r="O97" i="9" s="1"/>
  <c r="P97" i="9" s="1"/>
  <c r="Q97" i="9" s="1"/>
  <c r="R97" i="9" s="1"/>
  <c r="S97" i="9"/>
  <c r="T97" i="9" s="1"/>
  <c r="U97" i="9" s="1"/>
  <c r="V97" i="9" s="1"/>
  <c r="W97" i="9" s="1"/>
  <c r="X97" i="9" s="1"/>
  <c r="Y97" i="9" s="1"/>
  <c r="Z97" i="9" s="1"/>
  <c r="AA97" i="9" s="1"/>
  <c r="AB97" i="9" s="1"/>
  <c r="AC97" i="9" s="1"/>
  <c r="AD97" i="9" s="1"/>
  <c r="AQ97" i="9"/>
  <c r="AR97" i="9" s="1"/>
  <c r="AS97" i="9" s="1"/>
  <c r="AT97" i="9" s="1"/>
  <c r="AU97" i="9" s="1"/>
  <c r="AE97" i="9"/>
  <c r="AF97" i="9" s="1"/>
  <c r="AG97" i="9" s="1"/>
  <c r="AH97" i="9" s="1"/>
  <c r="AI97" i="9" s="1"/>
  <c r="AJ97" i="9" s="1"/>
  <c r="AK97" i="9" s="1"/>
  <c r="AL97" i="9" s="1"/>
  <c r="AM97" i="9" s="1"/>
  <c r="AN97" i="9" s="1"/>
  <c r="AO97" i="9" s="1"/>
  <c r="AP97" i="9" s="1"/>
  <c r="A365" i="8"/>
  <c r="B365" i="8" s="1"/>
  <c r="B365" i="22" s="1"/>
  <c r="AQ365" i="9"/>
  <c r="AR365" i="9" s="1"/>
  <c r="AS365" i="9" s="1"/>
  <c r="AT365" i="9" s="1"/>
  <c r="AU365" i="9" s="1"/>
  <c r="S365" i="9"/>
  <c r="T365" i="9" s="1"/>
  <c r="U365" i="9" s="1"/>
  <c r="V365" i="9" s="1"/>
  <c r="W365" i="9" s="1"/>
  <c r="X365" i="9" s="1"/>
  <c r="Y365" i="9" s="1"/>
  <c r="Z365" i="9" s="1"/>
  <c r="AA365" i="9" s="1"/>
  <c r="AB365" i="9" s="1"/>
  <c r="AC365" i="9" s="1"/>
  <c r="AD365" i="9" s="1"/>
  <c r="G365" i="9"/>
  <c r="H365" i="9" s="1"/>
  <c r="I365" i="9" s="1"/>
  <c r="J365" i="9" s="1"/>
  <c r="K365" i="9" s="1"/>
  <c r="L365" i="9" s="1"/>
  <c r="M365" i="9" s="1"/>
  <c r="N365" i="9" s="1"/>
  <c r="O365" i="9" s="1"/>
  <c r="P365" i="9" s="1"/>
  <c r="Q365" i="9" s="1"/>
  <c r="R365" i="9" s="1"/>
  <c r="AE365" i="9"/>
  <c r="AF365" i="9" s="1"/>
  <c r="AG365" i="9" s="1"/>
  <c r="AH365" i="9" s="1"/>
  <c r="AI365" i="9" s="1"/>
  <c r="AJ365" i="9" s="1"/>
  <c r="AK365" i="9" s="1"/>
  <c r="AL365" i="9" s="1"/>
  <c r="AM365" i="9" s="1"/>
  <c r="AN365" i="9" s="1"/>
  <c r="AO365" i="9" s="1"/>
  <c r="AP365" i="9" s="1"/>
  <c r="AQ18" i="9"/>
  <c r="AR18" i="9" s="1"/>
  <c r="AS18" i="9" s="1"/>
  <c r="AT18" i="9" s="1"/>
  <c r="AU18" i="9" s="1"/>
  <c r="AE18" i="9"/>
  <c r="AF18" i="9" s="1"/>
  <c r="AG18" i="9" s="1"/>
  <c r="AH18" i="9" s="1"/>
  <c r="AI18" i="9" s="1"/>
  <c r="AJ18" i="9" s="1"/>
  <c r="AK18" i="9" s="1"/>
  <c r="AL18" i="9" s="1"/>
  <c r="AM18" i="9" s="1"/>
  <c r="AN18" i="9" s="1"/>
  <c r="AO18" i="9" s="1"/>
  <c r="AP18" i="9" s="1"/>
  <c r="A18" i="8"/>
  <c r="B18" i="8" s="1"/>
  <c r="B18" i="22" s="1"/>
  <c r="G18" i="9"/>
  <c r="H18" i="9" s="1"/>
  <c r="I18" i="9" s="1"/>
  <c r="J18" i="9" s="1"/>
  <c r="K18" i="9" s="1"/>
  <c r="L18" i="9" s="1"/>
  <c r="M18" i="9" s="1"/>
  <c r="N18" i="9" s="1"/>
  <c r="O18" i="9" s="1"/>
  <c r="P18" i="9" s="1"/>
  <c r="Q18" i="9" s="1"/>
  <c r="R18" i="9" s="1"/>
  <c r="S18" i="9"/>
  <c r="T18" i="9" s="1"/>
  <c r="U18" i="9" s="1"/>
  <c r="V18" i="9" s="1"/>
  <c r="W18" i="9" s="1"/>
  <c r="X18" i="9" s="1"/>
  <c r="Y18" i="9" s="1"/>
  <c r="Z18" i="9" s="1"/>
  <c r="AA18" i="9" s="1"/>
  <c r="AB18" i="9" s="1"/>
  <c r="AC18" i="9" s="1"/>
  <c r="AD18" i="9" s="1"/>
  <c r="AQ29" i="9"/>
  <c r="AR29" i="9" s="1"/>
  <c r="AS29" i="9" s="1"/>
  <c r="AT29" i="9" s="1"/>
  <c r="AU29" i="9" s="1"/>
  <c r="A29" i="8"/>
  <c r="B29" i="8" s="1"/>
  <c r="B29" i="22" s="1"/>
  <c r="S29" i="9"/>
  <c r="T29" i="9" s="1"/>
  <c r="U29" i="9" s="1"/>
  <c r="V29" i="9" s="1"/>
  <c r="W29" i="9" s="1"/>
  <c r="X29" i="9" s="1"/>
  <c r="Y29" i="9" s="1"/>
  <c r="Z29" i="9" s="1"/>
  <c r="AA29" i="9" s="1"/>
  <c r="AB29" i="9" s="1"/>
  <c r="AC29" i="9" s="1"/>
  <c r="AD29" i="9" s="1"/>
  <c r="G29" i="9"/>
  <c r="H29" i="9" s="1"/>
  <c r="I29" i="9" s="1"/>
  <c r="J29" i="9" s="1"/>
  <c r="K29" i="9" s="1"/>
  <c r="L29" i="9" s="1"/>
  <c r="M29" i="9" s="1"/>
  <c r="N29" i="9" s="1"/>
  <c r="O29" i="9" s="1"/>
  <c r="P29" i="9" s="1"/>
  <c r="Q29" i="9" s="1"/>
  <c r="R29" i="9" s="1"/>
  <c r="AE29" i="9"/>
  <c r="AF29" i="9" s="1"/>
  <c r="AG29" i="9" s="1"/>
  <c r="AH29" i="9" s="1"/>
  <c r="AI29" i="9" s="1"/>
  <c r="AJ29" i="9" s="1"/>
  <c r="AK29" i="9" s="1"/>
  <c r="AL29" i="9" s="1"/>
  <c r="AM29" i="9" s="1"/>
  <c r="AN29" i="9" s="1"/>
  <c r="AO29" i="9" s="1"/>
  <c r="AP29" i="9" s="1"/>
  <c r="A84" i="8"/>
  <c r="B84" i="8" s="1"/>
  <c r="B84" i="22" s="1"/>
  <c r="AE84" i="9"/>
  <c r="AF84" i="9" s="1"/>
  <c r="AG84" i="9" s="1"/>
  <c r="AH84" i="9" s="1"/>
  <c r="AI84" i="9" s="1"/>
  <c r="AJ84" i="9" s="1"/>
  <c r="AK84" i="9" s="1"/>
  <c r="AL84" i="9" s="1"/>
  <c r="AM84" i="9" s="1"/>
  <c r="AN84" i="9" s="1"/>
  <c r="AO84" i="9" s="1"/>
  <c r="AP84" i="9" s="1"/>
  <c r="AQ84" i="9"/>
  <c r="AR84" i="9" s="1"/>
  <c r="AS84" i="9" s="1"/>
  <c r="AT84" i="9" s="1"/>
  <c r="AU84" i="9" s="1"/>
  <c r="G84" i="9"/>
  <c r="H84" i="9" s="1"/>
  <c r="I84" i="9" s="1"/>
  <c r="J84" i="9" s="1"/>
  <c r="K84" i="9" s="1"/>
  <c r="L84" i="9" s="1"/>
  <c r="M84" i="9" s="1"/>
  <c r="N84" i="9" s="1"/>
  <c r="O84" i="9" s="1"/>
  <c r="P84" i="9" s="1"/>
  <c r="Q84" i="9" s="1"/>
  <c r="R84" i="9" s="1"/>
  <c r="S84" i="9"/>
  <c r="T84" i="9" s="1"/>
  <c r="U84" i="9" s="1"/>
  <c r="V84" i="9" s="1"/>
  <c r="W84" i="9" s="1"/>
  <c r="X84" i="9" s="1"/>
  <c r="Y84" i="9" s="1"/>
  <c r="Z84" i="9" s="1"/>
  <c r="AA84" i="9" s="1"/>
  <c r="AB84" i="9" s="1"/>
  <c r="AC84" i="9" s="1"/>
  <c r="AD84" i="9" s="1"/>
  <c r="A91" i="8"/>
  <c r="B91" i="8" s="1"/>
  <c r="B91" i="22" s="1"/>
  <c r="AQ91" i="9"/>
  <c r="AR91" i="9" s="1"/>
  <c r="AS91" i="9" s="1"/>
  <c r="AT91" i="9" s="1"/>
  <c r="AU91" i="9" s="1"/>
  <c r="AE91" i="9"/>
  <c r="AF91" i="9" s="1"/>
  <c r="AG91" i="9" s="1"/>
  <c r="AH91" i="9" s="1"/>
  <c r="AI91" i="9" s="1"/>
  <c r="AJ91" i="9" s="1"/>
  <c r="AK91" i="9" s="1"/>
  <c r="AL91" i="9" s="1"/>
  <c r="AM91" i="9" s="1"/>
  <c r="AN91" i="9" s="1"/>
  <c r="AO91" i="9" s="1"/>
  <c r="AP91" i="9" s="1"/>
  <c r="S91" i="9"/>
  <c r="T91" i="9" s="1"/>
  <c r="U91" i="9" s="1"/>
  <c r="V91" i="9" s="1"/>
  <c r="W91" i="9" s="1"/>
  <c r="X91" i="9" s="1"/>
  <c r="Y91" i="9" s="1"/>
  <c r="Z91" i="9" s="1"/>
  <c r="AA91" i="9" s="1"/>
  <c r="AB91" i="9" s="1"/>
  <c r="AC91" i="9" s="1"/>
  <c r="AD91" i="9" s="1"/>
  <c r="G91" i="9"/>
  <c r="H91" i="9" s="1"/>
  <c r="I91" i="9" s="1"/>
  <c r="J91" i="9" s="1"/>
  <c r="K91" i="9" s="1"/>
  <c r="L91" i="9" s="1"/>
  <c r="M91" i="9" s="1"/>
  <c r="N91" i="9" s="1"/>
  <c r="O91" i="9" s="1"/>
  <c r="P91" i="9" s="1"/>
  <c r="Q91" i="9" s="1"/>
  <c r="R91" i="9" s="1"/>
  <c r="S146" i="9"/>
  <c r="T146" i="9" s="1"/>
  <c r="U146" i="9" s="1"/>
  <c r="V146" i="9" s="1"/>
  <c r="W146" i="9" s="1"/>
  <c r="X146" i="9" s="1"/>
  <c r="Y146" i="9" s="1"/>
  <c r="Z146" i="9" s="1"/>
  <c r="AA146" i="9" s="1"/>
  <c r="AB146" i="9" s="1"/>
  <c r="AC146" i="9" s="1"/>
  <c r="AD146" i="9" s="1"/>
  <c r="G146" i="9"/>
  <c r="H146" i="9" s="1"/>
  <c r="I146" i="9" s="1"/>
  <c r="J146" i="9" s="1"/>
  <c r="K146" i="9" s="1"/>
  <c r="L146" i="9" s="1"/>
  <c r="M146" i="9" s="1"/>
  <c r="N146" i="9" s="1"/>
  <c r="O146" i="9" s="1"/>
  <c r="P146" i="9" s="1"/>
  <c r="Q146" i="9" s="1"/>
  <c r="R146" i="9" s="1"/>
  <c r="AQ146" i="9"/>
  <c r="AR146" i="9" s="1"/>
  <c r="AS146" i="9" s="1"/>
  <c r="AT146" i="9" s="1"/>
  <c r="AU146" i="9" s="1"/>
  <c r="A146" i="8"/>
  <c r="B146" i="8" s="1"/>
  <c r="B146" i="22" s="1"/>
  <c r="AE146" i="9"/>
  <c r="AF146" i="9" s="1"/>
  <c r="AG146" i="9" s="1"/>
  <c r="AH146" i="9" s="1"/>
  <c r="AI146" i="9" s="1"/>
  <c r="AJ146" i="9" s="1"/>
  <c r="AK146" i="9" s="1"/>
  <c r="AL146" i="9" s="1"/>
  <c r="AM146" i="9" s="1"/>
  <c r="AN146" i="9" s="1"/>
  <c r="AO146" i="9" s="1"/>
  <c r="AP146" i="9" s="1"/>
  <c r="G392" i="9"/>
  <c r="H392" i="9" s="1"/>
  <c r="I392" i="9" s="1"/>
  <c r="J392" i="9" s="1"/>
  <c r="K392" i="9" s="1"/>
  <c r="L392" i="9" s="1"/>
  <c r="M392" i="9" s="1"/>
  <c r="N392" i="9" s="1"/>
  <c r="O392" i="9" s="1"/>
  <c r="P392" i="9" s="1"/>
  <c r="Q392" i="9" s="1"/>
  <c r="R392" i="9" s="1"/>
  <c r="A392" i="8"/>
  <c r="B392" i="8" s="1"/>
  <c r="B392" i="22" s="1"/>
  <c r="S392" i="9"/>
  <c r="T392" i="9" s="1"/>
  <c r="U392" i="9" s="1"/>
  <c r="V392" i="9" s="1"/>
  <c r="W392" i="9" s="1"/>
  <c r="X392" i="9" s="1"/>
  <c r="Y392" i="9" s="1"/>
  <c r="Z392" i="9" s="1"/>
  <c r="AA392" i="9" s="1"/>
  <c r="AB392" i="9" s="1"/>
  <c r="AC392" i="9" s="1"/>
  <c r="AD392" i="9" s="1"/>
  <c r="AQ392" i="9"/>
  <c r="AR392" i="9" s="1"/>
  <c r="AS392" i="9" s="1"/>
  <c r="AT392" i="9" s="1"/>
  <c r="AU392" i="9" s="1"/>
  <c r="AE392" i="9"/>
  <c r="AF392" i="9" s="1"/>
  <c r="AG392" i="9" s="1"/>
  <c r="AH392" i="9" s="1"/>
  <c r="AI392" i="9" s="1"/>
  <c r="AJ392" i="9" s="1"/>
  <c r="AK392" i="9" s="1"/>
  <c r="AL392" i="9" s="1"/>
  <c r="AM392" i="9" s="1"/>
  <c r="AN392" i="9" s="1"/>
  <c r="AO392" i="9" s="1"/>
  <c r="AP392" i="9" s="1"/>
  <c r="S7" i="9"/>
  <c r="T7" i="9" s="1"/>
  <c r="U7" i="9" s="1"/>
  <c r="V7" i="9" s="1"/>
  <c r="W7" i="9" s="1"/>
  <c r="X7" i="9" s="1"/>
  <c r="Y7" i="9" s="1"/>
  <c r="Z7" i="9" s="1"/>
  <c r="AA7" i="9" s="1"/>
  <c r="AB7" i="9" s="1"/>
  <c r="AC7" i="9" s="1"/>
  <c r="AD7" i="9" s="1"/>
  <c r="AQ7" i="9"/>
  <c r="AR7" i="9" s="1"/>
  <c r="AS7" i="9" s="1"/>
  <c r="AT7" i="9" s="1"/>
  <c r="AU7" i="9" s="1"/>
  <c r="G7" i="9"/>
  <c r="H7" i="9" s="1"/>
  <c r="I7" i="9" s="1"/>
  <c r="J7" i="9" s="1"/>
  <c r="K7" i="9" s="1"/>
  <c r="L7" i="9" s="1"/>
  <c r="M7" i="9" s="1"/>
  <c r="N7" i="9" s="1"/>
  <c r="O7" i="9" s="1"/>
  <c r="P7" i="9" s="1"/>
  <c r="Q7" i="9" s="1"/>
  <c r="R7" i="9" s="1"/>
  <c r="A7" i="8"/>
  <c r="B7" i="8" s="1"/>
  <c r="B7" i="22" s="1"/>
  <c r="AE7" i="9"/>
  <c r="AF7" i="9" s="1"/>
  <c r="AG7" i="9" s="1"/>
  <c r="AH7" i="9" s="1"/>
  <c r="AI7" i="9" s="1"/>
  <c r="AJ7" i="9" s="1"/>
  <c r="AK7" i="9" s="1"/>
  <c r="AL7" i="9" s="1"/>
  <c r="AM7" i="9" s="1"/>
  <c r="AN7" i="9" s="1"/>
  <c r="AO7" i="9" s="1"/>
  <c r="AP7" i="9" s="1"/>
  <c r="A426" i="8"/>
  <c r="B426" i="8" s="1"/>
  <c r="B426" i="22" s="1"/>
  <c r="G426" i="9"/>
  <c r="H426" i="9" s="1"/>
  <c r="I426" i="9" s="1"/>
  <c r="J426" i="9" s="1"/>
  <c r="K426" i="9" s="1"/>
  <c r="L426" i="9" s="1"/>
  <c r="M426" i="9" s="1"/>
  <c r="N426" i="9" s="1"/>
  <c r="O426" i="9" s="1"/>
  <c r="P426" i="9" s="1"/>
  <c r="Q426" i="9" s="1"/>
  <c r="R426" i="9" s="1"/>
  <c r="AE426" i="9"/>
  <c r="AF426" i="9" s="1"/>
  <c r="AG426" i="9" s="1"/>
  <c r="AH426" i="9" s="1"/>
  <c r="AI426" i="9" s="1"/>
  <c r="AJ426" i="9" s="1"/>
  <c r="AK426" i="9" s="1"/>
  <c r="AL426" i="9" s="1"/>
  <c r="AM426" i="9" s="1"/>
  <c r="AN426" i="9" s="1"/>
  <c r="AO426" i="9" s="1"/>
  <c r="AP426" i="9" s="1"/>
  <c r="AQ426" i="9"/>
  <c r="AR426" i="9" s="1"/>
  <c r="AS426" i="9" s="1"/>
  <c r="AT426" i="9" s="1"/>
  <c r="AU426" i="9" s="1"/>
  <c r="S426" i="9"/>
  <c r="T426" i="9" s="1"/>
  <c r="U426" i="9" s="1"/>
  <c r="V426" i="9" s="1"/>
  <c r="W426" i="9" s="1"/>
  <c r="X426" i="9" s="1"/>
  <c r="Y426" i="9" s="1"/>
  <c r="Z426" i="9" s="1"/>
  <c r="AA426" i="9" s="1"/>
  <c r="AB426" i="9" s="1"/>
  <c r="AC426" i="9" s="1"/>
  <c r="AD426" i="9" s="1"/>
  <c r="AQ3" i="9"/>
  <c r="AR3" i="9" s="1"/>
  <c r="AS3" i="9" s="1"/>
  <c r="AT3" i="9" s="1"/>
  <c r="AU3" i="9" s="1"/>
  <c r="A3" i="8"/>
  <c r="B3" i="8" s="1"/>
  <c r="B3" i="22" s="1"/>
  <c r="AE3" i="9"/>
  <c r="AF3" i="9" s="1"/>
  <c r="AG3" i="9" s="1"/>
  <c r="AH3" i="9" s="1"/>
  <c r="AI3" i="9" s="1"/>
  <c r="AJ3" i="9" s="1"/>
  <c r="AK3" i="9" s="1"/>
  <c r="AL3" i="9" s="1"/>
  <c r="AM3" i="9" s="1"/>
  <c r="AN3" i="9" s="1"/>
  <c r="AO3" i="9" s="1"/>
  <c r="AP3" i="9" s="1"/>
  <c r="S3" i="9"/>
  <c r="T3" i="9" s="1"/>
  <c r="U3" i="9" s="1"/>
  <c r="V3" i="9" s="1"/>
  <c r="W3" i="9" s="1"/>
  <c r="X3" i="9" s="1"/>
  <c r="Y3" i="9" s="1"/>
  <c r="Z3" i="9" s="1"/>
  <c r="AA3" i="9" s="1"/>
  <c r="AB3" i="9" s="1"/>
  <c r="AC3" i="9" s="1"/>
  <c r="AD3" i="9" s="1"/>
  <c r="G3" i="9"/>
  <c r="H3" i="9" s="1"/>
  <c r="I3" i="9" s="1"/>
  <c r="J3" i="9" s="1"/>
  <c r="K3" i="9" s="1"/>
  <c r="L3" i="9" s="1"/>
  <c r="M3" i="9" s="1"/>
  <c r="N3" i="9" s="1"/>
  <c r="O3" i="9" s="1"/>
  <c r="P3" i="9" s="1"/>
  <c r="Q3" i="9" s="1"/>
  <c r="R3" i="9" s="1"/>
  <c r="AE19" i="9"/>
  <c r="AF19" i="9" s="1"/>
  <c r="AG19" i="9" s="1"/>
  <c r="AH19" i="9" s="1"/>
  <c r="AI19" i="9" s="1"/>
  <c r="AJ19" i="9" s="1"/>
  <c r="AK19" i="9" s="1"/>
  <c r="AL19" i="9" s="1"/>
  <c r="AM19" i="9" s="1"/>
  <c r="AN19" i="9" s="1"/>
  <c r="AO19" i="9" s="1"/>
  <c r="AP19" i="9" s="1"/>
  <c r="G19" i="9"/>
  <c r="H19" i="9" s="1"/>
  <c r="I19" i="9" s="1"/>
  <c r="J19" i="9" s="1"/>
  <c r="K19" i="9" s="1"/>
  <c r="L19" i="9" s="1"/>
  <c r="M19" i="9" s="1"/>
  <c r="N19" i="9" s="1"/>
  <c r="O19" i="9" s="1"/>
  <c r="P19" i="9" s="1"/>
  <c r="Q19" i="9" s="1"/>
  <c r="R19" i="9" s="1"/>
  <c r="A19" i="8"/>
  <c r="B19" i="8" s="1"/>
  <c r="B19" i="22" s="1"/>
  <c r="AQ19" i="9"/>
  <c r="AR19" i="9" s="1"/>
  <c r="AS19" i="9" s="1"/>
  <c r="AT19" i="9" s="1"/>
  <c r="AU19" i="9" s="1"/>
  <c r="S19" i="9"/>
  <c r="T19" i="9" s="1"/>
  <c r="U19" i="9" s="1"/>
  <c r="V19" i="9" s="1"/>
  <c r="W19" i="9" s="1"/>
  <c r="X19" i="9" s="1"/>
  <c r="Y19" i="9" s="1"/>
  <c r="Z19" i="9" s="1"/>
  <c r="AA19" i="9" s="1"/>
  <c r="AB19" i="9" s="1"/>
  <c r="AC19" i="9" s="1"/>
  <c r="AD19" i="9" s="1"/>
  <c r="A136" i="8"/>
  <c r="B136" i="8" s="1"/>
  <c r="B136" i="22" s="1"/>
  <c r="AQ136" i="9"/>
  <c r="AR136" i="9" s="1"/>
  <c r="AS136" i="9" s="1"/>
  <c r="AT136" i="9" s="1"/>
  <c r="AU136" i="9" s="1"/>
  <c r="AE136" i="9"/>
  <c r="AF136" i="9" s="1"/>
  <c r="AG136" i="9" s="1"/>
  <c r="AH136" i="9" s="1"/>
  <c r="AI136" i="9" s="1"/>
  <c r="AJ136" i="9" s="1"/>
  <c r="AK136" i="9" s="1"/>
  <c r="AL136" i="9" s="1"/>
  <c r="AM136" i="9" s="1"/>
  <c r="AN136" i="9" s="1"/>
  <c r="AO136" i="9" s="1"/>
  <c r="AP136" i="9" s="1"/>
  <c r="G136" i="9"/>
  <c r="H136" i="9" s="1"/>
  <c r="I136" i="9" s="1"/>
  <c r="J136" i="9" s="1"/>
  <c r="K136" i="9" s="1"/>
  <c r="L136" i="9" s="1"/>
  <c r="M136" i="9" s="1"/>
  <c r="N136" i="9" s="1"/>
  <c r="O136" i="9" s="1"/>
  <c r="P136" i="9" s="1"/>
  <c r="Q136" i="9" s="1"/>
  <c r="R136" i="9" s="1"/>
  <c r="S136" i="9"/>
  <c r="T136" i="9" s="1"/>
  <c r="U136" i="9" s="1"/>
  <c r="V136" i="9" s="1"/>
  <c r="W136" i="9" s="1"/>
  <c r="X136" i="9" s="1"/>
  <c r="Y136" i="9" s="1"/>
  <c r="Z136" i="9" s="1"/>
  <c r="AA136" i="9" s="1"/>
  <c r="AB136" i="9" s="1"/>
  <c r="AC136" i="9" s="1"/>
  <c r="AD136" i="9" s="1"/>
  <c r="A58" i="8"/>
  <c r="B58" i="8" s="1"/>
  <c r="B58" i="22" s="1"/>
  <c r="AE58" i="9"/>
  <c r="AF58" i="9" s="1"/>
  <c r="AG58" i="9" s="1"/>
  <c r="AH58" i="9" s="1"/>
  <c r="AI58" i="9" s="1"/>
  <c r="AJ58" i="9" s="1"/>
  <c r="AK58" i="9" s="1"/>
  <c r="AL58" i="9" s="1"/>
  <c r="AM58" i="9" s="1"/>
  <c r="AN58" i="9" s="1"/>
  <c r="AO58" i="9" s="1"/>
  <c r="AP58" i="9" s="1"/>
  <c r="AQ58" i="9"/>
  <c r="AR58" i="9" s="1"/>
  <c r="AS58" i="9" s="1"/>
  <c r="AT58" i="9" s="1"/>
  <c r="AU58" i="9" s="1"/>
  <c r="G58" i="9"/>
  <c r="H58" i="9" s="1"/>
  <c r="I58" i="9" s="1"/>
  <c r="J58" i="9" s="1"/>
  <c r="K58" i="9" s="1"/>
  <c r="L58" i="9" s="1"/>
  <c r="M58" i="9" s="1"/>
  <c r="N58" i="9" s="1"/>
  <c r="O58" i="9" s="1"/>
  <c r="P58" i="9" s="1"/>
  <c r="Q58" i="9" s="1"/>
  <c r="R58" i="9" s="1"/>
  <c r="S58" i="9"/>
  <c r="T58" i="9" s="1"/>
  <c r="U58" i="9" s="1"/>
  <c r="V58" i="9" s="1"/>
  <c r="W58" i="9" s="1"/>
  <c r="X58" i="9" s="1"/>
  <c r="Y58" i="9" s="1"/>
  <c r="Z58" i="9" s="1"/>
  <c r="AA58" i="9" s="1"/>
  <c r="AB58" i="9" s="1"/>
  <c r="AC58" i="9" s="1"/>
  <c r="AD58" i="9" s="1"/>
  <c r="A337" i="8"/>
  <c r="B337" i="8" s="1"/>
  <c r="B337" i="22" s="1"/>
  <c r="G337" i="9"/>
  <c r="H337" i="9" s="1"/>
  <c r="I337" i="9" s="1"/>
  <c r="J337" i="9" s="1"/>
  <c r="K337" i="9" s="1"/>
  <c r="L337" i="9" s="1"/>
  <c r="M337" i="9" s="1"/>
  <c r="N337" i="9" s="1"/>
  <c r="O337" i="9" s="1"/>
  <c r="P337" i="9" s="1"/>
  <c r="Q337" i="9" s="1"/>
  <c r="R337" i="9" s="1"/>
  <c r="AQ337" i="9"/>
  <c r="AR337" i="9" s="1"/>
  <c r="AS337" i="9" s="1"/>
  <c r="AT337" i="9" s="1"/>
  <c r="AU337" i="9" s="1"/>
  <c r="S337" i="9"/>
  <c r="T337" i="9" s="1"/>
  <c r="U337" i="9" s="1"/>
  <c r="V337" i="9" s="1"/>
  <c r="W337" i="9" s="1"/>
  <c r="X337" i="9" s="1"/>
  <c r="Y337" i="9" s="1"/>
  <c r="Z337" i="9" s="1"/>
  <c r="AA337" i="9" s="1"/>
  <c r="AB337" i="9" s="1"/>
  <c r="AC337" i="9" s="1"/>
  <c r="AD337" i="9" s="1"/>
  <c r="AE337" i="9"/>
  <c r="AF337" i="9" s="1"/>
  <c r="AG337" i="9" s="1"/>
  <c r="AH337" i="9" s="1"/>
  <c r="AI337" i="9" s="1"/>
  <c r="AJ337" i="9" s="1"/>
  <c r="AK337" i="9" s="1"/>
  <c r="AL337" i="9" s="1"/>
  <c r="AM337" i="9" s="1"/>
  <c r="AN337" i="9" s="1"/>
  <c r="AO337" i="9" s="1"/>
  <c r="AP337" i="9" s="1"/>
  <c r="G22" i="9"/>
  <c r="H22" i="9" s="1"/>
  <c r="I22" i="9" s="1"/>
  <c r="J22" i="9" s="1"/>
  <c r="K22" i="9" s="1"/>
  <c r="L22" i="9" s="1"/>
  <c r="M22" i="9" s="1"/>
  <c r="N22" i="9" s="1"/>
  <c r="O22" i="9" s="1"/>
  <c r="P22" i="9" s="1"/>
  <c r="Q22" i="9" s="1"/>
  <c r="R22" i="9" s="1"/>
  <c r="AE22" i="9"/>
  <c r="AF22" i="9" s="1"/>
  <c r="AG22" i="9" s="1"/>
  <c r="AH22" i="9" s="1"/>
  <c r="AI22" i="9" s="1"/>
  <c r="AJ22" i="9" s="1"/>
  <c r="AK22" i="9" s="1"/>
  <c r="AL22" i="9" s="1"/>
  <c r="AM22" i="9" s="1"/>
  <c r="AN22" i="9" s="1"/>
  <c r="AO22" i="9" s="1"/>
  <c r="AP22" i="9" s="1"/>
  <c r="S22" i="9"/>
  <c r="T22" i="9" s="1"/>
  <c r="U22" i="9" s="1"/>
  <c r="V22" i="9" s="1"/>
  <c r="W22" i="9" s="1"/>
  <c r="X22" i="9" s="1"/>
  <c r="Y22" i="9" s="1"/>
  <c r="Z22" i="9" s="1"/>
  <c r="AA22" i="9" s="1"/>
  <c r="AB22" i="9" s="1"/>
  <c r="AC22" i="9" s="1"/>
  <c r="AD22" i="9" s="1"/>
  <c r="A22" i="8"/>
  <c r="B22" i="8" s="1"/>
  <c r="B22" i="22" s="1"/>
  <c r="AQ22" i="9"/>
  <c r="AR22" i="9" s="1"/>
  <c r="AS22" i="9" s="1"/>
  <c r="AT22" i="9" s="1"/>
  <c r="AU22" i="9" s="1"/>
  <c r="A414" i="8"/>
  <c r="B414" i="8" s="1"/>
  <c r="B414" i="22" s="1"/>
  <c r="AE414" i="9"/>
  <c r="AF414" i="9" s="1"/>
  <c r="AG414" i="9" s="1"/>
  <c r="AH414" i="9" s="1"/>
  <c r="AI414" i="9" s="1"/>
  <c r="AJ414" i="9" s="1"/>
  <c r="AK414" i="9" s="1"/>
  <c r="AL414" i="9" s="1"/>
  <c r="AM414" i="9" s="1"/>
  <c r="AN414" i="9" s="1"/>
  <c r="AO414" i="9" s="1"/>
  <c r="AP414" i="9" s="1"/>
  <c r="S414" i="9"/>
  <c r="T414" i="9" s="1"/>
  <c r="U414" i="9" s="1"/>
  <c r="V414" i="9" s="1"/>
  <c r="W414" i="9" s="1"/>
  <c r="X414" i="9" s="1"/>
  <c r="Y414" i="9" s="1"/>
  <c r="Z414" i="9" s="1"/>
  <c r="AA414" i="9" s="1"/>
  <c r="AB414" i="9" s="1"/>
  <c r="AC414" i="9" s="1"/>
  <c r="AD414" i="9" s="1"/>
  <c r="AQ414" i="9"/>
  <c r="AR414" i="9" s="1"/>
  <c r="AS414" i="9" s="1"/>
  <c r="AT414" i="9" s="1"/>
  <c r="AU414" i="9" s="1"/>
  <c r="G414" i="9"/>
  <c r="H414" i="9" s="1"/>
  <c r="I414" i="9" s="1"/>
  <c r="J414" i="9" s="1"/>
  <c r="K414" i="9" s="1"/>
  <c r="L414" i="9" s="1"/>
  <c r="M414" i="9" s="1"/>
  <c r="N414" i="9" s="1"/>
  <c r="O414" i="9" s="1"/>
  <c r="P414" i="9" s="1"/>
  <c r="Q414" i="9" s="1"/>
  <c r="R414" i="9" s="1"/>
  <c r="S267" i="9"/>
  <c r="T267" i="9" s="1"/>
  <c r="U267" i="9" s="1"/>
  <c r="V267" i="9" s="1"/>
  <c r="W267" i="9" s="1"/>
  <c r="X267" i="9" s="1"/>
  <c r="Y267" i="9" s="1"/>
  <c r="Z267" i="9" s="1"/>
  <c r="AA267" i="9" s="1"/>
  <c r="AB267" i="9" s="1"/>
  <c r="AC267" i="9" s="1"/>
  <c r="AD267" i="9" s="1"/>
  <c r="G267" i="9"/>
  <c r="H267" i="9" s="1"/>
  <c r="I267" i="9" s="1"/>
  <c r="J267" i="9" s="1"/>
  <c r="K267" i="9" s="1"/>
  <c r="L267" i="9" s="1"/>
  <c r="M267" i="9" s="1"/>
  <c r="N267" i="9" s="1"/>
  <c r="O267" i="9" s="1"/>
  <c r="P267" i="9" s="1"/>
  <c r="Q267" i="9" s="1"/>
  <c r="R267" i="9" s="1"/>
  <c r="A267" i="8"/>
  <c r="B267" i="8" s="1"/>
  <c r="B267" i="22" s="1"/>
  <c r="AQ267" i="9"/>
  <c r="AR267" i="9" s="1"/>
  <c r="AS267" i="9" s="1"/>
  <c r="AT267" i="9" s="1"/>
  <c r="AU267" i="9" s="1"/>
  <c r="AE267" i="9"/>
  <c r="AF267" i="9" s="1"/>
  <c r="AG267" i="9" s="1"/>
  <c r="AH267" i="9" s="1"/>
  <c r="AI267" i="9" s="1"/>
  <c r="AJ267" i="9" s="1"/>
  <c r="AK267" i="9" s="1"/>
  <c r="AL267" i="9" s="1"/>
  <c r="AM267" i="9" s="1"/>
  <c r="AN267" i="9" s="1"/>
  <c r="AO267" i="9" s="1"/>
  <c r="AP267" i="9" s="1"/>
  <c r="A421" i="8"/>
  <c r="AE421" i="9"/>
  <c r="AF421" i="9" s="1"/>
  <c r="AG421" i="9" s="1"/>
  <c r="AH421" i="9" s="1"/>
  <c r="AI421" i="9" s="1"/>
  <c r="AJ421" i="9" s="1"/>
  <c r="AK421" i="9" s="1"/>
  <c r="AL421" i="9" s="1"/>
  <c r="AM421" i="9" s="1"/>
  <c r="AN421" i="9" s="1"/>
  <c r="AO421" i="9" s="1"/>
  <c r="AP421" i="9" s="1"/>
  <c r="S421" i="9"/>
  <c r="T421" i="9" s="1"/>
  <c r="U421" i="9" s="1"/>
  <c r="V421" i="9" s="1"/>
  <c r="W421" i="9" s="1"/>
  <c r="X421" i="9" s="1"/>
  <c r="Y421" i="9" s="1"/>
  <c r="Z421" i="9" s="1"/>
  <c r="AA421" i="9" s="1"/>
  <c r="AB421" i="9" s="1"/>
  <c r="AC421" i="9" s="1"/>
  <c r="AD421" i="9" s="1"/>
  <c r="G421" i="9"/>
  <c r="H421" i="9" s="1"/>
  <c r="I421" i="9" s="1"/>
  <c r="J421" i="9" s="1"/>
  <c r="K421" i="9" s="1"/>
  <c r="L421" i="9" s="1"/>
  <c r="M421" i="9" s="1"/>
  <c r="N421" i="9" s="1"/>
  <c r="O421" i="9" s="1"/>
  <c r="P421" i="9" s="1"/>
  <c r="Q421" i="9" s="1"/>
  <c r="R421" i="9" s="1"/>
  <c r="AQ421" i="9"/>
  <c r="AR421" i="9" s="1"/>
  <c r="AS421" i="9" s="1"/>
  <c r="AT421" i="9" s="1"/>
  <c r="AU421" i="9" s="1"/>
  <c r="A335" i="8"/>
  <c r="B335" i="8" s="1"/>
  <c r="B335" i="22" s="1"/>
  <c r="AE335" i="9"/>
  <c r="AF335" i="9" s="1"/>
  <c r="AG335" i="9" s="1"/>
  <c r="AH335" i="9" s="1"/>
  <c r="AI335" i="9" s="1"/>
  <c r="AJ335" i="9" s="1"/>
  <c r="AK335" i="9" s="1"/>
  <c r="AL335" i="9" s="1"/>
  <c r="AM335" i="9" s="1"/>
  <c r="AN335" i="9" s="1"/>
  <c r="AO335" i="9" s="1"/>
  <c r="AP335" i="9" s="1"/>
  <c r="G335" i="9"/>
  <c r="H335" i="9" s="1"/>
  <c r="I335" i="9" s="1"/>
  <c r="J335" i="9" s="1"/>
  <c r="K335" i="9" s="1"/>
  <c r="L335" i="9" s="1"/>
  <c r="M335" i="9" s="1"/>
  <c r="N335" i="9" s="1"/>
  <c r="O335" i="9" s="1"/>
  <c r="P335" i="9" s="1"/>
  <c r="Q335" i="9" s="1"/>
  <c r="R335" i="9" s="1"/>
  <c r="S335" i="9"/>
  <c r="T335" i="9" s="1"/>
  <c r="U335" i="9" s="1"/>
  <c r="V335" i="9" s="1"/>
  <c r="W335" i="9" s="1"/>
  <c r="X335" i="9" s="1"/>
  <c r="Y335" i="9" s="1"/>
  <c r="Z335" i="9" s="1"/>
  <c r="AA335" i="9" s="1"/>
  <c r="AB335" i="9" s="1"/>
  <c r="AC335" i="9" s="1"/>
  <c r="AD335" i="9" s="1"/>
  <c r="AQ335" i="9"/>
  <c r="AR335" i="9" s="1"/>
  <c r="AS335" i="9" s="1"/>
  <c r="AT335" i="9" s="1"/>
  <c r="AU335" i="9" s="1"/>
  <c r="S79" i="9"/>
  <c r="T79" i="9" s="1"/>
  <c r="U79" i="9" s="1"/>
  <c r="V79" i="9" s="1"/>
  <c r="W79" i="9" s="1"/>
  <c r="X79" i="9" s="1"/>
  <c r="Y79" i="9" s="1"/>
  <c r="Z79" i="9" s="1"/>
  <c r="AA79" i="9" s="1"/>
  <c r="AB79" i="9" s="1"/>
  <c r="AC79" i="9" s="1"/>
  <c r="AD79" i="9" s="1"/>
  <c r="G79" i="9"/>
  <c r="H79" i="9" s="1"/>
  <c r="I79" i="9" s="1"/>
  <c r="J79" i="9" s="1"/>
  <c r="K79" i="9" s="1"/>
  <c r="L79" i="9" s="1"/>
  <c r="M79" i="9" s="1"/>
  <c r="N79" i="9" s="1"/>
  <c r="O79" i="9" s="1"/>
  <c r="P79" i="9" s="1"/>
  <c r="Q79" i="9" s="1"/>
  <c r="R79" i="9" s="1"/>
  <c r="AQ79" i="9"/>
  <c r="AR79" i="9" s="1"/>
  <c r="AS79" i="9" s="1"/>
  <c r="AT79" i="9" s="1"/>
  <c r="AU79" i="9" s="1"/>
  <c r="AE79" i="9"/>
  <c r="AF79" i="9" s="1"/>
  <c r="AG79" i="9" s="1"/>
  <c r="AH79" i="9" s="1"/>
  <c r="AI79" i="9" s="1"/>
  <c r="AJ79" i="9" s="1"/>
  <c r="AK79" i="9" s="1"/>
  <c r="AL79" i="9" s="1"/>
  <c r="AM79" i="9" s="1"/>
  <c r="AN79" i="9" s="1"/>
  <c r="AO79" i="9" s="1"/>
  <c r="AP79" i="9" s="1"/>
  <c r="A79" i="8"/>
  <c r="B79" i="8" s="1"/>
  <c r="B79" i="22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S6" i="9"/>
  <c r="T6" i="9" s="1"/>
  <c r="U6" i="9" s="1"/>
  <c r="V6" i="9" s="1"/>
  <c r="W6" i="9" s="1"/>
  <c r="X6" i="9" s="1"/>
  <c r="Y6" i="9" s="1"/>
  <c r="Z6" i="9" s="1"/>
  <c r="AA6" i="9" s="1"/>
  <c r="AB6" i="9" s="1"/>
  <c r="AC6" i="9" s="1"/>
  <c r="AD6" i="9" s="1"/>
  <c r="AE6" i="9"/>
  <c r="AF6" i="9" s="1"/>
  <c r="AG6" i="9" s="1"/>
  <c r="AH6" i="9" s="1"/>
  <c r="AI6" i="9" s="1"/>
  <c r="AJ6" i="9" s="1"/>
  <c r="AK6" i="9" s="1"/>
  <c r="AL6" i="9" s="1"/>
  <c r="AM6" i="9" s="1"/>
  <c r="AN6" i="9" s="1"/>
  <c r="AO6" i="9" s="1"/>
  <c r="AP6" i="9" s="1"/>
  <c r="AQ6" i="9"/>
  <c r="AR6" i="9" s="1"/>
  <c r="AS6" i="9" s="1"/>
  <c r="AT6" i="9" s="1"/>
  <c r="AU6" i="9" s="1"/>
  <c r="A6" i="8"/>
  <c r="B6" i="8" s="1"/>
  <c r="B6" i="22" s="1"/>
  <c r="S327" i="9"/>
  <c r="T327" i="9" s="1"/>
  <c r="U327" i="9" s="1"/>
  <c r="V327" i="9" s="1"/>
  <c r="W327" i="9" s="1"/>
  <c r="X327" i="9" s="1"/>
  <c r="Y327" i="9" s="1"/>
  <c r="Z327" i="9" s="1"/>
  <c r="AA327" i="9" s="1"/>
  <c r="AB327" i="9" s="1"/>
  <c r="AC327" i="9" s="1"/>
  <c r="AD327" i="9" s="1"/>
  <c r="AE327" i="9"/>
  <c r="AF327" i="9" s="1"/>
  <c r="AG327" i="9" s="1"/>
  <c r="AH327" i="9" s="1"/>
  <c r="AI327" i="9" s="1"/>
  <c r="AJ327" i="9" s="1"/>
  <c r="AK327" i="9" s="1"/>
  <c r="AL327" i="9" s="1"/>
  <c r="AM327" i="9" s="1"/>
  <c r="AN327" i="9" s="1"/>
  <c r="AO327" i="9" s="1"/>
  <c r="AP327" i="9" s="1"/>
  <c r="A327" i="8"/>
  <c r="B327" i="8" s="1"/>
  <c r="B327" i="22" s="1"/>
  <c r="AQ327" i="9"/>
  <c r="AR327" i="9" s="1"/>
  <c r="AS327" i="9" s="1"/>
  <c r="AT327" i="9" s="1"/>
  <c r="AU327" i="9" s="1"/>
  <c r="G327" i="9"/>
  <c r="H327" i="9" s="1"/>
  <c r="I327" i="9" s="1"/>
  <c r="J327" i="9" s="1"/>
  <c r="K327" i="9" s="1"/>
  <c r="L327" i="9" s="1"/>
  <c r="M327" i="9" s="1"/>
  <c r="N327" i="9" s="1"/>
  <c r="O327" i="9" s="1"/>
  <c r="P327" i="9" s="1"/>
  <c r="Q327" i="9" s="1"/>
  <c r="R327" i="9" s="1"/>
  <c r="G49" i="9"/>
  <c r="H49" i="9" s="1"/>
  <c r="I49" i="9" s="1"/>
  <c r="J49" i="9" s="1"/>
  <c r="K49" i="9" s="1"/>
  <c r="L49" i="9" s="1"/>
  <c r="M49" i="9" s="1"/>
  <c r="N49" i="9" s="1"/>
  <c r="O49" i="9" s="1"/>
  <c r="P49" i="9" s="1"/>
  <c r="Q49" i="9" s="1"/>
  <c r="R49" i="9" s="1"/>
  <c r="A49" i="8"/>
  <c r="B49" i="8" s="1"/>
  <c r="B49" i="22" s="1"/>
  <c r="S49" i="9"/>
  <c r="T49" i="9" s="1"/>
  <c r="U49" i="9" s="1"/>
  <c r="V49" i="9" s="1"/>
  <c r="W49" i="9" s="1"/>
  <c r="X49" i="9" s="1"/>
  <c r="Y49" i="9" s="1"/>
  <c r="Z49" i="9" s="1"/>
  <c r="AA49" i="9" s="1"/>
  <c r="AB49" i="9" s="1"/>
  <c r="AC49" i="9" s="1"/>
  <c r="AD49" i="9" s="1"/>
  <c r="AQ49" i="9"/>
  <c r="AR49" i="9" s="1"/>
  <c r="AS49" i="9" s="1"/>
  <c r="AT49" i="9" s="1"/>
  <c r="AU49" i="9" s="1"/>
  <c r="AE49" i="9"/>
  <c r="AF49" i="9" s="1"/>
  <c r="AG49" i="9" s="1"/>
  <c r="AH49" i="9" s="1"/>
  <c r="AI49" i="9" s="1"/>
  <c r="AJ49" i="9" s="1"/>
  <c r="AK49" i="9" s="1"/>
  <c r="AL49" i="9" s="1"/>
  <c r="AM49" i="9" s="1"/>
  <c r="AN49" i="9" s="1"/>
  <c r="AO49" i="9" s="1"/>
  <c r="AP49" i="9" s="1"/>
  <c r="A283" i="8"/>
  <c r="B283" i="8" s="1"/>
  <c r="B283" i="22" s="1"/>
  <c r="AQ283" i="9"/>
  <c r="AR283" i="9" s="1"/>
  <c r="AS283" i="9" s="1"/>
  <c r="AT283" i="9" s="1"/>
  <c r="AU283" i="9" s="1"/>
  <c r="G283" i="9"/>
  <c r="H283" i="9" s="1"/>
  <c r="I283" i="9" s="1"/>
  <c r="J283" i="9" s="1"/>
  <c r="K283" i="9" s="1"/>
  <c r="L283" i="9" s="1"/>
  <c r="M283" i="9" s="1"/>
  <c r="N283" i="9" s="1"/>
  <c r="O283" i="9" s="1"/>
  <c r="P283" i="9" s="1"/>
  <c r="Q283" i="9" s="1"/>
  <c r="R283" i="9" s="1"/>
  <c r="AE283" i="9"/>
  <c r="AF283" i="9" s="1"/>
  <c r="AG283" i="9" s="1"/>
  <c r="AH283" i="9" s="1"/>
  <c r="AI283" i="9" s="1"/>
  <c r="AJ283" i="9" s="1"/>
  <c r="AK283" i="9" s="1"/>
  <c r="AL283" i="9" s="1"/>
  <c r="AM283" i="9" s="1"/>
  <c r="AN283" i="9" s="1"/>
  <c r="AO283" i="9" s="1"/>
  <c r="AP283" i="9" s="1"/>
  <c r="S283" i="9"/>
  <c r="T283" i="9" s="1"/>
  <c r="U283" i="9" s="1"/>
  <c r="V283" i="9" s="1"/>
  <c r="W283" i="9" s="1"/>
  <c r="X283" i="9" s="1"/>
  <c r="Y283" i="9" s="1"/>
  <c r="Z283" i="9" s="1"/>
  <c r="AA283" i="9" s="1"/>
  <c r="AB283" i="9" s="1"/>
  <c r="AC283" i="9" s="1"/>
  <c r="AD283" i="9" s="1"/>
  <c r="A333" i="8"/>
  <c r="B333" i="8" s="1"/>
  <c r="B333" i="22" s="1"/>
  <c r="G333" i="9"/>
  <c r="H333" i="9" s="1"/>
  <c r="I333" i="9" s="1"/>
  <c r="J333" i="9" s="1"/>
  <c r="K333" i="9" s="1"/>
  <c r="L333" i="9" s="1"/>
  <c r="M333" i="9" s="1"/>
  <c r="N333" i="9" s="1"/>
  <c r="O333" i="9" s="1"/>
  <c r="P333" i="9" s="1"/>
  <c r="Q333" i="9" s="1"/>
  <c r="R333" i="9" s="1"/>
  <c r="S333" i="9"/>
  <c r="T333" i="9" s="1"/>
  <c r="U333" i="9" s="1"/>
  <c r="V333" i="9" s="1"/>
  <c r="W333" i="9" s="1"/>
  <c r="X333" i="9" s="1"/>
  <c r="Y333" i="9" s="1"/>
  <c r="Z333" i="9" s="1"/>
  <c r="AA333" i="9" s="1"/>
  <c r="AB333" i="9" s="1"/>
  <c r="AC333" i="9" s="1"/>
  <c r="AD333" i="9" s="1"/>
  <c r="AE333" i="9"/>
  <c r="AF333" i="9" s="1"/>
  <c r="AG333" i="9" s="1"/>
  <c r="AH333" i="9" s="1"/>
  <c r="AI333" i="9" s="1"/>
  <c r="AJ333" i="9" s="1"/>
  <c r="AK333" i="9" s="1"/>
  <c r="AL333" i="9" s="1"/>
  <c r="AM333" i="9" s="1"/>
  <c r="AN333" i="9" s="1"/>
  <c r="AO333" i="9" s="1"/>
  <c r="AP333" i="9" s="1"/>
  <c r="AQ333" i="9"/>
  <c r="AR333" i="9" s="1"/>
  <c r="AS333" i="9" s="1"/>
  <c r="AT333" i="9" s="1"/>
  <c r="AU333" i="9" s="1"/>
  <c r="AQ32" i="9"/>
  <c r="AR32" i="9" s="1"/>
  <c r="AS32" i="9" s="1"/>
  <c r="AT32" i="9" s="1"/>
  <c r="AU32" i="9" s="1"/>
  <c r="G32" i="9"/>
  <c r="H32" i="9" s="1"/>
  <c r="I32" i="9" s="1"/>
  <c r="J32" i="9" s="1"/>
  <c r="K32" i="9" s="1"/>
  <c r="L32" i="9" s="1"/>
  <c r="M32" i="9" s="1"/>
  <c r="N32" i="9" s="1"/>
  <c r="O32" i="9" s="1"/>
  <c r="P32" i="9" s="1"/>
  <c r="Q32" i="9" s="1"/>
  <c r="R32" i="9" s="1"/>
  <c r="S32" i="9"/>
  <c r="T32" i="9" s="1"/>
  <c r="U32" i="9" s="1"/>
  <c r="V32" i="9" s="1"/>
  <c r="W32" i="9" s="1"/>
  <c r="X32" i="9" s="1"/>
  <c r="Y32" i="9" s="1"/>
  <c r="Z32" i="9" s="1"/>
  <c r="AA32" i="9" s="1"/>
  <c r="AB32" i="9" s="1"/>
  <c r="AC32" i="9" s="1"/>
  <c r="AD32" i="9" s="1"/>
  <c r="AE32" i="9"/>
  <c r="AF32" i="9" s="1"/>
  <c r="AG32" i="9" s="1"/>
  <c r="AH32" i="9" s="1"/>
  <c r="AI32" i="9" s="1"/>
  <c r="AJ32" i="9" s="1"/>
  <c r="AK32" i="9" s="1"/>
  <c r="AL32" i="9" s="1"/>
  <c r="AM32" i="9" s="1"/>
  <c r="AN32" i="9" s="1"/>
  <c r="AO32" i="9" s="1"/>
  <c r="AP32" i="9" s="1"/>
  <c r="A32" i="8"/>
  <c r="B32" i="8" s="1"/>
  <c r="B32" i="22" s="1"/>
  <c r="A86" i="8"/>
  <c r="B86" i="8" s="1"/>
  <c r="B86" i="22" s="1"/>
  <c r="G86" i="9"/>
  <c r="H86" i="9" s="1"/>
  <c r="I86" i="9" s="1"/>
  <c r="J86" i="9" s="1"/>
  <c r="K86" i="9" s="1"/>
  <c r="L86" i="9" s="1"/>
  <c r="M86" i="9" s="1"/>
  <c r="N86" i="9" s="1"/>
  <c r="O86" i="9" s="1"/>
  <c r="P86" i="9" s="1"/>
  <c r="Q86" i="9" s="1"/>
  <c r="R86" i="9" s="1"/>
  <c r="AE86" i="9"/>
  <c r="AF86" i="9" s="1"/>
  <c r="AG86" i="9" s="1"/>
  <c r="AH86" i="9" s="1"/>
  <c r="AI86" i="9" s="1"/>
  <c r="AJ86" i="9" s="1"/>
  <c r="AK86" i="9" s="1"/>
  <c r="AL86" i="9" s="1"/>
  <c r="AM86" i="9" s="1"/>
  <c r="AN86" i="9" s="1"/>
  <c r="AO86" i="9" s="1"/>
  <c r="AP86" i="9" s="1"/>
  <c r="S86" i="9"/>
  <c r="T86" i="9" s="1"/>
  <c r="U86" i="9" s="1"/>
  <c r="V86" i="9" s="1"/>
  <c r="W86" i="9" s="1"/>
  <c r="X86" i="9" s="1"/>
  <c r="Y86" i="9" s="1"/>
  <c r="Z86" i="9" s="1"/>
  <c r="AA86" i="9" s="1"/>
  <c r="AB86" i="9" s="1"/>
  <c r="AC86" i="9" s="1"/>
  <c r="AD86" i="9" s="1"/>
  <c r="AQ86" i="9"/>
  <c r="AR86" i="9" s="1"/>
  <c r="AS86" i="9" s="1"/>
  <c r="AT86" i="9" s="1"/>
  <c r="AU86" i="9" s="1"/>
  <c r="A178" i="8"/>
  <c r="B178" i="8" s="1"/>
  <c r="B178" i="22" s="1"/>
  <c r="S178" i="9"/>
  <c r="T178" i="9" s="1"/>
  <c r="U178" i="9" s="1"/>
  <c r="V178" i="9" s="1"/>
  <c r="W178" i="9" s="1"/>
  <c r="X178" i="9" s="1"/>
  <c r="Y178" i="9" s="1"/>
  <c r="Z178" i="9" s="1"/>
  <c r="AA178" i="9" s="1"/>
  <c r="AB178" i="9" s="1"/>
  <c r="AC178" i="9" s="1"/>
  <c r="AD178" i="9" s="1"/>
  <c r="AE178" i="9"/>
  <c r="AF178" i="9" s="1"/>
  <c r="AG178" i="9" s="1"/>
  <c r="AH178" i="9" s="1"/>
  <c r="AI178" i="9" s="1"/>
  <c r="AJ178" i="9" s="1"/>
  <c r="AK178" i="9" s="1"/>
  <c r="AL178" i="9" s="1"/>
  <c r="AM178" i="9" s="1"/>
  <c r="AN178" i="9" s="1"/>
  <c r="AO178" i="9" s="1"/>
  <c r="AP178" i="9" s="1"/>
  <c r="G178" i="9"/>
  <c r="H178" i="9" s="1"/>
  <c r="I178" i="9" s="1"/>
  <c r="J178" i="9" s="1"/>
  <c r="K178" i="9" s="1"/>
  <c r="L178" i="9" s="1"/>
  <c r="M178" i="9" s="1"/>
  <c r="N178" i="9" s="1"/>
  <c r="O178" i="9" s="1"/>
  <c r="P178" i="9" s="1"/>
  <c r="Q178" i="9" s="1"/>
  <c r="R178" i="9" s="1"/>
  <c r="AQ178" i="9"/>
  <c r="AR178" i="9" s="1"/>
  <c r="AS178" i="9" s="1"/>
  <c r="AT178" i="9" s="1"/>
  <c r="AU178" i="9" s="1"/>
  <c r="A171" i="8"/>
  <c r="B171" i="8" s="1"/>
  <c r="B171" i="22" s="1"/>
  <c r="AE171" i="9"/>
  <c r="AF171" i="9" s="1"/>
  <c r="AG171" i="9" s="1"/>
  <c r="AH171" i="9" s="1"/>
  <c r="AI171" i="9" s="1"/>
  <c r="AJ171" i="9" s="1"/>
  <c r="AK171" i="9" s="1"/>
  <c r="AL171" i="9" s="1"/>
  <c r="AM171" i="9" s="1"/>
  <c r="AN171" i="9" s="1"/>
  <c r="AO171" i="9" s="1"/>
  <c r="AP171" i="9" s="1"/>
  <c r="S171" i="9"/>
  <c r="T171" i="9" s="1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G171" i="9"/>
  <c r="H171" i="9" s="1"/>
  <c r="I171" i="9" s="1"/>
  <c r="J171" i="9" s="1"/>
  <c r="K171" i="9" s="1"/>
  <c r="L171" i="9" s="1"/>
  <c r="M171" i="9" s="1"/>
  <c r="N171" i="9" s="1"/>
  <c r="O171" i="9" s="1"/>
  <c r="P171" i="9" s="1"/>
  <c r="Q171" i="9" s="1"/>
  <c r="R171" i="9" s="1"/>
  <c r="AQ171" i="9"/>
  <c r="AR171" i="9" s="1"/>
  <c r="AS171" i="9" s="1"/>
  <c r="AT171" i="9" s="1"/>
  <c r="AU171" i="9" s="1"/>
  <c r="G170" i="9"/>
  <c r="H170" i="9" s="1"/>
  <c r="I170" i="9" s="1"/>
  <c r="J170" i="9" s="1"/>
  <c r="K170" i="9" s="1"/>
  <c r="L170" i="9" s="1"/>
  <c r="M170" i="9" s="1"/>
  <c r="N170" i="9" s="1"/>
  <c r="O170" i="9" s="1"/>
  <c r="P170" i="9" s="1"/>
  <c r="Q170" i="9" s="1"/>
  <c r="R170" i="9" s="1"/>
  <c r="S170" i="9"/>
  <c r="T170" i="9" s="1"/>
  <c r="U170" i="9" s="1"/>
  <c r="V170" i="9" s="1"/>
  <c r="W170" i="9" s="1"/>
  <c r="X170" i="9" s="1"/>
  <c r="Y170" i="9" s="1"/>
  <c r="Z170" i="9" s="1"/>
  <c r="AA170" i="9" s="1"/>
  <c r="AB170" i="9" s="1"/>
  <c r="AC170" i="9" s="1"/>
  <c r="AD170" i="9" s="1"/>
  <c r="A170" i="8"/>
  <c r="B170" i="8" s="1"/>
  <c r="B170" i="22" s="1"/>
  <c r="AE170" i="9"/>
  <c r="AF170" i="9" s="1"/>
  <c r="AG170" i="9" s="1"/>
  <c r="AH170" i="9" s="1"/>
  <c r="AI170" i="9" s="1"/>
  <c r="AJ170" i="9" s="1"/>
  <c r="AK170" i="9" s="1"/>
  <c r="AL170" i="9" s="1"/>
  <c r="AM170" i="9" s="1"/>
  <c r="AN170" i="9" s="1"/>
  <c r="AO170" i="9" s="1"/>
  <c r="AP170" i="9" s="1"/>
  <c r="AQ170" i="9"/>
  <c r="AR170" i="9" s="1"/>
  <c r="AS170" i="9" s="1"/>
  <c r="AT170" i="9" s="1"/>
  <c r="AU170" i="9" s="1"/>
  <c r="S317" i="9"/>
  <c r="T317" i="9" s="1"/>
  <c r="U317" i="9" s="1"/>
  <c r="V317" i="9" s="1"/>
  <c r="W317" i="9" s="1"/>
  <c r="X317" i="9" s="1"/>
  <c r="Y317" i="9" s="1"/>
  <c r="Z317" i="9" s="1"/>
  <c r="AA317" i="9" s="1"/>
  <c r="AB317" i="9" s="1"/>
  <c r="AC317" i="9" s="1"/>
  <c r="AD317" i="9" s="1"/>
  <c r="A317" i="8"/>
  <c r="B317" i="8" s="1"/>
  <c r="B317" i="22" s="1"/>
  <c r="G317" i="9"/>
  <c r="H317" i="9" s="1"/>
  <c r="I317" i="9" s="1"/>
  <c r="J317" i="9" s="1"/>
  <c r="K317" i="9" s="1"/>
  <c r="L317" i="9" s="1"/>
  <c r="M317" i="9" s="1"/>
  <c r="N317" i="9" s="1"/>
  <c r="O317" i="9" s="1"/>
  <c r="P317" i="9" s="1"/>
  <c r="Q317" i="9" s="1"/>
  <c r="R317" i="9" s="1"/>
  <c r="AQ317" i="9"/>
  <c r="AR317" i="9" s="1"/>
  <c r="AS317" i="9" s="1"/>
  <c r="AT317" i="9" s="1"/>
  <c r="AU317" i="9" s="1"/>
  <c r="AE317" i="9"/>
  <c r="AF317" i="9" s="1"/>
  <c r="AG317" i="9" s="1"/>
  <c r="AH317" i="9" s="1"/>
  <c r="AI317" i="9" s="1"/>
  <c r="AJ317" i="9" s="1"/>
  <c r="AK317" i="9" s="1"/>
  <c r="AL317" i="9" s="1"/>
  <c r="AM317" i="9" s="1"/>
  <c r="AN317" i="9" s="1"/>
  <c r="AO317" i="9" s="1"/>
  <c r="AP317" i="9" s="1"/>
  <c r="AE269" i="9"/>
  <c r="AF269" i="9" s="1"/>
  <c r="AG269" i="9" s="1"/>
  <c r="AH269" i="9" s="1"/>
  <c r="AI269" i="9" s="1"/>
  <c r="AJ269" i="9" s="1"/>
  <c r="AK269" i="9" s="1"/>
  <c r="AL269" i="9" s="1"/>
  <c r="AM269" i="9" s="1"/>
  <c r="AN269" i="9" s="1"/>
  <c r="AO269" i="9" s="1"/>
  <c r="AP269" i="9" s="1"/>
  <c r="G269" i="9"/>
  <c r="H269" i="9" s="1"/>
  <c r="I269" i="9" s="1"/>
  <c r="J269" i="9" s="1"/>
  <c r="K269" i="9" s="1"/>
  <c r="L269" i="9" s="1"/>
  <c r="M269" i="9" s="1"/>
  <c r="N269" i="9" s="1"/>
  <c r="O269" i="9" s="1"/>
  <c r="P269" i="9" s="1"/>
  <c r="Q269" i="9" s="1"/>
  <c r="R269" i="9" s="1"/>
  <c r="AQ269" i="9"/>
  <c r="AR269" i="9" s="1"/>
  <c r="AS269" i="9" s="1"/>
  <c r="AT269" i="9" s="1"/>
  <c r="AU269" i="9" s="1"/>
  <c r="S269" i="9"/>
  <c r="T269" i="9" s="1"/>
  <c r="U269" i="9" s="1"/>
  <c r="V269" i="9" s="1"/>
  <c r="W269" i="9" s="1"/>
  <c r="X269" i="9" s="1"/>
  <c r="Y269" i="9" s="1"/>
  <c r="Z269" i="9" s="1"/>
  <c r="AA269" i="9" s="1"/>
  <c r="AB269" i="9" s="1"/>
  <c r="AC269" i="9" s="1"/>
  <c r="AD269" i="9" s="1"/>
  <c r="A269" i="8"/>
  <c r="B269" i="8" s="1"/>
  <c r="B269" i="22" s="1"/>
  <c r="G28" i="9"/>
  <c r="H28" i="9" s="1"/>
  <c r="I28" i="9" s="1"/>
  <c r="J28" i="9" s="1"/>
  <c r="K28" i="9" s="1"/>
  <c r="L28" i="9" s="1"/>
  <c r="M28" i="9" s="1"/>
  <c r="N28" i="9" s="1"/>
  <c r="O28" i="9" s="1"/>
  <c r="P28" i="9" s="1"/>
  <c r="Q28" i="9" s="1"/>
  <c r="R28" i="9" s="1"/>
  <c r="A28" i="8"/>
  <c r="B28" i="8" s="1"/>
  <c r="B28" i="22" s="1"/>
  <c r="AQ28" i="9"/>
  <c r="AR28" i="9" s="1"/>
  <c r="AS28" i="9" s="1"/>
  <c r="AT28" i="9" s="1"/>
  <c r="AU28" i="9" s="1"/>
  <c r="S28" i="9"/>
  <c r="T28" i="9" s="1"/>
  <c r="U28" i="9" s="1"/>
  <c r="V28" i="9" s="1"/>
  <c r="W28" i="9" s="1"/>
  <c r="X28" i="9" s="1"/>
  <c r="Y28" i="9" s="1"/>
  <c r="Z28" i="9" s="1"/>
  <c r="AA28" i="9" s="1"/>
  <c r="AB28" i="9" s="1"/>
  <c r="AC28" i="9" s="1"/>
  <c r="AD28" i="9" s="1"/>
  <c r="AE28" i="9"/>
  <c r="AF28" i="9" s="1"/>
  <c r="AG28" i="9" s="1"/>
  <c r="AH28" i="9" s="1"/>
  <c r="AI28" i="9" s="1"/>
  <c r="AJ28" i="9" s="1"/>
  <c r="AK28" i="9" s="1"/>
  <c r="AL28" i="9" s="1"/>
  <c r="AM28" i="9" s="1"/>
  <c r="AN28" i="9" s="1"/>
  <c r="AO28" i="9" s="1"/>
  <c r="AP28" i="9" s="1"/>
  <c r="AE408" i="9"/>
  <c r="AF408" i="9" s="1"/>
  <c r="AG408" i="9" s="1"/>
  <c r="AH408" i="9" s="1"/>
  <c r="AI408" i="9" s="1"/>
  <c r="AJ408" i="9" s="1"/>
  <c r="AK408" i="9" s="1"/>
  <c r="AL408" i="9" s="1"/>
  <c r="AM408" i="9" s="1"/>
  <c r="AN408" i="9" s="1"/>
  <c r="AO408" i="9" s="1"/>
  <c r="AP408" i="9" s="1"/>
  <c r="AQ408" i="9"/>
  <c r="AR408" i="9" s="1"/>
  <c r="AS408" i="9" s="1"/>
  <c r="AT408" i="9" s="1"/>
  <c r="AU408" i="9" s="1"/>
  <c r="A408" i="8"/>
  <c r="B408" i="8" s="1"/>
  <c r="B408" i="22" s="1"/>
  <c r="G408" i="9"/>
  <c r="H408" i="9" s="1"/>
  <c r="I408" i="9" s="1"/>
  <c r="J408" i="9" s="1"/>
  <c r="K408" i="9" s="1"/>
  <c r="L408" i="9" s="1"/>
  <c r="M408" i="9" s="1"/>
  <c r="N408" i="9" s="1"/>
  <c r="O408" i="9" s="1"/>
  <c r="P408" i="9" s="1"/>
  <c r="Q408" i="9" s="1"/>
  <c r="R408" i="9" s="1"/>
  <c r="S408" i="9"/>
  <c r="T408" i="9" s="1"/>
  <c r="U408" i="9" s="1"/>
  <c r="V408" i="9" s="1"/>
  <c r="W408" i="9" s="1"/>
  <c r="X408" i="9" s="1"/>
  <c r="Y408" i="9" s="1"/>
  <c r="Z408" i="9" s="1"/>
  <c r="AA408" i="9" s="1"/>
  <c r="AB408" i="9" s="1"/>
  <c r="AC408" i="9" s="1"/>
  <c r="AD408" i="9" s="1"/>
  <c r="A87" i="8"/>
  <c r="B87" i="8" s="1"/>
  <c r="B87" i="22" s="1"/>
  <c r="G87" i="9"/>
  <c r="H87" i="9" s="1"/>
  <c r="I87" i="9" s="1"/>
  <c r="J87" i="9" s="1"/>
  <c r="K87" i="9" s="1"/>
  <c r="L87" i="9" s="1"/>
  <c r="M87" i="9" s="1"/>
  <c r="N87" i="9" s="1"/>
  <c r="O87" i="9" s="1"/>
  <c r="P87" i="9" s="1"/>
  <c r="Q87" i="9" s="1"/>
  <c r="R87" i="9" s="1"/>
  <c r="AQ87" i="9"/>
  <c r="AR87" i="9" s="1"/>
  <c r="AS87" i="9" s="1"/>
  <c r="AT87" i="9" s="1"/>
  <c r="AU87" i="9" s="1"/>
  <c r="AE87" i="9"/>
  <c r="AF87" i="9" s="1"/>
  <c r="AG87" i="9" s="1"/>
  <c r="AH87" i="9" s="1"/>
  <c r="AI87" i="9" s="1"/>
  <c r="AJ87" i="9" s="1"/>
  <c r="AK87" i="9" s="1"/>
  <c r="AL87" i="9" s="1"/>
  <c r="AM87" i="9" s="1"/>
  <c r="AN87" i="9" s="1"/>
  <c r="AO87" i="9" s="1"/>
  <c r="AP87" i="9" s="1"/>
  <c r="S87" i="9"/>
  <c r="T87" i="9" s="1"/>
  <c r="U87" i="9" s="1"/>
  <c r="V87" i="9" s="1"/>
  <c r="W87" i="9" s="1"/>
  <c r="X87" i="9" s="1"/>
  <c r="Y87" i="9" s="1"/>
  <c r="Z87" i="9" s="1"/>
  <c r="AA87" i="9" s="1"/>
  <c r="AB87" i="9" s="1"/>
  <c r="AC87" i="9" s="1"/>
  <c r="AD87" i="9" s="1"/>
  <c r="A139" i="8"/>
  <c r="B139" i="8" s="1"/>
  <c r="B139" i="22" s="1"/>
  <c r="AE139" i="9"/>
  <c r="AF139" i="9" s="1"/>
  <c r="AG139" i="9" s="1"/>
  <c r="AH139" i="9" s="1"/>
  <c r="AI139" i="9" s="1"/>
  <c r="AJ139" i="9" s="1"/>
  <c r="AK139" i="9" s="1"/>
  <c r="AL139" i="9" s="1"/>
  <c r="AM139" i="9" s="1"/>
  <c r="AN139" i="9" s="1"/>
  <c r="AO139" i="9" s="1"/>
  <c r="AP139" i="9" s="1"/>
  <c r="S139" i="9"/>
  <c r="T139" i="9" s="1"/>
  <c r="U139" i="9" s="1"/>
  <c r="V139" i="9" s="1"/>
  <c r="W139" i="9" s="1"/>
  <c r="X139" i="9" s="1"/>
  <c r="Y139" i="9" s="1"/>
  <c r="Z139" i="9" s="1"/>
  <c r="AA139" i="9" s="1"/>
  <c r="AB139" i="9" s="1"/>
  <c r="AC139" i="9" s="1"/>
  <c r="AD139" i="9" s="1"/>
  <c r="AQ139" i="9"/>
  <c r="AR139" i="9" s="1"/>
  <c r="AS139" i="9" s="1"/>
  <c r="AT139" i="9" s="1"/>
  <c r="AU139" i="9" s="1"/>
  <c r="G139" i="9"/>
  <c r="H139" i="9" s="1"/>
  <c r="I139" i="9" s="1"/>
  <c r="J139" i="9" s="1"/>
  <c r="K139" i="9" s="1"/>
  <c r="L139" i="9" s="1"/>
  <c r="M139" i="9" s="1"/>
  <c r="N139" i="9" s="1"/>
  <c r="O139" i="9" s="1"/>
  <c r="P139" i="9" s="1"/>
  <c r="Q139" i="9" s="1"/>
  <c r="R139" i="9" s="1"/>
  <c r="G322" i="9"/>
  <c r="H322" i="9" s="1"/>
  <c r="I322" i="9" s="1"/>
  <c r="J322" i="9" s="1"/>
  <c r="K322" i="9" s="1"/>
  <c r="L322" i="9" s="1"/>
  <c r="M322" i="9" s="1"/>
  <c r="N322" i="9" s="1"/>
  <c r="O322" i="9" s="1"/>
  <c r="P322" i="9" s="1"/>
  <c r="Q322" i="9" s="1"/>
  <c r="R322" i="9" s="1"/>
  <c r="S322" i="9"/>
  <c r="T322" i="9" s="1"/>
  <c r="U322" i="9" s="1"/>
  <c r="V322" i="9" s="1"/>
  <c r="W322" i="9" s="1"/>
  <c r="X322" i="9" s="1"/>
  <c r="Y322" i="9" s="1"/>
  <c r="Z322" i="9" s="1"/>
  <c r="AA322" i="9" s="1"/>
  <c r="AB322" i="9" s="1"/>
  <c r="AC322" i="9" s="1"/>
  <c r="AD322" i="9" s="1"/>
  <c r="A322" i="8"/>
  <c r="B322" i="8" s="1"/>
  <c r="B322" i="22" s="1"/>
  <c r="AE322" i="9"/>
  <c r="AF322" i="9" s="1"/>
  <c r="AG322" i="9" s="1"/>
  <c r="AH322" i="9" s="1"/>
  <c r="AI322" i="9" s="1"/>
  <c r="AJ322" i="9" s="1"/>
  <c r="AK322" i="9" s="1"/>
  <c r="AL322" i="9" s="1"/>
  <c r="AM322" i="9" s="1"/>
  <c r="AN322" i="9" s="1"/>
  <c r="AO322" i="9" s="1"/>
  <c r="AP322" i="9" s="1"/>
  <c r="AQ322" i="9"/>
  <c r="AR322" i="9" s="1"/>
  <c r="AS322" i="9" s="1"/>
  <c r="AT322" i="9" s="1"/>
  <c r="AU322" i="9" s="1"/>
  <c r="A90" i="8"/>
  <c r="B90" i="8" s="1"/>
  <c r="B90" i="22" s="1"/>
  <c r="G90" i="9"/>
  <c r="H90" i="9" s="1"/>
  <c r="I90" i="9" s="1"/>
  <c r="J90" i="9" s="1"/>
  <c r="K90" i="9" s="1"/>
  <c r="L90" i="9" s="1"/>
  <c r="M90" i="9" s="1"/>
  <c r="N90" i="9" s="1"/>
  <c r="O90" i="9" s="1"/>
  <c r="P90" i="9" s="1"/>
  <c r="Q90" i="9" s="1"/>
  <c r="R90" i="9" s="1"/>
  <c r="AQ90" i="9"/>
  <c r="AR90" i="9" s="1"/>
  <c r="AS90" i="9" s="1"/>
  <c r="AT90" i="9" s="1"/>
  <c r="AU90" i="9" s="1"/>
  <c r="AE90" i="9"/>
  <c r="AF90" i="9" s="1"/>
  <c r="AG90" i="9" s="1"/>
  <c r="AH90" i="9" s="1"/>
  <c r="AI90" i="9" s="1"/>
  <c r="AJ90" i="9" s="1"/>
  <c r="AK90" i="9" s="1"/>
  <c r="AL90" i="9" s="1"/>
  <c r="AM90" i="9" s="1"/>
  <c r="AN90" i="9" s="1"/>
  <c r="AO90" i="9" s="1"/>
  <c r="AP90" i="9" s="1"/>
  <c r="S90" i="9"/>
  <c r="T90" i="9" s="1"/>
  <c r="U90" i="9" s="1"/>
  <c r="V90" i="9" s="1"/>
  <c r="W90" i="9" s="1"/>
  <c r="X90" i="9" s="1"/>
  <c r="Y90" i="9" s="1"/>
  <c r="Z90" i="9" s="1"/>
  <c r="AA90" i="9" s="1"/>
  <c r="AB90" i="9" s="1"/>
  <c r="AC90" i="9" s="1"/>
  <c r="AD90" i="9" s="1"/>
  <c r="A140" i="8"/>
  <c r="B140" i="8" s="1"/>
  <c r="B140" i="22" s="1"/>
  <c r="AQ140" i="9"/>
  <c r="AR140" i="9" s="1"/>
  <c r="AS140" i="9" s="1"/>
  <c r="AT140" i="9" s="1"/>
  <c r="AU140" i="9" s="1"/>
  <c r="S140" i="9"/>
  <c r="T140" i="9" s="1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/>
  <c r="AF140" i="9" s="1"/>
  <c r="AG140" i="9" s="1"/>
  <c r="AH140" i="9" s="1"/>
  <c r="AI140" i="9" s="1"/>
  <c r="AJ140" i="9" s="1"/>
  <c r="AK140" i="9" s="1"/>
  <c r="AL140" i="9" s="1"/>
  <c r="AM140" i="9" s="1"/>
  <c r="AN140" i="9" s="1"/>
  <c r="AO140" i="9" s="1"/>
  <c r="AP140" i="9" s="1"/>
  <c r="G140" i="9"/>
  <c r="H140" i="9" s="1"/>
  <c r="I140" i="9" s="1"/>
  <c r="J140" i="9" s="1"/>
  <c r="K140" i="9" s="1"/>
  <c r="L140" i="9" s="1"/>
  <c r="M140" i="9" s="1"/>
  <c r="N140" i="9" s="1"/>
  <c r="O140" i="9" s="1"/>
  <c r="P140" i="9" s="1"/>
  <c r="Q140" i="9" s="1"/>
  <c r="R140" i="9" s="1"/>
  <c r="A310" i="8"/>
  <c r="B310" i="8" s="1"/>
  <c r="B310" i="22" s="1"/>
  <c r="S310" i="9"/>
  <c r="T310" i="9" s="1"/>
  <c r="U310" i="9" s="1"/>
  <c r="V310" i="9" s="1"/>
  <c r="W310" i="9" s="1"/>
  <c r="X310" i="9" s="1"/>
  <c r="Y310" i="9" s="1"/>
  <c r="Z310" i="9" s="1"/>
  <c r="AA310" i="9" s="1"/>
  <c r="AB310" i="9" s="1"/>
  <c r="AC310" i="9" s="1"/>
  <c r="AD310" i="9" s="1"/>
  <c r="AE310" i="9"/>
  <c r="AF310" i="9" s="1"/>
  <c r="AG310" i="9" s="1"/>
  <c r="AH310" i="9" s="1"/>
  <c r="AI310" i="9" s="1"/>
  <c r="AJ310" i="9" s="1"/>
  <c r="AK310" i="9" s="1"/>
  <c r="AL310" i="9" s="1"/>
  <c r="AM310" i="9" s="1"/>
  <c r="AN310" i="9" s="1"/>
  <c r="AO310" i="9" s="1"/>
  <c r="AP310" i="9" s="1"/>
  <c r="AQ310" i="9"/>
  <c r="AR310" i="9" s="1"/>
  <c r="AS310" i="9" s="1"/>
  <c r="AT310" i="9" s="1"/>
  <c r="AU310" i="9" s="1"/>
  <c r="G310" i="9"/>
  <c r="H310" i="9" s="1"/>
  <c r="I310" i="9" s="1"/>
  <c r="J310" i="9" s="1"/>
  <c r="K310" i="9" s="1"/>
  <c r="L310" i="9" s="1"/>
  <c r="M310" i="9" s="1"/>
  <c r="N310" i="9" s="1"/>
  <c r="O310" i="9" s="1"/>
  <c r="P310" i="9" s="1"/>
  <c r="Q310" i="9" s="1"/>
  <c r="R310" i="9" s="1"/>
  <c r="A35" i="8"/>
  <c r="B35" i="8" s="1"/>
  <c r="B35" i="22" s="1"/>
  <c r="G35" i="9"/>
  <c r="H35" i="9" s="1"/>
  <c r="I35" i="9" s="1"/>
  <c r="J35" i="9" s="1"/>
  <c r="K35" i="9" s="1"/>
  <c r="L35" i="9" s="1"/>
  <c r="M35" i="9" s="1"/>
  <c r="N35" i="9" s="1"/>
  <c r="O35" i="9" s="1"/>
  <c r="P35" i="9" s="1"/>
  <c r="Q35" i="9" s="1"/>
  <c r="R35" i="9" s="1"/>
  <c r="AE35" i="9"/>
  <c r="AF35" i="9" s="1"/>
  <c r="AG35" i="9" s="1"/>
  <c r="AH35" i="9" s="1"/>
  <c r="AI35" i="9" s="1"/>
  <c r="AJ35" i="9" s="1"/>
  <c r="AK35" i="9" s="1"/>
  <c r="AL35" i="9" s="1"/>
  <c r="AM35" i="9" s="1"/>
  <c r="AN35" i="9" s="1"/>
  <c r="AO35" i="9" s="1"/>
  <c r="AP35" i="9" s="1"/>
  <c r="AQ35" i="9"/>
  <c r="AR35" i="9" s="1"/>
  <c r="AS35" i="9" s="1"/>
  <c r="AT35" i="9" s="1"/>
  <c r="AU35" i="9" s="1"/>
  <c r="S35" i="9"/>
  <c r="T35" i="9" s="1"/>
  <c r="U35" i="9" s="1"/>
  <c r="V35" i="9" s="1"/>
  <c r="W35" i="9" s="1"/>
  <c r="X35" i="9" s="1"/>
  <c r="Y35" i="9" s="1"/>
  <c r="Z35" i="9" s="1"/>
  <c r="AA35" i="9" s="1"/>
  <c r="AB35" i="9" s="1"/>
  <c r="AC35" i="9" s="1"/>
  <c r="AD35" i="9" s="1"/>
  <c r="A39" i="8"/>
  <c r="B39" i="8" s="1"/>
  <c r="B39" i="22" s="1"/>
  <c r="G39" i="9"/>
  <c r="H39" i="9" s="1"/>
  <c r="I39" i="9" s="1"/>
  <c r="J39" i="9" s="1"/>
  <c r="K39" i="9" s="1"/>
  <c r="L39" i="9" s="1"/>
  <c r="M39" i="9" s="1"/>
  <c r="N39" i="9" s="1"/>
  <c r="O39" i="9" s="1"/>
  <c r="P39" i="9" s="1"/>
  <c r="Q39" i="9" s="1"/>
  <c r="R39" i="9" s="1"/>
  <c r="AQ39" i="9"/>
  <c r="AR39" i="9" s="1"/>
  <c r="AS39" i="9" s="1"/>
  <c r="AT39" i="9" s="1"/>
  <c r="AU39" i="9" s="1"/>
  <c r="S39" i="9"/>
  <c r="T39" i="9" s="1"/>
  <c r="U39" i="9" s="1"/>
  <c r="V39" i="9" s="1"/>
  <c r="W39" i="9" s="1"/>
  <c r="X39" i="9" s="1"/>
  <c r="Y39" i="9" s="1"/>
  <c r="Z39" i="9" s="1"/>
  <c r="AA39" i="9" s="1"/>
  <c r="AB39" i="9" s="1"/>
  <c r="AC39" i="9" s="1"/>
  <c r="AD39" i="9" s="1"/>
  <c r="AE39" i="9"/>
  <c r="AF39" i="9" s="1"/>
  <c r="AG39" i="9" s="1"/>
  <c r="AH39" i="9" s="1"/>
  <c r="AI39" i="9" s="1"/>
  <c r="AJ39" i="9" s="1"/>
  <c r="AK39" i="9" s="1"/>
  <c r="AL39" i="9" s="1"/>
  <c r="AM39" i="9" s="1"/>
  <c r="AN39" i="9" s="1"/>
  <c r="AO39" i="9" s="1"/>
  <c r="AP39" i="9" s="1"/>
  <c r="O29" i="24" l="1"/>
  <c r="O26" i="24"/>
  <c r="O31" i="24"/>
  <c r="O33" i="24"/>
  <c r="O25" i="24"/>
  <c r="O28" i="24"/>
  <c r="O30" i="24"/>
  <c r="O32" i="24"/>
  <c r="O27" i="24"/>
  <c r="D33" i="24"/>
  <c r="C33" i="24"/>
  <c r="J23" i="24" s="1"/>
  <c r="N26" i="24"/>
  <c r="N31" i="24"/>
  <c r="N33" i="24"/>
  <c r="N25" i="24"/>
  <c r="N28" i="24"/>
  <c r="N30" i="24"/>
  <c r="N32" i="24"/>
  <c r="N27" i="24"/>
  <c r="N29" i="24"/>
  <c r="E20" i="20"/>
  <c r="N20" i="24"/>
  <c r="N23" i="24"/>
  <c r="N22" i="24"/>
  <c r="J24" i="24"/>
  <c r="J19" i="24"/>
  <c r="O22" i="24"/>
  <c r="O20" i="24"/>
  <c r="O24" i="24"/>
  <c r="O19" i="24"/>
  <c r="AW484" i="15"/>
  <c r="J7" i="20" s="1"/>
  <c r="I19" i="24"/>
  <c r="AW17" i="15"/>
  <c r="AW446" i="15"/>
  <c r="K22" i="24"/>
  <c r="I21" i="24"/>
  <c r="AW107" i="15"/>
  <c r="B7" i="24"/>
  <c r="B5" i="24"/>
  <c r="AW461" i="15"/>
  <c r="I22" i="24"/>
  <c r="AW132" i="15"/>
  <c r="I24" i="24"/>
  <c r="AW365" i="15"/>
  <c r="B9" i="24"/>
  <c r="I23" i="24"/>
  <c r="AW346" i="15"/>
  <c r="AW445" i="15"/>
  <c r="I4" i="20"/>
  <c r="I20" i="24"/>
  <c r="AW2" i="15"/>
  <c r="AX2" i="22"/>
  <c r="AM2" i="22"/>
  <c r="AL4" i="20"/>
  <c r="AM4" i="20"/>
  <c r="I29" i="20"/>
  <c r="I30" i="20" s="1"/>
  <c r="J29" i="20"/>
  <c r="J30" i="20" s="1"/>
  <c r="C29" i="20"/>
  <c r="D29" i="20"/>
  <c r="D30" i="20" s="1"/>
  <c r="H29" i="20"/>
  <c r="H30" i="20" s="1"/>
  <c r="G29" i="20"/>
  <c r="G30" i="20" s="1"/>
  <c r="F29" i="20"/>
  <c r="F30" i="20" s="1"/>
  <c r="E29" i="20"/>
  <c r="E30" i="20" s="1"/>
  <c r="J20" i="20"/>
  <c r="J21" i="20" s="1"/>
  <c r="J22" i="20" s="1"/>
  <c r="AL5" i="20"/>
  <c r="AM5" i="20"/>
  <c r="U13" i="20"/>
  <c r="AL6" i="20"/>
  <c r="AM6" i="20"/>
  <c r="T17" i="20"/>
  <c r="E21" i="20"/>
  <c r="I8" i="20"/>
  <c r="I7" i="20"/>
  <c r="E5" i="20"/>
  <c r="I3" i="20"/>
  <c r="AR132" i="15"/>
  <c r="E22" i="24" s="1"/>
  <c r="AR107" i="15"/>
  <c r="E21" i="24" s="1"/>
  <c r="E6" i="20"/>
  <c r="AR365" i="15"/>
  <c r="E24" i="24" s="1"/>
  <c r="AR346" i="15"/>
  <c r="E23" i="24" s="1"/>
  <c r="P4" i="20"/>
  <c r="H9" i="20"/>
  <c r="M17" i="20"/>
  <c r="AF14" i="9"/>
  <c r="AG14" i="9" s="1"/>
  <c r="AH14" i="9" s="1"/>
  <c r="AI14" i="9" s="1"/>
  <c r="AJ14" i="9" s="1"/>
  <c r="AK14" i="9" s="1"/>
  <c r="AL14" i="9" s="1"/>
  <c r="AM14" i="9" s="1"/>
  <c r="AN14" i="9" s="1"/>
  <c r="AO14" i="9" s="1"/>
  <c r="AP14" i="9" s="1"/>
  <c r="AT13" i="9"/>
  <c r="AU13" i="9" s="1"/>
  <c r="B4" i="8"/>
  <c r="B4" i="22" s="1"/>
  <c r="P8" i="20"/>
  <c r="P3" i="20"/>
  <c r="AH3" i="20" s="1"/>
  <c r="P7" i="20"/>
  <c r="AH7" i="20" s="1"/>
  <c r="P9" i="20"/>
  <c r="P6" i="20"/>
  <c r="P5" i="20"/>
  <c r="N170" i="15"/>
  <c r="N136" i="15"/>
  <c r="N330" i="15"/>
  <c r="N22" i="15"/>
  <c r="N412" i="15"/>
  <c r="N420" i="15"/>
  <c r="N388" i="15"/>
  <c r="N36" i="15"/>
  <c r="N332" i="15"/>
  <c r="N324" i="15"/>
  <c r="N35" i="15"/>
  <c r="N340" i="15"/>
  <c r="N92" i="15"/>
  <c r="N180" i="15"/>
  <c r="N84" i="15"/>
  <c r="N101" i="15"/>
  <c r="N45" i="15"/>
  <c r="N387" i="15"/>
  <c r="N158" i="15"/>
  <c r="N28" i="15"/>
  <c r="N97" i="15"/>
  <c r="N392" i="15"/>
  <c r="N230" i="15"/>
  <c r="N85" i="15"/>
  <c r="N51" i="15"/>
  <c r="N385" i="15"/>
  <c r="N12" i="15"/>
  <c r="N83" i="15"/>
  <c r="N311" i="15"/>
  <c r="N37" i="15"/>
  <c r="N21" i="15"/>
  <c r="N134" i="15"/>
  <c r="N333" i="15"/>
  <c r="N337" i="15"/>
  <c r="N146" i="15"/>
  <c r="N409" i="15"/>
  <c r="N222" i="15"/>
  <c r="N14" i="15"/>
  <c r="N93" i="15"/>
  <c r="N165" i="15"/>
  <c r="N5" i="15"/>
  <c r="N79" i="15"/>
  <c r="N137" i="15"/>
  <c r="N9" i="15"/>
  <c r="N179" i="15"/>
  <c r="N268" i="15"/>
  <c r="N11" i="15"/>
  <c r="N155" i="15"/>
  <c r="N312" i="15"/>
  <c r="N185" i="15"/>
  <c r="N142" i="15"/>
  <c r="N411" i="15"/>
  <c r="N50" i="15"/>
  <c r="N55" i="15"/>
  <c r="N88" i="15"/>
  <c r="N132" i="15"/>
  <c r="N140" i="15"/>
  <c r="N178" i="15"/>
  <c r="N18" i="15"/>
  <c r="N48" i="15"/>
  <c r="N152" i="15"/>
  <c r="N42" i="15"/>
  <c r="N30" i="15"/>
  <c r="N138" i="15"/>
  <c r="N394" i="15"/>
  <c r="N87" i="15"/>
  <c r="N317" i="15"/>
  <c r="N283" i="15"/>
  <c r="N58" i="15"/>
  <c r="N46" i="15"/>
  <c r="N183" i="15"/>
  <c r="N25" i="15"/>
  <c r="N157" i="15"/>
  <c r="N13" i="15"/>
  <c r="N16" i="15"/>
  <c r="N39" i="15"/>
  <c r="N426" i="15"/>
  <c r="N429" i="15"/>
  <c r="N260" i="15"/>
  <c r="N90" i="15"/>
  <c r="N408" i="15"/>
  <c r="N86" i="15"/>
  <c r="N49" i="15"/>
  <c r="N414" i="15"/>
  <c r="N91" i="15"/>
  <c r="N15" i="15"/>
  <c r="N31" i="15"/>
  <c r="N419" i="15"/>
  <c r="N154" i="15"/>
  <c r="N329" i="15"/>
  <c r="N41" i="15"/>
  <c r="N43" i="15"/>
  <c r="N365" i="15"/>
  <c r="N44" i="15"/>
  <c r="N145" i="15"/>
  <c r="N407" i="15"/>
  <c r="N144" i="15"/>
  <c r="N284" i="15"/>
  <c r="N133" i="15"/>
  <c r="N319" i="15"/>
  <c r="N335" i="15"/>
  <c r="N338" i="15"/>
  <c r="N141" i="15"/>
  <c r="N143" i="15"/>
  <c r="N256" i="15"/>
  <c r="N34" i="15"/>
  <c r="N285" i="15"/>
  <c r="N313" i="15"/>
  <c r="N270" i="15"/>
  <c r="N327" i="15"/>
  <c r="N19" i="15"/>
  <c r="N377" i="15"/>
  <c r="N208" i="15"/>
  <c r="N257" i="15"/>
  <c r="N89" i="15"/>
  <c r="N378" i="15"/>
  <c r="N328" i="15"/>
  <c r="N417" i="15"/>
  <c r="N413" i="15"/>
  <c r="N269" i="15"/>
  <c r="N6" i="15"/>
  <c r="N10" i="15"/>
  <c r="N310" i="15"/>
  <c r="N171" i="15"/>
  <c r="N29" i="15"/>
  <c r="N384" i="15"/>
  <c r="N325" i="15"/>
  <c r="N139" i="15"/>
  <c r="N3" i="15"/>
  <c r="N27" i="15"/>
  <c r="N135" i="15"/>
  <c r="N428" i="15"/>
  <c r="N418" i="15"/>
  <c r="N57" i="15"/>
  <c r="N267" i="15"/>
  <c r="N166" i="15"/>
  <c r="N339" i="15"/>
  <c r="N38" i="15"/>
  <c r="N8" i="15"/>
  <c r="N33" i="15"/>
  <c r="N82" i="15"/>
  <c r="N415" i="15"/>
  <c r="N32" i="15"/>
  <c r="N7" i="15"/>
  <c r="N393" i="15"/>
  <c r="N331" i="15"/>
  <c r="N52" i="15"/>
  <c r="N410" i="15"/>
  <c r="N20" i="15"/>
  <c r="N386" i="15"/>
  <c r="AR2" i="15"/>
  <c r="E20" i="24" s="1"/>
  <c r="D4" i="20"/>
  <c r="AR461" i="15"/>
  <c r="D8" i="20"/>
  <c r="C9" i="20"/>
  <c r="AR17" i="15"/>
  <c r="E19" i="24" s="1"/>
  <c r="D3" i="20"/>
  <c r="AR484" i="15"/>
  <c r="D7" i="20"/>
  <c r="E33" i="24" l="1"/>
  <c r="I33" i="24"/>
  <c r="L33" i="24"/>
  <c r="L25" i="24"/>
  <c r="L28" i="24"/>
  <c r="L30" i="24"/>
  <c r="L32" i="24"/>
  <c r="L31" i="24"/>
  <c r="L29" i="24"/>
  <c r="L26" i="24"/>
  <c r="L27" i="24"/>
  <c r="J33" i="24"/>
  <c r="J25" i="24"/>
  <c r="J28" i="24"/>
  <c r="J30" i="24"/>
  <c r="J32" i="24"/>
  <c r="J31" i="24"/>
  <c r="J26" i="24"/>
  <c r="J27" i="24"/>
  <c r="J29" i="24"/>
  <c r="K33" i="24"/>
  <c r="K25" i="24"/>
  <c r="K28" i="24"/>
  <c r="K30" i="24"/>
  <c r="K32" i="24"/>
  <c r="K27" i="24"/>
  <c r="K29" i="24"/>
  <c r="K31" i="24"/>
  <c r="K26" i="24"/>
  <c r="J22" i="24"/>
  <c r="K20" i="20"/>
  <c r="K21" i="20" s="1"/>
  <c r="K22" i="20" s="1"/>
  <c r="O21" i="24"/>
  <c r="J21" i="24"/>
  <c r="O23" i="24"/>
  <c r="J20" i="24"/>
  <c r="K19" i="24"/>
  <c r="J4" i="20"/>
  <c r="J8" i="20"/>
  <c r="K24" i="24"/>
  <c r="K23" i="24"/>
  <c r="B8" i="24"/>
  <c r="L23" i="24"/>
  <c r="L19" i="24"/>
  <c r="P22" i="24"/>
  <c r="B10" i="24"/>
  <c r="K20" i="24"/>
  <c r="K21" i="24"/>
  <c r="AL2" i="22"/>
  <c r="AY2" i="22"/>
  <c r="C30" i="20"/>
  <c r="K30" i="20" s="1"/>
  <c r="K29" i="20"/>
  <c r="Q4" i="20"/>
  <c r="U17" i="20"/>
  <c r="E22" i="20"/>
  <c r="F20" i="20"/>
  <c r="F21" i="20" s="1"/>
  <c r="F22" i="20" s="1"/>
  <c r="E7" i="20"/>
  <c r="I9" i="20"/>
  <c r="J3" i="20"/>
  <c r="E3" i="20"/>
  <c r="E4" i="20"/>
  <c r="E8" i="20"/>
  <c r="L8" i="20"/>
  <c r="Q3" i="20"/>
  <c r="AI3" i="20" s="1"/>
  <c r="Q7" i="20"/>
  <c r="Q8" i="20"/>
  <c r="Q5" i="20"/>
  <c r="Q6" i="20"/>
  <c r="Q9" i="20"/>
  <c r="N4" i="15"/>
  <c r="B6" i="24" s="1"/>
  <c r="AG9" i="20"/>
  <c r="L3" i="20"/>
  <c r="AD3" i="20" s="1"/>
  <c r="AH9" i="20"/>
  <c r="L7" i="20"/>
  <c r="AD7" i="20" s="1"/>
  <c r="L4" i="20"/>
  <c r="D9" i="20"/>
  <c r="L9" i="20"/>
  <c r="L5" i="20"/>
  <c r="L6" i="20"/>
  <c r="P29" i="24" l="1"/>
  <c r="P26" i="24"/>
  <c r="P31" i="24"/>
  <c r="P33" i="24"/>
  <c r="P25" i="24"/>
  <c r="P28" i="24"/>
  <c r="P32" i="24"/>
  <c r="P30" i="24"/>
  <c r="P27" i="24"/>
  <c r="L20" i="20"/>
  <c r="L21" i="20" s="1"/>
  <c r="L22" i="20" s="1"/>
  <c r="B11" i="24"/>
  <c r="L22" i="24"/>
  <c r="L21" i="24"/>
  <c r="P23" i="24"/>
  <c r="P21" i="24"/>
  <c r="P20" i="24"/>
  <c r="L24" i="24"/>
  <c r="P24" i="24"/>
  <c r="L20" i="24"/>
  <c r="P19" i="24"/>
  <c r="AZ2" i="22"/>
  <c r="A2" i="9" s="1"/>
  <c r="AK2" i="22"/>
  <c r="R8" i="20"/>
  <c r="AI7" i="20"/>
  <c r="AI9" i="20" s="1"/>
  <c r="G20" i="20"/>
  <c r="G21" i="20" s="1"/>
  <c r="G22" i="20" s="1"/>
  <c r="J9" i="20"/>
  <c r="S3" i="20" s="1"/>
  <c r="AK3" i="20" s="1"/>
  <c r="E9" i="20"/>
  <c r="R5" i="20"/>
  <c r="R6" i="20"/>
  <c r="R4" i="20"/>
  <c r="R7" i="20"/>
  <c r="AJ7" i="20" s="1"/>
  <c r="R3" i="20"/>
  <c r="R9" i="20"/>
  <c r="AD9" i="20"/>
  <c r="M9" i="20"/>
  <c r="M5" i="20"/>
  <c r="M6" i="20"/>
  <c r="M4" i="20"/>
  <c r="M3" i="20"/>
  <c r="AE3" i="20" s="1"/>
  <c r="M8" i="20"/>
  <c r="M7" i="20"/>
  <c r="AE7" i="20" s="1"/>
  <c r="AJ2" i="22" l="1"/>
  <c r="N9" i="20"/>
  <c r="M21" i="20"/>
  <c r="M22" i="20" s="1"/>
  <c r="AJ3" i="20"/>
  <c r="AJ9" i="20" s="1"/>
  <c r="N7" i="20"/>
  <c r="AF7" i="20" s="1"/>
  <c r="AM7" i="20" s="1"/>
  <c r="N3" i="20"/>
  <c r="AF3" i="20" s="1"/>
  <c r="AL3" i="20" s="1"/>
  <c r="N4" i="20"/>
  <c r="N8" i="20"/>
  <c r="N6" i="20"/>
  <c r="N5" i="20"/>
  <c r="S9" i="20"/>
  <c r="S5" i="20"/>
  <c r="S6" i="20"/>
  <c r="S7" i="20"/>
  <c r="AK7" i="20" s="1"/>
  <c r="AK9" i="20" s="1"/>
  <c r="S8" i="20"/>
  <c r="S4" i="20"/>
  <c r="AE9" i="20"/>
  <c r="AM3" i="20" l="1"/>
  <c r="AM9" i="20" s="1"/>
  <c r="AI2" i="22"/>
  <c r="AL7" i="20"/>
  <c r="AL9" i="20" s="1"/>
  <c r="AF9" i="20"/>
  <c r="A2" i="22"/>
  <c r="AH2" i="22" l="1"/>
  <c r="A2" i="8"/>
  <c r="B2" i="8" s="1"/>
  <c r="B2" i="22" s="1"/>
  <c r="AQ2" i="9"/>
  <c r="AE2" i="9"/>
  <c r="AJ442" i="22" s="1"/>
  <c r="G2" i="9"/>
  <c r="L436" i="8" s="1"/>
  <c r="S2" i="9"/>
  <c r="AV442" i="22" l="1"/>
  <c r="C33" i="20"/>
  <c r="B33" i="20"/>
  <c r="E33" i="20" s="1"/>
  <c r="B32" i="20"/>
  <c r="E32" i="20" s="1"/>
  <c r="B34" i="20"/>
  <c r="E34" i="20" s="1"/>
  <c r="C34" i="20"/>
  <c r="F34" i="20" s="1"/>
  <c r="AG2" i="22"/>
  <c r="AV440" i="22"/>
  <c r="AV437" i="22"/>
  <c r="AV439" i="22"/>
  <c r="AV438" i="22"/>
  <c r="AV435" i="22"/>
  <c r="AV436" i="22"/>
  <c r="AJ437" i="22"/>
  <c r="AJ440" i="22"/>
  <c r="AJ438" i="22"/>
  <c r="AJ435" i="22"/>
  <c r="AJ436" i="22"/>
  <c r="AJ439" i="22"/>
  <c r="AF2" i="9"/>
  <c r="AK442" i="22" s="1"/>
  <c r="AJ437" i="8"/>
  <c r="AJ438" i="8"/>
  <c r="AJ436" i="8"/>
  <c r="AV436" i="8"/>
  <c r="AV437" i="8"/>
  <c r="AR2" i="9"/>
  <c r="AW442" i="22" s="1"/>
  <c r="AV438" i="8"/>
  <c r="X436" i="8"/>
  <c r="T2" i="9"/>
  <c r="X437" i="8"/>
  <c r="X438" i="8"/>
  <c r="L438" i="8"/>
  <c r="L446" i="8" s="1"/>
  <c r="L444" i="8"/>
  <c r="H2" i="9"/>
  <c r="L437" i="8"/>
  <c r="F33" i="20" l="1"/>
  <c r="G33" i="20" s="1"/>
  <c r="D33" i="20"/>
  <c r="AF2" i="22"/>
  <c r="AK436" i="22"/>
  <c r="AK438" i="22"/>
  <c r="AK435" i="22"/>
  <c r="AK440" i="22"/>
  <c r="AK437" i="22"/>
  <c r="AK439" i="22"/>
  <c r="AW436" i="22"/>
  <c r="AW439" i="22"/>
  <c r="AW440" i="22"/>
  <c r="AW438" i="22"/>
  <c r="AW435" i="22"/>
  <c r="AW437" i="22"/>
  <c r="Y436" i="8"/>
  <c r="Y437" i="8"/>
  <c r="Y438" i="8"/>
  <c r="U2" i="9"/>
  <c r="M436" i="8"/>
  <c r="M444" i="8" s="1"/>
  <c r="I2" i="9"/>
  <c r="M437" i="8"/>
  <c r="M438" i="8"/>
  <c r="M446" i="8" s="1"/>
  <c r="AK438" i="8"/>
  <c r="AK437" i="8"/>
  <c r="AG2" i="9"/>
  <c r="AL442" i="22" s="1"/>
  <c r="AK436" i="8"/>
  <c r="AW436" i="8"/>
  <c r="AW438" i="8"/>
  <c r="AS2" i="9"/>
  <c r="AX442" i="22" s="1"/>
  <c r="AW437" i="8"/>
  <c r="B28" i="20" l="1"/>
  <c r="H33" i="20"/>
  <c r="AE2" i="22"/>
  <c r="AT2" i="9"/>
  <c r="AX439" i="22"/>
  <c r="AX438" i="22"/>
  <c r="AX436" i="22"/>
  <c r="AX440" i="22"/>
  <c r="AX435" i="22"/>
  <c r="AX437" i="22"/>
  <c r="AL437" i="22"/>
  <c r="AL435" i="22"/>
  <c r="AL438" i="22"/>
  <c r="AL439" i="22"/>
  <c r="AL440" i="22"/>
  <c r="AL436" i="22"/>
  <c r="AL436" i="8"/>
  <c r="AH2" i="9"/>
  <c r="AM442" i="22" s="1"/>
  <c r="AL438" i="8"/>
  <c r="AL437" i="8"/>
  <c r="N437" i="8"/>
  <c r="N436" i="8"/>
  <c r="N444" i="8" s="1"/>
  <c r="J2" i="9"/>
  <c r="N438" i="8"/>
  <c r="N446" i="8" s="1"/>
  <c r="Z437" i="8"/>
  <c r="Z438" i="8"/>
  <c r="Z436" i="8"/>
  <c r="V2" i="9"/>
  <c r="AX438" i="8"/>
  <c r="AX436" i="8"/>
  <c r="AX437" i="8"/>
  <c r="AU2" i="9" l="1"/>
  <c r="AY442" i="22"/>
  <c r="D28" i="20"/>
  <c r="C28" i="20"/>
  <c r="J28" i="20"/>
  <c r="I28" i="20"/>
  <c r="H28" i="20"/>
  <c r="G28" i="20"/>
  <c r="F28" i="20"/>
  <c r="E28" i="20"/>
  <c r="AD2" i="22"/>
  <c r="AY437" i="8"/>
  <c r="AY436" i="8"/>
  <c r="AY438" i="8"/>
  <c r="AY439" i="22"/>
  <c r="AY435" i="22"/>
  <c r="AY440" i="22"/>
  <c r="AY438" i="22"/>
  <c r="AY436" i="22"/>
  <c r="AY437" i="22"/>
  <c r="AM438" i="22"/>
  <c r="AM436" i="22"/>
  <c r="AM440" i="22"/>
  <c r="AM439" i="22"/>
  <c r="AM435" i="22"/>
  <c r="AM437" i="22"/>
  <c r="AA437" i="8"/>
  <c r="AA438" i="8"/>
  <c r="AA436" i="8"/>
  <c r="W2" i="9"/>
  <c r="AM436" i="8"/>
  <c r="AM437" i="8"/>
  <c r="AI2" i="9"/>
  <c r="AN442" i="22" s="1"/>
  <c r="AM438" i="8"/>
  <c r="O436" i="8"/>
  <c r="O444" i="8" s="1"/>
  <c r="O437" i="8"/>
  <c r="O438" i="8"/>
  <c r="O446" i="8" s="1"/>
  <c r="K2" i="9"/>
  <c r="AZ437" i="8" l="1"/>
  <c r="AZ438" i="8"/>
  <c r="AZ436" i="8"/>
  <c r="K28" i="20"/>
  <c r="AZ440" i="22"/>
  <c r="AZ442" i="22"/>
  <c r="AZ437" i="22"/>
  <c r="AZ438" i="22"/>
  <c r="AZ435" i="22"/>
  <c r="AZ436" i="22"/>
  <c r="AZ439" i="22"/>
  <c r="AC2" i="22"/>
  <c r="AN435" i="22"/>
  <c r="AN438" i="22"/>
  <c r="AN437" i="22"/>
  <c r="AN439" i="22"/>
  <c r="AN436" i="22"/>
  <c r="AN440" i="22"/>
  <c r="AB438" i="8"/>
  <c r="AB436" i="8"/>
  <c r="AB437" i="8"/>
  <c r="X2" i="9"/>
  <c r="AN438" i="8"/>
  <c r="AJ2" i="9"/>
  <c r="AO442" i="22" s="1"/>
  <c r="AN436" i="8"/>
  <c r="AN437" i="8"/>
  <c r="P437" i="8"/>
  <c r="P438" i="8"/>
  <c r="P446" i="8" s="1"/>
  <c r="P436" i="8"/>
  <c r="P444" i="8" s="1"/>
  <c r="L2" i="9"/>
  <c r="AB2" i="22" l="1"/>
  <c r="AC442" i="22"/>
  <c r="AC439" i="22"/>
  <c r="AC440" i="22"/>
  <c r="AC436" i="22"/>
  <c r="AC437" i="22"/>
  <c r="AC438" i="22"/>
  <c r="AC435" i="22"/>
  <c r="AO439" i="22"/>
  <c r="AO436" i="22"/>
  <c r="AO437" i="22"/>
  <c r="AO440" i="22"/>
  <c r="AO438" i="22"/>
  <c r="AO435" i="22"/>
  <c r="AC438" i="8"/>
  <c r="AC437" i="8"/>
  <c r="AC436" i="8"/>
  <c r="Y2" i="9"/>
  <c r="AD442" i="22" s="1"/>
  <c r="Q437" i="8"/>
  <c r="M2" i="9"/>
  <c r="Q436" i="8"/>
  <c r="Q444" i="8" s="1"/>
  <c r="Q438" i="8"/>
  <c r="Q446" i="8" s="1"/>
  <c r="AO438" i="8"/>
  <c r="AO437" i="8"/>
  <c r="AO436" i="8"/>
  <c r="AK2" i="9"/>
  <c r="AP442" i="22" s="1"/>
  <c r="AA2" i="22" l="1"/>
  <c r="AB442" i="22"/>
  <c r="AB435" i="22"/>
  <c r="AB438" i="22"/>
  <c r="AB439" i="22"/>
  <c r="AB440" i="22"/>
  <c r="AB437" i="22"/>
  <c r="AB436" i="22"/>
  <c r="AP435" i="22"/>
  <c r="AP436" i="22"/>
  <c r="AP438" i="22"/>
  <c r="AP437" i="22"/>
  <c r="AP439" i="22"/>
  <c r="AP440" i="22"/>
  <c r="AD436" i="22"/>
  <c r="AD437" i="22"/>
  <c r="AD439" i="22"/>
  <c r="AD435" i="22"/>
  <c r="AD440" i="22"/>
  <c r="AD438" i="22"/>
  <c r="AP438" i="8"/>
  <c r="AP437" i="8"/>
  <c r="AL2" i="9"/>
  <c r="AQ442" i="22" s="1"/>
  <c r="AP436" i="8"/>
  <c r="AD437" i="8"/>
  <c r="AD436" i="8"/>
  <c r="Z2" i="9"/>
  <c r="AE442" i="22" s="1"/>
  <c r="AD438" i="8"/>
  <c r="N2" i="9"/>
  <c r="R436" i="8"/>
  <c r="R444" i="8" s="1"/>
  <c r="R437" i="8"/>
  <c r="R438" i="8"/>
  <c r="R446" i="8" s="1"/>
  <c r="Z2" i="22" l="1"/>
  <c r="AA442" i="22"/>
  <c r="AA437" i="22"/>
  <c r="AA440" i="22"/>
  <c r="AA438" i="22"/>
  <c r="AA439" i="22"/>
  <c r="AA435" i="22"/>
  <c r="AA436" i="22"/>
  <c r="AQ436" i="22"/>
  <c r="AQ435" i="22"/>
  <c r="AQ440" i="22"/>
  <c r="AQ439" i="22"/>
  <c r="AQ438" i="22"/>
  <c r="AQ437" i="22"/>
  <c r="AE436" i="22"/>
  <c r="AE438" i="22"/>
  <c r="AE435" i="22"/>
  <c r="AE440" i="22"/>
  <c r="AE439" i="22"/>
  <c r="AE437" i="22"/>
  <c r="AQ437" i="8"/>
  <c r="AQ436" i="8"/>
  <c r="AQ438" i="8"/>
  <c r="AM2" i="9"/>
  <c r="AR442" i="22" s="1"/>
  <c r="S438" i="8"/>
  <c r="S446" i="8" s="1"/>
  <c r="S437" i="8"/>
  <c r="S436" i="8"/>
  <c r="S444" i="8" s="1"/>
  <c r="O2" i="9"/>
  <c r="AE438" i="8"/>
  <c r="AE437" i="8"/>
  <c r="AE436" i="8"/>
  <c r="AA2" i="9"/>
  <c r="AF442" i="22" s="1"/>
  <c r="Y2" i="22" l="1"/>
  <c r="Z442" i="22"/>
  <c r="Z437" i="22"/>
  <c r="Z436" i="22"/>
  <c r="Z440" i="22"/>
  <c r="Z438" i="22"/>
  <c r="Z439" i="22"/>
  <c r="Z435" i="22"/>
  <c r="AF435" i="22"/>
  <c r="AF436" i="22"/>
  <c r="AF437" i="22"/>
  <c r="AF439" i="22"/>
  <c r="AF440" i="22"/>
  <c r="AF438" i="22"/>
  <c r="AR440" i="22"/>
  <c r="AR439" i="22"/>
  <c r="AR438" i="22"/>
  <c r="AR435" i="22"/>
  <c r="AR437" i="22"/>
  <c r="AR436" i="22"/>
  <c r="T437" i="8"/>
  <c r="T436" i="8"/>
  <c r="T444" i="8" s="1"/>
  <c r="P2" i="9"/>
  <c r="T438" i="8"/>
  <c r="T446" i="8" s="1"/>
  <c r="AF436" i="8"/>
  <c r="AF437" i="8"/>
  <c r="AF438" i="8"/>
  <c r="AB2" i="9"/>
  <c r="AG442" i="22" s="1"/>
  <c r="AR438" i="8"/>
  <c r="AR437" i="8"/>
  <c r="AR436" i="8"/>
  <c r="AN2" i="9"/>
  <c r="AS442" i="22" s="1"/>
  <c r="X2" i="22" l="1"/>
  <c r="Y442" i="22"/>
  <c r="Y439" i="22"/>
  <c r="Y436" i="22"/>
  <c r="Y438" i="22"/>
  <c r="Y435" i="22"/>
  <c r="Y440" i="22"/>
  <c r="Y437" i="22"/>
  <c r="AG438" i="22"/>
  <c r="AG435" i="22"/>
  <c r="AG436" i="22"/>
  <c r="AG439" i="22"/>
  <c r="AG437" i="22"/>
  <c r="AG440" i="22"/>
  <c r="AS438" i="22"/>
  <c r="AS440" i="22"/>
  <c r="AS436" i="22"/>
  <c r="AS437" i="22"/>
  <c r="AS439" i="22"/>
  <c r="AS435" i="22"/>
  <c r="U438" i="8"/>
  <c r="U446" i="8" s="1"/>
  <c r="Q2" i="9"/>
  <c r="U437" i="8"/>
  <c r="U436" i="8"/>
  <c r="U444" i="8" s="1"/>
  <c r="AS438" i="8"/>
  <c r="AS437" i="8"/>
  <c r="AS436" i="8"/>
  <c r="AO2" i="9"/>
  <c r="AT442" i="22" s="1"/>
  <c r="AC2" i="9"/>
  <c r="AH442" i="22" s="1"/>
  <c r="AG436" i="8"/>
  <c r="AG438" i="8"/>
  <c r="AG437" i="8"/>
  <c r="L445" i="8"/>
  <c r="M445" i="8" s="1"/>
  <c r="N445" i="8" s="1"/>
  <c r="O445" i="8" s="1"/>
  <c r="P445" i="8" s="1"/>
  <c r="Q445" i="8" s="1"/>
  <c r="R445" i="8" s="1"/>
  <c r="S445" i="8" s="1"/>
  <c r="T445" i="8" s="1"/>
  <c r="W2" i="22" l="1"/>
  <c r="X442" i="22"/>
  <c r="X439" i="22"/>
  <c r="X435" i="22"/>
  <c r="X440" i="22"/>
  <c r="X437" i="22"/>
  <c r="X436" i="22"/>
  <c r="X438" i="22"/>
  <c r="AH438" i="22"/>
  <c r="AH436" i="22"/>
  <c r="AH435" i="22"/>
  <c r="AH439" i="22"/>
  <c r="AH437" i="22"/>
  <c r="AH440" i="22"/>
  <c r="AT440" i="22"/>
  <c r="AT439" i="22"/>
  <c r="AT437" i="22"/>
  <c r="AT435" i="22"/>
  <c r="AT438" i="22"/>
  <c r="AT436" i="22"/>
  <c r="U445" i="8"/>
  <c r="R2" i="9"/>
  <c r="V438" i="8"/>
  <c r="V446" i="8" s="1"/>
  <c r="V437" i="8"/>
  <c r="V436" i="8"/>
  <c r="V444" i="8" s="1"/>
  <c r="AH438" i="8"/>
  <c r="AD2" i="9"/>
  <c r="AI442" i="22" s="1"/>
  <c r="AH436" i="8"/>
  <c r="AH437" i="8"/>
  <c r="AT437" i="8"/>
  <c r="AT438" i="8"/>
  <c r="AT436" i="8"/>
  <c r="AP2" i="9"/>
  <c r="AU442" i="22" s="1"/>
  <c r="V2" i="22" l="1"/>
  <c r="W442" i="22"/>
  <c r="W436" i="22"/>
  <c r="W435" i="22"/>
  <c r="W440" i="22"/>
  <c r="W438" i="22"/>
  <c r="W439" i="22"/>
  <c r="W437" i="22"/>
  <c r="AI437" i="22"/>
  <c r="AI436" i="22"/>
  <c r="AI438" i="22"/>
  <c r="AI439" i="22"/>
  <c r="AI440" i="22"/>
  <c r="AI435" i="22"/>
  <c r="AU440" i="22"/>
  <c r="AU436" i="22"/>
  <c r="AU439" i="22"/>
  <c r="AU435" i="22"/>
  <c r="AU437" i="22"/>
  <c r="AU438" i="22"/>
  <c r="AU436" i="8"/>
  <c r="AU438" i="8"/>
  <c r="AU437" i="8"/>
  <c r="W436" i="8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AH444" i="8" s="1"/>
  <c r="W438" i="8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AH446" i="8" s="1"/>
  <c r="W437" i="8"/>
  <c r="AI437" i="8"/>
  <c r="AI436" i="8"/>
  <c r="AI438" i="8"/>
  <c r="V445" i="8"/>
  <c r="U2" i="22" l="1"/>
  <c r="V442" i="22"/>
  <c r="V438" i="22"/>
  <c r="V440" i="22"/>
  <c r="V439" i="22"/>
  <c r="V437" i="22"/>
  <c r="V435" i="22"/>
  <c r="V436" i="22"/>
  <c r="AI444" i="8"/>
  <c r="AJ444" i="8" s="1"/>
  <c r="AK444" i="8" s="1"/>
  <c r="AL444" i="8" s="1"/>
  <c r="AM444" i="8" s="1"/>
  <c r="AN444" i="8" s="1"/>
  <c r="AO444" i="8" s="1"/>
  <c r="AP444" i="8" s="1"/>
  <c r="AQ444" i="8" s="1"/>
  <c r="AR444" i="8" s="1"/>
  <c r="AS444" i="8" s="1"/>
  <c r="AT444" i="8" s="1"/>
  <c r="AU444" i="8" s="1"/>
  <c r="AV444" i="8" s="1"/>
  <c r="AW444" i="8" s="1"/>
  <c r="AX444" i="8" s="1"/>
  <c r="AY444" i="8" s="1"/>
  <c r="AZ444" i="8" s="1"/>
  <c r="W445" i="8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AH445" i="8" s="1"/>
  <c r="AI445" i="8" s="1"/>
  <c r="AJ445" i="8" s="1"/>
  <c r="AK445" i="8" s="1"/>
  <c r="AL445" i="8" s="1"/>
  <c r="AM445" i="8" s="1"/>
  <c r="AN445" i="8" s="1"/>
  <c r="AO445" i="8" s="1"/>
  <c r="AP445" i="8" s="1"/>
  <c r="AQ445" i="8" s="1"/>
  <c r="AR445" i="8" s="1"/>
  <c r="AS445" i="8" s="1"/>
  <c r="AT445" i="8" s="1"/>
  <c r="AU445" i="8" s="1"/>
  <c r="AV445" i="8" s="1"/>
  <c r="AW445" i="8" s="1"/>
  <c r="AX445" i="8" s="1"/>
  <c r="AY445" i="8" s="1"/>
  <c r="AZ445" i="8" s="1"/>
  <c r="AI446" i="8"/>
  <c r="AJ446" i="8" s="1"/>
  <c r="AK446" i="8" s="1"/>
  <c r="AL446" i="8" s="1"/>
  <c r="AM446" i="8" s="1"/>
  <c r="AN446" i="8" s="1"/>
  <c r="AO446" i="8" s="1"/>
  <c r="AP446" i="8" s="1"/>
  <c r="AQ446" i="8" s="1"/>
  <c r="AR446" i="8" s="1"/>
  <c r="AS446" i="8" s="1"/>
  <c r="AT446" i="8" s="1"/>
  <c r="AU446" i="8" s="1"/>
  <c r="AV446" i="8" s="1"/>
  <c r="AW446" i="8" s="1"/>
  <c r="AX446" i="8" s="1"/>
  <c r="AY446" i="8" s="1"/>
  <c r="AZ446" i="8" s="1"/>
  <c r="F32" i="20"/>
  <c r="T2" i="22" l="1"/>
  <c r="U442" i="22"/>
  <c r="U437" i="22"/>
  <c r="U440" i="22"/>
  <c r="U436" i="22"/>
  <c r="U435" i="22"/>
  <c r="U439" i="22"/>
  <c r="U438" i="22"/>
  <c r="S2" i="22" l="1"/>
  <c r="T442" i="22"/>
  <c r="T436" i="22"/>
  <c r="T438" i="22"/>
  <c r="T435" i="22"/>
  <c r="T437" i="22"/>
  <c r="T440" i="22"/>
  <c r="T439" i="22"/>
  <c r="R2" i="22" l="1"/>
  <c r="S442" i="22"/>
  <c r="S437" i="22"/>
  <c r="S439" i="22"/>
  <c r="S435" i="22"/>
  <c r="S438" i="22"/>
  <c r="S436" i="22"/>
  <c r="S440" i="22"/>
  <c r="Q2" i="22" l="1"/>
  <c r="R442" i="22"/>
  <c r="R435" i="22"/>
  <c r="R440" i="22"/>
  <c r="R439" i="22"/>
  <c r="R437" i="22"/>
  <c r="R436" i="22"/>
  <c r="R438" i="22"/>
  <c r="P2" i="22" l="1"/>
  <c r="Q442" i="22"/>
  <c r="Q440" i="22"/>
  <c r="Q437" i="22"/>
  <c r="Q439" i="22"/>
  <c r="Q435" i="22"/>
  <c r="Q438" i="22"/>
  <c r="Q436" i="22"/>
  <c r="O2" i="22" l="1"/>
  <c r="P442" i="22"/>
  <c r="P438" i="22"/>
  <c r="P440" i="22"/>
  <c r="P436" i="22"/>
  <c r="P439" i="22"/>
  <c r="P435" i="22"/>
  <c r="P437" i="22"/>
  <c r="N2" i="22" l="1"/>
  <c r="O442" i="22"/>
  <c r="O437" i="22"/>
  <c r="O440" i="22"/>
  <c r="O436" i="22"/>
  <c r="O435" i="22"/>
  <c r="O438" i="22"/>
  <c r="O439" i="22"/>
  <c r="M2" i="22" l="1"/>
  <c r="N442" i="22"/>
  <c r="N437" i="22"/>
  <c r="N435" i="22"/>
  <c r="N436" i="22"/>
  <c r="N440" i="22"/>
  <c r="N438" i="22"/>
  <c r="N439" i="22"/>
  <c r="L2" i="22" l="1"/>
  <c r="L442" i="22" s="1"/>
  <c r="M442" i="22"/>
  <c r="M439" i="22"/>
  <c r="M438" i="22"/>
  <c r="M435" i="22"/>
  <c r="M437" i="22"/>
  <c r="M440" i="22"/>
  <c r="M436" i="22"/>
  <c r="L435" i="22" l="1"/>
  <c r="L438" i="22"/>
  <c r="L440" i="22"/>
  <c r="L437" i="22"/>
  <c r="L439" i="22"/>
  <c r="L436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4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 2026 года кефир выделен в отдельную категорию от кисломолочной продукции. В качестве веса кисломолочной продукции с 2026 года нужно сложить вес кисломолочной продукции и кефира</t>
        </r>
      </text>
    </comment>
    <comment ref="B99" authorId="0" shapeId="0" xr:uid="{9E3E3A01-9BAC-4F30-B941-CECB925F505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Вода минеральная и питьевая в 2026 году была разделена на воду минеральную и воду питьеву (в 2 категории)</t>
        </r>
      </text>
    </comment>
    <comment ref="C99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Вода минеральная и питьевая в 2026 году была разделена на воду минеральную и воду питьеву (в 2 категории)</t>
        </r>
      </text>
    </comment>
    <comment ref="C32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 2025 году были отдельные категории: Аскофен-П и Цитрамон. В 2023-2024 и 2026 гг Аскофен-П внутри категории Цитрамон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99" authorId="0" shapeId="0" xr:uid="{A5FD3440-9310-4EEA-A10E-B25AF4FAC70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Вода минеральная и питьевая в 2026 году была разделена на воду минеральную и воду питьеву (в 2 категории)</t>
        </r>
      </text>
    </comment>
    <comment ref="E477" authorId="0" shapeId="0" xr:uid="{171AE213-CA5F-4AA7-BB03-6C1B44C8015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Не вся зелень по 10%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X396" authorId="0" shapeId="0" xr:uid="{A1B7E86B-DE6B-432E-8B13-E685B15DD75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Поездка в Китай, поездка</t>
        </r>
      </text>
    </comment>
  </commentList>
</comments>
</file>

<file path=xl/sharedStrings.xml><?xml version="1.0" encoding="utf-8"?>
<sst xmlns="http://schemas.openxmlformats.org/spreadsheetml/2006/main" count="12389" uniqueCount="2015">
  <si>
    <t>Говядина (кроме бескостного мяса), кг</t>
  </si>
  <si>
    <t>Говядина бескостная, кг</t>
  </si>
  <si>
    <t>Свинина (кроме бескостного мяса), кг</t>
  </si>
  <si>
    <t>Свинина бескостная, кг</t>
  </si>
  <si>
    <t>Баранина (кроме бескостного мяса), кг</t>
  </si>
  <si>
    <t>Куры охлажденные и мороженые, кг</t>
  </si>
  <si>
    <t>Окорочка куриные, кг</t>
  </si>
  <si>
    <t>Мясо индейки, кг</t>
  </si>
  <si>
    <t>Печень говяжья, свиная, кг</t>
  </si>
  <si>
    <t>Фарш мясной, кг</t>
  </si>
  <si>
    <t>Пельмени, манты, равиоли, кг</t>
  </si>
  <si>
    <t>Сосиски, сардельки, кг</t>
  </si>
  <si>
    <t>Колбаса полукопченая и варено-копченая, кг</t>
  </si>
  <si>
    <t>Колбаса сырокопченая, кг</t>
  </si>
  <si>
    <t>Колбаса вареная, кг</t>
  </si>
  <si>
    <t>Мясокопчености, кг</t>
  </si>
  <si>
    <t>Кулинарные изделия из птицы, кг</t>
  </si>
  <si>
    <t>Консервы мясные, кг</t>
  </si>
  <si>
    <t>Консервы мясные для детского питания, кг</t>
  </si>
  <si>
    <t>Рыба живая и охлажденная, кг</t>
  </si>
  <si>
    <t>Рыба соленая, маринованная, копченая, кг</t>
  </si>
  <si>
    <t>Соленые и копченые деликатесные продукты из рыбы, кг</t>
  </si>
  <si>
    <t>Икра лососевых рыб, отечественная, кг</t>
  </si>
  <si>
    <t>Рыба мороженая разделанная (кроме лососевых пород), кг</t>
  </si>
  <si>
    <t>Рыба охлажденная и мороженая разделанная лососевых пород, кг</t>
  </si>
  <si>
    <t>Рыба мороженая неразделанная, кг</t>
  </si>
  <si>
    <t>Филе рыбное, кг</t>
  </si>
  <si>
    <t>Креветки мороженые неразделанные, кг</t>
  </si>
  <si>
    <t>Кальмары мороженые, кг</t>
  </si>
  <si>
    <t>Кальмары мороженые,кг</t>
  </si>
  <si>
    <t>Сельдь соленая, кг</t>
  </si>
  <si>
    <t>Филе сельди соленое, кг</t>
  </si>
  <si>
    <t>Консервы рыбные натуральные и с добавлением масла, кг</t>
  </si>
  <si>
    <t>Консервы рыбные в томатном соусе, кг</t>
  </si>
  <si>
    <t>Масло сливочное, кг</t>
  </si>
  <si>
    <t>Масло подсолнечное, л</t>
  </si>
  <si>
    <t>Масло оливковое, л</t>
  </si>
  <si>
    <t>Маргарин, кг</t>
  </si>
  <si>
    <t>Молоко питьевое цельное пастеризованное 2,5-3,2% жирности, л</t>
  </si>
  <si>
    <t>Молоко питьевое цельное ультрапастеризованное 2,5-3,2% жирности, л</t>
  </si>
  <si>
    <t>Молоко питьевое цельное пастеризованное более 3,2% жирности, л</t>
  </si>
  <si>
    <t>Сметана, кг</t>
  </si>
  <si>
    <t>Кисломолочные продукты, кг</t>
  </si>
  <si>
    <t>Йогурт, кг</t>
  </si>
  <si>
    <t>Сливки питьевые, л</t>
  </si>
  <si>
    <t>Творог, кг</t>
  </si>
  <si>
    <t>Сырки творожные, глазированные шоколадом, кг</t>
  </si>
  <si>
    <t>Молоко сгущенное с сахаром, кг</t>
  </si>
  <si>
    <t>Молоко для детей, л</t>
  </si>
  <si>
    <t>Творожок детский, кг</t>
  </si>
  <si>
    <t>Смеси сухие молочные для детского питания, кг</t>
  </si>
  <si>
    <t>Национальные сыры и брынза, кг</t>
  </si>
  <si>
    <t>Овощи натуральные консервированные, маринованные, кг</t>
  </si>
  <si>
    <t>Горошек зеленый консервированный, кг</t>
  </si>
  <si>
    <t>Консервы овощные для детского питания, кг</t>
  </si>
  <si>
    <t>Консервы томатные, кг</t>
  </si>
  <si>
    <t>Соки фруктовые, л</t>
  </si>
  <si>
    <t>Консервы фруктово-ягодные для детского питания, кг</t>
  </si>
  <si>
    <t>Зефир, пастила, кг</t>
  </si>
  <si>
    <t>Карамель, кг</t>
  </si>
  <si>
    <t>Шоколад, кг</t>
  </si>
  <si>
    <t>Конфеты мягкие, глазированные шоколадом, кг</t>
  </si>
  <si>
    <t>Конфеты шоколадные натуральные и с добавками, кг</t>
  </si>
  <si>
    <t>Жевательная резинка, упаковка</t>
  </si>
  <si>
    <t>Печенье, кг</t>
  </si>
  <si>
    <t>Пряники, кг</t>
  </si>
  <si>
    <t>Кексы, рулеты, кг</t>
  </si>
  <si>
    <t>Торты, кг</t>
  </si>
  <si>
    <t>Варенье, джем, повидло, кг</t>
  </si>
  <si>
    <t>Мёд пчелиный натуральный, кг</t>
  </si>
  <si>
    <t>Кофе натуральный растворимый, кг</t>
  </si>
  <si>
    <t>Кофе натуральный в зернах и молотый, кг</t>
  </si>
  <si>
    <t>Чай черный байховый, кг</t>
  </si>
  <si>
    <t>Чай черный байховый пакетированный, 25 пакетиков</t>
  </si>
  <si>
    <t>Чай зеленый, кг</t>
  </si>
  <si>
    <t>Какао, кг</t>
  </si>
  <si>
    <t>Майонез, кг</t>
  </si>
  <si>
    <t>Кетчуп, кг</t>
  </si>
  <si>
    <t>Соль поваренная пищевая, кг</t>
  </si>
  <si>
    <t>Сухие приправы, специи, кг</t>
  </si>
  <si>
    <t>Сухие супы в пакетах, кг</t>
  </si>
  <si>
    <t>Мука пшеничная, кг</t>
  </si>
  <si>
    <t>Хлеб из ржаной муки и из смеси муки ржаной и пшеничной, кг</t>
  </si>
  <si>
    <t>Хлеб и булочные изделия из пшеничной муки различных сортов,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</si>
  <si>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</si>
  <si>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</si>
  <si>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</si>
  <si>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Крупа манная, кг</t>
  </si>
  <si>
    <t>Горох и фасоль, кг</t>
  </si>
  <si>
    <t>Крупы овсяная и перловая, кг</t>
  </si>
  <si>
    <t>Овсяные хлопья "Геркулес", кг</t>
  </si>
  <si>
    <t>Вермишель, кг</t>
  </si>
  <si>
    <t>Макаронные изделия из пшеничной муки высшего сорта, кг</t>
  </si>
  <si>
    <t>Овощи замороженные, кг</t>
  </si>
  <si>
    <t>Сухофрукты, кг</t>
  </si>
  <si>
    <t>Орехи, кг</t>
  </si>
  <si>
    <t>Ягоды замороженные, кг</t>
  </si>
  <si>
    <t>Пиво, л</t>
  </si>
  <si>
    <t>Вода минеральная и питьевая, л</t>
  </si>
  <si>
    <t>Напитки газированные, л</t>
  </si>
  <si>
    <t>Мороженое сливочное, кг</t>
  </si>
  <si>
    <t>Кофе в организациях быстрого обслуживания, 200 г</t>
  </si>
  <si>
    <t>Продукция предприятий общественного питания быстрого обслуживания, шт.</t>
  </si>
  <si>
    <t>Обед в столовой, кафе, закусочной (кроме столовой в организации), на 1 человека</t>
  </si>
  <si>
    <t>Обед в ресторане, на 1 человека</t>
  </si>
  <si>
    <t>Ужин в ресторане, на 1 человека</t>
  </si>
  <si>
    <t>Ткани хлопчатобумажные бельевые, м</t>
  </si>
  <si>
    <t>Ткань костюмная шерстяная и полушерстяная, м</t>
  </si>
  <si>
    <t>Ткань платьевая из искусственного или синтетического шелка, м</t>
  </si>
  <si>
    <t>Ткани декоративные для изготовления штор и занавесей, м</t>
  </si>
  <si>
    <t>Полотенце личное, шт.</t>
  </si>
  <si>
    <t>Полотенце кухонное, шт.</t>
  </si>
  <si>
    <t>Куртка мужская с верхом из плащевых тканей утепленная, шт.</t>
  </si>
  <si>
    <t>Куртка мужская без утеплителя (ветровка), шт.</t>
  </si>
  <si>
    <t>Куртка мужская из натуральной кожи, шт.</t>
  </si>
  <si>
    <t>Костюм-двойка мужской из шерстяных, полушерстяных или смесовых  тканей, шт.</t>
  </si>
  <si>
    <t>Брюки мужские из полушерстяных или смесовых тканей, шт.</t>
  </si>
  <si>
    <t>Брюки мужские из джинсовой ткани (джинсы), шт.</t>
  </si>
  <si>
    <t>Рубашка верхняя мужская из хлопчатобумажных или смесовых тканей, шт.</t>
  </si>
  <si>
    <t>Пальто женское демисезонное из шерстяных или полушерстяных тканей, шт.</t>
  </si>
  <si>
    <t>Пальто (полупальто) женское с верхом из плащевых тканей, шт.</t>
  </si>
  <si>
    <t>Куртка женская без утеплителя (ветровка), шт.</t>
  </si>
  <si>
    <t>Платье (платье-костюм) женское из полушерстяных или смесовых тканей, шт.</t>
  </si>
  <si>
    <t>Платье (платье-костюм) женское из хлопчатобумажных или смесовых тканей, шт.</t>
  </si>
  <si>
    <t>Пиджак, жакет женский из шерстяных, полушерстяных или смесовых тканей, шт.</t>
  </si>
  <si>
    <t>Брюки женские из полушерстяных или смесовых тканей, шт.</t>
  </si>
  <si>
    <t>Брюки женские из джинсовой ткани (джинсы), шт.</t>
  </si>
  <si>
    <t>Юбка женская из полушерстяных или смесовых тканей, шт.</t>
  </si>
  <si>
    <t>Блузка женская, шт.</t>
  </si>
  <si>
    <t>Халат женский, шт.</t>
  </si>
  <si>
    <t>Сорочка ночная женская, шт.</t>
  </si>
  <si>
    <t>Куртка для детей школьного возраста с верхом из плащевых тканей утепленная, шт.</t>
  </si>
  <si>
    <t>Брюки для детей школьного возраста из полушерстяных тканей, шт.</t>
  </si>
  <si>
    <t>Брюки для детей школьного возраста из джинсовой ткани, шт.</t>
  </si>
  <si>
    <t>Рубашка верхняя для мальчиков школьного возраста, шт.</t>
  </si>
  <si>
    <t>Платье (платье-костюм, сарафан) для девочек школьного возраста из полушерстяных, смесовых  тканей, шт.</t>
  </si>
  <si>
    <t>Блузка для девочек школьного возраста, шт.</t>
  </si>
  <si>
    <t>Юбка для девочек школьного возраста из полушерстяных тканей, шт.</t>
  </si>
  <si>
    <t>Куртка для детей дошкольного возраста с верхом из плащевых тканей утепленная, шт.</t>
  </si>
  <si>
    <t>Комбинезон (костюм) утепленный для детей дошкольного возраста, шт.</t>
  </si>
  <si>
    <t>Рубашка верхняя для мальчиков дошкольного возраста, шт.</t>
  </si>
  <si>
    <t>Платье (сарафан) летнее для девочек дошкольного возраста, шт.</t>
  </si>
  <si>
    <t>Комбинезон утепленный для детей до одного года, шт.</t>
  </si>
  <si>
    <t>Пеленки для новорожденных, шт.</t>
  </si>
  <si>
    <t>Ползунки из хлопчатобумажного трикотажного полотна, шт.</t>
  </si>
  <si>
    <t>Белье для новорожденных и детей ясельного возраста, шт.</t>
  </si>
  <si>
    <t>Комплект постельного белья из хлопчатобумажной ткани, комплект</t>
  </si>
  <si>
    <t>Одеяло стеганое, шт.</t>
  </si>
  <si>
    <t>Подушка, шт.</t>
  </si>
  <si>
    <t>Джемпер мужской, шт.</t>
  </si>
  <si>
    <t>Джемпер женский, шт.</t>
  </si>
  <si>
    <t>Джемпер для детей школьного возраста, шт.</t>
  </si>
  <si>
    <t>Костюм спортивный для взрослых, шт.</t>
  </si>
  <si>
    <t>Костюм спортивный для детей школьного возраста, шт.</t>
  </si>
  <si>
    <t>Костюм трикотажный для детей ясельного возраста, шт.</t>
  </si>
  <si>
    <t>Трикотажный головной убор для взрослых, шт.</t>
  </si>
  <si>
    <t>Трикотажная шапочка детская, шт.</t>
  </si>
  <si>
    <t>Варежки (перчатки) детские, пара</t>
  </si>
  <si>
    <t>Перчатки трикотажные женские, пара</t>
  </si>
  <si>
    <t>Шарф для взрослых, шт.</t>
  </si>
  <si>
    <t>Майка, футболка мужская бельевая, шт.</t>
  </si>
  <si>
    <t>Трусы мужские, шт.</t>
  </si>
  <si>
    <t>Майка, футболка женская бельевая, шт.</t>
  </si>
  <si>
    <t>Трусы женские, шт.</t>
  </si>
  <si>
    <t>Футболка детская, шт.</t>
  </si>
  <si>
    <t>Трусы детские, шт.</t>
  </si>
  <si>
    <t>Носки мужские, пара</t>
  </si>
  <si>
    <t>Носки, гольфы женские, пара</t>
  </si>
  <si>
    <t>Колготки женские эластичные, шт.</t>
  </si>
  <si>
    <t>Колготки детские, шт.</t>
  </si>
  <si>
    <t>Носки, гольфы детские, пара</t>
  </si>
  <si>
    <t>Полуботинки, туфли мужские с верхом из натуральной кожи, пара</t>
  </si>
  <si>
    <t>Полуботинки мужские с верхом из искусственной кожи, пара</t>
  </si>
  <si>
    <t>Сапоги женские демисезонные с верхом из натуральной кожи, пара</t>
  </si>
  <si>
    <t>Туфли женские закрытые, пара</t>
  </si>
  <si>
    <t>Туфли женские летние, босоножки, пара</t>
  </si>
  <si>
    <t>Туфли женские модельные с верхом из натуральной кожи, пара</t>
  </si>
  <si>
    <t>Ботинки, полуботинки для детей школьного возраста, пара</t>
  </si>
  <si>
    <t>Ботинки, полуботинки для детей дошкольного возраста, пара</t>
  </si>
  <si>
    <t>Туфли детские летние (сандалеты), пара</t>
  </si>
  <si>
    <t>Кроссовые туфли для детей, пара</t>
  </si>
  <si>
    <t>Обувь домашняя с текстильным верхом для взрослых, пара</t>
  </si>
  <si>
    <t>Обувь домашняя с текстильным верхом для детей, пара</t>
  </si>
  <si>
    <t>Кроссовые туфли для взрослых, пара</t>
  </si>
  <si>
    <t>Сапоги цельнорезиновые для детей, пара</t>
  </si>
  <si>
    <t>Сапоги цельнорезиновые для взрослых, пара</t>
  </si>
  <si>
    <t>Мыло хозяйственное, 200 г</t>
  </si>
  <si>
    <t>Порошок стиральный, кг</t>
  </si>
  <si>
    <t>Жидкие чистящие и моющие средства, л</t>
  </si>
  <si>
    <t>Мыло туалетное, 100 г</t>
  </si>
  <si>
    <t>Туалетная вода, 100 мл</t>
  </si>
  <si>
    <t>Шампунь, 250 мл</t>
  </si>
  <si>
    <t>Гель для душа, 250 мл</t>
  </si>
  <si>
    <t>Мыло туалетное жидкое, 250 мл</t>
  </si>
  <si>
    <t>Дезодорант, 50 мл</t>
  </si>
  <si>
    <t>Крем для лица, 100 г (100 мл)</t>
  </si>
  <si>
    <t>Крем для рук, 100 г (100 мл)</t>
  </si>
  <si>
    <t>Крем детский, 100 г (100 мл)</t>
  </si>
  <si>
    <t>Тушь для ресниц, шт.</t>
  </si>
  <si>
    <t>Краска для волос, шт.</t>
  </si>
  <si>
    <t>Паста зубная, 100 г (100 мл)</t>
  </si>
  <si>
    <t>Пена для бритья, 200 мл</t>
  </si>
  <si>
    <t>Бюстгальтер, шт.</t>
  </si>
  <si>
    <t>Сумка женская, шт.</t>
  </si>
  <si>
    <t>Рюкзак для взрослых, шт.</t>
  </si>
  <si>
    <t>Ранец, рюкзак для школьников, шт.</t>
  </si>
  <si>
    <t>Чемодан, шт.</t>
  </si>
  <si>
    <t>Коляска для новорожденного, шт.</t>
  </si>
  <si>
    <t>Зонт, шт.</t>
  </si>
  <si>
    <t>Тюль, полотно гардинное, м</t>
  </si>
  <si>
    <t>Перчатки из натуральной кожи, пара</t>
  </si>
  <si>
    <t>Ремень мужской, шт.</t>
  </si>
  <si>
    <t>Щетка зубная, шт.</t>
  </si>
  <si>
    <t>Бритвенные станки одноразовые, шт.</t>
  </si>
  <si>
    <t>Нитки швейные, катушка</t>
  </si>
  <si>
    <t>Спички, коробок</t>
  </si>
  <si>
    <t>Шкаф для платья и белья, шт.</t>
  </si>
  <si>
    <t>Стол обеденный, шт.</t>
  </si>
  <si>
    <t>Диван-кровать, шт.</t>
  </si>
  <si>
    <t>Кресло мягкое, шт.</t>
  </si>
  <si>
    <t>Матрас для взрослых, шт.</t>
  </si>
  <si>
    <t>Матрас детский, шт.</t>
  </si>
  <si>
    <t>Шкаф-вешалка для прихожей, шт.</t>
  </si>
  <si>
    <t>Шкаф навесной кухонный (полка), шт.</t>
  </si>
  <si>
    <t>Стол рабочий кухонный, шт.</t>
  </si>
  <si>
    <t>Стул с мягким сиденьем, шт.</t>
  </si>
  <si>
    <t>Табурет для кухни, шт.</t>
  </si>
  <si>
    <t>Зеркало навесное для ванной комнаты, шт.</t>
  </si>
  <si>
    <t>Набор корпусной мебели, комплект</t>
  </si>
  <si>
    <t>Кровать для новорожденных,шт.</t>
  </si>
  <si>
    <t>Ковер, ковровое покрытие (палас) синтетический, м2</t>
  </si>
  <si>
    <t>Кастрюля, шт.</t>
  </si>
  <si>
    <t>Чайник, шт.</t>
  </si>
  <si>
    <t>Сковорода, шт.</t>
  </si>
  <si>
    <t>Комплект столовых приборов, комплект на 1 человека</t>
  </si>
  <si>
    <t>Рюмка, фужер из простого стекла, шт.</t>
  </si>
  <si>
    <t>Тарелка обеденная, шт.</t>
  </si>
  <si>
    <t>Кружка, чашка чайная с блюдцем, шт.</t>
  </si>
  <si>
    <t>Часы наручные, шт.</t>
  </si>
  <si>
    <t>Холодильник двухкамерный, шт.</t>
  </si>
  <si>
    <t>Машина стиральная автоматическая, шт.</t>
  </si>
  <si>
    <t>Электропылесос напольный, шт.</t>
  </si>
  <si>
    <t>Робот-пылесос, шт.</t>
  </si>
  <si>
    <t>Печь микроволновая, шт.</t>
  </si>
  <si>
    <t>Плита бытовая, шт.</t>
  </si>
  <si>
    <t>Электрочайник, шт.</t>
  </si>
  <si>
    <t>Миксер, блендер, шт.</t>
  </si>
  <si>
    <t>Электроутюг, шт.</t>
  </si>
  <si>
    <t>Светильник потолочный, шт.</t>
  </si>
  <si>
    <t>Лампа электрическая осветительная, шт.</t>
  </si>
  <si>
    <t>Лампа энергосберегающая, шт.</t>
  </si>
  <si>
    <t>Лампа светодиодная, шт.</t>
  </si>
  <si>
    <t>Батарейки электрические типа АА, шт.</t>
  </si>
  <si>
    <t>Дрель электрическая, шт.</t>
  </si>
  <si>
    <t>Триммер, шт.</t>
  </si>
  <si>
    <t>Тетрадь школьная, шт.</t>
  </si>
  <si>
    <t>Альбом для рисования, шт.</t>
  </si>
  <si>
    <t>Бумага офисная, упаковка 500 листов</t>
  </si>
  <si>
    <t>Бумага туалетная, рулон</t>
  </si>
  <si>
    <t>Подгузники детские бумажные, 10 шт.</t>
  </si>
  <si>
    <t>Салфетки влажные, упаковка 20 шт.</t>
  </si>
  <si>
    <t>Бумажные столовые салфетки, упаковка 100 шт.</t>
  </si>
  <si>
    <t>Бумажные носовые платки, упаковка 10 шт.</t>
  </si>
  <si>
    <t>Прокладки женские гигиенические, 10 шт.</t>
  </si>
  <si>
    <t>Авторучка шариковая, шт.</t>
  </si>
  <si>
    <t>Карандаш чернографитный, шт.</t>
  </si>
  <si>
    <t>Набор фломастеров, набор</t>
  </si>
  <si>
    <t>Газета в розницу, шт.</t>
  </si>
  <si>
    <t>Книга художественная, шт.</t>
  </si>
  <si>
    <t>Учебник, учебное пособие, дидактический материал для общеобразовательной школы, шт.</t>
  </si>
  <si>
    <t>Велосипед дорожный для взрослых, шт.</t>
  </si>
  <si>
    <t>Велосипед для дошкольников, шт.</t>
  </si>
  <si>
    <t>Мотоцикл без коляски, скутер, шт.</t>
  </si>
  <si>
    <t>Телевизор, шт.</t>
  </si>
  <si>
    <t>Флеш-накопитель USB, шт.</t>
  </si>
  <si>
    <t>Монитор для настольного компьютера, шт.</t>
  </si>
  <si>
    <t>Компьютер персональный переносной (ноутбук), шт.</t>
  </si>
  <si>
    <t>Компьютер планшетный, шт.</t>
  </si>
  <si>
    <t>Моноблок, шт.</t>
  </si>
  <si>
    <t>Смартфон, шт.</t>
  </si>
  <si>
    <t>Наушники беспроводные, шт.</t>
  </si>
  <si>
    <t>Смарт-часы, шт.</t>
  </si>
  <si>
    <t>Игрушки пластмассовые для детей ясельного возраста, шт.</t>
  </si>
  <si>
    <t>Игрушки мягкие, шт.</t>
  </si>
  <si>
    <t>Конструктор детский пластмассовый, набор</t>
  </si>
  <si>
    <t>Фотоаппарат, шт.</t>
  </si>
  <si>
    <t>Мяч спортивный, шт.</t>
  </si>
  <si>
    <t>Коньки, пара</t>
  </si>
  <si>
    <t>Доска обрезная, м3</t>
  </si>
  <si>
    <t>Плиты древесностружечные, ориентированно-стружечные, м2</t>
  </si>
  <si>
    <t>Цемент тарированный, 50 кг</t>
  </si>
  <si>
    <t>Еврошифер, 10 м2</t>
  </si>
  <si>
    <t>Гипсокартон, м2</t>
  </si>
  <si>
    <t>Стекло оконное листовое, м2</t>
  </si>
  <si>
    <t>Кирпич, 1000 шт.</t>
  </si>
  <si>
    <t>Рубероид, 10 м</t>
  </si>
  <si>
    <t>Металлочерепица, м2</t>
  </si>
  <si>
    <t>Ламинат, м2</t>
  </si>
  <si>
    <t>Линолеум, м2</t>
  </si>
  <si>
    <t>Плитка керамическая, облицовочная для внутренних работ, м2</t>
  </si>
  <si>
    <t>Краски масляные, эмали, кг</t>
  </si>
  <si>
    <t>Обои виниловые, 10 м</t>
  </si>
  <si>
    <t>Мойка для кухни, шт.</t>
  </si>
  <si>
    <t>Кольцо обручальное золотое, грамм</t>
  </si>
  <si>
    <t>Легковой автомобиль отечественный новый, шт.</t>
  </si>
  <si>
    <t>Легковой автомобиль иностранной марки новый, шт.</t>
  </si>
  <si>
    <t>Легковой автомобиль импортный подержанный, шт.</t>
  </si>
  <si>
    <t>Шины для легкового автомобиля, шт.</t>
  </si>
  <si>
    <t>Кресло детское автомобильное, шт.</t>
  </si>
  <si>
    <t>Корригирующие очки, шт.</t>
  </si>
  <si>
    <t>Термометр медицинский электронный стандартный,шт.</t>
  </si>
  <si>
    <t>Аппарат для измерения артериального давления электронный, шт.</t>
  </si>
  <si>
    <t>Шприцы одноразовые, шт.</t>
  </si>
  <si>
    <t>Соска (пустышка) детская, шт.</t>
  </si>
  <si>
    <t>Бутылочка для кормления, шт.</t>
  </si>
  <si>
    <t>Антисептик для рук, 100 мл</t>
  </si>
  <si>
    <t>Термометр медицинский безртутный (галинстановый), шт.</t>
  </si>
  <si>
    <t>Меновазин, 40 мл</t>
  </si>
  <si>
    <t>Метамизол натрия (Анальгин отечественный), 10 таблеток</t>
  </si>
  <si>
    <t>Пенталгин, 24 таблетки</t>
  </si>
  <si>
    <t>Спазмалгон, 10 таблеток</t>
  </si>
  <si>
    <t>Цитрамон, 10 таблеток</t>
  </si>
  <si>
    <t>Кеторол Экспресс, 10 таблеток</t>
  </si>
  <si>
    <t>Нимесулид, 10 таблеток</t>
  </si>
  <si>
    <t>Активированный уголь, 10 таблеток</t>
  </si>
  <si>
    <t>Мукалтин, 10 таблеток</t>
  </si>
  <si>
    <t>Нафазолин, 0,1%, 15 мл</t>
  </si>
  <si>
    <t>Ренгалин, 20 таблеток</t>
  </si>
  <si>
    <t>Йод, 10 мл</t>
  </si>
  <si>
    <t>Левомеколь, мазь, 40 г</t>
  </si>
  <si>
    <t>Мирамистин, 0,01%, 150 мл</t>
  </si>
  <si>
    <t>Валерианы экстракт, 10 таблеток</t>
  </si>
  <si>
    <t>Валидол, 10 таблеток</t>
  </si>
  <si>
    <t>Валосердин, 25 мл</t>
  </si>
  <si>
    <t>Корвалол, 25 мл</t>
  </si>
  <si>
    <t>Кардиомагнил, 100 таблеток</t>
  </si>
  <si>
    <t>Троксерутин, 2% гель, 40 г</t>
  </si>
  <si>
    <t>Таурин, 4%, 5 мл</t>
  </si>
  <si>
    <t>Таурин, 4%, 5мл</t>
  </si>
  <si>
    <t>Метилурацил, 10 % мазь, 25 г</t>
  </si>
  <si>
    <t>Метилурацил, 10% мазь, 25 г</t>
  </si>
  <si>
    <t>Бинт, шт.</t>
  </si>
  <si>
    <t>Вата, 100 г</t>
  </si>
  <si>
    <t>Свежесрезанные цветы, шт.</t>
  </si>
  <si>
    <t>Земля для растений, л</t>
  </si>
  <si>
    <t>Лопата садовая, шт.</t>
  </si>
  <si>
    <t>Сухие корма для домашних животных, кг</t>
  </si>
  <si>
    <t>Постановка набоек, пара</t>
  </si>
  <si>
    <t>Ремонт брюк из всех видов тканей, один вид работы</t>
  </si>
  <si>
    <t>Ремонт телевизоров, один вид работ</t>
  </si>
  <si>
    <t>Ремонт холодильников всех марок, один вид работы</t>
  </si>
  <si>
    <t>Регулировка развала-схождения колес легкового автомобиля, один вид работы</t>
  </si>
  <si>
    <t>Шиномонтаж колес легкового автомобиля, услуга</t>
  </si>
  <si>
    <t>Мойка легкового автомобиля, услуга</t>
  </si>
  <si>
    <t>Химчистка мужского костюма, шт.</t>
  </si>
  <si>
    <t>Стирка и глажение белья прямого, кг</t>
  </si>
  <si>
    <t>Выполнение обойных работ, 10 м2</t>
  </si>
  <si>
    <t>Выполнение работ по облицовке кафельной плиткой, м2</t>
  </si>
  <si>
    <t>Установка пластиковых окон, м2</t>
  </si>
  <si>
    <t>Установка натяжного потолка, м2</t>
  </si>
  <si>
    <t>Изготовление фотографий для документов, 4 шт.</t>
  </si>
  <si>
    <t>Печать цветных фотографий, шт.</t>
  </si>
  <si>
    <t>Помывка в бане в общем отделении, билет</t>
  </si>
  <si>
    <t>Стрижка модельная в женском зале, стрижка</t>
  </si>
  <si>
    <t>Стрижка модельная в мужском зале, стрижка</t>
  </si>
  <si>
    <t>Маникюр, услуга</t>
  </si>
  <si>
    <t>Маникюр,услуга</t>
  </si>
  <si>
    <t>Изготовление гроба, шт.</t>
  </si>
  <si>
    <t>Услуги организатора проведения торжеств, услуга</t>
  </si>
  <si>
    <t>Услуги по воспитанию детей, предоставляемые наемным персоналом, час</t>
  </si>
  <si>
    <t>Услуги по воспитанию детей, предоставляемые наемным персоналом,час</t>
  </si>
  <si>
    <t>Проезд в междугороднем автобусе, в расчете на 50 км пути</t>
  </si>
  <si>
    <t>Проезд в маршрутном такси, поездка</t>
  </si>
  <si>
    <t>Проезд в такси, в расчете на 1 км пути</t>
  </si>
  <si>
    <t>Услуги аренды автомобилей, час</t>
  </si>
  <si>
    <t>Предоставление местного телефонного соединения при повременной системе оплаты услуг связи, минута</t>
  </si>
  <si>
    <t>Абонентская плата за телевизионную антенну, месяц</t>
  </si>
  <si>
    <t>Абонентская плата за пакет услуг сотовой связи, месяц</t>
  </si>
  <si>
    <t>Абонентская плата за пакет услуг сотовой связи,месяц</t>
  </si>
  <si>
    <t>Абонентская плата за доступ к сети Интернет, месяц</t>
  </si>
  <si>
    <t>Подписка на онлайн-видеосервисы, месяц</t>
  </si>
  <si>
    <t>Аренда однокомнатной квартиры у частных лиц, месяц</t>
  </si>
  <si>
    <t>Аренда двухкомнатной квартиры у частных лиц, месяц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</si>
  <si>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</si>
  <si>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</si>
  <si>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</si>
  <si>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</si>
  <si>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</si>
  <si>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Проживание в студенческом общежитии, месяц</t>
  </si>
  <si>
    <t>Посещение детского ясли-сада, день</t>
  </si>
  <si>
    <t>Обучение в негосударственных общеобразовательных организациях, месяц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</si>
  <si>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</si>
  <si>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Обучение в образовательных организациях среднего профессионального образования, семестр</t>
  </si>
  <si>
    <t>Занятия на курсах иностранных языков, академический час</t>
  </si>
  <si>
    <t>Занятия на курсах профессионального обучения, академический час</t>
  </si>
  <si>
    <t>Начальный курс обучения вождению легкового автомобиля, курс</t>
  </si>
  <si>
    <t>Кинотеатры, билет</t>
  </si>
  <si>
    <t>Театры, билет</t>
  </si>
  <si>
    <t>Музеи и выставки, билет</t>
  </si>
  <si>
    <t>Поездка на отдых в Турцию, поездка</t>
  </si>
  <si>
    <t>Поездка на отдых в ОАЭ, поездка</t>
  </si>
  <si>
    <t>Поездка на отдых в Египет, поездка</t>
  </si>
  <si>
    <t>Поездка в Беларусь, поездка</t>
  </si>
  <si>
    <t>Поездки в страны Закавказья, поездка</t>
  </si>
  <si>
    <t>Поездки в отдельные страны Средней Азии, поездка</t>
  </si>
  <si>
    <t>Поездки в отдельные страны Юго-Восточной Азии, поездка</t>
  </si>
  <si>
    <t>Экскурсия автобусная, час</t>
  </si>
  <si>
    <t>Экскурсионные туры по России, поездка</t>
  </si>
  <si>
    <t>Поездка на отдых на Черноморское побережье России, поездка</t>
  </si>
  <si>
    <t>Санаторий, день</t>
  </si>
  <si>
    <t>Дом отдыха, пансионат, день</t>
  </si>
  <si>
    <t>Первичный консультативный прием у врача специалиста, посещение</t>
  </si>
  <si>
    <t>Ультразвуковое исследование брюшной полости, исследование</t>
  </si>
  <si>
    <t>Диагностика на магнитно-резонансном или компьютерном томографе, услуга</t>
  </si>
  <si>
    <t>Гастроскопия (ФГДС, ЭГДС), услуга</t>
  </si>
  <si>
    <t>Физиотерапевтическое лечение, процедура</t>
  </si>
  <si>
    <t>Общий анализ крови, анализ</t>
  </si>
  <si>
    <t>Пребывание пациента в круглосуточном стационаре, койко-день</t>
  </si>
  <si>
    <t>Первичный консультативный осмотр больного у стоматолога, посещение</t>
  </si>
  <si>
    <t>Удаление зуба под местным обезболиванием, удаление</t>
  </si>
  <si>
    <t>Восстановление зуба пломбой, услуга</t>
  </si>
  <si>
    <t>Изготовление съёмного зубного протеза, протез</t>
  </si>
  <si>
    <t>Изготовление коронки, шт.</t>
  </si>
  <si>
    <t>Лечебный массаж, сеанс</t>
  </si>
  <si>
    <t>Услуги сиделок, час</t>
  </si>
  <si>
    <t>Клинический осмотр животного, посещение</t>
  </si>
  <si>
    <t>Прививка животного, шт.</t>
  </si>
  <si>
    <t>Удостоверение завещания в нотариальной конторе, услуга</t>
  </si>
  <si>
    <t>Оформление доверенности в нотариальной конторе,услуга</t>
  </si>
  <si>
    <t>Устная консультация юриста по семейным вопросам, консультация</t>
  </si>
  <si>
    <t>Плата за пользование потребительским кредитом (процентная ставка в стоимостном выражении), руб.</t>
  </si>
  <si>
    <t>Аренда индивидуального банковского сейфа, в расчете на месяц</t>
  </si>
  <si>
    <t>Годовая стоимость полиса добровольного страхования жилья от стандартных рисков, полис</t>
  </si>
  <si>
    <t>Годовая стоимость полиса добровольного страхования легкового автомобиля от стандартных рисков (КАСКО), полис</t>
  </si>
  <si>
    <t>Занятия в плавательных бассейнах, месяц</t>
  </si>
  <si>
    <t>Клубная карта в фитнес-центр, месяц</t>
  </si>
  <si>
    <t>Ксерокопирование документа, лист</t>
  </si>
  <si>
    <t>Пользование общественным туалетом, посещение</t>
  </si>
  <si>
    <t>Колбасы вареные</t>
  </si>
  <si>
    <t>Молоко питьевое цельное стерилизованное 2,5-3,2% жирности, л</t>
  </si>
  <si>
    <t>Вата отечественная, 100 г</t>
  </si>
  <si>
    <t>Валидол, 60 мг, 10 таблеток</t>
  </si>
  <si>
    <t>Валерианы экстракт, 20 мг, 10 таблеток</t>
  </si>
  <si>
    <t>Лечение кариеса, пломба</t>
  </si>
  <si>
    <t>Изготовление съёмного протеза, протез</t>
  </si>
  <si>
    <t>Клубная карта в фитнес-клуб, месяц</t>
  </si>
  <si>
    <t>Годовая стоимость полиса добровольного страхования легкового автомобиля от стандартных рисков, полис</t>
  </si>
  <si>
    <t>Поездка на отдых на Черноморское побережье России и в Крым, поездка</t>
  </si>
  <si>
    <t>Поездки в страны Закавказья (Абхазия, Азербайджан, Армения, Грузия), поездка</t>
  </si>
  <si>
    <t>Пальто женское зимнее из шерстяных или полушерстяных тканей, шт.</t>
  </si>
  <si>
    <t>Сорочка верхняя мужская из хлопчатобумажных или смесовых тканей, шт.</t>
  </si>
  <si>
    <t>Сорочка верхняя для мальчиков дошкольного возраста, шт.</t>
  </si>
  <si>
    <t>Сапоги женские осенние с верхом из натуральной кожи, пара</t>
  </si>
  <si>
    <t>Крем для рук</t>
  </si>
  <si>
    <t>Кровать для новорожденных, шт.</t>
  </si>
  <si>
    <t>Мяч футбольный, шт.</t>
  </si>
  <si>
    <t>Кирпич красный, 1000 шт.</t>
  </si>
  <si>
    <t>Краски масляные, эмали отечественные, кг</t>
  </si>
  <si>
    <t>Мойка из нержавеющей стали для кухни, шт.</t>
  </si>
  <si>
    <t>Термометр медицинский электронный стандартный, шт.</t>
  </si>
  <si>
    <t>Метамизол натрия (Анальгин отечественный), 500 мг, 10 таблеток</t>
  </si>
  <si>
    <t>Кеторол Экспресс, 10 мг, 10 таблеток</t>
  </si>
  <si>
    <t>Нимесулид, 100 мг, 10 таблеток</t>
  </si>
  <si>
    <t>Активированный уголь, 250 мг, 10 таблеток</t>
  </si>
  <si>
    <t>Проезд в междугородном автобусе, в расчете на 50 км пути</t>
  </si>
  <si>
    <t>Икра лососевых рыб отечественная, кг</t>
  </si>
  <si>
    <t>Креветки мороженые, неразделанные, кг</t>
  </si>
  <si>
    <t>Сырки творожные, глазированные, кг</t>
  </si>
  <si>
    <t>Вода питьевая, л</t>
  </si>
  <si>
    <t>Костюм-двойка мужской, шт.</t>
  </si>
  <si>
    <t>Рубашка верхняя мужская, шт.</t>
  </si>
  <si>
    <t>Пальто женское демисезонное, шт.</t>
  </si>
  <si>
    <t>Пиджак, жакет женский, шт.</t>
  </si>
  <si>
    <t>Юбка женская, шт.</t>
  </si>
  <si>
    <t>Брюки для детей школьного возраста из полушерстяных или смесовых тканей, шт.</t>
  </si>
  <si>
    <t>Платье (платье-костюм, сарафан) для девочек школьного возраста, шт.</t>
  </si>
  <si>
    <t>Юбка для девочек школьного возраста, шт.</t>
  </si>
  <si>
    <t xml:space="preserve">Метамизол натрия, 10 таблеток
</t>
  </si>
  <si>
    <t xml:space="preserve">Кеторолак, 10 таблеток
</t>
  </si>
  <si>
    <t>Активированный уголь, 
10 таблеток</t>
  </si>
  <si>
    <t xml:space="preserve">Алтея лекарственного травы экстракт, 10 таблеток
</t>
  </si>
  <si>
    <t>Ремонт брюк, услуга</t>
  </si>
  <si>
    <t>Ремонт  телевизоров, услуга</t>
  </si>
  <si>
    <t>Ремонт холодильников, услуга</t>
  </si>
  <si>
    <t>Регулировка развала-схождения колес легкового автомобиля, услуга</t>
  </si>
  <si>
    <t>Экскурсионные туры по России, экскурсия</t>
  </si>
  <si>
    <t>Оформление доверенности в нотариальной конторе, услуга</t>
  </si>
  <si>
    <t>Устная  консультация юриста по семейным вопросам, консультация</t>
  </si>
  <si>
    <t>Аренда индивидуального банковского сейфа, месяц</t>
  </si>
  <si>
    <t>Все товары и услуги</t>
  </si>
  <si>
    <t>Все товары</t>
  </si>
  <si>
    <t>Базовый индекс потребительских цен</t>
  </si>
  <si>
    <t>Все товары (без алкогольных напитков)</t>
  </si>
  <si>
    <t>Продовольственные товары (без алкогольных напитков)</t>
  </si>
  <si>
    <t>Продовольственные товары</t>
  </si>
  <si>
    <t>Непродовольственные товары</t>
  </si>
  <si>
    <t>Алкогольные напитки</t>
  </si>
  <si>
    <t>Мясопродукты</t>
  </si>
  <si>
    <t>Рыбопродукты</t>
  </si>
  <si>
    <t>Ткани</t>
  </si>
  <si>
    <t>Трикотажные изделия</t>
  </si>
  <si>
    <t>Макаронные и крупяные изделия</t>
  </si>
  <si>
    <t>Плодоовощная продукция, включая картофель</t>
  </si>
  <si>
    <t>Масло и жиры</t>
  </si>
  <si>
    <t>Чай, кофе, какао</t>
  </si>
  <si>
    <t>Соль, соус, специи, концентраты</t>
  </si>
  <si>
    <t>Одежда</t>
  </si>
  <si>
    <t>Медицинские товары</t>
  </si>
  <si>
    <t>Топливо моторное</t>
  </si>
  <si>
    <t>Моющие и чистящие средства</t>
  </si>
  <si>
    <t>Одежда для детей школьного возраста</t>
  </si>
  <si>
    <t>Одежда для детей дошкольного возраста</t>
  </si>
  <si>
    <t>Белье для детей ясельного возраста</t>
  </si>
  <si>
    <t>Все товары и услуги (без овощей, картофеля и фруктов)</t>
  </si>
  <si>
    <t>Все товары (без овощей, картофеля и фруктов)</t>
  </si>
  <si>
    <t>Продовольственные товары (без овощей, картофеля и фруктов)</t>
  </si>
  <si>
    <t>Оплата холодного водоснабжения и водоотведения</t>
  </si>
  <si>
    <t>Оплата горячего водоснабжения</t>
  </si>
  <si>
    <t>Жилищные услуги без аренды квартир у частных лиц</t>
  </si>
  <si>
    <t>Газ сетевой</t>
  </si>
  <si>
    <t>Все товары и услуги (без товаров и услуг, входящих в расчет БИПЦ)</t>
  </si>
  <si>
    <t>Ремонт, пошив одежды и обуви</t>
  </si>
  <si>
    <t>Ремонт и техническое обслуживание бытовой радиоэлектронной аппаратуры, бытовых машин и приборов</t>
  </si>
  <si>
    <t>Ремонт и техническое обслуживание транспортных средств</t>
  </si>
  <si>
    <t>Химическая чистка, услуги прачечных</t>
  </si>
  <si>
    <t>Ремонт жилищ</t>
  </si>
  <si>
    <t>Услуги фотоателье</t>
  </si>
  <si>
    <t>Услуги бань и душевых</t>
  </si>
  <si>
    <t>Услуги парикмахерских</t>
  </si>
  <si>
    <t>Ритуальные услуги</t>
  </si>
  <si>
    <t>Городской пассажирский транспорт</t>
  </si>
  <si>
    <t>Мясо и птица</t>
  </si>
  <si>
    <t>Мясо птицы</t>
  </si>
  <si>
    <t>Мясо индейки,кг</t>
  </si>
  <si>
    <t>Мясо животных</t>
  </si>
  <si>
    <t>Говядина</t>
  </si>
  <si>
    <t>Свинина</t>
  </si>
  <si>
    <t>Полуфабрикаты мясные</t>
  </si>
  <si>
    <t>Субпродукты мясные</t>
  </si>
  <si>
    <t>Колбасные изделия и продукты из мяса и птицы</t>
  </si>
  <si>
    <t>Колбасные изделия</t>
  </si>
  <si>
    <t>Продукты из мяса и птицы копченые</t>
  </si>
  <si>
    <t>Консервы мясные</t>
  </si>
  <si>
    <t>Рыба и морепродукты пищевые</t>
  </si>
  <si>
    <t>Рыба мороженая (кроме сельди)</t>
  </si>
  <si>
    <t>Филе рыбное мороженое</t>
  </si>
  <si>
    <t>Сельди</t>
  </si>
  <si>
    <t>Консервы рыбные</t>
  </si>
  <si>
    <t>Маргарин и маргариновая продукция</t>
  </si>
  <si>
    <t>Молоко и молочная продукция</t>
  </si>
  <si>
    <t>Молоко питьевое и молочный напиток</t>
  </si>
  <si>
    <t>Молоко питьевое</t>
  </si>
  <si>
    <t>Творог</t>
  </si>
  <si>
    <t>Сыр</t>
  </si>
  <si>
    <t>Сыры плавленые, кг</t>
  </si>
  <si>
    <t>Консервы овощные</t>
  </si>
  <si>
    <t>Консервы фруктово-ягодные</t>
  </si>
  <si>
    <t>Яйца</t>
  </si>
  <si>
    <t>Яйца куриные, 10 шт.</t>
  </si>
  <si>
    <t>Сахар</t>
  </si>
  <si>
    <t>Сахар-песок, кг</t>
  </si>
  <si>
    <t>Кондитерские изделия</t>
  </si>
  <si>
    <t>Шоколад и изделия кондитерские сахаристые</t>
  </si>
  <si>
    <t>Конфеты шоколадные</t>
  </si>
  <si>
    <t>Изделия мучные кондитерские</t>
  </si>
  <si>
    <t>Варенье, джем, повидло, мед</t>
  </si>
  <si>
    <t>Кофе</t>
  </si>
  <si>
    <t>Чай</t>
  </si>
  <si>
    <t>Мука</t>
  </si>
  <si>
    <t>Хлеб и хлебобулочные изделия</t>
  </si>
  <si>
    <t>Хлеб и булочные изделия из пшеничной муки</t>
  </si>
  <si>
    <t>Крупа и бобовые</t>
  </si>
  <si>
    <t>Рис шлифованный, кг</t>
  </si>
  <si>
    <t>Пшено, кг</t>
  </si>
  <si>
    <t>Крупа гречневая-ядрица, кг</t>
  </si>
  <si>
    <t>Макаронные изделия</t>
  </si>
  <si>
    <t>Картофель, кг</t>
  </si>
  <si>
    <t>Овощи</t>
  </si>
  <si>
    <t>Капуста белокочанная свежая, кг</t>
  </si>
  <si>
    <t>Зелень свежая, кг</t>
  </si>
  <si>
    <t>Лук репчатый, кг</t>
  </si>
  <si>
    <t>Свёкла столовая, кг</t>
  </si>
  <si>
    <t>Морковь, кг</t>
  </si>
  <si>
    <t>Чеснок, кг</t>
  </si>
  <si>
    <t>Огурцы свежие, кг</t>
  </si>
  <si>
    <t>Помидоры свежие, кг</t>
  </si>
  <si>
    <t>Фрукты и цитрусовые</t>
  </si>
  <si>
    <t>Яблоки, кг</t>
  </si>
  <si>
    <t>Груши, кг</t>
  </si>
  <si>
    <t>Апельсины, кг</t>
  </si>
  <si>
    <t>Виноград, кг</t>
  </si>
  <si>
    <t>Лимоны, кг</t>
  </si>
  <si>
    <t>Бананы, кг</t>
  </si>
  <si>
    <t>Водка</t>
  </si>
  <si>
    <t>Вина виноградные</t>
  </si>
  <si>
    <t>Коньяк</t>
  </si>
  <si>
    <t>Коньяк ординарный отечественный, л</t>
  </si>
  <si>
    <t>Шампанское</t>
  </si>
  <si>
    <t>Вино игристое отечественное, л</t>
  </si>
  <si>
    <t>Пиво</t>
  </si>
  <si>
    <t>Напитки безалкогольные</t>
  </si>
  <si>
    <t>Мороженое</t>
  </si>
  <si>
    <t>Общественное питание</t>
  </si>
  <si>
    <t>Продукция предприятий общественного питания быстрого обслуживания (сэндвич типа "Гамбургер"), шт.</t>
  </si>
  <si>
    <t>Ткани хлопчатобумажные</t>
  </si>
  <si>
    <t>Ткани шерстяные</t>
  </si>
  <si>
    <t>Ткани шелковые</t>
  </si>
  <si>
    <t>Полотенца</t>
  </si>
  <si>
    <t>Одежда и белье</t>
  </si>
  <si>
    <t>Одежда мужская</t>
  </si>
  <si>
    <t>Одежда женская</t>
  </si>
  <si>
    <t>Одежда детская</t>
  </si>
  <si>
    <t>Белье постельное</t>
  </si>
  <si>
    <t>Комплект постельного белья полутораспальный из хлопчатобумажной ткани, комплект</t>
  </si>
  <si>
    <t>Меха и меховые изделия</t>
  </si>
  <si>
    <t>Пальто женское меховое и дубленка, шт.</t>
  </si>
  <si>
    <t>Верхний трикотаж, прочие изделия верхнего трикотажа</t>
  </si>
  <si>
    <t>Бельевой трикотаж</t>
  </si>
  <si>
    <t>Чулочно-носочные изделия</t>
  </si>
  <si>
    <t>Обувь кожаная, текстильная и комбинированная</t>
  </si>
  <si>
    <t>Обувь женская</t>
  </si>
  <si>
    <t>Сапоги женские зимние с верхом из натуральной кожи, пара</t>
  </si>
  <si>
    <t>Обувь детская</t>
  </si>
  <si>
    <t>Сапоги, ботинки для детей школьного возраста зимние с верхом из натуральной кожи, пара</t>
  </si>
  <si>
    <t>Обувь мужская</t>
  </si>
  <si>
    <t>Сапоги, ботинки мужские зимние с верхом из натуральной кожи, пара</t>
  </si>
  <si>
    <t>Обувь домашняя</t>
  </si>
  <si>
    <t>Обувь кроссовая и спортивная для взрослых</t>
  </si>
  <si>
    <t>Обувь резиновая</t>
  </si>
  <si>
    <t>Парфюмерно-косметические товары</t>
  </si>
  <si>
    <t>Галантерея</t>
  </si>
  <si>
    <t>Нитки</t>
  </si>
  <si>
    <t>Табачные изделия</t>
  </si>
  <si>
    <t>Спички</t>
  </si>
  <si>
    <t>Мебель</t>
  </si>
  <si>
    <t>Шкаф навесной кухонный (полка), двухстворчатый, шт.</t>
  </si>
  <si>
    <t>Ковры и ковровые изделия</t>
  </si>
  <si>
    <t>Металлическая посуда и металлические предметы домашнего обихода</t>
  </si>
  <si>
    <t>Стеклянная посуда</t>
  </si>
  <si>
    <t>Фарфоро-фаянсовая посуда</t>
  </si>
  <si>
    <t>Часы</t>
  </si>
  <si>
    <t>Электротовары и другие бытовые приборы</t>
  </si>
  <si>
    <t>Холодильники бытовые</t>
  </si>
  <si>
    <t>Стиральные машины бытовые</t>
  </si>
  <si>
    <t>Инструменты и оборудование</t>
  </si>
  <si>
    <t>Бумажно-беловые товары</t>
  </si>
  <si>
    <t>Школьно-письменные принадлежности и канцелярские товары</t>
  </si>
  <si>
    <t>Печатные издания</t>
  </si>
  <si>
    <t>Велосипеды и мотоциклы</t>
  </si>
  <si>
    <t>Телерадиотовары</t>
  </si>
  <si>
    <t>Персональные компьютеры</t>
  </si>
  <si>
    <t>Средства связи</t>
  </si>
  <si>
    <t>Телефонный аппарат стационарный, шт.</t>
  </si>
  <si>
    <t>Игрушки</t>
  </si>
  <si>
    <t>Прочие культтовары</t>
  </si>
  <si>
    <t>Товары для физической культуры, спорта и туризма</t>
  </si>
  <si>
    <t>Строительные материалы</t>
  </si>
  <si>
    <t>Пиломатериалы</t>
  </si>
  <si>
    <t>Еврошифер, 10м2</t>
  </si>
  <si>
    <t>Материалы строительные, кроме сборных железобетонных конструкций и деталей</t>
  </si>
  <si>
    <t>Ювелирные изделия</t>
  </si>
  <si>
    <t>Легковые автомобили</t>
  </si>
  <si>
    <t>Бензин автомобильный</t>
  </si>
  <si>
    <t>Бензин автомобильный марки АИ-92, л</t>
  </si>
  <si>
    <t>Бензин автомобильный марки АИ-95, л</t>
  </si>
  <si>
    <t>Дизельное топливо, л</t>
  </si>
  <si>
    <t>Газовое моторное топливо, л</t>
  </si>
  <si>
    <t>Бензин автомобильный марки АИ-98 и выше, л</t>
  </si>
  <si>
    <t>Медикаменты</t>
  </si>
  <si>
    <t>Ксилометазолин, 10 мл</t>
  </si>
  <si>
    <t>Ацетилсалициловая кислота,  10 таблеток</t>
  </si>
  <si>
    <t>Дротаверин (Но-шпа), 100 таблеток</t>
  </si>
  <si>
    <t>Метамизол натрия, 10 таблеток</t>
  </si>
  <si>
    <t>Эналаприл, 10 таблеток</t>
  </si>
  <si>
    <t>Амброксол, 10 таблеток</t>
  </si>
  <si>
    <t>Комбинированные анальгетики, 10 таблеток</t>
  </si>
  <si>
    <t>Винпоцетин, 5 мг, 10 таблеток</t>
  </si>
  <si>
    <t>Панкреатин, 10 таблеток</t>
  </si>
  <si>
    <t>Супрастин, 10 таблеток</t>
  </si>
  <si>
    <t>Флуоцинолона ацетонид, 0,025% мазь, 15 г</t>
  </si>
  <si>
    <t>Бисакодил, 5 мг, 10 таблеток</t>
  </si>
  <si>
    <t>Смекта, порошок 3 г, 10 пакетов</t>
  </si>
  <si>
    <t>Алмагель, суспензия, 200 мл</t>
  </si>
  <si>
    <t>Сульфацетамид, 20%, 5 мл</t>
  </si>
  <si>
    <t>Бисопролол, 10 таблеток</t>
  </si>
  <si>
    <t>Эссенциале форте Н, 300 мг, 10 капсул</t>
  </si>
  <si>
    <t>Глицин, 100 мг, 50 таблеток</t>
  </si>
  <si>
    <t>Аллохол, 50 таблеток</t>
  </si>
  <si>
    <t>Машина швейная, шт.</t>
  </si>
  <si>
    <t>Перевязочные материалы</t>
  </si>
  <si>
    <t>Топливо</t>
  </si>
  <si>
    <t>Уголь, т</t>
  </si>
  <si>
    <t>Дрова, м3</t>
  </si>
  <si>
    <t>Садоводство</t>
  </si>
  <si>
    <t>Товары для животных</t>
  </si>
  <si>
    <t>Услуги</t>
  </si>
  <si>
    <t>Бытовые услуги</t>
  </si>
  <si>
    <t>Ремонт, пошив одежды</t>
  </si>
  <si>
    <t>Рытье могилы, услуга</t>
  </si>
  <si>
    <t>Замена элементов питания в наручных часах, услуга</t>
  </si>
  <si>
    <t>Другие бытовые услуги</t>
  </si>
  <si>
    <t>Услуги пассажирского транспорта</t>
  </si>
  <si>
    <t>Автомобильный транспорт</t>
  </si>
  <si>
    <t>Проезд в трамвае, поездка</t>
  </si>
  <si>
    <t>Проезд в троллейбусе, поездка</t>
  </si>
  <si>
    <t>Проезд в метро, поездка</t>
  </si>
  <si>
    <t>Комбинированный билет для проезда в городском пассажирском транспорте в течение месяца, билет</t>
  </si>
  <si>
    <t>Городской автомобильный  транспорт</t>
  </si>
  <si>
    <t>Проезд в городском автобусе,поездка</t>
  </si>
  <si>
    <t>Поезда дальнего следования</t>
  </si>
  <si>
    <t>Воздушный транспорт</t>
  </si>
  <si>
    <t>Полет в салоне экономического класса самолета, в расчете на 1000 км пути</t>
  </si>
  <si>
    <t>Городской электрический транспорт</t>
  </si>
  <si>
    <t>Железнодорожный транспорт</t>
  </si>
  <si>
    <t>Проезд в пригородном поезде, поездка</t>
  </si>
  <si>
    <t>Проезд в купейном вагоне скорого нефирменного поезда дальнего следования, в расчете на 100 км пути</t>
  </si>
  <si>
    <t>Проезд в купейном вагоне скорого фирменного поезда дальнего следования, в расчете на 100 км пути</t>
  </si>
  <si>
    <t>Проезд в плацкартном вагоне скорого нефирменного поезда дальнего следования, в расчете на 100 км пути</t>
  </si>
  <si>
    <t>Проезд в плацкартном вагоне скорого фирменного поезда дальнего следования, в расчете на 100 км пути</t>
  </si>
  <si>
    <t>Пересылка простого письма внутри России, массой до 20 г, шт.</t>
  </si>
  <si>
    <t>Плата за пересылку простой посылки внутри России массой 1-2 кг,шт.</t>
  </si>
  <si>
    <t>Городская телефонная связь</t>
  </si>
  <si>
    <t>Абонентская плата за неограниченный объем местных телефонных соединений, месяц</t>
  </si>
  <si>
    <t>Предоставление абоненту в постоянное пользование абонентской линии независимо от ее типа, месяц</t>
  </si>
  <si>
    <t>Абонентская плата при комбинированной системе оплаты услуг местной телефонной связи, месяц</t>
  </si>
  <si>
    <t>Междугородная телефонная связь</t>
  </si>
  <si>
    <t>Предоставление междугородных телефонных соединений (разговоров) автоматическим способом на расстояние 601-1200 км, минута</t>
  </si>
  <si>
    <t>Предоставление междугородных телефонных соединений (разговоров) автоматическим способом на расстояние 1201-3000 км, минута</t>
  </si>
  <si>
    <t>Проводное вещание</t>
  </si>
  <si>
    <t>Абонентская плата за радиотрансляционную точку, месяц</t>
  </si>
  <si>
    <t>Беспроводная радиосвязь</t>
  </si>
  <si>
    <t>Услуги по подключению к сети Интернет</t>
  </si>
  <si>
    <t>Услуги телевещания</t>
  </si>
  <si>
    <t>Услуги организаций ЖКХ, оказываемые населению</t>
  </si>
  <si>
    <t>Оплата жилья в домах государственного и муниципального жилищных фондов</t>
  </si>
  <si>
    <t>Содержание, ремонт жилья для граждан-собственников жилья в результате приватизации, граждан-собственников жилых помещений по иным основаниям, м2 общей площади</t>
  </si>
  <si>
    <t>Услуги по организации и выполнению работ по эксплуатации домов ЖК, ЖСК, ТСЖ, м2 общей площади</t>
  </si>
  <si>
    <t>Содержание и ремонт жилья в государственном и муниципальном жилищных фондах, м2 общей площади</t>
  </si>
  <si>
    <t>Наём жилых помещений в государственном и муниципальном жилищных фондах, м2 общей площади</t>
  </si>
  <si>
    <t>Газ сетевой, месяц с человека</t>
  </si>
  <si>
    <t>Обращение с твердыми коммунальными отходами, с человека</t>
  </si>
  <si>
    <t>Водоснабжение горячее, м3</t>
  </si>
  <si>
    <t>Отопление, Гкал</t>
  </si>
  <si>
    <t>Газ сжиженный</t>
  </si>
  <si>
    <t>Обращение с твердыми коммунальными отходами, м2 общей площади</t>
  </si>
  <si>
    <t>Газ сжиженный, месяц с человека</t>
  </si>
  <si>
    <t>Водоснабжение холодное, м3</t>
  </si>
  <si>
    <t>Водоотведение, м3</t>
  </si>
  <si>
    <t>Газ сжиженный, м3</t>
  </si>
  <si>
    <t>Газоснабжение</t>
  </si>
  <si>
    <t>Газ сетевой, м3</t>
  </si>
  <si>
    <t>Коммунальные услуги</t>
  </si>
  <si>
    <t>Электроэнергия в квартирах без электроплит за минимальный объем потребления, в расчете за 100 кВт.ч</t>
  </si>
  <si>
    <t>Электроэнергия  в квартирах без электроплит сверх минимального объема потребления, в расчете за 100 кВт.ч</t>
  </si>
  <si>
    <t>Электроэнергия в квартирах с электроплитами за минимальный объем потребления, в расчете за 100 кВт.ч</t>
  </si>
  <si>
    <t>Электроэнергия в квартирах с электроплитами сверх минимального объема потребления, в расчете за 100 кВт.ч</t>
  </si>
  <si>
    <t>Услуги по снабжению электроэнергией</t>
  </si>
  <si>
    <t>Жилищные услуги</t>
  </si>
  <si>
    <t>Услуги гостиниц и прочих мест проживания</t>
  </si>
  <si>
    <t>Услуги образования</t>
  </si>
  <si>
    <t>Услуги дошкольного воспитания</t>
  </si>
  <si>
    <t>Дополнительные занятия для детей дошкольного возраста, академический час</t>
  </si>
  <si>
    <t>Услуги организаций культуры</t>
  </si>
  <si>
    <t>Услуги в сфере туризма</t>
  </si>
  <si>
    <t>Услуги в сфере зарубежного туризма</t>
  </si>
  <si>
    <t>Экскурсионные услуги</t>
  </si>
  <si>
    <t>Услуги в сфере внутреннего туризма</t>
  </si>
  <si>
    <t>Санаторно-оздоровительные услуги</t>
  </si>
  <si>
    <t>Медицинские услуги</t>
  </si>
  <si>
    <t>Пребывание пациента в круглосуточном стационаре,койко день</t>
  </si>
  <si>
    <t>Ветеринарные услуги</t>
  </si>
  <si>
    <t>Услуги правового характера</t>
  </si>
  <si>
    <t>Услуги банков</t>
  </si>
  <si>
    <t>Услуги страхования</t>
  </si>
  <si>
    <t>Годовая стоимость полиса обязательного страхования гражданской ответственности владельцев транспортных средств (ОСАГО), полис</t>
  </si>
  <si>
    <t>Услуги физической культуры и спорта</t>
  </si>
  <si>
    <t>Услуги среднего образования</t>
  </si>
  <si>
    <t>Услуги профессионального обучения</t>
  </si>
  <si>
    <t>Услуги высшего образования</t>
  </si>
  <si>
    <t>Обучение в негосударственных образовательных организациях высшего профессионального образования, семестр</t>
  </si>
  <si>
    <t>Обучение в государственных и муниципальных образовательных организациях высшего профессионального образования, семестр</t>
  </si>
  <si>
    <t>Услуги в системе образования</t>
  </si>
  <si>
    <t>Посреднические и прочие услуги</t>
  </si>
  <si>
    <t>Повторное получение гербового документа в органах ЗАГС, документ</t>
  </si>
  <si>
    <t>Азитромицин, 500 мг, 10 капсул (10 таблеток)</t>
  </si>
  <si>
    <t>Алтея лекарственного травы экстракт, 10 таблеток</t>
  </si>
  <si>
    <t>Амлодипин, 10 таблеток</t>
  </si>
  <si>
    <t>Амоксициллин с клавулановой кислотой, 500 мг + 125 мг, 10 таблеток</t>
  </si>
  <si>
    <t>Аренда квартир</t>
  </si>
  <si>
    <t>Аскорбиновая кислота, 100 драже</t>
  </si>
  <si>
    <t>Аскофен-П, 10 таблеток</t>
  </si>
  <si>
    <t>Аторвастатин, 10 таблеток</t>
  </si>
  <si>
    <t>АТХ A02 Препараты для лечения заболеваний, связанных с нарушением кислотности</t>
  </si>
  <si>
    <t>АТХ A03 Препараты для лечения функциональных нарушений ЖКТ</t>
  </si>
  <si>
    <t>АТХ A07 Противодиарейные, кишечные противовоспалительные и противомикробные препараты</t>
  </si>
  <si>
    <t>АТХ A09 Препараты, способствующие пищеварению (включая ферментные препараты)</t>
  </si>
  <si>
    <t>АТХ A11 Витамины</t>
  </si>
  <si>
    <t>АТХ B01 Антитромботические средства</t>
  </si>
  <si>
    <t>АТХ B05 Кровезаменители и перфузионные растворы</t>
  </si>
  <si>
    <t>АТХ C01 Препараты для лечения заболеваний сердца</t>
  </si>
  <si>
    <t>АТХ C03 Диуретики</t>
  </si>
  <si>
    <t>АТХ C05 Ангиопротекторы</t>
  </si>
  <si>
    <t>АТХ C08 Блокаторы кальциевых каналов</t>
  </si>
  <si>
    <t>АТХ C09 Средства, действующие на ренин-ангиотензиновую систему</t>
  </si>
  <si>
    <t>АТХ C10 Гиполипидемические препараты</t>
  </si>
  <si>
    <t>АТХ D01 Противогрибковые препараты, применяемые в дерматологии</t>
  </si>
  <si>
    <t>АТХ D06 Антибиотики и химиотерапевтические средства для дерматологического применения</t>
  </si>
  <si>
    <t>АТХ D08 Антисептики и дезинфицирующие препараты</t>
  </si>
  <si>
    <t>АТХ J01 Антибактериальные препараты системного действия</t>
  </si>
  <si>
    <t>АТХ J05 Противовирусные препараты системного действия</t>
  </si>
  <si>
    <t>АТХ L03 Иммуностимуляторы</t>
  </si>
  <si>
    <t>АТХ M01 Противовоспалительные и противоревматические препараты</t>
  </si>
  <si>
    <t>АТХ N02 Анальгетики</t>
  </si>
  <si>
    <t>АТХ N05 Психотропные средства</t>
  </si>
  <si>
    <t>АТХ R01 Назальные препараты</t>
  </si>
  <si>
    <t>АТХ R05 Противокашлевые препараты и средства для лечения простудных заболеваний</t>
  </si>
  <si>
    <t>АТХ R06 Антигистаминные средства системного действия</t>
  </si>
  <si>
    <t>АТХ S01 Офтальмологические препараты</t>
  </si>
  <si>
    <t>АТХ М02 Препараты для местного применения при суставной и мышечной боли</t>
  </si>
  <si>
    <t>АТХ С07 Бета-адреноблокаторы</t>
  </si>
  <si>
    <t>Афобазол, 10 мг, 30 таблеток</t>
  </si>
  <si>
    <t>Ацетилцистеин (АЦЦ), 600 мг, 10 таблеток</t>
  </si>
  <si>
    <t>Аципол, 30 капсул</t>
  </si>
  <si>
    <t>Беталок ЗОК, 10 таблеток</t>
  </si>
  <si>
    <t>Блоки строительные, 1000 шт.</t>
  </si>
  <si>
    <t>Вино виноградное крепленое, л</t>
  </si>
  <si>
    <t>Вино виноградное столовое, л</t>
  </si>
  <si>
    <t>Вода минеральная и питьевая</t>
  </si>
  <si>
    <t>Вода минеральная, л</t>
  </si>
  <si>
    <t>Водка, л</t>
  </si>
  <si>
    <t>Водорода пероксид, 100 мл</t>
  </si>
  <si>
    <t>Гепариновая мазь, 25 г</t>
  </si>
  <si>
    <t>Граммидин, 10 таблеток</t>
  </si>
  <si>
    <t>Грибы свежие, кг</t>
  </si>
  <si>
    <t>Гриппферон, 10 мл</t>
  </si>
  <si>
    <t>Дезинфицирующее средство для поверхностей, л</t>
  </si>
  <si>
    <t>Диклофенак, 15 мл</t>
  </si>
  <si>
    <t>Жидкие средства для стирки,  л</t>
  </si>
  <si>
    <t>Жилищные и коммунальные услуги (включая аренду квартир)</t>
  </si>
  <si>
    <t>ЖНВЛП</t>
  </si>
  <si>
    <t>Ибупрофен, 10 таблеток</t>
  </si>
  <si>
    <t>Ингалипт, аэрозоль для местного применения, 30 мл</t>
  </si>
  <si>
    <t>Интерферон альфа-2В, 10 мл</t>
  </si>
  <si>
    <t>Канефрон Н, 60 таблеток</t>
  </si>
  <si>
    <t>Кеторолак, 10 таблеток</t>
  </si>
  <si>
    <t>Кефир, кг</t>
  </si>
  <si>
    <t>Колекальциферол (Витамин Д3), 10 мл</t>
  </si>
  <si>
    <t>Комиссия банка за перевод средств с карты на карту клиенту другого банка на территории России, услуга</t>
  </si>
  <si>
    <t>Компримированный природный газ, м3</t>
  </si>
  <si>
    <t>Кремация, услуга</t>
  </si>
  <si>
    <t>Ксарелто, 20 мг, 10 таблеток</t>
  </si>
  <si>
    <t>Курьерская доставка, услуга</t>
  </si>
  <si>
    <t>Курьерские услуги</t>
  </si>
  <si>
    <t>Лизобакт, 10 таблеток</t>
  </si>
  <si>
    <t>Лозартан, 10 таблеток</t>
  </si>
  <si>
    <t>Магне В6, 10 таблеток</t>
  </si>
  <si>
    <t>Медикаменты, кроме ЖНВЛП</t>
  </si>
  <si>
    <t>Междугородная телефонная связь, минута</t>
  </si>
  <si>
    <t>Мелоксикам, 10 таблеток</t>
  </si>
  <si>
    <t>Метопролол, 10 таблеток</t>
  </si>
  <si>
    <t>Мидокалм, 150 мг, 30 таблеток</t>
  </si>
  <si>
    <t>Молочные продукты</t>
  </si>
  <si>
    <t>Натрия хлорид, 0,9%, 100 мл</t>
  </si>
  <si>
    <t>Обращение с твердыми коммунальными отходами</t>
  </si>
  <si>
    <t>Омепразол, 10 капсул</t>
  </si>
  <si>
    <t>Осельтамивир (Номидес), 75 мг, 10 капсул</t>
  </si>
  <si>
    <t>Пальто женское зимнее, шт.</t>
  </si>
  <si>
    <t>Парацетамол, 10 таблеток</t>
  </si>
  <si>
    <t>Перец сладкий свежий, кг</t>
  </si>
  <si>
    <t>Печень птицы, кг</t>
  </si>
  <si>
    <t>Погребение, услуга</t>
  </si>
  <si>
    <t>Поливитамины, 10 шт.</t>
  </si>
  <si>
    <t>Помада, шт.</t>
  </si>
  <si>
    <t>Почтовые и курьерские услуги</t>
  </si>
  <si>
    <t>Проезд в сидячих вагонах в скоростных поездах дальнего следования, в расчете на 100 км пути</t>
  </si>
  <si>
    <t>Ремонт телевизоров, услуга</t>
  </si>
  <si>
    <t>Речной круиз на территории России, поездка</t>
  </si>
  <si>
    <t>Римантадин, 10 таблеток</t>
  </si>
  <si>
    <t>Розувастатин, 10 таблеток</t>
  </si>
  <si>
    <t>Салициловая кислота, 40 мл</t>
  </si>
  <si>
    <t>Санитарно-гигиеническая маска (медицинская), шт.</t>
  </si>
  <si>
    <t>Сигареты с фильтром, пачка</t>
  </si>
  <si>
    <t>Синупрет, 50 таблеток</t>
  </si>
  <si>
    <t>Спиронолактон, 10 таблеток</t>
  </si>
  <si>
    <t>Сыры твердые, полутвердые и мягкие, кг</t>
  </si>
  <si>
    <t>Трекрезан, 10 таблеток</t>
  </si>
  <si>
    <t>Умифеновир (Арбидол), 100 мг, 10 капсул (таблеток)</t>
  </si>
  <si>
    <t>Услуги гостиниц</t>
  </si>
  <si>
    <t>Услуги почтовой связи</t>
  </si>
  <si>
    <t>Услуги телекоммуникационные</t>
  </si>
  <si>
    <t>Фосфоглив, 10 капсул</t>
  </si>
  <si>
    <t>Фуросемид, 40 мг, 10 таблеток</t>
  </si>
  <si>
    <t>Хлоргексидин, раствор для наружного применения, 0,05%, 100 мл</t>
  </si>
  <si>
    <t>Хлоропирамин, 10 таблеток</t>
  </si>
  <si>
    <t>Цетиризин, 10 таблеток</t>
  </si>
  <si>
    <t>Цетрин, 10 таблеток</t>
  </si>
  <si>
    <t>Энтеросгель, 225 г</t>
  </si>
  <si>
    <t>Эргоферон, 20 таблеток</t>
  </si>
  <si>
    <t>Эуфиллин, 150 мг, 10 таблеток</t>
  </si>
  <si>
    <t>Название 2026</t>
  </si>
  <si>
    <t>Старое основное название</t>
  </si>
  <si>
    <t>К предыдущему месяцу</t>
  </si>
  <si>
    <t>44</t>
  </si>
  <si>
    <t>Российская Федерация без учета новых субъектов (с 01.01.2023)</t>
  </si>
  <si>
    <t>643004.АГ</t>
  </si>
  <si>
    <t>1</t>
  </si>
  <si>
    <t>10</t>
  </si>
  <si>
    <t>100</t>
  </si>
  <si>
    <t>1000</t>
  </si>
  <si>
    <t>1001</t>
  </si>
  <si>
    <t>102</t>
  </si>
  <si>
    <t>105</t>
  </si>
  <si>
    <t>106</t>
  </si>
  <si>
    <t>108</t>
  </si>
  <si>
    <t>11</t>
  </si>
  <si>
    <t>110</t>
  </si>
  <si>
    <t>1100</t>
  </si>
  <si>
    <t>1100.АГ</t>
  </si>
  <si>
    <t>1102</t>
  </si>
  <si>
    <t>1103</t>
  </si>
  <si>
    <t>111</t>
  </si>
  <si>
    <t>1110</t>
  </si>
  <si>
    <t>1111</t>
  </si>
  <si>
    <t>1112</t>
  </si>
  <si>
    <t>1116</t>
  </si>
  <si>
    <t>1117</t>
  </si>
  <si>
    <t>112</t>
  </si>
  <si>
    <t>1120</t>
  </si>
  <si>
    <t>1123</t>
  </si>
  <si>
    <t>1124</t>
  </si>
  <si>
    <t>1125</t>
  </si>
  <si>
    <t>1126</t>
  </si>
  <si>
    <t>1127</t>
  </si>
  <si>
    <t>1128</t>
  </si>
  <si>
    <t>1129</t>
  </si>
  <si>
    <t>113</t>
  </si>
  <si>
    <t>1131</t>
  </si>
  <si>
    <t>1132</t>
  </si>
  <si>
    <t>1133</t>
  </si>
  <si>
    <t>114</t>
  </si>
  <si>
    <t>1140</t>
  </si>
  <si>
    <t>115</t>
  </si>
  <si>
    <t>116</t>
  </si>
  <si>
    <t>117</t>
  </si>
  <si>
    <t>119</t>
  </si>
  <si>
    <t>12</t>
  </si>
  <si>
    <t>1200</t>
  </si>
  <si>
    <t>1202</t>
  </si>
  <si>
    <t>1203</t>
  </si>
  <si>
    <t>1204</t>
  </si>
  <si>
    <t>130</t>
  </si>
  <si>
    <t>1300</t>
  </si>
  <si>
    <t>1302</t>
  </si>
  <si>
    <t>1303</t>
  </si>
  <si>
    <t>1304</t>
  </si>
  <si>
    <t>1305</t>
  </si>
  <si>
    <t>1306</t>
  </si>
  <si>
    <t>131</t>
  </si>
  <si>
    <t>132</t>
  </si>
  <si>
    <t>14</t>
  </si>
  <si>
    <t>140</t>
  </si>
  <si>
    <t>1400</t>
  </si>
  <si>
    <t>1401</t>
  </si>
  <si>
    <t>1402</t>
  </si>
  <si>
    <t>150</t>
  </si>
  <si>
    <t>1500</t>
  </si>
  <si>
    <t>1501</t>
  </si>
  <si>
    <t>1600</t>
  </si>
  <si>
    <t>1601</t>
  </si>
  <si>
    <t>1700</t>
  </si>
  <si>
    <t>1701</t>
  </si>
  <si>
    <t>1702</t>
  </si>
  <si>
    <t>1707</t>
  </si>
  <si>
    <t>1708</t>
  </si>
  <si>
    <t>1710</t>
  </si>
  <si>
    <t>1711</t>
  </si>
  <si>
    <t>1712</t>
  </si>
  <si>
    <t>1714</t>
  </si>
  <si>
    <t>1715</t>
  </si>
  <si>
    <t>1716</t>
  </si>
  <si>
    <t>1717</t>
  </si>
  <si>
    <t>1718</t>
  </si>
  <si>
    <t>1720</t>
  </si>
  <si>
    <t>1730</t>
  </si>
  <si>
    <t>1800</t>
  </si>
  <si>
    <t>1801</t>
  </si>
  <si>
    <t>1802</t>
  </si>
  <si>
    <t>1902</t>
  </si>
  <si>
    <t>1903</t>
  </si>
  <si>
    <t>1904</t>
  </si>
  <si>
    <t>1905</t>
  </si>
  <si>
    <t>1906</t>
  </si>
  <si>
    <t>1910</t>
  </si>
  <si>
    <t>1920</t>
  </si>
  <si>
    <t>2</t>
  </si>
  <si>
    <t>20</t>
  </si>
  <si>
    <t>200</t>
  </si>
  <si>
    <t>2001</t>
  </si>
  <si>
    <t>2002</t>
  </si>
  <si>
    <t>2007</t>
  </si>
  <si>
    <t>2008</t>
  </si>
  <si>
    <t>201</t>
  </si>
  <si>
    <t>202</t>
  </si>
  <si>
    <t>204</t>
  </si>
  <si>
    <t>205</t>
  </si>
  <si>
    <t>208</t>
  </si>
  <si>
    <t>209</t>
  </si>
  <si>
    <t>21</t>
  </si>
  <si>
    <t>210</t>
  </si>
  <si>
    <t>2100</t>
  </si>
  <si>
    <t>2101</t>
  </si>
  <si>
    <t>22</t>
  </si>
  <si>
    <t>220</t>
  </si>
  <si>
    <t>2200</t>
  </si>
  <si>
    <t>2201</t>
  </si>
  <si>
    <t>2204</t>
  </si>
  <si>
    <t>2205</t>
  </si>
  <si>
    <t>2206</t>
  </si>
  <si>
    <t>2207</t>
  </si>
  <si>
    <t>2210</t>
  </si>
  <si>
    <t>230</t>
  </si>
  <si>
    <t>2300</t>
  </si>
  <si>
    <t>2301</t>
  </si>
  <si>
    <t>2302</t>
  </si>
  <si>
    <t>2303</t>
  </si>
  <si>
    <t>2306</t>
  </si>
  <si>
    <t>2307</t>
  </si>
  <si>
    <t>2308</t>
  </si>
  <si>
    <t>2309</t>
  </si>
  <si>
    <t>24</t>
  </si>
  <si>
    <t>2400</t>
  </si>
  <si>
    <t>2401</t>
  </si>
  <si>
    <t>2403</t>
  </si>
  <si>
    <t>25</t>
  </si>
  <si>
    <t>2501</t>
  </si>
  <si>
    <t>2600</t>
  </si>
  <si>
    <t>2601</t>
  </si>
  <si>
    <t>2602</t>
  </si>
  <si>
    <t>2603</t>
  </si>
  <si>
    <t>2604</t>
  </si>
  <si>
    <t>2605</t>
  </si>
  <si>
    <t>2611</t>
  </si>
  <si>
    <t>2621</t>
  </si>
  <si>
    <t>2623</t>
  </si>
  <si>
    <t>2624</t>
  </si>
  <si>
    <t>2631</t>
  </si>
  <si>
    <t>2632</t>
  </si>
  <si>
    <t>2700</t>
  </si>
  <si>
    <t>2701</t>
  </si>
  <si>
    <t>2702</t>
  </si>
  <si>
    <t>2703</t>
  </si>
  <si>
    <t>2704</t>
  </si>
  <si>
    <t>2705</t>
  </si>
  <si>
    <t>2706</t>
  </si>
  <si>
    <t>2711</t>
  </si>
  <si>
    <t>2712</t>
  </si>
  <si>
    <t>2713</t>
  </si>
  <si>
    <t>2810</t>
  </si>
  <si>
    <t>2812</t>
  </si>
  <si>
    <t>2900</t>
  </si>
  <si>
    <t>2904</t>
  </si>
  <si>
    <t>2905</t>
  </si>
  <si>
    <t>3</t>
  </si>
  <si>
    <t>30</t>
  </si>
  <si>
    <t>300</t>
  </si>
  <si>
    <t>3000</t>
  </si>
  <si>
    <t>3002</t>
  </si>
  <si>
    <t>302</t>
  </si>
  <si>
    <t>303</t>
  </si>
  <si>
    <t>3100</t>
  </si>
  <si>
    <t>3102</t>
  </si>
  <si>
    <t>3200</t>
  </si>
  <si>
    <t>3203</t>
  </si>
  <si>
    <t>330.АГ</t>
  </si>
  <si>
    <t>3300</t>
  </si>
  <si>
    <t>3303</t>
  </si>
  <si>
    <t>3305</t>
  </si>
  <si>
    <t>3306</t>
  </si>
  <si>
    <t>3307</t>
  </si>
  <si>
    <t>3400</t>
  </si>
  <si>
    <t>3403</t>
  </si>
  <si>
    <t>3600</t>
  </si>
  <si>
    <t>3601</t>
  </si>
  <si>
    <t>3602</t>
  </si>
  <si>
    <t>3606</t>
  </si>
  <si>
    <t>3607</t>
  </si>
  <si>
    <t>3608</t>
  </si>
  <si>
    <t>3700</t>
  </si>
  <si>
    <t>3709</t>
  </si>
  <si>
    <t>3800</t>
  </si>
  <si>
    <t>3808</t>
  </si>
  <si>
    <t>3900</t>
  </si>
  <si>
    <t>3902</t>
  </si>
  <si>
    <t>3903</t>
  </si>
  <si>
    <t>4</t>
  </si>
  <si>
    <t>400</t>
  </si>
  <si>
    <t>401</t>
  </si>
  <si>
    <t>403</t>
  </si>
  <si>
    <t>404</t>
  </si>
  <si>
    <t>405</t>
  </si>
  <si>
    <t>4050</t>
  </si>
  <si>
    <t>4052</t>
  </si>
  <si>
    <t>4056</t>
  </si>
  <si>
    <t>409</t>
  </si>
  <si>
    <t>41</t>
  </si>
  <si>
    <t>4100</t>
  </si>
  <si>
    <t>411</t>
  </si>
  <si>
    <t>4110</t>
  </si>
  <si>
    <t>4113</t>
  </si>
  <si>
    <t>4116</t>
  </si>
  <si>
    <t>4117</t>
  </si>
  <si>
    <t>4118</t>
  </si>
  <si>
    <t>412</t>
  </si>
  <si>
    <t>4120</t>
  </si>
  <si>
    <t>4121</t>
  </si>
  <si>
    <t>4125</t>
  </si>
  <si>
    <t>4126</t>
  </si>
  <si>
    <t>4128</t>
  </si>
  <si>
    <t>4129</t>
  </si>
  <si>
    <t>413</t>
  </si>
  <si>
    <t>4130</t>
  </si>
  <si>
    <t>4132</t>
  </si>
  <si>
    <t>4133</t>
  </si>
  <si>
    <t>4136</t>
  </si>
  <si>
    <t>4139</t>
  </si>
  <si>
    <t>414</t>
  </si>
  <si>
    <t>4141</t>
  </si>
  <si>
    <t>4145</t>
  </si>
  <si>
    <t>4147</t>
  </si>
  <si>
    <t>4148</t>
  </si>
  <si>
    <t>415</t>
  </si>
  <si>
    <t>4150</t>
  </si>
  <si>
    <t>4153</t>
  </si>
  <si>
    <t>4154</t>
  </si>
  <si>
    <t>4155</t>
  </si>
  <si>
    <t>4157</t>
  </si>
  <si>
    <t>4158</t>
  </si>
  <si>
    <t>4161</t>
  </si>
  <si>
    <t>4163</t>
  </si>
  <si>
    <t>4165</t>
  </si>
  <si>
    <t>4166</t>
  </si>
  <si>
    <t>4172</t>
  </si>
  <si>
    <t>4173</t>
  </si>
  <si>
    <t>4174</t>
  </si>
  <si>
    <t>4176</t>
  </si>
  <si>
    <t>4177</t>
  </si>
  <si>
    <t>4180</t>
  </si>
  <si>
    <t>4181</t>
  </si>
  <si>
    <t>4188</t>
  </si>
  <si>
    <t>4189</t>
  </si>
  <si>
    <t>4190</t>
  </si>
  <si>
    <t>4194</t>
  </si>
  <si>
    <t>4195</t>
  </si>
  <si>
    <t>4199</t>
  </si>
  <si>
    <t>42</t>
  </si>
  <si>
    <t>420</t>
  </si>
  <si>
    <t>4200</t>
  </si>
  <si>
    <t>4219</t>
  </si>
  <si>
    <t>43</t>
  </si>
  <si>
    <t>430</t>
  </si>
  <si>
    <t>4400</t>
  </si>
  <si>
    <t>4402</t>
  </si>
  <si>
    <t>4403</t>
  </si>
  <si>
    <t>4404</t>
  </si>
  <si>
    <t>4405</t>
  </si>
  <si>
    <t>4407</t>
  </si>
  <si>
    <t>4408</t>
  </si>
  <si>
    <t>4409</t>
  </si>
  <si>
    <t>4412</t>
  </si>
  <si>
    <t>4414</t>
  </si>
  <si>
    <t>4415</t>
  </si>
  <si>
    <t>4418</t>
  </si>
  <si>
    <t>4500</t>
  </si>
  <si>
    <t>4502</t>
  </si>
  <si>
    <t>4503</t>
  </si>
  <si>
    <t>4504</t>
  </si>
  <si>
    <t>4505</t>
  </si>
  <si>
    <t>4508</t>
  </si>
  <si>
    <t>4509</t>
  </si>
  <si>
    <t>4600</t>
  </si>
  <si>
    <t>4601</t>
  </si>
  <si>
    <t>4603</t>
  </si>
  <si>
    <t>4604</t>
  </si>
  <si>
    <t>4605</t>
  </si>
  <si>
    <t>4608</t>
  </si>
  <si>
    <t>47</t>
  </si>
  <si>
    <t>4700</t>
  </si>
  <si>
    <t>4710</t>
  </si>
  <si>
    <t>4712</t>
  </si>
  <si>
    <t>4713</t>
  </si>
  <si>
    <t>4726</t>
  </si>
  <si>
    <t>4729</t>
  </si>
  <si>
    <t>4730</t>
  </si>
  <si>
    <t>4731</t>
  </si>
  <si>
    <t>4732</t>
  </si>
  <si>
    <t>4733</t>
  </si>
  <si>
    <t>4735</t>
  </si>
  <si>
    <t>4738</t>
  </si>
  <si>
    <t>4744</t>
  </si>
  <si>
    <t>4746</t>
  </si>
  <si>
    <t>4747</t>
  </si>
  <si>
    <t>4748</t>
  </si>
  <si>
    <t>4750</t>
  </si>
  <si>
    <t>4751</t>
  </si>
  <si>
    <t>4752</t>
  </si>
  <si>
    <t>4753</t>
  </si>
  <si>
    <t>4760</t>
  </si>
  <si>
    <t>4770</t>
  </si>
  <si>
    <t>4773</t>
  </si>
  <si>
    <t>48</t>
  </si>
  <si>
    <t>4800</t>
  </si>
  <si>
    <t>4802</t>
  </si>
  <si>
    <t>4803</t>
  </si>
  <si>
    <t>49</t>
  </si>
  <si>
    <t>5</t>
  </si>
  <si>
    <t>500</t>
  </si>
  <si>
    <t>5001</t>
  </si>
  <si>
    <t>501</t>
  </si>
  <si>
    <t>502</t>
  </si>
  <si>
    <t>5101</t>
  </si>
  <si>
    <t>5102</t>
  </si>
  <si>
    <t>5103</t>
  </si>
  <si>
    <t>5104</t>
  </si>
  <si>
    <t>5201</t>
  </si>
  <si>
    <t>5300</t>
  </si>
  <si>
    <t>5303</t>
  </si>
  <si>
    <t>5309</t>
  </si>
  <si>
    <t>5310</t>
  </si>
  <si>
    <t>5311</t>
  </si>
  <si>
    <t>5312</t>
  </si>
  <si>
    <t>5313</t>
  </si>
  <si>
    <t>5318</t>
  </si>
  <si>
    <t>5319</t>
  </si>
  <si>
    <t>5320</t>
  </si>
  <si>
    <t>5321</t>
  </si>
  <si>
    <t>5322</t>
  </si>
  <si>
    <t>5323</t>
  </si>
  <si>
    <t>5324</t>
  </si>
  <si>
    <t>5400</t>
  </si>
  <si>
    <t>5401</t>
  </si>
  <si>
    <t>5403</t>
  </si>
  <si>
    <t>5404</t>
  </si>
  <si>
    <t>5405</t>
  </si>
  <si>
    <t>5406</t>
  </si>
  <si>
    <t>5408</t>
  </si>
  <si>
    <t>5410</t>
  </si>
  <si>
    <t>5411</t>
  </si>
  <si>
    <t>5412</t>
  </si>
  <si>
    <t>5416</t>
  </si>
  <si>
    <t>5419</t>
  </si>
  <si>
    <t>5420</t>
  </si>
  <si>
    <t>5500</t>
  </si>
  <si>
    <t>5501</t>
  </si>
  <si>
    <t>5600</t>
  </si>
  <si>
    <t>5605</t>
  </si>
  <si>
    <t>5700</t>
  </si>
  <si>
    <t>5701</t>
  </si>
  <si>
    <t>5800</t>
  </si>
  <si>
    <t>5802</t>
  </si>
  <si>
    <t>5803</t>
  </si>
  <si>
    <t>5810</t>
  </si>
  <si>
    <t>5811</t>
  </si>
  <si>
    <t>5812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</si>
  <si>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</si>
  <si>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</si>
  <si>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</si>
  <si>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</si>
  <si>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</si>
  <si>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</si>
  <si>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</si>
  <si>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</si>
  <si>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</si>
  <si>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</si>
  <si>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5900</t>
  </si>
  <si>
    <t>5903</t>
  </si>
  <si>
    <t>6</t>
  </si>
  <si>
    <t>600</t>
  </si>
  <si>
    <t>6000</t>
  </si>
  <si>
    <t>6010</t>
  </si>
  <si>
    <t>6011</t>
  </si>
  <si>
    <t>6012</t>
  </si>
  <si>
    <t>6013</t>
  </si>
  <si>
    <t>604</t>
  </si>
  <si>
    <t>605</t>
  </si>
  <si>
    <t>6100</t>
  </si>
  <si>
    <t>6103</t>
  </si>
  <si>
    <t>6200</t>
  </si>
  <si>
    <t>6202</t>
  </si>
  <si>
    <t>6205</t>
  </si>
  <si>
    <t>6300</t>
  </si>
  <si>
    <t>6305</t>
  </si>
  <si>
    <t>6400</t>
  </si>
  <si>
    <t>6413</t>
  </si>
  <si>
    <t>6416</t>
  </si>
  <si>
    <t>6418</t>
  </si>
  <si>
    <t>6420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</si>
  <si>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</si>
  <si>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</si>
  <si>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</si>
  <si>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</si>
  <si>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</si>
  <si>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</si>
  <si>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</si>
  <si>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</si>
  <si>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</si>
  <si>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6434</t>
  </si>
  <si>
    <t>6435</t>
  </si>
  <si>
    <t>6436</t>
  </si>
  <si>
    <t>6440</t>
  </si>
  <si>
    <t>6441</t>
  </si>
  <si>
    <t>6442</t>
  </si>
  <si>
    <t>6500</t>
  </si>
  <si>
    <t>6501</t>
  </si>
  <si>
    <t>6502</t>
  </si>
  <si>
    <t>6504</t>
  </si>
  <si>
    <t>6505</t>
  </si>
  <si>
    <t>6506</t>
  </si>
  <si>
    <t>6507</t>
  </si>
  <si>
    <t>6508</t>
  </si>
  <si>
    <t>6509</t>
  </si>
  <si>
    <t>6600</t>
  </si>
  <si>
    <t>6601</t>
  </si>
  <si>
    <t>6603</t>
  </si>
  <si>
    <t>6604</t>
  </si>
  <si>
    <t>6606</t>
  </si>
  <si>
    <t>6700</t>
  </si>
  <si>
    <t>6708</t>
  </si>
  <si>
    <t>6709</t>
  </si>
  <si>
    <t>6710</t>
  </si>
  <si>
    <t>6800</t>
  </si>
  <si>
    <t>6801</t>
  </si>
  <si>
    <t>6802</t>
  </si>
  <si>
    <t>6803</t>
  </si>
  <si>
    <t>7</t>
  </si>
  <si>
    <t>70</t>
  </si>
  <si>
    <t>7000</t>
  </si>
  <si>
    <t>7007</t>
  </si>
  <si>
    <t>701</t>
  </si>
  <si>
    <t>7022</t>
  </si>
  <si>
    <t>7030</t>
  </si>
  <si>
    <t>7031</t>
  </si>
  <si>
    <t>7032</t>
  </si>
  <si>
    <t>7033</t>
  </si>
  <si>
    <t>7035</t>
  </si>
  <si>
    <t>71</t>
  </si>
  <si>
    <t>7100</t>
  </si>
  <si>
    <t>7103</t>
  </si>
  <si>
    <t>7104</t>
  </si>
  <si>
    <t>7105</t>
  </si>
  <si>
    <t>7106</t>
  </si>
  <si>
    <t>72</t>
  </si>
  <si>
    <t>7200</t>
  </si>
  <si>
    <t>7202</t>
  </si>
  <si>
    <t>7207</t>
  </si>
  <si>
    <t>7208</t>
  </si>
  <si>
    <t>7300</t>
  </si>
  <si>
    <t>7305</t>
  </si>
  <si>
    <t>7350</t>
  </si>
  <si>
    <t>7351</t>
  </si>
  <si>
    <t>7353</t>
  </si>
  <si>
    <t>7354</t>
  </si>
  <si>
    <t>7400</t>
  </si>
  <si>
    <t>7403</t>
  </si>
  <si>
    <t>7404</t>
  </si>
  <si>
    <t>7407</t>
  </si>
  <si>
    <t>7411</t>
  </si>
  <si>
    <t>7415</t>
  </si>
  <si>
    <t>7418</t>
  </si>
  <si>
    <t>7419</t>
  </si>
  <si>
    <t>7420</t>
  </si>
  <si>
    <t>7421</t>
  </si>
  <si>
    <t>7422</t>
  </si>
  <si>
    <t>7423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</si>
  <si>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</si>
  <si>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</si>
  <si>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</si>
  <si>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</si>
  <si>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</si>
  <si>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</si>
  <si>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</si>
  <si>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</si>
  <si>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</si>
  <si>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75</t>
  </si>
  <si>
    <t>7500</t>
  </si>
  <si>
    <t>7503</t>
  </si>
  <si>
    <t>76</t>
  </si>
  <si>
    <t>77</t>
  </si>
  <si>
    <t>7700</t>
  </si>
  <si>
    <t>7702</t>
  </si>
  <si>
    <t>7703</t>
  </si>
  <si>
    <t>7705</t>
  </si>
  <si>
    <t>7708</t>
  </si>
  <si>
    <t>7709</t>
  </si>
  <si>
    <t>78</t>
  </si>
  <si>
    <t>7800</t>
  </si>
  <si>
    <t>7802</t>
  </si>
  <si>
    <t>7803</t>
  </si>
  <si>
    <t>7804</t>
  </si>
  <si>
    <t>7805</t>
  </si>
  <si>
    <t>7806</t>
  </si>
  <si>
    <t>7807</t>
  </si>
  <si>
    <t>7900</t>
  </si>
  <si>
    <t>7909</t>
  </si>
  <si>
    <t>7910.АГ</t>
  </si>
  <si>
    <t>7916</t>
  </si>
  <si>
    <t>7917</t>
  </si>
  <si>
    <t>7920.АГ</t>
  </si>
  <si>
    <t>7921</t>
  </si>
  <si>
    <t>7922</t>
  </si>
  <si>
    <t>7924</t>
  </si>
  <si>
    <t>7926</t>
  </si>
  <si>
    <t>7927</t>
  </si>
  <si>
    <t>7929</t>
  </si>
  <si>
    <t>7930.АГ</t>
  </si>
  <si>
    <t>7932</t>
  </si>
  <si>
    <t>Цефтриаксон, 1 г</t>
  </si>
  <si>
    <t>7933</t>
  </si>
  <si>
    <t>7934</t>
  </si>
  <si>
    <t>7936</t>
  </si>
  <si>
    <t>7937</t>
  </si>
  <si>
    <t>7938</t>
  </si>
  <si>
    <t>7940</t>
  </si>
  <si>
    <t>7940.АГ</t>
  </si>
  <si>
    <t>7941</t>
  </si>
  <si>
    <t>7943</t>
  </si>
  <si>
    <t>7944</t>
  </si>
  <si>
    <t>7945</t>
  </si>
  <si>
    <t>7946</t>
  </si>
  <si>
    <t>7947</t>
  </si>
  <si>
    <t>7948</t>
  </si>
  <si>
    <t>7949</t>
  </si>
  <si>
    <t>7950</t>
  </si>
  <si>
    <t>7950.АГ</t>
  </si>
  <si>
    <t>7951</t>
  </si>
  <si>
    <t>7952</t>
  </si>
  <si>
    <t>7953</t>
  </si>
  <si>
    <t>7954</t>
  </si>
  <si>
    <t>7957</t>
  </si>
  <si>
    <t>7958</t>
  </si>
  <si>
    <t>7959</t>
  </si>
  <si>
    <t>7960.АГ</t>
  </si>
  <si>
    <t>7962</t>
  </si>
  <si>
    <t>7966</t>
  </si>
  <si>
    <t>7967</t>
  </si>
  <si>
    <t>7968</t>
  </si>
  <si>
    <t>7970</t>
  </si>
  <si>
    <t>7970.АГ</t>
  </si>
  <si>
    <t>7973</t>
  </si>
  <si>
    <t>7974</t>
  </si>
  <si>
    <t>7975</t>
  </si>
  <si>
    <t>7976</t>
  </si>
  <si>
    <t>7977</t>
  </si>
  <si>
    <t>7979</t>
  </si>
  <si>
    <t>7980</t>
  </si>
  <si>
    <t>7980.АГ</t>
  </si>
  <si>
    <t>7986</t>
  </si>
  <si>
    <t>7988</t>
  </si>
  <si>
    <t>7990</t>
  </si>
  <si>
    <t>7990.АГ</t>
  </si>
  <si>
    <t>7991</t>
  </si>
  <si>
    <t>7992</t>
  </si>
  <si>
    <t>7994</t>
  </si>
  <si>
    <t>7995</t>
  </si>
  <si>
    <t>7997</t>
  </si>
  <si>
    <t>7998</t>
  </si>
  <si>
    <t>Ингавирин, 10 капсул</t>
  </si>
  <si>
    <t>7999</t>
  </si>
  <si>
    <t>8</t>
  </si>
  <si>
    <t>80</t>
  </si>
  <si>
    <t>8000.АГ</t>
  </si>
  <si>
    <t>8006</t>
  </si>
  <si>
    <t>8007</t>
  </si>
  <si>
    <t>8008</t>
  </si>
  <si>
    <t>8009</t>
  </si>
  <si>
    <t>8010.АГ</t>
  </si>
  <si>
    <t>8012</t>
  </si>
  <si>
    <t>8013</t>
  </si>
  <si>
    <t>8014</t>
  </si>
  <si>
    <t>8015</t>
  </si>
  <si>
    <t>8016</t>
  </si>
  <si>
    <t>8017</t>
  </si>
  <si>
    <t>8018</t>
  </si>
  <si>
    <t>802</t>
  </si>
  <si>
    <t>8020</t>
  </si>
  <si>
    <t>8020.АГ</t>
  </si>
  <si>
    <t>8021</t>
  </si>
  <si>
    <t>8022</t>
  </si>
  <si>
    <t>8023</t>
  </si>
  <si>
    <t>8024</t>
  </si>
  <si>
    <t>8025</t>
  </si>
  <si>
    <t>8027</t>
  </si>
  <si>
    <t>8028</t>
  </si>
  <si>
    <t>8029</t>
  </si>
  <si>
    <t>803</t>
  </si>
  <si>
    <t>8030</t>
  </si>
  <si>
    <t>8030.АГ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</si>
  <si>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</si>
  <si>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</si>
  <si>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</si>
  <si>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</si>
  <si>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</si>
  <si>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</si>
  <si>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</si>
  <si>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</si>
  <si>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</si>
  <si>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</si>
  <si>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8040.АГ</t>
  </si>
  <si>
    <t>8041</t>
  </si>
  <si>
    <t>8042</t>
  </si>
  <si>
    <t>8043</t>
  </si>
  <si>
    <t>8045</t>
  </si>
  <si>
    <t>8046</t>
  </si>
  <si>
    <t>8047</t>
  </si>
  <si>
    <t>8048</t>
  </si>
  <si>
    <t>8049</t>
  </si>
  <si>
    <t>8050</t>
  </si>
  <si>
    <t>8050.АГ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</si>
  <si>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</si>
  <si>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</si>
  <si>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</si>
  <si>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</si>
  <si>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</si>
  <si>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</si>
  <si>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</si>
  <si>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</si>
  <si>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</si>
  <si>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</si>
  <si>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8060.АГ</t>
  </si>
  <si>
    <t>8061</t>
  </si>
  <si>
    <t>8070.АГ</t>
  </si>
  <si>
    <t>8080.АГ</t>
  </si>
  <si>
    <t>8090.АГ</t>
  </si>
  <si>
    <t>81</t>
  </si>
  <si>
    <t>8100</t>
  </si>
  <si>
    <t>8100.АГ</t>
  </si>
  <si>
    <t>8101</t>
  </si>
  <si>
    <t>8102</t>
  </si>
  <si>
    <t>8103</t>
  </si>
  <si>
    <t>8110.АГ</t>
  </si>
  <si>
    <t>8120.АГ</t>
  </si>
  <si>
    <t>8130.АГ</t>
  </si>
  <si>
    <t>8140.АГ</t>
  </si>
  <si>
    <t>8150.АГ</t>
  </si>
  <si>
    <t>8160.АГ</t>
  </si>
  <si>
    <t>8170.АГ</t>
  </si>
  <si>
    <t>8180.АГ</t>
  </si>
  <si>
    <t>8190.АГ</t>
  </si>
  <si>
    <t>8191.АГ</t>
  </si>
  <si>
    <t>82</t>
  </si>
  <si>
    <t>8200</t>
  </si>
  <si>
    <t>8201</t>
  </si>
  <si>
    <t>8203</t>
  </si>
  <si>
    <t>83</t>
  </si>
  <si>
    <t>8300</t>
  </si>
  <si>
    <t>8301</t>
  </si>
  <si>
    <t>8302</t>
  </si>
  <si>
    <t>8303</t>
  </si>
  <si>
    <t>8310</t>
  </si>
  <si>
    <t>8311</t>
  </si>
  <si>
    <t>84</t>
  </si>
  <si>
    <t>85</t>
  </si>
  <si>
    <t>86</t>
  </si>
  <si>
    <t>87</t>
  </si>
  <si>
    <t>88</t>
  </si>
  <si>
    <t>89</t>
  </si>
  <si>
    <t>90</t>
  </si>
  <si>
    <t>9000</t>
  </si>
  <si>
    <t>9100</t>
  </si>
  <si>
    <t>9101</t>
  </si>
  <si>
    <t>9102</t>
  </si>
  <si>
    <t>9107</t>
  </si>
  <si>
    <t>9110</t>
  </si>
  <si>
    <t>9115</t>
  </si>
  <si>
    <t>9116</t>
  </si>
  <si>
    <t>9118</t>
  </si>
  <si>
    <t>9120</t>
  </si>
  <si>
    <t>9121</t>
  </si>
  <si>
    <t>9122</t>
  </si>
  <si>
    <t>9125</t>
  </si>
  <si>
    <t>9128</t>
  </si>
  <si>
    <t>9129</t>
  </si>
  <si>
    <t>9134</t>
  </si>
  <si>
    <t>9135</t>
  </si>
  <si>
    <t>9136</t>
  </si>
  <si>
    <t>9137</t>
  </si>
  <si>
    <t>9138</t>
  </si>
  <si>
    <t>9141</t>
  </si>
  <si>
    <t>9142</t>
  </si>
  <si>
    <t>9143</t>
  </si>
  <si>
    <t>9144</t>
  </si>
  <si>
    <t>9145</t>
  </si>
  <si>
    <t>9146</t>
  </si>
  <si>
    <t>9152</t>
  </si>
  <si>
    <t>9190</t>
  </si>
  <si>
    <t>9191</t>
  </si>
  <si>
    <t>9192</t>
  </si>
  <si>
    <t>9200</t>
  </si>
  <si>
    <t>9210</t>
  </si>
  <si>
    <t>9212</t>
  </si>
  <si>
    <t>9213</t>
  </si>
  <si>
    <t>9214</t>
  </si>
  <si>
    <t>9215</t>
  </si>
  <si>
    <t>9217</t>
  </si>
  <si>
    <t>9218</t>
  </si>
  <si>
    <t>9219</t>
  </si>
  <si>
    <t>9220</t>
  </si>
  <si>
    <t>9222</t>
  </si>
  <si>
    <t>9223</t>
  </si>
  <si>
    <t>9230.АГ</t>
  </si>
  <si>
    <t>9231.АГ</t>
  </si>
  <si>
    <t>9250</t>
  </si>
  <si>
    <t>9260</t>
  </si>
  <si>
    <t>9261</t>
  </si>
  <si>
    <t>9280</t>
  </si>
  <si>
    <t>9290</t>
  </si>
  <si>
    <t>9291</t>
  </si>
  <si>
    <t>9292</t>
  </si>
  <si>
    <t>9293</t>
  </si>
  <si>
    <t>9294</t>
  </si>
  <si>
    <t>9295</t>
  </si>
  <si>
    <t>9296</t>
  </si>
  <si>
    <t>9299.АГ</t>
  </si>
  <si>
    <t>930.АГ</t>
  </si>
  <si>
    <t>9312</t>
  </si>
  <si>
    <t>9313</t>
  </si>
  <si>
    <t>9320</t>
  </si>
  <si>
    <t>9321</t>
  </si>
  <si>
    <t>9322</t>
  </si>
  <si>
    <t>9323</t>
  </si>
  <si>
    <t>9324</t>
  </si>
  <si>
    <t>9330</t>
  </si>
  <si>
    <t>9332</t>
  </si>
  <si>
    <t>9333</t>
  </si>
  <si>
    <t>9334</t>
  </si>
  <si>
    <t>9350</t>
  </si>
  <si>
    <t>9351</t>
  </si>
  <si>
    <t>9360</t>
  </si>
  <si>
    <t>9365</t>
  </si>
  <si>
    <t>9370</t>
  </si>
  <si>
    <t>9372</t>
  </si>
  <si>
    <t>9374</t>
  </si>
  <si>
    <t>9390</t>
  </si>
  <si>
    <t>9391</t>
  </si>
  <si>
    <t>940.АГ</t>
  </si>
  <si>
    <t>941.АГ</t>
  </si>
  <si>
    <t>9410</t>
  </si>
  <si>
    <t>9411</t>
  </si>
  <si>
    <t>9412</t>
  </si>
  <si>
    <t>9413</t>
  </si>
  <si>
    <t>9415</t>
  </si>
  <si>
    <t>9416</t>
  </si>
  <si>
    <t>9417</t>
  </si>
  <si>
    <t>9419</t>
  </si>
  <si>
    <t>9421</t>
  </si>
  <si>
    <t>9422</t>
  </si>
  <si>
    <t>9443</t>
  </si>
  <si>
    <t>9447</t>
  </si>
  <si>
    <t>9448</t>
  </si>
  <si>
    <t>9449</t>
  </si>
  <si>
    <t>9450</t>
  </si>
  <si>
    <t>9451</t>
  </si>
  <si>
    <t>9452.АГ</t>
  </si>
  <si>
    <t>9454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</si>
  <si>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</si>
  <si>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</si>
  <si>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</si>
  <si>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</si>
  <si>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</si>
  <si>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</si>
  <si>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</si>
  <si>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</si>
  <si>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</si>
  <si>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</si>
  <si>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9470</t>
  </si>
  <si>
    <t>9471</t>
  </si>
  <si>
    <t>9472</t>
  </si>
  <si>
    <t>9473</t>
  </si>
  <si>
    <t>9474</t>
  </si>
  <si>
    <t>9475</t>
  </si>
  <si>
    <t>9480</t>
  </si>
  <si>
    <t>949.АГ</t>
  </si>
  <si>
    <t>9490</t>
  </si>
  <si>
    <t>9500</t>
  </si>
  <si>
    <t>9510</t>
  </si>
  <si>
    <t>9513</t>
  </si>
  <si>
    <t>9515</t>
  </si>
  <si>
    <t>9520</t>
  </si>
  <si>
    <t>9521</t>
  </si>
  <si>
    <t>9523</t>
  </si>
  <si>
    <t>9525</t>
  </si>
  <si>
    <t>9530</t>
  </si>
  <si>
    <t>9532</t>
  </si>
  <si>
    <t>9534</t>
  </si>
  <si>
    <t>9535</t>
  </si>
  <si>
    <t>9536</t>
  </si>
  <si>
    <t>9540</t>
  </si>
  <si>
    <t>9541</t>
  </si>
  <si>
    <t>9550</t>
  </si>
  <si>
    <t>9551</t>
  </si>
  <si>
    <t>9552</t>
  </si>
  <si>
    <t>9553</t>
  </si>
  <si>
    <t>9555</t>
  </si>
  <si>
    <t>9556</t>
  </si>
  <si>
    <t>9559</t>
  </si>
  <si>
    <t>9560</t>
  </si>
  <si>
    <t>9600</t>
  </si>
  <si>
    <t>9606</t>
  </si>
  <si>
    <t>9607</t>
  </si>
  <si>
    <t>9700</t>
  </si>
  <si>
    <t>9711</t>
  </si>
  <si>
    <t>9712</t>
  </si>
  <si>
    <t>9713</t>
  </si>
  <si>
    <t>9714</t>
  </si>
  <si>
    <t>9723</t>
  </si>
  <si>
    <t>9761</t>
  </si>
  <si>
    <t>9763</t>
  </si>
  <si>
    <t>9765</t>
  </si>
  <si>
    <t>9772</t>
  </si>
  <si>
    <t>9773</t>
  </si>
  <si>
    <t>9780</t>
  </si>
  <si>
    <t>9781</t>
  </si>
  <si>
    <t>9782</t>
  </si>
  <si>
    <t>9792</t>
  </si>
  <si>
    <t>9793</t>
  </si>
  <si>
    <t>9794</t>
  </si>
  <si>
    <t>9795</t>
  </si>
  <si>
    <t>9796</t>
  </si>
  <si>
    <t>9800</t>
  </si>
  <si>
    <t>9801</t>
  </si>
  <si>
    <t>9802</t>
  </si>
  <si>
    <t>9804</t>
  </si>
  <si>
    <t>9850</t>
  </si>
  <si>
    <t>9853</t>
  </si>
  <si>
    <t>9854</t>
  </si>
  <si>
    <t>9856</t>
  </si>
  <si>
    <t>9880</t>
  </si>
  <si>
    <t>9881</t>
  </si>
  <si>
    <t>9882</t>
  </si>
  <si>
    <t>9883</t>
  </si>
  <si>
    <t>9900</t>
  </si>
  <si>
    <t>9901</t>
  </si>
  <si>
    <t>9903</t>
  </si>
  <si>
    <t>9911</t>
  </si>
  <si>
    <t>9920</t>
  </si>
  <si>
    <t>9921</t>
  </si>
  <si>
    <t>9922</t>
  </si>
  <si>
    <t>9923</t>
  </si>
  <si>
    <t>9930</t>
  </si>
  <si>
    <t>9931</t>
  </si>
  <si>
    <t>9932</t>
  </si>
  <si>
    <t>9933</t>
  </si>
  <si>
    <t>9940</t>
  </si>
  <si>
    <t>9941</t>
  </si>
  <si>
    <t>9942</t>
  </si>
  <si>
    <t>9950</t>
  </si>
  <si>
    <t>9990</t>
  </si>
  <si>
    <t>9991</t>
  </si>
  <si>
    <t>9992</t>
  </si>
  <si>
    <t>9993</t>
  </si>
  <si>
    <t>Новое название</t>
  </si>
  <si>
    <t>Итог</t>
  </si>
  <si>
    <t>https://base.garant.ru/12138471/#block_1000</t>
  </si>
  <si>
    <t xml:space="preserve">https://enterfin.ru/q_a_31418/ </t>
  </si>
  <si>
    <t>Был чек</t>
  </si>
  <si>
    <t>https://www.alta.ru/tnved/code/0711400000/</t>
  </si>
  <si>
    <t xml:space="preserve">https://www.alta.ru/tnved/code/2005400000/  
https://www.buhonline.ru/forum/index?g=posts&amp;t=469410 </t>
  </si>
  <si>
    <t>https://www.alta.ru/tnved/code/2002101000/</t>
  </si>
  <si>
    <t xml:space="preserve">https://www.alta.ru/tnved/code/1704907100/ </t>
  </si>
  <si>
    <t xml:space="preserve">https://www.alta.ru/tnved/code/1806903100/ </t>
  </si>
  <si>
    <t xml:space="preserve">https://www.alta.ru/tnved/code/1806901900/ </t>
  </si>
  <si>
    <t xml:space="preserve">https://www.alta.ru/tnved/code/2007995008/ </t>
  </si>
  <si>
    <t xml:space="preserve">https://www.alta.ru/tnved/code/0409000000/ </t>
  </si>
  <si>
    <t>https://www.alta.ru/tnved/code/2101110013/</t>
  </si>
  <si>
    <t xml:space="preserve">https://www.glavbukh.ru/hl/239727-kofe-latte-s-kakoy-protsentnoy-stavkoy-budet-prodavatsya </t>
  </si>
  <si>
    <t xml:space="preserve">https://www.alta.ru/tnved/code/0902400000/ </t>
  </si>
  <si>
    <t xml:space="preserve">https://www.alta.ru/tnved/code/0902100001/ </t>
  </si>
  <si>
    <t>https://www.alta.ru/tnved/code/1805000000/</t>
  </si>
  <si>
    <t xml:space="preserve">https://www.alta.ru/tnved/code/2103909001/ </t>
  </si>
  <si>
    <t xml:space="preserve">https://www.alta.ru/tnved/code/2103200000/ </t>
  </si>
  <si>
    <t xml:space="preserve">https://base.garant.ru/12138471/ </t>
  </si>
  <si>
    <t xml:space="preserve">https://base.garant.ru/12138471/#block_1000 </t>
  </si>
  <si>
    <t xml:space="preserve">https://normativ.kontur.ru/document?moduleId=8&amp;documentId=18705 </t>
  </si>
  <si>
    <t xml:space="preserve">https://www.glavbukh.ru/art/33429-stavka-nds-pri-realizatsii-zamorojennyh-ovoshchey </t>
  </si>
  <si>
    <t>https://www.alta.ru/tnved/code/0813501900/
https://www.glavbukh.ru/hl/313569-nds-na-realizatsiyu-suhofruktov</t>
  </si>
  <si>
    <t>https://www.alta.ru/tnved/code/0802320000/</t>
  </si>
  <si>
    <t xml:space="preserve">https://www.alta.ru/tamdoc/19a89192/ </t>
  </si>
  <si>
    <t xml:space="preserve">https://www.bfm.ru/news/585794 </t>
  </si>
  <si>
    <t xml:space="preserve">https://www.consultant.ru/law/podborki/mineralnaya_voda_stavka_nds/ </t>
  </si>
  <si>
    <t>https://base.garant.ru/12138471/</t>
  </si>
  <si>
    <t xml:space="preserve">https://kodtnved.ru/ts/5208420000.html </t>
  </si>
  <si>
    <t xml:space="preserve">https://normativ.kontur.ru/document?moduleId=1&amp;documentId=503427 </t>
  </si>
  <si>
    <t>https://www.alta.ru/tnved/code/3303009000/</t>
  </si>
  <si>
    <t>https://www.alta.ru/tnved/code/3307200000/</t>
  </si>
  <si>
    <t>https://www.alta.ru/tnved/code/3307100000/</t>
  </si>
  <si>
    <t>Добавлен только в 2024 году в категорию льготных?</t>
  </si>
  <si>
    <t>https://www.alta.ru/tnved/code/4202125009/</t>
  </si>
  <si>
    <t>https://www.alta.ru/tnved/code/6601910000/</t>
  </si>
  <si>
    <t>https://www.alta.ru/tnved/code/9603210000/</t>
  </si>
  <si>
    <t xml:space="preserve">https://www.alta.ru/tnved/code/3605000000/ </t>
  </si>
  <si>
    <t>https://www.alta.ru/tnved/code/4823904000/</t>
  </si>
  <si>
    <t>https://www.alta.ru/tnved/code/4818109000/</t>
  </si>
  <si>
    <t xml:space="preserve">https://www.consultant.ru/document/cons_doc_LAW_80032/52fe2764363c881c583c5f123383ede9f973cb77/ </t>
  </si>
  <si>
    <t>Из документа вроде должно быть 10, но в чеке - 20</t>
  </si>
  <si>
    <t xml:space="preserve">https://www.alta.ru/tnved/code/9609101000/ </t>
  </si>
  <si>
    <t xml:space="preserve">https://www.klerk.ru/buh/news/599283/ </t>
  </si>
  <si>
    <t>https://www.consultant.ru/document/cons_doc_LAW_40697/b8635c63e040e7e18beb0f1041de18b79accec94/</t>
  </si>
  <si>
    <t>https://www.alta.ru/tnved/code/8712003000/</t>
  </si>
  <si>
    <t xml:space="preserve"> https://www.alta.ru/tnved/code/9506620000/</t>
  </si>
  <si>
    <t>https://www.alta.ru/tnved/code/9506701000/</t>
  </si>
  <si>
    <t>Статья "Аптечный: НДС (Кирюшина И.) ("НДС. Налог на добавленную стоимость, 2008, N10)"</t>
  </si>
  <si>
    <t>Здесь есть про йодиды в 10% https://base.garant.ru/12162374/</t>
  </si>
  <si>
    <t>https://www.garant.ru/consult/nalog/1764408/</t>
  </si>
  <si>
    <t>https://www.alta.ru/tnved/code/0603900000/</t>
  </si>
  <si>
    <t xml:space="preserve">https://base.garant.ru/12138471/ 
https://www.klerk.ru/buh/news/631222/ 
https://glavkniga.ru/news/4534 </t>
  </si>
  <si>
    <t xml:space="preserve">https://its.1c.ru/db/newsclar/content/497180/hdoc </t>
  </si>
  <si>
    <t xml:space="preserve">https://buh.ru/news/minfinu-predlozhili-ustanovit-stavku-nds-0-v-otnoshenii-uslug-arendy-avtomobiley-.html </t>
  </si>
  <si>
    <t>https://astral.ru/aj/elem/nds-pri-arende/</t>
  </si>
  <si>
    <t>https://normativ.kontur.ru/document?moduleId=8&amp;documentId=436580</t>
  </si>
  <si>
    <t xml:space="preserve">https://www.audit-it.ru/law/account/995615.html </t>
  </si>
  <si>
    <t>https://secrets.tbank.ru/novosti/prodazhu-turov-po-rossii-osvobodili-ot-nds/?utm_referrer=https%3A%2F%2Fyandex.ru%2F</t>
  </si>
  <si>
    <t>https://www.garant.ru/products/ipo/prime/doc/73167279/</t>
  </si>
  <si>
    <t>Отдельное письмо про освобождение от НДС</t>
  </si>
  <si>
    <t>С 2025 все ветеринарные услуги освобождаются от НДС</t>
  </si>
  <si>
    <t>Название витрина данных Росстата</t>
  </si>
  <si>
    <t>Наименование 
группы / товара (услуги)-представителя</t>
  </si>
  <si>
    <t>СПР</t>
  </si>
  <si>
    <t>"Овсяные хлопья ""Геркулес"", кг"</t>
  </si>
  <si>
    <t>"Продукция предприятий общественного питания быстрого обслуживания (сэндвич типа ""Гамбургер""), шт."</t>
  </si>
  <si>
    <t>Сорочка верхняя для мальчиков школьного возраста, шт.</t>
  </si>
  <si>
    <t>Холодильник двухкамерный, емкостью 250-360 л, шт.</t>
  </si>
  <si>
    <t>Ацетилсалициловая кислота (Аспирин отечественный), 500 мг, 10 таблеток</t>
  </si>
  <si>
    <t>Парацетамол, 500 мг, 10 таблеток</t>
  </si>
  <si>
    <t>Супрастин, 25 мг, 10 таблеток</t>
  </si>
  <si>
    <t>Бисопролол, 10 мг, 10 таблеток</t>
  </si>
  <si>
    <t>Эналаприл, 5 мг, 10 таблеток</t>
  </si>
  <si>
    <t>Дротаверин (Но-шпа), 40 мг, 100 таблеток</t>
  </si>
  <si>
    <t>Перекись водорода, 3%, 100 мл</t>
  </si>
  <si>
    <t>Амброксол, 30 мг, 10 таблеток</t>
  </si>
  <si>
    <t>Ксилометазолин (Галазолин) 0,1%, 10 мл</t>
  </si>
  <si>
    <t>Ингавирин, 90 мг, 10 капсул</t>
  </si>
  <si>
    <t>Гриппферон, 10000 МЕ/мл, 10 мл</t>
  </si>
  <si>
    <t>Амлодипин, 10 мг, 10 таблеток</t>
  </si>
  <si>
    <t>Омепразол, 20 мг, 10 капсул</t>
  </si>
  <si>
    <t>Ибупрофен, 200 мг, 10 таблеток</t>
  </si>
  <si>
    <t>Аскорбиновая кислота, 50 мг, 100 драже</t>
  </si>
  <si>
    <t>Взносы на капитальный ремонт, м2 общей площади</t>
  </si>
  <si>
    <r>
      <rPr>
        <vertAlign val="superscript"/>
        <sz val="12"/>
        <color theme="1"/>
        <rFont val="Times New Roman"/>
        <family val="1"/>
        <charset val="204"/>
      </rPr>
      <t>1)</t>
    </r>
    <r>
      <rPr>
        <sz val="12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</t>
    </r>
  </si>
  <si>
    <t>Воздушный и железнодорожный транспорт</t>
  </si>
  <si>
    <t>Пребывание пациента в круглосуточном стационаре, койко- 
день</t>
  </si>
  <si>
    <t xml:space="preserve">Локальный код группы / товара (услуги)-представителя </t>
  </si>
  <si>
    <t>Рыба и морепродукты, за исключением сельди и консервов рыбных</t>
  </si>
  <si>
    <t>Ацетилсалициловая кислота (Аспирин отечественный), 10 таблеток</t>
  </si>
  <si>
    <t>Верошпирон, 10 капсул (таблеток)</t>
  </si>
  <si>
    <t>Лоперамид, 10 капсул (таблеток)</t>
  </si>
  <si>
    <t>Гепариновая мазь,  25 г</t>
  </si>
  <si>
    <t>Содержание, ремонт жилья для граждан-собственников жилья в результате приватизации, граждан-собственников жилых помещений, м2 общей площади</t>
  </si>
  <si>
    <t>Дротаверин, 100 таблеток</t>
  </si>
  <si>
    <t>Индапамид, 10 таблеток</t>
  </si>
  <si>
    <t>Городской автомобильный транспорт</t>
  </si>
  <si>
    <t>Проезд в городском автобусе, поездка</t>
  </si>
  <si>
    <t>Плата за пересылку простой посылки внутри России массой 1-2 кг, шт.</t>
  </si>
  <si>
    <t>Электроэнергия в квартирах без электроплит сверх минимального объема потребления, в расчете за 100 кВт.ч</t>
  </si>
  <si>
    <r>
      <rPr>
        <vertAlign val="superscript"/>
        <sz val="12"/>
        <color theme="1"/>
        <rFont val="Times New Roman"/>
        <family val="1"/>
        <charset val="204"/>
      </rPr>
      <t>1)</t>
    </r>
    <r>
      <rPr>
        <sz val="12"/>
        <color theme="1"/>
        <rFont val="Times New Roman"/>
        <family val="1"/>
        <charset val="204"/>
      </rPr>
      <t xml:space="preserve">  Без учета статистической информации по Донецкой Народной Республике, Луганской Народной Республике, Запорожской и Херсонской областям</t>
    </r>
  </si>
  <si>
    <t>Название 2023</t>
  </si>
  <si>
    <t>Название 2024</t>
  </si>
  <si>
    <t>Название 2025</t>
  </si>
  <si>
    <t>Название Классификатор 2026</t>
  </si>
  <si>
    <t>Доступен весь период</t>
  </si>
  <si>
    <t>Льготная ставка</t>
  </si>
  <si>
    <t>Treatment</t>
  </si>
  <si>
    <t>Проды</t>
  </si>
  <si>
    <t>Непроды</t>
  </si>
  <si>
    <t>Treatment Проды</t>
  </si>
  <si>
    <t>Treatment Непроды</t>
  </si>
  <si>
    <t>Учитывать</t>
  </si>
  <si>
    <t>Непроды без одежды</t>
  </si>
  <si>
    <t>Treatment Непроды без одежды</t>
  </si>
  <si>
    <t>Жидкие средства для стирки, л</t>
  </si>
  <si>
    <t>С 2026 года в БИПЦ и ИПЦ</t>
  </si>
  <si>
    <t>БИПЦ 2026</t>
  </si>
  <si>
    <t>С 2026 не в БИПЦ</t>
  </si>
  <si>
    <t>БИПЦ 2025</t>
  </si>
  <si>
    <t>Вес янв25</t>
  </si>
  <si>
    <t>Вес янв26</t>
  </si>
  <si>
    <t>Название для поиска 2026</t>
  </si>
  <si>
    <t>Название для поиска 2025</t>
  </si>
  <si>
    <t>Название для поиска ИПЦ</t>
  </si>
  <si>
    <t>НДС</t>
  </si>
  <si>
    <t>Вес дек25</t>
  </si>
  <si>
    <t>ИПЦ янв25</t>
  </si>
  <si>
    <t>Тип</t>
  </si>
  <si>
    <t>БИПЦ льготная</t>
  </si>
  <si>
    <t>Есть в 2025, нет в 2026 (ни в БИПЦ, ни в ИПЦ)</t>
  </si>
  <si>
    <t>Не в БИПЦ Проды</t>
  </si>
  <si>
    <t xml:space="preserve">https://normativ.kontur.ru/document?moduleId=1&amp;documentId=422375&amp;ysclid=l59k44nnc9669497702&amp;promocode=0957&amp;utm_source=yandex&amp;utm_medium=organic&amp;utm_campaign=content-link-buhonline&amp;utm_content=tag-nds&amp;utm_term=forum729121&amp;utm_referrer=https%3A%2F%2Fyandex.ru#h2259 </t>
  </si>
  <si>
    <t>Туризм и общепит</t>
  </si>
  <si>
    <t>Treatment Одежда</t>
  </si>
  <si>
    <t xml:space="preserve">Ацетилсалициловая кислота, 
10 таблеток
</t>
  </si>
  <si>
    <t xml:space="preserve">Дротаверин, 100 таблеток
</t>
  </si>
  <si>
    <t xml:space="preserve">Хлоропирамин, 10 таблеток
</t>
  </si>
  <si>
    <t xml:space="preserve">Цетиризин, 10 таблеток
</t>
  </si>
  <si>
    <t xml:space="preserve">Ксилометазолин, 10 мл
</t>
  </si>
  <si>
    <t>Амоксициллин с клавулановой кислотой, 500 мг + 125 мг, 
10 таблеток</t>
  </si>
  <si>
    <t xml:space="preserve">Интерферон  альфа-2B, 10 мл.
</t>
  </si>
  <si>
    <t xml:space="preserve">Метопролол, 10 таблеток
</t>
  </si>
  <si>
    <t xml:space="preserve">Спиронолактон, 10 таблеток
</t>
  </si>
  <si>
    <t xml:space="preserve">Водорода пероксид, 100 мл
</t>
  </si>
  <si>
    <t>Не в БИПЦ Непроды</t>
  </si>
  <si>
    <t>Абонентская плата за неограниченный объём местных телефонных соединений, месяц</t>
  </si>
  <si>
    <t>Не в БИПЦ Услуги</t>
  </si>
  <si>
    <t>ЖУ+КУ</t>
  </si>
  <si>
    <t>БИПЦ</t>
  </si>
  <si>
    <t>Treatment Услуги</t>
  </si>
  <si>
    <t>ToDec22</t>
  </si>
  <si>
    <t>-</t>
  </si>
  <si>
    <t>ИПЦ 2025</t>
  </si>
  <si>
    <t>ИПЦ 2026</t>
  </si>
  <si>
    <t>ИПЦ янв26</t>
  </si>
  <si>
    <t>ИПЦ фев25</t>
  </si>
  <si>
    <t>ИПЦ мар25</t>
  </si>
  <si>
    <t>ИПЦ апр25</t>
  </si>
  <si>
    <t>ИПЦ май25</t>
  </si>
  <si>
    <t>ИПЦ июн25</t>
  </si>
  <si>
    <t>ИПЦ июл25</t>
  </si>
  <si>
    <t>ИПЦ авг25</t>
  </si>
  <si>
    <t>ИПЦ сен25</t>
  </si>
  <si>
    <t>ИПЦ окт25</t>
  </si>
  <si>
    <t>ИПЦ ноя25</t>
  </si>
  <si>
    <t>ИПЦ дек25</t>
  </si>
  <si>
    <t>Вес фев25</t>
  </si>
  <si>
    <t>Вес мар25</t>
  </si>
  <si>
    <t>Вес апр25</t>
  </si>
  <si>
    <t>Вес май25</t>
  </si>
  <si>
    <t>Вес июн25</t>
  </si>
  <si>
    <t>Вес июл25</t>
  </si>
  <si>
    <t>Вес авг25</t>
  </si>
  <si>
    <t>Вес сен25</t>
  </si>
  <si>
    <t>Вес окт25</t>
  </si>
  <si>
    <t>Вес ноя25</t>
  </si>
  <si>
    <t>Прочее</t>
  </si>
  <si>
    <t xml:space="preserve">https://base.garant.ru/24102844/ </t>
  </si>
  <si>
    <t>от НДС освобождены услуги населению по организации и проведению физкультурных, физкультурно-оздоровительных и спортивных мероприятий.
Источник: https://www.eg-online.ru/article/479451/</t>
  </si>
  <si>
    <t>В целом 20, но не облагается, если УСН (тем более Treatment)</t>
  </si>
  <si>
    <t>Вес фев26</t>
  </si>
  <si>
    <t>БИПЦ базовая</t>
  </si>
  <si>
    <t>Прочее базовая</t>
  </si>
  <si>
    <t>Прочее льготная</t>
  </si>
  <si>
    <t>Вклад в ИПЦ</t>
  </si>
  <si>
    <t>Нефтепродукты</t>
  </si>
  <si>
    <t>Доля по базовой</t>
  </si>
  <si>
    <t>Эффекты</t>
  </si>
  <si>
    <t>СУММ</t>
  </si>
  <si>
    <t>Накоп</t>
  </si>
  <si>
    <t>Ацетилсалициловая кислота, 10 таблеток</t>
  </si>
  <si>
    <t>ИПЦ фев26</t>
  </si>
  <si>
    <t>Вес по базовой в БИПЦ</t>
  </si>
  <si>
    <t>Вклад в БИПЦ</t>
  </si>
  <si>
    <t>Сумм вклад в БИПЦ</t>
  </si>
  <si>
    <t>Сумм вклад в ИПЦ из БИПЦ</t>
  </si>
  <si>
    <t>Вклад в ИПЦ из БИПЦ</t>
  </si>
  <si>
    <t>Непродовольственные товары льготная</t>
  </si>
  <si>
    <t>Услуги льготная</t>
  </si>
  <si>
    <t>Поездка в Китай, поездка</t>
  </si>
  <si>
    <t>9547</t>
  </si>
  <si>
    <t>Вес мар26</t>
  </si>
  <si>
    <t>ИПЦ мар26</t>
  </si>
  <si>
    <t>Вес апр26</t>
  </si>
  <si>
    <t>Усеченная корзина БИПЦ</t>
  </si>
  <si>
    <t>Вес без приведения к 100</t>
  </si>
  <si>
    <t>БИПЦ Продовльственные товары льготгая</t>
  </si>
  <si>
    <t>БИПЦ Непродовольственные товары льготная</t>
  </si>
  <si>
    <t>БИПЦ Услуги льготная</t>
  </si>
  <si>
    <t>Прочее Продовльственные товары льготгая</t>
  </si>
  <si>
    <t>Прочее Непродовольственные товары льготная</t>
  </si>
  <si>
    <t>Прочее Услуги льготная</t>
  </si>
  <si>
    <t>Вес, приведенный к 100</t>
  </si>
  <si>
    <t>Категория усеченной корзины</t>
  </si>
  <si>
    <t>СУММ эффект</t>
  </si>
  <si>
    <t>Продовольственные товары базовая</t>
  </si>
  <si>
    <t>Непродовольственные товары базовая</t>
  </si>
  <si>
    <t>Услуги базовая</t>
  </si>
  <si>
    <t>БИПЦ Продовольственные товары базовая</t>
  </si>
  <si>
    <t>БИПЦ Непродовольственные товары базовая</t>
  </si>
  <si>
    <t>БИПЦ Услуги базовая</t>
  </si>
  <si>
    <t>Прочее Продовольственные товары базовая</t>
  </si>
  <si>
    <t>Прочее Непродовольственные товары базовая</t>
  </si>
  <si>
    <t>Прочее Услуги базовая</t>
  </si>
  <si>
    <t>Базовая ставка</t>
  </si>
  <si>
    <t>ИПЦ апр26</t>
  </si>
  <si>
    <t>Вес май26</t>
  </si>
  <si>
    <t>Эффект на группу воздействия</t>
  </si>
  <si>
    <t>Всего в скорректированной корзине</t>
  </si>
  <si>
    <t>В скорректированной корзине по базовой</t>
  </si>
  <si>
    <t>В скорректированной корзине по льготной</t>
  </si>
  <si>
    <t>Вклад в скорректированный БИПЦ</t>
  </si>
  <si>
    <t>Накоп до апр</t>
  </si>
  <si>
    <t>Продовльственные товары льготная</t>
  </si>
  <si>
    <t>Control</t>
  </si>
  <si>
    <t>Примечания</t>
  </si>
  <si>
    <t xml:space="preserve">https://www.alta.ru/tnved/code/3401110001/?ysclid=ml41hkpnub692327536 </t>
  </si>
  <si>
    <t xml:space="preserve">https://www.alta.ru/tnved/code/3306900000/ </t>
  </si>
  <si>
    <t xml:space="preserve">https://www.alta.ru/tnved/code/9608101000/ </t>
  </si>
  <si>
    <t>https://its.1c.ru/db/newsclar/content/497180/hdoc "Услуги по перевозке пассажиров городским пассажирским транспортом общего пользования, а также автомобильным транспортом в пригородном сообщении освобождаются от НДС на основании пп. 7 п. 2 ст. 149 НК РФ. Исключение составляют перевозки, осуществляемые такси, в том числе маршрутным."</t>
  </si>
  <si>
    <t>Совпадение ключей названия</t>
  </si>
  <si>
    <r>
      <rPr>
        <sz val="11"/>
        <color rgb="FFFF0000"/>
        <rFont val="Calibri"/>
        <family val="2"/>
        <charset val="204"/>
        <scheme val="minor"/>
      </rPr>
      <t>Добавлен только в 2024 году в категорию льготных?</t>
    </r>
    <r>
      <rPr>
        <sz val="11"/>
        <color theme="1"/>
        <rFont val="Calibri"/>
        <family val="2"/>
        <charset val="204"/>
        <scheme val="minor"/>
      </rPr>
      <t xml:space="preserve"> 
https://www.buhgalteria.ru/news/spisok-detskikh-tovarov-oblagaemykh-nds-po-lgotnoy-stavke-snova-rasshiryayut.html </t>
    </r>
  </si>
  <si>
    <r>
      <rPr>
        <sz val="12"/>
        <color rgb="FFFF0000"/>
        <rFont val="Calibri"/>
        <family val="2"/>
        <charset val="204"/>
        <scheme val="minor"/>
      </rPr>
      <t>Добавлен только в 2024 году в категорию льготных?</t>
    </r>
    <r>
      <rPr>
        <u/>
        <sz val="12"/>
        <color theme="10"/>
        <rFont val="Calibri"/>
        <family val="2"/>
        <charset val="204"/>
        <scheme val="minor"/>
      </rPr>
      <t xml:space="preserve"> https://www.buhgalteria.ru/news/spisok-detskikh-tovarov-oblagaemykh-nds-po-lgotnoy-stavke-snova-rasshiryayut.html </t>
    </r>
  </si>
  <si>
    <r>
      <rPr>
        <sz val="12"/>
        <color rgb="FFFF0000"/>
        <rFont val="Calibri"/>
        <family val="2"/>
        <charset val="204"/>
        <scheme val="minor"/>
      </rPr>
      <t>Добавлен только в 2024 году в категорию льготных? С 2024 года по 10%</t>
    </r>
    <r>
      <rPr>
        <sz val="12"/>
        <color theme="1"/>
        <rFont val="Calibri"/>
        <family val="2"/>
        <charset val="204"/>
        <scheme val="minor"/>
      </rPr>
      <t xml:space="preserve"> https://www.alta.ru/tnved/code/8712003000/</t>
    </r>
  </si>
  <si>
    <r>
      <t>Еврошифер, 10 м</t>
    </r>
    <r>
      <rPr>
        <vertAlign val="superscript"/>
        <sz val="10"/>
        <rFont val="Calibri"/>
        <family val="2"/>
        <charset val="204"/>
        <scheme val="minor"/>
      </rPr>
      <t>2</t>
    </r>
  </si>
  <si>
    <r>
      <rPr>
        <sz val="12"/>
        <color rgb="FFFF0000"/>
        <rFont val="Calibri"/>
        <family val="2"/>
        <charset val="204"/>
        <scheme val="minor"/>
      </rPr>
      <t>Ввели только с апреля 2024 г. "Федеральным законом от 19.10.2023 № 504-ФЗ расширен перечень товаров для детей, при реализации которых применяется ставка НДС 10 % (см. комментарий). постановление Правительства России от 08.12.2023 № 2084 вступает в силу с 01.04.2024. В связи с этим полагаем, что применять пониженную ставку НДС при реализации указанных выше детских товаров безопаснее с 01.04.2024."</t>
    </r>
    <r>
      <rPr>
        <u/>
        <sz val="12"/>
        <color theme="10"/>
        <rFont val="Calibri"/>
        <family val="2"/>
        <charset val="204"/>
        <scheme val="minor"/>
      </rPr>
      <t xml:space="preserve"> https://www.interfax.ru/business/912487 
https://its.1c.ru/db/newscomm/content/487342/hdoc </t>
    </r>
  </si>
  <si>
    <r>
      <rPr>
        <sz val="12"/>
        <color theme="1"/>
        <rFont val="Calibri"/>
        <family val="2"/>
        <charset val="204"/>
        <scheme val="minor"/>
      </rPr>
      <t>"Федеральный закон от 23.11.2015 N 318-ФЗ "О внесении изменения в статью 149 части второй Налогового кодекса Российской Федерации"
Согласно новой редакции абзаца 7 подпункта 1 пункта 2 статьи 149 НК РФ льгота по НДС распространяется на линзы для коррекции зрения, а также на корригирующие очки и оправы к ним, включая солнцезащитные."</t>
    </r>
    <r>
      <rPr>
        <u/>
        <sz val="12"/>
        <color theme="10"/>
        <rFont val="Calibri"/>
        <family val="2"/>
        <charset val="204"/>
        <scheme val="minor"/>
      </rPr>
      <t xml:space="preserve"> https://www.consultant.ru/law/hotdocs/44767.html </t>
    </r>
  </si>
  <si>
    <t>Эффект (SC):</t>
  </si>
  <si>
    <t>Вес, приведённый к 100:</t>
  </si>
  <si>
    <t>Динамические веса</t>
  </si>
  <si>
    <t>Эффект воздействия (результаты оценки методом синтетического контроля)</t>
  </si>
  <si>
    <t>Эффекты (результаты оценки методом синтетического контроля)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</si>
</sst>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Arial Cy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u/>
      <sz val="12"/>
      <color theme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1"/>
      <color theme="1"/>
      <name val="Times New Roman"/>
      <family val="1"/>
    </font>
    <font>
      <sz val="10"/>
      <name val="Arial Cyr"/>
    </font>
    <font>
      <sz val="8"/>
      <name val="Calibri"/>
      <family val="2"/>
      <scheme val="minor"/>
    </font>
    <font>
      <sz val="11"/>
      <name val="Times New Roman"/>
    </font>
    <font>
      <sz val="10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vertAlign val="superscript"/>
      <sz val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0" fontId="12" fillId="0" borderId="0"/>
    <xf numFmtId="0" fontId="14" fillId="0" borderId="0"/>
    <xf numFmtId="0" fontId="16" fillId="0" borderId="0"/>
    <xf numFmtId="0" fontId="19" fillId="0" borderId="0"/>
    <xf numFmtId="0" fontId="11" fillId="0" borderId="0"/>
    <xf numFmtId="0" fontId="21" fillId="0" borderId="0" applyNumberFormat="0" applyFill="0" applyBorder="0" applyAlignment="0" applyProtection="0"/>
    <xf numFmtId="9" fontId="1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/>
    <xf numFmtId="0" fontId="22" fillId="0" borderId="0"/>
    <xf numFmtId="9" fontId="22" fillId="0" borderId="0" applyFont="0" applyFill="0" applyBorder="0" applyAlignment="0" applyProtection="0"/>
    <xf numFmtId="0" fontId="21" fillId="0" borderId="0" applyNumberFormat="0" applyFill="0" applyBorder="0" applyProtection="0"/>
    <xf numFmtId="0" fontId="7" fillId="0" borderId="0"/>
    <xf numFmtId="0" fontId="7" fillId="0" borderId="0"/>
    <xf numFmtId="0" fontId="26" fillId="0" borderId="0"/>
    <xf numFmtId="0" fontId="5" fillId="0" borderId="0"/>
    <xf numFmtId="0" fontId="5" fillId="0" borderId="0"/>
    <xf numFmtId="0" fontId="22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22" fillId="0" borderId="0" applyFont="0" applyFill="0" applyBorder="0" applyAlignment="0" applyProtection="0"/>
    <xf numFmtId="0" fontId="5" fillId="0" borderId="0"/>
    <xf numFmtId="0" fontId="5" fillId="0" borderId="0"/>
  </cellStyleXfs>
  <cellXfs count="337">
    <xf numFmtId="0" fontId="0" fillId="0" borderId="0" xfId="0"/>
    <xf numFmtId="17" fontId="13" fillId="0" borderId="0" xfId="0" applyNumberFormat="1" applyFont="1"/>
    <xf numFmtId="0" fontId="0" fillId="0" borderId="0" xfId="0" applyFill="1"/>
    <xf numFmtId="0" fontId="11" fillId="0" borderId="0" xfId="5"/>
    <xf numFmtId="0" fontId="13" fillId="0" borderId="0" xfId="5" applyFont="1"/>
    <xf numFmtId="0" fontId="11" fillId="0" borderId="0" xfId="5" applyFill="1"/>
    <xf numFmtId="0" fontId="13" fillId="0" borderId="0" xfId="0" applyFont="1"/>
    <xf numFmtId="0" fontId="15" fillId="0" borderId="0" xfId="9" applyFont="1"/>
    <xf numFmtId="0" fontId="15" fillId="0" borderId="2" xfId="9" applyFont="1" applyBorder="1" applyAlignment="1">
      <alignment horizontal="center" vertical="center" wrapText="1"/>
    </xf>
    <xf numFmtId="0" fontId="15" fillId="0" borderId="2" xfId="9" applyFont="1" applyFill="1" applyBorder="1" applyAlignment="1">
      <alignment horizontal="center" vertical="center"/>
    </xf>
    <xf numFmtId="49" fontId="23" fillId="0" borderId="3" xfId="10" applyNumberFormat="1" applyFont="1" applyBorder="1" applyAlignment="1">
      <alignment horizontal="left" vertical="center" wrapText="1" indent="1"/>
    </xf>
    <xf numFmtId="165" fontId="23" fillId="0" borderId="3" xfId="10" applyNumberFormat="1" applyFont="1" applyBorder="1" applyAlignment="1">
      <alignment horizontal="right" vertical="center" indent="3"/>
    </xf>
    <xf numFmtId="49" fontId="23" fillId="0" borderId="4" xfId="10" applyNumberFormat="1" applyFont="1" applyBorder="1" applyAlignment="1">
      <alignment horizontal="left" vertical="center" wrapText="1" indent="1"/>
    </xf>
    <xf numFmtId="165" fontId="23" fillId="0" borderId="4" xfId="10" applyNumberFormat="1" applyFont="1" applyBorder="1" applyAlignment="1">
      <alignment horizontal="right" vertical="center" indent="3"/>
    </xf>
    <xf numFmtId="49" fontId="15" fillId="0" borderId="4" xfId="10" applyNumberFormat="1" applyFont="1" applyBorder="1" applyAlignment="1">
      <alignment horizontal="left" vertical="center" wrapText="1" indent="2"/>
    </xf>
    <xf numFmtId="165" fontId="15" fillId="0" borderId="4" xfId="10" applyNumberFormat="1" applyFont="1" applyBorder="1" applyAlignment="1">
      <alignment horizontal="right" vertical="center" indent="3"/>
    </xf>
    <xf numFmtId="49" fontId="15" fillId="0" borderId="4" xfId="10" applyNumberFormat="1" applyFont="1" applyBorder="1" applyAlignment="1">
      <alignment horizontal="left" vertical="center" wrapText="1" indent="1"/>
    </xf>
    <xf numFmtId="49" fontId="23" fillId="0" borderId="4" xfId="10" applyNumberFormat="1" applyFont="1" applyBorder="1" applyAlignment="1">
      <alignment horizontal="left" vertical="center" wrapText="1" indent="2"/>
    </xf>
    <xf numFmtId="49" fontId="15" fillId="0" borderId="4" xfId="10" applyNumberFormat="1" applyFont="1" applyBorder="1" applyAlignment="1">
      <alignment horizontal="left" vertical="center" wrapText="1" indent="3"/>
    </xf>
    <xf numFmtId="49" fontId="23" fillId="0" borderId="4" xfId="10" applyNumberFormat="1" applyFont="1" applyBorder="1" applyAlignment="1">
      <alignment horizontal="left" vertical="center" wrapText="1" indent="3"/>
    </xf>
    <xf numFmtId="49" fontId="15" fillId="0" borderId="4" xfId="10" applyNumberFormat="1" applyFont="1" applyBorder="1" applyAlignment="1">
      <alignment horizontal="left" vertical="center" wrapText="1" indent="4"/>
    </xf>
    <xf numFmtId="49" fontId="23" fillId="0" borderId="4" xfId="10" applyNumberFormat="1" applyFont="1" applyBorder="1" applyAlignment="1">
      <alignment horizontal="left" vertical="center" wrapText="1" indent="4"/>
    </xf>
    <xf numFmtId="49" fontId="15" fillId="0" borderId="4" xfId="10" applyNumberFormat="1" applyFont="1" applyBorder="1" applyAlignment="1">
      <alignment horizontal="left" vertical="center" wrapText="1" indent="5"/>
    </xf>
    <xf numFmtId="0" fontId="10" fillId="0" borderId="0" xfId="9"/>
    <xf numFmtId="0" fontId="23" fillId="0" borderId="4" xfId="9" applyFont="1" applyBorder="1" applyAlignment="1">
      <alignment horizontal="left"/>
    </xf>
    <xf numFmtId="165" fontId="23" fillId="0" borderId="4" xfId="10" applyNumberFormat="1" applyFont="1" applyBorder="1" applyAlignment="1">
      <alignment horizontal="right" indent="4"/>
    </xf>
    <xf numFmtId="49" fontId="23" fillId="0" borderId="4" xfId="10" applyNumberFormat="1" applyFont="1" applyBorder="1" applyAlignment="1">
      <alignment horizontal="left" wrapText="1" indent="1"/>
    </xf>
    <xf numFmtId="49" fontId="15" fillId="0" borderId="4" xfId="10" applyNumberFormat="1" applyFont="1" applyBorder="1" applyAlignment="1">
      <alignment horizontal="left" wrapText="1" indent="2"/>
    </xf>
    <xf numFmtId="165" fontId="15" fillId="0" borderId="4" xfId="10" applyNumberFormat="1" applyFont="1" applyBorder="1" applyAlignment="1">
      <alignment horizontal="right" indent="4"/>
    </xf>
    <xf numFmtId="49" fontId="15" fillId="0" borderId="4" xfId="10" applyNumberFormat="1" applyFont="1" applyBorder="1" applyAlignment="1">
      <alignment horizontal="left" wrapText="1" indent="1"/>
    </xf>
    <xf numFmtId="49" fontId="23" fillId="0" borderId="4" xfId="10" applyNumberFormat="1" applyFont="1" applyBorder="1" applyAlignment="1">
      <alignment horizontal="left" wrapText="1" indent="2"/>
    </xf>
    <xf numFmtId="49" fontId="15" fillId="0" borderId="4" xfId="10" applyNumberFormat="1" applyFont="1" applyBorder="1" applyAlignment="1">
      <alignment horizontal="left" wrapText="1" indent="3"/>
    </xf>
    <xf numFmtId="49" fontId="23" fillId="0" borderId="4" xfId="10" applyNumberFormat="1" applyFont="1" applyBorder="1" applyAlignment="1">
      <alignment horizontal="left" wrapText="1" indent="3"/>
    </xf>
    <xf numFmtId="49" fontId="15" fillId="0" borderId="4" xfId="10" applyNumberFormat="1" applyFont="1" applyBorder="1" applyAlignment="1">
      <alignment horizontal="left" wrapText="1" indent="4"/>
    </xf>
    <xf numFmtId="49" fontId="23" fillId="0" borderId="4" xfId="10" applyNumberFormat="1" applyFont="1" applyBorder="1" applyAlignment="1">
      <alignment horizontal="left" wrapText="1" indent="4"/>
    </xf>
    <xf numFmtId="49" fontId="15" fillId="0" borderId="4" xfId="10" applyNumberFormat="1" applyFont="1" applyBorder="1" applyAlignment="1">
      <alignment horizontal="left" wrapText="1" indent="5"/>
    </xf>
    <xf numFmtId="49" fontId="23" fillId="0" borderId="1" xfId="10" applyNumberFormat="1" applyFont="1" applyBorder="1" applyAlignment="1">
      <alignment horizontal="left" wrapText="1" indent="1"/>
    </xf>
    <xf numFmtId="0" fontId="25" fillId="0" borderId="2" xfId="10" applyFont="1" applyBorder="1" applyAlignment="1">
      <alignment horizontal="center" vertical="center" wrapText="1"/>
    </xf>
    <xf numFmtId="1" fontId="23" fillId="0" borderId="3" xfId="9" applyNumberFormat="1" applyFont="1" applyBorder="1" applyAlignment="1">
      <alignment horizontal="right" indent="4"/>
    </xf>
    <xf numFmtId="0" fontId="23" fillId="0" borderId="4" xfId="9" applyFont="1" applyBorder="1" applyAlignment="1">
      <alignment horizontal="left" wrapText="1"/>
    </xf>
    <xf numFmtId="165" fontId="23" fillId="0" borderId="4" xfId="9" applyNumberFormat="1" applyFont="1" applyBorder="1" applyAlignment="1">
      <alignment horizontal="right" indent="2"/>
    </xf>
    <xf numFmtId="1" fontId="23" fillId="0" borderId="4" xfId="9" applyNumberFormat="1" applyFont="1" applyBorder="1" applyAlignment="1">
      <alignment horizontal="right" indent="4"/>
    </xf>
    <xf numFmtId="0" fontId="23" fillId="0" borderId="4" xfId="9" applyFont="1" applyBorder="1" applyAlignment="1">
      <alignment horizontal="left" wrapText="1" indent="1"/>
    </xf>
    <xf numFmtId="1" fontId="15" fillId="0" borderId="4" xfId="9" applyNumberFormat="1" applyFont="1" applyBorder="1" applyAlignment="1">
      <alignment horizontal="right" indent="4"/>
    </xf>
    <xf numFmtId="0" fontId="15" fillId="0" borderId="4" xfId="9" applyFont="1" applyBorder="1" applyAlignment="1">
      <alignment horizontal="left" wrapText="1" indent="2"/>
    </xf>
    <xf numFmtId="165" fontId="15" fillId="0" borderId="4" xfId="9" applyNumberFormat="1" applyFont="1" applyBorder="1" applyAlignment="1">
      <alignment horizontal="right" indent="2"/>
    </xf>
    <xf numFmtId="0" fontId="15" fillId="0" borderId="4" xfId="9" applyFont="1" applyBorder="1" applyAlignment="1">
      <alignment horizontal="left" wrapText="1" indent="1"/>
    </xf>
    <xf numFmtId="0" fontId="23" fillId="0" borderId="4" xfId="9" applyFont="1" applyBorder="1" applyAlignment="1">
      <alignment horizontal="left" wrapText="1" indent="2"/>
    </xf>
    <xf numFmtId="0" fontId="15" fillId="0" borderId="4" xfId="9" applyFont="1" applyBorder="1" applyAlignment="1">
      <alignment horizontal="left" wrapText="1" indent="3"/>
    </xf>
    <xf numFmtId="0" fontId="23" fillId="0" borderId="4" xfId="9" applyFont="1" applyBorder="1" applyAlignment="1">
      <alignment horizontal="left" wrapText="1" indent="3"/>
    </xf>
    <xf numFmtId="0" fontId="15" fillId="0" borderId="4" xfId="9" applyFont="1" applyBorder="1" applyAlignment="1">
      <alignment horizontal="left" wrapText="1" indent="4"/>
    </xf>
    <xf numFmtId="0" fontId="23" fillId="0" borderId="4" xfId="9" applyFont="1" applyBorder="1" applyAlignment="1">
      <alignment horizontal="left" wrapText="1" indent="4"/>
    </xf>
    <xf numFmtId="0" fontId="15" fillId="0" borderId="4" xfId="9" applyFont="1" applyBorder="1" applyAlignment="1">
      <alignment horizontal="left" wrapText="1" indent="5"/>
    </xf>
    <xf numFmtId="0" fontId="23" fillId="0" borderId="4" xfId="9" applyFont="1" applyFill="1" applyBorder="1" applyAlignment="1">
      <alignment horizontal="left" wrapText="1" indent="2"/>
    </xf>
    <xf numFmtId="165" fontId="23" fillId="0" borderId="4" xfId="9" applyNumberFormat="1" applyFont="1" applyFill="1" applyBorder="1" applyAlignment="1">
      <alignment horizontal="right" indent="2"/>
    </xf>
    <xf numFmtId="1" fontId="23" fillId="0" borderId="1" xfId="9" applyNumberFormat="1" applyFont="1" applyBorder="1" applyAlignment="1">
      <alignment horizontal="right" indent="4"/>
    </xf>
    <xf numFmtId="165" fontId="23" fillId="0" borderId="1" xfId="9" applyNumberFormat="1" applyFont="1" applyBorder="1" applyAlignment="1">
      <alignment horizontal="right" indent="2"/>
    </xf>
    <xf numFmtId="1" fontId="23" fillId="0" borderId="3" xfId="9" applyNumberFormat="1" applyFont="1" applyBorder="1" applyAlignment="1">
      <alignment horizontal="center"/>
    </xf>
    <xf numFmtId="0" fontId="23" fillId="0" borderId="3" xfId="9" applyFont="1" applyBorder="1" applyAlignment="1">
      <alignment horizontal="left" wrapText="1"/>
    </xf>
    <xf numFmtId="165" fontId="23" fillId="0" borderId="3" xfId="9" applyNumberFormat="1" applyFont="1" applyBorder="1" applyAlignment="1">
      <alignment horizontal="right" wrapText="1" indent="2"/>
    </xf>
    <xf numFmtId="1" fontId="23" fillId="0" borderId="4" xfId="9" applyNumberFormat="1" applyFont="1" applyBorder="1" applyAlignment="1">
      <alignment horizontal="center"/>
    </xf>
    <xf numFmtId="165" fontId="23" fillId="0" borderId="4" xfId="10" applyNumberFormat="1" applyFont="1" applyBorder="1" applyAlignment="1">
      <alignment horizontal="right" wrapText="1" indent="2"/>
    </xf>
    <xf numFmtId="49" fontId="23" fillId="0" borderId="4" xfId="10" applyNumberFormat="1" applyFont="1" applyBorder="1" applyAlignment="1">
      <alignment horizontal="center"/>
    </xf>
    <xf numFmtId="49" fontId="15" fillId="0" borderId="4" xfId="10" applyNumberFormat="1" applyFont="1" applyBorder="1" applyAlignment="1">
      <alignment horizontal="center"/>
    </xf>
    <xf numFmtId="165" fontId="15" fillId="0" borderId="4" xfId="10" applyNumberFormat="1" applyFont="1" applyBorder="1" applyAlignment="1">
      <alignment horizontal="right" wrapText="1" indent="2"/>
    </xf>
    <xf numFmtId="49" fontId="23" fillId="0" borderId="4" xfId="10" applyNumberFormat="1" applyFont="1" applyBorder="1" applyAlignment="1">
      <alignment horizontal="left" wrapText="1"/>
    </xf>
    <xf numFmtId="49" fontId="23" fillId="0" borderId="1" xfId="10" applyNumberFormat="1" applyFont="1" applyBorder="1" applyAlignment="1">
      <alignment horizontal="center"/>
    </xf>
    <xf numFmtId="49" fontId="23" fillId="0" borderId="1" xfId="10" applyNumberFormat="1" applyFont="1" applyBorder="1" applyAlignment="1">
      <alignment horizontal="left" wrapText="1"/>
    </xf>
    <xf numFmtId="165" fontId="23" fillId="0" borderId="1" xfId="10" applyNumberFormat="1" applyFont="1" applyBorder="1" applyAlignment="1">
      <alignment horizontal="right" wrapText="1" indent="2"/>
    </xf>
    <xf numFmtId="0" fontId="15" fillId="0" borderId="6" xfId="9" applyFont="1" applyBorder="1" applyAlignment="1">
      <alignment vertical="top" wrapText="1"/>
    </xf>
    <xf numFmtId="0" fontId="15" fillId="0" borderId="0" xfId="9" applyFont="1" applyAlignment="1">
      <alignment vertical="top" wrapText="1"/>
    </xf>
    <xf numFmtId="0" fontId="15" fillId="0" borderId="6" xfId="9" applyFont="1" applyBorder="1" applyAlignment="1">
      <alignment vertical="center" wrapText="1"/>
    </xf>
    <xf numFmtId="0" fontId="15" fillId="0" borderId="0" xfId="9" applyFont="1" applyBorder="1" applyAlignment="1">
      <alignment vertical="center" wrapText="1"/>
    </xf>
    <xf numFmtId="2" fontId="0" fillId="0" borderId="0" xfId="0" applyNumberFormat="1"/>
    <xf numFmtId="0" fontId="0" fillId="10" borderId="0" xfId="0" applyFill="1"/>
    <xf numFmtId="0" fontId="9" fillId="0" borderId="0" xfId="5" applyFont="1"/>
    <xf numFmtId="0" fontId="8" fillId="0" borderId="0" xfId="5" applyFont="1"/>
    <xf numFmtId="0" fontId="7" fillId="0" borderId="0" xfId="5" applyFont="1"/>
    <xf numFmtId="0" fontId="0" fillId="6" borderId="0" xfId="0" applyFill="1"/>
    <xf numFmtId="0" fontId="6" fillId="0" borderId="0" xfId="5" applyFont="1"/>
    <xf numFmtId="17" fontId="0" fillId="0" borderId="0" xfId="0" applyNumberFormat="1"/>
    <xf numFmtId="2" fontId="0" fillId="12" borderId="0" xfId="0" applyNumberFormat="1" applyFill="1" applyBorder="1"/>
    <xf numFmtId="0" fontId="0" fillId="12" borderId="0" xfId="0" applyFill="1" applyBorder="1"/>
    <xf numFmtId="17" fontId="13" fillId="6" borderId="0" xfId="0" applyNumberFormat="1" applyFont="1" applyFill="1"/>
    <xf numFmtId="0" fontId="0" fillId="0" borderId="7" xfId="0" applyBorder="1"/>
    <xf numFmtId="0" fontId="0" fillId="7" borderId="0" xfId="0" applyFill="1"/>
    <xf numFmtId="166" fontId="0" fillId="0" borderId="12" xfId="0" applyNumberFormat="1" applyBorder="1"/>
    <xf numFmtId="166" fontId="0" fillId="0" borderId="0" xfId="0" applyNumberFormat="1" applyBorder="1"/>
    <xf numFmtId="166" fontId="0" fillId="0" borderId="13" xfId="0" applyNumberFormat="1" applyBorder="1"/>
    <xf numFmtId="166" fontId="0" fillId="0" borderId="14" xfId="0" applyNumberFormat="1" applyBorder="1"/>
    <xf numFmtId="166" fontId="0" fillId="0" borderId="15" xfId="0" applyNumberFormat="1" applyBorder="1"/>
    <xf numFmtId="166" fontId="0" fillId="0" borderId="16" xfId="0" applyNumberFormat="1" applyBorder="1"/>
    <xf numFmtId="9" fontId="0" fillId="0" borderId="12" xfId="11" applyFont="1" applyBorder="1"/>
    <xf numFmtId="9" fontId="0" fillId="0" borderId="0" xfId="11" applyFont="1" applyBorder="1"/>
    <xf numFmtId="9" fontId="0" fillId="0" borderId="13" xfId="11" applyFont="1" applyBorder="1"/>
    <xf numFmtId="9" fontId="0" fillId="0" borderId="14" xfId="11" applyFont="1" applyBorder="1"/>
    <xf numFmtId="9" fontId="0" fillId="0" borderId="15" xfId="11" applyFont="1" applyBorder="1"/>
    <xf numFmtId="9" fontId="0" fillId="0" borderId="16" xfId="11" applyFont="1" applyBorder="1"/>
    <xf numFmtId="166" fontId="0" fillId="0" borderId="11" xfId="0" applyNumberFormat="1" applyBorder="1"/>
    <xf numFmtId="2" fontId="0" fillId="6" borderId="9" xfId="0" applyNumberFormat="1" applyFill="1" applyBorder="1"/>
    <xf numFmtId="2" fontId="0" fillId="6" borderId="10" xfId="0" applyNumberFormat="1" applyFill="1" applyBorder="1"/>
    <xf numFmtId="2" fontId="0" fillId="6" borderId="11" xfId="0" applyNumberFormat="1" applyFill="1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2" fontId="0" fillId="0" borderId="12" xfId="11" applyNumberFormat="1" applyFont="1" applyBorder="1"/>
    <xf numFmtId="2" fontId="0" fillId="0" borderId="0" xfId="11" applyNumberFormat="1" applyFont="1" applyBorder="1"/>
    <xf numFmtId="2" fontId="0" fillId="0" borderId="13" xfId="11" applyNumberFormat="1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0" xfId="0" applyNumberFormat="1" applyBorder="1"/>
    <xf numFmtId="2" fontId="0" fillId="0" borderId="13" xfId="0" applyNumberFormat="1" applyBorder="1"/>
    <xf numFmtId="2" fontId="13" fillId="0" borderId="14" xfId="0" applyNumberFormat="1" applyFont="1" applyBorder="1"/>
    <xf numFmtId="2" fontId="13" fillId="0" borderId="15" xfId="0" applyNumberFormat="1" applyFont="1" applyBorder="1"/>
    <xf numFmtId="2" fontId="13" fillId="0" borderId="16" xfId="0" applyNumberFormat="1" applyFont="1" applyBorder="1"/>
    <xf numFmtId="2" fontId="13" fillId="0" borderId="13" xfId="0" applyNumberFormat="1" applyFont="1" applyBorder="1"/>
    <xf numFmtId="0" fontId="13" fillId="0" borderId="8" xfId="0" applyFont="1" applyBorder="1"/>
    <xf numFmtId="2" fontId="13" fillId="0" borderId="8" xfId="0" applyNumberFormat="1" applyFont="1" applyBorder="1"/>
    <xf numFmtId="2" fontId="0" fillId="12" borderId="9" xfId="0" applyNumberFormat="1" applyFill="1" applyBorder="1"/>
    <xf numFmtId="2" fontId="0" fillId="12" borderId="10" xfId="0" applyNumberFormat="1" applyFill="1" applyBorder="1"/>
    <xf numFmtId="2" fontId="0" fillId="12" borderId="11" xfId="0" applyNumberFormat="1" applyFill="1" applyBorder="1"/>
    <xf numFmtId="0" fontId="0" fillId="12" borderId="12" xfId="0" applyFill="1" applyBorder="1"/>
    <xf numFmtId="0" fontId="0" fillId="12" borderId="13" xfId="0" applyFill="1" applyBorder="1"/>
    <xf numFmtId="2" fontId="13" fillId="12" borderId="11" xfId="0" applyNumberFormat="1" applyFont="1" applyFill="1" applyBorder="1"/>
    <xf numFmtId="2" fontId="13" fillId="12" borderId="13" xfId="0" applyNumberFormat="1" applyFont="1" applyFill="1" applyBorder="1"/>
    <xf numFmtId="0" fontId="13" fillId="12" borderId="11" xfId="0" applyFont="1" applyFill="1" applyBorder="1"/>
    <xf numFmtId="17" fontId="13" fillId="12" borderId="17" xfId="0" applyNumberFormat="1" applyFont="1" applyFill="1" applyBorder="1"/>
    <xf numFmtId="17" fontId="13" fillId="12" borderId="18" xfId="0" applyNumberFormat="1" applyFont="1" applyFill="1" applyBorder="1"/>
    <xf numFmtId="17" fontId="13" fillId="12" borderId="19" xfId="0" applyNumberFormat="1" applyFont="1" applyFill="1" applyBorder="1"/>
    <xf numFmtId="2" fontId="0" fillId="0" borderId="15" xfId="0" applyNumberFormat="1" applyBorder="1"/>
    <xf numFmtId="17" fontId="13" fillId="0" borderId="17" xfId="0" applyNumberFormat="1" applyFont="1" applyBorder="1"/>
    <xf numFmtId="17" fontId="13" fillId="0" borderId="18" xfId="0" applyNumberFormat="1" applyFont="1" applyBorder="1"/>
    <xf numFmtId="17" fontId="13" fillId="0" borderId="19" xfId="0" applyNumberFormat="1" applyFont="1" applyBorder="1"/>
    <xf numFmtId="0" fontId="13" fillId="0" borderId="17" xfId="0" applyFont="1" applyBorder="1"/>
    <xf numFmtId="166" fontId="0" fillId="0" borderId="20" xfId="0" applyNumberFormat="1" applyBorder="1"/>
    <xf numFmtId="17" fontId="13" fillId="0" borderId="14" xfId="0" applyNumberFormat="1" applyFont="1" applyBorder="1"/>
    <xf numFmtId="17" fontId="13" fillId="0" borderId="15" xfId="0" applyNumberFormat="1" applyFont="1" applyBorder="1"/>
    <xf numFmtId="17" fontId="13" fillId="0" borderId="16" xfId="0" applyNumberFormat="1" applyFont="1" applyBorder="1"/>
    <xf numFmtId="0" fontId="0" fillId="0" borderId="12" xfId="0" applyFill="1" applyBorder="1"/>
    <xf numFmtId="0" fontId="0" fillId="0" borderId="14" xfId="0" applyFill="1" applyBorder="1"/>
    <xf numFmtId="0" fontId="0" fillId="0" borderId="25" xfId="0" applyBorder="1"/>
    <xf numFmtId="0" fontId="0" fillId="0" borderId="26" xfId="0" applyBorder="1"/>
    <xf numFmtId="166" fontId="0" fillId="0" borderId="26" xfId="0" applyNumberFormat="1" applyBorder="1"/>
    <xf numFmtId="166" fontId="0" fillId="0" borderId="27" xfId="0" applyNumberFormat="1" applyBorder="1"/>
    <xf numFmtId="166" fontId="0" fillId="0" borderId="28" xfId="0" applyNumberFormat="1" applyBorder="1"/>
    <xf numFmtId="164" fontId="0" fillId="0" borderId="12" xfId="11" applyNumberFormat="1" applyFont="1" applyFill="1" applyBorder="1"/>
    <xf numFmtId="164" fontId="0" fillId="0" borderId="0" xfId="11" applyNumberFormat="1" applyFont="1" applyFill="1" applyBorder="1"/>
    <xf numFmtId="164" fontId="0" fillId="0" borderId="14" xfId="11" applyNumberFormat="1" applyFont="1" applyFill="1" applyBorder="1"/>
    <xf numFmtId="164" fontId="0" fillId="0" borderId="15" xfId="11" applyNumberFormat="1" applyFont="1" applyFill="1" applyBorder="1"/>
    <xf numFmtId="164" fontId="0" fillId="0" borderId="27" xfId="11" applyNumberFormat="1" applyFont="1" applyFill="1" applyBorder="1"/>
    <xf numFmtId="164" fontId="0" fillId="0" borderId="26" xfId="11" applyNumberFormat="1" applyFont="1" applyFill="1" applyBorder="1"/>
    <xf numFmtId="0" fontId="0" fillId="0" borderId="0" xfId="0" applyFill="1" applyBorder="1"/>
    <xf numFmtId="0" fontId="0" fillId="0" borderId="15" xfId="0" applyFill="1" applyBorder="1"/>
    <xf numFmtId="2" fontId="0" fillId="6" borderId="12" xfId="0" applyNumberFormat="1" applyFill="1" applyBorder="1"/>
    <xf numFmtId="2" fontId="0" fillId="6" borderId="0" xfId="0" applyNumberFormat="1" applyFill="1" applyBorder="1"/>
    <xf numFmtId="2" fontId="0" fillId="6" borderId="13" xfId="0" applyNumberFormat="1" applyFill="1" applyBorder="1"/>
    <xf numFmtId="0" fontId="0" fillId="0" borderId="27" xfId="0" applyFill="1" applyBorder="1"/>
    <xf numFmtId="0" fontId="0" fillId="0" borderId="26" xfId="0" applyFill="1" applyBorder="1"/>
    <xf numFmtId="0" fontId="0" fillId="0" borderId="28" xfId="0" applyBorder="1"/>
    <xf numFmtId="2" fontId="0" fillId="0" borderId="12" xfId="0" applyNumberFormat="1" applyFill="1" applyBorder="1"/>
    <xf numFmtId="2" fontId="0" fillId="0" borderId="0" xfId="0" applyNumberFormat="1" applyFill="1" applyBorder="1"/>
    <xf numFmtId="2" fontId="0" fillId="0" borderId="13" xfId="0" applyNumberFormat="1" applyFill="1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21" xfId="0" applyBorder="1"/>
    <xf numFmtId="0" fontId="0" fillId="0" borderId="20" xfId="0" applyBorder="1"/>
    <xf numFmtId="0" fontId="0" fillId="0" borderId="29" xfId="0" applyBorder="1"/>
    <xf numFmtId="0" fontId="0" fillId="0" borderId="18" xfId="0" applyBorder="1"/>
    <xf numFmtId="0" fontId="13" fillId="0" borderId="19" xfId="0" applyFont="1" applyBorder="1"/>
    <xf numFmtId="2" fontId="0" fillId="12" borderId="12" xfId="0" applyNumberFormat="1" applyFill="1" applyBorder="1"/>
    <xf numFmtId="164" fontId="0" fillId="0" borderId="12" xfId="11" applyNumberFormat="1" applyFont="1" applyBorder="1"/>
    <xf numFmtId="17" fontId="13" fillId="0" borderId="9" xfId="0" applyNumberFormat="1" applyFont="1" applyBorder="1"/>
    <xf numFmtId="17" fontId="13" fillId="0" borderId="10" xfId="0" applyNumberFormat="1" applyFont="1" applyBorder="1"/>
    <xf numFmtId="1" fontId="0" fillId="0" borderId="0" xfId="11" applyNumberFormat="1" applyFont="1" applyBorder="1"/>
    <xf numFmtId="0" fontId="13" fillId="0" borderId="8" xfId="0" applyFont="1" applyFill="1" applyBorder="1"/>
    <xf numFmtId="2" fontId="0" fillId="0" borderId="20" xfId="0" applyNumberFormat="1" applyFill="1" applyBorder="1"/>
    <xf numFmtId="2" fontId="0" fillId="0" borderId="21" xfId="0" applyNumberFormat="1" applyFill="1" applyBorder="1"/>
    <xf numFmtId="2" fontId="0" fillId="12" borderId="13" xfId="0" applyNumberFormat="1" applyFill="1" applyBorder="1"/>
    <xf numFmtId="166" fontId="0" fillId="0" borderId="18" xfId="0" applyNumberFormat="1" applyBorder="1"/>
    <xf numFmtId="0" fontId="0" fillId="0" borderId="18" xfId="0" applyFill="1" applyBorder="1"/>
    <xf numFmtId="2" fontId="13" fillId="12" borderId="18" xfId="0" applyNumberFormat="1" applyFont="1" applyFill="1" applyBorder="1"/>
    <xf numFmtId="17" fontId="13" fillId="0" borderId="8" xfId="0" applyNumberFormat="1" applyFont="1" applyBorder="1"/>
    <xf numFmtId="2" fontId="0" fillId="0" borderId="20" xfId="0" applyNumberFormat="1" applyBorder="1"/>
    <xf numFmtId="9" fontId="0" fillId="0" borderId="20" xfId="0" applyNumberFormat="1" applyBorder="1"/>
    <xf numFmtId="2" fontId="13" fillId="12" borderId="17" xfId="0" applyNumberFormat="1" applyFont="1" applyFill="1" applyBorder="1"/>
    <xf numFmtId="2" fontId="13" fillId="12" borderId="19" xfId="0" applyNumberFormat="1" applyFont="1" applyFill="1" applyBorder="1"/>
    <xf numFmtId="2" fontId="13" fillId="0" borderId="20" xfId="0" applyNumberFormat="1" applyFont="1" applyBorder="1"/>
    <xf numFmtId="0" fontId="3" fillId="0" borderId="0" xfId="5" applyFont="1"/>
    <xf numFmtId="0" fontId="28" fillId="0" borderId="5" xfId="0" applyFont="1" applyBorder="1" applyAlignment="1">
      <alignment vertical="center" wrapText="1" shrinkToFit="1"/>
    </xf>
    <xf numFmtId="0" fontId="28" fillId="0" borderId="5" xfId="0" applyFont="1" applyBorder="1" applyAlignment="1">
      <alignment vertical="center" wrapText="1"/>
    </xf>
    <xf numFmtId="2" fontId="28" fillId="0" borderId="5" xfId="0" applyNumberFormat="1" applyFont="1" applyBorder="1" applyAlignment="1">
      <alignment vertical="center" wrapText="1"/>
    </xf>
    <xf numFmtId="17" fontId="28" fillId="0" borderId="5" xfId="0" applyNumberFormat="1" applyFont="1" applyBorder="1" applyAlignment="1">
      <alignment horizontal="center" vertical="center" wrapText="1" shrinkToFit="1"/>
    </xf>
    <xf numFmtId="0" fontId="13" fillId="0" borderId="0" xfId="5" applyFont="1" applyFill="1" applyBorder="1"/>
    <xf numFmtId="0" fontId="2" fillId="0" borderId="0" xfId="5" applyFont="1" applyFill="1" applyBorder="1"/>
    <xf numFmtId="0" fontId="2" fillId="0" borderId="0" xfId="5" applyFont="1" applyFill="1" applyBorder="1" applyAlignment="1">
      <alignment wrapText="1"/>
    </xf>
    <xf numFmtId="0" fontId="20" fillId="0" borderId="0" xfId="5" applyFont="1" applyFill="1" applyBorder="1"/>
    <xf numFmtId="0" fontId="29" fillId="0" borderId="0" xfId="2" applyFont="1" applyFill="1" applyBorder="1" applyAlignment="1">
      <alignment horizontal="left" vertical="top" wrapText="1"/>
    </xf>
    <xf numFmtId="0" fontId="30" fillId="0" borderId="0" xfId="6" applyFont="1" applyFill="1" applyBorder="1"/>
    <xf numFmtId="2" fontId="29" fillId="0" borderId="0" xfId="2" applyNumberFormat="1" applyFont="1" applyFill="1" applyBorder="1" applyAlignment="1">
      <alignment horizontal="left" vertical="top" wrapText="1"/>
    </xf>
    <xf numFmtId="0" fontId="2" fillId="0" borderId="0" xfId="5" applyFont="1" applyFill="1" applyBorder="1" applyAlignment="1"/>
    <xf numFmtId="0" fontId="31" fillId="0" borderId="0" xfId="6" applyFont="1" applyFill="1" applyBorder="1"/>
    <xf numFmtId="0" fontId="30" fillId="0" borderId="0" xfId="6" applyFont="1" applyFill="1" applyBorder="1" applyAlignment="1">
      <alignment vertical="center"/>
    </xf>
    <xf numFmtId="0" fontId="31" fillId="0" borderId="0" xfId="5" applyFont="1" applyFill="1" applyBorder="1" applyAlignment="1">
      <alignment horizontal="left" wrapText="1" indent="2"/>
    </xf>
    <xf numFmtId="0" fontId="31" fillId="0" borderId="0" xfId="5" applyFont="1" applyFill="1" applyBorder="1" applyAlignment="1">
      <alignment horizontal="left" wrapText="1" indent="4"/>
    </xf>
    <xf numFmtId="49" fontId="29" fillId="0" borderId="0" xfId="2" applyNumberFormat="1" applyFont="1" applyFill="1" applyBorder="1" applyAlignment="1">
      <alignment horizontal="left" vertical="top" wrapText="1"/>
    </xf>
    <xf numFmtId="0" fontId="29" fillId="0" borderId="0" xfId="3" applyFont="1" applyFill="1" applyBorder="1" applyAlignment="1">
      <alignment horizontal="left" vertical="top" wrapText="1"/>
    </xf>
    <xf numFmtId="0" fontId="30" fillId="0" borderId="0" xfId="6" applyFont="1" applyFill="1" applyBorder="1" applyAlignment="1">
      <alignment wrapText="1"/>
    </xf>
    <xf numFmtId="0" fontId="31" fillId="0" borderId="0" xfId="6" applyFont="1" applyFill="1" applyBorder="1" applyAlignment="1">
      <alignment wrapText="1"/>
    </xf>
    <xf numFmtId="1" fontId="29" fillId="0" borderId="0" xfId="2" applyNumberFormat="1" applyFont="1" applyFill="1" applyBorder="1" applyAlignment="1">
      <alignment horizontal="left" vertical="top" wrapText="1"/>
    </xf>
    <xf numFmtId="0" fontId="30" fillId="0" borderId="0" xfId="6" applyFont="1" applyFill="1" applyBorder="1" applyAlignment="1"/>
    <xf numFmtId="49" fontId="29" fillId="0" borderId="0" xfId="3" applyNumberFormat="1" applyFont="1" applyFill="1" applyBorder="1" applyAlignment="1">
      <alignment horizontal="left" vertical="top" wrapText="1"/>
    </xf>
    <xf numFmtId="0" fontId="29" fillId="0" borderId="0" xfId="3" applyFont="1" applyFill="1" applyBorder="1" applyAlignment="1">
      <alignment vertical="top" wrapText="1"/>
    </xf>
    <xf numFmtId="0" fontId="31" fillId="0" borderId="0" xfId="5" applyFont="1" applyFill="1" applyBorder="1" applyAlignment="1">
      <alignment horizontal="left" wrapText="1" indent="3"/>
    </xf>
    <xf numFmtId="0" fontId="29" fillId="0" borderId="0" xfId="2" applyFont="1" applyFill="1" applyBorder="1" applyAlignment="1">
      <alignment vertical="top" wrapText="1"/>
    </xf>
    <xf numFmtId="164" fontId="2" fillId="0" borderId="0" xfId="7" applyNumberFormat="1" applyFont="1" applyFill="1" applyBorder="1"/>
    <xf numFmtId="0" fontId="2" fillId="10" borderId="0" xfId="5" applyFont="1" applyFill="1" applyBorder="1"/>
    <xf numFmtId="0" fontId="0" fillId="11" borderId="0" xfId="0" applyFill="1"/>
    <xf numFmtId="0" fontId="13" fillId="0" borderId="0" xfId="0" applyFont="1" applyBorder="1"/>
    <xf numFmtId="0" fontId="13" fillId="0" borderId="0" xfId="0" applyFont="1" applyFill="1" applyBorder="1"/>
    <xf numFmtId="0" fontId="2" fillId="0" borderId="0" xfId="0" applyFont="1" applyBorder="1"/>
    <xf numFmtId="0" fontId="2" fillId="0" borderId="0" xfId="0" applyFont="1" applyFill="1" applyBorder="1"/>
    <xf numFmtId="0" fontId="2" fillId="4" borderId="0" xfId="0" applyFont="1" applyFill="1" applyBorder="1"/>
    <xf numFmtId="0" fontId="2" fillId="10" borderId="0" xfId="0" applyFont="1" applyFill="1" applyBorder="1"/>
    <xf numFmtId="0" fontId="2" fillId="0" borderId="0" xfId="5" applyFont="1" applyBorder="1"/>
    <xf numFmtId="0" fontId="2" fillId="13" borderId="0" xfId="0" applyFont="1" applyFill="1" applyBorder="1"/>
    <xf numFmtId="49" fontId="2" fillId="0" borderId="0" xfId="0" applyNumberFormat="1" applyFont="1" applyFill="1" applyBorder="1"/>
    <xf numFmtId="0" fontId="34" fillId="0" borderId="0" xfId="0" applyFont="1" applyFill="1" applyBorder="1" applyAlignment="1">
      <alignment vertical="center"/>
    </xf>
    <xf numFmtId="0" fontId="2" fillId="11" borderId="0" xfId="5" applyFont="1" applyFill="1" applyBorder="1"/>
    <xf numFmtId="0" fontId="2" fillId="11" borderId="0" xfId="0" applyFont="1" applyFill="1" applyBorder="1"/>
    <xf numFmtId="0" fontId="2" fillId="2" borderId="0" xfId="0" applyFont="1" applyFill="1" applyBorder="1"/>
    <xf numFmtId="0" fontId="2" fillId="14" borderId="0" xfId="5" applyFont="1" applyFill="1" applyBorder="1"/>
    <xf numFmtId="0" fontId="2" fillId="14" borderId="0" xfId="0" applyFont="1" applyFill="1" applyBorder="1"/>
    <xf numFmtId="0" fontId="0" fillId="14" borderId="0" xfId="0" applyFill="1"/>
    <xf numFmtId="0" fontId="13" fillId="14" borderId="0" xfId="0" applyFont="1" applyFill="1"/>
    <xf numFmtId="2" fontId="0" fillId="14" borderId="0" xfId="0" applyNumberFormat="1" applyFill="1"/>
    <xf numFmtId="0" fontId="2" fillId="3" borderId="0" xfId="5" applyFont="1" applyFill="1" applyBorder="1"/>
    <xf numFmtId="0" fontId="2" fillId="3" borderId="0" xfId="0" applyFont="1" applyFill="1" applyBorder="1"/>
    <xf numFmtId="0" fontId="0" fillId="3" borderId="0" xfId="0" applyFill="1"/>
    <xf numFmtId="0" fontId="0" fillId="8" borderId="0" xfId="0" applyFill="1"/>
    <xf numFmtId="2" fontId="0" fillId="8" borderId="0" xfId="0" applyNumberFormat="1" applyFill="1"/>
    <xf numFmtId="17" fontId="0" fillId="0" borderId="14" xfId="0" applyNumberFormat="1" applyBorder="1"/>
    <xf numFmtId="17" fontId="0" fillId="0" borderId="15" xfId="0" applyNumberFormat="1" applyBorder="1"/>
    <xf numFmtId="17" fontId="0" fillId="0" borderId="16" xfId="0" applyNumberFormat="1" applyBorder="1"/>
    <xf numFmtId="166" fontId="0" fillId="0" borderId="17" xfId="0" applyNumberFormat="1" applyBorder="1"/>
    <xf numFmtId="166" fontId="0" fillId="0" borderId="19" xfId="0" applyNumberFormat="1" applyBorder="1"/>
    <xf numFmtId="9" fontId="0" fillId="0" borderId="17" xfId="11" applyFont="1" applyBorder="1"/>
    <xf numFmtId="9" fontId="0" fillId="0" borderId="18" xfId="11" applyFont="1" applyBorder="1"/>
    <xf numFmtId="9" fontId="0" fillId="0" borderId="19" xfId="11" applyFont="1" applyBorder="1"/>
    <xf numFmtId="0" fontId="13" fillId="0" borderId="16" xfId="0" applyFont="1" applyBorder="1"/>
    <xf numFmtId="0" fontId="13" fillId="0" borderId="21" xfId="0" applyFont="1" applyBorder="1"/>
    <xf numFmtId="164" fontId="0" fillId="0" borderId="9" xfId="11" applyNumberFormat="1" applyFont="1" applyBorder="1"/>
    <xf numFmtId="164" fontId="0" fillId="0" borderId="10" xfId="11" applyNumberFormat="1" applyFont="1" applyBorder="1"/>
    <xf numFmtId="164" fontId="0" fillId="0" borderId="11" xfId="11" applyNumberFormat="1" applyFont="1" applyBorder="1"/>
    <xf numFmtId="2" fontId="13" fillId="0" borderId="12" xfId="0" applyNumberFormat="1" applyFont="1" applyBorder="1"/>
    <xf numFmtId="2" fontId="13" fillId="0" borderId="0" xfId="0" applyNumberFormat="1" applyFont="1" applyBorder="1"/>
    <xf numFmtId="2" fontId="0" fillId="0" borderId="14" xfId="0" applyNumberFormat="1" applyBorder="1"/>
    <xf numFmtId="2" fontId="0" fillId="0" borderId="16" xfId="0" applyNumberFormat="1" applyBorder="1"/>
    <xf numFmtId="2" fontId="13" fillId="0" borderId="0" xfId="0" applyNumberFormat="1" applyFont="1" applyFill="1" applyBorder="1"/>
    <xf numFmtId="0" fontId="4" fillId="0" borderId="25" xfId="0" applyFont="1" applyFill="1" applyBorder="1"/>
    <xf numFmtId="0" fontId="4" fillId="0" borderId="20" xfId="0" applyFont="1" applyFill="1" applyBorder="1"/>
    <xf numFmtId="0" fontId="4" fillId="0" borderId="21" xfId="0" applyFont="1" applyFill="1" applyBorder="1"/>
    <xf numFmtId="17" fontId="0" fillId="7" borderId="0" xfId="0" applyNumberFormat="1" applyFill="1"/>
    <xf numFmtId="2" fontId="0" fillId="7" borderId="0" xfId="11" applyNumberFormat="1" applyFont="1" applyFill="1"/>
    <xf numFmtId="9" fontId="0" fillId="7" borderId="0" xfId="11" applyFont="1" applyFill="1"/>
    <xf numFmtId="0" fontId="13" fillId="0" borderId="0" xfId="5" applyFont="1" applyBorder="1"/>
    <xf numFmtId="17" fontId="13" fillId="9" borderId="0" xfId="0" applyNumberFormat="1" applyFont="1" applyFill="1" applyBorder="1"/>
    <xf numFmtId="17" fontId="13" fillId="0" borderId="0" xfId="0" applyNumberFormat="1" applyFont="1" applyFill="1" applyBorder="1"/>
    <xf numFmtId="0" fontId="34" fillId="0" borderId="0" xfId="0" applyFont="1" applyFill="1" applyBorder="1" applyAlignment="1">
      <alignment vertical="center" wrapText="1"/>
    </xf>
    <xf numFmtId="49" fontId="31" fillId="0" borderId="0" xfId="10" applyNumberFormat="1" applyFont="1" applyFill="1" applyBorder="1" applyAlignment="1">
      <alignment horizontal="left" wrapText="1" indent="2"/>
    </xf>
    <xf numFmtId="49" fontId="31" fillId="0" borderId="0" xfId="10" applyNumberFormat="1" applyFont="1" applyFill="1" applyBorder="1" applyAlignment="1">
      <alignment horizontal="left" vertical="center" wrapText="1" indent="3"/>
    </xf>
    <xf numFmtId="0" fontId="31" fillId="0" borderId="0" xfId="9" applyFont="1" applyFill="1" applyBorder="1" applyAlignment="1">
      <alignment horizontal="left" wrapText="1" indent="3"/>
    </xf>
    <xf numFmtId="0" fontId="29" fillId="11" borderId="0" xfId="2" applyFont="1" applyFill="1" applyBorder="1" applyAlignment="1">
      <alignment horizontal="left" vertical="top" wrapText="1"/>
    </xf>
    <xf numFmtId="49" fontId="31" fillId="0" borderId="0" xfId="10" applyNumberFormat="1" applyFont="1" applyFill="1" applyBorder="1" applyAlignment="1">
      <alignment horizontal="left" vertical="center" wrapText="1" indent="2"/>
    </xf>
    <xf numFmtId="0" fontId="31" fillId="0" borderId="0" xfId="9" applyFont="1" applyFill="1" applyBorder="1" applyAlignment="1">
      <alignment horizontal="left" wrapText="1" indent="2"/>
    </xf>
    <xf numFmtId="49" fontId="31" fillId="0" borderId="0" xfId="10" applyNumberFormat="1" applyFont="1" applyFill="1" applyBorder="1" applyAlignment="1">
      <alignment horizontal="left" vertical="center" wrapText="1" indent="4"/>
    </xf>
    <xf numFmtId="0" fontId="31" fillId="0" borderId="0" xfId="9" applyFont="1" applyFill="1" applyBorder="1" applyAlignment="1">
      <alignment horizontal="left" wrapText="1" indent="4"/>
    </xf>
    <xf numFmtId="49" fontId="31" fillId="0" borderId="0" xfId="10" applyNumberFormat="1" applyFont="1" applyFill="1" applyBorder="1" applyAlignment="1">
      <alignment horizontal="left" vertical="center" wrapText="1" indent="5"/>
    </xf>
    <xf numFmtId="0" fontId="31" fillId="0" borderId="0" xfId="9" applyFont="1" applyFill="1" applyBorder="1" applyAlignment="1">
      <alignment horizontal="left" wrapText="1" indent="5"/>
    </xf>
    <xf numFmtId="49" fontId="31" fillId="0" borderId="0" xfId="10" applyNumberFormat="1" applyFont="1" applyFill="1" applyBorder="1" applyAlignment="1">
      <alignment horizontal="left" wrapText="1" indent="4"/>
    </xf>
    <xf numFmtId="0" fontId="13" fillId="0" borderId="17" xfId="0" applyFont="1" applyFill="1" applyBorder="1" applyAlignment="1">
      <alignment horizontal="center"/>
    </xf>
    <xf numFmtId="0" fontId="13" fillId="0" borderId="18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0" fillId="7" borderId="0" xfId="0" applyFill="1" applyAlignment="1">
      <alignment horizontal="center" wrapText="1"/>
    </xf>
    <xf numFmtId="0" fontId="13" fillId="0" borderId="19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0" fontId="13" fillId="0" borderId="11" xfId="0" applyFont="1" applyFill="1" applyBorder="1" applyAlignment="1">
      <alignment horizontal="center"/>
    </xf>
    <xf numFmtId="0" fontId="1" fillId="0" borderId="0" xfId="0" applyFont="1"/>
    <xf numFmtId="0" fontId="29" fillId="0" borderId="1" xfId="2" applyFont="1" applyFill="1" applyBorder="1" applyAlignment="1">
      <alignment horizontal="left" vertical="top" wrapText="1"/>
    </xf>
    <xf numFmtId="0" fontId="1" fillId="6" borderId="0" xfId="0" applyFont="1" applyFill="1"/>
    <xf numFmtId="0" fontId="29" fillId="0" borderId="2" xfId="2" applyFont="1" applyFill="1" applyBorder="1" applyAlignment="1">
      <alignment horizontal="left" vertical="top" wrapText="1"/>
    </xf>
    <xf numFmtId="2" fontId="29" fillId="0" borderId="2" xfId="2" applyNumberFormat="1" applyFont="1" applyFill="1" applyBorder="1" applyAlignment="1">
      <alignment horizontal="left" vertical="top" wrapText="1"/>
    </xf>
    <xf numFmtId="0" fontId="34" fillId="0" borderId="5" xfId="0" applyFont="1" applyFill="1" applyBorder="1" applyAlignment="1">
      <alignment vertical="center" wrapText="1"/>
    </xf>
    <xf numFmtId="0" fontId="1" fillId="10" borderId="0" xfId="0" applyFont="1" applyFill="1"/>
    <xf numFmtId="0" fontId="29" fillId="10" borderId="2" xfId="2" applyFont="1" applyFill="1" applyBorder="1" applyAlignment="1">
      <alignment horizontal="left" vertical="top" wrapText="1"/>
    </xf>
    <xf numFmtId="0" fontId="29" fillId="5" borderId="2" xfId="2" applyFont="1" applyFill="1" applyBorder="1" applyAlignment="1">
      <alignment horizontal="left" vertical="top" wrapText="1"/>
    </xf>
    <xf numFmtId="0" fontId="1" fillId="4" borderId="0" xfId="0" applyFont="1" applyFill="1"/>
    <xf numFmtId="49" fontId="29" fillId="0" borderId="2" xfId="2" applyNumberFormat="1" applyFont="1" applyFill="1" applyBorder="1" applyAlignment="1">
      <alignment horizontal="left" vertical="top" wrapText="1"/>
    </xf>
    <xf numFmtId="0" fontId="29" fillId="0" borderId="2" xfId="3" applyFont="1" applyFill="1" applyBorder="1" applyAlignment="1">
      <alignment horizontal="left" vertical="top" wrapText="1"/>
    </xf>
    <xf numFmtId="1" fontId="29" fillId="10" borderId="2" xfId="2" applyNumberFormat="1" applyFont="1" applyFill="1" applyBorder="1" applyAlignment="1">
      <alignment horizontal="left" vertical="top" wrapText="1"/>
    </xf>
    <xf numFmtId="49" fontId="29" fillId="10" borderId="2" xfId="3" applyNumberFormat="1" applyFont="1" applyFill="1" applyBorder="1" applyAlignment="1">
      <alignment horizontal="left" vertical="top" wrapText="1"/>
    </xf>
    <xf numFmtId="49" fontId="29" fillId="0" borderId="2" xfId="3" applyNumberFormat="1" applyFont="1" applyFill="1" applyBorder="1" applyAlignment="1">
      <alignment horizontal="left" vertical="top" wrapText="1"/>
    </xf>
    <xf numFmtId="0" fontId="29" fillId="10" borderId="2" xfId="3" applyFont="1" applyFill="1" applyBorder="1" applyAlignment="1">
      <alignment vertical="top" wrapText="1"/>
    </xf>
    <xf numFmtId="0" fontId="34" fillId="10" borderId="5" xfId="0" applyFont="1" applyFill="1" applyBorder="1" applyAlignment="1">
      <alignment vertical="center" wrapText="1"/>
    </xf>
    <xf numFmtId="0" fontId="34" fillId="0" borderId="5" xfId="0" applyFont="1" applyBorder="1" applyAlignment="1">
      <alignment vertical="center" wrapText="1"/>
    </xf>
    <xf numFmtId="0" fontId="29" fillId="0" borderId="2" xfId="3" applyFont="1" applyFill="1" applyBorder="1" applyAlignment="1">
      <alignment vertical="top" wrapText="1"/>
    </xf>
    <xf numFmtId="0" fontId="29" fillId="0" borderId="3" xfId="2" applyFont="1" applyFill="1" applyBorder="1" applyAlignment="1">
      <alignment horizontal="left" vertical="top" wrapText="1"/>
    </xf>
    <xf numFmtId="0" fontId="29" fillId="0" borderId="2" xfId="2" applyFont="1" applyFill="1" applyBorder="1" applyAlignment="1">
      <alignment vertical="top" wrapText="1"/>
    </xf>
    <xf numFmtId="0" fontId="1" fillId="0" borderId="0" xfId="0" applyFont="1" applyBorder="1"/>
    <xf numFmtId="0" fontId="1" fillId="9" borderId="0" xfId="0" applyFont="1" applyFill="1" applyBorder="1"/>
    <xf numFmtId="0" fontId="1" fillId="0" borderId="0" xfId="0" applyFont="1" applyFill="1" applyBorder="1"/>
    <xf numFmtId="0" fontId="1" fillId="0" borderId="0" xfId="5" applyFont="1" applyBorder="1"/>
    <xf numFmtId="0" fontId="1" fillId="0" borderId="0" xfId="5" applyFont="1" applyFill="1" applyBorder="1"/>
    <xf numFmtId="17" fontId="13" fillId="0" borderId="0" xfId="0" applyNumberFormat="1" applyFont="1" applyBorder="1"/>
    <xf numFmtId="0" fontId="1" fillId="10" borderId="0" xfId="0" applyFont="1" applyFill="1" applyBorder="1"/>
    <xf numFmtId="0" fontId="1" fillId="4" borderId="0" xfId="0" applyFont="1" applyFill="1" applyBorder="1"/>
    <xf numFmtId="49" fontId="34" fillId="0" borderId="5" xfId="0" applyNumberFormat="1" applyFont="1" applyFill="1" applyBorder="1" applyAlignment="1">
      <alignment vertical="center" wrapText="1"/>
    </xf>
    <xf numFmtId="164" fontId="0" fillId="0" borderId="18" xfId="11" applyNumberFormat="1" applyFont="1" applyFill="1" applyBorder="1"/>
    <xf numFmtId="164" fontId="0" fillId="0" borderId="19" xfId="11" applyNumberFormat="1" applyFont="1" applyFill="1" applyBorder="1"/>
  </cellXfs>
  <cellStyles count="25">
    <cellStyle name="Normal" xfId="10" xr:uid="{00000000-0005-0000-0000-000000000000}"/>
    <cellStyle name="Normal 2" xfId="14" xr:uid="{D10C168B-97B7-4DAA-9ECB-587603E13639}"/>
    <cellStyle name="Normal 2 2" xfId="24" xr:uid="{B2300BB5-3A0D-4844-AA0D-2DCA00A4FF44}"/>
    <cellStyle name="Гиперссылка" xfId="6" builtinId="8"/>
    <cellStyle name="Гиперссылка 2" xfId="8" xr:uid="{00000000-0005-0000-0000-000002000000}"/>
    <cellStyle name="Гиперссылка 3" xfId="12" xr:uid="{AA98EBEA-7F9E-4A42-A9C0-273EF0991DBA}"/>
    <cellStyle name="Обычный" xfId="0" builtinId="0"/>
    <cellStyle name="Обычный 14" xfId="3" xr:uid="{00000000-0005-0000-0000-000004000000}"/>
    <cellStyle name="Обычный 2" xfId="1" xr:uid="{00000000-0005-0000-0000-000005000000}"/>
    <cellStyle name="Обычный 2 2" xfId="5" xr:uid="{00000000-0005-0000-0000-000006000000}"/>
    <cellStyle name="Обычный 2 2 2" xfId="17" xr:uid="{23990BF2-4439-4658-A1E1-A6DD0AB15E27}"/>
    <cellStyle name="Обычный 2 3" xfId="19" xr:uid="{A1ABC0E8-5521-4335-86C8-0BAD8D434BA0}"/>
    <cellStyle name="Обычный 3" xfId="4" xr:uid="{00000000-0005-0000-0000-000007000000}"/>
    <cellStyle name="Обычный 4" xfId="9" xr:uid="{00000000-0005-0000-0000-000008000000}"/>
    <cellStyle name="Обычный 4 2" xfId="13" xr:uid="{ED4B0CAA-BF6A-4BA6-97AD-9EFF950E6633}"/>
    <cellStyle name="Обычный 4 2 2" xfId="23" xr:uid="{6BD4781C-F766-434E-8B48-8607DDAA80A4}"/>
    <cellStyle name="Обычный 4 3" xfId="21" xr:uid="{DF52F8E5-093E-4739-B356-B19F025EC91E}"/>
    <cellStyle name="Обычный 5" xfId="18" xr:uid="{2953D10B-933E-4EEE-B0E8-BE35642F8D85}"/>
    <cellStyle name="Обычный 6" xfId="16" xr:uid="{415AD82D-5AD3-4AE4-8D5B-738F7DC17BEB}"/>
    <cellStyle name="Обычный 7" xfId="2" xr:uid="{00000000-0005-0000-0000-000009000000}"/>
    <cellStyle name="Обычный 8" xfId="15" xr:uid="{C908C98A-14F3-4981-883E-19C3DE0CE61F}"/>
    <cellStyle name="Процентный" xfId="11" builtinId="5"/>
    <cellStyle name="Процентный 2" xfId="7" xr:uid="{00000000-0005-0000-0000-00000A000000}"/>
    <cellStyle name="Процентный 2 2" xfId="20" xr:uid="{1CC7A2F5-4ACC-49D8-BA4E-998C0564CD04}"/>
    <cellStyle name="Процентный 3" xfId="22" xr:uid="{6F1D8CD9-A70C-450B-A19E-614E15552787}"/>
  </cellStyles>
  <dxfs count="0"/>
  <tableStyles count="0" defaultTableStyle="TableStyleMedium2" defaultPivotStyle="PivotStyleLight16"/>
  <colors>
    <mruColors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pattFill prst="dkHorz">
                <a:fgClr>
                  <a:schemeClr val="tx1"/>
                </a:fgClr>
                <a:bgClr>
                  <a:schemeClr val="bg1">
                    <a:lumMod val="65000"/>
                  </a:schemeClr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A8-4EA6-AF4B-7C0C8107B35F}"/>
              </c:ext>
            </c:extLst>
          </c:dPt>
          <c:dPt>
            <c:idx val="1"/>
            <c:bubble3D val="0"/>
            <c:spPr>
              <a:pattFill prst="dkHorz">
                <a:fgClr>
                  <a:schemeClr val="tx1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A8-4EA6-AF4B-7C0C8107B35F}"/>
              </c:ext>
            </c:extLst>
          </c:dPt>
          <c:dPt>
            <c:idx val="2"/>
            <c:bubble3D val="0"/>
            <c:spPr>
              <a:pattFill prst="dashHorz">
                <a:fgClr>
                  <a:schemeClr val="tx1"/>
                </a:fgClr>
                <a:bgClr>
                  <a:schemeClr val="bg1">
                    <a:lumMod val="65000"/>
                  </a:schemeClr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A8-4EA6-AF4B-7C0C8107B35F}"/>
              </c:ext>
            </c:extLst>
          </c:dPt>
          <c:dPt>
            <c:idx val="3"/>
            <c:bubble3D val="0"/>
            <c:spPr>
              <a:pattFill prst="dashHorz">
                <a:fgClr>
                  <a:schemeClr val="tx1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A8-4EA6-AF4B-7C0C8107B35F}"/>
              </c:ext>
            </c:extLst>
          </c:dPt>
          <c:dPt>
            <c:idx val="4"/>
            <c:bubble3D val="0"/>
            <c:spPr>
              <a:pattFill prst="pct25">
                <a:fgClr>
                  <a:schemeClr val="bg1">
                    <a:lumMod val="50000"/>
                  </a:schemeClr>
                </a:fgClr>
                <a:bgClr>
                  <a:schemeClr val="tx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A8-4EA6-AF4B-7C0C8107B35F}"/>
              </c:ext>
            </c:extLst>
          </c:dPt>
          <c:dPt>
            <c:idx val="5"/>
            <c:bubble3D val="0"/>
            <c:spPr>
              <a:pattFill prst="pct30">
                <a:fgClr>
                  <a:schemeClr val="tx1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A8-4EA6-AF4B-7C0C8107B35F}"/>
              </c:ext>
            </c:extLst>
          </c:dPt>
          <c:cat>
            <c:strRef>
              <c:f>'Свод декомпоз'!$A$5:$A$10</c:f>
              <c:strCache>
                <c:ptCount val="6"/>
                <c:pt idx="0">
                  <c:v>Продовольственные товары базовая</c:v>
                </c:pt>
                <c:pt idx="1">
                  <c:v>Продовльственные товары льготная</c:v>
                </c:pt>
                <c:pt idx="2">
                  <c:v>Непродовольственные товары базовая</c:v>
                </c:pt>
                <c:pt idx="3">
                  <c:v>Непродовольственные товары льготная</c:v>
                </c:pt>
                <c:pt idx="4">
                  <c:v>Услуги базовая</c:v>
                </c:pt>
                <c:pt idx="5">
                  <c:v>Услуги льготная</c:v>
                </c:pt>
              </c:strCache>
            </c:strRef>
          </c:cat>
          <c:val>
            <c:numRef>
              <c:f>'Свод декомпоз'!$B$5:$B$10</c:f>
              <c:numCache>
                <c:formatCode>0.0</c:formatCode>
                <c:ptCount val="6"/>
                <c:pt idx="0">
                  <c:v>7.9780000000000015</c:v>
                </c:pt>
                <c:pt idx="1">
                  <c:v>16.610999999999994</c:v>
                </c:pt>
                <c:pt idx="2">
                  <c:v>15.737999999999994</c:v>
                </c:pt>
                <c:pt idx="3">
                  <c:v>2.7179999999999995</c:v>
                </c:pt>
                <c:pt idx="4">
                  <c:v>8.6479999999999979</c:v>
                </c:pt>
                <c:pt idx="5">
                  <c:v>5.5549999999999997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2A8-4EA6-AF4B-7C0C8107B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6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988713168319939"/>
          <c:y val="1.9666536515040019E-2"/>
          <c:w val="0.36989846047336161"/>
          <c:h val="0.96442205169021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ToSep25!$K$435</c:f>
              <c:strCache>
                <c:ptCount val="1"/>
                <c:pt idx="0">
                  <c:v>Treatment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ToSep25!$L$1:$AZ$1</c:f>
              <c:numCache>
                <c:formatCode>mmm\-yy</c:formatCode>
                <c:ptCount val="4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</c:numCache>
            </c:numRef>
          </c:cat>
          <c:val>
            <c:numRef>
              <c:f>ToSep25!$L$435:$AZ$435</c:f>
              <c:numCache>
                <c:formatCode>General</c:formatCode>
                <c:ptCount val="41"/>
                <c:pt idx="0">
                  <c:v>0.87233760496547819</c:v>
                </c:pt>
                <c:pt idx="1">
                  <c:v>0.87100110269620634</c:v>
                </c:pt>
                <c:pt idx="2">
                  <c:v>0.87166895226864183</c:v>
                </c:pt>
                <c:pt idx="3">
                  <c:v>0.87252007675223675</c:v>
                </c:pt>
                <c:pt idx="4">
                  <c:v>0.87286486928190699</c:v>
                </c:pt>
                <c:pt idx="5">
                  <c:v>0.87313059661111869</c:v>
                </c:pt>
                <c:pt idx="6">
                  <c:v>0.87651772778591108</c:v>
                </c:pt>
                <c:pt idx="7">
                  <c:v>0.88171271295817366</c:v>
                </c:pt>
                <c:pt idx="8">
                  <c:v>0.88786486134576059</c:v>
                </c:pt>
                <c:pt idx="9">
                  <c:v>0.89475992749319733</c:v>
                </c:pt>
                <c:pt idx="10">
                  <c:v>0.89933442860292545</c:v>
                </c:pt>
                <c:pt idx="11">
                  <c:v>0.90314520191613512</c:v>
                </c:pt>
                <c:pt idx="12">
                  <c:v>0.90750485422336191</c:v>
                </c:pt>
                <c:pt idx="13">
                  <c:v>0.91138658880763723</c:v>
                </c:pt>
                <c:pt idx="14">
                  <c:v>0.91504548568034261</c:v>
                </c:pt>
                <c:pt idx="15">
                  <c:v>0.92094978672780048</c:v>
                </c:pt>
                <c:pt idx="16">
                  <c:v>0.92500855237034774</c:v>
                </c:pt>
                <c:pt idx="17">
                  <c:v>0.92729744274141146</c:v>
                </c:pt>
                <c:pt idx="18">
                  <c:v>0.93011138377493319</c:v>
                </c:pt>
                <c:pt idx="19">
                  <c:v>0.93403519711136185</c:v>
                </c:pt>
                <c:pt idx="20">
                  <c:v>0.94060643016089984</c:v>
                </c:pt>
                <c:pt idx="21">
                  <c:v>0.94882810598057155</c:v>
                </c:pt>
                <c:pt idx="22">
                  <c:v>0.95783623605013168</c:v>
                </c:pt>
                <c:pt idx="23">
                  <c:v>0.96729125604649113</c:v>
                </c:pt>
                <c:pt idx="24">
                  <c:v>0.97463015919953977</c:v>
                </c:pt>
                <c:pt idx="25">
                  <c:v>0.98089306502122431</c:v>
                </c:pt>
                <c:pt idx="26">
                  <c:v>0.98564343367297103</c:v>
                </c:pt>
                <c:pt idx="27">
                  <c:v>0.98854137903971684</c:v>
                </c:pt>
                <c:pt idx="28">
                  <c:v>0.98920897172425915</c:v>
                </c:pt>
                <c:pt idx="29">
                  <c:v>0.99060632706711449</c:v>
                </c:pt>
                <c:pt idx="30">
                  <c:v>0.99346022174052773</c:v>
                </c:pt>
                <c:pt idx="31">
                  <c:v>0.99669082637501172</c:v>
                </c:pt>
                <c:pt idx="32">
                  <c:v>1</c:v>
                </c:pt>
                <c:pt idx="33">
                  <c:v>1.00495882164975</c:v>
                </c:pt>
                <c:pt idx="34">
                  <c:v>1.0094008893604074</c:v>
                </c:pt>
                <c:pt idx="35">
                  <c:v>1.0154523916011555</c:v>
                </c:pt>
                <c:pt idx="36">
                  <c:v>1.0240634895365359</c:v>
                </c:pt>
                <c:pt idx="37">
                  <c:v>1.0288058616653939</c:v>
                </c:pt>
                <c:pt idx="38">
                  <c:v>1.0337705117143288</c:v>
                </c:pt>
                <c:pt idx="39">
                  <c:v>1.037452110724062</c:v>
                </c:pt>
                <c:pt idx="40">
                  <c:v>1.03921836778024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0C-407F-B3B5-A53459BB9810}"/>
            </c:ext>
          </c:extLst>
        </c:ser>
        <c:ser>
          <c:idx val="1"/>
          <c:order val="1"/>
          <c:tx>
            <c:strRef>
              <c:f>ToSep25!$K$442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ToSep25!$L$1:$AZ$1</c:f>
              <c:numCache>
                <c:formatCode>mmm\-yy</c:formatCode>
                <c:ptCount val="4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</c:numCache>
            </c:numRef>
          </c:cat>
          <c:val>
            <c:numRef>
              <c:f>ToSep25!$L$442:$AZ$442</c:f>
              <c:numCache>
                <c:formatCode>General</c:formatCode>
                <c:ptCount val="41"/>
                <c:pt idx="0">
                  <c:v>0.80175587517428437</c:v>
                </c:pt>
                <c:pt idx="1">
                  <c:v>0.80140116415915452</c:v>
                </c:pt>
                <c:pt idx="2">
                  <c:v>0.80214134922253066</c:v>
                </c:pt>
                <c:pt idx="3">
                  <c:v>0.80352936469406822</c:v>
                </c:pt>
                <c:pt idx="4">
                  <c:v>0.8058537832796856</c:v>
                </c:pt>
                <c:pt idx="5">
                  <c:v>0.80877100798573609</c:v>
                </c:pt>
                <c:pt idx="6">
                  <c:v>0.81226155604866168</c:v>
                </c:pt>
                <c:pt idx="7">
                  <c:v>0.82210866856969189</c:v>
                </c:pt>
                <c:pt idx="8">
                  <c:v>0.83301892390674204</c:v>
                </c:pt>
                <c:pt idx="9">
                  <c:v>0.84499928184080586</c:v>
                </c:pt>
                <c:pt idx="10">
                  <c:v>0.85427650604718686</c:v>
                </c:pt>
                <c:pt idx="11">
                  <c:v>0.85938518732633051</c:v>
                </c:pt>
                <c:pt idx="12">
                  <c:v>0.86360761634839756</c:v>
                </c:pt>
                <c:pt idx="13">
                  <c:v>0.86716367989691856</c:v>
                </c:pt>
                <c:pt idx="14">
                  <c:v>0.87108976595548981</c:v>
                </c:pt>
                <c:pt idx="15">
                  <c:v>0.87590356779438083</c:v>
                </c:pt>
                <c:pt idx="16">
                  <c:v>0.88142510783522943</c:v>
                </c:pt>
                <c:pt idx="17">
                  <c:v>0.88616051393778938</c:v>
                </c:pt>
                <c:pt idx="18">
                  <c:v>0.89045457134089689</c:v>
                </c:pt>
                <c:pt idx="19">
                  <c:v>0.90042145075538205</c:v>
                </c:pt>
                <c:pt idx="20">
                  <c:v>0.91019609561737436</c:v>
                </c:pt>
                <c:pt idx="21">
                  <c:v>0.9235397755654251</c:v>
                </c:pt>
                <c:pt idx="22">
                  <c:v>0.93463884121774121</c:v>
                </c:pt>
                <c:pt idx="23">
                  <c:v>0.94795394968652202</c:v>
                </c:pt>
                <c:pt idx="24">
                  <c:v>0.95831197843899352</c:v>
                </c:pt>
                <c:pt idx="25">
                  <c:v>0.96687571170514763</c:v>
                </c:pt>
                <c:pt idx="26">
                  <c:v>0.97432634618697478</c:v>
                </c:pt>
                <c:pt idx="27">
                  <c:v>0.97699142993247057</c:v>
                </c:pt>
                <c:pt idx="28">
                  <c:v>0.98301009461296918</c:v>
                </c:pt>
                <c:pt idx="29">
                  <c:v>0.98652789706678135</c:v>
                </c:pt>
                <c:pt idx="30">
                  <c:v>0.98958995288926921</c:v>
                </c:pt>
                <c:pt idx="31">
                  <c:v>0.99424331312225411</c:v>
                </c:pt>
                <c:pt idx="32">
                  <c:v>1</c:v>
                </c:pt>
                <c:pt idx="33">
                  <c:v>1.0057156467122368</c:v>
                </c:pt>
                <c:pt idx="34">
                  <c:v>1.0084536850791188</c:v>
                </c:pt>
                <c:pt idx="35">
                  <c:v>1.0117160798478977</c:v>
                </c:pt>
                <c:pt idx="36">
                  <c:v>1.0190762615671511</c:v>
                </c:pt>
                <c:pt idx="37">
                  <c:v>1.0206642918726629</c:v>
                </c:pt>
                <c:pt idx="38">
                  <c:v>1.0233589838894892</c:v>
                </c:pt>
                <c:pt idx="39">
                  <c:v>1.0261326495444902</c:v>
                </c:pt>
                <c:pt idx="40">
                  <c:v>1.0277205264647504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D5-42DC-B89D-DE6108B6A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271407"/>
        <c:axId val="2014270575"/>
      </c:lineChart>
      <c:dateAx>
        <c:axId val="201427140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4270575"/>
        <c:crosses val="autoZero"/>
        <c:auto val="1"/>
        <c:lblOffset val="100"/>
        <c:baseTimeUnit val="months"/>
        <c:majorUnit val="6"/>
        <c:majorTimeUnit val="months"/>
      </c:dateAx>
      <c:valAx>
        <c:axId val="2014270575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427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ToSep25!$K$435</c:f>
              <c:strCache>
                <c:ptCount val="1"/>
                <c:pt idx="0">
                  <c:v>Treatment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ToSep25!$L$1:$AZ$1</c15:sqref>
                  </c15:fullRef>
                </c:ext>
              </c:extLst>
              <c:f>ToSep25!$AN$1:$AZ$1</c:f>
              <c:numCache>
                <c:formatCode>mmm\-yy</c:formatCode>
                <c:ptCount val="13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ToSep25!$L$435:$AZ$435</c15:sqref>
                  </c15:fullRef>
                </c:ext>
              </c:extLst>
              <c:f>ToSep25!$AN$435:$AZ$435</c:f>
              <c:numCache>
                <c:formatCode>General</c:formatCode>
                <c:ptCount val="13"/>
                <c:pt idx="0">
                  <c:v>0.98920897172425915</c:v>
                </c:pt>
                <c:pt idx="1">
                  <c:v>0.99060632706711449</c:v>
                </c:pt>
                <c:pt idx="2">
                  <c:v>0.99346022174052773</c:v>
                </c:pt>
                <c:pt idx="3">
                  <c:v>0.99669082637501172</c:v>
                </c:pt>
                <c:pt idx="4">
                  <c:v>1</c:v>
                </c:pt>
                <c:pt idx="5">
                  <c:v>1.00495882164975</c:v>
                </c:pt>
                <c:pt idx="6">
                  <c:v>1.0094008893604074</c:v>
                </c:pt>
                <c:pt idx="7">
                  <c:v>1.0154523916011555</c:v>
                </c:pt>
                <c:pt idx="8">
                  <c:v>1.0240634895365359</c:v>
                </c:pt>
                <c:pt idx="9">
                  <c:v>1.0288058616653939</c:v>
                </c:pt>
                <c:pt idx="10">
                  <c:v>1.0337705117143288</c:v>
                </c:pt>
                <c:pt idx="11">
                  <c:v>1.037452110724062</c:v>
                </c:pt>
                <c:pt idx="12">
                  <c:v>1.03921836778024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8-4690-B00E-9A5764CBADFA}"/>
            </c:ext>
          </c:extLst>
        </c:ser>
        <c:ser>
          <c:idx val="1"/>
          <c:order val="1"/>
          <c:tx>
            <c:strRef>
              <c:f>ToSep25!$K$442</c:f>
              <c:strCache>
                <c:ptCount val="1"/>
                <c:pt idx="0">
                  <c:v>Control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ToSep25!$L$1:$AZ$1</c15:sqref>
                  </c15:fullRef>
                </c:ext>
              </c:extLst>
              <c:f>ToSep25!$AN$1:$AZ$1</c:f>
              <c:numCache>
                <c:formatCode>mmm\-yy</c:formatCode>
                <c:ptCount val="13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  <c:pt idx="12">
                  <c:v>46143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ToSep25!$L$442:$AZ$442</c15:sqref>
                  </c15:fullRef>
                </c:ext>
              </c:extLst>
              <c:f>ToSep25!$AN$442:$AZ$442</c:f>
              <c:numCache>
                <c:formatCode>General</c:formatCode>
                <c:ptCount val="13"/>
                <c:pt idx="0">
                  <c:v>0.98301009461296918</c:v>
                </c:pt>
                <c:pt idx="1">
                  <c:v>0.98652789706678135</c:v>
                </c:pt>
                <c:pt idx="2">
                  <c:v>0.98958995288926921</c:v>
                </c:pt>
                <c:pt idx="3">
                  <c:v>0.99424331312225411</c:v>
                </c:pt>
                <c:pt idx="4">
                  <c:v>1</c:v>
                </c:pt>
                <c:pt idx="5">
                  <c:v>1.0057156467122368</c:v>
                </c:pt>
                <c:pt idx="6">
                  <c:v>1.0084536850791188</c:v>
                </c:pt>
                <c:pt idx="7">
                  <c:v>1.0117160798478977</c:v>
                </c:pt>
                <c:pt idx="8">
                  <c:v>1.0190762615671511</c:v>
                </c:pt>
                <c:pt idx="9">
                  <c:v>1.0206642918726629</c:v>
                </c:pt>
                <c:pt idx="10">
                  <c:v>1.0233589838894892</c:v>
                </c:pt>
                <c:pt idx="11">
                  <c:v>1.0261326495444902</c:v>
                </c:pt>
                <c:pt idx="12">
                  <c:v>1.0277205264647504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E8-4690-B00E-9A5764CBA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4271407"/>
        <c:axId val="2014270575"/>
      </c:lineChart>
      <c:dateAx>
        <c:axId val="201427140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4270575"/>
        <c:crosses val="autoZero"/>
        <c:auto val="1"/>
        <c:lblOffset val="100"/>
        <c:baseTimeUnit val="months"/>
        <c:majorUnit val="1"/>
        <c:majorTimeUnit val="months"/>
      </c:dateAx>
      <c:valAx>
        <c:axId val="2014270575"/>
        <c:scaling>
          <c:orientation val="minMax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427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309799</xdr:colOff>
      <xdr:row>1</xdr:row>
      <xdr:rowOff>40712</xdr:rowOff>
    </xdr:from>
    <xdr:to>
      <xdr:col>10</xdr:col>
      <xdr:colOff>173935</xdr:colOff>
      <xdr:row>15</xdr:row>
      <xdr:rowOff>136663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9890D84-5FE4-4735-9F52-CEA26B5C4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0.26554</cdr:x>
      <cdr:y>0.42605</cdr:y>
    </cdr:from>
    <cdr:to>
      <cdr:x>0.39249</cdr:x>
      <cdr:y>0.57362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F13327F-9C1B-4DDC-91F4-3A6DE4D5CE69}"/>
            </a:ext>
          </a:extLst>
        </cdr:cNvPr>
        <cdr:cNvSpPr txBox="1"/>
      </cdr:nvSpPr>
      <cdr:spPr>
        <a:xfrm xmlns:a="http://schemas.openxmlformats.org/drawingml/2006/main">
          <a:off x="1518599" y="1124935"/>
          <a:ext cx="726033" cy="3896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57%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261526</xdr:colOff>
      <xdr:row>443</xdr:row>
      <xdr:rowOff>140630</xdr:rowOff>
    </xdr:from>
    <xdr:to>
      <xdr:col>21</xdr:col>
      <xdr:colOff>16809</xdr:colOff>
      <xdr:row>461</xdr:row>
      <xdr:rowOff>151279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ADADBAA-6432-425C-8CFD-382837EE4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444</xdr:row>
      <xdr:rowOff>0</xdr:rowOff>
    </xdr:from>
    <xdr:to>
      <xdr:col>32</xdr:col>
      <xdr:colOff>405224</xdr:colOff>
      <xdr:row>462</xdr:row>
      <xdr:rowOff>10649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1CDCDD9-41F5-49E6-A87E-65CE3DFEC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ta.ru/tnved/code/1806901900/" TargetMode="External"/><Relationship Id="rId18" Type="http://schemas.openxmlformats.org/officeDocument/2006/relationships/hyperlink" Target="https://www.alta.ru/tnved/code/1805000000/" TargetMode="External"/><Relationship Id="rId26" Type="http://schemas.openxmlformats.org/officeDocument/2006/relationships/hyperlink" Target="https://www.alta.ru/tnved/code/2101110013/" TargetMode="External"/><Relationship Id="rId39" Type="http://schemas.openxmlformats.org/officeDocument/2006/relationships/hyperlink" Target="https://buh.ru/news/minfinu-predlozhili-ustanovit-stavku-nds-0-v-otnoshenii-uslug-arendy-avtomobiley-.html" TargetMode="External"/><Relationship Id="rId21" Type="http://schemas.openxmlformats.org/officeDocument/2006/relationships/hyperlink" Target="https://www.alta.ru/tnved/code/3307200000/" TargetMode="External"/><Relationship Id="rId34" Type="http://schemas.openxmlformats.org/officeDocument/2006/relationships/hyperlink" Target="https://www.alta.ru/tnved/code/3605000000/" TargetMode="External"/><Relationship Id="rId42" Type="http://schemas.openxmlformats.org/officeDocument/2006/relationships/hyperlink" Target="https://www.alta.ru/tnved/code/2002101000/" TargetMode="External"/><Relationship Id="rId47" Type="http://schemas.openxmlformats.org/officeDocument/2006/relationships/hyperlink" Target="https://www.alta.ru/tnved/code/3401110001/?ysclid=ml41hkpnub692327536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s://base.garant.ru/12138471/" TargetMode="External"/><Relationship Id="rId2" Type="http://schemas.openxmlformats.org/officeDocument/2006/relationships/hyperlink" Target="https://www.consultant.ru/law/hotdocs/44767.html" TargetMode="External"/><Relationship Id="rId16" Type="http://schemas.openxmlformats.org/officeDocument/2006/relationships/hyperlink" Target="https://www.alta.ru/tnved/code/2103200000/" TargetMode="External"/><Relationship Id="rId29" Type="http://schemas.openxmlformats.org/officeDocument/2006/relationships/hyperlink" Target="https://www.consultant.ru/law/podborki/mineralnaya_voda_stavka_nds/" TargetMode="External"/><Relationship Id="rId11" Type="http://schemas.openxmlformats.org/officeDocument/2006/relationships/hyperlink" Target="https://www.alta.ru/tnved/code/1704907100/" TargetMode="External"/><Relationship Id="rId24" Type="http://schemas.openxmlformats.org/officeDocument/2006/relationships/hyperlink" Target="https://www.alta.ru/tamdoc/19a89192/" TargetMode="External"/><Relationship Id="rId32" Type="http://schemas.openxmlformats.org/officeDocument/2006/relationships/hyperlink" Target="https://kodtnved.ru/ts/5208420000.html" TargetMode="External"/><Relationship Id="rId37" Type="http://schemas.openxmlformats.org/officeDocument/2006/relationships/hyperlink" Target="https://its.1c.ru/db/newsclar/content/497180/hdoc" TargetMode="External"/><Relationship Id="rId40" Type="http://schemas.openxmlformats.org/officeDocument/2006/relationships/hyperlink" Target="https://www.audit-it.ru/law/account/995615.html" TargetMode="External"/><Relationship Id="rId45" Type="http://schemas.openxmlformats.org/officeDocument/2006/relationships/hyperlink" Target="https://base.garant.ru/24102844/" TargetMode="External"/><Relationship Id="rId5" Type="http://schemas.openxmlformats.org/officeDocument/2006/relationships/hyperlink" Target="https://base.garant.ru/12138471/" TargetMode="External"/><Relationship Id="rId15" Type="http://schemas.openxmlformats.org/officeDocument/2006/relationships/hyperlink" Target="https://base.garant.ru/12138471/" TargetMode="External"/><Relationship Id="rId23" Type="http://schemas.openxmlformats.org/officeDocument/2006/relationships/hyperlink" Target="https://www.alta.ru/tnved/code/2007995008/" TargetMode="External"/><Relationship Id="rId28" Type="http://schemas.openxmlformats.org/officeDocument/2006/relationships/hyperlink" Target="https://www.bfm.ru/news/585794" TargetMode="External"/><Relationship Id="rId36" Type="http://schemas.openxmlformats.org/officeDocument/2006/relationships/hyperlink" Target="https://www.klerk.ru/buh/news/599283/" TargetMode="External"/><Relationship Id="rId49" Type="http://schemas.openxmlformats.org/officeDocument/2006/relationships/hyperlink" Target="https://www.alta.ru/tnved/code/9608101000/" TargetMode="External"/><Relationship Id="rId10" Type="http://schemas.openxmlformats.org/officeDocument/2006/relationships/hyperlink" Target="https://www.alta.ru/tnved/code/0711400000/" TargetMode="External"/><Relationship Id="rId19" Type="http://schemas.openxmlformats.org/officeDocument/2006/relationships/hyperlink" Target="https://base.garant.ru/12138471/" TargetMode="External"/><Relationship Id="rId31" Type="http://schemas.openxmlformats.org/officeDocument/2006/relationships/hyperlink" Target="https://www.glavbukh.ru/art/33429-stavka-nds-pri-realizatsii-zamorojennyh-ovoshchey" TargetMode="External"/><Relationship Id="rId44" Type="http://schemas.openxmlformats.org/officeDocument/2006/relationships/hyperlink" Target="https://normativ.kontur.ru/document?moduleId=1&amp;documentId=422375&amp;ysclid=l59k44nnc9669497702&amp;promocode=0957&amp;utm_source=yandex&amp;utm_medium=organic&amp;utm_campaign=content-link-buhonline&amp;utm_content=tag-nds&amp;utm_term=forum729121&amp;utm_referrer=https%3A%2F%2Fyandex.ru" TargetMode="External"/><Relationship Id="rId52" Type="http://schemas.openxmlformats.org/officeDocument/2006/relationships/comments" Target="../comments1.xml"/><Relationship Id="rId4" Type="http://schemas.openxmlformats.org/officeDocument/2006/relationships/hyperlink" Target="https://www.garant.ru/products/ipo/prime/doc/73167279/" TargetMode="External"/><Relationship Id="rId9" Type="http://schemas.openxmlformats.org/officeDocument/2006/relationships/hyperlink" Target="https://www.alta.ru/tnved/code/0902100001/" TargetMode="External"/><Relationship Id="rId14" Type="http://schemas.openxmlformats.org/officeDocument/2006/relationships/hyperlink" Target="https://www.alta.ru/tnved/code/9609101000/" TargetMode="External"/><Relationship Id="rId22" Type="http://schemas.openxmlformats.org/officeDocument/2006/relationships/hyperlink" Target="https://www.alta.ru/tnved/code/0409000000/" TargetMode="External"/><Relationship Id="rId27" Type="http://schemas.openxmlformats.org/officeDocument/2006/relationships/hyperlink" Target="https://www.glavbukh.ru/hl/239727-kofe-latte-s-kakoy-protsentnoy-stavkoy-budet-prodavatsya" TargetMode="External"/><Relationship Id="rId30" Type="http://schemas.openxmlformats.org/officeDocument/2006/relationships/hyperlink" Target="https://normativ.kontur.ru/document?moduleId=8&amp;documentId=18705" TargetMode="External"/><Relationship Id="rId35" Type="http://schemas.openxmlformats.org/officeDocument/2006/relationships/hyperlink" Target="https://www.buhgalteria.ru/news/spisok-detskikh-tovarov-oblagaemykh-nds-po-lgotnoy-stavke-snova-rasshiryayut.html" TargetMode="External"/><Relationship Id="rId43" Type="http://schemas.openxmlformats.org/officeDocument/2006/relationships/hyperlink" Target="https://base.garant.ru/12138471/" TargetMode="External"/><Relationship Id="rId48" Type="http://schemas.openxmlformats.org/officeDocument/2006/relationships/hyperlink" Target="https://www.alta.ru/tnved/code/3306900000/" TargetMode="External"/><Relationship Id="rId8" Type="http://schemas.openxmlformats.org/officeDocument/2006/relationships/hyperlink" Target="https://www.alta.ru/tnved/code/0902400000/" TargetMode="External"/><Relationship Id="rId51" Type="http://schemas.openxmlformats.org/officeDocument/2006/relationships/vmlDrawing" Target="../drawings/vmlDrawing1.vml"/><Relationship Id="rId3" Type="http://schemas.openxmlformats.org/officeDocument/2006/relationships/hyperlink" Target="https://www.consultant.ru/document/cons_doc_LAW_80032/52fe2764363c881c583c5f123383ede9f973cb77/" TargetMode="External"/><Relationship Id="rId12" Type="http://schemas.openxmlformats.org/officeDocument/2006/relationships/hyperlink" Target="https://www.alta.ru/tnved/code/1806903100/" TargetMode="External"/><Relationship Id="rId17" Type="http://schemas.openxmlformats.org/officeDocument/2006/relationships/hyperlink" Target="https://www.alta.ru/tnved/code/2103909001/" TargetMode="External"/><Relationship Id="rId25" Type="http://schemas.openxmlformats.org/officeDocument/2006/relationships/hyperlink" Target="https://www.alta.ru/tnved/code/0802320000/" TargetMode="External"/><Relationship Id="rId33" Type="http://schemas.openxmlformats.org/officeDocument/2006/relationships/hyperlink" Target="https://normativ.kontur.ru/document?moduleId=1&amp;documentId=503427" TargetMode="External"/><Relationship Id="rId38" Type="http://schemas.openxmlformats.org/officeDocument/2006/relationships/hyperlink" Target="https://its.1c.ru/db/newsclar/content/497180/hdoc%20%22&#1059;&#1089;&#1083;&#1091;&#1075;&#1080;%20&#1087;&#1086;%20&#1087;&#1077;&#1088;&#1077;&#1074;&#1086;&#1079;&#1082;&#1077;%20&#1087;&#1072;&#1089;&#1089;&#1072;&#1078;&#1080;&#1088;&#1086;&#1074;%20&#1075;&#1086;&#1088;&#1086;&#1076;&#1089;&#1082;&#1080;&#1084;%20&#1087;&#1072;&#1089;&#1089;&#1072;&#1078;&#1080;&#1088;&#1089;&#1082;&#1080;&#1084;%20&#1090;&#1088;&#1072;&#1085;&#1089;&#1087;&#1086;&#1088;&#1090;&#1086;&#1084;%20&#1086;&#1073;&#1097;&#1077;&#1075;&#1086;%20&#1087;&#1086;&#1083;&#1100;&#1079;&#1086;&#1074;&#1072;&#1085;&#1080;&#1103;,%20&#1072;%20&#1090;&#1072;&#1082;&#1078;&#1077;%20&#1072;&#1074;&#1090;&#1086;&#1084;&#1086;&#1073;&#1080;&#1083;&#1100;&#1085;&#1099;&#1084;%20&#1090;&#1088;&#1072;&#1085;&#1089;&#1087;&#1086;&#1088;&#1090;&#1086;&#1084;%20&#1074;%20&#1087;&#1088;&#1080;&#1075;&#1086;&#1088;&#1086;&#1076;&#1085;&#1086;&#1084;%20&#1089;&#1086;&#1086;&#1073;&#1097;&#1077;&#1085;&#1080;&#1080;%20&#1086;&#1089;&#1074;&#1086;&#1073;&#1086;&#1078;&#1076;&#1072;&#1102;&#1090;&#1089;&#1103;%20&#1086;&#1090;%20&#1053;&#1044;&#1057;%20&#1085;&#1072;%20&#1086;&#1089;&#1085;&#1086;&#1074;&#1072;&#1085;&#1080;&#1080;%20&#1087;&#1087;.%207%20&#1087;.%202%20&#1089;&#1090;.%20149%20&#1053;&#1050;%20&#1056;&#1060;.%20&#1048;&#1089;&#1082;&#1083;&#1102;&#1095;&#1077;&#1085;&#1080;&#1077;%20&#1089;&#1086;&#1089;&#1090;&#1072;&#1074;&#1083;&#1103;&#1102;&#1090;%20&#1087;&#1077;&#1088;&#1077;&#1074;&#1086;&#1079;&#1082;&#1080;,%20&#1086;&#1089;&#1091;&#1097;&#1077;&#1089;&#1090;&#1074;&#1083;&#1103;&#1077;&#1084;&#1099;&#1077;%20&#1090;&#1072;&#1082;&#1089;&#1080;,%20&#1074;%20&#1090;&#1086;&#1084;%20&#1095;&#1080;&#1089;&#1083;&#1077;%20&#1084;&#1072;&#1088;&#1096;&#1088;&#1091;&#1090;&#1085;&#1099;&#1084;.%22" TargetMode="External"/><Relationship Id="rId46" Type="http://schemas.openxmlformats.org/officeDocument/2006/relationships/hyperlink" Target="https://www.garant.ru/consult/nalog/1764408/" TargetMode="External"/><Relationship Id="rId20" Type="http://schemas.openxmlformats.org/officeDocument/2006/relationships/hyperlink" Target="https://base.garant.ru/12138471/" TargetMode="External"/><Relationship Id="rId41" Type="http://schemas.openxmlformats.org/officeDocument/2006/relationships/hyperlink" Target="https://secrets.tbank.ru/novosti/prodazhu-turov-po-rossii-osvobodili-ot-nds/?utm_referrer=https%3A%2F%2Fyandex.ru%2F" TargetMode="External"/><Relationship Id="rId1" Type="http://schemas.openxmlformats.org/officeDocument/2006/relationships/hyperlink" Target="https://www.interfax.ru/business/912487" TargetMode="External"/><Relationship Id="rId6" Type="http://schemas.openxmlformats.org/officeDocument/2006/relationships/hyperlink" Target="https://enterfin.ru/q_a_31418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7"/>
  <sheetViews>
    <sheetView tabSelected="1" topLeftCell="B1" zoomScale="68" zoomScaleNormal="130" workbookViewId="0">
      <selection activeCell="L423" sqref="L423"/>
    </sheetView>
  </sheetViews>
  <sheetFormatPr defaultColWidth="9.1328125" defaultRowHeight="14.25" x14ac:dyDescent="0.45"/>
  <cols>
    <col min="1" max="1" width="25.9296875" style="199" bestFit="1" customWidth="1"/>
    <col min="2" max="2" width="38" style="199" customWidth="1"/>
    <col min="3" max="3" width="60.3984375" style="199" customWidth="1"/>
    <col min="4" max="5" width="9.1328125" style="199"/>
    <col min="6" max="6" width="46.1328125" style="199" customWidth="1"/>
    <col min="7" max="16384" width="9.1328125" style="199"/>
  </cols>
  <sheetData>
    <row r="1" spans="1:7" x14ac:dyDescent="0.45">
      <c r="A1" s="199" t="s">
        <v>2003</v>
      </c>
      <c r="B1" s="198" t="s">
        <v>1759</v>
      </c>
      <c r="C1" s="198" t="s">
        <v>900</v>
      </c>
      <c r="D1" s="199" t="s">
        <v>1760</v>
      </c>
      <c r="E1" s="199" t="s">
        <v>1987</v>
      </c>
      <c r="F1" s="199" t="s">
        <v>1998</v>
      </c>
    </row>
    <row r="2" spans="1:7" ht="15.75" x14ac:dyDescent="0.5">
      <c r="A2" s="199" t="b">
        <f t="shared" ref="A2:A16" si="0">EXACT(B2,C2)</f>
        <v>1</v>
      </c>
      <c r="B2" s="202" t="s">
        <v>0</v>
      </c>
      <c r="C2" s="199" t="s">
        <v>0</v>
      </c>
      <c r="D2" s="199">
        <v>10</v>
      </c>
      <c r="E2" s="199">
        <f>IF(D2=20,1,0)</f>
        <v>0</v>
      </c>
      <c r="F2" s="203" t="s">
        <v>1761</v>
      </c>
      <c r="G2" s="203" t="s">
        <v>1894</v>
      </c>
    </row>
    <row r="3" spans="1:7" x14ac:dyDescent="0.45">
      <c r="A3" s="199" t="b">
        <f>EXACT(B3,C3)</f>
        <v>1</v>
      </c>
      <c r="B3" s="202" t="s">
        <v>1</v>
      </c>
      <c r="C3" s="199" t="s">
        <v>1</v>
      </c>
      <c r="D3" s="199">
        <v>10</v>
      </c>
      <c r="E3" s="199">
        <f t="shared" ref="E3:E66" si="1">IF(D3=20,1,0)</f>
        <v>0</v>
      </c>
    </row>
    <row r="4" spans="1:7" x14ac:dyDescent="0.45">
      <c r="A4" s="199" t="b">
        <f t="shared" si="0"/>
        <v>1</v>
      </c>
      <c r="B4" s="202" t="s">
        <v>2</v>
      </c>
      <c r="C4" s="199" t="s">
        <v>2</v>
      </c>
      <c r="D4" s="199">
        <v>10</v>
      </c>
      <c r="E4" s="199">
        <f t="shared" si="1"/>
        <v>0</v>
      </c>
    </row>
    <row r="5" spans="1:7" x14ac:dyDescent="0.45">
      <c r="A5" s="199" t="b">
        <f t="shared" si="0"/>
        <v>1</v>
      </c>
      <c r="B5" s="202" t="s">
        <v>3</v>
      </c>
      <c r="C5" s="199" t="s">
        <v>3</v>
      </c>
      <c r="D5" s="199">
        <v>10</v>
      </c>
      <c r="E5" s="199">
        <f t="shared" si="1"/>
        <v>0</v>
      </c>
    </row>
    <row r="6" spans="1:7" x14ac:dyDescent="0.45">
      <c r="A6" s="199" t="b">
        <f t="shared" si="0"/>
        <v>1</v>
      </c>
      <c r="B6" s="202" t="s">
        <v>4</v>
      </c>
      <c r="C6" s="199" t="s">
        <v>4</v>
      </c>
      <c r="D6" s="199">
        <v>10</v>
      </c>
      <c r="E6" s="199">
        <f t="shared" si="1"/>
        <v>0</v>
      </c>
    </row>
    <row r="7" spans="1:7" x14ac:dyDescent="0.45">
      <c r="A7" s="199" t="b">
        <f t="shared" si="0"/>
        <v>1</v>
      </c>
      <c r="B7" s="202" t="s">
        <v>5</v>
      </c>
      <c r="C7" s="199" t="s">
        <v>5</v>
      </c>
      <c r="D7" s="199">
        <v>10</v>
      </c>
      <c r="E7" s="199">
        <f t="shared" si="1"/>
        <v>0</v>
      </c>
    </row>
    <row r="8" spans="1:7" x14ac:dyDescent="0.45">
      <c r="A8" s="199" t="b">
        <f t="shared" si="0"/>
        <v>1</v>
      </c>
      <c r="B8" s="202" t="s">
        <v>6</v>
      </c>
      <c r="C8" s="199" t="s">
        <v>6</v>
      </c>
      <c r="D8" s="199">
        <v>10</v>
      </c>
      <c r="E8" s="199">
        <f t="shared" si="1"/>
        <v>0</v>
      </c>
    </row>
    <row r="9" spans="1:7" x14ac:dyDescent="0.45">
      <c r="A9" s="199" t="b">
        <f t="shared" si="0"/>
        <v>1</v>
      </c>
      <c r="B9" s="204" t="s">
        <v>7</v>
      </c>
      <c r="C9" s="199" t="s">
        <v>7</v>
      </c>
      <c r="D9" s="199">
        <v>10</v>
      </c>
      <c r="E9" s="199">
        <f t="shared" si="1"/>
        <v>0</v>
      </c>
    </row>
    <row r="10" spans="1:7" x14ac:dyDescent="0.45">
      <c r="A10" s="199" t="b">
        <f t="shared" si="0"/>
        <v>1</v>
      </c>
      <c r="B10" s="202" t="s">
        <v>8</v>
      </c>
      <c r="C10" s="199" t="s">
        <v>8</v>
      </c>
      <c r="D10" s="199">
        <v>10</v>
      </c>
      <c r="E10" s="199">
        <f t="shared" si="1"/>
        <v>0</v>
      </c>
    </row>
    <row r="11" spans="1:7" x14ac:dyDescent="0.45">
      <c r="A11" s="199" t="b">
        <f t="shared" si="0"/>
        <v>1</v>
      </c>
      <c r="B11" s="202" t="s">
        <v>9</v>
      </c>
      <c r="C11" s="199" t="s">
        <v>9</v>
      </c>
      <c r="D11" s="199">
        <v>10</v>
      </c>
      <c r="E11" s="199">
        <f t="shared" si="1"/>
        <v>0</v>
      </c>
    </row>
    <row r="12" spans="1:7" x14ac:dyDescent="0.45">
      <c r="A12" s="199" t="b">
        <f t="shared" si="0"/>
        <v>1</v>
      </c>
      <c r="B12" s="202" t="s">
        <v>10</v>
      </c>
      <c r="C12" s="199" t="s">
        <v>10</v>
      </c>
      <c r="D12" s="199">
        <v>10</v>
      </c>
      <c r="E12" s="199">
        <f t="shared" si="1"/>
        <v>0</v>
      </c>
    </row>
    <row r="13" spans="1:7" x14ac:dyDescent="0.45">
      <c r="A13" s="199" t="b">
        <f t="shared" si="0"/>
        <v>1</v>
      </c>
      <c r="B13" s="202" t="s">
        <v>11</v>
      </c>
      <c r="C13" s="199" t="s">
        <v>11</v>
      </c>
      <c r="D13" s="199">
        <v>10</v>
      </c>
      <c r="E13" s="199">
        <f t="shared" si="1"/>
        <v>0</v>
      </c>
    </row>
    <row r="14" spans="1:7" x14ac:dyDescent="0.45">
      <c r="A14" s="199" t="b">
        <f t="shared" si="0"/>
        <v>1</v>
      </c>
      <c r="B14" s="202" t="s">
        <v>12</v>
      </c>
      <c r="C14" s="199" t="s">
        <v>12</v>
      </c>
      <c r="D14" s="199">
        <v>10</v>
      </c>
      <c r="E14" s="199">
        <f t="shared" si="1"/>
        <v>0</v>
      </c>
    </row>
    <row r="15" spans="1:7" x14ac:dyDescent="0.45">
      <c r="A15" s="199" t="b">
        <f t="shared" si="0"/>
        <v>1</v>
      </c>
      <c r="B15" s="202" t="s">
        <v>13</v>
      </c>
      <c r="C15" s="199" t="s">
        <v>13</v>
      </c>
      <c r="D15" s="199">
        <v>10</v>
      </c>
      <c r="E15" s="199">
        <f t="shared" si="1"/>
        <v>0</v>
      </c>
    </row>
    <row r="16" spans="1:7" x14ac:dyDescent="0.45">
      <c r="A16" s="199" t="b">
        <f t="shared" si="0"/>
        <v>1</v>
      </c>
      <c r="B16" s="202" t="s">
        <v>14</v>
      </c>
      <c r="C16" s="199" t="s">
        <v>14</v>
      </c>
      <c r="D16" s="199">
        <v>10</v>
      </c>
      <c r="E16" s="199">
        <f t="shared" si="1"/>
        <v>0</v>
      </c>
    </row>
    <row r="17" spans="1:6" x14ac:dyDescent="0.45">
      <c r="A17" s="199" t="b">
        <f>EXACT(B17,C17)</f>
        <v>1</v>
      </c>
      <c r="B17" s="202" t="s">
        <v>15</v>
      </c>
      <c r="C17" s="199" t="s">
        <v>15</v>
      </c>
      <c r="D17" s="199">
        <v>20</v>
      </c>
      <c r="E17" s="199">
        <f t="shared" si="1"/>
        <v>1</v>
      </c>
    </row>
    <row r="18" spans="1:6" x14ac:dyDescent="0.45">
      <c r="A18" s="199" t="b">
        <f t="shared" ref="A18:A81" si="2">EXACT(B18,C18)</f>
        <v>1</v>
      </c>
      <c r="B18" s="202" t="s">
        <v>16</v>
      </c>
      <c r="C18" s="199" t="s">
        <v>16</v>
      </c>
      <c r="D18" s="199">
        <v>10</v>
      </c>
      <c r="E18" s="199">
        <f t="shared" si="1"/>
        <v>0</v>
      </c>
    </row>
    <row r="19" spans="1:6" x14ac:dyDescent="0.45">
      <c r="A19" s="199" t="b">
        <f t="shared" si="2"/>
        <v>1</v>
      </c>
      <c r="B19" s="202" t="s">
        <v>17</v>
      </c>
      <c r="C19" s="199" t="s">
        <v>17</v>
      </c>
      <c r="D19" s="199">
        <v>10</v>
      </c>
      <c r="E19" s="199">
        <f t="shared" si="1"/>
        <v>0</v>
      </c>
    </row>
    <row r="20" spans="1:6" x14ac:dyDescent="0.45">
      <c r="A20" s="199" t="b">
        <f t="shared" si="2"/>
        <v>1</v>
      </c>
      <c r="B20" s="202" t="s">
        <v>18</v>
      </c>
      <c r="C20" s="199" t="s">
        <v>18</v>
      </c>
      <c r="D20" s="199">
        <v>10</v>
      </c>
      <c r="E20" s="199">
        <f t="shared" si="1"/>
        <v>0</v>
      </c>
    </row>
    <row r="21" spans="1:6" x14ac:dyDescent="0.45">
      <c r="A21" s="199" t="b">
        <f t="shared" si="2"/>
        <v>1</v>
      </c>
      <c r="B21" s="202" t="s">
        <v>19</v>
      </c>
      <c r="C21" s="199" t="s">
        <v>19</v>
      </c>
      <c r="D21" s="199">
        <v>10</v>
      </c>
      <c r="E21" s="199">
        <f t="shared" si="1"/>
        <v>0</v>
      </c>
    </row>
    <row r="22" spans="1:6" x14ac:dyDescent="0.45">
      <c r="A22" s="199" t="b">
        <f t="shared" si="2"/>
        <v>1</v>
      </c>
      <c r="B22" s="202" t="s">
        <v>20</v>
      </c>
      <c r="C22" s="199" t="s">
        <v>20</v>
      </c>
      <c r="D22" s="199">
        <v>10</v>
      </c>
      <c r="E22" s="199">
        <f t="shared" si="1"/>
        <v>0</v>
      </c>
    </row>
    <row r="23" spans="1:6" ht="26.25" x14ac:dyDescent="0.45">
      <c r="A23" s="199" t="b">
        <f t="shared" si="2"/>
        <v>1</v>
      </c>
      <c r="B23" s="202" t="s">
        <v>21</v>
      </c>
      <c r="C23" s="199" t="s">
        <v>21</v>
      </c>
      <c r="D23" s="199">
        <v>20</v>
      </c>
      <c r="E23" s="199">
        <f t="shared" si="1"/>
        <v>1</v>
      </c>
    </row>
    <row r="24" spans="1:6" x14ac:dyDescent="0.45">
      <c r="A24" s="199" t="b">
        <f>EXACT(B24,C24)</f>
        <v>0</v>
      </c>
      <c r="B24" s="202" t="s">
        <v>465</v>
      </c>
      <c r="C24" s="200" t="s">
        <v>22</v>
      </c>
      <c r="D24" s="199">
        <v>20</v>
      </c>
      <c r="E24" s="199">
        <f t="shared" si="1"/>
        <v>1</v>
      </c>
    </row>
    <row r="25" spans="1:6" ht="26.25" x14ac:dyDescent="0.45">
      <c r="A25" s="199" t="b">
        <f t="shared" si="2"/>
        <v>1</v>
      </c>
      <c r="B25" s="202" t="s">
        <v>23</v>
      </c>
      <c r="C25" s="205" t="s">
        <v>23</v>
      </c>
      <c r="D25" s="199">
        <v>10</v>
      </c>
      <c r="E25" s="199">
        <f t="shared" si="1"/>
        <v>0</v>
      </c>
    </row>
    <row r="26" spans="1:6" ht="26.25" x14ac:dyDescent="0.45">
      <c r="A26" s="199" t="b">
        <f t="shared" si="2"/>
        <v>1</v>
      </c>
      <c r="B26" s="202" t="s">
        <v>24</v>
      </c>
      <c r="C26" s="205" t="s">
        <v>24</v>
      </c>
      <c r="D26" s="199">
        <v>20</v>
      </c>
      <c r="E26" s="199">
        <f t="shared" si="1"/>
        <v>1</v>
      </c>
    </row>
    <row r="27" spans="1:6" x14ac:dyDescent="0.45">
      <c r="A27" s="199" t="b">
        <f t="shared" si="2"/>
        <v>1</v>
      </c>
      <c r="B27" s="202" t="s">
        <v>25</v>
      </c>
      <c r="C27" s="205" t="s">
        <v>25</v>
      </c>
      <c r="D27" s="199">
        <v>10</v>
      </c>
      <c r="E27" s="199">
        <f t="shared" si="1"/>
        <v>0</v>
      </c>
    </row>
    <row r="28" spans="1:6" x14ac:dyDescent="0.45">
      <c r="A28" s="199" t="b">
        <f t="shared" si="2"/>
        <v>1</v>
      </c>
      <c r="B28" s="202" t="s">
        <v>26</v>
      </c>
      <c r="C28" s="205" t="s">
        <v>26</v>
      </c>
      <c r="D28" s="199">
        <v>10</v>
      </c>
      <c r="E28" s="199">
        <f t="shared" si="1"/>
        <v>0</v>
      </c>
    </row>
    <row r="29" spans="1:6" ht="15.75" x14ac:dyDescent="0.5">
      <c r="A29" s="199" t="b">
        <f t="shared" si="2"/>
        <v>0</v>
      </c>
      <c r="B29" s="202" t="s">
        <v>466</v>
      </c>
      <c r="C29" s="200" t="s">
        <v>27</v>
      </c>
      <c r="D29" s="199">
        <v>10</v>
      </c>
      <c r="E29" s="199">
        <f t="shared" si="1"/>
        <v>0</v>
      </c>
      <c r="F29" s="203" t="s">
        <v>1761</v>
      </c>
    </row>
    <row r="30" spans="1:6" ht="15.75" x14ac:dyDescent="0.5">
      <c r="A30" s="199" t="b">
        <f t="shared" si="2"/>
        <v>0</v>
      </c>
      <c r="B30" s="202" t="s">
        <v>28</v>
      </c>
      <c r="C30" s="200" t="s">
        <v>29</v>
      </c>
      <c r="D30" s="199">
        <v>10</v>
      </c>
      <c r="E30" s="199">
        <f t="shared" si="1"/>
        <v>0</v>
      </c>
      <c r="F30" s="203" t="s">
        <v>1762</v>
      </c>
    </row>
    <row r="31" spans="1:6" x14ac:dyDescent="0.45">
      <c r="A31" s="199" t="b">
        <f t="shared" si="2"/>
        <v>1</v>
      </c>
      <c r="B31" s="202" t="s">
        <v>30</v>
      </c>
      <c r="C31" s="199" t="s">
        <v>30</v>
      </c>
      <c r="D31" s="199">
        <v>10</v>
      </c>
      <c r="E31" s="199">
        <f t="shared" si="1"/>
        <v>0</v>
      </c>
    </row>
    <row r="32" spans="1:6" x14ac:dyDescent="0.45">
      <c r="A32" s="199" t="b">
        <f t="shared" si="2"/>
        <v>1</v>
      </c>
      <c r="B32" s="202" t="s">
        <v>31</v>
      </c>
      <c r="C32" s="199" t="s">
        <v>31</v>
      </c>
      <c r="D32" s="199">
        <v>10</v>
      </c>
      <c r="E32" s="199">
        <f t="shared" si="1"/>
        <v>0</v>
      </c>
    </row>
    <row r="33" spans="1:6" ht="26.25" x14ac:dyDescent="0.45">
      <c r="A33" s="199" t="b">
        <f t="shared" si="2"/>
        <v>1</v>
      </c>
      <c r="B33" s="202" t="s">
        <v>32</v>
      </c>
      <c r="C33" s="199" t="s">
        <v>32</v>
      </c>
      <c r="D33" s="199">
        <v>10</v>
      </c>
      <c r="E33" s="199">
        <f t="shared" si="1"/>
        <v>0</v>
      </c>
    </row>
    <row r="34" spans="1:6" x14ac:dyDescent="0.45">
      <c r="A34" s="199" t="b">
        <f t="shared" si="2"/>
        <v>1</v>
      </c>
      <c r="B34" s="202" t="s">
        <v>33</v>
      </c>
      <c r="C34" s="199" t="s">
        <v>33</v>
      </c>
      <c r="D34" s="199">
        <v>10</v>
      </c>
      <c r="E34" s="199">
        <f t="shared" si="1"/>
        <v>0</v>
      </c>
    </row>
    <row r="35" spans="1:6" x14ac:dyDescent="0.45">
      <c r="A35" s="199" t="b">
        <f t="shared" si="2"/>
        <v>1</v>
      </c>
      <c r="B35" s="202" t="s">
        <v>34</v>
      </c>
      <c r="C35" s="199" t="s">
        <v>34</v>
      </c>
      <c r="D35" s="199">
        <v>10</v>
      </c>
      <c r="E35" s="199">
        <f t="shared" si="1"/>
        <v>0</v>
      </c>
    </row>
    <row r="36" spans="1:6" x14ac:dyDescent="0.45">
      <c r="A36" s="199" t="b">
        <f t="shared" si="2"/>
        <v>1</v>
      </c>
      <c r="B36" s="202" t="s">
        <v>35</v>
      </c>
      <c r="C36" s="199" t="s">
        <v>35</v>
      </c>
      <c r="D36" s="199">
        <v>10</v>
      </c>
      <c r="E36" s="199">
        <f t="shared" si="1"/>
        <v>0</v>
      </c>
    </row>
    <row r="37" spans="1:6" x14ac:dyDescent="0.45">
      <c r="A37" s="199" t="b">
        <f t="shared" si="2"/>
        <v>1</v>
      </c>
      <c r="B37" s="202" t="s">
        <v>36</v>
      </c>
      <c r="C37" s="199" t="s">
        <v>36</v>
      </c>
      <c r="D37" s="199">
        <v>10</v>
      </c>
      <c r="E37" s="199">
        <f t="shared" si="1"/>
        <v>0</v>
      </c>
    </row>
    <row r="38" spans="1:6" x14ac:dyDescent="0.45">
      <c r="A38" s="199" t="b">
        <f t="shared" si="2"/>
        <v>1</v>
      </c>
      <c r="B38" s="202" t="s">
        <v>37</v>
      </c>
      <c r="C38" s="199" t="s">
        <v>37</v>
      </c>
      <c r="D38" s="199">
        <v>10</v>
      </c>
      <c r="E38" s="199">
        <f t="shared" si="1"/>
        <v>0</v>
      </c>
    </row>
    <row r="39" spans="1:6" ht="26.25" x14ac:dyDescent="0.45">
      <c r="A39" s="199" t="b">
        <f t="shared" si="2"/>
        <v>1</v>
      </c>
      <c r="B39" s="202" t="s">
        <v>38</v>
      </c>
      <c r="C39" s="199" t="s">
        <v>38</v>
      </c>
      <c r="D39" s="199">
        <v>10</v>
      </c>
      <c r="E39" s="199">
        <f t="shared" si="1"/>
        <v>0</v>
      </c>
    </row>
    <row r="40" spans="1:6" ht="26.25" x14ac:dyDescent="0.45">
      <c r="A40" s="199" t="b">
        <f t="shared" si="2"/>
        <v>1</v>
      </c>
      <c r="B40" s="202" t="s">
        <v>39</v>
      </c>
      <c r="C40" s="199" t="s">
        <v>39</v>
      </c>
      <c r="D40" s="199">
        <v>10</v>
      </c>
      <c r="E40" s="199">
        <f t="shared" si="1"/>
        <v>0</v>
      </c>
    </row>
    <row r="41" spans="1:6" ht="26.25" x14ac:dyDescent="0.45">
      <c r="A41" s="199" t="b">
        <f t="shared" si="2"/>
        <v>1</v>
      </c>
      <c r="B41" s="202" t="s">
        <v>40</v>
      </c>
      <c r="C41" s="199" t="s">
        <v>40</v>
      </c>
      <c r="D41" s="199">
        <v>10</v>
      </c>
      <c r="E41" s="199">
        <f t="shared" si="1"/>
        <v>0</v>
      </c>
    </row>
    <row r="42" spans="1:6" x14ac:dyDescent="0.45">
      <c r="A42" s="199" t="b">
        <f t="shared" si="2"/>
        <v>1</v>
      </c>
      <c r="B42" s="202" t="s">
        <v>41</v>
      </c>
      <c r="C42" s="199" t="s">
        <v>41</v>
      </c>
      <c r="D42" s="199">
        <v>10</v>
      </c>
      <c r="E42" s="199">
        <f t="shared" si="1"/>
        <v>0</v>
      </c>
    </row>
    <row r="43" spans="1:6" x14ac:dyDescent="0.45">
      <c r="A43" s="199" t="b">
        <f t="shared" si="2"/>
        <v>1</v>
      </c>
      <c r="B43" s="202" t="s">
        <v>42</v>
      </c>
      <c r="C43" s="199" t="s">
        <v>42</v>
      </c>
      <c r="D43" s="199">
        <v>10</v>
      </c>
      <c r="E43" s="199">
        <f t="shared" si="1"/>
        <v>0</v>
      </c>
    </row>
    <row r="44" spans="1:6" x14ac:dyDescent="0.45">
      <c r="A44" s="199" t="b">
        <f t="shared" si="2"/>
        <v>1</v>
      </c>
      <c r="B44" s="202" t="s">
        <v>43</v>
      </c>
      <c r="C44" s="199" t="s">
        <v>43</v>
      </c>
      <c r="D44" s="199">
        <v>10</v>
      </c>
      <c r="E44" s="199">
        <f t="shared" si="1"/>
        <v>0</v>
      </c>
    </row>
    <row r="45" spans="1:6" x14ac:dyDescent="0.45">
      <c r="A45" s="199" t="b">
        <f t="shared" si="2"/>
        <v>1</v>
      </c>
      <c r="B45" s="202" t="s">
        <v>44</v>
      </c>
      <c r="C45" s="199" t="s">
        <v>44</v>
      </c>
      <c r="D45" s="199">
        <v>10</v>
      </c>
      <c r="E45" s="199">
        <f t="shared" si="1"/>
        <v>0</v>
      </c>
    </row>
    <row r="46" spans="1:6" x14ac:dyDescent="0.45">
      <c r="A46" s="199" t="b">
        <f t="shared" si="2"/>
        <v>1</v>
      </c>
      <c r="B46" s="202" t="s">
        <v>45</v>
      </c>
      <c r="C46" s="199" t="s">
        <v>45</v>
      </c>
      <c r="D46" s="199">
        <v>10</v>
      </c>
      <c r="E46" s="199">
        <f t="shared" si="1"/>
        <v>0</v>
      </c>
    </row>
    <row r="47" spans="1:6" ht="15.75" x14ac:dyDescent="0.5">
      <c r="A47" s="199" t="b">
        <f t="shared" si="2"/>
        <v>0</v>
      </c>
      <c r="B47" s="202" t="s">
        <v>467</v>
      </c>
      <c r="C47" s="199" t="s">
        <v>46</v>
      </c>
      <c r="D47" s="199">
        <v>10</v>
      </c>
      <c r="E47" s="199">
        <f t="shared" si="1"/>
        <v>0</v>
      </c>
      <c r="F47" s="206"/>
    </row>
    <row r="48" spans="1:6" x14ac:dyDescent="0.45">
      <c r="A48" s="199" t="b">
        <f t="shared" si="2"/>
        <v>1</v>
      </c>
      <c r="B48" s="202" t="s">
        <v>47</v>
      </c>
      <c r="C48" s="199" t="s">
        <v>47</v>
      </c>
      <c r="D48" s="199">
        <v>10</v>
      </c>
      <c r="E48" s="199">
        <f t="shared" si="1"/>
        <v>0</v>
      </c>
    </row>
    <row r="49" spans="1:6" x14ac:dyDescent="0.45">
      <c r="A49" s="199" t="b">
        <f t="shared" si="2"/>
        <v>1</v>
      </c>
      <c r="B49" s="202" t="s">
        <v>48</v>
      </c>
      <c r="C49" s="199" t="s">
        <v>48</v>
      </c>
      <c r="D49" s="199">
        <v>10</v>
      </c>
      <c r="E49" s="199">
        <f t="shared" si="1"/>
        <v>0</v>
      </c>
    </row>
    <row r="50" spans="1:6" x14ac:dyDescent="0.45">
      <c r="A50" s="199" t="b">
        <f t="shared" si="2"/>
        <v>1</v>
      </c>
      <c r="B50" s="202" t="s">
        <v>49</v>
      </c>
      <c r="C50" s="199" t="s">
        <v>49</v>
      </c>
      <c r="D50" s="199">
        <v>10</v>
      </c>
      <c r="E50" s="199">
        <f t="shared" si="1"/>
        <v>0</v>
      </c>
    </row>
    <row r="51" spans="1:6" ht="26.25" x14ac:dyDescent="0.45">
      <c r="A51" s="199" t="b">
        <f t="shared" si="2"/>
        <v>1</v>
      </c>
      <c r="B51" s="202" t="s">
        <v>50</v>
      </c>
      <c r="C51" s="199" t="s">
        <v>50</v>
      </c>
      <c r="D51" s="199">
        <v>10</v>
      </c>
      <c r="E51" s="199">
        <f t="shared" si="1"/>
        <v>0</v>
      </c>
    </row>
    <row r="52" spans="1:6" x14ac:dyDescent="0.45">
      <c r="A52" s="199" t="b">
        <f t="shared" si="2"/>
        <v>1</v>
      </c>
      <c r="B52" s="202" t="s">
        <v>51</v>
      </c>
      <c r="C52" s="199" t="s">
        <v>51</v>
      </c>
      <c r="D52" s="199">
        <v>10</v>
      </c>
      <c r="E52" s="199">
        <f t="shared" si="1"/>
        <v>0</v>
      </c>
    </row>
    <row r="53" spans="1:6" ht="26.25" x14ac:dyDescent="0.5">
      <c r="A53" s="199" t="b">
        <f t="shared" si="2"/>
        <v>1</v>
      </c>
      <c r="B53" s="202" t="s">
        <v>52</v>
      </c>
      <c r="C53" s="199" t="s">
        <v>52</v>
      </c>
      <c r="D53" s="199">
        <v>20</v>
      </c>
      <c r="E53" s="199">
        <f t="shared" si="1"/>
        <v>1</v>
      </c>
      <c r="F53" s="203" t="s">
        <v>1764</v>
      </c>
    </row>
    <row r="54" spans="1:6" ht="42.75" x14ac:dyDescent="0.45">
      <c r="A54" s="199" t="b">
        <f t="shared" si="2"/>
        <v>1</v>
      </c>
      <c r="B54" s="202" t="s">
        <v>53</v>
      </c>
      <c r="C54" s="199" t="s">
        <v>53</v>
      </c>
      <c r="D54" s="199">
        <v>20</v>
      </c>
      <c r="E54" s="199">
        <f t="shared" si="1"/>
        <v>1</v>
      </c>
      <c r="F54" s="200" t="s">
        <v>1765</v>
      </c>
    </row>
    <row r="55" spans="1:6" x14ac:dyDescent="0.45">
      <c r="A55" s="199" t="b">
        <f t="shared" si="2"/>
        <v>1</v>
      </c>
      <c r="B55" s="202" t="s">
        <v>54</v>
      </c>
      <c r="C55" s="199" t="s">
        <v>54</v>
      </c>
      <c r="D55" s="199">
        <v>10</v>
      </c>
      <c r="E55" s="199">
        <f t="shared" si="1"/>
        <v>0</v>
      </c>
    </row>
    <row r="56" spans="1:6" ht="15.75" x14ac:dyDescent="0.45">
      <c r="A56" s="199" t="b">
        <f t="shared" si="2"/>
        <v>1</v>
      </c>
      <c r="B56" s="202" t="s">
        <v>55</v>
      </c>
      <c r="C56" s="199" t="s">
        <v>55</v>
      </c>
      <c r="D56" s="199">
        <v>20</v>
      </c>
      <c r="E56" s="199">
        <f t="shared" si="1"/>
        <v>1</v>
      </c>
      <c r="F56" s="207" t="s">
        <v>1766</v>
      </c>
    </row>
    <row r="57" spans="1:6" x14ac:dyDescent="0.45">
      <c r="A57" s="199" t="b">
        <f t="shared" si="2"/>
        <v>1</v>
      </c>
      <c r="B57" s="202" t="s">
        <v>56</v>
      </c>
      <c r="C57" s="199" t="s">
        <v>56</v>
      </c>
      <c r="D57" s="199">
        <v>10</v>
      </c>
      <c r="E57" s="199">
        <f t="shared" si="1"/>
        <v>0</v>
      </c>
    </row>
    <row r="58" spans="1:6" ht="26.25" x14ac:dyDescent="0.45">
      <c r="A58" s="199" t="b">
        <f t="shared" si="2"/>
        <v>1</v>
      </c>
      <c r="B58" s="202" t="s">
        <v>57</v>
      </c>
      <c r="C58" s="199" t="s">
        <v>57</v>
      </c>
      <c r="D58" s="199">
        <v>10</v>
      </c>
      <c r="E58" s="199">
        <f t="shared" si="1"/>
        <v>0</v>
      </c>
    </row>
    <row r="59" spans="1:6" x14ac:dyDescent="0.45">
      <c r="A59" s="199" t="b">
        <f t="shared" si="2"/>
        <v>1</v>
      </c>
      <c r="B59" s="202" t="s">
        <v>58</v>
      </c>
      <c r="C59" s="199" t="s">
        <v>58</v>
      </c>
      <c r="D59" s="199">
        <v>20</v>
      </c>
      <c r="E59" s="199">
        <f t="shared" si="1"/>
        <v>1</v>
      </c>
    </row>
    <row r="60" spans="1:6" ht="15.75" x14ac:dyDescent="0.5">
      <c r="A60" s="199" t="b">
        <f t="shared" si="2"/>
        <v>1</v>
      </c>
      <c r="B60" s="202" t="s">
        <v>59</v>
      </c>
      <c r="C60" s="199" t="s">
        <v>59</v>
      </c>
      <c r="D60" s="199">
        <v>20</v>
      </c>
      <c r="E60" s="199">
        <f t="shared" si="1"/>
        <v>1</v>
      </c>
      <c r="F60" s="203" t="s">
        <v>1767</v>
      </c>
    </row>
    <row r="61" spans="1:6" ht="15.75" x14ac:dyDescent="0.5">
      <c r="A61" s="199" t="b">
        <f t="shared" si="2"/>
        <v>1</v>
      </c>
      <c r="B61" s="202" t="s">
        <v>60</v>
      </c>
      <c r="C61" s="199" t="s">
        <v>60</v>
      </c>
      <c r="D61" s="199">
        <v>20</v>
      </c>
      <c r="E61" s="199">
        <f t="shared" si="1"/>
        <v>1</v>
      </c>
      <c r="F61" s="203" t="s">
        <v>1768</v>
      </c>
    </row>
    <row r="62" spans="1:6" ht="26.25" x14ac:dyDescent="0.45">
      <c r="A62" s="199" t="b">
        <f t="shared" si="2"/>
        <v>1</v>
      </c>
      <c r="B62" s="202" t="s">
        <v>61</v>
      </c>
      <c r="C62" s="199" t="s">
        <v>61</v>
      </c>
      <c r="D62" s="199">
        <v>20</v>
      </c>
      <c r="E62" s="199">
        <f t="shared" si="1"/>
        <v>1</v>
      </c>
    </row>
    <row r="63" spans="1:6" ht="26.25" x14ac:dyDescent="0.5">
      <c r="A63" s="199" t="b">
        <f t="shared" si="2"/>
        <v>1</v>
      </c>
      <c r="B63" s="202" t="s">
        <v>62</v>
      </c>
      <c r="C63" s="199" t="s">
        <v>62</v>
      </c>
      <c r="D63" s="199">
        <v>20</v>
      </c>
      <c r="E63" s="199">
        <f t="shared" si="1"/>
        <v>1</v>
      </c>
      <c r="F63" s="203" t="s">
        <v>1769</v>
      </c>
    </row>
    <row r="64" spans="1:6" x14ac:dyDescent="0.45">
      <c r="A64" s="199" t="b">
        <f t="shared" si="2"/>
        <v>1</v>
      </c>
      <c r="B64" s="202" t="s">
        <v>63</v>
      </c>
      <c r="C64" s="199" t="s">
        <v>63</v>
      </c>
      <c r="D64" s="199">
        <v>20</v>
      </c>
      <c r="E64" s="199">
        <f t="shared" si="1"/>
        <v>1</v>
      </c>
    </row>
    <row r="65" spans="1:6" x14ac:dyDescent="0.45">
      <c r="A65" s="199" t="b">
        <f t="shared" si="2"/>
        <v>1</v>
      </c>
      <c r="B65" s="202" t="s">
        <v>64</v>
      </c>
      <c r="C65" s="199" t="s">
        <v>64</v>
      </c>
      <c r="D65" s="199">
        <v>20</v>
      </c>
      <c r="E65" s="199">
        <f t="shared" si="1"/>
        <v>1</v>
      </c>
    </row>
    <row r="66" spans="1:6" x14ac:dyDescent="0.45">
      <c r="A66" s="199" t="b">
        <f t="shared" si="2"/>
        <v>1</v>
      </c>
      <c r="B66" s="202" t="s">
        <v>65</v>
      </c>
      <c r="C66" s="199" t="s">
        <v>65</v>
      </c>
      <c r="D66" s="199">
        <v>20</v>
      </c>
      <c r="E66" s="199">
        <f t="shared" si="1"/>
        <v>1</v>
      </c>
    </row>
    <row r="67" spans="1:6" x14ac:dyDescent="0.45">
      <c r="A67" s="199" t="b">
        <f t="shared" si="2"/>
        <v>1</v>
      </c>
      <c r="B67" s="202" t="s">
        <v>66</v>
      </c>
      <c r="C67" s="199" t="s">
        <v>66</v>
      </c>
      <c r="D67" s="199">
        <v>20</v>
      </c>
      <c r="E67" s="199">
        <f t="shared" ref="E67:E130" si="3">IF(D67=20,1,0)</f>
        <v>1</v>
      </c>
    </row>
    <row r="68" spans="1:6" x14ac:dyDescent="0.45">
      <c r="A68" s="199" t="b">
        <f t="shared" si="2"/>
        <v>1</v>
      </c>
      <c r="B68" s="202" t="s">
        <v>67</v>
      </c>
      <c r="C68" s="199" t="s">
        <v>67</v>
      </c>
      <c r="D68" s="199">
        <v>20</v>
      </c>
      <c r="E68" s="199">
        <f t="shared" si="3"/>
        <v>1</v>
      </c>
    </row>
    <row r="69" spans="1:6" ht="15.75" x14ac:dyDescent="0.5">
      <c r="A69" s="199" t="b">
        <f t="shared" si="2"/>
        <v>1</v>
      </c>
      <c r="B69" s="202" t="s">
        <v>68</v>
      </c>
      <c r="C69" s="199" t="s">
        <v>68</v>
      </c>
      <c r="D69" s="199">
        <v>20</v>
      </c>
      <c r="E69" s="199">
        <f t="shared" si="3"/>
        <v>1</v>
      </c>
      <c r="F69" s="203" t="s">
        <v>1770</v>
      </c>
    </row>
    <row r="70" spans="1:6" ht="15.75" x14ac:dyDescent="0.5">
      <c r="A70" s="199" t="b">
        <f t="shared" si="2"/>
        <v>1</v>
      </c>
      <c r="B70" s="202" t="s">
        <v>69</v>
      </c>
      <c r="C70" s="199" t="s">
        <v>69</v>
      </c>
      <c r="D70" s="199">
        <v>20</v>
      </c>
      <c r="E70" s="199">
        <f t="shared" si="3"/>
        <v>1</v>
      </c>
      <c r="F70" s="203" t="s">
        <v>1771</v>
      </c>
    </row>
    <row r="71" spans="1:6" ht="15.75" x14ac:dyDescent="0.5">
      <c r="A71" s="199" t="b">
        <f t="shared" si="2"/>
        <v>1</v>
      </c>
      <c r="B71" s="202" t="s">
        <v>70</v>
      </c>
      <c r="C71" s="199" t="s">
        <v>70</v>
      </c>
      <c r="D71" s="199">
        <v>20</v>
      </c>
      <c r="E71" s="199">
        <f t="shared" si="3"/>
        <v>1</v>
      </c>
      <c r="F71" s="203" t="s">
        <v>1772</v>
      </c>
    </row>
    <row r="72" spans="1:6" ht="15.75" x14ac:dyDescent="0.5">
      <c r="A72" s="199" t="b">
        <f t="shared" si="2"/>
        <v>1</v>
      </c>
      <c r="B72" s="202" t="s">
        <v>71</v>
      </c>
      <c r="C72" s="199" t="s">
        <v>71</v>
      </c>
      <c r="D72" s="199">
        <v>20</v>
      </c>
      <c r="E72" s="199">
        <f t="shared" si="3"/>
        <v>1</v>
      </c>
      <c r="F72" s="203" t="s">
        <v>1773</v>
      </c>
    </row>
    <row r="73" spans="1:6" ht="15.75" x14ac:dyDescent="0.5">
      <c r="A73" s="199" t="b">
        <f t="shared" si="2"/>
        <v>1</v>
      </c>
      <c r="B73" s="202" t="s">
        <v>72</v>
      </c>
      <c r="C73" s="199" t="s">
        <v>72</v>
      </c>
      <c r="D73" s="199">
        <v>20</v>
      </c>
      <c r="E73" s="199">
        <f t="shared" si="3"/>
        <v>1</v>
      </c>
      <c r="F73" s="203" t="s">
        <v>1774</v>
      </c>
    </row>
    <row r="74" spans="1:6" ht="26.25" x14ac:dyDescent="0.45">
      <c r="A74" s="199" t="b">
        <f t="shared" si="2"/>
        <v>1</v>
      </c>
      <c r="B74" s="202" t="s">
        <v>73</v>
      </c>
      <c r="C74" s="199" t="s">
        <v>73</v>
      </c>
      <c r="D74" s="199">
        <v>20</v>
      </c>
      <c r="E74" s="199">
        <f t="shared" si="3"/>
        <v>1</v>
      </c>
    </row>
    <row r="75" spans="1:6" ht="15.75" x14ac:dyDescent="0.5">
      <c r="A75" s="199" t="b">
        <f t="shared" si="2"/>
        <v>1</v>
      </c>
      <c r="B75" s="202" t="s">
        <v>74</v>
      </c>
      <c r="C75" s="199" t="s">
        <v>74</v>
      </c>
      <c r="D75" s="199">
        <v>20</v>
      </c>
      <c r="E75" s="199">
        <f t="shared" si="3"/>
        <v>1</v>
      </c>
      <c r="F75" s="203" t="s">
        <v>1775</v>
      </c>
    </row>
    <row r="76" spans="1:6" ht="15.75" x14ac:dyDescent="0.5">
      <c r="A76" s="199" t="b">
        <f t="shared" si="2"/>
        <v>1</v>
      </c>
      <c r="B76" s="202" t="s">
        <v>75</v>
      </c>
      <c r="C76" s="199" t="s">
        <v>75</v>
      </c>
      <c r="D76" s="199">
        <v>20</v>
      </c>
      <c r="E76" s="199">
        <f t="shared" si="3"/>
        <v>1</v>
      </c>
      <c r="F76" s="203" t="s">
        <v>1776</v>
      </c>
    </row>
    <row r="77" spans="1:6" ht="15.75" x14ac:dyDescent="0.5">
      <c r="A77" s="199" t="b">
        <f t="shared" si="2"/>
        <v>1</v>
      </c>
      <c r="B77" s="202" t="s">
        <v>76</v>
      </c>
      <c r="C77" s="199" t="s">
        <v>76</v>
      </c>
      <c r="D77" s="199">
        <v>20</v>
      </c>
      <c r="E77" s="199">
        <f t="shared" si="3"/>
        <v>1</v>
      </c>
      <c r="F77" s="203" t="s">
        <v>1777</v>
      </c>
    </row>
    <row r="78" spans="1:6" ht="15.75" x14ac:dyDescent="0.5">
      <c r="A78" s="199" t="b">
        <f t="shared" si="2"/>
        <v>1</v>
      </c>
      <c r="B78" s="202" t="s">
        <v>77</v>
      </c>
      <c r="C78" s="199" t="s">
        <v>77</v>
      </c>
      <c r="D78" s="199">
        <v>20</v>
      </c>
      <c r="E78" s="199">
        <f t="shared" si="3"/>
        <v>1</v>
      </c>
      <c r="F78" s="203" t="s">
        <v>1778</v>
      </c>
    </row>
    <row r="79" spans="1:6" ht="15.75" x14ac:dyDescent="0.5">
      <c r="A79" s="199" t="b">
        <f t="shared" si="2"/>
        <v>1</v>
      </c>
      <c r="B79" s="202" t="s">
        <v>78</v>
      </c>
      <c r="C79" s="199" t="s">
        <v>78</v>
      </c>
      <c r="D79" s="199">
        <v>10</v>
      </c>
      <c r="E79" s="199">
        <f t="shared" si="3"/>
        <v>0</v>
      </c>
      <c r="F79" s="203" t="s">
        <v>1779</v>
      </c>
    </row>
    <row r="80" spans="1:6" x14ac:dyDescent="0.45">
      <c r="A80" s="199" t="b">
        <f t="shared" si="2"/>
        <v>1</v>
      </c>
      <c r="B80" s="202" t="s">
        <v>79</v>
      </c>
      <c r="C80" s="199" t="s">
        <v>79</v>
      </c>
      <c r="D80" s="199">
        <v>20</v>
      </c>
      <c r="E80" s="199">
        <f t="shared" si="3"/>
        <v>1</v>
      </c>
    </row>
    <row r="81" spans="1:7" x14ac:dyDescent="0.45">
      <c r="A81" s="199" t="b">
        <f t="shared" si="2"/>
        <v>1</v>
      </c>
      <c r="B81" s="202" t="s">
        <v>80</v>
      </c>
      <c r="C81" s="199" t="s">
        <v>80</v>
      </c>
      <c r="D81" s="199">
        <v>20</v>
      </c>
      <c r="E81" s="199">
        <f t="shared" si="3"/>
        <v>1</v>
      </c>
    </row>
    <row r="82" spans="1:7" x14ac:dyDescent="0.45">
      <c r="A82" s="199" t="b">
        <f t="shared" ref="A82:A145" si="4">EXACT(B82,C82)</f>
        <v>1</v>
      </c>
      <c r="B82" s="202" t="s">
        <v>81</v>
      </c>
      <c r="C82" s="199" t="s">
        <v>81</v>
      </c>
      <c r="D82" s="199">
        <v>10</v>
      </c>
      <c r="E82" s="199">
        <f t="shared" si="3"/>
        <v>0</v>
      </c>
    </row>
    <row r="83" spans="1:7" ht="31.5" x14ac:dyDescent="0.5">
      <c r="A83" s="199" t="b">
        <f t="shared" si="4"/>
        <v>1</v>
      </c>
      <c r="B83" s="202" t="s">
        <v>82</v>
      </c>
      <c r="C83" s="208" t="s">
        <v>82</v>
      </c>
      <c r="D83" s="199">
        <v>10</v>
      </c>
      <c r="E83" s="199">
        <f t="shared" si="3"/>
        <v>0</v>
      </c>
    </row>
    <row r="84" spans="1:7" ht="26.25" x14ac:dyDescent="0.45">
      <c r="A84" s="199" t="b">
        <f t="shared" si="4"/>
        <v>1</v>
      </c>
      <c r="B84" s="202" t="s">
        <v>83</v>
      </c>
      <c r="C84" s="199" t="s">
        <v>83</v>
      </c>
      <c r="D84" s="199">
        <v>10</v>
      </c>
      <c r="E84" s="199">
        <f t="shared" si="3"/>
        <v>0</v>
      </c>
    </row>
    <row r="85" spans="1:7" ht="26.25" x14ac:dyDescent="0.45">
      <c r="A85" s="199" t="b">
        <f t="shared" si="4"/>
        <v>1</v>
      </c>
      <c r="B85" s="202" t="s">
        <v>84</v>
      </c>
      <c r="C85" s="199" t="s">
        <v>84</v>
      </c>
      <c r="D85" s="199">
        <v>10</v>
      </c>
      <c r="E85" s="199">
        <f t="shared" si="3"/>
        <v>0</v>
      </c>
    </row>
    <row r="86" spans="1:7" x14ac:dyDescent="0.45">
      <c r="A86" s="199" t="b">
        <f t="shared" si="4"/>
        <v>1</v>
      </c>
      <c r="B86" s="202" t="s">
        <v>85</v>
      </c>
      <c r="C86" s="199" t="s">
        <v>85</v>
      </c>
      <c r="D86" s="199">
        <v>10</v>
      </c>
      <c r="E86" s="199">
        <f t="shared" si="3"/>
        <v>0</v>
      </c>
    </row>
    <row r="87" spans="1:7" x14ac:dyDescent="0.45">
      <c r="A87" s="199" t="b">
        <f t="shared" si="4"/>
        <v>1</v>
      </c>
      <c r="B87" s="202" t="s">
        <v>86</v>
      </c>
      <c r="C87" s="199" t="s">
        <v>86</v>
      </c>
      <c r="D87" s="199">
        <v>10</v>
      </c>
      <c r="E87" s="199">
        <f t="shared" si="3"/>
        <v>0</v>
      </c>
    </row>
    <row r="88" spans="1:7" x14ac:dyDescent="0.45">
      <c r="A88" s="199" t="b">
        <f t="shared" si="4"/>
        <v>1</v>
      </c>
      <c r="B88" s="202" t="s">
        <v>87</v>
      </c>
      <c r="C88" s="199" t="s">
        <v>87</v>
      </c>
      <c r="D88" s="199">
        <v>10</v>
      </c>
      <c r="E88" s="199">
        <f t="shared" si="3"/>
        <v>0</v>
      </c>
    </row>
    <row r="89" spans="1:7" ht="15.75" x14ac:dyDescent="0.5">
      <c r="A89" s="199" t="b">
        <f t="shared" si="4"/>
        <v>1</v>
      </c>
      <c r="B89" s="202" t="s">
        <v>88</v>
      </c>
      <c r="C89" s="199" t="s">
        <v>88</v>
      </c>
      <c r="D89" s="199">
        <v>10</v>
      </c>
      <c r="E89" s="199">
        <f t="shared" si="3"/>
        <v>0</v>
      </c>
      <c r="F89" s="203" t="s">
        <v>1780</v>
      </c>
    </row>
    <row r="90" spans="1:7" x14ac:dyDescent="0.45">
      <c r="A90" s="199" t="b">
        <f t="shared" si="4"/>
        <v>1</v>
      </c>
      <c r="B90" s="202" t="s">
        <v>89</v>
      </c>
      <c r="C90" s="199" t="s">
        <v>89</v>
      </c>
      <c r="D90" s="199">
        <v>10</v>
      </c>
      <c r="E90" s="199">
        <f t="shared" si="3"/>
        <v>0</v>
      </c>
    </row>
    <row r="91" spans="1:7" ht="15.75" x14ac:dyDescent="0.5">
      <c r="A91" s="199" t="b">
        <f t="shared" si="4"/>
        <v>1</v>
      </c>
      <c r="B91" s="202" t="s">
        <v>90</v>
      </c>
      <c r="C91" s="199" t="s">
        <v>90</v>
      </c>
      <c r="D91" s="199">
        <v>10</v>
      </c>
      <c r="E91" s="199">
        <f t="shared" si="3"/>
        <v>0</v>
      </c>
      <c r="F91" s="203" t="s">
        <v>1781</v>
      </c>
    </row>
    <row r="92" spans="1:7" x14ac:dyDescent="0.45">
      <c r="A92" s="199" t="b">
        <f t="shared" si="4"/>
        <v>1</v>
      </c>
      <c r="B92" s="202" t="s">
        <v>91</v>
      </c>
      <c r="C92" s="199" t="s">
        <v>91</v>
      </c>
      <c r="D92" s="199">
        <v>10</v>
      </c>
      <c r="E92" s="199">
        <f t="shared" si="3"/>
        <v>0</v>
      </c>
    </row>
    <row r="93" spans="1:7" ht="26.25" x14ac:dyDescent="0.45">
      <c r="A93" s="199" t="b">
        <f t="shared" si="4"/>
        <v>1</v>
      </c>
      <c r="B93" s="202" t="s">
        <v>92</v>
      </c>
      <c r="C93" s="199" t="s">
        <v>92</v>
      </c>
      <c r="D93" s="199">
        <v>10</v>
      </c>
      <c r="E93" s="199">
        <f t="shared" si="3"/>
        <v>0</v>
      </c>
    </row>
    <row r="94" spans="1:7" ht="15.75" x14ac:dyDescent="0.5">
      <c r="A94" s="199" t="b">
        <f t="shared" si="4"/>
        <v>1</v>
      </c>
      <c r="B94" s="202" t="s">
        <v>93</v>
      </c>
      <c r="C94" s="199" t="s">
        <v>93</v>
      </c>
      <c r="D94" s="199">
        <v>20</v>
      </c>
      <c r="E94" s="199">
        <f t="shared" si="3"/>
        <v>1</v>
      </c>
      <c r="F94" s="203" t="s">
        <v>1782</v>
      </c>
      <c r="G94" s="199" t="s">
        <v>1763</v>
      </c>
    </row>
    <row r="95" spans="1:7" ht="43.15" x14ac:dyDescent="0.5">
      <c r="A95" s="199" t="b">
        <f t="shared" si="4"/>
        <v>1</v>
      </c>
      <c r="B95" s="202" t="s">
        <v>94</v>
      </c>
      <c r="C95" s="199" t="s">
        <v>94</v>
      </c>
      <c r="D95" s="199">
        <v>20</v>
      </c>
      <c r="E95" s="199">
        <f t="shared" si="3"/>
        <v>1</v>
      </c>
      <c r="F95" s="200" t="s">
        <v>1783</v>
      </c>
      <c r="G95" s="203"/>
    </row>
    <row r="96" spans="1:7" ht="15.75" x14ac:dyDescent="0.5">
      <c r="A96" s="199" t="b">
        <f t="shared" si="4"/>
        <v>1</v>
      </c>
      <c r="B96" s="202" t="s">
        <v>95</v>
      </c>
      <c r="C96" s="199" t="s">
        <v>95</v>
      </c>
      <c r="D96" s="199">
        <v>20</v>
      </c>
      <c r="E96" s="199">
        <f t="shared" si="3"/>
        <v>1</v>
      </c>
      <c r="F96" s="203" t="s">
        <v>1784</v>
      </c>
    </row>
    <row r="97" spans="1:6" ht="15.75" x14ac:dyDescent="0.5">
      <c r="A97" s="199" t="b">
        <f t="shared" si="4"/>
        <v>1</v>
      </c>
      <c r="B97" s="202" t="s">
        <v>96</v>
      </c>
      <c r="C97" s="199" t="s">
        <v>96</v>
      </c>
      <c r="D97" s="199">
        <v>10</v>
      </c>
      <c r="E97" s="199">
        <f t="shared" si="3"/>
        <v>0</v>
      </c>
      <c r="F97" s="203" t="s">
        <v>1785</v>
      </c>
    </row>
    <row r="98" spans="1:6" ht="15.75" x14ac:dyDescent="0.5">
      <c r="A98" s="199" t="b">
        <f t="shared" si="4"/>
        <v>1</v>
      </c>
      <c r="B98" s="202" t="s">
        <v>97</v>
      </c>
      <c r="C98" s="199" t="s">
        <v>97</v>
      </c>
      <c r="D98" s="199">
        <v>20</v>
      </c>
      <c r="E98" s="199">
        <f t="shared" si="3"/>
        <v>1</v>
      </c>
      <c r="F98" s="203" t="s">
        <v>1786</v>
      </c>
    </row>
    <row r="99" spans="1:6" ht="15.75" x14ac:dyDescent="0.5">
      <c r="A99" s="199" t="b">
        <f t="shared" si="4"/>
        <v>1</v>
      </c>
      <c r="B99" s="199" t="s">
        <v>98</v>
      </c>
      <c r="C99" s="199" t="s">
        <v>98</v>
      </c>
      <c r="D99" s="199">
        <v>20</v>
      </c>
      <c r="E99" s="199">
        <f t="shared" si="3"/>
        <v>1</v>
      </c>
      <c r="F99" s="203" t="s">
        <v>1787</v>
      </c>
    </row>
    <row r="100" spans="1:6" x14ac:dyDescent="0.45">
      <c r="A100" s="199" t="b">
        <f t="shared" si="4"/>
        <v>1</v>
      </c>
      <c r="B100" s="202" t="s">
        <v>99</v>
      </c>
      <c r="C100" s="199" t="s">
        <v>99</v>
      </c>
      <c r="D100" s="199">
        <v>20</v>
      </c>
      <c r="E100" s="199">
        <f t="shared" si="3"/>
        <v>1</v>
      </c>
    </row>
    <row r="101" spans="1:6" ht="15.75" x14ac:dyDescent="0.5">
      <c r="A101" s="199" t="b">
        <f t="shared" si="4"/>
        <v>1</v>
      </c>
      <c r="B101" s="202" t="s">
        <v>100</v>
      </c>
      <c r="C101" s="199" t="s">
        <v>100</v>
      </c>
      <c r="D101" s="199">
        <v>10</v>
      </c>
      <c r="E101" s="199">
        <f t="shared" si="3"/>
        <v>0</v>
      </c>
      <c r="F101" s="203" t="s">
        <v>1788</v>
      </c>
    </row>
    <row r="102" spans="1:6" ht="26.25" x14ac:dyDescent="0.45">
      <c r="A102" s="199" t="b">
        <f t="shared" si="4"/>
        <v>1</v>
      </c>
      <c r="B102" s="202" t="s">
        <v>101</v>
      </c>
      <c r="C102" s="199" t="s">
        <v>101</v>
      </c>
      <c r="D102" s="199">
        <v>20</v>
      </c>
      <c r="E102" s="199">
        <f t="shared" si="3"/>
        <v>1</v>
      </c>
    </row>
    <row r="103" spans="1:6" ht="31.5" x14ac:dyDescent="0.5">
      <c r="A103" s="199" t="b">
        <f t="shared" si="4"/>
        <v>1</v>
      </c>
      <c r="B103" s="202" t="s">
        <v>102</v>
      </c>
      <c r="C103" s="208" t="s">
        <v>102</v>
      </c>
      <c r="D103" s="199">
        <v>20</v>
      </c>
      <c r="E103" s="199">
        <f t="shared" si="3"/>
        <v>1</v>
      </c>
    </row>
    <row r="104" spans="1:6" ht="26.25" x14ac:dyDescent="0.45">
      <c r="A104" s="199" t="b">
        <f t="shared" si="4"/>
        <v>1</v>
      </c>
      <c r="B104" s="202" t="s">
        <v>103</v>
      </c>
      <c r="C104" s="199" t="s">
        <v>103</v>
      </c>
      <c r="D104" s="199">
        <v>20</v>
      </c>
      <c r="E104" s="199">
        <f t="shared" si="3"/>
        <v>1</v>
      </c>
    </row>
    <row r="105" spans="1:6" x14ac:dyDescent="0.45">
      <c r="A105" s="199" t="b">
        <f t="shared" si="4"/>
        <v>1</v>
      </c>
      <c r="B105" s="202" t="s">
        <v>104</v>
      </c>
      <c r="C105" s="199" t="s">
        <v>104</v>
      </c>
      <c r="D105" s="199">
        <v>20</v>
      </c>
      <c r="E105" s="199">
        <f t="shared" si="3"/>
        <v>1</v>
      </c>
    </row>
    <row r="106" spans="1:6" x14ac:dyDescent="0.45">
      <c r="A106" s="199" t="b">
        <f t="shared" si="4"/>
        <v>1</v>
      </c>
      <c r="B106" s="202" t="s">
        <v>105</v>
      </c>
      <c r="C106" s="199" t="s">
        <v>105</v>
      </c>
      <c r="D106" s="199">
        <v>20</v>
      </c>
      <c r="E106" s="199">
        <f t="shared" si="3"/>
        <v>1</v>
      </c>
    </row>
    <row r="107" spans="1:6" ht="15.75" x14ac:dyDescent="0.5">
      <c r="A107" s="199" t="b">
        <f t="shared" si="4"/>
        <v>1</v>
      </c>
      <c r="B107" s="202" t="s">
        <v>106</v>
      </c>
      <c r="C107" s="199" t="s">
        <v>106</v>
      </c>
      <c r="D107" s="199">
        <v>20</v>
      </c>
      <c r="E107" s="199">
        <f t="shared" si="3"/>
        <v>1</v>
      </c>
      <c r="F107" s="203" t="s">
        <v>1789</v>
      </c>
    </row>
    <row r="108" spans="1:6" ht="26.25" x14ac:dyDescent="0.45">
      <c r="A108" s="199" t="b">
        <f t="shared" si="4"/>
        <v>1</v>
      </c>
      <c r="B108" s="202" t="s">
        <v>107</v>
      </c>
      <c r="C108" s="199" t="s">
        <v>107</v>
      </c>
      <c r="D108" s="199">
        <v>20</v>
      </c>
      <c r="E108" s="199">
        <f t="shared" si="3"/>
        <v>1</v>
      </c>
    </row>
    <row r="109" spans="1:6" ht="26.25" x14ac:dyDescent="0.45">
      <c r="A109" s="199" t="b">
        <f t="shared" si="4"/>
        <v>1</v>
      </c>
      <c r="B109" s="202" t="s">
        <v>108</v>
      </c>
      <c r="C109" s="199" t="s">
        <v>108</v>
      </c>
      <c r="D109" s="199">
        <v>20</v>
      </c>
      <c r="E109" s="199">
        <f t="shared" si="3"/>
        <v>1</v>
      </c>
    </row>
    <row r="110" spans="1:6" ht="26.25" x14ac:dyDescent="0.45">
      <c r="A110" s="199" t="b">
        <f t="shared" si="4"/>
        <v>1</v>
      </c>
      <c r="B110" s="202" t="s">
        <v>109</v>
      </c>
      <c r="C110" s="199" t="s">
        <v>109</v>
      </c>
      <c r="D110" s="199">
        <v>20</v>
      </c>
      <c r="E110" s="199">
        <f t="shared" si="3"/>
        <v>1</v>
      </c>
    </row>
    <row r="111" spans="1:6" x14ac:dyDescent="0.45">
      <c r="A111" s="199" t="b">
        <f t="shared" si="4"/>
        <v>1</v>
      </c>
      <c r="B111" s="202" t="s">
        <v>110</v>
      </c>
      <c r="C111" s="199" t="s">
        <v>110</v>
      </c>
      <c r="D111" s="199">
        <v>20</v>
      </c>
      <c r="E111" s="199">
        <f t="shared" si="3"/>
        <v>1</v>
      </c>
    </row>
    <row r="112" spans="1:6" x14ac:dyDescent="0.45">
      <c r="A112" s="199" t="b">
        <f t="shared" si="4"/>
        <v>1</v>
      </c>
      <c r="B112" s="202" t="s">
        <v>111</v>
      </c>
      <c r="C112" s="199" t="s">
        <v>111</v>
      </c>
      <c r="D112" s="199">
        <v>20</v>
      </c>
      <c r="E112" s="199">
        <f t="shared" si="3"/>
        <v>1</v>
      </c>
    </row>
    <row r="113" spans="1:5" ht="31.5" x14ac:dyDescent="0.5">
      <c r="A113" s="199" t="b">
        <f t="shared" si="4"/>
        <v>1</v>
      </c>
      <c r="B113" s="202" t="s">
        <v>112</v>
      </c>
      <c r="C113" s="209" t="s">
        <v>112</v>
      </c>
      <c r="D113" s="199">
        <v>20</v>
      </c>
      <c r="E113" s="199">
        <f t="shared" si="3"/>
        <v>1</v>
      </c>
    </row>
    <row r="114" spans="1:5" x14ac:dyDescent="0.45">
      <c r="A114" s="199" t="b">
        <f t="shared" si="4"/>
        <v>1</v>
      </c>
      <c r="B114" s="202" t="s">
        <v>113</v>
      </c>
      <c r="C114" s="199" t="s">
        <v>113</v>
      </c>
      <c r="D114" s="199">
        <v>20</v>
      </c>
      <c r="E114" s="199">
        <f t="shared" si="3"/>
        <v>1</v>
      </c>
    </row>
    <row r="115" spans="1:5" x14ac:dyDescent="0.45">
      <c r="A115" s="199" t="b">
        <f t="shared" si="4"/>
        <v>1</v>
      </c>
      <c r="B115" s="202" t="s">
        <v>114</v>
      </c>
      <c r="C115" s="199" t="s">
        <v>114</v>
      </c>
      <c r="D115" s="199">
        <v>20</v>
      </c>
      <c r="E115" s="199">
        <f t="shared" si="3"/>
        <v>1</v>
      </c>
    </row>
    <row r="116" spans="1:5" ht="31.5" x14ac:dyDescent="0.5">
      <c r="A116" s="199" t="b">
        <f t="shared" si="4"/>
        <v>0</v>
      </c>
      <c r="B116" s="210" t="s">
        <v>469</v>
      </c>
      <c r="C116" s="209" t="s">
        <v>115</v>
      </c>
      <c r="D116" s="199">
        <v>20</v>
      </c>
      <c r="E116" s="199">
        <f t="shared" si="3"/>
        <v>1</v>
      </c>
    </row>
    <row r="117" spans="1:5" ht="26.25" x14ac:dyDescent="0.45">
      <c r="A117" s="199" t="b">
        <f t="shared" si="4"/>
        <v>1</v>
      </c>
      <c r="B117" s="202" t="s">
        <v>116</v>
      </c>
      <c r="C117" s="199" t="s">
        <v>116</v>
      </c>
      <c r="D117" s="199">
        <v>20</v>
      </c>
      <c r="E117" s="199">
        <f t="shared" si="3"/>
        <v>1</v>
      </c>
    </row>
    <row r="118" spans="1:5" ht="26.25" x14ac:dyDescent="0.45">
      <c r="A118" s="199" t="b">
        <f t="shared" si="4"/>
        <v>1</v>
      </c>
      <c r="B118" s="202" t="s">
        <v>117</v>
      </c>
      <c r="C118" s="199" t="s">
        <v>117</v>
      </c>
      <c r="D118" s="199">
        <v>20</v>
      </c>
      <c r="E118" s="199">
        <f t="shared" si="3"/>
        <v>1</v>
      </c>
    </row>
    <row r="119" spans="1:5" x14ac:dyDescent="0.45">
      <c r="A119" s="199" t="b">
        <f t="shared" si="4"/>
        <v>0</v>
      </c>
      <c r="B119" s="202" t="s">
        <v>470</v>
      </c>
      <c r="C119" s="199" t="s">
        <v>118</v>
      </c>
      <c r="D119" s="199">
        <v>20</v>
      </c>
      <c r="E119" s="199">
        <f t="shared" si="3"/>
        <v>1</v>
      </c>
    </row>
    <row r="120" spans="1:5" x14ac:dyDescent="0.45">
      <c r="A120" s="199" t="b">
        <f t="shared" si="4"/>
        <v>0</v>
      </c>
      <c r="B120" s="202" t="s">
        <v>471</v>
      </c>
      <c r="C120" s="199" t="s">
        <v>119</v>
      </c>
      <c r="D120" s="199">
        <v>20</v>
      </c>
      <c r="E120" s="199">
        <f t="shared" si="3"/>
        <v>1</v>
      </c>
    </row>
    <row r="121" spans="1:5" ht="31.5" x14ac:dyDescent="0.5">
      <c r="A121" s="199" t="b">
        <f t="shared" si="4"/>
        <v>1</v>
      </c>
      <c r="B121" s="202" t="s">
        <v>120</v>
      </c>
      <c r="C121" s="209" t="s">
        <v>120</v>
      </c>
      <c r="D121" s="199">
        <v>20</v>
      </c>
      <c r="E121" s="199">
        <f t="shared" si="3"/>
        <v>1</v>
      </c>
    </row>
    <row r="122" spans="1:5" x14ac:dyDescent="0.45">
      <c r="A122" s="199" t="b">
        <f t="shared" si="4"/>
        <v>1</v>
      </c>
      <c r="B122" s="202" t="s">
        <v>121</v>
      </c>
      <c r="C122" s="199" t="s">
        <v>121</v>
      </c>
      <c r="D122" s="199">
        <v>20</v>
      </c>
      <c r="E122" s="199">
        <f t="shared" si="3"/>
        <v>1</v>
      </c>
    </row>
    <row r="123" spans="1:5" ht="26.25" x14ac:dyDescent="0.45">
      <c r="A123" s="199" t="b">
        <f t="shared" si="4"/>
        <v>1</v>
      </c>
      <c r="B123" s="202" t="s">
        <v>122</v>
      </c>
      <c r="C123" s="199" t="s">
        <v>122</v>
      </c>
      <c r="D123" s="199">
        <v>20</v>
      </c>
      <c r="E123" s="199">
        <f t="shared" si="3"/>
        <v>1</v>
      </c>
    </row>
    <row r="124" spans="1:5" ht="26.25" x14ac:dyDescent="0.45">
      <c r="A124" s="199" t="b">
        <f t="shared" si="4"/>
        <v>1</v>
      </c>
      <c r="B124" s="202" t="s">
        <v>123</v>
      </c>
      <c r="C124" s="199" t="s">
        <v>123</v>
      </c>
      <c r="D124" s="199">
        <v>20</v>
      </c>
      <c r="E124" s="199">
        <f t="shared" si="3"/>
        <v>1</v>
      </c>
    </row>
    <row r="125" spans="1:5" x14ac:dyDescent="0.45">
      <c r="A125" s="199" t="b">
        <f t="shared" si="4"/>
        <v>0</v>
      </c>
      <c r="B125" s="202" t="s">
        <v>472</v>
      </c>
      <c r="C125" s="199" t="s">
        <v>124</v>
      </c>
      <c r="D125" s="199">
        <v>20</v>
      </c>
      <c r="E125" s="199">
        <f t="shared" si="3"/>
        <v>1</v>
      </c>
    </row>
    <row r="126" spans="1:5" ht="26.25" x14ac:dyDescent="0.45">
      <c r="A126" s="199" t="b">
        <f t="shared" si="4"/>
        <v>1</v>
      </c>
      <c r="B126" s="202" t="s">
        <v>125</v>
      </c>
      <c r="C126" s="199" t="s">
        <v>125</v>
      </c>
      <c r="D126" s="199">
        <v>20</v>
      </c>
      <c r="E126" s="199">
        <f t="shared" si="3"/>
        <v>1</v>
      </c>
    </row>
    <row r="127" spans="1:5" ht="26.25" x14ac:dyDescent="0.45">
      <c r="A127" s="199" t="b">
        <f t="shared" si="4"/>
        <v>1</v>
      </c>
      <c r="B127" s="202" t="s">
        <v>126</v>
      </c>
      <c r="C127" s="199" t="s">
        <v>126</v>
      </c>
      <c r="D127" s="199">
        <v>20</v>
      </c>
      <c r="E127" s="199">
        <f t="shared" si="3"/>
        <v>1</v>
      </c>
    </row>
    <row r="128" spans="1:5" x14ac:dyDescent="0.45">
      <c r="A128" s="199" t="b">
        <f t="shared" si="4"/>
        <v>0</v>
      </c>
      <c r="B128" s="202" t="s">
        <v>473</v>
      </c>
      <c r="C128" s="199" t="s">
        <v>127</v>
      </c>
      <c r="D128" s="199">
        <v>20</v>
      </c>
      <c r="E128" s="199">
        <f t="shared" si="3"/>
        <v>1</v>
      </c>
    </row>
    <row r="129" spans="1:5" x14ac:dyDescent="0.45">
      <c r="A129" s="199" t="b">
        <f t="shared" si="4"/>
        <v>1</v>
      </c>
      <c r="B129" s="202" t="s">
        <v>128</v>
      </c>
      <c r="C129" s="199" t="s">
        <v>128</v>
      </c>
      <c r="D129" s="199">
        <v>20</v>
      </c>
      <c r="E129" s="199">
        <f t="shared" si="3"/>
        <v>1</v>
      </c>
    </row>
    <row r="130" spans="1:5" x14ac:dyDescent="0.45">
      <c r="A130" s="199" t="b">
        <f t="shared" si="4"/>
        <v>1</v>
      </c>
      <c r="B130" s="202" t="s">
        <v>129</v>
      </c>
      <c r="C130" s="199" t="s">
        <v>129</v>
      </c>
      <c r="D130" s="199">
        <v>20</v>
      </c>
      <c r="E130" s="199">
        <f t="shared" si="3"/>
        <v>1</v>
      </c>
    </row>
    <row r="131" spans="1:5" x14ac:dyDescent="0.45">
      <c r="A131" s="199" t="b">
        <f t="shared" si="4"/>
        <v>1</v>
      </c>
      <c r="B131" s="202" t="s">
        <v>130</v>
      </c>
      <c r="C131" s="199" t="s">
        <v>130</v>
      </c>
      <c r="D131" s="199">
        <v>20</v>
      </c>
      <c r="E131" s="199">
        <f t="shared" ref="E131:E194" si="5">IF(D131=20,1,0)</f>
        <v>1</v>
      </c>
    </row>
    <row r="132" spans="1:5" ht="26.25" x14ac:dyDescent="0.45">
      <c r="A132" s="199" t="b">
        <f t="shared" si="4"/>
        <v>1</v>
      </c>
      <c r="B132" s="202" t="s">
        <v>131</v>
      </c>
      <c r="C132" s="199" t="s">
        <v>131</v>
      </c>
      <c r="D132" s="199">
        <v>10</v>
      </c>
      <c r="E132" s="199">
        <f t="shared" si="5"/>
        <v>0</v>
      </c>
    </row>
    <row r="133" spans="1:5" ht="26.25" x14ac:dyDescent="0.45">
      <c r="A133" s="199" t="b">
        <f t="shared" si="4"/>
        <v>0</v>
      </c>
      <c r="B133" s="211" t="s">
        <v>474</v>
      </c>
      <c r="C133" s="199" t="s">
        <v>132</v>
      </c>
      <c r="D133" s="199">
        <v>10</v>
      </c>
      <c r="E133" s="199">
        <f t="shared" si="5"/>
        <v>0</v>
      </c>
    </row>
    <row r="134" spans="1:5" ht="26.25" x14ac:dyDescent="0.45">
      <c r="A134" s="199" t="b">
        <f t="shared" si="4"/>
        <v>1</v>
      </c>
      <c r="B134" s="202" t="s">
        <v>133</v>
      </c>
      <c r="C134" s="199" t="s">
        <v>133</v>
      </c>
      <c r="D134" s="199">
        <v>10</v>
      </c>
      <c r="E134" s="199">
        <f t="shared" si="5"/>
        <v>0</v>
      </c>
    </row>
    <row r="135" spans="1:5" ht="26.25" x14ac:dyDescent="0.45">
      <c r="A135" s="199" t="b">
        <f t="shared" si="4"/>
        <v>1</v>
      </c>
      <c r="B135" s="202" t="s">
        <v>134</v>
      </c>
      <c r="C135" s="199" t="s">
        <v>134</v>
      </c>
      <c r="D135" s="199">
        <v>10</v>
      </c>
      <c r="E135" s="199">
        <f t="shared" si="5"/>
        <v>0</v>
      </c>
    </row>
    <row r="136" spans="1:5" ht="26.25" x14ac:dyDescent="0.45">
      <c r="A136" s="199" t="b">
        <f t="shared" si="4"/>
        <v>0</v>
      </c>
      <c r="B136" s="210" t="s">
        <v>475</v>
      </c>
      <c r="C136" s="199" t="s">
        <v>135</v>
      </c>
      <c r="D136" s="199">
        <v>10</v>
      </c>
      <c r="E136" s="199">
        <f t="shared" si="5"/>
        <v>0</v>
      </c>
    </row>
    <row r="137" spans="1:5" x14ac:dyDescent="0.45">
      <c r="A137" s="199" t="b">
        <f t="shared" si="4"/>
        <v>1</v>
      </c>
      <c r="B137" s="210" t="s">
        <v>136</v>
      </c>
      <c r="C137" s="199" t="s">
        <v>136</v>
      </c>
      <c r="D137" s="199">
        <v>10</v>
      </c>
      <c r="E137" s="199">
        <f t="shared" si="5"/>
        <v>0</v>
      </c>
    </row>
    <row r="138" spans="1:5" x14ac:dyDescent="0.45">
      <c r="A138" s="199" t="b">
        <f t="shared" si="4"/>
        <v>0</v>
      </c>
      <c r="B138" s="202" t="s">
        <v>476</v>
      </c>
      <c r="C138" s="199" t="s">
        <v>137</v>
      </c>
      <c r="D138" s="199">
        <v>10</v>
      </c>
      <c r="E138" s="199">
        <f t="shared" si="5"/>
        <v>0</v>
      </c>
    </row>
    <row r="139" spans="1:5" ht="26.25" x14ac:dyDescent="0.45">
      <c r="A139" s="199" t="b">
        <f t="shared" si="4"/>
        <v>1</v>
      </c>
      <c r="B139" s="202" t="s">
        <v>138</v>
      </c>
      <c r="C139" s="199" t="s">
        <v>138</v>
      </c>
      <c r="D139" s="199">
        <v>10</v>
      </c>
      <c r="E139" s="199">
        <f t="shared" si="5"/>
        <v>0</v>
      </c>
    </row>
    <row r="140" spans="1:5" ht="26.25" x14ac:dyDescent="0.45">
      <c r="A140" s="199" t="b">
        <f t="shared" si="4"/>
        <v>1</v>
      </c>
      <c r="B140" s="202" t="s">
        <v>139</v>
      </c>
      <c r="C140" s="199" t="s">
        <v>139</v>
      </c>
      <c r="D140" s="199">
        <v>10</v>
      </c>
      <c r="E140" s="199">
        <f t="shared" si="5"/>
        <v>0</v>
      </c>
    </row>
    <row r="141" spans="1:5" ht="26.25" x14ac:dyDescent="0.45">
      <c r="A141" s="199" t="b">
        <f t="shared" si="4"/>
        <v>1</v>
      </c>
      <c r="B141" s="202" t="s">
        <v>140</v>
      </c>
      <c r="C141" s="199" t="s">
        <v>140</v>
      </c>
      <c r="D141" s="199">
        <v>10</v>
      </c>
      <c r="E141" s="199">
        <f t="shared" si="5"/>
        <v>0</v>
      </c>
    </row>
    <row r="142" spans="1:5" ht="26.25" x14ac:dyDescent="0.45">
      <c r="A142" s="199" t="b">
        <f t="shared" si="4"/>
        <v>1</v>
      </c>
      <c r="B142" s="202" t="s">
        <v>141</v>
      </c>
      <c r="C142" s="199" t="s">
        <v>141</v>
      </c>
      <c r="D142" s="199">
        <v>10</v>
      </c>
      <c r="E142" s="199">
        <f t="shared" si="5"/>
        <v>0</v>
      </c>
    </row>
    <row r="143" spans="1:5" ht="26.25" x14ac:dyDescent="0.45">
      <c r="A143" s="199" t="b">
        <f t="shared" si="4"/>
        <v>1</v>
      </c>
      <c r="B143" s="202" t="s">
        <v>142</v>
      </c>
      <c r="C143" s="199" t="s">
        <v>142</v>
      </c>
      <c r="D143" s="199">
        <v>10</v>
      </c>
      <c r="E143" s="199">
        <f t="shared" si="5"/>
        <v>0</v>
      </c>
    </row>
    <row r="144" spans="1:5" x14ac:dyDescent="0.45">
      <c r="A144" s="199" t="b">
        <f t="shared" si="4"/>
        <v>1</v>
      </c>
      <c r="B144" s="202" t="s">
        <v>143</v>
      </c>
      <c r="C144" s="199" t="s">
        <v>143</v>
      </c>
      <c r="D144" s="199">
        <v>10</v>
      </c>
      <c r="E144" s="199">
        <f t="shared" si="5"/>
        <v>0</v>
      </c>
    </row>
    <row r="145" spans="1:6" ht="26.25" x14ac:dyDescent="0.45">
      <c r="A145" s="199" t="b">
        <f t="shared" si="4"/>
        <v>1</v>
      </c>
      <c r="B145" s="202" t="s">
        <v>144</v>
      </c>
      <c r="C145" s="199" t="s">
        <v>144</v>
      </c>
      <c r="D145" s="199">
        <v>10</v>
      </c>
      <c r="E145" s="199">
        <f t="shared" si="5"/>
        <v>0</v>
      </c>
    </row>
    <row r="146" spans="1:6" ht="26.25" x14ac:dyDescent="0.45">
      <c r="A146" s="199" t="b">
        <f t="shared" ref="A146:A209" si="6">EXACT(B146,C146)</f>
        <v>1</v>
      </c>
      <c r="B146" s="202" t="s">
        <v>145</v>
      </c>
      <c r="C146" s="199" t="s">
        <v>145</v>
      </c>
      <c r="D146" s="199">
        <v>10</v>
      </c>
      <c r="E146" s="199">
        <f t="shared" si="5"/>
        <v>0</v>
      </c>
    </row>
    <row r="147" spans="1:6" ht="26.25" x14ac:dyDescent="0.45">
      <c r="A147" s="199" t="b">
        <f t="shared" si="6"/>
        <v>1</v>
      </c>
      <c r="B147" s="202" t="s">
        <v>146</v>
      </c>
      <c r="C147" s="199" t="s">
        <v>146</v>
      </c>
      <c r="D147" s="199">
        <v>20</v>
      </c>
      <c r="E147" s="199">
        <f t="shared" si="5"/>
        <v>1</v>
      </c>
    </row>
    <row r="148" spans="1:6" x14ac:dyDescent="0.45">
      <c r="A148" s="199" t="b">
        <f t="shared" si="6"/>
        <v>1</v>
      </c>
      <c r="B148" s="202" t="s">
        <v>147</v>
      </c>
      <c r="C148" s="199" t="s">
        <v>147</v>
      </c>
      <c r="D148" s="199">
        <v>20</v>
      </c>
      <c r="E148" s="199">
        <f t="shared" si="5"/>
        <v>1</v>
      </c>
    </row>
    <row r="149" spans="1:6" x14ac:dyDescent="0.45">
      <c r="A149" s="199" t="b">
        <f t="shared" si="6"/>
        <v>1</v>
      </c>
      <c r="B149" s="202" t="s">
        <v>148</v>
      </c>
      <c r="C149" s="199" t="s">
        <v>148</v>
      </c>
      <c r="D149" s="199">
        <v>20</v>
      </c>
      <c r="E149" s="199">
        <f t="shared" si="5"/>
        <v>1</v>
      </c>
    </row>
    <row r="150" spans="1:6" x14ac:dyDescent="0.45">
      <c r="A150" s="199" t="b">
        <f t="shared" si="6"/>
        <v>1</v>
      </c>
      <c r="B150" s="202" t="s">
        <v>149</v>
      </c>
      <c r="C150" s="199" t="s">
        <v>149</v>
      </c>
      <c r="D150" s="199">
        <v>20</v>
      </c>
      <c r="E150" s="199">
        <f t="shared" si="5"/>
        <v>1</v>
      </c>
    </row>
    <row r="151" spans="1:6" x14ac:dyDescent="0.45">
      <c r="A151" s="199" t="b">
        <f t="shared" si="6"/>
        <v>1</v>
      </c>
      <c r="B151" s="202" t="s">
        <v>150</v>
      </c>
      <c r="C151" s="199" t="s">
        <v>150</v>
      </c>
      <c r="D151" s="199">
        <v>20</v>
      </c>
      <c r="E151" s="199">
        <f t="shared" si="5"/>
        <v>1</v>
      </c>
    </row>
    <row r="152" spans="1:6" x14ac:dyDescent="0.45">
      <c r="A152" s="199" t="b">
        <f t="shared" si="6"/>
        <v>1</v>
      </c>
      <c r="B152" s="202" t="s">
        <v>151</v>
      </c>
      <c r="C152" s="199" t="s">
        <v>151</v>
      </c>
      <c r="D152" s="199">
        <v>10</v>
      </c>
      <c r="E152" s="199">
        <f t="shared" si="5"/>
        <v>0</v>
      </c>
    </row>
    <row r="153" spans="1:6" x14ac:dyDescent="0.45">
      <c r="A153" s="199" t="b">
        <f t="shared" si="6"/>
        <v>1</v>
      </c>
      <c r="B153" s="202" t="s">
        <v>152</v>
      </c>
      <c r="C153" s="199" t="s">
        <v>152</v>
      </c>
      <c r="D153" s="199">
        <v>20</v>
      </c>
      <c r="E153" s="199">
        <f t="shared" si="5"/>
        <v>1</v>
      </c>
    </row>
    <row r="154" spans="1:6" ht="26.25" x14ac:dyDescent="0.5">
      <c r="A154" s="199" t="b">
        <f t="shared" si="6"/>
        <v>1</v>
      </c>
      <c r="B154" s="202" t="s">
        <v>153</v>
      </c>
      <c r="C154" s="199" t="s">
        <v>153</v>
      </c>
      <c r="D154" s="199">
        <v>10</v>
      </c>
      <c r="E154" s="199">
        <f t="shared" si="5"/>
        <v>0</v>
      </c>
      <c r="F154" s="203" t="s">
        <v>1790</v>
      </c>
    </row>
    <row r="155" spans="1:6" ht="26.25" x14ac:dyDescent="0.45">
      <c r="A155" s="199" t="b">
        <f t="shared" si="6"/>
        <v>1</v>
      </c>
      <c r="B155" s="202" t="s">
        <v>154</v>
      </c>
      <c r="C155" s="199" t="s">
        <v>154</v>
      </c>
      <c r="D155" s="199">
        <v>10</v>
      </c>
      <c r="E155" s="199">
        <f t="shared" si="5"/>
        <v>0</v>
      </c>
    </row>
    <row r="156" spans="1:6" x14ac:dyDescent="0.45">
      <c r="A156" s="199" t="b">
        <f t="shared" si="6"/>
        <v>1</v>
      </c>
      <c r="B156" s="202" t="s">
        <v>155</v>
      </c>
      <c r="C156" s="199" t="s">
        <v>155</v>
      </c>
      <c r="D156" s="199">
        <v>20</v>
      </c>
      <c r="E156" s="199">
        <f t="shared" si="5"/>
        <v>1</v>
      </c>
    </row>
    <row r="157" spans="1:6" x14ac:dyDescent="0.45">
      <c r="A157" s="199" t="b">
        <f t="shared" si="6"/>
        <v>1</v>
      </c>
      <c r="B157" s="202" t="s">
        <v>156</v>
      </c>
      <c r="C157" s="199" t="s">
        <v>156</v>
      </c>
      <c r="D157" s="199">
        <v>10</v>
      </c>
      <c r="E157" s="199">
        <f t="shared" si="5"/>
        <v>0</v>
      </c>
    </row>
    <row r="158" spans="1:6" x14ac:dyDescent="0.45">
      <c r="A158" s="199" t="b">
        <f t="shared" si="6"/>
        <v>1</v>
      </c>
      <c r="B158" s="202" t="s">
        <v>157</v>
      </c>
      <c r="C158" s="199" t="s">
        <v>157</v>
      </c>
      <c r="D158" s="199">
        <v>10</v>
      </c>
      <c r="E158" s="199">
        <f t="shared" si="5"/>
        <v>0</v>
      </c>
    </row>
    <row r="159" spans="1:6" x14ac:dyDescent="0.45">
      <c r="A159" s="199" t="b">
        <f t="shared" si="6"/>
        <v>1</v>
      </c>
      <c r="B159" s="202" t="s">
        <v>158</v>
      </c>
      <c r="C159" s="199" t="s">
        <v>158</v>
      </c>
      <c r="D159" s="199">
        <v>20</v>
      </c>
      <c r="E159" s="199">
        <f t="shared" si="5"/>
        <v>1</v>
      </c>
    </row>
    <row r="160" spans="1:6" x14ac:dyDescent="0.45">
      <c r="A160" s="199" t="b">
        <f t="shared" si="6"/>
        <v>1</v>
      </c>
      <c r="B160" s="202" t="s">
        <v>159</v>
      </c>
      <c r="C160" s="199" t="s">
        <v>159</v>
      </c>
      <c r="D160" s="199">
        <v>20</v>
      </c>
      <c r="E160" s="199">
        <f t="shared" si="5"/>
        <v>1</v>
      </c>
    </row>
    <row r="161" spans="1:5" x14ac:dyDescent="0.45">
      <c r="A161" s="199" t="b">
        <f t="shared" si="6"/>
        <v>1</v>
      </c>
      <c r="B161" s="202" t="s">
        <v>160</v>
      </c>
      <c r="C161" s="199" t="s">
        <v>160</v>
      </c>
      <c r="D161" s="199">
        <v>20</v>
      </c>
      <c r="E161" s="199">
        <f t="shared" si="5"/>
        <v>1</v>
      </c>
    </row>
    <row r="162" spans="1:5" x14ac:dyDescent="0.45">
      <c r="A162" s="199" t="b">
        <f t="shared" si="6"/>
        <v>1</v>
      </c>
      <c r="B162" s="202" t="s">
        <v>161</v>
      </c>
      <c r="C162" s="199" t="s">
        <v>161</v>
      </c>
      <c r="D162" s="199">
        <v>20</v>
      </c>
      <c r="E162" s="199">
        <f t="shared" si="5"/>
        <v>1</v>
      </c>
    </row>
    <row r="163" spans="1:5" x14ac:dyDescent="0.45">
      <c r="A163" s="199" t="b">
        <f t="shared" si="6"/>
        <v>1</v>
      </c>
      <c r="B163" s="202" t="s">
        <v>162</v>
      </c>
      <c r="C163" s="199" t="s">
        <v>162</v>
      </c>
      <c r="D163" s="199">
        <v>20</v>
      </c>
      <c r="E163" s="199">
        <f t="shared" si="5"/>
        <v>1</v>
      </c>
    </row>
    <row r="164" spans="1:5" x14ac:dyDescent="0.45">
      <c r="A164" s="199" t="b">
        <f t="shared" si="6"/>
        <v>1</v>
      </c>
      <c r="B164" s="202" t="s">
        <v>163</v>
      </c>
      <c r="C164" s="199" t="s">
        <v>163</v>
      </c>
      <c r="D164" s="199">
        <v>20</v>
      </c>
      <c r="E164" s="199">
        <f t="shared" si="5"/>
        <v>1</v>
      </c>
    </row>
    <row r="165" spans="1:5" x14ac:dyDescent="0.45">
      <c r="A165" s="199" t="b">
        <f t="shared" si="6"/>
        <v>1</v>
      </c>
      <c r="B165" s="202" t="s">
        <v>164</v>
      </c>
      <c r="C165" s="199" t="s">
        <v>164</v>
      </c>
      <c r="D165" s="199">
        <v>10</v>
      </c>
      <c r="E165" s="199">
        <f t="shared" si="5"/>
        <v>0</v>
      </c>
    </row>
    <row r="166" spans="1:5" x14ac:dyDescent="0.45">
      <c r="A166" s="199" t="b">
        <f t="shared" si="6"/>
        <v>1</v>
      </c>
      <c r="B166" s="202" t="s">
        <v>165</v>
      </c>
      <c r="C166" s="199" t="s">
        <v>165</v>
      </c>
      <c r="D166" s="199">
        <v>10</v>
      </c>
      <c r="E166" s="199">
        <f t="shared" si="5"/>
        <v>0</v>
      </c>
    </row>
    <row r="167" spans="1:5" x14ac:dyDescent="0.45">
      <c r="A167" s="199" t="b">
        <f t="shared" si="6"/>
        <v>1</v>
      </c>
      <c r="B167" s="202" t="s">
        <v>166</v>
      </c>
      <c r="C167" s="199" t="s">
        <v>166</v>
      </c>
      <c r="D167" s="199">
        <v>20</v>
      </c>
      <c r="E167" s="199">
        <f t="shared" si="5"/>
        <v>1</v>
      </c>
    </row>
    <row r="168" spans="1:5" x14ac:dyDescent="0.45">
      <c r="A168" s="199" t="b">
        <f t="shared" si="6"/>
        <v>1</v>
      </c>
      <c r="B168" s="202" t="s">
        <v>167</v>
      </c>
      <c r="C168" s="199" t="s">
        <v>167</v>
      </c>
      <c r="D168" s="199">
        <v>20</v>
      </c>
      <c r="E168" s="199">
        <f t="shared" si="5"/>
        <v>1</v>
      </c>
    </row>
    <row r="169" spans="1:5" x14ac:dyDescent="0.45">
      <c r="A169" s="199" t="b">
        <f t="shared" si="6"/>
        <v>1</v>
      </c>
      <c r="B169" s="202" t="s">
        <v>168</v>
      </c>
      <c r="C169" s="199" t="s">
        <v>168</v>
      </c>
      <c r="D169" s="199">
        <v>20</v>
      </c>
      <c r="E169" s="199">
        <f t="shared" si="5"/>
        <v>1</v>
      </c>
    </row>
    <row r="170" spans="1:5" x14ac:dyDescent="0.45">
      <c r="A170" s="199" t="b">
        <f t="shared" si="6"/>
        <v>1</v>
      </c>
      <c r="B170" s="202" t="s">
        <v>169</v>
      </c>
      <c r="C170" s="199" t="s">
        <v>169</v>
      </c>
      <c r="D170" s="199">
        <v>10</v>
      </c>
      <c r="E170" s="199">
        <f t="shared" si="5"/>
        <v>0</v>
      </c>
    </row>
    <row r="171" spans="1:5" x14ac:dyDescent="0.45">
      <c r="A171" s="199" t="b">
        <f t="shared" si="6"/>
        <v>1</v>
      </c>
      <c r="B171" s="202" t="s">
        <v>170</v>
      </c>
      <c r="C171" s="199" t="s">
        <v>170</v>
      </c>
      <c r="D171" s="199">
        <v>10</v>
      </c>
      <c r="E171" s="199">
        <f t="shared" si="5"/>
        <v>0</v>
      </c>
    </row>
    <row r="172" spans="1:5" ht="26.25" x14ac:dyDescent="0.45">
      <c r="A172" s="199" t="b">
        <f t="shared" si="6"/>
        <v>1</v>
      </c>
      <c r="B172" s="202" t="s">
        <v>171</v>
      </c>
      <c r="C172" s="199" t="s">
        <v>171</v>
      </c>
      <c r="D172" s="199">
        <v>20</v>
      </c>
      <c r="E172" s="199">
        <f t="shared" si="5"/>
        <v>1</v>
      </c>
    </row>
    <row r="173" spans="1:5" ht="26.25" x14ac:dyDescent="0.45">
      <c r="A173" s="199" t="b">
        <f t="shared" si="6"/>
        <v>1</v>
      </c>
      <c r="B173" s="202" t="s">
        <v>172</v>
      </c>
      <c r="C173" s="199" t="s">
        <v>172</v>
      </c>
      <c r="D173" s="199">
        <v>20</v>
      </c>
      <c r="E173" s="199">
        <f t="shared" si="5"/>
        <v>1</v>
      </c>
    </row>
    <row r="174" spans="1:5" ht="26.25" x14ac:dyDescent="0.45">
      <c r="A174" s="199" t="b">
        <f t="shared" si="6"/>
        <v>1</v>
      </c>
      <c r="B174" s="202" t="s">
        <v>173</v>
      </c>
      <c r="C174" s="199" t="s">
        <v>173</v>
      </c>
      <c r="D174" s="199">
        <v>20</v>
      </c>
      <c r="E174" s="199">
        <f t="shared" si="5"/>
        <v>1</v>
      </c>
    </row>
    <row r="175" spans="1:5" x14ac:dyDescent="0.45">
      <c r="A175" s="199" t="b">
        <f t="shared" si="6"/>
        <v>1</v>
      </c>
      <c r="B175" s="202" t="s">
        <v>174</v>
      </c>
      <c r="C175" s="199" t="s">
        <v>174</v>
      </c>
      <c r="D175" s="199">
        <v>20</v>
      </c>
      <c r="E175" s="199">
        <f t="shared" si="5"/>
        <v>1</v>
      </c>
    </row>
    <row r="176" spans="1:5" x14ac:dyDescent="0.45">
      <c r="A176" s="199" t="b">
        <f t="shared" si="6"/>
        <v>1</v>
      </c>
      <c r="B176" s="202" t="s">
        <v>175</v>
      </c>
      <c r="C176" s="199" t="s">
        <v>175</v>
      </c>
      <c r="D176" s="199">
        <v>20</v>
      </c>
      <c r="E176" s="199">
        <f t="shared" si="5"/>
        <v>1</v>
      </c>
    </row>
    <row r="177" spans="1:6" ht="26.25" x14ac:dyDescent="0.45">
      <c r="A177" s="199" t="b">
        <f t="shared" si="6"/>
        <v>1</v>
      </c>
      <c r="B177" s="202" t="s">
        <v>176</v>
      </c>
      <c r="C177" s="199" t="s">
        <v>176</v>
      </c>
      <c r="D177" s="199">
        <v>20</v>
      </c>
      <c r="E177" s="199">
        <f t="shared" si="5"/>
        <v>1</v>
      </c>
    </row>
    <row r="178" spans="1:6" ht="26.25" x14ac:dyDescent="0.45">
      <c r="A178" s="199" t="b">
        <f t="shared" si="6"/>
        <v>1</v>
      </c>
      <c r="B178" s="202" t="s">
        <v>177</v>
      </c>
      <c r="C178" s="199" t="s">
        <v>177</v>
      </c>
      <c r="D178" s="199">
        <v>10</v>
      </c>
      <c r="E178" s="199">
        <f t="shared" si="5"/>
        <v>0</v>
      </c>
    </row>
    <row r="179" spans="1:6" ht="26.25" x14ac:dyDescent="0.45">
      <c r="A179" s="199" t="b">
        <f t="shared" si="6"/>
        <v>1</v>
      </c>
      <c r="B179" s="202" t="s">
        <v>178</v>
      </c>
      <c r="C179" s="199" t="s">
        <v>178</v>
      </c>
      <c r="D179" s="199">
        <v>10</v>
      </c>
      <c r="E179" s="199">
        <f t="shared" si="5"/>
        <v>0</v>
      </c>
    </row>
    <row r="180" spans="1:6" x14ac:dyDescent="0.45">
      <c r="A180" s="199" t="b">
        <f t="shared" si="6"/>
        <v>1</v>
      </c>
      <c r="B180" s="202" t="s">
        <v>179</v>
      </c>
      <c r="C180" s="199" t="s">
        <v>179</v>
      </c>
      <c r="D180" s="199">
        <v>10</v>
      </c>
      <c r="E180" s="199">
        <f t="shared" si="5"/>
        <v>0</v>
      </c>
    </row>
    <row r="181" spans="1:6" ht="27" customHeight="1" x14ac:dyDescent="0.45">
      <c r="A181" s="199" t="b">
        <f t="shared" si="6"/>
        <v>1</v>
      </c>
      <c r="B181" s="202" t="s">
        <v>180</v>
      </c>
      <c r="C181" s="199" t="s">
        <v>180</v>
      </c>
      <c r="D181" s="221">
        <v>10</v>
      </c>
      <c r="E181" s="221">
        <f t="shared" si="5"/>
        <v>0</v>
      </c>
      <c r="F181" s="205" t="s">
        <v>2004</v>
      </c>
    </row>
    <row r="182" spans="1:6" ht="26.25" x14ac:dyDescent="0.45">
      <c r="A182" s="199" t="b">
        <f t="shared" si="6"/>
        <v>1</v>
      </c>
      <c r="B182" s="202" t="s">
        <v>181</v>
      </c>
      <c r="C182" s="199" t="s">
        <v>181</v>
      </c>
      <c r="D182" s="199">
        <v>20</v>
      </c>
      <c r="E182" s="199">
        <f t="shared" si="5"/>
        <v>1</v>
      </c>
    </row>
    <row r="183" spans="1:6" ht="26.25" x14ac:dyDescent="0.45">
      <c r="A183" s="199" t="b">
        <f t="shared" si="6"/>
        <v>1</v>
      </c>
      <c r="B183" s="202" t="s">
        <v>182</v>
      </c>
      <c r="C183" s="199" t="s">
        <v>182</v>
      </c>
      <c r="D183" s="199">
        <v>10</v>
      </c>
      <c r="E183" s="199">
        <f t="shared" si="5"/>
        <v>0</v>
      </c>
    </row>
    <row r="184" spans="1:6" x14ac:dyDescent="0.45">
      <c r="A184" s="199" t="b">
        <f t="shared" si="6"/>
        <v>1</v>
      </c>
      <c r="B184" s="202" t="s">
        <v>183</v>
      </c>
      <c r="C184" s="199" t="s">
        <v>183</v>
      </c>
      <c r="D184" s="199">
        <v>20</v>
      </c>
      <c r="E184" s="199">
        <f t="shared" si="5"/>
        <v>1</v>
      </c>
    </row>
    <row r="185" spans="1:6" x14ac:dyDescent="0.45">
      <c r="A185" s="199" t="b">
        <f t="shared" si="6"/>
        <v>1</v>
      </c>
      <c r="B185" s="202" t="s">
        <v>184</v>
      </c>
      <c r="C185" s="199" t="s">
        <v>184</v>
      </c>
      <c r="D185" s="199">
        <v>10</v>
      </c>
      <c r="E185" s="199">
        <f t="shared" si="5"/>
        <v>0</v>
      </c>
    </row>
    <row r="186" spans="1:6" x14ac:dyDescent="0.45">
      <c r="A186" s="199" t="b">
        <f t="shared" si="6"/>
        <v>1</v>
      </c>
      <c r="B186" s="202" t="s">
        <v>185</v>
      </c>
      <c r="C186" s="199" t="s">
        <v>185</v>
      </c>
      <c r="D186" s="199">
        <v>20</v>
      </c>
      <c r="E186" s="199">
        <f t="shared" si="5"/>
        <v>1</v>
      </c>
    </row>
    <row r="187" spans="1:6" x14ac:dyDescent="0.45">
      <c r="A187" s="199" t="b">
        <f t="shared" si="6"/>
        <v>1</v>
      </c>
      <c r="B187" s="202" t="s">
        <v>186</v>
      </c>
      <c r="C187" s="199" t="s">
        <v>186</v>
      </c>
      <c r="D187" s="199">
        <v>20</v>
      </c>
      <c r="E187" s="199">
        <f t="shared" si="5"/>
        <v>1</v>
      </c>
    </row>
    <row r="188" spans="1:6" x14ac:dyDescent="0.45">
      <c r="A188" s="199" t="b">
        <f t="shared" si="6"/>
        <v>1</v>
      </c>
      <c r="B188" s="202" t="s">
        <v>187</v>
      </c>
      <c r="C188" s="199" t="s">
        <v>187</v>
      </c>
      <c r="D188" s="199">
        <v>20</v>
      </c>
      <c r="E188" s="199">
        <f t="shared" si="5"/>
        <v>1</v>
      </c>
    </row>
    <row r="189" spans="1:6" x14ac:dyDescent="0.45">
      <c r="A189" s="199" t="b">
        <f t="shared" si="6"/>
        <v>1</v>
      </c>
      <c r="B189" s="202" t="s">
        <v>188</v>
      </c>
      <c r="C189" s="199" t="s">
        <v>188</v>
      </c>
      <c r="D189" s="199">
        <v>20</v>
      </c>
      <c r="E189" s="199">
        <f t="shared" si="5"/>
        <v>1</v>
      </c>
    </row>
    <row r="190" spans="1:6" x14ac:dyDescent="0.45">
      <c r="A190" s="199" t="b">
        <f t="shared" si="6"/>
        <v>1</v>
      </c>
      <c r="B190" s="202" t="s">
        <v>189</v>
      </c>
      <c r="C190" s="199" t="s">
        <v>189</v>
      </c>
      <c r="D190" s="199">
        <v>20</v>
      </c>
      <c r="E190" s="199">
        <f t="shared" si="5"/>
        <v>1</v>
      </c>
    </row>
    <row r="191" spans="1:6" x14ac:dyDescent="0.45">
      <c r="A191" s="199" t="b">
        <f t="shared" si="6"/>
        <v>1</v>
      </c>
      <c r="B191" s="202" t="s">
        <v>190</v>
      </c>
      <c r="C191" s="199" t="s">
        <v>190</v>
      </c>
      <c r="D191" s="199">
        <v>20</v>
      </c>
      <c r="E191" s="199">
        <f t="shared" si="5"/>
        <v>1</v>
      </c>
      <c r="F191" s="199" t="s">
        <v>1791</v>
      </c>
    </row>
    <row r="192" spans="1:6" x14ac:dyDescent="0.45">
      <c r="A192" s="199" t="b">
        <f t="shared" si="6"/>
        <v>1</v>
      </c>
      <c r="B192" s="202" t="s">
        <v>191</v>
      </c>
      <c r="C192" s="199" t="s">
        <v>191</v>
      </c>
      <c r="D192" s="199">
        <v>20</v>
      </c>
      <c r="E192" s="199">
        <f t="shared" si="5"/>
        <v>1</v>
      </c>
    </row>
    <row r="193" spans="1:6" x14ac:dyDescent="0.45">
      <c r="A193" s="199" t="b">
        <f t="shared" si="6"/>
        <v>1</v>
      </c>
      <c r="B193" s="202" t="s">
        <v>192</v>
      </c>
      <c r="C193" s="199" t="s">
        <v>192</v>
      </c>
      <c r="D193" s="199">
        <v>20</v>
      </c>
      <c r="E193" s="199">
        <f t="shared" si="5"/>
        <v>1</v>
      </c>
    </row>
    <row r="194" spans="1:6" ht="31.5" x14ac:dyDescent="0.5">
      <c r="A194" s="199" t="b">
        <f t="shared" si="6"/>
        <v>1</v>
      </c>
      <c r="B194" s="202" t="s">
        <v>193</v>
      </c>
      <c r="C194" s="199" t="s">
        <v>193</v>
      </c>
      <c r="D194" s="199">
        <v>20</v>
      </c>
      <c r="E194" s="199">
        <f t="shared" si="5"/>
        <v>1</v>
      </c>
      <c r="F194" s="212" t="s">
        <v>1999</v>
      </c>
    </row>
    <row r="195" spans="1:6" ht="15.75" x14ac:dyDescent="0.5">
      <c r="A195" s="199" t="b">
        <f t="shared" si="6"/>
        <v>1</v>
      </c>
      <c r="B195" s="202" t="s">
        <v>194</v>
      </c>
      <c r="C195" s="199" t="s">
        <v>194</v>
      </c>
      <c r="D195" s="199">
        <v>20</v>
      </c>
      <c r="E195" s="199">
        <f t="shared" ref="E195:E258" si="7">IF(D195=20,1,0)</f>
        <v>1</v>
      </c>
      <c r="F195" s="203" t="s">
        <v>1792</v>
      </c>
    </row>
    <row r="196" spans="1:6" x14ac:dyDescent="0.45">
      <c r="A196" s="199" t="b">
        <f t="shared" si="6"/>
        <v>1</v>
      </c>
      <c r="B196" s="202" t="s">
        <v>195</v>
      </c>
      <c r="C196" s="199" t="s">
        <v>195</v>
      </c>
      <c r="D196" s="199">
        <v>20</v>
      </c>
      <c r="E196" s="199">
        <f t="shared" si="7"/>
        <v>1</v>
      </c>
    </row>
    <row r="197" spans="1:6" x14ac:dyDescent="0.45">
      <c r="A197" s="199" t="b">
        <f t="shared" si="6"/>
        <v>1</v>
      </c>
      <c r="B197" s="202" t="s">
        <v>196</v>
      </c>
      <c r="C197" s="199" t="s">
        <v>196</v>
      </c>
      <c r="D197" s="199">
        <v>20</v>
      </c>
      <c r="E197" s="199">
        <f t="shared" si="7"/>
        <v>1</v>
      </c>
    </row>
    <row r="198" spans="1:6" x14ac:dyDescent="0.45">
      <c r="A198" s="199" t="b">
        <f t="shared" si="6"/>
        <v>1</v>
      </c>
      <c r="B198" s="202" t="s">
        <v>197</v>
      </c>
      <c r="C198" s="199" t="s">
        <v>197</v>
      </c>
      <c r="D198" s="199">
        <v>20</v>
      </c>
      <c r="E198" s="199">
        <f t="shared" si="7"/>
        <v>1</v>
      </c>
    </row>
    <row r="199" spans="1:6" x14ac:dyDescent="0.45">
      <c r="A199" s="199" t="b">
        <f t="shared" si="6"/>
        <v>1</v>
      </c>
      <c r="B199" s="202" t="s">
        <v>198</v>
      </c>
      <c r="C199" s="199" t="s">
        <v>198</v>
      </c>
      <c r="D199" s="199">
        <v>20</v>
      </c>
      <c r="E199" s="199">
        <f t="shared" si="7"/>
        <v>1</v>
      </c>
    </row>
    <row r="200" spans="1:6" x14ac:dyDescent="0.45">
      <c r="A200" s="199" t="b">
        <f t="shared" si="6"/>
        <v>1</v>
      </c>
      <c r="B200" s="202" t="s">
        <v>199</v>
      </c>
      <c r="C200" s="199" t="s">
        <v>199</v>
      </c>
      <c r="D200" s="199">
        <v>20</v>
      </c>
      <c r="E200" s="199">
        <f t="shared" si="7"/>
        <v>1</v>
      </c>
    </row>
    <row r="201" spans="1:6" ht="15.75" x14ac:dyDescent="0.5">
      <c r="A201" s="199" t="b">
        <f t="shared" si="6"/>
        <v>1</v>
      </c>
      <c r="B201" s="202" t="s">
        <v>200</v>
      </c>
      <c r="C201" s="199" t="s">
        <v>200</v>
      </c>
      <c r="D201" s="199">
        <v>20</v>
      </c>
      <c r="E201" s="199">
        <f t="shared" si="7"/>
        <v>1</v>
      </c>
      <c r="F201" s="212" t="s">
        <v>2000</v>
      </c>
    </row>
    <row r="202" spans="1:6" x14ac:dyDescent="0.45">
      <c r="A202" s="199" t="b">
        <f t="shared" si="6"/>
        <v>1</v>
      </c>
      <c r="B202" s="202" t="s">
        <v>201</v>
      </c>
      <c r="C202" s="199" t="s">
        <v>201</v>
      </c>
      <c r="D202" s="199">
        <v>20</v>
      </c>
      <c r="E202" s="199">
        <f t="shared" si="7"/>
        <v>1</v>
      </c>
      <c r="F202" s="199" t="s">
        <v>1793</v>
      </c>
    </row>
    <row r="203" spans="1:6" x14ac:dyDescent="0.45">
      <c r="A203" s="199" t="b">
        <f t="shared" si="6"/>
        <v>1</v>
      </c>
      <c r="B203" s="202" t="s">
        <v>202</v>
      </c>
      <c r="C203" s="199" t="s">
        <v>202</v>
      </c>
      <c r="D203" s="199">
        <v>20</v>
      </c>
      <c r="E203" s="199">
        <f t="shared" si="7"/>
        <v>1</v>
      </c>
    </row>
    <row r="204" spans="1:6" x14ac:dyDescent="0.45">
      <c r="A204" s="199" t="b">
        <f t="shared" si="6"/>
        <v>1</v>
      </c>
      <c r="B204" s="202" t="s">
        <v>203</v>
      </c>
      <c r="C204" s="199" t="s">
        <v>203</v>
      </c>
      <c r="D204" s="199">
        <v>20</v>
      </c>
      <c r="E204" s="199">
        <f t="shared" si="7"/>
        <v>1</v>
      </c>
    </row>
    <row r="205" spans="1:6" x14ac:dyDescent="0.45">
      <c r="A205" s="199" t="b">
        <f t="shared" si="6"/>
        <v>1</v>
      </c>
      <c r="B205" s="202" t="s">
        <v>204</v>
      </c>
      <c r="C205" s="199" t="s">
        <v>204</v>
      </c>
      <c r="D205" s="199">
        <v>20</v>
      </c>
      <c r="E205" s="199">
        <f t="shared" si="7"/>
        <v>1</v>
      </c>
    </row>
    <row r="206" spans="1:6" ht="15.75" x14ac:dyDescent="0.5">
      <c r="A206" s="199" t="b">
        <f t="shared" si="6"/>
        <v>1</v>
      </c>
      <c r="B206" s="202" t="s">
        <v>205</v>
      </c>
      <c r="C206" s="199" t="s">
        <v>205</v>
      </c>
      <c r="D206" s="221">
        <v>10</v>
      </c>
      <c r="E206" s="221">
        <f t="shared" si="7"/>
        <v>0</v>
      </c>
      <c r="F206" s="203" t="s">
        <v>2005</v>
      </c>
    </row>
    <row r="207" spans="1:6" x14ac:dyDescent="0.45">
      <c r="A207" s="199" t="b">
        <f t="shared" si="6"/>
        <v>1</v>
      </c>
      <c r="B207" s="202" t="s">
        <v>206</v>
      </c>
      <c r="C207" s="199" t="s">
        <v>206</v>
      </c>
      <c r="D207" s="199">
        <v>20</v>
      </c>
      <c r="E207" s="199">
        <f t="shared" si="7"/>
        <v>1</v>
      </c>
      <c r="F207" s="199" t="s">
        <v>1795</v>
      </c>
    </row>
    <row r="208" spans="1:6" x14ac:dyDescent="0.45">
      <c r="A208" s="199" t="b">
        <f t="shared" si="6"/>
        <v>1</v>
      </c>
      <c r="B208" s="202" t="s">
        <v>207</v>
      </c>
      <c r="C208" s="199" t="s">
        <v>207</v>
      </c>
      <c r="D208" s="199">
        <v>10</v>
      </c>
      <c r="E208" s="199">
        <f t="shared" si="7"/>
        <v>0</v>
      </c>
    </row>
    <row r="209" spans="1:6" x14ac:dyDescent="0.45">
      <c r="A209" s="199" t="b">
        <f t="shared" si="6"/>
        <v>1</v>
      </c>
      <c r="B209" s="202" t="s">
        <v>208</v>
      </c>
      <c r="C209" s="199" t="s">
        <v>208</v>
      </c>
      <c r="D209" s="199">
        <v>20</v>
      </c>
      <c r="E209" s="199">
        <f t="shared" si="7"/>
        <v>1</v>
      </c>
      <c r="F209" s="199" t="s">
        <v>1796</v>
      </c>
    </row>
    <row r="210" spans="1:6" x14ac:dyDescent="0.45">
      <c r="A210" s="199" t="b">
        <f t="shared" ref="A210:A273" si="8">EXACT(B210,C210)</f>
        <v>1</v>
      </c>
      <c r="B210" s="202" t="s">
        <v>209</v>
      </c>
      <c r="C210" s="199" t="s">
        <v>209</v>
      </c>
      <c r="D210" s="199">
        <v>20</v>
      </c>
      <c r="E210" s="199">
        <f t="shared" si="7"/>
        <v>1</v>
      </c>
    </row>
    <row r="211" spans="1:6" x14ac:dyDescent="0.45">
      <c r="A211" s="199" t="b">
        <f t="shared" si="8"/>
        <v>1</v>
      </c>
      <c r="B211" s="202" t="s">
        <v>210</v>
      </c>
      <c r="C211" s="199" t="s">
        <v>210</v>
      </c>
      <c r="D211" s="199">
        <v>20</v>
      </c>
      <c r="E211" s="199">
        <f t="shared" si="7"/>
        <v>1</v>
      </c>
    </row>
    <row r="212" spans="1:6" x14ac:dyDescent="0.45">
      <c r="A212" s="199" t="b">
        <f t="shared" si="8"/>
        <v>1</v>
      </c>
      <c r="B212" s="202" t="s">
        <v>211</v>
      </c>
      <c r="C212" s="199" t="s">
        <v>211</v>
      </c>
      <c r="D212" s="199">
        <v>20</v>
      </c>
      <c r="E212" s="199">
        <f t="shared" si="7"/>
        <v>1</v>
      </c>
    </row>
    <row r="213" spans="1:6" x14ac:dyDescent="0.45">
      <c r="A213" s="199" t="b">
        <f t="shared" si="8"/>
        <v>1</v>
      </c>
      <c r="B213" s="202" t="s">
        <v>212</v>
      </c>
      <c r="C213" s="199" t="s">
        <v>212</v>
      </c>
      <c r="D213" s="199">
        <v>20</v>
      </c>
      <c r="E213" s="199">
        <f t="shared" si="7"/>
        <v>1</v>
      </c>
      <c r="F213" s="199" t="s">
        <v>1797</v>
      </c>
    </row>
    <row r="214" spans="1:6" x14ac:dyDescent="0.45">
      <c r="A214" s="199" t="b">
        <f t="shared" si="8"/>
        <v>1</v>
      </c>
      <c r="B214" s="202" t="s">
        <v>213</v>
      </c>
      <c r="C214" s="199" t="s">
        <v>213</v>
      </c>
      <c r="D214" s="199">
        <v>20</v>
      </c>
      <c r="E214" s="199">
        <f t="shared" si="7"/>
        <v>1</v>
      </c>
    </row>
    <row r="215" spans="1:6" x14ac:dyDescent="0.45">
      <c r="A215" s="199" t="b">
        <f t="shared" si="8"/>
        <v>1</v>
      </c>
      <c r="B215" s="202" t="s">
        <v>214</v>
      </c>
      <c r="C215" s="199" t="s">
        <v>214</v>
      </c>
      <c r="D215" s="199">
        <v>20</v>
      </c>
      <c r="E215" s="199">
        <f t="shared" si="7"/>
        <v>1</v>
      </c>
    </row>
    <row r="216" spans="1:6" ht="15.75" x14ac:dyDescent="0.5">
      <c r="A216" s="199" t="b">
        <f t="shared" si="8"/>
        <v>1</v>
      </c>
      <c r="B216" s="202" t="s">
        <v>215</v>
      </c>
      <c r="C216" s="199" t="s">
        <v>215</v>
      </c>
      <c r="D216" s="199">
        <v>20</v>
      </c>
      <c r="E216" s="199">
        <f t="shared" si="7"/>
        <v>1</v>
      </c>
      <c r="F216" s="203" t="s">
        <v>1798</v>
      </c>
    </row>
    <row r="217" spans="1:6" x14ac:dyDescent="0.45">
      <c r="A217" s="199" t="b">
        <f t="shared" si="8"/>
        <v>1</v>
      </c>
      <c r="B217" s="202" t="s">
        <v>216</v>
      </c>
      <c r="C217" s="199" t="s">
        <v>216</v>
      </c>
      <c r="D217" s="199">
        <v>20</v>
      </c>
      <c r="E217" s="199">
        <f t="shared" si="7"/>
        <v>1</v>
      </c>
    </row>
    <row r="218" spans="1:6" x14ac:dyDescent="0.45">
      <c r="A218" s="199" t="b">
        <f t="shared" si="8"/>
        <v>1</v>
      </c>
      <c r="B218" s="202" t="s">
        <v>217</v>
      </c>
      <c r="C218" s="199" t="s">
        <v>217</v>
      </c>
      <c r="D218" s="199">
        <v>20</v>
      </c>
      <c r="E218" s="199">
        <f t="shared" si="7"/>
        <v>1</v>
      </c>
    </row>
    <row r="219" spans="1:6" x14ac:dyDescent="0.45">
      <c r="A219" s="199" t="b">
        <f t="shared" si="8"/>
        <v>1</v>
      </c>
      <c r="B219" s="202" t="s">
        <v>218</v>
      </c>
      <c r="C219" s="199" t="s">
        <v>218</v>
      </c>
      <c r="D219" s="199">
        <v>20</v>
      </c>
      <c r="E219" s="199">
        <f t="shared" si="7"/>
        <v>1</v>
      </c>
    </row>
    <row r="220" spans="1:6" x14ac:dyDescent="0.45">
      <c r="A220" s="199" t="b">
        <f t="shared" si="8"/>
        <v>1</v>
      </c>
      <c r="B220" s="202" t="s">
        <v>219</v>
      </c>
      <c r="C220" s="199" t="s">
        <v>219</v>
      </c>
      <c r="D220" s="199">
        <v>20</v>
      </c>
      <c r="E220" s="199">
        <f t="shared" si="7"/>
        <v>1</v>
      </c>
    </row>
    <row r="221" spans="1:6" x14ac:dyDescent="0.45">
      <c r="A221" s="199" t="b">
        <f t="shared" si="8"/>
        <v>1</v>
      </c>
      <c r="B221" s="202" t="s">
        <v>220</v>
      </c>
      <c r="C221" s="199" t="s">
        <v>220</v>
      </c>
      <c r="D221" s="199">
        <v>20</v>
      </c>
      <c r="E221" s="199">
        <f t="shared" si="7"/>
        <v>1</v>
      </c>
    </row>
    <row r="222" spans="1:6" x14ac:dyDescent="0.45">
      <c r="A222" s="199" t="b">
        <f t="shared" si="8"/>
        <v>1</v>
      </c>
      <c r="B222" s="202" t="s">
        <v>221</v>
      </c>
      <c r="C222" s="199" t="s">
        <v>221</v>
      </c>
      <c r="D222" s="199">
        <v>10</v>
      </c>
      <c r="E222" s="199">
        <f t="shared" si="7"/>
        <v>0</v>
      </c>
    </row>
    <row r="223" spans="1:6" x14ac:dyDescent="0.45">
      <c r="A223" s="199" t="b">
        <f t="shared" si="8"/>
        <v>1</v>
      </c>
      <c r="B223" s="202" t="s">
        <v>222</v>
      </c>
      <c r="C223" s="199" t="s">
        <v>222</v>
      </c>
      <c r="D223" s="199">
        <v>20</v>
      </c>
      <c r="E223" s="199">
        <f t="shared" si="7"/>
        <v>1</v>
      </c>
    </row>
    <row r="224" spans="1:6" x14ac:dyDescent="0.45">
      <c r="A224" s="199" t="b">
        <f t="shared" si="8"/>
        <v>1</v>
      </c>
      <c r="B224" s="202" t="s">
        <v>223</v>
      </c>
      <c r="C224" s="199" t="s">
        <v>223</v>
      </c>
      <c r="D224" s="199">
        <v>20</v>
      </c>
      <c r="E224" s="199">
        <f t="shared" si="7"/>
        <v>1</v>
      </c>
    </row>
    <row r="225" spans="1:5" x14ac:dyDescent="0.45">
      <c r="A225" s="199" t="b">
        <f t="shared" si="8"/>
        <v>1</v>
      </c>
      <c r="B225" s="202" t="s">
        <v>224</v>
      </c>
      <c r="C225" s="199" t="s">
        <v>224</v>
      </c>
      <c r="D225" s="199">
        <v>20</v>
      </c>
      <c r="E225" s="199">
        <f t="shared" si="7"/>
        <v>1</v>
      </c>
    </row>
    <row r="226" spans="1:5" x14ac:dyDescent="0.45">
      <c r="A226" s="199" t="b">
        <f t="shared" si="8"/>
        <v>1</v>
      </c>
      <c r="B226" s="202" t="s">
        <v>225</v>
      </c>
      <c r="C226" s="199" t="s">
        <v>225</v>
      </c>
      <c r="D226" s="199">
        <v>20</v>
      </c>
      <c r="E226" s="199">
        <f t="shared" si="7"/>
        <v>1</v>
      </c>
    </row>
    <row r="227" spans="1:5" x14ac:dyDescent="0.45">
      <c r="A227" s="199" t="b">
        <f t="shared" si="8"/>
        <v>1</v>
      </c>
      <c r="B227" s="210" t="s">
        <v>226</v>
      </c>
      <c r="C227" s="199" t="s">
        <v>226</v>
      </c>
      <c r="D227" s="199">
        <v>20</v>
      </c>
      <c r="E227" s="199">
        <f t="shared" si="7"/>
        <v>1</v>
      </c>
    </row>
    <row r="228" spans="1:5" x14ac:dyDescent="0.45">
      <c r="A228" s="199" t="b">
        <f t="shared" si="8"/>
        <v>1</v>
      </c>
      <c r="B228" s="202" t="s">
        <v>227</v>
      </c>
      <c r="C228" s="199" t="s">
        <v>227</v>
      </c>
      <c r="D228" s="199">
        <v>20</v>
      </c>
      <c r="E228" s="199">
        <f t="shared" si="7"/>
        <v>1</v>
      </c>
    </row>
    <row r="229" spans="1:5" x14ac:dyDescent="0.45">
      <c r="A229" s="199" t="b">
        <f t="shared" si="8"/>
        <v>1</v>
      </c>
      <c r="B229" s="202" t="s">
        <v>228</v>
      </c>
      <c r="C229" s="199" t="s">
        <v>228</v>
      </c>
      <c r="D229" s="199">
        <v>20</v>
      </c>
      <c r="E229" s="199">
        <f t="shared" si="7"/>
        <v>1</v>
      </c>
    </row>
    <row r="230" spans="1:5" x14ac:dyDescent="0.45">
      <c r="A230" s="199" t="b">
        <f>EXACT(B230,C230)</f>
        <v>1</v>
      </c>
      <c r="B230" s="202" t="s">
        <v>229</v>
      </c>
      <c r="C230" s="200" t="s">
        <v>229</v>
      </c>
      <c r="D230" s="199">
        <v>10</v>
      </c>
      <c r="E230" s="199">
        <f t="shared" si="7"/>
        <v>0</v>
      </c>
    </row>
    <row r="231" spans="1:5" ht="26.25" x14ac:dyDescent="0.45">
      <c r="A231" s="199" t="b">
        <f>EXACT(B231,C231)</f>
        <v>1</v>
      </c>
      <c r="B231" s="202" t="s">
        <v>230</v>
      </c>
      <c r="C231" s="200" t="s">
        <v>230</v>
      </c>
      <c r="D231" s="199">
        <v>20</v>
      </c>
      <c r="E231" s="199">
        <f t="shared" si="7"/>
        <v>1</v>
      </c>
    </row>
    <row r="232" spans="1:5" x14ac:dyDescent="0.45">
      <c r="A232" s="199" t="b">
        <f t="shared" si="8"/>
        <v>1</v>
      </c>
      <c r="B232" s="202" t="s">
        <v>231</v>
      </c>
      <c r="C232" s="199" t="s">
        <v>231</v>
      </c>
      <c r="D232" s="199">
        <v>20</v>
      </c>
      <c r="E232" s="199">
        <f t="shared" si="7"/>
        <v>1</v>
      </c>
    </row>
    <row r="233" spans="1:5" x14ac:dyDescent="0.45">
      <c r="A233" s="199" t="b">
        <f t="shared" si="8"/>
        <v>1</v>
      </c>
      <c r="B233" s="202" t="s">
        <v>232</v>
      </c>
      <c r="C233" s="199" t="s">
        <v>232</v>
      </c>
      <c r="D233" s="199">
        <v>20</v>
      </c>
      <c r="E233" s="199">
        <f t="shared" si="7"/>
        <v>1</v>
      </c>
    </row>
    <row r="234" spans="1:5" x14ac:dyDescent="0.45">
      <c r="A234" s="199" t="b">
        <f t="shared" si="8"/>
        <v>1</v>
      </c>
      <c r="B234" s="202" t="s">
        <v>233</v>
      </c>
      <c r="C234" s="199" t="s">
        <v>233</v>
      </c>
      <c r="D234" s="199">
        <v>20</v>
      </c>
      <c r="E234" s="199">
        <f t="shared" si="7"/>
        <v>1</v>
      </c>
    </row>
    <row r="235" spans="1:5" ht="26.25" x14ac:dyDescent="0.45">
      <c r="A235" s="199" t="b">
        <f t="shared" si="8"/>
        <v>1</v>
      </c>
      <c r="B235" s="202" t="s">
        <v>234</v>
      </c>
      <c r="C235" s="199" t="s">
        <v>234</v>
      </c>
      <c r="D235" s="199">
        <v>20</v>
      </c>
      <c r="E235" s="199">
        <f t="shared" si="7"/>
        <v>1</v>
      </c>
    </row>
    <row r="236" spans="1:5" x14ac:dyDescent="0.45">
      <c r="A236" s="199" t="b">
        <f t="shared" si="8"/>
        <v>1</v>
      </c>
      <c r="B236" s="202" t="s">
        <v>235</v>
      </c>
      <c r="C236" s="199" t="s">
        <v>235</v>
      </c>
      <c r="D236" s="199">
        <v>20</v>
      </c>
      <c r="E236" s="199">
        <f t="shared" si="7"/>
        <v>1</v>
      </c>
    </row>
    <row r="237" spans="1:5" x14ac:dyDescent="0.45">
      <c r="A237" s="199" t="b">
        <f t="shared" si="8"/>
        <v>1</v>
      </c>
      <c r="B237" s="202" t="s">
        <v>236</v>
      </c>
      <c r="C237" s="199" t="s">
        <v>236</v>
      </c>
      <c r="D237" s="199">
        <v>20</v>
      </c>
      <c r="E237" s="199">
        <f t="shared" si="7"/>
        <v>1</v>
      </c>
    </row>
    <row r="238" spans="1:5" ht="15.75" x14ac:dyDescent="0.5">
      <c r="A238" s="199" t="b">
        <f t="shared" si="8"/>
        <v>1</v>
      </c>
      <c r="B238" s="202" t="s">
        <v>237</v>
      </c>
      <c r="C238" s="208" t="s">
        <v>237</v>
      </c>
      <c r="D238" s="199">
        <v>20</v>
      </c>
      <c r="E238" s="199">
        <f t="shared" si="7"/>
        <v>1</v>
      </c>
    </row>
    <row r="239" spans="1:5" x14ac:dyDescent="0.45">
      <c r="A239" s="199" t="b">
        <f t="shared" si="8"/>
        <v>1</v>
      </c>
      <c r="B239" s="202" t="s">
        <v>238</v>
      </c>
      <c r="C239" s="199" t="s">
        <v>238</v>
      </c>
      <c r="D239" s="199">
        <v>20</v>
      </c>
      <c r="E239" s="199">
        <f t="shared" si="7"/>
        <v>1</v>
      </c>
    </row>
    <row r="240" spans="1:5" x14ac:dyDescent="0.45">
      <c r="A240" s="199" t="b">
        <f t="shared" si="8"/>
        <v>1</v>
      </c>
      <c r="B240" s="202" t="s">
        <v>239</v>
      </c>
      <c r="C240" s="199" t="s">
        <v>239</v>
      </c>
      <c r="D240" s="199">
        <v>20</v>
      </c>
      <c r="E240" s="199">
        <f t="shared" si="7"/>
        <v>1</v>
      </c>
    </row>
    <row r="241" spans="1:5" x14ac:dyDescent="0.45">
      <c r="A241" s="199" t="b">
        <f t="shared" si="8"/>
        <v>1</v>
      </c>
      <c r="B241" s="202" t="s">
        <v>240</v>
      </c>
      <c r="C241" s="199" t="s">
        <v>240</v>
      </c>
      <c r="D241" s="199">
        <v>20</v>
      </c>
      <c r="E241" s="199">
        <f t="shared" si="7"/>
        <v>1</v>
      </c>
    </row>
    <row r="242" spans="1:5" x14ac:dyDescent="0.45">
      <c r="A242" s="199" t="b">
        <f t="shared" si="8"/>
        <v>1</v>
      </c>
      <c r="B242" s="202" t="s">
        <v>241</v>
      </c>
      <c r="C242" s="199" t="s">
        <v>241</v>
      </c>
      <c r="D242" s="199">
        <v>20</v>
      </c>
      <c r="E242" s="199">
        <f t="shared" si="7"/>
        <v>1</v>
      </c>
    </row>
    <row r="243" spans="1:5" x14ac:dyDescent="0.45">
      <c r="A243" s="199" t="b">
        <f t="shared" si="8"/>
        <v>1</v>
      </c>
      <c r="B243" s="202" t="s">
        <v>242</v>
      </c>
      <c r="C243" s="199" t="s">
        <v>242</v>
      </c>
      <c r="D243" s="199">
        <v>20</v>
      </c>
      <c r="E243" s="199">
        <f t="shared" si="7"/>
        <v>1</v>
      </c>
    </row>
    <row r="244" spans="1:5" x14ac:dyDescent="0.45">
      <c r="A244" s="199" t="b">
        <f t="shared" si="8"/>
        <v>1</v>
      </c>
      <c r="B244" s="202" t="s">
        <v>243</v>
      </c>
      <c r="C244" s="199" t="s">
        <v>243</v>
      </c>
      <c r="D244" s="199">
        <v>20</v>
      </c>
      <c r="E244" s="199">
        <f t="shared" si="7"/>
        <v>1</v>
      </c>
    </row>
    <row r="245" spans="1:5" x14ac:dyDescent="0.45">
      <c r="A245" s="199" t="b">
        <f t="shared" si="8"/>
        <v>1</v>
      </c>
      <c r="B245" s="202" t="s">
        <v>244</v>
      </c>
      <c r="C245" s="199" t="s">
        <v>244</v>
      </c>
      <c r="D245" s="199">
        <v>20</v>
      </c>
      <c r="E245" s="199">
        <f t="shared" si="7"/>
        <v>1</v>
      </c>
    </row>
    <row r="246" spans="1:5" x14ac:dyDescent="0.45">
      <c r="A246" s="199" t="b">
        <f t="shared" si="8"/>
        <v>1</v>
      </c>
      <c r="B246" s="202" t="s">
        <v>245</v>
      </c>
      <c r="C246" s="199" t="s">
        <v>245</v>
      </c>
      <c r="D246" s="199">
        <v>20</v>
      </c>
      <c r="E246" s="199">
        <f t="shared" si="7"/>
        <v>1</v>
      </c>
    </row>
    <row r="247" spans="1:5" x14ac:dyDescent="0.45">
      <c r="A247" s="199" t="b">
        <f t="shared" si="8"/>
        <v>1</v>
      </c>
      <c r="B247" s="202" t="s">
        <v>246</v>
      </c>
      <c r="C247" s="199" t="s">
        <v>246</v>
      </c>
      <c r="D247" s="199">
        <v>20</v>
      </c>
      <c r="E247" s="199">
        <f t="shared" si="7"/>
        <v>1</v>
      </c>
    </row>
    <row r="248" spans="1:5" x14ac:dyDescent="0.45">
      <c r="A248" s="199" t="b">
        <f t="shared" si="8"/>
        <v>1</v>
      </c>
      <c r="B248" s="202" t="s">
        <v>247</v>
      </c>
      <c r="C248" s="199" t="s">
        <v>247</v>
      </c>
      <c r="D248" s="199">
        <v>20</v>
      </c>
      <c r="E248" s="199">
        <f t="shared" si="7"/>
        <v>1</v>
      </c>
    </row>
    <row r="249" spans="1:5" x14ac:dyDescent="0.45">
      <c r="A249" s="199" t="b">
        <f t="shared" si="8"/>
        <v>1</v>
      </c>
      <c r="B249" s="202" t="s">
        <v>248</v>
      </c>
      <c r="C249" s="199" t="s">
        <v>248</v>
      </c>
      <c r="D249" s="199">
        <v>20</v>
      </c>
      <c r="E249" s="199">
        <f t="shared" si="7"/>
        <v>1</v>
      </c>
    </row>
    <row r="250" spans="1:5" x14ac:dyDescent="0.45">
      <c r="A250" s="199" t="b">
        <f t="shared" si="8"/>
        <v>1</v>
      </c>
      <c r="B250" s="202" t="s">
        <v>249</v>
      </c>
      <c r="C250" s="199" t="s">
        <v>249</v>
      </c>
      <c r="D250" s="199">
        <v>20</v>
      </c>
      <c r="E250" s="199">
        <f t="shared" si="7"/>
        <v>1</v>
      </c>
    </row>
    <row r="251" spans="1:5" x14ac:dyDescent="0.45">
      <c r="A251" s="199" t="b">
        <f t="shared" si="8"/>
        <v>1</v>
      </c>
      <c r="B251" s="202" t="s">
        <v>250</v>
      </c>
      <c r="C251" s="199" t="s">
        <v>250</v>
      </c>
      <c r="D251" s="199">
        <v>20</v>
      </c>
      <c r="E251" s="199">
        <f t="shared" si="7"/>
        <v>1</v>
      </c>
    </row>
    <row r="252" spans="1:5" x14ac:dyDescent="0.45">
      <c r="A252" s="199" t="b">
        <f t="shared" si="8"/>
        <v>1</v>
      </c>
      <c r="B252" s="202" t="s">
        <v>251</v>
      </c>
      <c r="C252" s="199" t="s">
        <v>251</v>
      </c>
      <c r="D252" s="199">
        <v>20</v>
      </c>
      <c r="E252" s="199">
        <f t="shared" si="7"/>
        <v>1</v>
      </c>
    </row>
    <row r="253" spans="1:5" x14ac:dyDescent="0.45">
      <c r="A253" s="199" t="b">
        <f t="shared" si="8"/>
        <v>1</v>
      </c>
      <c r="B253" s="202" t="s">
        <v>252</v>
      </c>
      <c r="C253" s="199" t="s">
        <v>252</v>
      </c>
      <c r="D253" s="199">
        <v>20</v>
      </c>
      <c r="E253" s="199">
        <f t="shared" si="7"/>
        <v>1</v>
      </c>
    </row>
    <row r="254" spans="1:5" x14ac:dyDescent="0.45">
      <c r="A254" s="199" t="b">
        <f t="shared" si="8"/>
        <v>1</v>
      </c>
      <c r="B254" s="210" t="s">
        <v>253</v>
      </c>
      <c r="C254" s="199" t="s">
        <v>253</v>
      </c>
      <c r="D254" s="199">
        <v>20</v>
      </c>
      <c r="E254" s="199">
        <f t="shared" si="7"/>
        <v>1</v>
      </c>
    </row>
    <row r="255" spans="1:5" x14ac:dyDescent="0.45">
      <c r="A255" s="199" t="b">
        <f t="shared" si="8"/>
        <v>1</v>
      </c>
      <c r="B255" s="202" t="s">
        <v>254</v>
      </c>
      <c r="C255" s="199" t="s">
        <v>254</v>
      </c>
      <c r="D255" s="199">
        <v>20</v>
      </c>
      <c r="E255" s="199">
        <f t="shared" si="7"/>
        <v>1</v>
      </c>
    </row>
    <row r="256" spans="1:5" x14ac:dyDescent="0.45">
      <c r="A256" s="199" t="b">
        <f t="shared" si="8"/>
        <v>1</v>
      </c>
      <c r="B256" s="202" t="s">
        <v>255</v>
      </c>
      <c r="C256" s="199" t="s">
        <v>255</v>
      </c>
      <c r="D256" s="199">
        <v>10</v>
      </c>
      <c r="E256" s="199">
        <f t="shared" si="7"/>
        <v>0</v>
      </c>
    </row>
    <row r="257" spans="1:7" x14ac:dyDescent="0.45">
      <c r="A257" s="199" t="b">
        <f t="shared" si="8"/>
        <v>1</v>
      </c>
      <c r="B257" s="202" t="s">
        <v>256</v>
      </c>
      <c r="C257" s="199" t="s">
        <v>256</v>
      </c>
      <c r="D257" s="199">
        <v>10</v>
      </c>
      <c r="E257" s="199">
        <f t="shared" si="7"/>
        <v>0</v>
      </c>
    </row>
    <row r="258" spans="1:7" x14ac:dyDescent="0.45">
      <c r="A258" s="199" t="b">
        <f t="shared" si="8"/>
        <v>1</v>
      </c>
      <c r="B258" s="202" t="s">
        <v>257</v>
      </c>
      <c r="C258" s="199" t="s">
        <v>257</v>
      </c>
      <c r="D258" s="199">
        <v>20</v>
      </c>
      <c r="E258" s="199">
        <f t="shared" si="7"/>
        <v>1</v>
      </c>
      <c r="F258" s="199" t="s">
        <v>1799</v>
      </c>
    </row>
    <row r="259" spans="1:7" x14ac:dyDescent="0.45">
      <c r="A259" s="199" t="b">
        <f t="shared" si="8"/>
        <v>1</v>
      </c>
      <c r="B259" s="202" t="s">
        <v>258</v>
      </c>
      <c r="C259" s="199" t="s">
        <v>258</v>
      </c>
      <c r="D259" s="199">
        <v>20</v>
      </c>
      <c r="E259" s="199">
        <f t="shared" ref="E259:E322" si="9">IF(D259=20,1,0)</f>
        <v>1</v>
      </c>
      <c r="F259" s="199" t="s">
        <v>1800</v>
      </c>
    </row>
    <row r="260" spans="1:7" x14ac:dyDescent="0.45">
      <c r="A260" s="199" t="b">
        <f t="shared" si="8"/>
        <v>1</v>
      </c>
      <c r="B260" s="202" t="s">
        <v>259</v>
      </c>
      <c r="C260" s="199" t="s">
        <v>259</v>
      </c>
      <c r="D260" s="199">
        <v>10</v>
      </c>
      <c r="E260" s="199">
        <f t="shared" si="9"/>
        <v>0</v>
      </c>
    </row>
    <row r="261" spans="1:7" x14ac:dyDescent="0.45">
      <c r="A261" s="199" t="b">
        <f t="shared" si="8"/>
        <v>1</v>
      </c>
      <c r="B261" s="202" t="s">
        <v>260</v>
      </c>
      <c r="C261" s="199" t="s">
        <v>260</v>
      </c>
      <c r="D261" s="199">
        <v>20</v>
      </c>
      <c r="E261" s="199">
        <f t="shared" si="9"/>
        <v>1</v>
      </c>
    </row>
    <row r="262" spans="1:7" ht="26.25" x14ac:dyDescent="0.45">
      <c r="A262" s="199" t="b">
        <f t="shared" si="8"/>
        <v>1</v>
      </c>
      <c r="B262" s="202" t="s">
        <v>261</v>
      </c>
      <c r="C262" s="199" t="s">
        <v>261</v>
      </c>
      <c r="D262" s="199">
        <v>20</v>
      </c>
      <c r="E262" s="199">
        <f t="shared" si="9"/>
        <v>1</v>
      </c>
    </row>
    <row r="263" spans="1:7" x14ac:dyDescent="0.45">
      <c r="A263" s="199" t="b">
        <f t="shared" si="8"/>
        <v>1</v>
      </c>
      <c r="B263" s="202" t="s">
        <v>262</v>
      </c>
      <c r="C263" s="199" t="s">
        <v>262</v>
      </c>
      <c r="D263" s="199">
        <v>20</v>
      </c>
      <c r="E263" s="199">
        <f t="shared" si="9"/>
        <v>1</v>
      </c>
    </row>
    <row r="264" spans="1:7" ht="15.75" x14ac:dyDescent="0.5">
      <c r="A264" s="199" t="b">
        <f t="shared" si="8"/>
        <v>1</v>
      </c>
      <c r="B264" s="202" t="s">
        <v>263</v>
      </c>
      <c r="C264" s="199" t="s">
        <v>263</v>
      </c>
      <c r="D264" s="199">
        <v>20</v>
      </c>
      <c r="E264" s="199">
        <f t="shared" si="9"/>
        <v>1</v>
      </c>
      <c r="F264" s="203" t="s">
        <v>1801</v>
      </c>
      <c r="G264" s="199" t="s">
        <v>1802</v>
      </c>
    </row>
    <row r="265" spans="1:7" ht="15.75" x14ac:dyDescent="0.5">
      <c r="A265" s="199" t="b">
        <f t="shared" si="8"/>
        <v>1</v>
      </c>
      <c r="B265" s="202" t="s">
        <v>264</v>
      </c>
      <c r="C265" s="199" t="s">
        <v>264</v>
      </c>
      <c r="D265" s="199">
        <v>20</v>
      </c>
      <c r="E265" s="199">
        <f t="shared" si="9"/>
        <v>1</v>
      </c>
      <c r="F265" s="212" t="s">
        <v>2001</v>
      </c>
    </row>
    <row r="266" spans="1:7" ht="15.75" x14ac:dyDescent="0.5">
      <c r="A266" s="199" t="b">
        <f t="shared" si="8"/>
        <v>1</v>
      </c>
      <c r="B266" s="202" t="s">
        <v>265</v>
      </c>
      <c r="C266" s="199" t="s">
        <v>265</v>
      </c>
      <c r="D266" s="199">
        <v>20</v>
      </c>
      <c r="E266" s="199">
        <f t="shared" si="9"/>
        <v>1</v>
      </c>
      <c r="F266" s="203" t="s">
        <v>1803</v>
      </c>
    </row>
    <row r="267" spans="1:7" ht="15.75" x14ac:dyDescent="0.5">
      <c r="A267" s="199" t="b">
        <f t="shared" si="8"/>
        <v>1</v>
      </c>
      <c r="B267" s="202" t="s">
        <v>266</v>
      </c>
      <c r="C267" s="199" t="s">
        <v>266</v>
      </c>
      <c r="D267" s="199">
        <v>10</v>
      </c>
      <c r="E267" s="199">
        <f t="shared" si="9"/>
        <v>0</v>
      </c>
      <c r="F267" s="203" t="s">
        <v>1804</v>
      </c>
    </row>
    <row r="268" spans="1:7" x14ac:dyDescent="0.45">
      <c r="A268" s="199" t="b">
        <f t="shared" si="8"/>
        <v>1</v>
      </c>
      <c r="B268" s="202" t="s">
        <v>267</v>
      </c>
      <c r="C268" s="199" t="s">
        <v>267</v>
      </c>
      <c r="D268" s="199">
        <v>10</v>
      </c>
      <c r="E268" s="199">
        <f t="shared" si="9"/>
        <v>0</v>
      </c>
      <c r="F268" s="199" t="s">
        <v>1805</v>
      </c>
    </row>
    <row r="269" spans="1:7" x14ac:dyDescent="0.45">
      <c r="A269" s="199" t="b">
        <f t="shared" si="8"/>
        <v>1</v>
      </c>
      <c r="B269" s="202" t="s">
        <v>268</v>
      </c>
      <c r="C269" s="199" t="s">
        <v>268</v>
      </c>
      <c r="D269" s="199">
        <v>10</v>
      </c>
      <c r="E269" s="199">
        <f t="shared" si="9"/>
        <v>0</v>
      </c>
    </row>
    <row r="270" spans="1:7" ht="39.4" x14ac:dyDescent="0.45">
      <c r="A270" s="199" t="b">
        <f t="shared" si="8"/>
        <v>1</v>
      </c>
      <c r="B270" s="202" t="s">
        <v>269</v>
      </c>
      <c r="C270" s="199" t="s">
        <v>269</v>
      </c>
      <c r="D270" s="199">
        <v>10</v>
      </c>
      <c r="E270" s="199">
        <f t="shared" si="9"/>
        <v>0</v>
      </c>
    </row>
    <row r="271" spans="1:7" x14ac:dyDescent="0.45">
      <c r="A271" s="199" t="b">
        <f t="shared" si="8"/>
        <v>1</v>
      </c>
      <c r="B271" s="202" t="s">
        <v>270</v>
      </c>
      <c r="C271" s="199" t="s">
        <v>270</v>
      </c>
      <c r="D271" s="199">
        <v>20</v>
      </c>
      <c r="E271" s="199">
        <f t="shared" si="9"/>
        <v>1</v>
      </c>
      <c r="F271" s="199" t="s">
        <v>1806</v>
      </c>
    </row>
    <row r="272" spans="1:7" ht="47.25" x14ac:dyDescent="0.5">
      <c r="A272" s="199" t="b">
        <f t="shared" si="8"/>
        <v>1</v>
      </c>
      <c r="B272" s="202" t="s">
        <v>271</v>
      </c>
      <c r="C272" s="199" t="s">
        <v>271</v>
      </c>
      <c r="D272" s="221">
        <v>10</v>
      </c>
      <c r="E272" s="221">
        <f t="shared" si="9"/>
        <v>0</v>
      </c>
      <c r="F272" s="213" t="s">
        <v>2006</v>
      </c>
    </row>
    <row r="273" spans="1:6" x14ac:dyDescent="0.45">
      <c r="A273" s="199" t="b">
        <f t="shared" si="8"/>
        <v>1</v>
      </c>
      <c r="B273" s="202" t="s">
        <v>272</v>
      </c>
      <c r="C273" s="199" t="s">
        <v>272</v>
      </c>
      <c r="D273" s="199">
        <v>20</v>
      </c>
      <c r="E273" s="199">
        <f t="shared" si="9"/>
        <v>1</v>
      </c>
    </row>
    <row r="274" spans="1:6" x14ac:dyDescent="0.45">
      <c r="A274" s="199" t="b">
        <f t="shared" ref="A274:A337" si="10">EXACT(B274,C274)</f>
        <v>1</v>
      </c>
      <c r="B274" s="202" t="s">
        <v>273</v>
      </c>
      <c r="C274" s="199" t="s">
        <v>273</v>
      </c>
      <c r="D274" s="199">
        <v>20</v>
      </c>
      <c r="E274" s="199">
        <f t="shared" si="9"/>
        <v>1</v>
      </c>
    </row>
    <row r="275" spans="1:6" ht="15.75" x14ac:dyDescent="0.5">
      <c r="A275" s="199" t="b">
        <f t="shared" si="10"/>
        <v>1</v>
      </c>
      <c r="B275" s="202" t="s">
        <v>274</v>
      </c>
      <c r="C275" s="208" t="s">
        <v>274</v>
      </c>
      <c r="D275" s="199">
        <v>20</v>
      </c>
      <c r="E275" s="199">
        <f t="shared" si="9"/>
        <v>1</v>
      </c>
    </row>
    <row r="276" spans="1:6" x14ac:dyDescent="0.45">
      <c r="A276" s="199" t="b">
        <f t="shared" si="10"/>
        <v>1</v>
      </c>
      <c r="B276" s="202" t="s">
        <v>275</v>
      </c>
      <c r="C276" s="199" t="s">
        <v>275</v>
      </c>
      <c r="D276" s="199">
        <v>20</v>
      </c>
      <c r="E276" s="199">
        <f t="shared" si="9"/>
        <v>1</v>
      </c>
    </row>
    <row r="277" spans="1:6" ht="26.25" x14ac:dyDescent="0.5">
      <c r="A277" s="199" t="b">
        <f t="shared" si="10"/>
        <v>1</v>
      </c>
      <c r="B277" s="202" t="s">
        <v>276</v>
      </c>
      <c r="C277" s="208" t="s">
        <v>276</v>
      </c>
      <c r="D277" s="199">
        <v>20</v>
      </c>
      <c r="E277" s="199">
        <f t="shared" si="9"/>
        <v>1</v>
      </c>
    </row>
    <row r="278" spans="1:6" x14ac:dyDescent="0.45">
      <c r="A278" s="199" t="b">
        <f t="shared" si="10"/>
        <v>1</v>
      </c>
      <c r="B278" s="202" t="s">
        <v>277</v>
      </c>
      <c r="C278" s="199" t="s">
        <v>277</v>
      </c>
      <c r="D278" s="199">
        <v>20</v>
      </c>
      <c r="E278" s="199">
        <f t="shared" si="9"/>
        <v>1</v>
      </c>
    </row>
    <row r="279" spans="1:6" x14ac:dyDescent="0.45">
      <c r="A279" s="199" t="b">
        <f t="shared" si="10"/>
        <v>1</v>
      </c>
      <c r="B279" s="202" t="s">
        <v>278</v>
      </c>
      <c r="C279" s="199" t="s">
        <v>278</v>
      </c>
      <c r="D279" s="199">
        <v>20</v>
      </c>
      <c r="E279" s="199">
        <f t="shared" si="9"/>
        <v>1</v>
      </c>
    </row>
    <row r="280" spans="1:6" x14ac:dyDescent="0.45">
      <c r="A280" s="199" t="b">
        <f t="shared" si="10"/>
        <v>1</v>
      </c>
      <c r="B280" s="202" t="s">
        <v>279</v>
      </c>
      <c r="C280" s="199" t="s">
        <v>279</v>
      </c>
      <c r="D280" s="199">
        <v>20</v>
      </c>
      <c r="E280" s="199">
        <f t="shared" si="9"/>
        <v>1</v>
      </c>
    </row>
    <row r="281" spans="1:6" x14ac:dyDescent="0.45">
      <c r="A281" s="199" t="b">
        <f t="shared" si="10"/>
        <v>1</v>
      </c>
      <c r="B281" s="202" t="s">
        <v>280</v>
      </c>
      <c r="C281" s="199" t="s">
        <v>280</v>
      </c>
      <c r="D281" s="199">
        <v>20</v>
      </c>
      <c r="E281" s="199">
        <f t="shared" si="9"/>
        <v>1</v>
      </c>
    </row>
    <row r="282" spans="1:6" x14ac:dyDescent="0.45">
      <c r="A282" s="199" t="b">
        <f t="shared" si="10"/>
        <v>1</v>
      </c>
      <c r="B282" s="202" t="s">
        <v>281</v>
      </c>
      <c r="C282" s="199" t="s">
        <v>281</v>
      </c>
      <c r="D282" s="199">
        <v>20</v>
      </c>
      <c r="E282" s="199">
        <f t="shared" si="9"/>
        <v>1</v>
      </c>
    </row>
    <row r="283" spans="1:6" ht="26.25" x14ac:dyDescent="0.45">
      <c r="A283" s="199" t="b">
        <f t="shared" si="10"/>
        <v>1</v>
      </c>
      <c r="B283" s="202" t="s">
        <v>282</v>
      </c>
      <c r="C283" s="199" t="s">
        <v>282</v>
      </c>
      <c r="D283" s="199">
        <v>10</v>
      </c>
      <c r="E283" s="199">
        <f t="shared" si="9"/>
        <v>0</v>
      </c>
    </row>
    <row r="284" spans="1:6" x14ac:dyDescent="0.45">
      <c r="A284" s="199" t="b">
        <f t="shared" si="10"/>
        <v>1</v>
      </c>
      <c r="B284" s="202" t="s">
        <v>283</v>
      </c>
      <c r="C284" s="199" t="s">
        <v>283</v>
      </c>
      <c r="D284" s="199">
        <v>10</v>
      </c>
      <c r="E284" s="199">
        <f t="shared" si="9"/>
        <v>0</v>
      </c>
    </row>
    <row r="285" spans="1:6" x14ac:dyDescent="0.45">
      <c r="A285" s="199" t="b">
        <f t="shared" si="10"/>
        <v>1</v>
      </c>
      <c r="B285" s="202" t="s">
        <v>284</v>
      </c>
      <c r="C285" s="199" t="s">
        <v>284</v>
      </c>
      <c r="D285" s="199">
        <v>10</v>
      </c>
      <c r="E285" s="199">
        <f t="shared" si="9"/>
        <v>0</v>
      </c>
    </row>
    <row r="286" spans="1:6" x14ac:dyDescent="0.45">
      <c r="A286" s="199" t="b">
        <f t="shared" si="10"/>
        <v>1</v>
      </c>
      <c r="B286" s="202" t="s">
        <v>285</v>
      </c>
      <c r="C286" s="199" t="s">
        <v>285</v>
      </c>
      <c r="D286" s="199">
        <v>20</v>
      </c>
      <c r="E286" s="199">
        <f t="shared" si="9"/>
        <v>1</v>
      </c>
    </row>
    <row r="287" spans="1:6" x14ac:dyDescent="0.45">
      <c r="A287" s="199" t="b">
        <f t="shared" si="10"/>
        <v>1</v>
      </c>
      <c r="B287" s="202" t="s">
        <v>286</v>
      </c>
      <c r="C287" s="199" t="s">
        <v>286</v>
      </c>
      <c r="D287" s="199">
        <v>20</v>
      </c>
      <c r="E287" s="199">
        <f t="shared" si="9"/>
        <v>1</v>
      </c>
      <c r="F287" s="199" t="s">
        <v>1807</v>
      </c>
    </row>
    <row r="288" spans="1:6" x14ac:dyDescent="0.45">
      <c r="A288" s="199" t="b">
        <f t="shared" si="10"/>
        <v>1</v>
      </c>
      <c r="B288" s="202" t="s">
        <v>287</v>
      </c>
      <c r="C288" s="199" t="s">
        <v>287</v>
      </c>
      <c r="D288" s="199">
        <v>20</v>
      </c>
      <c r="E288" s="199">
        <f t="shared" si="9"/>
        <v>1</v>
      </c>
      <c r="F288" s="199" t="s">
        <v>1808</v>
      </c>
    </row>
    <row r="289" spans="1:5" x14ac:dyDescent="0.45">
      <c r="A289" s="199" t="b">
        <f t="shared" si="10"/>
        <v>1</v>
      </c>
      <c r="B289" s="202" t="s">
        <v>288</v>
      </c>
      <c r="C289" s="199" t="s">
        <v>288</v>
      </c>
      <c r="D289" s="199">
        <v>20</v>
      </c>
      <c r="E289" s="199">
        <f t="shared" si="9"/>
        <v>1</v>
      </c>
    </row>
    <row r="290" spans="1:5" ht="26.25" x14ac:dyDescent="0.45">
      <c r="A290" s="199" t="b">
        <f t="shared" si="10"/>
        <v>1</v>
      </c>
      <c r="B290" s="202" t="s">
        <v>289</v>
      </c>
      <c r="C290" s="199" t="s">
        <v>289</v>
      </c>
      <c r="D290" s="199">
        <v>20</v>
      </c>
      <c r="E290" s="199">
        <f t="shared" si="9"/>
        <v>1</v>
      </c>
    </row>
    <row r="291" spans="1:5" x14ac:dyDescent="0.45">
      <c r="A291" s="199" t="b">
        <f t="shared" si="10"/>
        <v>1</v>
      </c>
      <c r="B291" s="202" t="s">
        <v>290</v>
      </c>
      <c r="C291" s="199" t="s">
        <v>290</v>
      </c>
      <c r="D291" s="199">
        <v>20</v>
      </c>
      <c r="E291" s="199">
        <f t="shared" si="9"/>
        <v>1</v>
      </c>
    </row>
    <row r="292" spans="1:5" ht="14.65" x14ac:dyDescent="0.45">
      <c r="A292" s="199" t="b">
        <f t="shared" si="10"/>
        <v>1</v>
      </c>
      <c r="B292" s="202" t="s">
        <v>2007</v>
      </c>
      <c r="C292" s="199" t="s">
        <v>291</v>
      </c>
      <c r="D292" s="199">
        <v>20</v>
      </c>
      <c r="E292" s="199">
        <f t="shared" si="9"/>
        <v>1</v>
      </c>
    </row>
    <row r="293" spans="1:5" x14ac:dyDescent="0.45">
      <c r="A293" s="199" t="b">
        <f t="shared" si="10"/>
        <v>1</v>
      </c>
      <c r="B293" s="202" t="s">
        <v>292</v>
      </c>
      <c r="C293" s="199" t="s">
        <v>292</v>
      </c>
      <c r="D293" s="199">
        <v>20</v>
      </c>
      <c r="E293" s="199">
        <f t="shared" si="9"/>
        <v>1</v>
      </c>
    </row>
    <row r="294" spans="1:5" x14ac:dyDescent="0.45">
      <c r="A294" s="199" t="b">
        <f t="shared" si="10"/>
        <v>1</v>
      </c>
      <c r="B294" s="202" t="s">
        <v>293</v>
      </c>
      <c r="C294" s="199" t="s">
        <v>293</v>
      </c>
      <c r="D294" s="199">
        <v>20</v>
      </c>
      <c r="E294" s="199">
        <f t="shared" si="9"/>
        <v>1</v>
      </c>
    </row>
    <row r="295" spans="1:5" x14ac:dyDescent="0.45">
      <c r="A295" s="199" t="b">
        <f t="shared" si="10"/>
        <v>1</v>
      </c>
      <c r="B295" s="202" t="s">
        <v>294</v>
      </c>
      <c r="C295" s="199" t="s">
        <v>294</v>
      </c>
      <c r="D295" s="199">
        <v>20</v>
      </c>
      <c r="E295" s="199">
        <f t="shared" si="9"/>
        <v>1</v>
      </c>
    </row>
    <row r="296" spans="1:5" x14ac:dyDescent="0.45">
      <c r="A296" s="199" t="b">
        <f t="shared" si="10"/>
        <v>1</v>
      </c>
      <c r="B296" s="202" t="s">
        <v>295</v>
      </c>
      <c r="C296" s="199" t="s">
        <v>295</v>
      </c>
      <c r="D296" s="199">
        <v>20</v>
      </c>
      <c r="E296" s="199">
        <f t="shared" si="9"/>
        <v>1</v>
      </c>
    </row>
    <row r="297" spans="1:5" x14ac:dyDescent="0.45">
      <c r="A297" s="199" t="b">
        <f t="shared" si="10"/>
        <v>1</v>
      </c>
      <c r="B297" s="202" t="s">
        <v>296</v>
      </c>
      <c r="C297" s="199" t="s">
        <v>296</v>
      </c>
      <c r="D297" s="199">
        <v>20</v>
      </c>
      <c r="E297" s="199">
        <f t="shared" si="9"/>
        <v>1</v>
      </c>
    </row>
    <row r="298" spans="1:5" x14ac:dyDescent="0.45">
      <c r="A298" s="199" t="b">
        <f t="shared" si="10"/>
        <v>1</v>
      </c>
      <c r="B298" s="202" t="s">
        <v>297</v>
      </c>
      <c r="C298" s="199" t="s">
        <v>297</v>
      </c>
      <c r="D298" s="199">
        <v>20</v>
      </c>
      <c r="E298" s="199">
        <f t="shared" si="9"/>
        <v>1</v>
      </c>
    </row>
    <row r="299" spans="1:5" x14ac:dyDescent="0.45">
      <c r="A299" s="199" t="b">
        <f t="shared" si="10"/>
        <v>1</v>
      </c>
      <c r="B299" s="202" t="s">
        <v>298</v>
      </c>
      <c r="C299" s="199" t="s">
        <v>298</v>
      </c>
      <c r="D299" s="199">
        <v>20</v>
      </c>
      <c r="E299" s="199">
        <f t="shared" si="9"/>
        <v>1</v>
      </c>
    </row>
    <row r="300" spans="1:5" ht="26.25" x14ac:dyDescent="0.45">
      <c r="A300" s="199" t="b">
        <f t="shared" si="10"/>
        <v>1</v>
      </c>
      <c r="B300" s="202" t="s">
        <v>299</v>
      </c>
      <c r="C300" s="199" t="s">
        <v>299</v>
      </c>
      <c r="D300" s="199">
        <v>20</v>
      </c>
      <c r="E300" s="199">
        <f t="shared" si="9"/>
        <v>1</v>
      </c>
    </row>
    <row r="301" spans="1:5" x14ac:dyDescent="0.45">
      <c r="A301" s="199" t="b">
        <f t="shared" si="10"/>
        <v>1</v>
      </c>
      <c r="B301" s="202" t="s">
        <v>300</v>
      </c>
      <c r="C301" s="199" t="s">
        <v>300</v>
      </c>
      <c r="D301" s="199">
        <v>20</v>
      </c>
      <c r="E301" s="199">
        <f t="shared" si="9"/>
        <v>1</v>
      </c>
    </row>
    <row r="302" spans="1:5" x14ac:dyDescent="0.45">
      <c r="A302" s="199" t="b">
        <f t="shared" si="10"/>
        <v>1</v>
      </c>
      <c r="B302" s="202" t="s">
        <v>301</v>
      </c>
      <c r="C302" s="199" t="s">
        <v>301</v>
      </c>
      <c r="D302" s="199">
        <v>20</v>
      </c>
      <c r="E302" s="199">
        <f t="shared" si="9"/>
        <v>1</v>
      </c>
    </row>
    <row r="303" spans="1:5" x14ac:dyDescent="0.45">
      <c r="A303" s="199" t="b">
        <f t="shared" si="10"/>
        <v>1</v>
      </c>
      <c r="B303" s="214" t="s">
        <v>302</v>
      </c>
      <c r="C303" s="199" t="s">
        <v>302</v>
      </c>
      <c r="D303" s="199">
        <v>20</v>
      </c>
      <c r="E303" s="199">
        <f t="shared" si="9"/>
        <v>1</v>
      </c>
    </row>
    <row r="304" spans="1:5" x14ac:dyDescent="0.45">
      <c r="A304" s="199" t="b">
        <f t="shared" si="10"/>
        <v>1</v>
      </c>
      <c r="B304" s="202" t="s">
        <v>303</v>
      </c>
      <c r="C304" s="199" t="s">
        <v>303</v>
      </c>
      <c r="D304" s="199">
        <v>20</v>
      </c>
      <c r="E304" s="199">
        <f t="shared" si="9"/>
        <v>1</v>
      </c>
    </row>
    <row r="305" spans="1:7" ht="26.25" x14ac:dyDescent="0.45">
      <c r="A305" s="199" t="b">
        <f t="shared" si="10"/>
        <v>1</v>
      </c>
      <c r="B305" s="202" t="s">
        <v>304</v>
      </c>
      <c r="C305" s="199" t="s">
        <v>304</v>
      </c>
      <c r="D305" s="199">
        <v>20</v>
      </c>
      <c r="E305" s="199">
        <f t="shared" si="9"/>
        <v>1</v>
      </c>
    </row>
    <row r="306" spans="1:7" ht="26.25" x14ac:dyDescent="0.45">
      <c r="A306" s="199" t="b">
        <f t="shared" si="10"/>
        <v>1</v>
      </c>
      <c r="B306" s="202" t="s">
        <v>305</v>
      </c>
      <c r="C306" s="199" t="s">
        <v>305</v>
      </c>
      <c r="D306" s="199">
        <v>20</v>
      </c>
      <c r="E306" s="199">
        <f t="shared" si="9"/>
        <v>1</v>
      </c>
    </row>
    <row r="307" spans="1:7" ht="26.25" x14ac:dyDescent="0.45">
      <c r="A307" s="199" t="b">
        <f t="shared" si="10"/>
        <v>1</v>
      </c>
      <c r="B307" s="202" t="s">
        <v>306</v>
      </c>
      <c r="C307" s="199" t="s">
        <v>306</v>
      </c>
      <c r="D307" s="199">
        <v>20</v>
      </c>
      <c r="E307" s="199">
        <f t="shared" si="9"/>
        <v>1</v>
      </c>
    </row>
    <row r="308" spans="1:7" x14ac:dyDescent="0.45">
      <c r="A308" s="199" t="b">
        <f t="shared" si="10"/>
        <v>1</v>
      </c>
      <c r="B308" s="202" t="s">
        <v>307</v>
      </c>
      <c r="C308" s="199" t="s">
        <v>307</v>
      </c>
      <c r="D308" s="199">
        <v>20</v>
      </c>
      <c r="E308" s="199">
        <f t="shared" si="9"/>
        <v>1</v>
      </c>
    </row>
    <row r="309" spans="1:7" ht="60.75" customHeight="1" x14ac:dyDescent="0.5">
      <c r="A309" s="199" t="b">
        <f t="shared" si="10"/>
        <v>1</v>
      </c>
      <c r="B309" s="202" t="s">
        <v>308</v>
      </c>
      <c r="C309" s="199" t="s">
        <v>308</v>
      </c>
      <c r="D309" s="221">
        <v>10</v>
      </c>
      <c r="E309" s="221">
        <f t="shared" si="9"/>
        <v>0</v>
      </c>
      <c r="F309" s="215" t="s">
        <v>2008</v>
      </c>
    </row>
    <row r="310" spans="1:7" ht="31.5" customHeight="1" x14ac:dyDescent="0.5">
      <c r="A310" s="199" t="b">
        <f t="shared" si="10"/>
        <v>1</v>
      </c>
      <c r="B310" s="202" t="s">
        <v>309</v>
      </c>
      <c r="C310" s="199" t="s">
        <v>309</v>
      </c>
      <c r="D310" s="199">
        <v>10</v>
      </c>
      <c r="E310" s="199">
        <f t="shared" si="9"/>
        <v>0</v>
      </c>
      <c r="F310" s="215" t="s">
        <v>2009</v>
      </c>
      <c r="G310" s="200"/>
    </row>
    <row r="311" spans="1:7" ht="26.25" x14ac:dyDescent="0.5">
      <c r="A311" s="199" t="b">
        <f t="shared" si="10"/>
        <v>1</v>
      </c>
      <c r="B311" s="202" t="s">
        <v>310</v>
      </c>
      <c r="C311" s="208" t="s">
        <v>310</v>
      </c>
      <c r="D311" s="199">
        <v>0</v>
      </c>
      <c r="E311" s="199">
        <f t="shared" si="9"/>
        <v>0</v>
      </c>
    </row>
    <row r="312" spans="1:7" ht="26.25" x14ac:dyDescent="0.45">
      <c r="A312" s="199" t="b">
        <f t="shared" si="10"/>
        <v>1</v>
      </c>
      <c r="B312" s="202" t="s">
        <v>311</v>
      </c>
      <c r="C312" s="199" t="s">
        <v>311</v>
      </c>
      <c r="D312" s="199">
        <v>0</v>
      </c>
      <c r="E312" s="199">
        <f t="shared" si="9"/>
        <v>0</v>
      </c>
      <c r="F312" s="199" t="s">
        <v>1809</v>
      </c>
    </row>
    <row r="313" spans="1:7" x14ac:dyDescent="0.45">
      <c r="A313" s="199" t="b">
        <f t="shared" si="10"/>
        <v>1</v>
      </c>
      <c r="B313" s="202" t="s">
        <v>312</v>
      </c>
      <c r="C313" s="199" t="s">
        <v>312</v>
      </c>
      <c r="D313" s="199">
        <v>10</v>
      </c>
      <c r="E313" s="199">
        <f t="shared" si="9"/>
        <v>0</v>
      </c>
    </row>
    <row r="314" spans="1:7" x14ac:dyDescent="0.45">
      <c r="A314" s="199" t="b">
        <f t="shared" si="10"/>
        <v>1</v>
      </c>
      <c r="B314" s="202" t="s">
        <v>313</v>
      </c>
      <c r="C314" s="199" t="s">
        <v>313</v>
      </c>
      <c r="D314" s="221">
        <v>10</v>
      </c>
      <c r="E314" s="221">
        <f t="shared" si="9"/>
        <v>0</v>
      </c>
      <c r="F314" s="201" t="s">
        <v>1794</v>
      </c>
    </row>
    <row r="315" spans="1:7" x14ac:dyDescent="0.45">
      <c r="A315" s="199" t="b">
        <f t="shared" si="10"/>
        <v>1</v>
      </c>
      <c r="B315" s="202" t="s">
        <v>314</v>
      </c>
      <c r="C315" s="199" t="s">
        <v>314</v>
      </c>
      <c r="D315" s="221">
        <v>10</v>
      </c>
      <c r="E315" s="221">
        <f t="shared" si="9"/>
        <v>0</v>
      </c>
      <c r="F315" s="201" t="s">
        <v>1794</v>
      </c>
    </row>
    <row r="316" spans="1:7" x14ac:dyDescent="0.45">
      <c r="A316" s="199" t="b">
        <f t="shared" si="10"/>
        <v>1</v>
      </c>
      <c r="B316" s="202" t="s">
        <v>315</v>
      </c>
      <c r="C316" s="199" t="s">
        <v>315</v>
      </c>
      <c r="D316" s="199">
        <v>20</v>
      </c>
      <c r="E316" s="199">
        <f t="shared" si="9"/>
        <v>1</v>
      </c>
    </row>
    <row r="317" spans="1:7" ht="26.25" x14ac:dyDescent="0.45">
      <c r="A317" s="199" t="b">
        <f t="shared" si="10"/>
        <v>1</v>
      </c>
      <c r="B317" s="202" t="s">
        <v>316</v>
      </c>
      <c r="C317" s="199" t="s">
        <v>316</v>
      </c>
      <c r="D317" s="199">
        <v>0</v>
      </c>
      <c r="E317" s="199">
        <f t="shared" si="9"/>
        <v>0</v>
      </c>
    </row>
    <row r="318" spans="1:7" x14ac:dyDescent="0.45">
      <c r="A318" s="199" t="b">
        <f t="shared" si="10"/>
        <v>1</v>
      </c>
      <c r="B318" s="216" t="s">
        <v>317</v>
      </c>
      <c r="C318" s="199" t="s">
        <v>317</v>
      </c>
      <c r="D318" s="199">
        <v>10</v>
      </c>
      <c r="E318" s="199">
        <f t="shared" si="9"/>
        <v>0</v>
      </c>
    </row>
    <row r="319" spans="1:7" ht="26.25" x14ac:dyDescent="0.45">
      <c r="A319" s="199" t="b">
        <f t="shared" si="10"/>
        <v>0</v>
      </c>
      <c r="B319" s="216" t="s">
        <v>477</v>
      </c>
      <c r="C319" s="199" t="s">
        <v>318</v>
      </c>
      <c r="D319" s="199">
        <v>10</v>
      </c>
      <c r="E319" s="199">
        <f t="shared" si="9"/>
        <v>0</v>
      </c>
    </row>
    <row r="320" spans="1:7" x14ac:dyDescent="0.45">
      <c r="A320" s="199" t="b">
        <f t="shared" si="10"/>
        <v>1</v>
      </c>
      <c r="B320" s="217" t="s">
        <v>319</v>
      </c>
      <c r="C320" s="199" t="s">
        <v>319</v>
      </c>
      <c r="D320" s="199">
        <v>10</v>
      </c>
      <c r="E320" s="199">
        <f t="shared" si="9"/>
        <v>0</v>
      </c>
    </row>
    <row r="321" spans="1:6" x14ac:dyDescent="0.45">
      <c r="A321" s="199" t="b">
        <f t="shared" si="10"/>
        <v>1</v>
      </c>
      <c r="B321" s="216" t="s">
        <v>320</v>
      </c>
      <c r="C321" s="199" t="s">
        <v>320</v>
      </c>
      <c r="D321" s="199">
        <v>10</v>
      </c>
      <c r="E321" s="199">
        <f t="shared" si="9"/>
        <v>0</v>
      </c>
    </row>
    <row r="322" spans="1:6" x14ac:dyDescent="0.45">
      <c r="A322" s="199" t="b">
        <f t="shared" si="10"/>
        <v>1</v>
      </c>
      <c r="B322" s="216" t="s">
        <v>321</v>
      </c>
      <c r="C322" s="199" t="s">
        <v>321</v>
      </c>
      <c r="D322" s="199">
        <v>10</v>
      </c>
      <c r="E322" s="199">
        <f t="shared" si="9"/>
        <v>0</v>
      </c>
    </row>
    <row r="323" spans="1:6" ht="26.25" x14ac:dyDescent="0.45">
      <c r="A323" s="199" t="b">
        <f t="shared" si="10"/>
        <v>0</v>
      </c>
      <c r="B323" s="216" t="s">
        <v>478</v>
      </c>
      <c r="C323" s="199" t="s">
        <v>322</v>
      </c>
      <c r="D323" s="199">
        <v>10</v>
      </c>
      <c r="E323" s="199">
        <f t="shared" ref="E323:E386" si="11">IF(D323=20,1,0)</f>
        <v>0</v>
      </c>
    </row>
    <row r="324" spans="1:6" x14ac:dyDescent="0.45">
      <c r="A324" s="199" t="b">
        <f t="shared" si="10"/>
        <v>1</v>
      </c>
      <c r="B324" s="216" t="s">
        <v>323</v>
      </c>
      <c r="C324" s="199" t="s">
        <v>323</v>
      </c>
      <c r="D324" s="199">
        <v>10</v>
      </c>
      <c r="E324" s="199">
        <f t="shared" si="11"/>
        <v>0</v>
      </c>
    </row>
    <row r="325" spans="1:6" ht="26.25" x14ac:dyDescent="0.5">
      <c r="A325" s="199" t="b">
        <f t="shared" si="10"/>
        <v>0</v>
      </c>
      <c r="B325" s="216" t="s">
        <v>479</v>
      </c>
      <c r="C325" s="218" t="s">
        <v>324</v>
      </c>
      <c r="D325" s="199">
        <v>10</v>
      </c>
      <c r="E325" s="199">
        <f t="shared" si="11"/>
        <v>0</v>
      </c>
    </row>
    <row r="326" spans="1:6" ht="39.4" x14ac:dyDescent="0.45">
      <c r="A326" s="199" t="b">
        <f t="shared" si="10"/>
        <v>0</v>
      </c>
      <c r="B326" s="216" t="s">
        <v>480</v>
      </c>
      <c r="C326" s="199" t="s">
        <v>325</v>
      </c>
      <c r="D326" s="199">
        <v>10</v>
      </c>
      <c r="E326" s="199">
        <f t="shared" si="11"/>
        <v>0</v>
      </c>
    </row>
    <row r="327" spans="1:6" x14ac:dyDescent="0.45">
      <c r="A327" s="199" t="b">
        <f t="shared" si="10"/>
        <v>1</v>
      </c>
      <c r="B327" s="216" t="s">
        <v>326</v>
      </c>
      <c r="C327" s="199" t="s">
        <v>326</v>
      </c>
      <c r="D327" s="199">
        <v>10</v>
      </c>
      <c r="E327" s="199">
        <f t="shared" si="11"/>
        <v>0</v>
      </c>
    </row>
    <row r="328" spans="1:6" x14ac:dyDescent="0.45">
      <c r="A328" s="199" t="b">
        <f t="shared" si="10"/>
        <v>1</v>
      </c>
      <c r="B328" s="216" t="s">
        <v>327</v>
      </c>
      <c r="C328" s="199" t="s">
        <v>327</v>
      </c>
      <c r="D328" s="199">
        <v>10</v>
      </c>
      <c r="E328" s="199">
        <f t="shared" si="11"/>
        <v>0</v>
      </c>
    </row>
    <row r="329" spans="1:6" x14ac:dyDescent="0.45">
      <c r="A329" s="199" t="b">
        <f t="shared" si="10"/>
        <v>1</v>
      </c>
      <c r="B329" s="216" t="s">
        <v>328</v>
      </c>
      <c r="C329" s="199" t="s">
        <v>328</v>
      </c>
      <c r="D329" s="199">
        <v>10</v>
      </c>
      <c r="E329" s="199">
        <f t="shared" si="11"/>
        <v>0</v>
      </c>
      <c r="F329" s="199" t="s">
        <v>1810</v>
      </c>
    </row>
    <row r="330" spans="1:6" x14ac:dyDescent="0.45">
      <c r="A330" s="199" t="b">
        <f t="shared" si="10"/>
        <v>1</v>
      </c>
      <c r="B330" s="217" t="s">
        <v>329</v>
      </c>
      <c r="C330" s="199" t="s">
        <v>329</v>
      </c>
      <c r="D330" s="199">
        <v>10</v>
      </c>
      <c r="E330" s="199">
        <f t="shared" si="11"/>
        <v>0</v>
      </c>
    </row>
    <row r="331" spans="1:6" x14ac:dyDescent="0.45">
      <c r="A331" s="199" t="b">
        <f t="shared" si="10"/>
        <v>1</v>
      </c>
      <c r="B331" s="216" t="s">
        <v>330</v>
      </c>
      <c r="C331" s="199" t="s">
        <v>330</v>
      </c>
      <c r="D331" s="199">
        <v>10</v>
      </c>
      <c r="E331" s="199">
        <f t="shared" si="11"/>
        <v>0</v>
      </c>
    </row>
    <row r="332" spans="1:6" x14ac:dyDescent="0.45">
      <c r="A332" s="199" t="b">
        <f t="shared" si="10"/>
        <v>1</v>
      </c>
      <c r="B332" s="216" t="s">
        <v>331</v>
      </c>
      <c r="C332" s="199" t="s">
        <v>331</v>
      </c>
      <c r="D332" s="199">
        <v>10</v>
      </c>
      <c r="E332" s="199">
        <f t="shared" si="11"/>
        <v>0</v>
      </c>
    </row>
    <row r="333" spans="1:6" x14ac:dyDescent="0.45">
      <c r="A333" s="199" t="b">
        <f t="shared" si="10"/>
        <v>1</v>
      </c>
      <c r="B333" s="217" t="s">
        <v>332</v>
      </c>
      <c r="C333" s="199" t="s">
        <v>332</v>
      </c>
      <c r="D333" s="199">
        <v>10</v>
      </c>
      <c r="E333" s="199">
        <f t="shared" si="11"/>
        <v>0</v>
      </c>
    </row>
    <row r="334" spans="1:6" x14ac:dyDescent="0.45">
      <c r="A334" s="199" t="b">
        <f t="shared" si="10"/>
        <v>1</v>
      </c>
      <c r="B334" s="216" t="s">
        <v>333</v>
      </c>
      <c r="C334" s="199" t="s">
        <v>333</v>
      </c>
      <c r="D334" s="199">
        <v>10</v>
      </c>
      <c r="E334" s="199">
        <f t="shared" si="11"/>
        <v>0</v>
      </c>
    </row>
    <row r="335" spans="1:6" x14ac:dyDescent="0.45">
      <c r="A335" s="199" t="b">
        <f t="shared" si="10"/>
        <v>1</v>
      </c>
      <c r="B335" s="216" t="s">
        <v>334</v>
      </c>
      <c r="C335" s="199" t="s">
        <v>334</v>
      </c>
      <c r="D335" s="199">
        <v>10</v>
      </c>
      <c r="E335" s="199">
        <f t="shared" si="11"/>
        <v>0</v>
      </c>
    </row>
    <row r="336" spans="1:6" x14ac:dyDescent="0.45">
      <c r="A336" s="199" t="b">
        <f t="shared" si="10"/>
        <v>1</v>
      </c>
      <c r="B336" s="216" t="s">
        <v>335</v>
      </c>
      <c r="C336" s="199" t="s">
        <v>335</v>
      </c>
      <c r="D336" s="199">
        <v>10</v>
      </c>
      <c r="E336" s="199">
        <f t="shared" si="11"/>
        <v>0</v>
      </c>
    </row>
    <row r="337" spans="1:6" x14ac:dyDescent="0.45">
      <c r="A337" s="199" t="b">
        <f t="shared" si="10"/>
        <v>1</v>
      </c>
      <c r="B337" s="216" t="s">
        <v>336</v>
      </c>
      <c r="C337" s="199" t="s">
        <v>336</v>
      </c>
      <c r="D337" s="199">
        <v>10</v>
      </c>
      <c r="E337" s="199">
        <f t="shared" si="11"/>
        <v>0</v>
      </c>
    </row>
    <row r="338" spans="1:6" ht="15.75" x14ac:dyDescent="0.5">
      <c r="A338" s="199" t="b">
        <f t="shared" ref="A338:A401" si="12">EXACT(B338,C338)</f>
        <v>0</v>
      </c>
      <c r="B338" s="216" t="s">
        <v>337</v>
      </c>
      <c r="C338" s="218" t="s">
        <v>338</v>
      </c>
      <c r="D338" s="199">
        <v>10</v>
      </c>
      <c r="E338" s="199">
        <f t="shared" si="11"/>
        <v>0</v>
      </c>
    </row>
    <row r="339" spans="1:6" ht="15.75" x14ac:dyDescent="0.5">
      <c r="A339" s="199" t="b">
        <f t="shared" si="12"/>
        <v>0</v>
      </c>
      <c r="B339" s="216" t="s">
        <v>339</v>
      </c>
      <c r="C339" s="218" t="s">
        <v>340</v>
      </c>
      <c r="D339" s="199">
        <v>10</v>
      </c>
      <c r="E339" s="199">
        <f t="shared" si="11"/>
        <v>0</v>
      </c>
    </row>
    <row r="340" spans="1:6" ht="15.75" x14ac:dyDescent="0.5">
      <c r="A340" s="199" t="b">
        <f t="shared" si="12"/>
        <v>1</v>
      </c>
      <c r="B340" s="202" t="s">
        <v>341</v>
      </c>
      <c r="C340" s="199" t="s">
        <v>341</v>
      </c>
      <c r="D340" s="199">
        <v>10</v>
      </c>
      <c r="E340" s="199">
        <f t="shared" si="11"/>
        <v>0</v>
      </c>
      <c r="F340" s="203" t="s">
        <v>1811</v>
      </c>
    </row>
    <row r="341" spans="1:6" x14ac:dyDescent="0.45">
      <c r="A341" s="199" t="b">
        <f t="shared" si="12"/>
        <v>1</v>
      </c>
      <c r="B341" s="202" t="s">
        <v>342</v>
      </c>
      <c r="C341" s="199" t="s">
        <v>342</v>
      </c>
      <c r="D341" s="199">
        <v>10</v>
      </c>
      <c r="E341" s="199">
        <f t="shared" si="11"/>
        <v>0</v>
      </c>
    </row>
    <row r="342" spans="1:6" x14ac:dyDescent="0.45">
      <c r="A342" s="199" t="b">
        <f t="shared" si="12"/>
        <v>1</v>
      </c>
      <c r="B342" s="202" t="s">
        <v>343</v>
      </c>
      <c r="C342" s="199" t="s">
        <v>343</v>
      </c>
      <c r="D342" s="199">
        <v>20</v>
      </c>
      <c r="E342" s="199">
        <f t="shared" si="11"/>
        <v>1</v>
      </c>
      <c r="F342" s="199" t="s">
        <v>1812</v>
      </c>
    </row>
    <row r="343" spans="1:6" x14ac:dyDescent="0.45">
      <c r="A343" s="199" t="b">
        <f t="shared" si="12"/>
        <v>1</v>
      </c>
      <c r="B343" s="202" t="s">
        <v>344</v>
      </c>
      <c r="C343" s="199" t="s">
        <v>344</v>
      </c>
      <c r="D343" s="199">
        <v>20</v>
      </c>
      <c r="E343" s="199">
        <f t="shared" si="11"/>
        <v>1</v>
      </c>
    </row>
    <row r="344" spans="1:6" x14ac:dyDescent="0.45">
      <c r="A344" s="199" t="b">
        <f t="shared" si="12"/>
        <v>1</v>
      </c>
      <c r="B344" s="202" t="s">
        <v>345</v>
      </c>
      <c r="C344" s="199" t="s">
        <v>345</v>
      </c>
      <c r="D344" s="199">
        <v>20</v>
      </c>
      <c r="E344" s="199">
        <f t="shared" si="11"/>
        <v>1</v>
      </c>
    </row>
    <row r="345" spans="1:6" ht="47.25" x14ac:dyDescent="0.5">
      <c r="A345" s="199" t="b">
        <f t="shared" si="12"/>
        <v>1</v>
      </c>
      <c r="B345" s="202" t="s">
        <v>346</v>
      </c>
      <c r="C345" s="199" t="s">
        <v>346</v>
      </c>
      <c r="D345" s="199">
        <v>20</v>
      </c>
      <c r="E345" s="199">
        <f t="shared" si="11"/>
        <v>1</v>
      </c>
      <c r="F345" s="212" t="s">
        <v>1813</v>
      </c>
    </row>
    <row r="346" spans="1:6" x14ac:dyDescent="0.45">
      <c r="A346" s="199" t="b">
        <f t="shared" si="12"/>
        <v>1</v>
      </c>
      <c r="B346" s="202" t="s">
        <v>347</v>
      </c>
      <c r="C346" s="199" t="s">
        <v>347</v>
      </c>
      <c r="D346" s="199">
        <v>20</v>
      </c>
      <c r="E346" s="199">
        <f t="shared" si="11"/>
        <v>1</v>
      </c>
    </row>
    <row r="347" spans="1:6" x14ac:dyDescent="0.45">
      <c r="A347" s="199" t="b">
        <f t="shared" si="12"/>
        <v>0</v>
      </c>
      <c r="B347" s="202" t="s">
        <v>481</v>
      </c>
      <c r="C347" s="199" t="s">
        <v>348</v>
      </c>
      <c r="D347" s="199">
        <v>20</v>
      </c>
      <c r="E347" s="199">
        <f t="shared" si="11"/>
        <v>1</v>
      </c>
    </row>
    <row r="348" spans="1:6" ht="15.75" x14ac:dyDescent="0.5">
      <c r="A348" s="199" t="b">
        <f t="shared" si="12"/>
        <v>0</v>
      </c>
      <c r="B348" s="202" t="s">
        <v>482</v>
      </c>
      <c r="C348" s="218" t="s">
        <v>349</v>
      </c>
      <c r="D348" s="199">
        <v>20</v>
      </c>
      <c r="E348" s="199">
        <f t="shared" si="11"/>
        <v>1</v>
      </c>
    </row>
    <row r="349" spans="1:6" x14ac:dyDescent="0.45">
      <c r="A349" s="199" t="b">
        <f t="shared" si="12"/>
        <v>0</v>
      </c>
      <c r="B349" s="211" t="s">
        <v>483</v>
      </c>
      <c r="C349" s="199" t="s">
        <v>350</v>
      </c>
      <c r="D349" s="199">
        <v>20</v>
      </c>
      <c r="E349" s="199">
        <f t="shared" si="11"/>
        <v>1</v>
      </c>
    </row>
    <row r="350" spans="1:6" ht="26.25" x14ac:dyDescent="0.45">
      <c r="A350" s="199" t="b">
        <f t="shared" si="12"/>
        <v>0</v>
      </c>
      <c r="B350" s="202" t="s">
        <v>484</v>
      </c>
      <c r="C350" s="199" t="s">
        <v>351</v>
      </c>
      <c r="D350" s="199">
        <v>20</v>
      </c>
      <c r="E350" s="199">
        <f t="shared" si="11"/>
        <v>1</v>
      </c>
    </row>
    <row r="351" spans="1:6" ht="26.25" x14ac:dyDescent="0.5">
      <c r="A351" s="199" t="b">
        <f t="shared" si="12"/>
        <v>1</v>
      </c>
      <c r="B351" s="202" t="s">
        <v>352</v>
      </c>
      <c r="C351" s="218" t="s">
        <v>352</v>
      </c>
      <c r="D351" s="199">
        <v>20</v>
      </c>
      <c r="E351" s="199">
        <f t="shared" si="11"/>
        <v>1</v>
      </c>
    </row>
    <row r="352" spans="1:6" x14ac:dyDescent="0.45">
      <c r="A352" s="199" t="b">
        <f t="shared" si="12"/>
        <v>1</v>
      </c>
      <c r="B352" s="202" t="s">
        <v>353</v>
      </c>
      <c r="C352" s="199" t="s">
        <v>353</v>
      </c>
      <c r="D352" s="199">
        <v>20</v>
      </c>
      <c r="E352" s="199">
        <f t="shared" si="11"/>
        <v>1</v>
      </c>
    </row>
    <row r="353" spans="1:5" x14ac:dyDescent="0.45">
      <c r="A353" s="199" t="b">
        <f t="shared" si="12"/>
        <v>1</v>
      </c>
      <c r="B353" s="202" t="s">
        <v>354</v>
      </c>
      <c r="C353" s="199" t="s">
        <v>354</v>
      </c>
      <c r="D353" s="199">
        <v>20</v>
      </c>
      <c r="E353" s="199">
        <f t="shared" si="11"/>
        <v>1</v>
      </c>
    </row>
    <row r="354" spans="1:5" x14ac:dyDescent="0.45">
      <c r="A354" s="199" t="b">
        <f t="shared" si="12"/>
        <v>1</v>
      </c>
      <c r="B354" s="202" t="s">
        <v>355</v>
      </c>
      <c r="C354" s="199" t="s">
        <v>355</v>
      </c>
      <c r="D354" s="199">
        <v>20</v>
      </c>
      <c r="E354" s="199">
        <f t="shared" si="11"/>
        <v>1</v>
      </c>
    </row>
    <row r="355" spans="1:5" x14ac:dyDescent="0.45">
      <c r="A355" s="199" t="b">
        <f t="shared" si="12"/>
        <v>1</v>
      </c>
      <c r="B355" s="202" t="s">
        <v>356</v>
      </c>
      <c r="C355" s="199" t="s">
        <v>356</v>
      </c>
      <c r="D355" s="199">
        <v>20</v>
      </c>
      <c r="E355" s="199">
        <f t="shared" si="11"/>
        <v>1</v>
      </c>
    </row>
    <row r="356" spans="1:5" ht="26.25" x14ac:dyDescent="0.45">
      <c r="A356" s="199" t="b">
        <f t="shared" si="12"/>
        <v>1</v>
      </c>
      <c r="B356" s="202" t="s">
        <v>357</v>
      </c>
      <c r="C356" s="199" t="s">
        <v>357</v>
      </c>
      <c r="D356" s="199">
        <v>20</v>
      </c>
      <c r="E356" s="199">
        <f t="shared" si="11"/>
        <v>1</v>
      </c>
    </row>
    <row r="357" spans="1:5" x14ac:dyDescent="0.45">
      <c r="A357" s="199" t="b">
        <f t="shared" si="12"/>
        <v>1</v>
      </c>
      <c r="B357" s="202" t="s">
        <v>358</v>
      </c>
      <c r="C357" s="199" t="s">
        <v>358</v>
      </c>
      <c r="D357" s="199">
        <v>20</v>
      </c>
      <c r="E357" s="199">
        <f t="shared" si="11"/>
        <v>1</v>
      </c>
    </row>
    <row r="358" spans="1:5" x14ac:dyDescent="0.45">
      <c r="A358" s="199" t="b">
        <f t="shared" si="12"/>
        <v>1</v>
      </c>
      <c r="B358" s="219" t="s">
        <v>359</v>
      </c>
      <c r="C358" s="199" t="s">
        <v>359</v>
      </c>
      <c r="D358" s="199">
        <v>20</v>
      </c>
      <c r="E358" s="199">
        <f t="shared" si="11"/>
        <v>1</v>
      </c>
    </row>
    <row r="359" spans="1:5" ht="26.25" x14ac:dyDescent="0.45">
      <c r="A359" s="199" t="b">
        <f t="shared" si="12"/>
        <v>1</v>
      </c>
      <c r="B359" s="202" t="s">
        <v>360</v>
      </c>
      <c r="C359" s="199" t="s">
        <v>360</v>
      </c>
      <c r="D359" s="199">
        <v>20</v>
      </c>
      <c r="E359" s="199">
        <f t="shared" si="11"/>
        <v>1</v>
      </c>
    </row>
    <row r="360" spans="1:5" x14ac:dyDescent="0.45">
      <c r="A360" s="199" t="b">
        <f t="shared" si="12"/>
        <v>1</v>
      </c>
      <c r="B360" s="202" t="s">
        <v>361</v>
      </c>
      <c r="C360" s="199" t="s">
        <v>361</v>
      </c>
      <c r="D360" s="199">
        <v>20</v>
      </c>
      <c r="E360" s="199">
        <f t="shared" si="11"/>
        <v>1</v>
      </c>
    </row>
    <row r="361" spans="1:5" x14ac:dyDescent="0.45">
      <c r="A361" s="199" t="b">
        <f t="shared" si="12"/>
        <v>1</v>
      </c>
      <c r="B361" s="202" t="s">
        <v>362</v>
      </c>
      <c r="C361" s="199" t="s">
        <v>362</v>
      </c>
      <c r="D361" s="199">
        <v>20</v>
      </c>
      <c r="E361" s="199">
        <f t="shared" si="11"/>
        <v>1</v>
      </c>
    </row>
    <row r="362" spans="1:5" x14ac:dyDescent="0.45">
      <c r="A362" s="199" t="b">
        <f t="shared" si="12"/>
        <v>1</v>
      </c>
      <c r="B362" s="202" t="s">
        <v>363</v>
      </c>
      <c r="C362" s="199" t="s">
        <v>363</v>
      </c>
      <c r="D362" s="199">
        <v>20</v>
      </c>
      <c r="E362" s="199">
        <f t="shared" si="11"/>
        <v>1</v>
      </c>
    </row>
    <row r="363" spans="1:5" x14ac:dyDescent="0.45">
      <c r="A363" s="199" t="b">
        <f t="shared" si="12"/>
        <v>1</v>
      </c>
      <c r="B363" s="202" t="s">
        <v>364</v>
      </c>
      <c r="C363" s="199" t="s">
        <v>364</v>
      </c>
      <c r="D363" s="199">
        <v>20</v>
      </c>
      <c r="E363" s="199">
        <f t="shared" si="11"/>
        <v>1</v>
      </c>
    </row>
    <row r="364" spans="1:5" ht="15.75" x14ac:dyDescent="0.5">
      <c r="A364" s="199" t="b">
        <f t="shared" si="12"/>
        <v>0</v>
      </c>
      <c r="B364" s="219" t="s">
        <v>365</v>
      </c>
      <c r="C364" s="218" t="s">
        <v>366</v>
      </c>
      <c r="D364" s="199">
        <v>20</v>
      </c>
      <c r="E364" s="199">
        <f t="shared" si="11"/>
        <v>1</v>
      </c>
    </row>
    <row r="365" spans="1:5" x14ac:dyDescent="0.45">
      <c r="A365" s="199" t="b">
        <f t="shared" si="12"/>
        <v>1</v>
      </c>
      <c r="B365" s="202" t="s">
        <v>367</v>
      </c>
      <c r="C365" s="199" t="s">
        <v>367</v>
      </c>
      <c r="D365" s="199">
        <v>0</v>
      </c>
      <c r="E365" s="199">
        <f t="shared" si="11"/>
        <v>0</v>
      </c>
    </row>
    <row r="366" spans="1:5" ht="26.25" x14ac:dyDescent="0.45">
      <c r="A366" s="199" t="b">
        <f t="shared" si="12"/>
        <v>1</v>
      </c>
      <c r="B366" s="202" t="s">
        <v>368</v>
      </c>
      <c r="C366" s="199" t="s">
        <v>368</v>
      </c>
      <c r="D366" s="199">
        <v>20</v>
      </c>
      <c r="E366" s="199">
        <f t="shared" si="11"/>
        <v>1</v>
      </c>
    </row>
    <row r="367" spans="1:5" ht="31.5" x14ac:dyDescent="0.5">
      <c r="A367" s="199" t="b">
        <f t="shared" si="12"/>
        <v>0</v>
      </c>
      <c r="B367" s="219" t="s">
        <v>369</v>
      </c>
      <c r="C367" s="218" t="s">
        <v>370</v>
      </c>
      <c r="D367" s="199">
        <v>20</v>
      </c>
      <c r="E367" s="199">
        <f t="shared" si="11"/>
        <v>1</v>
      </c>
    </row>
    <row r="368" spans="1:5" ht="26.25" x14ac:dyDescent="0.45">
      <c r="A368" s="199" t="b">
        <f t="shared" si="12"/>
        <v>1</v>
      </c>
      <c r="B368" s="202" t="s">
        <v>371</v>
      </c>
      <c r="C368" s="199" t="s">
        <v>371</v>
      </c>
      <c r="D368" s="199">
        <v>20</v>
      </c>
      <c r="E368" s="199">
        <f t="shared" si="11"/>
        <v>1</v>
      </c>
    </row>
    <row r="369" spans="1:6" ht="15.75" x14ac:dyDescent="0.5">
      <c r="A369" s="199" t="b">
        <f t="shared" si="12"/>
        <v>1</v>
      </c>
      <c r="B369" s="202" t="s">
        <v>372</v>
      </c>
      <c r="C369" s="199" t="s">
        <v>372</v>
      </c>
      <c r="D369" s="199">
        <v>20</v>
      </c>
      <c r="E369" s="199">
        <f t="shared" si="11"/>
        <v>1</v>
      </c>
      <c r="F369" s="203" t="s">
        <v>2002</v>
      </c>
    </row>
    <row r="370" spans="1:6" ht="15.75" x14ac:dyDescent="0.5">
      <c r="A370" s="199" t="b">
        <f t="shared" si="12"/>
        <v>1</v>
      </c>
      <c r="B370" s="202" t="s">
        <v>373</v>
      </c>
      <c r="C370" s="199" t="s">
        <v>373</v>
      </c>
      <c r="D370" s="199">
        <v>20</v>
      </c>
      <c r="E370" s="199">
        <f t="shared" si="11"/>
        <v>1</v>
      </c>
      <c r="F370" s="203" t="s">
        <v>1814</v>
      </c>
    </row>
    <row r="371" spans="1:6" ht="15.75" x14ac:dyDescent="0.5">
      <c r="A371" s="199" t="b">
        <f t="shared" si="12"/>
        <v>1</v>
      </c>
      <c r="B371" s="202" t="s">
        <v>374</v>
      </c>
      <c r="C371" s="199" t="s">
        <v>374</v>
      </c>
      <c r="D371" s="199">
        <v>20</v>
      </c>
      <c r="E371" s="199">
        <f t="shared" si="11"/>
        <v>1</v>
      </c>
      <c r="F371" s="203" t="s">
        <v>1815</v>
      </c>
    </row>
    <row r="372" spans="1:6" ht="39.4" x14ac:dyDescent="0.45">
      <c r="A372" s="199" t="b">
        <f t="shared" si="12"/>
        <v>1</v>
      </c>
      <c r="B372" s="202" t="s">
        <v>375</v>
      </c>
      <c r="C372" s="199" t="s">
        <v>375</v>
      </c>
      <c r="D372" s="199">
        <v>20</v>
      </c>
      <c r="E372" s="199">
        <f t="shared" si="11"/>
        <v>1</v>
      </c>
    </row>
    <row r="373" spans="1:6" ht="26.25" x14ac:dyDescent="0.5">
      <c r="A373" s="199" t="b">
        <f t="shared" si="12"/>
        <v>1</v>
      </c>
      <c r="B373" s="202" t="s">
        <v>376</v>
      </c>
      <c r="C373" s="218" t="s">
        <v>376</v>
      </c>
      <c r="D373" s="199">
        <v>20</v>
      </c>
      <c r="E373" s="199">
        <f t="shared" si="11"/>
        <v>1</v>
      </c>
    </row>
    <row r="374" spans="1:6" ht="26.25" x14ac:dyDescent="0.5">
      <c r="A374" s="199" t="b">
        <f t="shared" si="12"/>
        <v>0</v>
      </c>
      <c r="B374" s="219" t="s">
        <v>377</v>
      </c>
      <c r="C374" s="218" t="s">
        <v>378</v>
      </c>
      <c r="D374" s="199">
        <v>20</v>
      </c>
      <c r="E374" s="199">
        <f t="shared" si="11"/>
        <v>1</v>
      </c>
    </row>
    <row r="375" spans="1:6" ht="26.25" x14ac:dyDescent="0.45">
      <c r="A375" s="199" t="b">
        <f t="shared" si="12"/>
        <v>1</v>
      </c>
      <c r="B375" s="202" t="s">
        <v>379</v>
      </c>
      <c r="C375" s="199" t="s">
        <v>379</v>
      </c>
      <c r="D375" s="199">
        <v>20</v>
      </c>
      <c r="E375" s="199">
        <f t="shared" si="11"/>
        <v>1</v>
      </c>
    </row>
    <row r="376" spans="1:6" x14ac:dyDescent="0.45">
      <c r="A376" s="199" t="b">
        <f t="shared" si="12"/>
        <v>1</v>
      </c>
      <c r="B376" s="219" t="s">
        <v>380</v>
      </c>
      <c r="C376" s="199" t="s">
        <v>380</v>
      </c>
      <c r="D376" s="199">
        <v>20</v>
      </c>
      <c r="E376" s="199">
        <f t="shared" si="11"/>
        <v>1</v>
      </c>
    </row>
    <row r="377" spans="1:6" ht="26.25" x14ac:dyDescent="0.45">
      <c r="A377" s="199" t="b">
        <f t="shared" si="12"/>
        <v>1</v>
      </c>
      <c r="B377" s="202" t="s">
        <v>381</v>
      </c>
      <c r="C377" s="199" t="s">
        <v>381</v>
      </c>
      <c r="D377" s="199">
        <v>0</v>
      </c>
      <c r="E377" s="199">
        <f t="shared" si="11"/>
        <v>0</v>
      </c>
      <c r="F377" s="199" t="s">
        <v>1816</v>
      </c>
    </row>
    <row r="378" spans="1:6" ht="26.25" x14ac:dyDescent="0.45">
      <c r="A378" s="199" t="b">
        <f t="shared" si="12"/>
        <v>1</v>
      </c>
      <c r="B378" s="202" t="s">
        <v>382</v>
      </c>
      <c r="C378" s="199" t="s">
        <v>382</v>
      </c>
      <c r="D378" s="199">
        <v>0</v>
      </c>
      <c r="E378" s="199">
        <f t="shared" si="11"/>
        <v>0</v>
      </c>
      <c r="F378" s="199" t="s">
        <v>1816</v>
      </c>
    </row>
    <row r="379" spans="1:6" ht="26.25" x14ac:dyDescent="0.45">
      <c r="A379" s="199" t="b">
        <f t="shared" si="12"/>
        <v>1</v>
      </c>
      <c r="B379" s="219" t="s">
        <v>383</v>
      </c>
      <c r="C379" s="199" t="s">
        <v>383</v>
      </c>
      <c r="D379" s="199">
        <v>0</v>
      </c>
      <c r="E379" s="199">
        <f t="shared" si="11"/>
        <v>0</v>
      </c>
    </row>
    <row r="380" spans="1:6" x14ac:dyDescent="0.45">
      <c r="A380" s="199" t="b">
        <f t="shared" si="12"/>
        <v>1</v>
      </c>
      <c r="B380" s="219" t="s">
        <v>384</v>
      </c>
      <c r="C380" s="199" t="s">
        <v>384</v>
      </c>
      <c r="D380" s="199">
        <v>0</v>
      </c>
      <c r="E380" s="199">
        <f t="shared" si="11"/>
        <v>0</v>
      </c>
    </row>
    <row r="381" spans="1:6" x14ac:dyDescent="0.45">
      <c r="A381" s="199" t="b">
        <f t="shared" si="12"/>
        <v>1</v>
      </c>
      <c r="B381" s="202" t="s">
        <v>385</v>
      </c>
      <c r="C381" s="199" t="s">
        <v>385</v>
      </c>
      <c r="D381" s="199">
        <v>0</v>
      </c>
      <c r="E381" s="199">
        <f t="shared" si="11"/>
        <v>0</v>
      </c>
    </row>
    <row r="382" spans="1:6" ht="26.25" x14ac:dyDescent="0.45">
      <c r="A382" s="199" t="b">
        <f t="shared" si="12"/>
        <v>1</v>
      </c>
      <c r="B382" s="219" t="s">
        <v>386</v>
      </c>
      <c r="C382" s="199" t="s">
        <v>386</v>
      </c>
      <c r="D382" s="199">
        <v>0</v>
      </c>
      <c r="E382" s="199">
        <f t="shared" si="11"/>
        <v>0</v>
      </c>
    </row>
    <row r="383" spans="1:6" x14ac:dyDescent="0.45">
      <c r="A383" s="199" t="b">
        <f t="shared" si="12"/>
        <v>1</v>
      </c>
      <c r="B383" s="219" t="s">
        <v>387</v>
      </c>
      <c r="C383" s="199" t="s">
        <v>387</v>
      </c>
      <c r="D383" s="199">
        <v>0</v>
      </c>
      <c r="E383" s="199">
        <f t="shared" si="11"/>
        <v>0</v>
      </c>
    </row>
    <row r="384" spans="1:6" ht="26.25" x14ac:dyDescent="0.45">
      <c r="A384" s="199" t="b">
        <f t="shared" si="12"/>
        <v>1</v>
      </c>
      <c r="B384" s="202" t="s">
        <v>388</v>
      </c>
      <c r="C384" s="199" t="s">
        <v>388</v>
      </c>
      <c r="D384" s="199">
        <v>0</v>
      </c>
      <c r="E384" s="199">
        <f t="shared" si="11"/>
        <v>0</v>
      </c>
      <c r="F384" s="199" t="s">
        <v>1817</v>
      </c>
    </row>
    <row r="385" spans="1:6" x14ac:dyDescent="0.45">
      <c r="A385" s="199" t="b">
        <f t="shared" si="12"/>
        <v>1</v>
      </c>
      <c r="B385" s="202" t="s">
        <v>389</v>
      </c>
      <c r="C385" s="199" t="s">
        <v>389</v>
      </c>
      <c r="D385" s="199">
        <v>0</v>
      </c>
      <c r="E385" s="199">
        <f t="shared" si="11"/>
        <v>0</v>
      </c>
    </row>
    <row r="386" spans="1:6" ht="26.25" x14ac:dyDescent="0.45">
      <c r="A386" s="199" t="b">
        <f t="shared" si="12"/>
        <v>1</v>
      </c>
      <c r="B386" s="202" t="s">
        <v>390</v>
      </c>
      <c r="C386" s="199" t="s">
        <v>390</v>
      </c>
      <c r="D386" s="199">
        <v>0</v>
      </c>
      <c r="E386" s="199">
        <f t="shared" si="11"/>
        <v>0</v>
      </c>
    </row>
    <row r="387" spans="1:6" ht="52.5" x14ac:dyDescent="0.5">
      <c r="A387" s="199" t="b">
        <f t="shared" si="12"/>
        <v>1</v>
      </c>
      <c r="B387" s="202" t="s">
        <v>391</v>
      </c>
      <c r="C387" s="209" t="s">
        <v>391</v>
      </c>
      <c r="D387" s="199">
        <v>0</v>
      </c>
      <c r="E387" s="199">
        <f t="shared" ref="E387:E433" si="13">IF(D387=20,1,0)</f>
        <v>0</v>
      </c>
    </row>
    <row r="388" spans="1:6" ht="39.4" x14ac:dyDescent="0.45">
      <c r="A388" s="199" t="b">
        <f t="shared" si="12"/>
        <v>1</v>
      </c>
      <c r="B388" s="202" t="s">
        <v>392</v>
      </c>
      <c r="C388" s="199" t="s">
        <v>392</v>
      </c>
      <c r="D388" s="199">
        <v>0</v>
      </c>
      <c r="E388" s="199">
        <f t="shared" si="13"/>
        <v>0</v>
      </c>
    </row>
    <row r="389" spans="1:6" ht="26.25" x14ac:dyDescent="0.45">
      <c r="A389" s="199" t="b">
        <f t="shared" si="12"/>
        <v>1</v>
      </c>
      <c r="B389" s="202" t="s">
        <v>393</v>
      </c>
      <c r="C389" s="199" t="s">
        <v>393</v>
      </c>
      <c r="D389" s="199">
        <v>20</v>
      </c>
      <c r="E389" s="199">
        <f t="shared" si="13"/>
        <v>1</v>
      </c>
    </row>
    <row r="390" spans="1:6" ht="26.25" x14ac:dyDescent="0.45">
      <c r="A390" s="199" t="b">
        <f t="shared" si="12"/>
        <v>1</v>
      </c>
      <c r="B390" s="202" t="s">
        <v>394</v>
      </c>
      <c r="C390" s="199" t="s">
        <v>394</v>
      </c>
      <c r="D390" s="199">
        <v>20</v>
      </c>
      <c r="E390" s="199">
        <f t="shared" si="13"/>
        <v>1</v>
      </c>
    </row>
    <row r="391" spans="1:6" ht="26.25" x14ac:dyDescent="0.45">
      <c r="A391" s="199" t="b">
        <f t="shared" si="12"/>
        <v>1</v>
      </c>
      <c r="B391" s="202" t="s">
        <v>395</v>
      </c>
      <c r="C391" s="199" t="s">
        <v>395</v>
      </c>
      <c r="D391" s="199">
        <v>20</v>
      </c>
      <c r="E391" s="199">
        <f t="shared" si="13"/>
        <v>1</v>
      </c>
    </row>
    <row r="392" spans="1:6" ht="15.75" x14ac:dyDescent="0.5">
      <c r="A392" s="199" t="b">
        <f t="shared" si="12"/>
        <v>1</v>
      </c>
      <c r="B392" s="202" t="s">
        <v>396</v>
      </c>
      <c r="C392" s="199" t="s">
        <v>396</v>
      </c>
      <c r="D392" s="199">
        <v>0</v>
      </c>
      <c r="E392" s="199">
        <f t="shared" si="13"/>
        <v>0</v>
      </c>
      <c r="F392" s="203" t="s">
        <v>1818</v>
      </c>
    </row>
    <row r="393" spans="1:6" x14ac:dyDescent="0.45">
      <c r="A393" s="199" t="b">
        <f t="shared" si="12"/>
        <v>1</v>
      </c>
      <c r="B393" s="202" t="s">
        <v>397</v>
      </c>
      <c r="C393" s="199" t="s">
        <v>397</v>
      </c>
      <c r="D393" s="199">
        <v>0</v>
      </c>
      <c r="E393" s="199">
        <f t="shared" si="13"/>
        <v>0</v>
      </c>
    </row>
    <row r="394" spans="1:6" x14ac:dyDescent="0.45">
      <c r="A394" s="199" t="b">
        <f t="shared" si="12"/>
        <v>1</v>
      </c>
      <c r="B394" s="202" t="s">
        <v>398</v>
      </c>
      <c r="C394" s="199" t="s">
        <v>398</v>
      </c>
      <c r="D394" s="199">
        <v>0</v>
      </c>
      <c r="E394" s="199">
        <f t="shared" si="13"/>
        <v>0</v>
      </c>
    </row>
    <row r="395" spans="1:6" x14ac:dyDescent="0.45">
      <c r="A395" s="199" t="b">
        <f t="shared" si="12"/>
        <v>1</v>
      </c>
      <c r="B395" s="219" t="s">
        <v>399</v>
      </c>
      <c r="C395" s="199" t="s">
        <v>399</v>
      </c>
      <c r="E395" s="199">
        <f t="shared" si="13"/>
        <v>0</v>
      </c>
    </row>
    <row r="396" spans="1:6" x14ac:dyDescent="0.45">
      <c r="A396" s="199" t="b">
        <f t="shared" si="12"/>
        <v>1</v>
      </c>
      <c r="B396" s="219" t="s">
        <v>400</v>
      </c>
      <c r="C396" s="199" t="s">
        <v>400</v>
      </c>
      <c r="E396" s="199">
        <f t="shared" si="13"/>
        <v>0</v>
      </c>
    </row>
    <row r="397" spans="1:6" x14ac:dyDescent="0.45">
      <c r="A397" s="199" t="b">
        <f t="shared" si="12"/>
        <v>1</v>
      </c>
      <c r="B397" s="202" t="s">
        <v>401</v>
      </c>
      <c r="C397" s="199" t="s">
        <v>401</v>
      </c>
      <c r="E397" s="199">
        <f t="shared" si="13"/>
        <v>0</v>
      </c>
    </row>
    <row r="398" spans="1:6" x14ac:dyDescent="0.45">
      <c r="A398" s="199" t="b">
        <f t="shared" si="12"/>
        <v>1</v>
      </c>
      <c r="B398" s="202" t="s">
        <v>402</v>
      </c>
      <c r="C398" s="199" t="s">
        <v>402</v>
      </c>
      <c r="E398" s="199">
        <f t="shared" si="13"/>
        <v>0</v>
      </c>
    </row>
    <row r="399" spans="1:6" x14ac:dyDescent="0.45">
      <c r="A399" s="199" t="b">
        <f t="shared" si="12"/>
        <v>1</v>
      </c>
      <c r="B399" s="202" t="s">
        <v>403</v>
      </c>
      <c r="C399" s="199" t="s">
        <v>403</v>
      </c>
      <c r="E399" s="199">
        <f t="shared" si="13"/>
        <v>0</v>
      </c>
    </row>
    <row r="400" spans="1:6" ht="26.25" x14ac:dyDescent="0.45">
      <c r="A400" s="199" t="b">
        <f t="shared" si="12"/>
        <v>1</v>
      </c>
      <c r="B400" s="202" t="s">
        <v>404</v>
      </c>
      <c r="C400" s="199" t="s">
        <v>404</v>
      </c>
      <c r="E400" s="199">
        <f t="shared" si="13"/>
        <v>0</v>
      </c>
    </row>
    <row r="401" spans="1:6" ht="26.25" x14ac:dyDescent="0.45">
      <c r="A401" s="199" t="b">
        <f t="shared" si="12"/>
        <v>1</v>
      </c>
      <c r="B401" s="202" t="s">
        <v>405</v>
      </c>
      <c r="C401" s="199" t="s">
        <v>405</v>
      </c>
      <c r="E401" s="199">
        <f t="shared" si="13"/>
        <v>0</v>
      </c>
    </row>
    <row r="402" spans="1:6" x14ac:dyDescent="0.45">
      <c r="A402" s="199" t="b">
        <f t="shared" ref="A402:A433" si="14">EXACT(B402,C402)</f>
        <v>1</v>
      </c>
      <c r="B402" s="202" t="s">
        <v>406</v>
      </c>
      <c r="C402" s="199" t="s">
        <v>406</v>
      </c>
      <c r="D402" s="199">
        <v>0</v>
      </c>
      <c r="E402" s="199">
        <f t="shared" si="13"/>
        <v>0</v>
      </c>
    </row>
    <row r="403" spans="1:6" ht="15.75" x14ac:dyDescent="0.5">
      <c r="A403" s="199" t="b">
        <f t="shared" si="14"/>
        <v>0</v>
      </c>
      <c r="B403" s="219" t="s">
        <v>485</v>
      </c>
      <c r="C403" s="208" t="s">
        <v>407</v>
      </c>
      <c r="D403" s="199">
        <v>0</v>
      </c>
      <c r="E403" s="199">
        <f t="shared" si="13"/>
        <v>0</v>
      </c>
      <c r="F403" s="203" t="s">
        <v>1819</v>
      </c>
    </row>
    <row r="404" spans="1:6" ht="26.25" x14ac:dyDescent="0.45">
      <c r="A404" s="199" t="b">
        <f t="shared" si="14"/>
        <v>1</v>
      </c>
      <c r="B404" s="219" t="s">
        <v>408</v>
      </c>
      <c r="C404" s="199" t="s">
        <v>408</v>
      </c>
      <c r="E404" s="199">
        <f t="shared" si="13"/>
        <v>0</v>
      </c>
    </row>
    <row r="405" spans="1:6" x14ac:dyDescent="0.45">
      <c r="A405" s="199" t="b">
        <f t="shared" si="14"/>
        <v>1</v>
      </c>
      <c r="B405" s="202" t="s">
        <v>409</v>
      </c>
      <c r="C405" s="199" t="s">
        <v>409</v>
      </c>
      <c r="E405" s="199">
        <f t="shared" si="13"/>
        <v>0</v>
      </c>
    </row>
    <row r="406" spans="1:6" x14ac:dyDescent="0.45">
      <c r="A406" s="199" t="b">
        <f t="shared" si="14"/>
        <v>1</v>
      </c>
      <c r="B406" s="202" t="s">
        <v>410</v>
      </c>
      <c r="C406" s="199" t="s">
        <v>410</v>
      </c>
      <c r="E406" s="199">
        <f t="shared" si="13"/>
        <v>0</v>
      </c>
    </row>
    <row r="407" spans="1:6" ht="26.25" x14ac:dyDescent="0.45">
      <c r="A407" s="199" t="b">
        <f t="shared" si="14"/>
        <v>1</v>
      </c>
      <c r="B407" s="202" t="s">
        <v>411</v>
      </c>
      <c r="C407" s="199" t="s">
        <v>411</v>
      </c>
      <c r="D407" s="199">
        <v>0</v>
      </c>
      <c r="E407" s="199">
        <f t="shared" si="13"/>
        <v>0</v>
      </c>
    </row>
    <row r="408" spans="1:6" ht="26.25" x14ac:dyDescent="0.45">
      <c r="A408" s="199" t="b">
        <f t="shared" si="14"/>
        <v>1</v>
      </c>
      <c r="B408" s="202" t="s">
        <v>412</v>
      </c>
      <c r="C408" s="199" t="s">
        <v>412</v>
      </c>
      <c r="D408" s="199">
        <v>0</v>
      </c>
      <c r="E408" s="199">
        <f t="shared" si="13"/>
        <v>0</v>
      </c>
    </row>
    <row r="409" spans="1:6" ht="26.25" x14ac:dyDescent="0.45">
      <c r="A409" s="199" t="b">
        <f t="shared" si="14"/>
        <v>1</v>
      </c>
      <c r="B409" s="219" t="s">
        <v>413</v>
      </c>
      <c r="C409" s="199" t="s">
        <v>413</v>
      </c>
      <c r="D409" s="199">
        <v>0</v>
      </c>
      <c r="E409" s="199">
        <f t="shared" si="13"/>
        <v>0</v>
      </c>
    </row>
    <row r="410" spans="1:6" x14ac:dyDescent="0.45">
      <c r="A410" s="199" t="b">
        <f t="shared" si="14"/>
        <v>1</v>
      </c>
      <c r="B410" s="219" t="s">
        <v>414</v>
      </c>
      <c r="C410" s="199" t="s">
        <v>414</v>
      </c>
      <c r="D410" s="199">
        <v>0</v>
      </c>
      <c r="E410" s="199">
        <f t="shared" si="13"/>
        <v>0</v>
      </c>
    </row>
    <row r="411" spans="1:6" x14ac:dyDescent="0.45">
      <c r="A411" s="199" t="b">
        <f t="shared" si="14"/>
        <v>1</v>
      </c>
      <c r="B411" s="202" t="s">
        <v>415</v>
      </c>
      <c r="C411" s="199" t="s">
        <v>415</v>
      </c>
      <c r="D411" s="199">
        <v>0</v>
      </c>
      <c r="E411" s="199">
        <f t="shared" si="13"/>
        <v>0</v>
      </c>
    </row>
    <row r="412" spans="1:6" ht="31.5" x14ac:dyDescent="0.5">
      <c r="A412" s="199" t="b">
        <f t="shared" si="14"/>
        <v>1</v>
      </c>
      <c r="B412" s="202" t="s">
        <v>416</v>
      </c>
      <c r="C412" s="199" t="s">
        <v>416</v>
      </c>
      <c r="D412" s="199">
        <v>0</v>
      </c>
      <c r="E412" s="199">
        <f t="shared" si="13"/>
        <v>0</v>
      </c>
      <c r="F412" s="212" t="s">
        <v>1820</v>
      </c>
    </row>
    <row r="413" spans="1:6" ht="26.25" x14ac:dyDescent="0.45">
      <c r="A413" s="199" t="b">
        <f t="shared" si="14"/>
        <v>1</v>
      </c>
      <c r="B413" s="219" t="s">
        <v>417</v>
      </c>
      <c r="C413" s="199" t="s">
        <v>417</v>
      </c>
      <c r="D413" s="199">
        <v>0</v>
      </c>
      <c r="E413" s="199">
        <f t="shared" si="13"/>
        <v>0</v>
      </c>
    </row>
    <row r="414" spans="1:6" ht="26.25" x14ac:dyDescent="0.45">
      <c r="A414" s="199" t="b">
        <f t="shared" si="14"/>
        <v>1</v>
      </c>
      <c r="B414" s="202" t="s">
        <v>418</v>
      </c>
      <c r="C414" s="199" t="s">
        <v>418</v>
      </c>
      <c r="D414" s="199">
        <v>0</v>
      </c>
      <c r="E414" s="199">
        <f t="shared" si="13"/>
        <v>0</v>
      </c>
    </row>
    <row r="415" spans="1:6" ht="26.25" x14ac:dyDescent="0.45">
      <c r="A415" s="199" t="b">
        <f t="shared" si="14"/>
        <v>1</v>
      </c>
      <c r="B415" s="202" t="s">
        <v>419</v>
      </c>
      <c r="C415" s="199" t="s">
        <v>419</v>
      </c>
      <c r="D415" s="199">
        <v>0</v>
      </c>
      <c r="E415" s="199">
        <f t="shared" si="13"/>
        <v>0</v>
      </c>
    </row>
    <row r="416" spans="1:6" x14ac:dyDescent="0.45">
      <c r="A416" s="199" t="b">
        <f t="shared" si="14"/>
        <v>1</v>
      </c>
      <c r="B416" s="202" t="s">
        <v>420</v>
      </c>
      <c r="C416" s="199" t="s">
        <v>420</v>
      </c>
      <c r="D416" s="199">
        <v>0</v>
      </c>
      <c r="E416" s="199">
        <f t="shared" si="13"/>
        <v>0</v>
      </c>
    </row>
    <row r="417" spans="1:7" x14ac:dyDescent="0.45">
      <c r="A417" s="199" t="b">
        <f t="shared" si="14"/>
        <v>1</v>
      </c>
      <c r="B417" s="202" t="s">
        <v>421</v>
      </c>
      <c r="C417" s="199" t="s">
        <v>421</v>
      </c>
      <c r="D417" s="199">
        <v>0</v>
      </c>
      <c r="E417" s="199">
        <f t="shared" si="13"/>
        <v>0</v>
      </c>
      <c r="F417" s="199" t="s">
        <v>1821</v>
      </c>
    </row>
    <row r="418" spans="1:7" x14ac:dyDescent="0.45">
      <c r="A418" s="199" t="b">
        <f t="shared" si="14"/>
        <v>1</v>
      </c>
      <c r="B418" s="202" t="s">
        <v>422</v>
      </c>
      <c r="C418" s="199" t="s">
        <v>422</v>
      </c>
      <c r="D418" s="199">
        <v>0</v>
      </c>
      <c r="E418" s="199">
        <f t="shared" si="13"/>
        <v>0</v>
      </c>
    </row>
    <row r="419" spans="1:7" x14ac:dyDescent="0.45">
      <c r="A419" s="199" t="b">
        <f t="shared" si="14"/>
        <v>1</v>
      </c>
      <c r="B419" s="202" t="s">
        <v>423</v>
      </c>
      <c r="C419" s="199" t="s">
        <v>423</v>
      </c>
      <c r="D419" s="199">
        <v>0</v>
      </c>
      <c r="E419" s="199">
        <f t="shared" si="13"/>
        <v>0</v>
      </c>
    </row>
    <row r="420" spans="1:7" x14ac:dyDescent="0.45">
      <c r="A420" s="199" t="b">
        <f t="shared" si="14"/>
        <v>1</v>
      </c>
      <c r="B420" s="219" t="s">
        <v>424</v>
      </c>
      <c r="C420" s="199" t="s">
        <v>424</v>
      </c>
      <c r="D420" s="199">
        <v>0</v>
      </c>
      <c r="E420" s="199">
        <f t="shared" si="13"/>
        <v>0</v>
      </c>
      <c r="F420" s="199" t="s">
        <v>1821</v>
      </c>
    </row>
    <row r="421" spans="1:7" x14ac:dyDescent="0.45">
      <c r="A421" s="199" t="b">
        <f t="shared" si="14"/>
        <v>1</v>
      </c>
      <c r="B421" s="202" t="s">
        <v>425</v>
      </c>
      <c r="C421" s="199" t="s">
        <v>425</v>
      </c>
      <c r="D421" s="221">
        <v>0</v>
      </c>
      <c r="E421" s="221">
        <f t="shared" si="13"/>
        <v>0</v>
      </c>
      <c r="F421" s="201" t="s">
        <v>1822</v>
      </c>
    </row>
    <row r="422" spans="1:7" x14ac:dyDescent="0.45">
      <c r="A422" s="199" t="b">
        <f t="shared" si="14"/>
        <v>1</v>
      </c>
      <c r="B422" s="202" t="s">
        <v>426</v>
      </c>
      <c r="C422" s="199" t="s">
        <v>426</v>
      </c>
      <c r="D422" s="221">
        <v>0</v>
      </c>
      <c r="E422" s="221">
        <f t="shared" si="13"/>
        <v>0</v>
      </c>
      <c r="F422" s="201" t="s">
        <v>1822</v>
      </c>
    </row>
    <row r="423" spans="1:7" ht="26.25" x14ac:dyDescent="0.45">
      <c r="A423" s="199" t="b">
        <f t="shared" si="14"/>
        <v>1</v>
      </c>
      <c r="B423" s="202" t="s">
        <v>427</v>
      </c>
      <c r="C423" s="199" t="s">
        <v>427</v>
      </c>
      <c r="D423" s="199">
        <v>20</v>
      </c>
      <c r="E423" s="199">
        <f t="shared" si="13"/>
        <v>1</v>
      </c>
    </row>
    <row r="424" spans="1:7" ht="26.25" x14ac:dyDescent="0.5">
      <c r="A424" s="199" t="b">
        <f t="shared" si="14"/>
        <v>0</v>
      </c>
      <c r="B424" s="219" t="s">
        <v>486</v>
      </c>
      <c r="C424" s="208" t="s">
        <v>428</v>
      </c>
      <c r="D424" s="199">
        <v>20</v>
      </c>
      <c r="E424" s="199">
        <f t="shared" si="13"/>
        <v>1</v>
      </c>
    </row>
    <row r="425" spans="1:7" ht="31.5" x14ac:dyDescent="0.5">
      <c r="A425" s="199" t="b">
        <f t="shared" si="14"/>
        <v>0</v>
      </c>
      <c r="B425" s="202" t="s">
        <v>487</v>
      </c>
      <c r="C425" s="208" t="s">
        <v>429</v>
      </c>
      <c r="D425" s="199">
        <v>20</v>
      </c>
      <c r="E425" s="199">
        <f t="shared" si="13"/>
        <v>1</v>
      </c>
    </row>
    <row r="426" spans="1:7" ht="39.4" x14ac:dyDescent="0.45">
      <c r="A426" s="199" t="b">
        <f t="shared" si="14"/>
        <v>1</v>
      </c>
      <c r="B426" s="202" t="s">
        <v>430</v>
      </c>
      <c r="C426" s="199" t="s">
        <v>430</v>
      </c>
      <c r="D426" s="199">
        <v>0</v>
      </c>
      <c r="E426" s="199">
        <f t="shared" si="13"/>
        <v>0</v>
      </c>
    </row>
    <row r="427" spans="1:7" ht="31.5" x14ac:dyDescent="0.5">
      <c r="A427" s="199" t="b">
        <f t="shared" si="14"/>
        <v>0</v>
      </c>
      <c r="B427" s="202" t="s">
        <v>488</v>
      </c>
      <c r="C427" s="208" t="s">
        <v>431</v>
      </c>
      <c r="D427" s="199">
        <v>20</v>
      </c>
      <c r="E427" s="199">
        <f t="shared" si="13"/>
        <v>1</v>
      </c>
      <c r="F427" s="203" t="s">
        <v>1940</v>
      </c>
    </row>
    <row r="428" spans="1:7" ht="39.4" x14ac:dyDescent="0.45">
      <c r="A428" s="199" t="b">
        <f t="shared" si="14"/>
        <v>1</v>
      </c>
      <c r="B428" s="202" t="s">
        <v>432</v>
      </c>
      <c r="C428" s="199" t="s">
        <v>432</v>
      </c>
      <c r="D428" s="199">
        <v>0</v>
      </c>
      <c r="E428" s="199">
        <f t="shared" si="13"/>
        <v>0</v>
      </c>
    </row>
    <row r="429" spans="1:7" ht="39.4" x14ac:dyDescent="0.45">
      <c r="A429" s="199" t="b">
        <f t="shared" si="14"/>
        <v>1</v>
      </c>
      <c r="B429" s="202" t="s">
        <v>433</v>
      </c>
      <c r="C429" s="199" t="s">
        <v>433</v>
      </c>
      <c r="D429" s="199">
        <v>0</v>
      </c>
      <c r="E429" s="199">
        <f t="shared" si="13"/>
        <v>0</v>
      </c>
    </row>
    <row r="430" spans="1:7" ht="25.5" customHeight="1" x14ac:dyDescent="0.45">
      <c r="A430" s="199" t="b">
        <f t="shared" si="14"/>
        <v>1</v>
      </c>
      <c r="B430" s="202" t="s">
        <v>434</v>
      </c>
      <c r="C430" s="199" t="s">
        <v>434</v>
      </c>
      <c r="D430" s="199">
        <v>0</v>
      </c>
      <c r="E430" s="199">
        <f t="shared" si="13"/>
        <v>0</v>
      </c>
      <c r="F430" s="205" t="s">
        <v>1941</v>
      </c>
      <c r="G430" s="205"/>
    </row>
    <row r="431" spans="1:7" x14ac:dyDescent="0.45">
      <c r="A431" s="199" t="b">
        <f t="shared" si="14"/>
        <v>1</v>
      </c>
      <c r="B431" s="202" t="s">
        <v>435</v>
      </c>
      <c r="C431" s="199" t="s">
        <v>435</v>
      </c>
      <c r="D431" s="199">
        <v>0</v>
      </c>
      <c r="E431" s="199">
        <f>IF(D431=20,1,0)</f>
        <v>0</v>
      </c>
      <c r="F431" s="199" t="s">
        <v>1942</v>
      </c>
    </row>
    <row r="432" spans="1:7" x14ac:dyDescent="0.45">
      <c r="A432" s="199" t="b">
        <f t="shared" si="14"/>
        <v>1</v>
      </c>
      <c r="B432" s="202" t="s">
        <v>436</v>
      </c>
      <c r="C432" s="199" t="s">
        <v>436</v>
      </c>
      <c r="D432" s="199">
        <v>20</v>
      </c>
      <c r="E432" s="199">
        <f t="shared" si="13"/>
        <v>1</v>
      </c>
    </row>
    <row r="433" spans="1:9" ht="26.25" x14ac:dyDescent="0.45">
      <c r="A433" s="199" t="b">
        <f t="shared" si="14"/>
        <v>1</v>
      </c>
      <c r="B433" s="202" t="s">
        <v>437</v>
      </c>
      <c r="C433" s="199" t="s">
        <v>437</v>
      </c>
      <c r="D433" s="199">
        <v>20</v>
      </c>
      <c r="E433" s="199">
        <f t="shared" si="13"/>
        <v>1</v>
      </c>
    </row>
    <row r="437" spans="1:9" x14ac:dyDescent="0.45">
      <c r="D437" s="220"/>
      <c r="E437" s="220"/>
      <c r="F437" s="220"/>
      <c r="G437" s="220"/>
      <c r="H437" s="220"/>
      <c r="I437" s="220"/>
    </row>
  </sheetData>
  <autoFilter ref="C1:C433" xr:uid="{00000000-0009-0000-0000-000000000000}"/>
  <hyperlinks>
    <hyperlink ref="F309" r:id="rId1" display="https://www.interfax.ru/business/912487 " xr:uid="{00000000-0004-0000-0000-000000000000}"/>
    <hyperlink ref="F310" r:id="rId2" display="https://www.consultant.ru/law/hotdocs/44767.html " xr:uid="{00000000-0004-0000-0000-000001000000}"/>
    <hyperlink ref="F264" r:id="rId3" xr:uid="{00000000-0004-0000-0000-000002000000}"/>
    <hyperlink ref="F412" r:id="rId4" xr:uid="{00000000-0004-0000-0000-000003000000}"/>
    <hyperlink ref="F2" r:id="rId5" location="block_1000" xr:uid="{00000000-0004-0000-0000-000004000000}"/>
    <hyperlink ref="F30" r:id="rId6" xr:uid="{00000000-0004-0000-0000-000005000000}"/>
    <hyperlink ref="F29" r:id="rId7" location="block_1000" xr:uid="{00000000-0004-0000-0000-000006000000}"/>
    <hyperlink ref="F73" r:id="rId8" xr:uid="{00000000-0004-0000-0000-000008000000}"/>
    <hyperlink ref="F75" r:id="rId9" xr:uid="{00000000-0004-0000-0000-000009000000}"/>
    <hyperlink ref="F53" r:id="rId10" xr:uid="{00000000-0004-0000-0000-00000A000000}"/>
    <hyperlink ref="F60" r:id="rId11" xr:uid="{00000000-0004-0000-0000-00000B000000}"/>
    <hyperlink ref="F61" r:id="rId12" xr:uid="{00000000-0004-0000-0000-00000C000000}"/>
    <hyperlink ref="F63" r:id="rId13" xr:uid="{00000000-0004-0000-0000-00000D000000}"/>
    <hyperlink ref="F266" r:id="rId14" xr:uid="{00000000-0004-0000-0000-00000E000000}"/>
    <hyperlink ref="F89" r:id="rId15" location="block_1000 " xr:uid="{00000000-0004-0000-0000-00000F000000}"/>
    <hyperlink ref="F78" r:id="rId16" xr:uid="{00000000-0004-0000-0000-000010000000}"/>
    <hyperlink ref="F77" r:id="rId17" xr:uid="{00000000-0004-0000-0000-000011000000}"/>
    <hyperlink ref="F76" r:id="rId18" xr:uid="{00000000-0004-0000-0000-000012000000}"/>
    <hyperlink ref="F79" r:id="rId19" xr:uid="{00000000-0004-0000-0000-000013000000}"/>
    <hyperlink ref="F345" r:id="rId20" display="https://base.garant.ru/12138471/ " xr:uid="{00000000-0004-0000-0000-000014000000}"/>
    <hyperlink ref="F195" r:id="rId21" xr:uid="{00000000-0004-0000-0000-000015000000}"/>
    <hyperlink ref="F70" r:id="rId22" xr:uid="{00000000-0004-0000-0000-000016000000}"/>
    <hyperlink ref="F69" r:id="rId23" xr:uid="{00000000-0004-0000-0000-000017000000}"/>
    <hyperlink ref="F97" r:id="rId24" xr:uid="{00000000-0004-0000-0000-000018000000}"/>
    <hyperlink ref="F96" r:id="rId25" xr:uid="{00000000-0004-0000-0000-000019000000}"/>
    <hyperlink ref="F71" r:id="rId26" xr:uid="{00000000-0004-0000-0000-00001A000000}"/>
    <hyperlink ref="F72" r:id="rId27" xr:uid="{00000000-0004-0000-0000-00001B000000}"/>
    <hyperlink ref="F98" r:id="rId28" xr:uid="{00000000-0004-0000-0000-00001C000000}"/>
    <hyperlink ref="F99" r:id="rId29" xr:uid="{00000000-0004-0000-0000-00001D000000}"/>
    <hyperlink ref="F91" r:id="rId30" xr:uid="{00000000-0004-0000-0000-00001E000000}"/>
    <hyperlink ref="F94" r:id="rId31" xr:uid="{00000000-0004-0000-0000-00001F000000}"/>
    <hyperlink ref="F107" r:id="rId32" xr:uid="{00000000-0004-0000-0000-000020000000}"/>
    <hyperlink ref="F154" r:id="rId33" xr:uid="{00000000-0004-0000-0000-000021000000}"/>
    <hyperlink ref="F216" r:id="rId34" xr:uid="{00000000-0004-0000-0000-000022000000}"/>
    <hyperlink ref="F206" r:id="rId35" display="https://www.buhgalteria.ru/news/spisok-detskikh-tovarov-oblagaemykh-nds-po-lgotnoy-stavke-snova-rasshiryayut.html " xr:uid="{00000000-0004-0000-0000-000023000000}"/>
    <hyperlink ref="F267" r:id="rId36" xr:uid="{00000000-0004-0000-0000-000024000000}"/>
    <hyperlink ref="F370" r:id="rId37" xr:uid="{00000000-0004-0000-0000-000026000000}"/>
    <hyperlink ref="F369" r:id="rId38" display="https://its.1c.ru/db/newsclar/content/497180/hdoc &quot;Услуги по перевозке пассажиров городским пассажирским транспортом общего пользования, а также автомобильным транспортом в пригородном сообщении освобождаются от НДС на основании пп. 7 п. 2 ст. 149 НК РФ. Исключение составляют перевозки, осуществляемые такси, в том числе маршрутным.&quot;" xr:uid="{00000000-0004-0000-0000-000027000000}"/>
    <hyperlink ref="F371" r:id="rId39" xr:uid="{00000000-0004-0000-0000-000028000000}"/>
    <hyperlink ref="F392" r:id="rId40" xr:uid="{00000000-0004-0000-0000-000029000000}"/>
    <hyperlink ref="F403" r:id="rId41" xr:uid="{00000000-0004-0000-0000-00002A000000}"/>
    <hyperlink ref="F56" r:id="rId42" xr:uid="{00000000-0004-0000-0000-00002B000000}"/>
    <hyperlink ref="F101" r:id="rId43" xr:uid="{00000000-0004-0000-0000-00002C000000}"/>
    <hyperlink ref="G2" r:id="rId44" location="h2259 " display="https://normativ.kontur.ru/document?moduleId=1&amp;documentId=422375&amp;ysclid=l59k44nnc9669497702&amp;promocode=0957&amp;utm_source=yandex&amp;utm_medium=organic&amp;utm_campaign=content-link-buhonline&amp;utm_content=tag-nds&amp;utm_term=forum729121&amp;utm_referrer=https%3A%2F%2Fyandex.ru#h2259 " xr:uid="{67BFC85F-F916-4B12-A516-2A774D8747DC}"/>
    <hyperlink ref="F427" r:id="rId45" xr:uid="{1CA4FA7E-47F1-4239-8085-B851D1EBD224}"/>
    <hyperlink ref="F340" r:id="rId46" xr:uid="{B8402332-FFD3-4B6F-82B1-81DED94086E5}"/>
    <hyperlink ref="F194" r:id="rId47" xr:uid="{800BD1CA-0353-4227-8244-564DAB476A6F}"/>
    <hyperlink ref="F201" r:id="rId48" xr:uid="{09E4CB5A-6102-4B28-8431-4047C5C06979}"/>
    <hyperlink ref="F265" r:id="rId49" xr:uid="{B980799E-CF89-4232-8346-759D00B209A6}"/>
  </hyperlinks>
  <pageMargins left="0.7" right="0.7" top="0.75" bottom="0.75" header="0.3" footer="0.3"/>
  <pageSetup paperSize="9" orientation="portrait" r:id="rId50"/>
  <legacy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4499-9D69-4C96-B94E-629E64E49981}">
  <dimension ref="A1:AW585"/>
  <sheetViews>
    <sheetView zoomScale="65" zoomScaleNormal="70" workbookViewId="0">
      <selection activeCell="O85" sqref="O85"/>
    </sheetView>
  </sheetViews>
  <sheetFormatPr defaultRowHeight="14.25" x14ac:dyDescent="0.45"/>
  <cols>
    <col min="1" max="1" width="38" style="5" customWidth="1"/>
    <col min="2" max="2" width="24.9296875" customWidth="1"/>
    <col min="3" max="3" width="26" customWidth="1"/>
    <col min="4" max="4" width="25.3984375" style="2" customWidth="1"/>
    <col min="7" max="8" width="10" bestFit="1" customWidth="1"/>
    <col min="9" max="9" width="16.59765625" bestFit="1" customWidth="1"/>
    <col min="14" max="14" width="9.6640625" bestFit="1" customWidth="1"/>
    <col min="15" max="15" width="13.53125" bestFit="1" customWidth="1"/>
    <col min="16" max="16" width="10" bestFit="1" customWidth="1"/>
    <col min="17" max="17" width="10.265625" bestFit="1" customWidth="1"/>
    <col min="18" max="18" width="10.3984375" bestFit="1" customWidth="1"/>
    <col min="19" max="19" width="10" bestFit="1" customWidth="1"/>
    <col min="20" max="20" width="10.46484375" bestFit="1" customWidth="1"/>
    <col min="21" max="21" width="10.6640625" bestFit="1" customWidth="1"/>
    <col min="22" max="22" width="10.59765625" bestFit="1" customWidth="1"/>
    <col min="24" max="24" width="9.9296875" bestFit="1" customWidth="1"/>
    <col min="25" max="25" width="9.73046875" bestFit="1" customWidth="1"/>
    <col min="26" max="26" width="10.06640625" bestFit="1" customWidth="1"/>
    <col min="27" max="27" width="10.1328125" bestFit="1" customWidth="1"/>
    <col min="28" max="28" width="10" bestFit="1" customWidth="1"/>
    <col min="29" max="29" width="10.3984375" bestFit="1" customWidth="1"/>
    <col min="30" max="30" width="10.53125" bestFit="1" customWidth="1"/>
    <col min="31" max="31" width="10.1328125" bestFit="1" customWidth="1"/>
    <col min="32" max="32" width="9.06640625" style="238"/>
    <col min="37" max="39" width="12.19921875" bestFit="1" customWidth="1"/>
    <col min="46" max="46" width="10.1328125" bestFit="1" customWidth="1"/>
    <col min="47" max="47" width="12.19921875" bestFit="1" customWidth="1"/>
    <col min="49" max="49" width="12.19921875" bestFit="1" customWidth="1"/>
  </cols>
  <sheetData>
    <row r="1" spans="1:49" x14ac:dyDescent="0.45">
      <c r="A1" s="198" t="s">
        <v>1759</v>
      </c>
      <c r="B1" s="223" t="s">
        <v>1884</v>
      </c>
      <c r="C1" s="223" t="s">
        <v>1885</v>
      </c>
      <c r="D1" s="224" t="s">
        <v>1886</v>
      </c>
      <c r="E1" s="223" t="s">
        <v>1887</v>
      </c>
      <c r="F1" s="223" t="s">
        <v>1890</v>
      </c>
      <c r="G1" s="223" t="s">
        <v>1879</v>
      </c>
      <c r="H1" s="223" t="s">
        <v>1881</v>
      </c>
      <c r="I1" s="223" t="s">
        <v>1895</v>
      </c>
      <c r="J1" s="223" t="s">
        <v>1883</v>
      </c>
      <c r="K1" s="223" t="s">
        <v>1882</v>
      </c>
      <c r="L1" s="223" t="s">
        <v>1916</v>
      </c>
      <c r="M1" s="223" t="s">
        <v>1915</v>
      </c>
      <c r="N1" s="223" t="s">
        <v>1874</v>
      </c>
      <c r="P1" s="6" t="s">
        <v>1889</v>
      </c>
      <c r="Q1" s="6" t="s">
        <v>1918</v>
      </c>
      <c r="R1" s="6" t="s">
        <v>1919</v>
      </c>
      <c r="S1" s="6" t="s">
        <v>1920</v>
      </c>
      <c r="T1" s="6" t="s">
        <v>1921</v>
      </c>
      <c r="U1" s="6" t="s">
        <v>1922</v>
      </c>
      <c r="V1" s="6" t="s">
        <v>1923</v>
      </c>
      <c r="W1" s="6" t="s">
        <v>1924</v>
      </c>
      <c r="X1" s="6" t="s">
        <v>1925</v>
      </c>
      <c r="Y1" s="6" t="s">
        <v>1926</v>
      </c>
      <c r="Z1" s="6" t="s">
        <v>1927</v>
      </c>
      <c r="AA1" s="6" t="s">
        <v>1928</v>
      </c>
      <c r="AB1" s="6" t="s">
        <v>1917</v>
      </c>
      <c r="AC1" s="6" t="s">
        <v>1954</v>
      </c>
      <c r="AD1" s="6" t="s">
        <v>1965</v>
      </c>
      <c r="AE1" s="6" t="s">
        <v>1988</v>
      </c>
      <c r="AF1" s="239"/>
      <c r="AG1" s="6" t="s">
        <v>1882</v>
      </c>
      <c r="AH1" s="6" t="s">
        <v>1929</v>
      </c>
      <c r="AI1" s="6" t="s">
        <v>1930</v>
      </c>
      <c r="AJ1" s="6" t="s">
        <v>1931</v>
      </c>
      <c r="AK1" s="6" t="s">
        <v>1932</v>
      </c>
      <c r="AL1" s="6" t="s">
        <v>1933</v>
      </c>
      <c r="AM1" s="6" t="s">
        <v>1934</v>
      </c>
      <c r="AN1" s="6" t="s">
        <v>1935</v>
      </c>
      <c r="AO1" s="6" t="s">
        <v>1936</v>
      </c>
      <c r="AP1" s="6" t="s">
        <v>1937</v>
      </c>
      <c r="AQ1" s="6" t="s">
        <v>1938</v>
      </c>
      <c r="AR1" s="6" t="s">
        <v>1888</v>
      </c>
      <c r="AS1" s="6" t="s">
        <v>1883</v>
      </c>
      <c r="AT1" s="6" t="s">
        <v>1943</v>
      </c>
      <c r="AU1" s="6" t="s">
        <v>1964</v>
      </c>
      <c r="AV1" s="6" t="s">
        <v>1966</v>
      </c>
      <c r="AW1" s="6" t="s">
        <v>1989</v>
      </c>
    </row>
    <row r="2" spans="1:49" x14ac:dyDescent="0.45">
      <c r="A2" s="202" t="s">
        <v>0</v>
      </c>
      <c r="B2" s="225" t="str">
        <f>A2</f>
        <v>Говядина (кроме бескостного мяса), кг</v>
      </c>
      <c r="C2" s="225" t="str">
        <f>A2</f>
        <v>Говядина (кроме бескостного мяса), кг</v>
      </c>
      <c r="D2" s="226" t="str">
        <f>C2</f>
        <v>Говядина (кроме бескостного мяса), кг</v>
      </c>
      <c r="E2" s="225">
        <f>INDEX(БИПЦ_НДС!$D:$D,MATCH(Структура!A2,БИПЦ_НДС!$B:$B,0))</f>
        <v>10</v>
      </c>
      <c r="F2" s="225" t="s">
        <v>1870</v>
      </c>
      <c r="G2" s="225">
        <v>1</v>
      </c>
      <c r="H2" s="225">
        <v>1</v>
      </c>
      <c r="I2" s="225">
        <v>0</v>
      </c>
      <c r="J2" s="225">
        <f>INDEX('2026'!$C:$C,MATCH(Структура!B2,'2026'!$B:$B,0))</f>
        <v>0.63800000000000001</v>
      </c>
      <c r="K2" s="225">
        <f>INDEX('2025'!$C:$C,MATCH(Структура!C2,'2025'!$B:$B,0))</f>
        <v>0.627</v>
      </c>
      <c r="L2" s="225">
        <v>1</v>
      </c>
      <c r="M2" s="225">
        <v>1</v>
      </c>
      <c r="N2" s="227">
        <v>0</v>
      </c>
      <c r="P2">
        <f>INDEX('ИПЦ raw'!AA:AA, MATCH(Структура!$D2,'ИПЦ raw'!$A:$A,0))</f>
        <v>101.77</v>
      </c>
      <c r="Q2">
        <f>INDEX('ИПЦ raw'!AB:AB, MATCH(Структура!$D2,'ИПЦ raw'!$A:$A,0))</f>
        <v>101.57</v>
      </c>
      <c r="R2">
        <f>INDEX('ИПЦ raw'!AC:AC, MATCH(Структура!$D2,'ИПЦ raw'!$A:$A,0))</f>
        <v>102.06</v>
      </c>
      <c r="S2">
        <f>INDEX('ИПЦ raw'!AD:AD, MATCH(Структура!$D2,'ИПЦ raw'!$A:$A,0))</f>
        <v>101.45</v>
      </c>
      <c r="T2">
        <f>INDEX('ИПЦ raw'!AE:AE, MATCH(Структура!$D2,'ИПЦ raw'!$A:$A,0))</f>
        <v>100.69</v>
      </c>
      <c r="U2">
        <f>INDEX('ИПЦ raw'!AF:AF, MATCH(Структура!$D2,'ИПЦ raw'!$A:$A,0))</f>
        <v>100.66</v>
      </c>
      <c r="V2">
        <f>INDEX('ИПЦ raw'!AG:AG, MATCH(Структура!$D2,'ИПЦ raw'!$A:$A,0))</f>
        <v>100.5</v>
      </c>
      <c r="W2">
        <f>INDEX('ИПЦ raw'!AH:AH, MATCH(Структура!$D2,'ИПЦ raw'!$A:$A,0))</f>
        <v>100.54</v>
      </c>
      <c r="X2">
        <f>INDEX('ИПЦ raw'!AI:AI, MATCH(Структура!$D2,'ИПЦ raw'!$A:$A,0))</f>
        <v>101.34</v>
      </c>
      <c r="Y2">
        <f>INDEX('ИПЦ raw'!AJ:AJ, MATCH(Структура!$D2,'ИПЦ raw'!$A:$A,0))</f>
        <v>100.79</v>
      </c>
      <c r="Z2">
        <f>INDEX('ИПЦ raw'!AK:AK, MATCH(Структура!$D2,'ИПЦ raw'!$A:$A,0))</f>
        <v>100.64</v>
      </c>
      <c r="AA2">
        <f>INDEX('ИПЦ raw'!AL:AL, MATCH(Структура!$D2,'ИПЦ raw'!$A:$A,0))</f>
        <v>100.96</v>
      </c>
      <c r="AB2">
        <f>INDEX('ИПЦ raw'!AM:AM, MATCH(Структура!$D2,'ИПЦ raw'!$A:$A,0))</f>
        <v>102.13</v>
      </c>
      <c r="AC2">
        <f>INDEX('ИПЦ raw'!AN:AN, MATCH(Структура!$D2,'ИПЦ raw'!$A:$A,0))</f>
        <v>101.9</v>
      </c>
      <c r="AD2">
        <f>INDEX('ИПЦ raw'!AO:AO, MATCH(Структура!$D2,'ИПЦ raw'!$A:$A,0))</f>
        <v>102.33</v>
      </c>
      <c r="AE2">
        <f>INDEX('ИПЦ raw'!AP:AP, MATCH(Структура!$D2,'ИПЦ raw'!$A:$A,0))</f>
        <v>100.91</v>
      </c>
      <c r="AG2">
        <f>INDEX('2025'!$C:$C,MATCH(Структура!C2,'2025'!$B:$B,0))</f>
        <v>0.627</v>
      </c>
      <c r="AH2">
        <f t="shared" ref="AH2:AR2" si="0">AG2*P2/100</f>
        <v>0.6380979</v>
      </c>
      <c r="AI2">
        <f t="shared" si="0"/>
        <v>0.64811603702999987</v>
      </c>
      <c r="AJ2">
        <f t="shared" si="0"/>
        <v>0.66146722739281782</v>
      </c>
      <c r="AK2">
        <f t="shared" si="0"/>
        <v>0.67105850219001373</v>
      </c>
      <c r="AL2">
        <f t="shared" si="0"/>
        <v>0.6756888058551247</v>
      </c>
      <c r="AM2">
        <f t="shared" si="0"/>
        <v>0.68014835197376855</v>
      </c>
      <c r="AN2">
        <f t="shared" si="0"/>
        <v>0.68354909373363737</v>
      </c>
      <c r="AO2">
        <f t="shared" si="0"/>
        <v>0.687240258839799</v>
      </c>
      <c r="AP2">
        <f t="shared" si="0"/>
        <v>0.69644927830825243</v>
      </c>
      <c r="AQ2">
        <f t="shared" si="0"/>
        <v>0.70195122760688766</v>
      </c>
      <c r="AR2">
        <f t="shared" si="0"/>
        <v>0.70644371546357176</v>
      </c>
      <c r="AS2">
        <f>J2</f>
        <v>0.63800000000000001</v>
      </c>
      <c r="AT2">
        <f t="shared" ref="AT2:AT65" si="1">AS2*AB2/100</f>
        <v>0.65158939999999999</v>
      </c>
      <c r="AU2">
        <f t="shared" ref="AU2:AU33" si="2">AT2*AC2/100</f>
        <v>0.66396959859999993</v>
      </c>
      <c r="AV2">
        <f t="shared" ref="AV2:AV33" si="3">AU2*AD2/100</f>
        <v>0.67944009024737995</v>
      </c>
      <c r="AW2">
        <f t="shared" ref="AW2:AW33" si="4">AV2*AE2/100</f>
        <v>0.68562299506863111</v>
      </c>
    </row>
    <row r="3" spans="1:49" x14ac:dyDescent="0.45">
      <c r="A3" s="202" t="s">
        <v>1</v>
      </c>
      <c r="B3" s="225" t="str">
        <f t="shared" ref="B3:B66" si="5">A3</f>
        <v>Говядина бескостная, кг</v>
      </c>
      <c r="C3" s="225" t="str">
        <f t="shared" ref="C3:C66" si="6">A3</f>
        <v>Говядина бескостная, кг</v>
      </c>
      <c r="D3" s="226" t="str">
        <f t="shared" ref="D3:D66" si="7">C3</f>
        <v>Говядина бескостная, кг</v>
      </c>
      <c r="E3" s="225">
        <f>INDEX(БИПЦ_НДС!$D:$D,MATCH(Структура!A3,БИПЦ_НДС!$B:$B,0))</f>
        <v>10</v>
      </c>
      <c r="F3" s="225" t="s">
        <v>1870</v>
      </c>
      <c r="G3" s="225">
        <v>1</v>
      </c>
      <c r="H3" s="225">
        <v>1</v>
      </c>
      <c r="I3" s="225">
        <v>0</v>
      </c>
      <c r="J3" s="225">
        <f>INDEX('2026'!$C:$C,MATCH(Структура!B3,'2026'!$B:$B,0))</f>
        <v>0.42899999999999999</v>
      </c>
      <c r="K3" s="225">
        <f>INDEX('2025'!$C:$C,MATCH(Структура!C3,'2025'!$B:$B,0))</f>
        <v>0.39600000000000002</v>
      </c>
      <c r="L3" s="225">
        <v>1</v>
      </c>
      <c r="M3" s="225">
        <v>1</v>
      </c>
      <c r="N3" s="225">
        <f>INDEX(MoM!B:B,MATCH(Структура!A3,MoM!J:J,0))</f>
        <v>1</v>
      </c>
      <c r="P3">
        <f>INDEX('ИПЦ raw'!AA:AA, MATCH(Структура!$D3,'ИПЦ raw'!$A:$A,0))</f>
        <v>101.49</v>
      </c>
      <c r="Q3">
        <f>INDEX('ИПЦ raw'!AB:AB, MATCH(Структура!$D3,'ИПЦ raw'!$A:$A,0))</f>
        <v>101.77</v>
      </c>
      <c r="R3">
        <f>INDEX('ИПЦ raw'!AC:AC, MATCH(Структура!$D3,'ИПЦ raw'!$A:$A,0))</f>
        <v>101.99</v>
      </c>
      <c r="S3">
        <f>INDEX('ИПЦ raw'!AD:AD, MATCH(Структура!$D3,'ИПЦ raw'!$A:$A,0))</f>
        <v>101.01</v>
      </c>
      <c r="T3">
        <f>INDEX('ИПЦ raw'!AE:AE, MATCH(Структура!$D3,'ИПЦ raw'!$A:$A,0))</f>
        <v>101.27</v>
      </c>
      <c r="U3">
        <f>INDEX('ИПЦ raw'!AF:AF, MATCH(Структура!$D3,'ИПЦ raw'!$A:$A,0))</f>
        <v>100.66</v>
      </c>
      <c r="V3">
        <f>INDEX('ИПЦ raw'!AG:AG, MATCH(Структура!$D3,'ИПЦ raw'!$A:$A,0))</f>
        <v>100.54</v>
      </c>
      <c r="W3">
        <f>INDEX('ИПЦ raw'!AH:AH, MATCH(Структура!$D3,'ИПЦ raw'!$A:$A,0))</f>
        <v>100.45</v>
      </c>
      <c r="X3">
        <f>INDEX('ИПЦ raw'!AI:AI, MATCH(Структура!$D3,'ИПЦ raw'!$A:$A,0))</f>
        <v>100.76</v>
      </c>
      <c r="Y3">
        <f>INDEX('ИПЦ raw'!AJ:AJ, MATCH(Структура!$D3,'ИПЦ raw'!$A:$A,0))</f>
        <v>100.53</v>
      </c>
      <c r="Z3">
        <f>INDEX('ИПЦ raw'!AK:AK, MATCH(Структура!$D3,'ИПЦ raw'!$A:$A,0))</f>
        <v>100.37</v>
      </c>
      <c r="AA3">
        <f>INDEX('ИПЦ raw'!AL:AL, MATCH(Структура!$D3,'ИПЦ raw'!$A:$A,0))</f>
        <v>100.72</v>
      </c>
      <c r="AB3">
        <f>INDEX('ИПЦ raw'!AM:AM, MATCH(Структура!$D3,'ИПЦ raw'!$A:$A,0))</f>
        <v>101.47</v>
      </c>
      <c r="AC3">
        <f>INDEX('ИПЦ raw'!AN:AN, MATCH(Структура!$D3,'ИПЦ raw'!$A:$A,0))</f>
        <v>101.56</v>
      </c>
      <c r="AD3">
        <f>INDEX('ИПЦ raw'!AO:AO, MATCH(Структура!$D3,'ИПЦ raw'!$A:$A,0))</f>
        <v>101.05</v>
      </c>
      <c r="AE3">
        <f>INDEX('ИПЦ raw'!AP:AP, MATCH(Структура!$D3,'ИПЦ raw'!$A:$A,0))</f>
        <v>101.05</v>
      </c>
      <c r="AG3">
        <f>INDEX('2025'!$C:$C,MATCH(Структура!C3,'2025'!$B:$B,0))</f>
        <v>0.39600000000000002</v>
      </c>
      <c r="AH3">
        <f t="shared" ref="AH3:AH66" si="8">AG3*P3/100</f>
        <v>0.40190040000000005</v>
      </c>
      <c r="AI3">
        <f t="shared" ref="AI3:AI66" si="9">AH3*Q3/100</f>
        <v>0.40901403708000006</v>
      </c>
      <c r="AJ3">
        <f t="shared" ref="AJ3:AJ66" si="10">AI3*R3/100</f>
        <v>0.417153416417892</v>
      </c>
      <c r="AK3">
        <f t="shared" ref="AK3:AK66" si="11">AJ3*S3/100</f>
        <v>0.42136666592371269</v>
      </c>
      <c r="AL3">
        <f t="shared" ref="AL3:AL66" si="12">AK3*T3/100</f>
        <v>0.42671802258094382</v>
      </c>
      <c r="AM3">
        <f t="shared" ref="AM3:AM66" si="13">AL3*U3/100</f>
        <v>0.42953436152997804</v>
      </c>
      <c r="AN3">
        <f t="shared" ref="AN3:AN66" si="14">AM3*V3/100</f>
        <v>0.43185384708223995</v>
      </c>
      <c r="AO3">
        <f t="shared" ref="AO3:AO66" si="15">AN3*W3/100</f>
        <v>0.43379718939411005</v>
      </c>
      <c r="AP3">
        <f t="shared" ref="AP3:AP66" si="16">AO3*X3/100</f>
        <v>0.43709404803350532</v>
      </c>
      <c r="AQ3">
        <f t="shared" ref="AQ3:AQ66" si="17">AP3*Y3/100</f>
        <v>0.43941064648808292</v>
      </c>
      <c r="AR3">
        <f t="shared" ref="AR3:AR18" si="18">AQ3*Z3/100</f>
        <v>0.44103646588008888</v>
      </c>
      <c r="AS3">
        <f t="shared" ref="AS3:AS66" si="19">J3</f>
        <v>0.42899999999999999</v>
      </c>
      <c r="AT3">
        <f t="shared" si="1"/>
        <v>0.43530630000000003</v>
      </c>
      <c r="AU3">
        <f t="shared" si="2"/>
        <v>0.44209707828000006</v>
      </c>
      <c r="AV3">
        <f t="shared" si="3"/>
        <v>0.44673909760194008</v>
      </c>
      <c r="AW3">
        <f t="shared" si="4"/>
        <v>0.45142985812676045</v>
      </c>
    </row>
    <row r="4" spans="1:49" x14ac:dyDescent="0.45">
      <c r="A4" s="202" t="s">
        <v>2</v>
      </c>
      <c r="B4" s="225" t="str">
        <f t="shared" si="5"/>
        <v>Свинина (кроме бескостного мяса), кг</v>
      </c>
      <c r="C4" s="225" t="str">
        <f t="shared" si="6"/>
        <v>Свинина (кроме бескостного мяса), кг</v>
      </c>
      <c r="D4" s="226" t="str">
        <f t="shared" si="7"/>
        <v>Свинина (кроме бескостного мяса), кг</v>
      </c>
      <c r="E4" s="225">
        <f>INDEX(БИПЦ_НДС!$D:$D,MATCH(Структура!A4,БИПЦ_НДС!$B:$B,0))</f>
        <v>10</v>
      </c>
      <c r="F4" s="225" t="s">
        <v>1870</v>
      </c>
      <c r="G4" s="225">
        <v>1</v>
      </c>
      <c r="H4" s="225">
        <v>1</v>
      </c>
      <c r="I4" s="225">
        <v>0</v>
      </c>
      <c r="J4" s="225">
        <f>INDEX('2026'!$C:$C,MATCH(Структура!B4,'2026'!$B:$B,0))</f>
        <v>0.68400000000000005</v>
      </c>
      <c r="K4" s="225">
        <f>INDEX('2025'!$C:$C,MATCH(Структура!C4,'2025'!$B:$B,0))</f>
        <v>0.72599999999999998</v>
      </c>
      <c r="L4" s="225">
        <v>1</v>
      </c>
      <c r="M4" s="225">
        <v>1</v>
      </c>
      <c r="N4" s="225">
        <f>INDEX(MoM!B:B,MATCH(Структура!A4,MoM!J:J,0))</f>
        <v>1</v>
      </c>
      <c r="P4">
        <f>INDEX('ИПЦ raw'!AA:AA, MATCH(Структура!$D4,'ИПЦ raw'!$A:$A,0))</f>
        <v>101</v>
      </c>
      <c r="Q4">
        <f>INDEX('ИПЦ raw'!AB:AB, MATCH(Структура!$D4,'ИПЦ raw'!$A:$A,0))</f>
        <v>100.06</v>
      </c>
      <c r="R4">
        <f>INDEX('ИПЦ raw'!AC:AC, MATCH(Структура!$D4,'ИПЦ raw'!$A:$A,0))</f>
        <v>100.5</v>
      </c>
      <c r="S4">
        <f>INDEX('ИПЦ raw'!AD:AD, MATCH(Структура!$D4,'ИПЦ raw'!$A:$A,0))</f>
        <v>101.27</v>
      </c>
      <c r="T4">
        <f>INDEX('ИПЦ raw'!AE:AE, MATCH(Структура!$D4,'ИПЦ raw'!$A:$A,0))</f>
        <v>101.63</v>
      </c>
      <c r="U4">
        <f>INDEX('ИПЦ raw'!AF:AF, MATCH(Структура!$D4,'ИПЦ raw'!$A:$A,0))</f>
        <v>100.52</v>
      </c>
      <c r="V4">
        <f>INDEX('ИПЦ raw'!AG:AG, MATCH(Структура!$D4,'ИПЦ raw'!$A:$A,0))</f>
        <v>101.27</v>
      </c>
      <c r="W4">
        <f>INDEX('ИПЦ raw'!AH:AH, MATCH(Структура!$D4,'ИПЦ raw'!$A:$A,0))</f>
        <v>101.77</v>
      </c>
      <c r="X4">
        <f>INDEX('ИПЦ raw'!AI:AI, MATCH(Структура!$D4,'ИПЦ raw'!$A:$A,0))</f>
        <v>100.95</v>
      </c>
      <c r="Y4">
        <f>INDEX('ИПЦ raw'!AJ:AJ, MATCH(Структура!$D4,'ИПЦ raw'!$A:$A,0))</f>
        <v>100.28</v>
      </c>
      <c r="Z4">
        <f>INDEX('ИПЦ raw'!AK:AK, MATCH(Структура!$D4,'ИПЦ raw'!$A:$A,0))</f>
        <v>99.93</v>
      </c>
      <c r="AA4">
        <f>INDEX('ИПЦ raw'!AL:AL, MATCH(Структура!$D4,'ИПЦ raw'!$A:$A,0))</f>
        <v>98.96</v>
      </c>
      <c r="AB4">
        <f>INDEX('ИПЦ raw'!AM:AM, MATCH(Структура!$D4,'ИПЦ raw'!$A:$A,0))</f>
        <v>100.72</v>
      </c>
      <c r="AC4">
        <f>INDEX('ИПЦ raw'!AN:AN, MATCH(Структура!$D4,'ИПЦ raw'!$A:$A,0))</f>
        <v>98.67</v>
      </c>
      <c r="AD4">
        <f>INDEX('ИПЦ raw'!AO:AO, MATCH(Структура!$D4,'ИПЦ raw'!$A:$A,0))</f>
        <v>100.15</v>
      </c>
      <c r="AE4">
        <f>INDEX('ИПЦ raw'!AP:AP, MATCH(Структура!$D4,'ИПЦ raw'!$A:$A,0))</f>
        <v>100.89</v>
      </c>
      <c r="AG4">
        <f>INDEX('2025'!$C:$C,MATCH(Структура!C4,'2025'!$B:$B,0))</f>
        <v>0.72599999999999998</v>
      </c>
      <c r="AH4">
        <f t="shared" si="8"/>
        <v>0.73325999999999991</v>
      </c>
      <c r="AI4">
        <f t="shared" si="9"/>
        <v>0.73369995599999993</v>
      </c>
      <c r="AJ4">
        <f t="shared" si="10"/>
        <v>0.73736845577999988</v>
      </c>
      <c r="AK4">
        <f t="shared" si="11"/>
        <v>0.74673303516840595</v>
      </c>
      <c r="AL4">
        <f t="shared" si="12"/>
        <v>0.75890478364165093</v>
      </c>
      <c r="AM4">
        <f t="shared" si="13"/>
        <v>0.76285108851658745</v>
      </c>
      <c r="AN4">
        <f t="shared" si="14"/>
        <v>0.772539297340748</v>
      </c>
      <c r="AO4">
        <f t="shared" si="15"/>
        <v>0.78621324290367922</v>
      </c>
      <c r="AP4">
        <f t="shared" si="16"/>
        <v>0.79368226871126424</v>
      </c>
      <c r="AQ4">
        <f t="shared" si="17"/>
        <v>0.79590457906365575</v>
      </c>
      <c r="AR4">
        <f t="shared" si="18"/>
        <v>0.79534744585831119</v>
      </c>
      <c r="AS4">
        <f t="shared" si="19"/>
        <v>0.68400000000000005</v>
      </c>
      <c r="AT4">
        <f t="shared" si="1"/>
        <v>0.68892480000000011</v>
      </c>
      <c r="AU4">
        <f t="shared" si="2"/>
        <v>0.67976210016000005</v>
      </c>
      <c r="AV4">
        <f t="shared" si="3"/>
        <v>0.68078174331024</v>
      </c>
      <c r="AW4">
        <f t="shared" si="4"/>
        <v>0.68684070082570114</v>
      </c>
    </row>
    <row r="5" spans="1:49" x14ac:dyDescent="0.45">
      <c r="A5" s="202" t="s">
        <v>3</v>
      </c>
      <c r="B5" s="225" t="str">
        <f t="shared" si="5"/>
        <v>Свинина бескостная, кг</v>
      </c>
      <c r="C5" s="225" t="str">
        <f t="shared" si="6"/>
        <v>Свинина бескостная, кг</v>
      </c>
      <c r="D5" s="226" t="str">
        <f t="shared" si="7"/>
        <v>Свинина бескостная, кг</v>
      </c>
      <c r="E5" s="225">
        <f>INDEX(БИПЦ_НДС!$D:$D,MATCH(Структура!A5,БИПЦ_НДС!$B:$B,0))</f>
        <v>10</v>
      </c>
      <c r="F5" s="225" t="s">
        <v>1870</v>
      </c>
      <c r="G5" s="225">
        <v>1</v>
      </c>
      <c r="H5" s="225">
        <v>1</v>
      </c>
      <c r="I5" s="225">
        <v>0</v>
      </c>
      <c r="J5" s="225">
        <f>INDEX('2026'!$C:$C,MATCH(Структура!B5,'2026'!$B:$B,0))</f>
        <v>0.71299999999999997</v>
      </c>
      <c r="K5" s="225">
        <f>INDEX('2025'!$C:$C,MATCH(Структура!C5,'2025'!$B:$B,0))</f>
        <v>0.71399999999999997</v>
      </c>
      <c r="L5" s="225">
        <v>1</v>
      </c>
      <c r="M5" s="225">
        <v>1</v>
      </c>
      <c r="N5" s="225">
        <f>INDEX(MoM!B:B,MATCH(Структура!A5,MoM!J:J,0))</f>
        <v>1</v>
      </c>
      <c r="P5">
        <f>INDEX('ИПЦ raw'!AA:AA, MATCH(Структура!$D5,'ИПЦ raw'!$A:$A,0))</f>
        <v>100.25</v>
      </c>
      <c r="Q5">
        <f>INDEX('ИПЦ raw'!AB:AB, MATCH(Структура!$D5,'ИПЦ raw'!$A:$A,0))</f>
        <v>99.66</v>
      </c>
      <c r="R5">
        <f>INDEX('ИПЦ raw'!AC:AC, MATCH(Структура!$D5,'ИПЦ raw'!$A:$A,0))</f>
        <v>100.2</v>
      </c>
      <c r="S5">
        <f>INDEX('ИПЦ raw'!AD:AD, MATCH(Структура!$D5,'ИПЦ raw'!$A:$A,0))</f>
        <v>100.99</v>
      </c>
      <c r="T5">
        <f>INDEX('ИПЦ raw'!AE:AE, MATCH(Структура!$D5,'ИПЦ raw'!$A:$A,0))</f>
        <v>102.09</v>
      </c>
      <c r="U5">
        <f>INDEX('ИПЦ raw'!AF:AF, MATCH(Структура!$D5,'ИПЦ raw'!$A:$A,0))</f>
        <v>100.29</v>
      </c>
      <c r="V5">
        <f>INDEX('ИПЦ raw'!AG:AG, MATCH(Структура!$D5,'ИПЦ raw'!$A:$A,0))</f>
        <v>101.45</v>
      </c>
      <c r="W5">
        <f>INDEX('ИПЦ raw'!AH:AH, MATCH(Структура!$D5,'ИПЦ raw'!$A:$A,0))</f>
        <v>102.15</v>
      </c>
      <c r="X5">
        <f>INDEX('ИПЦ raw'!AI:AI, MATCH(Структура!$D5,'ИПЦ raw'!$A:$A,0))</f>
        <v>100.99</v>
      </c>
      <c r="Y5">
        <f>INDEX('ИПЦ raw'!AJ:AJ, MATCH(Структура!$D5,'ИПЦ raw'!$A:$A,0))</f>
        <v>100.11</v>
      </c>
      <c r="Z5">
        <f>INDEX('ИПЦ raw'!AK:AK, MATCH(Структура!$D5,'ИПЦ raw'!$A:$A,0))</f>
        <v>99.53</v>
      </c>
      <c r="AA5">
        <f>INDEX('ИПЦ raw'!AL:AL, MATCH(Структура!$D5,'ИПЦ raw'!$A:$A,0))</f>
        <v>98.75</v>
      </c>
      <c r="AB5">
        <f>INDEX('ИПЦ raw'!AM:AM, MATCH(Структура!$D5,'ИПЦ raw'!$A:$A,0))</f>
        <v>100.32</v>
      </c>
      <c r="AC5">
        <f>INDEX('ИПЦ raw'!AN:AN, MATCH(Структура!$D5,'ИПЦ raw'!$A:$A,0))</f>
        <v>98.17</v>
      </c>
      <c r="AD5">
        <f>INDEX('ИПЦ raw'!AO:AO, MATCH(Структура!$D5,'ИПЦ raw'!$A:$A,0))</f>
        <v>99.28</v>
      </c>
      <c r="AE5">
        <f>INDEX('ИПЦ raw'!AP:AP, MATCH(Структура!$D5,'ИПЦ raw'!$A:$A,0))</f>
        <v>100.18</v>
      </c>
      <c r="AG5">
        <f>INDEX('2025'!$C:$C,MATCH(Структура!C5,'2025'!$B:$B,0))</f>
        <v>0.71399999999999997</v>
      </c>
      <c r="AH5">
        <f t="shared" si="8"/>
        <v>0.71578499999999989</v>
      </c>
      <c r="AI5">
        <f t="shared" si="9"/>
        <v>0.71335133099999992</v>
      </c>
      <c r="AJ5">
        <f t="shared" si="10"/>
        <v>0.71477803366199988</v>
      </c>
      <c r="AK5">
        <f t="shared" si="11"/>
        <v>0.72185433619525374</v>
      </c>
      <c r="AL5">
        <f t="shared" si="12"/>
        <v>0.73694109182173462</v>
      </c>
      <c r="AM5">
        <f t="shared" si="13"/>
        <v>0.73907822098801779</v>
      </c>
      <c r="AN5">
        <f t="shared" si="14"/>
        <v>0.74979485519234401</v>
      </c>
      <c r="AO5">
        <f t="shared" si="15"/>
        <v>0.76591544457897942</v>
      </c>
      <c r="AP5">
        <f t="shared" si="16"/>
        <v>0.77349800748031128</v>
      </c>
      <c r="AQ5">
        <f t="shared" si="17"/>
        <v>0.77434885528853969</v>
      </c>
      <c r="AR5">
        <f t="shared" si="18"/>
        <v>0.77070941566868356</v>
      </c>
      <c r="AS5">
        <f t="shared" si="19"/>
        <v>0.71299999999999997</v>
      </c>
      <c r="AT5">
        <f t="shared" si="1"/>
        <v>0.71528159999999985</v>
      </c>
      <c r="AU5">
        <f t="shared" si="2"/>
        <v>0.70219194671999985</v>
      </c>
      <c r="AV5">
        <f t="shared" si="3"/>
        <v>0.69713616470361583</v>
      </c>
      <c r="AW5">
        <f t="shared" si="4"/>
        <v>0.6983910098000824</v>
      </c>
    </row>
    <row r="6" spans="1:49" x14ac:dyDescent="0.45">
      <c r="A6" s="202" t="s">
        <v>4</v>
      </c>
      <c r="B6" s="225" t="str">
        <f t="shared" si="5"/>
        <v>Баранина (кроме бескостного мяса), кг</v>
      </c>
      <c r="C6" s="225" t="str">
        <f t="shared" si="6"/>
        <v>Баранина (кроме бескостного мяса), кг</v>
      </c>
      <c r="D6" s="226" t="str">
        <f t="shared" si="7"/>
        <v>Баранина (кроме бескостного мяса), кг</v>
      </c>
      <c r="E6" s="225">
        <f>INDEX(БИПЦ_НДС!$D:$D,MATCH(Структура!A6,БИПЦ_НДС!$B:$B,0))</f>
        <v>10</v>
      </c>
      <c r="F6" s="225" t="s">
        <v>1870</v>
      </c>
      <c r="G6" s="225">
        <v>1</v>
      </c>
      <c r="H6" s="225">
        <v>1</v>
      </c>
      <c r="I6" s="225">
        <v>0</v>
      </c>
      <c r="J6" s="225">
        <f>INDEX('2026'!$C:$C,MATCH(Структура!B6,'2026'!$B:$B,0))</f>
        <v>0.14799999999999999</v>
      </c>
      <c r="K6" s="225">
        <f>INDEX('2025'!$C:$C,MATCH(Структура!C6,'2025'!$B:$B,0))</f>
        <v>0.14499999999999999</v>
      </c>
      <c r="L6" s="225">
        <v>1</v>
      </c>
      <c r="M6" s="225">
        <v>1</v>
      </c>
      <c r="N6" s="225">
        <f>INDEX(MoM!B:B,MATCH(Структура!A6,MoM!J:J,0))</f>
        <v>1</v>
      </c>
      <c r="P6">
        <f>INDEX('ИПЦ raw'!AA:AA, MATCH(Структура!$D6,'ИПЦ raw'!$A:$A,0))</f>
        <v>100.21</v>
      </c>
      <c r="Q6">
        <f>INDEX('ИПЦ raw'!AB:AB, MATCH(Структура!$D6,'ИПЦ raw'!$A:$A,0))</f>
        <v>100.84</v>
      </c>
      <c r="R6">
        <f>INDEX('ИПЦ raw'!AC:AC, MATCH(Структура!$D6,'ИПЦ raw'!$A:$A,0))</f>
        <v>100.38</v>
      </c>
      <c r="S6">
        <f>INDEX('ИПЦ raw'!AD:AD, MATCH(Структура!$D6,'ИПЦ raw'!$A:$A,0))</f>
        <v>98.69</v>
      </c>
      <c r="T6">
        <f>INDEX('ИПЦ raw'!AE:AE, MATCH(Структура!$D6,'ИПЦ raw'!$A:$A,0))</f>
        <v>100.74</v>
      </c>
      <c r="U6">
        <f>INDEX('ИПЦ raw'!AF:AF, MATCH(Структура!$D6,'ИПЦ raw'!$A:$A,0))</f>
        <v>99.66</v>
      </c>
      <c r="V6">
        <f>INDEX('ИПЦ raw'!AG:AG, MATCH(Структура!$D6,'ИПЦ raw'!$A:$A,0))</f>
        <v>99.93</v>
      </c>
      <c r="W6">
        <f>INDEX('ИПЦ raw'!AH:AH, MATCH(Структура!$D6,'ИПЦ raw'!$A:$A,0))</f>
        <v>100.45</v>
      </c>
      <c r="X6">
        <f>INDEX('ИПЦ raw'!AI:AI, MATCH(Структура!$D6,'ИПЦ raw'!$A:$A,0))</f>
        <v>99.72</v>
      </c>
      <c r="Y6">
        <f>INDEX('ИПЦ raw'!AJ:AJ, MATCH(Структура!$D6,'ИПЦ raw'!$A:$A,0))</f>
        <v>100.01</v>
      </c>
      <c r="Z6">
        <f>INDEX('ИПЦ raw'!AK:AK, MATCH(Структура!$D6,'ИПЦ raw'!$A:$A,0))</f>
        <v>98.54</v>
      </c>
      <c r="AA6">
        <f>INDEX('ИПЦ raw'!AL:AL, MATCH(Структура!$D6,'ИПЦ raw'!$A:$A,0))</f>
        <v>100.32</v>
      </c>
      <c r="AB6">
        <f>INDEX('ИПЦ raw'!AM:AM, MATCH(Структура!$D6,'ИПЦ raw'!$A:$A,0))</f>
        <v>100.44</v>
      </c>
      <c r="AC6">
        <f>INDEX('ИПЦ raw'!AN:AN, MATCH(Структура!$D6,'ИПЦ raw'!$A:$A,0))</f>
        <v>102.05</v>
      </c>
      <c r="AD6">
        <f>INDEX('ИПЦ raw'!AO:AO, MATCH(Структура!$D6,'ИПЦ raw'!$A:$A,0))</f>
        <v>100.69</v>
      </c>
      <c r="AE6">
        <f>INDEX('ИПЦ raw'!AP:AP, MATCH(Структура!$D6,'ИПЦ raw'!$A:$A,0))</f>
        <v>100.69</v>
      </c>
      <c r="AG6">
        <f>INDEX('2025'!$C:$C,MATCH(Структура!C6,'2025'!$B:$B,0))</f>
        <v>0.14499999999999999</v>
      </c>
      <c r="AH6">
        <f t="shared" si="8"/>
        <v>0.14530449999999998</v>
      </c>
      <c r="AI6">
        <f t="shared" si="9"/>
        <v>0.1465250578</v>
      </c>
      <c r="AJ6">
        <f t="shared" si="10"/>
        <v>0.14708185301964</v>
      </c>
      <c r="AK6">
        <f t="shared" si="11"/>
        <v>0.14515508074508271</v>
      </c>
      <c r="AL6">
        <f t="shared" si="12"/>
        <v>0.1462292283425963</v>
      </c>
      <c r="AM6">
        <f t="shared" si="13"/>
        <v>0.14573204896623149</v>
      </c>
      <c r="AN6">
        <f t="shared" si="14"/>
        <v>0.14563003653195514</v>
      </c>
      <c r="AO6">
        <f t="shared" si="15"/>
        <v>0.14628537169634895</v>
      </c>
      <c r="AP6">
        <f t="shared" si="16"/>
        <v>0.14587577265559917</v>
      </c>
      <c r="AQ6">
        <f t="shared" si="17"/>
        <v>0.14589036023286472</v>
      </c>
      <c r="AR6">
        <f t="shared" si="18"/>
        <v>0.1437603609734649</v>
      </c>
      <c r="AS6">
        <f t="shared" si="19"/>
        <v>0.14799999999999999</v>
      </c>
      <c r="AT6">
        <f t="shared" si="1"/>
        <v>0.14865119999999998</v>
      </c>
      <c r="AU6">
        <f t="shared" si="2"/>
        <v>0.15169854959999998</v>
      </c>
      <c r="AV6">
        <f t="shared" si="3"/>
        <v>0.15274526959223997</v>
      </c>
      <c r="AW6">
        <f t="shared" si="4"/>
        <v>0.15379921195242643</v>
      </c>
    </row>
    <row r="7" spans="1:49" x14ac:dyDescent="0.45">
      <c r="A7" s="202" t="s">
        <v>5</v>
      </c>
      <c r="B7" s="225" t="str">
        <f t="shared" si="5"/>
        <v>Куры охлажденные и мороженые, кг</v>
      </c>
      <c r="C7" s="225" t="str">
        <f t="shared" si="6"/>
        <v>Куры охлажденные и мороженые, кг</v>
      </c>
      <c r="D7" s="226" t="str">
        <f t="shared" si="7"/>
        <v>Куры охлажденные и мороженые, кг</v>
      </c>
      <c r="E7" s="225">
        <f>INDEX(БИПЦ_НДС!$D:$D,MATCH(Структура!A7,БИПЦ_НДС!$B:$B,0))</f>
        <v>10</v>
      </c>
      <c r="F7" s="225" t="s">
        <v>1870</v>
      </c>
      <c r="G7" s="225">
        <v>1</v>
      </c>
      <c r="H7" s="225">
        <v>1</v>
      </c>
      <c r="I7" s="225">
        <v>0</v>
      </c>
      <c r="J7" s="225">
        <f>INDEX('2026'!$C:$C,MATCH(Структура!B7,'2026'!$B:$B,0))</f>
        <v>0.92500000000000004</v>
      </c>
      <c r="K7" s="225">
        <f>INDEX('2025'!$C:$C,MATCH(Структура!C7,'2025'!$B:$B,0))</f>
        <v>0.96499999999999997</v>
      </c>
      <c r="L7" s="225">
        <v>1</v>
      </c>
      <c r="M7" s="225">
        <v>1</v>
      </c>
      <c r="N7" s="225">
        <f>INDEX(MoM!B:B,MATCH(Структура!A7,MoM!J:J,0))</f>
        <v>1</v>
      </c>
      <c r="P7">
        <f>INDEX('ИПЦ raw'!AA:AA, MATCH(Структура!$D7,'ИПЦ raw'!$A:$A,0))</f>
        <v>100.7</v>
      </c>
      <c r="Q7">
        <f>INDEX('ИПЦ raw'!AB:AB, MATCH(Структура!$D7,'ИПЦ raw'!$A:$A,0))</f>
        <v>98.97</v>
      </c>
      <c r="R7">
        <f>INDEX('ИПЦ raw'!AC:AC, MATCH(Структура!$D7,'ИПЦ raw'!$A:$A,0))</f>
        <v>98.35</v>
      </c>
      <c r="S7">
        <f>INDEX('ИПЦ raw'!AD:AD, MATCH(Структура!$D7,'ИПЦ raw'!$A:$A,0))</f>
        <v>97.99</v>
      </c>
      <c r="T7">
        <f>INDEX('ИПЦ raw'!AE:AE, MATCH(Структура!$D7,'ИПЦ raw'!$A:$A,0))</f>
        <v>103.95</v>
      </c>
      <c r="U7">
        <f>INDEX('ИПЦ raw'!AF:AF, MATCH(Структура!$D7,'ИПЦ raw'!$A:$A,0))</f>
        <v>101.26</v>
      </c>
      <c r="V7">
        <f>INDEX('ИПЦ raw'!AG:AG, MATCH(Структура!$D7,'ИПЦ raw'!$A:$A,0))</f>
        <v>100.13</v>
      </c>
      <c r="W7">
        <f>INDEX('ИПЦ raw'!AH:AH, MATCH(Структура!$D7,'ИПЦ raw'!$A:$A,0))</f>
        <v>100.05</v>
      </c>
      <c r="X7">
        <f>INDEX('ИПЦ raw'!AI:AI, MATCH(Структура!$D7,'ИПЦ raw'!$A:$A,0))</f>
        <v>101.56</v>
      </c>
      <c r="Y7">
        <f>INDEX('ИПЦ raw'!AJ:AJ, MATCH(Структура!$D7,'ИПЦ raw'!$A:$A,0))</f>
        <v>102.34</v>
      </c>
      <c r="Z7">
        <f>INDEX('ИПЦ raw'!AK:AK, MATCH(Структура!$D7,'ИПЦ raw'!$A:$A,0))</f>
        <v>99.77</v>
      </c>
      <c r="AA7">
        <f>INDEX('ИПЦ raw'!AL:AL, MATCH(Структура!$D7,'ИПЦ raw'!$A:$A,0))</f>
        <v>100.22</v>
      </c>
      <c r="AB7">
        <f>INDEX('ИПЦ raw'!AM:AM, MATCH(Структура!$D7,'ИПЦ raw'!$A:$A,0))</f>
        <v>99.87</v>
      </c>
      <c r="AC7">
        <f>INDEX('ИПЦ raw'!AN:AN, MATCH(Структура!$D7,'ИПЦ raw'!$A:$A,0))</f>
        <v>98.97</v>
      </c>
      <c r="AD7">
        <f>INDEX('ИПЦ raw'!AO:AO, MATCH(Структура!$D7,'ИПЦ raw'!$A:$A,0))</f>
        <v>98</v>
      </c>
      <c r="AE7">
        <f>INDEX('ИПЦ raw'!AP:AP, MATCH(Структура!$D7,'ИПЦ raw'!$A:$A,0))</f>
        <v>99.89</v>
      </c>
      <c r="AG7">
        <f>INDEX('2025'!$C:$C,MATCH(Структура!C7,'2025'!$B:$B,0))</f>
        <v>0.96499999999999997</v>
      </c>
      <c r="AH7">
        <f t="shared" si="8"/>
        <v>0.97175500000000004</v>
      </c>
      <c r="AI7">
        <f t="shared" si="9"/>
        <v>0.96174592349999999</v>
      </c>
      <c r="AJ7">
        <f t="shared" si="10"/>
        <v>0.94587711576224986</v>
      </c>
      <c r="AK7">
        <f t="shared" si="11"/>
        <v>0.92686498573542864</v>
      </c>
      <c r="AL7">
        <f t="shared" si="12"/>
        <v>0.96347615267197806</v>
      </c>
      <c r="AM7">
        <f t="shared" si="13"/>
        <v>0.97561595219564512</v>
      </c>
      <c r="AN7">
        <f t="shared" si="14"/>
        <v>0.97688425293349934</v>
      </c>
      <c r="AO7">
        <f t="shared" si="15"/>
        <v>0.97737269505996605</v>
      </c>
      <c r="AP7">
        <f t="shared" si="16"/>
        <v>0.99261970910290165</v>
      </c>
      <c r="AQ7">
        <f t="shared" si="17"/>
        <v>1.0158470102959096</v>
      </c>
      <c r="AR7">
        <f t="shared" si="18"/>
        <v>1.0135105621722291</v>
      </c>
      <c r="AS7">
        <f t="shared" si="19"/>
        <v>0.92500000000000004</v>
      </c>
      <c r="AT7">
        <f t="shared" si="1"/>
        <v>0.92379750000000016</v>
      </c>
      <c r="AU7">
        <f t="shared" si="2"/>
        <v>0.91428238575000009</v>
      </c>
      <c r="AV7">
        <f t="shared" si="3"/>
        <v>0.89599673803500013</v>
      </c>
      <c r="AW7">
        <f t="shared" si="4"/>
        <v>0.89501114162316153</v>
      </c>
    </row>
    <row r="8" spans="1:49" x14ac:dyDescent="0.45">
      <c r="A8" s="202" t="s">
        <v>6</v>
      </c>
      <c r="B8" s="225" t="str">
        <f t="shared" si="5"/>
        <v>Окорочка куриные, кг</v>
      </c>
      <c r="C8" s="225" t="str">
        <f t="shared" si="6"/>
        <v>Окорочка куриные, кг</v>
      </c>
      <c r="D8" s="226" t="str">
        <f t="shared" si="7"/>
        <v>Окорочка куриные, кг</v>
      </c>
      <c r="E8" s="225">
        <f>INDEX(БИПЦ_НДС!$D:$D,MATCH(Структура!A8,БИПЦ_НДС!$B:$B,0))</f>
        <v>10</v>
      </c>
      <c r="F8" s="225" t="s">
        <v>1870</v>
      </c>
      <c r="G8" s="225">
        <v>1</v>
      </c>
      <c r="H8" s="225">
        <v>1</v>
      </c>
      <c r="I8" s="225">
        <v>0</v>
      </c>
      <c r="J8" s="225">
        <f>INDEX('2026'!$C:$C,MATCH(Структура!B8,'2026'!$B:$B,0))</f>
        <v>0.44</v>
      </c>
      <c r="K8" s="225">
        <f>INDEX('2025'!$C:$C,MATCH(Структура!C8,'2025'!$B:$B,0))</f>
        <v>0.47399999999999998</v>
      </c>
      <c r="L8" s="225">
        <v>1</v>
      </c>
      <c r="M8" s="225">
        <v>1</v>
      </c>
      <c r="N8" s="225">
        <f>INDEX(MoM!B:B,MATCH(Структура!A8,MoM!J:J,0))</f>
        <v>1</v>
      </c>
      <c r="P8">
        <f>INDEX('ИПЦ raw'!AA:AA, MATCH(Структура!$D8,'ИПЦ raw'!$A:$A,0))</f>
        <v>100.75</v>
      </c>
      <c r="Q8">
        <f>INDEX('ИПЦ raw'!AB:AB, MATCH(Структура!$D8,'ИПЦ raw'!$A:$A,0))</f>
        <v>100.16</v>
      </c>
      <c r="R8">
        <f>INDEX('ИПЦ raw'!AC:AC, MATCH(Структура!$D8,'ИПЦ raw'!$A:$A,0))</f>
        <v>99.89</v>
      </c>
      <c r="S8">
        <f>INDEX('ИПЦ raw'!AD:AD, MATCH(Структура!$D8,'ИПЦ raw'!$A:$A,0))</f>
        <v>99.54</v>
      </c>
      <c r="T8">
        <f>INDEX('ИПЦ raw'!AE:AE, MATCH(Структура!$D8,'ИПЦ raw'!$A:$A,0))</f>
        <v>101.37</v>
      </c>
      <c r="U8">
        <f>INDEX('ИПЦ raw'!AF:AF, MATCH(Структура!$D8,'ИПЦ raw'!$A:$A,0))</f>
        <v>100.45</v>
      </c>
      <c r="V8">
        <f>INDEX('ИПЦ raw'!AG:AG, MATCH(Структура!$D8,'ИПЦ raw'!$A:$A,0))</f>
        <v>100.45</v>
      </c>
      <c r="W8">
        <f>INDEX('ИПЦ raw'!AH:AH, MATCH(Структура!$D8,'ИПЦ raw'!$A:$A,0))</f>
        <v>100.52</v>
      </c>
      <c r="X8">
        <f>INDEX('ИПЦ raw'!AI:AI, MATCH(Структура!$D8,'ИПЦ raw'!$A:$A,0))</f>
        <v>100.68</v>
      </c>
      <c r="Y8">
        <f>INDEX('ИПЦ raw'!AJ:AJ, MATCH(Структура!$D8,'ИПЦ raw'!$A:$A,0))</f>
        <v>101.39</v>
      </c>
      <c r="Z8">
        <f>INDEX('ИПЦ raw'!AK:AK, MATCH(Структура!$D8,'ИПЦ raw'!$A:$A,0))</f>
        <v>99.92</v>
      </c>
      <c r="AA8">
        <f>INDEX('ИПЦ raw'!AL:AL, MATCH(Структура!$D8,'ИПЦ raw'!$A:$A,0))</f>
        <v>100.44</v>
      </c>
      <c r="AB8">
        <f>INDEX('ИПЦ raw'!AM:AM, MATCH(Структура!$D8,'ИПЦ raw'!$A:$A,0))</f>
        <v>99.94</v>
      </c>
      <c r="AC8">
        <f>INDEX('ИПЦ raw'!AN:AN, MATCH(Структура!$D8,'ИПЦ raw'!$A:$A,0))</f>
        <v>99.2</v>
      </c>
      <c r="AD8">
        <f>INDEX('ИПЦ raw'!AO:AO, MATCH(Структура!$D8,'ИПЦ raw'!$A:$A,0))</f>
        <v>99.47</v>
      </c>
      <c r="AE8">
        <f>INDEX('ИПЦ raw'!AP:AP, MATCH(Структура!$D8,'ИПЦ raw'!$A:$A,0))</f>
        <v>100.53</v>
      </c>
      <c r="AG8">
        <f>INDEX('2025'!$C:$C,MATCH(Структура!C8,'2025'!$B:$B,0))</f>
        <v>0.47399999999999998</v>
      </c>
      <c r="AH8">
        <f t="shared" si="8"/>
        <v>0.47755499999999995</v>
      </c>
      <c r="AI8">
        <f t="shared" si="9"/>
        <v>0.47831908799999995</v>
      </c>
      <c r="AJ8">
        <f t="shared" si="10"/>
        <v>0.47779293700319997</v>
      </c>
      <c r="AK8">
        <f t="shared" si="11"/>
        <v>0.47559508949298523</v>
      </c>
      <c r="AL8">
        <f t="shared" si="12"/>
        <v>0.48211074221903916</v>
      </c>
      <c r="AM8">
        <f t="shared" si="13"/>
        <v>0.48428024055902485</v>
      </c>
      <c r="AN8">
        <f t="shared" si="14"/>
        <v>0.4864595016415405</v>
      </c>
      <c r="AO8">
        <f t="shared" si="15"/>
        <v>0.48898909105007649</v>
      </c>
      <c r="AP8">
        <f t="shared" si="16"/>
        <v>0.49231421686921706</v>
      </c>
      <c r="AQ8">
        <f t="shared" si="17"/>
        <v>0.49915738448369917</v>
      </c>
      <c r="AR8">
        <f t="shared" si="18"/>
        <v>0.49875805857611222</v>
      </c>
      <c r="AS8">
        <f t="shared" si="19"/>
        <v>0.44</v>
      </c>
      <c r="AT8">
        <f t="shared" si="1"/>
        <v>0.43973599999999996</v>
      </c>
      <c r="AU8">
        <f t="shared" si="2"/>
        <v>0.43621811199999994</v>
      </c>
      <c r="AV8">
        <f t="shared" si="3"/>
        <v>0.43390615600639992</v>
      </c>
      <c r="AW8">
        <f t="shared" si="4"/>
        <v>0.43620585863323386</v>
      </c>
    </row>
    <row r="9" spans="1:49" x14ac:dyDescent="0.45">
      <c r="A9" s="204" t="s">
        <v>7</v>
      </c>
      <c r="B9" s="225" t="str">
        <f t="shared" si="5"/>
        <v>Мясо индейки, кг</v>
      </c>
      <c r="C9" s="225" t="str">
        <f t="shared" si="6"/>
        <v>Мясо индейки, кг</v>
      </c>
      <c r="D9" s="226" t="s">
        <v>7</v>
      </c>
      <c r="E9" s="225">
        <f>INDEX(БИПЦ_НДС!$D:$D,MATCH(Структура!A9,БИПЦ_НДС!$B:$B,0))</f>
        <v>10</v>
      </c>
      <c r="F9" s="225" t="s">
        <v>1870</v>
      </c>
      <c r="G9" s="225">
        <v>1</v>
      </c>
      <c r="H9" s="225">
        <v>1</v>
      </c>
      <c r="I9" s="225">
        <v>0</v>
      </c>
      <c r="J9" s="225">
        <f>INDEX('2026'!$C:$C,MATCH(Структура!B9,'2026'!$B:$B,0))</f>
        <v>0.23499999999999999</v>
      </c>
      <c r="K9" s="225">
        <f>INDEX('2025'!$C:$C,MATCH(Структура!C9,'2025'!$B:$B,0))</f>
        <v>0.26800000000000002</v>
      </c>
      <c r="L9" s="225">
        <v>1</v>
      </c>
      <c r="M9" s="225">
        <v>1</v>
      </c>
      <c r="N9" s="225">
        <f>INDEX(MoM!B:B,MATCH(Структура!A9,MoM!J:J,0))</f>
        <v>1</v>
      </c>
      <c r="P9">
        <f>INDEX('ИПЦ raw'!AA:AA, MATCH(Структура!$D9,'ИПЦ raw'!$A:$A,0))</f>
        <v>101.5</v>
      </c>
      <c r="Q9">
        <f>INDEX('ИПЦ raw'!AB:AB, MATCH(Структура!$D9,'ИПЦ raw'!$A:$A,0))</f>
        <v>100.62</v>
      </c>
      <c r="R9">
        <f>INDEX('ИПЦ raw'!AC:AC, MATCH(Структура!$D9,'ИПЦ raw'!$A:$A,0))</f>
        <v>99.8</v>
      </c>
      <c r="S9">
        <f>INDEX('ИПЦ raw'!AD:AD, MATCH(Структура!$D9,'ИПЦ raw'!$A:$A,0))</f>
        <v>99.79</v>
      </c>
      <c r="T9">
        <f>INDEX('ИПЦ raw'!AE:AE, MATCH(Структура!$D9,'ИПЦ raw'!$A:$A,0))</f>
        <v>99.13</v>
      </c>
      <c r="U9">
        <f>INDEX('ИПЦ raw'!AF:AF, MATCH(Структура!$D9,'ИПЦ raw'!$A:$A,0))</f>
        <v>99.06</v>
      </c>
      <c r="V9">
        <f>INDEX('ИПЦ raw'!AG:AG, MATCH(Структура!$D9,'ИПЦ raw'!$A:$A,0))</f>
        <v>99.48</v>
      </c>
      <c r="W9">
        <f>INDEX('ИПЦ raw'!AH:AH, MATCH(Структура!$D9,'ИПЦ raw'!$A:$A,0))</f>
        <v>99.69</v>
      </c>
      <c r="X9">
        <f>INDEX('ИПЦ raw'!AI:AI, MATCH(Структура!$D9,'ИПЦ raw'!$A:$A,0))</f>
        <v>99.58</v>
      </c>
      <c r="Y9">
        <f>INDEX('ИПЦ raw'!AJ:AJ, MATCH(Структура!$D9,'ИПЦ raw'!$A:$A,0))</f>
        <v>101.38</v>
      </c>
      <c r="Z9">
        <f>INDEX('ИПЦ raw'!AK:AK, MATCH(Структура!$D9,'ИПЦ raw'!$A:$A,0))</f>
        <v>102.75</v>
      </c>
      <c r="AA9">
        <f>INDEX('ИПЦ raw'!AL:AL, MATCH(Структура!$D9,'ИПЦ raw'!$A:$A,0))</f>
        <v>101.54</v>
      </c>
      <c r="AB9">
        <f>INDEX('ИПЦ raw'!AM:AM, MATCH(Структура!$D9,'ИПЦ raw'!$A:$A,0))</f>
        <v>101.2</v>
      </c>
      <c r="AC9">
        <f>INDEX('ИПЦ raw'!AN:AN, MATCH(Структура!$D9,'ИПЦ raw'!$A:$A,0))</f>
        <v>100.47</v>
      </c>
      <c r="AD9">
        <f>INDEX('ИПЦ raw'!AO:AO, MATCH(Структура!$D9,'ИПЦ raw'!$A:$A,0))</f>
        <v>100.72</v>
      </c>
      <c r="AE9">
        <f>INDEX('ИПЦ raw'!AP:AP, MATCH(Структура!$D9,'ИПЦ raw'!$A:$A,0))</f>
        <v>100.69</v>
      </c>
      <c r="AG9">
        <f>INDEX('2025'!$C:$C,MATCH(Структура!C9,'2025'!$B:$B,0))</f>
        <v>0.26800000000000002</v>
      </c>
      <c r="AH9">
        <f t="shared" si="8"/>
        <v>0.27202000000000004</v>
      </c>
      <c r="AI9">
        <f t="shared" si="9"/>
        <v>0.27370652400000006</v>
      </c>
      <c r="AJ9">
        <f t="shared" si="10"/>
        <v>0.27315911095200002</v>
      </c>
      <c r="AK9">
        <f t="shared" si="11"/>
        <v>0.2725854768190008</v>
      </c>
      <c r="AL9">
        <f t="shared" si="12"/>
        <v>0.27021398317067546</v>
      </c>
      <c r="AM9">
        <f t="shared" si="13"/>
        <v>0.26767397172887114</v>
      </c>
      <c r="AN9">
        <f t="shared" si="14"/>
        <v>0.26628206707588103</v>
      </c>
      <c r="AO9">
        <f t="shared" si="15"/>
        <v>0.2654565926679458</v>
      </c>
      <c r="AP9">
        <f t="shared" si="16"/>
        <v>0.26434167497874045</v>
      </c>
      <c r="AQ9">
        <f t="shared" si="17"/>
        <v>0.26798959009344708</v>
      </c>
      <c r="AR9">
        <f t="shared" si="18"/>
        <v>0.27535930382101692</v>
      </c>
      <c r="AS9">
        <f t="shared" si="19"/>
        <v>0.23499999999999999</v>
      </c>
      <c r="AT9">
        <f t="shared" si="1"/>
        <v>0.23782</v>
      </c>
      <c r="AU9">
        <f t="shared" si="2"/>
        <v>0.238937754</v>
      </c>
      <c r="AV9">
        <f t="shared" si="3"/>
        <v>0.24065810582880001</v>
      </c>
      <c r="AW9">
        <f t="shared" si="4"/>
        <v>0.24231864675901871</v>
      </c>
    </row>
    <row r="10" spans="1:49" x14ac:dyDescent="0.45">
      <c r="A10" s="202" t="s">
        <v>8</v>
      </c>
      <c r="B10" s="225" t="str">
        <f t="shared" si="5"/>
        <v>Печень говяжья, свиная, кг</v>
      </c>
      <c r="C10" s="225" t="str">
        <f t="shared" si="6"/>
        <v>Печень говяжья, свиная, кг</v>
      </c>
      <c r="D10" s="226" t="str">
        <f t="shared" si="7"/>
        <v>Печень говяжья, свиная, кг</v>
      </c>
      <c r="E10" s="225">
        <f>INDEX(БИПЦ_НДС!$D:$D,MATCH(Структура!A10,БИПЦ_НДС!$B:$B,0))</f>
        <v>10</v>
      </c>
      <c r="F10" s="225" t="s">
        <v>1870</v>
      </c>
      <c r="G10" s="225">
        <v>1</v>
      </c>
      <c r="H10" s="225">
        <v>1</v>
      </c>
      <c r="I10" s="225">
        <v>0</v>
      </c>
      <c r="J10" s="225">
        <f>INDEX('2026'!$C:$C,MATCH(Структура!B10,'2026'!$B:$B,0))</f>
        <v>0.151</v>
      </c>
      <c r="K10" s="225">
        <f>INDEX('2025'!$C:$C,MATCH(Структура!C10,'2025'!$B:$B,0))</f>
        <v>0.16800000000000001</v>
      </c>
      <c r="L10" s="225">
        <v>1</v>
      </c>
      <c r="M10" s="225">
        <v>1</v>
      </c>
      <c r="N10" s="225">
        <f>INDEX(MoM!B:B,MATCH(Структура!A10,MoM!J:J,0))</f>
        <v>1</v>
      </c>
      <c r="P10">
        <f>INDEX('ИПЦ raw'!AA:AA, MATCH(Структура!$D10,'ИПЦ raw'!$A:$A,0))</f>
        <v>100.28</v>
      </c>
      <c r="Q10">
        <f>INDEX('ИПЦ raw'!AB:AB, MATCH(Структура!$D10,'ИПЦ raw'!$A:$A,0))</f>
        <v>100.32</v>
      </c>
      <c r="R10">
        <f>INDEX('ИПЦ raw'!AC:AC, MATCH(Структура!$D10,'ИПЦ raw'!$A:$A,0))</f>
        <v>100.86</v>
      </c>
      <c r="S10">
        <f>INDEX('ИПЦ raw'!AD:AD, MATCH(Структура!$D10,'ИПЦ raw'!$A:$A,0))</f>
        <v>100.79</v>
      </c>
      <c r="T10">
        <f>INDEX('ИПЦ raw'!AE:AE, MATCH(Структура!$D10,'ИПЦ raw'!$A:$A,0))</f>
        <v>100.78</v>
      </c>
      <c r="U10">
        <f>INDEX('ИПЦ raw'!AF:AF, MATCH(Структура!$D10,'ИПЦ raw'!$A:$A,0))</f>
        <v>100.6</v>
      </c>
      <c r="V10">
        <f>INDEX('ИПЦ raw'!AG:AG, MATCH(Структура!$D10,'ИПЦ raw'!$A:$A,0))</f>
        <v>101.08</v>
      </c>
      <c r="W10">
        <f>INDEX('ИПЦ raw'!AH:AH, MATCH(Структура!$D10,'ИПЦ raw'!$A:$A,0))</f>
        <v>101.24</v>
      </c>
      <c r="X10">
        <f>INDEX('ИПЦ raw'!AI:AI, MATCH(Структура!$D10,'ИПЦ raw'!$A:$A,0))</f>
        <v>101.65</v>
      </c>
      <c r="Y10">
        <f>INDEX('ИПЦ raw'!AJ:AJ, MATCH(Структура!$D10,'ИПЦ raw'!$A:$A,0))</f>
        <v>101.33</v>
      </c>
      <c r="Z10">
        <f>INDEX('ИПЦ raw'!AK:AK, MATCH(Структура!$D10,'ИПЦ raw'!$A:$A,0))</f>
        <v>101.5</v>
      </c>
      <c r="AA10">
        <f>INDEX('ИПЦ raw'!AL:AL, MATCH(Структура!$D10,'ИПЦ raw'!$A:$A,0))</f>
        <v>101.99</v>
      </c>
      <c r="AB10">
        <f>INDEX('ИПЦ raw'!AM:AM, MATCH(Структура!$D10,'ИПЦ raw'!$A:$A,0))</f>
        <v>101.29</v>
      </c>
      <c r="AC10">
        <f>INDEX('ИПЦ raw'!AN:AN, MATCH(Структура!$D10,'ИПЦ raw'!$A:$A,0))</f>
        <v>101.75</v>
      </c>
      <c r="AD10">
        <f>INDEX('ИПЦ raw'!AO:AO, MATCH(Структура!$D10,'ИПЦ raw'!$A:$A,0))</f>
        <v>100.77</v>
      </c>
      <c r="AE10">
        <f>INDEX('ИПЦ raw'!AP:AP, MATCH(Структура!$D10,'ИПЦ raw'!$A:$A,0))</f>
        <v>101.16</v>
      </c>
      <c r="AG10">
        <f>INDEX('2025'!$C:$C,MATCH(Структура!C10,'2025'!$B:$B,0))</f>
        <v>0.16800000000000001</v>
      </c>
      <c r="AH10">
        <f t="shared" si="8"/>
        <v>0.16847039999999999</v>
      </c>
      <c r="AI10">
        <f t="shared" si="9"/>
        <v>0.16900950528</v>
      </c>
      <c r="AJ10">
        <f t="shared" si="10"/>
        <v>0.17046298702540799</v>
      </c>
      <c r="AK10">
        <f t="shared" si="11"/>
        <v>0.17180964462290874</v>
      </c>
      <c r="AL10">
        <f t="shared" si="12"/>
        <v>0.17314975985096745</v>
      </c>
      <c r="AM10">
        <f t="shared" si="13"/>
        <v>0.17418865841007325</v>
      </c>
      <c r="AN10">
        <f t="shared" si="14"/>
        <v>0.17606989592090205</v>
      </c>
      <c r="AO10">
        <f t="shared" si="15"/>
        <v>0.1782531626303212</v>
      </c>
      <c r="AP10">
        <f t="shared" si="16"/>
        <v>0.18119433981372152</v>
      </c>
      <c r="AQ10">
        <f t="shared" si="17"/>
        <v>0.18360422453324399</v>
      </c>
      <c r="AR10">
        <f t="shared" si="18"/>
        <v>0.18635828790124265</v>
      </c>
      <c r="AS10">
        <f t="shared" si="19"/>
        <v>0.151</v>
      </c>
      <c r="AT10">
        <f t="shared" si="1"/>
        <v>0.1529479</v>
      </c>
      <c r="AU10">
        <f t="shared" si="2"/>
        <v>0.15562448825</v>
      </c>
      <c r="AV10">
        <f t="shared" si="3"/>
        <v>0.15682279680952499</v>
      </c>
      <c r="AW10">
        <f t="shared" si="4"/>
        <v>0.15864194125251546</v>
      </c>
    </row>
    <row r="11" spans="1:49" x14ac:dyDescent="0.45">
      <c r="A11" s="202" t="s">
        <v>9</v>
      </c>
      <c r="B11" s="225" t="str">
        <f t="shared" si="5"/>
        <v>Фарш мясной, кг</v>
      </c>
      <c r="C11" s="225" t="str">
        <f t="shared" si="6"/>
        <v>Фарш мясной, кг</v>
      </c>
      <c r="D11" s="226" t="str">
        <f t="shared" si="7"/>
        <v>Фарш мясной, кг</v>
      </c>
      <c r="E11" s="225">
        <f>INDEX(БИПЦ_НДС!$D:$D,MATCH(Структура!A11,БИПЦ_НДС!$B:$B,0))</f>
        <v>10</v>
      </c>
      <c r="F11" s="225" t="s">
        <v>1870</v>
      </c>
      <c r="G11" s="225">
        <v>1</v>
      </c>
      <c r="H11" s="225">
        <v>1</v>
      </c>
      <c r="I11" s="225">
        <v>0</v>
      </c>
      <c r="J11" s="225">
        <f>INDEX('2026'!$C:$C,MATCH(Структура!B11,'2026'!$B:$B,0))</f>
        <v>0.89200000000000002</v>
      </c>
      <c r="K11" s="225">
        <f>INDEX('2025'!$C:$C,MATCH(Структура!C11,'2025'!$B:$B,0))</f>
        <v>0.88</v>
      </c>
      <c r="L11" s="225">
        <v>1</v>
      </c>
      <c r="M11" s="225">
        <v>1</v>
      </c>
      <c r="N11" s="225">
        <f>INDEX(MoM!B:B,MATCH(Структура!A11,MoM!J:J,0))</f>
        <v>1</v>
      </c>
      <c r="P11">
        <f>INDEX('ИПЦ raw'!AA:AA, MATCH(Структура!$D11,'ИПЦ raw'!$A:$A,0))</f>
        <v>101.09</v>
      </c>
      <c r="Q11">
        <f>INDEX('ИПЦ raw'!AB:AB, MATCH(Структура!$D11,'ИПЦ raw'!$A:$A,0))</f>
        <v>101.09</v>
      </c>
      <c r="R11">
        <f>INDEX('ИПЦ raw'!AC:AC, MATCH(Структура!$D11,'ИПЦ raw'!$A:$A,0))</f>
        <v>100.81</v>
      </c>
      <c r="S11">
        <f>INDEX('ИПЦ raw'!AD:AD, MATCH(Структура!$D11,'ИПЦ raw'!$A:$A,0))</f>
        <v>101.25</v>
      </c>
      <c r="T11">
        <f>INDEX('ИПЦ raw'!AE:AE, MATCH(Структура!$D11,'ИПЦ raw'!$A:$A,0))</f>
        <v>100.78</v>
      </c>
      <c r="U11">
        <f>INDEX('ИПЦ raw'!AF:AF, MATCH(Структура!$D11,'ИПЦ raw'!$A:$A,0))</f>
        <v>100.75</v>
      </c>
      <c r="V11">
        <f>INDEX('ИПЦ raw'!AG:AG, MATCH(Структура!$D11,'ИПЦ raw'!$A:$A,0))</f>
        <v>100.33</v>
      </c>
      <c r="W11">
        <f>INDEX('ИПЦ raw'!AH:AH, MATCH(Структура!$D11,'ИПЦ raw'!$A:$A,0))</f>
        <v>101.32</v>
      </c>
      <c r="X11">
        <f>INDEX('ИПЦ raw'!AI:AI, MATCH(Структура!$D11,'ИПЦ raw'!$A:$A,0))</f>
        <v>100.86</v>
      </c>
      <c r="Y11">
        <f>INDEX('ИПЦ raw'!AJ:AJ, MATCH(Структура!$D11,'ИПЦ raw'!$A:$A,0))</f>
        <v>100.96</v>
      </c>
      <c r="Z11">
        <f>INDEX('ИПЦ raw'!AK:AK, MATCH(Структура!$D11,'ИПЦ raw'!$A:$A,0))</f>
        <v>100.14</v>
      </c>
      <c r="AA11">
        <f>INDEX('ИПЦ raw'!AL:AL, MATCH(Структура!$D11,'ИПЦ raw'!$A:$A,0))</f>
        <v>100.48</v>
      </c>
      <c r="AB11">
        <f>INDEX('ИПЦ raw'!AM:AM, MATCH(Структура!$D11,'ИПЦ raw'!$A:$A,0))</f>
        <v>100.33</v>
      </c>
      <c r="AC11">
        <f>INDEX('ИПЦ raw'!AN:AN, MATCH(Структура!$D11,'ИПЦ raw'!$A:$A,0))</f>
        <v>100.22</v>
      </c>
      <c r="AD11">
        <f>INDEX('ИПЦ raw'!AO:AO, MATCH(Структура!$D11,'ИПЦ raw'!$A:$A,0))</f>
        <v>100.77</v>
      </c>
      <c r="AE11">
        <f>INDEX('ИПЦ raw'!AP:AP, MATCH(Структура!$D11,'ИПЦ raw'!$A:$A,0))</f>
        <v>100.27</v>
      </c>
      <c r="AG11">
        <f>INDEX('2025'!$C:$C,MATCH(Структура!C11,'2025'!$B:$B,0))</f>
        <v>0.88</v>
      </c>
      <c r="AH11">
        <f t="shared" si="8"/>
        <v>0.88959200000000005</v>
      </c>
      <c r="AI11">
        <f t="shared" si="9"/>
        <v>0.89928855280000008</v>
      </c>
      <c r="AJ11">
        <f t="shared" si="10"/>
        <v>0.9065727900776801</v>
      </c>
      <c r="AK11">
        <f t="shared" si="11"/>
        <v>0.91790494995365113</v>
      </c>
      <c r="AL11">
        <f t="shared" si="12"/>
        <v>0.92506460856328954</v>
      </c>
      <c r="AM11">
        <f t="shared" si="13"/>
        <v>0.93200259312751432</v>
      </c>
      <c r="AN11">
        <f t="shared" si="14"/>
        <v>0.93507820168483502</v>
      </c>
      <c r="AO11">
        <f t="shared" si="15"/>
        <v>0.94742123394707478</v>
      </c>
      <c r="AP11">
        <f t="shared" si="16"/>
        <v>0.95556905655901958</v>
      </c>
      <c r="AQ11">
        <f t="shared" si="17"/>
        <v>0.96474251950198608</v>
      </c>
      <c r="AR11">
        <f t="shared" si="18"/>
        <v>0.96609315902928883</v>
      </c>
      <c r="AS11">
        <f t="shared" si="19"/>
        <v>0.89200000000000002</v>
      </c>
      <c r="AT11">
        <f t="shared" si="1"/>
        <v>0.89494359999999995</v>
      </c>
      <c r="AU11">
        <f t="shared" si="2"/>
        <v>0.89691247592000001</v>
      </c>
      <c r="AV11">
        <f t="shared" si="3"/>
        <v>0.90381870198458403</v>
      </c>
      <c r="AW11">
        <f t="shared" si="4"/>
        <v>0.90625901247994234</v>
      </c>
    </row>
    <row r="12" spans="1:49" x14ac:dyDescent="0.45">
      <c r="A12" s="202" t="s">
        <v>10</v>
      </c>
      <c r="B12" s="225" t="str">
        <f t="shared" si="5"/>
        <v>Пельмени, манты, равиоли, кг</v>
      </c>
      <c r="C12" s="225" t="str">
        <f t="shared" si="6"/>
        <v>Пельмени, манты, равиоли, кг</v>
      </c>
      <c r="D12" s="226" t="str">
        <f t="shared" si="7"/>
        <v>Пельмени, манты, равиоли, кг</v>
      </c>
      <c r="E12" s="225">
        <f>INDEX(БИПЦ_НДС!$D:$D,MATCH(Структура!A12,БИПЦ_НДС!$B:$B,0))</f>
        <v>10</v>
      </c>
      <c r="F12" s="225" t="s">
        <v>1870</v>
      </c>
      <c r="G12" s="225">
        <v>1</v>
      </c>
      <c r="H12" s="225">
        <v>1</v>
      </c>
      <c r="I12" s="225">
        <v>0</v>
      </c>
      <c r="J12" s="225">
        <f>INDEX('2026'!$C:$C,MATCH(Структура!B12,'2026'!$B:$B,0))</f>
        <v>0.76500000000000001</v>
      </c>
      <c r="K12" s="225">
        <f>INDEX('2025'!$C:$C,MATCH(Структура!C12,'2025'!$B:$B,0))</f>
        <v>0.75700000000000001</v>
      </c>
      <c r="L12" s="225">
        <v>1</v>
      </c>
      <c r="M12" s="225">
        <v>1</v>
      </c>
      <c r="N12" s="225">
        <f>INDEX(MoM!B:B,MATCH(Структура!A12,MoM!J:J,0))</f>
        <v>1</v>
      </c>
      <c r="P12">
        <f>INDEX('ИПЦ raw'!AA:AA, MATCH(Структура!$D12,'ИПЦ raw'!$A:$A,0))</f>
        <v>100.36</v>
      </c>
      <c r="Q12">
        <f>INDEX('ИПЦ raw'!AB:AB, MATCH(Структура!$D12,'ИПЦ raw'!$A:$A,0))</f>
        <v>100.39</v>
      </c>
      <c r="R12">
        <f>INDEX('ИПЦ raw'!AC:AC, MATCH(Структура!$D12,'ИПЦ raw'!$A:$A,0))</f>
        <v>100.06</v>
      </c>
      <c r="S12">
        <f>INDEX('ИПЦ raw'!AD:AD, MATCH(Структура!$D12,'ИПЦ raw'!$A:$A,0))</f>
        <v>100.38</v>
      </c>
      <c r="T12">
        <f>INDEX('ИПЦ raw'!AE:AE, MATCH(Структура!$D12,'ИПЦ raw'!$A:$A,0))</f>
        <v>100.46</v>
      </c>
      <c r="U12">
        <f>INDEX('ИПЦ raw'!AF:AF, MATCH(Структура!$D12,'ИПЦ raw'!$A:$A,0))</f>
        <v>100.08</v>
      </c>
      <c r="V12">
        <f>INDEX('ИПЦ raw'!AG:AG, MATCH(Структура!$D12,'ИПЦ raw'!$A:$A,0))</f>
        <v>99.75</v>
      </c>
      <c r="W12">
        <f>INDEX('ИПЦ raw'!AH:AH, MATCH(Структура!$D12,'ИПЦ raw'!$A:$A,0))</f>
        <v>100.2</v>
      </c>
      <c r="X12">
        <f>INDEX('ИПЦ raw'!AI:AI, MATCH(Структура!$D12,'ИПЦ raw'!$A:$A,0))</f>
        <v>100.05</v>
      </c>
      <c r="Y12">
        <f>INDEX('ИПЦ raw'!AJ:AJ, MATCH(Структура!$D12,'ИПЦ raw'!$A:$A,0))</f>
        <v>100.4</v>
      </c>
      <c r="Z12">
        <f>INDEX('ИПЦ raw'!AK:AK, MATCH(Структура!$D12,'ИПЦ raw'!$A:$A,0))</f>
        <v>100.9</v>
      </c>
      <c r="AA12">
        <f>INDEX('ИПЦ raw'!AL:AL, MATCH(Структура!$D12,'ИПЦ raw'!$A:$A,0))</f>
        <v>100.74</v>
      </c>
      <c r="AB12">
        <f>INDEX('ИПЦ raw'!AM:AM, MATCH(Структура!$D12,'ИПЦ raw'!$A:$A,0))</f>
        <v>100.75</v>
      </c>
      <c r="AC12">
        <f>INDEX('ИПЦ raw'!AN:AN, MATCH(Структура!$D12,'ИПЦ raw'!$A:$A,0))</f>
        <v>100.13</v>
      </c>
      <c r="AD12">
        <f>INDEX('ИПЦ raw'!AO:AO, MATCH(Структура!$D12,'ИПЦ raw'!$A:$A,0))</f>
        <v>99.71</v>
      </c>
      <c r="AE12">
        <f>INDEX('ИПЦ raw'!AP:AP, MATCH(Структура!$D12,'ИПЦ raw'!$A:$A,0))</f>
        <v>99.52</v>
      </c>
      <c r="AG12">
        <f>INDEX('2025'!$C:$C,MATCH(Структура!C12,'2025'!$B:$B,0))</f>
        <v>0.75700000000000001</v>
      </c>
      <c r="AH12">
        <f t="shared" si="8"/>
        <v>0.75972519999999999</v>
      </c>
      <c r="AI12">
        <f t="shared" si="9"/>
        <v>0.76268812827999999</v>
      </c>
      <c r="AJ12">
        <f t="shared" si="10"/>
        <v>0.76314574115696798</v>
      </c>
      <c r="AK12">
        <f t="shared" si="11"/>
        <v>0.76604569497336439</v>
      </c>
      <c r="AL12">
        <f t="shared" si="12"/>
        <v>0.76956950517024181</v>
      </c>
      <c r="AM12">
        <f t="shared" si="13"/>
        <v>0.77018516077437793</v>
      </c>
      <c r="AN12">
        <f t="shared" si="14"/>
        <v>0.76825969787244208</v>
      </c>
      <c r="AO12">
        <f t="shared" si="15"/>
        <v>0.76979621726818692</v>
      </c>
      <c r="AP12">
        <f t="shared" si="16"/>
        <v>0.77018111537682099</v>
      </c>
      <c r="AQ12">
        <f t="shared" si="17"/>
        <v>0.7732618398383283</v>
      </c>
      <c r="AR12">
        <f t="shared" si="18"/>
        <v>0.78022119639687337</v>
      </c>
      <c r="AS12">
        <f t="shared" si="19"/>
        <v>0.76500000000000001</v>
      </c>
      <c r="AT12">
        <f t="shared" si="1"/>
        <v>0.77073750000000008</v>
      </c>
      <c r="AU12">
        <f t="shared" si="2"/>
        <v>0.77173945875000005</v>
      </c>
      <c r="AV12">
        <f t="shared" si="3"/>
        <v>0.76950141431962504</v>
      </c>
      <c r="AW12">
        <f t="shared" si="4"/>
        <v>0.76580780753089084</v>
      </c>
    </row>
    <row r="13" spans="1:49" x14ac:dyDescent="0.45">
      <c r="A13" s="202" t="s">
        <v>11</v>
      </c>
      <c r="B13" s="225" t="str">
        <f t="shared" si="5"/>
        <v>Сосиски, сардельки, кг</v>
      </c>
      <c r="C13" s="225" t="str">
        <f t="shared" si="6"/>
        <v>Сосиски, сардельки, кг</v>
      </c>
      <c r="D13" s="226" t="str">
        <f t="shared" si="7"/>
        <v>Сосиски, сардельки, кг</v>
      </c>
      <c r="E13" s="225">
        <f>INDEX(БИПЦ_НДС!$D:$D,MATCH(Структура!A13,БИПЦ_НДС!$B:$B,0))</f>
        <v>10</v>
      </c>
      <c r="F13" s="225" t="s">
        <v>1870</v>
      </c>
      <c r="G13" s="225">
        <v>1</v>
      </c>
      <c r="H13" s="225">
        <v>1</v>
      </c>
      <c r="I13" s="225">
        <v>0</v>
      </c>
      <c r="J13" s="225">
        <f>INDEX('2026'!$C:$C,MATCH(Структура!B13,'2026'!$B:$B,0))</f>
        <v>0.64700000000000002</v>
      </c>
      <c r="K13" s="225">
        <f>INDEX('2025'!$C:$C,MATCH(Структура!C13,'2025'!$B:$B,0))</f>
        <v>0.68</v>
      </c>
      <c r="L13" s="225">
        <v>1</v>
      </c>
      <c r="M13" s="225">
        <v>1</v>
      </c>
      <c r="N13" s="225">
        <f>INDEX(MoM!B:B,MATCH(Структура!A13,MoM!J:J,0))</f>
        <v>1</v>
      </c>
      <c r="P13">
        <f>INDEX('ИПЦ raw'!AA:AA, MATCH(Структура!$D13,'ИПЦ raw'!$A:$A,0))</f>
        <v>99.7</v>
      </c>
      <c r="Q13">
        <f>INDEX('ИПЦ raw'!AB:AB, MATCH(Структура!$D13,'ИПЦ raw'!$A:$A,0))</f>
        <v>100.33</v>
      </c>
      <c r="R13">
        <f>INDEX('ИПЦ raw'!AC:AC, MATCH(Структура!$D13,'ИПЦ raw'!$A:$A,0))</f>
        <v>100.4</v>
      </c>
      <c r="S13">
        <f>INDEX('ИПЦ raw'!AD:AD, MATCH(Структура!$D13,'ИПЦ raw'!$A:$A,0))</f>
        <v>100.04</v>
      </c>
      <c r="T13">
        <f>INDEX('ИПЦ raw'!AE:AE, MATCH(Структура!$D13,'ИПЦ raw'!$A:$A,0))</f>
        <v>100.69</v>
      </c>
      <c r="U13">
        <f>INDEX('ИПЦ raw'!AF:AF, MATCH(Структура!$D13,'ИПЦ raw'!$A:$A,0))</f>
        <v>100.02</v>
      </c>
      <c r="V13">
        <f>INDEX('ИПЦ raw'!AG:AG, MATCH(Структура!$D13,'ИПЦ raw'!$A:$A,0))</f>
        <v>99.8</v>
      </c>
      <c r="W13">
        <f>INDEX('ИПЦ raw'!AH:AH, MATCH(Структура!$D13,'ИПЦ raw'!$A:$A,0))</f>
        <v>100.41</v>
      </c>
      <c r="X13">
        <f>INDEX('ИПЦ raw'!AI:AI, MATCH(Структура!$D13,'ИПЦ raw'!$A:$A,0))</f>
        <v>100.7</v>
      </c>
      <c r="Y13">
        <f>INDEX('ИПЦ raw'!AJ:AJ, MATCH(Структура!$D13,'ИПЦ raw'!$A:$A,0))</f>
        <v>100.71</v>
      </c>
      <c r="Z13">
        <f>INDEX('ИПЦ raw'!AK:AK, MATCH(Структура!$D13,'ИПЦ raw'!$A:$A,0))</f>
        <v>100.55</v>
      </c>
      <c r="AA13">
        <f>INDEX('ИПЦ raw'!AL:AL, MATCH(Структура!$D13,'ИПЦ raw'!$A:$A,0))</f>
        <v>100.56</v>
      </c>
      <c r="AB13">
        <f>INDEX('ИПЦ raw'!AM:AM, MATCH(Структура!$D13,'ИПЦ raw'!$A:$A,0))</f>
        <v>100.64</v>
      </c>
      <c r="AC13">
        <f>INDEX('ИПЦ raw'!AN:AN, MATCH(Структура!$D13,'ИПЦ raw'!$A:$A,0))</f>
        <v>99.86</v>
      </c>
      <c r="AD13">
        <f>INDEX('ИПЦ raw'!AO:AO, MATCH(Структура!$D13,'ИПЦ raw'!$A:$A,0))</f>
        <v>99.72</v>
      </c>
      <c r="AE13">
        <f>INDEX('ИПЦ raw'!AP:AP, MATCH(Структура!$D13,'ИПЦ raw'!$A:$A,0))</f>
        <v>99.47</v>
      </c>
      <c r="AG13">
        <f>INDEX('2025'!$C:$C,MATCH(Структура!C13,'2025'!$B:$B,0))</f>
        <v>0.68</v>
      </c>
      <c r="AH13">
        <f t="shared" si="8"/>
        <v>0.67796000000000012</v>
      </c>
      <c r="AI13">
        <f t="shared" si="9"/>
        <v>0.68019726800000013</v>
      </c>
      <c r="AJ13">
        <f t="shared" si="10"/>
        <v>0.68291805707200015</v>
      </c>
      <c r="AK13">
        <f t="shared" si="11"/>
        <v>0.68319122429482904</v>
      </c>
      <c r="AL13">
        <f t="shared" si="12"/>
        <v>0.68790524374246331</v>
      </c>
      <c r="AM13">
        <f t="shared" si="13"/>
        <v>0.68804282479121182</v>
      </c>
      <c r="AN13">
        <f t="shared" si="14"/>
        <v>0.68666673914162946</v>
      </c>
      <c r="AO13">
        <f t="shared" si="15"/>
        <v>0.68948207277211015</v>
      </c>
      <c r="AP13">
        <f t="shared" si="16"/>
        <v>0.69430844728151497</v>
      </c>
      <c r="AQ13">
        <f t="shared" si="17"/>
        <v>0.69923803725721367</v>
      </c>
      <c r="AR13">
        <f t="shared" si="18"/>
        <v>0.70308384646212829</v>
      </c>
      <c r="AS13">
        <f t="shared" si="19"/>
        <v>0.64700000000000002</v>
      </c>
      <c r="AT13">
        <f t="shared" si="1"/>
        <v>0.65114079999999996</v>
      </c>
      <c r="AU13">
        <f t="shared" si="2"/>
        <v>0.65022920287999997</v>
      </c>
      <c r="AV13">
        <f t="shared" si="3"/>
        <v>0.64840856111193601</v>
      </c>
      <c r="AW13">
        <f t="shared" si="4"/>
        <v>0.64497199573804276</v>
      </c>
    </row>
    <row r="14" spans="1:49" x14ac:dyDescent="0.45">
      <c r="A14" s="202" t="s">
        <v>12</v>
      </c>
      <c r="B14" s="225" t="str">
        <f t="shared" si="5"/>
        <v>Колбаса полукопченая и варено-копченая, кг</v>
      </c>
      <c r="C14" s="225" t="str">
        <f t="shared" si="6"/>
        <v>Колбаса полукопченая и варено-копченая, кг</v>
      </c>
      <c r="D14" s="226" t="str">
        <f t="shared" si="7"/>
        <v>Колбаса полукопченая и варено-копченая, кг</v>
      </c>
      <c r="E14" s="225">
        <f>INDEX(БИПЦ_НДС!$D:$D,MATCH(Структура!A14,БИПЦ_НДС!$B:$B,0))</f>
        <v>10</v>
      </c>
      <c r="F14" s="225" t="s">
        <v>1870</v>
      </c>
      <c r="G14" s="225">
        <v>1</v>
      </c>
      <c r="H14" s="225">
        <v>1</v>
      </c>
      <c r="I14" s="225">
        <v>0</v>
      </c>
      <c r="J14" s="225">
        <f>INDEX('2026'!$C:$C,MATCH(Структура!B14,'2026'!$B:$B,0))</f>
        <v>0.50700000000000001</v>
      </c>
      <c r="K14" s="225">
        <f>INDEX('2025'!$C:$C,MATCH(Структура!C14,'2025'!$B:$B,0))</f>
        <v>0.501</v>
      </c>
      <c r="L14" s="225">
        <v>1</v>
      </c>
      <c r="M14" s="225">
        <v>1</v>
      </c>
      <c r="N14" s="225">
        <f>INDEX(MoM!B:B,MATCH(Структура!A14,MoM!J:J,0))</f>
        <v>1</v>
      </c>
      <c r="P14">
        <f>INDEX('ИПЦ raw'!AA:AA, MATCH(Структура!$D14,'ИПЦ raw'!$A:$A,0))</f>
        <v>100.28</v>
      </c>
      <c r="Q14">
        <f>INDEX('ИПЦ raw'!AB:AB, MATCH(Структура!$D14,'ИПЦ raw'!$A:$A,0))</f>
        <v>100.53</v>
      </c>
      <c r="R14">
        <f>INDEX('ИПЦ raw'!AC:AC, MATCH(Структура!$D14,'ИПЦ raw'!$A:$A,0))</f>
        <v>101.22</v>
      </c>
      <c r="S14">
        <f>INDEX('ИПЦ raw'!AD:AD, MATCH(Структура!$D14,'ИПЦ raw'!$A:$A,0))</f>
        <v>100.25</v>
      </c>
      <c r="T14">
        <f>INDEX('ИПЦ raw'!AE:AE, MATCH(Структура!$D14,'ИПЦ raw'!$A:$A,0))</f>
        <v>100.34</v>
      </c>
      <c r="U14">
        <f>INDEX('ИПЦ raw'!AF:AF, MATCH(Структура!$D14,'ИПЦ raw'!$A:$A,0))</f>
        <v>99.82</v>
      </c>
      <c r="V14">
        <f>INDEX('ИПЦ raw'!AG:AG, MATCH(Структура!$D14,'ИПЦ raw'!$A:$A,0))</f>
        <v>100.35</v>
      </c>
      <c r="W14">
        <f>INDEX('ИПЦ raw'!AH:AH, MATCH(Структура!$D14,'ИПЦ raw'!$A:$A,0))</f>
        <v>100.59</v>
      </c>
      <c r="X14">
        <f>INDEX('ИПЦ raw'!AI:AI, MATCH(Структура!$D14,'ИПЦ raw'!$A:$A,0))</f>
        <v>100.5</v>
      </c>
      <c r="Y14">
        <f>INDEX('ИПЦ raw'!AJ:AJ, MATCH(Структура!$D14,'ИПЦ raw'!$A:$A,0))</f>
        <v>100.8</v>
      </c>
      <c r="Z14">
        <f>INDEX('ИПЦ raw'!AK:AK, MATCH(Структура!$D14,'ИПЦ raw'!$A:$A,0))</f>
        <v>100.73</v>
      </c>
      <c r="AA14">
        <f>INDEX('ИПЦ raw'!AL:AL, MATCH(Структура!$D14,'ИПЦ raw'!$A:$A,0))</f>
        <v>100.1</v>
      </c>
      <c r="AB14">
        <f>INDEX('ИПЦ raw'!AM:AM, MATCH(Структура!$D14,'ИПЦ raw'!$A:$A,0))</f>
        <v>100.33</v>
      </c>
      <c r="AC14">
        <f>INDEX('ИПЦ raw'!AN:AN, MATCH(Структура!$D14,'ИПЦ raw'!$A:$A,0))</f>
        <v>100.1</v>
      </c>
      <c r="AD14">
        <f>INDEX('ИПЦ raw'!AO:AO, MATCH(Структура!$D14,'ИПЦ raw'!$A:$A,0))</f>
        <v>99.76</v>
      </c>
      <c r="AE14">
        <f>INDEX('ИПЦ raw'!AP:AP, MATCH(Структура!$D14,'ИПЦ raw'!$A:$A,0))</f>
        <v>99.6</v>
      </c>
      <c r="AG14">
        <f>INDEX('2025'!$C:$C,MATCH(Структура!C14,'2025'!$B:$B,0))</f>
        <v>0.501</v>
      </c>
      <c r="AH14">
        <f t="shared" si="8"/>
        <v>0.50240280000000004</v>
      </c>
      <c r="AI14">
        <f t="shared" si="9"/>
        <v>0.50506553484000005</v>
      </c>
      <c r="AJ14">
        <f t="shared" si="10"/>
        <v>0.51122733436504797</v>
      </c>
      <c r="AK14">
        <f t="shared" si="11"/>
        <v>0.51250540270096057</v>
      </c>
      <c r="AL14">
        <f t="shared" si="12"/>
        <v>0.51424792107014383</v>
      </c>
      <c r="AM14">
        <f t="shared" si="13"/>
        <v>0.51332227481221759</v>
      </c>
      <c r="AN14">
        <f t="shared" si="14"/>
        <v>0.51511890277406036</v>
      </c>
      <c r="AO14">
        <f t="shared" si="15"/>
        <v>0.5181581043004273</v>
      </c>
      <c r="AP14">
        <f t="shared" si="16"/>
        <v>0.52074889482192943</v>
      </c>
      <c r="AQ14">
        <f t="shared" si="17"/>
        <v>0.52491488598050484</v>
      </c>
      <c r="AR14">
        <f t="shared" si="18"/>
        <v>0.5287467646481625</v>
      </c>
      <c r="AS14">
        <f t="shared" si="19"/>
        <v>0.50700000000000001</v>
      </c>
      <c r="AT14">
        <f t="shared" si="1"/>
        <v>0.50867309999999999</v>
      </c>
      <c r="AU14">
        <f t="shared" si="2"/>
        <v>0.50918177310000001</v>
      </c>
      <c r="AV14">
        <f t="shared" si="3"/>
        <v>0.50795973684455997</v>
      </c>
      <c r="AW14">
        <f t="shared" si="4"/>
        <v>0.50592789789718173</v>
      </c>
    </row>
    <row r="15" spans="1:49" x14ac:dyDescent="0.45">
      <c r="A15" s="202" t="s">
        <v>13</v>
      </c>
      <c r="B15" s="225" t="str">
        <f t="shared" si="5"/>
        <v>Колбаса сырокопченая, кг</v>
      </c>
      <c r="C15" s="225" t="str">
        <f t="shared" si="6"/>
        <v>Колбаса сырокопченая, кг</v>
      </c>
      <c r="D15" s="226" t="str">
        <f t="shared" si="7"/>
        <v>Колбаса сырокопченая, кг</v>
      </c>
      <c r="E15" s="225">
        <f>INDEX(БИПЦ_НДС!$D:$D,MATCH(Структура!A15,БИПЦ_НДС!$B:$B,0))</f>
        <v>10</v>
      </c>
      <c r="F15" s="225" t="s">
        <v>1870</v>
      </c>
      <c r="G15" s="225">
        <v>1</v>
      </c>
      <c r="H15" s="225">
        <v>1</v>
      </c>
      <c r="I15" s="225">
        <v>0</v>
      </c>
      <c r="J15" s="225">
        <f>INDEX('2026'!$C:$C,MATCH(Структура!B15,'2026'!$B:$B,0))</f>
        <v>0.20399999999999999</v>
      </c>
      <c r="K15" s="225">
        <f>INDEX('2025'!$C:$C,MATCH(Структура!C15,'2025'!$B:$B,0))</f>
        <v>0.19500000000000001</v>
      </c>
      <c r="L15" s="225">
        <v>1</v>
      </c>
      <c r="M15" s="225">
        <v>1</v>
      </c>
      <c r="N15" s="225">
        <f>INDEX(MoM!B:B,MATCH(Структура!A15,MoM!J:J,0))</f>
        <v>1</v>
      </c>
      <c r="P15">
        <f>INDEX('ИПЦ raw'!AA:AA, MATCH(Структура!$D15,'ИПЦ raw'!$A:$A,0))</f>
        <v>99.68</v>
      </c>
      <c r="Q15">
        <f>INDEX('ИПЦ raw'!AB:AB, MATCH(Структура!$D15,'ИПЦ raw'!$A:$A,0))</f>
        <v>100.44</v>
      </c>
      <c r="R15">
        <f>INDEX('ИПЦ raw'!AC:AC, MATCH(Структура!$D15,'ИПЦ raw'!$A:$A,0))</f>
        <v>99.88</v>
      </c>
      <c r="S15">
        <f>INDEX('ИПЦ raw'!AD:AD, MATCH(Структура!$D15,'ИПЦ raw'!$A:$A,0))</f>
        <v>100.2</v>
      </c>
      <c r="T15">
        <f>INDEX('ИПЦ raw'!AE:AE, MATCH(Структура!$D15,'ИПЦ raw'!$A:$A,0))</f>
        <v>100.09</v>
      </c>
      <c r="U15">
        <f>INDEX('ИПЦ raw'!AF:AF, MATCH(Структура!$D15,'ИПЦ raw'!$A:$A,0))</f>
        <v>100.39</v>
      </c>
      <c r="V15">
        <f>INDEX('ИПЦ raw'!AG:AG, MATCH(Структура!$D15,'ИПЦ raw'!$A:$A,0))</f>
        <v>99.22</v>
      </c>
      <c r="W15">
        <f>INDEX('ИПЦ raw'!AH:AH, MATCH(Структура!$D15,'ИПЦ raw'!$A:$A,0))</f>
        <v>100.63</v>
      </c>
      <c r="X15">
        <f>INDEX('ИПЦ raw'!AI:AI, MATCH(Структура!$D15,'ИПЦ raw'!$A:$A,0))</f>
        <v>100.3</v>
      </c>
      <c r="Y15">
        <f>INDEX('ИПЦ raw'!AJ:AJ, MATCH(Структура!$D15,'ИПЦ raw'!$A:$A,0))</f>
        <v>101.1</v>
      </c>
      <c r="Z15">
        <f>INDEX('ИПЦ raw'!AK:AK, MATCH(Структура!$D15,'ИПЦ raw'!$A:$A,0))</f>
        <v>99.54</v>
      </c>
      <c r="AA15">
        <f>INDEX('ИПЦ raw'!AL:AL, MATCH(Структура!$D15,'ИПЦ raw'!$A:$A,0))</f>
        <v>99.65</v>
      </c>
      <c r="AB15">
        <f>INDEX('ИПЦ raw'!AM:AM, MATCH(Структура!$D15,'ИПЦ raw'!$A:$A,0))</f>
        <v>100.65</v>
      </c>
      <c r="AC15">
        <f>INDEX('ИПЦ raw'!AN:AN, MATCH(Структура!$D15,'ИПЦ raw'!$A:$A,0))</f>
        <v>100.69</v>
      </c>
      <c r="AD15">
        <f>INDEX('ИПЦ raw'!AO:AO, MATCH(Структура!$D15,'ИПЦ raw'!$A:$A,0))</f>
        <v>100.53</v>
      </c>
      <c r="AE15">
        <f>INDEX('ИПЦ raw'!AP:AP, MATCH(Структура!$D15,'ИПЦ raw'!$A:$A,0))</f>
        <v>99.05</v>
      </c>
      <c r="AG15">
        <f>INDEX('2025'!$C:$C,MATCH(Структура!C15,'2025'!$B:$B,0))</f>
        <v>0.19500000000000001</v>
      </c>
      <c r="AH15">
        <f t="shared" si="8"/>
        <v>0.19437600000000002</v>
      </c>
      <c r="AI15">
        <f t="shared" si="9"/>
        <v>0.1952312544</v>
      </c>
      <c r="AJ15">
        <f t="shared" si="10"/>
        <v>0.19499697689472001</v>
      </c>
      <c r="AK15">
        <f t="shared" si="11"/>
        <v>0.19538697084850945</v>
      </c>
      <c r="AL15">
        <f t="shared" si="12"/>
        <v>0.19556281912227313</v>
      </c>
      <c r="AM15">
        <f t="shared" si="13"/>
        <v>0.19632551411685001</v>
      </c>
      <c r="AN15">
        <f t="shared" si="14"/>
        <v>0.19479417510673858</v>
      </c>
      <c r="AO15">
        <f t="shared" si="15"/>
        <v>0.19602137840991102</v>
      </c>
      <c r="AP15">
        <f t="shared" si="16"/>
        <v>0.19660944254514073</v>
      </c>
      <c r="AQ15">
        <f t="shared" si="17"/>
        <v>0.19877214641313729</v>
      </c>
      <c r="AR15">
        <f t="shared" si="18"/>
        <v>0.19785779453963687</v>
      </c>
      <c r="AS15">
        <f t="shared" si="19"/>
        <v>0.20399999999999999</v>
      </c>
      <c r="AT15">
        <f t="shared" si="1"/>
        <v>0.20532599999999998</v>
      </c>
      <c r="AU15">
        <f t="shared" si="2"/>
        <v>0.20674274939999995</v>
      </c>
      <c r="AV15">
        <f t="shared" si="3"/>
        <v>0.20783848597181998</v>
      </c>
      <c r="AW15">
        <f t="shared" si="4"/>
        <v>0.20586402035508769</v>
      </c>
    </row>
    <row r="16" spans="1:49" x14ac:dyDescent="0.45">
      <c r="A16" s="202" t="s">
        <v>14</v>
      </c>
      <c r="B16" s="225" t="str">
        <f t="shared" si="5"/>
        <v>Колбаса вареная, кг</v>
      </c>
      <c r="C16" s="225" t="str">
        <f t="shared" si="6"/>
        <v>Колбаса вареная, кг</v>
      </c>
      <c r="D16" s="226" t="str">
        <f t="shared" si="7"/>
        <v>Колбаса вареная, кг</v>
      </c>
      <c r="E16" s="225">
        <f>INDEX(БИПЦ_НДС!$D:$D,MATCH(Структура!A16,БИПЦ_НДС!$B:$B,0))</f>
        <v>10</v>
      </c>
      <c r="F16" s="225" t="s">
        <v>1870</v>
      </c>
      <c r="G16" s="225">
        <v>1</v>
      </c>
      <c r="H16" s="225">
        <v>1</v>
      </c>
      <c r="I16" s="225">
        <v>0</v>
      </c>
      <c r="J16" s="225">
        <f>INDEX('2026'!$C:$C,MATCH(Структура!B16,'2026'!$B:$B,0))</f>
        <v>0.60399999999999998</v>
      </c>
      <c r="K16" s="225">
        <f>INDEX('2025'!$C:$C,MATCH(Структура!C16,'2025'!$B:$B,0))</f>
        <v>0.60199999999999998</v>
      </c>
      <c r="L16" s="225">
        <v>1</v>
      </c>
      <c r="M16" s="225">
        <v>1</v>
      </c>
      <c r="N16" s="225">
        <f>INDEX(MoM!B:B,MATCH(Структура!A16,MoM!J:J,0))</f>
        <v>1</v>
      </c>
      <c r="P16">
        <f>INDEX('ИПЦ raw'!AA:AA, MATCH(Структура!$D16,'ИПЦ raw'!$A:$A,0))</f>
        <v>99.7</v>
      </c>
      <c r="Q16">
        <f>INDEX('ИПЦ raw'!AB:AB, MATCH(Структура!$D16,'ИПЦ raw'!$A:$A,0))</f>
        <v>100.42</v>
      </c>
      <c r="R16">
        <f>INDEX('ИПЦ raw'!AC:AC, MATCH(Структура!$D16,'ИПЦ raw'!$A:$A,0))</f>
        <v>100.24</v>
      </c>
      <c r="S16">
        <f>INDEX('ИПЦ raw'!AD:AD, MATCH(Структура!$D16,'ИПЦ raw'!$A:$A,0))</f>
        <v>100.12</v>
      </c>
      <c r="T16">
        <f>INDEX('ИПЦ raw'!AE:AE, MATCH(Структура!$D16,'ИПЦ raw'!$A:$A,0))</f>
        <v>100.2</v>
      </c>
      <c r="U16">
        <f>INDEX('ИПЦ raw'!AF:AF, MATCH(Структура!$D16,'ИПЦ raw'!$A:$A,0))</f>
        <v>100.55</v>
      </c>
      <c r="V16">
        <f>INDEX('ИПЦ raw'!AG:AG, MATCH(Структура!$D16,'ИПЦ raw'!$A:$A,0))</f>
        <v>100.19</v>
      </c>
      <c r="W16">
        <f>INDEX('ИПЦ raw'!AH:AH, MATCH(Структура!$D16,'ИПЦ raw'!$A:$A,0))</f>
        <v>99.82</v>
      </c>
      <c r="X16">
        <f>INDEX('ИПЦ raw'!AI:AI, MATCH(Структура!$D16,'ИПЦ raw'!$A:$A,0))</f>
        <v>100.71</v>
      </c>
      <c r="Y16">
        <f>INDEX('ИПЦ raw'!AJ:AJ, MATCH(Структура!$D16,'ИПЦ raw'!$A:$A,0))</f>
        <v>100.59</v>
      </c>
      <c r="Z16">
        <f>INDEX('ИПЦ raw'!AK:AK, MATCH(Структура!$D16,'ИПЦ raw'!$A:$A,0))</f>
        <v>100.84</v>
      </c>
      <c r="AA16">
        <f>INDEX('ИПЦ raw'!AL:AL, MATCH(Структура!$D16,'ИПЦ raw'!$A:$A,0))</f>
        <v>99.85</v>
      </c>
      <c r="AB16">
        <f>INDEX('ИПЦ raw'!AM:AM, MATCH(Структура!$D16,'ИПЦ raw'!$A:$A,0))</f>
        <v>100.44</v>
      </c>
      <c r="AC16">
        <f>INDEX('ИПЦ raw'!AN:AN, MATCH(Структура!$D16,'ИПЦ raw'!$A:$A,0))</f>
        <v>100.28</v>
      </c>
      <c r="AD16">
        <f>INDEX('ИПЦ raw'!AO:AO, MATCH(Структура!$D16,'ИПЦ raw'!$A:$A,0))</f>
        <v>99.93</v>
      </c>
      <c r="AE16">
        <f>INDEX('ИПЦ raw'!AP:AP, MATCH(Структура!$D16,'ИПЦ raw'!$A:$A,0))</f>
        <v>99.74</v>
      </c>
      <c r="AG16">
        <f>INDEX('2025'!$C:$C,MATCH(Структура!C16,'2025'!$B:$B,0))</f>
        <v>0.60199999999999998</v>
      </c>
      <c r="AH16">
        <f t="shared" si="8"/>
        <v>0.60019400000000001</v>
      </c>
      <c r="AI16">
        <f t="shared" si="9"/>
        <v>0.6027148148</v>
      </c>
      <c r="AJ16">
        <f t="shared" si="10"/>
        <v>0.60416133035551989</v>
      </c>
      <c r="AK16">
        <f t="shared" si="11"/>
        <v>0.60488632395194653</v>
      </c>
      <c r="AL16">
        <f t="shared" si="12"/>
        <v>0.60609609659985042</v>
      </c>
      <c r="AM16">
        <f t="shared" si="13"/>
        <v>0.60942962513114951</v>
      </c>
      <c r="AN16">
        <f t="shared" si="14"/>
        <v>0.6105875414188987</v>
      </c>
      <c r="AO16">
        <f t="shared" si="15"/>
        <v>0.60948848384434462</v>
      </c>
      <c r="AP16">
        <f t="shared" si="16"/>
        <v>0.6138158520796394</v>
      </c>
      <c r="AQ16">
        <f t="shared" si="17"/>
        <v>0.61743736560690932</v>
      </c>
      <c r="AR16">
        <f t="shared" si="18"/>
        <v>0.62262383947800737</v>
      </c>
      <c r="AS16">
        <f t="shared" si="19"/>
        <v>0.60399999999999998</v>
      </c>
      <c r="AT16">
        <f t="shared" si="1"/>
        <v>0.60665760000000002</v>
      </c>
      <c r="AU16">
        <f t="shared" si="2"/>
        <v>0.60835624127999999</v>
      </c>
      <c r="AV16">
        <f t="shared" si="3"/>
        <v>0.60793039191110398</v>
      </c>
      <c r="AW16">
        <f t="shared" si="4"/>
        <v>0.6063497728921351</v>
      </c>
    </row>
    <row r="17" spans="1:49" x14ac:dyDescent="0.45">
      <c r="A17" s="202" t="s">
        <v>15</v>
      </c>
      <c r="B17" s="225" t="str">
        <f t="shared" si="5"/>
        <v>Мясокопчености, кг</v>
      </c>
      <c r="C17" s="225" t="str">
        <f t="shared" si="6"/>
        <v>Мясокопчености, кг</v>
      </c>
      <c r="D17" s="226" t="str">
        <f t="shared" si="7"/>
        <v>Мясокопчености, кг</v>
      </c>
      <c r="E17" s="225">
        <f>INDEX(БИПЦ_НДС!$D:$D,MATCH(Структура!A17,БИПЦ_НДС!$B:$B,0))</f>
        <v>20</v>
      </c>
      <c r="F17" s="225" t="s">
        <v>1870</v>
      </c>
      <c r="G17" s="225">
        <v>1</v>
      </c>
      <c r="H17" s="225">
        <v>1</v>
      </c>
      <c r="I17" s="225">
        <v>0</v>
      </c>
      <c r="J17" s="225">
        <f>INDEX('2026'!$C:$C,MATCH(Структура!B17,'2026'!$B:$B,0))</f>
        <v>0.40200000000000002</v>
      </c>
      <c r="K17" s="225">
        <f>INDEX('2025'!$C:$C,MATCH(Структура!C17,'2025'!$B:$B,0))</f>
        <v>0.39400000000000002</v>
      </c>
      <c r="L17" s="225">
        <v>1</v>
      </c>
      <c r="M17" s="225">
        <v>1</v>
      </c>
      <c r="N17" s="225">
        <f>INDEX(MoM!B:B,MATCH(Структура!A17,MoM!J:J,0))</f>
        <v>1</v>
      </c>
      <c r="P17">
        <f>INDEX('ИПЦ raw'!AA:AA, MATCH(Структура!$D17,'ИПЦ raw'!$A:$A,0))</f>
        <v>100.62</v>
      </c>
      <c r="Q17">
        <f>INDEX('ИПЦ raw'!AB:AB, MATCH(Структура!$D17,'ИПЦ raw'!$A:$A,0))</f>
        <v>100.58</v>
      </c>
      <c r="R17">
        <f>INDEX('ИПЦ raw'!AC:AC, MATCH(Структура!$D17,'ИПЦ raw'!$A:$A,0))</f>
        <v>100.96</v>
      </c>
      <c r="S17">
        <f>INDEX('ИПЦ raw'!AD:AD, MATCH(Структура!$D17,'ИПЦ raw'!$A:$A,0))</f>
        <v>100.15</v>
      </c>
      <c r="T17">
        <f>INDEX('ИПЦ raw'!AE:AE, MATCH(Структура!$D17,'ИПЦ raw'!$A:$A,0))</f>
        <v>100.45</v>
      </c>
      <c r="U17">
        <f>INDEX('ИПЦ raw'!AF:AF, MATCH(Структура!$D17,'ИПЦ raw'!$A:$A,0))</f>
        <v>100.28</v>
      </c>
      <c r="V17">
        <f>INDEX('ИПЦ raw'!AG:AG, MATCH(Структура!$D17,'ИПЦ raw'!$A:$A,0))</f>
        <v>100.42</v>
      </c>
      <c r="W17">
        <f>INDEX('ИПЦ raw'!AH:AH, MATCH(Структура!$D17,'ИПЦ raw'!$A:$A,0))</f>
        <v>100.47</v>
      </c>
      <c r="X17">
        <f>INDEX('ИПЦ raw'!AI:AI, MATCH(Структура!$D17,'ИПЦ raw'!$A:$A,0))</f>
        <v>100.84</v>
      </c>
      <c r="Y17">
        <f>INDEX('ИПЦ raw'!AJ:AJ, MATCH(Структура!$D17,'ИПЦ raw'!$A:$A,0))</f>
        <v>101.1</v>
      </c>
      <c r="Z17">
        <f>INDEX('ИПЦ raw'!AK:AK, MATCH(Структура!$D17,'ИПЦ raw'!$A:$A,0))</f>
        <v>100.4</v>
      </c>
      <c r="AA17">
        <f>INDEX('ИПЦ raw'!AL:AL, MATCH(Структура!$D17,'ИПЦ raw'!$A:$A,0))</f>
        <v>100.57</v>
      </c>
      <c r="AB17">
        <f>INDEX('ИПЦ raw'!AM:AM, MATCH(Структура!$D17,'ИПЦ raw'!$A:$A,0))</f>
        <v>100.59</v>
      </c>
      <c r="AC17">
        <f>INDEX('ИПЦ raw'!AN:AN, MATCH(Структура!$D17,'ИПЦ raw'!$A:$A,0))</f>
        <v>100.2</v>
      </c>
      <c r="AD17">
        <f>INDEX('ИПЦ raw'!AO:AO, MATCH(Структура!$D17,'ИПЦ raw'!$A:$A,0))</f>
        <v>100.07</v>
      </c>
      <c r="AE17">
        <f>INDEX('ИПЦ raw'!AP:AP, MATCH(Структура!$D17,'ИПЦ raw'!$A:$A,0))</f>
        <v>99.69</v>
      </c>
      <c r="AG17">
        <f>INDEX('2025'!$C:$C,MATCH(Структура!C17,'2025'!$B:$B,0))</f>
        <v>0.39400000000000002</v>
      </c>
      <c r="AH17">
        <f t="shared" si="8"/>
        <v>0.39644280000000004</v>
      </c>
      <c r="AI17">
        <f t="shared" si="9"/>
        <v>0.39874216824000003</v>
      </c>
      <c r="AJ17">
        <f t="shared" si="10"/>
        <v>0.40257009305510399</v>
      </c>
      <c r="AK17">
        <f t="shared" si="11"/>
        <v>0.40317394819468666</v>
      </c>
      <c r="AL17">
        <f t="shared" si="12"/>
        <v>0.40498823096156278</v>
      </c>
      <c r="AM17">
        <f t="shared" si="13"/>
        <v>0.40612219800825516</v>
      </c>
      <c r="AN17">
        <f t="shared" si="14"/>
        <v>0.40782791123988987</v>
      </c>
      <c r="AO17">
        <f t="shared" si="15"/>
        <v>0.40974470242271738</v>
      </c>
      <c r="AP17">
        <f t="shared" si="16"/>
        <v>0.41318655792306819</v>
      </c>
      <c r="AQ17">
        <f t="shared" si="17"/>
        <v>0.41773161006022191</v>
      </c>
      <c r="AR17">
        <f t="shared" si="18"/>
        <v>0.41940253650046277</v>
      </c>
      <c r="AS17">
        <f t="shared" si="19"/>
        <v>0.40200000000000002</v>
      </c>
      <c r="AT17">
        <f t="shared" si="1"/>
        <v>0.40437180000000006</v>
      </c>
      <c r="AU17">
        <f t="shared" si="2"/>
        <v>0.40518054360000005</v>
      </c>
      <c r="AV17">
        <f t="shared" si="3"/>
        <v>0.40546416998052004</v>
      </c>
      <c r="AW17">
        <f t="shared" si="4"/>
        <v>0.40420723105358042</v>
      </c>
    </row>
    <row r="18" spans="1:49" x14ac:dyDescent="0.45">
      <c r="A18" s="202" t="s">
        <v>16</v>
      </c>
      <c r="B18" s="225" t="str">
        <f t="shared" si="5"/>
        <v>Кулинарные изделия из птицы, кг</v>
      </c>
      <c r="C18" s="225" t="str">
        <f t="shared" si="6"/>
        <v>Кулинарные изделия из птицы, кг</v>
      </c>
      <c r="D18" s="226" t="str">
        <f t="shared" si="7"/>
        <v>Кулинарные изделия из птицы, кг</v>
      </c>
      <c r="E18" s="225">
        <f>INDEX(БИПЦ_НДС!$D:$D,MATCH(Структура!A18,БИПЦ_НДС!$B:$B,0))</f>
        <v>10</v>
      </c>
      <c r="F18" s="225" t="s">
        <v>1870</v>
      </c>
      <c r="G18" s="225">
        <v>1</v>
      </c>
      <c r="H18" s="225">
        <v>1</v>
      </c>
      <c r="I18" s="225">
        <v>0</v>
      </c>
      <c r="J18" s="225">
        <f>INDEX('2026'!$C:$C,MATCH(Структура!B18,'2026'!$B:$B,0))</f>
        <v>0.17</v>
      </c>
      <c r="K18" s="225">
        <f>INDEX('2025'!$C:$C,MATCH(Структура!C18,'2025'!$B:$B,0))</f>
        <v>0.185</v>
      </c>
      <c r="L18" s="225">
        <v>1</v>
      </c>
      <c r="M18" s="225">
        <v>1</v>
      </c>
      <c r="N18" s="225">
        <f>INDEX(MoM!B:B,MATCH(Структура!A18,MoM!J:J,0))</f>
        <v>1</v>
      </c>
      <c r="P18">
        <f>INDEX('ИПЦ raw'!AA:AA, MATCH(Структура!$D18,'ИПЦ raw'!$A:$A,0))</f>
        <v>101.17</v>
      </c>
      <c r="Q18">
        <f>INDEX('ИПЦ raw'!AB:AB, MATCH(Структура!$D18,'ИПЦ raw'!$A:$A,0))</f>
        <v>101.09</v>
      </c>
      <c r="R18">
        <f>INDEX('ИПЦ raw'!AC:AC, MATCH(Структура!$D18,'ИПЦ raw'!$A:$A,0))</f>
        <v>100.66</v>
      </c>
      <c r="S18">
        <f>INDEX('ИПЦ raw'!AD:AD, MATCH(Структура!$D18,'ИПЦ raw'!$A:$A,0))</f>
        <v>100.5</v>
      </c>
      <c r="T18">
        <f>INDEX('ИПЦ raw'!AE:AE, MATCH(Структура!$D18,'ИПЦ raw'!$A:$A,0))</f>
        <v>100.91</v>
      </c>
      <c r="U18">
        <f>INDEX('ИПЦ raw'!AF:AF, MATCH(Структура!$D18,'ИПЦ raw'!$A:$A,0))</f>
        <v>100.36</v>
      </c>
      <c r="V18">
        <f>INDEX('ИПЦ raw'!AG:AG, MATCH(Структура!$D18,'ИПЦ raw'!$A:$A,0))</f>
        <v>100.51</v>
      </c>
      <c r="W18">
        <f>INDEX('ИПЦ raw'!AH:AH, MATCH(Структура!$D18,'ИПЦ raw'!$A:$A,0))</f>
        <v>100.05</v>
      </c>
      <c r="X18">
        <f>INDEX('ИПЦ raw'!AI:AI, MATCH(Структура!$D18,'ИПЦ raw'!$A:$A,0))</f>
        <v>100.52</v>
      </c>
      <c r="Y18">
        <f>INDEX('ИПЦ raw'!AJ:AJ, MATCH(Структура!$D18,'ИПЦ raw'!$A:$A,0))</f>
        <v>100.61</v>
      </c>
      <c r="Z18">
        <f>INDEX('ИПЦ raw'!AK:AK, MATCH(Структура!$D18,'ИПЦ raw'!$A:$A,0))</f>
        <v>100.71</v>
      </c>
      <c r="AA18">
        <f>INDEX('ИПЦ raw'!AL:AL, MATCH(Структура!$D18,'ИПЦ raw'!$A:$A,0))</f>
        <v>100.64</v>
      </c>
      <c r="AB18">
        <f>INDEX('ИПЦ raw'!AM:AM, MATCH(Структура!$D18,'ИПЦ raw'!$A:$A,0))</f>
        <v>100.28</v>
      </c>
      <c r="AC18">
        <f>INDEX('ИПЦ raw'!AN:AN, MATCH(Структура!$D18,'ИПЦ raw'!$A:$A,0))</f>
        <v>100.26</v>
      </c>
      <c r="AD18">
        <f>INDEX('ИПЦ raw'!AO:AO, MATCH(Структура!$D18,'ИПЦ raw'!$A:$A,0))</f>
        <v>100.36</v>
      </c>
      <c r="AE18">
        <f>INDEX('ИПЦ raw'!AP:AP, MATCH(Структура!$D18,'ИПЦ raw'!$A:$A,0))</f>
        <v>100.21</v>
      </c>
      <c r="AG18">
        <f>INDEX('2025'!$C:$C,MATCH(Структура!C18,'2025'!$B:$B,0))</f>
        <v>0.185</v>
      </c>
      <c r="AH18">
        <f t="shared" si="8"/>
        <v>0.18716450000000001</v>
      </c>
      <c r="AI18">
        <f t="shared" si="9"/>
        <v>0.18920459305000001</v>
      </c>
      <c r="AJ18">
        <f t="shared" si="10"/>
        <v>0.19045334336413</v>
      </c>
      <c r="AK18">
        <f t="shared" si="11"/>
        <v>0.19140561008095067</v>
      </c>
      <c r="AL18">
        <f t="shared" si="12"/>
        <v>0.1931474011326873</v>
      </c>
      <c r="AM18">
        <f t="shared" si="13"/>
        <v>0.19384273177676498</v>
      </c>
      <c r="AN18">
        <f t="shared" si="14"/>
        <v>0.1948313297088265</v>
      </c>
      <c r="AO18">
        <f t="shared" si="15"/>
        <v>0.19492874537368091</v>
      </c>
      <c r="AP18">
        <f t="shared" si="16"/>
        <v>0.19594237484962401</v>
      </c>
      <c r="AQ18">
        <f t="shared" si="17"/>
        <v>0.19713762333620671</v>
      </c>
      <c r="AR18">
        <f t="shared" si="18"/>
        <v>0.19853730046189377</v>
      </c>
      <c r="AS18">
        <f t="shared" si="19"/>
        <v>0.17</v>
      </c>
      <c r="AT18">
        <f t="shared" si="1"/>
        <v>0.17047600000000002</v>
      </c>
      <c r="AU18">
        <f t="shared" si="2"/>
        <v>0.17091923760000005</v>
      </c>
      <c r="AV18">
        <f t="shared" si="3"/>
        <v>0.17153454685536004</v>
      </c>
      <c r="AW18">
        <f t="shared" si="4"/>
        <v>0.17189476940375628</v>
      </c>
    </row>
    <row r="19" spans="1:49" x14ac:dyDescent="0.45">
      <c r="A19" s="202" t="s">
        <v>17</v>
      </c>
      <c r="B19" s="225" t="str">
        <f t="shared" si="5"/>
        <v>Консервы мясные, кг</v>
      </c>
      <c r="C19" s="225" t="str">
        <f t="shared" si="6"/>
        <v>Консервы мясные, кг</v>
      </c>
      <c r="D19" s="226" t="str">
        <f t="shared" si="7"/>
        <v>Консервы мясные, кг</v>
      </c>
      <c r="E19" s="225">
        <f>INDEX(БИПЦ_НДС!$D:$D,MATCH(Структура!A19,БИПЦ_НДС!$B:$B,0))</f>
        <v>10</v>
      </c>
      <c r="F19" s="225" t="s">
        <v>1870</v>
      </c>
      <c r="G19" s="225">
        <v>1</v>
      </c>
      <c r="H19" s="225">
        <v>1</v>
      </c>
      <c r="I19" s="225">
        <v>0</v>
      </c>
      <c r="J19" s="225">
        <f>INDEX('2026'!$C:$C,MATCH(Структура!B19,'2026'!$B:$B,0))</f>
        <v>0.129</v>
      </c>
      <c r="K19" s="225">
        <f>INDEX('2025'!$C:$C,MATCH(Структура!C19,'2025'!$B:$B,0))</f>
        <v>0.129</v>
      </c>
      <c r="L19" s="225">
        <v>1</v>
      </c>
      <c r="M19" s="225">
        <v>1</v>
      </c>
      <c r="N19" s="225">
        <f>INDEX(MoM!B:B,MATCH(Структура!A19,MoM!J:J,0))</f>
        <v>1</v>
      </c>
      <c r="P19">
        <f>INDEX('ИПЦ raw'!AA:AA, MATCH(Структура!$D19,'ИПЦ raw'!$A:$A,0))</f>
        <v>100.67</v>
      </c>
      <c r="Q19">
        <f>INDEX('ИПЦ raw'!AB:AB, MATCH(Структура!$D19,'ИПЦ raw'!$A:$A,0))</f>
        <v>100.29</v>
      </c>
      <c r="R19">
        <f>INDEX('ИПЦ raw'!AC:AC, MATCH(Структура!$D19,'ИПЦ raw'!$A:$A,0))</f>
        <v>100.58</v>
      </c>
      <c r="S19">
        <f>INDEX('ИПЦ raw'!AD:AD, MATCH(Структура!$D19,'ИПЦ raw'!$A:$A,0))</f>
        <v>100.8</v>
      </c>
      <c r="T19">
        <f>INDEX('ИПЦ raw'!AE:AE, MATCH(Структура!$D19,'ИПЦ raw'!$A:$A,0))</f>
        <v>100.74</v>
      </c>
      <c r="U19">
        <f>INDEX('ИПЦ raw'!AF:AF, MATCH(Структура!$D19,'ИПЦ raw'!$A:$A,0))</f>
        <v>100.73</v>
      </c>
      <c r="V19">
        <f>INDEX('ИПЦ raw'!AG:AG, MATCH(Структура!$D19,'ИПЦ raw'!$A:$A,0))</f>
        <v>101</v>
      </c>
      <c r="W19">
        <f>INDEX('ИПЦ raw'!AH:AH, MATCH(Структура!$D19,'ИПЦ raw'!$A:$A,0))</f>
        <v>100.34</v>
      </c>
      <c r="X19">
        <f>INDEX('ИПЦ raw'!AI:AI, MATCH(Структура!$D19,'ИПЦ raw'!$A:$A,0))</f>
        <v>100.89</v>
      </c>
      <c r="Y19">
        <f>INDEX('ИПЦ raw'!AJ:AJ, MATCH(Структура!$D19,'ИПЦ raw'!$A:$A,0))</f>
        <v>100.19</v>
      </c>
      <c r="Z19">
        <f>INDEX('ИПЦ raw'!AK:AK, MATCH(Структура!$D19,'ИПЦ raw'!$A:$A,0))</f>
        <v>100.51</v>
      </c>
      <c r="AA19">
        <f>INDEX('ИПЦ raw'!AL:AL, MATCH(Структура!$D19,'ИПЦ raw'!$A:$A,0))</f>
        <v>100.53</v>
      </c>
      <c r="AB19">
        <f>INDEX('ИПЦ raw'!AM:AM, MATCH(Структура!$D19,'ИПЦ raw'!$A:$A,0))</f>
        <v>100.45</v>
      </c>
      <c r="AC19">
        <f>INDEX('ИПЦ raw'!AN:AN, MATCH(Структура!$D19,'ИПЦ raw'!$A:$A,0))</f>
        <v>100.23</v>
      </c>
      <c r="AD19">
        <f>INDEX('ИПЦ raw'!AO:AO, MATCH(Структура!$D19,'ИПЦ raw'!$A:$A,0))</f>
        <v>100.31</v>
      </c>
      <c r="AE19">
        <f>INDEX('ИПЦ raw'!AP:AP, MATCH(Структура!$D19,'ИПЦ raw'!$A:$A,0))</f>
        <v>100.56</v>
      </c>
      <c r="AG19">
        <f>INDEX('2025'!$C:$C,MATCH(Структура!C19,'2025'!$B:$B,0))</f>
        <v>0.129</v>
      </c>
      <c r="AH19">
        <f t="shared" si="8"/>
        <v>0.12986430000000002</v>
      </c>
      <c r="AI19">
        <f t="shared" si="9"/>
        <v>0.13024090647000003</v>
      </c>
      <c r="AJ19">
        <f t="shared" si="10"/>
        <v>0.13099630372752602</v>
      </c>
      <c r="AK19">
        <f t="shared" si="11"/>
        <v>0.13204427415734624</v>
      </c>
      <c r="AL19">
        <f t="shared" si="12"/>
        <v>0.1330214017861106</v>
      </c>
      <c r="AM19">
        <f t="shared" si="13"/>
        <v>0.13399245801914922</v>
      </c>
      <c r="AN19">
        <f t="shared" si="14"/>
        <v>0.13533238259934072</v>
      </c>
      <c r="AO19">
        <f t="shared" si="15"/>
        <v>0.13579251270017847</v>
      </c>
      <c r="AP19">
        <f t="shared" si="16"/>
        <v>0.13700106606321005</v>
      </c>
      <c r="AQ19">
        <f t="shared" si="17"/>
        <v>0.13726136808873016</v>
      </c>
      <c r="AR19">
        <f t="shared" ref="AR19:AR82" si="20">AQ19*Z19/100</f>
        <v>0.1379614010659827</v>
      </c>
      <c r="AS19">
        <f t="shared" si="19"/>
        <v>0.129</v>
      </c>
      <c r="AT19">
        <f t="shared" si="1"/>
        <v>0.12958049999999999</v>
      </c>
      <c r="AU19">
        <f t="shared" si="2"/>
        <v>0.12987853515</v>
      </c>
      <c r="AV19">
        <f t="shared" si="3"/>
        <v>0.130281158608965</v>
      </c>
      <c r="AW19">
        <f t="shared" si="4"/>
        <v>0.1310107330971752</v>
      </c>
    </row>
    <row r="20" spans="1:49" x14ac:dyDescent="0.45">
      <c r="A20" s="202" t="s">
        <v>18</v>
      </c>
      <c r="B20" s="225" t="str">
        <f t="shared" si="5"/>
        <v>Консервы мясные для детского питания, кг</v>
      </c>
      <c r="C20" s="225" t="str">
        <f t="shared" si="6"/>
        <v>Консервы мясные для детского питания, кг</v>
      </c>
      <c r="D20" s="226" t="str">
        <f t="shared" si="7"/>
        <v>Консервы мясные для детского питания, кг</v>
      </c>
      <c r="E20" s="225">
        <f>INDEX(БИПЦ_НДС!$D:$D,MATCH(Структура!A20,БИПЦ_НДС!$B:$B,0))</f>
        <v>10</v>
      </c>
      <c r="F20" s="225" t="s">
        <v>1870</v>
      </c>
      <c r="G20" s="225">
        <v>1</v>
      </c>
      <c r="H20" s="225">
        <v>1</v>
      </c>
      <c r="I20" s="225">
        <v>0</v>
      </c>
      <c r="J20" s="225">
        <f>INDEX('2026'!$C:$C,MATCH(Структура!B20,'2026'!$B:$B,0))</f>
        <v>1.9E-2</v>
      </c>
      <c r="K20" s="225">
        <f>INDEX('2025'!$C:$C,MATCH(Структура!C20,'2025'!$B:$B,0))</f>
        <v>1.6E-2</v>
      </c>
      <c r="L20" s="225">
        <v>1</v>
      </c>
      <c r="M20" s="225">
        <v>1</v>
      </c>
      <c r="N20" s="225">
        <f>INDEX(MoM!B:B,MATCH(Структура!A20,MoM!J:J,0))</f>
        <v>1</v>
      </c>
      <c r="P20">
        <f>INDEX('ИПЦ raw'!AA:AA, MATCH(Структура!$D20,'ИПЦ raw'!$A:$A,0))</f>
        <v>99.88</v>
      </c>
      <c r="Q20">
        <f>INDEX('ИПЦ raw'!AB:AB, MATCH(Структура!$D20,'ИПЦ raw'!$A:$A,0))</f>
        <v>102.69</v>
      </c>
      <c r="R20">
        <f>INDEX('ИПЦ raw'!AC:AC, MATCH(Структура!$D20,'ИПЦ raw'!$A:$A,0))</f>
        <v>100.59</v>
      </c>
      <c r="S20">
        <f>INDEX('ИПЦ raw'!AD:AD, MATCH(Структура!$D20,'ИПЦ raw'!$A:$A,0))</f>
        <v>100.2</v>
      </c>
      <c r="T20">
        <f>INDEX('ИПЦ raw'!AE:AE, MATCH(Структура!$D20,'ИПЦ raw'!$A:$A,0))</f>
        <v>99.07</v>
      </c>
      <c r="U20">
        <f>INDEX('ИПЦ raw'!AF:AF, MATCH(Структура!$D20,'ИПЦ raw'!$A:$A,0))</f>
        <v>99.47</v>
      </c>
      <c r="V20">
        <f>INDEX('ИПЦ raw'!AG:AG, MATCH(Структура!$D20,'ИПЦ raw'!$A:$A,0))</f>
        <v>99.52</v>
      </c>
      <c r="W20">
        <f>INDEX('ИПЦ raw'!AH:AH, MATCH(Структура!$D20,'ИПЦ raw'!$A:$A,0))</f>
        <v>101.46</v>
      </c>
      <c r="X20">
        <f>INDEX('ИПЦ raw'!AI:AI, MATCH(Структура!$D20,'ИПЦ raw'!$A:$A,0))</f>
        <v>100.55</v>
      </c>
      <c r="Y20">
        <f>INDEX('ИПЦ raw'!AJ:AJ, MATCH(Структура!$D20,'ИПЦ raw'!$A:$A,0))</f>
        <v>99.87</v>
      </c>
      <c r="Z20">
        <f>INDEX('ИПЦ raw'!AK:AK, MATCH(Структура!$D20,'ИПЦ raw'!$A:$A,0))</f>
        <v>100.84</v>
      </c>
      <c r="AA20">
        <f>INDEX('ИПЦ raw'!AL:AL, MATCH(Структура!$D20,'ИПЦ raw'!$A:$A,0))</f>
        <v>100.14</v>
      </c>
      <c r="AB20">
        <f>INDEX('ИПЦ raw'!AM:AM, MATCH(Структура!$D20,'ИПЦ raw'!$A:$A,0))</f>
        <v>101.8</v>
      </c>
      <c r="AC20">
        <f>INDEX('ИПЦ raw'!AN:AN, MATCH(Структура!$D20,'ИПЦ raw'!$A:$A,0))</f>
        <v>100.36</v>
      </c>
      <c r="AD20">
        <f>INDEX('ИПЦ raw'!AO:AO, MATCH(Структура!$D20,'ИПЦ raw'!$A:$A,0))</f>
        <v>100.23</v>
      </c>
      <c r="AE20">
        <f>INDEX('ИПЦ raw'!AP:AP, MATCH(Структура!$D20,'ИПЦ raw'!$A:$A,0))</f>
        <v>100.99</v>
      </c>
      <c r="AG20">
        <f>INDEX('2025'!$C:$C,MATCH(Структура!C20,'2025'!$B:$B,0))</f>
        <v>1.6E-2</v>
      </c>
      <c r="AH20">
        <f t="shared" si="8"/>
        <v>1.59808E-2</v>
      </c>
      <c r="AI20">
        <f t="shared" si="9"/>
        <v>1.641068352E-2</v>
      </c>
      <c r="AJ20">
        <f t="shared" si="10"/>
        <v>1.6507506552768E-2</v>
      </c>
      <c r="AK20">
        <f t="shared" si="11"/>
        <v>1.6540521565873535E-2</v>
      </c>
      <c r="AL20">
        <f t="shared" si="12"/>
        <v>1.6386694715310911E-2</v>
      </c>
      <c r="AM20">
        <f t="shared" si="13"/>
        <v>1.6299845233319763E-2</v>
      </c>
      <c r="AN20">
        <f t="shared" si="14"/>
        <v>1.6221605976199826E-2</v>
      </c>
      <c r="AO20">
        <f t="shared" si="15"/>
        <v>1.645844142345234E-2</v>
      </c>
      <c r="AP20">
        <f t="shared" si="16"/>
        <v>1.6548962851281327E-2</v>
      </c>
      <c r="AQ20">
        <f t="shared" si="17"/>
        <v>1.6527449199574662E-2</v>
      </c>
      <c r="AR20">
        <f t="shared" si="20"/>
        <v>1.6666279772851088E-2</v>
      </c>
      <c r="AS20">
        <f t="shared" si="19"/>
        <v>1.9E-2</v>
      </c>
      <c r="AT20">
        <f t="shared" si="1"/>
        <v>1.9341999999999998E-2</v>
      </c>
      <c r="AU20">
        <f t="shared" si="2"/>
        <v>1.9411631199999998E-2</v>
      </c>
      <c r="AV20">
        <f t="shared" si="3"/>
        <v>1.9456277951759998E-2</v>
      </c>
      <c r="AW20">
        <f t="shared" si="4"/>
        <v>1.9648895103482424E-2</v>
      </c>
    </row>
    <row r="21" spans="1:49" x14ac:dyDescent="0.45">
      <c r="A21" s="202" t="s">
        <v>19</v>
      </c>
      <c r="B21" s="225" t="str">
        <f t="shared" si="5"/>
        <v>Рыба живая и охлажденная, кг</v>
      </c>
      <c r="C21" s="225" t="str">
        <f t="shared" si="6"/>
        <v>Рыба живая и охлажденная, кг</v>
      </c>
      <c r="D21" s="226" t="str">
        <f t="shared" si="7"/>
        <v>Рыба живая и охлажденная, кг</v>
      </c>
      <c r="E21" s="225">
        <f>INDEX(БИПЦ_НДС!$D:$D,MATCH(Структура!A21,БИПЦ_НДС!$B:$B,0))</f>
        <v>10</v>
      </c>
      <c r="F21" s="225" t="s">
        <v>1870</v>
      </c>
      <c r="G21" s="225">
        <v>1</v>
      </c>
      <c r="H21" s="225">
        <v>1</v>
      </c>
      <c r="I21" s="225">
        <v>0</v>
      </c>
      <c r="J21" s="225">
        <f>INDEX('2026'!$C:$C,MATCH(Структура!B21,'2026'!$B:$B,0))</f>
        <v>0.13300000000000001</v>
      </c>
      <c r="K21" s="225">
        <f>INDEX('2025'!$C:$C,MATCH(Структура!C21,'2025'!$B:$B,0))</f>
        <v>0.13400000000000001</v>
      </c>
      <c r="L21" s="225">
        <v>1</v>
      </c>
      <c r="M21" s="225">
        <v>1</v>
      </c>
      <c r="N21" s="225">
        <f>INDEX(MoM!B:B,MATCH(Структура!A21,MoM!J:J,0))</f>
        <v>1</v>
      </c>
      <c r="P21">
        <f>INDEX('ИПЦ raw'!AA:AA, MATCH(Структура!$D21,'ИПЦ raw'!$A:$A,0))</f>
        <v>100.99</v>
      </c>
      <c r="Q21">
        <f>INDEX('ИПЦ raw'!AB:AB, MATCH(Структура!$D21,'ИПЦ raw'!$A:$A,0))</f>
        <v>101.69</v>
      </c>
      <c r="R21">
        <f>INDEX('ИПЦ raw'!AC:AC, MATCH(Структура!$D21,'ИПЦ raw'!$A:$A,0))</f>
        <v>100.14</v>
      </c>
      <c r="S21">
        <f>INDEX('ИПЦ raw'!AD:AD, MATCH(Структура!$D21,'ИПЦ raw'!$A:$A,0))</f>
        <v>101.78</v>
      </c>
      <c r="T21">
        <f>INDEX('ИПЦ raw'!AE:AE, MATCH(Структура!$D21,'ИПЦ raw'!$A:$A,0))</f>
        <v>101.25</v>
      </c>
      <c r="U21">
        <f>INDEX('ИПЦ raw'!AF:AF, MATCH(Структура!$D21,'ИПЦ raw'!$A:$A,0))</f>
        <v>101.63</v>
      </c>
      <c r="V21">
        <f>INDEX('ИПЦ raw'!AG:AG, MATCH(Структура!$D21,'ИПЦ raw'!$A:$A,0))</f>
        <v>101.33</v>
      </c>
      <c r="W21">
        <f>INDEX('ИПЦ raw'!AH:AH, MATCH(Структура!$D21,'ИПЦ raw'!$A:$A,0))</f>
        <v>100.96</v>
      </c>
      <c r="X21">
        <f>INDEX('ИПЦ raw'!AI:AI, MATCH(Структура!$D21,'ИПЦ raw'!$A:$A,0))</f>
        <v>100.07</v>
      </c>
      <c r="Y21">
        <f>INDEX('ИПЦ raw'!AJ:AJ, MATCH(Структура!$D21,'ИПЦ raw'!$A:$A,0))</f>
        <v>100.87</v>
      </c>
      <c r="Z21">
        <f>INDEX('ИПЦ raw'!AK:AK, MATCH(Структура!$D21,'ИПЦ raw'!$A:$A,0))</f>
        <v>100.23</v>
      </c>
      <c r="AA21">
        <f>INDEX('ИПЦ raw'!AL:AL, MATCH(Структура!$D21,'ИПЦ raw'!$A:$A,0))</f>
        <v>100.64</v>
      </c>
      <c r="AB21">
        <f>INDEX('ИПЦ raw'!AM:AM, MATCH(Структура!$D21,'ИПЦ raw'!$A:$A,0))</f>
        <v>100.2</v>
      </c>
      <c r="AC21">
        <f>INDEX('ИПЦ raw'!AN:AN, MATCH(Структура!$D21,'ИПЦ raw'!$A:$A,0))</f>
        <v>101.16</v>
      </c>
      <c r="AD21">
        <f>INDEX('ИПЦ raw'!AO:AO, MATCH(Структура!$D21,'ИПЦ raw'!$A:$A,0))</f>
        <v>100.98</v>
      </c>
      <c r="AE21">
        <f>INDEX('ИПЦ raw'!AP:AP, MATCH(Структура!$D21,'ИПЦ raw'!$A:$A,0))</f>
        <v>100.51</v>
      </c>
      <c r="AG21">
        <f>INDEX('2025'!$C:$C,MATCH(Структура!C21,'2025'!$B:$B,0))</f>
        <v>0.13400000000000001</v>
      </c>
      <c r="AH21">
        <f t="shared" si="8"/>
        <v>0.13532659999999999</v>
      </c>
      <c r="AI21">
        <f t="shared" si="9"/>
        <v>0.13761361953999998</v>
      </c>
      <c r="AJ21">
        <f t="shared" si="10"/>
        <v>0.13780627860735598</v>
      </c>
      <c r="AK21">
        <f t="shared" si="11"/>
        <v>0.1402592303665669</v>
      </c>
      <c r="AL21">
        <f t="shared" si="12"/>
        <v>0.14201247074614901</v>
      </c>
      <c r="AM21">
        <f t="shared" si="13"/>
        <v>0.14432727401931122</v>
      </c>
      <c r="AN21">
        <f t="shared" si="14"/>
        <v>0.14624682676376807</v>
      </c>
      <c r="AO21">
        <f t="shared" si="15"/>
        <v>0.14765079630070022</v>
      </c>
      <c r="AP21">
        <f t="shared" si="16"/>
        <v>0.14775415185811069</v>
      </c>
      <c r="AQ21">
        <f t="shared" si="17"/>
        <v>0.14903961297927626</v>
      </c>
      <c r="AR21">
        <f t="shared" si="20"/>
        <v>0.14938240408912859</v>
      </c>
      <c r="AS21">
        <f t="shared" si="19"/>
        <v>0.13300000000000001</v>
      </c>
      <c r="AT21">
        <f t="shared" si="1"/>
        <v>0.133266</v>
      </c>
      <c r="AU21">
        <f t="shared" si="2"/>
        <v>0.13481188559999999</v>
      </c>
      <c r="AV21">
        <f t="shared" si="3"/>
        <v>0.13613304207888</v>
      </c>
      <c r="AW21">
        <f t="shared" si="4"/>
        <v>0.13682732059348229</v>
      </c>
    </row>
    <row r="22" spans="1:49" x14ac:dyDescent="0.45">
      <c r="A22" s="202" t="s">
        <v>20</v>
      </c>
      <c r="B22" s="225" t="str">
        <f t="shared" si="5"/>
        <v>Рыба соленая, маринованная, копченая, кг</v>
      </c>
      <c r="C22" s="225" t="str">
        <f t="shared" si="6"/>
        <v>Рыба соленая, маринованная, копченая, кг</v>
      </c>
      <c r="D22" s="226" t="str">
        <f t="shared" si="7"/>
        <v>Рыба соленая, маринованная, копченая, кг</v>
      </c>
      <c r="E22" s="225">
        <f>INDEX(БИПЦ_НДС!$D:$D,MATCH(Структура!A22,БИПЦ_НДС!$B:$B,0))</f>
        <v>10</v>
      </c>
      <c r="F22" s="225" t="s">
        <v>1870</v>
      </c>
      <c r="G22" s="225">
        <v>1</v>
      </c>
      <c r="H22" s="225">
        <v>1</v>
      </c>
      <c r="I22" s="225">
        <v>0</v>
      </c>
      <c r="J22" s="225">
        <f>INDEX('2026'!$C:$C,MATCH(Структура!B22,'2026'!$B:$B,0))</f>
        <v>0.16900000000000001</v>
      </c>
      <c r="K22" s="225">
        <f>INDEX('2025'!$C:$C,MATCH(Структура!C22,'2025'!$B:$B,0))</f>
        <v>0.161</v>
      </c>
      <c r="L22" s="225">
        <v>1</v>
      </c>
      <c r="M22" s="225">
        <v>1</v>
      </c>
      <c r="N22" s="225">
        <f>INDEX(MoM!B:B,MATCH(Структура!A22,MoM!J:J,0))</f>
        <v>1</v>
      </c>
      <c r="P22">
        <f>INDEX('ИПЦ raw'!AA:AA, MATCH(Структура!$D22,'ИПЦ raw'!$A:$A,0))</f>
        <v>102</v>
      </c>
      <c r="Q22">
        <f>INDEX('ИПЦ raw'!AB:AB, MATCH(Структура!$D22,'ИПЦ raw'!$A:$A,0))</f>
        <v>101.96</v>
      </c>
      <c r="R22">
        <f>INDEX('ИПЦ raw'!AC:AC, MATCH(Структура!$D22,'ИПЦ raw'!$A:$A,0))</f>
        <v>101.79</v>
      </c>
      <c r="S22">
        <f>INDEX('ИПЦ raw'!AD:AD, MATCH(Структура!$D22,'ИПЦ raw'!$A:$A,0))</f>
        <v>101.37</v>
      </c>
      <c r="T22">
        <f>INDEX('ИПЦ raw'!AE:AE, MATCH(Структура!$D22,'ИПЦ raw'!$A:$A,0))</f>
        <v>101.58</v>
      </c>
      <c r="U22">
        <f>INDEX('ИПЦ raw'!AF:AF, MATCH(Структура!$D22,'ИПЦ raw'!$A:$A,0))</f>
        <v>101.04</v>
      </c>
      <c r="V22">
        <f>INDEX('ИПЦ raw'!AG:AG, MATCH(Структура!$D22,'ИПЦ raw'!$A:$A,0))</f>
        <v>100.86</v>
      </c>
      <c r="W22">
        <f>INDEX('ИПЦ raw'!AH:AH, MATCH(Структура!$D22,'ИПЦ raw'!$A:$A,0))</f>
        <v>101.03</v>
      </c>
      <c r="X22">
        <f>INDEX('ИПЦ raw'!AI:AI, MATCH(Структура!$D22,'ИПЦ raw'!$A:$A,0))</f>
        <v>100.73</v>
      </c>
      <c r="Y22">
        <f>INDEX('ИПЦ raw'!AJ:AJ, MATCH(Структура!$D22,'ИПЦ raw'!$A:$A,0))</f>
        <v>100.77</v>
      </c>
      <c r="Z22">
        <f>INDEX('ИПЦ raw'!AK:AK, MATCH(Структура!$D22,'ИПЦ raw'!$A:$A,0))</f>
        <v>100.9</v>
      </c>
      <c r="AA22">
        <f>INDEX('ИПЦ raw'!AL:AL, MATCH(Структура!$D22,'ИПЦ raw'!$A:$A,0))</f>
        <v>100.48</v>
      </c>
      <c r="AB22">
        <f>INDEX('ИПЦ raw'!AM:AM, MATCH(Структура!$D22,'ИПЦ raw'!$A:$A,0))</f>
        <v>101.1</v>
      </c>
      <c r="AC22">
        <f>INDEX('ИПЦ raw'!AN:AN, MATCH(Структура!$D22,'ИПЦ raw'!$A:$A,0))</f>
        <v>101.24</v>
      </c>
      <c r="AD22">
        <f>INDEX('ИПЦ raw'!AO:AO, MATCH(Структура!$D22,'ИПЦ raw'!$A:$A,0))</f>
        <v>100.79</v>
      </c>
      <c r="AE22">
        <f>INDEX('ИПЦ raw'!AP:AP, MATCH(Структура!$D22,'ИПЦ raw'!$A:$A,0))</f>
        <v>100.43</v>
      </c>
      <c r="AG22">
        <f>INDEX('2025'!$C:$C,MATCH(Структура!C22,'2025'!$B:$B,0))</f>
        <v>0.161</v>
      </c>
      <c r="AH22">
        <f t="shared" si="8"/>
        <v>0.16422</v>
      </c>
      <c r="AI22">
        <f t="shared" si="9"/>
        <v>0.16743871200000002</v>
      </c>
      <c r="AJ22">
        <f t="shared" si="10"/>
        <v>0.17043586494480004</v>
      </c>
      <c r="AK22">
        <f t="shared" si="11"/>
        <v>0.17277083629454382</v>
      </c>
      <c r="AL22">
        <f t="shared" si="12"/>
        <v>0.17550061550799761</v>
      </c>
      <c r="AM22">
        <f t="shared" si="13"/>
        <v>0.17732582190928081</v>
      </c>
      <c r="AN22">
        <f t="shared" si="14"/>
        <v>0.17885082397770063</v>
      </c>
      <c r="AO22">
        <f t="shared" si="15"/>
        <v>0.18069298746467094</v>
      </c>
      <c r="AP22">
        <f t="shared" si="16"/>
        <v>0.18201204627316303</v>
      </c>
      <c r="AQ22">
        <f t="shared" si="17"/>
        <v>0.18341353902946636</v>
      </c>
      <c r="AR22">
        <f t="shared" si="20"/>
        <v>0.18506426088073155</v>
      </c>
      <c r="AS22">
        <f t="shared" si="19"/>
        <v>0.16900000000000001</v>
      </c>
      <c r="AT22">
        <f t="shared" si="1"/>
        <v>0.17085899999999998</v>
      </c>
      <c r="AU22">
        <f t="shared" si="2"/>
        <v>0.17297765159999998</v>
      </c>
      <c r="AV22">
        <f t="shared" si="3"/>
        <v>0.17434417504763999</v>
      </c>
      <c r="AW22">
        <f t="shared" si="4"/>
        <v>0.17509385500034486</v>
      </c>
    </row>
    <row r="23" spans="1:49" ht="26.25" x14ac:dyDescent="0.45">
      <c r="A23" s="202" t="s">
        <v>21</v>
      </c>
      <c r="B23" s="225" t="str">
        <f t="shared" si="5"/>
        <v>Соленые и копченые деликатесные продукты из рыбы, кг</v>
      </c>
      <c r="C23" s="225" t="str">
        <f t="shared" si="6"/>
        <v>Соленые и копченые деликатесные продукты из рыбы, кг</v>
      </c>
      <c r="D23" s="226" t="str">
        <f t="shared" si="7"/>
        <v>Соленые и копченые деликатесные продукты из рыбы, кг</v>
      </c>
      <c r="E23" s="225">
        <f>INDEX(БИПЦ_НДС!$D:$D,MATCH(Структура!A23,БИПЦ_НДС!$B:$B,0))</f>
        <v>20</v>
      </c>
      <c r="F23" s="225" t="s">
        <v>1870</v>
      </c>
      <c r="G23" s="225">
        <v>1</v>
      </c>
      <c r="H23" s="225">
        <v>1</v>
      </c>
      <c r="I23" s="225">
        <v>0</v>
      </c>
      <c r="J23" s="225">
        <f>INDEX('2026'!$C:$C,MATCH(Структура!B23,'2026'!$B:$B,0))</f>
        <v>0.159</v>
      </c>
      <c r="K23" s="225">
        <f>INDEX('2025'!$C:$C,MATCH(Структура!C23,'2025'!$B:$B,0))</f>
        <v>0.14699999999999999</v>
      </c>
      <c r="L23" s="225">
        <v>1</v>
      </c>
      <c r="M23" s="225">
        <v>1</v>
      </c>
      <c r="N23" s="225">
        <f>INDEX(MoM!B:B,MATCH(Структура!A23,MoM!J:J,0))</f>
        <v>1</v>
      </c>
      <c r="P23">
        <f>INDEX('ИПЦ raw'!AA:AA, MATCH(Структура!$D23,'ИПЦ raw'!$A:$A,0))</f>
        <v>101.2</v>
      </c>
      <c r="Q23">
        <f>INDEX('ИПЦ raw'!AB:AB, MATCH(Структура!$D23,'ИПЦ raw'!$A:$A,0))</f>
        <v>101.44</v>
      </c>
      <c r="R23">
        <f>INDEX('ИПЦ raw'!AC:AC, MATCH(Структура!$D23,'ИПЦ raw'!$A:$A,0))</f>
        <v>101.39</v>
      </c>
      <c r="S23">
        <f>INDEX('ИПЦ raw'!AD:AD, MATCH(Структура!$D23,'ИПЦ raw'!$A:$A,0))</f>
        <v>100.63</v>
      </c>
      <c r="T23">
        <f>INDEX('ИПЦ raw'!AE:AE, MATCH(Структура!$D23,'ИПЦ raw'!$A:$A,0))</f>
        <v>100.38</v>
      </c>
      <c r="U23">
        <f>INDEX('ИПЦ raw'!AF:AF, MATCH(Структура!$D23,'ИПЦ raw'!$A:$A,0))</f>
        <v>100.02</v>
      </c>
      <c r="V23">
        <f>INDEX('ИПЦ raw'!AG:AG, MATCH(Структура!$D23,'ИПЦ raw'!$A:$A,0))</f>
        <v>100.3</v>
      </c>
      <c r="W23">
        <f>INDEX('ИПЦ raw'!AH:AH, MATCH(Структура!$D23,'ИПЦ raw'!$A:$A,0))</f>
        <v>100.08</v>
      </c>
      <c r="X23">
        <f>INDEX('ИПЦ raw'!AI:AI, MATCH(Структура!$D23,'ИПЦ raw'!$A:$A,0))</f>
        <v>100.15</v>
      </c>
      <c r="Y23">
        <f>INDEX('ИПЦ raw'!AJ:AJ, MATCH(Структура!$D23,'ИПЦ raw'!$A:$A,0))</f>
        <v>100.05</v>
      </c>
      <c r="Z23">
        <f>INDEX('ИПЦ raw'!AK:AK, MATCH(Структура!$D23,'ИПЦ raw'!$A:$A,0))</f>
        <v>99.79</v>
      </c>
      <c r="AA23">
        <f>INDEX('ИПЦ raw'!AL:AL, MATCH(Структура!$D23,'ИПЦ raw'!$A:$A,0))</f>
        <v>99.85</v>
      </c>
      <c r="AB23">
        <f>INDEX('ИПЦ raw'!AM:AM, MATCH(Структура!$D23,'ИПЦ raw'!$A:$A,0))</f>
        <v>100.38</v>
      </c>
      <c r="AC23">
        <f>INDEX('ИПЦ raw'!AN:AN, MATCH(Структура!$D23,'ИПЦ raw'!$A:$A,0))</f>
        <v>100.21</v>
      </c>
      <c r="AD23">
        <f>INDEX('ИПЦ raw'!AO:AO, MATCH(Структура!$D23,'ИПЦ raw'!$A:$A,0))</f>
        <v>99.98</v>
      </c>
      <c r="AE23">
        <f>INDEX('ИПЦ raw'!AP:AP, MATCH(Структура!$D23,'ИПЦ raw'!$A:$A,0))</f>
        <v>100.6</v>
      </c>
      <c r="AG23">
        <f>INDEX('2025'!$C:$C,MATCH(Структура!C23,'2025'!$B:$B,0))</f>
        <v>0.14699999999999999</v>
      </c>
      <c r="AH23">
        <f t="shared" si="8"/>
        <v>0.14876400000000001</v>
      </c>
      <c r="AI23">
        <f t="shared" si="9"/>
        <v>0.15090620160000001</v>
      </c>
      <c r="AJ23">
        <f t="shared" si="10"/>
        <v>0.15300379780223999</v>
      </c>
      <c r="AK23">
        <f t="shared" si="11"/>
        <v>0.1539677217283941</v>
      </c>
      <c r="AL23">
        <f t="shared" si="12"/>
        <v>0.15455279907096198</v>
      </c>
      <c r="AM23">
        <f t="shared" si="13"/>
        <v>0.15458370963077617</v>
      </c>
      <c r="AN23">
        <f t="shared" si="14"/>
        <v>0.15504746075966849</v>
      </c>
      <c r="AO23">
        <f t="shared" si="15"/>
        <v>0.15517149872827624</v>
      </c>
      <c r="AP23">
        <f t="shared" si="16"/>
        <v>0.15540425597636864</v>
      </c>
      <c r="AQ23">
        <f t="shared" si="17"/>
        <v>0.15548195810435683</v>
      </c>
      <c r="AR23">
        <f t="shared" si="20"/>
        <v>0.15515544599233769</v>
      </c>
      <c r="AS23">
        <f t="shared" si="19"/>
        <v>0.159</v>
      </c>
      <c r="AT23">
        <f t="shared" si="1"/>
        <v>0.1596042</v>
      </c>
      <c r="AU23">
        <f t="shared" si="2"/>
        <v>0.15993936882000001</v>
      </c>
      <c r="AV23">
        <f t="shared" si="3"/>
        <v>0.15990738094623602</v>
      </c>
      <c r="AW23">
        <f t="shared" si="4"/>
        <v>0.16086682523191342</v>
      </c>
    </row>
    <row r="24" spans="1:49" x14ac:dyDescent="0.45">
      <c r="A24" s="202" t="s">
        <v>465</v>
      </c>
      <c r="B24" s="225" t="str">
        <f t="shared" si="5"/>
        <v>Икра лососевых рыб отечественная, кг</v>
      </c>
      <c r="C24" s="225" t="s">
        <v>22</v>
      </c>
      <c r="D24" s="226" t="s">
        <v>465</v>
      </c>
      <c r="E24" s="225">
        <f>INDEX(БИПЦ_НДС!$D:$D,MATCH(Структура!A24,БИПЦ_НДС!$B:$B,0))</f>
        <v>20</v>
      </c>
      <c r="F24" s="225" t="s">
        <v>1870</v>
      </c>
      <c r="G24" s="225">
        <v>1</v>
      </c>
      <c r="H24" s="225">
        <v>1</v>
      </c>
      <c r="I24" s="225">
        <v>0</v>
      </c>
      <c r="J24" s="225">
        <f>INDEX('2026'!$C:$C,MATCH(Структура!B24,'2026'!$B:$B,0))</f>
        <v>0.161</v>
      </c>
      <c r="K24" s="225">
        <f>INDEX('2025'!$C:$C,MATCH(Структура!C24,'2025'!$B:$B,0))</f>
        <v>0.14199999999999999</v>
      </c>
      <c r="L24" s="225">
        <v>1</v>
      </c>
      <c r="M24" s="225">
        <v>1</v>
      </c>
      <c r="N24" s="225">
        <f>INDEX(MoM!B:B,MATCH(Структура!A24,MoM!J:J,0))</f>
        <v>1</v>
      </c>
      <c r="P24">
        <f>INDEX('ИПЦ raw'!AA:AA, MATCH(Структура!$D24,'ИПЦ raw'!$A:$A,0))</f>
        <v>100.92</v>
      </c>
      <c r="Q24">
        <f>INDEX('ИПЦ raw'!AB:AB, MATCH(Структура!$D24,'ИПЦ raw'!$A:$A,0))</f>
        <v>100.08</v>
      </c>
      <c r="R24">
        <f>INDEX('ИПЦ raw'!AC:AC, MATCH(Структура!$D24,'ИПЦ raw'!$A:$A,0))</f>
        <v>100.63</v>
      </c>
      <c r="S24">
        <f>INDEX('ИПЦ raw'!AD:AD, MATCH(Структура!$D24,'ИПЦ raw'!$A:$A,0))</f>
        <v>100.14</v>
      </c>
      <c r="T24">
        <f>INDEX('ИПЦ raw'!AE:AE, MATCH(Структура!$D24,'ИПЦ raw'!$A:$A,0))</f>
        <v>100.08</v>
      </c>
      <c r="U24">
        <f>INDEX('ИПЦ raw'!AF:AF, MATCH(Структура!$D24,'ИПЦ raw'!$A:$A,0))</f>
        <v>99.64</v>
      </c>
      <c r="V24">
        <f>INDEX('ИПЦ raw'!AG:AG, MATCH(Структура!$D24,'ИПЦ raw'!$A:$A,0))</f>
        <v>100.4</v>
      </c>
      <c r="W24">
        <f>INDEX('ИПЦ raw'!AH:AH, MATCH(Структура!$D24,'ИПЦ raw'!$A:$A,0))</f>
        <v>99.14</v>
      </c>
      <c r="X24">
        <f>INDEX('ИПЦ raw'!AI:AI, MATCH(Структура!$D24,'ИПЦ raw'!$A:$A,0))</f>
        <v>98.77</v>
      </c>
      <c r="Y24">
        <f>INDEX('ИПЦ raw'!AJ:AJ, MATCH(Структура!$D24,'ИПЦ raw'!$A:$A,0))</f>
        <v>98.87</v>
      </c>
      <c r="Z24">
        <f>INDEX('ИПЦ raw'!AK:AK, MATCH(Структура!$D24,'ИПЦ raw'!$A:$A,0))</f>
        <v>100.04</v>
      </c>
      <c r="AA24">
        <f>INDEX('ИПЦ raw'!AL:AL, MATCH(Структура!$D24,'ИПЦ raw'!$A:$A,0))</f>
        <v>99.52</v>
      </c>
      <c r="AB24">
        <f>INDEX('ИПЦ raw'!AM:AM, MATCH(Структура!$D24,'ИПЦ raw'!$A:$A,0))</f>
        <v>100.1</v>
      </c>
      <c r="AC24">
        <f>INDEX('ИПЦ raw'!AN:AN, MATCH(Структура!$D24,'ИПЦ raw'!$A:$A,0))</f>
        <v>99.78</v>
      </c>
      <c r="AD24">
        <f>INDEX('ИПЦ raw'!AO:AO, MATCH(Структура!$D24,'ИПЦ raw'!$A:$A,0))</f>
        <v>100.24</v>
      </c>
      <c r="AE24">
        <f>INDEX('ИПЦ raw'!AP:AP, MATCH(Структура!$D24,'ИПЦ raw'!$A:$A,0))</f>
        <v>99.81</v>
      </c>
      <c r="AG24">
        <f>INDEX('2025'!$C:$C,MATCH(Структура!C24,'2025'!$B:$B,0))</f>
        <v>0.14199999999999999</v>
      </c>
      <c r="AH24">
        <f t="shared" si="8"/>
        <v>0.1433064</v>
      </c>
      <c r="AI24">
        <f t="shared" si="9"/>
        <v>0.14342104512000001</v>
      </c>
      <c r="AJ24">
        <f t="shared" si="10"/>
        <v>0.14432459770425601</v>
      </c>
      <c r="AK24">
        <f t="shared" si="11"/>
        <v>0.14452665214104196</v>
      </c>
      <c r="AL24">
        <f t="shared" si="12"/>
        <v>0.14464227346275479</v>
      </c>
      <c r="AM24">
        <f t="shared" si="13"/>
        <v>0.14412156127828887</v>
      </c>
      <c r="AN24">
        <f t="shared" si="14"/>
        <v>0.14469804752340204</v>
      </c>
      <c r="AO24">
        <f t="shared" si="15"/>
        <v>0.14345364431470078</v>
      </c>
      <c r="AP24">
        <f t="shared" si="16"/>
        <v>0.14168916448962995</v>
      </c>
      <c r="AQ24">
        <f t="shared" si="17"/>
        <v>0.14008807693089714</v>
      </c>
      <c r="AR24">
        <f t="shared" si="20"/>
        <v>0.14014411216166953</v>
      </c>
      <c r="AS24">
        <f t="shared" si="19"/>
        <v>0.161</v>
      </c>
      <c r="AT24">
        <f t="shared" si="1"/>
        <v>0.161161</v>
      </c>
      <c r="AU24">
        <f t="shared" si="2"/>
        <v>0.1608064458</v>
      </c>
      <c r="AV24">
        <f t="shared" si="3"/>
        <v>0.16119238126991997</v>
      </c>
      <c r="AW24">
        <f t="shared" si="4"/>
        <v>0.16088611574550712</v>
      </c>
    </row>
    <row r="25" spans="1:49" ht="26.25" x14ac:dyDescent="0.45">
      <c r="A25" s="202" t="s">
        <v>23</v>
      </c>
      <c r="B25" s="225" t="str">
        <f t="shared" si="5"/>
        <v>Рыба мороженая разделанная (кроме лососевых пород), кг</v>
      </c>
      <c r="C25" s="225" t="str">
        <f t="shared" si="6"/>
        <v>Рыба мороженая разделанная (кроме лососевых пород), кг</v>
      </c>
      <c r="D25" s="226" t="str">
        <f t="shared" si="7"/>
        <v>Рыба мороженая разделанная (кроме лососевых пород), кг</v>
      </c>
      <c r="E25" s="225">
        <f>INDEX(БИПЦ_НДС!$D:$D,MATCH(Структура!A25,БИПЦ_НДС!$B:$B,0))</f>
        <v>10</v>
      </c>
      <c r="F25" s="225" t="s">
        <v>1870</v>
      </c>
      <c r="G25" s="225">
        <v>1</v>
      </c>
      <c r="H25" s="225">
        <v>1</v>
      </c>
      <c r="I25" s="225">
        <v>0</v>
      </c>
      <c r="J25" s="225">
        <f>INDEX('2026'!$C:$C,MATCH(Структура!B25,'2026'!$B:$B,0))</f>
        <v>0.438</v>
      </c>
      <c r="K25" s="225">
        <f>INDEX('2025'!$C:$C,MATCH(Структура!C25,'2025'!$B:$B,0))</f>
        <v>0.41299999999999998</v>
      </c>
      <c r="L25" s="225">
        <v>1</v>
      </c>
      <c r="M25" s="225">
        <v>1</v>
      </c>
      <c r="N25" s="225">
        <f>INDEX(MoM!B:B,MATCH(Структура!A25,MoM!J:J,0))</f>
        <v>1</v>
      </c>
      <c r="P25">
        <f>INDEX('ИПЦ raw'!AA:AA, MATCH(Структура!$D25,'ИПЦ raw'!$A:$A,0))</f>
        <v>102.41</v>
      </c>
      <c r="Q25">
        <f>INDEX('ИПЦ raw'!AB:AB, MATCH(Структура!$D25,'ИПЦ raw'!$A:$A,0))</f>
        <v>103.24</v>
      </c>
      <c r="R25">
        <f>INDEX('ИПЦ raw'!AC:AC, MATCH(Структура!$D25,'ИПЦ raw'!$A:$A,0))</f>
        <v>102.44</v>
      </c>
      <c r="S25">
        <f>INDEX('ИПЦ raw'!AD:AD, MATCH(Структура!$D25,'ИПЦ raw'!$A:$A,0))</f>
        <v>101.49</v>
      </c>
      <c r="T25">
        <f>INDEX('ИПЦ raw'!AE:AE, MATCH(Структура!$D25,'ИПЦ raw'!$A:$A,0))</f>
        <v>100.75</v>
      </c>
      <c r="U25">
        <f>INDEX('ИПЦ raw'!AF:AF, MATCH(Структура!$D25,'ИПЦ raw'!$A:$A,0))</f>
        <v>100.82</v>
      </c>
      <c r="V25">
        <f>INDEX('ИПЦ raw'!AG:AG, MATCH(Структура!$D25,'ИПЦ raw'!$A:$A,0))</f>
        <v>100.15</v>
      </c>
      <c r="W25">
        <f>INDEX('ИПЦ raw'!AH:AH, MATCH(Структура!$D25,'ИПЦ raw'!$A:$A,0))</f>
        <v>100.3</v>
      </c>
      <c r="X25">
        <f>INDEX('ИПЦ raw'!AI:AI, MATCH(Структура!$D25,'ИПЦ raw'!$A:$A,0))</f>
        <v>100.62</v>
      </c>
      <c r="Y25">
        <f>INDEX('ИПЦ raw'!AJ:AJ, MATCH(Структура!$D25,'ИПЦ raw'!$A:$A,0))</f>
        <v>100.32</v>
      </c>
      <c r="Z25">
        <f>INDEX('ИПЦ raw'!AK:AK, MATCH(Структура!$D25,'ИПЦ raw'!$A:$A,0))</f>
        <v>100.91</v>
      </c>
      <c r="AA25">
        <f>INDEX('ИПЦ raw'!AL:AL, MATCH(Структура!$D25,'ИПЦ raw'!$A:$A,0))</f>
        <v>100.46</v>
      </c>
      <c r="AB25">
        <f>INDEX('ИПЦ raw'!AM:AM, MATCH(Структура!$D25,'ИПЦ raw'!$A:$A,0))</f>
        <v>100.82</v>
      </c>
      <c r="AC25">
        <f>INDEX('ИПЦ raw'!AN:AN, MATCH(Структура!$D25,'ИПЦ raw'!$A:$A,0))</f>
        <v>100.5</v>
      </c>
      <c r="AD25">
        <f>INDEX('ИПЦ raw'!AO:AO, MATCH(Структура!$D25,'ИПЦ raw'!$A:$A,0))</f>
        <v>100.63</v>
      </c>
      <c r="AE25">
        <f>INDEX('ИПЦ raw'!AP:AP, MATCH(Структура!$D25,'ИПЦ raw'!$A:$A,0))</f>
        <v>101.15</v>
      </c>
      <c r="AG25">
        <f>INDEX('2025'!$C:$C,MATCH(Структура!C25,'2025'!$B:$B,0))</f>
        <v>0.41299999999999998</v>
      </c>
      <c r="AH25">
        <f t="shared" si="8"/>
        <v>0.42295329999999998</v>
      </c>
      <c r="AI25">
        <f t="shared" si="9"/>
        <v>0.43665698691999993</v>
      </c>
      <c r="AJ25">
        <f t="shared" si="10"/>
        <v>0.44731141740084795</v>
      </c>
      <c r="AK25">
        <f t="shared" si="11"/>
        <v>0.45397635752012055</v>
      </c>
      <c r="AL25">
        <f t="shared" si="12"/>
        <v>0.45738118020152141</v>
      </c>
      <c r="AM25">
        <f t="shared" si="13"/>
        <v>0.4611317058791739</v>
      </c>
      <c r="AN25">
        <f t="shared" si="14"/>
        <v>0.46182340343799266</v>
      </c>
      <c r="AO25">
        <f t="shared" si="15"/>
        <v>0.4632088736483066</v>
      </c>
      <c r="AP25">
        <f t="shared" si="16"/>
        <v>0.46608076866492609</v>
      </c>
      <c r="AQ25">
        <f t="shared" si="17"/>
        <v>0.46757222712465385</v>
      </c>
      <c r="AR25">
        <f t="shared" si="20"/>
        <v>0.47182713439148821</v>
      </c>
      <c r="AS25">
        <f t="shared" si="19"/>
        <v>0.438</v>
      </c>
      <c r="AT25">
        <f t="shared" si="1"/>
        <v>0.44159159999999997</v>
      </c>
      <c r="AU25">
        <f t="shared" si="2"/>
        <v>0.44379955799999998</v>
      </c>
      <c r="AV25">
        <f t="shared" si="3"/>
        <v>0.44659549521539993</v>
      </c>
      <c r="AW25">
        <f t="shared" si="4"/>
        <v>0.45173134341037702</v>
      </c>
    </row>
    <row r="26" spans="1:49" ht="26.25" x14ac:dyDescent="0.45">
      <c r="A26" s="202" t="s">
        <v>24</v>
      </c>
      <c r="B26" s="225" t="str">
        <f t="shared" si="5"/>
        <v>Рыба охлажденная и мороженая разделанная лососевых пород, кг</v>
      </c>
      <c r="C26" s="225" t="str">
        <f t="shared" si="6"/>
        <v>Рыба охлажденная и мороженая разделанная лососевых пород, кг</v>
      </c>
      <c r="D26" s="226" t="str">
        <f t="shared" si="7"/>
        <v>Рыба охлажденная и мороженая разделанная лососевых пород, кг</v>
      </c>
      <c r="E26" s="225">
        <f>INDEX(БИПЦ_НДС!$D:$D,MATCH(Структура!A26,БИПЦ_НДС!$B:$B,0))</f>
        <v>20</v>
      </c>
      <c r="F26" s="225" t="s">
        <v>1870</v>
      </c>
      <c r="G26" s="225">
        <v>1</v>
      </c>
      <c r="H26" s="225">
        <v>1</v>
      </c>
      <c r="I26" s="225">
        <v>0</v>
      </c>
      <c r="J26" s="225">
        <f>INDEX('2026'!$C:$C,MATCH(Структура!B26,'2026'!$B:$B,0))</f>
        <v>0.11700000000000001</v>
      </c>
      <c r="K26" s="225">
        <f>INDEX('2025'!$C:$C,MATCH(Структура!C26,'2025'!$B:$B,0))</f>
        <v>0.115</v>
      </c>
      <c r="L26" s="225">
        <v>1</v>
      </c>
      <c r="M26" s="225">
        <v>1</v>
      </c>
      <c r="N26" s="225">
        <f>INDEX(MoM!B:B,MATCH(Структура!A26,MoM!J:J,0))</f>
        <v>1</v>
      </c>
      <c r="P26">
        <f>INDEX('ИПЦ raw'!AA:AA, MATCH(Структура!$D26,'ИПЦ raw'!$A:$A,0))</f>
        <v>102.05</v>
      </c>
      <c r="Q26">
        <f>INDEX('ИПЦ raw'!AB:AB, MATCH(Структура!$D26,'ИПЦ raw'!$A:$A,0))</f>
        <v>101.03</v>
      </c>
      <c r="R26">
        <f>INDEX('ИПЦ raw'!AC:AC, MATCH(Структура!$D26,'ИПЦ raw'!$A:$A,0))</f>
        <v>101.33</v>
      </c>
      <c r="S26">
        <f>INDEX('ИПЦ raw'!AD:AD, MATCH(Структура!$D26,'ИПЦ raw'!$A:$A,0))</f>
        <v>101.11</v>
      </c>
      <c r="T26">
        <f>INDEX('ИПЦ raw'!AE:AE, MATCH(Структура!$D26,'ИПЦ raw'!$A:$A,0))</f>
        <v>99.95</v>
      </c>
      <c r="U26">
        <f>INDEX('ИПЦ raw'!AF:AF, MATCH(Структура!$D26,'ИПЦ raw'!$A:$A,0))</f>
        <v>99.85</v>
      </c>
      <c r="V26">
        <f>INDEX('ИПЦ raw'!AG:AG, MATCH(Структура!$D26,'ИПЦ raw'!$A:$A,0))</f>
        <v>99.77</v>
      </c>
      <c r="W26">
        <f>INDEX('ИПЦ raw'!AH:AH, MATCH(Структура!$D26,'ИПЦ raw'!$A:$A,0))</f>
        <v>100.05</v>
      </c>
      <c r="X26">
        <f>INDEX('ИПЦ raw'!AI:AI, MATCH(Структура!$D26,'ИПЦ raw'!$A:$A,0))</f>
        <v>100.19</v>
      </c>
      <c r="Y26">
        <f>INDEX('ИПЦ raw'!AJ:AJ, MATCH(Структура!$D26,'ИПЦ raw'!$A:$A,0))</f>
        <v>100.23</v>
      </c>
      <c r="Z26">
        <f>INDEX('ИПЦ raw'!AK:AK, MATCH(Структура!$D26,'ИПЦ raw'!$A:$A,0))</f>
        <v>99.96</v>
      </c>
      <c r="AA26">
        <f>INDEX('ИПЦ raw'!AL:AL, MATCH(Структура!$D26,'ИПЦ raw'!$A:$A,0))</f>
        <v>100.19</v>
      </c>
      <c r="AB26">
        <f>INDEX('ИПЦ raw'!AM:AM, MATCH(Структура!$D26,'ИПЦ raw'!$A:$A,0))</f>
        <v>100.56</v>
      </c>
      <c r="AC26">
        <f>INDEX('ИПЦ raw'!AN:AN, MATCH(Структура!$D26,'ИПЦ raw'!$A:$A,0))</f>
        <v>99.93</v>
      </c>
      <c r="AD26">
        <f>INDEX('ИПЦ raw'!AO:AO, MATCH(Структура!$D26,'ИПЦ raw'!$A:$A,0))</f>
        <v>100.57</v>
      </c>
      <c r="AE26">
        <f>INDEX('ИПЦ raw'!AP:AP, MATCH(Структура!$D26,'ИПЦ raw'!$A:$A,0))</f>
        <v>99.89</v>
      </c>
      <c r="AG26">
        <f>INDEX('2025'!$C:$C,MATCH(Структура!C26,'2025'!$B:$B,0))</f>
        <v>0.115</v>
      </c>
      <c r="AH26">
        <f t="shared" si="8"/>
        <v>0.11735749999999999</v>
      </c>
      <c r="AI26">
        <f t="shared" si="9"/>
        <v>0.11856628225</v>
      </c>
      <c r="AJ26">
        <f t="shared" si="10"/>
        <v>0.12014321380392501</v>
      </c>
      <c r="AK26">
        <f t="shared" si="11"/>
        <v>0.12147680347714856</v>
      </c>
      <c r="AL26">
        <f t="shared" si="12"/>
        <v>0.12141606507540999</v>
      </c>
      <c r="AM26">
        <f t="shared" si="13"/>
        <v>0.12123394097779686</v>
      </c>
      <c r="AN26">
        <f t="shared" si="14"/>
        <v>0.12095510291354791</v>
      </c>
      <c r="AO26">
        <f t="shared" si="15"/>
        <v>0.12101558046500469</v>
      </c>
      <c r="AP26">
        <f t="shared" si="16"/>
        <v>0.12124551006788818</v>
      </c>
      <c r="AQ26">
        <f t="shared" si="17"/>
        <v>0.12152437474104433</v>
      </c>
      <c r="AR26">
        <f t="shared" si="20"/>
        <v>0.1214757649911479</v>
      </c>
      <c r="AS26">
        <f t="shared" si="19"/>
        <v>0.11700000000000001</v>
      </c>
      <c r="AT26">
        <f t="shared" si="1"/>
        <v>0.1176552</v>
      </c>
      <c r="AU26">
        <f t="shared" si="2"/>
        <v>0.11757284136000001</v>
      </c>
      <c r="AV26">
        <f t="shared" si="3"/>
        <v>0.118243006555752</v>
      </c>
      <c r="AW26">
        <f t="shared" si="4"/>
        <v>0.11811293924854066</v>
      </c>
    </row>
    <row r="27" spans="1:49" x14ac:dyDescent="0.45">
      <c r="A27" s="202" t="s">
        <v>25</v>
      </c>
      <c r="B27" s="225" t="str">
        <f t="shared" si="5"/>
        <v>Рыба мороженая неразделанная, кг</v>
      </c>
      <c r="C27" s="225" t="str">
        <f t="shared" si="6"/>
        <v>Рыба мороженая неразделанная, кг</v>
      </c>
      <c r="D27" s="226" t="str">
        <f t="shared" si="7"/>
        <v>Рыба мороженая неразделанная, кг</v>
      </c>
      <c r="E27" s="225">
        <f>INDEX(БИПЦ_НДС!$D:$D,MATCH(Структура!A27,БИПЦ_НДС!$B:$B,0))</f>
        <v>10</v>
      </c>
      <c r="F27" s="225" t="s">
        <v>1870</v>
      </c>
      <c r="G27" s="225">
        <v>1</v>
      </c>
      <c r="H27" s="225">
        <v>1</v>
      </c>
      <c r="I27" s="225">
        <v>0</v>
      </c>
      <c r="J27" s="225">
        <f>INDEX('2026'!$C:$C,MATCH(Структура!B27,'2026'!$B:$B,0))</f>
        <v>0.27600000000000002</v>
      </c>
      <c r="K27" s="225">
        <f>INDEX('2025'!$C:$C,MATCH(Структура!C27,'2025'!$B:$B,0))</f>
        <v>0.26200000000000001</v>
      </c>
      <c r="L27" s="225">
        <v>1</v>
      </c>
      <c r="M27" s="225">
        <v>1</v>
      </c>
      <c r="N27" s="225">
        <f>INDEX(MoM!B:B,MATCH(Структура!A27,MoM!J:J,0))</f>
        <v>1</v>
      </c>
      <c r="P27">
        <f>INDEX('ИПЦ raw'!AA:AA, MATCH(Структура!$D27,'ИПЦ raw'!$A:$A,0))</f>
        <v>102.52</v>
      </c>
      <c r="Q27">
        <f>INDEX('ИПЦ raw'!AB:AB, MATCH(Структура!$D27,'ИПЦ raw'!$A:$A,0))</f>
        <v>103.23</v>
      </c>
      <c r="R27">
        <f>INDEX('ИПЦ raw'!AC:AC, MATCH(Структура!$D27,'ИПЦ raw'!$A:$A,0))</f>
        <v>103</v>
      </c>
      <c r="S27">
        <f>INDEX('ИПЦ raw'!AD:AD, MATCH(Структура!$D27,'ИПЦ raw'!$A:$A,0))</f>
        <v>101.24</v>
      </c>
      <c r="T27">
        <f>INDEX('ИПЦ raw'!AE:AE, MATCH(Структура!$D27,'ИПЦ raw'!$A:$A,0))</f>
        <v>101.34</v>
      </c>
      <c r="U27">
        <f>INDEX('ИПЦ raw'!AF:AF, MATCH(Структура!$D27,'ИПЦ raw'!$A:$A,0))</f>
        <v>101.12</v>
      </c>
      <c r="V27">
        <f>INDEX('ИПЦ raw'!AG:AG, MATCH(Структура!$D27,'ИПЦ raw'!$A:$A,0))</f>
        <v>100.63</v>
      </c>
      <c r="W27">
        <f>INDEX('ИПЦ raw'!AH:AH, MATCH(Структура!$D27,'ИПЦ raw'!$A:$A,0))</f>
        <v>100.63</v>
      </c>
      <c r="X27">
        <f>INDEX('ИПЦ raw'!AI:AI, MATCH(Структура!$D27,'ИПЦ raw'!$A:$A,0))</f>
        <v>100.34</v>
      </c>
      <c r="Y27">
        <f>INDEX('ИПЦ raw'!AJ:AJ, MATCH(Структура!$D27,'ИПЦ raw'!$A:$A,0))</f>
        <v>100.68</v>
      </c>
      <c r="Z27">
        <f>INDEX('ИПЦ raw'!AK:AK, MATCH(Структура!$D27,'ИПЦ raw'!$A:$A,0))</f>
        <v>100.53</v>
      </c>
      <c r="AA27">
        <f>INDEX('ИПЦ raw'!AL:AL, MATCH(Структура!$D27,'ИПЦ raw'!$A:$A,0))</f>
        <v>100.59</v>
      </c>
      <c r="AB27">
        <f>INDEX('ИПЦ raw'!AM:AM, MATCH(Структура!$D27,'ИПЦ raw'!$A:$A,0))</f>
        <v>101.26</v>
      </c>
      <c r="AC27">
        <f>INDEX('ИПЦ raw'!AN:AN, MATCH(Структура!$D27,'ИПЦ raw'!$A:$A,0))</f>
        <v>101.13</v>
      </c>
      <c r="AD27">
        <f>INDEX('ИПЦ raw'!AO:AO, MATCH(Структура!$D27,'ИПЦ raw'!$A:$A,0))</f>
        <v>101.22</v>
      </c>
      <c r="AE27">
        <f>INDEX('ИПЦ raw'!AP:AP, MATCH(Структура!$D27,'ИПЦ raw'!$A:$A,0))</f>
        <v>101.46</v>
      </c>
      <c r="AG27">
        <f>INDEX('2025'!$C:$C,MATCH(Структура!C27,'2025'!$B:$B,0))</f>
        <v>0.26200000000000001</v>
      </c>
      <c r="AH27">
        <f t="shared" si="8"/>
        <v>0.26860240000000002</v>
      </c>
      <c r="AI27">
        <f t="shared" si="9"/>
        <v>0.27727825752000007</v>
      </c>
      <c r="AJ27">
        <f t="shared" si="10"/>
        <v>0.2855966052456001</v>
      </c>
      <c r="AK27">
        <f t="shared" si="11"/>
        <v>0.28913800315064553</v>
      </c>
      <c r="AL27">
        <f t="shared" si="12"/>
        <v>0.29301245239286422</v>
      </c>
      <c r="AM27">
        <f t="shared" si="13"/>
        <v>0.29629419185966432</v>
      </c>
      <c r="AN27">
        <f t="shared" si="14"/>
        <v>0.29816084526838016</v>
      </c>
      <c r="AO27">
        <f t="shared" si="15"/>
        <v>0.30003925859357095</v>
      </c>
      <c r="AP27">
        <f t="shared" si="16"/>
        <v>0.30105939207278909</v>
      </c>
      <c r="AQ27">
        <f t="shared" si="17"/>
        <v>0.30310659593888406</v>
      </c>
      <c r="AR27">
        <f t="shared" si="20"/>
        <v>0.30471306089736017</v>
      </c>
      <c r="AS27">
        <f t="shared" si="19"/>
        <v>0.27600000000000002</v>
      </c>
      <c r="AT27">
        <f t="shared" si="1"/>
        <v>0.27947760000000005</v>
      </c>
      <c r="AU27">
        <f t="shared" si="2"/>
        <v>0.28263569688000006</v>
      </c>
      <c r="AV27">
        <f t="shared" si="3"/>
        <v>0.28608385238193607</v>
      </c>
      <c r="AW27">
        <f t="shared" si="4"/>
        <v>0.29026067662671229</v>
      </c>
    </row>
    <row r="28" spans="1:49" x14ac:dyDescent="0.45">
      <c r="A28" s="202" t="s">
        <v>26</v>
      </c>
      <c r="B28" s="225" t="str">
        <f t="shared" si="5"/>
        <v>Филе рыбное, кг</v>
      </c>
      <c r="C28" s="225" t="str">
        <f t="shared" si="6"/>
        <v>Филе рыбное, кг</v>
      </c>
      <c r="D28" s="226" t="str">
        <f t="shared" si="7"/>
        <v>Филе рыбное, кг</v>
      </c>
      <c r="E28" s="225">
        <f>INDEX(БИПЦ_НДС!$D:$D,MATCH(Структура!A28,БИПЦ_НДС!$B:$B,0))</f>
        <v>10</v>
      </c>
      <c r="F28" s="225" t="s">
        <v>1870</v>
      </c>
      <c r="G28" s="225">
        <v>1</v>
      </c>
      <c r="H28" s="225">
        <v>1</v>
      </c>
      <c r="I28" s="225">
        <v>0</v>
      </c>
      <c r="J28" s="225">
        <f>INDEX('2026'!$C:$C,MATCH(Структура!B28,'2026'!$B:$B,0))</f>
        <v>0.26100000000000001</v>
      </c>
      <c r="K28" s="225">
        <f>INDEX('2025'!$C:$C,MATCH(Структура!C28,'2025'!$B:$B,0))</f>
        <v>0.245</v>
      </c>
      <c r="L28" s="225">
        <v>1</v>
      </c>
      <c r="M28" s="225">
        <v>1</v>
      </c>
      <c r="N28" s="225">
        <f>INDEX(MoM!B:B,MATCH(Структура!A28,MoM!J:J,0))</f>
        <v>1</v>
      </c>
      <c r="P28">
        <f>INDEX('ИПЦ raw'!AA:AA, MATCH(Структура!$D28,'ИПЦ raw'!$A:$A,0))</f>
        <v>101.93</v>
      </c>
      <c r="Q28">
        <f>INDEX('ИПЦ raw'!AB:AB, MATCH(Структура!$D28,'ИПЦ raw'!$A:$A,0))</f>
        <v>102.26</v>
      </c>
      <c r="R28">
        <f>INDEX('ИПЦ raw'!AC:AC, MATCH(Структура!$D28,'ИПЦ raw'!$A:$A,0))</f>
        <v>101.62</v>
      </c>
      <c r="S28">
        <f>INDEX('ИПЦ raw'!AD:AD, MATCH(Структура!$D28,'ИПЦ raw'!$A:$A,0))</f>
        <v>101.42</v>
      </c>
      <c r="T28">
        <f>INDEX('ИПЦ raw'!AE:AE, MATCH(Структура!$D28,'ИПЦ raw'!$A:$A,0))</f>
        <v>100.81</v>
      </c>
      <c r="U28">
        <f>INDEX('ИПЦ raw'!AF:AF, MATCH(Структура!$D28,'ИПЦ raw'!$A:$A,0))</f>
        <v>100.59</v>
      </c>
      <c r="V28">
        <f>INDEX('ИПЦ raw'!AG:AG, MATCH(Структура!$D28,'ИПЦ raw'!$A:$A,0))</f>
        <v>100.55</v>
      </c>
      <c r="W28">
        <f>INDEX('ИПЦ raw'!AH:AH, MATCH(Структура!$D28,'ИПЦ raw'!$A:$A,0))</f>
        <v>100.45</v>
      </c>
      <c r="X28">
        <f>INDEX('ИПЦ raw'!AI:AI, MATCH(Структура!$D28,'ИПЦ raw'!$A:$A,0))</f>
        <v>100.01</v>
      </c>
      <c r="Y28">
        <f>INDEX('ИПЦ raw'!AJ:AJ, MATCH(Структура!$D28,'ИПЦ raw'!$A:$A,0))</f>
        <v>100.07</v>
      </c>
      <c r="Z28">
        <f>INDEX('ИПЦ raw'!AK:AK, MATCH(Структура!$D28,'ИПЦ raw'!$A:$A,0))</f>
        <v>99.72</v>
      </c>
      <c r="AA28">
        <f>INDEX('ИПЦ raw'!AL:AL, MATCH(Структура!$D28,'ИПЦ raw'!$A:$A,0))</f>
        <v>100.25</v>
      </c>
      <c r="AB28">
        <f>INDEX('ИПЦ raw'!AM:AM, MATCH(Структура!$D28,'ИПЦ raw'!$A:$A,0))</f>
        <v>100.02</v>
      </c>
      <c r="AC28">
        <f>INDEX('ИПЦ raw'!AN:AN, MATCH(Структура!$D28,'ИПЦ raw'!$A:$A,0))</f>
        <v>100.06</v>
      </c>
      <c r="AD28">
        <f>INDEX('ИПЦ raw'!AO:AO, MATCH(Структура!$D28,'ИПЦ raw'!$A:$A,0))</f>
        <v>99.74</v>
      </c>
      <c r="AE28">
        <f>INDEX('ИПЦ raw'!AP:AP, MATCH(Структура!$D28,'ИПЦ raw'!$A:$A,0))</f>
        <v>100.47</v>
      </c>
      <c r="AG28">
        <f>INDEX('2025'!$C:$C,MATCH(Структура!C28,'2025'!$B:$B,0))</f>
        <v>0.245</v>
      </c>
      <c r="AH28">
        <f t="shared" si="8"/>
        <v>0.24972850000000002</v>
      </c>
      <c r="AI28">
        <f t="shared" si="9"/>
        <v>0.25537236410000003</v>
      </c>
      <c r="AJ28">
        <f t="shared" si="10"/>
        <v>0.25950939639842008</v>
      </c>
      <c r="AK28">
        <f t="shared" si="11"/>
        <v>0.26319442982727764</v>
      </c>
      <c r="AL28">
        <f t="shared" si="12"/>
        <v>0.26532630470887858</v>
      </c>
      <c r="AM28">
        <f t="shared" si="13"/>
        <v>0.26689172990666099</v>
      </c>
      <c r="AN28">
        <f t="shared" si="14"/>
        <v>0.26835963442114763</v>
      </c>
      <c r="AO28">
        <f t="shared" si="15"/>
        <v>0.26956725277604282</v>
      </c>
      <c r="AP28">
        <f t="shared" si="16"/>
        <v>0.2695942095013204</v>
      </c>
      <c r="AQ28">
        <f t="shared" si="17"/>
        <v>0.26978292544797133</v>
      </c>
      <c r="AR28">
        <f t="shared" si="20"/>
        <v>0.26902753325671702</v>
      </c>
      <c r="AS28">
        <f t="shared" si="19"/>
        <v>0.26100000000000001</v>
      </c>
      <c r="AT28">
        <f t="shared" si="1"/>
        <v>0.26105220000000001</v>
      </c>
      <c r="AU28">
        <f t="shared" si="2"/>
        <v>0.26120883132000006</v>
      </c>
      <c r="AV28">
        <f t="shared" si="3"/>
        <v>0.26052968835856805</v>
      </c>
      <c r="AW28">
        <f t="shared" si="4"/>
        <v>0.2617541778938533</v>
      </c>
    </row>
    <row r="29" spans="1:49" x14ac:dyDescent="0.45">
      <c r="A29" s="202" t="s">
        <v>466</v>
      </c>
      <c r="B29" s="225" t="str">
        <f t="shared" si="5"/>
        <v>Креветки мороженые, неразделанные, кг</v>
      </c>
      <c r="C29" s="225" t="s">
        <v>27</v>
      </c>
      <c r="D29" s="226" t="s">
        <v>466</v>
      </c>
      <c r="E29" s="225">
        <f>INDEX(БИПЦ_НДС!$D:$D,MATCH(Структура!A29,БИПЦ_НДС!$B:$B,0))</f>
        <v>10</v>
      </c>
      <c r="F29" s="225" t="s">
        <v>1870</v>
      </c>
      <c r="G29" s="225">
        <v>1</v>
      </c>
      <c r="H29" s="225">
        <v>1</v>
      </c>
      <c r="I29" s="225">
        <v>0</v>
      </c>
      <c r="J29" s="225">
        <f>INDEX('2026'!$C:$C,MATCH(Структура!B29,'2026'!$B:$B,0))</f>
        <v>0.126</v>
      </c>
      <c r="K29" s="225">
        <f>INDEX('2025'!$C:$C,MATCH(Структура!C29,'2025'!$B:$B,0))</f>
        <v>0.12</v>
      </c>
      <c r="L29" s="225">
        <v>1</v>
      </c>
      <c r="M29" s="225">
        <v>1</v>
      </c>
      <c r="N29" s="225">
        <f>INDEX(MoM!B:B,MATCH(Структура!A29,MoM!J:J,0))</f>
        <v>1</v>
      </c>
      <c r="P29">
        <f>INDEX('ИПЦ raw'!AA:AA, MATCH(Структура!$D29,'ИПЦ raw'!$A:$A,0))</f>
        <v>100.69</v>
      </c>
      <c r="Q29">
        <f>INDEX('ИПЦ raw'!AB:AB, MATCH(Структура!$D29,'ИПЦ raw'!$A:$A,0))</f>
        <v>100.19</v>
      </c>
      <c r="R29">
        <f>INDEX('ИПЦ raw'!AC:AC, MATCH(Структура!$D29,'ИПЦ raw'!$A:$A,0))</f>
        <v>100.34</v>
      </c>
      <c r="S29">
        <f>INDEX('ИПЦ raw'!AD:AD, MATCH(Структура!$D29,'ИПЦ raw'!$A:$A,0))</f>
        <v>100.46</v>
      </c>
      <c r="T29">
        <f>INDEX('ИПЦ raw'!AE:AE, MATCH(Структура!$D29,'ИПЦ raw'!$A:$A,0))</f>
        <v>100.33</v>
      </c>
      <c r="U29">
        <f>INDEX('ИПЦ raw'!AF:AF, MATCH(Структура!$D29,'ИПЦ raw'!$A:$A,0))</f>
        <v>100</v>
      </c>
      <c r="V29">
        <f>INDEX('ИПЦ raw'!AG:AG, MATCH(Структура!$D29,'ИПЦ raw'!$A:$A,0))</f>
        <v>99.72</v>
      </c>
      <c r="W29">
        <f>INDEX('ИПЦ raw'!AH:AH, MATCH(Структура!$D29,'ИПЦ raw'!$A:$A,0))</f>
        <v>100.25</v>
      </c>
      <c r="X29">
        <f>INDEX('ИПЦ raw'!AI:AI, MATCH(Структура!$D29,'ИПЦ raw'!$A:$A,0))</f>
        <v>99.88</v>
      </c>
      <c r="Y29">
        <f>INDEX('ИПЦ raw'!AJ:AJ, MATCH(Структура!$D29,'ИПЦ raw'!$A:$A,0))</f>
        <v>100.59</v>
      </c>
      <c r="Z29">
        <f>INDEX('ИПЦ raw'!AK:AK, MATCH(Структура!$D29,'ИПЦ raw'!$A:$A,0))</f>
        <v>99.63</v>
      </c>
      <c r="AA29">
        <f>INDEX('ИПЦ raw'!AL:AL, MATCH(Структура!$D29,'ИПЦ raw'!$A:$A,0))</f>
        <v>99.78</v>
      </c>
      <c r="AB29">
        <f>INDEX('ИПЦ raw'!AM:AM, MATCH(Структура!$D29,'ИПЦ raw'!$A:$A,0))</f>
        <v>100.09</v>
      </c>
      <c r="AC29">
        <f>INDEX('ИПЦ raw'!AN:AN, MATCH(Структура!$D29,'ИПЦ raw'!$A:$A,0))</f>
        <v>99.86</v>
      </c>
      <c r="AD29">
        <f>INDEX('ИПЦ raw'!AO:AO, MATCH(Структура!$D29,'ИПЦ raw'!$A:$A,0))</f>
        <v>99.68</v>
      </c>
      <c r="AE29">
        <f>INDEX('ИПЦ raw'!AP:AP, MATCH(Структура!$D29,'ИПЦ raw'!$A:$A,0))</f>
        <v>99.72</v>
      </c>
      <c r="AG29">
        <f>INDEX('2025'!$C:$C,MATCH(Структура!C29,'2025'!$B:$B,0))</f>
        <v>0.12</v>
      </c>
      <c r="AH29">
        <f t="shared" si="8"/>
        <v>0.12082799999999999</v>
      </c>
      <c r="AI29">
        <f t="shared" si="9"/>
        <v>0.12105757319999999</v>
      </c>
      <c r="AJ29">
        <f t="shared" si="10"/>
        <v>0.12146916894887999</v>
      </c>
      <c r="AK29">
        <f t="shared" si="11"/>
        <v>0.12202792712604482</v>
      </c>
      <c r="AL29">
        <f t="shared" si="12"/>
        <v>0.12243061928556077</v>
      </c>
      <c r="AM29">
        <f t="shared" si="13"/>
        <v>0.12243061928556077</v>
      </c>
      <c r="AN29">
        <f t="shared" si="14"/>
        <v>0.1220878135515612</v>
      </c>
      <c r="AO29">
        <f t="shared" si="15"/>
        <v>0.12239303308544011</v>
      </c>
      <c r="AP29">
        <f t="shared" si="16"/>
        <v>0.12224616144573758</v>
      </c>
      <c r="AQ29">
        <f t="shared" si="17"/>
        <v>0.12296741379826744</v>
      </c>
      <c r="AR29">
        <f t="shared" si="20"/>
        <v>0.12251243436721385</v>
      </c>
      <c r="AS29">
        <f t="shared" si="19"/>
        <v>0.126</v>
      </c>
      <c r="AT29">
        <f t="shared" si="1"/>
        <v>0.12611340000000001</v>
      </c>
      <c r="AU29">
        <f t="shared" si="2"/>
        <v>0.12593684124000001</v>
      </c>
      <c r="AV29">
        <f t="shared" si="3"/>
        <v>0.12553384334803203</v>
      </c>
      <c r="AW29">
        <f t="shared" si="4"/>
        <v>0.12518234858665753</v>
      </c>
    </row>
    <row r="30" spans="1:49" x14ac:dyDescent="0.45">
      <c r="A30" s="202" t="s">
        <v>28</v>
      </c>
      <c r="B30" s="225" t="str">
        <f t="shared" si="5"/>
        <v>Кальмары мороженые, кг</v>
      </c>
      <c r="C30" s="225" t="s">
        <v>29</v>
      </c>
      <c r="D30" s="226" t="s">
        <v>28</v>
      </c>
      <c r="E30" s="225">
        <f>INDEX(БИПЦ_НДС!$D:$D,MATCH(Структура!A30,БИПЦ_НДС!$B:$B,0))</f>
        <v>10</v>
      </c>
      <c r="F30" s="225" t="s">
        <v>1870</v>
      </c>
      <c r="G30" s="225">
        <v>1</v>
      </c>
      <c r="H30" s="225">
        <v>1</v>
      </c>
      <c r="I30" s="225">
        <v>0</v>
      </c>
      <c r="J30" s="225">
        <f>INDEX('2026'!$C:$C,MATCH(Структура!B30,'2026'!$B:$B,0))</f>
        <v>9.2999999999999999E-2</v>
      </c>
      <c r="K30" s="225">
        <f>INDEX('2025'!$C:$C,MATCH(Структура!C30,'2025'!$B:$B,0))</f>
        <v>8.6999999999999994E-2</v>
      </c>
      <c r="L30" s="225">
        <v>1</v>
      </c>
      <c r="M30" s="225">
        <v>1</v>
      </c>
      <c r="N30" s="225">
        <f>INDEX(MoM!B:B,MATCH(Структура!A30,MoM!J:J,0))</f>
        <v>1</v>
      </c>
      <c r="P30">
        <f>INDEX('ИПЦ raw'!AA:AA, MATCH(Структура!$D30,'ИПЦ raw'!$A:$A,0))</f>
        <v>101.44</v>
      </c>
      <c r="Q30">
        <f>INDEX('ИПЦ raw'!AB:AB, MATCH(Структура!$D30,'ИПЦ raw'!$A:$A,0))</f>
        <v>101.93</v>
      </c>
      <c r="R30">
        <f>INDEX('ИПЦ raw'!AC:AC, MATCH(Структура!$D30,'ИПЦ raw'!$A:$A,0))</f>
        <v>101.14</v>
      </c>
      <c r="S30">
        <f>INDEX('ИПЦ raw'!AD:AD, MATCH(Структура!$D30,'ИПЦ raw'!$A:$A,0))</f>
        <v>102.53</v>
      </c>
      <c r="T30">
        <f>INDEX('ИПЦ raw'!AE:AE, MATCH(Структура!$D30,'ИПЦ raw'!$A:$A,0))</f>
        <v>102.38</v>
      </c>
      <c r="U30">
        <f>INDEX('ИПЦ raw'!AF:AF, MATCH(Структура!$D30,'ИПЦ raw'!$A:$A,0))</f>
        <v>102.06</v>
      </c>
      <c r="V30">
        <f>INDEX('ИПЦ raw'!AG:AG, MATCH(Структура!$D30,'ИПЦ raw'!$A:$A,0))</f>
        <v>101.71</v>
      </c>
      <c r="W30">
        <f>INDEX('ИПЦ raw'!AH:AH, MATCH(Структура!$D30,'ИПЦ raw'!$A:$A,0))</f>
        <v>101.83</v>
      </c>
      <c r="X30">
        <f>INDEX('ИПЦ raw'!AI:AI, MATCH(Структура!$D30,'ИПЦ raw'!$A:$A,0))</f>
        <v>101.24</v>
      </c>
      <c r="Y30">
        <f>INDEX('ИПЦ raw'!AJ:AJ, MATCH(Структура!$D30,'ИПЦ raw'!$A:$A,0))</f>
        <v>100.17</v>
      </c>
      <c r="Z30">
        <f>INDEX('ИПЦ raw'!AK:AK, MATCH(Структура!$D30,'ИПЦ raw'!$A:$A,0))</f>
        <v>100.57</v>
      </c>
      <c r="AA30">
        <f>INDEX('ИПЦ raw'!AL:AL, MATCH(Структура!$D30,'ИПЦ raw'!$A:$A,0))</f>
        <v>99.87</v>
      </c>
      <c r="AB30">
        <f>INDEX('ИПЦ raw'!AM:AM, MATCH(Структура!$D30,'ИПЦ raw'!$A:$A,0))</f>
        <v>101.22</v>
      </c>
      <c r="AC30">
        <f>INDEX('ИПЦ raw'!AN:AN, MATCH(Структура!$D30,'ИПЦ raw'!$A:$A,0))</f>
        <v>100.98</v>
      </c>
      <c r="AD30">
        <f>INDEX('ИПЦ raw'!AO:AO, MATCH(Структура!$D30,'ИПЦ raw'!$A:$A,0))</f>
        <v>101.02</v>
      </c>
      <c r="AE30">
        <f>INDEX('ИПЦ raw'!AP:AP, MATCH(Структура!$D30,'ИПЦ raw'!$A:$A,0))</f>
        <v>101.45</v>
      </c>
      <c r="AG30">
        <f>INDEX('2025'!$C:$C,MATCH(Структура!C30,'2025'!$B:$B,0))</f>
        <v>8.6999999999999994E-2</v>
      </c>
      <c r="AH30">
        <f t="shared" si="8"/>
        <v>8.8252799999999992E-2</v>
      </c>
      <c r="AI30">
        <f t="shared" si="9"/>
        <v>8.9956079039999998E-2</v>
      </c>
      <c r="AJ30">
        <f t="shared" si="10"/>
        <v>9.0981578341055996E-2</v>
      </c>
      <c r="AK30">
        <f t="shared" si="11"/>
        <v>9.3283412273084704E-2</v>
      </c>
      <c r="AL30">
        <f t="shared" si="12"/>
        <v>9.5503557485184118E-2</v>
      </c>
      <c r="AM30">
        <f t="shared" si="13"/>
        <v>9.7470930769378919E-2</v>
      </c>
      <c r="AN30">
        <f t="shared" si="14"/>
        <v>9.9137683685535299E-2</v>
      </c>
      <c r="AO30">
        <f t="shared" si="15"/>
        <v>0.1009519032969806</v>
      </c>
      <c r="AP30">
        <f t="shared" si="16"/>
        <v>0.10220370689786316</v>
      </c>
      <c r="AQ30">
        <f t="shared" si="17"/>
        <v>0.10237745319958953</v>
      </c>
      <c r="AR30">
        <f t="shared" si="20"/>
        <v>0.10296100468282718</v>
      </c>
      <c r="AS30">
        <f t="shared" si="19"/>
        <v>9.2999999999999999E-2</v>
      </c>
      <c r="AT30">
        <f t="shared" si="1"/>
        <v>9.4134600000000013E-2</v>
      </c>
      <c r="AU30">
        <f t="shared" si="2"/>
        <v>9.5057119080000016E-2</v>
      </c>
      <c r="AV30">
        <f t="shared" si="3"/>
        <v>9.6026701694616023E-2</v>
      </c>
      <c r="AW30">
        <f t="shared" si="4"/>
        <v>9.7419088869187973E-2</v>
      </c>
    </row>
    <row r="31" spans="1:49" x14ac:dyDescent="0.45">
      <c r="A31" s="202" t="s">
        <v>30</v>
      </c>
      <c r="B31" s="225" t="str">
        <f t="shared" si="5"/>
        <v>Сельдь соленая, кг</v>
      </c>
      <c r="C31" s="225" t="str">
        <f t="shared" si="6"/>
        <v>Сельдь соленая, кг</v>
      </c>
      <c r="D31" s="226" t="str">
        <f t="shared" si="7"/>
        <v>Сельдь соленая, кг</v>
      </c>
      <c r="E31" s="225">
        <f>INDEX(БИПЦ_НДС!$D:$D,MATCH(Структура!A31,БИПЦ_НДС!$B:$B,0))</f>
        <v>10</v>
      </c>
      <c r="F31" s="225" t="s">
        <v>1870</v>
      </c>
      <c r="G31" s="225">
        <v>1</v>
      </c>
      <c r="H31" s="225">
        <v>1</v>
      </c>
      <c r="I31" s="225">
        <v>0</v>
      </c>
      <c r="J31" s="225">
        <f>INDEX('2026'!$C:$C,MATCH(Структура!B31,'2026'!$B:$B,0))</f>
        <v>0.11899999999999999</v>
      </c>
      <c r="K31" s="225">
        <f>INDEX('2025'!$C:$C,MATCH(Структура!C31,'2025'!$B:$B,0))</f>
        <v>0.127</v>
      </c>
      <c r="L31" s="225">
        <v>1</v>
      </c>
      <c r="M31" s="225">
        <v>1</v>
      </c>
      <c r="N31" s="225">
        <f>INDEX(MoM!B:B,MATCH(Структура!A31,MoM!J:J,0))</f>
        <v>1</v>
      </c>
      <c r="P31">
        <f>INDEX('ИПЦ raw'!AA:AA, MATCH(Структура!$D31,'ИПЦ raw'!$A:$A,0))</f>
        <v>103.51</v>
      </c>
      <c r="Q31">
        <f>INDEX('ИПЦ raw'!AB:AB, MATCH(Структура!$D31,'ИПЦ raw'!$A:$A,0))</f>
        <v>102.02</v>
      </c>
      <c r="R31">
        <f>INDEX('ИПЦ raw'!AC:AC, MATCH(Структура!$D31,'ИПЦ raw'!$A:$A,0))</f>
        <v>101.36</v>
      </c>
      <c r="S31">
        <f>INDEX('ИПЦ raw'!AD:AD, MATCH(Структура!$D31,'ИПЦ raw'!$A:$A,0))</f>
        <v>101.48</v>
      </c>
      <c r="T31">
        <f>INDEX('ИПЦ raw'!AE:AE, MATCH(Структура!$D31,'ИПЦ raw'!$A:$A,0))</f>
        <v>101</v>
      </c>
      <c r="U31">
        <f>INDEX('ИПЦ raw'!AF:AF, MATCH(Структура!$D31,'ИПЦ raw'!$A:$A,0))</f>
        <v>100.51</v>
      </c>
      <c r="V31">
        <f>INDEX('ИПЦ raw'!AG:AG, MATCH(Структура!$D31,'ИПЦ raw'!$A:$A,0))</f>
        <v>100.7</v>
      </c>
      <c r="W31">
        <f>INDEX('ИПЦ raw'!AH:AH, MATCH(Структура!$D31,'ИПЦ raw'!$A:$A,0))</f>
        <v>100.32</v>
      </c>
      <c r="X31">
        <f>INDEX('ИПЦ raw'!AI:AI, MATCH(Структура!$D31,'ИПЦ raw'!$A:$A,0))</f>
        <v>100.3</v>
      </c>
      <c r="Y31">
        <f>INDEX('ИПЦ raw'!AJ:AJ, MATCH(Структура!$D31,'ИПЦ raw'!$A:$A,0))</f>
        <v>100.53</v>
      </c>
      <c r="Z31">
        <f>INDEX('ИПЦ raw'!AK:AK, MATCH(Структура!$D31,'ИПЦ raw'!$A:$A,0))</f>
        <v>100.39</v>
      </c>
      <c r="AA31">
        <f>INDEX('ИПЦ raw'!AL:AL, MATCH(Структура!$D31,'ИПЦ raw'!$A:$A,0))</f>
        <v>99.86</v>
      </c>
      <c r="AB31">
        <f>INDEX('ИПЦ raw'!AM:AM, MATCH(Структура!$D31,'ИПЦ raw'!$A:$A,0))</f>
        <v>100.7</v>
      </c>
      <c r="AC31">
        <f>INDEX('ИПЦ raw'!AN:AN, MATCH(Структура!$D31,'ИПЦ raw'!$A:$A,0))</f>
        <v>100.35</v>
      </c>
      <c r="AD31">
        <f>INDEX('ИПЦ raw'!AO:AO, MATCH(Структура!$D31,'ИПЦ raw'!$A:$A,0))</f>
        <v>100.13</v>
      </c>
      <c r="AE31">
        <f>INDEX('ИПЦ raw'!AP:AP, MATCH(Структура!$D31,'ИПЦ raw'!$A:$A,0))</f>
        <v>99.97</v>
      </c>
      <c r="AG31">
        <f>INDEX('2025'!$C:$C,MATCH(Структура!C31,'2025'!$B:$B,0))</f>
        <v>0.127</v>
      </c>
      <c r="AH31">
        <f t="shared" si="8"/>
        <v>0.13145770000000001</v>
      </c>
      <c r="AI31">
        <f t="shared" si="9"/>
        <v>0.13411314554000001</v>
      </c>
      <c r="AJ31">
        <f t="shared" si="10"/>
        <v>0.13593708431934401</v>
      </c>
      <c r="AK31">
        <f t="shared" si="11"/>
        <v>0.13794895316727029</v>
      </c>
      <c r="AL31">
        <f t="shared" si="12"/>
        <v>0.13932844269894301</v>
      </c>
      <c r="AM31">
        <f t="shared" si="13"/>
        <v>0.14003901775670763</v>
      </c>
      <c r="AN31">
        <f t="shared" si="14"/>
        <v>0.14101929088100459</v>
      </c>
      <c r="AO31">
        <f t="shared" si="15"/>
        <v>0.14147055261182381</v>
      </c>
      <c r="AP31">
        <f t="shared" si="16"/>
        <v>0.14189496426965928</v>
      </c>
      <c r="AQ31">
        <f t="shared" si="17"/>
        <v>0.14264700758028848</v>
      </c>
      <c r="AR31">
        <f t="shared" si="20"/>
        <v>0.1432033309098516</v>
      </c>
      <c r="AS31">
        <f t="shared" si="19"/>
        <v>0.11899999999999999</v>
      </c>
      <c r="AT31">
        <f t="shared" si="1"/>
        <v>0.119833</v>
      </c>
      <c r="AU31">
        <f t="shared" si="2"/>
        <v>0.12025241549999999</v>
      </c>
      <c r="AV31">
        <f t="shared" si="3"/>
        <v>0.12040874364014999</v>
      </c>
      <c r="AW31">
        <f t="shared" si="4"/>
        <v>0.12037262101705794</v>
      </c>
    </row>
    <row r="32" spans="1:49" x14ac:dyDescent="0.45">
      <c r="A32" s="202" t="s">
        <v>31</v>
      </c>
      <c r="B32" s="225" t="str">
        <f t="shared" si="5"/>
        <v>Филе сельди соленое, кг</v>
      </c>
      <c r="C32" s="225" t="str">
        <f t="shared" si="6"/>
        <v>Филе сельди соленое, кг</v>
      </c>
      <c r="D32" s="226" t="str">
        <f t="shared" si="7"/>
        <v>Филе сельди соленое, кг</v>
      </c>
      <c r="E32" s="225">
        <f>INDEX(БИПЦ_НДС!$D:$D,MATCH(Структура!A32,БИПЦ_НДС!$B:$B,0))</f>
        <v>10</v>
      </c>
      <c r="F32" s="225" t="s">
        <v>1870</v>
      </c>
      <c r="G32" s="225">
        <v>1</v>
      </c>
      <c r="H32" s="225">
        <v>1</v>
      </c>
      <c r="I32" s="225">
        <v>0</v>
      </c>
      <c r="J32" s="225">
        <f>INDEX('2026'!$C:$C,MATCH(Структура!B32,'2026'!$B:$B,0))</f>
        <v>8.7999999999999995E-2</v>
      </c>
      <c r="K32" s="225">
        <f>INDEX('2025'!$C:$C,MATCH(Структура!C32,'2025'!$B:$B,0))</f>
        <v>8.2000000000000003E-2</v>
      </c>
      <c r="L32" s="225">
        <v>1</v>
      </c>
      <c r="M32" s="225">
        <v>1</v>
      </c>
      <c r="N32" s="225">
        <f>INDEX(MoM!B:B,MATCH(Структура!A32,MoM!J:J,0))</f>
        <v>1</v>
      </c>
      <c r="P32">
        <f>INDEX('ИПЦ raw'!AA:AA, MATCH(Структура!$D32,'ИПЦ raw'!$A:$A,0))</f>
        <v>101.79</v>
      </c>
      <c r="Q32">
        <f>INDEX('ИПЦ raw'!AB:AB, MATCH(Структура!$D32,'ИПЦ raw'!$A:$A,0))</f>
        <v>101.11</v>
      </c>
      <c r="R32">
        <f>INDEX('ИПЦ raw'!AC:AC, MATCH(Структура!$D32,'ИПЦ raw'!$A:$A,0))</f>
        <v>101.25</v>
      </c>
      <c r="S32">
        <f>INDEX('ИПЦ raw'!AD:AD, MATCH(Структура!$D32,'ИПЦ raw'!$A:$A,0))</f>
        <v>100.67</v>
      </c>
      <c r="T32">
        <f>INDEX('ИПЦ raw'!AE:AE, MATCH(Структура!$D32,'ИПЦ raw'!$A:$A,0))</f>
        <v>100.83</v>
      </c>
      <c r="U32">
        <f>INDEX('ИПЦ raw'!AF:AF, MATCH(Структура!$D32,'ИПЦ raw'!$A:$A,0))</f>
        <v>100.83</v>
      </c>
      <c r="V32">
        <f>INDEX('ИПЦ raw'!AG:AG, MATCH(Структура!$D32,'ИПЦ raw'!$A:$A,0))</f>
        <v>100.21</v>
      </c>
      <c r="W32">
        <f>INDEX('ИПЦ raw'!AH:AH, MATCH(Структура!$D32,'ИПЦ raw'!$A:$A,0))</f>
        <v>100.15</v>
      </c>
      <c r="X32">
        <f>INDEX('ИПЦ raw'!AI:AI, MATCH(Структура!$D32,'ИПЦ raw'!$A:$A,0))</f>
        <v>99.58</v>
      </c>
      <c r="Y32">
        <f>INDEX('ИПЦ raw'!AJ:AJ, MATCH(Структура!$D32,'ИПЦ raw'!$A:$A,0))</f>
        <v>99.95</v>
      </c>
      <c r="Z32">
        <f>INDEX('ИПЦ raw'!AK:AK, MATCH(Структура!$D32,'ИПЦ raw'!$A:$A,0))</f>
        <v>100.15</v>
      </c>
      <c r="AA32">
        <f>INDEX('ИПЦ raw'!AL:AL, MATCH(Структура!$D32,'ИПЦ raw'!$A:$A,0))</f>
        <v>100.12</v>
      </c>
      <c r="AB32">
        <f>INDEX('ИПЦ raw'!AM:AM, MATCH(Структура!$D32,'ИПЦ raw'!$A:$A,0))</f>
        <v>100.49</v>
      </c>
      <c r="AC32">
        <f>INDEX('ИПЦ raw'!AN:AN, MATCH(Структура!$D32,'ИПЦ raw'!$A:$A,0))</f>
        <v>99.96</v>
      </c>
      <c r="AD32">
        <f>INDEX('ИПЦ raw'!AO:AO, MATCH(Структура!$D32,'ИПЦ raw'!$A:$A,0))</f>
        <v>99.66</v>
      </c>
      <c r="AE32">
        <f>INDEX('ИПЦ raw'!AP:AP, MATCH(Структура!$D32,'ИПЦ raw'!$A:$A,0))</f>
        <v>99.52</v>
      </c>
      <c r="AG32">
        <f>INDEX('2025'!$C:$C,MATCH(Структура!C32,'2025'!$B:$B,0))</f>
        <v>8.2000000000000003E-2</v>
      </c>
      <c r="AH32">
        <f t="shared" si="8"/>
        <v>8.3467800000000009E-2</v>
      </c>
      <c r="AI32">
        <f t="shared" si="9"/>
        <v>8.4394292580000002E-2</v>
      </c>
      <c r="AJ32">
        <f t="shared" si="10"/>
        <v>8.5449221237250003E-2</v>
      </c>
      <c r="AK32">
        <f t="shared" si="11"/>
        <v>8.6021731019539582E-2</v>
      </c>
      <c r="AL32">
        <f t="shared" si="12"/>
        <v>8.6735711387001757E-2</v>
      </c>
      <c r="AM32">
        <f t="shared" si="13"/>
        <v>8.7455617791513868E-2</v>
      </c>
      <c r="AN32">
        <f t="shared" si="14"/>
        <v>8.7639274588876048E-2</v>
      </c>
      <c r="AO32">
        <f t="shared" si="15"/>
        <v>8.7770733500759354E-2</v>
      </c>
      <c r="AP32">
        <f t="shared" si="16"/>
        <v>8.7402096420056169E-2</v>
      </c>
      <c r="AQ32">
        <f t="shared" si="17"/>
        <v>8.7358395371846143E-2</v>
      </c>
      <c r="AR32">
        <f t="shared" si="20"/>
        <v>8.7489432964903913E-2</v>
      </c>
      <c r="AS32">
        <f t="shared" si="19"/>
        <v>8.7999999999999995E-2</v>
      </c>
      <c r="AT32">
        <f t="shared" si="1"/>
        <v>8.8431199999999988E-2</v>
      </c>
      <c r="AU32">
        <f t="shared" si="2"/>
        <v>8.8395827519999984E-2</v>
      </c>
      <c r="AV32">
        <f t="shared" si="3"/>
        <v>8.809528170643198E-2</v>
      </c>
      <c r="AW32">
        <f t="shared" si="4"/>
        <v>8.7672424354241107E-2</v>
      </c>
    </row>
    <row r="33" spans="1:49" ht="26.25" x14ac:dyDescent="0.45">
      <c r="A33" s="202" t="s">
        <v>32</v>
      </c>
      <c r="B33" s="225" t="str">
        <f t="shared" si="5"/>
        <v>Консервы рыбные натуральные и с добавлением масла, кг</v>
      </c>
      <c r="C33" s="225" t="str">
        <f t="shared" si="6"/>
        <v>Консервы рыбные натуральные и с добавлением масла, кг</v>
      </c>
      <c r="D33" s="226" t="str">
        <f t="shared" si="7"/>
        <v>Консервы рыбные натуральные и с добавлением масла, кг</v>
      </c>
      <c r="E33" s="225">
        <f>INDEX(БИПЦ_НДС!$D:$D,MATCH(Структура!A33,БИПЦ_НДС!$B:$B,0))</f>
        <v>10</v>
      </c>
      <c r="F33" s="225" t="s">
        <v>1870</v>
      </c>
      <c r="G33" s="225">
        <v>1</v>
      </c>
      <c r="H33" s="225">
        <v>1</v>
      </c>
      <c r="I33" s="225">
        <v>0</v>
      </c>
      <c r="J33" s="225">
        <f>INDEX('2026'!$C:$C,MATCH(Структура!B33,'2026'!$B:$B,0))</f>
        <v>0.22800000000000001</v>
      </c>
      <c r="K33" s="225">
        <f>INDEX('2025'!$C:$C,MATCH(Структура!C33,'2025'!$B:$B,0))</f>
        <v>0.216</v>
      </c>
      <c r="L33" s="225">
        <v>1</v>
      </c>
      <c r="M33" s="225">
        <v>1</v>
      </c>
      <c r="N33" s="225">
        <f>INDEX(MoM!B:B,MATCH(Структура!A33,MoM!J:J,0))</f>
        <v>1</v>
      </c>
      <c r="P33">
        <f>INDEX('ИПЦ raw'!AA:AA, MATCH(Структура!$D33,'ИПЦ raw'!$A:$A,0))</f>
        <v>101.2</v>
      </c>
      <c r="Q33">
        <f>INDEX('ИПЦ raw'!AB:AB, MATCH(Структура!$D33,'ИПЦ raw'!$A:$A,0))</f>
        <v>101.84</v>
      </c>
      <c r="R33">
        <f>INDEX('ИПЦ raw'!AC:AC, MATCH(Структура!$D33,'ИПЦ raw'!$A:$A,0))</f>
        <v>101.22</v>
      </c>
      <c r="S33">
        <f>INDEX('ИПЦ raw'!AD:AD, MATCH(Структура!$D33,'ИПЦ raw'!$A:$A,0))</f>
        <v>100.96</v>
      </c>
      <c r="T33">
        <f>INDEX('ИПЦ raw'!AE:AE, MATCH(Структура!$D33,'ИПЦ raw'!$A:$A,0))</f>
        <v>100.94</v>
      </c>
      <c r="U33">
        <f>INDEX('ИПЦ raw'!AF:AF, MATCH(Структура!$D33,'ИПЦ raw'!$A:$A,0))</f>
        <v>100.59</v>
      </c>
      <c r="V33">
        <f>INDEX('ИПЦ raw'!AG:AG, MATCH(Структура!$D33,'ИПЦ raw'!$A:$A,0))</f>
        <v>100.97</v>
      </c>
      <c r="W33">
        <f>INDEX('ИПЦ raw'!AH:AH, MATCH(Структура!$D33,'ИПЦ raw'!$A:$A,0))</f>
        <v>100.53</v>
      </c>
      <c r="X33">
        <f>INDEX('ИПЦ raw'!AI:AI, MATCH(Структура!$D33,'ИПЦ raw'!$A:$A,0))</f>
        <v>100.45</v>
      </c>
      <c r="Y33">
        <f>INDEX('ИПЦ raw'!AJ:AJ, MATCH(Структура!$D33,'ИПЦ raw'!$A:$A,0))</f>
        <v>100.66</v>
      </c>
      <c r="Z33">
        <f>INDEX('ИПЦ raw'!AK:AK, MATCH(Структура!$D33,'ИПЦ raw'!$A:$A,0))</f>
        <v>100.22</v>
      </c>
      <c r="AA33">
        <f>INDEX('ИПЦ raw'!AL:AL, MATCH(Структура!$D33,'ИПЦ raw'!$A:$A,0))</f>
        <v>101.01</v>
      </c>
      <c r="AB33">
        <f>INDEX('ИПЦ raw'!AM:AM, MATCH(Структура!$D33,'ИПЦ raw'!$A:$A,0))</f>
        <v>100.52</v>
      </c>
      <c r="AC33">
        <f>INDEX('ИПЦ raw'!AN:AN, MATCH(Структура!$D33,'ИПЦ raw'!$A:$A,0))</f>
        <v>100.46</v>
      </c>
      <c r="AD33">
        <f>INDEX('ИПЦ raw'!AO:AO, MATCH(Структура!$D33,'ИПЦ raw'!$A:$A,0))</f>
        <v>100.84</v>
      </c>
      <c r="AE33">
        <f>INDEX('ИПЦ raw'!AP:AP, MATCH(Структура!$D33,'ИПЦ raw'!$A:$A,0))</f>
        <v>99.85</v>
      </c>
      <c r="AG33">
        <f>INDEX('2025'!$C:$C,MATCH(Структура!C33,'2025'!$B:$B,0))</f>
        <v>0.216</v>
      </c>
      <c r="AH33">
        <f t="shared" si="8"/>
        <v>0.21859200000000001</v>
      </c>
      <c r="AI33">
        <f t="shared" si="9"/>
        <v>0.22261409280000002</v>
      </c>
      <c r="AJ33">
        <f t="shared" si="10"/>
        <v>0.22532998473216001</v>
      </c>
      <c r="AK33">
        <f t="shared" si="11"/>
        <v>0.22749315258558872</v>
      </c>
      <c r="AL33">
        <f t="shared" si="12"/>
        <v>0.22963158821989324</v>
      </c>
      <c r="AM33">
        <f t="shared" si="13"/>
        <v>0.23098641459039063</v>
      </c>
      <c r="AN33">
        <f t="shared" si="14"/>
        <v>0.23322698281191742</v>
      </c>
      <c r="AO33">
        <f t="shared" si="15"/>
        <v>0.23446308582082057</v>
      </c>
      <c r="AP33">
        <f t="shared" si="16"/>
        <v>0.23551816970701428</v>
      </c>
      <c r="AQ33">
        <f t="shared" si="17"/>
        <v>0.23707258962708055</v>
      </c>
      <c r="AR33">
        <f t="shared" si="20"/>
        <v>0.23759414932426012</v>
      </c>
      <c r="AS33">
        <f t="shared" si="19"/>
        <v>0.22800000000000001</v>
      </c>
      <c r="AT33">
        <f t="shared" si="1"/>
        <v>0.22918559999999999</v>
      </c>
      <c r="AU33">
        <f t="shared" si="2"/>
        <v>0.23023985376</v>
      </c>
      <c r="AV33">
        <f t="shared" si="3"/>
        <v>0.23217386853158403</v>
      </c>
      <c r="AW33">
        <f t="shared" si="4"/>
        <v>0.23182560772878663</v>
      </c>
    </row>
    <row r="34" spans="1:49" x14ac:dyDescent="0.45">
      <c r="A34" s="202" t="s">
        <v>33</v>
      </c>
      <c r="B34" s="225" t="str">
        <f t="shared" si="5"/>
        <v>Консервы рыбные в томатном соусе, кг</v>
      </c>
      <c r="C34" s="225" t="str">
        <f t="shared" si="6"/>
        <v>Консервы рыбные в томатном соусе, кг</v>
      </c>
      <c r="D34" s="226" t="str">
        <f t="shared" si="7"/>
        <v>Консервы рыбные в томатном соусе, кг</v>
      </c>
      <c r="E34" s="225">
        <f>INDEX(БИПЦ_НДС!$D:$D,MATCH(Структура!A34,БИПЦ_НДС!$B:$B,0))</f>
        <v>10</v>
      </c>
      <c r="F34" s="225" t="s">
        <v>1870</v>
      </c>
      <c r="G34" s="225">
        <v>1</v>
      </c>
      <c r="H34" s="225">
        <v>1</v>
      </c>
      <c r="I34" s="225">
        <v>0</v>
      </c>
      <c r="J34" s="225">
        <f>INDEX('2026'!$C:$C,MATCH(Структура!B34,'2026'!$B:$B,0))</f>
        <v>4.8000000000000001E-2</v>
      </c>
      <c r="K34" s="225">
        <f>INDEX('2025'!$C:$C,MATCH(Структура!C34,'2025'!$B:$B,0))</f>
        <v>4.5999999999999999E-2</v>
      </c>
      <c r="L34" s="225">
        <v>1</v>
      </c>
      <c r="M34" s="225">
        <v>1</v>
      </c>
      <c r="N34" s="225">
        <f>INDEX(MoM!B:B,MATCH(Структура!A34,MoM!J:J,0))</f>
        <v>1</v>
      </c>
      <c r="P34">
        <f>INDEX('ИПЦ raw'!AA:AA, MATCH(Структура!$D34,'ИПЦ raw'!$A:$A,0))</f>
        <v>101.49</v>
      </c>
      <c r="Q34">
        <f>INDEX('ИПЦ raw'!AB:AB, MATCH(Структура!$D34,'ИПЦ raw'!$A:$A,0))</f>
        <v>101.13</v>
      </c>
      <c r="R34">
        <f>INDEX('ИПЦ raw'!AC:AC, MATCH(Структура!$D34,'ИПЦ raw'!$A:$A,0))</f>
        <v>101.53</v>
      </c>
      <c r="S34">
        <f>INDEX('ИПЦ raw'!AD:AD, MATCH(Структура!$D34,'ИПЦ raw'!$A:$A,0))</f>
        <v>101.44</v>
      </c>
      <c r="T34">
        <f>INDEX('ИПЦ raw'!AE:AE, MATCH(Структура!$D34,'ИПЦ raw'!$A:$A,0))</f>
        <v>100.54</v>
      </c>
      <c r="U34">
        <f>INDEX('ИПЦ raw'!AF:AF, MATCH(Структура!$D34,'ИПЦ raw'!$A:$A,0))</f>
        <v>100.69</v>
      </c>
      <c r="V34">
        <f>INDEX('ИПЦ raw'!AG:AG, MATCH(Структура!$D34,'ИПЦ raw'!$A:$A,0))</f>
        <v>101.15</v>
      </c>
      <c r="W34">
        <f>INDEX('ИПЦ raw'!AH:AH, MATCH(Структура!$D34,'ИПЦ raw'!$A:$A,0))</f>
        <v>100.32</v>
      </c>
      <c r="X34">
        <f>INDEX('ИПЦ raw'!AI:AI, MATCH(Структура!$D34,'ИПЦ raw'!$A:$A,0))</f>
        <v>100.29</v>
      </c>
      <c r="Y34">
        <f>INDEX('ИПЦ raw'!AJ:AJ, MATCH(Структура!$D34,'ИПЦ raw'!$A:$A,0))</f>
        <v>101.12</v>
      </c>
      <c r="Z34">
        <f>INDEX('ИПЦ raw'!AK:AK, MATCH(Структура!$D34,'ИПЦ raw'!$A:$A,0))</f>
        <v>99.93</v>
      </c>
      <c r="AA34">
        <f>INDEX('ИПЦ raw'!AL:AL, MATCH(Структура!$D34,'ИПЦ raw'!$A:$A,0))</f>
        <v>100.99</v>
      </c>
      <c r="AB34">
        <f>INDEX('ИПЦ raw'!AM:AM, MATCH(Структура!$D34,'ИПЦ raw'!$A:$A,0))</f>
        <v>100.59</v>
      </c>
      <c r="AC34">
        <f>INDEX('ИПЦ raw'!AN:AN, MATCH(Структура!$D34,'ИПЦ raw'!$A:$A,0))</f>
        <v>100.32</v>
      </c>
      <c r="AD34">
        <f>INDEX('ИПЦ raw'!AO:AO, MATCH(Структура!$D34,'ИПЦ raw'!$A:$A,0))</f>
        <v>99.66</v>
      </c>
      <c r="AE34">
        <f>INDEX('ИПЦ raw'!AP:AP, MATCH(Структура!$D34,'ИПЦ raw'!$A:$A,0))</f>
        <v>100.13</v>
      </c>
      <c r="AG34">
        <f>INDEX('2025'!$C:$C,MATCH(Структура!C34,'2025'!$B:$B,0))</f>
        <v>4.5999999999999999E-2</v>
      </c>
      <c r="AH34">
        <f t="shared" si="8"/>
        <v>4.6685399999999995E-2</v>
      </c>
      <c r="AI34">
        <f t="shared" si="9"/>
        <v>4.7212945019999994E-2</v>
      </c>
      <c r="AJ34">
        <f t="shared" si="10"/>
        <v>4.7935303078805995E-2</v>
      </c>
      <c r="AK34">
        <f t="shared" si="11"/>
        <v>4.8625571443140794E-2</v>
      </c>
      <c r="AL34">
        <f t="shared" si="12"/>
        <v>4.8888149528933757E-2</v>
      </c>
      <c r="AM34">
        <f t="shared" si="13"/>
        <v>4.9225477760683402E-2</v>
      </c>
      <c r="AN34">
        <f t="shared" si="14"/>
        <v>4.9791570754931264E-2</v>
      </c>
      <c r="AO34">
        <f t="shared" si="15"/>
        <v>4.9950903781347041E-2</v>
      </c>
      <c r="AP34">
        <f t="shared" si="16"/>
        <v>5.0095761402312949E-2</v>
      </c>
      <c r="AQ34">
        <f t="shared" si="17"/>
        <v>5.0656833930018859E-2</v>
      </c>
      <c r="AR34">
        <f t="shared" si="20"/>
        <v>5.0621374146267856E-2</v>
      </c>
      <c r="AS34">
        <f t="shared" si="19"/>
        <v>4.8000000000000001E-2</v>
      </c>
      <c r="AT34">
        <f t="shared" si="1"/>
        <v>4.8283200000000005E-2</v>
      </c>
      <c r="AU34">
        <f t="shared" ref="AU34:AU65" si="21">AT34*AC34/100</f>
        <v>4.8437706240000003E-2</v>
      </c>
      <c r="AV34">
        <f t="shared" ref="AV34:AV65" si="22">AU34*AD34/100</f>
        <v>4.8273018038784005E-2</v>
      </c>
      <c r="AW34">
        <f t="shared" ref="AW34:AW65" si="23">AV34*AE34/100</f>
        <v>4.8335772962234423E-2</v>
      </c>
    </row>
    <row r="35" spans="1:49" x14ac:dyDescent="0.45">
      <c r="A35" s="202" t="s">
        <v>34</v>
      </c>
      <c r="B35" s="225" t="str">
        <f t="shared" si="5"/>
        <v>Масло сливочное, кг</v>
      </c>
      <c r="C35" s="225" t="str">
        <f t="shared" si="6"/>
        <v>Масло сливочное, кг</v>
      </c>
      <c r="D35" s="226" t="str">
        <f t="shared" si="7"/>
        <v>Масло сливочное, кг</v>
      </c>
      <c r="E35" s="225">
        <f>INDEX(БИПЦ_НДС!$D:$D,MATCH(Структура!A35,БИПЦ_НДС!$B:$B,0))</f>
        <v>10</v>
      </c>
      <c r="F35" s="225" t="s">
        <v>1870</v>
      </c>
      <c r="G35" s="225">
        <v>1</v>
      </c>
      <c r="H35" s="225">
        <v>1</v>
      </c>
      <c r="I35" s="225">
        <v>0</v>
      </c>
      <c r="J35" s="225">
        <f>INDEX('2026'!$C:$C,MATCH(Структура!B35,'2026'!$B:$B,0))</f>
        <v>0.81299999999999994</v>
      </c>
      <c r="K35" s="225">
        <f>INDEX('2025'!$C:$C,MATCH(Структура!C35,'2025'!$B:$B,0))</f>
        <v>0.85299999999999998</v>
      </c>
      <c r="L35" s="225">
        <v>1</v>
      </c>
      <c r="M35" s="225">
        <v>1</v>
      </c>
      <c r="N35" s="225">
        <f>INDEX(MoM!B:B,MATCH(Структура!A35,MoM!J:J,0))</f>
        <v>1</v>
      </c>
      <c r="P35">
        <f>INDEX('ИПЦ raw'!AA:AA, MATCH(Структура!$D35,'ИПЦ raw'!$A:$A,0))</f>
        <v>101.25</v>
      </c>
      <c r="Q35">
        <f>INDEX('ИПЦ raw'!AB:AB, MATCH(Структура!$D35,'ИПЦ raw'!$A:$A,0))</f>
        <v>100.59</v>
      </c>
      <c r="R35">
        <f>INDEX('ИПЦ raw'!AC:AC, MATCH(Структура!$D35,'ИПЦ raw'!$A:$A,0))</f>
        <v>100.17</v>
      </c>
      <c r="S35">
        <f>INDEX('ИПЦ raw'!AD:AD, MATCH(Структура!$D35,'ИПЦ raw'!$A:$A,0))</f>
        <v>99.5</v>
      </c>
      <c r="T35">
        <f>INDEX('ИПЦ raw'!AE:AE, MATCH(Структура!$D35,'ИПЦ raw'!$A:$A,0))</f>
        <v>99.21</v>
      </c>
      <c r="U35">
        <f>INDEX('ИПЦ raw'!AF:AF, MATCH(Структура!$D35,'ИПЦ raw'!$A:$A,0))</f>
        <v>98.96</v>
      </c>
      <c r="V35">
        <f>INDEX('ИПЦ raw'!AG:AG, MATCH(Структура!$D35,'ИПЦ raw'!$A:$A,0))</f>
        <v>99.52</v>
      </c>
      <c r="W35">
        <f>INDEX('ИПЦ raw'!AH:AH, MATCH(Структура!$D35,'ИПЦ raw'!$A:$A,0))</f>
        <v>99.63</v>
      </c>
      <c r="X35">
        <f>INDEX('ИПЦ raw'!AI:AI, MATCH(Структура!$D35,'ИПЦ raw'!$A:$A,0))</f>
        <v>99.69</v>
      </c>
      <c r="Y35">
        <f>INDEX('ИПЦ raw'!AJ:AJ, MATCH(Структура!$D35,'ИПЦ raw'!$A:$A,0))</f>
        <v>99.86</v>
      </c>
      <c r="Z35">
        <f>INDEX('ИПЦ raw'!AK:AK, MATCH(Структура!$D35,'ИПЦ raw'!$A:$A,0))</f>
        <v>99.3</v>
      </c>
      <c r="AA35">
        <f>INDEX('ИПЦ raw'!AL:AL, MATCH(Структура!$D35,'ИПЦ raw'!$A:$A,0))</f>
        <v>99.29</v>
      </c>
      <c r="AB35">
        <f>INDEX('ИПЦ raw'!AM:AM, MATCH(Структура!$D35,'ИПЦ raw'!$A:$A,0))</f>
        <v>99.86</v>
      </c>
      <c r="AC35">
        <f>INDEX('ИПЦ raw'!AN:AN, MATCH(Структура!$D35,'ИПЦ raw'!$A:$A,0))</f>
        <v>98.63</v>
      </c>
      <c r="AD35">
        <f>INDEX('ИПЦ raw'!AO:AO, MATCH(Структура!$D35,'ИПЦ raw'!$A:$A,0))</f>
        <v>98.87</v>
      </c>
      <c r="AE35">
        <f>INDEX('ИПЦ raw'!AP:AP, MATCH(Структура!$D35,'ИПЦ raw'!$A:$A,0))</f>
        <v>99.1</v>
      </c>
      <c r="AG35">
        <f>INDEX('2025'!$C:$C,MATCH(Структура!C35,'2025'!$B:$B,0))</f>
        <v>0.85299999999999998</v>
      </c>
      <c r="AH35">
        <f t="shared" si="8"/>
        <v>0.86366249999999989</v>
      </c>
      <c r="AI35">
        <f t="shared" si="9"/>
        <v>0.86875810874999981</v>
      </c>
      <c r="AJ35">
        <f t="shared" si="10"/>
        <v>0.87023499753487488</v>
      </c>
      <c r="AK35">
        <f t="shared" si="11"/>
        <v>0.86588382254720042</v>
      </c>
      <c r="AL35">
        <f t="shared" si="12"/>
        <v>0.85904334034907748</v>
      </c>
      <c r="AM35">
        <f t="shared" si="13"/>
        <v>0.85010928960944698</v>
      </c>
      <c r="AN35">
        <f t="shared" si="14"/>
        <v>0.84602876501932156</v>
      </c>
      <c r="AO35">
        <f t="shared" si="15"/>
        <v>0.84289845858875001</v>
      </c>
      <c r="AP35">
        <f t="shared" si="16"/>
        <v>0.84028547336712489</v>
      </c>
      <c r="AQ35">
        <f t="shared" si="17"/>
        <v>0.8391090737044109</v>
      </c>
      <c r="AR35">
        <f t="shared" si="20"/>
        <v>0.83323531018847996</v>
      </c>
      <c r="AS35">
        <f t="shared" si="19"/>
        <v>0.81299999999999994</v>
      </c>
      <c r="AT35">
        <f t="shared" si="1"/>
        <v>0.81186179999999997</v>
      </c>
      <c r="AU35">
        <f t="shared" si="21"/>
        <v>0.80073929333999994</v>
      </c>
      <c r="AV35">
        <f t="shared" si="22"/>
        <v>0.79169093932525803</v>
      </c>
      <c r="AW35">
        <f t="shared" si="23"/>
        <v>0.7845657208713307</v>
      </c>
    </row>
    <row r="36" spans="1:49" x14ac:dyDescent="0.45">
      <c r="A36" s="202" t="s">
        <v>35</v>
      </c>
      <c r="B36" s="225" t="str">
        <f t="shared" si="5"/>
        <v>Масло подсолнечное, л</v>
      </c>
      <c r="C36" s="225" t="str">
        <f t="shared" si="6"/>
        <v>Масло подсолнечное, л</v>
      </c>
      <c r="D36" s="226" t="str">
        <f t="shared" si="7"/>
        <v>Масло подсолнечное, л</v>
      </c>
      <c r="E36" s="225">
        <f>INDEX(БИПЦ_НДС!$D:$D,MATCH(Структура!A36,БИПЦ_НДС!$B:$B,0))</f>
        <v>10</v>
      </c>
      <c r="F36" s="225" t="s">
        <v>1870</v>
      </c>
      <c r="G36" s="225">
        <v>1</v>
      </c>
      <c r="H36" s="225">
        <v>1</v>
      </c>
      <c r="I36" s="225">
        <v>0</v>
      </c>
      <c r="J36" s="225">
        <f>INDEX('2026'!$C:$C,MATCH(Структура!B36,'2026'!$B:$B,0))</f>
        <v>0.30599999999999999</v>
      </c>
      <c r="K36" s="225">
        <f>INDEX('2025'!$C:$C,MATCH(Структура!C36,'2025'!$B:$B,0))</f>
        <v>0.33100000000000002</v>
      </c>
      <c r="L36" s="225">
        <v>1</v>
      </c>
      <c r="M36" s="225">
        <v>1</v>
      </c>
      <c r="N36" s="225">
        <f>INDEX(MoM!B:B,MATCH(Структура!A36,MoM!J:J,0))</f>
        <v>1</v>
      </c>
      <c r="P36">
        <f>INDEX('ИПЦ raw'!AA:AA, MATCH(Структура!$D36,'ИПЦ raw'!$A:$A,0))</f>
        <v>102.01</v>
      </c>
      <c r="Q36">
        <f>INDEX('ИПЦ raw'!AB:AB, MATCH(Структура!$D36,'ИПЦ raw'!$A:$A,0))</f>
        <v>100.71</v>
      </c>
      <c r="R36">
        <f>INDEX('ИПЦ raw'!AC:AC, MATCH(Структура!$D36,'ИПЦ raw'!$A:$A,0))</f>
        <v>99.95</v>
      </c>
      <c r="S36">
        <f>INDEX('ИПЦ raw'!AD:AD, MATCH(Структура!$D36,'ИПЦ raw'!$A:$A,0))</f>
        <v>100.01</v>
      </c>
      <c r="T36">
        <f>INDEX('ИПЦ raw'!AE:AE, MATCH(Структура!$D36,'ИПЦ raw'!$A:$A,0))</f>
        <v>99.84</v>
      </c>
      <c r="U36">
        <f>INDEX('ИПЦ raw'!AF:AF, MATCH(Структура!$D36,'ИПЦ raw'!$A:$A,0))</f>
        <v>100.24</v>
      </c>
      <c r="V36">
        <f>INDEX('ИПЦ raw'!AG:AG, MATCH(Структура!$D36,'ИПЦ raw'!$A:$A,0))</f>
        <v>99.75</v>
      </c>
      <c r="W36">
        <f>INDEX('ИПЦ raw'!AH:AH, MATCH(Структура!$D36,'ИПЦ raw'!$A:$A,0))</f>
        <v>99.45</v>
      </c>
      <c r="X36">
        <f>INDEX('ИПЦ raw'!AI:AI, MATCH(Структура!$D36,'ИПЦ raw'!$A:$A,0))</f>
        <v>99.78</v>
      </c>
      <c r="Y36">
        <f>INDEX('ИПЦ raw'!AJ:AJ, MATCH(Структура!$D36,'ИПЦ raw'!$A:$A,0))</f>
        <v>100.66</v>
      </c>
      <c r="Z36">
        <f>INDEX('ИПЦ raw'!AK:AK, MATCH(Структура!$D36,'ИПЦ raw'!$A:$A,0))</f>
        <v>100.56</v>
      </c>
      <c r="AA36">
        <f>INDEX('ИПЦ raw'!AL:AL, MATCH(Структура!$D36,'ИПЦ raw'!$A:$A,0))</f>
        <v>100.32</v>
      </c>
      <c r="AB36">
        <f>INDEX('ИПЦ raw'!AM:AM, MATCH(Структура!$D36,'ИПЦ raw'!$A:$A,0))</f>
        <v>100.2</v>
      </c>
      <c r="AC36">
        <f>INDEX('ИПЦ raw'!AN:AN, MATCH(Структура!$D36,'ИПЦ raw'!$A:$A,0))</f>
        <v>99.66</v>
      </c>
      <c r="AD36">
        <f>INDEX('ИПЦ raw'!AO:AO, MATCH(Структура!$D36,'ИПЦ raw'!$A:$A,0))</f>
        <v>100.17</v>
      </c>
      <c r="AE36">
        <f>INDEX('ИПЦ raw'!AP:AP, MATCH(Структура!$D36,'ИПЦ raw'!$A:$A,0))</f>
        <v>100.89</v>
      </c>
      <c r="AG36">
        <f>INDEX('2025'!$C:$C,MATCH(Структура!C36,'2025'!$B:$B,0))</f>
        <v>0.33100000000000002</v>
      </c>
      <c r="AH36">
        <f t="shared" si="8"/>
        <v>0.33765310000000004</v>
      </c>
      <c r="AI36">
        <f t="shared" si="9"/>
        <v>0.34005043701000004</v>
      </c>
      <c r="AJ36">
        <f t="shared" si="10"/>
        <v>0.33988041179149503</v>
      </c>
      <c r="AK36">
        <f t="shared" si="11"/>
        <v>0.33991439983267419</v>
      </c>
      <c r="AL36">
        <f t="shared" si="12"/>
        <v>0.33937053679294193</v>
      </c>
      <c r="AM36">
        <f t="shared" si="13"/>
        <v>0.34018502608124501</v>
      </c>
      <c r="AN36">
        <f t="shared" si="14"/>
        <v>0.33933456351604191</v>
      </c>
      <c r="AO36">
        <f t="shared" si="15"/>
        <v>0.33746822341670368</v>
      </c>
      <c r="AP36">
        <f t="shared" si="16"/>
        <v>0.33672579332518693</v>
      </c>
      <c r="AQ36">
        <f t="shared" si="17"/>
        <v>0.3389481835611331</v>
      </c>
      <c r="AR36">
        <f t="shared" si="20"/>
        <v>0.34084629338907546</v>
      </c>
      <c r="AS36">
        <f t="shared" si="19"/>
        <v>0.30599999999999999</v>
      </c>
      <c r="AT36">
        <f t="shared" si="1"/>
        <v>0.306612</v>
      </c>
      <c r="AU36">
        <f t="shared" si="21"/>
        <v>0.30556951919999997</v>
      </c>
      <c r="AV36">
        <f t="shared" si="22"/>
        <v>0.30608898738264001</v>
      </c>
      <c r="AW36">
        <f t="shared" si="23"/>
        <v>0.30881317937034553</v>
      </c>
    </row>
    <row r="37" spans="1:49" x14ac:dyDescent="0.45">
      <c r="A37" s="202" t="s">
        <v>36</v>
      </c>
      <c r="B37" s="225" t="str">
        <f t="shared" si="5"/>
        <v>Масло оливковое, л</v>
      </c>
      <c r="C37" s="225" t="str">
        <f t="shared" si="6"/>
        <v>Масло оливковое, л</v>
      </c>
      <c r="D37" s="226" t="str">
        <f t="shared" si="7"/>
        <v>Масло оливковое, л</v>
      </c>
      <c r="E37" s="225">
        <f>INDEX(БИПЦ_НДС!$D:$D,MATCH(Структура!A37,БИПЦ_НДС!$B:$B,0))</f>
        <v>10</v>
      </c>
      <c r="F37" s="225" t="s">
        <v>1870</v>
      </c>
      <c r="G37" s="225">
        <v>1</v>
      </c>
      <c r="H37" s="225">
        <v>1</v>
      </c>
      <c r="I37" s="225">
        <v>0</v>
      </c>
      <c r="J37" s="225">
        <f>INDEX('2026'!$C:$C,MATCH(Структура!B37,'2026'!$B:$B,0))</f>
        <v>6.7000000000000004E-2</v>
      </c>
      <c r="K37" s="225">
        <f>INDEX('2025'!$C:$C,MATCH(Структура!C37,'2025'!$B:$B,0))</f>
        <v>8.5000000000000006E-2</v>
      </c>
      <c r="L37" s="225">
        <v>1</v>
      </c>
      <c r="M37" s="225">
        <v>1</v>
      </c>
      <c r="N37" s="225">
        <f>INDEX(MoM!B:B,MATCH(Структура!A37,MoM!J:J,0))</f>
        <v>1</v>
      </c>
      <c r="P37">
        <f>INDEX('ИПЦ raw'!AA:AA, MATCH(Структура!$D37,'ИПЦ raw'!$A:$A,0))</f>
        <v>100.22</v>
      </c>
      <c r="Q37">
        <f>INDEX('ИПЦ raw'!AB:AB, MATCH(Структура!$D37,'ИПЦ raw'!$A:$A,0))</f>
        <v>101</v>
      </c>
      <c r="R37">
        <f>INDEX('ИПЦ raw'!AC:AC, MATCH(Структура!$D37,'ИПЦ raw'!$A:$A,0))</f>
        <v>99.61</v>
      </c>
      <c r="S37">
        <f>INDEX('ИПЦ raw'!AD:AD, MATCH(Структура!$D37,'ИПЦ raw'!$A:$A,0))</f>
        <v>99.59</v>
      </c>
      <c r="T37">
        <f>INDEX('ИПЦ raw'!AE:AE, MATCH(Структура!$D37,'ИПЦ raw'!$A:$A,0))</f>
        <v>98.52</v>
      </c>
      <c r="U37">
        <f>INDEX('ИПЦ raw'!AF:AF, MATCH(Структура!$D37,'ИПЦ raw'!$A:$A,0))</f>
        <v>98.98</v>
      </c>
      <c r="V37">
        <f>INDEX('ИПЦ raw'!AG:AG, MATCH(Структура!$D37,'ИПЦ raw'!$A:$A,0))</f>
        <v>98.17</v>
      </c>
      <c r="W37">
        <f>INDEX('ИПЦ raw'!AH:AH, MATCH(Структура!$D37,'ИПЦ raw'!$A:$A,0))</f>
        <v>97.94</v>
      </c>
      <c r="X37">
        <f>INDEX('ИПЦ raw'!AI:AI, MATCH(Структура!$D37,'ИПЦ raw'!$A:$A,0))</f>
        <v>97.21</v>
      </c>
      <c r="Y37">
        <f>INDEX('ИПЦ raw'!AJ:AJ, MATCH(Структура!$D37,'ИПЦ raw'!$A:$A,0))</f>
        <v>99.3</v>
      </c>
      <c r="Z37">
        <f>INDEX('ИПЦ raw'!AK:AK, MATCH(Структура!$D37,'ИПЦ raw'!$A:$A,0))</f>
        <v>98.31</v>
      </c>
      <c r="AA37">
        <f>INDEX('ИПЦ raw'!AL:AL, MATCH(Структура!$D37,'ИПЦ raw'!$A:$A,0))</f>
        <v>99.57</v>
      </c>
      <c r="AB37">
        <f>INDEX('ИПЦ raw'!AM:AM, MATCH(Структура!$D37,'ИПЦ raw'!$A:$A,0))</f>
        <v>98.3</v>
      </c>
      <c r="AC37">
        <f>INDEX('ИПЦ raw'!AN:AN, MATCH(Структура!$D37,'ИПЦ raw'!$A:$A,0))</f>
        <v>99.19</v>
      </c>
      <c r="AD37">
        <f>INDEX('ИПЦ raw'!AO:AO, MATCH(Структура!$D37,'ИПЦ raw'!$A:$A,0))</f>
        <v>97.94</v>
      </c>
      <c r="AE37">
        <f>INDEX('ИПЦ raw'!AP:AP, MATCH(Структура!$D37,'ИПЦ raw'!$A:$A,0))</f>
        <v>99.48</v>
      </c>
      <c r="AG37">
        <f>INDEX('2025'!$C:$C,MATCH(Структура!C37,'2025'!$B:$B,0))</f>
        <v>8.5000000000000006E-2</v>
      </c>
      <c r="AH37">
        <f t="shared" si="8"/>
        <v>8.5187000000000013E-2</v>
      </c>
      <c r="AI37">
        <f t="shared" si="9"/>
        <v>8.6038870000000017E-2</v>
      </c>
      <c r="AJ37">
        <f t="shared" si="10"/>
        <v>8.5703318407000018E-2</v>
      </c>
      <c r="AK37">
        <f t="shared" si="11"/>
        <v>8.5351934801531332E-2</v>
      </c>
      <c r="AL37">
        <f t="shared" si="12"/>
        <v>8.4088726166468661E-2</v>
      </c>
      <c r="AM37">
        <f t="shared" si="13"/>
        <v>8.3231021159570678E-2</v>
      </c>
      <c r="AN37">
        <f t="shared" si="14"/>
        <v>8.1707893472350537E-2</v>
      </c>
      <c r="AO37">
        <f t="shared" si="15"/>
        <v>8.0024710866820115E-2</v>
      </c>
      <c r="AP37">
        <f t="shared" si="16"/>
        <v>7.7792021433635825E-2</v>
      </c>
      <c r="AQ37">
        <f t="shared" si="17"/>
        <v>7.7247477283600374E-2</v>
      </c>
      <c r="AR37">
        <f t="shared" si="20"/>
        <v>7.5941994917507527E-2</v>
      </c>
      <c r="AS37">
        <f t="shared" si="19"/>
        <v>6.7000000000000004E-2</v>
      </c>
      <c r="AT37">
        <f t="shared" si="1"/>
        <v>6.5861000000000003E-2</v>
      </c>
      <c r="AU37">
        <f t="shared" si="21"/>
        <v>6.5327525900000002E-2</v>
      </c>
      <c r="AV37">
        <f t="shared" si="22"/>
        <v>6.3981778866460004E-2</v>
      </c>
      <c r="AW37">
        <f t="shared" si="23"/>
        <v>6.3649073616354412E-2</v>
      </c>
    </row>
    <row r="38" spans="1:49" x14ac:dyDescent="0.45">
      <c r="A38" s="202" t="s">
        <v>37</v>
      </c>
      <c r="B38" s="225" t="str">
        <f t="shared" si="5"/>
        <v>Маргарин, кг</v>
      </c>
      <c r="C38" s="225" t="str">
        <f t="shared" si="6"/>
        <v>Маргарин, кг</v>
      </c>
      <c r="D38" s="226" t="str">
        <f t="shared" si="7"/>
        <v>Маргарин, кг</v>
      </c>
      <c r="E38" s="225">
        <f>INDEX(БИПЦ_НДС!$D:$D,MATCH(Структура!A38,БИПЦ_НДС!$B:$B,0))</f>
        <v>10</v>
      </c>
      <c r="F38" s="225" t="s">
        <v>1870</v>
      </c>
      <c r="G38" s="225">
        <v>1</v>
      </c>
      <c r="H38" s="225">
        <v>1</v>
      </c>
      <c r="I38" s="225">
        <v>0</v>
      </c>
      <c r="J38" s="225">
        <f>INDEX('2026'!$C:$C,MATCH(Структура!B38,'2026'!$B:$B,0))</f>
        <v>2.7E-2</v>
      </c>
      <c r="K38" s="225">
        <f>INDEX('2025'!$C:$C,MATCH(Структура!C38,'2025'!$B:$B,0))</f>
        <v>3.3000000000000002E-2</v>
      </c>
      <c r="L38" s="225">
        <v>1</v>
      </c>
      <c r="M38" s="225">
        <v>1</v>
      </c>
      <c r="N38" s="225">
        <f>INDEX(MoM!B:B,MATCH(Структура!A38,MoM!J:J,0))</f>
        <v>1</v>
      </c>
      <c r="P38">
        <f>INDEX('ИПЦ raw'!AA:AA, MATCH(Структура!$D38,'ИПЦ raw'!$A:$A,0))</f>
        <v>101.07</v>
      </c>
      <c r="Q38">
        <f>INDEX('ИПЦ raw'!AB:AB, MATCH(Структура!$D38,'ИПЦ raw'!$A:$A,0))</f>
        <v>101.72</v>
      </c>
      <c r="R38">
        <f>INDEX('ИПЦ raw'!AC:AC, MATCH(Структура!$D38,'ИПЦ raw'!$A:$A,0))</f>
        <v>101.63</v>
      </c>
      <c r="S38">
        <f>INDEX('ИПЦ raw'!AD:AD, MATCH(Структура!$D38,'ИПЦ raw'!$A:$A,0))</f>
        <v>100.8</v>
      </c>
      <c r="T38">
        <f>INDEX('ИПЦ raw'!AE:AE, MATCH(Структура!$D38,'ИПЦ raw'!$A:$A,0))</f>
        <v>101.15</v>
      </c>
      <c r="U38">
        <f>INDEX('ИПЦ raw'!AF:AF, MATCH(Структура!$D38,'ИПЦ raw'!$A:$A,0))</f>
        <v>100.26</v>
      </c>
      <c r="V38">
        <f>INDEX('ИПЦ raw'!AG:AG, MATCH(Структура!$D38,'ИПЦ raw'!$A:$A,0))</f>
        <v>100.84</v>
      </c>
      <c r="W38">
        <f>INDEX('ИПЦ raw'!AH:AH, MATCH(Структура!$D38,'ИПЦ raw'!$A:$A,0))</f>
        <v>100.17</v>
      </c>
      <c r="X38">
        <f>INDEX('ИПЦ raw'!AI:AI, MATCH(Структура!$D38,'ИПЦ raw'!$A:$A,0))</f>
        <v>100.45</v>
      </c>
      <c r="Y38">
        <f>INDEX('ИПЦ raw'!AJ:AJ, MATCH(Структура!$D38,'ИПЦ raw'!$A:$A,0))</f>
        <v>99.95</v>
      </c>
      <c r="Z38">
        <f>INDEX('ИПЦ raw'!AK:AK, MATCH(Структура!$D38,'ИПЦ raw'!$A:$A,0))</f>
        <v>100.84</v>
      </c>
      <c r="AA38">
        <f>INDEX('ИПЦ raw'!AL:AL, MATCH(Структура!$D38,'ИПЦ raw'!$A:$A,0))</f>
        <v>100.32</v>
      </c>
      <c r="AB38">
        <f>INDEX('ИПЦ raw'!AM:AM, MATCH(Структура!$D38,'ИПЦ raw'!$A:$A,0))</f>
        <v>102.77</v>
      </c>
      <c r="AC38">
        <f>INDEX('ИПЦ raw'!AN:AN, MATCH(Структура!$D38,'ИПЦ raw'!$A:$A,0))</f>
        <v>99.49</v>
      </c>
      <c r="AD38">
        <f>INDEX('ИПЦ raw'!AO:AO, MATCH(Структура!$D38,'ИПЦ raw'!$A:$A,0))</f>
        <v>99.45</v>
      </c>
      <c r="AE38">
        <f>INDEX('ИПЦ raw'!AP:AP, MATCH(Структура!$D38,'ИПЦ raw'!$A:$A,0))</f>
        <v>100.26</v>
      </c>
      <c r="AG38">
        <f>INDEX('2025'!$C:$C,MATCH(Структура!C38,'2025'!$B:$B,0))</f>
        <v>3.3000000000000002E-2</v>
      </c>
      <c r="AH38">
        <f t="shared" si="8"/>
        <v>3.3353099999999997E-2</v>
      </c>
      <c r="AI38">
        <f t="shared" si="9"/>
        <v>3.3926773319999992E-2</v>
      </c>
      <c r="AJ38">
        <f t="shared" si="10"/>
        <v>3.447977972511599E-2</v>
      </c>
      <c r="AK38">
        <f t="shared" si="11"/>
        <v>3.4755617962916915E-2</v>
      </c>
      <c r="AL38">
        <f t="shared" si="12"/>
        <v>3.5155307569490458E-2</v>
      </c>
      <c r="AM38">
        <f t="shared" si="13"/>
        <v>3.5246711369171138E-2</v>
      </c>
      <c r="AN38">
        <f t="shared" si="14"/>
        <v>3.5542783744672179E-2</v>
      </c>
      <c r="AO38">
        <f t="shared" si="15"/>
        <v>3.5603206477038123E-2</v>
      </c>
      <c r="AP38">
        <f t="shared" si="16"/>
        <v>3.5763420906184798E-2</v>
      </c>
      <c r="AQ38">
        <f t="shared" si="17"/>
        <v>3.5745539195731708E-2</v>
      </c>
      <c r="AR38">
        <f t="shared" si="20"/>
        <v>3.6045801724975852E-2</v>
      </c>
      <c r="AS38">
        <f t="shared" si="19"/>
        <v>2.7E-2</v>
      </c>
      <c r="AT38">
        <f t="shared" si="1"/>
        <v>2.7747899999999999E-2</v>
      </c>
      <c r="AU38">
        <f t="shared" si="21"/>
        <v>2.760638571E-2</v>
      </c>
      <c r="AV38">
        <f t="shared" si="22"/>
        <v>2.7454550588595E-2</v>
      </c>
      <c r="AW38">
        <f t="shared" si="23"/>
        <v>2.7525932420125351E-2</v>
      </c>
    </row>
    <row r="39" spans="1:49" ht="26.25" x14ac:dyDescent="0.45">
      <c r="A39" s="202" t="s">
        <v>38</v>
      </c>
      <c r="B39" s="225" t="str">
        <f t="shared" si="5"/>
        <v>Молоко питьевое цельное пастеризованное 2,5-3,2% жирности, л</v>
      </c>
      <c r="C39" s="225" t="str">
        <f t="shared" si="6"/>
        <v>Молоко питьевое цельное пастеризованное 2,5-3,2% жирности, л</v>
      </c>
      <c r="D39" s="226" t="str">
        <f t="shared" si="7"/>
        <v>Молоко питьевое цельное пастеризованное 2,5-3,2% жирности, л</v>
      </c>
      <c r="E39" s="225">
        <f>INDEX(БИПЦ_НДС!$D:$D,MATCH(Структура!A39,БИПЦ_НДС!$B:$B,0))</f>
        <v>10</v>
      </c>
      <c r="F39" s="225" t="s">
        <v>1870</v>
      </c>
      <c r="G39" s="225">
        <v>1</v>
      </c>
      <c r="H39" s="225">
        <v>1</v>
      </c>
      <c r="I39" s="225">
        <v>0</v>
      </c>
      <c r="J39" s="225">
        <f>INDEX('2026'!$C:$C,MATCH(Структура!B39,'2026'!$B:$B,0))</f>
        <v>0.45900000000000002</v>
      </c>
      <c r="K39" s="225">
        <f>INDEX('2025'!$C:$C,MATCH(Структура!C39,'2025'!$B:$B,0))</f>
        <v>0.45900000000000002</v>
      </c>
      <c r="L39" s="225">
        <v>1</v>
      </c>
      <c r="M39" s="225">
        <v>1</v>
      </c>
      <c r="N39" s="225">
        <f>INDEX(MoM!B:B,MATCH(Структура!A39,MoM!J:J,0))</f>
        <v>1</v>
      </c>
      <c r="P39">
        <f>INDEX('ИПЦ raw'!AA:AA, MATCH(Структура!$D39,'ИПЦ raw'!$A:$A,0))</f>
        <v>101.48</v>
      </c>
      <c r="Q39">
        <f>INDEX('ИПЦ raw'!AB:AB, MATCH(Структура!$D39,'ИПЦ raw'!$A:$A,0))</f>
        <v>102.17</v>
      </c>
      <c r="R39">
        <f>INDEX('ИПЦ raw'!AC:AC, MATCH(Структура!$D39,'ИПЦ raw'!$A:$A,0))</f>
        <v>101.37</v>
      </c>
      <c r="S39">
        <f>INDEX('ИПЦ raw'!AD:AD, MATCH(Структура!$D39,'ИПЦ raw'!$A:$A,0))</f>
        <v>100.78</v>
      </c>
      <c r="T39">
        <f>INDEX('ИПЦ raw'!AE:AE, MATCH(Структура!$D39,'ИПЦ raw'!$A:$A,0))</f>
        <v>100.19</v>
      </c>
      <c r="U39">
        <f>INDEX('ИПЦ raw'!AF:AF, MATCH(Структура!$D39,'ИПЦ raw'!$A:$A,0))</f>
        <v>100.23</v>
      </c>
      <c r="V39">
        <f>INDEX('ИПЦ raw'!AG:AG, MATCH(Структура!$D39,'ИПЦ raw'!$A:$A,0))</f>
        <v>99.79</v>
      </c>
      <c r="W39">
        <f>INDEX('ИПЦ raw'!AH:AH, MATCH(Структура!$D39,'ИПЦ raw'!$A:$A,0))</f>
        <v>100.16</v>
      </c>
      <c r="X39">
        <f>INDEX('ИПЦ raw'!AI:AI, MATCH(Структура!$D39,'ИПЦ raw'!$A:$A,0))</f>
        <v>100.45</v>
      </c>
      <c r="Y39">
        <f>INDEX('ИПЦ raw'!AJ:AJ, MATCH(Структура!$D39,'ИПЦ raw'!$A:$A,0))</f>
        <v>100.25</v>
      </c>
      <c r="Z39">
        <f>INDEX('ИПЦ raw'!AK:AK, MATCH(Структура!$D39,'ИПЦ raw'!$A:$A,0))</f>
        <v>100.32</v>
      </c>
      <c r="AA39">
        <f>INDEX('ИПЦ raw'!AL:AL, MATCH(Структура!$D39,'ИПЦ raw'!$A:$A,0))</f>
        <v>100.36</v>
      </c>
      <c r="AB39">
        <f>INDEX('ИПЦ raw'!AM:AM, MATCH(Структура!$D39,'ИПЦ raw'!$A:$A,0))</f>
        <v>100.55</v>
      </c>
      <c r="AC39">
        <f>INDEX('ИПЦ raw'!AN:AN, MATCH(Структура!$D39,'ИПЦ raw'!$A:$A,0))</f>
        <v>99.75</v>
      </c>
      <c r="AD39">
        <f>INDEX('ИПЦ raw'!AO:AO, MATCH(Структура!$D39,'ИПЦ raw'!$A:$A,0))</f>
        <v>99.65</v>
      </c>
      <c r="AE39">
        <f>INDEX('ИПЦ raw'!AP:AP, MATCH(Структура!$D39,'ИПЦ raw'!$A:$A,0))</f>
        <v>99.46</v>
      </c>
      <c r="AG39">
        <f>INDEX('2025'!$C:$C,MATCH(Структура!C39,'2025'!$B:$B,0))</f>
        <v>0.45900000000000002</v>
      </c>
      <c r="AH39">
        <f t="shared" si="8"/>
        <v>0.46579320000000002</v>
      </c>
      <c r="AI39">
        <f t="shared" si="9"/>
        <v>0.47590091243999999</v>
      </c>
      <c r="AJ39">
        <f t="shared" si="10"/>
        <v>0.48242075494042802</v>
      </c>
      <c r="AK39">
        <f t="shared" si="11"/>
        <v>0.48618363682896337</v>
      </c>
      <c r="AL39">
        <f t="shared" si="12"/>
        <v>0.48710738573893841</v>
      </c>
      <c r="AM39">
        <f t="shared" si="13"/>
        <v>0.48822773272613801</v>
      </c>
      <c r="AN39">
        <f t="shared" si="14"/>
        <v>0.48720245448741317</v>
      </c>
      <c r="AO39">
        <f t="shared" si="15"/>
        <v>0.48798197841459301</v>
      </c>
      <c r="AP39">
        <f t="shared" si="16"/>
        <v>0.4901778973174587</v>
      </c>
      <c r="AQ39">
        <f t="shared" si="17"/>
        <v>0.49140334206075237</v>
      </c>
      <c r="AR39">
        <f t="shared" si="20"/>
        <v>0.49297583275534679</v>
      </c>
      <c r="AS39">
        <f t="shared" si="19"/>
        <v>0.45900000000000002</v>
      </c>
      <c r="AT39">
        <f t="shared" si="1"/>
        <v>0.4615245</v>
      </c>
      <c r="AU39">
        <f t="shared" si="21"/>
        <v>0.46037068875000003</v>
      </c>
      <c r="AV39">
        <f t="shared" si="22"/>
        <v>0.45875939133937504</v>
      </c>
      <c r="AW39">
        <f t="shared" si="23"/>
        <v>0.45628209062614239</v>
      </c>
    </row>
    <row r="40" spans="1:49" ht="26.25" x14ac:dyDescent="0.45">
      <c r="A40" s="202" t="s">
        <v>39</v>
      </c>
      <c r="B40" s="225" t="str">
        <f t="shared" si="5"/>
        <v>Молоко питьевое цельное ультрапастеризованное 2,5-3,2% жирности, л</v>
      </c>
      <c r="C40" s="225" t="str">
        <f t="shared" si="6"/>
        <v>Молоко питьевое цельное ультрапастеризованное 2,5-3,2% жирности, л</v>
      </c>
      <c r="D40" s="226" t="str">
        <f t="shared" si="7"/>
        <v>Молоко питьевое цельное ультрапастеризованное 2,5-3,2% жирности, л</v>
      </c>
      <c r="E40" s="225">
        <f>INDEX(БИПЦ_НДС!$D:$D,MATCH(Структура!A40,БИПЦ_НДС!$B:$B,0))</f>
        <v>10</v>
      </c>
      <c r="F40" s="225" t="s">
        <v>1870</v>
      </c>
      <c r="G40" s="225">
        <v>1</v>
      </c>
      <c r="H40" s="225">
        <v>1</v>
      </c>
      <c r="I40" s="225">
        <v>0</v>
      </c>
      <c r="J40" s="225">
        <f>INDEX('2026'!$C:$C,MATCH(Структура!B40,'2026'!$B:$B,0))</f>
        <v>0.33200000000000002</v>
      </c>
      <c r="K40" s="225">
        <f>INDEX('2025'!$C:$C,MATCH(Структура!C40,'2025'!$B:$B,0))</f>
        <v>0.34499999999999997</v>
      </c>
      <c r="L40" s="225">
        <v>1</v>
      </c>
      <c r="M40" s="225">
        <v>1</v>
      </c>
      <c r="N40" s="228">
        <f>INDEX(MoM!B:B,MATCH(Структура!A40,MoM!J:J,0))</f>
        <v>0</v>
      </c>
      <c r="P40">
        <f>INDEX('ИПЦ raw'!AA:AA, MATCH(Структура!$D40,'ИПЦ raw'!$A:$A,0))</f>
        <v>101.57</v>
      </c>
      <c r="Q40">
        <f>INDEX('ИПЦ raw'!AB:AB, MATCH(Структура!$D40,'ИПЦ raw'!$A:$A,0))</f>
        <v>101.37</v>
      </c>
      <c r="R40">
        <f>INDEX('ИПЦ raw'!AC:AC, MATCH(Структура!$D40,'ИПЦ raw'!$A:$A,0))</f>
        <v>101.14</v>
      </c>
      <c r="S40">
        <f>INDEX('ИПЦ raw'!AD:AD, MATCH(Структура!$D40,'ИПЦ raw'!$A:$A,0))</f>
        <v>99.95</v>
      </c>
      <c r="T40">
        <f>INDEX('ИПЦ raw'!AE:AE, MATCH(Структура!$D40,'ИПЦ raw'!$A:$A,0))</f>
        <v>99.83</v>
      </c>
      <c r="U40">
        <f>INDEX('ИПЦ raw'!AF:AF, MATCH(Структура!$D40,'ИПЦ raw'!$A:$A,0))</f>
        <v>99.69</v>
      </c>
      <c r="V40">
        <f>INDEX('ИПЦ raw'!AG:AG, MATCH(Структура!$D40,'ИПЦ raw'!$A:$A,0))</f>
        <v>99.72</v>
      </c>
      <c r="W40">
        <f>INDEX('ИПЦ raw'!AH:AH, MATCH(Структура!$D40,'ИПЦ raw'!$A:$A,0))</f>
        <v>100.09</v>
      </c>
      <c r="X40">
        <f>INDEX('ИПЦ raw'!AI:AI, MATCH(Структура!$D40,'ИПЦ raw'!$A:$A,0))</f>
        <v>100.56</v>
      </c>
      <c r="Y40">
        <f>INDEX('ИПЦ raw'!AJ:AJ, MATCH(Структура!$D40,'ИПЦ raw'!$A:$A,0))</f>
        <v>100.74</v>
      </c>
      <c r="Z40">
        <f>INDEX('ИПЦ raw'!AK:AK, MATCH(Структура!$D40,'ИПЦ raw'!$A:$A,0))</f>
        <v>100.66</v>
      </c>
      <c r="AA40">
        <f>INDEX('ИПЦ raw'!AL:AL, MATCH(Структура!$D40,'ИПЦ raw'!$A:$A,0))</f>
        <v>100.33</v>
      </c>
      <c r="AB40">
        <f>INDEX('ИПЦ raw'!AM:AM, MATCH(Структура!$D40,'ИПЦ raw'!$A:$A,0))</f>
        <v>100.69</v>
      </c>
      <c r="AC40">
        <f>INDEX('ИПЦ raw'!AN:AN, MATCH(Структура!$D40,'ИПЦ raw'!$A:$A,0))</f>
        <v>98.97</v>
      </c>
      <c r="AD40">
        <f>INDEX('ИПЦ raw'!AO:AO, MATCH(Структура!$D40,'ИПЦ raw'!$A:$A,0))</f>
        <v>99.82</v>
      </c>
      <c r="AE40">
        <f>INDEX('ИПЦ raw'!AP:AP, MATCH(Структура!$D40,'ИПЦ raw'!$A:$A,0))</f>
        <v>99.4</v>
      </c>
      <c r="AG40">
        <f>INDEX('2025'!$C:$C,MATCH(Структура!C40,'2025'!$B:$B,0))</f>
        <v>0.34499999999999997</v>
      </c>
      <c r="AH40">
        <f t="shared" si="8"/>
        <v>0.35041649999999996</v>
      </c>
      <c r="AI40">
        <f t="shared" si="9"/>
        <v>0.35521720605000001</v>
      </c>
      <c r="AJ40">
        <f t="shared" si="10"/>
        <v>0.35926668219897001</v>
      </c>
      <c r="AK40">
        <f t="shared" si="11"/>
        <v>0.35908704885787052</v>
      </c>
      <c r="AL40">
        <f t="shared" si="12"/>
        <v>0.35847660087481215</v>
      </c>
      <c r="AM40">
        <f t="shared" si="13"/>
        <v>0.3573653234121002</v>
      </c>
      <c r="AN40">
        <f t="shared" si="14"/>
        <v>0.35636470050654628</v>
      </c>
      <c r="AO40">
        <f t="shared" si="15"/>
        <v>0.35668542873700221</v>
      </c>
      <c r="AP40">
        <f t="shared" si="16"/>
        <v>0.35868286713792941</v>
      </c>
      <c r="AQ40">
        <f t="shared" si="17"/>
        <v>0.36133712035475007</v>
      </c>
      <c r="AR40">
        <f t="shared" si="20"/>
        <v>0.36372194534909141</v>
      </c>
      <c r="AS40">
        <f t="shared" si="19"/>
        <v>0.33200000000000002</v>
      </c>
      <c r="AT40">
        <f t="shared" si="1"/>
        <v>0.3342908</v>
      </c>
      <c r="AU40">
        <f t="shared" si="21"/>
        <v>0.33084760475999997</v>
      </c>
      <c r="AV40">
        <f t="shared" si="22"/>
        <v>0.330252079071432</v>
      </c>
      <c r="AW40">
        <f t="shared" si="23"/>
        <v>0.32827056659700338</v>
      </c>
    </row>
    <row r="41" spans="1:49" ht="26.25" x14ac:dyDescent="0.45">
      <c r="A41" s="202" t="s">
        <v>40</v>
      </c>
      <c r="B41" s="225" t="str">
        <f t="shared" si="5"/>
        <v>Молоко питьевое цельное пастеризованное более 3,2% жирности, л</v>
      </c>
      <c r="C41" s="225" t="str">
        <f t="shared" si="6"/>
        <v>Молоко питьевое цельное пастеризованное более 3,2% жирности, л</v>
      </c>
      <c r="D41" s="226" t="str">
        <f t="shared" si="7"/>
        <v>Молоко питьевое цельное пастеризованное более 3,2% жирности, л</v>
      </c>
      <c r="E41" s="225">
        <f>INDEX(БИПЦ_НДС!$D:$D,MATCH(Структура!A41,БИПЦ_НДС!$B:$B,0))</f>
        <v>10</v>
      </c>
      <c r="F41" s="225" t="s">
        <v>1870</v>
      </c>
      <c r="G41" s="225">
        <v>1</v>
      </c>
      <c r="H41" s="225">
        <v>1</v>
      </c>
      <c r="I41" s="225">
        <v>0</v>
      </c>
      <c r="J41" s="225">
        <f>INDEX('2026'!$C:$C,MATCH(Структура!B41,'2026'!$B:$B,0))</f>
        <v>0.2</v>
      </c>
      <c r="K41" s="225">
        <f>INDEX('2025'!$C:$C,MATCH(Структура!C41,'2025'!$B:$B,0))</f>
        <v>0.215</v>
      </c>
      <c r="L41" s="225">
        <v>1</v>
      </c>
      <c r="M41" s="225">
        <v>1</v>
      </c>
      <c r="N41" s="225">
        <f>INDEX(MoM!B:B,MATCH(Структура!A41,MoM!J:J,0))</f>
        <v>1</v>
      </c>
      <c r="P41">
        <f>INDEX('ИПЦ raw'!AA:AA, MATCH(Структура!$D41,'ИПЦ raw'!$A:$A,0))</f>
        <v>101.33</v>
      </c>
      <c r="Q41">
        <f>INDEX('ИПЦ raw'!AB:AB, MATCH(Структура!$D41,'ИПЦ raw'!$A:$A,0))</f>
        <v>101.92</v>
      </c>
      <c r="R41">
        <f>INDEX('ИПЦ raw'!AC:AC, MATCH(Структура!$D41,'ИПЦ raw'!$A:$A,0))</f>
        <v>101.54</v>
      </c>
      <c r="S41">
        <f>INDEX('ИПЦ raw'!AD:AD, MATCH(Структура!$D41,'ИПЦ raw'!$A:$A,0))</f>
        <v>101.03</v>
      </c>
      <c r="T41">
        <f>INDEX('ИПЦ raw'!AE:AE, MATCH(Структура!$D41,'ИПЦ raw'!$A:$A,0))</f>
        <v>100.41</v>
      </c>
      <c r="U41">
        <f>INDEX('ИПЦ raw'!AF:AF, MATCH(Структура!$D41,'ИПЦ raw'!$A:$A,0))</f>
        <v>100.62</v>
      </c>
      <c r="V41">
        <f>INDEX('ИПЦ raw'!AG:AG, MATCH(Структура!$D41,'ИПЦ raw'!$A:$A,0))</f>
        <v>100.24</v>
      </c>
      <c r="W41">
        <f>INDEX('ИПЦ raw'!AH:AH, MATCH(Структура!$D41,'ИПЦ raw'!$A:$A,0))</f>
        <v>99.71</v>
      </c>
      <c r="X41">
        <f>INDEX('ИПЦ raw'!AI:AI, MATCH(Структура!$D41,'ИПЦ raw'!$A:$A,0))</f>
        <v>100.05</v>
      </c>
      <c r="Y41">
        <f>INDEX('ИПЦ raw'!AJ:AJ, MATCH(Структура!$D41,'ИПЦ raw'!$A:$A,0))</f>
        <v>100.1</v>
      </c>
      <c r="Z41">
        <f>INDEX('ИПЦ raw'!AK:AK, MATCH(Структура!$D41,'ИПЦ raw'!$A:$A,0))</f>
        <v>100.13</v>
      </c>
      <c r="AA41">
        <f>INDEX('ИПЦ raw'!AL:AL, MATCH(Структура!$D41,'ИПЦ raw'!$A:$A,0))</f>
        <v>100.14</v>
      </c>
      <c r="AB41">
        <f>INDEX('ИПЦ raw'!AM:AM, MATCH(Структура!$D41,'ИПЦ raw'!$A:$A,0))</f>
        <v>100.24</v>
      </c>
      <c r="AC41">
        <f>INDEX('ИПЦ raw'!AN:AN, MATCH(Структура!$D41,'ИПЦ raw'!$A:$A,0))</f>
        <v>99.92</v>
      </c>
      <c r="AD41">
        <f>INDEX('ИПЦ raw'!AO:AO, MATCH(Структура!$D41,'ИПЦ raw'!$A:$A,0))</f>
        <v>99.79</v>
      </c>
      <c r="AE41">
        <f>INDEX('ИПЦ raw'!AP:AP, MATCH(Структура!$D41,'ИПЦ raw'!$A:$A,0))</f>
        <v>99.62</v>
      </c>
      <c r="AG41">
        <f>INDEX('2025'!$C:$C,MATCH(Структура!C41,'2025'!$B:$B,0))</f>
        <v>0.215</v>
      </c>
      <c r="AH41">
        <f t="shared" si="8"/>
        <v>0.21785949999999998</v>
      </c>
      <c r="AI41">
        <f t="shared" si="9"/>
        <v>0.22204240239999998</v>
      </c>
      <c r="AJ41">
        <f t="shared" si="10"/>
        <v>0.22546185539695998</v>
      </c>
      <c r="AK41">
        <f t="shared" si="11"/>
        <v>0.22778411250754868</v>
      </c>
      <c r="AL41">
        <f t="shared" si="12"/>
        <v>0.22871802736882962</v>
      </c>
      <c r="AM41">
        <f t="shared" si="13"/>
        <v>0.23013607913851636</v>
      </c>
      <c r="AN41">
        <f t="shared" si="14"/>
        <v>0.23068840572844876</v>
      </c>
      <c r="AO41">
        <f t="shared" si="15"/>
        <v>0.23001940935183626</v>
      </c>
      <c r="AP41">
        <f t="shared" si="16"/>
        <v>0.23013441905651216</v>
      </c>
      <c r="AQ41">
        <f t="shared" si="17"/>
        <v>0.23036455347556867</v>
      </c>
      <c r="AR41">
        <f t="shared" si="20"/>
        <v>0.2306640273950869</v>
      </c>
      <c r="AS41">
        <f t="shared" si="19"/>
        <v>0.2</v>
      </c>
      <c r="AT41">
        <f t="shared" si="1"/>
        <v>0.20048000000000002</v>
      </c>
      <c r="AU41">
        <f t="shared" si="21"/>
        <v>0.20031961600000003</v>
      </c>
      <c r="AV41">
        <f t="shared" si="22"/>
        <v>0.19989894480640003</v>
      </c>
      <c r="AW41">
        <f t="shared" si="23"/>
        <v>0.19913932881613572</v>
      </c>
    </row>
    <row r="42" spans="1:49" x14ac:dyDescent="0.45">
      <c r="A42" s="202" t="s">
        <v>41</v>
      </c>
      <c r="B42" s="225" t="str">
        <f t="shared" si="5"/>
        <v>Сметана, кг</v>
      </c>
      <c r="C42" s="225" t="str">
        <f t="shared" si="6"/>
        <v>Сметана, кг</v>
      </c>
      <c r="D42" s="226" t="str">
        <f t="shared" si="7"/>
        <v>Сметана, кг</v>
      </c>
      <c r="E42" s="225">
        <f>INDEX(БИПЦ_НДС!$D:$D,MATCH(Структура!A42,БИПЦ_НДС!$B:$B,0))</f>
        <v>10</v>
      </c>
      <c r="F42" s="225" t="s">
        <v>1870</v>
      </c>
      <c r="G42" s="225">
        <v>1</v>
      </c>
      <c r="H42" s="225">
        <v>1</v>
      </c>
      <c r="I42" s="225">
        <v>0</v>
      </c>
      <c r="J42" s="225">
        <f>INDEX('2026'!$C:$C,MATCH(Структура!B42,'2026'!$B:$B,0))</f>
        <v>0.45300000000000001</v>
      </c>
      <c r="K42" s="225">
        <f>INDEX('2025'!$C:$C,MATCH(Структура!C42,'2025'!$B:$B,0))</f>
        <v>0.47399999999999998</v>
      </c>
      <c r="L42" s="225">
        <v>1</v>
      </c>
      <c r="M42" s="225">
        <v>1</v>
      </c>
      <c r="N42" s="225">
        <f>INDEX(MoM!B:B,MATCH(Структура!A42,MoM!J:J,0))</f>
        <v>1</v>
      </c>
      <c r="P42">
        <f>INDEX('ИПЦ raw'!AA:AA, MATCH(Структура!$D42,'ИПЦ raw'!$A:$A,0))</f>
        <v>101.37</v>
      </c>
      <c r="Q42">
        <f>INDEX('ИПЦ raw'!AB:AB, MATCH(Структура!$D42,'ИПЦ raw'!$A:$A,0))</f>
        <v>101.99</v>
      </c>
      <c r="R42">
        <f>INDEX('ИПЦ raw'!AC:AC, MATCH(Структура!$D42,'ИПЦ raw'!$A:$A,0))</f>
        <v>101.54</v>
      </c>
      <c r="S42">
        <f>INDEX('ИПЦ raw'!AD:AD, MATCH(Структура!$D42,'ИПЦ raw'!$A:$A,0))</f>
        <v>100.25</v>
      </c>
      <c r="T42">
        <f>INDEX('ИПЦ raw'!AE:AE, MATCH(Структура!$D42,'ИПЦ raw'!$A:$A,0))</f>
        <v>100.28</v>
      </c>
      <c r="U42">
        <f>INDEX('ИПЦ raw'!AF:AF, MATCH(Структура!$D42,'ИПЦ raw'!$A:$A,0))</f>
        <v>100.76</v>
      </c>
      <c r="V42">
        <f>INDEX('ИПЦ raw'!AG:AG, MATCH(Структура!$D42,'ИПЦ raw'!$A:$A,0))</f>
        <v>99.69</v>
      </c>
      <c r="W42">
        <f>INDEX('ИПЦ raw'!AH:AH, MATCH(Структура!$D42,'ИПЦ raw'!$A:$A,0))</f>
        <v>100.16</v>
      </c>
      <c r="X42">
        <f>INDEX('ИПЦ raw'!AI:AI, MATCH(Структура!$D42,'ИПЦ raw'!$A:$A,0))</f>
        <v>99.7</v>
      </c>
      <c r="Y42">
        <f>INDEX('ИПЦ raw'!AJ:AJ, MATCH(Структура!$D42,'ИПЦ raw'!$A:$A,0))</f>
        <v>100.63</v>
      </c>
      <c r="Z42">
        <f>INDEX('ИПЦ raw'!AK:AK, MATCH(Структура!$D42,'ИПЦ raw'!$A:$A,0))</f>
        <v>100.24</v>
      </c>
      <c r="AA42">
        <f>INDEX('ИПЦ raw'!AL:AL, MATCH(Структура!$D42,'ИПЦ raw'!$A:$A,0))</f>
        <v>99.81</v>
      </c>
      <c r="AB42">
        <f>INDEX('ИПЦ raw'!AM:AM, MATCH(Структура!$D42,'ИПЦ raw'!$A:$A,0))</f>
        <v>100.4</v>
      </c>
      <c r="AC42">
        <f>INDEX('ИПЦ raw'!AN:AN, MATCH(Структура!$D42,'ИПЦ raw'!$A:$A,0))</f>
        <v>99.03</v>
      </c>
      <c r="AD42">
        <f>INDEX('ИПЦ raw'!AO:AO, MATCH(Структура!$D42,'ИПЦ raw'!$A:$A,0))</f>
        <v>99.68</v>
      </c>
      <c r="AE42">
        <f>INDEX('ИПЦ raw'!AP:AP, MATCH(Структура!$D42,'ИПЦ raw'!$A:$A,0))</f>
        <v>99.65</v>
      </c>
      <c r="AG42">
        <f>INDEX('2025'!$C:$C,MATCH(Структура!C42,'2025'!$B:$B,0))</f>
        <v>0.47399999999999998</v>
      </c>
      <c r="AH42">
        <f t="shared" si="8"/>
        <v>0.48049379999999997</v>
      </c>
      <c r="AI42">
        <f t="shared" si="9"/>
        <v>0.49005562661999996</v>
      </c>
      <c r="AJ42">
        <f t="shared" si="10"/>
        <v>0.49760248326994799</v>
      </c>
      <c r="AK42">
        <f t="shared" si="11"/>
        <v>0.49884648947812288</v>
      </c>
      <c r="AL42">
        <f t="shared" si="12"/>
        <v>0.50024325964866168</v>
      </c>
      <c r="AM42">
        <f t="shared" si="13"/>
        <v>0.50404510842199146</v>
      </c>
      <c r="AN42">
        <f t="shared" si="14"/>
        <v>0.50248256858588325</v>
      </c>
      <c r="AO42">
        <f t="shared" si="15"/>
        <v>0.50328654069562062</v>
      </c>
      <c r="AP42">
        <f t="shared" si="16"/>
        <v>0.50177668107353379</v>
      </c>
      <c r="AQ42">
        <f t="shared" si="17"/>
        <v>0.50493787416429703</v>
      </c>
      <c r="AR42">
        <f t="shared" si="20"/>
        <v>0.50614972506229128</v>
      </c>
      <c r="AS42">
        <f t="shared" si="19"/>
        <v>0.45300000000000001</v>
      </c>
      <c r="AT42">
        <f t="shared" si="1"/>
        <v>0.45481199999999999</v>
      </c>
      <c r="AU42">
        <f t="shared" si="21"/>
        <v>0.45040032359999999</v>
      </c>
      <c r="AV42">
        <f t="shared" si="22"/>
        <v>0.44895904256447999</v>
      </c>
      <c r="AW42">
        <f t="shared" si="23"/>
        <v>0.44738768591550432</v>
      </c>
    </row>
    <row r="43" spans="1:49" x14ac:dyDescent="0.45">
      <c r="A43" s="202" t="s">
        <v>42</v>
      </c>
      <c r="B43" s="225" t="str">
        <f t="shared" si="5"/>
        <v>Кисломолочные продукты, кг</v>
      </c>
      <c r="C43" s="225" t="str">
        <f t="shared" si="6"/>
        <v>Кисломолочные продукты, кг</v>
      </c>
      <c r="D43" s="226" t="str">
        <f t="shared" si="7"/>
        <v>Кисломолочные продукты, кг</v>
      </c>
      <c r="E43" s="225">
        <f>INDEX(БИПЦ_НДС!$D:$D,MATCH(Структура!A43,БИПЦ_НДС!$B:$B,0))</f>
        <v>10</v>
      </c>
      <c r="F43" s="225" t="s">
        <v>1870</v>
      </c>
      <c r="G43" s="225">
        <v>1</v>
      </c>
      <c r="H43" s="225">
        <v>1</v>
      </c>
      <c r="I43" s="225">
        <v>0</v>
      </c>
      <c r="J43" s="225">
        <f>INDEX('2026'!$C:$C,MATCH(Структура!B43,'2026'!$B:$B,0))</f>
        <v>0.22</v>
      </c>
      <c r="K43" s="225">
        <f>INDEX('2025'!$C:$C,MATCH(Структура!C43,'2025'!$B:$B,0))</f>
        <v>0.437</v>
      </c>
      <c r="L43" s="225">
        <v>1</v>
      </c>
      <c r="M43" s="225">
        <v>1</v>
      </c>
      <c r="N43" s="225">
        <f>INDEX(MoM!B:B,MATCH(Структура!A43,MoM!J:J,0))</f>
        <v>1</v>
      </c>
      <c r="P43">
        <f>INDEX('ИПЦ raw'!AA:AA, MATCH(Структура!$D43,'ИПЦ raw'!$A:$A,0))</f>
        <v>101.36</v>
      </c>
      <c r="Q43">
        <f>INDEX('ИПЦ raw'!AB:AB, MATCH(Структура!$D43,'ИПЦ raw'!$A:$A,0))</f>
        <v>101.64</v>
      </c>
      <c r="R43">
        <f>INDEX('ИПЦ raw'!AC:AC, MATCH(Структура!$D43,'ИПЦ raw'!$A:$A,0))</f>
        <v>101.44</v>
      </c>
      <c r="S43">
        <f>INDEX('ИПЦ raw'!AD:AD, MATCH(Структура!$D43,'ИПЦ raw'!$A:$A,0))</f>
        <v>101.1</v>
      </c>
      <c r="T43">
        <f>INDEX('ИПЦ raw'!AE:AE, MATCH(Структура!$D43,'ИПЦ raw'!$A:$A,0))</f>
        <v>100.44</v>
      </c>
      <c r="U43">
        <f>INDEX('ИПЦ raw'!AF:AF, MATCH(Структура!$D43,'ИПЦ raw'!$A:$A,0))</f>
        <v>100.52</v>
      </c>
      <c r="V43">
        <f>INDEX('ИПЦ raw'!AG:AG, MATCH(Структура!$D43,'ИПЦ raw'!$A:$A,0))</f>
        <v>100.31</v>
      </c>
      <c r="W43">
        <f>INDEX('ИПЦ raw'!AH:AH, MATCH(Структура!$D43,'ИПЦ raw'!$A:$A,0))</f>
        <v>100.24</v>
      </c>
      <c r="X43">
        <f>INDEX('ИПЦ raw'!AI:AI, MATCH(Структура!$D43,'ИПЦ raw'!$A:$A,0))</f>
        <v>100.52</v>
      </c>
      <c r="Y43">
        <f>INDEX('ИПЦ raw'!AJ:AJ, MATCH(Структура!$D43,'ИПЦ raw'!$A:$A,0))</f>
        <v>100.68</v>
      </c>
      <c r="Z43">
        <f>INDEX('ИПЦ raw'!AK:AK, MATCH(Структура!$D43,'ИПЦ raw'!$A:$A,0))</f>
        <v>100.07</v>
      </c>
      <c r="AA43">
        <f>INDEX('ИПЦ raw'!AL:AL, MATCH(Структура!$D43,'ИПЦ raw'!$A:$A,0))</f>
        <v>100.25</v>
      </c>
      <c r="AB43">
        <f>INDEX('ИПЦ raw'!AM:AM, MATCH(Структура!$D43,'ИПЦ raw'!$A:$A,0))</f>
        <v>100.42</v>
      </c>
      <c r="AC43">
        <f>INDEX('ИПЦ raw'!AN:AN, MATCH(Структура!$D43,'ИПЦ raw'!$A:$A,0))</f>
        <v>100.11</v>
      </c>
      <c r="AD43">
        <f>INDEX('ИПЦ raw'!AO:AO, MATCH(Структура!$D43,'ИПЦ raw'!$A:$A,0))</f>
        <v>100.16</v>
      </c>
      <c r="AE43">
        <f>INDEX('ИПЦ raw'!AP:AP, MATCH(Структура!$D43,'ИПЦ raw'!$A:$A,0))</f>
        <v>99.34</v>
      </c>
      <c r="AG43">
        <f>INDEX('2025'!$C:$C,MATCH(Структура!C43,'2025'!$B:$B,0))</f>
        <v>0.437</v>
      </c>
      <c r="AH43">
        <f t="shared" si="8"/>
        <v>0.44294319999999998</v>
      </c>
      <c r="AI43">
        <f t="shared" si="9"/>
        <v>0.45020746848000004</v>
      </c>
      <c r="AJ43">
        <f t="shared" si="10"/>
        <v>0.45669045602611208</v>
      </c>
      <c r="AK43">
        <f t="shared" si="11"/>
        <v>0.46171405104239932</v>
      </c>
      <c r="AL43">
        <f t="shared" si="12"/>
        <v>0.46374559286698586</v>
      </c>
      <c r="AM43">
        <f t="shared" si="13"/>
        <v>0.46615706994989414</v>
      </c>
      <c r="AN43">
        <f t="shared" si="14"/>
        <v>0.46760215686673878</v>
      </c>
      <c r="AO43">
        <f t="shared" si="15"/>
        <v>0.46872440204321891</v>
      </c>
      <c r="AP43">
        <f t="shared" si="16"/>
        <v>0.47116176893384365</v>
      </c>
      <c r="AQ43">
        <f t="shared" si="17"/>
        <v>0.4743656689625938</v>
      </c>
      <c r="AR43">
        <f t="shared" si="20"/>
        <v>0.47469772493086759</v>
      </c>
      <c r="AS43">
        <f t="shared" si="19"/>
        <v>0.22</v>
      </c>
      <c r="AT43">
        <f t="shared" si="1"/>
        <v>0.22092400000000001</v>
      </c>
      <c r="AU43">
        <f t="shared" si="21"/>
        <v>0.22116701640000003</v>
      </c>
      <c r="AV43">
        <f t="shared" si="22"/>
        <v>0.22152088362624003</v>
      </c>
      <c r="AW43">
        <f t="shared" si="23"/>
        <v>0.22005884579430685</v>
      </c>
    </row>
    <row r="44" spans="1:49" x14ac:dyDescent="0.45">
      <c r="A44" s="202" t="s">
        <v>43</v>
      </c>
      <c r="B44" s="225" t="str">
        <f t="shared" si="5"/>
        <v>Йогурт, кг</v>
      </c>
      <c r="C44" s="225" t="str">
        <f t="shared" si="6"/>
        <v>Йогурт, кг</v>
      </c>
      <c r="D44" s="226" t="str">
        <f t="shared" si="7"/>
        <v>Йогурт, кг</v>
      </c>
      <c r="E44" s="225">
        <f>INDEX(БИПЦ_НДС!$D:$D,MATCH(Структура!A44,БИПЦ_НДС!$B:$B,0))</f>
        <v>10</v>
      </c>
      <c r="F44" s="225" t="s">
        <v>1870</v>
      </c>
      <c r="G44" s="225">
        <v>1</v>
      </c>
      <c r="H44" s="225">
        <v>1</v>
      </c>
      <c r="I44" s="225">
        <v>0</v>
      </c>
      <c r="J44" s="225">
        <f>INDEX('2026'!$C:$C,MATCH(Структура!B44,'2026'!$B:$B,0))</f>
        <v>0.191</v>
      </c>
      <c r="K44" s="225">
        <f>INDEX('2025'!$C:$C,MATCH(Структура!C44,'2025'!$B:$B,0))</f>
        <v>0.193</v>
      </c>
      <c r="L44" s="225">
        <v>1</v>
      </c>
      <c r="M44" s="225">
        <v>1</v>
      </c>
      <c r="N44" s="225">
        <f>INDEX(MoM!B:B,MATCH(Структура!A44,MoM!J:J,0))</f>
        <v>1</v>
      </c>
      <c r="P44">
        <f>INDEX('ИПЦ raw'!AA:AA, MATCH(Структура!$D44,'ИПЦ raw'!$A:$A,0))</f>
        <v>100.57</v>
      </c>
      <c r="Q44">
        <f>INDEX('ИПЦ raw'!AB:AB, MATCH(Структура!$D44,'ИПЦ raw'!$A:$A,0))</f>
        <v>101.63</v>
      </c>
      <c r="R44">
        <f>INDEX('ИПЦ raw'!AC:AC, MATCH(Структура!$D44,'ИПЦ raw'!$A:$A,0))</f>
        <v>100.86</v>
      </c>
      <c r="S44">
        <f>INDEX('ИПЦ raw'!AD:AD, MATCH(Структура!$D44,'ИПЦ raw'!$A:$A,0))</f>
        <v>100.74</v>
      </c>
      <c r="T44">
        <f>INDEX('ИПЦ raw'!AE:AE, MATCH(Структура!$D44,'ИПЦ raw'!$A:$A,0))</f>
        <v>100.13</v>
      </c>
      <c r="U44">
        <f>INDEX('ИПЦ raw'!AF:AF, MATCH(Структура!$D44,'ИПЦ raw'!$A:$A,0))</f>
        <v>100.21</v>
      </c>
      <c r="V44">
        <f>INDEX('ИПЦ raw'!AG:AG, MATCH(Структура!$D44,'ИПЦ raw'!$A:$A,0))</f>
        <v>100.17</v>
      </c>
      <c r="W44">
        <f>INDEX('ИПЦ raw'!AH:AH, MATCH(Структура!$D44,'ИПЦ raw'!$A:$A,0))</f>
        <v>99.77</v>
      </c>
      <c r="X44">
        <f>INDEX('ИПЦ raw'!AI:AI, MATCH(Структура!$D44,'ИПЦ raw'!$A:$A,0))</f>
        <v>99.52</v>
      </c>
      <c r="Y44">
        <f>INDEX('ИПЦ raw'!AJ:AJ, MATCH(Структура!$D44,'ИПЦ raw'!$A:$A,0))</f>
        <v>100.41</v>
      </c>
      <c r="Z44">
        <f>INDEX('ИПЦ raw'!AK:AK, MATCH(Структура!$D44,'ИПЦ raw'!$A:$A,0))</f>
        <v>100.24</v>
      </c>
      <c r="AA44">
        <f>INDEX('ИПЦ raw'!AL:AL, MATCH(Структура!$D44,'ИПЦ raw'!$A:$A,0))</f>
        <v>99.98</v>
      </c>
      <c r="AB44">
        <f>INDEX('ИПЦ raw'!AM:AM, MATCH(Структура!$D44,'ИПЦ raw'!$A:$A,0))</f>
        <v>100.57</v>
      </c>
      <c r="AC44">
        <f>INDEX('ИПЦ raw'!AN:AN, MATCH(Структура!$D44,'ИПЦ raw'!$A:$A,0))</f>
        <v>100.17</v>
      </c>
      <c r="AD44">
        <f>INDEX('ИПЦ raw'!AO:AO, MATCH(Структура!$D44,'ИПЦ raw'!$A:$A,0))</f>
        <v>99.96</v>
      </c>
      <c r="AE44">
        <f>INDEX('ИПЦ raw'!AP:AP, MATCH(Структура!$D44,'ИПЦ raw'!$A:$A,0))</f>
        <v>100.02</v>
      </c>
      <c r="AG44">
        <f>INDEX('2025'!$C:$C,MATCH(Структура!C44,'2025'!$B:$B,0))</f>
        <v>0.193</v>
      </c>
      <c r="AH44">
        <f t="shared" si="8"/>
        <v>0.1941001</v>
      </c>
      <c r="AI44">
        <f t="shared" si="9"/>
        <v>0.19726393162999997</v>
      </c>
      <c r="AJ44">
        <f t="shared" si="10"/>
        <v>0.19896040144201799</v>
      </c>
      <c r="AK44">
        <f t="shared" si="11"/>
        <v>0.20043270841268893</v>
      </c>
      <c r="AL44">
        <f t="shared" si="12"/>
        <v>0.20069327093362543</v>
      </c>
      <c r="AM44">
        <f t="shared" si="13"/>
        <v>0.20111472680258605</v>
      </c>
      <c r="AN44">
        <f t="shared" si="14"/>
        <v>0.20145662183815044</v>
      </c>
      <c r="AO44">
        <f t="shared" si="15"/>
        <v>0.20099327160792269</v>
      </c>
      <c r="AP44">
        <f t="shared" si="16"/>
        <v>0.20002850390420465</v>
      </c>
      <c r="AQ44">
        <f t="shared" si="17"/>
        <v>0.2008486207702119</v>
      </c>
      <c r="AR44">
        <f t="shared" si="20"/>
        <v>0.2013306574600604</v>
      </c>
      <c r="AS44">
        <f t="shared" si="19"/>
        <v>0.191</v>
      </c>
      <c r="AT44">
        <f t="shared" si="1"/>
        <v>0.19208869999999997</v>
      </c>
      <c r="AU44">
        <f t="shared" si="21"/>
        <v>0.19241525078999999</v>
      </c>
      <c r="AV44">
        <f t="shared" si="22"/>
        <v>0.19233828468968397</v>
      </c>
      <c r="AW44">
        <f t="shared" si="23"/>
        <v>0.19237675234662191</v>
      </c>
    </row>
    <row r="45" spans="1:49" x14ac:dyDescent="0.45">
      <c r="A45" s="202" t="s">
        <v>44</v>
      </c>
      <c r="B45" s="225" t="str">
        <f t="shared" si="5"/>
        <v>Сливки питьевые, л</v>
      </c>
      <c r="C45" s="225" t="str">
        <f t="shared" si="6"/>
        <v>Сливки питьевые, л</v>
      </c>
      <c r="D45" s="226" t="str">
        <f t="shared" si="7"/>
        <v>Сливки питьевые, л</v>
      </c>
      <c r="E45" s="225">
        <f>INDEX(БИПЦ_НДС!$D:$D,MATCH(Структура!A45,БИПЦ_НДС!$B:$B,0))</f>
        <v>10</v>
      </c>
      <c r="F45" s="225" t="s">
        <v>1870</v>
      </c>
      <c r="G45" s="225">
        <v>1</v>
      </c>
      <c r="H45" s="225">
        <v>1</v>
      </c>
      <c r="I45" s="225">
        <v>0</v>
      </c>
      <c r="J45" s="225">
        <f>INDEX('2026'!$C:$C,MATCH(Структура!B45,'2026'!$B:$B,0))</f>
        <v>0.106</v>
      </c>
      <c r="K45" s="225">
        <f>INDEX('2025'!$C:$C,MATCH(Структура!C45,'2025'!$B:$B,0))</f>
        <v>0.13200000000000001</v>
      </c>
      <c r="L45" s="225">
        <v>1</v>
      </c>
      <c r="M45" s="225">
        <v>1</v>
      </c>
      <c r="N45" s="225">
        <f>INDEX(MoM!B:B,MATCH(Структура!A45,MoM!J:J,0))</f>
        <v>1</v>
      </c>
      <c r="P45">
        <f>INDEX('ИПЦ raw'!AA:AA, MATCH(Структура!$D45,'ИПЦ raw'!$A:$A,0))</f>
        <v>102.08</v>
      </c>
      <c r="Q45">
        <f>INDEX('ИПЦ raw'!AB:AB, MATCH(Структура!$D45,'ИПЦ raw'!$A:$A,0))</f>
        <v>101.78</v>
      </c>
      <c r="R45">
        <f>INDEX('ИПЦ raw'!AC:AC, MATCH(Структура!$D45,'ИПЦ raw'!$A:$A,0))</f>
        <v>101.59</v>
      </c>
      <c r="S45">
        <f>INDEX('ИПЦ raw'!AD:AD, MATCH(Структура!$D45,'ИПЦ raw'!$A:$A,0))</f>
        <v>100.16</v>
      </c>
      <c r="T45">
        <f>INDEX('ИПЦ raw'!AE:AE, MATCH(Структура!$D45,'ИПЦ raw'!$A:$A,0))</f>
        <v>99.38</v>
      </c>
      <c r="U45">
        <f>INDEX('ИПЦ raw'!AF:AF, MATCH(Структура!$D45,'ИПЦ raw'!$A:$A,0))</f>
        <v>99.94</v>
      </c>
      <c r="V45">
        <f>INDEX('ИПЦ raw'!AG:AG, MATCH(Структура!$D45,'ИПЦ raw'!$A:$A,0))</f>
        <v>100.02</v>
      </c>
      <c r="W45">
        <f>INDEX('ИПЦ raw'!AH:AH, MATCH(Структура!$D45,'ИПЦ raw'!$A:$A,0))</f>
        <v>100.04</v>
      </c>
      <c r="X45">
        <f>INDEX('ИПЦ raw'!AI:AI, MATCH(Структура!$D45,'ИПЦ raw'!$A:$A,0))</f>
        <v>100.21</v>
      </c>
      <c r="Y45">
        <f>INDEX('ИПЦ raw'!AJ:AJ, MATCH(Структура!$D45,'ИПЦ raw'!$A:$A,0))</f>
        <v>100.03</v>
      </c>
      <c r="Z45">
        <f>INDEX('ИПЦ raw'!AK:AK, MATCH(Структура!$D45,'ИПЦ raw'!$A:$A,0))</f>
        <v>99.71</v>
      </c>
      <c r="AA45">
        <f>INDEX('ИПЦ raw'!AL:AL, MATCH(Структура!$D45,'ИПЦ raw'!$A:$A,0))</f>
        <v>99.94</v>
      </c>
      <c r="AB45">
        <f>INDEX('ИПЦ raw'!AM:AM, MATCH(Структура!$D45,'ИПЦ raw'!$A:$A,0))</f>
        <v>100.3</v>
      </c>
      <c r="AC45">
        <f>INDEX('ИПЦ raw'!AN:AN, MATCH(Структура!$D45,'ИПЦ raw'!$A:$A,0))</f>
        <v>99.73</v>
      </c>
      <c r="AD45">
        <f>INDEX('ИПЦ raw'!AO:AO, MATCH(Структура!$D45,'ИПЦ raw'!$A:$A,0))</f>
        <v>99.18</v>
      </c>
      <c r="AE45">
        <f>INDEX('ИПЦ raw'!AP:AP, MATCH(Структура!$D45,'ИПЦ raw'!$A:$A,0))</f>
        <v>99.39</v>
      </c>
      <c r="AG45">
        <f>INDEX('2025'!$C:$C,MATCH(Структура!C45,'2025'!$B:$B,0))</f>
        <v>0.13200000000000001</v>
      </c>
      <c r="AH45">
        <f t="shared" si="8"/>
        <v>0.13474559999999999</v>
      </c>
      <c r="AI45">
        <f t="shared" si="9"/>
        <v>0.13714407167999998</v>
      </c>
      <c r="AJ45">
        <f t="shared" si="10"/>
        <v>0.13932466241971198</v>
      </c>
      <c r="AK45">
        <f t="shared" si="11"/>
        <v>0.13954758187958352</v>
      </c>
      <c r="AL45">
        <f t="shared" si="12"/>
        <v>0.1386823868719301</v>
      </c>
      <c r="AM45">
        <f t="shared" si="13"/>
        <v>0.13859917743980693</v>
      </c>
      <c r="AN45">
        <f t="shared" si="14"/>
        <v>0.1386268972752949</v>
      </c>
      <c r="AO45">
        <f t="shared" si="15"/>
        <v>0.13868234803420504</v>
      </c>
      <c r="AP45">
        <f t="shared" si="16"/>
        <v>0.13897358096507686</v>
      </c>
      <c r="AQ45">
        <f t="shared" si="17"/>
        <v>0.13901527303936639</v>
      </c>
      <c r="AR45">
        <f t="shared" si="20"/>
        <v>0.13861212874755224</v>
      </c>
      <c r="AS45">
        <f t="shared" si="19"/>
        <v>0.106</v>
      </c>
      <c r="AT45">
        <f t="shared" si="1"/>
        <v>0.106318</v>
      </c>
      <c r="AU45">
        <f t="shared" si="21"/>
        <v>0.1060309414</v>
      </c>
      <c r="AV45">
        <f t="shared" si="22"/>
        <v>0.10516148768052</v>
      </c>
      <c r="AW45">
        <f t="shared" si="23"/>
        <v>0.10452000260566884</v>
      </c>
    </row>
    <row r="46" spans="1:49" x14ac:dyDescent="0.45">
      <c r="A46" s="202" t="s">
        <v>45</v>
      </c>
      <c r="B46" s="225" t="str">
        <f t="shared" si="5"/>
        <v>Творог, кг</v>
      </c>
      <c r="C46" s="225" t="str">
        <f t="shared" si="6"/>
        <v>Творог, кг</v>
      </c>
      <c r="D46" s="226" t="str">
        <f t="shared" si="7"/>
        <v>Творог, кг</v>
      </c>
      <c r="E46" s="225">
        <f>INDEX(БИПЦ_НДС!$D:$D,MATCH(Структура!A46,БИПЦ_НДС!$B:$B,0))</f>
        <v>10</v>
      </c>
      <c r="F46" s="225" t="s">
        <v>1870</v>
      </c>
      <c r="G46" s="225">
        <v>1</v>
      </c>
      <c r="H46" s="225">
        <v>1</v>
      </c>
      <c r="I46" s="225">
        <v>0</v>
      </c>
      <c r="J46" s="225">
        <f>INDEX('2026'!$C:$C,MATCH(Структура!B46,'2026'!$B:$B,0))</f>
        <v>0.53700000000000003</v>
      </c>
      <c r="K46" s="225">
        <f>INDEX('2025'!$C:$C,MATCH(Структура!C46,'2025'!$B:$B,0))</f>
        <v>0.53300000000000003</v>
      </c>
      <c r="L46" s="225">
        <v>1</v>
      </c>
      <c r="M46" s="225">
        <v>1</v>
      </c>
      <c r="N46" s="225">
        <f>INDEX(MoM!B:B,MATCH(Структура!A46,MoM!J:J,0))</f>
        <v>1</v>
      </c>
      <c r="P46">
        <f>INDEX('ИПЦ raw'!AA:AA, MATCH(Структура!$D46,'ИПЦ raw'!$A:$A,0))</f>
        <v>100.92</v>
      </c>
      <c r="Q46">
        <f>INDEX('ИПЦ raw'!AB:AB, MATCH(Структура!$D46,'ИПЦ raw'!$A:$A,0))</f>
        <v>101.71</v>
      </c>
      <c r="R46">
        <f>INDEX('ИПЦ raw'!AC:AC, MATCH(Структура!$D46,'ИПЦ raw'!$A:$A,0))</f>
        <v>100.9</v>
      </c>
      <c r="S46">
        <f>INDEX('ИПЦ raw'!AD:AD, MATCH(Структура!$D46,'ИПЦ raw'!$A:$A,0))</f>
        <v>100.16</v>
      </c>
      <c r="T46">
        <f>INDEX('ИПЦ raw'!AE:AE, MATCH(Структура!$D46,'ИПЦ raw'!$A:$A,0))</f>
        <v>100.43</v>
      </c>
      <c r="U46">
        <f>INDEX('ИПЦ raw'!AF:AF, MATCH(Структура!$D46,'ИПЦ raw'!$A:$A,0))</f>
        <v>100.47</v>
      </c>
      <c r="V46">
        <f>INDEX('ИПЦ raw'!AG:AG, MATCH(Структура!$D46,'ИПЦ raw'!$A:$A,0))</f>
        <v>99.74</v>
      </c>
      <c r="W46">
        <f>INDEX('ИПЦ raw'!AH:AH, MATCH(Структура!$D46,'ИПЦ raw'!$A:$A,0))</f>
        <v>99.99</v>
      </c>
      <c r="X46">
        <f>INDEX('ИПЦ raw'!AI:AI, MATCH(Структура!$D46,'ИПЦ raw'!$A:$A,0))</f>
        <v>100.29</v>
      </c>
      <c r="Y46">
        <f>INDEX('ИПЦ raw'!AJ:AJ, MATCH(Структура!$D46,'ИПЦ raw'!$A:$A,0))</f>
        <v>100.65</v>
      </c>
      <c r="Z46">
        <f>INDEX('ИПЦ raw'!AK:AK, MATCH(Структура!$D46,'ИПЦ raw'!$A:$A,0))</f>
        <v>100.35</v>
      </c>
      <c r="AA46">
        <f>INDEX('ИПЦ raw'!AL:AL, MATCH(Структура!$D46,'ИПЦ raw'!$A:$A,0))</f>
        <v>100.14</v>
      </c>
      <c r="AB46">
        <f>INDEX('ИПЦ raw'!AM:AM, MATCH(Структура!$D46,'ИПЦ raw'!$A:$A,0))</f>
        <v>100.27</v>
      </c>
      <c r="AC46">
        <f>INDEX('ИПЦ raw'!AN:AN, MATCH(Структура!$D46,'ИПЦ raw'!$A:$A,0))</f>
        <v>99.47</v>
      </c>
      <c r="AD46">
        <f>INDEX('ИПЦ raw'!AO:AO, MATCH(Структура!$D46,'ИПЦ raw'!$A:$A,0))</f>
        <v>100.07</v>
      </c>
      <c r="AE46">
        <f>INDEX('ИПЦ raw'!AP:AP, MATCH(Структура!$D46,'ИПЦ raw'!$A:$A,0))</f>
        <v>99.56</v>
      </c>
      <c r="AG46">
        <f>INDEX('2025'!$C:$C,MATCH(Структура!C46,'2025'!$B:$B,0))</f>
        <v>0.53300000000000003</v>
      </c>
      <c r="AH46">
        <f t="shared" si="8"/>
        <v>0.53790360000000004</v>
      </c>
      <c r="AI46">
        <f t="shared" si="9"/>
        <v>0.54710175155999996</v>
      </c>
      <c r="AJ46">
        <f t="shared" si="10"/>
        <v>0.55202566732404001</v>
      </c>
      <c r="AK46">
        <f t="shared" si="11"/>
        <v>0.55290890839175844</v>
      </c>
      <c r="AL46">
        <f t="shared" si="12"/>
        <v>0.55528641669784307</v>
      </c>
      <c r="AM46">
        <f t="shared" si="13"/>
        <v>0.55789626285632299</v>
      </c>
      <c r="AN46">
        <f t="shared" si="14"/>
        <v>0.55644573257289653</v>
      </c>
      <c r="AO46">
        <f t="shared" si="15"/>
        <v>0.55639008799963929</v>
      </c>
      <c r="AP46">
        <f t="shared" si="16"/>
        <v>0.55800361925483832</v>
      </c>
      <c r="AQ46">
        <f t="shared" si="17"/>
        <v>0.56163064277999486</v>
      </c>
      <c r="AR46">
        <f t="shared" si="20"/>
        <v>0.56359635002972486</v>
      </c>
      <c r="AS46">
        <f t="shared" si="19"/>
        <v>0.53700000000000003</v>
      </c>
      <c r="AT46">
        <f t="shared" si="1"/>
        <v>0.53844990000000004</v>
      </c>
      <c r="AU46">
        <f t="shared" si="21"/>
        <v>0.53559611553000008</v>
      </c>
      <c r="AV46">
        <f t="shared" si="22"/>
        <v>0.53597103281087111</v>
      </c>
      <c r="AW46">
        <f t="shared" si="23"/>
        <v>0.53361276026650328</v>
      </c>
    </row>
    <row r="47" spans="1:49" x14ac:dyDescent="0.45">
      <c r="A47" s="202" t="s">
        <v>467</v>
      </c>
      <c r="B47" s="225" t="str">
        <f t="shared" si="5"/>
        <v>Сырки творожные, глазированные, кг</v>
      </c>
      <c r="C47" s="225" t="s">
        <v>46</v>
      </c>
      <c r="D47" s="226" t="s">
        <v>467</v>
      </c>
      <c r="E47" s="225">
        <f>INDEX(БИПЦ_НДС!$D:$D,MATCH(Структура!A47,БИПЦ_НДС!$B:$B,0))</f>
        <v>10</v>
      </c>
      <c r="F47" s="225" t="s">
        <v>1870</v>
      </c>
      <c r="G47" s="225">
        <v>1</v>
      </c>
      <c r="H47" s="225">
        <v>1</v>
      </c>
      <c r="I47" s="225">
        <v>0</v>
      </c>
      <c r="J47" s="225">
        <f>INDEX('2026'!$C:$C,MATCH(Структура!B47,'2026'!$B:$B,0))</f>
        <v>0.18</v>
      </c>
      <c r="K47" s="225">
        <f>INDEX('2025'!$C:$C,MATCH(Структура!C47,'2025'!$B:$B,0))</f>
        <v>0.19600000000000001</v>
      </c>
      <c r="L47" s="225">
        <v>1</v>
      </c>
      <c r="M47" s="225">
        <v>1</v>
      </c>
      <c r="N47" s="228">
        <f>INDEX(MoM!B:B,MATCH(Структура!A47,MoM!J:J,0))</f>
        <v>0</v>
      </c>
      <c r="P47" s="244">
        <f>INDEX('ИПЦ raw'!AA:AA, MATCH(Структура!$C47,'ИПЦ raw'!$A:$A,0))</f>
        <v>100.75</v>
      </c>
      <c r="Q47" s="244">
        <f>INDEX('ИПЦ raw'!AB:AB, MATCH(Структура!$C47,'ИПЦ raw'!$A:$A,0))</f>
        <v>101.05</v>
      </c>
      <c r="R47" s="244">
        <f>INDEX('ИПЦ raw'!AC:AC, MATCH(Структура!$C47,'ИПЦ raw'!$A:$A,0))</f>
        <v>100.59</v>
      </c>
      <c r="S47" s="244">
        <f>INDEX('ИПЦ raw'!AD:AD, MATCH(Структура!$C47,'ИПЦ raw'!$A:$A,0))</f>
        <v>100.65</v>
      </c>
      <c r="T47" s="244">
        <f>INDEX('ИПЦ raw'!AE:AE, MATCH(Структура!$C47,'ИПЦ raw'!$A:$A,0))</f>
        <v>99.99</v>
      </c>
      <c r="U47" s="244">
        <f>INDEX('ИПЦ raw'!AF:AF, MATCH(Структура!$C47,'ИПЦ raw'!$A:$A,0))</f>
        <v>101.3</v>
      </c>
      <c r="V47" s="244">
        <f>INDEX('ИПЦ raw'!AG:AG, MATCH(Структура!$C47,'ИПЦ raw'!$A:$A,0))</f>
        <v>99.34</v>
      </c>
      <c r="W47" s="244">
        <f>INDEX('ИПЦ raw'!AH:AH, MATCH(Структура!$C47,'ИПЦ raw'!$A:$A,0))</f>
        <v>99.95</v>
      </c>
      <c r="X47" s="244">
        <f>INDEX('ИПЦ raw'!AI:AI, MATCH(Структура!$C47,'ИПЦ raw'!$A:$A,0))</f>
        <v>99.81</v>
      </c>
      <c r="Y47" s="244">
        <f>INDEX('ИПЦ raw'!AJ:AJ, MATCH(Структура!$C47,'ИПЦ raw'!$A:$A,0))</f>
        <v>100.34</v>
      </c>
      <c r="Z47" s="244">
        <f>INDEX('ИПЦ raw'!AK:AK, MATCH(Структура!$C47,'ИПЦ raw'!$A:$A,0))</f>
        <v>99.93</v>
      </c>
      <c r="AA47" s="244">
        <f>INDEX('ИПЦ raw'!AL:AL, MATCH(Структура!$C47,'ИПЦ raw'!$A:$A,0))</f>
        <v>100.11</v>
      </c>
      <c r="AB47">
        <f>INDEX('ИПЦ raw'!AM:AM, MATCH(Структура!$D47,'ИПЦ raw'!$A:$A,0))</f>
        <v>100.17</v>
      </c>
      <c r="AC47">
        <f>INDEX('ИПЦ raw'!AN:AN, MATCH(Структура!$D47,'ИПЦ raw'!$A:$A,0))</f>
        <v>100.53</v>
      </c>
      <c r="AD47">
        <f>INDEX('ИПЦ raw'!AO:AO, MATCH(Структура!$D47,'ИПЦ raw'!$A:$A,0))</f>
        <v>100.05</v>
      </c>
      <c r="AE47">
        <f>INDEX('ИПЦ raw'!AP:AP, MATCH(Структура!$D47,'ИПЦ raw'!$A:$A,0))</f>
        <v>99.89</v>
      </c>
      <c r="AG47">
        <f>INDEX('2025'!$C:$C,MATCH(Структура!C47,'2025'!$B:$B,0))</f>
        <v>0.19600000000000001</v>
      </c>
      <c r="AH47">
        <f t="shared" si="8"/>
        <v>0.19747000000000001</v>
      </c>
      <c r="AI47">
        <f t="shared" si="9"/>
        <v>0.19954343499999999</v>
      </c>
      <c r="AJ47">
        <f t="shared" si="10"/>
        <v>0.20072074126650002</v>
      </c>
      <c r="AK47">
        <f t="shared" si="11"/>
        <v>0.20202542608473231</v>
      </c>
      <c r="AL47">
        <f t="shared" si="12"/>
        <v>0.2020052235421238</v>
      </c>
      <c r="AM47">
        <f t="shared" si="13"/>
        <v>0.20463129144817141</v>
      </c>
      <c r="AN47">
        <f t="shared" si="14"/>
        <v>0.20328072492461349</v>
      </c>
      <c r="AO47">
        <f t="shared" si="15"/>
        <v>0.20317908456215117</v>
      </c>
      <c r="AP47">
        <f t="shared" si="16"/>
        <v>0.20279304430148307</v>
      </c>
      <c r="AQ47">
        <f t="shared" si="17"/>
        <v>0.20348254065210811</v>
      </c>
      <c r="AR47">
        <f t="shared" si="20"/>
        <v>0.20334010287365165</v>
      </c>
      <c r="AS47">
        <f t="shared" si="19"/>
        <v>0.18</v>
      </c>
      <c r="AT47">
        <f t="shared" si="1"/>
        <v>0.18030599999999999</v>
      </c>
      <c r="AU47">
        <f t="shared" si="21"/>
        <v>0.18126162179999997</v>
      </c>
      <c r="AV47">
        <f t="shared" si="22"/>
        <v>0.18135225261089996</v>
      </c>
      <c r="AW47">
        <f t="shared" si="23"/>
        <v>0.18115276513302794</v>
      </c>
    </row>
    <row r="48" spans="1:49" x14ac:dyDescent="0.45">
      <c r="A48" s="202" t="s">
        <v>47</v>
      </c>
      <c r="B48" s="225" t="str">
        <f t="shared" si="5"/>
        <v>Молоко сгущенное с сахаром, кг</v>
      </c>
      <c r="C48" s="225" t="str">
        <f t="shared" si="6"/>
        <v>Молоко сгущенное с сахаром, кг</v>
      </c>
      <c r="D48" s="226" t="str">
        <f t="shared" si="7"/>
        <v>Молоко сгущенное с сахаром, кг</v>
      </c>
      <c r="E48" s="225">
        <f>INDEX(БИПЦ_НДС!$D:$D,MATCH(Структура!A48,БИПЦ_НДС!$B:$B,0))</f>
        <v>10</v>
      </c>
      <c r="F48" s="225" t="s">
        <v>1870</v>
      </c>
      <c r="G48" s="225">
        <v>1</v>
      </c>
      <c r="H48" s="225">
        <v>1</v>
      </c>
      <c r="I48" s="225">
        <v>0</v>
      </c>
      <c r="J48" s="225">
        <f>INDEX('2026'!$C:$C,MATCH(Структура!B48,'2026'!$B:$B,0))</f>
        <v>0.10100000000000001</v>
      </c>
      <c r="K48" s="225">
        <f>INDEX('2025'!$C:$C,MATCH(Структура!C48,'2025'!$B:$B,0))</f>
        <v>0.10100000000000001</v>
      </c>
      <c r="L48" s="225">
        <v>1</v>
      </c>
      <c r="M48" s="225">
        <v>1</v>
      </c>
      <c r="N48" s="225">
        <f>INDEX(MoM!B:B,MATCH(Структура!A48,MoM!J:J,0))</f>
        <v>1</v>
      </c>
      <c r="P48">
        <f>INDEX('ИПЦ raw'!AA:AA, MATCH(Структура!$D48,'ИПЦ raw'!$A:$A,0))</f>
        <v>101.08</v>
      </c>
      <c r="Q48">
        <f>INDEX('ИПЦ raw'!AB:AB, MATCH(Структура!$D48,'ИПЦ raw'!$A:$A,0))</f>
        <v>101.39</v>
      </c>
      <c r="R48">
        <f>INDEX('ИПЦ raw'!AC:AC, MATCH(Структура!$D48,'ИПЦ raw'!$A:$A,0))</f>
        <v>101.67</v>
      </c>
      <c r="S48">
        <f>INDEX('ИПЦ raw'!AD:AD, MATCH(Структура!$D48,'ИПЦ raw'!$A:$A,0))</f>
        <v>100.3</v>
      </c>
      <c r="T48">
        <f>INDEX('ИПЦ raw'!AE:AE, MATCH(Структура!$D48,'ИПЦ raw'!$A:$A,0))</f>
        <v>100.58</v>
      </c>
      <c r="U48">
        <f>INDEX('ИПЦ raw'!AF:AF, MATCH(Структура!$D48,'ИПЦ raw'!$A:$A,0))</f>
        <v>100.2</v>
      </c>
      <c r="V48">
        <f>INDEX('ИПЦ raw'!AG:AG, MATCH(Структура!$D48,'ИПЦ raw'!$A:$A,0))</f>
        <v>100.11</v>
      </c>
      <c r="W48">
        <f>INDEX('ИПЦ raw'!AH:AH, MATCH(Структура!$D48,'ИПЦ raw'!$A:$A,0))</f>
        <v>100.15</v>
      </c>
      <c r="X48">
        <f>INDEX('ИПЦ raw'!AI:AI, MATCH(Структура!$D48,'ИПЦ raw'!$A:$A,0))</f>
        <v>99.26</v>
      </c>
      <c r="Y48">
        <f>INDEX('ИПЦ raw'!AJ:AJ, MATCH(Структура!$D48,'ИПЦ raw'!$A:$A,0))</f>
        <v>100.5</v>
      </c>
      <c r="Z48">
        <f>INDEX('ИПЦ raw'!AK:AK, MATCH(Структура!$D48,'ИПЦ raw'!$A:$A,0))</f>
        <v>100.18</v>
      </c>
      <c r="AA48">
        <f>INDEX('ИПЦ raw'!AL:AL, MATCH(Структура!$D48,'ИПЦ raw'!$A:$A,0))</f>
        <v>100.36</v>
      </c>
      <c r="AB48">
        <f>INDEX('ИПЦ raw'!AM:AM, MATCH(Структура!$D48,'ИПЦ raw'!$A:$A,0))</f>
        <v>100.85</v>
      </c>
      <c r="AC48">
        <f>INDEX('ИПЦ raw'!AN:AN, MATCH(Структура!$D48,'ИПЦ raw'!$A:$A,0))</f>
        <v>99.56</v>
      </c>
      <c r="AD48">
        <f>INDEX('ИПЦ raw'!AO:AO, MATCH(Структура!$D48,'ИПЦ raw'!$A:$A,0))</f>
        <v>99.99</v>
      </c>
      <c r="AE48">
        <f>INDEX('ИПЦ raw'!AP:AP, MATCH(Структура!$D48,'ИПЦ raw'!$A:$A,0))</f>
        <v>99.91</v>
      </c>
      <c r="AG48">
        <f>INDEX('2025'!$C:$C,MATCH(Структура!C48,'2025'!$B:$B,0))</f>
        <v>0.10100000000000001</v>
      </c>
      <c r="AH48">
        <f t="shared" si="8"/>
        <v>0.1020908</v>
      </c>
      <c r="AI48">
        <f t="shared" si="9"/>
        <v>0.10350986212</v>
      </c>
      <c r="AJ48">
        <f t="shared" si="10"/>
        <v>0.105238476817404</v>
      </c>
      <c r="AK48">
        <f t="shared" si="11"/>
        <v>0.10555419224785621</v>
      </c>
      <c r="AL48">
        <f t="shared" si="12"/>
        <v>0.10616640656289376</v>
      </c>
      <c r="AM48">
        <f t="shared" si="13"/>
        <v>0.10637873937601956</v>
      </c>
      <c r="AN48">
        <f t="shared" si="14"/>
        <v>0.10649575598933318</v>
      </c>
      <c r="AO48">
        <f t="shared" si="15"/>
        <v>0.10665549962331719</v>
      </c>
      <c r="AP48">
        <f t="shared" si="16"/>
        <v>0.10586624892610465</v>
      </c>
      <c r="AQ48">
        <f t="shared" si="17"/>
        <v>0.10639558017073517</v>
      </c>
      <c r="AR48">
        <f t="shared" si="20"/>
        <v>0.10658709221504249</v>
      </c>
      <c r="AS48">
        <f t="shared" si="19"/>
        <v>0.10100000000000001</v>
      </c>
      <c r="AT48">
        <f t="shared" si="1"/>
        <v>0.1018585</v>
      </c>
      <c r="AU48">
        <f t="shared" si="21"/>
        <v>0.10141032260000001</v>
      </c>
      <c r="AV48">
        <f t="shared" si="22"/>
        <v>0.10140018156774</v>
      </c>
      <c r="AW48">
        <f t="shared" si="23"/>
        <v>0.10130892140432904</v>
      </c>
    </row>
    <row r="49" spans="1:49" x14ac:dyDescent="0.45">
      <c r="A49" s="202" t="s">
        <v>48</v>
      </c>
      <c r="B49" s="225" t="str">
        <f t="shared" si="5"/>
        <v>Молоко для детей, л</v>
      </c>
      <c r="C49" s="225" t="str">
        <f t="shared" si="6"/>
        <v>Молоко для детей, л</v>
      </c>
      <c r="D49" s="226" t="str">
        <f t="shared" si="7"/>
        <v>Молоко для детей, л</v>
      </c>
      <c r="E49" s="225">
        <f>INDEX(БИПЦ_НДС!$D:$D,MATCH(Структура!A49,БИПЦ_НДС!$B:$B,0))</f>
        <v>10</v>
      </c>
      <c r="F49" s="225" t="s">
        <v>1870</v>
      </c>
      <c r="G49" s="225">
        <v>1</v>
      </c>
      <c r="H49" s="225">
        <v>1</v>
      </c>
      <c r="I49" s="225">
        <v>0</v>
      </c>
      <c r="J49" s="225">
        <f>INDEX('2026'!$C:$C,MATCH(Структура!B49,'2026'!$B:$B,0))</f>
        <v>1.2E-2</v>
      </c>
      <c r="K49" s="225">
        <f>INDEX('2025'!$C:$C,MATCH(Структура!C49,'2025'!$B:$B,0))</f>
        <v>1.2E-2</v>
      </c>
      <c r="L49" s="225">
        <v>1</v>
      </c>
      <c r="M49" s="225">
        <v>1</v>
      </c>
      <c r="N49" s="225">
        <f>INDEX(MoM!B:B,MATCH(Структура!A49,MoM!J:J,0))</f>
        <v>1</v>
      </c>
      <c r="P49">
        <f>INDEX('ИПЦ raw'!AA:AA, MATCH(Структура!$D49,'ИПЦ raw'!$A:$A,0))</f>
        <v>101.39</v>
      </c>
      <c r="Q49">
        <f>INDEX('ИПЦ raw'!AB:AB, MATCH(Структура!$D49,'ИПЦ raw'!$A:$A,0))</f>
        <v>102.22</v>
      </c>
      <c r="R49">
        <f>INDEX('ИПЦ raw'!AC:AC, MATCH(Структура!$D49,'ИПЦ raw'!$A:$A,0))</f>
        <v>101.64</v>
      </c>
      <c r="S49">
        <f>INDEX('ИПЦ raw'!AD:AD, MATCH(Структура!$D49,'ИПЦ raw'!$A:$A,0))</f>
        <v>100.89</v>
      </c>
      <c r="T49">
        <f>INDEX('ИПЦ raw'!AE:AE, MATCH(Структура!$D49,'ИПЦ raw'!$A:$A,0))</f>
        <v>100.22</v>
      </c>
      <c r="U49">
        <f>INDEX('ИПЦ raw'!AF:AF, MATCH(Структура!$D49,'ИПЦ raw'!$A:$A,0))</f>
        <v>100.35</v>
      </c>
      <c r="V49">
        <f>INDEX('ИПЦ raw'!AG:AG, MATCH(Структура!$D49,'ИПЦ raw'!$A:$A,0))</f>
        <v>101.12</v>
      </c>
      <c r="W49">
        <f>INDEX('ИПЦ raw'!AH:AH, MATCH(Структура!$D49,'ИПЦ raw'!$A:$A,0))</f>
        <v>100.05</v>
      </c>
      <c r="X49">
        <f>INDEX('ИПЦ raw'!AI:AI, MATCH(Структура!$D49,'ИПЦ raw'!$A:$A,0))</f>
        <v>100.26</v>
      </c>
      <c r="Y49">
        <f>INDEX('ИПЦ raw'!AJ:AJ, MATCH(Структура!$D49,'ИПЦ raw'!$A:$A,0))</f>
        <v>100.67</v>
      </c>
      <c r="Z49">
        <f>INDEX('ИПЦ raw'!AK:AK, MATCH(Структура!$D49,'ИПЦ raw'!$A:$A,0))</f>
        <v>100.3</v>
      </c>
      <c r="AA49">
        <f>INDEX('ИПЦ raw'!AL:AL, MATCH(Структура!$D49,'ИПЦ raw'!$A:$A,0))</f>
        <v>99.92</v>
      </c>
      <c r="AB49">
        <f>INDEX('ИПЦ raw'!AM:AM, MATCH(Структура!$D49,'ИПЦ raw'!$A:$A,0))</f>
        <v>100.37</v>
      </c>
      <c r="AC49">
        <f>INDEX('ИПЦ raw'!AN:AN, MATCH(Структура!$D49,'ИПЦ raw'!$A:$A,0))</f>
        <v>99.03</v>
      </c>
      <c r="AD49">
        <f>INDEX('ИПЦ raw'!AO:AO, MATCH(Структура!$D49,'ИПЦ raw'!$A:$A,0))</f>
        <v>99.66</v>
      </c>
      <c r="AE49">
        <f>INDEX('ИПЦ raw'!AP:AP, MATCH(Структура!$D49,'ИПЦ raw'!$A:$A,0))</f>
        <v>99.81</v>
      </c>
      <c r="AG49">
        <f>INDEX('2025'!$C:$C,MATCH(Структура!C49,'2025'!$B:$B,0))</f>
        <v>1.2E-2</v>
      </c>
      <c r="AH49">
        <f t="shared" si="8"/>
        <v>1.21668E-2</v>
      </c>
      <c r="AI49">
        <f t="shared" si="9"/>
        <v>1.2436902960000001E-2</v>
      </c>
      <c r="AJ49">
        <f t="shared" si="10"/>
        <v>1.2640868168544001E-2</v>
      </c>
      <c r="AK49">
        <f t="shared" si="11"/>
        <v>1.2753371895244043E-2</v>
      </c>
      <c r="AL49">
        <f t="shared" si="12"/>
        <v>1.2781429313413578E-2</v>
      </c>
      <c r="AM49">
        <f t="shared" si="13"/>
        <v>1.2826164316010524E-2</v>
      </c>
      <c r="AN49">
        <f t="shared" si="14"/>
        <v>1.2969817356349842E-2</v>
      </c>
      <c r="AO49">
        <f t="shared" si="15"/>
        <v>1.2976302265028017E-2</v>
      </c>
      <c r="AP49">
        <f t="shared" si="16"/>
        <v>1.3010040650917092E-2</v>
      </c>
      <c r="AQ49">
        <f t="shared" si="17"/>
        <v>1.3097207923278236E-2</v>
      </c>
      <c r="AR49">
        <f t="shared" si="20"/>
        <v>1.3136499547048071E-2</v>
      </c>
      <c r="AS49">
        <f t="shared" si="19"/>
        <v>1.2E-2</v>
      </c>
      <c r="AT49">
        <f t="shared" si="1"/>
        <v>1.2044400000000002E-2</v>
      </c>
      <c r="AU49">
        <f t="shared" si="21"/>
        <v>1.1927569320000003E-2</v>
      </c>
      <c r="AV49">
        <f t="shared" si="22"/>
        <v>1.1887015584312002E-2</v>
      </c>
      <c r="AW49">
        <f t="shared" si="23"/>
        <v>1.186443025470181E-2</v>
      </c>
    </row>
    <row r="50" spans="1:49" x14ac:dyDescent="0.45">
      <c r="A50" s="202" t="s">
        <v>49</v>
      </c>
      <c r="B50" s="225" t="str">
        <f t="shared" si="5"/>
        <v>Творожок детский, кг</v>
      </c>
      <c r="C50" s="225" t="str">
        <f t="shared" si="6"/>
        <v>Творожок детский, кг</v>
      </c>
      <c r="D50" s="226" t="str">
        <f t="shared" si="7"/>
        <v>Творожок детский, кг</v>
      </c>
      <c r="E50" s="225">
        <f>INDEX(БИПЦ_НДС!$D:$D,MATCH(Структура!A50,БИПЦ_НДС!$B:$B,0))</f>
        <v>10</v>
      </c>
      <c r="F50" s="225" t="s">
        <v>1870</v>
      </c>
      <c r="G50" s="225">
        <v>1</v>
      </c>
      <c r="H50" s="225">
        <v>1</v>
      </c>
      <c r="I50" s="225">
        <v>0</v>
      </c>
      <c r="J50" s="225">
        <f>INDEX('2026'!$C:$C,MATCH(Структура!B50,'2026'!$B:$B,0))</f>
        <v>1.4999999999999999E-2</v>
      </c>
      <c r="K50" s="225">
        <f>INDEX('2025'!$C:$C,MATCH(Структура!C50,'2025'!$B:$B,0))</f>
        <v>1.4999999999999999E-2</v>
      </c>
      <c r="L50" s="225">
        <v>1</v>
      </c>
      <c r="M50" s="225">
        <v>1</v>
      </c>
      <c r="N50" s="225">
        <f>INDEX(MoM!B:B,MATCH(Структура!A50,MoM!J:J,0))</f>
        <v>1</v>
      </c>
      <c r="P50">
        <f>INDEX('ИПЦ raw'!AA:AA, MATCH(Структура!$D50,'ИПЦ raw'!$A:$A,0))</f>
        <v>100.6</v>
      </c>
      <c r="Q50">
        <f>INDEX('ИПЦ raw'!AB:AB, MATCH(Структура!$D50,'ИПЦ raw'!$A:$A,0))</f>
        <v>101.49</v>
      </c>
      <c r="R50">
        <f>INDEX('ИПЦ raw'!AC:AC, MATCH(Структура!$D50,'ИПЦ raw'!$A:$A,0))</f>
        <v>100.68</v>
      </c>
      <c r="S50">
        <f>INDEX('ИПЦ raw'!AD:AD, MATCH(Структура!$D50,'ИПЦ raw'!$A:$A,0))</f>
        <v>102.3</v>
      </c>
      <c r="T50">
        <f>INDEX('ИПЦ raw'!AE:AE, MATCH(Структура!$D50,'ИПЦ raw'!$A:$A,0))</f>
        <v>100.55</v>
      </c>
      <c r="U50">
        <f>INDEX('ИПЦ raw'!AF:AF, MATCH(Структура!$D50,'ИПЦ raw'!$A:$A,0))</f>
        <v>100.62</v>
      </c>
      <c r="V50">
        <f>INDEX('ИПЦ raw'!AG:AG, MATCH(Структура!$D50,'ИПЦ raw'!$A:$A,0))</f>
        <v>101.03</v>
      </c>
      <c r="W50">
        <f>INDEX('ИПЦ raw'!AH:AH, MATCH(Структура!$D50,'ИПЦ raw'!$A:$A,0))</f>
        <v>100.23</v>
      </c>
      <c r="X50">
        <f>INDEX('ИПЦ raw'!AI:AI, MATCH(Структура!$D50,'ИПЦ raw'!$A:$A,0))</f>
        <v>100.05</v>
      </c>
      <c r="Y50">
        <f>INDEX('ИПЦ raw'!AJ:AJ, MATCH(Структура!$D50,'ИПЦ raw'!$A:$A,0))</f>
        <v>100.43</v>
      </c>
      <c r="Z50">
        <f>INDEX('ИПЦ raw'!AK:AK, MATCH(Структура!$D50,'ИПЦ raw'!$A:$A,0))</f>
        <v>100.2</v>
      </c>
      <c r="AA50">
        <f>INDEX('ИПЦ raw'!AL:AL, MATCH(Структура!$D50,'ИПЦ raw'!$A:$A,0))</f>
        <v>99.98</v>
      </c>
      <c r="AB50">
        <f>INDEX('ИПЦ raw'!AM:AM, MATCH(Структура!$D50,'ИПЦ raw'!$A:$A,0))</f>
        <v>100.13</v>
      </c>
      <c r="AC50">
        <f>INDEX('ИПЦ raw'!AN:AN, MATCH(Структура!$D50,'ИПЦ raw'!$A:$A,0))</f>
        <v>99.65</v>
      </c>
      <c r="AD50">
        <f>INDEX('ИПЦ raw'!AO:AO, MATCH(Структура!$D50,'ИПЦ raw'!$A:$A,0))</f>
        <v>100.69</v>
      </c>
      <c r="AE50">
        <f>INDEX('ИПЦ raw'!AP:AP, MATCH(Структура!$D50,'ИПЦ raw'!$A:$A,0))</f>
        <v>99.94</v>
      </c>
      <c r="AG50">
        <f>INDEX('2025'!$C:$C,MATCH(Структура!C50,'2025'!$B:$B,0))</f>
        <v>1.4999999999999999E-2</v>
      </c>
      <c r="AH50">
        <f t="shared" si="8"/>
        <v>1.5089999999999999E-2</v>
      </c>
      <c r="AI50">
        <f t="shared" si="9"/>
        <v>1.5314840999999999E-2</v>
      </c>
      <c r="AJ50">
        <f t="shared" si="10"/>
        <v>1.5418981918800001E-2</v>
      </c>
      <c r="AK50">
        <f t="shared" si="11"/>
        <v>1.57736185029324E-2</v>
      </c>
      <c r="AL50">
        <f t="shared" si="12"/>
        <v>1.5860373404698529E-2</v>
      </c>
      <c r="AM50">
        <f t="shared" si="13"/>
        <v>1.595870771980766E-2</v>
      </c>
      <c r="AN50">
        <f t="shared" si="14"/>
        <v>1.6123082409321678E-2</v>
      </c>
      <c r="AO50">
        <f t="shared" si="15"/>
        <v>1.6160165498863118E-2</v>
      </c>
      <c r="AP50">
        <f t="shared" si="16"/>
        <v>1.6168245581612551E-2</v>
      </c>
      <c r="AQ50">
        <f t="shared" si="17"/>
        <v>1.6237769037613484E-2</v>
      </c>
      <c r="AR50">
        <f t="shared" si="20"/>
        <v>1.6270244575688712E-2</v>
      </c>
      <c r="AS50">
        <f t="shared" si="19"/>
        <v>1.4999999999999999E-2</v>
      </c>
      <c r="AT50">
        <f t="shared" si="1"/>
        <v>1.5019499999999998E-2</v>
      </c>
      <c r="AU50">
        <f t="shared" si="21"/>
        <v>1.4966931749999999E-2</v>
      </c>
      <c r="AV50">
        <f t="shared" si="22"/>
        <v>1.5070203579074999E-2</v>
      </c>
      <c r="AW50">
        <f t="shared" si="23"/>
        <v>1.5061161456927555E-2</v>
      </c>
    </row>
    <row r="51" spans="1:49" ht="26.25" x14ac:dyDescent="0.45">
      <c r="A51" s="202" t="s">
        <v>50</v>
      </c>
      <c r="B51" s="225" t="str">
        <f t="shared" si="5"/>
        <v>Смеси сухие молочные для детского питания, кг</v>
      </c>
      <c r="C51" s="225" t="str">
        <f t="shared" si="6"/>
        <v>Смеси сухие молочные для детского питания, кг</v>
      </c>
      <c r="D51" s="226" t="str">
        <f t="shared" si="7"/>
        <v>Смеси сухие молочные для детского питания, кг</v>
      </c>
      <c r="E51" s="225">
        <f>INDEX(БИПЦ_НДС!$D:$D,MATCH(Структура!A51,БИПЦ_НДС!$B:$B,0))</f>
        <v>10</v>
      </c>
      <c r="F51" s="225" t="s">
        <v>1870</v>
      </c>
      <c r="G51" s="225">
        <v>1</v>
      </c>
      <c r="H51" s="225">
        <v>1</v>
      </c>
      <c r="I51" s="225">
        <v>0</v>
      </c>
      <c r="J51" s="225">
        <f>INDEX('2026'!$C:$C,MATCH(Структура!B51,'2026'!$B:$B,0))</f>
        <v>4.2999999999999997E-2</v>
      </c>
      <c r="K51" s="225">
        <f>INDEX('2025'!$C:$C,MATCH(Структура!C51,'2025'!$B:$B,0))</f>
        <v>4.4999999999999998E-2</v>
      </c>
      <c r="L51" s="225">
        <v>1</v>
      </c>
      <c r="M51" s="225">
        <v>1</v>
      </c>
      <c r="N51" s="225">
        <f>INDEX(MoM!B:B,MATCH(Структура!A51,MoM!J:J,0))</f>
        <v>1</v>
      </c>
      <c r="P51">
        <f>INDEX('ИПЦ raw'!AA:AA, MATCH(Структура!$D51,'ИПЦ raw'!$A:$A,0))</f>
        <v>100.06</v>
      </c>
      <c r="Q51">
        <f>INDEX('ИПЦ raw'!AB:AB, MATCH(Структура!$D51,'ИПЦ raw'!$A:$A,0))</f>
        <v>101.41</v>
      </c>
      <c r="R51">
        <f>INDEX('ИПЦ raw'!AC:AC, MATCH(Структура!$D51,'ИПЦ raw'!$A:$A,0))</f>
        <v>100.29</v>
      </c>
      <c r="S51">
        <f>INDEX('ИПЦ raw'!AD:AD, MATCH(Структура!$D51,'ИПЦ raw'!$A:$A,0))</f>
        <v>101.28</v>
      </c>
      <c r="T51">
        <f>INDEX('ИПЦ raw'!AE:AE, MATCH(Структура!$D51,'ИПЦ raw'!$A:$A,0))</f>
        <v>100.55</v>
      </c>
      <c r="U51">
        <f>INDEX('ИПЦ raw'!AF:AF, MATCH(Структура!$D51,'ИПЦ raw'!$A:$A,0))</f>
        <v>101.26</v>
      </c>
      <c r="V51">
        <f>INDEX('ИПЦ raw'!AG:AG, MATCH(Структура!$D51,'ИПЦ raw'!$A:$A,0))</f>
        <v>100.37</v>
      </c>
      <c r="W51">
        <f>INDEX('ИПЦ raw'!AH:AH, MATCH(Структура!$D51,'ИПЦ raw'!$A:$A,0))</f>
        <v>100.69</v>
      </c>
      <c r="X51">
        <f>INDEX('ИПЦ raw'!AI:AI, MATCH(Структура!$D51,'ИПЦ raw'!$A:$A,0))</f>
        <v>99.99</v>
      </c>
      <c r="Y51">
        <f>INDEX('ИПЦ raw'!AJ:AJ, MATCH(Структура!$D51,'ИПЦ raw'!$A:$A,0))</f>
        <v>100.57</v>
      </c>
      <c r="Z51">
        <f>INDEX('ИПЦ raw'!AK:AK, MATCH(Структура!$D51,'ИПЦ raw'!$A:$A,0))</f>
        <v>100.77</v>
      </c>
      <c r="AA51">
        <f>INDEX('ИПЦ raw'!AL:AL, MATCH(Структура!$D51,'ИПЦ raw'!$A:$A,0))</f>
        <v>100.72</v>
      </c>
      <c r="AB51">
        <f>INDEX('ИПЦ raw'!AM:AM, MATCH(Структура!$D51,'ИПЦ raw'!$A:$A,0))</f>
        <v>99.86</v>
      </c>
      <c r="AC51">
        <f>INDEX('ИПЦ raw'!AN:AN, MATCH(Структура!$D51,'ИПЦ raw'!$A:$A,0))</f>
        <v>100.08</v>
      </c>
      <c r="AD51">
        <f>INDEX('ИПЦ raw'!AO:AO, MATCH(Структура!$D51,'ИПЦ raw'!$A:$A,0))</f>
        <v>99.94</v>
      </c>
      <c r="AE51">
        <f>INDEX('ИПЦ raw'!AP:AP, MATCH(Структура!$D51,'ИПЦ raw'!$A:$A,0))</f>
        <v>100.38</v>
      </c>
      <c r="AG51">
        <f>INDEX('2025'!$C:$C,MATCH(Структура!C51,'2025'!$B:$B,0))</f>
        <v>4.4999999999999998E-2</v>
      </c>
      <c r="AH51">
        <f t="shared" si="8"/>
        <v>4.5026999999999998E-2</v>
      </c>
      <c r="AI51">
        <f t="shared" si="9"/>
        <v>4.5661880699999997E-2</v>
      </c>
      <c r="AJ51">
        <f t="shared" si="10"/>
        <v>4.579430015403E-2</v>
      </c>
      <c r="AK51">
        <f t="shared" si="11"/>
        <v>4.6380467196001585E-2</v>
      </c>
      <c r="AL51">
        <f t="shared" si="12"/>
        <v>4.6635559765579593E-2</v>
      </c>
      <c r="AM51">
        <f t="shared" si="13"/>
        <v>4.72231678186259E-2</v>
      </c>
      <c r="AN51">
        <f t="shared" si="14"/>
        <v>4.7397893539554821E-2</v>
      </c>
      <c r="AO51">
        <f t="shared" si="15"/>
        <v>4.7724939004977748E-2</v>
      </c>
      <c r="AP51">
        <f t="shared" si="16"/>
        <v>4.7720166511077251E-2</v>
      </c>
      <c r="AQ51">
        <f t="shared" si="17"/>
        <v>4.7992171460190393E-2</v>
      </c>
      <c r="AR51">
        <f t="shared" si="20"/>
        <v>4.8361711180433857E-2</v>
      </c>
      <c r="AS51">
        <f t="shared" si="19"/>
        <v>4.2999999999999997E-2</v>
      </c>
      <c r="AT51">
        <f t="shared" si="1"/>
        <v>4.2939799999999993E-2</v>
      </c>
      <c r="AU51">
        <f t="shared" si="21"/>
        <v>4.2974151839999995E-2</v>
      </c>
      <c r="AV51">
        <f t="shared" si="22"/>
        <v>4.294836734889599E-2</v>
      </c>
      <c r="AW51">
        <f t="shared" si="23"/>
        <v>4.3111571144821788E-2</v>
      </c>
    </row>
    <row r="52" spans="1:49" x14ac:dyDescent="0.45">
      <c r="A52" s="202" t="s">
        <v>51</v>
      </c>
      <c r="B52" s="225" t="str">
        <f t="shared" si="5"/>
        <v>Национальные сыры и брынза, кг</v>
      </c>
      <c r="C52" s="225" t="str">
        <f t="shared" si="6"/>
        <v>Национальные сыры и брынза, кг</v>
      </c>
      <c r="D52" s="226" t="str">
        <f t="shared" si="7"/>
        <v>Национальные сыры и брынза, кг</v>
      </c>
      <c r="E52" s="225">
        <f>INDEX(БИПЦ_НДС!$D:$D,MATCH(Структура!A52,БИПЦ_НДС!$B:$B,0))</f>
        <v>10</v>
      </c>
      <c r="F52" s="225" t="s">
        <v>1870</v>
      </c>
      <c r="G52" s="225">
        <v>1</v>
      </c>
      <c r="H52" s="225">
        <v>1</v>
      </c>
      <c r="I52" s="225">
        <v>0</v>
      </c>
      <c r="J52" s="225">
        <f>INDEX('2026'!$C:$C,MATCH(Структура!B52,'2026'!$B:$B,0))</f>
        <v>0.19900000000000001</v>
      </c>
      <c r="K52" s="225">
        <f>INDEX('2025'!$C:$C,MATCH(Структура!C52,'2025'!$B:$B,0))</f>
        <v>0.19400000000000001</v>
      </c>
      <c r="L52" s="225">
        <v>1</v>
      </c>
      <c r="M52" s="225">
        <v>1</v>
      </c>
      <c r="N52" s="225">
        <f>INDEX(MoM!B:B,MATCH(Структура!A52,MoM!J:J,0))</f>
        <v>1</v>
      </c>
      <c r="P52">
        <f>INDEX('ИПЦ raw'!AA:AA, MATCH(Структура!$D52,'ИПЦ raw'!$A:$A,0))</f>
        <v>101.38</v>
      </c>
      <c r="Q52">
        <f>INDEX('ИПЦ raw'!AB:AB, MATCH(Структура!$D52,'ИПЦ raw'!$A:$A,0))</f>
        <v>101.85</v>
      </c>
      <c r="R52">
        <f>INDEX('ИПЦ raw'!AC:AC, MATCH(Структура!$D52,'ИПЦ raw'!$A:$A,0))</f>
        <v>100.3</v>
      </c>
      <c r="S52">
        <f>INDEX('ИПЦ raw'!AD:AD, MATCH(Структура!$D52,'ИПЦ raw'!$A:$A,0))</f>
        <v>100.22</v>
      </c>
      <c r="T52">
        <f>INDEX('ИПЦ raw'!AE:AE, MATCH(Структура!$D52,'ИПЦ raw'!$A:$A,0))</f>
        <v>99.9</v>
      </c>
      <c r="U52">
        <f>INDEX('ИПЦ raw'!AF:AF, MATCH(Структура!$D52,'ИПЦ raw'!$A:$A,0))</f>
        <v>99.97</v>
      </c>
      <c r="V52">
        <f>INDEX('ИПЦ raw'!AG:AG, MATCH(Структура!$D52,'ИПЦ raw'!$A:$A,0))</f>
        <v>99.87</v>
      </c>
      <c r="W52">
        <f>INDEX('ИПЦ raw'!AH:AH, MATCH(Структура!$D52,'ИПЦ raw'!$A:$A,0))</f>
        <v>100.47</v>
      </c>
      <c r="X52">
        <f>INDEX('ИПЦ raw'!AI:AI, MATCH(Структура!$D52,'ИПЦ raw'!$A:$A,0))</f>
        <v>100.7</v>
      </c>
      <c r="Y52">
        <f>INDEX('ИПЦ raw'!AJ:AJ, MATCH(Структура!$D52,'ИПЦ raw'!$A:$A,0))</f>
        <v>101.2</v>
      </c>
      <c r="Z52">
        <f>INDEX('ИПЦ raw'!AK:AK, MATCH(Структура!$D52,'ИПЦ raw'!$A:$A,0))</f>
        <v>100.47</v>
      </c>
      <c r="AA52">
        <f>INDEX('ИПЦ raw'!AL:AL, MATCH(Структура!$D52,'ИПЦ raw'!$A:$A,0))</f>
        <v>100.47</v>
      </c>
      <c r="AB52">
        <f>INDEX('ИПЦ raw'!AM:AM, MATCH(Структура!$D52,'ИПЦ raw'!$A:$A,0))</f>
        <v>100.59</v>
      </c>
      <c r="AC52">
        <f>INDEX('ИПЦ raw'!AN:AN, MATCH(Структура!$D52,'ИПЦ raw'!$A:$A,0))</f>
        <v>99.79</v>
      </c>
      <c r="AD52">
        <f>INDEX('ИПЦ raw'!AO:AO, MATCH(Структура!$D52,'ИПЦ raw'!$A:$A,0))</f>
        <v>99.57</v>
      </c>
      <c r="AE52">
        <f>INDEX('ИПЦ raw'!AP:AP, MATCH(Структура!$D52,'ИПЦ raw'!$A:$A,0))</f>
        <v>99.17</v>
      </c>
      <c r="AG52">
        <f>INDEX('2025'!$C:$C,MATCH(Структура!C52,'2025'!$B:$B,0))</f>
        <v>0.19400000000000001</v>
      </c>
      <c r="AH52">
        <f t="shared" si="8"/>
        <v>0.1966772</v>
      </c>
      <c r="AI52">
        <f t="shared" si="9"/>
        <v>0.20031572819999999</v>
      </c>
      <c r="AJ52">
        <f t="shared" si="10"/>
        <v>0.20091667538459998</v>
      </c>
      <c r="AK52">
        <f t="shared" si="11"/>
        <v>0.2013586920704461</v>
      </c>
      <c r="AL52">
        <f t="shared" si="12"/>
        <v>0.20115733337837569</v>
      </c>
      <c r="AM52">
        <f t="shared" si="13"/>
        <v>0.20109698617836216</v>
      </c>
      <c r="AN52">
        <f t="shared" si="14"/>
        <v>0.20083556009633033</v>
      </c>
      <c r="AO52">
        <f t="shared" si="15"/>
        <v>0.20177948722878308</v>
      </c>
      <c r="AP52">
        <f t="shared" si="16"/>
        <v>0.20319194363938459</v>
      </c>
      <c r="AQ52">
        <f t="shared" si="17"/>
        <v>0.20563024696305721</v>
      </c>
      <c r="AR52">
        <f t="shared" si="20"/>
        <v>0.20659670912378356</v>
      </c>
      <c r="AS52">
        <f t="shared" si="19"/>
        <v>0.19900000000000001</v>
      </c>
      <c r="AT52">
        <f t="shared" si="1"/>
        <v>0.20017410000000002</v>
      </c>
      <c r="AU52">
        <f t="shared" si="21"/>
        <v>0.19975373439000002</v>
      </c>
      <c r="AV52">
        <f t="shared" si="22"/>
        <v>0.19889479333212301</v>
      </c>
      <c r="AW52">
        <f t="shared" si="23"/>
        <v>0.19724396654746637</v>
      </c>
    </row>
    <row r="53" spans="1:49" ht="26.25" x14ac:dyDescent="0.45">
      <c r="A53" s="202" t="s">
        <v>52</v>
      </c>
      <c r="B53" s="225" t="str">
        <f t="shared" si="5"/>
        <v>Овощи натуральные консервированные, маринованные, кг</v>
      </c>
      <c r="C53" s="225" t="str">
        <f t="shared" si="6"/>
        <v>Овощи натуральные консервированные, маринованные, кг</v>
      </c>
      <c r="D53" s="226" t="str">
        <f t="shared" si="7"/>
        <v>Овощи натуральные консервированные, маринованные, кг</v>
      </c>
      <c r="E53" s="225">
        <f>INDEX(БИПЦ_НДС!$D:$D,MATCH(Структура!A53,БИПЦ_НДС!$B:$B,0))</f>
        <v>20</v>
      </c>
      <c r="F53" s="225" t="s">
        <v>1870</v>
      </c>
      <c r="G53" s="225">
        <v>1</v>
      </c>
      <c r="H53" s="225">
        <v>1</v>
      </c>
      <c r="I53" s="225">
        <v>0</v>
      </c>
      <c r="J53" s="225">
        <f>INDEX('2026'!$C:$C,MATCH(Структура!B53,'2026'!$B:$B,0))</f>
        <v>0.245</v>
      </c>
      <c r="K53" s="225">
        <f>INDEX('2025'!$C:$C,MATCH(Структура!C53,'2025'!$B:$B,0))</f>
        <v>0.251</v>
      </c>
      <c r="L53" s="225">
        <v>1</v>
      </c>
      <c r="M53" s="225">
        <v>1</v>
      </c>
      <c r="N53" s="225">
        <f>INDEX(MoM!B:B,MATCH(Структура!A53,MoM!J:J,0))</f>
        <v>1</v>
      </c>
      <c r="P53">
        <f>INDEX('ИПЦ raw'!AA:AA, MATCH(Структура!$D53,'ИПЦ raw'!$A:$A,0))</f>
        <v>100.83</v>
      </c>
      <c r="Q53">
        <f>INDEX('ИПЦ raw'!AB:AB, MATCH(Структура!$D53,'ИПЦ raw'!$A:$A,0))</f>
        <v>100.52</v>
      </c>
      <c r="R53">
        <f>INDEX('ИПЦ raw'!AC:AC, MATCH(Структура!$D53,'ИПЦ raw'!$A:$A,0))</f>
        <v>100.64</v>
      </c>
      <c r="S53">
        <f>INDEX('ИПЦ raw'!AD:AD, MATCH(Структура!$D53,'ИПЦ raw'!$A:$A,0))</f>
        <v>100.53</v>
      </c>
      <c r="T53">
        <f>INDEX('ИПЦ raw'!AE:AE, MATCH(Структура!$D53,'ИПЦ raw'!$A:$A,0))</f>
        <v>100.82</v>
      </c>
      <c r="U53">
        <f>INDEX('ИПЦ raw'!AF:AF, MATCH(Структура!$D53,'ИПЦ raw'!$A:$A,0))</f>
        <v>100.17</v>
      </c>
      <c r="V53">
        <f>INDEX('ИПЦ raw'!AG:AG, MATCH(Структура!$D53,'ИПЦ raw'!$A:$A,0))</f>
        <v>101.07</v>
      </c>
      <c r="W53">
        <f>INDEX('ИПЦ raw'!AH:AH, MATCH(Структура!$D53,'ИПЦ raw'!$A:$A,0))</f>
        <v>100.39</v>
      </c>
      <c r="X53">
        <f>INDEX('ИПЦ raw'!AI:AI, MATCH(Структура!$D53,'ИПЦ raw'!$A:$A,0))</f>
        <v>100.25</v>
      </c>
      <c r="Y53">
        <f>INDEX('ИПЦ raw'!AJ:AJ, MATCH(Структура!$D53,'ИПЦ raw'!$A:$A,0))</f>
        <v>100.54</v>
      </c>
      <c r="Z53">
        <f>INDEX('ИПЦ raw'!AK:AK, MATCH(Структура!$D53,'ИПЦ raw'!$A:$A,0))</f>
        <v>100.38</v>
      </c>
      <c r="AA53">
        <f>INDEX('ИПЦ raw'!AL:AL, MATCH(Структура!$D53,'ИПЦ raw'!$A:$A,0))</f>
        <v>100.66</v>
      </c>
      <c r="AB53">
        <f>INDEX('ИПЦ raw'!AM:AM, MATCH(Структура!$D53,'ИПЦ raw'!$A:$A,0))</f>
        <v>101.89</v>
      </c>
      <c r="AC53">
        <f>INDEX('ИПЦ raw'!AN:AN, MATCH(Структура!$D53,'ИПЦ raw'!$A:$A,0))</f>
        <v>100.46</v>
      </c>
      <c r="AD53">
        <f>INDEX('ИПЦ raw'!AO:AO, MATCH(Структура!$D53,'ИПЦ raw'!$A:$A,0))</f>
        <v>99.92</v>
      </c>
      <c r="AE53">
        <f>INDEX('ИПЦ raw'!AP:AP, MATCH(Структура!$D53,'ИПЦ raw'!$A:$A,0))</f>
        <v>100.28</v>
      </c>
      <c r="AG53">
        <f>INDEX('2025'!$C:$C,MATCH(Структура!C53,'2025'!$B:$B,0))</f>
        <v>0.251</v>
      </c>
      <c r="AH53">
        <f t="shared" si="8"/>
        <v>0.25308329999999996</v>
      </c>
      <c r="AI53">
        <f t="shared" si="9"/>
        <v>0.25439933315999996</v>
      </c>
      <c r="AJ53">
        <f t="shared" si="10"/>
        <v>0.25602748889222399</v>
      </c>
      <c r="AK53">
        <f t="shared" si="11"/>
        <v>0.25738443458335281</v>
      </c>
      <c r="AL53">
        <f t="shared" si="12"/>
        <v>0.25949498694693629</v>
      </c>
      <c r="AM53">
        <f t="shared" si="13"/>
        <v>0.25993612842474606</v>
      </c>
      <c r="AN53">
        <f t="shared" si="14"/>
        <v>0.26271744499889083</v>
      </c>
      <c r="AO53">
        <f t="shared" si="15"/>
        <v>0.26374204303438648</v>
      </c>
      <c r="AP53">
        <f t="shared" si="16"/>
        <v>0.26440139814197244</v>
      </c>
      <c r="AQ53">
        <f t="shared" si="17"/>
        <v>0.26582916569193915</v>
      </c>
      <c r="AR53">
        <f t="shared" si="20"/>
        <v>0.2668393165215685</v>
      </c>
      <c r="AS53">
        <f t="shared" si="19"/>
        <v>0.245</v>
      </c>
      <c r="AT53">
        <f t="shared" si="1"/>
        <v>0.24963049999999998</v>
      </c>
      <c r="AU53">
        <f t="shared" si="21"/>
        <v>0.25077880029999994</v>
      </c>
      <c r="AV53">
        <f t="shared" si="22"/>
        <v>0.25057817725975995</v>
      </c>
      <c r="AW53">
        <f t="shared" si="23"/>
        <v>0.25127979615608725</v>
      </c>
    </row>
    <row r="54" spans="1:49" x14ac:dyDescent="0.45">
      <c r="A54" s="202" t="s">
        <v>53</v>
      </c>
      <c r="B54" s="225" t="str">
        <f t="shared" si="5"/>
        <v>Горошек зеленый консервированный, кг</v>
      </c>
      <c r="C54" s="225" t="str">
        <f t="shared" si="6"/>
        <v>Горошек зеленый консервированный, кг</v>
      </c>
      <c r="D54" s="226" t="str">
        <f t="shared" si="7"/>
        <v>Горошек зеленый консервированный, кг</v>
      </c>
      <c r="E54" s="225">
        <f>INDEX(БИПЦ_НДС!$D:$D,MATCH(Структура!A54,БИПЦ_НДС!$B:$B,0))</f>
        <v>20</v>
      </c>
      <c r="F54" s="225" t="s">
        <v>1870</v>
      </c>
      <c r="G54" s="225">
        <v>1</v>
      </c>
      <c r="H54" s="225">
        <v>1</v>
      </c>
      <c r="I54" s="225">
        <v>0</v>
      </c>
      <c r="J54" s="225">
        <f>INDEX('2026'!$C:$C,MATCH(Структура!B54,'2026'!$B:$B,0))</f>
        <v>0.10199999999999999</v>
      </c>
      <c r="K54" s="225">
        <f>INDEX('2025'!$C:$C,MATCH(Структура!C54,'2025'!$B:$B,0))</f>
        <v>0.10100000000000001</v>
      </c>
      <c r="L54" s="225">
        <v>1</v>
      </c>
      <c r="M54" s="225">
        <v>1</v>
      </c>
      <c r="N54" s="228">
        <f>INDEX(MoM!B:B,MATCH(Структура!A54,MoM!J:J,0))</f>
        <v>0</v>
      </c>
      <c r="P54">
        <f>INDEX('ИПЦ raw'!AA:AA, MATCH(Структура!$D54,'ИПЦ raw'!$A:$A,0))</f>
        <v>99.76</v>
      </c>
      <c r="Q54">
        <f>INDEX('ИПЦ raw'!AB:AB, MATCH(Структура!$D54,'ИПЦ raw'!$A:$A,0))</f>
        <v>100.33</v>
      </c>
      <c r="R54">
        <f>INDEX('ИПЦ raw'!AC:AC, MATCH(Структура!$D54,'ИПЦ raw'!$A:$A,0))</f>
        <v>100.18</v>
      </c>
      <c r="S54">
        <f>INDEX('ИПЦ raw'!AD:AD, MATCH(Структура!$D54,'ИПЦ raw'!$A:$A,0))</f>
        <v>101.14</v>
      </c>
      <c r="T54">
        <f>INDEX('ИПЦ raw'!AE:AE, MATCH(Структура!$D54,'ИПЦ raw'!$A:$A,0))</f>
        <v>100.16</v>
      </c>
      <c r="U54">
        <f>INDEX('ИПЦ raw'!AF:AF, MATCH(Структура!$D54,'ИПЦ raw'!$A:$A,0))</f>
        <v>100.69</v>
      </c>
      <c r="V54">
        <f>INDEX('ИПЦ raw'!AG:AG, MATCH(Структура!$D54,'ИПЦ raw'!$A:$A,0))</f>
        <v>100.18</v>
      </c>
      <c r="W54">
        <f>INDEX('ИПЦ raw'!AH:AH, MATCH(Структура!$D54,'ИПЦ raw'!$A:$A,0))</f>
        <v>100.25</v>
      </c>
      <c r="X54">
        <f>INDEX('ИПЦ raw'!AI:AI, MATCH(Структура!$D54,'ИПЦ raw'!$A:$A,0))</f>
        <v>100.24</v>
      </c>
      <c r="Y54">
        <f>INDEX('ИПЦ raw'!AJ:AJ, MATCH(Структура!$D54,'ИПЦ raw'!$A:$A,0))</f>
        <v>101.37</v>
      </c>
      <c r="Z54">
        <f>INDEX('ИПЦ raw'!AK:AK, MATCH(Структура!$D54,'ИПЦ raw'!$A:$A,0))</f>
        <v>100.79</v>
      </c>
      <c r="AA54">
        <f>INDEX('ИПЦ raw'!AL:AL, MATCH(Структура!$D54,'ИПЦ raw'!$A:$A,0))</f>
        <v>99.63</v>
      </c>
      <c r="AB54">
        <f>INDEX('ИПЦ raw'!AM:AM, MATCH(Структура!$D54,'ИПЦ raw'!$A:$A,0))</f>
        <v>102.52</v>
      </c>
      <c r="AC54">
        <f>INDEX('ИПЦ raw'!AN:AN, MATCH(Структура!$D54,'ИПЦ raw'!$A:$A,0))</f>
        <v>100.8</v>
      </c>
      <c r="AD54">
        <f>INDEX('ИПЦ raw'!AO:AO, MATCH(Структура!$D54,'ИПЦ raw'!$A:$A,0))</f>
        <v>99.74</v>
      </c>
      <c r="AE54">
        <f>INDEX('ИПЦ raw'!AP:AP, MATCH(Структура!$D54,'ИПЦ raw'!$A:$A,0))</f>
        <v>100.91</v>
      </c>
      <c r="AG54">
        <f>INDEX('2025'!$C:$C,MATCH(Структура!C54,'2025'!$B:$B,0))</f>
        <v>0.10100000000000001</v>
      </c>
      <c r="AH54">
        <f t="shared" si="8"/>
        <v>0.1007576</v>
      </c>
      <c r="AI54">
        <f t="shared" si="9"/>
        <v>0.10109010008000001</v>
      </c>
      <c r="AJ54">
        <f t="shared" si="10"/>
        <v>0.10127206226014401</v>
      </c>
      <c r="AK54">
        <f t="shared" si="11"/>
        <v>0.10242656376990965</v>
      </c>
      <c r="AL54">
        <f t="shared" si="12"/>
        <v>0.1025904462719415</v>
      </c>
      <c r="AM54">
        <f t="shared" si="13"/>
        <v>0.1032983203512179</v>
      </c>
      <c r="AN54">
        <f t="shared" si="14"/>
        <v>0.1034842573278501</v>
      </c>
      <c r="AO54">
        <f t="shared" si="15"/>
        <v>0.10374296797116972</v>
      </c>
      <c r="AP54">
        <f t="shared" si="16"/>
        <v>0.10399195109430051</v>
      </c>
      <c r="AQ54">
        <f t="shared" si="17"/>
        <v>0.10541664082429243</v>
      </c>
      <c r="AR54">
        <f t="shared" si="20"/>
        <v>0.10624943228680435</v>
      </c>
      <c r="AS54">
        <f t="shared" si="19"/>
        <v>0.10199999999999999</v>
      </c>
      <c r="AT54">
        <f t="shared" si="1"/>
        <v>0.10457039999999999</v>
      </c>
      <c r="AU54">
        <f t="shared" si="21"/>
        <v>0.10540696319999998</v>
      </c>
      <c r="AV54">
        <f t="shared" si="22"/>
        <v>0.10513290509567998</v>
      </c>
      <c r="AW54">
        <f t="shared" si="23"/>
        <v>0.10608961453205065</v>
      </c>
    </row>
    <row r="55" spans="1:49" x14ac:dyDescent="0.45">
      <c r="A55" s="202" t="s">
        <v>54</v>
      </c>
      <c r="B55" s="225" t="str">
        <f t="shared" si="5"/>
        <v>Консервы овощные для детского питания, кг</v>
      </c>
      <c r="C55" s="225" t="str">
        <f t="shared" si="6"/>
        <v>Консервы овощные для детского питания, кг</v>
      </c>
      <c r="D55" s="226" t="str">
        <f t="shared" si="7"/>
        <v>Консервы овощные для детского питания, кг</v>
      </c>
      <c r="E55" s="225">
        <f>INDEX(БИПЦ_НДС!$D:$D,MATCH(Структура!A55,БИПЦ_НДС!$B:$B,0))</f>
        <v>10</v>
      </c>
      <c r="F55" s="225" t="s">
        <v>1870</v>
      </c>
      <c r="G55" s="225">
        <v>1</v>
      </c>
      <c r="H55" s="225">
        <v>1</v>
      </c>
      <c r="I55" s="225">
        <v>0</v>
      </c>
      <c r="J55" s="225">
        <f>INDEX('2026'!$C:$C,MATCH(Структура!B55,'2026'!$B:$B,0))</f>
        <v>1.6E-2</v>
      </c>
      <c r="K55" s="225">
        <f>INDEX('2025'!$C:$C,MATCH(Структура!C55,'2025'!$B:$B,0))</f>
        <v>1.4999999999999999E-2</v>
      </c>
      <c r="L55" s="225">
        <v>1</v>
      </c>
      <c r="M55" s="225">
        <v>1</v>
      </c>
      <c r="N55" s="225">
        <f>INDEX(MoM!B:B,MATCH(Структура!A55,MoM!J:J,0))</f>
        <v>1</v>
      </c>
      <c r="P55">
        <f>INDEX('ИПЦ raw'!AA:AA, MATCH(Структура!$D55,'ИПЦ raw'!$A:$A,0))</f>
        <v>99.91</v>
      </c>
      <c r="Q55">
        <f>INDEX('ИПЦ raw'!AB:AB, MATCH(Структура!$D55,'ИПЦ raw'!$A:$A,0))</f>
        <v>101.51</v>
      </c>
      <c r="R55">
        <f>INDEX('ИПЦ raw'!AC:AC, MATCH(Структура!$D55,'ИПЦ raw'!$A:$A,0))</f>
        <v>101.75</v>
      </c>
      <c r="S55">
        <f>INDEX('ИПЦ raw'!AD:AD, MATCH(Структура!$D55,'ИПЦ raw'!$A:$A,0))</f>
        <v>101.11</v>
      </c>
      <c r="T55">
        <f>INDEX('ИПЦ raw'!AE:AE, MATCH(Структура!$D55,'ИПЦ raw'!$A:$A,0))</f>
        <v>100.61</v>
      </c>
      <c r="U55">
        <f>INDEX('ИПЦ raw'!AF:AF, MATCH(Структура!$D55,'ИПЦ raw'!$A:$A,0))</f>
        <v>99.96</v>
      </c>
      <c r="V55">
        <f>INDEX('ИПЦ raw'!AG:AG, MATCH(Структура!$D55,'ИПЦ raw'!$A:$A,0))</f>
        <v>100.25</v>
      </c>
      <c r="W55">
        <f>INDEX('ИПЦ raw'!AH:AH, MATCH(Структура!$D55,'ИПЦ raw'!$A:$A,0))</f>
        <v>100.87</v>
      </c>
      <c r="X55">
        <f>INDEX('ИПЦ raw'!AI:AI, MATCH(Структура!$D55,'ИПЦ raw'!$A:$A,0))</f>
        <v>100</v>
      </c>
      <c r="Y55">
        <f>INDEX('ИПЦ raw'!AJ:AJ, MATCH(Структура!$D55,'ИПЦ raw'!$A:$A,0))</f>
        <v>100.76</v>
      </c>
      <c r="Z55">
        <f>INDEX('ИПЦ raw'!AK:AK, MATCH(Структура!$D55,'ИПЦ raw'!$A:$A,0))</f>
        <v>100.1</v>
      </c>
      <c r="AA55">
        <f>INDEX('ИПЦ raw'!AL:AL, MATCH(Структура!$D55,'ИПЦ raw'!$A:$A,0))</f>
        <v>99.76</v>
      </c>
      <c r="AB55">
        <f>INDEX('ИПЦ raw'!AM:AM, MATCH(Структура!$D55,'ИПЦ raw'!$A:$A,0))</f>
        <v>100.99</v>
      </c>
      <c r="AC55">
        <f>INDEX('ИПЦ raw'!AN:AN, MATCH(Структура!$D55,'ИПЦ raw'!$A:$A,0))</f>
        <v>100.08</v>
      </c>
      <c r="AD55">
        <f>INDEX('ИПЦ raw'!AO:AO, MATCH(Структура!$D55,'ИПЦ raw'!$A:$A,0))</f>
        <v>101.09</v>
      </c>
      <c r="AE55">
        <f>INDEX('ИПЦ raw'!AP:AP, MATCH(Структура!$D55,'ИПЦ raw'!$A:$A,0))</f>
        <v>100.42</v>
      </c>
      <c r="AG55">
        <f>INDEX('2025'!$C:$C,MATCH(Структура!C55,'2025'!$B:$B,0))</f>
        <v>1.4999999999999999E-2</v>
      </c>
      <c r="AH55">
        <f t="shared" si="8"/>
        <v>1.4986499999999998E-2</v>
      </c>
      <c r="AI55">
        <f t="shared" si="9"/>
        <v>1.5212796149999999E-2</v>
      </c>
      <c r="AJ55">
        <f t="shared" si="10"/>
        <v>1.5479020082624998E-2</v>
      </c>
      <c r="AK55">
        <f t="shared" si="11"/>
        <v>1.5650837205542136E-2</v>
      </c>
      <c r="AL55">
        <f t="shared" si="12"/>
        <v>1.5746307312495943E-2</v>
      </c>
      <c r="AM55">
        <f t="shared" si="13"/>
        <v>1.5740008789570947E-2</v>
      </c>
      <c r="AN55">
        <f t="shared" si="14"/>
        <v>1.5779358811544873E-2</v>
      </c>
      <c r="AO55">
        <f t="shared" si="15"/>
        <v>1.5916639233205312E-2</v>
      </c>
      <c r="AP55">
        <f t="shared" si="16"/>
        <v>1.5916639233205312E-2</v>
      </c>
      <c r="AQ55">
        <f t="shared" si="17"/>
        <v>1.6037605691377674E-2</v>
      </c>
      <c r="AR55">
        <f t="shared" si="20"/>
        <v>1.6053643297069053E-2</v>
      </c>
      <c r="AS55">
        <f t="shared" si="19"/>
        <v>1.6E-2</v>
      </c>
      <c r="AT55">
        <f t="shared" si="1"/>
        <v>1.61584E-2</v>
      </c>
      <c r="AU55">
        <f t="shared" si="21"/>
        <v>1.617132672E-2</v>
      </c>
      <c r="AV55">
        <f t="shared" si="22"/>
        <v>1.6347594181248003E-2</v>
      </c>
      <c r="AW55">
        <f t="shared" si="23"/>
        <v>1.6416254076809245E-2</v>
      </c>
    </row>
    <row r="56" spans="1:49" x14ac:dyDescent="0.45">
      <c r="A56" s="202" t="s">
        <v>55</v>
      </c>
      <c r="B56" s="225" t="str">
        <f t="shared" si="5"/>
        <v>Консервы томатные, кг</v>
      </c>
      <c r="C56" s="225" t="str">
        <f t="shared" si="6"/>
        <v>Консервы томатные, кг</v>
      </c>
      <c r="D56" s="226" t="str">
        <f t="shared" si="7"/>
        <v>Консервы томатные, кг</v>
      </c>
      <c r="E56" s="225">
        <f>INDEX(БИПЦ_НДС!$D:$D,MATCH(Структура!A56,БИПЦ_НДС!$B:$B,0))</f>
        <v>20</v>
      </c>
      <c r="F56" s="225" t="s">
        <v>1870</v>
      </c>
      <c r="G56" s="225">
        <v>1</v>
      </c>
      <c r="H56" s="225">
        <v>1</v>
      </c>
      <c r="I56" s="225">
        <v>0</v>
      </c>
      <c r="J56" s="225">
        <f>INDEX('2026'!$C:$C,MATCH(Структура!B56,'2026'!$B:$B,0))</f>
        <v>0.13500000000000001</v>
      </c>
      <c r="K56" s="225">
        <f>INDEX('2025'!$C:$C,MATCH(Структура!C56,'2025'!$B:$B,0))</f>
        <v>0.13800000000000001</v>
      </c>
      <c r="L56" s="225">
        <v>1</v>
      </c>
      <c r="M56" s="225">
        <v>1</v>
      </c>
      <c r="N56" s="225">
        <f>INDEX(MoM!B:B,MATCH(Структура!A56,MoM!J:J,0))</f>
        <v>1</v>
      </c>
      <c r="P56">
        <f>INDEX('ИПЦ raw'!AA:AA, MATCH(Структура!$D56,'ИПЦ raw'!$A:$A,0))</f>
        <v>100.19</v>
      </c>
      <c r="Q56">
        <f>INDEX('ИПЦ raw'!AB:AB, MATCH(Структура!$D56,'ИПЦ raw'!$A:$A,0))</f>
        <v>100.02</v>
      </c>
      <c r="R56">
        <f>INDEX('ИПЦ raw'!AC:AC, MATCH(Структура!$D56,'ИПЦ raw'!$A:$A,0))</f>
        <v>100.17</v>
      </c>
      <c r="S56">
        <f>INDEX('ИПЦ raw'!AD:AD, MATCH(Структура!$D56,'ИПЦ raw'!$A:$A,0))</f>
        <v>100.09</v>
      </c>
      <c r="T56">
        <f>INDEX('ИПЦ raw'!AE:AE, MATCH(Структура!$D56,'ИПЦ raw'!$A:$A,0))</f>
        <v>100.22</v>
      </c>
      <c r="U56">
        <f>INDEX('ИПЦ raw'!AF:AF, MATCH(Структура!$D56,'ИПЦ raw'!$A:$A,0))</f>
        <v>99.52</v>
      </c>
      <c r="V56">
        <f>INDEX('ИПЦ raw'!AG:AG, MATCH(Структура!$D56,'ИПЦ raw'!$A:$A,0))</f>
        <v>100.04</v>
      </c>
      <c r="W56">
        <f>INDEX('ИПЦ raw'!AH:AH, MATCH(Структура!$D56,'ИПЦ raw'!$A:$A,0))</f>
        <v>100.35</v>
      </c>
      <c r="X56">
        <f>INDEX('ИПЦ raw'!AI:AI, MATCH(Структура!$D56,'ИПЦ raw'!$A:$A,0))</f>
        <v>99.8</v>
      </c>
      <c r="Y56">
        <f>INDEX('ИПЦ raw'!AJ:AJ, MATCH(Структура!$D56,'ИПЦ raw'!$A:$A,0))</f>
        <v>100.59</v>
      </c>
      <c r="Z56">
        <f>INDEX('ИПЦ raw'!AK:AK, MATCH(Структура!$D56,'ИПЦ raw'!$A:$A,0))</f>
        <v>100.18</v>
      </c>
      <c r="AA56">
        <f>INDEX('ИПЦ raw'!AL:AL, MATCH(Структура!$D56,'ИПЦ raw'!$A:$A,0))</f>
        <v>100.43</v>
      </c>
      <c r="AB56">
        <f>INDEX('ИПЦ raw'!AM:AM, MATCH(Структура!$D56,'ИПЦ raw'!$A:$A,0))</f>
        <v>100.78</v>
      </c>
      <c r="AC56">
        <f>INDEX('ИПЦ raw'!AN:AN, MATCH(Структура!$D56,'ИПЦ raw'!$A:$A,0))</f>
        <v>99.68</v>
      </c>
      <c r="AD56">
        <f>INDEX('ИПЦ raw'!AO:AO, MATCH(Структура!$D56,'ИПЦ raw'!$A:$A,0))</f>
        <v>100.03</v>
      </c>
      <c r="AE56">
        <f>INDEX('ИПЦ raw'!AP:AP, MATCH(Структура!$D56,'ИПЦ raw'!$A:$A,0))</f>
        <v>100.31</v>
      </c>
      <c r="AG56">
        <f>INDEX('2025'!$C:$C,MATCH(Структура!C56,'2025'!$B:$B,0))</f>
        <v>0.13800000000000001</v>
      </c>
      <c r="AH56">
        <f t="shared" si="8"/>
        <v>0.1382622</v>
      </c>
      <c r="AI56">
        <f t="shared" si="9"/>
        <v>0.13828985244</v>
      </c>
      <c r="AJ56">
        <f t="shared" si="10"/>
        <v>0.13852494518914801</v>
      </c>
      <c r="AK56">
        <f t="shared" si="11"/>
        <v>0.13864961763981826</v>
      </c>
      <c r="AL56">
        <f t="shared" si="12"/>
        <v>0.13895464679862587</v>
      </c>
      <c r="AM56">
        <f t="shared" si="13"/>
        <v>0.13828766449399246</v>
      </c>
      <c r="AN56">
        <f t="shared" si="14"/>
        <v>0.13834297955979008</v>
      </c>
      <c r="AO56">
        <f t="shared" si="15"/>
        <v>0.13882717998824934</v>
      </c>
      <c r="AP56">
        <f t="shared" si="16"/>
        <v>0.13854952562827283</v>
      </c>
      <c r="AQ56">
        <f t="shared" si="17"/>
        <v>0.13936696782947963</v>
      </c>
      <c r="AR56">
        <f t="shared" si="20"/>
        <v>0.13961782837157272</v>
      </c>
      <c r="AS56">
        <f t="shared" si="19"/>
        <v>0.13500000000000001</v>
      </c>
      <c r="AT56">
        <f t="shared" si="1"/>
        <v>0.13605300000000001</v>
      </c>
      <c r="AU56">
        <f t="shared" si="21"/>
        <v>0.13561763040000002</v>
      </c>
      <c r="AV56">
        <f t="shared" si="22"/>
        <v>0.13565831568912004</v>
      </c>
      <c r="AW56">
        <f t="shared" si="23"/>
        <v>0.1360788564677563</v>
      </c>
    </row>
    <row r="57" spans="1:49" x14ac:dyDescent="0.45">
      <c r="A57" s="202" t="s">
        <v>56</v>
      </c>
      <c r="B57" s="225" t="str">
        <f t="shared" si="5"/>
        <v>Соки фруктовые, л</v>
      </c>
      <c r="C57" s="225" t="str">
        <f t="shared" si="6"/>
        <v>Соки фруктовые, л</v>
      </c>
      <c r="D57" s="226" t="str">
        <f t="shared" si="7"/>
        <v>Соки фруктовые, л</v>
      </c>
      <c r="E57" s="225">
        <f>INDEX(БИПЦ_НДС!$D:$D,MATCH(Структура!A57,БИПЦ_НДС!$B:$B,0))</f>
        <v>10</v>
      </c>
      <c r="F57" s="225" t="s">
        <v>1870</v>
      </c>
      <c r="G57" s="225">
        <v>1</v>
      </c>
      <c r="H57" s="225">
        <v>1</v>
      </c>
      <c r="I57" s="225">
        <v>0</v>
      </c>
      <c r="J57" s="225">
        <f>INDEX('2026'!$C:$C,MATCH(Структура!B57,'2026'!$B:$B,0))</f>
        <v>0.28599999999999998</v>
      </c>
      <c r="K57" s="225">
        <f>INDEX('2025'!$C:$C,MATCH(Структура!C57,'2025'!$B:$B,0))</f>
        <v>0.28100000000000003</v>
      </c>
      <c r="L57" s="225">
        <v>1</v>
      </c>
      <c r="M57" s="225">
        <v>1</v>
      </c>
      <c r="N57" s="225">
        <f>INDEX(MoM!B:B,MATCH(Структура!A57,MoM!J:J,0))</f>
        <v>1</v>
      </c>
      <c r="P57">
        <f>INDEX('ИПЦ raw'!AA:AA, MATCH(Структура!$D57,'ИПЦ raw'!$A:$A,0))</f>
        <v>101.13</v>
      </c>
      <c r="Q57">
        <f>INDEX('ИПЦ raw'!AB:AB, MATCH(Структура!$D57,'ИПЦ raw'!$A:$A,0))</f>
        <v>102.26</v>
      </c>
      <c r="R57">
        <f>INDEX('ИПЦ raw'!AC:AC, MATCH(Структура!$D57,'ИПЦ raw'!$A:$A,0))</f>
        <v>101.92</v>
      </c>
      <c r="S57">
        <f>INDEX('ИПЦ raw'!AD:AD, MATCH(Структура!$D57,'ИПЦ raw'!$A:$A,0))</f>
        <v>100.58</v>
      </c>
      <c r="T57">
        <f>INDEX('ИПЦ raw'!AE:AE, MATCH(Структура!$D57,'ИПЦ raw'!$A:$A,0))</f>
        <v>100.1</v>
      </c>
      <c r="U57">
        <f>INDEX('ИПЦ raw'!AF:AF, MATCH(Структура!$D57,'ИПЦ raw'!$A:$A,0))</f>
        <v>100.15</v>
      </c>
      <c r="V57">
        <f>INDEX('ИПЦ raw'!AG:AG, MATCH(Структура!$D57,'ИПЦ raw'!$A:$A,0))</f>
        <v>99.94</v>
      </c>
      <c r="W57">
        <f>INDEX('ИПЦ raw'!AH:AH, MATCH(Структура!$D57,'ИПЦ raw'!$A:$A,0))</f>
        <v>99.77</v>
      </c>
      <c r="X57">
        <f>INDEX('ИПЦ raw'!AI:AI, MATCH(Структура!$D57,'ИПЦ raw'!$A:$A,0))</f>
        <v>99.67</v>
      </c>
      <c r="Y57">
        <f>INDEX('ИПЦ raw'!AJ:AJ, MATCH(Структура!$D57,'ИПЦ raw'!$A:$A,0))</f>
        <v>99.96</v>
      </c>
      <c r="Z57">
        <f>INDEX('ИПЦ raw'!AK:AK, MATCH(Структура!$D57,'ИПЦ raw'!$A:$A,0))</f>
        <v>99.53</v>
      </c>
      <c r="AA57">
        <f>INDEX('ИПЦ raw'!AL:AL, MATCH(Структура!$D57,'ИПЦ raw'!$A:$A,0))</f>
        <v>99.58</v>
      </c>
      <c r="AB57">
        <f>INDEX('ИПЦ raw'!AM:AM, MATCH(Структура!$D57,'ИПЦ raw'!$A:$A,0))</f>
        <v>100.54</v>
      </c>
      <c r="AC57">
        <f>INDEX('ИПЦ raw'!AN:AN, MATCH(Структура!$D57,'ИПЦ raw'!$A:$A,0))</f>
        <v>99.62</v>
      </c>
      <c r="AD57">
        <f>INDEX('ИПЦ raw'!AO:AO, MATCH(Структура!$D57,'ИПЦ raw'!$A:$A,0))</f>
        <v>100.32</v>
      </c>
      <c r="AE57">
        <f>INDEX('ИПЦ raw'!AP:AP, MATCH(Структура!$D57,'ИПЦ raw'!$A:$A,0))</f>
        <v>99.86</v>
      </c>
      <c r="AG57">
        <f>INDEX('2025'!$C:$C,MATCH(Структура!C57,'2025'!$B:$B,0))</f>
        <v>0.28100000000000003</v>
      </c>
      <c r="AH57">
        <f t="shared" si="8"/>
        <v>0.28417530000000002</v>
      </c>
      <c r="AI57">
        <f t="shared" si="9"/>
        <v>0.29059766178000002</v>
      </c>
      <c r="AJ57">
        <f t="shared" si="10"/>
        <v>0.29617713688617603</v>
      </c>
      <c r="AK57">
        <f t="shared" si="11"/>
        <v>0.29789496428011586</v>
      </c>
      <c r="AL57">
        <f t="shared" si="12"/>
        <v>0.29819285924439598</v>
      </c>
      <c r="AM57">
        <f t="shared" si="13"/>
        <v>0.29864014853326259</v>
      </c>
      <c r="AN57">
        <f t="shared" si="14"/>
        <v>0.29846096444414266</v>
      </c>
      <c r="AO57">
        <f t="shared" si="15"/>
        <v>0.29777450422592111</v>
      </c>
      <c r="AP57">
        <f t="shared" si="16"/>
        <v>0.29679184836197559</v>
      </c>
      <c r="AQ57">
        <f t="shared" si="17"/>
        <v>0.29667313162263076</v>
      </c>
      <c r="AR57">
        <f t="shared" si="20"/>
        <v>0.29527876790400442</v>
      </c>
      <c r="AS57">
        <f t="shared" si="19"/>
        <v>0.28599999999999998</v>
      </c>
      <c r="AT57">
        <f t="shared" si="1"/>
        <v>0.28754439999999998</v>
      </c>
      <c r="AU57">
        <f t="shared" si="21"/>
        <v>0.28645173128000001</v>
      </c>
      <c r="AV57">
        <f t="shared" si="22"/>
        <v>0.28736837682009603</v>
      </c>
      <c r="AW57">
        <f t="shared" si="23"/>
        <v>0.28696606109254785</v>
      </c>
    </row>
    <row r="58" spans="1:49" ht="26.25" x14ac:dyDescent="0.45">
      <c r="A58" s="202" t="s">
        <v>57</v>
      </c>
      <c r="B58" s="225" t="str">
        <f t="shared" si="5"/>
        <v>Консервы фруктово-ягодные для детского питания, кг</v>
      </c>
      <c r="C58" s="225" t="str">
        <f t="shared" si="6"/>
        <v>Консервы фруктово-ягодные для детского питания, кг</v>
      </c>
      <c r="D58" s="226" t="str">
        <f t="shared" si="7"/>
        <v>Консервы фруктово-ягодные для детского питания, кг</v>
      </c>
      <c r="E58" s="225">
        <f>INDEX(БИПЦ_НДС!$D:$D,MATCH(Структура!A58,БИПЦ_НДС!$B:$B,0))</f>
        <v>10</v>
      </c>
      <c r="F58" s="225" t="s">
        <v>1870</v>
      </c>
      <c r="G58" s="225">
        <v>1</v>
      </c>
      <c r="H58" s="225">
        <v>1</v>
      </c>
      <c r="I58" s="225">
        <v>0</v>
      </c>
      <c r="J58" s="225">
        <f>INDEX('2026'!$C:$C,MATCH(Структура!B58,'2026'!$B:$B,0))</f>
        <v>0.03</v>
      </c>
      <c r="K58" s="225">
        <f>INDEX('2025'!$C:$C,MATCH(Структура!C58,'2025'!$B:$B,0))</f>
        <v>0.03</v>
      </c>
      <c r="L58" s="225">
        <v>1</v>
      </c>
      <c r="M58" s="225">
        <v>1</v>
      </c>
      <c r="N58" s="225">
        <f>INDEX(MoM!B:B,MATCH(Структура!A58,MoM!J:J,0))</f>
        <v>1</v>
      </c>
      <c r="P58">
        <f>INDEX('ИПЦ raw'!AA:AA, MATCH(Структура!$D58,'ИПЦ raw'!$A:$A,0))</f>
        <v>100.61</v>
      </c>
      <c r="Q58">
        <f>INDEX('ИПЦ raw'!AB:AB, MATCH(Структура!$D58,'ИПЦ raw'!$A:$A,0))</f>
        <v>101.67</v>
      </c>
      <c r="R58">
        <f>INDEX('ИПЦ raw'!AC:AC, MATCH(Структура!$D58,'ИПЦ raw'!$A:$A,0))</f>
        <v>99.92</v>
      </c>
      <c r="S58">
        <f>INDEX('ИПЦ raw'!AD:AD, MATCH(Структура!$D58,'ИПЦ raw'!$A:$A,0))</f>
        <v>101.15</v>
      </c>
      <c r="T58">
        <f>INDEX('ИПЦ raw'!AE:AE, MATCH(Структура!$D58,'ИПЦ raw'!$A:$A,0))</f>
        <v>99.35</v>
      </c>
      <c r="U58">
        <f>INDEX('ИПЦ raw'!AF:AF, MATCH(Структура!$D58,'ИПЦ raw'!$A:$A,0))</f>
        <v>101.11</v>
      </c>
      <c r="V58">
        <f>INDEX('ИПЦ raw'!AG:AG, MATCH(Структура!$D58,'ИПЦ raw'!$A:$A,0))</f>
        <v>100.33</v>
      </c>
      <c r="W58">
        <f>INDEX('ИПЦ raw'!AH:AH, MATCH(Структура!$D58,'ИПЦ raw'!$A:$A,0))</f>
        <v>99.87</v>
      </c>
      <c r="X58">
        <f>INDEX('ИПЦ raw'!AI:AI, MATCH(Структура!$D58,'ИПЦ raw'!$A:$A,0))</f>
        <v>100.31</v>
      </c>
      <c r="Y58">
        <f>INDEX('ИПЦ raw'!AJ:AJ, MATCH(Структура!$D58,'ИПЦ raw'!$A:$A,0))</f>
        <v>100.97</v>
      </c>
      <c r="Z58">
        <f>INDEX('ИПЦ raw'!AK:AK, MATCH(Структура!$D58,'ИПЦ raw'!$A:$A,0))</f>
        <v>99.47</v>
      </c>
      <c r="AA58">
        <f>INDEX('ИПЦ raw'!AL:AL, MATCH(Структура!$D58,'ИПЦ raw'!$A:$A,0))</f>
        <v>100.34</v>
      </c>
      <c r="AB58">
        <f>INDEX('ИПЦ raw'!AM:AM, MATCH(Структура!$D58,'ИПЦ raw'!$A:$A,0))</f>
        <v>101.81</v>
      </c>
      <c r="AC58">
        <f>INDEX('ИПЦ raw'!AN:AN, MATCH(Структура!$D58,'ИПЦ raw'!$A:$A,0))</f>
        <v>100.04</v>
      </c>
      <c r="AD58">
        <f>INDEX('ИПЦ raw'!AO:AO, MATCH(Структура!$D58,'ИПЦ raw'!$A:$A,0))</f>
        <v>100.31</v>
      </c>
      <c r="AE58">
        <f>INDEX('ИПЦ raw'!AP:AP, MATCH(Структура!$D58,'ИПЦ raw'!$A:$A,0))</f>
        <v>100.62</v>
      </c>
      <c r="AG58">
        <f>INDEX('2025'!$C:$C,MATCH(Структура!C58,'2025'!$B:$B,0))</f>
        <v>0.03</v>
      </c>
      <c r="AH58">
        <f t="shared" si="8"/>
        <v>3.0183000000000001E-2</v>
      </c>
      <c r="AI58">
        <f t="shared" si="9"/>
        <v>3.0687056100000002E-2</v>
      </c>
      <c r="AJ58">
        <f t="shared" si="10"/>
        <v>3.0662506455120003E-2</v>
      </c>
      <c r="AK58">
        <f t="shared" si="11"/>
        <v>3.1015125279353885E-2</v>
      </c>
      <c r="AL58">
        <f t="shared" si="12"/>
        <v>3.0813526965038082E-2</v>
      </c>
      <c r="AM58">
        <f t="shared" si="13"/>
        <v>3.1155557114350002E-2</v>
      </c>
      <c r="AN58">
        <f t="shared" si="14"/>
        <v>3.1258370452827353E-2</v>
      </c>
      <c r="AO58">
        <f t="shared" si="15"/>
        <v>3.1217734571238678E-2</v>
      </c>
      <c r="AP58">
        <f t="shared" si="16"/>
        <v>3.1314509548409517E-2</v>
      </c>
      <c r="AQ58">
        <f t="shared" si="17"/>
        <v>3.1618260291029092E-2</v>
      </c>
      <c r="AR58">
        <f t="shared" si="20"/>
        <v>3.1450683511486638E-2</v>
      </c>
      <c r="AS58">
        <f t="shared" si="19"/>
        <v>0.03</v>
      </c>
      <c r="AT58">
        <f t="shared" si="1"/>
        <v>3.0543000000000001E-2</v>
      </c>
      <c r="AU58">
        <f t="shared" si="21"/>
        <v>3.0555217200000002E-2</v>
      </c>
      <c r="AV58">
        <f t="shared" si="22"/>
        <v>3.0649938373320001E-2</v>
      </c>
      <c r="AW58">
        <f t="shared" si="23"/>
        <v>3.0839967991234583E-2</v>
      </c>
    </row>
    <row r="59" spans="1:49" x14ac:dyDescent="0.45">
      <c r="A59" s="202" t="s">
        <v>58</v>
      </c>
      <c r="B59" s="225" t="str">
        <f t="shared" si="5"/>
        <v>Зефир, пастила, кг</v>
      </c>
      <c r="C59" s="225" t="str">
        <f t="shared" si="6"/>
        <v>Зефир, пастила, кг</v>
      </c>
      <c r="D59" s="226" t="str">
        <f t="shared" si="7"/>
        <v>Зефир, пастила, кг</v>
      </c>
      <c r="E59" s="225">
        <f>INDEX(БИПЦ_НДС!$D:$D,MATCH(Структура!A59,БИПЦ_НДС!$B:$B,0))</f>
        <v>20</v>
      </c>
      <c r="F59" s="225" t="s">
        <v>1870</v>
      </c>
      <c r="G59" s="225">
        <v>1</v>
      </c>
      <c r="H59" s="225">
        <v>1</v>
      </c>
      <c r="I59" s="225">
        <v>0</v>
      </c>
      <c r="J59" s="225">
        <f>INDEX('2026'!$C:$C,MATCH(Структура!B59,'2026'!$B:$B,0))</f>
        <v>0.16400000000000001</v>
      </c>
      <c r="K59" s="225">
        <f>INDEX('2025'!$C:$C,MATCH(Структура!C59,'2025'!$B:$B,0))</f>
        <v>0.14399999999999999</v>
      </c>
      <c r="L59" s="225">
        <v>1</v>
      </c>
      <c r="M59" s="225">
        <v>1</v>
      </c>
      <c r="N59" s="225">
        <f>INDEX(MoM!B:B,MATCH(Структура!A59,MoM!J:J,0))</f>
        <v>1</v>
      </c>
      <c r="P59">
        <f>INDEX('ИПЦ raw'!AA:AA, MATCH(Структура!$D59,'ИПЦ raw'!$A:$A,0))</f>
        <v>100.18</v>
      </c>
      <c r="Q59">
        <f>INDEX('ИПЦ raw'!AB:AB, MATCH(Структура!$D59,'ИПЦ raw'!$A:$A,0))</f>
        <v>101.28</v>
      </c>
      <c r="R59">
        <f>INDEX('ИПЦ raw'!AC:AC, MATCH(Структура!$D59,'ИПЦ raw'!$A:$A,0))</f>
        <v>100.63</v>
      </c>
      <c r="S59">
        <f>INDEX('ИПЦ raw'!AD:AD, MATCH(Структура!$D59,'ИПЦ raw'!$A:$A,0))</f>
        <v>101.37</v>
      </c>
      <c r="T59">
        <f>INDEX('ИПЦ raw'!AE:AE, MATCH(Структура!$D59,'ИПЦ raw'!$A:$A,0))</f>
        <v>100.52</v>
      </c>
      <c r="U59">
        <f>INDEX('ИПЦ raw'!AF:AF, MATCH(Структура!$D59,'ИПЦ raw'!$A:$A,0))</f>
        <v>100.76</v>
      </c>
      <c r="V59">
        <f>INDEX('ИПЦ raw'!AG:AG, MATCH(Структура!$D59,'ИПЦ raw'!$A:$A,0))</f>
        <v>100.74</v>
      </c>
      <c r="W59">
        <f>INDEX('ИПЦ raw'!AH:AH, MATCH(Структура!$D59,'ИПЦ raw'!$A:$A,0))</f>
        <v>99.73</v>
      </c>
      <c r="X59">
        <f>INDEX('ИПЦ raw'!AI:AI, MATCH(Структура!$D59,'ИПЦ raw'!$A:$A,0))</f>
        <v>100.49</v>
      </c>
      <c r="Y59">
        <f>INDEX('ИПЦ raw'!AJ:AJ, MATCH(Структура!$D59,'ИПЦ raw'!$A:$A,0))</f>
        <v>100.65</v>
      </c>
      <c r="Z59">
        <f>INDEX('ИПЦ raw'!AK:AK, MATCH(Структура!$D59,'ИПЦ raw'!$A:$A,0))</f>
        <v>100.29</v>
      </c>
      <c r="AA59">
        <f>INDEX('ИПЦ raw'!AL:AL, MATCH(Структура!$D59,'ИПЦ raw'!$A:$A,0))</f>
        <v>100.18</v>
      </c>
      <c r="AB59">
        <f>INDEX('ИПЦ raw'!AM:AM, MATCH(Структура!$D59,'ИПЦ raw'!$A:$A,0))</f>
        <v>101.18</v>
      </c>
      <c r="AC59">
        <f>INDEX('ИПЦ raw'!AN:AN, MATCH(Структура!$D59,'ИПЦ raw'!$A:$A,0))</f>
        <v>100.54</v>
      </c>
      <c r="AD59">
        <f>INDEX('ИПЦ raw'!AO:AO, MATCH(Структура!$D59,'ИПЦ raw'!$A:$A,0))</f>
        <v>100.85</v>
      </c>
      <c r="AE59">
        <f>INDEX('ИПЦ raw'!AP:AP, MATCH(Структура!$D59,'ИПЦ raw'!$A:$A,0))</f>
        <v>99.97</v>
      </c>
      <c r="AG59">
        <f>INDEX('2025'!$C:$C,MATCH(Структура!C59,'2025'!$B:$B,0))</f>
        <v>0.14399999999999999</v>
      </c>
      <c r="AH59">
        <f t="shared" si="8"/>
        <v>0.1442592</v>
      </c>
      <c r="AI59">
        <f t="shared" si="9"/>
        <v>0.14610571776</v>
      </c>
      <c r="AJ59">
        <f t="shared" si="10"/>
        <v>0.147026183781888</v>
      </c>
      <c r="AK59">
        <f t="shared" si="11"/>
        <v>0.14904044249969986</v>
      </c>
      <c r="AL59">
        <f t="shared" si="12"/>
        <v>0.1498154528006983</v>
      </c>
      <c r="AM59">
        <f t="shared" si="13"/>
        <v>0.15095405024198361</v>
      </c>
      <c r="AN59">
        <f t="shared" si="14"/>
        <v>0.15207111021377429</v>
      </c>
      <c r="AO59">
        <f t="shared" si="15"/>
        <v>0.15166051821619711</v>
      </c>
      <c r="AP59">
        <f t="shared" si="16"/>
        <v>0.15240365475545647</v>
      </c>
      <c r="AQ59">
        <f t="shared" si="17"/>
        <v>0.15339427851136694</v>
      </c>
      <c r="AR59">
        <f t="shared" si="20"/>
        <v>0.15383912191904991</v>
      </c>
      <c r="AS59">
        <f t="shared" si="19"/>
        <v>0.16400000000000001</v>
      </c>
      <c r="AT59">
        <f t="shared" si="1"/>
        <v>0.1659352</v>
      </c>
      <c r="AU59">
        <f t="shared" si="21"/>
        <v>0.16683125008000002</v>
      </c>
      <c r="AV59">
        <f t="shared" si="22"/>
        <v>0.16824931570568002</v>
      </c>
      <c r="AW59">
        <f t="shared" si="23"/>
        <v>0.16819884091096832</v>
      </c>
    </row>
    <row r="60" spans="1:49" x14ac:dyDescent="0.45">
      <c r="A60" s="202" t="s">
        <v>59</v>
      </c>
      <c r="B60" s="225" t="str">
        <f t="shared" si="5"/>
        <v>Карамель, кг</v>
      </c>
      <c r="C60" s="225" t="str">
        <f t="shared" si="6"/>
        <v>Карамель, кг</v>
      </c>
      <c r="D60" s="226" t="str">
        <f t="shared" si="7"/>
        <v>Карамель, кг</v>
      </c>
      <c r="E60" s="225">
        <f>INDEX(БИПЦ_НДС!$D:$D,MATCH(Структура!A60,БИПЦ_НДС!$B:$B,0))</f>
        <v>20</v>
      </c>
      <c r="F60" s="225" t="s">
        <v>1870</v>
      </c>
      <c r="G60" s="225">
        <v>1</v>
      </c>
      <c r="H60" s="225">
        <v>1</v>
      </c>
      <c r="I60" s="225">
        <v>0</v>
      </c>
      <c r="J60" s="225">
        <f>INDEX('2026'!$C:$C,MATCH(Структура!B60,'2026'!$B:$B,0))</f>
        <v>0.188</v>
      </c>
      <c r="K60" s="225">
        <f>INDEX('2025'!$C:$C,MATCH(Структура!C60,'2025'!$B:$B,0))</f>
        <v>0.17499999999999999</v>
      </c>
      <c r="L60" s="225">
        <v>1</v>
      </c>
      <c r="M60" s="225">
        <v>1</v>
      </c>
      <c r="N60" s="225">
        <f>INDEX(MoM!B:B,MATCH(Структура!A60,MoM!J:J,0))</f>
        <v>1</v>
      </c>
      <c r="P60">
        <f>INDEX('ИПЦ raw'!AA:AA, MATCH(Структура!$D60,'ИПЦ raw'!$A:$A,0))</f>
        <v>100.79</v>
      </c>
      <c r="Q60">
        <f>INDEX('ИПЦ raw'!AB:AB, MATCH(Структура!$D60,'ИПЦ raw'!$A:$A,0))</f>
        <v>101.1</v>
      </c>
      <c r="R60">
        <f>INDEX('ИПЦ raw'!AC:AC, MATCH(Структура!$D60,'ИПЦ raw'!$A:$A,0))</f>
        <v>100.43</v>
      </c>
      <c r="S60">
        <f>INDEX('ИПЦ raw'!AD:AD, MATCH(Структура!$D60,'ИПЦ raw'!$A:$A,0))</f>
        <v>100.83</v>
      </c>
      <c r="T60">
        <f>INDEX('ИПЦ raw'!AE:AE, MATCH(Структура!$D60,'ИПЦ raw'!$A:$A,0))</f>
        <v>100.27</v>
      </c>
      <c r="U60">
        <f>INDEX('ИПЦ raw'!AF:AF, MATCH(Структура!$D60,'ИПЦ raw'!$A:$A,0))</f>
        <v>100.57</v>
      </c>
      <c r="V60">
        <f>INDEX('ИПЦ raw'!AG:AG, MATCH(Структура!$D60,'ИПЦ raw'!$A:$A,0))</f>
        <v>100.27</v>
      </c>
      <c r="W60">
        <f>INDEX('ИПЦ raw'!AH:AH, MATCH(Структура!$D60,'ИПЦ raw'!$A:$A,0))</f>
        <v>100.18</v>
      </c>
      <c r="X60">
        <f>INDEX('ИПЦ raw'!AI:AI, MATCH(Структура!$D60,'ИПЦ raw'!$A:$A,0))</f>
        <v>99.99</v>
      </c>
      <c r="Y60">
        <f>INDEX('ИПЦ raw'!AJ:AJ, MATCH(Структура!$D60,'ИПЦ raw'!$A:$A,0))</f>
        <v>100.48</v>
      </c>
      <c r="Z60">
        <f>INDEX('ИПЦ raw'!AK:AK, MATCH(Структура!$D60,'ИПЦ raw'!$A:$A,0))</f>
        <v>99.96</v>
      </c>
      <c r="AA60">
        <f>INDEX('ИПЦ raw'!AL:AL, MATCH(Структура!$D60,'ИПЦ raw'!$A:$A,0))</f>
        <v>100.18</v>
      </c>
      <c r="AB60">
        <f>INDEX('ИПЦ raw'!AM:AM, MATCH(Структура!$D60,'ИПЦ raw'!$A:$A,0))</f>
        <v>100.91</v>
      </c>
      <c r="AC60">
        <f>INDEX('ИПЦ raw'!AN:AN, MATCH(Структура!$D60,'ИПЦ raw'!$A:$A,0))</f>
        <v>100.63</v>
      </c>
      <c r="AD60">
        <f>INDEX('ИПЦ raw'!AO:AO, MATCH(Структура!$D60,'ИПЦ raw'!$A:$A,0))</f>
        <v>100.71</v>
      </c>
      <c r="AE60">
        <f>INDEX('ИПЦ raw'!AP:AP, MATCH(Структура!$D60,'ИПЦ raw'!$A:$A,0))</f>
        <v>100.06</v>
      </c>
      <c r="AG60">
        <f>INDEX('2025'!$C:$C,MATCH(Структура!C60,'2025'!$B:$B,0))</f>
        <v>0.17499999999999999</v>
      </c>
      <c r="AH60">
        <f t="shared" si="8"/>
        <v>0.1763825</v>
      </c>
      <c r="AI60">
        <f t="shared" si="9"/>
        <v>0.17832270749999998</v>
      </c>
      <c r="AJ60">
        <f t="shared" si="10"/>
        <v>0.17908949514225</v>
      </c>
      <c r="AK60">
        <f t="shared" si="11"/>
        <v>0.18057593795193067</v>
      </c>
      <c r="AL60">
        <f t="shared" si="12"/>
        <v>0.18106349298440086</v>
      </c>
      <c r="AM60">
        <f t="shared" si="13"/>
        <v>0.18209555489441193</v>
      </c>
      <c r="AN60">
        <f t="shared" si="14"/>
        <v>0.18258721289262683</v>
      </c>
      <c r="AO60">
        <f t="shared" si="15"/>
        <v>0.18291586987583358</v>
      </c>
      <c r="AP60">
        <f t="shared" si="16"/>
        <v>0.18289757828884601</v>
      </c>
      <c r="AQ60">
        <f t="shared" si="17"/>
        <v>0.18377548666463248</v>
      </c>
      <c r="AR60">
        <f t="shared" si="20"/>
        <v>0.18370197646996661</v>
      </c>
      <c r="AS60">
        <f t="shared" si="19"/>
        <v>0.188</v>
      </c>
      <c r="AT60">
        <f t="shared" si="1"/>
        <v>0.18971080000000001</v>
      </c>
      <c r="AU60">
        <f t="shared" si="21"/>
        <v>0.19090597804000001</v>
      </c>
      <c r="AV60">
        <f t="shared" si="22"/>
        <v>0.19226141048408402</v>
      </c>
      <c r="AW60">
        <f t="shared" si="23"/>
        <v>0.19237676733037445</v>
      </c>
    </row>
    <row r="61" spans="1:49" x14ac:dyDescent="0.45">
      <c r="A61" s="202" t="s">
        <v>60</v>
      </c>
      <c r="B61" s="225" t="str">
        <f t="shared" si="5"/>
        <v>Шоколад, кг</v>
      </c>
      <c r="C61" s="225" t="str">
        <f t="shared" si="6"/>
        <v>Шоколад, кг</v>
      </c>
      <c r="D61" s="226" t="str">
        <f t="shared" si="7"/>
        <v>Шоколад, кг</v>
      </c>
      <c r="E61" s="225">
        <f>INDEX(БИПЦ_НДС!$D:$D,MATCH(Структура!A61,БИПЦ_НДС!$B:$B,0))</f>
        <v>20</v>
      </c>
      <c r="F61" s="225" t="s">
        <v>1870</v>
      </c>
      <c r="G61" s="225">
        <v>1</v>
      </c>
      <c r="H61" s="225">
        <v>1</v>
      </c>
      <c r="I61" s="225">
        <v>0</v>
      </c>
      <c r="J61" s="225">
        <f>INDEX('2026'!$C:$C,MATCH(Структура!B61,'2026'!$B:$B,0))</f>
        <v>0.28699999999999998</v>
      </c>
      <c r="K61" s="225">
        <f>INDEX('2025'!$C:$C,MATCH(Структура!C61,'2025'!$B:$B,0))</f>
        <v>0.27</v>
      </c>
      <c r="L61" s="225">
        <v>1</v>
      </c>
      <c r="M61" s="225">
        <v>1</v>
      </c>
      <c r="N61" s="225">
        <f>INDEX(MoM!B:B,MATCH(Структура!A61,MoM!J:J,0))</f>
        <v>1</v>
      </c>
      <c r="P61">
        <f>INDEX('ИПЦ raw'!AA:AA, MATCH(Структура!$D61,'ИПЦ raw'!$A:$A,0))</f>
        <v>102.46</v>
      </c>
      <c r="Q61">
        <f>INDEX('ИПЦ raw'!AB:AB, MATCH(Структура!$D61,'ИПЦ raw'!$A:$A,0))</f>
        <v>102.93</v>
      </c>
      <c r="R61">
        <f>INDEX('ИПЦ raw'!AC:AC, MATCH(Структура!$D61,'ИПЦ raw'!$A:$A,0))</f>
        <v>102.44</v>
      </c>
      <c r="S61">
        <f>INDEX('ИПЦ raw'!AD:AD, MATCH(Структура!$D61,'ИПЦ raw'!$A:$A,0))</f>
        <v>102.55</v>
      </c>
      <c r="T61">
        <f>INDEX('ИПЦ raw'!AE:AE, MATCH(Структура!$D61,'ИПЦ raw'!$A:$A,0))</f>
        <v>101.03</v>
      </c>
      <c r="U61">
        <f>INDEX('ИПЦ raw'!AF:AF, MATCH(Структура!$D61,'ИПЦ raw'!$A:$A,0))</f>
        <v>102.09</v>
      </c>
      <c r="V61">
        <f>INDEX('ИПЦ raw'!AG:AG, MATCH(Структура!$D61,'ИПЦ raw'!$A:$A,0))</f>
        <v>101.48</v>
      </c>
      <c r="W61">
        <f>INDEX('ИПЦ raw'!AH:AH, MATCH(Структура!$D61,'ИПЦ raw'!$A:$A,0))</f>
        <v>100.5</v>
      </c>
      <c r="X61">
        <f>INDEX('ИПЦ raw'!AI:AI, MATCH(Структура!$D61,'ИПЦ raw'!$A:$A,0))</f>
        <v>99.87</v>
      </c>
      <c r="Y61">
        <f>INDEX('ИПЦ raw'!AJ:AJ, MATCH(Структура!$D61,'ИПЦ raw'!$A:$A,0))</f>
        <v>101.61</v>
      </c>
      <c r="Z61">
        <f>INDEX('ИПЦ raw'!AK:AK, MATCH(Структура!$D61,'ИПЦ raw'!$A:$A,0))</f>
        <v>100.81</v>
      </c>
      <c r="AA61">
        <f>INDEX('ИПЦ raw'!AL:AL, MATCH(Структура!$D61,'ИПЦ raw'!$A:$A,0))</f>
        <v>100.74</v>
      </c>
      <c r="AB61">
        <f>INDEX('ИПЦ raw'!AM:AM, MATCH(Структура!$D61,'ИПЦ raw'!$A:$A,0))</f>
        <v>100.57</v>
      </c>
      <c r="AC61">
        <f>INDEX('ИПЦ raw'!AN:AN, MATCH(Структура!$D61,'ИПЦ raw'!$A:$A,0))</f>
        <v>99.62</v>
      </c>
      <c r="AD61">
        <f>INDEX('ИПЦ raw'!AO:AO, MATCH(Структура!$D61,'ИПЦ raw'!$A:$A,0))</f>
        <v>99.51</v>
      </c>
      <c r="AE61">
        <f>INDEX('ИПЦ raw'!AP:AP, MATCH(Структура!$D61,'ИПЦ raw'!$A:$A,0))</f>
        <v>99.1</v>
      </c>
      <c r="AG61">
        <f>INDEX('2025'!$C:$C,MATCH(Структура!C61,'2025'!$B:$B,0))</f>
        <v>0.27</v>
      </c>
      <c r="AH61">
        <f t="shared" si="8"/>
        <v>0.276642</v>
      </c>
      <c r="AI61">
        <f t="shared" si="9"/>
        <v>0.28474761060000003</v>
      </c>
      <c r="AJ61">
        <f t="shared" si="10"/>
        <v>0.29169545229864002</v>
      </c>
      <c r="AK61">
        <f t="shared" si="11"/>
        <v>0.29913368633225534</v>
      </c>
      <c r="AL61">
        <f t="shared" si="12"/>
        <v>0.30221476330147756</v>
      </c>
      <c r="AM61">
        <f t="shared" si="13"/>
        <v>0.30853105185447843</v>
      </c>
      <c r="AN61">
        <f t="shared" si="14"/>
        <v>0.31309731142192471</v>
      </c>
      <c r="AO61">
        <f t="shared" si="15"/>
        <v>0.31466279797903435</v>
      </c>
      <c r="AP61">
        <f t="shared" si="16"/>
        <v>0.31425373634166159</v>
      </c>
      <c r="AQ61">
        <f t="shared" si="17"/>
        <v>0.31931322149676233</v>
      </c>
      <c r="AR61">
        <f t="shared" si="20"/>
        <v>0.3218996585908861</v>
      </c>
      <c r="AS61">
        <f t="shared" si="19"/>
        <v>0.28699999999999998</v>
      </c>
      <c r="AT61">
        <f t="shared" si="1"/>
        <v>0.28863589999999995</v>
      </c>
      <c r="AU61">
        <f t="shared" si="21"/>
        <v>0.28753908357999997</v>
      </c>
      <c r="AV61">
        <f t="shared" si="22"/>
        <v>0.28613014207045795</v>
      </c>
      <c r="AW61">
        <f t="shared" si="23"/>
        <v>0.28355497079182379</v>
      </c>
    </row>
    <row r="62" spans="1:49" ht="26.25" x14ac:dyDescent="0.45">
      <c r="A62" s="202" t="s">
        <v>61</v>
      </c>
      <c r="B62" s="225" t="str">
        <f t="shared" si="5"/>
        <v>Конфеты мягкие, глазированные шоколадом, кг</v>
      </c>
      <c r="C62" s="225" t="str">
        <f t="shared" si="6"/>
        <v>Конфеты мягкие, глазированные шоколадом, кг</v>
      </c>
      <c r="D62" s="226" t="str">
        <f t="shared" si="7"/>
        <v>Конфеты мягкие, глазированные шоколадом, кг</v>
      </c>
      <c r="E62" s="225">
        <f>INDEX(БИПЦ_НДС!$D:$D,MATCH(Структура!A62,БИПЦ_НДС!$B:$B,0))</f>
        <v>20</v>
      </c>
      <c r="F62" s="225" t="s">
        <v>1870</v>
      </c>
      <c r="G62" s="225">
        <v>1</v>
      </c>
      <c r="H62" s="225">
        <v>1</v>
      </c>
      <c r="I62" s="225">
        <v>0</v>
      </c>
      <c r="J62" s="225">
        <f>INDEX('2026'!$C:$C,MATCH(Структура!B62,'2026'!$B:$B,0))</f>
        <v>0.308</v>
      </c>
      <c r="K62" s="225">
        <f>INDEX('2025'!$C:$C,MATCH(Структура!C62,'2025'!$B:$B,0))</f>
        <v>0.307</v>
      </c>
      <c r="L62" s="225">
        <v>1</v>
      </c>
      <c r="M62" s="225">
        <v>1</v>
      </c>
      <c r="N62" s="225">
        <f>INDEX(MoM!B:B,MATCH(Структура!A62,MoM!J:J,0))</f>
        <v>1</v>
      </c>
      <c r="P62">
        <f>INDEX('ИПЦ raw'!AA:AA, MATCH(Структура!$D62,'ИПЦ raw'!$A:$A,0))</f>
        <v>100.91</v>
      </c>
      <c r="Q62">
        <f>INDEX('ИПЦ raw'!AB:AB, MATCH(Структура!$D62,'ИПЦ raw'!$A:$A,0))</f>
        <v>101.59</v>
      </c>
      <c r="R62">
        <f>INDEX('ИПЦ raw'!AC:AC, MATCH(Структура!$D62,'ИПЦ raw'!$A:$A,0))</f>
        <v>101.5</v>
      </c>
      <c r="S62">
        <f>INDEX('ИПЦ raw'!AD:AD, MATCH(Структура!$D62,'ИПЦ raw'!$A:$A,0))</f>
        <v>100.37</v>
      </c>
      <c r="T62">
        <f>INDEX('ИПЦ raw'!AE:AE, MATCH(Структура!$D62,'ИПЦ raw'!$A:$A,0))</f>
        <v>100.49</v>
      </c>
      <c r="U62">
        <f>INDEX('ИПЦ raw'!AF:AF, MATCH(Структура!$D62,'ИПЦ raw'!$A:$A,0))</f>
        <v>100.82</v>
      </c>
      <c r="V62">
        <f>INDEX('ИПЦ raw'!AG:AG, MATCH(Структура!$D62,'ИПЦ raw'!$A:$A,0))</f>
        <v>100.54</v>
      </c>
      <c r="W62">
        <f>INDEX('ИПЦ raw'!AH:AH, MATCH(Структура!$D62,'ИПЦ raw'!$A:$A,0))</f>
        <v>99.87</v>
      </c>
      <c r="X62">
        <f>INDEX('ИПЦ raw'!AI:AI, MATCH(Структура!$D62,'ИПЦ raw'!$A:$A,0))</f>
        <v>100.28</v>
      </c>
      <c r="Y62">
        <f>INDEX('ИПЦ raw'!AJ:AJ, MATCH(Структура!$D62,'ИПЦ raw'!$A:$A,0))</f>
        <v>100.5</v>
      </c>
      <c r="Z62">
        <f>INDEX('ИПЦ raw'!AK:AK, MATCH(Структура!$D62,'ИПЦ raw'!$A:$A,0))</f>
        <v>100.64</v>
      </c>
      <c r="AA62">
        <f>INDEX('ИПЦ raw'!AL:AL, MATCH(Структура!$D62,'ИПЦ raw'!$A:$A,0))</f>
        <v>100.4</v>
      </c>
      <c r="AB62">
        <f>INDEX('ИПЦ raw'!AM:AM, MATCH(Структура!$D62,'ИПЦ raw'!$A:$A,0))</f>
        <v>101.08</v>
      </c>
      <c r="AC62">
        <f>INDEX('ИПЦ raw'!AN:AN, MATCH(Структура!$D62,'ИПЦ raw'!$A:$A,0))</f>
        <v>100.15</v>
      </c>
      <c r="AD62">
        <f>INDEX('ИПЦ raw'!AO:AO, MATCH(Структура!$D62,'ИПЦ raw'!$A:$A,0))</f>
        <v>100.14</v>
      </c>
      <c r="AE62">
        <f>INDEX('ИПЦ raw'!AP:AP, MATCH(Структура!$D62,'ИПЦ raw'!$A:$A,0))</f>
        <v>100.24</v>
      </c>
      <c r="AG62">
        <f>INDEX('2025'!$C:$C,MATCH(Структура!C62,'2025'!$B:$B,0))</f>
        <v>0.307</v>
      </c>
      <c r="AH62">
        <f t="shared" si="8"/>
        <v>0.30979370000000001</v>
      </c>
      <c r="AI62">
        <f t="shared" si="9"/>
        <v>0.31471941983000001</v>
      </c>
      <c r="AJ62">
        <f t="shared" si="10"/>
        <v>0.31944021112745002</v>
      </c>
      <c r="AK62">
        <f t="shared" si="11"/>
        <v>0.3206221399086216</v>
      </c>
      <c r="AL62">
        <f t="shared" si="12"/>
        <v>0.32219318839417382</v>
      </c>
      <c r="AM62">
        <f t="shared" si="13"/>
        <v>0.32483517253900601</v>
      </c>
      <c r="AN62">
        <f t="shared" si="14"/>
        <v>0.32658928247071661</v>
      </c>
      <c r="AO62">
        <f t="shared" si="15"/>
        <v>0.3261647164035047</v>
      </c>
      <c r="AP62">
        <f t="shared" si="16"/>
        <v>0.32707797760943452</v>
      </c>
      <c r="AQ62">
        <f t="shared" si="17"/>
        <v>0.32871336749748165</v>
      </c>
      <c r="AR62">
        <f t="shared" si="20"/>
        <v>0.33081713304946553</v>
      </c>
      <c r="AS62">
        <f t="shared" si="19"/>
        <v>0.308</v>
      </c>
      <c r="AT62">
        <f t="shared" si="1"/>
        <v>0.3113264</v>
      </c>
      <c r="AU62">
        <f t="shared" si="21"/>
        <v>0.31179338960000003</v>
      </c>
      <c r="AV62">
        <f t="shared" si="22"/>
        <v>0.31222990034544007</v>
      </c>
      <c r="AW62">
        <f t="shared" si="23"/>
        <v>0.31297925210626909</v>
      </c>
    </row>
    <row r="63" spans="1:49" ht="26.25" x14ac:dyDescent="0.45">
      <c r="A63" s="202" t="s">
        <v>62</v>
      </c>
      <c r="B63" s="225" t="str">
        <f t="shared" si="5"/>
        <v>Конфеты шоколадные натуральные и с добавками, кг</v>
      </c>
      <c r="C63" s="225" t="str">
        <f t="shared" si="6"/>
        <v>Конфеты шоколадные натуральные и с добавками, кг</v>
      </c>
      <c r="D63" s="226" t="str">
        <f t="shared" si="7"/>
        <v>Конфеты шоколадные натуральные и с добавками, кг</v>
      </c>
      <c r="E63" s="225">
        <f>INDEX(БИПЦ_НДС!$D:$D,MATCH(Структура!A63,БИПЦ_НДС!$B:$B,0))</f>
        <v>20</v>
      </c>
      <c r="F63" s="225" t="s">
        <v>1870</v>
      </c>
      <c r="G63" s="225">
        <v>1</v>
      </c>
      <c r="H63" s="225">
        <v>1</v>
      </c>
      <c r="I63" s="225">
        <v>0</v>
      </c>
      <c r="J63" s="225">
        <f>INDEX('2026'!$C:$C,MATCH(Структура!B63,'2026'!$B:$B,0))</f>
        <v>0.27700000000000002</v>
      </c>
      <c r="K63" s="225">
        <f>INDEX('2025'!$C:$C,MATCH(Структура!C63,'2025'!$B:$B,0))</f>
        <v>0.27100000000000002</v>
      </c>
      <c r="L63" s="225">
        <v>1</v>
      </c>
      <c r="M63" s="225">
        <v>1</v>
      </c>
      <c r="N63" s="225">
        <f>INDEX(MoM!B:B,MATCH(Структура!A63,MoM!J:J,0))</f>
        <v>1</v>
      </c>
      <c r="P63">
        <f>INDEX('ИПЦ raw'!AA:AA, MATCH(Структура!$D63,'ИПЦ raw'!$A:$A,0))</f>
        <v>101.77</v>
      </c>
      <c r="Q63">
        <f>INDEX('ИПЦ raw'!AB:AB, MATCH(Структура!$D63,'ИПЦ raw'!$A:$A,0))</f>
        <v>101.33</v>
      </c>
      <c r="R63">
        <f>INDEX('ИПЦ raw'!AC:AC, MATCH(Структура!$D63,'ИПЦ raw'!$A:$A,0))</f>
        <v>101.52</v>
      </c>
      <c r="S63">
        <f>INDEX('ИПЦ raw'!AD:AD, MATCH(Структура!$D63,'ИПЦ raw'!$A:$A,0))</f>
        <v>101.13</v>
      </c>
      <c r="T63">
        <f>INDEX('ИПЦ raw'!AE:AE, MATCH(Структура!$D63,'ИПЦ raw'!$A:$A,0))</f>
        <v>100.76</v>
      </c>
      <c r="U63">
        <f>INDEX('ИПЦ raw'!AF:AF, MATCH(Структура!$D63,'ИПЦ raw'!$A:$A,0))</f>
        <v>100.35</v>
      </c>
      <c r="V63">
        <f>INDEX('ИПЦ raw'!AG:AG, MATCH(Структура!$D63,'ИПЦ raw'!$A:$A,0))</f>
        <v>100.13</v>
      </c>
      <c r="W63">
        <f>INDEX('ИПЦ raw'!AH:AH, MATCH(Структура!$D63,'ИПЦ raw'!$A:$A,0))</f>
        <v>100.49</v>
      </c>
      <c r="X63">
        <f>INDEX('ИПЦ raw'!AI:AI, MATCH(Структура!$D63,'ИПЦ raw'!$A:$A,0))</f>
        <v>100.06</v>
      </c>
      <c r="Y63">
        <f>INDEX('ИПЦ raw'!AJ:AJ, MATCH(Структура!$D63,'ИПЦ raw'!$A:$A,0))</f>
        <v>100.93</v>
      </c>
      <c r="Z63">
        <f>INDEX('ИПЦ raw'!AK:AK, MATCH(Структура!$D63,'ИПЦ raw'!$A:$A,0))</f>
        <v>100.35</v>
      </c>
      <c r="AA63">
        <f>INDEX('ИПЦ raw'!AL:AL, MATCH(Структура!$D63,'ИПЦ raw'!$A:$A,0))</f>
        <v>100.32</v>
      </c>
      <c r="AB63">
        <f>INDEX('ИПЦ raw'!AM:AM, MATCH(Структура!$D63,'ИПЦ raw'!$A:$A,0))</f>
        <v>101.23</v>
      </c>
      <c r="AC63">
        <f>INDEX('ИПЦ raw'!AN:AN, MATCH(Структура!$D63,'ИПЦ raw'!$A:$A,0))</f>
        <v>100.18</v>
      </c>
      <c r="AD63">
        <f>INDEX('ИПЦ raw'!AO:AO, MATCH(Структура!$D63,'ИПЦ raw'!$A:$A,0))</f>
        <v>100.08</v>
      </c>
      <c r="AE63">
        <f>INDEX('ИПЦ raw'!AP:AP, MATCH(Структура!$D63,'ИПЦ raw'!$A:$A,0))</f>
        <v>99.3</v>
      </c>
      <c r="AG63">
        <f>INDEX('2025'!$C:$C,MATCH(Структура!C63,'2025'!$B:$B,0))</f>
        <v>0.27100000000000002</v>
      </c>
      <c r="AH63">
        <f t="shared" si="8"/>
        <v>0.27579670000000001</v>
      </c>
      <c r="AI63">
        <f t="shared" si="9"/>
        <v>0.27946479611000002</v>
      </c>
      <c r="AJ63">
        <f t="shared" si="10"/>
        <v>0.283712661010872</v>
      </c>
      <c r="AK63">
        <f t="shared" si="11"/>
        <v>0.28691861408029484</v>
      </c>
      <c r="AL63">
        <f t="shared" si="12"/>
        <v>0.28909919554730512</v>
      </c>
      <c r="AM63">
        <f t="shared" si="13"/>
        <v>0.29011104273172067</v>
      </c>
      <c r="AN63">
        <f t="shared" si="14"/>
        <v>0.29048818708727192</v>
      </c>
      <c r="AO63">
        <f t="shared" si="15"/>
        <v>0.29191157920399952</v>
      </c>
      <c r="AP63">
        <f t="shared" si="16"/>
        <v>0.29208672615152192</v>
      </c>
      <c r="AQ63">
        <f t="shared" si="17"/>
        <v>0.29480313270473113</v>
      </c>
      <c r="AR63">
        <f t="shared" si="20"/>
        <v>0.29583494366919766</v>
      </c>
      <c r="AS63">
        <f t="shared" si="19"/>
        <v>0.27700000000000002</v>
      </c>
      <c r="AT63">
        <f t="shared" si="1"/>
        <v>0.28040710000000002</v>
      </c>
      <c r="AU63">
        <f t="shared" si="21"/>
        <v>0.28091183278000004</v>
      </c>
      <c r="AV63">
        <f t="shared" si="22"/>
        <v>0.28113656224622402</v>
      </c>
      <c r="AW63">
        <f t="shared" si="23"/>
        <v>0.27916860631050044</v>
      </c>
    </row>
    <row r="64" spans="1:49" x14ac:dyDescent="0.45">
      <c r="A64" s="202" t="s">
        <v>63</v>
      </c>
      <c r="B64" s="225" t="str">
        <f t="shared" si="5"/>
        <v>Жевательная резинка, упаковка</v>
      </c>
      <c r="C64" s="225" t="str">
        <f t="shared" si="6"/>
        <v>Жевательная резинка, упаковка</v>
      </c>
      <c r="D64" s="226" t="str">
        <f t="shared" si="7"/>
        <v>Жевательная резинка, упаковка</v>
      </c>
      <c r="E64" s="225">
        <f>INDEX(БИПЦ_НДС!$D:$D,MATCH(Структура!A64,БИПЦ_НДС!$B:$B,0))</f>
        <v>20</v>
      </c>
      <c r="F64" s="225" t="s">
        <v>1870</v>
      </c>
      <c r="G64" s="225">
        <v>1</v>
      </c>
      <c r="H64" s="225">
        <v>1</v>
      </c>
      <c r="I64" s="225">
        <v>0</v>
      </c>
      <c r="J64" s="225">
        <f>INDEX('2026'!$C:$C,MATCH(Структура!B64,'2026'!$B:$B,0))</f>
        <v>2.4E-2</v>
      </c>
      <c r="K64" s="225">
        <f>INDEX('2025'!$C:$C,MATCH(Структура!C64,'2025'!$B:$B,0))</f>
        <v>0.05</v>
      </c>
      <c r="L64" s="225">
        <v>1</v>
      </c>
      <c r="M64" s="225">
        <v>1</v>
      </c>
      <c r="N64" s="225">
        <f>INDEX(MoM!B:B,MATCH(Структура!A64,MoM!J:J,0))</f>
        <v>1</v>
      </c>
      <c r="P64">
        <f>INDEX('ИПЦ raw'!AA:AA, MATCH(Структура!$D64,'ИПЦ raw'!$A:$A,0))</f>
        <v>101.17</v>
      </c>
      <c r="Q64">
        <f>INDEX('ИПЦ raw'!AB:AB, MATCH(Структура!$D64,'ИПЦ raw'!$A:$A,0))</f>
        <v>99.56</v>
      </c>
      <c r="R64">
        <f>INDEX('ИПЦ raw'!AC:AC, MATCH(Структура!$D64,'ИПЦ raw'!$A:$A,0))</f>
        <v>100.69</v>
      </c>
      <c r="S64">
        <f>INDEX('ИПЦ raw'!AD:AD, MATCH(Структура!$D64,'ИПЦ raw'!$A:$A,0))</f>
        <v>99.75</v>
      </c>
      <c r="T64">
        <f>INDEX('ИПЦ raw'!AE:AE, MATCH(Структура!$D64,'ИПЦ raw'!$A:$A,0))</f>
        <v>100.21</v>
      </c>
      <c r="U64">
        <f>INDEX('ИПЦ raw'!AF:AF, MATCH(Структура!$D64,'ИПЦ raw'!$A:$A,0))</f>
        <v>100.5</v>
      </c>
      <c r="V64">
        <f>INDEX('ИПЦ raw'!AG:AG, MATCH(Структура!$D64,'ИПЦ raw'!$A:$A,0))</f>
        <v>99.55</v>
      </c>
      <c r="W64">
        <f>INDEX('ИПЦ raw'!AH:AH, MATCH(Структура!$D64,'ИПЦ raw'!$A:$A,0))</f>
        <v>98.4</v>
      </c>
      <c r="X64">
        <f>INDEX('ИПЦ raw'!AI:AI, MATCH(Структура!$D64,'ИПЦ raw'!$A:$A,0))</f>
        <v>101.99</v>
      </c>
      <c r="Y64">
        <f>INDEX('ИПЦ raw'!AJ:AJ, MATCH(Структура!$D64,'ИПЦ raw'!$A:$A,0))</f>
        <v>101.35</v>
      </c>
      <c r="Z64">
        <f>INDEX('ИПЦ raw'!AK:AK, MATCH(Структура!$D64,'ИПЦ raw'!$A:$A,0))</f>
        <v>100.03</v>
      </c>
      <c r="AA64">
        <f>INDEX('ИПЦ raw'!AL:AL, MATCH(Структура!$D64,'ИПЦ raw'!$A:$A,0))</f>
        <v>99.6</v>
      </c>
      <c r="AB64">
        <f>INDEX('ИПЦ raw'!AM:AM, MATCH(Структура!$D64,'ИПЦ raw'!$A:$A,0))</f>
        <v>101.19</v>
      </c>
      <c r="AC64">
        <f>INDEX('ИПЦ raw'!AN:AN, MATCH(Структура!$D64,'ИПЦ raw'!$A:$A,0))</f>
        <v>100.63</v>
      </c>
      <c r="AD64">
        <f>INDEX('ИПЦ raw'!AO:AO, MATCH(Структура!$D64,'ИПЦ raw'!$A:$A,0))</f>
        <v>98.22</v>
      </c>
      <c r="AE64">
        <f>INDEX('ИПЦ raw'!AP:AP, MATCH(Структура!$D64,'ИПЦ raw'!$A:$A,0))</f>
        <v>100.4</v>
      </c>
      <c r="AG64">
        <f>INDEX('2025'!$C:$C,MATCH(Структура!C64,'2025'!$B:$B,0))</f>
        <v>0.05</v>
      </c>
      <c r="AH64">
        <f t="shared" si="8"/>
        <v>5.0585000000000005E-2</v>
      </c>
      <c r="AI64">
        <f t="shared" si="9"/>
        <v>5.0362426000000002E-2</v>
      </c>
      <c r="AJ64">
        <f t="shared" si="10"/>
        <v>5.0709926739400002E-2</v>
      </c>
      <c r="AK64">
        <f t="shared" si="11"/>
        <v>5.05831519225515E-2</v>
      </c>
      <c r="AL64">
        <f t="shared" si="12"/>
        <v>5.0689376541588851E-2</v>
      </c>
      <c r="AM64">
        <f t="shared" si="13"/>
        <v>5.0942823424296797E-2</v>
      </c>
      <c r="AN64">
        <f t="shared" si="14"/>
        <v>5.0713580718887458E-2</v>
      </c>
      <c r="AO64">
        <f t="shared" si="15"/>
        <v>4.9902163427385259E-2</v>
      </c>
      <c r="AP64">
        <f t="shared" si="16"/>
        <v>5.0895216479590222E-2</v>
      </c>
      <c r="AQ64">
        <f t="shared" si="17"/>
        <v>5.1582301902064691E-2</v>
      </c>
      <c r="AR64">
        <f t="shared" si="20"/>
        <v>5.1597776592635307E-2</v>
      </c>
      <c r="AS64">
        <f t="shared" si="19"/>
        <v>2.4E-2</v>
      </c>
      <c r="AT64">
        <f t="shared" si="1"/>
        <v>2.4285600000000001E-2</v>
      </c>
      <c r="AU64">
        <f t="shared" si="21"/>
        <v>2.4438599280000001E-2</v>
      </c>
      <c r="AV64">
        <f t="shared" si="22"/>
        <v>2.4003592212816002E-2</v>
      </c>
      <c r="AW64">
        <f t="shared" si="23"/>
        <v>2.4099606581667269E-2</v>
      </c>
    </row>
    <row r="65" spans="1:49" x14ac:dyDescent="0.45">
      <c r="A65" s="202" t="s">
        <v>64</v>
      </c>
      <c r="B65" s="225" t="str">
        <f t="shared" si="5"/>
        <v>Печенье, кг</v>
      </c>
      <c r="C65" s="225" t="str">
        <f t="shared" si="6"/>
        <v>Печенье, кг</v>
      </c>
      <c r="D65" s="226" t="str">
        <f t="shared" si="7"/>
        <v>Печенье, кг</v>
      </c>
      <c r="E65" s="225">
        <f>INDEX(БИПЦ_НДС!$D:$D,MATCH(Структура!A65,БИПЦ_НДС!$B:$B,0))</f>
        <v>20</v>
      </c>
      <c r="F65" s="225" t="s">
        <v>1870</v>
      </c>
      <c r="G65" s="225">
        <v>1</v>
      </c>
      <c r="H65" s="225">
        <v>1</v>
      </c>
      <c r="I65" s="225">
        <v>0</v>
      </c>
      <c r="J65" s="225">
        <f>INDEX('2026'!$C:$C,MATCH(Структура!B65,'2026'!$B:$B,0))</f>
        <v>0.56699999999999995</v>
      </c>
      <c r="K65" s="225">
        <f>INDEX('2025'!$C:$C,MATCH(Структура!C65,'2025'!$B:$B,0))</f>
        <v>0.56399999999999995</v>
      </c>
      <c r="L65" s="225">
        <v>1</v>
      </c>
      <c r="M65" s="225">
        <v>1</v>
      </c>
      <c r="N65" s="225">
        <f>INDEX(MoM!B:B,MATCH(Структура!A65,MoM!J:J,0))</f>
        <v>1</v>
      </c>
      <c r="P65">
        <f>INDEX('ИПЦ raw'!AA:AA, MATCH(Структура!$D65,'ИПЦ raw'!$A:$A,0))</f>
        <v>100.89</v>
      </c>
      <c r="Q65">
        <f>INDEX('ИПЦ raw'!AB:AB, MATCH(Структура!$D65,'ИПЦ raw'!$A:$A,0))</f>
        <v>101.03</v>
      </c>
      <c r="R65">
        <f>INDEX('ИПЦ raw'!AC:AC, MATCH(Структура!$D65,'ИПЦ raw'!$A:$A,0))</f>
        <v>100.36</v>
      </c>
      <c r="S65">
        <f>INDEX('ИПЦ raw'!AD:AD, MATCH(Структура!$D65,'ИПЦ raw'!$A:$A,0))</f>
        <v>101.07</v>
      </c>
      <c r="T65">
        <f>INDEX('ИПЦ raw'!AE:AE, MATCH(Структура!$D65,'ИПЦ raw'!$A:$A,0))</f>
        <v>100.23</v>
      </c>
      <c r="U65">
        <f>INDEX('ИПЦ raw'!AF:AF, MATCH(Структура!$D65,'ИПЦ raw'!$A:$A,0))</f>
        <v>100.58</v>
      </c>
      <c r="V65">
        <f>INDEX('ИПЦ raw'!AG:AG, MATCH(Структура!$D65,'ИПЦ raw'!$A:$A,0))</f>
        <v>100.25</v>
      </c>
      <c r="W65">
        <f>INDEX('ИПЦ raw'!AH:AH, MATCH(Структура!$D65,'ИПЦ raw'!$A:$A,0))</f>
        <v>99.96</v>
      </c>
      <c r="X65">
        <f>INDEX('ИПЦ raw'!AI:AI, MATCH(Структура!$D65,'ИПЦ raw'!$A:$A,0))</f>
        <v>100.32</v>
      </c>
      <c r="Y65">
        <f>INDEX('ИПЦ raw'!AJ:AJ, MATCH(Структура!$D65,'ИПЦ raw'!$A:$A,0))</f>
        <v>99.89</v>
      </c>
      <c r="Z65">
        <f>INDEX('ИПЦ raw'!AK:AK, MATCH(Структура!$D65,'ИПЦ raw'!$A:$A,0))</f>
        <v>100.74</v>
      </c>
      <c r="AA65">
        <f>INDEX('ИПЦ raw'!AL:AL, MATCH(Структура!$D65,'ИПЦ raw'!$A:$A,0))</f>
        <v>100.54</v>
      </c>
      <c r="AB65">
        <f>INDEX('ИПЦ raw'!AM:AM, MATCH(Структура!$D65,'ИПЦ raw'!$A:$A,0))</f>
        <v>101.5</v>
      </c>
      <c r="AC65">
        <f>INDEX('ИПЦ raw'!AN:AN, MATCH(Структура!$D65,'ИПЦ raw'!$A:$A,0))</f>
        <v>100.58</v>
      </c>
      <c r="AD65">
        <f>INDEX('ИПЦ raw'!AO:AO, MATCH(Структура!$D65,'ИПЦ raw'!$A:$A,0))</f>
        <v>100.29</v>
      </c>
      <c r="AE65">
        <f>INDEX('ИПЦ raw'!AP:AP, MATCH(Структура!$D65,'ИПЦ raw'!$A:$A,0))</f>
        <v>100.46</v>
      </c>
      <c r="AG65">
        <f>INDEX('2025'!$C:$C,MATCH(Структура!C65,'2025'!$B:$B,0))</f>
        <v>0.56399999999999995</v>
      </c>
      <c r="AH65">
        <f t="shared" si="8"/>
        <v>0.56901959999999996</v>
      </c>
      <c r="AI65">
        <f t="shared" si="9"/>
        <v>0.57488050187999995</v>
      </c>
      <c r="AJ65">
        <f t="shared" si="10"/>
        <v>0.57695007168676793</v>
      </c>
      <c r="AK65">
        <f t="shared" si="11"/>
        <v>0.58312343745381634</v>
      </c>
      <c r="AL65">
        <f t="shared" si="12"/>
        <v>0.58446462135996013</v>
      </c>
      <c r="AM65">
        <f t="shared" si="13"/>
        <v>0.58785451616384787</v>
      </c>
      <c r="AN65">
        <f t="shared" si="14"/>
        <v>0.58932415245425751</v>
      </c>
      <c r="AO65">
        <f t="shared" si="15"/>
        <v>0.58908842279327578</v>
      </c>
      <c r="AP65">
        <f t="shared" si="16"/>
        <v>0.59097350574621421</v>
      </c>
      <c r="AQ65">
        <f t="shared" si="17"/>
        <v>0.59032343488989336</v>
      </c>
      <c r="AR65">
        <f t="shared" si="20"/>
        <v>0.59469182830807854</v>
      </c>
      <c r="AS65">
        <f t="shared" si="19"/>
        <v>0.56699999999999995</v>
      </c>
      <c r="AT65">
        <f t="shared" si="1"/>
        <v>0.57550499999999993</v>
      </c>
      <c r="AU65">
        <f t="shared" si="21"/>
        <v>0.5788429289999999</v>
      </c>
      <c r="AV65">
        <f t="shared" si="22"/>
        <v>0.58052157349409994</v>
      </c>
      <c r="AW65">
        <f t="shared" si="23"/>
        <v>0.58319197273217283</v>
      </c>
    </row>
    <row r="66" spans="1:49" x14ac:dyDescent="0.45">
      <c r="A66" s="202" t="s">
        <v>65</v>
      </c>
      <c r="B66" s="225" t="str">
        <f t="shared" si="5"/>
        <v>Пряники, кг</v>
      </c>
      <c r="C66" s="225" t="str">
        <f t="shared" si="6"/>
        <v>Пряники, кг</v>
      </c>
      <c r="D66" s="226" t="str">
        <f t="shared" si="7"/>
        <v>Пряники, кг</v>
      </c>
      <c r="E66" s="225">
        <f>INDEX(БИПЦ_НДС!$D:$D,MATCH(Структура!A66,БИПЦ_НДС!$B:$B,0))</f>
        <v>20</v>
      </c>
      <c r="F66" s="225" t="s">
        <v>1870</v>
      </c>
      <c r="G66" s="225">
        <v>1</v>
      </c>
      <c r="H66" s="225">
        <v>1</v>
      </c>
      <c r="I66" s="225">
        <v>0</v>
      </c>
      <c r="J66" s="225">
        <f>INDEX('2026'!$C:$C,MATCH(Структура!B66,'2026'!$B:$B,0))</f>
        <v>0.128</v>
      </c>
      <c r="K66" s="225">
        <f>INDEX('2025'!$C:$C,MATCH(Структура!C66,'2025'!$B:$B,0))</f>
        <v>0.125</v>
      </c>
      <c r="L66" s="225">
        <v>1</v>
      </c>
      <c r="M66" s="225">
        <v>1</v>
      </c>
      <c r="N66" s="225">
        <f>INDEX(MoM!B:B,MATCH(Структура!A66,MoM!J:J,0))</f>
        <v>1</v>
      </c>
      <c r="P66">
        <f>INDEX('ИПЦ raw'!AA:AA, MATCH(Структура!$D66,'ИПЦ raw'!$A:$A,0))</f>
        <v>100.73</v>
      </c>
      <c r="Q66">
        <f>INDEX('ИПЦ raw'!AB:AB, MATCH(Структура!$D66,'ИПЦ raw'!$A:$A,0))</f>
        <v>101.46</v>
      </c>
      <c r="R66">
        <f>INDEX('ИПЦ raw'!AC:AC, MATCH(Структура!$D66,'ИПЦ raw'!$A:$A,0))</f>
        <v>101.26</v>
      </c>
      <c r="S66">
        <f>INDEX('ИПЦ raw'!AD:AD, MATCH(Структура!$D66,'ИПЦ raw'!$A:$A,0))</f>
        <v>100.59</v>
      </c>
      <c r="T66">
        <f>INDEX('ИПЦ raw'!AE:AE, MATCH(Структура!$D66,'ИПЦ raw'!$A:$A,0))</f>
        <v>100.63</v>
      </c>
      <c r="U66">
        <f>INDEX('ИПЦ raw'!AF:AF, MATCH(Структура!$D66,'ИПЦ raw'!$A:$A,0))</f>
        <v>100.53</v>
      </c>
      <c r="V66">
        <f>INDEX('ИПЦ raw'!AG:AG, MATCH(Структура!$D66,'ИПЦ raw'!$A:$A,0))</f>
        <v>100.57</v>
      </c>
      <c r="W66">
        <f>INDEX('ИПЦ raw'!AH:AH, MATCH(Структура!$D66,'ИПЦ raw'!$A:$A,0))</f>
        <v>100.26</v>
      </c>
      <c r="X66">
        <f>INDEX('ИПЦ raw'!AI:AI, MATCH(Структура!$D66,'ИПЦ raw'!$A:$A,0))</f>
        <v>100.37</v>
      </c>
      <c r="Y66">
        <f>INDEX('ИПЦ raw'!AJ:AJ, MATCH(Структура!$D66,'ИПЦ raw'!$A:$A,0))</f>
        <v>100.12</v>
      </c>
      <c r="Z66">
        <f>INDEX('ИПЦ raw'!AK:AK, MATCH(Структура!$D66,'ИПЦ raw'!$A:$A,0))</f>
        <v>100.18</v>
      </c>
      <c r="AA66">
        <f>INDEX('ИПЦ raw'!AL:AL, MATCH(Структура!$D66,'ИПЦ raw'!$A:$A,0))</f>
        <v>100.44</v>
      </c>
      <c r="AB66">
        <f>INDEX('ИПЦ raw'!AM:AM, MATCH(Структура!$D66,'ИПЦ raw'!$A:$A,0))</f>
        <v>101.48</v>
      </c>
      <c r="AC66">
        <f>INDEX('ИПЦ raw'!AN:AN, MATCH(Структура!$D66,'ИПЦ raw'!$A:$A,0))</f>
        <v>100.45</v>
      </c>
      <c r="AD66">
        <f>INDEX('ИПЦ raw'!AO:AO, MATCH(Структура!$D66,'ИПЦ raw'!$A:$A,0))</f>
        <v>100.14</v>
      </c>
      <c r="AE66">
        <f>INDEX('ИПЦ raw'!AP:AP, MATCH(Структура!$D66,'ИПЦ raw'!$A:$A,0))</f>
        <v>100.74</v>
      </c>
      <c r="AG66">
        <f>INDEX('2025'!$C:$C,MATCH(Структура!C66,'2025'!$B:$B,0))</f>
        <v>0.125</v>
      </c>
      <c r="AH66">
        <f t="shared" si="8"/>
        <v>0.12591250000000001</v>
      </c>
      <c r="AI66">
        <f t="shared" si="9"/>
        <v>0.1277508225</v>
      </c>
      <c r="AJ66">
        <f t="shared" si="10"/>
        <v>0.12936048286350002</v>
      </c>
      <c r="AK66">
        <f t="shared" si="11"/>
        <v>0.13012370971239468</v>
      </c>
      <c r="AL66">
        <f t="shared" si="12"/>
        <v>0.13094348908358275</v>
      </c>
      <c r="AM66">
        <f t="shared" si="13"/>
        <v>0.13163748957572574</v>
      </c>
      <c r="AN66">
        <f t="shared" si="14"/>
        <v>0.13238782326630738</v>
      </c>
      <c r="AO66">
        <f t="shared" si="15"/>
        <v>0.13273203160679978</v>
      </c>
      <c r="AP66">
        <f t="shared" si="16"/>
        <v>0.13322314012374495</v>
      </c>
      <c r="AQ66">
        <f t="shared" si="17"/>
        <v>0.13338300789189345</v>
      </c>
      <c r="AR66">
        <f t="shared" si="20"/>
        <v>0.13362309730609886</v>
      </c>
      <c r="AS66">
        <f t="shared" si="19"/>
        <v>0.128</v>
      </c>
      <c r="AT66">
        <f t="shared" ref="AT66:AT129" si="24">AS66*AB66/100</f>
        <v>0.12989439999999999</v>
      </c>
      <c r="AU66">
        <f t="shared" ref="AU66:AU129" si="25">AT66*AC66/100</f>
        <v>0.13047892480000001</v>
      </c>
      <c r="AV66">
        <f t="shared" ref="AV66:AV129" si="26">AU66*AD66/100</f>
        <v>0.13066159529472002</v>
      </c>
      <c r="AW66">
        <f t="shared" ref="AW66:AW129" si="27">AV66*AE66/100</f>
        <v>0.13162849109990093</v>
      </c>
    </row>
    <row r="67" spans="1:49" x14ac:dyDescent="0.45">
      <c r="A67" s="202" t="s">
        <v>66</v>
      </c>
      <c r="B67" s="225" t="str">
        <f t="shared" ref="B67:B130" si="28">A67</f>
        <v>Кексы, рулеты, кг</v>
      </c>
      <c r="C67" s="225" t="str">
        <f t="shared" ref="C67:C130" si="29">A67</f>
        <v>Кексы, рулеты, кг</v>
      </c>
      <c r="D67" s="226" t="str">
        <f t="shared" ref="D67:D130" si="30">C67</f>
        <v>Кексы, рулеты, кг</v>
      </c>
      <c r="E67" s="225">
        <f>INDEX(БИПЦ_НДС!$D:$D,MATCH(Структура!A67,БИПЦ_НДС!$B:$B,0))</f>
        <v>20</v>
      </c>
      <c r="F67" s="225" t="s">
        <v>1870</v>
      </c>
      <c r="G67" s="225">
        <v>1</v>
      </c>
      <c r="H67" s="225">
        <v>1</v>
      </c>
      <c r="I67" s="225">
        <v>0</v>
      </c>
      <c r="J67" s="225">
        <f>INDEX('2026'!$C:$C,MATCH(Структура!B67,'2026'!$B:$B,0))</f>
        <v>0.44600000000000001</v>
      </c>
      <c r="K67" s="225">
        <f>INDEX('2025'!$C:$C,MATCH(Структура!C67,'2025'!$B:$B,0))</f>
        <v>0.41899999999999998</v>
      </c>
      <c r="L67" s="225">
        <v>1</v>
      </c>
      <c r="M67" s="225">
        <v>1</v>
      </c>
      <c r="N67" s="225">
        <f>INDEX(MoM!B:B,MATCH(Структура!A67,MoM!J:J,0))</f>
        <v>1</v>
      </c>
      <c r="P67">
        <f>INDEX('ИПЦ raw'!AA:AA, MATCH(Структура!$D67,'ИПЦ raw'!$A:$A,0))</f>
        <v>101.07</v>
      </c>
      <c r="Q67">
        <f>INDEX('ИПЦ raw'!AB:AB, MATCH(Структура!$D67,'ИПЦ raw'!$A:$A,0))</f>
        <v>101.67</v>
      </c>
      <c r="R67">
        <f>INDEX('ИПЦ raw'!AC:AC, MATCH(Структура!$D67,'ИПЦ raw'!$A:$A,0))</f>
        <v>101.26</v>
      </c>
      <c r="S67">
        <f>INDEX('ИПЦ raw'!AD:AD, MATCH(Структура!$D67,'ИПЦ raw'!$A:$A,0))</f>
        <v>100.98</v>
      </c>
      <c r="T67">
        <f>INDEX('ИПЦ raw'!AE:AE, MATCH(Структура!$D67,'ИПЦ raw'!$A:$A,0))</f>
        <v>101.54</v>
      </c>
      <c r="U67">
        <f>INDEX('ИПЦ raw'!AF:AF, MATCH(Структура!$D67,'ИПЦ raw'!$A:$A,0))</f>
        <v>100.97</v>
      </c>
      <c r="V67">
        <f>INDEX('ИПЦ raw'!AG:AG, MATCH(Структура!$D67,'ИПЦ raw'!$A:$A,0))</f>
        <v>100.38</v>
      </c>
      <c r="W67">
        <f>INDEX('ИПЦ raw'!AH:AH, MATCH(Структура!$D67,'ИПЦ raw'!$A:$A,0))</f>
        <v>100.74</v>
      </c>
      <c r="X67">
        <f>INDEX('ИПЦ raw'!AI:AI, MATCH(Структура!$D67,'ИПЦ raw'!$A:$A,0))</f>
        <v>100.3</v>
      </c>
      <c r="Y67">
        <f>INDEX('ИПЦ raw'!AJ:AJ, MATCH(Структура!$D67,'ИПЦ raw'!$A:$A,0))</f>
        <v>100.75</v>
      </c>
      <c r="Z67">
        <f>INDEX('ИПЦ raw'!AK:AK, MATCH(Структура!$D67,'ИПЦ raw'!$A:$A,0))</f>
        <v>100.61</v>
      </c>
      <c r="AA67">
        <f>INDEX('ИПЦ raw'!AL:AL, MATCH(Структура!$D67,'ИПЦ raw'!$A:$A,0))</f>
        <v>100.05</v>
      </c>
      <c r="AB67">
        <f>INDEX('ИПЦ raw'!AM:AM, MATCH(Структура!$D67,'ИПЦ raw'!$A:$A,0))</f>
        <v>100.75</v>
      </c>
      <c r="AC67">
        <f>INDEX('ИПЦ raw'!AN:AN, MATCH(Структура!$D67,'ИПЦ raw'!$A:$A,0))</f>
        <v>100.02</v>
      </c>
      <c r="AD67">
        <f>INDEX('ИПЦ raw'!AO:AO, MATCH(Структура!$D67,'ИПЦ raw'!$A:$A,0))</f>
        <v>100.11</v>
      </c>
      <c r="AE67">
        <f>INDEX('ИПЦ raw'!AP:AP, MATCH(Структура!$D67,'ИПЦ raw'!$A:$A,0))</f>
        <v>99.83</v>
      </c>
      <c r="AG67">
        <f>INDEX('2025'!$C:$C,MATCH(Структура!C67,'2025'!$B:$B,0))</f>
        <v>0.41899999999999998</v>
      </c>
      <c r="AH67">
        <f t="shared" ref="AH67:AH130" si="31">AG67*P67/100</f>
        <v>0.42348329999999995</v>
      </c>
      <c r="AI67">
        <f t="shared" ref="AI67:AI130" si="32">AH67*Q67/100</f>
        <v>0.43055547110999998</v>
      </c>
      <c r="AJ67">
        <f t="shared" ref="AJ67:AJ130" si="33">AI67*R67/100</f>
        <v>0.435980470045986</v>
      </c>
      <c r="AK67">
        <f t="shared" ref="AK67:AK130" si="34">AJ67*S67/100</f>
        <v>0.44025307865243668</v>
      </c>
      <c r="AL67">
        <f t="shared" ref="AL67:AL130" si="35">AK67*T67/100</f>
        <v>0.44703297606368425</v>
      </c>
      <c r="AM67">
        <f t="shared" ref="AM67:AM130" si="36">AL67*U67/100</f>
        <v>0.45136919593150199</v>
      </c>
      <c r="AN67">
        <f t="shared" ref="AN67:AN130" si="37">AM67*V67/100</f>
        <v>0.45308439887604168</v>
      </c>
      <c r="AO67">
        <f t="shared" ref="AO67:AO130" si="38">AN67*W67/100</f>
        <v>0.45643722342772436</v>
      </c>
      <c r="AP67">
        <f t="shared" ref="AP67:AP130" si="39">AO67*X67/100</f>
        <v>0.45780653509800751</v>
      </c>
      <c r="AQ67">
        <f t="shared" ref="AQ67:AQ130" si="40">AP67*Y67/100</f>
        <v>0.46124008411124257</v>
      </c>
      <c r="AR67">
        <f t="shared" si="20"/>
        <v>0.46405364862432114</v>
      </c>
      <c r="AS67">
        <f t="shared" ref="AS67:AS130" si="41">J67</f>
        <v>0.44600000000000001</v>
      </c>
      <c r="AT67">
        <f t="shared" si="24"/>
        <v>0.44934499999999999</v>
      </c>
      <c r="AU67">
        <f t="shared" si="25"/>
        <v>0.44943486899999996</v>
      </c>
      <c r="AV67">
        <f t="shared" si="26"/>
        <v>0.44992924735589995</v>
      </c>
      <c r="AW67">
        <f t="shared" si="27"/>
        <v>0.44916436763539491</v>
      </c>
    </row>
    <row r="68" spans="1:49" x14ac:dyDescent="0.45">
      <c r="A68" s="202" t="s">
        <v>67</v>
      </c>
      <c r="B68" s="225" t="str">
        <f t="shared" si="28"/>
        <v>Торты, кг</v>
      </c>
      <c r="C68" s="225" t="str">
        <f t="shared" si="29"/>
        <v>Торты, кг</v>
      </c>
      <c r="D68" s="226" t="str">
        <f t="shared" si="30"/>
        <v>Торты, кг</v>
      </c>
      <c r="E68" s="225">
        <f>INDEX(БИПЦ_НДС!$D:$D,MATCH(Структура!A68,БИПЦ_НДС!$B:$B,0))</f>
        <v>20</v>
      </c>
      <c r="F68" s="225" t="s">
        <v>1870</v>
      </c>
      <c r="G68" s="225">
        <v>1</v>
      </c>
      <c r="H68" s="225">
        <v>1</v>
      </c>
      <c r="I68" s="225">
        <v>0</v>
      </c>
      <c r="J68" s="225">
        <f>INDEX('2026'!$C:$C,MATCH(Структура!B68,'2026'!$B:$B,0))</f>
        <v>0.30399999999999999</v>
      </c>
      <c r="K68" s="225">
        <f>INDEX('2025'!$C:$C,MATCH(Структура!C68,'2025'!$B:$B,0))</f>
        <v>0.29099999999999998</v>
      </c>
      <c r="L68" s="225">
        <v>1</v>
      </c>
      <c r="M68" s="225">
        <v>1</v>
      </c>
      <c r="N68" s="225">
        <f>INDEX(MoM!B:B,MATCH(Структура!A68,MoM!J:J,0))</f>
        <v>1</v>
      </c>
      <c r="P68">
        <f>INDEX('ИПЦ raw'!AA:AA, MATCH(Структура!$D68,'ИПЦ raw'!$A:$A,0))</f>
        <v>101.35</v>
      </c>
      <c r="Q68">
        <f>INDEX('ИПЦ raw'!AB:AB, MATCH(Структура!$D68,'ИПЦ raw'!$A:$A,0))</f>
        <v>101.42</v>
      </c>
      <c r="R68">
        <f>INDEX('ИПЦ raw'!AC:AC, MATCH(Структура!$D68,'ИПЦ raw'!$A:$A,0))</f>
        <v>101.29</v>
      </c>
      <c r="S68">
        <f>INDEX('ИПЦ raw'!AD:AD, MATCH(Структура!$D68,'ИПЦ raw'!$A:$A,0))</f>
        <v>101.09</v>
      </c>
      <c r="T68">
        <f>INDEX('ИПЦ raw'!AE:AE, MATCH(Структура!$D68,'ИПЦ raw'!$A:$A,0))</f>
        <v>100.51</v>
      </c>
      <c r="U68">
        <f>INDEX('ИПЦ raw'!AF:AF, MATCH(Структура!$D68,'ИПЦ raw'!$A:$A,0))</f>
        <v>100.76</v>
      </c>
      <c r="V68">
        <f>INDEX('ИПЦ raw'!AG:AG, MATCH(Структура!$D68,'ИПЦ raw'!$A:$A,0))</f>
        <v>100.31</v>
      </c>
      <c r="W68">
        <f>INDEX('ИПЦ raw'!AH:AH, MATCH(Структура!$D68,'ИПЦ raw'!$A:$A,0))</f>
        <v>100.55</v>
      </c>
      <c r="X68">
        <f>INDEX('ИПЦ raw'!AI:AI, MATCH(Структура!$D68,'ИПЦ raw'!$A:$A,0))</f>
        <v>100.74</v>
      </c>
      <c r="Y68">
        <f>INDEX('ИПЦ raw'!AJ:AJ, MATCH(Структура!$D68,'ИПЦ raw'!$A:$A,0))</f>
        <v>100.2</v>
      </c>
      <c r="Z68">
        <f>INDEX('ИПЦ raw'!AK:AK, MATCH(Структура!$D68,'ИПЦ raw'!$A:$A,0))</f>
        <v>100.43</v>
      </c>
      <c r="AA68">
        <f>INDEX('ИПЦ raw'!AL:AL, MATCH(Структура!$D68,'ИПЦ raw'!$A:$A,0))</f>
        <v>101.1</v>
      </c>
      <c r="AB68">
        <f>INDEX('ИПЦ raw'!AM:AM, MATCH(Структура!$D68,'ИПЦ raw'!$A:$A,0))</f>
        <v>101.15</v>
      </c>
      <c r="AC68">
        <f>INDEX('ИПЦ raw'!AN:AN, MATCH(Структура!$D68,'ИПЦ raw'!$A:$A,0))</f>
        <v>101.17</v>
      </c>
      <c r="AD68">
        <f>INDEX('ИПЦ raw'!AO:AO, MATCH(Структура!$D68,'ИПЦ raw'!$A:$A,0))</f>
        <v>101.13</v>
      </c>
      <c r="AE68">
        <f>INDEX('ИПЦ raw'!AP:AP, MATCH(Структура!$D68,'ИПЦ raw'!$A:$A,0))</f>
        <v>100.37</v>
      </c>
      <c r="AG68">
        <f>INDEX('2025'!$C:$C,MATCH(Структура!C68,'2025'!$B:$B,0))</f>
        <v>0.29099999999999998</v>
      </c>
      <c r="AH68">
        <f t="shared" si="31"/>
        <v>0.29492849999999998</v>
      </c>
      <c r="AI68">
        <f t="shared" si="32"/>
        <v>0.29911648470000002</v>
      </c>
      <c r="AJ68">
        <f t="shared" si="33"/>
        <v>0.30297508735263007</v>
      </c>
      <c r="AK68">
        <f t="shared" si="34"/>
        <v>0.30627751580477375</v>
      </c>
      <c r="AL68">
        <f t="shared" si="35"/>
        <v>0.3078395311353781</v>
      </c>
      <c r="AM68">
        <f t="shared" si="36"/>
        <v>0.310179111572007</v>
      </c>
      <c r="AN68">
        <f t="shared" si="37"/>
        <v>0.31114066681788022</v>
      </c>
      <c r="AO68">
        <f t="shared" si="38"/>
        <v>0.31285194048537851</v>
      </c>
      <c r="AP68">
        <f t="shared" si="39"/>
        <v>0.31516704484497032</v>
      </c>
      <c r="AQ68">
        <f t="shared" si="40"/>
        <v>0.31579737893466026</v>
      </c>
      <c r="AR68">
        <f t="shared" si="20"/>
        <v>0.31715530766407929</v>
      </c>
      <c r="AS68">
        <f t="shared" si="41"/>
        <v>0.30399999999999999</v>
      </c>
      <c r="AT68">
        <f t="shared" si="24"/>
        <v>0.30749599999999999</v>
      </c>
      <c r="AU68">
        <f t="shared" si="25"/>
        <v>0.31109370320000002</v>
      </c>
      <c r="AV68">
        <f t="shared" si="26"/>
        <v>0.31460906204615996</v>
      </c>
      <c r="AW68">
        <f t="shared" si="27"/>
        <v>0.31577311557573073</v>
      </c>
    </row>
    <row r="69" spans="1:49" x14ac:dyDescent="0.45">
      <c r="A69" s="202" t="s">
        <v>68</v>
      </c>
      <c r="B69" s="225" t="str">
        <f t="shared" si="28"/>
        <v>Варенье, джем, повидло, кг</v>
      </c>
      <c r="C69" s="225" t="str">
        <f t="shared" si="29"/>
        <v>Варенье, джем, повидло, кг</v>
      </c>
      <c r="D69" s="226" t="str">
        <f t="shared" si="30"/>
        <v>Варенье, джем, повидло, кг</v>
      </c>
      <c r="E69" s="225">
        <f>INDEX(БИПЦ_НДС!$D:$D,MATCH(Структура!A69,БИПЦ_НДС!$B:$B,0))</f>
        <v>20</v>
      </c>
      <c r="F69" s="225" t="s">
        <v>1870</v>
      </c>
      <c r="G69" s="225">
        <v>1</v>
      </c>
      <c r="H69" s="225">
        <v>1</v>
      </c>
      <c r="I69" s="225">
        <v>0</v>
      </c>
      <c r="J69" s="225">
        <f>INDEX('2026'!$C:$C,MATCH(Структура!B69,'2026'!$B:$B,0))</f>
        <v>8.3000000000000004E-2</v>
      </c>
      <c r="K69" s="225">
        <f>INDEX('2025'!$C:$C,MATCH(Структура!C69,'2025'!$B:$B,0))</f>
        <v>7.5999999999999998E-2</v>
      </c>
      <c r="L69" s="225">
        <v>1</v>
      </c>
      <c r="M69" s="225">
        <v>1</v>
      </c>
      <c r="N69" s="225">
        <f>INDEX(MoM!B:B,MATCH(Структура!A69,MoM!J:J,0))</f>
        <v>1</v>
      </c>
      <c r="P69">
        <f>INDEX('ИПЦ raw'!AA:AA, MATCH(Структура!$D69,'ИПЦ raw'!$A:$A,0))</f>
        <v>100.34</v>
      </c>
      <c r="Q69">
        <f>INDEX('ИПЦ raw'!AB:AB, MATCH(Структура!$D69,'ИПЦ raw'!$A:$A,0))</f>
        <v>99.4</v>
      </c>
      <c r="R69">
        <f>INDEX('ИПЦ raw'!AC:AC, MATCH(Структура!$D69,'ИПЦ raw'!$A:$A,0))</f>
        <v>101.09</v>
      </c>
      <c r="S69">
        <f>INDEX('ИПЦ raw'!AD:AD, MATCH(Структура!$D69,'ИПЦ raw'!$A:$A,0))</f>
        <v>100.68</v>
      </c>
      <c r="T69">
        <f>INDEX('ИПЦ raw'!AE:AE, MATCH(Структура!$D69,'ИПЦ raw'!$A:$A,0))</f>
        <v>100.56</v>
      </c>
      <c r="U69">
        <f>INDEX('ИПЦ raw'!AF:AF, MATCH(Структура!$D69,'ИПЦ raw'!$A:$A,0))</f>
        <v>99.75</v>
      </c>
      <c r="V69">
        <f>INDEX('ИПЦ raw'!AG:AG, MATCH(Структура!$D69,'ИПЦ raw'!$A:$A,0))</f>
        <v>100.35</v>
      </c>
      <c r="W69">
        <f>INDEX('ИПЦ raw'!AH:AH, MATCH(Структура!$D69,'ИПЦ raw'!$A:$A,0))</f>
        <v>100.14</v>
      </c>
      <c r="X69">
        <f>INDEX('ИПЦ raw'!AI:AI, MATCH(Структура!$D69,'ИПЦ raw'!$A:$A,0))</f>
        <v>99.6</v>
      </c>
      <c r="Y69">
        <f>INDEX('ИПЦ raw'!AJ:AJ, MATCH(Структура!$D69,'ИПЦ raw'!$A:$A,0))</f>
        <v>101.08</v>
      </c>
      <c r="Z69">
        <f>INDEX('ИПЦ raw'!AK:AK, MATCH(Структура!$D69,'ИПЦ raw'!$A:$A,0))</f>
        <v>101.05</v>
      </c>
      <c r="AA69">
        <f>INDEX('ИПЦ raw'!AL:AL, MATCH(Структура!$D69,'ИПЦ raw'!$A:$A,0))</f>
        <v>100.74</v>
      </c>
      <c r="AB69">
        <f>INDEX('ИПЦ raw'!AM:AM, MATCH(Структура!$D69,'ИПЦ raw'!$A:$A,0))</f>
        <v>101.46</v>
      </c>
      <c r="AC69">
        <f>INDEX('ИПЦ raw'!AN:AN, MATCH(Структура!$D69,'ИПЦ raw'!$A:$A,0))</f>
        <v>100.23</v>
      </c>
      <c r="AD69">
        <f>INDEX('ИПЦ raw'!AO:AO, MATCH(Структура!$D69,'ИПЦ raw'!$A:$A,0))</f>
        <v>101.08</v>
      </c>
      <c r="AE69">
        <f>INDEX('ИПЦ raw'!AP:AP, MATCH(Структура!$D69,'ИПЦ raw'!$A:$A,0))</f>
        <v>100.17</v>
      </c>
      <c r="AG69">
        <f>INDEX('2025'!$C:$C,MATCH(Структура!C69,'2025'!$B:$B,0))</f>
        <v>7.5999999999999998E-2</v>
      </c>
      <c r="AH69">
        <f t="shared" si="31"/>
        <v>7.6258400000000004E-2</v>
      </c>
      <c r="AI69">
        <f t="shared" si="32"/>
        <v>7.5800849600000011E-2</v>
      </c>
      <c r="AJ69">
        <f t="shared" si="33"/>
        <v>7.6627078860640005E-2</v>
      </c>
      <c r="AK69">
        <f t="shared" si="34"/>
        <v>7.7148142996892363E-2</v>
      </c>
      <c r="AL69">
        <f t="shared" si="35"/>
        <v>7.7580172597674968E-2</v>
      </c>
      <c r="AM69">
        <f t="shared" si="36"/>
        <v>7.7386222166180782E-2</v>
      </c>
      <c r="AN69">
        <f t="shared" si="37"/>
        <v>7.7657073943762409E-2</v>
      </c>
      <c r="AO69">
        <f t="shared" si="38"/>
        <v>7.7765793847283674E-2</v>
      </c>
      <c r="AP69">
        <f t="shared" si="39"/>
        <v>7.7454730671894539E-2</v>
      </c>
      <c r="AQ69">
        <f t="shared" si="40"/>
        <v>7.8291241763150998E-2</v>
      </c>
      <c r="AR69">
        <f t="shared" si="20"/>
        <v>7.911329980166408E-2</v>
      </c>
      <c r="AS69">
        <f t="shared" si="41"/>
        <v>8.3000000000000004E-2</v>
      </c>
      <c r="AT69">
        <f t="shared" si="24"/>
        <v>8.4211800000000003E-2</v>
      </c>
      <c r="AU69">
        <f t="shared" si="25"/>
        <v>8.4405487139999999E-2</v>
      </c>
      <c r="AV69">
        <f t="shared" si="26"/>
        <v>8.5317066401111988E-2</v>
      </c>
      <c r="AW69">
        <f t="shared" si="27"/>
        <v>8.5462105413993877E-2</v>
      </c>
    </row>
    <row r="70" spans="1:49" x14ac:dyDescent="0.45">
      <c r="A70" s="202" t="s">
        <v>69</v>
      </c>
      <c r="B70" s="225" t="str">
        <f t="shared" si="28"/>
        <v>Мёд пчелиный натуральный, кг</v>
      </c>
      <c r="C70" s="225" t="str">
        <f t="shared" si="29"/>
        <v>Мёд пчелиный натуральный, кг</v>
      </c>
      <c r="D70" s="226" t="str">
        <f t="shared" si="30"/>
        <v>Мёд пчелиный натуральный, кг</v>
      </c>
      <c r="E70" s="225">
        <f>INDEX(БИПЦ_НДС!$D:$D,MATCH(Структура!A70,БИПЦ_НДС!$B:$B,0))</f>
        <v>20</v>
      </c>
      <c r="F70" s="225" t="s">
        <v>1870</v>
      </c>
      <c r="G70" s="225">
        <v>1</v>
      </c>
      <c r="H70" s="225">
        <v>1</v>
      </c>
      <c r="I70" s="225">
        <v>0</v>
      </c>
      <c r="J70" s="225">
        <f>INDEX('2026'!$C:$C,MATCH(Структура!B70,'2026'!$B:$B,0))</f>
        <v>0.115</v>
      </c>
      <c r="K70" s="225">
        <f>INDEX('2025'!$C:$C,MATCH(Структура!C70,'2025'!$B:$B,0))</f>
        <v>0.112</v>
      </c>
      <c r="L70" s="225">
        <v>1</v>
      </c>
      <c r="M70" s="225">
        <v>1</v>
      </c>
      <c r="N70" s="225">
        <f>INDEX(MoM!B:B,MATCH(Структура!A70,MoM!J:J,0))</f>
        <v>1</v>
      </c>
      <c r="P70">
        <f>INDEX('ИПЦ raw'!AA:AA, MATCH(Структура!$D70,'ИПЦ raw'!$A:$A,0))</f>
        <v>100.51</v>
      </c>
      <c r="Q70">
        <f>INDEX('ИПЦ raw'!AB:AB, MATCH(Структура!$D70,'ИПЦ raw'!$A:$A,0))</f>
        <v>100.18</v>
      </c>
      <c r="R70">
        <f>INDEX('ИПЦ raw'!AC:AC, MATCH(Структура!$D70,'ИПЦ raw'!$A:$A,0))</f>
        <v>100.91</v>
      </c>
      <c r="S70">
        <f>INDEX('ИПЦ raw'!AD:AD, MATCH(Структура!$D70,'ИПЦ raw'!$A:$A,0))</f>
        <v>100.35</v>
      </c>
      <c r="T70">
        <f>INDEX('ИПЦ raw'!AE:AE, MATCH(Структура!$D70,'ИПЦ raw'!$A:$A,0))</f>
        <v>100.39</v>
      </c>
      <c r="U70">
        <f>INDEX('ИПЦ raw'!AF:AF, MATCH(Структура!$D70,'ИПЦ raw'!$A:$A,0))</f>
        <v>100.2</v>
      </c>
      <c r="V70">
        <f>INDEX('ИПЦ raw'!AG:AG, MATCH(Структура!$D70,'ИПЦ raw'!$A:$A,0))</f>
        <v>100.94</v>
      </c>
      <c r="W70">
        <f>INDEX('ИПЦ raw'!AH:AH, MATCH(Структура!$D70,'ИПЦ raw'!$A:$A,0))</f>
        <v>100.76</v>
      </c>
      <c r="X70">
        <f>INDEX('ИПЦ raw'!AI:AI, MATCH(Структура!$D70,'ИПЦ raw'!$A:$A,0))</f>
        <v>100.79</v>
      </c>
      <c r="Y70">
        <f>INDEX('ИПЦ raw'!AJ:AJ, MATCH(Структура!$D70,'ИПЦ raw'!$A:$A,0))</f>
        <v>101.07</v>
      </c>
      <c r="Z70">
        <f>INDEX('ИПЦ raw'!AK:AK, MATCH(Структура!$D70,'ИПЦ raw'!$A:$A,0))</f>
        <v>100.64</v>
      </c>
      <c r="AA70">
        <f>INDEX('ИПЦ raw'!AL:AL, MATCH(Структура!$D70,'ИПЦ raw'!$A:$A,0))</f>
        <v>100.75</v>
      </c>
      <c r="AB70">
        <f>INDEX('ИПЦ raw'!AM:AM, MATCH(Структура!$D70,'ИПЦ raw'!$A:$A,0))</f>
        <v>100.79</v>
      </c>
      <c r="AC70">
        <f>INDEX('ИПЦ raw'!AN:AN, MATCH(Структура!$D70,'ИПЦ raw'!$A:$A,0))</f>
        <v>100.81</v>
      </c>
      <c r="AD70">
        <f>INDEX('ИПЦ raw'!AO:AO, MATCH(Структура!$D70,'ИПЦ raw'!$A:$A,0))</f>
        <v>101.04</v>
      </c>
      <c r="AE70">
        <f>INDEX('ИПЦ raw'!AP:AP, MATCH(Структура!$D70,'ИПЦ raw'!$A:$A,0))</f>
        <v>100.97</v>
      </c>
      <c r="AG70">
        <f>INDEX('2025'!$C:$C,MATCH(Структура!C70,'2025'!$B:$B,0))</f>
        <v>0.112</v>
      </c>
      <c r="AH70">
        <f t="shared" si="31"/>
        <v>0.11257120000000001</v>
      </c>
      <c r="AI70">
        <f t="shared" si="32"/>
        <v>0.11277382816000001</v>
      </c>
      <c r="AJ70">
        <f t="shared" si="33"/>
        <v>0.113800069996256</v>
      </c>
      <c r="AK70">
        <f t="shared" si="34"/>
        <v>0.11419837024124289</v>
      </c>
      <c r="AL70">
        <f t="shared" si="35"/>
        <v>0.11464374388518374</v>
      </c>
      <c r="AM70">
        <f t="shared" si="36"/>
        <v>0.11487303137295411</v>
      </c>
      <c r="AN70">
        <f t="shared" si="37"/>
        <v>0.11595283786785987</v>
      </c>
      <c r="AO70">
        <f t="shared" si="38"/>
        <v>0.1168340794356556</v>
      </c>
      <c r="AP70">
        <f t="shared" si="39"/>
        <v>0.11775706866319728</v>
      </c>
      <c r="AQ70">
        <f t="shared" si="40"/>
        <v>0.11901706929789349</v>
      </c>
      <c r="AR70">
        <f t="shared" si="20"/>
        <v>0.11977877854140001</v>
      </c>
      <c r="AS70">
        <f t="shared" si="41"/>
        <v>0.115</v>
      </c>
      <c r="AT70">
        <f t="shared" si="24"/>
        <v>0.11590850000000001</v>
      </c>
      <c r="AU70">
        <f t="shared" si="25"/>
        <v>0.11684735885000003</v>
      </c>
      <c r="AV70">
        <f t="shared" si="26"/>
        <v>0.11806257138204003</v>
      </c>
      <c r="AW70">
        <f t="shared" si="27"/>
        <v>0.11920777832444582</v>
      </c>
    </row>
    <row r="71" spans="1:49" x14ac:dyDescent="0.45">
      <c r="A71" s="202" t="s">
        <v>70</v>
      </c>
      <c r="B71" s="225" t="str">
        <f t="shared" si="28"/>
        <v>Кофе натуральный растворимый, кг</v>
      </c>
      <c r="C71" s="225" t="str">
        <f t="shared" si="29"/>
        <v>Кофе натуральный растворимый, кг</v>
      </c>
      <c r="D71" s="226" t="str">
        <f t="shared" si="30"/>
        <v>Кофе натуральный растворимый, кг</v>
      </c>
      <c r="E71" s="225">
        <f>INDEX(БИПЦ_НДС!$D:$D,MATCH(Структура!A71,БИПЦ_НДС!$B:$B,0))</f>
        <v>20</v>
      </c>
      <c r="F71" s="225" t="s">
        <v>1870</v>
      </c>
      <c r="G71" s="225">
        <v>1</v>
      </c>
      <c r="H71" s="225">
        <v>1</v>
      </c>
      <c r="I71" s="225">
        <v>0</v>
      </c>
      <c r="J71" s="225">
        <f>INDEX('2026'!$C:$C,MATCH(Структура!B71,'2026'!$B:$B,0))</f>
        <v>0.45700000000000002</v>
      </c>
      <c r="K71" s="225">
        <f>INDEX('2025'!$C:$C,MATCH(Структура!C71,'2025'!$B:$B,0))</f>
        <v>0.42499999999999999</v>
      </c>
      <c r="L71" s="225">
        <v>1</v>
      </c>
      <c r="M71" s="225">
        <v>1</v>
      </c>
      <c r="N71" s="225">
        <f>INDEX(MoM!B:B,MATCH(Структура!A71,MoM!J:J,0))</f>
        <v>1</v>
      </c>
      <c r="P71">
        <f>INDEX('ИПЦ raw'!AA:AA, MATCH(Структура!$D71,'ИПЦ raw'!$A:$A,0))</f>
        <v>101.17</v>
      </c>
      <c r="Q71">
        <f>INDEX('ИПЦ raw'!AB:AB, MATCH(Структура!$D71,'ИПЦ raw'!$A:$A,0))</f>
        <v>102.39</v>
      </c>
      <c r="R71">
        <f>INDEX('ИПЦ raw'!AC:AC, MATCH(Структура!$D71,'ИПЦ raw'!$A:$A,0))</f>
        <v>102.86</v>
      </c>
      <c r="S71">
        <f>INDEX('ИПЦ raw'!AD:AD, MATCH(Структура!$D71,'ИПЦ raw'!$A:$A,0))</f>
        <v>102.06</v>
      </c>
      <c r="T71">
        <f>INDEX('ИПЦ raw'!AE:AE, MATCH(Структура!$D71,'ИПЦ raw'!$A:$A,0))</f>
        <v>101.31</v>
      </c>
      <c r="U71">
        <f>INDEX('ИПЦ raw'!AF:AF, MATCH(Структура!$D71,'ИПЦ raw'!$A:$A,0))</f>
        <v>101.34</v>
      </c>
      <c r="V71">
        <f>INDEX('ИПЦ raw'!AG:AG, MATCH(Структура!$D71,'ИПЦ raw'!$A:$A,0))</f>
        <v>101.06</v>
      </c>
      <c r="W71">
        <f>INDEX('ИПЦ raw'!AH:AH, MATCH(Структура!$D71,'ИПЦ raw'!$A:$A,0))</f>
        <v>101.38</v>
      </c>
      <c r="X71">
        <f>INDEX('ИПЦ raw'!AI:AI, MATCH(Структура!$D71,'ИПЦ raw'!$A:$A,0))</f>
        <v>100.33</v>
      </c>
      <c r="Y71">
        <f>INDEX('ИПЦ raw'!AJ:AJ, MATCH(Структура!$D71,'ИПЦ raw'!$A:$A,0))</f>
        <v>101.83</v>
      </c>
      <c r="Z71">
        <f>INDEX('ИПЦ raw'!AK:AK, MATCH(Структура!$D71,'ИПЦ raw'!$A:$A,0))</f>
        <v>101.38</v>
      </c>
      <c r="AA71">
        <f>INDEX('ИПЦ raw'!AL:AL, MATCH(Структура!$D71,'ИПЦ raw'!$A:$A,0))</f>
        <v>100.25</v>
      </c>
      <c r="AB71">
        <f>INDEX('ИПЦ raw'!AM:AM, MATCH(Структура!$D71,'ИПЦ raw'!$A:$A,0))</f>
        <v>101.39</v>
      </c>
      <c r="AC71">
        <f>INDEX('ИПЦ raw'!AN:AN, MATCH(Структура!$D71,'ИПЦ raw'!$A:$A,0))</f>
        <v>99.73</v>
      </c>
      <c r="AD71">
        <f>INDEX('ИПЦ raw'!AO:AO, MATCH(Структура!$D71,'ИПЦ raw'!$A:$A,0))</f>
        <v>99.89</v>
      </c>
      <c r="AE71">
        <f>INDEX('ИПЦ raw'!AP:AP, MATCH(Структура!$D71,'ИПЦ raw'!$A:$A,0))</f>
        <v>99.35</v>
      </c>
      <c r="AG71">
        <f>INDEX('2025'!$C:$C,MATCH(Структура!C71,'2025'!$B:$B,0))</f>
        <v>0.42499999999999999</v>
      </c>
      <c r="AH71">
        <f t="shared" si="31"/>
        <v>0.42997250000000004</v>
      </c>
      <c r="AI71">
        <f t="shared" si="32"/>
        <v>0.44024884275000004</v>
      </c>
      <c r="AJ71">
        <f t="shared" si="33"/>
        <v>0.45283995965265006</v>
      </c>
      <c r="AK71">
        <f t="shared" si="34"/>
        <v>0.46216846282149471</v>
      </c>
      <c r="AL71">
        <f t="shared" si="35"/>
        <v>0.46822286968445631</v>
      </c>
      <c r="AM71">
        <f t="shared" si="36"/>
        <v>0.47449705613822807</v>
      </c>
      <c r="AN71">
        <f t="shared" si="37"/>
        <v>0.47952672493329329</v>
      </c>
      <c r="AO71">
        <f t="shared" si="38"/>
        <v>0.48614419373737272</v>
      </c>
      <c r="AP71">
        <f t="shared" si="39"/>
        <v>0.48774846957670603</v>
      </c>
      <c r="AQ71">
        <f t="shared" si="40"/>
        <v>0.49667426656995972</v>
      </c>
      <c r="AR71">
        <f t="shared" si="20"/>
        <v>0.50352837144862517</v>
      </c>
      <c r="AS71">
        <f t="shared" si="41"/>
        <v>0.45700000000000002</v>
      </c>
      <c r="AT71">
        <f t="shared" si="24"/>
        <v>0.46335230000000005</v>
      </c>
      <c r="AU71">
        <f t="shared" si="25"/>
        <v>0.46210124879000003</v>
      </c>
      <c r="AV71">
        <f t="shared" si="26"/>
        <v>0.46159293741633101</v>
      </c>
      <c r="AW71">
        <f t="shared" si="27"/>
        <v>0.45859258332312486</v>
      </c>
    </row>
    <row r="72" spans="1:49" x14ac:dyDescent="0.45">
      <c r="A72" s="202" t="s">
        <v>71</v>
      </c>
      <c r="B72" s="225" t="str">
        <f t="shared" si="28"/>
        <v>Кофе натуральный в зернах и молотый, кг</v>
      </c>
      <c r="C72" s="225" t="str">
        <f t="shared" si="29"/>
        <v>Кофе натуральный в зернах и молотый, кг</v>
      </c>
      <c r="D72" s="226" t="str">
        <f t="shared" si="30"/>
        <v>Кофе натуральный в зернах и молотый, кг</v>
      </c>
      <c r="E72" s="225">
        <f>INDEX(БИПЦ_НДС!$D:$D,MATCH(Структура!A72,БИПЦ_НДС!$B:$B,0))</f>
        <v>20</v>
      </c>
      <c r="F72" s="225" t="s">
        <v>1870</v>
      </c>
      <c r="G72" s="225">
        <v>1</v>
      </c>
      <c r="H72" s="225">
        <v>1</v>
      </c>
      <c r="I72" s="225">
        <v>0</v>
      </c>
      <c r="J72" s="225">
        <f>INDEX('2026'!$C:$C,MATCH(Структура!B72,'2026'!$B:$B,0))</f>
        <v>0.26900000000000002</v>
      </c>
      <c r="K72" s="225">
        <f>INDEX('2025'!$C:$C,MATCH(Структура!C72,'2025'!$B:$B,0))</f>
        <v>0.22900000000000001</v>
      </c>
      <c r="L72" s="225">
        <v>1</v>
      </c>
      <c r="M72" s="225">
        <v>1</v>
      </c>
      <c r="N72" s="225">
        <f>INDEX(MoM!B:B,MATCH(Структура!A72,MoM!J:J,0))</f>
        <v>1</v>
      </c>
      <c r="P72">
        <f>INDEX('ИПЦ raw'!AA:AA, MATCH(Структура!$D72,'ИПЦ raw'!$A:$A,0))</f>
        <v>101.59</v>
      </c>
      <c r="Q72">
        <f>INDEX('ИПЦ raw'!AB:AB, MATCH(Структура!$D72,'ИПЦ raw'!$A:$A,0))</f>
        <v>102.36</v>
      </c>
      <c r="R72">
        <f>INDEX('ИПЦ raw'!AC:AC, MATCH(Структура!$D72,'ИПЦ raw'!$A:$A,0))</f>
        <v>103.55</v>
      </c>
      <c r="S72">
        <f>INDEX('ИПЦ raw'!AD:AD, MATCH(Структура!$D72,'ИПЦ raw'!$A:$A,0))</f>
        <v>102.72</v>
      </c>
      <c r="T72">
        <f>INDEX('ИПЦ raw'!AE:AE, MATCH(Структура!$D72,'ИПЦ raw'!$A:$A,0))</f>
        <v>101.97</v>
      </c>
      <c r="U72">
        <f>INDEX('ИПЦ raw'!AF:AF, MATCH(Структура!$D72,'ИПЦ raw'!$A:$A,0))</f>
        <v>102.08</v>
      </c>
      <c r="V72">
        <f>INDEX('ИПЦ raw'!AG:AG, MATCH(Структура!$D72,'ИПЦ raw'!$A:$A,0))</f>
        <v>101.96</v>
      </c>
      <c r="W72">
        <f>INDEX('ИПЦ raw'!AH:AH, MATCH(Структура!$D72,'ИПЦ raw'!$A:$A,0))</f>
        <v>102.25</v>
      </c>
      <c r="X72">
        <f>INDEX('ИПЦ raw'!AI:AI, MATCH(Структура!$D72,'ИПЦ raw'!$A:$A,0))</f>
        <v>101.12</v>
      </c>
      <c r="Y72">
        <f>INDEX('ИПЦ raw'!AJ:AJ, MATCH(Структура!$D72,'ИПЦ raw'!$A:$A,0))</f>
        <v>101.64</v>
      </c>
      <c r="Z72">
        <f>INDEX('ИПЦ raw'!AK:AK, MATCH(Структура!$D72,'ИПЦ raw'!$A:$A,0))</f>
        <v>101.39</v>
      </c>
      <c r="AA72">
        <f>INDEX('ИПЦ raw'!AL:AL, MATCH(Структура!$D72,'ИПЦ raw'!$A:$A,0))</f>
        <v>100.56</v>
      </c>
      <c r="AB72">
        <f>INDEX('ИПЦ raw'!AM:AM, MATCH(Структура!$D72,'ИПЦ raw'!$A:$A,0))</f>
        <v>100.51</v>
      </c>
      <c r="AC72">
        <f>INDEX('ИПЦ raw'!AN:AN, MATCH(Структура!$D72,'ИПЦ raw'!$A:$A,0))</f>
        <v>99.37</v>
      </c>
      <c r="AD72">
        <f>INDEX('ИПЦ raw'!AO:AO, MATCH(Структура!$D72,'ИПЦ raw'!$A:$A,0))</f>
        <v>99.52</v>
      </c>
      <c r="AE72">
        <f>INDEX('ИПЦ raw'!AP:AP, MATCH(Структура!$D72,'ИПЦ raw'!$A:$A,0))</f>
        <v>99.81</v>
      </c>
      <c r="AG72">
        <f>INDEX('2025'!$C:$C,MATCH(Структура!C72,'2025'!$B:$B,0))</f>
        <v>0.22900000000000001</v>
      </c>
      <c r="AH72">
        <f t="shared" si="31"/>
        <v>0.23264110000000002</v>
      </c>
      <c r="AI72">
        <f t="shared" si="32"/>
        <v>0.23813142996000003</v>
      </c>
      <c r="AJ72">
        <f t="shared" si="33"/>
        <v>0.24658509572358003</v>
      </c>
      <c r="AK72">
        <f t="shared" si="34"/>
        <v>0.2532922103272614</v>
      </c>
      <c r="AL72">
        <f t="shared" si="35"/>
        <v>0.25828206687070848</v>
      </c>
      <c r="AM72">
        <f t="shared" si="36"/>
        <v>0.26365433386161924</v>
      </c>
      <c r="AN72">
        <f t="shared" si="37"/>
        <v>0.26882195880530696</v>
      </c>
      <c r="AO72">
        <f t="shared" si="38"/>
        <v>0.27487045287842637</v>
      </c>
      <c r="AP72">
        <f t="shared" si="39"/>
        <v>0.27794900195066474</v>
      </c>
      <c r="AQ72">
        <f t="shared" si="40"/>
        <v>0.28250736558265566</v>
      </c>
      <c r="AR72">
        <f t="shared" si="20"/>
        <v>0.28643421796425456</v>
      </c>
      <c r="AS72">
        <f t="shared" si="41"/>
        <v>0.26900000000000002</v>
      </c>
      <c r="AT72">
        <f t="shared" si="24"/>
        <v>0.2703719</v>
      </c>
      <c r="AU72">
        <f t="shared" si="25"/>
        <v>0.26866855703000003</v>
      </c>
      <c r="AV72">
        <f t="shared" si="26"/>
        <v>0.26737894795625605</v>
      </c>
      <c r="AW72">
        <f t="shared" si="27"/>
        <v>0.26687092795513917</v>
      </c>
    </row>
    <row r="73" spans="1:49" x14ac:dyDescent="0.45">
      <c r="A73" s="202" t="s">
        <v>72</v>
      </c>
      <c r="B73" s="225" t="str">
        <f t="shared" si="28"/>
        <v>Чай черный байховый, кг</v>
      </c>
      <c r="C73" s="225" t="str">
        <f t="shared" si="29"/>
        <v>Чай черный байховый, кг</v>
      </c>
      <c r="D73" s="226" t="str">
        <f t="shared" si="30"/>
        <v>Чай черный байховый, кг</v>
      </c>
      <c r="E73" s="225">
        <f>INDEX(БИПЦ_НДС!$D:$D,MATCH(Структура!A73,БИПЦ_НДС!$B:$B,0))</f>
        <v>20</v>
      </c>
      <c r="F73" s="225" t="s">
        <v>1870</v>
      </c>
      <c r="G73" s="225">
        <v>1</v>
      </c>
      <c r="H73" s="225">
        <v>1</v>
      </c>
      <c r="I73" s="225">
        <v>0</v>
      </c>
      <c r="J73" s="225">
        <f>INDEX('2026'!$C:$C,MATCH(Структура!B73,'2026'!$B:$B,0))</f>
        <v>0.17699999999999999</v>
      </c>
      <c r="K73" s="225">
        <f>INDEX('2025'!$C:$C,MATCH(Структура!C73,'2025'!$B:$B,0))</f>
        <v>0.191</v>
      </c>
      <c r="L73" s="225">
        <v>1</v>
      </c>
      <c r="M73" s="225">
        <v>1</v>
      </c>
      <c r="N73" s="225">
        <f>INDEX(MoM!B:B,MATCH(Структура!A73,MoM!J:J,0))</f>
        <v>1</v>
      </c>
      <c r="P73">
        <f>INDEX('ИПЦ raw'!AA:AA, MATCH(Структура!$D73,'ИПЦ raw'!$A:$A,0))</f>
        <v>100.95</v>
      </c>
      <c r="Q73">
        <f>INDEX('ИПЦ raw'!AB:AB, MATCH(Структура!$D73,'ИПЦ raw'!$A:$A,0))</f>
        <v>101.47</v>
      </c>
      <c r="R73">
        <f>INDEX('ИПЦ raw'!AC:AC, MATCH(Структура!$D73,'ИПЦ raw'!$A:$A,0))</f>
        <v>101.4</v>
      </c>
      <c r="S73">
        <f>INDEX('ИПЦ raw'!AD:AD, MATCH(Структура!$D73,'ИПЦ raw'!$A:$A,0))</f>
        <v>101.32</v>
      </c>
      <c r="T73">
        <f>INDEX('ИПЦ raw'!AE:AE, MATCH(Структура!$D73,'ИПЦ raw'!$A:$A,0))</f>
        <v>99.93</v>
      </c>
      <c r="U73">
        <f>INDEX('ИПЦ raw'!AF:AF, MATCH(Структура!$D73,'ИПЦ raw'!$A:$A,0))</f>
        <v>100.25</v>
      </c>
      <c r="V73">
        <f>INDEX('ИПЦ raw'!AG:AG, MATCH(Структура!$D73,'ИПЦ raw'!$A:$A,0))</f>
        <v>99.82</v>
      </c>
      <c r="W73">
        <f>INDEX('ИПЦ raw'!AH:AH, MATCH(Структура!$D73,'ИПЦ raw'!$A:$A,0))</f>
        <v>99.61</v>
      </c>
      <c r="X73">
        <f>INDEX('ИПЦ raw'!AI:AI, MATCH(Структура!$D73,'ИПЦ raw'!$A:$A,0))</f>
        <v>100.09</v>
      </c>
      <c r="Y73">
        <f>INDEX('ИПЦ raw'!AJ:AJ, MATCH(Структура!$D73,'ИПЦ raw'!$A:$A,0))</f>
        <v>99.94</v>
      </c>
      <c r="Z73">
        <f>INDEX('ИПЦ raw'!AK:AK, MATCH(Структура!$D73,'ИПЦ raw'!$A:$A,0))</f>
        <v>100.65</v>
      </c>
      <c r="AA73">
        <f>INDEX('ИПЦ raw'!AL:AL, MATCH(Структура!$D73,'ИПЦ raw'!$A:$A,0))</f>
        <v>99.85</v>
      </c>
      <c r="AB73">
        <f>INDEX('ИПЦ raw'!AM:AM, MATCH(Структура!$D73,'ИПЦ raw'!$A:$A,0))</f>
        <v>100.4</v>
      </c>
      <c r="AC73">
        <f>INDEX('ИПЦ raw'!AN:AN, MATCH(Структура!$D73,'ИПЦ raw'!$A:$A,0))</f>
        <v>99.96</v>
      </c>
      <c r="AD73">
        <f>INDEX('ИПЦ raw'!AO:AO, MATCH(Структура!$D73,'ИПЦ raw'!$A:$A,0))</f>
        <v>99.38</v>
      </c>
      <c r="AE73">
        <f>INDEX('ИПЦ raw'!AP:AP, MATCH(Структура!$D73,'ИПЦ raw'!$A:$A,0))</f>
        <v>100.48</v>
      </c>
      <c r="AG73">
        <f>INDEX('2025'!$C:$C,MATCH(Структура!C73,'2025'!$B:$B,0))</f>
        <v>0.191</v>
      </c>
      <c r="AH73">
        <f t="shared" si="31"/>
        <v>0.1928145</v>
      </c>
      <c r="AI73">
        <f t="shared" si="32"/>
        <v>0.19564887315000001</v>
      </c>
      <c r="AJ73">
        <f t="shared" si="33"/>
        <v>0.19838795737410003</v>
      </c>
      <c r="AK73">
        <f t="shared" si="34"/>
        <v>0.20100667841143813</v>
      </c>
      <c r="AL73">
        <f t="shared" si="35"/>
        <v>0.20086597373655013</v>
      </c>
      <c r="AM73">
        <f t="shared" si="36"/>
        <v>0.20136813867089148</v>
      </c>
      <c r="AN73">
        <f t="shared" si="37"/>
        <v>0.20100567602128386</v>
      </c>
      <c r="AO73">
        <f t="shared" si="38"/>
        <v>0.20022175388480087</v>
      </c>
      <c r="AP73">
        <f t="shared" si="39"/>
        <v>0.2004019534632972</v>
      </c>
      <c r="AQ73">
        <f t="shared" si="40"/>
        <v>0.20028171229121919</v>
      </c>
      <c r="AR73">
        <f t="shared" si="20"/>
        <v>0.20158354342111212</v>
      </c>
      <c r="AS73">
        <f t="shared" si="41"/>
        <v>0.17699999999999999</v>
      </c>
      <c r="AT73">
        <f t="shared" si="24"/>
        <v>0.177708</v>
      </c>
      <c r="AU73">
        <f t="shared" si="25"/>
        <v>0.17763691680000002</v>
      </c>
      <c r="AV73">
        <f t="shared" si="26"/>
        <v>0.17653556791584002</v>
      </c>
      <c r="AW73">
        <f t="shared" si="27"/>
        <v>0.17738293864183607</v>
      </c>
    </row>
    <row r="74" spans="1:49" ht="26.25" x14ac:dyDescent="0.45">
      <c r="A74" s="202" t="s">
        <v>73</v>
      </c>
      <c r="B74" s="225" t="str">
        <f t="shared" si="28"/>
        <v>Чай черный байховый пакетированный, 25 пакетиков</v>
      </c>
      <c r="C74" s="225" t="str">
        <f t="shared" si="29"/>
        <v>Чай черный байховый пакетированный, 25 пакетиков</v>
      </c>
      <c r="D74" s="226" t="str">
        <f t="shared" si="30"/>
        <v>Чай черный байховый пакетированный, 25 пакетиков</v>
      </c>
      <c r="E74" s="225">
        <f>INDEX(БИПЦ_НДС!$D:$D,MATCH(Структура!A74,БИПЦ_НДС!$B:$B,0))</f>
        <v>20</v>
      </c>
      <c r="F74" s="225" t="s">
        <v>1870</v>
      </c>
      <c r="G74" s="225">
        <v>1</v>
      </c>
      <c r="H74" s="225">
        <v>1</v>
      </c>
      <c r="I74" s="225">
        <v>0</v>
      </c>
      <c r="J74" s="225">
        <f>INDEX('2026'!$C:$C,MATCH(Структура!B74,'2026'!$B:$B,0))</f>
        <v>0.121</v>
      </c>
      <c r="K74" s="225">
        <f>INDEX('2025'!$C:$C,MATCH(Структура!C74,'2025'!$B:$B,0))</f>
        <v>0.13500000000000001</v>
      </c>
      <c r="L74" s="225">
        <v>1</v>
      </c>
      <c r="M74" s="225">
        <v>1</v>
      </c>
      <c r="N74" s="225">
        <f>INDEX(MoM!B:B,MATCH(Структура!A74,MoM!J:J,0))</f>
        <v>1</v>
      </c>
      <c r="P74">
        <f>INDEX('ИПЦ raw'!AA:AA, MATCH(Структура!$D74,'ИПЦ raw'!$A:$A,0))</f>
        <v>100.06</v>
      </c>
      <c r="Q74">
        <f>INDEX('ИПЦ raw'!AB:AB, MATCH(Структура!$D74,'ИПЦ raw'!$A:$A,0))</f>
        <v>100.47</v>
      </c>
      <c r="R74">
        <f>INDEX('ИПЦ raw'!AC:AC, MATCH(Структура!$D74,'ИПЦ raw'!$A:$A,0))</f>
        <v>100.44</v>
      </c>
      <c r="S74">
        <f>INDEX('ИПЦ raw'!AD:AD, MATCH(Структура!$D74,'ИПЦ raw'!$A:$A,0))</f>
        <v>100.32</v>
      </c>
      <c r="T74">
        <f>INDEX('ИПЦ raw'!AE:AE, MATCH(Структура!$D74,'ИПЦ raw'!$A:$A,0))</f>
        <v>99.43</v>
      </c>
      <c r="U74">
        <f>INDEX('ИПЦ raw'!AF:AF, MATCH(Структура!$D74,'ИПЦ raw'!$A:$A,0))</f>
        <v>99.5</v>
      </c>
      <c r="V74">
        <f>INDEX('ИПЦ raw'!AG:AG, MATCH(Структура!$D74,'ИПЦ raw'!$A:$A,0))</f>
        <v>99.64</v>
      </c>
      <c r="W74">
        <f>INDEX('ИПЦ raw'!AH:AH, MATCH(Структура!$D74,'ИПЦ raw'!$A:$A,0))</f>
        <v>100.05</v>
      </c>
      <c r="X74">
        <f>INDEX('ИПЦ raw'!AI:AI, MATCH(Структура!$D74,'ИПЦ raw'!$A:$A,0))</f>
        <v>99.47</v>
      </c>
      <c r="Y74">
        <f>INDEX('ИПЦ raw'!AJ:AJ, MATCH(Структура!$D74,'ИПЦ raw'!$A:$A,0))</f>
        <v>99.81</v>
      </c>
      <c r="Z74">
        <f>INDEX('ИПЦ raw'!AK:AK, MATCH(Структура!$D74,'ИПЦ raw'!$A:$A,0))</f>
        <v>100.31</v>
      </c>
      <c r="AA74">
        <f>INDEX('ИПЦ raw'!AL:AL, MATCH(Структура!$D74,'ИПЦ raw'!$A:$A,0))</f>
        <v>100.37</v>
      </c>
      <c r="AB74">
        <f>INDEX('ИПЦ raw'!AM:AM, MATCH(Структура!$D74,'ИПЦ raw'!$A:$A,0))</f>
        <v>100.5</v>
      </c>
      <c r="AC74">
        <f>INDEX('ИПЦ raw'!AN:AN, MATCH(Структура!$D74,'ИПЦ raw'!$A:$A,0))</f>
        <v>99.8</v>
      </c>
      <c r="AD74">
        <f>INDEX('ИПЦ raw'!AO:AO, MATCH(Структура!$D74,'ИПЦ raw'!$A:$A,0))</f>
        <v>99.23</v>
      </c>
      <c r="AE74">
        <f>INDEX('ИПЦ raw'!AP:AP, MATCH(Структура!$D74,'ИПЦ raw'!$A:$A,0))</f>
        <v>99.92</v>
      </c>
      <c r="AG74">
        <f>INDEX('2025'!$C:$C,MATCH(Структура!C74,'2025'!$B:$B,0))</f>
        <v>0.13500000000000001</v>
      </c>
      <c r="AH74">
        <f t="shared" si="31"/>
        <v>0.13508100000000001</v>
      </c>
      <c r="AI74">
        <f t="shared" si="32"/>
        <v>0.13571588070000001</v>
      </c>
      <c r="AJ74">
        <f t="shared" si="33"/>
        <v>0.13631303057508001</v>
      </c>
      <c r="AK74">
        <f t="shared" si="34"/>
        <v>0.13674923227292027</v>
      </c>
      <c r="AL74">
        <f t="shared" si="35"/>
        <v>0.13596976164896463</v>
      </c>
      <c r="AM74">
        <f t="shared" si="36"/>
        <v>0.13528991284071978</v>
      </c>
      <c r="AN74">
        <f t="shared" si="37"/>
        <v>0.13480286915449319</v>
      </c>
      <c r="AO74">
        <f t="shared" si="38"/>
        <v>0.13487027058907042</v>
      </c>
      <c r="AP74">
        <f t="shared" si="39"/>
        <v>0.13415545815494834</v>
      </c>
      <c r="AQ74">
        <f t="shared" si="40"/>
        <v>0.13390056278445395</v>
      </c>
      <c r="AR74">
        <f t="shared" si="20"/>
        <v>0.13431565452908575</v>
      </c>
      <c r="AS74">
        <f t="shared" si="41"/>
        <v>0.121</v>
      </c>
      <c r="AT74">
        <f t="shared" si="24"/>
        <v>0.12160499999999999</v>
      </c>
      <c r="AU74">
        <f t="shared" si="25"/>
        <v>0.12136178999999998</v>
      </c>
      <c r="AV74">
        <f t="shared" si="26"/>
        <v>0.12042730421699999</v>
      </c>
      <c r="AW74">
        <f t="shared" si="27"/>
        <v>0.12033096237362638</v>
      </c>
    </row>
    <row r="75" spans="1:49" x14ac:dyDescent="0.45">
      <c r="A75" s="202" t="s">
        <v>74</v>
      </c>
      <c r="B75" s="225" t="str">
        <f t="shared" si="28"/>
        <v>Чай зеленый, кг</v>
      </c>
      <c r="C75" s="225" t="str">
        <f t="shared" si="29"/>
        <v>Чай зеленый, кг</v>
      </c>
      <c r="D75" s="226" t="str">
        <f t="shared" si="30"/>
        <v>Чай зеленый, кг</v>
      </c>
      <c r="E75" s="225">
        <f>INDEX(БИПЦ_НДС!$D:$D,MATCH(Структура!A75,БИПЦ_НДС!$B:$B,0))</f>
        <v>20</v>
      </c>
      <c r="F75" s="225" t="s">
        <v>1870</v>
      </c>
      <c r="G75" s="225">
        <v>1</v>
      </c>
      <c r="H75" s="225">
        <v>1</v>
      </c>
      <c r="I75" s="225">
        <v>0</v>
      </c>
      <c r="J75" s="225">
        <f>INDEX('2026'!$C:$C,MATCH(Структура!B75,'2026'!$B:$B,0))</f>
        <v>9.9000000000000005E-2</v>
      </c>
      <c r="K75" s="225">
        <f>INDEX('2025'!$C:$C,MATCH(Структура!C75,'2025'!$B:$B,0))</f>
        <v>0.113</v>
      </c>
      <c r="L75" s="225">
        <v>1</v>
      </c>
      <c r="M75" s="225">
        <v>1</v>
      </c>
      <c r="N75" s="225">
        <f>INDEX(MoM!B:B,MATCH(Структура!A75,MoM!J:J,0))</f>
        <v>1</v>
      </c>
      <c r="P75">
        <f>INDEX('ИПЦ raw'!AA:AA, MATCH(Структура!$D75,'ИПЦ raw'!$A:$A,0))</f>
        <v>99.96</v>
      </c>
      <c r="Q75">
        <f>INDEX('ИПЦ raw'!AB:AB, MATCH(Структура!$D75,'ИПЦ raw'!$A:$A,0))</f>
        <v>101.32</v>
      </c>
      <c r="R75">
        <f>INDEX('ИПЦ raw'!AC:AC, MATCH(Структура!$D75,'ИПЦ raw'!$A:$A,0))</f>
        <v>100.86</v>
      </c>
      <c r="S75">
        <f>INDEX('ИПЦ raw'!AD:AD, MATCH(Структура!$D75,'ИПЦ raw'!$A:$A,0))</f>
        <v>101.25</v>
      </c>
      <c r="T75">
        <f>INDEX('ИПЦ raw'!AE:AE, MATCH(Структура!$D75,'ИПЦ raw'!$A:$A,0))</f>
        <v>100.31</v>
      </c>
      <c r="U75">
        <f>INDEX('ИПЦ raw'!AF:AF, MATCH(Структура!$D75,'ИПЦ raw'!$A:$A,0))</f>
        <v>100.08</v>
      </c>
      <c r="V75">
        <f>INDEX('ИПЦ raw'!AG:AG, MATCH(Структура!$D75,'ИПЦ raw'!$A:$A,0))</f>
        <v>100.12</v>
      </c>
      <c r="W75">
        <f>INDEX('ИПЦ raw'!AH:AH, MATCH(Структура!$D75,'ИПЦ raw'!$A:$A,0))</f>
        <v>99.76</v>
      </c>
      <c r="X75">
        <f>INDEX('ИПЦ raw'!AI:AI, MATCH(Структура!$D75,'ИПЦ raw'!$A:$A,0))</f>
        <v>99.83</v>
      </c>
      <c r="Y75">
        <f>INDEX('ИПЦ raw'!AJ:AJ, MATCH(Структура!$D75,'ИПЦ raw'!$A:$A,0))</f>
        <v>100.79</v>
      </c>
      <c r="Z75">
        <f>INDEX('ИПЦ raw'!AK:AK, MATCH(Структура!$D75,'ИПЦ raw'!$A:$A,0))</f>
        <v>99.8</v>
      </c>
      <c r="AA75">
        <f>INDEX('ИПЦ raw'!AL:AL, MATCH(Структура!$D75,'ИПЦ raw'!$A:$A,0))</f>
        <v>99.81</v>
      </c>
      <c r="AB75">
        <f>INDEX('ИПЦ raw'!AM:AM, MATCH(Структура!$D75,'ИПЦ raw'!$A:$A,0))</f>
        <v>100.18</v>
      </c>
      <c r="AC75">
        <f>INDEX('ИПЦ raw'!AN:AN, MATCH(Структура!$D75,'ИПЦ raw'!$A:$A,0))</f>
        <v>100.16</v>
      </c>
      <c r="AD75">
        <f>INDEX('ИПЦ raw'!AO:AO, MATCH(Структура!$D75,'ИПЦ raw'!$A:$A,0))</f>
        <v>99.44</v>
      </c>
      <c r="AE75">
        <f>INDEX('ИПЦ raw'!AP:AP, MATCH(Структура!$D75,'ИПЦ raw'!$A:$A,0))</f>
        <v>100.59</v>
      </c>
      <c r="AG75">
        <f>INDEX('2025'!$C:$C,MATCH(Структура!C75,'2025'!$B:$B,0))</f>
        <v>0.113</v>
      </c>
      <c r="AH75">
        <f t="shared" si="31"/>
        <v>0.11295479999999999</v>
      </c>
      <c r="AI75">
        <f t="shared" si="32"/>
        <v>0.11444580335999997</v>
      </c>
      <c r="AJ75">
        <f t="shared" si="33"/>
        <v>0.11543003726889597</v>
      </c>
      <c r="AK75">
        <f t="shared" si="34"/>
        <v>0.11687291273475717</v>
      </c>
      <c r="AL75">
        <f t="shared" si="35"/>
        <v>0.11723521876423491</v>
      </c>
      <c r="AM75">
        <f t="shared" si="36"/>
        <v>0.11732900693924631</v>
      </c>
      <c r="AN75">
        <f t="shared" si="37"/>
        <v>0.1174698017475734</v>
      </c>
      <c r="AO75">
        <f t="shared" si="38"/>
        <v>0.11718787422337923</v>
      </c>
      <c r="AP75">
        <f t="shared" si="39"/>
        <v>0.11698865483719949</v>
      </c>
      <c r="AQ75">
        <f t="shared" si="40"/>
        <v>0.11791286521041337</v>
      </c>
      <c r="AR75">
        <f t="shared" si="20"/>
        <v>0.11767703947999256</v>
      </c>
      <c r="AS75">
        <f t="shared" si="41"/>
        <v>9.9000000000000005E-2</v>
      </c>
      <c r="AT75">
        <f t="shared" si="24"/>
        <v>9.9178200000000008E-2</v>
      </c>
      <c r="AU75">
        <f t="shared" si="25"/>
        <v>9.9336885119999996E-2</v>
      </c>
      <c r="AV75">
        <f t="shared" si="26"/>
        <v>9.8780598563327993E-2</v>
      </c>
      <c r="AW75">
        <f t="shared" si="27"/>
        <v>9.9363404094851629E-2</v>
      </c>
    </row>
    <row r="76" spans="1:49" x14ac:dyDescent="0.45">
      <c r="A76" s="202" t="s">
        <v>75</v>
      </c>
      <c r="B76" s="225" t="str">
        <f t="shared" si="28"/>
        <v>Какао, кг</v>
      </c>
      <c r="C76" s="225" t="str">
        <f t="shared" si="29"/>
        <v>Какао, кг</v>
      </c>
      <c r="D76" s="226" t="str">
        <f t="shared" si="30"/>
        <v>Какао, кг</v>
      </c>
      <c r="E76" s="225">
        <f>INDEX(БИПЦ_НДС!$D:$D,MATCH(Структура!A76,БИПЦ_НДС!$B:$B,0))</f>
        <v>20</v>
      </c>
      <c r="F76" s="225" t="s">
        <v>1870</v>
      </c>
      <c r="G76" s="225">
        <v>1</v>
      </c>
      <c r="H76" s="225">
        <v>1</v>
      </c>
      <c r="I76" s="225">
        <v>0</v>
      </c>
      <c r="J76" s="225">
        <f>INDEX('2026'!$C:$C,MATCH(Структура!B76,'2026'!$B:$B,0))</f>
        <v>2.4E-2</v>
      </c>
      <c r="K76" s="225">
        <f>INDEX('2025'!$C:$C,MATCH(Структура!C76,'2025'!$B:$B,0))</f>
        <v>2.7E-2</v>
      </c>
      <c r="L76" s="225">
        <v>1</v>
      </c>
      <c r="M76" s="225">
        <v>1</v>
      </c>
      <c r="N76" s="225">
        <f>INDEX(MoM!B:B,MATCH(Структура!A76,MoM!J:J,0))</f>
        <v>1</v>
      </c>
      <c r="P76">
        <f>INDEX('ИПЦ raw'!AA:AA, MATCH(Структура!$D76,'ИПЦ raw'!$A:$A,0))</f>
        <v>100.8</v>
      </c>
      <c r="Q76">
        <f>INDEX('ИПЦ raw'!AB:AB, MATCH(Структура!$D76,'ИПЦ raw'!$A:$A,0))</f>
        <v>102.17</v>
      </c>
      <c r="R76">
        <f>INDEX('ИПЦ raw'!AC:AC, MATCH(Структура!$D76,'ИПЦ raw'!$A:$A,0))</f>
        <v>102.33</v>
      </c>
      <c r="S76">
        <f>INDEX('ИПЦ raw'!AD:AD, MATCH(Структура!$D76,'ИПЦ raw'!$A:$A,0))</f>
        <v>100.9</v>
      </c>
      <c r="T76">
        <f>INDEX('ИПЦ raw'!AE:AE, MATCH(Структура!$D76,'ИПЦ raw'!$A:$A,0))</f>
        <v>100.31</v>
      </c>
      <c r="U76">
        <f>INDEX('ИПЦ raw'!AF:AF, MATCH(Структура!$D76,'ИПЦ raw'!$A:$A,0))</f>
        <v>100.5</v>
      </c>
      <c r="V76">
        <f>INDEX('ИПЦ raw'!AG:AG, MATCH(Структура!$D76,'ИПЦ raw'!$A:$A,0))</f>
        <v>101.16</v>
      </c>
      <c r="W76">
        <f>INDEX('ИПЦ raw'!AH:AH, MATCH(Структура!$D76,'ИПЦ raw'!$A:$A,0))</f>
        <v>99.87</v>
      </c>
      <c r="X76">
        <f>INDEX('ИПЦ raw'!AI:AI, MATCH(Структура!$D76,'ИПЦ raw'!$A:$A,0))</f>
        <v>99.34</v>
      </c>
      <c r="Y76">
        <f>INDEX('ИПЦ raw'!AJ:AJ, MATCH(Структура!$D76,'ИПЦ raw'!$A:$A,0))</f>
        <v>99.59</v>
      </c>
      <c r="Z76">
        <f>INDEX('ИПЦ raw'!AK:AK, MATCH(Структура!$D76,'ИПЦ raw'!$A:$A,0))</f>
        <v>100.52</v>
      </c>
      <c r="AA76">
        <f>INDEX('ИПЦ raw'!AL:AL, MATCH(Структура!$D76,'ИПЦ raw'!$A:$A,0))</f>
        <v>100.17</v>
      </c>
      <c r="AB76">
        <f>INDEX('ИПЦ raw'!AM:AM, MATCH(Структура!$D76,'ИПЦ raw'!$A:$A,0))</f>
        <v>101.19</v>
      </c>
      <c r="AC76">
        <f>INDEX('ИПЦ raw'!AN:AN, MATCH(Структура!$D76,'ИПЦ raw'!$A:$A,0))</f>
        <v>100.21</v>
      </c>
      <c r="AD76">
        <f>INDEX('ИПЦ raw'!AO:AO, MATCH(Структура!$D76,'ИПЦ raw'!$A:$A,0))</f>
        <v>99.97</v>
      </c>
      <c r="AE76">
        <f>INDEX('ИПЦ raw'!AP:AP, MATCH(Структура!$D76,'ИПЦ raw'!$A:$A,0))</f>
        <v>100.55</v>
      </c>
      <c r="AG76">
        <f>INDEX('2025'!$C:$C,MATCH(Структура!C76,'2025'!$B:$B,0))</f>
        <v>2.7E-2</v>
      </c>
      <c r="AH76">
        <f t="shared" si="31"/>
        <v>2.7216000000000001E-2</v>
      </c>
      <c r="AI76">
        <f t="shared" si="32"/>
        <v>2.78065872E-2</v>
      </c>
      <c r="AJ76">
        <f t="shared" si="33"/>
        <v>2.845448068176E-2</v>
      </c>
      <c r="AK76">
        <f t="shared" si="34"/>
        <v>2.8710571007895841E-2</v>
      </c>
      <c r="AL76">
        <f t="shared" si="35"/>
        <v>2.879957377802032E-2</v>
      </c>
      <c r="AM76">
        <f t="shared" si="36"/>
        <v>2.8943571646910419E-2</v>
      </c>
      <c r="AN76">
        <f t="shared" si="37"/>
        <v>2.927931707801458E-2</v>
      </c>
      <c r="AO76">
        <f t="shared" si="38"/>
        <v>2.9241253965813164E-2</v>
      </c>
      <c r="AP76">
        <f t="shared" si="39"/>
        <v>2.9048261689638796E-2</v>
      </c>
      <c r="AQ76">
        <f t="shared" si="40"/>
        <v>2.8929163816711276E-2</v>
      </c>
      <c r="AR76">
        <f t="shared" si="20"/>
        <v>2.9079595468558175E-2</v>
      </c>
      <c r="AS76">
        <f t="shared" si="41"/>
        <v>2.4E-2</v>
      </c>
      <c r="AT76">
        <f t="shared" si="24"/>
        <v>2.4285600000000001E-2</v>
      </c>
      <c r="AU76">
        <f t="shared" si="25"/>
        <v>2.4336599760000001E-2</v>
      </c>
      <c r="AV76">
        <f t="shared" si="26"/>
        <v>2.4329298780071999E-2</v>
      </c>
      <c r="AW76">
        <f t="shared" si="27"/>
        <v>2.4463109923362394E-2</v>
      </c>
    </row>
    <row r="77" spans="1:49" x14ac:dyDescent="0.45">
      <c r="A77" s="202" t="s">
        <v>76</v>
      </c>
      <c r="B77" s="225" t="str">
        <f t="shared" si="28"/>
        <v>Майонез, кг</v>
      </c>
      <c r="C77" s="225" t="str">
        <f t="shared" si="29"/>
        <v>Майонез, кг</v>
      </c>
      <c r="D77" s="226" t="str">
        <f t="shared" si="30"/>
        <v>Майонез, кг</v>
      </c>
      <c r="E77" s="225">
        <f>INDEX(БИПЦ_НДС!$D:$D,MATCH(Структура!A77,БИПЦ_НДС!$B:$B,0))</f>
        <v>20</v>
      </c>
      <c r="F77" s="225" t="s">
        <v>1870</v>
      </c>
      <c r="G77" s="225">
        <v>1</v>
      </c>
      <c r="H77" s="225">
        <v>1</v>
      </c>
      <c r="I77" s="225">
        <v>0</v>
      </c>
      <c r="J77" s="225">
        <f>INDEX('2026'!$C:$C,MATCH(Структура!B77,'2026'!$B:$B,0))</f>
        <v>0.25</v>
      </c>
      <c r="K77" s="225">
        <f>INDEX('2025'!$C:$C,MATCH(Структура!C77,'2025'!$B:$B,0))</f>
        <v>0.27200000000000002</v>
      </c>
      <c r="L77" s="225">
        <v>1</v>
      </c>
      <c r="M77" s="225">
        <v>1</v>
      </c>
      <c r="N77" s="225">
        <f>INDEX(MoM!B:B,MATCH(Структура!A77,MoM!J:J,0))</f>
        <v>1</v>
      </c>
      <c r="P77">
        <f>INDEX('ИПЦ raw'!AA:AA, MATCH(Структура!$D77,'ИПЦ raw'!$A:$A,0))</f>
        <v>100.82</v>
      </c>
      <c r="Q77">
        <f>INDEX('ИПЦ raw'!AB:AB, MATCH(Структура!$D77,'ИПЦ raw'!$A:$A,0))</f>
        <v>101.49</v>
      </c>
      <c r="R77">
        <f>INDEX('ИПЦ raw'!AC:AC, MATCH(Структура!$D77,'ИПЦ raw'!$A:$A,0))</f>
        <v>100.65</v>
      </c>
      <c r="S77">
        <f>INDEX('ИПЦ raw'!AD:AD, MATCH(Структура!$D77,'ИПЦ raw'!$A:$A,0))</f>
        <v>100.87</v>
      </c>
      <c r="T77">
        <f>INDEX('ИПЦ raw'!AE:AE, MATCH(Структура!$D77,'ИПЦ raw'!$A:$A,0))</f>
        <v>100.31</v>
      </c>
      <c r="U77">
        <f>INDEX('ИПЦ raw'!AF:AF, MATCH(Структура!$D77,'ИПЦ raw'!$A:$A,0))</f>
        <v>100.12</v>
      </c>
      <c r="V77">
        <f>INDEX('ИПЦ raw'!AG:AG, MATCH(Структура!$D77,'ИПЦ raw'!$A:$A,0))</f>
        <v>100.41</v>
      </c>
      <c r="W77">
        <f>INDEX('ИПЦ raw'!AH:AH, MATCH(Структура!$D77,'ИПЦ raw'!$A:$A,0))</f>
        <v>100.54</v>
      </c>
      <c r="X77">
        <f>INDEX('ИПЦ raw'!AI:AI, MATCH(Структура!$D77,'ИПЦ raw'!$A:$A,0))</f>
        <v>99.97</v>
      </c>
      <c r="Y77">
        <f>INDEX('ИПЦ raw'!AJ:AJ, MATCH(Структура!$D77,'ИПЦ raw'!$A:$A,0))</f>
        <v>100.92</v>
      </c>
      <c r="Z77">
        <f>INDEX('ИПЦ raw'!AK:AK, MATCH(Структура!$D77,'ИПЦ raw'!$A:$A,0))</f>
        <v>100.42</v>
      </c>
      <c r="AA77">
        <f>INDEX('ИПЦ raw'!AL:AL, MATCH(Структура!$D77,'ИПЦ raw'!$A:$A,0))</f>
        <v>100.18</v>
      </c>
      <c r="AB77">
        <f>INDEX('ИПЦ raw'!AM:AM, MATCH(Структура!$D77,'ИПЦ raw'!$A:$A,0))</f>
        <v>101.41</v>
      </c>
      <c r="AC77">
        <f>INDEX('ИПЦ raw'!AN:AN, MATCH(Структура!$D77,'ИПЦ raw'!$A:$A,0))</f>
        <v>99.53</v>
      </c>
      <c r="AD77">
        <f>INDEX('ИПЦ raw'!AO:AO, MATCH(Структура!$D77,'ИПЦ raw'!$A:$A,0))</f>
        <v>100</v>
      </c>
      <c r="AE77">
        <f>INDEX('ИПЦ raw'!AP:AP, MATCH(Структура!$D77,'ИПЦ raw'!$A:$A,0))</f>
        <v>100.56</v>
      </c>
      <c r="AG77">
        <f>INDEX('2025'!$C:$C,MATCH(Структура!C77,'2025'!$B:$B,0))</f>
        <v>0.27200000000000002</v>
      </c>
      <c r="AH77">
        <f t="shared" si="31"/>
        <v>0.27423039999999999</v>
      </c>
      <c r="AI77">
        <f t="shared" si="32"/>
        <v>0.27831643295999997</v>
      </c>
      <c r="AJ77">
        <f t="shared" si="33"/>
        <v>0.28012548977424001</v>
      </c>
      <c r="AK77">
        <f t="shared" si="34"/>
        <v>0.28256258153527591</v>
      </c>
      <c r="AL77">
        <f t="shared" si="35"/>
        <v>0.28343852553803528</v>
      </c>
      <c r="AM77">
        <f t="shared" si="36"/>
        <v>0.28377865176868095</v>
      </c>
      <c r="AN77">
        <f t="shared" si="37"/>
        <v>0.28494214424093256</v>
      </c>
      <c r="AO77">
        <f t="shared" si="38"/>
        <v>0.28648083181983358</v>
      </c>
      <c r="AP77">
        <f t="shared" si="39"/>
        <v>0.28639488757028764</v>
      </c>
      <c r="AQ77">
        <f t="shared" si="40"/>
        <v>0.28902972053593429</v>
      </c>
      <c r="AR77">
        <f t="shared" si="20"/>
        <v>0.29024364536218522</v>
      </c>
      <c r="AS77">
        <f t="shared" si="41"/>
        <v>0.25</v>
      </c>
      <c r="AT77">
        <f t="shared" si="24"/>
        <v>0.253525</v>
      </c>
      <c r="AU77">
        <f t="shared" si="25"/>
        <v>0.25233343250000001</v>
      </c>
      <c r="AV77">
        <f t="shared" si="26"/>
        <v>0.25233343250000001</v>
      </c>
      <c r="AW77">
        <f t="shared" si="27"/>
        <v>0.25374649972200003</v>
      </c>
    </row>
    <row r="78" spans="1:49" x14ac:dyDescent="0.45">
      <c r="A78" s="202" t="s">
        <v>77</v>
      </c>
      <c r="B78" s="225" t="str">
        <f t="shared" si="28"/>
        <v>Кетчуп, кг</v>
      </c>
      <c r="C78" s="225" t="str">
        <f t="shared" si="29"/>
        <v>Кетчуп, кг</v>
      </c>
      <c r="D78" s="226" t="str">
        <f t="shared" si="30"/>
        <v>Кетчуп, кг</v>
      </c>
      <c r="E78" s="225">
        <f>INDEX(БИПЦ_НДС!$D:$D,MATCH(Структура!A78,БИПЦ_НДС!$B:$B,0))</f>
        <v>20</v>
      </c>
      <c r="F78" s="225" t="s">
        <v>1870</v>
      </c>
      <c r="G78" s="225">
        <v>1</v>
      </c>
      <c r="H78" s="225">
        <v>1</v>
      </c>
      <c r="I78" s="225">
        <v>0</v>
      </c>
      <c r="J78" s="225">
        <f>INDEX('2026'!$C:$C,MATCH(Структура!B78,'2026'!$B:$B,0))</f>
        <v>0.17499999999999999</v>
      </c>
      <c r="K78" s="225">
        <f>INDEX('2025'!$C:$C,MATCH(Структура!C78,'2025'!$B:$B,0))</f>
        <v>0.17199999999999999</v>
      </c>
      <c r="L78" s="225">
        <v>1</v>
      </c>
      <c r="M78" s="225">
        <v>1</v>
      </c>
      <c r="N78" s="225">
        <f>INDEX(MoM!B:B,MATCH(Структура!A78,MoM!J:J,0))</f>
        <v>1</v>
      </c>
      <c r="P78">
        <f>INDEX('ИПЦ raw'!AA:AA, MATCH(Структура!$D78,'ИПЦ raw'!$A:$A,0))</f>
        <v>99.92</v>
      </c>
      <c r="Q78">
        <f>INDEX('ИПЦ raw'!AB:AB, MATCH(Структура!$D78,'ИПЦ raw'!$A:$A,0))</f>
        <v>100.27</v>
      </c>
      <c r="R78">
        <f>INDEX('ИПЦ raw'!AC:AC, MATCH(Структура!$D78,'ИПЦ raw'!$A:$A,0))</f>
        <v>100.7</v>
      </c>
      <c r="S78">
        <f>INDEX('ИПЦ raw'!AD:AD, MATCH(Структура!$D78,'ИПЦ raw'!$A:$A,0))</f>
        <v>100.11</v>
      </c>
      <c r="T78">
        <f>INDEX('ИПЦ raw'!AE:AE, MATCH(Структура!$D78,'ИПЦ raw'!$A:$A,0))</f>
        <v>100.44</v>
      </c>
      <c r="U78">
        <f>INDEX('ИПЦ raw'!AF:AF, MATCH(Структура!$D78,'ИПЦ raw'!$A:$A,0))</f>
        <v>100.12</v>
      </c>
      <c r="V78">
        <f>INDEX('ИПЦ raw'!AG:AG, MATCH(Структура!$D78,'ИПЦ raw'!$A:$A,0))</f>
        <v>100.11</v>
      </c>
      <c r="W78">
        <f>INDEX('ИПЦ raw'!AH:AH, MATCH(Структура!$D78,'ИПЦ raw'!$A:$A,0))</f>
        <v>100</v>
      </c>
      <c r="X78">
        <f>INDEX('ИПЦ raw'!AI:AI, MATCH(Структура!$D78,'ИПЦ raw'!$A:$A,0))</f>
        <v>99.8</v>
      </c>
      <c r="Y78">
        <f>INDEX('ИПЦ raw'!AJ:AJ, MATCH(Структура!$D78,'ИПЦ raw'!$A:$A,0))</f>
        <v>100.2</v>
      </c>
      <c r="Z78">
        <f>INDEX('ИПЦ raw'!AK:AK, MATCH(Структура!$D78,'ИПЦ raw'!$A:$A,0))</f>
        <v>99.82</v>
      </c>
      <c r="AA78">
        <f>INDEX('ИПЦ raw'!AL:AL, MATCH(Структура!$D78,'ИПЦ raw'!$A:$A,0))</f>
        <v>100.63</v>
      </c>
      <c r="AB78">
        <f>INDEX('ИПЦ raw'!AM:AM, MATCH(Структура!$D78,'ИПЦ raw'!$A:$A,0))</f>
        <v>100.93</v>
      </c>
      <c r="AC78">
        <f>INDEX('ИПЦ raw'!AN:AN, MATCH(Структура!$D78,'ИПЦ raw'!$A:$A,0))</f>
        <v>99.87</v>
      </c>
      <c r="AD78">
        <f>INDEX('ИПЦ raw'!AO:AO, MATCH(Структура!$D78,'ИПЦ raw'!$A:$A,0))</f>
        <v>100.67</v>
      </c>
      <c r="AE78">
        <f>INDEX('ИПЦ raw'!AP:AP, MATCH(Структура!$D78,'ИПЦ raw'!$A:$A,0))</f>
        <v>100.5</v>
      </c>
      <c r="AG78">
        <f>INDEX('2025'!$C:$C,MATCH(Структура!C78,'2025'!$B:$B,0))</f>
        <v>0.17199999999999999</v>
      </c>
      <c r="AH78">
        <f t="shared" si="31"/>
        <v>0.17186239999999997</v>
      </c>
      <c r="AI78">
        <f t="shared" si="32"/>
        <v>0.17232642847999999</v>
      </c>
      <c r="AJ78">
        <f t="shared" si="33"/>
        <v>0.17353271347935997</v>
      </c>
      <c r="AK78">
        <f t="shared" si="34"/>
        <v>0.17372359946418725</v>
      </c>
      <c r="AL78">
        <f t="shared" si="35"/>
        <v>0.17448798330182969</v>
      </c>
      <c r="AM78">
        <f t="shared" si="36"/>
        <v>0.17469736888179188</v>
      </c>
      <c r="AN78">
        <f t="shared" si="37"/>
        <v>0.17488953598756185</v>
      </c>
      <c r="AO78">
        <f t="shared" si="38"/>
        <v>0.17488953598756185</v>
      </c>
      <c r="AP78">
        <f t="shared" si="39"/>
        <v>0.17453975691558671</v>
      </c>
      <c r="AQ78">
        <f t="shared" si="40"/>
        <v>0.17488883642941791</v>
      </c>
      <c r="AR78">
        <f t="shared" si="20"/>
        <v>0.17457403652384496</v>
      </c>
      <c r="AS78">
        <f t="shared" si="41"/>
        <v>0.17499999999999999</v>
      </c>
      <c r="AT78">
        <f t="shared" si="24"/>
        <v>0.17662749999999999</v>
      </c>
      <c r="AU78">
        <f t="shared" si="25"/>
        <v>0.17639788425</v>
      </c>
      <c r="AV78">
        <f t="shared" si="26"/>
        <v>0.17757975007447499</v>
      </c>
      <c r="AW78">
        <f t="shared" si="27"/>
        <v>0.17846764882484739</v>
      </c>
    </row>
    <row r="79" spans="1:49" x14ac:dyDescent="0.45">
      <c r="A79" s="202" t="s">
        <v>78</v>
      </c>
      <c r="B79" s="225" t="str">
        <f t="shared" si="28"/>
        <v>Соль поваренная пищевая, кг</v>
      </c>
      <c r="C79" s="225" t="str">
        <f t="shared" si="29"/>
        <v>Соль поваренная пищевая, кг</v>
      </c>
      <c r="D79" s="226" t="str">
        <f t="shared" si="30"/>
        <v>Соль поваренная пищевая, кг</v>
      </c>
      <c r="E79" s="225">
        <f>INDEX(БИПЦ_НДС!$D:$D,MATCH(Структура!A79,БИПЦ_НДС!$B:$B,0))</f>
        <v>10</v>
      </c>
      <c r="F79" s="225" t="s">
        <v>1870</v>
      </c>
      <c r="G79" s="225">
        <v>1</v>
      </c>
      <c r="H79" s="225">
        <v>1</v>
      </c>
      <c r="I79" s="225">
        <v>0</v>
      </c>
      <c r="J79" s="225">
        <f>INDEX('2026'!$C:$C,MATCH(Структура!B79,'2026'!$B:$B,0))</f>
        <v>0.107</v>
      </c>
      <c r="K79" s="225">
        <f>INDEX('2025'!$C:$C,MATCH(Структура!C79,'2025'!$B:$B,0))</f>
        <v>0.106</v>
      </c>
      <c r="L79" s="225">
        <v>1</v>
      </c>
      <c r="M79" s="225">
        <v>1</v>
      </c>
      <c r="N79" s="225">
        <f>INDEX(MoM!B:B,MATCH(Структура!A79,MoM!J:J,0))</f>
        <v>1</v>
      </c>
      <c r="P79">
        <f>INDEX('ИПЦ raw'!AA:AA, MATCH(Структура!$D79,'ИПЦ raw'!$A:$A,0))</f>
        <v>101.2</v>
      </c>
      <c r="Q79">
        <f>INDEX('ИПЦ raw'!AB:AB, MATCH(Структура!$D79,'ИПЦ raw'!$A:$A,0))</f>
        <v>101.26</v>
      </c>
      <c r="R79">
        <f>INDEX('ИПЦ raw'!AC:AC, MATCH(Структура!$D79,'ИПЦ raw'!$A:$A,0))</f>
        <v>100.77</v>
      </c>
      <c r="S79">
        <f>INDEX('ИПЦ raw'!AD:AD, MATCH(Структура!$D79,'ИПЦ raw'!$A:$A,0))</f>
        <v>100.85</v>
      </c>
      <c r="T79">
        <f>INDEX('ИПЦ raw'!AE:AE, MATCH(Структура!$D79,'ИПЦ raw'!$A:$A,0))</f>
        <v>100.59</v>
      </c>
      <c r="U79">
        <f>INDEX('ИПЦ raw'!AF:AF, MATCH(Структура!$D79,'ИПЦ raw'!$A:$A,0))</f>
        <v>100.19</v>
      </c>
      <c r="V79">
        <f>INDEX('ИПЦ raw'!AG:AG, MATCH(Структура!$D79,'ИПЦ raw'!$A:$A,0))</f>
        <v>100.21</v>
      </c>
      <c r="W79">
        <f>INDEX('ИПЦ raw'!AH:AH, MATCH(Структура!$D79,'ИПЦ raw'!$A:$A,0))</f>
        <v>100.13</v>
      </c>
      <c r="X79">
        <f>INDEX('ИПЦ raw'!AI:AI, MATCH(Структура!$D79,'ИПЦ raw'!$A:$A,0))</f>
        <v>99.54</v>
      </c>
      <c r="Y79">
        <f>INDEX('ИПЦ raw'!AJ:AJ, MATCH(Структура!$D79,'ИПЦ raw'!$A:$A,0))</f>
        <v>100.5</v>
      </c>
      <c r="Z79">
        <f>INDEX('ИПЦ raw'!AK:AK, MATCH(Структура!$D79,'ИПЦ raw'!$A:$A,0))</f>
        <v>100.34</v>
      </c>
      <c r="AA79">
        <f>INDEX('ИПЦ raw'!AL:AL, MATCH(Структура!$D79,'ИПЦ raw'!$A:$A,0))</f>
        <v>99.97</v>
      </c>
      <c r="AB79">
        <f>INDEX('ИПЦ raw'!AM:AM, MATCH(Структура!$D79,'ИПЦ raw'!$A:$A,0))</f>
        <v>100.11</v>
      </c>
      <c r="AC79">
        <f>INDEX('ИПЦ raw'!AN:AN, MATCH(Структура!$D79,'ИПЦ raw'!$A:$A,0))</f>
        <v>99.9</v>
      </c>
      <c r="AD79">
        <f>INDEX('ИПЦ raw'!AO:AO, MATCH(Структура!$D79,'ИПЦ raw'!$A:$A,0))</f>
        <v>101.27</v>
      </c>
      <c r="AE79">
        <f>INDEX('ИПЦ raw'!AP:AP, MATCH(Структура!$D79,'ИПЦ raw'!$A:$A,0))</f>
        <v>100.8</v>
      </c>
      <c r="AG79">
        <f>INDEX('2025'!$C:$C,MATCH(Структура!C79,'2025'!$B:$B,0))</f>
        <v>0.106</v>
      </c>
      <c r="AH79">
        <f t="shared" si="31"/>
        <v>0.10727199999999999</v>
      </c>
      <c r="AI79">
        <f t="shared" si="32"/>
        <v>0.1086236272</v>
      </c>
      <c r="AJ79">
        <f t="shared" si="33"/>
        <v>0.10946002912944</v>
      </c>
      <c r="AK79">
        <f t="shared" si="34"/>
        <v>0.11039043937704024</v>
      </c>
      <c r="AL79">
        <f t="shared" si="35"/>
        <v>0.11104174296936478</v>
      </c>
      <c r="AM79">
        <f t="shared" si="36"/>
        <v>0.11125272228100658</v>
      </c>
      <c r="AN79">
        <f t="shared" si="37"/>
        <v>0.11148635299779669</v>
      </c>
      <c r="AO79">
        <f t="shared" si="38"/>
        <v>0.11163128525669382</v>
      </c>
      <c r="AP79">
        <f t="shared" si="39"/>
        <v>0.11111778134451303</v>
      </c>
      <c r="AQ79">
        <f t="shared" si="40"/>
        <v>0.1116733702512356</v>
      </c>
      <c r="AR79">
        <f t="shared" si="20"/>
        <v>0.1120530597100898</v>
      </c>
      <c r="AS79">
        <f t="shared" si="41"/>
        <v>0.107</v>
      </c>
      <c r="AT79">
        <f t="shared" si="24"/>
        <v>0.1071177</v>
      </c>
      <c r="AU79">
        <f t="shared" si="25"/>
        <v>0.1070105823</v>
      </c>
      <c r="AV79">
        <f t="shared" si="26"/>
        <v>0.10836961669520999</v>
      </c>
      <c r="AW79">
        <f t="shared" si="27"/>
        <v>0.10923657362877166</v>
      </c>
    </row>
    <row r="80" spans="1:49" x14ac:dyDescent="0.45">
      <c r="A80" s="202" t="s">
        <v>79</v>
      </c>
      <c r="B80" s="225" t="str">
        <f t="shared" si="28"/>
        <v>Сухие приправы, специи, кг</v>
      </c>
      <c r="C80" s="225" t="str">
        <f t="shared" si="29"/>
        <v>Сухие приправы, специи, кг</v>
      </c>
      <c r="D80" s="226" t="str">
        <f t="shared" si="30"/>
        <v>Сухие приправы, специи, кг</v>
      </c>
      <c r="E80" s="225">
        <f>INDEX(БИПЦ_НДС!$D:$D,MATCH(Структура!A80,БИПЦ_НДС!$B:$B,0))</f>
        <v>20</v>
      </c>
      <c r="F80" s="225" t="s">
        <v>1870</v>
      </c>
      <c r="G80" s="225">
        <v>1</v>
      </c>
      <c r="H80" s="225">
        <v>1</v>
      </c>
      <c r="I80" s="225">
        <v>0</v>
      </c>
      <c r="J80" s="225">
        <f>INDEX('2026'!$C:$C,MATCH(Структура!B80,'2026'!$B:$B,0))</f>
        <v>0.14199999999999999</v>
      </c>
      <c r="K80" s="225">
        <f>INDEX('2025'!$C:$C,MATCH(Структура!C80,'2025'!$B:$B,0))</f>
        <v>0.13400000000000001</v>
      </c>
      <c r="L80" s="225">
        <v>1</v>
      </c>
      <c r="M80" s="225">
        <v>1</v>
      </c>
      <c r="N80" s="225">
        <f>INDEX(MoM!B:B,MATCH(Структура!A80,MoM!J:J,0))</f>
        <v>1</v>
      </c>
      <c r="P80">
        <f>INDEX('ИПЦ raw'!AA:AA, MATCH(Структура!$D80,'ИПЦ raw'!$A:$A,0))</f>
        <v>100.64</v>
      </c>
      <c r="Q80">
        <f>INDEX('ИПЦ raw'!AB:AB, MATCH(Структура!$D80,'ИПЦ raw'!$A:$A,0))</f>
        <v>101.11</v>
      </c>
      <c r="R80">
        <f>INDEX('ИПЦ raw'!AC:AC, MATCH(Структура!$D80,'ИПЦ raw'!$A:$A,0))</f>
        <v>101.86</v>
      </c>
      <c r="S80">
        <f>INDEX('ИПЦ raw'!AD:AD, MATCH(Структура!$D80,'ИПЦ raw'!$A:$A,0))</f>
        <v>101.4</v>
      </c>
      <c r="T80">
        <f>INDEX('ИПЦ raw'!AE:AE, MATCH(Структура!$D80,'ИПЦ raw'!$A:$A,0))</f>
        <v>101.08</v>
      </c>
      <c r="U80">
        <f>INDEX('ИПЦ raw'!AF:AF, MATCH(Структура!$D80,'ИПЦ raw'!$A:$A,0))</f>
        <v>100.36</v>
      </c>
      <c r="V80">
        <f>INDEX('ИПЦ raw'!AG:AG, MATCH(Структура!$D80,'ИПЦ raw'!$A:$A,0))</f>
        <v>100.92</v>
      </c>
      <c r="W80">
        <f>INDEX('ИПЦ raw'!AH:AH, MATCH(Структура!$D80,'ИПЦ raw'!$A:$A,0))</f>
        <v>100.74</v>
      </c>
      <c r="X80">
        <f>INDEX('ИПЦ raw'!AI:AI, MATCH(Структура!$D80,'ИПЦ raw'!$A:$A,0))</f>
        <v>100.65</v>
      </c>
      <c r="Y80">
        <f>INDEX('ИПЦ raw'!AJ:AJ, MATCH(Структура!$D80,'ИПЦ raw'!$A:$A,0))</f>
        <v>100.81</v>
      </c>
      <c r="Z80">
        <f>INDEX('ИПЦ raw'!AK:AK, MATCH(Структура!$D80,'ИПЦ raw'!$A:$A,0))</f>
        <v>99.87</v>
      </c>
      <c r="AA80">
        <f>INDEX('ИПЦ raw'!AL:AL, MATCH(Структура!$D80,'ИПЦ raw'!$A:$A,0))</f>
        <v>101.06</v>
      </c>
      <c r="AB80">
        <f>INDEX('ИПЦ raw'!AM:AM, MATCH(Структура!$D80,'ИПЦ raw'!$A:$A,0))</f>
        <v>101.04</v>
      </c>
      <c r="AC80">
        <f>INDEX('ИПЦ raw'!AN:AN, MATCH(Структура!$D80,'ИПЦ raw'!$A:$A,0))</f>
        <v>101</v>
      </c>
      <c r="AD80">
        <f>INDEX('ИПЦ raw'!AO:AO, MATCH(Структура!$D80,'ИПЦ raw'!$A:$A,0))</f>
        <v>100.72</v>
      </c>
      <c r="AE80">
        <f>INDEX('ИПЦ raw'!AP:AP, MATCH(Структура!$D80,'ИПЦ raw'!$A:$A,0))</f>
        <v>100.28</v>
      </c>
      <c r="AG80">
        <f>INDEX('2025'!$C:$C,MATCH(Структура!C80,'2025'!$B:$B,0))</f>
        <v>0.13400000000000001</v>
      </c>
      <c r="AH80">
        <f t="shared" si="31"/>
        <v>0.13485760000000002</v>
      </c>
      <c r="AI80">
        <f t="shared" si="32"/>
        <v>0.13635451936000004</v>
      </c>
      <c r="AJ80">
        <f t="shared" si="33"/>
        <v>0.13889071342009604</v>
      </c>
      <c r="AK80">
        <f t="shared" si="34"/>
        <v>0.1408351834079774</v>
      </c>
      <c r="AL80">
        <f t="shared" si="35"/>
        <v>0.14235620338878355</v>
      </c>
      <c r="AM80">
        <f t="shared" si="36"/>
        <v>0.14286868572098319</v>
      </c>
      <c r="AN80">
        <f t="shared" si="37"/>
        <v>0.14418307762961624</v>
      </c>
      <c r="AO80">
        <f t="shared" si="38"/>
        <v>0.14525003240407539</v>
      </c>
      <c r="AP80">
        <f t="shared" si="39"/>
        <v>0.14619415761470189</v>
      </c>
      <c r="AQ80">
        <f t="shared" si="40"/>
        <v>0.14737833029138098</v>
      </c>
      <c r="AR80">
        <f t="shared" si="20"/>
        <v>0.14718673846200217</v>
      </c>
      <c r="AS80">
        <f t="shared" si="41"/>
        <v>0.14199999999999999</v>
      </c>
      <c r="AT80">
        <f t="shared" si="24"/>
        <v>0.14347680000000002</v>
      </c>
      <c r="AU80">
        <f t="shared" si="25"/>
        <v>0.14491156800000002</v>
      </c>
      <c r="AV80">
        <f t="shared" si="26"/>
        <v>0.14595493128960002</v>
      </c>
      <c r="AW80">
        <f t="shared" si="27"/>
        <v>0.14636360509721091</v>
      </c>
    </row>
    <row r="81" spans="1:49" x14ac:dyDescent="0.45">
      <c r="A81" s="202" t="s">
        <v>80</v>
      </c>
      <c r="B81" s="225" t="str">
        <f t="shared" si="28"/>
        <v>Сухие супы в пакетах, кг</v>
      </c>
      <c r="C81" s="225" t="str">
        <f t="shared" si="29"/>
        <v>Сухие супы в пакетах, кг</v>
      </c>
      <c r="D81" s="226" t="str">
        <f t="shared" si="30"/>
        <v>Сухие супы в пакетах, кг</v>
      </c>
      <c r="E81" s="225">
        <f>INDEX(БИПЦ_НДС!$D:$D,MATCH(Структура!A81,БИПЦ_НДС!$B:$B,0))</f>
        <v>20</v>
      </c>
      <c r="F81" s="225" t="s">
        <v>1870</v>
      </c>
      <c r="G81" s="225">
        <v>1</v>
      </c>
      <c r="H81" s="225">
        <v>1</v>
      </c>
      <c r="I81" s="225">
        <v>0</v>
      </c>
      <c r="J81" s="225">
        <f>INDEX('2026'!$C:$C,MATCH(Структура!B81,'2026'!$B:$B,0))</f>
        <v>0.10199999999999999</v>
      </c>
      <c r="K81" s="225">
        <f>INDEX('2025'!$C:$C,MATCH(Структура!C81,'2025'!$B:$B,0))</f>
        <v>0.105</v>
      </c>
      <c r="L81" s="225">
        <v>1</v>
      </c>
      <c r="M81" s="225">
        <v>1</v>
      </c>
      <c r="N81" s="225">
        <f>INDEX(MoM!B:B,MATCH(Структура!A81,MoM!J:J,0))</f>
        <v>1</v>
      </c>
      <c r="P81">
        <f>INDEX('ИПЦ raw'!AA:AA, MATCH(Структура!$D81,'ИПЦ raw'!$A:$A,0))</f>
        <v>100.45</v>
      </c>
      <c r="Q81">
        <f>INDEX('ИПЦ raw'!AB:AB, MATCH(Структура!$D81,'ИПЦ raw'!$A:$A,0))</f>
        <v>101.28</v>
      </c>
      <c r="R81">
        <f>INDEX('ИПЦ raw'!AC:AC, MATCH(Структура!$D81,'ИПЦ raw'!$A:$A,0))</f>
        <v>101.29</v>
      </c>
      <c r="S81">
        <f>INDEX('ИПЦ raw'!AD:AD, MATCH(Структура!$D81,'ИПЦ raw'!$A:$A,0))</f>
        <v>100.76</v>
      </c>
      <c r="T81">
        <f>INDEX('ИПЦ raw'!AE:AE, MATCH(Структура!$D81,'ИПЦ raw'!$A:$A,0))</f>
        <v>100.63</v>
      </c>
      <c r="U81">
        <f>INDEX('ИПЦ raw'!AF:AF, MATCH(Структура!$D81,'ИПЦ raw'!$A:$A,0))</f>
        <v>100.88</v>
      </c>
      <c r="V81">
        <f>INDEX('ИПЦ raw'!AG:AG, MATCH(Структура!$D81,'ИПЦ raw'!$A:$A,0))</f>
        <v>100.86</v>
      </c>
      <c r="W81">
        <f>INDEX('ИПЦ raw'!AH:AH, MATCH(Структура!$D81,'ИПЦ raw'!$A:$A,0))</f>
        <v>100.54</v>
      </c>
      <c r="X81">
        <f>INDEX('ИПЦ raw'!AI:AI, MATCH(Структура!$D81,'ИПЦ raw'!$A:$A,0))</f>
        <v>101.25</v>
      </c>
      <c r="Y81">
        <f>INDEX('ИПЦ raw'!AJ:AJ, MATCH(Структура!$D81,'ИПЦ raw'!$A:$A,0))</f>
        <v>100.62</v>
      </c>
      <c r="Z81">
        <f>INDEX('ИПЦ raw'!AK:AK, MATCH(Структура!$D81,'ИПЦ raw'!$A:$A,0))</f>
        <v>100.5</v>
      </c>
      <c r="AA81">
        <f>INDEX('ИПЦ raw'!AL:AL, MATCH(Структура!$D81,'ИПЦ raw'!$A:$A,0))</f>
        <v>100.84</v>
      </c>
      <c r="AB81">
        <f>INDEX('ИПЦ raw'!AM:AM, MATCH(Структура!$D81,'ИПЦ raw'!$A:$A,0))</f>
        <v>101.05</v>
      </c>
      <c r="AC81">
        <f>INDEX('ИПЦ raw'!AN:AN, MATCH(Структура!$D81,'ИПЦ raw'!$A:$A,0))</f>
        <v>100.4</v>
      </c>
      <c r="AD81">
        <f>INDEX('ИПЦ raw'!AO:AO, MATCH(Структура!$D81,'ИПЦ raw'!$A:$A,0))</f>
        <v>100.29</v>
      </c>
      <c r="AE81">
        <f>INDEX('ИПЦ raw'!AP:AP, MATCH(Структура!$D81,'ИПЦ raw'!$A:$A,0))</f>
        <v>100.38</v>
      </c>
      <c r="AG81">
        <f>INDEX('2025'!$C:$C,MATCH(Структура!C81,'2025'!$B:$B,0))</f>
        <v>0.105</v>
      </c>
      <c r="AH81">
        <f t="shared" si="31"/>
        <v>0.1054725</v>
      </c>
      <c r="AI81">
        <f t="shared" si="32"/>
        <v>0.10682254799999999</v>
      </c>
      <c r="AJ81">
        <f t="shared" si="33"/>
        <v>0.10820055886919999</v>
      </c>
      <c r="AK81">
        <f t="shared" si="34"/>
        <v>0.10902288311660591</v>
      </c>
      <c r="AL81">
        <f t="shared" si="35"/>
        <v>0.10970972728024052</v>
      </c>
      <c r="AM81">
        <f t="shared" si="36"/>
        <v>0.11067517288030664</v>
      </c>
      <c r="AN81">
        <f t="shared" si="37"/>
        <v>0.11162697936707727</v>
      </c>
      <c r="AO81">
        <f t="shared" si="38"/>
        <v>0.11222976505565949</v>
      </c>
      <c r="AP81">
        <f t="shared" si="39"/>
        <v>0.11363263711885523</v>
      </c>
      <c r="AQ81">
        <f t="shared" si="40"/>
        <v>0.11433715946899213</v>
      </c>
      <c r="AR81">
        <f t="shared" si="20"/>
        <v>0.11490884526633709</v>
      </c>
      <c r="AS81">
        <f t="shared" si="41"/>
        <v>0.10199999999999999</v>
      </c>
      <c r="AT81">
        <f t="shared" si="24"/>
        <v>0.10307099999999998</v>
      </c>
      <c r="AU81">
        <f t="shared" si="25"/>
        <v>0.10348328399999998</v>
      </c>
      <c r="AV81">
        <f t="shared" si="26"/>
        <v>0.10378338552359999</v>
      </c>
      <c r="AW81">
        <f t="shared" si="27"/>
        <v>0.10417776238858967</v>
      </c>
    </row>
    <row r="82" spans="1:49" x14ac:dyDescent="0.45">
      <c r="A82" s="202" t="s">
        <v>81</v>
      </c>
      <c r="B82" s="225" t="str">
        <f t="shared" si="28"/>
        <v>Мука пшеничная, кг</v>
      </c>
      <c r="C82" s="225" t="str">
        <f t="shared" si="29"/>
        <v>Мука пшеничная, кг</v>
      </c>
      <c r="D82" s="226" t="str">
        <f t="shared" si="30"/>
        <v>Мука пшеничная, кг</v>
      </c>
      <c r="E82" s="225">
        <f>INDEX(БИПЦ_НДС!$D:$D,MATCH(Структура!A82,БИПЦ_НДС!$B:$B,0))</f>
        <v>10</v>
      </c>
      <c r="F82" s="225" t="s">
        <v>1870</v>
      </c>
      <c r="G82" s="225">
        <v>1</v>
      </c>
      <c r="H82" s="225">
        <v>1</v>
      </c>
      <c r="I82" s="225">
        <v>0</v>
      </c>
      <c r="J82" s="225">
        <f>INDEX('2026'!$C:$C,MATCH(Структура!B82,'2026'!$B:$B,0))</f>
        <v>0.23899999999999999</v>
      </c>
      <c r="K82" s="225">
        <f>INDEX('2025'!$C:$C,MATCH(Структура!C82,'2025'!$B:$B,0))</f>
        <v>0.25900000000000001</v>
      </c>
      <c r="L82" s="225">
        <v>1</v>
      </c>
      <c r="M82" s="225">
        <v>1</v>
      </c>
      <c r="N82" s="225">
        <f>INDEX(MoM!B:B,MATCH(Структура!A82,MoM!J:J,0))</f>
        <v>1</v>
      </c>
      <c r="P82">
        <f>INDEX('ИПЦ raw'!AA:AA, MATCH(Структура!$D82,'ИПЦ raw'!$A:$A,0))</f>
        <v>101.13</v>
      </c>
      <c r="Q82">
        <f>INDEX('ИПЦ raw'!AB:AB, MATCH(Структура!$D82,'ИПЦ raw'!$A:$A,0))</f>
        <v>99.52</v>
      </c>
      <c r="R82">
        <f>INDEX('ИПЦ raw'!AC:AC, MATCH(Структура!$D82,'ИПЦ raw'!$A:$A,0))</f>
        <v>101.4</v>
      </c>
      <c r="S82">
        <f>INDEX('ИПЦ raw'!AD:AD, MATCH(Структура!$D82,'ИПЦ raw'!$A:$A,0))</f>
        <v>99.66</v>
      </c>
      <c r="T82">
        <f>INDEX('ИПЦ raw'!AE:AE, MATCH(Структура!$D82,'ИПЦ raw'!$A:$A,0))</f>
        <v>100.31</v>
      </c>
      <c r="U82">
        <f>INDEX('ИПЦ raw'!AF:AF, MATCH(Структура!$D82,'ИПЦ raw'!$A:$A,0))</f>
        <v>100</v>
      </c>
      <c r="V82">
        <f>INDEX('ИПЦ raw'!AG:AG, MATCH(Структура!$D82,'ИПЦ raw'!$A:$A,0))</f>
        <v>100.11</v>
      </c>
      <c r="W82">
        <f>INDEX('ИПЦ raw'!AH:AH, MATCH(Структура!$D82,'ИПЦ raw'!$A:$A,0))</f>
        <v>99.47</v>
      </c>
      <c r="X82">
        <f>INDEX('ИПЦ raw'!AI:AI, MATCH(Структура!$D82,'ИПЦ raw'!$A:$A,0))</f>
        <v>100.09</v>
      </c>
      <c r="Y82">
        <f>INDEX('ИПЦ raw'!AJ:AJ, MATCH(Структура!$D82,'ИПЦ raw'!$A:$A,0))</f>
        <v>100.72</v>
      </c>
      <c r="Z82">
        <f>INDEX('ИПЦ raw'!AK:AK, MATCH(Структура!$D82,'ИПЦ raw'!$A:$A,0))</f>
        <v>100.02</v>
      </c>
      <c r="AA82">
        <f>INDEX('ИПЦ raw'!AL:AL, MATCH(Структура!$D82,'ИПЦ raw'!$A:$A,0))</f>
        <v>100.87</v>
      </c>
      <c r="AB82">
        <f>INDEX('ИПЦ raw'!AM:AM, MATCH(Структура!$D82,'ИПЦ raw'!$A:$A,0))</f>
        <v>100.82</v>
      </c>
      <c r="AC82">
        <f>INDEX('ИПЦ raw'!AN:AN, MATCH(Структура!$D82,'ИПЦ raw'!$A:$A,0))</f>
        <v>99.36</v>
      </c>
      <c r="AD82">
        <f>INDEX('ИПЦ raw'!AO:AO, MATCH(Структура!$D82,'ИПЦ raw'!$A:$A,0))</f>
        <v>100.46</v>
      </c>
      <c r="AE82">
        <f>INDEX('ИПЦ raw'!AP:AP, MATCH(Структура!$D82,'ИПЦ raw'!$A:$A,0))</f>
        <v>99.64</v>
      </c>
      <c r="AG82">
        <f>INDEX('2025'!$C:$C,MATCH(Структура!C82,'2025'!$B:$B,0))</f>
        <v>0.25900000000000001</v>
      </c>
      <c r="AH82">
        <f t="shared" si="31"/>
        <v>0.26192670000000001</v>
      </c>
      <c r="AI82">
        <f t="shared" si="32"/>
        <v>0.26066945184000001</v>
      </c>
      <c r="AJ82">
        <f t="shared" si="33"/>
        <v>0.26431882416576002</v>
      </c>
      <c r="AK82">
        <f t="shared" si="34"/>
        <v>0.26342014016359644</v>
      </c>
      <c r="AL82">
        <f t="shared" si="35"/>
        <v>0.26423674259810359</v>
      </c>
      <c r="AM82">
        <f t="shared" si="36"/>
        <v>0.26423674259810359</v>
      </c>
      <c r="AN82">
        <f t="shared" si="37"/>
        <v>0.26452740301496147</v>
      </c>
      <c r="AO82">
        <f t="shared" si="38"/>
        <v>0.26312540777898219</v>
      </c>
      <c r="AP82">
        <f t="shared" si="39"/>
        <v>0.2633622206459833</v>
      </c>
      <c r="AQ82">
        <f t="shared" si="40"/>
        <v>0.26525842863463439</v>
      </c>
      <c r="AR82">
        <f t="shared" si="20"/>
        <v>0.26531148032036134</v>
      </c>
      <c r="AS82">
        <f t="shared" si="41"/>
        <v>0.23899999999999999</v>
      </c>
      <c r="AT82">
        <f t="shared" si="24"/>
        <v>0.24095979999999997</v>
      </c>
      <c r="AU82">
        <f t="shared" si="25"/>
        <v>0.23941765727999997</v>
      </c>
      <c r="AV82">
        <f t="shared" si="26"/>
        <v>0.24051897850348794</v>
      </c>
      <c r="AW82">
        <f t="shared" si="27"/>
        <v>0.2396531101808754</v>
      </c>
    </row>
    <row r="83" spans="1:49" ht="26.25" x14ac:dyDescent="0.45">
      <c r="A83" s="202" t="s">
        <v>82</v>
      </c>
      <c r="B83" s="225" t="str">
        <f t="shared" si="28"/>
        <v>Хлеб из ржаной муки и из смеси муки ржаной и пшеничной, кг</v>
      </c>
      <c r="C83" s="225" t="str">
        <f t="shared" si="29"/>
        <v>Хлеб из ржаной муки и из смеси муки ржаной и пшеничной, кг</v>
      </c>
      <c r="D83" s="226" t="str">
        <f t="shared" si="30"/>
        <v>Хлеб из ржаной муки и из смеси муки ржаной и пшеничной, кг</v>
      </c>
      <c r="E83" s="225">
        <f>INDEX(БИПЦ_НДС!$D:$D,MATCH(Структура!A83,БИПЦ_НДС!$B:$B,0))</f>
        <v>10</v>
      </c>
      <c r="F83" s="225" t="s">
        <v>1870</v>
      </c>
      <c r="G83" s="225">
        <v>1</v>
      </c>
      <c r="H83" s="225">
        <v>1</v>
      </c>
      <c r="I83" s="225">
        <v>0</v>
      </c>
      <c r="J83" s="225">
        <f>INDEX('2026'!$C:$C,MATCH(Структура!B83,'2026'!$B:$B,0))</f>
        <v>0.39900000000000002</v>
      </c>
      <c r="K83" s="225">
        <f>INDEX('2025'!$C:$C,MATCH(Структура!C83,'2025'!$B:$B,0))</f>
        <v>0.39500000000000002</v>
      </c>
      <c r="L83" s="225">
        <v>1</v>
      </c>
      <c r="M83" s="225">
        <v>1</v>
      </c>
      <c r="N83" s="225">
        <f>INDEX(MoM!B:B,MATCH(Структура!A83,MoM!J:J,0))</f>
        <v>1</v>
      </c>
      <c r="P83">
        <f>INDEX('ИПЦ raw'!AA:AA, MATCH(Структура!$D83,'ИПЦ raw'!$A:$A,0))</f>
        <v>101.31</v>
      </c>
      <c r="Q83">
        <f>INDEX('ИПЦ raw'!AB:AB, MATCH(Структура!$D83,'ИПЦ raw'!$A:$A,0))</f>
        <v>101.08</v>
      </c>
      <c r="R83">
        <f>INDEX('ИПЦ raw'!AC:AC, MATCH(Структура!$D83,'ИПЦ raw'!$A:$A,0))</f>
        <v>101.6</v>
      </c>
      <c r="S83">
        <f>INDEX('ИПЦ raw'!AD:AD, MATCH(Структура!$D83,'ИПЦ raw'!$A:$A,0))</f>
        <v>100.86</v>
      </c>
      <c r="T83">
        <f>INDEX('ИПЦ raw'!AE:AE, MATCH(Структура!$D83,'ИПЦ raw'!$A:$A,0))</f>
        <v>100.92</v>
      </c>
      <c r="U83">
        <f>INDEX('ИПЦ raw'!AF:AF, MATCH(Структура!$D83,'ИПЦ raw'!$A:$A,0))</f>
        <v>101.06</v>
      </c>
      <c r="V83">
        <f>INDEX('ИПЦ raw'!AG:AG, MATCH(Структура!$D83,'ИПЦ raw'!$A:$A,0))</f>
        <v>100.79</v>
      </c>
      <c r="W83">
        <f>INDEX('ИПЦ raw'!AH:AH, MATCH(Структура!$D83,'ИПЦ raw'!$A:$A,0))</f>
        <v>100.3</v>
      </c>
      <c r="X83">
        <f>INDEX('ИПЦ raw'!AI:AI, MATCH(Структура!$D83,'ИПЦ raw'!$A:$A,0))</f>
        <v>100.65</v>
      </c>
      <c r="Y83">
        <f>INDEX('ИПЦ raw'!AJ:AJ, MATCH(Структура!$D83,'ИПЦ raw'!$A:$A,0))</f>
        <v>101.18</v>
      </c>
      <c r="Z83">
        <f>INDEX('ИПЦ raw'!AK:AK, MATCH(Структура!$D83,'ИПЦ raw'!$A:$A,0))</f>
        <v>100.8</v>
      </c>
      <c r="AA83">
        <f>INDEX('ИПЦ raw'!AL:AL, MATCH(Структура!$D83,'ИПЦ raw'!$A:$A,0))</f>
        <v>100.85</v>
      </c>
      <c r="AB83">
        <f>INDEX('ИПЦ raw'!AM:AM, MATCH(Структура!$D83,'ИПЦ raw'!$A:$A,0))</f>
        <v>100.81</v>
      </c>
      <c r="AC83">
        <f>INDEX('ИПЦ raw'!AN:AN, MATCH(Структура!$D83,'ИПЦ raw'!$A:$A,0))</f>
        <v>101.04</v>
      </c>
      <c r="AD83">
        <f>INDEX('ИПЦ raw'!AO:AO, MATCH(Структура!$D83,'ИПЦ raw'!$A:$A,0))</f>
        <v>100.94</v>
      </c>
      <c r="AE83">
        <f>INDEX('ИПЦ raw'!AP:AP, MATCH(Структура!$D83,'ИПЦ raw'!$A:$A,0))</f>
        <v>100.22</v>
      </c>
      <c r="AG83">
        <f>INDEX('2025'!$C:$C,MATCH(Структура!C83,'2025'!$B:$B,0))</f>
        <v>0.39500000000000002</v>
      </c>
      <c r="AH83">
        <f t="shared" si="31"/>
        <v>0.40017450000000004</v>
      </c>
      <c r="AI83">
        <f t="shared" si="32"/>
        <v>0.40449638460000004</v>
      </c>
      <c r="AJ83">
        <f t="shared" si="33"/>
        <v>0.41096832675359996</v>
      </c>
      <c r="AK83">
        <f t="shared" si="34"/>
        <v>0.41450265436368094</v>
      </c>
      <c r="AL83">
        <f t="shared" si="35"/>
        <v>0.41831607878382682</v>
      </c>
      <c r="AM83">
        <f t="shared" si="36"/>
        <v>0.42275022921893535</v>
      </c>
      <c r="AN83">
        <f t="shared" si="37"/>
        <v>0.42608995602976502</v>
      </c>
      <c r="AO83">
        <f t="shared" si="38"/>
        <v>0.42736822589785434</v>
      </c>
      <c r="AP83">
        <f t="shared" si="39"/>
        <v>0.4301461193661904</v>
      </c>
      <c r="AQ83">
        <f t="shared" si="40"/>
        <v>0.4352218435747115</v>
      </c>
      <c r="AR83">
        <f t="shared" ref="AR83:AR146" si="42">AQ83*Z83/100</f>
        <v>0.43870361832330912</v>
      </c>
      <c r="AS83">
        <f t="shared" si="41"/>
        <v>0.39900000000000002</v>
      </c>
      <c r="AT83">
        <f t="shared" si="24"/>
        <v>0.40223190000000003</v>
      </c>
      <c r="AU83">
        <f t="shared" si="25"/>
        <v>0.40641511176000011</v>
      </c>
      <c r="AV83">
        <f t="shared" si="26"/>
        <v>0.41023541381054407</v>
      </c>
      <c r="AW83">
        <f t="shared" si="27"/>
        <v>0.41113793172092727</v>
      </c>
    </row>
    <row r="84" spans="1:49" ht="26.25" x14ac:dyDescent="0.45">
      <c r="A84" s="202" t="s">
        <v>83</v>
      </c>
      <c r="B84" s="225" t="str">
        <f t="shared" si="28"/>
        <v>Хлеб и булочные изделия из пшеничной муки различных сортов, кг</v>
      </c>
      <c r="C84" s="225" t="str">
        <f t="shared" si="29"/>
        <v>Хлеб и булочные изделия из пшеничной муки различных сортов, кг</v>
      </c>
      <c r="D84" s="226" t="str">
        <f t="shared" si="30"/>
        <v>Хлеб и булочные изделия из пшеничной муки различных сортов, кг</v>
      </c>
      <c r="E84" s="225">
        <f>INDEX(БИПЦ_НДС!$D:$D,MATCH(Структура!A84,БИПЦ_НДС!$B:$B,0))</f>
        <v>10</v>
      </c>
      <c r="F84" s="225" t="s">
        <v>1870</v>
      </c>
      <c r="G84" s="225">
        <v>1</v>
      </c>
      <c r="H84" s="225">
        <v>1</v>
      </c>
      <c r="I84" s="225">
        <v>0</v>
      </c>
      <c r="J84" s="225">
        <f>INDEX('2026'!$C:$C,MATCH(Структура!B84,'2026'!$B:$B,0))</f>
        <v>0.73199999999999998</v>
      </c>
      <c r="K84" s="225">
        <f>INDEX('2025'!$C:$C,MATCH(Структура!C84,'2025'!$B:$B,0))</f>
        <v>0.73199999999999998</v>
      </c>
      <c r="L84" s="225">
        <v>1</v>
      </c>
      <c r="M84" s="225">
        <v>1</v>
      </c>
      <c r="N84" s="225">
        <f>INDEX(MoM!B:B,MATCH(Структура!A84,MoM!J:J,0))</f>
        <v>1</v>
      </c>
      <c r="P84">
        <f>INDEX('ИПЦ raw'!AA:AA, MATCH(Структура!$D84,'ИПЦ raw'!$A:$A,0))</f>
        <v>100.95</v>
      </c>
      <c r="Q84">
        <f>INDEX('ИПЦ raw'!AB:AB, MATCH(Структура!$D84,'ИПЦ raw'!$A:$A,0))</f>
        <v>101.22</v>
      </c>
      <c r="R84">
        <f>INDEX('ИПЦ raw'!AC:AC, MATCH(Структура!$D84,'ИПЦ raw'!$A:$A,0))</f>
        <v>101.6</v>
      </c>
      <c r="S84">
        <f>INDEX('ИПЦ raw'!AD:AD, MATCH(Структура!$D84,'ИПЦ raw'!$A:$A,0))</f>
        <v>101.49</v>
      </c>
      <c r="T84">
        <f>INDEX('ИПЦ raw'!AE:AE, MATCH(Структура!$D84,'ИПЦ raw'!$A:$A,0))</f>
        <v>100.78</v>
      </c>
      <c r="U84">
        <f>INDEX('ИПЦ raw'!AF:AF, MATCH(Структура!$D84,'ИПЦ raw'!$A:$A,0))</f>
        <v>100.77</v>
      </c>
      <c r="V84">
        <f>INDEX('ИПЦ raw'!AG:AG, MATCH(Структура!$D84,'ИПЦ raw'!$A:$A,0))</f>
        <v>100.92</v>
      </c>
      <c r="W84">
        <f>INDEX('ИПЦ raw'!AH:AH, MATCH(Структура!$D84,'ИПЦ raw'!$A:$A,0))</f>
        <v>100.53</v>
      </c>
      <c r="X84">
        <f>INDEX('ИПЦ raw'!AI:AI, MATCH(Структура!$D84,'ИПЦ raw'!$A:$A,0))</f>
        <v>100.88</v>
      </c>
      <c r="Y84">
        <f>INDEX('ИПЦ raw'!AJ:AJ, MATCH(Структура!$D84,'ИПЦ raw'!$A:$A,0))</f>
        <v>100.97</v>
      </c>
      <c r="Z84">
        <f>INDEX('ИПЦ raw'!AK:AK, MATCH(Структура!$D84,'ИПЦ raw'!$A:$A,0))</f>
        <v>100.73</v>
      </c>
      <c r="AA84">
        <f>INDEX('ИПЦ raw'!AL:AL, MATCH(Структура!$D84,'ИПЦ raw'!$A:$A,0))</f>
        <v>100.65</v>
      </c>
      <c r="AB84">
        <f>INDEX('ИПЦ raw'!AM:AM, MATCH(Структура!$D84,'ИПЦ raw'!$A:$A,0))</f>
        <v>101.2</v>
      </c>
      <c r="AC84">
        <f>INDEX('ИПЦ raw'!AN:AN, MATCH(Структура!$D84,'ИПЦ raw'!$A:$A,0))</f>
        <v>100.79</v>
      </c>
      <c r="AD84">
        <f>INDEX('ИПЦ raw'!AO:AO, MATCH(Структура!$D84,'ИПЦ raw'!$A:$A,0))</f>
        <v>100.81</v>
      </c>
      <c r="AE84">
        <f>INDEX('ИПЦ raw'!AP:AP, MATCH(Структура!$D84,'ИПЦ raw'!$A:$A,0))</f>
        <v>100.35</v>
      </c>
      <c r="AG84">
        <f>INDEX('2025'!$C:$C,MATCH(Структура!C84,'2025'!$B:$B,0))</f>
        <v>0.73199999999999998</v>
      </c>
      <c r="AH84">
        <f t="shared" si="31"/>
        <v>0.738954</v>
      </c>
      <c r="AI84">
        <f t="shared" si="32"/>
        <v>0.74796923879999999</v>
      </c>
      <c r="AJ84">
        <f t="shared" si="33"/>
        <v>0.75993674662080002</v>
      </c>
      <c r="AK84">
        <f t="shared" si="34"/>
        <v>0.77125980414544981</v>
      </c>
      <c r="AL84">
        <f t="shared" si="35"/>
        <v>0.77727563061778426</v>
      </c>
      <c r="AM84">
        <f t="shared" si="36"/>
        <v>0.78326065297354119</v>
      </c>
      <c r="AN84">
        <f t="shared" si="37"/>
        <v>0.79046665098089774</v>
      </c>
      <c r="AO84">
        <f t="shared" si="38"/>
        <v>0.79465612423109644</v>
      </c>
      <c r="AP84">
        <f t="shared" si="39"/>
        <v>0.80164909812433005</v>
      </c>
      <c r="AQ84">
        <f t="shared" si="40"/>
        <v>0.80942509437613608</v>
      </c>
      <c r="AR84">
        <f t="shared" si="42"/>
        <v>0.8153338975650819</v>
      </c>
      <c r="AS84">
        <f t="shared" si="41"/>
        <v>0.73199999999999998</v>
      </c>
      <c r="AT84">
        <f t="shared" si="24"/>
        <v>0.740784</v>
      </c>
      <c r="AU84">
        <f t="shared" si="25"/>
        <v>0.7466361936</v>
      </c>
      <c r="AV84">
        <f t="shared" si="26"/>
        <v>0.75268394676815997</v>
      </c>
      <c r="AW84">
        <f t="shared" si="27"/>
        <v>0.75531834058184855</v>
      </c>
    </row>
    <row r="85" spans="1:49" ht="26.25" x14ac:dyDescent="0.45">
      <c r="A85" s="202" t="s">
        <v>84</v>
      </c>
      <c r="B85" s="225" t="str">
        <f t="shared" si="28"/>
        <v>Булочные изделия сдобные из муки высшего сорта штучные, кг</v>
      </c>
      <c r="C85" s="225" t="str">
        <f t="shared" si="29"/>
        <v>Булочные изделия сдобные из муки высшего сорта штучные, кг</v>
      </c>
      <c r="D85" s="226" t="str">
        <f t="shared" si="30"/>
        <v>Булочные изделия сдобные из муки высшего сорта штучные, кг</v>
      </c>
      <c r="E85" s="225">
        <f>INDEX(БИПЦ_НДС!$D:$D,MATCH(Структура!A85,БИПЦ_НДС!$B:$B,0))</f>
        <v>10</v>
      </c>
      <c r="F85" s="225" t="s">
        <v>1870</v>
      </c>
      <c r="G85" s="225">
        <v>1</v>
      </c>
      <c r="H85" s="225">
        <v>1</v>
      </c>
      <c r="I85" s="225">
        <v>0</v>
      </c>
      <c r="J85" s="225">
        <f>INDEX('2026'!$C:$C,MATCH(Структура!B85,'2026'!$B:$B,0))</f>
        <v>0.24199999999999999</v>
      </c>
      <c r="K85" s="225">
        <f>INDEX('2025'!$C:$C,MATCH(Структура!C85,'2025'!$B:$B,0))</f>
        <v>0.23100000000000001</v>
      </c>
      <c r="L85" s="225">
        <v>1</v>
      </c>
      <c r="M85" s="225">
        <v>1</v>
      </c>
      <c r="N85" s="225">
        <f>INDEX(MoM!B:B,MATCH(Структура!A85,MoM!J:J,0))</f>
        <v>1</v>
      </c>
      <c r="P85">
        <f>INDEX('ИПЦ raw'!AA:AA, MATCH(Структура!$D85,'ИПЦ raw'!$A:$A,0))</f>
        <v>100.71</v>
      </c>
      <c r="Q85">
        <f>INDEX('ИПЦ raw'!AB:AB, MATCH(Структура!$D85,'ИПЦ raw'!$A:$A,0))</f>
        <v>100.73</v>
      </c>
      <c r="R85">
        <f>INDEX('ИПЦ raw'!AC:AC, MATCH(Структура!$D85,'ИПЦ raw'!$A:$A,0))</f>
        <v>101.09</v>
      </c>
      <c r="S85">
        <f>INDEX('ИПЦ raw'!AD:AD, MATCH(Структура!$D85,'ИПЦ raw'!$A:$A,0))</f>
        <v>100.93</v>
      </c>
      <c r="T85">
        <f>INDEX('ИПЦ raw'!AE:AE, MATCH(Структура!$D85,'ИПЦ raw'!$A:$A,0))</f>
        <v>100.7</v>
      </c>
      <c r="U85">
        <f>INDEX('ИПЦ raw'!AF:AF, MATCH(Структура!$D85,'ИПЦ raw'!$A:$A,0))</f>
        <v>100.76</v>
      </c>
      <c r="V85">
        <f>INDEX('ИПЦ raw'!AG:AG, MATCH(Структура!$D85,'ИПЦ raw'!$A:$A,0))</f>
        <v>100.68</v>
      </c>
      <c r="W85">
        <f>INDEX('ИПЦ raw'!AH:AH, MATCH(Структура!$D85,'ИПЦ raw'!$A:$A,0))</f>
        <v>100.74</v>
      </c>
      <c r="X85">
        <f>INDEX('ИПЦ raw'!AI:AI, MATCH(Структура!$D85,'ИПЦ raw'!$A:$A,0))</f>
        <v>100.65</v>
      </c>
      <c r="Y85">
        <f>INDEX('ИПЦ raw'!AJ:AJ, MATCH(Структура!$D85,'ИПЦ raw'!$A:$A,0))</f>
        <v>100.71</v>
      </c>
      <c r="Z85">
        <f>INDEX('ИПЦ raw'!AK:AK, MATCH(Структура!$D85,'ИПЦ raw'!$A:$A,0))</f>
        <v>100.74</v>
      </c>
      <c r="AA85">
        <f>INDEX('ИПЦ raw'!AL:AL, MATCH(Структура!$D85,'ИПЦ raw'!$A:$A,0))</f>
        <v>101.16</v>
      </c>
      <c r="AB85">
        <f>INDEX('ИПЦ raw'!AM:AM, MATCH(Структура!$D85,'ИПЦ raw'!$A:$A,0))</f>
        <v>101.13</v>
      </c>
      <c r="AC85">
        <f>INDEX('ИПЦ raw'!AN:AN, MATCH(Структура!$D85,'ИПЦ raw'!$A:$A,0))</f>
        <v>100.76</v>
      </c>
      <c r="AD85">
        <f>INDEX('ИПЦ raw'!AO:AO, MATCH(Структура!$D85,'ИПЦ raw'!$A:$A,0))</f>
        <v>100.77</v>
      </c>
      <c r="AE85">
        <f>INDEX('ИПЦ raw'!AP:AP, MATCH(Структура!$D85,'ИПЦ raw'!$A:$A,0))</f>
        <v>100.14</v>
      </c>
      <c r="AG85">
        <f>INDEX('2025'!$C:$C,MATCH(Структура!C85,'2025'!$B:$B,0))</f>
        <v>0.23100000000000001</v>
      </c>
      <c r="AH85">
        <f t="shared" si="31"/>
        <v>0.23264009999999999</v>
      </c>
      <c r="AI85">
        <f t="shared" si="32"/>
        <v>0.23433837272999999</v>
      </c>
      <c r="AJ85">
        <f t="shared" si="33"/>
        <v>0.23689266099275699</v>
      </c>
      <c r="AK85">
        <f t="shared" si="34"/>
        <v>0.23909576273998964</v>
      </c>
      <c r="AL85">
        <f t="shared" si="35"/>
        <v>0.24076943307916956</v>
      </c>
      <c r="AM85">
        <f t="shared" si="36"/>
        <v>0.24259928077057125</v>
      </c>
      <c r="AN85">
        <f t="shared" si="37"/>
        <v>0.24424895587981116</v>
      </c>
      <c r="AO85">
        <f t="shared" si="38"/>
        <v>0.24605639815332175</v>
      </c>
      <c r="AP85">
        <f t="shared" si="39"/>
        <v>0.24765576474131837</v>
      </c>
      <c r="AQ85">
        <f t="shared" si="40"/>
        <v>0.2494141206709817</v>
      </c>
      <c r="AR85">
        <f t="shared" si="42"/>
        <v>0.25125978516394698</v>
      </c>
      <c r="AS85">
        <f t="shared" si="41"/>
        <v>0.24199999999999999</v>
      </c>
      <c r="AT85">
        <f t="shared" si="24"/>
        <v>0.2447346</v>
      </c>
      <c r="AU85">
        <f t="shared" si="25"/>
        <v>0.24659458296</v>
      </c>
      <c r="AV85">
        <f t="shared" si="26"/>
        <v>0.24849336124879198</v>
      </c>
      <c r="AW85">
        <f t="shared" si="27"/>
        <v>0.24884125195454029</v>
      </c>
    </row>
    <row r="86" spans="1:49" x14ac:dyDescent="0.45">
      <c r="A86" s="202" t="s">
        <v>85</v>
      </c>
      <c r="B86" s="225" t="str">
        <f t="shared" si="28"/>
        <v>Бараночные изделия, кг</v>
      </c>
      <c r="C86" s="225" t="str">
        <f t="shared" si="29"/>
        <v>Бараночные изделия, кг</v>
      </c>
      <c r="D86" s="226" t="str">
        <f t="shared" si="30"/>
        <v>Бараночные изделия, кг</v>
      </c>
      <c r="E86" s="225">
        <f>INDEX(БИПЦ_НДС!$D:$D,MATCH(Структура!A86,БИПЦ_НДС!$B:$B,0))</f>
        <v>10</v>
      </c>
      <c r="F86" s="225" t="s">
        <v>1870</v>
      </c>
      <c r="G86" s="225">
        <v>1</v>
      </c>
      <c r="H86" s="225">
        <v>1</v>
      </c>
      <c r="I86" s="225">
        <v>0</v>
      </c>
      <c r="J86" s="225">
        <f>INDEX('2026'!$C:$C,MATCH(Структура!B86,'2026'!$B:$B,0))</f>
        <v>0.129</v>
      </c>
      <c r="K86" s="225">
        <f>INDEX('2025'!$C:$C,MATCH(Структура!C86,'2025'!$B:$B,0))</f>
        <v>0.127</v>
      </c>
      <c r="L86" s="225">
        <v>1</v>
      </c>
      <c r="M86" s="225">
        <v>1</v>
      </c>
      <c r="N86" s="225">
        <f>INDEX(MoM!B:B,MATCH(Структура!A86,MoM!J:J,0))</f>
        <v>1</v>
      </c>
      <c r="P86">
        <f>INDEX('ИПЦ raw'!AA:AA, MATCH(Структура!$D86,'ИПЦ raw'!$A:$A,0))</f>
        <v>100.66</v>
      </c>
      <c r="Q86">
        <f>INDEX('ИПЦ raw'!AB:AB, MATCH(Структура!$D86,'ИПЦ raw'!$A:$A,0))</f>
        <v>100.97</v>
      </c>
      <c r="R86">
        <f>INDEX('ИПЦ raw'!AC:AC, MATCH(Структура!$D86,'ИПЦ raw'!$A:$A,0))</f>
        <v>100.63</v>
      </c>
      <c r="S86">
        <f>INDEX('ИПЦ raw'!AD:AD, MATCH(Структура!$D86,'ИПЦ raw'!$A:$A,0))</f>
        <v>100.94</v>
      </c>
      <c r="T86">
        <f>INDEX('ИПЦ raw'!AE:AE, MATCH(Структура!$D86,'ИПЦ raw'!$A:$A,0))</f>
        <v>100.79</v>
      </c>
      <c r="U86">
        <f>INDEX('ИПЦ raw'!AF:AF, MATCH(Структура!$D86,'ИПЦ raw'!$A:$A,0))</f>
        <v>100.71</v>
      </c>
      <c r="V86">
        <f>INDEX('ИПЦ raw'!AG:AG, MATCH(Структура!$D86,'ИПЦ raw'!$A:$A,0))</f>
        <v>100.51</v>
      </c>
      <c r="W86">
        <f>INDEX('ИПЦ raw'!AH:AH, MATCH(Структура!$D86,'ИПЦ raw'!$A:$A,0))</f>
        <v>100.38</v>
      </c>
      <c r="X86">
        <f>INDEX('ИПЦ raw'!AI:AI, MATCH(Структура!$D86,'ИПЦ raw'!$A:$A,0))</f>
        <v>100.35</v>
      </c>
      <c r="Y86">
        <f>INDEX('ИПЦ raw'!AJ:AJ, MATCH(Структура!$D86,'ИПЦ raw'!$A:$A,0))</f>
        <v>100.53</v>
      </c>
      <c r="Z86">
        <f>INDEX('ИПЦ raw'!AK:AK, MATCH(Структура!$D86,'ИПЦ raw'!$A:$A,0))</f>
        <v>100.51</v>
      </c>
      <c r="AA86">
        <f>INDEX('ИПЦ raw'!AL:AL, MATCH(Структура!$D86,'ИПЦ raw'!$A:$A,0))</f>
        <v>100.72</v>
      </c>
      <c r="AB86">
        <f>INDEX('ИПЦ raw'!AM:AM, MATCH(Структура!$D86,'ИПЦ raw'!$A:$A,0))</f>
        <v>100.79</v>
      </c>
      <c r="AC86">
        <f>INDEX('ИПЦ raw'!AN:AN, MATCH(Структура!$D86,'ИПЦ raw'!$A:$A,0))</f>
        <v>100.44</v>
      </c>
      <c r="AD86">
        <f>INDEX('ИПЦ raw'!AO:AO, MATCH(Структура!$D86,'ИПЦ raw'!$A:$A,0))</f>
        <v>100.41</v>
      </c>
      <c r="AE86">
        <f>INDEX('ИПЦ raw'!AP:AP, MATCH(Структура!$D86,'ИПЦ raw'!$A:$A,0))</f>
        <v>100.25</v>
      </c>
      <c r="AG86">
        <f>INDEX('2025'!$C:$C,MATCH(Структура!C86,'2025'!$B:$B,0))</f>
        <v>0.127</v>
      </c>
      <c r="AH86">
        <f t="shared" si="31"/>
        <v>0.12783820000000001</v>
      </c>
      <c r="AI86">
        <f t="shared" si="32"/>
        <v>0.12907823054000001</v>
      </c>
      <c r="AJ86">
        <f t="shared" si="33"/>
        <v>0.12989142339240201</v>
      </c>
      <c r="AK86">
        <f t="shared" si="34"/>
        <v>0.13111240277229058</v>
      </c>
      <c r="AL86">
        <f t="shared" si="35"/>
        <v>0.13214819075419168</v>
      </c>
      <c r="AM86">
        <f t="shared" si="36"/>
        <v>0.13308644290854643</v>
      </c>
      <c r="AN86">
        <f t="shared" si="37"/>
        <v>0.13376518376738003</v>
      </c>
      <c r="AO86">
        <f t="shared" si="38"/>
        <v>0.13427349146569609</v>
      </c>
      <c r="AP86">
        <f t="shared" si="39"/>
        <v>0.13474344868582602</v>
      </c>
      <c r="AQ86">
        <f t="shared" si="40"/>
        <v>0.1354575889638609</v>
      </c>
      <c r="AR86">
        <f t="shared" si="42"/>
        <v>0.1361484226675766</v>
      </c>
      <c r="AS86">
        <f t="shared" si="41"/>
        <v>0.129</v>
      </c>
      <c r="AT86">
        <f t="shared" si="24"/>
        <v>0.1300191</v>
      </c>
      <c r="AU86">
        <f t="shared" si="25"/>
        <v>0.13059118404</v>
      </c>
      <c r="AV86">
        <f t="shared" si="26"/>
        <v>0.13112660789456401</v>
      </c>
      <c r="AW86">
        <f t="shared" si="27"/>
        <v>0.13145442441430041</v>
      </c>
    </row>
    <row r="87" spans="1:49" x14ac:dyDescent="0.45">
      <c r="A87" s="202" t="s">
        <v>86</v>
      </c>
      <c r="B87" s="225" t="str">
        <f t="shared" si="28"/>
        <v>Хлопья из злаков (сухие завтраки), кг</v>
      </c>
      <c r="C87" s="225" t="str">
        <f t="shared" si="29"/>
        <v>Хлопья из злаков (сухие завтраки), кг</v>
      </c>
      <c r="D87" s="226" t="str">
        <f t="shared" si="30"/>
        <v>Хлопья из злаков (сухие завтраки), кг</v>
      </c>
      <c r="E87" s="225">
        <f>INDEX(БИПЦ_НДС!$D:$D,MATCH(Структура!A87,БИПЦ_НДС!$B:$B,0))</f>
        <v>10</v>
      </c>
      <c r="F87" s="225" t="s">
        <v>1870</v>
      </c>
      <c r="G87" s="225">
        <v>1</v>
      </c>
      <c r="H87" s="225">
        <v>1</v>
      </c>
      <c r="I87" s="225">
        <v>0</v>
      </c>
      <c r="J87" s="225">
        <f>INDEX('2026'!$C:$C,MATCH(Структура!B87,'2026'!$B:$B,0))</f>
        <v>5.8000000000000003E-2</v>
      </c>
      <c r="K87" s="225">
        <f>INDEX('2025'!$C:$C,MATCH(Структура!C87,'2025'!$B:$B,0))</f>
        <v>6.2E-2</v>
      </c>
      <c r="L87" s="225">
        <v>1</v>
      </c>
      <c r="M87" s="225">
        <v>1</v>
      </c>
      <c r="N87" s="225">
        <f>INDEX(MoM!B:B,MATCH(Структура!A87,MoM!J:J,0))</f>
        <v>1</v>
      </c>
      <c r="P87">
        <f>INDEX('ИПЦ raw'!AA:AA, MATCH(Структура!$D87,'ИПЦ raw'!$A:$A,0))</f>
        <v>100.26</v>
      </c>
      <c r="Q87">
        <f>INDEX('ИПЦ raw'!AB:AB, MATCH(Структура!$D87,'ИПЦ raw'!$A:$A,0))</f>
        <v>99.88</v>
      </c>
      <c r="R87">
        <f>INDEX('ИПЦ raw'!AC:AC, MATCH(Структура!$D87,'ИПЦ raw'!$A:$A,0))</f>
        <v>100.55</v>
      </c>
      <c r="S87">
        <f>INDEX('ИПЦ raw'!AD:AD, MATCH(Структура!$D87,'ИПЦ raw'!$A:$A,0))</f>
        <v>100.6</v>
      </c>
      <c r="T87">
        <f>INDEX('ИПЦ raw'!AE:AE, MATCH(Структура!$D87,'ИПЦ raw'!$A:$A,0))</f>
        <v>100.41</v>
      </c>
      <c r="U87">
        <f>INDEX('ИПЦ raw'!AF:AF, MATCH(Структура!$D87,'ИПЦ raw'!$A:$A,0))</f>
        <v>100.38</v>
      </c>
      <c r="V87">
        <f>INDEX('ИПЦ raw'!AG:AG, MATCH(Структура!$D87,'ИПЦ raw'!$A:$A,0))</f>
        <v>100.86</v>
      </c>
      <c r="W87">
        <f>INDEX('ИПЦ raw'!AH:AH, MATCH(Структура!$D87,'ИПЦ raw'!$A:$A,0))</f>
        <v>99.71</v>
      </c>
      <c r="X87">
        <f>INDEX('ИПЦ raw'!AI:AI, MATCH(Структура!$D87,'ИПЦ raw'!$A:$A,0))</f>
        <v>99.95</v>
      </c>
      <c r="Y87">
        <f>INDEX('ИПЦ raw'!AJ:AJ, MATCH(Структура!$D87,'ИПЦ raw'!$A:$A,0))</f>
        <v>100.6</v>
      </c>
      <c r="Z87">
        <f>INDEX('ИПЦ raw'!AK:AK, MATCH(Структура!$D87,'ИПЦ raw'!$A:$A,0))</f>
        <v>100.08</v>
      </c>
      <c r="AA87">
        <f>INDEX('ИПЦ raw'!AL:AL, MATCH(Структура!$D87,'ИПЦ raw'!$A:$A,0))</f>
        <v>100.82</v>
      </c>
      <c r="AB87">
        <f>INDEX('ИПЦ raw'!AM:AM, MATCH(Структура!$D87,'ИПЦ raw'!$A:$A,0))</f>
        <v>99.82</v>
      </c>
      <c r="AC87">
        <f>INDEX('ИПЦ raw'!AN:AN, MATCH(Структура!$D87,'ИПЦ raw'!$A:$A,0))</f>
        <v>100.46</v>
      </c>
      <c r="AD87">
        <f>INDEX('ИПЦ raw'!AO:AO, MATCH(Структура!$D87,'ИПЦ raw'!$A:$A,0))</f>
        <v>100.19</v>
      </c>
      <c r="AE87">
        <f>INDEX('ИПЦ raw'!AP:AP, MATCH(Структура!$D87,'ИПЦ raw'!$A:$A,0))</f>
        <v>100.01</v>
      </c>
      <c r="AG87">
        <f>INDEX('2025'!$C:$C,MATCH(Структура!C87,'2025'!$B:$B,0))</f>
        <v>6.2E-2</v>
      </c>
      <c r="AH87">
        <f t="shared" si="31"/>
        <v>6.21612E-2</v>
      </c>
      <c r="AI87">
        <f t="shared" si="32"/>
        <v>6.2086606559999993E-2</v>
      </c>
      <c r="AJ87">
        <f t="shared" si="33"/>
        <v>6.2428082896079991E-2</v>
      </c>
      <c r="AK87">
        <f t="shared" si="34"/>
        <v>6.2802651393456477E-2</v>
      </c>
      <c r="AL87">
        <f t="shared" si="35"/>
        <v>6.3060142264169644E-2</v>
      </c>
      <c r="AM87">
        <f t="shared" si="36"/>
        <v>6.3299770804773489E-2</v>
      </c>
      <c r="AN87">
        <f t="shared" si="37"/>
        <v>6.3844148833694547E-2</v>
      </c>
      <c r="AO87">
        <f t="shared" si="38"/>
        <v>6.3659000802076829E-2</v>
      </c>
      <c r="AP87">
        <f t="shared" si="39"/>
        <v>6.3627171301675792E-2</v>
      </c>
      <c r="AQ87">
        <f t="shared" si="40"/>
        <v>6.4008934329485845E-2</v>
      </c>
      <c r="AR87">
        <f t="shared" si="42"/>
        <v>6.4060141476949439E-2</v>
      </c>
      <c r="AS87">
        <f t="shared" si="41"/>
        <v>5.8000000000000003E-2</v>
      </c>
      <c r="AT87">
        <f t="shared" si="24"/>
        <v>5.7895599999999998E-2</v>
      </c>
      <c r="AU87">
        <f t="shared" si="25"/>
        <v>5.816191976E-2</v>
      </c>
      <c r="AV87">
        <f t="shared" si="26"/>
        <v>5.8272427407544E-2</v>
      </c>
      <c r="AW87">
        <f t="shared" si="27"/>
        <v>5.8278254650284758E-2</v>
      </c>
    </row>
    <row r="88" spans="1:49" x14ac:dyDescent="0.45">
      <c r="A88" s="202" t="s">
        <v>87</v>
      </c>
      <c r="B88" s="225" t="str">
        <f t="shared" si="28"/>
        <v>Крупа манная, кг</v>
      </c>
      <c r="C88" s="225" t="str">
        <f t="shared" si="29"/>
        <v>Крупа манная, кг</v>
      </c>
      <c r="D88" s="226" t="str">
        <f t="shared" si="30"/>
        <v>Крупа манная, кг</v>
      </c>
      <c r="E88" s="225">
        <f>INDEX(БИПЦ_НДС!$D:$D,MATCH(Структура!A88,БИПЦ_НДС!$B:$B,0))</f>
        <v>10</v>
      </c>
      <c r="F88" s="225" t="s">
        <v>1870</v>
      </c>
      <c r="G88" s="225">
        <v>1</v>
      </c>
      <c r="H88" s="225">
        <v>1</v>
      </c>
      <c r="I88" s="225">
        <v>0</v>
      </c>
      <c r="J88" s="225">
        <f>INDEX('2026'!$C:$C,MATCH(Структура!B88,'2026'!$B:$B,0))</f>
        <v>3.4000000000000002E-2</v>
      </c>
      <c r="K88" s="225">
        <f>INDEX('2025'!$C:$C,MATCH(Структура!C88,'2025'!$B:$B,0))</f>
        <v>3.7999999999999999E-2</v>
      </c>
      <c r="L88" s="225">
        <v>1</v>
      </c>
      <c r="M88" s="225">
        <v>1</v>
      </c>
      <c r="N88" s="225">
        <f>INDEX(MoM!B:B,MATCH(Структура!A88,MoM!J:J,0))</f>
        <v>1</v>
      </c>
      <c r="P88">
        <f>INDEX('ИПЦ raw'!AA:AA, MATCH(Структура!$D88,'ИПЦ raw'!$A:$A,0))</f>
        <v>101.63</v>
      </c>
      <c r="Q88">
        <f>INDEX('ИПЦ raw'!AB:AB, MATCH(Структура!$D88,'ИПЦ raw'!$A:$A,0))</f>
        <v>101.61</v>
      </c>
      <c r="R88">
        <f>INDEX('ИПЦ raw'!AC:AC, MATCH(Структура!$D88,'ИПЦ raw'!$A:$A,0))</f>
        <v>101.04</v>
      </c>
      <c r="S88">
        <f>INDEX('ИПЦ raw'!AD:AD, MATCH(Структура!$D88,'ИПЦ raw'!$A:$A,0))</f>
        <v>100.06</v>
      </c>
      <c r="T88">
        <f>INDEX('ИПЦ raw'!AE:AE, MATCH(Структура!$D88,'ИПЦ raw'!$A:$A,0))</f>
        <v>99.57</v>
      </c>
      <c r="U88">
        <f>INDEX('ИПЦ raw'!AF:AF, MATCH(Структура!$D88,'ИПЦ raw'!$A:$A,0))</f>
        <v>99.58</v>
      </c>
      <c r="V88">
        <f>INDEX('ИПЦ raw'!AG:AG, MATCH(Структура!$D88,'ИПЦ raw'!$A:$A,0))</f>
        <v>99.44</v>
      </c>
      <c r="W88">
        <f>INDEX('ИПЦ raw'!AH:AH, MATCH(Структура!$D88,'ИПЦ raw'!$A:$A,0))</f>
        <v>99.63</v>
      </c>
      <c r="X88">
        <f>INDEX('ИПЦ raw'!AI:AI, MATCH(Структура!$D88,'ИПЦ raw'!$A:$A,0))</f>
        <v>99.85</v>
      </c>
      <c r="Y88">
        <f>INDEX('ИПЦ raw'!AJ:AJ, MATCH(Структура!$D88,'ИПЦ raw'!$A:$A,0))</f>
        <v>100.36</v>
      </c>
      <c r="Z88">
        <f>INDEX('ИПЦ raw'!AK:AK, MATCH(Структура!$D88,'ИПЦ raw'!$A:$A,0))</f>
        <v>100.15</v>
      </c>
      <c r="AA88">
        <f>INDEX('ИПЦ raw'!AL:AL, MATCH(Структура!$D88,'ИПЦ raw'!$A:$A,0))</f>
        <v>99.89</v>
      </c>
      <c r="AB88">
        <f>INDEX('ИПЦ raw'!AM:AM, MATCH(Структура!$D88,'ИПЦ raw'!$A:$A,0))</f>
        <v>100.06</v>
      </c>
      <c r="AC88">
        <f>INDEX('ИПЦ raw'!AN:AN, MATCH(Структура!$D88,'ИПЦ raw'!$A:$A,0))</f>
        <v>100.03</v>
      </c>
      <c r="AD88">
        <f>INDEX('ИПЦ raw'!AO:AO, MATCH(Структура!$D88,'ИПЦ raw'!$A:$A,0))</f>
        <v>100.88</v>
      </c>
      <c r="AE88">
        <f>INDEX('ИПЦ raw'!AP:AP, MATCH(Структура!$D88,'ИПЦ raw'!$A:$A,0))</f>
        <v>99.91</v>
      </c>
      <c r="AG88">
        <f>INDEX('2025'!$C:$C,MATCH(Структура!C88,'2025'!$B:$B,0))</f>
        <v>3.7999999999999999E-2</v>
      </c>
      <c r="AH88">
        <f t="shared" si="31"/>
        <v>3.8619399999999998E-2</v>
      </c>
      <c r="AI88">
        <f t="shared" si="32"/>
        <v>3.9241172339999998E-2</v>
      </c>
      <c r="AJ88">
        <f t="shared" si="33"/>
        <v>3.9649280532336004E-2</v>
      </c>
      <c r="AK88">
        <f t="shared" si="34"/>
        <v>3.9673070100655405E-2</v>
      </c>
      <c r="AL88">
        <f t="shared" si="35"/>
        <v>3.9502475899222587E-2</v>
      </c>
      <c r="AM88">
        <f t="shared" si="36"/>
        <v>3.9336565500445848E-2</v>
      </c>
      <c r="AN88">
        <f t="shared" si="37"/>
        <v>3.9116280733643351E-2</v>
      </c>
      <c r="AO88">
        <f t="shared" si="38"/>
        <v>3.8971550494928869E-2</v>
      </c>
      <c r="AP88">
        <f t="shared" si="39"/>
        <v>3.8913093169186473E-2</v>
      </c>
      <c r="AQ88">
        <f t="shared" si="40"/>
        <v>3.9053180304595543E-2</v>
      </c>
      <c r="AR88">
        <f t="shared" si="42"/>
        <v>3.9111760075052439E-2</v>
      </c>
      <c r="AS88">
        <f t="shared" si="41"/>
        <v>3.4000000000000002E-2</v>
      </c>
      <c r="AT88">
        <f t="shared" si="24"/>
        <v>3.4020400000000006E-2</v>
      </c>
      <c r="AU88">
        <f t="shared" si="25"/>
        <v>3.4030606120000008E-2</v>
      </c>
      <c r="AV88">
        <f t="shared" si="26"/>
        <v>3.4330075453856003E-2</v>
      </c>
      <c r="AW88">
        <f t="shared" si="27"/>
        <v>3.429917838594753E-2</v>
      </c>
    </row>
    <row r="89" spans="1:49" x14ac:dyDescent="0.45">
      <c r="A89" s="202" t="s">
        <v>88</v>
      </c>
      <c r="B89" s="225" t="str">
        <f t="shared" si="28"/>
        <v>Горох и фасоль, кг</v>
      </c>
      <c r="C89" s="225" t="str">
        <f t="shared" si="29"/>
        <v>Горох и фасоль, кг</v>
      </c>
      <c r="D89" s="226" t="str">
        <f t="shared" si="30"/>
        <v>Горох и фасоль, кг</v>
      </c>
      <c r="E89" s="225">
        <f>INDEX(БИПЦ_НДС!$D:$D,MATCH(Структура!A89,БИПЦ_НДС!$B:$B,0))</f>
        <v>10</v>
      </c>
      <c r="F89" s="225" t="s">
        <v>1870</v>
      </c>
      <c r="G89" s="225">
        <v>1</v>
      </c>
      <c r="H89" s="225">
        <v>1</v>
      </c>
      <c r="I89" s="225">
        <v>0</v>
      </c>
      <c r="J89" s="225">
        <f>INDEX('2026'!$C:$C,MATCH(Структура!B89,'2026'!$B:$B,0))</f>
        <v>3.5999999999999997E-2</v>
      </c>
      <c r="K89" s="225">
        <f>INDEX('2025'!$C:$C,MATCH(Структура!C89,'2025'!$B:$B,0))</f>
        <v>3.9E-2</v>
      </c>
      <c r="L89" s="225">
        <v>1</v>
      </c>
      <c r="M89" s="225">
        <v>1</v>
      </c>
      <c r="N89" s="225">
        <f>INDEX(MoM!B:B,MATCH(Структура!A89,MoM!J:J,0))</f>
        <v>1</v>
      </c>
      <c r="P89">
        <f>INDEX('ИПЦ raw'!AA:AA, MATCH(Структура!$D89,'ИПЦ raw'!$A:$A,0))</f>
        <v>100.89</v>
      </c>
      <c r="Q89">
        <f>INDEX('ИПЦ raw'!AB:AB, MATCH(Структура!$D89,'ИПЦ raw'!$A:$A,0))</f>
        <v>101.04</v>
      </c>
      <c r="R89">
        <f>INDEX('ИПЦ raw'!AC:AC, MATCH(Структура!$D89,'ИПЦ raw'!$A:$A,0))</f>
        <v>100.34</v>
      </c>
      <c r="S89">
        <f>INDEX('ИПЦ raw'!AD:AD, MATCH(Структура!$D89,'ИПЦ raw'!$A:$A,0))</f>
        <v>100.32</v>
      </c>
      <c r="T89">
        <f>INDEX('ИПЦ raw'!AE:AE, MATCH(Структура!$D89,'ИПЦ raw'!$A:$A,0))</f>
        <v>100.04</v>
      </c>
      <c r="U89">
        <f>INDEX('ИПЦ raw'!AF:AF, MATCH(Структура!$D89,'ИПЦ raw'!$A:$A,0))</f>
        <v>100.33</v>
      </c>
      <c r="V89">
        <f>INDEX('ИПЦ raw'!AG:AG, MATCH(Структура!$D89,'ИПЦ raw'!$A:$A,0))</f>
        <v>100.25</v>
      </c>
      <c r="W89">
        <f>INDEX('ИПЦ raw'!AH:AH, MATCH(Структура!$D89,'ИПЦ raw'!$A:$A,0))</f>
        <v>99.89</v>
      </c>
      <c r="X89">
        <f>INDEX('ИПЦ raw'!AI:AI, MATCH(Структура!$D89,'ИПЦ raw'!$A:$A,0))</f>
        <v>100.15</v>
      </c>
      <c r="Y89">
        <f>INDEX('ИПЦ raw'!AJ:AJ, MATCH(Структура!$D89,'ИПЦ raw'!$A:$A,0))</f>
        <v>99.66</v>
      </c>
      <c r="Z89">
        <f>INDEX('ИПЦ raw'!AK:AK, MATCH(Структура!$D89,'ИПЦ raw'!$A:$A,0))</f>
        <v>99.99</v>
      </c>
      <c r="AA89">
        <f>INDEX('ИПЦ raw'!AL:AL, MATCH(Структура!$D89,'ИПЦ raw'!$A:$A,0))</f>
        <v>99.53</v>
      </c>
      <c r="AB89">
        <f>INDEX('ИПЦ raw'!AM:AM, MATCH(Структура!$D89,'ИПЦ raw'!$A:$A,0))</f>
        <v>99.74</v>
      </c>
      <c r="AC89">
        <f>INDEX('ИПЦ raw'!AN:AN, MATCH(Структура!$D89,'ИПЦ raw'!$A:$A,0))</f>
        <v>99.51</v>
      </c>
      <c r="AD89">
        <f>INDEX('ИПЦ raw'!AO:AO, MATCH(Структура!$D89,'ИПЦ raw'!$A:$A,0))</f>
        <v>99.85</v>
      </c>
      <c r="AE89">
        <f>INDEX('ИПЦ raw'!AP:AP, MATCH(Структура!$D89,'ИПЦ raw'!$A:$A,0))</f>
        <v>99.59</v>
      </c>
      <c r="AG89">
        <f>INDEX('2025'!$C:$C,MATCH(Структура!C89,'2025'!$B:$B,0))</f>
        <v>3.9E-2</v>
      </c>
      <c r="AH89">
        <f t="shared" si="31"/>
        <v>3.9347099999999996E-2</v>
      </c>
      <c r="AI89">
        <f t="shared" si="32"/>
        <v>3.9756309839999997E-2</v>
      </c>
      <c r="AJ89">
        <f t="shared" si="33"/>
        <v>3.9891481293455995E-2</v>
      </c>
      <c r="AK89">
        <f t="shared" si="34"/>
        <v>4.0019134033595048E-2</v>
      </c>
      <c r="AL89">
        <f t="shared" si="35"/>
        <v>4.0035141687208488E-2</v>
      </c>
      <c r="AM89">
        <f t="shared" si="36"/>
        <v>4.0167257654776273E-2</v>
      </c>
      <c r="AN89">
        <f t="shared" si="37"/>
        <v>4.0267675798913209E-2</v>
      </c>
      <c r="AO89">
        <f t="shared" si="38"/>
        <v>4.022338135553441E-2</v>
      </c>
      <c r="AP89">
        <f t="shared" si="39"/>
        <v>4.0283716427567715E-2</v>
      </c>
      <c r="AQ89">
        <f t="shared" si="40"/>
        <v>4.014675179171398E-2</v>
      </c>
      <c r="AR89">
        <f t="shared" si="42"/>
        <v>4.01427371165348E-2</v>
      </c>
      <c r="AS89">
        <f t="shared" si="41"/>
        <v>3.5999999999999997E-2</v>
      </c>
      <c r="AT89">
        <f t="shared" si="24"/>
        <v>3.5906399999999998E-2</v>
      </c>
      <c r="AU89">
        <f t="shared" si="25"/>
        <v>3.5730458639999997E-2</v>
      </c>
      <c r="AV89">
        <f t="shared" si="26"/>
        <v>3.5676862952039999E-2</v>
      </c>
      <c r="AW89">
        <f t="shared" si="27"/>
        <v>3.5530587813936636E-2</v>
      </c>
    </row>
    <row r="90" spans="1:49" x14ac:dyDescent="0.45">
      <c r="A90" s="202" t="s">
        <v>89</v>
      </c>
      <c r="B90" s="225" t="str">
        <f t="shared" si="28"/>
        <v>Крупы овсяная и перловая, кг</v>
      </c>
      <c r="C90" s="225" t="str">
        <f t="shared" si="29"/>
        <v>Крупы овсяная и перловая, кг</v>
      </c>
      <c r="D90" s="226" t="str">
        <f t="shared" si="30"/>
        <v>Крупы овсяная и перловая, кг</v>
      </c>
      <c r="E90" s="225">
        <f>INDEX(БИПЦ_НДС!$D:$D,MATCH(Структура!A90,БИПЦ_НДС!$B:$B,0))</f>
        <v>10</v>
      </c>
      <c r="F90" s="225" t="s">
        <v>1870</v>
      </c>
      <c r="G90" s="225">
        <v>1</v>
      </c>
      <c r="H90" s="225">
        <v>1</v>
      </c>
      <c r="I90" s="225">
        <v>0</v>
      </c>
      <c r="J90" s="225">
        <f>INDEX('2026'!$C:$C,MATCH(Структура!B90,'2026'!$B:$B,0))</f>
        <v>2.8000000000000001E-2</v>
      </c>
      <c r="K90" s="225">
        <f>INDEX('2025'!$C:$C,MATCH(Структура!C90,'2025'!$B:$B,0))</f>
        <v>2.7E-2</v>
      </c>
      <c r="L90" s="225">
        <v>1</v>
      </c>
      <c r="M90" s="225">
        <v>1</v>
      </c>
      <c r="N90" s="225">
        <f>INDEX(MoM!B:B,MATCH(Структура!A90,MoM!J:J,0))</f>
        <v>1</v>
      </c>
      <c r="P90">
        <f>INDEX('ИПЦ raw'!AA:AA, MATCH(Структура!$D90,'ИПЦ raw'!$A:$A,0))</f>
        <v>100.5</v>
      </c>
      <c r="Q90">
        <f>INDEX('ИПЦ raw'!AB:AB, MATCH(Структура!$D90,'ИПЦ raw'!$A:$A,0))</f>
        <v>100.77</v>
      </c>
      <c r="R90">
        <f>INDEX('ИПЦ raw'!AC:AC, MATCH(Структура!$D90,'ИПЦ raw'!$A:$A,0))</f>
        <v>100.55</v>
      </c>
      <c r="S90">
        <f>INDEX('ИПЦ raw'!AD:AD, MATCH(Структура!$D90,'ИПЦ raw'!$A:$A,0))</f>
        <v>100.36</v>
      </c>
      <c r="T90">
        <f>INDEX('ИПЦ raw'!AE:AE, MATCH(Структура!$D90,'ИПЦ raw'!$A:$A,0))</f>
        <v>100.47</v>
      </c>
      <c r="U90">
        <f>INDEX('ИПЦ raw'!AF:AF, MATCH(Структура!$D90,'ИПЦ raw'!$A:$A,0))</f>
        <v>100.88</v>
      </c>
      <c r="V90">
        <f>INDEX('ИПЦ raw'!AG:AG, MATCH(Структура!$D90,'ИПЦ raw'!$A:$A,0))</f>
        <v>100.72</v>
      </c>
      <c r="W90">
        <f>INDEX('ИПЦ raw'!AH:AH, MATCH(Структура!$D90,'ИПЦ raw'!$A:$A,0))</f>
        <v>100.25</v>
      </c>
      <c r="X90">
        <f>INDEX('ИПЦ raw'!AI:AI, MATCH(Структура!$D90,'ИПЦ raw'!$A:$A,0))</f>
        <v>100.28</v>
      </c>
      <c r="Y90">
        <f>INDEX('ИПЦ raw'!AJ:AJ, MATCH(Структура!$D90,'ИПЦ raw'!$A:$A,0))</f>
        <v>101</v>
      </c>
      <c r="Z90">
        <f>INDEX('ИПЦ raw'!AK:AK, MATCH(Структура!$D90,'ИПЦ raw'!$A:$A,0))</f>
        <v>99.95</v>
      </c>
      <c r="AA90">
        <f>INDEX('ИПЦ raw'!AL:AL, MATCH(Структура!$D90,'ИПЦ raw'!$A:$A,0))</f>
        <v>100.14</v>
      </c>
      <c r="AB90">
        <f>INDEX('ИПЦ raw'!AM:AM, MATCH(Структура!$D90,'ИПЦ raw'!$A:$A,0))</f>
        <v>100.2</v>
      </c>
      <c r="AC90">
        <f>INDEX('ИПЦ raw'!AN:AN, MATCH(Структура!$D90,'ИПЦ raw'!$A:$A,0))</f>
        <v>100.09</v>
      </c>
      <c r="AD90">
        <f>INDEX('ИПЦ raw'!AO:AO, MATCH(Структура!$D90,'ИПЦ raw'!$A:$A,0))</f>
        <v>100.68</v>
      </c>
      <c r="AE90">
        <f>INDEX('ИПЦ raw'!AP:AP, MATCH(Структура!$D90,'ИПЦ raw'!$A:$A,0))</f>
        <v>99.72</v>
      </c>
      <c r="AG90">
        <f>INDEX('2025'!$C:$C,MATCH(Структура!C90,'2025'!$B:$B,0))</f>
        <v>2.7E-2</v>
      </c>
      <c r="AH90">
        <f t="shared" si="31"/>
        <v>2.7134999999999999E-2</v>
      </c>
      <c r="AI90">
        <f t="shared" si="32"/>
        <v>2.7343939499999997E-2</v>
      </c>
      <c r="AJ90">
        <f t="shared" si="33"/>
        <v>2.7494331167249995E-2</v>
      </c>
      <c r="AK90">
        <f t="shared" si="34"/>
        <v>2.7593310759452098E-2</v>
      </c>
      <c r="AL90">
        <f t="shared" si="35"/>
        <v>2.7722999320021521E-2</v>
      </c>
      <c r="AM90">
        <f t="shared" si="36"/>
        <v>2.7966961714037709E-2</v>
      </c>
      <c r="AN90">
        <f t="shared" si="37"/>
        <v>2.8168323838378782E-2</v>
      </c>
      <c r="AO90">
        <f t="shared" si="38"/>
        <v>2.8238744647974729E-2</v>
      </c>
      <c r="AP90">
        <f t="shared" si="39"/>
        <v>2.8317813132989058E-2</v>
      </c>
      <c r="AQ90">
        <f t="shared" si="40"/>
        <v>2.8600991264318948E-2</v>
      </c>
      <c r="AR90">
        <f t="shared" si="42"/>
        <v>2.8586690768686789E-2</v>
      </c>
      <c r="AS90">
        <f t="shared" si="41"/>
        <v>2.8000000000000001E-2</v>
      </c>
      <c r="AT90">
        <f t="shared" si="24"/>
        <v>2.8056000000000001E-2</v>
      </c>
      <c r="AU90">
        <f t="shared" si="25"/>
        <v>2.80812504E-2</v>
      </c>
      <c r="AV90">
        <f t="shared" si="26"/>
        <v>2.8272202902720003E-2</v>
      </c>
      <c r="AW90">
        <f t="shared" si="27"/>
        <v>2.8193040734592386E-2</v>
      </c>
    </row>
    <row r="91" spans="1:49" x14ac:dyDescent="0.45">
      <c r="A91" s="202" t="s">
        <v>90</v>
      </c>
      <c r="B91" s="225" t="str">
        <f t="shared" si="28"/>
        <v>Овсяные хлопья "Геркулес", кг</v>
      </c>
      <c r="C91" s="225" t="str">
        <f t="shared" si="29"/>
        <v>Овсяные хлопья "Геркулес", кг</v>
      </c>
      <c r="D91" s="226" t="str">
        <f t="shared" si="30"/>
        <v>Овсяные хлопья "Геркулес", кг</v>
      </c>
      <c r="E91" s="225">
        <f>INDEX(БИПЦ_НДС!$D:$D,MATCH(Структура!A91,БИПЦ_НДС!$B:$B,0))</f>
        <v>10</v>
      </c>
      <c r="F91" s="225" t="s">
        <v>1870</v>
      </c>
      <c r="G91" s="225">
        <v>1</v>
      </c>
      <c r="H91" s="225">
        <v>1</v>
      </c>
      <c r="I91" s="225">
        <v>0</v>
      </c>
      <c r="J91" s="225">
        <f>INDEX('2026'!$C:$C,MATCH(Структура!B91,'2026'!$B:$B,0))</f>
        <v>4.4999999999999998E-2</v>
      </c>
      <c r="K91" s="225">
        <f>INDEX('2025'!$C:$C,MATCH(Структура!C91,'2025'!$B:$B,0))</f>
        <v>5.0999999999999997E-2</v>
      </c>
      <c r="L91" s="225">
        <v>1</v>
      </c>
      <c r="M91" s="225">
        <v>1</v>
      </c>
      <c r="N91" s="225">
        <f>INDEX(MoM!B:B,MATCH(Структура!A91,MoM!J:J,0))</f>
        <v>1</v>
      </c>
      <c r="P91">
        <f>INDEX('ИПЦ raw'!AA:AA, MATCH(Структура!$D91,'ИПЦ raw'!$A:$A,0))</f>
        <v>100.76</v>
      </c>
      <c r="Q91">
        <f>INDEX('ИПЦ raw'!AB:AB, MATCH(Структура!$D91,'ИПЦ raw'!$A:$A,0))</f>
        <v>101.29</v>
      </c>
      <c r="R91">
        <f>INDEX('ИПЦ raw'!AC:AC, MATCH(Структура!$D91,'ИПЦ raw'!$A:$A,0))</f>
        <v>100.53</v>
      </c>
      <c r="S91">
        <f>INDEX('ИПЦ raw'!AD:AD, MATCH(Структура!$D91,'ИПЦ raw'!$A:$A,0))</f>
        <v>100.91</v>
      </c>
      <c r="T91">
        <f>INDEX('ИПЦ raw'!AE:AE, MATCH(Структура!$D91,'ИПЦ raw'!$A:$A,0))</f>
        <v>100.56</v>
      </c>
      <c r="U91">
        <f>INDEX('ИПЦ raw'!AF:AF, MATCH(Структура!$D91,'ИПЦ raw'!$A:$A,0))</f>
        <v>101.2</v>
      </c>
      <c r="V91">
        <f>INDEX('ИПЦ raw'!AG:AG, MATCH(Структура!$D91,'ИПЦ raw'!$A:$A,0))</f>
        <v>100.54</v>
      </c>
      <c r="W91">
        <f>INDEX('ИПЦ raw'!AH:AH, MATCH(Структура!$D91,'ИПЦ raw'!$A:$A,0))</f>
        <v>99.91</v>
      </c>
      <c r="X91">
        <f>INDEX('ИПЦ raw'!AI:AI, MATCH(Структура!$D91,'ИПЦ raw'!$A:$A,0))</f>
        <v>99.89</v>
      </c>
      <c r="Y91">
        <f>INDEX('ИПЦ raw'!AJ:AJ, MATCH(Структура!$D91,'ИПЦ raw'!$A:$A,0))</f>
        <v>101.11</v>
      </c>
      <c r="Z91">
        <f>INDEX('ИПЦ raw'!AK:AK, MATCH(Структура!$D91,'ИПЦ raw'!$A:$A,0))</f>
        <v>99.84</v>
      </c>
      <c r="AA91">
        <f>INDEX('ИПЦ raw'!AL:AL, MATCH(Структура!$D91,'ИПЦ raw'!$A:$A,0))</f>
        <v>100.36</v>
      </c>
      <c r="AB91">
        <f>INDEX('ИПЦ raw'!AM:AM, MATCH(Структура!$D91,'ИПЦ raw'!$A:$A,0))</f>
        <v>100.52</v>
      </c>
      <c r="AC91">
        <f>INDEX('ИПЦ raw'!AN:AN, MATCH(Структура!$D91,'ИПЦ raw'!$A:$A,0))</f>
        <v>99.43</v>
      </c>
      <c r="AD91">
        <f>INDEX('ИПЦ raw'!AO:AO, MATCH(Структура!$D91,'ИПЦ raw'!$A:$A,0))</f>
        <v>100.09</v>
      </c>
      <c r="AE91">
        <f>INDEX('ИПЦ raw'!AP:AP, MATCH(Структура!$D91,'ИПЦ raw'!$A:$A,0))</f>
        <v>100.29</v>
      </c>
      <c r="AG91">
        <f>INDEX('2025'!$C:$C,MATCH(Структура!C91,'2025'!$B:$B,0))</f>
        <v>5.0999999999999997E-2</v>
      </c>
      <c r="AH91">
        <f t="shared" si="31"/>
        <v>5.1387599999999999E-2</v>
      </c>
      <c r="AI91">
        <f t="shared" si="32"/>
        <v>5.2050500040000003E-2</v>
      </c>
      <c r="AJ91">
        <f t="shared" si="33"/>
        <v>5.2326367690212011E-2</v>
      </c>
      <c r="AK91">
        <f t="shared" si="34"/>
        <v>5.2802537636192942E-2</v>
      </c>
      <c r="AL91">
        <f t="shared" si="35"/>
        <v>5.3098231846955626E-2</v>
      </c>
      <c r="AM91">
        <f t="shared" si="36"/>
        <v>5.3735410629119101E-2</v>
      </c>
      <c r="AN91">
        <f t="shared" si="37"/>
        <v>5.4025581846516346E-2</v>
      </c>
      <c r="AO91">
        <f t="shared" si="38"/>
        <v>5.3976958822854477E-2</v>
      </c>
      <c r="AP91">
        <f t="shared" si="39"/>
        <v>5.3917584168149339E-2</v>
      </c>
      <c r="AQ91">
        <f t="shared" si="40"/>
        <v>5.4516069352415791E-2</v>
      </c>
      <c r="AR91">
        <f t="shared" si="42"/>
        <v>5.4428843641451924E-2</v>
      </c>
      <c r="AS91">
        <f t="shared" si="41"/>
        <v>4.4999999999999998E-2</v>
      </c>
      <c r="AT91">
        <f t="shared" si="24"/>
        <v>4.5233999999999996E-2</v>
      </c>
      <c r="AU91">
        <f t="shared" si="25"/>
        <v>4.4976166199999994E-2</v>
      </c>
      <c r="AV91">
        <f t="shared" si="26"/>
        <v>4.5016644749579997E-2</v>
      </c>
      <c r="AW91">
        <f t="shared" si="27"/>
        <v>4.5147193019353785E-2</v>
      </c>
    </row>
    <row r="92" spans="1:49" x14ac:dyDescent="0.45">
      <c r="A92" s="202" t="s">
        <v>91</v>
      </c>
      <c r="B92" s="225" t="str">
        <f t="shared" si="28"/>
        <v>Вермишель, кг</v>
      </c>
      <c r="C92" s="225" t="str">
        <f t="shared" si="29"/>
        <v>Вермишель, кг</v>
      </c>
      <c r="D92" s="226" t="str">
        <f t="shared" si="30"/>
        <v>Вермишель, кг</v>
      </c>
      <c r="E92" s="225">
        <f>INDEX(БИПЦ_НДС!$D:$D,MATCH(Структура!A92,БИПЦ_НДС!$B:$B,0))</f>
        <v>10</v>
      </c>
      <c r="F92" s="225" t="s">
        <v>1870</v>
      </c>
      <c r="G92" s="225">
        <v>1</v>
      </c>
      <c r="H92" s="225">
        <v>1</v>
      </c>
      <c r="I92" s="225">
        <v>0</v>
      </c>
      <c r="J92" s="225">
        <f>INDEX('2026'!$C:$C,MATCH(Структура!B92,'2026'!$B:$B,0))</f>
        <v>0.109</v>
      </c>
      <c r="K92" s="225">
        <f>INDEX('2025'!$C:$C,MATCH(Структура!C92,'2025'!$B:$B,0))</f>
        <v>0.11600000000000001</v>
      </c>
      <c r="L92" s="225">
        <v>1</v>
      </c>
      <c r="M92" s="225">
        <v>1</v>
      </c>
      <c r="N92" s="225">
        <f>INDEX(MoM!B:B,MATCH(Структура!A92,MoM!J:J,0))</f>
        <v>1</v>
      </c>
      <c r="P92">
        <f>INDEX('ИПЦ raw'!AA:AA, MATCH(Структура!$D92,'ИПЦ raw'!$A:$A,0))</f>
        <v>100.43</v>
      </c>
      <c r="Q92">
        <f>INDEX('ИПЦ raw'!AB:AB, MATCH(Структура!$D92,'ИПЦ raw'!$A:$A,0))</f>
        <v>100.46</v>
      </c>
      <c r="R92">
        <f>INDEX('ИПЦ raw'!AC:AC, MATCH(Структура!$D92,'ИПЦ raw'!$A:$A,0))</f>
        <v>100.55</v>
      </c>
      <c r="S92">
        <f>INDEX('ИПЦ raw'!AD:AD, MATCH(Структура!$D92,'ИПЦ raw'!$A:$A,0))</f>
        <v>100.91</v>
      </c>
      <c r="T92">
        <f>INDEX('ИПЦ raw'!AE:AE, MATCH(Структура!$D92,'ИПЦ raw'!$A:$A,0))</f>
        <v>99.23</v>
      </c>
      <c r="U92">
        <f>INDEX('ИПЦ raw'!AF:AF, MATCH(Структура!$D92,'ИПЦ raw'!$A:$A,0))</f>
        <v>100.59</v>
      </c>
      <c r="V92">
        <f>INDEX('ИПЦ raw'!AG:AG, MATCH(Структура!$D92,'ИПЦ raw'!$A:$A,0))</f>
        <v>100.24</v>
      </c>
      <c r="W92">
        <f>INDEX('ИПЦ raw'!AH:AH, MATCH(Структура!$D92,'ИПЦ raw'!$A:$A,0))</f>
        <v>99.7</v>
      </c>
      <c r="X92">
        <f>INDEX('ИПЦ raw'!AI:AI, MATCH(Структура!$D92,'ИПЦ raw'!$A:$A,0))</f>
        <v>99.86</v>
      </c>
      <c r="Y92">
        <f>INDEX('ИПЦ raw'!AJ:AJ, MATCH(Структура!$D92,'ИПЦ raw'!$A:$A,0))</f>
        <v>100.37</v>
      </c>
      <c r="Z92">
        <f>INDEX('ИПЦ raw'!AK:AK, MATCH(Структура!$D92,'ИПЦ raw'!$A:$A,0))</f>
        <v>100.09</v>
      </c>
      <c r="AA92">
        <f>INDEX('ИПЦ raw'!AL:AL, MATCH(Структура!$D92,'ИПЦ raw'!$A:$A,0))</f>
        <v>100.21</v>
      </c>
      <c r="AB92">
        <f>INDEX('ИПЦ raw'!AM:AM, MATCH(Структура!$D92,'ИПЦ raw'!$A:$A,0))</f>
        <v>100.74</v>
      </c>
      <c r="AC92">
        <f>INDEX('ИПЦ raw'!AN:AN, MATCH(Структура!$D92,'ИПЦ raw'!$A:$A,0))</f>
        <v>100.22</v>
      </c>
      <c r="AD92">
        <f>INDEX('ИПЦ raw'!AO:AO, MATCH(Структура!$D92,'ИПЦ raw'!$A:$A,0))</f>
        <v>99.72</v>
      </c>
      <c r="AE92">
        <f>INDEX('ИПЦ raw'!AP:AP, MATCH(Структура!$D92,'ИПЦ raw'!$A:$A,0))</f>
        <v>100.68</v>
      </c>
      <c r="AG92">
        <f>INDEX('2025'!$C:$C,MATCH(Структура!C92,'2025'!$B:$B,0))</f>
        <v>0.11600000000000001</v>
      </c>
      <c r="AH92">
        <f t="shared" si="31"/>
        <v>0.11649880000000001</v>
      </c>
      <c r="AI92">
        <f t="shared" si="32"/>
        <v>0.11703469447999999</v>
      </c>
      <c r="AJ92">
        <f t="shared" si="33"/>
        <v>0.11767838529963999</v>
      </c>
      <c r="AK92">
        <f t="shared" si="34"/>
        <v>0.11874925860586671</v>
      </c>
      <c r="AL92">
        <f t="shared" si="35"/>
        <v>0.11783488931460155</v>
      </c>
      <c r="AM92">
        <f t="shared" si="36"/>
        <v>0.1185301151615577</v>
      </c>
      <c r="AN92">
        <f t="shared" si="37"/>
        <v>0.11881458743794543</v>
      </c>
      <c r="AO92">
        <f t="shared" si="38"/>
        <v>0.11845814367563159</v>
      </c>
      <c r="AP92">
        <f t="shared" si="39"/>
        <v>0.11829230227448571</v>
      </c>
      <c r="AQ92">
        <f t="shared" si="40"/>
        <v>0.11872998379290131</v>
      </c>
      <c r="AR92">
        <f t="shared" si="42"/>
        <v>0.11883684077831493</v>
      </c>
      <c r="AS92">
        <f t="shared" si="41"/>
        <v>0.109</v>
      </c>
      <c r="AT92">
        <f t="shared" si="24"/>
        <v>0.10980659999999999</v>
      </c>
      <c r="AU92">
        <f t="shared" si="25"/>
        <v>0.11004817451999999</v>
      </c>
      <c r="AV92">
        <f t="shared" si="26"/>
        <v>0.10974003963134399</v>
      </c>
      <c r="AW92">
        <f t="shared" si="27"/>
        <v>0.11048627190083714</v>
      </c>
    </row>
    <row r="93" spans="1:49" ht="26.25" x14ac:dyDescent="0.45">
      <c r="A93" s="202" t="s">
        <v>92</v>
      </c>
      <c r="B93" s="225" t="str">
        <f t="shared" si="28"/>
        <v>Макаронные изделия из пшеничной муки высшего сорта, кг</v>
      </c>
      <c r="C93" s="225" t="str">
        <f t="shared" si="29"/>
        <v>Макаронные изделия из пшеничной муки высшего сорта, кг</v>
      </c>
      <c r="D93" s="226" t="str">
        <f t="shared" si="30"/>
        <v>Макаронные изделия из пшеничной муки высшего сорта, кг</v>
      </c>
      <c r="E93" s="225">
        <f>INDEX(БИПЦ_НДС!$D:$D,MATCH(Структура!A93,БИПЦ_НДС!$B:$B,0))</f>
        <v>10</v>
      </c>
      <c r="F93" s="225" t="s">
        <v>1870</v>
      </c>
      <c r="G93" s="225">
        <v>1</v>
      </c>
      <c r="H93" s="225">
        <v>1</v>
      </c>
      <c r="I93" s="225">
        <v>0</v>
      </c>
      <c r="J93" s="225">
        <f>INDEX('2026'!$C:$C,MATCH(Структура!B93,'2026'!$B:$B,0))</f>
        <v>0.30399999999999999</v>
      </c>
      <c r="K93" s="225">
        <f>INDEX('2025'!$C:$C,MATCH(Структура!C93,'2025'!$B:$B,0))</f>
        <v>0.309</v>
      </c>
      <c r="L93" s="225">
        <v>1</v>
      </c>
      <c r="M93" s="225">
        <v>1</v>
      </c>
      <c r="N93" s="225">
        <f>INDEX(MoM!B:B,MATCH(Структура!A93,MoM!J:J,0))</f>
        <v>1</v>
      </c>
      <c r="P93">
        <f>INDEX('ИПЦ raw'!AA:AA, MATCH(Структура!$D93,'ИПЦ raw'!$A:$A,0))</f>
        <v>99.86</v>
      </c>
      <c r="Q93">
        <f>INDEX('ИПЦ raw'!AB:AB, MATCH(Структура!$D93,'ИПЦ raw'!$A:$A,0))</f>
        <v>100.12</v>
      </c>
      <c r="R93">
        <f>INDEX('ИПЦ raw'!AC:AC, MATCH(Структура!$D93,'ИПЦ raw'!$A:$A,0))</f>
        <v>100.77</v>
      </c>
      <c r="S93">
        <f>INDEX('ИПЦ raw'!AD:AD, MATCH(Структура!$D93,'ИПЦ raw'!$A:$A,0))</f>
        <v>100.59</v>
      </c>
      <c r="T93">
        <f>INDEX('ИПЦ raw'!AE:AE, MATCH(Структура!$D93,'ИПЦ raw'!$A:$A,0))</f>
        <v>99.92</v>
      </c>
      <c r="U93">
        <f>INDEX('ИПЦ raw'!AF:AF, MATCH(Структура!$D93,'ИПЦ raw'!$A:$A,0))</f>
        <v>100.16</v>
      </c>
      <c r="V93">
        <f>INDEX('ИПЦ raw'!AG:AG, MATCH(Структура!$D93,'ИПЦ raw'!$A:$A,0))</f>
        <v>100.01</v>
      </c>
      <c r="W93">
        <f>INDEX('ИПЦ raw'!AH:AH, MATCH(Структура!$D93,'ИПЦ raw'!$A:$A,0))</f>
        <v>99.7</v>
      </c>
      <c r="X93">
        <f>INDEX('ИПЦ raw'!AI:AI, MATCH(Структура!$D93,'ИПЦ raw'!$A:$A,0))</f>
        <v>100.24</v>
      </c>
      <c r="Y93">
        <f>INDEX('ИПЦ raw'!AJ:AJ, MATCH(Структура!$D93,'ИПЦ raw'!$A:$A,0))</f>
        <v>100</v>
      </c>
      <c r="Z93">
        <f>INDEX('ИПЦ raw'!AK:AK, MATCH(Структура!$D93,'ИПЦ raw'!$A:$A,0))</f>
        <v>100</v>
      </c>
      <c r="AA93">
        <f>INDEX('ИПЦ raw'!AL:AL, MATCH(Структура!$D93,'ИПЦ raw'!$A:$A,0))</f>
        <v>100.76</v>
      </c>
      <c r="AB93">
        <f>INDEX('ИПЦ raw'!AM:AM, MATCH(Структура!$D93,'ИПЦ raw'!$A:$A,0))</f>
        <v>100.2</v>
      </c>
      <c r="AC93">
        <f>INDEX('ИПЦ raw'!AN:AN, MATCH(Структура!$D93,'ИПЦ raw'!$A:$A,0))</f>
        <v>100.26</v>
      </c>
      <c r="AD93">
        <f>INDEX('ИПЦ raw'!AO:AO, MATCH(Структура!$D93,'ИПЦ raw'!$A:$A,0))</f>
        <v>100.1</v>
      </c>
      <c r="AE93">
        <f>INDEX('ИПЦ raw'!AP:AP, MATCH(Структура!$D93,'ИПЦ raw'!$A:$A,0))</f>
        <v>100.56</v>
      </c>
      <c r="AG93">
        <f>INDEX('2025'!$C:$C,MATCH(Структура!C93,'2025'!$B:$B,0))</f>
        <v>0.309</v>
      </c>
      <c r="AH93">
        <f t="shared" si="31"/>
        <v>0.30856739999999999</v>
      </c>
      <c r="AI93">
        <f t="shared" si="32"/>
        <v>0.30893768088000001</v>
      </c>
      <c r="AJ93">
        <f t="shared" si="33"/>
        <v>0.31131650102277603</v>
      </c>
      <c r="AK93">
        <f t="shared" si="34"/>
        <v>0.31315326837881041</v>
      </c>
      <c r="AL93">
        <f t="shared" si="35"/>
        <v>0.31290274576410737</v>
      </c>
      <c r="AM93">
        <f t="shared" si="36"/>
        <v>0.31340339015732993</v>
      </c>
      <c r="AN93">
        <f t="shared" si="37"/>
        <v>0.31343473049634568</v>
      </c>
      <c r="AO93">
        <f t="shared" si="38"/>
        <v>0.31249442630485663</v>
      </c>
      <c r="AP93">
        <f t="shared" si="39"/>
        <v>0.31324441292798827</v>
      </c>
      <c r="AQ93">
        <f t="shared" si="40"/>
        <v>0.31324441292798827</v>
      </c>
      <c r="AR93">
        <f t="shared" si="42"/>
        <v>0.31324441292798827</v>
      </c>
      <c r="AS93">
        <f t="shared" si="41"/>
        <v>0.30399999999999999</v>
      </c>
      <c r="AT93">
        <f t="shared" si="24"/>
        <v>0.30460799999999999</v>
      </c>
      <c r="AU93">
        <f t="shared" si="25"/>
        <v>0.30539998080000003</v>
      </c>
      <c r="AV93">
        <f t="shared" si="26"/>
        <v>0.30570538078080001</v>
      </c>
      <c r="AW93">
        <f t="shared" si="27"/>
        <v>0.30741733091317253</v>
      </c>
    </row>
    <row r="94" spans="1:49" x14ac:dyDescent="0.45">
      <c r="A94" s="202" t="s">
        <v>93</v>
      </c>
      <c r="B94" s="225" t="str">
        <f t="shared" si="28"/>
        <v>Овощи замороженные, кг</v>
      </c>
      <c r="C94" s="225" t="str">
        <f t="shared" si="29"/>
        <v>Овощи замороженные, кг</v>
      </c>
      <c r="D94" s="226" t="str">
        <f t="shared" si="30"/>
        <v>Овощи замороженные, кг</v>
      </c>
      <c r="E94" s="225">
        <f>INDEX(БИПЦ_НДС!$D:$D,MATCH(Структура!A94,БИПЦ_НДС!$B:$B,0))</f>
        <v>20</v>
      </c>
      <c r="F94" s="225" t="s">
        <v>1870</v>
      </c>
      <c r="G94" s="225">
        <v>1</v>
      </c>
      <c r="H94" s="225">
        <v>1</v>
      </c>
      <c r="I94" s="225">
        <v>0</v>
      </c>
      <c r="J94" s="225">
        <f>INDEX('2026'!$C:$C,MATCH(Структура!B94,'2026'!$B:$B,0))</f>
        <v>7.6999999999999999E-2</v>
      </c>
      <c r="K94" s="225">
        <f>INDEX('2025'!$C:$C,MATCH(Структура!C94,'2025'!$B:$B,0))</f>
        <v>9.4E-2</v>
      </c>
      <c r="L94" s="225">
        <v>1</v>
      </c>
      <c r="M94" s="225">
        <v>1</v>
      </c>
      <c r="N94" s="225">
        <f>INDEX(MoM!B:B,MATCH(Структура!A94,MoM!J:J,0))</f>
        <v>1</v>
      </c>
      <c r="P94">
        <f>INDEX('ИПЦ raw'!AA:AA, MATCH(Структура!$D94,'ИПЦ raw'!$A:$A,0))</f>
        <v>101.06</v>
      </c>
      <c r="Q94">
        <f>INDEX('ИПЦ raw'!AB:AB, MATCH(Структура!$D94,'ИПЦ raw'!$A:$A,0))</f>
        <v>101.28</v>
      </c>
      <c r="R94">
        <f>INDEX('ИПЦ raw'!AC:AC, MATCH(Структура!$D94,'ИПЦ raw'!$A:$A,0))</f>
        <v>101.04</v>
      </c>
      <c r="S94">
        <f>INDEX('ИПЦ raw'!AD:AD, MATCH(Структура!$D94,'ИПЦ raw'!$A:$A,0))</f>
        <v>101.05</v>
      </c>
      <c r="T94">
        <f>INDEX('ИПЦ raw'!AE:AE, MATCH(Структура!$D94,'ИПЦ raw'!$A:$A,0))</f>
        <v>101.01</v>
      </c>
      <c r="U94">
        <f>INDEX('ИПЦ raw'!AF:AF, MATCH(Структура!$D94,'ИПЦ raw'!$A:$A,0))</f>
        <v>100.31</v>
      </c>
      <c r="V94">
        <f>INDEX('ИПЦ raw'!AG:AG, MATCH(Структура!$D94,'ИПЦ raw'!$A:$A,0))</f>
        <v>100.35</v>
      </c>
      <c r="W94">
        <f>INDEX('ИПЦ raw'!AH:AH, MATCH(Структура!$D94,'ИПЦ raw'!$A:$A,0))</f>
        <v>100.14</v>
      </c>
      <c r="X94">
        <f>INDEX('ИПЦ raw'!AI:AI, MATCH(Структура!$D94,'ИПЦ raw'!$A:$A,0))</f>
        <v>99.82</v>
      </c>
      <c r="Y94">
        <f>INDEX('ИПЦ raw'!AJ:AJ, MATCH(Структура!$D94,'ИПЦ raw'!$A:$A,0))</f>
        <v>100.23</v>
      </c>
      <c r="Z94">
        <f>INDEX('ИПЦ raw'!AK:AK, MATCH(Структура!$D94,'ИПЦ raw'!$A:$A,0))</f>
        <v>100.68</v>
      </c>
      <c r="AA94">
        <f>INDEX('ИПЦ raw'!AL:AL, MATCH(Структура!$D94,'ИПЦ raw'!$A:$A,0))</f>
        <v>100.16</v>
      </c>
      <c r="AB94">
        <f>INDEX('ИПЦ raw'!AM:AM, MATCH(Структура!$D94,'ИПЦ raw'!$A:$A,0))</f>
        <v>101.08</v>
      </c>
      <c r="AC94">
        <f>INDEX('ИПЦ raw'!AN:AN, MATCH(Структура!$D94,'ИПЦ raw'!$A:$A,0))</f>
        <v>99.38</v>
      </c>
      <c r="AD94">
        <f>INDEX('ИПЦ raw'!AO:AO, MATCH(Структура!$D94,'ИПЦ raw'!$A:$A,0))</f>
        <v>99.52</v>
      </c>
      <c r="AE94">
        <f>INDEX('ИПЦ raw'!AP:AP, MATCH(Структура!$D94,'ИПЦ raw'!$A:$A,0))</f>
        <v>100.35</v>
      </c>
      <c r="AG94">
        <f>INDEX('2025'!$C:$C,MATCH(Структура!C94,'2025'!$B:$B,0))</f>
        <v>9.4E-2</v>
      </c>
      <c r="AH94">
        <f t="shared" si="31"/>
        <v>9.4996399999999995E-2</v>
      </c>
      <c r="AI94">
        <f t="shared" si="32"/>
        <v>9.6212353919999993E-2</v>
      </c>
      <c r="AJ94">
        <f t="shared" si="33"/>
        <v>9.7212962400768002E-2</v>
      </c>
      <c r="AK94">
        <f t="shared" si="34"/>
        <v>9.8233698505976061E-2</v>
      </c>
      <c r="AL94">
        <f t="shared" si="35"/>
        <v>9.9225858860886418E-2</v>
      </c>
      <c r="AM94">
        <f t="shared" si="36"/>
        <v>9.953345902335517E-2</v>
      </c>
      <c r="AN94">
        <f t="shared" si="37"/>
        <v>9.9881826129936915E-2</v>
      </c>
      <c r="AO94">
        <f t="shared" si="38"/>
        <v>0.10002166068651883</v>
      </c>
      <c r="AP94">
        <f t="shared" si="39"/>
        <v>9.9841621697283098E-2</v>
      </c>
      <c r="AQ94">
        <f t="shared" si="40"/>
        <v>0.10007125742718685</v>
      </c>
      <c r="AR94">
        <f t="shared" si="42"/>
        <v>0.10075174197769173</v>
      </c>
      <c r="AS94">
        <f t="shared" si="41"/>
        <v>7.6999999999999999E-2</v>
      </c>
      <c r="AT94">
        <f t="shared" si="24"/>
        <v>7.7831600000000001E-2</v>
      </c>
      <c r="AU94">
        <f t="shared" si="25"/>
        <v>7.7349044079999998E-2</v>
      </c>
      <c r="AV94">
        <f t="shared" si="26"/>
        <v>7.6977768668415991E-2</v>
      </c>
      <c r="AW94">
        <f t="shared" si="27"/>
        <v>7.7247190858755449E-2</v>
      </c>
    </row>
    <row r="95" spans="1:49" x14ac:dyDescent="0.45">
      <c r="A95" s="202" t="s">
        <v>94</v>
      </c>
      <c r="B95" s="225" t="str">
        <f t="shared" si="28"/>
        <v>Сухофрукты, кг</v>
      </c>
      <c r="C95" s="225" t="str">
        <f t="shared" si="29"/>
        <v>Сухофрукты, кг</v>
      </c>
      <c r="D95" s="226" t="str">
        <f t="shared" si="30"/>
        <v>Сухофрукты, кг</v>
      </c>
      <c r="E95" s="225">
        <f>INDEX(БИПЦ_НДС!$D:$D,MATCH(Структура!A95,БИПЦ_НДС!$B:$B,0))</f>
        <v>20</v>
      </c>
      <c r="F95" s="225" t="s">
        <v>1870</v>
      </c>
      <c r="G95" s="225">
        <v>1</v>
      </c>
      <c r="H95" s="225">
        <v>1</v>
      </c>
      <c r="I95" s="225">
        <v>0</v>
      </c>
      <c r="J95" s="225">
        <f>INDEX('2026'!$C:$C,MATCH(Структура!B95,'2026'!$B:$B,0))</f>
        <v>0.13100000000000001</v>
      </c>
      <c r="K95" s="225">
        <f>INDEX('2025'!$C:$C,MATCH(Структура!C95,'2025'!$B:$B,0))</f>
        <v>0.14599999999999999</v>
      </c>
      <c r="L95" s="225">
        <v>1</v>
      </c>
      <c r="M95" s="225">
        <v>1</v>
      </c>
      <c r="N95" s="225">
        <f>INDEX(MoM!B:B,MATCH(Структура!A95,MoM!J:J,0))</f>
        <v>1</v>
      </c>
      <c r="P95">
        <f>INDEX('ИПЦ raw'!AA:AA, MATCH(Структура!$D95,'ИПЦ raw'!$A:$A,0))</f>
        <v>100.23</v>
      </c>
      <c r="Q95">
        <f>INDEX('ИПЦ raw'!AB:AB, MATCH(Структура!$D95,'ИПЦ raw'!$A:$A,0))</f>
        <v>101.01</v>
      </c>
      <c r="R95">
        <f>INDEX('ИПЦ raw'!AC:AC, MATCH(Структура!$D95,'ИПЦ raw'!$A:$A,0))</f>
        <v>99.77</v>
      </c>
      <c r="S95">
        <f>INDEX('ИПЦ raw'!AD:AD, MATCH(Структура!$D95,'ИПЦ raw'!$A:$A,0))</f>
        <v>100.22</v>
      </c>
      <c r="T95">
        <f>INDEX('ИПЦ raw'!AE:AE, MATCH(Структура!$D95,'ИПЦ raw'!$A:$A,0))</f>
        <v>100.25</v>
      </c>
      <c r="U95">
        <f>INDEX('ИПЦ raw'!AF:AF, MATCH(Структура!$D95,'ИПЦ raw'!$A:$A,0))</f>
        <v>99.65</v>
      </c>
      <c r="V95">
        <f>INDEX('ИПЦ raw'!AG:AG, MATCH(Структура!$D95,'ИПЦ raw'!$A:$A,0))</f>
        <v>99.93</v>
      </c>
      <c r="W95">
        <f>INDEX('ИПЦ raw'!AH:AH, MATCH(Структура!$D95,'ИПЦ raw'!$A:$A,0))</f>
        <v>99.66</v>
      </c>
      <c r="X95">
        <f>INDEX('ИПЦ raw'!AI:AI, MATCH(Структура!$D95,'ИПЦ raw'!$A:$A,0))</f>
        <v>100.07</v>
      </c>
      <c r="Y95">
        <f>INDEX('ИПЦ raw'!AJ:AJ, MATCH(Структура!$D95,'ИПЦ raw'!$A:$A,0))</f>
        <v>100.12</v>
      </c>
      <c r="Z95">
        <f>INDEX('ИПЦ raw'!AK:AK, MATCH(Структура!$D95,'ИПЦ raw'!$A:$A,0))</f>
        <v>100.26</v>
      </c>
      <c r="AA95">
        <f>INDEX('ИПЦ raw'!AL:AL, MATCH(Структура!$D95,'ИПЦ raw'!$A:$A,0))</f>
        <v>99.99</v>
      </c>
      <c r="AB95">
        <f>INDEX('ИПЦ raw'!AM:AM, MATCH(Структура!$D95,'ИПЦ raw'!$A:$A,0))</f>
        <v>100.64</v>
      </c>
      <c r="AC95">
        <f>INDEX('ИПЦ raw'!AN:AN, MATCH(Структура!$D95,'ИПЦ raw'!$A:$A,0))</f>
        <v>100.05</v>
      </c>
      <c r="AD95">
        <f>INDEX('ИПЦ raw'!AO:AO, MATCH(Структура!$D95,'ИПЦ raw'!$A:$A,0))</f>
        <v>100.7</v>
      </c>
      <c r="AE95">
        <f>INDEX('ИПЦ raw'!AP:AP, MATCH(Структура!$D95,'ИПЦ raw'!$A:$A,0))</f>
        <v>100.8</v>
      </c>
      <c r="AG95">
        <f>INDEX('2025'!$C:$C,MATCH(Структура!C95,'2025'!$B:$B,0))</f>
        <v>0.14599999999999999</v>
      </c>
      <c r="AH95">
        <f t="shared" si="31"/>
        <v>0.14633580000000002</v>
      </c>
      <c r="AI95">
        <f t="shared" si="32"/>
        <v>0.14781379158000002</v>
      </c>
      <c r="AJ95">
        <f t="shared" si="33"/>
        <v>0.147473819859366</v>
      </c>
      <c r="AK95">
        <f t="shared" si="34"/>
        <v>0.14779826226305659</v>
      </c>
      <c r="AL95">
        <f t="shared" si="35"/>
        <v>0.14816775791871423</v>
      </c>
      <c r="AM95">
        <f t="shared" si="36"/>
        <v>0.14764917076599873</v>
      </c>
      <c r="AN95">
        <f t="shared" si="37"/>
        <v>0.14754581634646255</v>
      </c>
      <c r="AO95">
        <f t="shared" si="38"/>
        <v>0.14704416057088457</v>
      </c>
      <c r="AP95">
        <f t="shared" si="39"/>
        <v>0.14714709148328417</v>
      </c>
      <c r="AQ95">
        <f t="shared" si="40"/>
        <v>0.14732366799306412</v>
      </c>
      <c r="AR95">
        <f t="shared" si="42"/>
        <v>0.1477067095298461</v>
      </c>
      <c r="AS95">
        <f t="shared" si="41"/>
        <v>0.13100000000000001</v>
      </c>
      <c r="AT95">
        <f t="shared" si="24"/>
        <v>0.13183839999999999</v>
      </c>
      <c r="AU95">
        <f t="shared" si="25"/>
        <v>0.13190431919999998</v>
      </c>
      <c r="AV95">
        <f t="shared" si="26"/>
        <v>0.13282764943439998</v>
      </c>
      <c r="AW95">
        <f t="shared" si="27"/>
        <v>0.13389027062987519</v>
      </c>
    </row>
    <row r="96" spans="1:49" x14ac:dyDescent="0.45">
      <c r="A96" s="202" t="s">
        <v>95</v>
      </c>
      <c r="B96" s="225" t="str">
        <f t="shared" si="28"/>
        <v>Орехи, кг</v>
      </c>
      <c r="C96" s="225" t="str">
        <f t="shared" si="29"/>
        <v>Орехи, кг</v>
      </c>
      <c r="D96" s="226" t="str">
        <f t="shared" si="30"/>
        <v>Орехи, кг</v>
      </c>
      <c r="E96" s="225">
        <f>INDEX(БИПЦ_НДС!$D:$D,MATCH(Структура!A96,БИПЦ_НДС!$B:$B,0))</f>
        <v>20</v>
      </c>
      <c r="F96" s="225" t="s">
        <v>1870</v>
      </c>
      <c r="G96" s="225">
        <v>1</v>
      </c>
      <c r="H96" s="225">
        <v>1</v>
      </c>
      <c r="I96" s="225">
        <v>0</v>
      </c>
      <c r="J96" s="225">
        <f>INDEX('2026'!$C:$C,MATCH(Структура!B96,'2026'!$B:$B,0))</f>
        <v>0.23799999999999999</v>
      </c>
      <c r="K96" s="225">
        <f>INDEX('2025'!$C:$C,MATCH(Структура!C96,'2025'!$B:$B,0))</f>
        <v>0.219</v>
      </c>
      <c r="L96" s="225">
        <v>1</v>
      </c>
      <c r="M96" s="225">
        <v>1</v>
      </c>
      <c r="N96" s="225">
        <f>INDEX(MoM!B:B,MATCH(Структура!A96,MoM!J:J,0))</f>
        <v>1</v>
      </c>
      <c r="P96">
        <f>INDEX('ИПЦ raw'!AA:AA, MATCH(Структура!$D96,'ИПЦ raw'!$A:$A,0))</f>
        <v>101.24</v>
      </c>
      <c r="Q96">
        <f>INDEX('ИПЦ raw'!AB:AB, MATCH(Структура!$D96,'ИПЦ raw'!$A:$A,0))</f>
        <v>101.06</v>
      </c>
      <c r="R96">
        <f>INDEX('ИПЦ raw'!AC:AC, MATCH(Структура!$D96,'ИПЦ raw'!$A:$A,0))</f>
        <v>100.38</v>
      </c>
      <c r="S96">
        <f>INDEX('ИПЦ raw'!AD:AD, MATCH(Структура!$D96,'ИПЦ raw'!$A:$A,0))</f>
        <v>100.49</v>
      </c>
      <c r="T96">
        <f>INDEX('ИПЦ raw'!AE:AE, MATCH(Структура!$D96,'ИПЦ raw'!$A:$A,0))</f>
        <v>100.41</v>
      </c>
      <c r="U96">
        <f>INDEX('ИПЦ raw'!AF:AF, MATCH(Структура!$D96,'ИПЦ raw'!$A:$A,0))</f>
        <v>100.2</v>
      </c>
      <c r="V96">
        <f>INDEX('ИПЦ raw'!AG:AG, MATCH(Структура!$D96,'ИПЦ raw'!$A:$A,0))</f>
        <v>100.27</v>
      </c>
      <c r="W96">
        <f>INDEX('ИПЦ raw'!AH:AH, MATCH(Структура!$D96,'ИПЦ raw'!$A:$A,0))</f>
        <v>100.09</v>
      </c>
      <c r="X96">
        <f>INDEX('ИПЦ raw'!AI:AI, MATCH(Структура!$D96,'ИПЦ raw'!$A:$A,0))</f>
        <v>100.45</v>
      </c>
      <c r="Y96">
        <f>INDEX('ИПЦ raw'!AJ:AJ, MATCH(Структура!$D96,'ИПЦ raw'!$A:$A,0))</f>
        <v>100.9</v>
      </c>
      <c r="Z96">
        <f>INDEX('ИПЦ raw'!AK:AK, MATCH(Структура!$D96,'ИПЦ raw'!$A:$A,0))</f>
        <v>100.07</v>
      </c>
      <c r="AA96">
        <f>INDEX('ИПЦ raw'!AL:AL, MATCH(Структура!$D96,'ИПЦ raw'!$A:$A,0))</f>
        <v>100.53</v>
      </c>
      <c r="AB96">
        <f>INDEX('ИПЦ raw'!AM:AM, MATCH(Структура!$D96,'ИПЦ raw'!$A:$A,0))</f>
        <v>100.88</v>
      </c>
      <c r="AC96">
        <f>INDEX('ИПЦ raw'!AN:AN, MATCH(Структура!$D96,'ИПЦ raw'!$A:$A,0))</f>
        <v>100.82</v>
      </c>
      <c r="AD96">
        <f>INDEX('ИПЦ raw'!AO:AO, MATCH(Структура!$D96,'ИПЦ raw'!$A:$A,0))</f>
        <v>100.81</v>
      </c>
      <c r="AE96">
        <f>INDEX('ИПЦ raw'!AP:AP, MATCH(Структура!$D96,'ИПЦ raw'!$A:$A,0))</f>
        <v>100.62</v>
      </c>
      <c r="AG96">
        <f>INDEX('2025'!$C:$C,MATCH(Структура!C96,'2025'!$B:$B,0))</f>
        <v>0.219</v>
      </c>
      <c r="AH96">
        <f t="shared" si="31"/>
        <v>0.22171559999999998</v>
      </c>
      <c r="AI96">
        <f t="shared" si="32"/>
        <v>0.22406578535999999</v>
      </c>
      <c r="AJ96">
        <f t="shared" si="33"/>
        <v>0.22491723534436797</v>
      </c>
      <c r="AK96">
        <f t="shared" si="34"/>
        <v>0.22601932979755535</v>
      </c>
      <c r="AL96">
        <f t="shared" si="35"/>
        <v>0.22694600904972531</v>
      </c>
      <c r="AM96">
        <f t="shared" si="36"/>
        <v>0.22739990106782479</v>
      </c>
      <c r="AN96">
        <f t="shared" si="37"/>
        <v>0.22801388080070789</v>
      </c>
      <c r="AO96">
        <f t="shared" si="38"/>
        <v>0.22821909329342854</v>
      </c>
      <c r="AP96">
        <f t="shared" si="39"/>
        <v>0.22924607921324899</v>
      </c>
      <c r="AQ96">
        <f t="shared" si="40"/>
        <v>0.23130929392616825</v>
      </c>
      <c r="AR96">
        <f t="shared" si="42"/>
        <v>0.23147121043191657</v>
      </c>
      <c r="AS96">
        <f t="shared" si="41"/>
        <v>0.23799999999999999</v>
      </c>
      <c r="AT96">
        <f t="shared" si="24"/>
        <v>0.24009439999999999</v>
      </c>
      <c r="AU96">
        <f t="shared" si="25"/>
        <v>0.24206317407999997</v>
      </c>
      <c r="AV96">
        <f t="shared" si="26"/>
        <v>0.24402388579004797</v>
      </c>
      <c r="AW96">
        <f t="shared" si="27"/>
        <v>0.24553683388194628</v>
      </c>
    </row>
    <row r="97" spans="1:49" x14ac:dyDescent="0.45">
      <c r="A97" s="202" t="s">
        <v>96</v>
      </c>
      <c r="B97" s="225" t="str">
        <f t="shared" si="28"/>
        <v>Ягоды замороженные, кг</v>
      </c>
      <c r="C97" s="225" t="str">
        <f t="shared" si="29"/>
        <v>Ягоды замороженные, кг</v>
      </c>
      <c r="D97" s="226" t="str">
        <f t="shared" si="30"/>
        <v>Ягоды замороженные, кг</v>
      </c>
      <c r="E97" s="225">
        <f>INDEX(БИПЦ_НДС!$D:$D,MATCH(Структура!A97,БИПЦ_НДС!$B:$B,0))</f>
        <v>10</v>
      </c>
      <c r="F97" s="225" t="s">
        <v>1870</v>
      </c>
      <c r="G97" s="225">
        <v>1</v>
      </c>
      <c r="H97" s="225">
        <v>1</v>
      </c>
      <c r="I97" s="225">
        <v>0</v>
      </c>
      <c r="J97" s="225">
        <f>INDEX('2026'!$C:$C,MATCH(Структура!B97,'2026'!$B:$B,0))</f>
        <v>6.0999999999999999E-2</v>
      </c>
      <c r="K97" s="225">
        <f>INDEX('2025'!$C:$C,MATCH(Структура!C97,'2025'!$B:$B,0))</f>
        <v>6.6000000000000003E-2</v>
      </c>
      <c r="L97" s="225">
        <v>1</v>
      </c>
      <c r="M97" s="225">
        <v>1</v>
      </c>
      <c r="N97" s="225">
        <f>INDEX(MoM!B:B,MATCH(Структура!A97,MoM!J:J,0))</f>
        <v>1</v>
      </c>
      <c r="P97">
        <f>INDEX('ИПЦ raw'!AA:AA, MATCH(Структура!$D97,'ИПЦ raw'!$A:$A,0))</f>
        <v>102.26</v>
      </c>
      <c r="Q97">
        <f>INDEX('ИПЦ raw'!AB:AB, MATCH(Структура!$D97,'ИПЦ raw'!$A:$A,0))</f>
        <v>102.78</v>
      </c>
      <c r="R97">
        <f>INDEX('ИПЦ raw'!AC:AC, MATCH(Структура!$D97,'ИПЦ raw'!$A:$A,0))</f>
        <v>102.52</v>
      </c>
      <c r="S97">
        <f>INDEX('ИПЦ raw'!AD:AD, MATCH(Структура!$D97,'ИПЦ raw'!$A:$A,0))</f>
        <v>102.36</v>
      </c>
      <c r="T97">
        <f>INDEX('ИПЦ raw'!AE:AE, MATCH(Структура!$D97,'ИПЦ raw'!$A:$A,0))</f>
        <v>101.04</v>
      </c>
      <c r="U97">
        <f>INDEX('ИПЦ raw'!AF:AF, MATCH(Структура!$D97,'ИПЦ raw'!$A:$A,0))</f>
        <v>100.53</v>
      </c>
      <c r="V97">
        <f>INDEX('ИПЦ raw'!AG:AG, MATCH(Структура!$D97,'ИПЦ raw'!$A:$A,0))</f>
        <v>100.33</v>
      </c>
      <c r="W97">
        <f>INDEX('ИПЦ raw'!AH:AH, MATCH(Структура!$D97,'ИПЦ raw'!$A:$A,0))</f>
        <v>100.43</v>
      </c>
      <c r="X97">
        <f>INDEX('ИПЦ raw'!AI:AI, MATCH(Структура!$D97,'ИПЦ raw'!$A:$A,0))</f>
        <v>100.24</v>
      </c>
      <c r="Y97">
        <f>INDEX('ИПЦ raw'!AJ:AJ, MATCH(Структура!$D97,'ИПЦ raw'!$A:$A,0))</f>
        <v>101.59</v>
      </c>
      <c r="Z97">
        <f>INDEX('ИПЦ raw'!AK:AK, MATCH(Структура!$D97,'ИПЦ raw'!$A:$A,0))</f>
        <v>100.41</v>
      </c>
      <c r="AA97">
        <f>INDEX('ИПЦ raw'!AL:AL, MATCH(Структура!$D97,'ИПЦ raw'!$A:$A,0))</f>
        <v>100.05</v>
      </c>
      <c r="AB97">
        <f>INDEX('ИПЦ raw'!AM:AM, MATCH(Структура!$D97,'ИПЦ raw'!$A:$A,0))</f>
        <v>100.67</v>
      </c>
      <c r="AC97">
        <f>INDEX('ИПЦ raw'!AN:AN, MATCH(Структура!$D97,'ИПЦ raw'!$A:$A,0))</f>
        <v>100.33</v>
      </c>
      <c r="AD97">
        <f>INDEX('ИПЦ raw'!AO:AO, MATCH(Структура!$D97,'ИПЦ raw'!$A:$A,0))</f>
        <v>100.3</v>
      </c>
      <c r="AE97">
        <f>INDEX('ИПЦ raw'!AP:AP, MATCH(Структура!$D97,'ИПЦ raw'!$A:$A,0))</f>
        <v>99.91</v>
      </c>
      <c r="AG97">
        <f>INDEX('2025'!$C:$C,MATCH(Структура!C97,'2025'!$B:$B,0))</f>
        <v>6.6000000000000003E-2</v>
      </c>
      <c r="AH97">
        <f t="shared" si="31"/>
        <v>6.7491600000000013E-2</v>
      </c>
      <c r="AI97">
        <f t="shared" si="32"/>
        <v>6.9367866480000012E-2</v>
      </c>
      <c r="AJ97">
        <f t="shared" si="33"/>
        <v>7.1115936715296008E-2</v>
      </c>
      <c r="AK97">
        <f t="shared" si="34"/>
        <v>7.2794272821776987E-2</v>
      </c>
      <c r="AL97">
        <f t="shared" si="35"/>
        <v>7.3551333259123469E-2</v>
      </c>
      <c r="AM97">
        <f t="shared" si="36"/>
        <v>7.3941155325396829E-2</v>
      </c>
      <c r="AN97">
        <f t="shared" si="37"/>
        <v>7.4185161137970634E-2</v>
      </c>
      <c r="AO97">
        <f t="shared" si="38"/>
        <v>7.4504157330863907E-2</v>
      </c>
      <c r="AP97">
        <f t="shared" si="39"/>
        <v>7.468296730845797E-2</v>
      </c>
      <c r="AQ97">
        <f t="shared" si="40"/>
        <v>7.5870426488662449E-2</v>
      </c>
      <c r="AR97">
        <f t="shared" si="42"/>
        <v>7.6181495237265959E-2</v>
      </c>
      <c r="AS97">
        <f t="shared" si="41"/>
        <v>6.0999999999999999E-2</v>
      </c>
      <c r="AT97">
        <f t="shared" si="24"/>
        <v>6.1408699999999997E-2</v>
      </c>
      <c r="AU97">
        <f t="shared" si="25"/>
        <v>6.161134871E-2</v>
      </c>
      <c r="AV97">
        <f t="shared" si="26"/>
        <v>6.1796182756129997E-2</v>
      </c>
      <c r="AW97">
        <f t="shared" si="27"/>
        <v>6.1740566191649478E-2</v>
      </c>
    </row>
    <row r="98" spans="1:49" x14ac:dyDescent="0.45">
      <c r="A98" s="202" t="s">
        <v>97</v>
      </c>
      <c r="B98" s="225" t="str">
        <f t="shared" si="28"/>
        <v>Пиво, л</v>
      </c>
      <c r="C98" s="225" t="str">
        <f t="shared" si="29"/>
        <v>Пиво, л</v>
      </c>
      <c r="D98" s="226" t="str">
        <f t="shared" si="30"/>
        <v>Пиво, л</v>
      </c>
      <c r="E98" s="225">
        <f>INDEX(БИПЦ_НДС!$D:$D,MATCH(Структура!A98,БИПЦ_НДС!$B:$B,0))</f>
        <v>20</v>
      </c>
      <c r="F98" s="225" t="s">
        <v>1870</v>
      </c>
      <c r="G98" s="225">
        <v>1</v>
      </c>
      <c r="H98" s="225">
        <v>1</v>
      </c>
      <c r="I98" s="225">
        <v>0</v>
      </c>
      <c r="J98" s="225">
        <f>INDEX('2026'!$C:$C,MATCH(Структура!B98,'2026'!$B:$B,0))</f>
        <v>1.202</v>
      </c>
      <c r="K98" s="225">
        <f>INDEX('2025'!$C:$C,MATCH(Структура!C98,'2025'!$B:$B,0))</f>
        <v>1.0900000000000001</v>
      </c>
      <c r="L98" s="225">
        <v>1</v>
      </c>
      <c r="M98" s="225">
        <v>1</v>
      </c>
      <c r="N98" s="225">
        <f>INDEX(MoM!B:B,MATCH(Структура!A98,MoM!J:J,0))</f>
        <v>1</v>
      </c>
      <c r="P98">
        <f>INDEX('ИПЦ raw'!AA:AA, MATCH(Структура!$D98,'ИПЦ raw'!$A:$A,0))</f>
        <v>101.33</v>
      </c>
      <c r="Q98">
        <f>INDEX('ИПЦ raw'!AB:AB, MATCH(Структура!$D98,'ИПЦ raw'!$A:$A,0))</f>
        <v>103.02</v>
      </c>
      <c r="R98">
        <f>INDEX('ИПЦ raw'!AC:AC, MATCH(Структура!$D98,'ИПЦ raw'!$A:$A,0))</f>
        <v>101.89</v>
      </c>
      <c r="S98">
        <f>INDEX('ИПЦ raw'!AD:AD, MATCH(Структура!$D98,'ИПЦ raw'!$A:$A,0))</f>
        <v>101.79</v>
      </c>
      <c r="T98">
        <f>INDEX('ИПЦ raw'!AE:AE, MATCH(Структура!$D98,'ИПЦ raw'!$A:$A,0))</f>
        <v>101.04</v>
      </c>
      <c r="U98">
        <f>INDEX('ИПЦ raw'!AF:AF, MATCH(Структура!$D98,'ИПЦ raw'!$A:$A,0))</f>
        <v>102.03</v>
      </c>
      <c r="V98">
        <f>INDEX('ИПЦ raw'!AG:AG, MATCH(Структура!$D98,'ИПЦ raw'!$A:$A,0))</f>
        <v>100.68</v>
      </c>
      <c r="W98">
        <f>INDEX('ИПЦ raw'!AH:AH, MATCH(Структура!$D98,'ИПЦ raw'!$A:$A,0))</f>
        <v>100.16</v>
      </c>
      <c r="X98">
        <f>INDEX('ИПЦ raw'!AI:AI, MATCH(Структура!$D98,'ИПЦ raw'!$A:$A,0))</f>
        <v>100.32</v>
      </c>
      <c r="Y98">
        <f>INDEX('ИПЦ raw'!AJ:AJ, MATCH(Структура!$D98,'ИПЦ raw'!$A:$A,0))</f>
        <v>100.74</v>
      </c>
      <c r="Z98">
        <f>INDEX('ИПЦ raw'!AK:AK, MATCH(Структура!$D98,'ИПЦ raw'!$A:$A,0))</f>
        <v>100.05</v>
      </c>
      <c r="AA98">
        <f>INDEX('ИПЦ raw'!AL:AL, MATCH(Структура!$D98,'ИПЦ raw'!$A:$A,0))</f>
        <v>101.12</v>
      </c>
      <c r="AB98">
        <f>INDEX('ИПЦ raw'!AM:AM, MATCH(Структура!$D98,'ИПЦ raw'!$A:$A,0))</f>
        <v>101.53</v>
      </c>
      <c r="AC98">
        <f>INDEX('ИПЦ raw'!AN:AN, MATCH(Структура!$D98,'ИПЦ raw'!$A:$A,0))</f>
        <v>101.49</v>
      </c>
      <c r="AD98">
        <f>INDEX('ИПЦ raw'!AO:AO, MATCH(Структура!$D98,'ИПЦ raw'!$A:$A,0))</f>
        <v>100.65</v>
      </c>
      <c r="AE98">
        <f>INDEX('ИПЦ raw'!AP:AP, MATCH(Структура!$D98,'ИПЦ raw'!$A:$A,0))</f>
        <v>101.77</v>
      </c>
      <c r="AG98">
        <f>INDEX('2025'!$C:$C,MATCH(Структура!C98,'2025'!$B:$B,0))</f>
        <v>1.0900000000000001</v>
      </c>
      <c r="AH98">
        <f t="shared" si="31"/>
        <v>1.1044970000000001</v>
      </c>
      <c r="AI98">
        <f t="shared" si="32"/>
        <v>1.1378528094</v>
      </c>
      <c r="AJ98">
        <f t="shared" si="33"/>
        <v>1.1593582274976599</v>
      </c>
      <c r="AK98">
        <f t="shared" si="34"/>
        <v>1.180110739769868</v>
      </c>
      <c r="AL98">
        <f t="shared" si="35"/>
        <v>1.1923838914634748</v>
      </c>
      <c r="AM98">
        <f t="shared" si="36"/>
        <v>1.2165892844601833</v>
      </c>
      <c r="AN98">
        <f t="shared" si="37"/>
        <v>1.2248620915945125</v>
      </c>
      <c r="AO98">
        <f t="shared" si="38"/>
        <v>1.2268218709410637</v>
      </c>
      <c r="AP98">
        <f t="shared" si="39"/>
        <v>1.230747700928075</v>
      </c>
      <c r="AQ98">
        <f t="shared" si="40"/>
        <v>1.2398552339149427</v>
      </c>
      <c r="AR98">
        <f t="shared" si="42"/>
        <v>1.2404751615319001</v>
      </c>
      <c r="AS98">
        <f t="shared" si="41"/>
        <v>1.202</v>
      </c>
      <c r="AT98">
        <f t="shared" si="24"/>
        <v>1.2203906</v>
      </c>
      <c r="AU98">
        <f t="shared" si="25"/>
        <v>1.2385744199399999</v>
      </c>
      <c r="AV98">
        <f t="shared" si="26"/>
        <v>1.24662515366961</v>
      </c>
      <c r="AW98">
        <f t="shared" si="27"/>
        <v>1.268690418889562</v>
      </c>
    </row>
    <row r="99" spans="1:49" x14ac:dyDescent="0.45">
      <c r="A99" s="199" t="s">
        <v>98</v>
      </c>
      <c r="B99" s="225" t="str">
        <f t="shared" si="28"/>
        <v>Вода минеральная и питьевая, л</v>
      </c>
      <c r="C99" s="225" t="str">
        <f t="shared" si="29"/>
        <v>Вода минеральная и питьевая, л</v>
      </c>
      <c r="D99" s="226" t="str">
        <f t="shared" si="30"/>
        <v>Вода минеральная и питьевая, л</v>
      </c>
      <c r="E99" s="225">
        <f>INDEX(БИПЦ_НДС!$D:$D,MATCH(Структура!A99,БИПЦ_НДС!$B:$B,0))</f>
        <v>20</v>
      </c>
      <c r="F99" s="225" t="s">
        <v>1870</v>
      </c>
      <c r="G99" s="225">
        <v>1</v>
      </c>
      <c r="H99" s="225">
        <v>1</v>
      </c>
      <c r="I99" s="225">
        <v>0</v>
      </c>
      <c r="J99" s="225">
        <f>'2026'!C192+'2026'!C193</f>
        <v>0.16299999999999998</v>
      </c>
      <c r="K99" s="225">
        <f>INDEX('2025'!$C:$C,MATCH(Структура!C99,'2025'!$B:$B,0))</f>
        <v>0.14299999999999999</v>
      </c>
      <c r="L99" s="225">
        <v>1</v>
      </c>
      <c r="M99" s="225">
        <v>1</v>
      </c>
      <c r="N99" s="225">
        <f>INDEX(MoM!B:B,MATCH(Структура!A99,MoM!J:J,0))</f>
        <v>1</v>
      </c>
      <c r="P99">
        <f>INDEX('ИПЦ raw'!AA:AA, MATCH(Структура!$D99,'ИПЦ raw'!$A:$A,0))</f>
        <v>100.75</v>
      </c>
      <c r="Q99">
        <f>INDEX('ИПЦ raw'!AB:AB, MATCH(Структура!$D99,'ИПЦ raw'!$A:$A,0))</f>
        <v>101.94</v>
      </c>
      <c r="R99">
        <f>INDEX('ИПЦ raw'!AC:AC, MATCH(Структура!$D99,'ИПЦ raw'!$A:$A,0))</f>
        <v>101.59</v>
      </c>
      <c r="S99">
        <f>INDEX('ИПЦ raw'!AD:AD, MATCH(Структура!$D99,'ИПЦ raw'!$A:$A,0))</f>
        <v>101.09</v>
      </c>
      <c r="T99">
        <f>INDEX('ИПЦ raw'!AE:AE, MATCH(Структура!$D99,'ИПЦ raw'!$A:$A,0))</f>
        <v>100.8</v>
      </c>
      <c r="U99">
        <f>INDEX('ИПЦ raw'!AF:AF, MATCH(Структура!$D99,'ИПЦ raw'!$A:$A,0))</f>
        <v>100.83</v>
      </c>
      <c r="V99">
        <f>INDEX('ИПЦ raw'!AG:AG, MATCH(Структура!$D99,'ИПЦ raw'!$A:$A,0))</f>
        <v>100.84</v>
      </c>
      <c r="W99">
        <f>INDEX('ИПЦ raw'!AH:AH, MATCH(Структура!$D99,'ИПЦ raw'!$A:$A,0))</f>
        <v>100.55</v>
      </c>
      <c r="X99">
        <f>INDEX('ИПЦ raw'!AI:AI, MATCH(Структура!$D99,'ИПЦ raw'!$A:$A,0))</f>
        <v>100.17</v>
      </c>
      <c r="Y99">
        <f>INDEX('ИПЦ raw'!AJ:AJ, MATCH(Структура!$D99,'ИПЦ raw'!$A:$A,0))</f>
        <v>100.58</v>
      </c>
      <c r="Z99">
        <f>INDEX('ИПЦ raw'!AK:AK, MATCH(Структура!$D99,'ИПЦ raw'!$A:$A,0))</f>
        <v>100.16</v>
      </c>
      <c r="AA99">
        <f>INDEX('ИПЦ raw'!AL:AL, MATCH(Структура!$D99,'ИПЦ raw'!$A:$A,0))</f>
        <v>100.63</v>
      </c>
      <c r="AB99" s="245">
        <f>'ИПЦ raw'!AM172</f>
        <v>100.58</v>
      </c>
      <c r="AC99" s="245">
        <f>'ИПЦ raw'!AN172</f>
        <v>100.54</v>
      </c>
      <c r="AD99" s="245">
        <f>'ИПЦ raw'!AO172</f>
        <v>100.96</v>
      </c>
      <c r="AE99" s="245">
        <f>'ИПЦ raw'!AP172</f>
        <v>100.74</v>
      </c>
      <c r="AF99" s="240"/>
      <c r="AG99">
        <f>INDEX('2025'!$C:$C,MATCH(Структура!C99,'2025'!$B:$B,0))</f>
        <v>0.14299999999999999</v>
      </c>
      <c r="AH99">
        <f t="shared" si="31"/>
        <v>0.14407249999999999</v>
      </c>
      <c r="AI99">
        <f t="shared" si="32"/>
        <v>0.14686750649999999</v>
      </c>
      <c r="AJ99">
        <f t="shared" si="33"/>
        <v>0.14920269985335</v>
      </c>
      <c r="AK99">
        <f t="shared" si="34"/>
        <v>0.15082900928175152</v>
      </c>
      <c r="AL99">
        <f t="shared" si="35"/>
        <v>0.15203564135600553</v>
      </c>
      <c r="AM99">
        <f t="shared" si="36"/>
        <v>0.15329753717926037</v>
      </c>
      <c r="AN99">
        <f t="shared" si="37"/>
        <v>0.15458523649156616</v>
      </c>
      <c r="AO99">
        <f t="shared" si="38"/>
        <v>0.15543545529226976</v>
      </c>
      <c r="AP99">
        <f t="shared" si="39"/>
        <v>0.15569969556626664</v>
      </c>
      <c r="AQ99">
        <f t="shared" si="40"/>
        <v>0.156602753800551</v>
      </c>
      <c r="AR99">
        <f t="shared" si="42"/>
        <v>0.15685331820663187</v>
      </c>
      <c r="AS99">
        <f t="shared" si="41"/>
        <v>0.16299999999999998</v>
      </c>
      <c r="AT99">
        <f t="shared" si="24"/>
        <v>0.16394539999999999</v>
      </c>
      <c r="AU99">
        <f t="shared" si="25"/>
        <v>0.16483070516000001</v>
      </c>
      <c r="AV99">
        <f t="shared" si="26"/>
        <v>0.166413079929536</v>
      </c>
      <c r="AW99">
        <f t="shared" si="27"/>
        <v>0.16764453672101456</v>
      </c>
    </row>
    <row r="100" spans="1:49" x14ac:dyDescent="0.45">
      <c r="A100" s="202" t="s">
        <v>99</v>
      </c>
      <c r="B100" s="225" t="str">
        <f t="shared" si="28"/>
        <v>Напитки газированные, л</v>
      </c>
      <c r="C100" s="225" t="str">
        <f t="shared" si="29"/>
        <v>Напитки газированные, л</v>
      </c>
      <c r="D100" s="226" t="str">
        <f t="shared" si="30"/>
        <v>Напитки газированные, л</v>
      </c>
      <c r="E100" s="225">
        <f>INDEX(БИПЦ_НДС!$D:$D,MATCH(Структура!A100,БИПЦ_НДС!$B:$B,0))</f>
        <v>20</v>
      </c>
      <c r="F100" s="225" t="s">
        <v>1870</v>
      </c>
      <c r="G100" s="225">
        <v>1</v>
      </c>
      <c r="H100" s="225">
        <v>1</v>
      </c>
      <c r="I100" s="225">
        <v>0</v>
      </c>
      <c r="J100" s="225">
        <f>INDEX('2026'!$C:$C,MATCH(Структура!B100,'2026'!$B:$B,0))</f>
        <v>0.24099999999999999</v>
      </c>
      <c r="K100" s="225">
        <f>INDEX('2025'!$C:$C,MATCH(Структура!C100,'2025'!$B:$B,0))</f>
        <v>0.223</v>
      </c>
      <c r="L100" s="225">
        <v>1</v>
      </c>
      <c r="M100" s="225">
        <v>1</v>
      </c>
      <c r="N100" s="225">
        <f>INDEX(MoM!B:B,MATCH(Структура!A100,MoM!J:J,0))</f>
        <v>1</v>
      </c>
      <c r="P100">
        <f>INDEX('ИПЦ raw'!AA:AA, MATCH(Структура!$D100,'ИПЦ raw'!$A:$A,0))</f>
        <v>100.54</v>
      </c>
      <c r="Q100">
        <f>INDEX('ИПЦ raw'!AB:AB, MATCH(Структура!$D100,'ИПЦ raw'!$A:$A,0))</f>
        <v>102.35</v>
      </c>
      <c r="R100">
        <f>INDEX('ИПЦ raw'!AC:AC, MATCH(Структура!$D100,'ИПЦ raw'!$A:$A,0))</f>
        <v>101.55</v>
      </c>
      <c r="S100">
        <f>INDEX('ИПЦ raw'!AD:AD, MATCH(Структура!$D100,'ИПЦ raw'!$A:$A,0))</f>
        <v>100.6</v>
      </c>
      <c r="T100">
        <f>INDEX('ИПЦ raw'!AE:AE, MATCH(Структура!$D100,'ИПЦ raw'!$A:$A,0))</f>
        <v>100.95</v>
      </c>
      <c r="U100">
        <f>INDEX('ИПЦ raw'!AF:AF, MATCH(Структура!$D100,'ИПЦ raw'!$A:$A,0))</f>
        <v>100.66</v>
      </c>
      <c r="V100">
        <f>INDEX('ИПЦ raw'!AG:AG, MATCH(Структура!$D100,'ИПЦ raw'!$A:$A,0))</f>
        <v>100.38</v>
      </c>
      <c r="W100">
        <f>INDEX('ИПЦ raw'!AH:AH, MATCH(Структура!$D100,'ИПЦ raw'!$A:$A,0))</f>
        <v>100.39</v>
      </c>
      <c r="X100">
        <f>INDEX('ИПЦ raw'!AI:AI, MATCH(Структура!$D100,'ИПЦ raw'!$A:$A,0))</f>
        <v>100.29</v>
      </c>
      <c r="Y100">
        <f>INDEX('ИПЦ raw'!AJ:AJ, MATCH(Структура!$D100,'ИПЦ raw'!$A:$A,0))</f>
        <v>99.71</v>
      </c>
      <c r="Z100">
        <f>INDEX('ИПЦ raw'!AK:AK, MATCH(Структура!$D100,'ИПЦ raw'!$A:$A,0))</f>
        <v>99.94</v>
      </c>
      <c r="AA100">
        <f>INDEX('ИПЦ raw'!AL:AL, MATCH(Структура!$D100,'ИПЦ raw'!$A:$A,0))</f>
        <v>100.16</v>
      </c>
      <c r="AB100">
        <f>INDEX('ИПЦ raw'!AM:AM, MATCH(Структура!$D100,'ИПЦ raw'!$A:$A,0))</f>
        <v>101.3</v>
      </c>
      <c r="AC100">
        <f>INDEX('ИПЦ raw'!AN:AN, MATCH(Структура!$D100,'ИПЦ raw'!$A:$A,0))</f>
        <v>100.51</v>
      </c>
      <c r="AD100">
        <f>INDEX('ИПЦ raw'!AO:AO, MATCH(Структура!$D100,'ИПЦ raw'!$A:$A,0))</f>
        <v>101.17</v>
      </c>
      <c r="AE100">
        <f>INDEX('ИПЦ raw'!AP:AP, MATCH(Структура!$D100,'ИПЦ raw'!$A:$A,0))</f>
        <v>101.29</v>
      </c>
      <c r="AG100">
        <f>INDEX('2025'!$C:$C,MATCH(Структура!C100,'2025'!$B:$B,0))</f>
        <v>0.223</v>
      </c>
      <c r="AH100">
        <f t="shared" si="31"/>
        <v>0.22420419999999999</v>
      </c>
      <c r="AI100">
        <f t="shared" si="32"/>
        <v>0.22947299869999999</v>
      </c>
      <c r="AJ100">
        <f t="shared" si="33"/>
        <v>0.23302983017984999</v>
      </c>
      <c r="AK100">
        <f t="shared" si="34"/>
        <v>0.23442800916092907</v>
      </c>
      <c r="AL100">
        <f t="shared" si="35"/>
        <v>0.2366550752479579</v>
      </c>
      <c r="AM100">
        <f t="shared" si="36"/>
        <v>0.2382169987445944</v>
      </c>
      <c r="AN100">
        <f t="shared" si="37"/>
        <v>0.23912222333982386</v>
      </c>
      <c r="AO100">
        <f t="shared" si="38"/>
        <v>0.24005480001084917</v>
      </c>
      <c r="AP100">
        <f t="shared" si="39"/>
        <v>0.24075095893088064</v>
      </c>
      <c r="AQ100">
        <f t="shared" si="40"/>
        <v>0.24005278114998105</v>
      </c>
      <c r="AR100">
        <f t="shared" si="42"/>
        <v>0.23990874948129104</v>
      </c>
      <c r="AS100">
        <f t="shared" si="41"/>
        <v>0.24099999999999999</v>
      </c>
      <c r="AT100">
        <f t="shared" si="24"/>
        <v>0.24413299999999999</v>
      </c>
      <c r="AU100">
        <f t="shared" si="25"/>
        <v>0.2453780783</v>
      </c>
      <c r="AV100">
        <f t="shared" si="26"/>
        <v>0.24824900181610998</v>
      </c>
      <c r="AW100">
        <f t="shared" si="27"/>
        <v>0.25145141393953785</v>
      </c>
    </row>
    <row r="101" spans="1:49" x14ac:dyDescent="0.45">
      <c r="A101" s="202" t="s">
        <v>100</v>
      </c>
      <c r="B101" s="225" t="str">
        <f t="shared" si="28"/>
        <v>Мороженое сливочное, кг</v>
      </c>
      <c r="C101" s="225" t="str">
        <f t="shared" si="29"/>
        <v>Мороженое сливочное, кг</v>
      </c>
      <c r="D101" s="226" t="str">
        <f t="shared" si="30"/>
        <v>Мороженое сливочное, кг</v>
      </c>
      <c r="E101" s="225">
        <f>INDEX(БИПЦ_НДС!$D:$D,MATCH(Структура!A101,БИПЦ_НДС!$B:$B,0))</f>
        <v>10</v>
      </c>
      <c r="F101" s="225" t="s">
        <v>1870</v>
      </c>
      <c r="G101" s="225">
        <v>1</v>
      </c>
      <c r="H101" s="225">
        <v>1</v>
      </c>
      <c r="I101" s="225">
        <v>0</v>
      </c>
      <c r="J101" s="225">
        <f>INDEX('2026'!$C:$C,MATCH(Структура!B101,'2026'!$B:$B,0))</f>
        <v>0.36599999999999999</v>
      </c>
      <c r="K101" s="225">
        <f>INDEX('2025'!$C:$C,MATCH(Структура!C101,'2025'!$B:$B,0))</f>
        <v>0.34499999999999997</v>
      </c>
      <c r="L101" s="225">
        <v>1</v>
      </c>
      <c r="M101" s="225">
        <v>1</v>
      </c>
      <c r="N101" s="225">
        <f>INDEX(MoM!B:B,MATCH(Структура!A101,MoM!J:J,0))</f>
        <v>1</v>
      </c>
      <c r="P101">
        <f>INDEX('ИПЦ raw'!AA:AA, MATCH(Структура!$D101,'ИПЦ raw'!$A:$A,0))</f>
        <v>101.14</v>
      </c>
      <c r="Q101">
        <f>INDEX('ИПЦ raw'!AB:AB, MATCH(Структура!$D101,'ИПЦ raw'!$A:$A,0))</f>
        <v>101.4</v>
      </c>
      <c r="R101">
        <f>INDEX('ИПЦ raw'!AC:AC, MATCH(Структура!$D101,'ИПЦ raw'!$A:$A,0))</f>
        <v>102.03</v>
      </c>
      <c r="S101">
        <f>INDEX('ИПЦ raw'!AD:AD, MATCH(Структура!$D101,'ИПЦ raw'!$A:$A,0))</f>
        <v>101.66</v>
      </c>
      <c r="T101">
        <f>INDEX('ИПЦ raw'!AE:AE, MATCH(Структура!$D101,'ИПЦ raw'!$A:$A,0))</f>
        <v>100.95</v>
      </c>
      <c r="U101">
        <f>INDEX('ИПЦ raw'!AF:AF, MATCH(Структура!$D101,'ИПЦ raw'!$A:$A,0))</f>
        <v>101.45</v>
      </c>
      <c r="V101">
        <f>INDEX('ИПЦ raw'!AG:AG, MATCH(Структура!$D101,'ИПЦ raw'!$A:$A,0))</f>
        <v>100.74</v>
      </c>
      <c r="W101">
        <f>INDEX('ИПЦ raw'!AH:AH, MATCH(Структура!$D101,'ИПЦ raw'!$A:$A,0))</f>
        <v>100.27</v>
      </c>
      <c r="X101">
        <f>INDEX('ИПЦ raw'!AI:AI, MATCH(Структура!$D101,'ИПЦ raw'!$A:$A,0))</f>
        <v>100.48</v>
      </c>
      <c r="Y101">
        <f>INDEX('ИПЦ raw'!AJ:AJ, MATCH(Структура!$D101,'ИПЦ raw'!$A:$A,0))</f>
        <v>100.26</v>
      </c>
      <c r="Z101">
        <f>INDEX('ИПЦ raw'!AK:AK, MATCH(Структура!$D101,'ИПЦ raw'!$A:$A,0))</f>
        <v>100.19</v>
      </c>
      <c r="AA101">
        <f>INDEX('ИПЦ raw'!AL:AL, MATCH(Структура!$D101,'ИПЦ raw'!$A:$A,0))</f>
        <v>99.96</v>
      </c>
      <c r="AB101">
        <f>INDEX('ИПЦ raw'!AM:AM, MATCH(Структура!$D101,'ИПЦ raw'!$A:$A,0))</f>
        <v>100.47</v>
      </c>
      <c r="AC101">
        <f>INDEX('ИПЦ raw'!AN:AN, MATCH(Структура!$D101,'ИПЦ raw'!$A:$A,0))</f>
        <v>100.19</v>
      </c>
      <c r="AD101">
        <f>INDEX('ИПЦ raw'!AO:AO, MATCH(Структура!$D101,'ИПЦ raw'!$A:$A,0))</f>
        <v>100.08</v>
      </c>
      <c r="AE101">
        <f>INDEX('ИПЦ raw'!AP:AP, MATCH(Структура!$D101,'ИПЦ raw'!$A:$A,0))</f>
        <v>100.21</v>
      </c>
      <c r="AG101">
        <f>INDEX('2025'!$C:$C,MATCH(Структура!C101,'2025'!$B:$B,0))</f>
        <v>0.34499999999999997</v>
      </c>
      <c r="AH101">
        <f t="shared" si="31"/>
        <v>0.34893299999999994</v>
      </c>
      <c r="AI101">
        <f t="shared" si="32"/>
        <v>0.35381806199999993</v>
      </c>
      <c r="AJ101">
        <f t="shared" si="33"/>
        <v>0.36100056865859992</v>
      </c>
      <c r="AK101">
        <f t="shared" si="34"/>
        <v>0.36699317809833265</v>
      </c>
      <c r="AL101">
        <f t="shared" si="35"/>
        <v>0.37047961329026685</v>
      </c>
      <c r="AM101">
        <f t="shared" si="36"/>
        <v>0.37585156768297573</v>
      </c>
      <c r="AN101">
        <f t="shared" si="37"/>
        <v>0.37863286928382978</v>
      </c>
      <c r="AO101">
        <f t="shared" si="38"/>
        <v>0.3796551780308961</v>
      </c>
      <c r="AP101">
        <f t="shared" si="39"/>
        <v>0.3814775228854444</v>
      </c>
      <c r="AQ101">
        <f t="shared" si="40"/>
        <v>0.38246936444494656</v>
      </c>
      <c r="AR101">
        <f t="shared" si="42"/>
        <v>0.38319605623739195</v>
      </c>
      <c r="AS101">
        <f t="shared" si="41"/>
        <v>0.36599999999999999</v>
      </c>
      <c r="AT101">
        <f t="shared" si="24"/>
        <v>0.3677202</v>
      </c>
      <c r="AU101">
        <f t="shared" si="25"/>
        <v>0.36841886837999999</v>
      </c>
      <c r="AV101">
        <f t="shared" si="26"/>
        <v>0.368713603474704</v>
      </c>
      <c r="AW101">
        <f t="shared" si="27"/>
        <v>0.36948790204200088</v>
      </c>
    </row>
    <row r="102" spans="1:49" ht="26.25" x14ac:dyDescent="0.45">
      <c r="A102" s="202" t="s">
        <v>101</v>
      </c>
      <c r="B102" s="225" t="str">
        <f t="shared" si="28"/>
        <v>Кофе в организациях быстрого обслуживания, 200 г</v>
      </c>
      <c r="C102" s="225" t="str">
        <f t="shared" si="29"/>
        <v>Кофе в организациях быстрого обслуживания, 200 г</v>
      </c>
      <c r="D102" s="226" t="str">
        <f t="shared" si="30"/>
        <v>Кофе в организациях быстрого обслуживания, 200 г</v>
      </c>
      <c r="E102" s="225">
        <f>INDEX(БИПЦ_НДС!$D:$D,MATCH(Структура!A102,БИПЦ_НДС!$B:$B,0))</f>
        <v>20</v>
      </c>
      <c r="F102" s="225" t="s">
        <v>1870</v>
      </c>
      <c r="G102" s="225">
        <v>1</v>
      </c>
      <c r="H102" s="225">
        <v>1</v>
      </c>
      <c r="I102" s="225">
        <v>1</v>
      </c>
      <c r="J102" s="225">
        <f>INDEX('2026'!$C:$C,MATCH(Структура!B102,'2026'!$B:$B,0))</f>
        <v>0.30299999999999999</v>
      </c>
      <c r="K102" s="225">
        <f>INDEX('2025'!$C:$C,MATCH(Структура!C102,'2025'!$B:$B,0))</f>
        <v>0.221</v>
      </c>
      <c r="L102" s="225">
        <v>1</v>
      </c>
      <c r="M102" s="225">
        <v>1</v>
      </c>
      <c r="N102" s="228">
        <f>INDEX(MoM!B:B,MATCH(Структура!A102,MoM!J:J,0))</f>
        <v>0</v>
      </c>
      <c r="P102">
        <f>INDEX('ИПЦ raw'!AA:AA, MATCH(Структура!$D102,'ИПЦ raw'!$A:$A,0))</f>
        <v>101.2</v>
      </c>
      <c r="Q102">
        <f>INDEX('ИПЦ raw'!AB:AB, MATCH(Структура!$D102,'ИПЦ raw'!$A:$A,0))</f>
        <v>101.17</v>
      </c>
      <c r="R102">
        <f>INDEX('ИПЦ raw'!AC:AC, MATCH(Структура!$D102,'ИПЦ raw'!$A:$A,0))</f>
        <v>100.95</v>
      </c>
      <c r="S102">
        <f>INDEX('ИПЦ raw'!AD:AD, MATCH(Структура!$D102,'ИПЦ raw'!$A:$A,0))</f>
        <v>101.43</v>
      </c>
      <c r="T102">
        <f>INDEX('ИПЦ raw'!AE:AE, MATCH(Структура!$D102,'ИПЦ raw'!$A:$A,0))</f>
        <v>100.96</v>
      </c>
      <c r="U102">
        <f>INDEX('ИПЦ raw'!AF:AF, MATCH(Структура!$D102,'ИПЦ raw'!$A:$A,0))</f>
        <v>101.04</v>
      </c>
      <c r="V102">
        <f>INDEX('ИПЦ raw'!AG:AG, MATCH(Структура!$D102,'ИПЦ raw'!$A:$A,0))</f>
        <v>100.77</v>
      </c>
      <c r="W102">
        <f>INDEX('ИПЦ raw'!AH:AH, MATCH(Структура!$D102,'ИПЦ raw'!$A:$A,0))</f>
        <v>100.49</v>
      </c>
      <c r="X102">
        <f>INDEX('ИПЦ raw'!AI:AI, MATCH(Структура!$D102,'ИПЦ raw'!$A:$A,0))</f>
        <v>100.69</v>
      </c>
      <c r="Y102">
        <f>INDEX('ИПЦ raw'!AJ:AJ, MATCH(Структура!$D102,'ИПЦ raw'!$A:$A,0))</f>
        <v>100.75</v>
      </c>
      <c r="Z102">
        <f>INDEX('ИПЦ raw'!AK:AK, MATCH(Структура!$D102,'ИПЦ raw'!$A:$A,0))</f>
        <v>100.42</v>
      </c>
      <c r="AA102">
        <f>INDEX('ИПЦ raw'!AL:AL, MATCH(Структура!$D102,'ИПЦ raw'!$A:$A,0))</f>
        <v>100.99</v>
      </c>
      <c r="AB102">
        <f>INDEX('ИПЦ raw'!AM:AM, MATCH(Структура!$D102,'ИПЦ raw'!$A:$A,0))</f>
        <v>100.82</v>
      </c>
      <c r="AC102">
        <f>INDEX('ИПЦ raw'!AN:AN, MATCH(Структура!$D102,'ИПЦ raw'!$A:$A,0))</f>
        <v>100.83</v>
      </c>
      <c r="AD102">
        <f>INDEX('ИПЦ raw'!AO:AO, MATCH(Структура!$D102,'ИПЦ raw'!$A:$A,0))</f>
        <v>100.74</v>
      </c>
      <c r="AE102">
        <f>INDEX('ИПЦ raw'!AP:AP, MATCH(Структура!$D102,'ИПЦ raw'!$A:$A,0))</f>
        <v>99.46</v>
      </c>
      <c r="AG102">
        <f>INDEX('2025'!$C:$C,MATCH(Структура!C102,'2025'!$B:$B,0))</f>
        <v>0.221</v>
      </c>
      <c r="AH102">
        <f t="shared" si="31"/>
        <v>0.22365200000000002</v>
      </c>
      <c r="AI102">
        <f t="shared" si="32"/>
        <v>0.22626872840000001</v>
      </c>
      <c r="AJ102">
        <f t="shared" si="33"/>
        <v>0.22841828131980002</v>
      </c>
      <c r="AK102">
        <f t="shared" si="34"/>
        <v>0.23168466274267316</v>
      </c>
      <c r="AL102">
        <f t="shared" si="35"/>
        <v>0.2339088355050028</v>
      </c>
      <c r="AM102">
        <f t="shared" si="36"/>
        <v>0.23634148739425484</v>
      </c>
      <c r="AN102">
        <f t="shared" si="37"/>
        <v>0.23816131684719061</v>
      </c>
      <c r="AO102">
        <f t="shared" si="38"/>
        <v>0.2393283072997418</v>
      </c>
      <c r="AP102">
        <f t="shared" si="39"/>
        <v>0.24097967262011</v>
      </c>
      <c r="AQ102">
        <f t="shared" si="40"/>
        <v>0.24278702016476081</v>
      </c>
      <c r="AR102">
        <f t="shared" si="42"/>
        <v>0.24380672564945283</v>
      </c>
      <c r="AS102">
        <f t="shared" si="41"/>
        <v>0.30299999999999999</v>
      </c>
      <c r="AT102">
        <f t="shared" si="24"/>
        <v>0.3054846</v>
      </c>
      <c r="AU102">
        <f t="shared" si="25"/>
        <v>0.30802012217999997</v>
      </c>
      <c r="AV102">
        <f t="shared" si="26"/>
        <v>0.31029947108413197</v>
      </c>
      <c r="AW102">
        <f t="shared" si="27"/>
        <v>0.30862385394027764</v>
      </c>
    </row>
    <row r="103" spans="1:49" ht="26.25" x14ac:dyDescent="0.45">
      <c r="A103" s="202" t="s">
        <v>102</v>
      </c>
      <c r="B103" s="225" t="str">
        <f t="shared" si="28"/>
        <v>Продукция предприятий общественного питания быстрого обслуживания, шт.</v>
      </c>
      <c r="C103" s="225" t="str">
        <f t="shared" si="29"/>
        <v>Продукция предприятий общественного питания быстрого обслуживания, шт.</v>
      </c>
      <c r="D103" s="226" t="s">
        <v>102</v>
      </c>
      <c r="E103" s="225">
        <f>INDEX(БИПЦ_НДС!$D:$D,MATCH(Структура!A103,БИПЦ_НДС!$B:$B,0))</f>
        <v>20</v>
      </c>
      <c r="F103" s="225" t="s">
        <v>1870</v>
      </c>
      <c r="G103" s="225">
        <v>1</v>
      </c>
      <c r="H103" s="225">
        <v>1</v>
      </c>
      <c r="I103" s="225">
        <v>1</v>
      </c>
      <c r="J103" s="225">
        <f>INDEX('2026'!$C:$C,MATCH(Структура!B103,'2026'!$B:$B,0))</f>
        <v>0.40899999999999997</v>
      </c>
      <c r="K103" s="225">
        <f>INDEX('2025'!$C:$C,MATCH(Структура!C103,'2025'!$B:$B,0))</f>
        <v>0.34</v>
      </c>
      <c r="L103" s="225">
        <v>1</v>
      </c>
      <c r="M103" s="225">
        <v>1</v>
      </c>
      <c r="N103" s="228">
        <f>INDEX(MoM!B:B,MATCH(Структура!A103,MoM!J:J,0))</f>
        <v>0</v>
      </c>
      <c r="P103">
        <f>INDEX('ИПЦ raw'!AA:AA, MATCH(Структура!$D103,'ИПЦ raw'!$A:$A,0))</f>
        <v>100.84</v>
      </c>
      <c r="Q103">
        <f>INDEX('ИПЦ raw'!AB:AB, MATCH(Структура!$D103,'ИПЦ raw'!$A:$A,0))</f>
        <v>100.68</v>
      </c>
      <c r="R103">
        <f>INDEX('ИПЦ raw'!AC:AC, MATCH(Структура!$D103,'ИПЦ raw'!$A:$A,0))</f>
        <v>100.3</v>
      </c>
      <c r="S103">
        <f>INDEX('ИПЦ raw'!AD:AD, MATCH(Структура!$D103,'ИПЦ raw'!$A:$A,0))</f>
        <v>101.3</v>
      </c>
      <c r="T103">
        <f>INDEX('ИПЦ raw'!AE:AE, MATCH(Структура!$D103,'ИПЦ raw'!$A:$A,0))</f>
        <v>100.99</v>
      </c>
      <c r="U103">
        <f>INDEX('ИПЦ raw'!AF:AF, MATCH(Структура!$D103,'ИПЦ raw'!$A:$A,0))</f>
        <v>99.91</v>
      </c>
      <c r="V103">
        <f>INDEX('ИПЦ raw'!AG:AG, MATCH(Структура!$D103,'ИПЦ raw'!$A:$A,0))</f>
        <v>101.85</v>
      </c>
      <c r="W103">
        <f>INDEX('ИПЦ raw'!AH:AH, MATCH(Структура!$D103,'ИПЦ raw'!$A:$A,0))</f>
        <v>100.66</v>
      </c>
      <c r="X103">
        <f>INDEX('ИПЦ raw'!AI:AI, MATCH(Структура!$D103,'ИПЦ raw'!$A:$A,0))</f>
        <v>100.77</v>
      </c>
      <c r="Y103">
        <f>INDEX('ИПЦ raw'!AJ:AJ, MATCH(Структура!$D103,'ИПЦ raw'!$A:$A,0))</f>
        <v>100.99</v>
      </c>
      <c r="Z103">
        <f>INDEX('ИПЦ raw'!AK:AK, MATCH(Структура!$D103,'ИПЦ raw'!$A:$A,0))</f>
        <v>100.62</v>
      </c>
      <c r="AA103">
        <f>INDEX('ИПЦ raw'!AL:AL, MATCH(Структура!$D103,'ИПЦ raw'!$A:$A,0))</f>
        <v>100.65</v>
      </c>
      <c r="AB103">
        <f>INDEX('ИПЦ raw'!AM:AM, MATCH(Структура!$D103,'ИПЦ raw'!$A:$A,0))</f>
        <v>101.7</v>
      </c>
      <c r="AC103">
        <f>INDEX('ИПЦ raw'!AN:AN, MATCH(Структура!$D103,'ИПЦ raw'!$A:$A,0))</f>
        <v>100.32</v>
      </c>
      <c r="AD103">
        <f>INDEX('ИПЦ raw'!AO:AO, MATCH(Структура!$D103,'ИПЦ raw'!$A:$A,0))</f>
        <v>101.27</v>
      </c>
      <c r="AE103">
        <f>INDEX('ИПЦ raw'!AP:AP, MATCH(Структура!$D103,'ИПЦ raw'!$A:$A,0))</f>
        <v>99.57</v>
      </c>
      <c r="AG103">
        <f>INDEX('2025'!$C:$C,MATCH(Структура!C103,'2025'!$B:$B,0))</f>
        <v>0.34</v>
      </c>
      <c r="AH103">
        <f t="shared" si="31"/>
        <v>0.34285600000000005</v>
      </c>
      <c r="AI103">
        <f t="shared" si="32"/>
        <v>0.34518742080000009</v>
      </c>
      <c r="AJ103">
        <f t="shared" si="33"/>
        <v>0.34622298306240007</v>
      </c>
      <c r="AK103">
        <f t="shared" si="34"/>
        <v>0.35072388184221126</v>
      </c>
      <c r="AL103">
        <f t="shared" si="35"/>
        <v>0.3541960482724491</v>
      </c>
      <c r="AM103">
        <f t="shared" si="36"/>
        <v>0.35387727182900391</v>
      </c>
      <c r="AN103">
        <f t="shared" si="37"/>
        <v>0.36042400135784047</v>
      </c>
      <c r="AO103">
        <f t="shared" si="38"/>
        <v>0.36280279976680219</v>
      </c>
      <c r="AP103">
        <f t="shared" si="39"/>
        <v>0.36559638132500649</v>
      </c>
      <c r="AQ103">
        <f t="shared" si="40"/>
        <v>0.36921578550012407</v>
      </c>
      <c r="AR103">
        <f t="shared" si="42"/>
        <v>0.37150492337022484</v>
      </c>
      <c r="AS103">
        <f t="shared" si="41"/>
        <v>0.40899999999999997</v>
      </c>
      <c r="AT103">
        <f t="shared" si="24"/>
        <v>0.41595300000000002</v>
      </c>
      <c r="AU103">
        <f t="shared" si="25"/>
        <v>0.41728404959999998</v>
      </c>
      <c r="AV103">
        <f t="shared" si="26"/>
        <v>0.42258355702992001</v>
      </c>
      <c r="AW103">
        <f t="shared" si="27"/>
        <v>0.42076644773469135</v>
      </c>
    </row>
    <row r="104" spans="1:49" ht="26.25" x14ac:dyDescent="0.45">
      <c r="A104" s="202" t="s">
        <v>103</v>
      </c>
      <c r="B104" s="225" t="str">
        <f t="shared" si="28"/>
        <v>Обед в столовой, кафе, закусочной (кроме столовой в организации), на 1 человека</v>
      </c>
      <c r="C104" s="225" t="str">
        <f t="shared" si="29"/>
        <v>Обед в столовой, кафе, закусочной (кроме столовой в организации), на 1 человека</v>
      </c>
      <c r="D104" s="226" t="str">
        <f t="shared" si="30"/>
        <v>Обед в столовой, кафе, закусочной (кроме столовой в организации), на 1 человека</v>
      </c>
      <c r="E104" s="225">
        <f>INDEX(БИПЦ_НДС!$D:$D,MATCH(Структура!A104,БИПЦ_НДС!$B:$B,0))</f>
        <v>20</v>
      </c>
      <c r="F104" s="225" t="s">
        <v>1870</v>
      </c>
      <c r="G104" s="225">
        <v>1</v>
      </c>
      <c r="H104" s="225">
        <v>1</v>
      </c>
      <c r="I104" s="225">
        <v>1</v>
      </c>
      <c r="J104" s="225">
        <f>INDEX('2026'!$C:$C,MATCH(Структура!B104,'2026'!$B:$B,0))</f>
        <v>1.1259999999999999</v>
      </c>
      <c r="K104" s="225">
        <f>INDEX('2025'!$C:$C,MATCH(Структура!C104,'2025'!$B:$B,0))</f>
        <v>1.139</v>
      </c>
      <c r="L104" s="225">
        <v>1</v>
      </c>
      <c r="M104" s="225">
        <v>1</v>
      </c>
      <c r="N104" s="228">
        <f>INDEX(MoM!B:B,MATCH(Структура!A104,MoM!J:J,0))</f>
        <v>0</v>
      </c>
      <c r="P104">
        <f>INDEX('ИПЦ raw'!AA:AA, MATCH(Структура!$D104,'ИПЦ raw'!$A:$A,0))</f>
        <v>101.35</v>
      </c>
      <c r="Q104">
        <f>INDEX('ИПЦ raw'!AB:AB, MATCH(Структура!$D104,'ИПЦ raw'!$A:$A,0))</f>
        <v>100.97</v>
      </c>
      <c r="R104">
        <f>INDEX('ИПЦ raw'!AC:AC, MATCH(Структура!$D104,'ИПЦ raw'!$A:$A,0))</f>
        <v>101.64</v>
      </c>
      <c r="S104">
        <f>INDEX('ИПЦ raw'!AD:AD, MATCH(Структура!$D104,'ИПЦ raw'!$A:$A,0))</f>
        <v>100.93</v>
      </c>
      <c r="T104">
        <f>INDEX('ИПЦ raw'!AE:AE, MATCH(Структура!$D104,'ИПЦ raw'!$A:$A,0))</f>
        <v>100.78</v>
      </c>
      <c r="U104">
        <f>INDEX('ИПЦ raw'!AF:AF, MATCH(Структура!$D104,'ИПЦ raw'!$A:$A,0))</f>
        <v>101.13</v>
      </c>
      <c r="V104">
        <f>INDEX('ИПЦ raw'!AG:AG, MATCH(Структура!$D104,'ИПЦ raw'!$A:$A,0))</f>
        <v>101.2</v>
      </c>
      <c r="W104">
        <f>INDEX('ИПЦ raw'!AH:AH, MATCH(Структура!$D104,'ИПЦ raw'!$A:$A,0))</f>
        <v>100.59</v>
      </c>
      <c r="X104">
        <f>INDEX('ИПЦ raw'!AI:AI, MATCH(Структура!$D104,'ИПЦ raw'!$A:$A,0))</f>
        <v>101.19</v>
      </c>
      <c r="Y104">
        <f>INDEX('ИПЦ raw'!AJ:AJ, MATCH(Структура!$D104,'ИПЦ raw'!$A:$A,0))</f>
        <v>100.89</v>
      </c>
      <c r="Z104">
        <f>INDEX('ИПЦ raw'!AK:AK, MATCH(Структура!$D104,'ИПЦ raw'!$A:$A,0))</f>
        <v>100.53</v>
      </c>
      <c r="AA104">
        <f>INDEX('ИПЦ raw'!AL:AL, MATCH(Структура!$D104,'ИПЦ raw'!$A:$A,0))</f>
        <v>100.71</v>
      </c>
      <c r="AB104">
        <f>INDEX('ИПЦ raw'!AM:AM, MATCH(Структура!$D104,'ИПЦ raw'!$A:$A,0))</f>
        <v>101.66</v>
      </c>
      <c r="AC104">
        <f>INDEX('ИПЦ raw'!AN:AN, MATCH(Структура!$D104,'ИПЦ raw'!$A:$A,0))</f>
        <v>100.95</v>
      </c>
      <c r="AD104">
        <f>INDEX('ИПЦ raw'!AO:AO, MATCH(Структура!$D104,'ИПЦ raw'!$A:$A,0))</f>
        <v>100.8</v>
      </c>
      <c r="AE104">
        <f>INDEX('ИПЦ raw'!AP:AP, MATCH(Структура!$D104,'ИПЦ raw'!$A:$A,0))</f>
        <v>100.49</v>
      </c>
      <c r="AG104">
        <f>INDEX('2025'!$C:$C,MATCH(Структура!C104,'2025'!$B:$B,0))</f>
        <v>1.139</v>
      </c>
      <c r="AH104">
        <f t="shared" si="31"/>
        <v>1.1543764999999999</v>
      </c>
      <c r="AI104">
        <f t="shared" si="32"/>
        <v>1.1655739520499999</v>
      </c>
      <c r="AJ104">
        <f t="shared" si="33"/>
        <v>1.1846893648636199</v>
      </c>
      <c r="AK104">
        <f t="shared" si="34"/>
        <v>1.1957069759568517</v>
      </c>
      <c r="AL104">
        <f t="shared" si="35"/>
        <v>1.2050334903693152</v>
      </c>
      <c r="AM104">
        <f t="shared" si="36"/>
        <v>1.2186503688104884</v>
      </c>
      <c r="AN104">
        <f t="shared" si="37"/>
        <v>1.2332741732362142</v>
      </c>
      <c r="AO104">
        <f t="shared" si="38"/>
        <v>1.2405504908583078</v>
      </c>
      <c r="AP104">
        <f t="shared" si="39"/>
        <v>1.2553130416995217</v>
      </c>
      <c r="AQ104">
        <f t="shared" si="40"/>
        <v>1.2664853277706474</v>
      </c>
      <c r="AR104">
        <f t="shared" si="42"/>
        <v>1.2731977000078318</v>
      </c>
      <c r="AS104">
        <f t="shared" si="41"/>
        <v>1.1259999999999999</v>
      </c>
      <c r="AT104">
        <f t="shared" si="24"/>
        <v>1.1446915999999998</v>
      </c>
      <c r="AU104">
        <f t="shared" si="25"/>
        <v>1.1555661702</v>
      </c>
      <c r="AV104">
        <f t="shared" si="26"/>
        <v>1.1648106995615999</v>
      </c>
      <c r="AW104">
        <f t="shared" si="27"/>
        <v>1.1705182719894516</v>
      </c>
    </row>
    <row r="105" spans="1:49" x14ac:dyDescent="0.45">
      <c r="A105" s="202" t="s">
        <v>104</v>
      </c>
      <c r="B105" s="225" t="str">
        <f t="shared" si="28"/>
        <v>Обед в ресторане, на 1 человека</v>
      </c>
      <c r="C105" s="225" t="str">
        <f t="shared" si="29"/>
        <v>Обед в ресторане, на 1 человека</v>
      </c>
      <c r="D105" s="226" t="str">
        <f t="shared" si="30"/>
        <v>Обед в ресторане, на 1 человека</v>
      </c>
      <c r="E105" s="225">
        <f>INDEX(БИПЦ_НДС!$D:$D,MATCH(Структура!A105,БИПЦ_НДС!$B:$B,0))</f>
        <v>20</v>
      </c>
      <c r="F105" s="225" t="s">
        <v>1870</v>
      </c>
      <c r="G105" s="225">
        <v>1</v>
      </c>
      <c r="H105" s="225">
        <v>1</v>
      </c>
      <c r="I105" s="225">
        <v>1</v>
      </c>
      <c r="J105" s="225">
        <f>INDEX('2026'!$C:$C,MATCH(Структура!B105,'2026'!$B:$B,0))</f>
        <v>0.39200000000000002</v>
      </c>
      <c r="K105" s="225">
        <f>INDEX('2025'!$C:$C,MATCH(Структура!C105,'2025'!$B:$B,0))</f>
        <v>0.33100000000000002</v>
      </c>
      <c r="L105" s="225">
        <v>1</v>
      </c>
      <c r="M105" s="225">
        <v>1</v>
      </c>
      <c r="N105" s="228">
        <f>INDEX(MoM!B:B,MATCH(Структура!A105,MoM!J:J,0))</f>
        <v>0</v>
      </c>
      <c r="P105">
        <f>INDEX('ИПЦ raw'!AA:AA, MATCH(Структура!$D105,'ИПЦ raw'!$A:$A,0))</f>
        <v>101.18</v>
      </c>
      <c r="Q105">
        <f>INDEX('ИПЦ raw'!AB:AB, MATCH(Структура!$D105,'ИПЦ raw'!$A:$A,0))</f>
        <v>100.95</v>
      </c>
      <c r="R105">
        <f>INDEX('ИПЦ raw'!AC:AC, MATCH(Структура!$D105,'ИПЦ raw'!$A:$A,0))</f>
        <v>101.35</v>
      </c>
      <c r="S105">
        <f>INDEX('ИПЦ raw'!AD:AD, MATCH(Структура!$D105,'ИПЦ raw'!$A:$A,0))</f>
        <v>100.67</v>
      </c>
      <c r="T105">
        <f>INDEX('ИПЦ raw'!AE:AE, MATCH(Структура!$D105,'ИПЦ raw'!$A:$A,0))</f>
        <v>100.95</v>
      </c>
      <c r="U105">
        <f>INDEX('ИПЦ raw'!AF:AF, MATCH(Структура!$D105,'ИПЦ raw'!$A:$A,0))</f>
        <v>100.95</v>
      </c>
      <c r="V105">
        <f>INDEX('ИПЦ raw'!AG:AG, MATCH(Структура!$D105,'ИПЦ raw'!$A:$A,0))</f>
        <v>100.74</v>
      </c>
      <c r="W105">
        <f>INDEX('ИПЦ raw'!AH:AH, MATCH(Структура!$D105,'ИПЦ raw'!$A:$A,0))</f>
        <v>100.66</v>
      </c>
      <c r="X105">
        <f>INDEX('ИПЦ raw'!AI:AI, MATCH(Структура!$D105,'ИПЦ raw'!$A:$A,0))</f>
        <v>100.56</v>
      </c>
      <c r="Y105">
        <f>INDEX('ИПЦ raw'!AJ:AJ, MATCH(Структура!$D105,'ИПЦ raw'!$A:$A,0))</f>
        <v>100.95</v>
      </c>
      <c r="Z105">
        <f>INDEX('ИПЦ raw'!AK:AK, MATCH(Структура!$D105,'ИПЦ raw'!$A:$A,0))</f>
        <v>100.89</v>
      </c>
      <c r="AA105">
        <f>INDEX('ИПЦ raw'!AL:AL, MATCH(Структура!$D105,'ИПЦ raw'!$A:$A,0))</f>
        <v>100.56</v>
      </c>
      <c r="AB105">
        <f>INDEX('ИПЦ raw'!AM:AM, MATCH(Структура!$D105,'ИПЦ raw'!$A:$A,0))</f>
        <v>101.13</v>
      </c>
      <c r="AC105">
        <f>INDEX('ИПЦ raw'!AN:AN, MATCH(Структура!$D105,'ИПЦ raw'!$A:$A,0))</f>
        <v>100.79</v>
      </c>
      <c r="AD105">
        <f>INDEX('ИПЦ raw'!AO:AO, MATCH(Структура!$D105,'ИПЦ raw'!$A:$A,0))</f>
        <v>100.64</v>
      </c>
      <c r="AE105">
        <f>INDEX('ИПЦ raw'!AP:AP, MATCH(Структура!$D105,'ИПЦ raw'!$A:$A,0))</f>
        <v>100.36</v>
      </c>
      <c r="AG105">
        <f>INDEX('2025'!$C:$C,MATCH(Структура!C105,'2025'!$B:$B,0))</f>
        <v>0.33100000000000002</v>
      </c>
      <c r="AH105">
        <f t="shared" si="31"/>
        <v>0.33490580000000003</v>
      </c>
      <c r="AI105">
        <f t="shared" si="32"/>
        <v>0.33808740510000007</v>
      </c>
      <c r="AJ105">
        <f t="shared" si="33"/>
        <v>0.34265158506885007</v>
      </c>
      <c r="AK105">
        <f t="shared" si="34"/>
        <v>0.34494735068881133</v>
      </c>
      <c r="AL105">
        <f t="shared" si="35"/>
        <v>0.348224350520355</v>
      </c>
      <c r="AM105">
        <f t="shared" si="36"/>
        <v>0.3515324818502984</v>
      </c>
      <c r="AN105">
        <f t="shared" si="37"/>
        <v>0.3541338222159906</v>
      </c>
      <c r="AO105">
        <f t="shared" si="38"/>
        <v>0.35647110544261618</v>
      </c>
      <c r="AP105">
        <f t="shared" si="39"/>
        <v>0.35846734363309485</v>
      </c>
      <c r="AQ105">
        <f t="shared" si="40"/>
        <v>0.3618727833976092</v>
      </c>
      <c r="AR105">
        <f t="shared" si="42"/>
        <v>0.36509345116984787</v>
      </c>
      <c r="AS105">
        <f t="shared" si="41"/>
        <v>0.39200000000000002</v>
      </c>
      <c r="AT105">
        <f t="shared" si="24"/>
        <v>0.39642960000000005</v>
      </c>
      <c r="AU105">
        <f t="shared" si="25"/>
        <v>0.39956139384000011</v>
      </c>
      <c r="AV105">
        <f t="shared" si="26"/>
        <v>0.4021185867605761</v>
      </c>
      <c r="AW105">
        <f t="shared" si="27"/>
        <v>0.40356621367291418</v>
      </c>
    </row>
    <row r="106" spans="1:49" x14ac:dyDescent="0.45">
      <c r="A106" s="202" t="s">
        <v>105</v>
      </c>
      <c r="B106" s="225" t="str">
        <f t="shared" si="28"/>
        <v>Ужин в ресторане, на 1 человека</v>
      </c>
      <c r="C106" s="225" t="str">
        <f t="shared" si="29"/>
        <v>Ужин в ресторане, на 1 человека</v>
      </c>
      <c r="D106" s="226" t="str">
        <f t="shared" si="30"/>
        <v>Ужин в ресторане, на 1 человека</v>
      </c>
      <c r="E106" s="225">
        <f>INDEX(БИПЦ_НДС!$D:$D,MATCH(Структура!A106,БИПЦ_НДС!$B:$B,0))</f>
        <v>20</v>
      </c>
      <c r="F106" s="225" t="s">
        <v>1870</v>
      </c>
      <c r="G106" s="225">
        <v>1</v>
      </c>
      <c r="H106" s="225">
        <v>1</v>
      </c>
      <c r="I106" s="225">
        <v>1</v>
      </c>
      <c r="J106" s="225">
        <f>INDEX('2026'!$C:$C,MATCH(Структура!B106,'2026'!$B:$B,0))</f>
        <v>0.60699999999999998</v>
      </c>
      <c r="K106" s="225">
        <f>INDEX('2025'!$C:$C,MATCH(Структура!C106,'2025'!$B:$B,0))</f>
        <v>0.52100000000000002</v>
      </c>
      <c r="L106" s="225">
        <v>1</v>
      </c>
      <c r="M106" s="225">
        <v>1</v>
      </c>
      <c r="N106" s="228">
        <f>INDEX(MoM!B:B,MATCH(Структура!A106,MoM!J:J,0))</f>
        <v>0</v>
      </c>
      <c r="P106">
        <f>INDEX('ИПЦ raw'!AA:AA, MATCH(Структура!$D106,'ИПЦ raw'!$A:$A,0))</f>
        <v>101.08</v>
      </c>
      <c r="Q106">
        <f>INDEX('ИПЦ raw'!AB:AB, MATCH(Структура!$D106,'ИПЦ raw'!$A:$A,0))</f>
        <v>100.83</v>
      </c>
      <c r="R106">
        <f>INDEX('ИПЦ raw'!AC:AC, MATCH(Структура!$D106,'ИПЦ raw'!$A:$A,0))</f>
        <v>101.14</v>
      </c>
      <c r="S106">
        <f>INDEX('ИПЦ raw'!AD:AD, MATCH(Структура!$D106,'ИПЦ raw'!$A:$A,0))</f>
        <v>100.86</v>
      </c>
      <c r="T106">
        <f>INDEX('ИПЦ raw'!AE:AE, MATCH(Структура!$D106,'ИПЦ raw'!$A:$A,0))</f>
        <v>101.13</v>
      </c>
      <c r="U106">
        <f>INDEX('ИПЦ raw'!AF:AF, MATCH(Структура!$D106,'ИПЦ raw'!$A:$A,0))</f>
        <v>100.73</v>
      </c>
      <c r="V106">
        <f>INDEX('ИПЦ raw'!AG:AG, MATCH(Структура!$D106,'ИПЦ raw'!$A:$A,0))</f>
        <v>100.86</v>
      </c>
      <c r="W106">
        <f>INDEX('ИПЦ raw'!AH:AH, MATCH(Структура!$D106,'ИПЦ raw'!$A:$A,0))</f>
        <v>100.51</v>
      </c>
      <c r="X106">
        <f>INDEX('ИПЦ raw'!AI:AI, MATCH(Структура!$D106,'ИПЦ raw'!$A:$A,0))</f>
        <v>100.56</v>
      </c>
      <c r="Y106">
        <f>INDEX('ИПЦ raw'!AJ:AJ, MATCH(Структура!$D106,'ИПЦ raw'!$A:$A,0))</f>
        <v>100.78</v>
      </c>
      <c r="Z106">
        <f>INDEX('ИПЦ raw'!AK:AK, MATCH(Структура!$D106,'ИПЦ raw'!$A:$A,0))</f>
        <v>100.83</v>
      </c>
      <c r="AA106">
        <f>INDEX('ИПЦ raw'!AL:AL, MATCH(Структура!$D106,'ИПЦ raw'!$A:$A,0))</f>
        <v>100.59</v>
      </c>
      <c r="AB106">
        <f>INDEX('ИПЦ raw'!AM:AM, MATCH(Структура!$D106,'ИПЦ raw'!$A:$A,0))</f>
        <v>100.96</v>
      </c>
      <c r="AC106">
        <f>INDEX('ИПЦ raw'!AN:AN, MATCH(Структура!$D106,'ИПЦ raw'!$A:$A,0))</f>
        <v>100.57</v>
      </c>
      <c r="AD106">
        <f>INDEX('ИПЦ raw'!AO:AO, MATCH(Структура!$D106,'ИПЦ raw'!$A:$A,0))</f>
        <v>100.89</v>
      </c>
      <c r="AE106">
        <f>INDEX('ИПЦ raw'!AP:AP, MATCH(Структура!$D106,'ИПЦ raw'!$A:$A,0))</f>
        <v>100.46</v>
      </c>
      <c r="AG106">
        <f>INDEX('2025'!$C:$C,MATCH(Структура!C106,'2025'!$B:$B,0))</f>
        <v>0.52100000000000002</v>
      </c>
      <c r="AH106">
        <f t="shared" si="31"/>
        <v>0.52662680000000006</v>
      </c>
      <c r="AI106">
        <f t="shared" si="32"/>
        <v>0.53099780244000006</v>
      </c>
      <c r="AJ106">
        <f t="shared" si="33"/>
        <v>0.53705117738781605</v>
      </c>
      <c r="AK106">
        <f t="shared" si="34"/>
        <v>0.5416698175133513</v>
      </c>
      <c r="AL106">
        <f t="shared" si="35"/>
        <v>0.54779068645125217</v>
      </c>
      <c r="AM106">
        <f t="shared" si="36"/>
        <v>0.55178955846234634</v>
      </c>
      <c r="AN106">
        <f t="shared" si="37"/>
        <v>0.55653494866512254</v>
      </c>
      <c r="AO106">
        <f t="shared" si="38"/>
        <v>0.55937327690331473</v>
      </c>
      <c r="AP106">
        <f t="shared" si="39"/>
        <v>0.56250576725397328</v>
      </c>
      <c r="AQ106">
        <f t="shared" si="40"/>
        <v>0.56689331223855421</v>
      </c>
      <c r="AR106">
        <f t="shared" si="42"/>
        <v>0.57159852673013423</v>
      </c>
      <c r="AS106">
        <f t="shared" si="41"/>
        <v>0.60699999999999998</v>
      </c>
      <c r="AT106">
        <f t="shared" si="24"/>
        <v>0.61282720000000002</v>
      </c>
      <c r="AU106">
        <f t="shared" si="25"/>
        <v>0.61632031503999996</v>
      </c>
      <c r="AV106">
        <f t="shared" si="26"/>
        <v>0.62180556584385593</v>
      </c>
      <c r="AW106">
        <f t="shared" si="27"/>
        <v>0.62466587144673758</v>
      </c>
    </row>
    <row r="107" spans="1:49" x14ac:dyDescent="0.45">
      <c r="A107" s="202" t="s">
        <v>106</v>
      </c>
      <c r="B107" s="225" t="str">
        <f t="shared" si="28"/>
        <v>Ткани хлопчатобумажные бельевые, м</v>
      </c>
      <c r="C107" s="225" t="str">
        <f t="shared" si="29"/>
        <v>Ткани хлопчатобумажные бельевые, м</v>
      </c>
      <c r="D107" s="226" t="str">
        <f t="shared" si="30"/>
        <v>Ткани хлопчатобумажные бельевые, м</v>
      </c>
      <c r="E107" s="225">
        <f>INDEX(БИПЦ_НДС!$D:$D,MATCH(Структура!A107,БИПЦ_НДС!$B:$B,0))</f>
        <v>20</v>
      </c>
      <c r="F107" s="225" t="s">
        <v>1871</v>
      </c>
      <c r="G107" s="225">
        <v>1</v>
      </c>
      <c r="H107" s="225">
        <v>1</v>
      </c>
      <c r="I107" s="225">
        <v>0</v>
      </c>
      <c r="J107" s="225">
        <f>INDEX('2026'!$C:$C,MATCH(Структура!B107,'2026'!$B:$B,0))</f>
        <v>7.0000000000000001E-3</v>
      </c>
      <c r="K107" s="225">
        <f>INDEX('2025'!$C:$C,MATCH(Структура!C107,'2025'!$B:$B,0))</f>
        <v>7.0000000000000001E-3</v>
      </c>
      <c r="L107" s="225">
        <v>1</v>
      </c>
      <c r="M107" s="225">
        <v>1</v>
      </c>
      <c r="N107" s="225">
        <f>INDEX(MoM!B:B,MATCH(Структура!A107,MoM!J:J,0))</f>
        <v>1</v>
      </c>
      <c r="P107">
        <f>INDEX('ИПЦ raw'!AA:AA, MATCH(Структура!$D107,'ИПЦ raw'!$A:$A,0))</f>
        <v>100.43</v>
      </c>
      <c r="Q107">
        <f>INDEX('ИПЦ raw'!AB:AB, MATCH(Структура!$D107,'ИПЦ raw'!$A:$A,0))</f>
        <v>100.6</v>
      </c>
      <c r="R107">
        <f>INDEX('ИПЦ raw'!AC:AC, MATCH(Структура!$D107,'ИПЦ raw'!$A:$A,0))</f>
        <v>100.33</v>
      </c>
      <c r="S107">
        <f>INDEX('ИПЦ raw'!AD:AD, MATCH(Структура!$D107,'ИПЦ raw'!$A:$A,0))</f>
        <v>99.86</v>
      </c>
      <c r="T107">
        <f>INDEX('ИПЦ raw'!AE:AE, MATCH(Структура!$D107,'ИПЦ raw'!$A:$A,0))</f>
        <v>99.93</v>
      </c>
      <c r="U107">
        <f>INDEX('ИПЦ raw'!AF:AF, MATCH(Структура!$D107,'ИПЦ raw'!$A:$A,0))</f>
        <v>100.25</v>
      </c>
      <c r="V107">
        <f>INDEX('ИПЦ raw'!AG:AG, MATCH(Структура!$D107,'ИПЦ raw'!$A:$A,0))</f>
        <v>100.19</v>
      </c>
      <c r="W107">
        <f>INDEX('ИПЦ raw'!AH:AH, MATCH(Структура!$D107,'ИПЦ raw'!$A:$A,0))</f>
        <v>100.24</v>
      </c>
      <c r="X107">
        <f>INDEX('ИПЦ raw'!AI:AI, MATCH(Структура!$D107,'ИПЦ raw'!$A:$A,0))</f>
        <v>100.29</v>
      </c>
      <c r="Y107">
        <f>INDEX('ИПЦ raw'!AJ:AJ, MATCH(Структура!$D107,'ИПЦ raw'!$A:$A,0))</f>
        <v>99.73</v>
      </c>
      <c r="Z107">
        <f>INDEX('ИПЦ raw'!AK:AK, MATCH(Структура!$D107,'ИПЦ raw'!$A:$A,0))</f>
        <v>100.15</v>
      </c>
      <c r="AA107">
        <f>INDEX('ИПЦ raw'!AL:AL, MATCH(Структура!$D107,'ИПЦ raw'!$A:$A,0))</f>
        <v>100.04</v>
      </c>
      <c r="AB107">
        <f>INDEX('ИПЦ raw'!AM:AM, MATCH(Структура!$D107,'ИПЦ raw'!$A:$A,0))</f>
        <v>100.2</v>
      </c>
      <c r="AC107">
        <f>INDEX('ИПЦ raw'!AN:AN, MATCH(Структура!$D107,'ИПЦ raw'!$A:$A,0))</f>
        <v>100.16</v>
      </c>
      <c r="AD107">
        <f>INDEX('ИПЦ raw'!AO:AO, MATCH(Структура!$D107,'ИПЦ raw'!$A:$A,0))</f>
        <v>100.23</v>
      </c>
      <c r="AE107">
        <f>INDEX('ИПЦ raw'!AP:AP, MATCH(Структура!$D107,'ИПЦ raw'!$A:$A,0))</f>
        <v>100.1</v>
      </c>
      <c r="AG107">
        <f>INDEX('2025'!$C:$C,MATCH(Структура!C107,'2025'!$B:$B,0))</f>
        <v>7.0000000000000001E-3</v>
      </c>
      <c r="AH107">
        <f t="shared" si="31"/>
        <v>7.0301000000000001E-3</v>
      </c>
      <c r="AI107">
        <f t="shared" si="32"/>
        <v>7.0722805999999996E-3</v>
      </c>
      <c r="AJ107">
        <f t="shared" si="33"/>
        <v>7.0956191259799991E-3</v>
      </c>
      <c r="AK107">
        <f t="shared" si="34"/>
        <v>7.0856852592036269E-3</v>
      </c>
      <c r="AL107">
        <f t="shared" si="35"/>
        <v>7.0807252795221853E-3</v>
      </c>
      <c r="AM107">
        <f t="shared" si="36"/>
        <v>7.0984270927209906E-3</v>
      </c>
      <c r="AN107">
        <f t="shared" si="37"/>
        <v>7.11191410419716E-3</v>
      </c>
      <c r="AO107">
        <f t="shared" si="38"/>
        <v>7.1289826980472327E-3</v>
      </c>
      <c r="AP107">
        <f t="shared" si="39"/>
        <v>7.1496567478715701E-3</v>
      </c>
      <c r="AQ107">
        <f t="shared" si="40"/>
        <v>7.130352674652317E-3</v>
      </c>
      <c r="AR107">
        <f t="shared" si="42"/>
        <v>7.141048203664296E-3</v>
      </c>
      <c r="AS107">
        <f t="shared" si="41"/>
        <v>7.0000000000000001E-3</v>
      </c>
      <c r="AT107">
        <f t="shared" si="24"/>
        <v>7.0140000000000003E-3</v>
      </c>
      <c r="AU107">
        <f t="shared" si="25"/>
        <v>7.0252223999999995E-3</v>
      </c>
      <c r="AV107">
        <f t="shared" si="26"/>
        <v>7.0413804115199994E-3</v>
      </c>
      <c r="AW107">
        <f t="shared" si="27"/>
        <v>7.0484217919315187E-3</v>
      </c>
    </row>
    <row r="108" spans="1:49" ht="26.25" x14ac:dyDescent="0.45">
      <c r="A108" s="202" t="s">
        <v>107</v>
      </c>
      <c r="B108" s="225" t="str">
        <f t="shared" si="28"/>
        <v>Ткань костюмная шерстяная и полушерстяная, м</v>
      </c>
      <c r="C108" s="225" t="str">
        <f t="shared" si="29"/>
        <v>Ткань костюмная шерстяная и полушерстяная, м</v>
      </c>
      <c r="D108" s="226" t="str">
        <f t="shared" si="30"/>
        <v>Ткань костюмная шерстяная и полушерстяная, м</v>
      </c>
      <c r="E108" s="225">
        <f>INDEX(БИПЦ_НДС!$D:$D,MATCH(Структура!A108,БИПЦ_НДС!$B:$B,0))</f>
        <v>20</v>
      </c>
      <c r="F108" s="225" t="s">
        <v>1871</v>
      </c>
      <c r="G108" s="225">
        <v>1</v>
      </c>
      <c r="H108" s="225">
        <v>1</v>
      </c>
      <c r="I108" s="225">
        <v>0</v>
      </c>
      <c r="J108" s="225">
        <f>INDEX('2026'!$C:$C,MATCH(Структура!B108,'2026'!$B:$B,0))</f>
        <v>5.0000000000000001E-3</v>
      </c>
      <c r="K108" s="225">
        <f>INDEX('2025'!$C:$C,MATCH(Структура!C108,'2025'!$B:$B,0))</f>
        <v>5.0000000000000001E-3</v>
      </c>
      <c r="L108" s="225">
        <v>1</v>
      </c>
      <c r="M108" s="225">
        <v>1</v>
      </c>
      <c r="N108" s="225">
        <f>INDEX(MoM!B:B,MATCH(Структура!A108,MoM!J:J,0))</f>
        <v>1</v>
      </c>
      <c r="P108">
        <f>INDEX('ИПЦ raw'!AA:AA, MATCH(Структура!$D108,'ИПЦ raw'!$A:$A,0))</f>
        <v>100.19</v>
      </c>
      <c r="Q108">
        <f>INDEX('ИПЦ raw'!AB:AB, MATCH(Структура!$D108,'ИПЦ raw'!$A:$A,0))</f>
        <v>100.39</v>
      </c>
      <c r="R108">
        <f>INDEX('ИПЦ raw'!AC:AC, MATCH(Структура!$D108,'ИПЦ raw'!$A:$A,0))</f>
        <v>100.29</v>
      </c>
      <c r="S108">
        <f>INDEX('ИПЦ raw'!AD:AD, MATCH(Структура!$D108,'ИПЦ raw'!$A:$A,0))</f>
        <v>100.2</v>
      </c>
      <c r="T108">
        <f>INDEX('ИПЦ raw'!AE:AE, MATCH(Структура!$D108,'ИПЦ raw'!$A:$A,0))</f>
        <v>100.06</v>
      </c>
      <c r="U108">
        <f>INDEX('ИПЦ raw'!AF:AF, MATCH(Структура!$D108,'ИПЦ raw'!$A:$A,0))</f>
        <v>100.05</v>
      </c>
      <c r="V108">
        <f>INDEX('ИПЦ raw'!AG:AG, MATCH(Структура!$D108,'ИПЦ raw'!$A:$A,0))</f>
        <v>100.07</v>
      </c>
      <c r="W108">
        <f>INDEX('ИПЦ raw'!AH:AH, MATCH(Структура!$D108,'ИПЦ raw'!$A:$A,0))</f>
        <v>100.26</v>
      </c>
      <c r="X108">
        <f>INDEX('ИПЦ raw'!AI:AI, MATCH(Структура!$D108,'ИПЦ raw'!$A:$A,0))</f>
        <v>99.98</v>
      </c>
      <c r="Y108">
        <f>INDEX('ИПЦ raw'!AJ:AJ, MATCH(Структура!$D108,'ИПЦ raw'!$A:$A,0))</f>
        <v>99.93</v>
      </c>
      <c r="Z108">
        <f>INDEX('ИПЦ raw'!AK:AK, MATCH(Структура!$D108,'ИПЦ raw'!$A:$A,0))</f>
        <v>100.49</v>
      </c>
      <c r="AA108">
        <f>INDEX('ИПЦ raw'!AL:AL, MATCH(Структура!$D108,'ИПЦ raw'!$A:$A,0))</f>
        <v>100.4</v>
      </c>
      <c r="AB108">
        <f>INDEX('ИПЦ raw'!AM:AM, MATCH(Структура!$D108,'ИПЦ raw'!$A:$A,0))</f>
        <v>100.11</v>
      </c>
      <c r="AC108">
        <f>INDEX('ИПЦ raw'!AN:AN, MATCH(Структура!$D108,'ИПЦ raw'!$A:$A,0))</f>
        <v>100.18</v>
      </c>
      <c r="AD108">
        <f>INDEX('ИПЦ raw'!AO:AO, MATCH(Структура!$D108,'ИПЦ raw'!$A:$A,0))</f>
        <v>100.2</v>
      </c>
      <c r="AE108">
        <f>INDEX('ИПЦ raw'!AP:AP, MATCH(Структура!$D108,'ИПЦ raw'!$A:$A,0))</f>
        <v>100.14</v>
      </c>
      <c r="AG108">
        <f>INDEX('2025'!$C:$C,MATCH(Структура!C108,'2025'!$B:$B,0))</f>
        <v>5.0000000000000001E-3</v>
      </c>
      <c r="AH108">
        <f t="shared" si="31"/>
        <v>5.0095000000000001E-3</v>
      </c>
      <c r="AI108">
        <f t="shared" si="32"/>
        <v>5.0290370500000008E-3</v>
      </c>
      <c r="AJ108">
        <f t="shared" si="33"/>
        <v>5.0436212574450009E-3</v>
      </c>
      <c r="AK108">
        <f t="shared" si="34"/>
        <v>5.0537084999598917E-3</v>
      </c>
      <c r="AL108">
        <f t="shared" si="35"/>
        <v>5.0567407250598669E-3</v>
      </c>
      <c r="AM108">
        <f t="shared" si="36"/>
        <v>5.0592690954223965E-3</v>
      </c>
      <c r="AN108">
        <f t="shared" si="37"/>
        <v>5.0628105837891924E-3</v>
      </c>
      <c r="AO108">
        <f t="shared" si="38"/>
        <v>5.0759738913070439E-3</v>
      </c>
      <c r="AP108">
        <f t="shared" si="39"/>
        <v>5.0749586965287826E-3</v>
      </c>
      <c r="AQ108">
        <f t="shared" si="40"/>
        <v>5.0714062254412131E-3</v>
      </c>
      <c r="AR108">
        <f t="shared" si="42"/>
        <v>5.0962561159458748E-3</v>
      </c>
      <c r="AS108">
        <f t="shared" si="41"/>
        <v>5.0000000000000001E-3</v>
      </c>
      <c r="AT108">
        <f t="shared" si="24"/>
        <v>5.0055000000000004E-3</v>
      </c>
      <c r="AU108">
        <f t="shared" si="25"/>
        <v>5.0145099000000002E-3</v>
      </c>
      <c r="AV108">
        <f t="shared" si="26"/>
        <v>5.0245389198000003E-3</v>
      </c>
      <c r="AW108">
        <f t="shared" si="27"/>
        <v>5.0315732742877203E-3</v>
      </c>
    </row>
    <row r="109" spans="1:49" ht="26.25" x14ac:dyDescent="0.45">
      <c r="A109" s="202" t="s">
        <v>108</v>
      </c>
      <c r="B109" s="225" t="str">
        <f t="shared" si="28"/>
        <v>Ткань платьевая из искусственного или синтетического шелка, м</v>
      </c>
      <c r="C109" s="225" t="str">
        <f t="shared" si="29"/>
        <v>Ткань платьевая из искусственного или синтетического шелка, м</v>
      </c>
      <c r="D109" s="226" t="str">
        <f t="shared" si="30"/>
        <v>Ткань платьевая из искусственного или синтетического шелка, м</v>
      </c>
      <c r="E109" s="225">
        <f>INDEX(БИПЦ_НДС!$D:$D,MATCH(Структура!A109,БИПЦ_НДС!$B:$B,0))</f>
        <v>20</v>
      </c>
      <c r="F109" s="225" t="s">
        <v>1871</v>
      </c>
      <c r="G109" s="225">
        <v>1</v>
      </c>
      <c r="H109" s="225">
        <v>1</v>
      </c>
      <c r="I109" s="225">
        <v>0</v>
      </c>
      <c r="J109" s="225">
        <f>INDEX('2026'!$C:$C,MATCH(Структура!B109,'2026'!$B:$B,0))</f>
        <v>5.0000000000000001E-3</v>
      </c>
      <c r="K109" s="225">
        <f>INDEX('2025'!$C:$C,MATCH(Структура!C109,'2025'!$B:$B,0))</f>
        <v>6.0000000000000001E-3</v>
      </c>
      <c r="L109" s="225">
        <v>1</v>
      </c>
      <c r="M109" s="225">
        <v>1</v>
      </c>
      <c r="N109" s="225">
        <f>INDEX(MoM!B:B,MATCH(Структура!A109,MoM!J:J,0))</f>
        <v>1</v>
      </c>
      <c r="P109">
        <f>INDEX('ИПЦ raw'!AA:AA, MATCH(Структура!$D109,'ИПЦ raw'!$A:$A,0))</f>
        <v>100.28</v>
      </c>
      <c r="Q109">
        <f>INDEX('ИПЦ raw'!AB:AB, MATCH(Структура!$D109,'ИПЦ raw'!$A:$A,0))</f>
        <v>100.34</v>
      </c>
      <c r="R109">
        <f>INDEX('ИПЦ raw'!AC:AC, MATCH(Структура!$D109,'ИПЦ raw'!$A:$A,0))</f>
        <v>100.17</v>
      </c>
      <c r="S109">
        <f>INDEX('ИПЦ raw'!AD:AD, MATCH(Структура!$D109,'ИПЦ raw'!$A:$A,0))</f>
        <v>100.39</v>
      </c>
      <c r="T109">
        <f>INDEX('ИПЦ raw'!AE:AE, MATCH(Структура!$D109,'ИПЦ raw'!$A:$A,0))</f>
        <v>100.05</v>
      </c>
      <c r="U109">
        <f>INDEX('ИПЦ raw'!AF:AF, MATCH(Структура!$D109,'ИПЦ raw'!$A:$A,0))</f>
        <v>100.23</v>
      </c>
      <c r="V109">
        <f>INDEX('ИПЦ raw'!AG:AG, MATCH(Структура!$D109,'ИПЦ raw'!$A:$A,0))</f>
        <v>99.91</v>
      </c>
      <c r="W109">
        <f>INDEX('ИПЦ raw'!AH:AH, MATCH(Структура!$D109,'ИПЦ raw'!$A:$A,0))</f>
        <v>100.21</v>
      </c>
      <c r="X109">
        <f>INDEX('ИПЦ raw'!AI:AI, MATCH(Структура!$D109,'ИПЦ raw'!$A:$A,0))</f>
        <v>100.05</v>
      </c>
      <c r="Y109">
        <f>INDEX('ИПЦ raw'!AJ:AJ, MATCH(Структура!$D109,'ИПЦ raw'!$A:$A,0))</f>
        <v>100.11</v>
      </c>
      <c r="Z109">
        <f>INDEX('ИПЦ raw'!AK:AK, MATCH(Структура!$D109,'ИПЦ raw'!$A:$A,0))</f>
        <v>100.19</v>
      </c>
      <c r="AA109">
        <f>INDEX('ИПЦ raw'!AL:AL, MATCH(Структура!$D109,'ИПЦ raw'!$A:$A,0))</f>
        <v>100.08</v>
      </c>
      <c r="AB109">
        <f>INDEX('ИПЦ raw'!AM:AM, MATCH(Структура!$D109,'ИПЦ raw'!$A:$A,0))</f>
        <v>100.31</v>
      </c>
      <c r="AC109">
        <f>INDEX('ИПЦ raw'!AN:AN, MATCH(Структура!$D109,'ИПЦ raw'!$A:$A,0))</f>
        <v>100.2</v>
      </c>
      <c r="AD109">
        <f>INDEX('ИПЦ raw'!AO:AO, MATCH(Структура!$D109,'ИПЦ raw'!$A:$A,0))</f>
        <v>100.3</v>
      </c>
      <c r="AE109">
        <f>INDEX('ИПЦ raw'!AP:AP, MATCH(Структура!$D109,'ИПЦ raw'!$A:$A,0))</f>
        <v>100.03</v>
      </c>
      <c r="AG109">
        <f>INDEX('2025'!$C:$C,MATCH(Структура!C109,'2025'!$B:$B,0))</f>
        <v>6.0000000000000001E-3</v>
      </c>
      <c r="AH109">
        <f t="shared" si="31"/>
        <v>6.0168000000000001E-3</v>
      </c>
      <c r="AI109">
        <f t="shared" si="32"/>
        <v>6.0372571200000003E-3</v>
      </c>
      <c r="AJ109">
        <f t="shared" si="33"/>
        <v>6.0475204571040012E-3</v>
      </c>
      <c r="AK109">
        <f t="shared" si="34"/>
        <v>6.0711057868867071E-3</v>
      </c>
      <c r="AL109">
        <f t="shared" si="35"/>
        <v>6.0741413397801501E-3</v>
      </c>
      <c r="AM109">
        <f t="shared" si="36"/>
        <v>6.0881118648616452E-3</v>
      </c>
      <c r="AN109">
        <f t="shared" si="37"/>
        <v>6.0826325641832688E-3</v>
      </c>
      <c r="AO109">
        <f t="shared" si="38"/>
        <v>6.0954060925680533E-3</v>
      </c>
      <c r="AP109">
        <f t="shared" si="39"/>
        <v>6.0984537956143368E-3</v>
      </c>
      <c r="AQ109">
        <f t="shared" si="40"/>
        <v>6.1051620947895121E-3</v>
      </c>
      <c r="AR109">
        <f t="shared" si="42"/>
        <v>6.1167619027696117E-3</v>
      </c>
      <c r="AS109">
        <f t="shared" si="41"/>
        <v>5.0000000000000001E-3</v>
      </c>
      <c r="AT109">
        <f t="shared" si="24"/>
        <v>5.0155000000000009E-3</v>
      </c>
      <c r="AU109">
        <f t="shared" si="25"/>
        <v>5.0255310000000006E-3</v>
      </c>
      <c r="AV109">
        <f t="shared" si="26"/>
        <v>5.0406075930000006E-3</v>
      </c>
      <c r="AW109">
        <f t="shared" si="27"/>
        <v>5.0421197752779003E-3</v>
      </c>
    </row>
    <row r="110" spans="1:49" ht="26.25" x14ac:dyDescent="0.45">
      <c r="A110" s="202" t="s">
        <v>109</v>
      </c>
      <c r="B110" s="225" t="str">
        <f t="shared" si="28"/>
        <v>Ткани декоративные для изготовления штор и занавесей, м</v>
      </c>
      <c r="C110" s="225" t="str">
        <f t="shared" si="29"/>
        <v>Ткани декоративные для изготовления штор и занавесей, м</v>
      </c>
      <c r="D110" s="226" t="str">
        <f t="shared" si="30"/>
        <v>Ткани декоративные для изготовления штор и занавесей, м</v>
      </c>
      <c r="E110" s="225">
        <f>INDEX(БИПЦ_НДС!$D:$D,MATCH(Структура!A110,БИПЦ_НДС!$B:$B,0))</f>
        <v>20</v>
      </c>
      <c r="F110" s="225" t="s">
        <v>1871</v>
      </c>
      <c r="G110" s="225">
        <v>1</v>
      </c>
      <c r="H110" s="225">
        <v>1</v>
      </c>
      <c r="I110" s="225">
        <v>0</v>
      </c>
      <c r="J110" s="225">
        <f>INDEX('2026'!$C:$C,MATCH(Структура!B110,'2026'!$B:$B,0))</f>
        <v>3.1E-2</v>
      </c>
      <c r="K110" s="225">
        <f>INDEX('2025'!$C:$C,MATCH(Структура!C110,'2025'!$B:$B,0))</f>
        <v>3.3000000000000002E-2</v>
      </c>
      <c r="L110" s="225">
        <v>1</v>
      </c>
      <c r="M110" s="225">
        <v>1</v>
      </c>
      <c r="N110" s="225">
        <f>INDEX(MoM!B:B,MATCH(Структура!A110,MoM!J:J,0))</f>
        <v>1</v>
      </c>
      <c r="P110">
        <f>INDEX('ИПЦ raw'!AA:AA, MATCH(Структура!$D110,'ИПЦ raw'!$A:$A,0))</f>
        <v>100.54</v>
      </c>
      <c r="Q110">
        <f>INDEX('ИПЦ raw'!AB:AB, MATCH(Структура!$D110,'ИПЦ raw'!$A:$A,0))</f>
        <v>100.27</v>
      </c>
      <c r="R110">
        <f>INDEX('ИПЦ raw'!AC:AC, MATCH(Структура!$D110,'ИПЦ raw'!$A:$A,0))</f>
        <v>100.24</v>
      </c>
      <c r="S110">
        <f>INDEX('ИПЦ raw'!AD:AD, MATCH(Структура!$D110,'ИПЦ raw'!$A:$A,0))</f>
        <v>100.17</v>
      </c>
      <c r="T110">
        <f>INDEX('ИПЦ raw'!AE:AE, MATCH(Структура!$D110,'ИПЦ raw'!$A:$A,0))</f>
        <v>100.06</v>
      </c>
      <c r="U110">
        <f>INDEX('ИПЦ raw'!AF:AF, MATCH(Структура!$D110,'ИПЦ raw'!$A:$A,0))</f>
        <v>100.12</v>
      </c>
      <c r="V110">
        <f>INDEX('ИПЦ raw'!AG:AG, MATCH(Структура!$D110,'ИПЦ raw'!$A:$A,0))</f>
        <v>100.07</v>
      </c>
      <c r="W110">
        <f>INDEX('ИПЦ raw'!AH:AH, MATCH(Структура!$D110,'ИПЦ raw'!$A:$A,0))</f>
        <v>100.19</v>
      </c>
      <c r="X110">
        <f>INDEX('ИПЦ raw'!AI:AI, MATCH(Структура!$D110,'ИПЦ raw'!$A:$A,0))</f>
        <v>100.1</v>
      </c>
      <c r="Y110">
        <f>INDEX('ИПЦ raw'!AJ:AJ, MATCH(Структура!$D110,'ИПЦ raw'!$A:$A,0))</f>
        <v>100.26</v>
      </c>
      <c r="Z110">
        <f>INDEX('ИПЦ raw'!AK:AK, MATCH(Структура!$D110,'ИПЦ raw'!$A:$A,0))</f>
        <v>100.14</v>
      </c>
      <c r="AA110">
        <f>INDEX('ИПЦ raw'!AL:AL, MATCH(Структура!$D110,'ИПЦ raw'!$A:$A,0))</f>
        <v>100.34</v>
      </c>
      <c r="AB110">
        <f>INDEX('ИПЦ raw'!AM:AM, MATCH(Структура!$D110,'ИПЦ raw'!$A:$A,0))</f>
        <v>100.24</v>
      </c>
      <c r="AC110">
        <f>INDEX('ИПЦ raw'!AN:AN, MATCH(Структура!$D110,'ИПЦ raw'!$A:$A,0))</f>
        <v>100.3</v>
      </c>
      <c r="AD110">
        <f>INDEX('ИПЦ raw'!AO:AO, MATCH(Структура!$D110,'ИПЦ raw'!$A:$A,0))</f>
        <v>100.65</v>
      </c>
      <c r="AE110">
        <f>INDEX('ИПЦ raw'!AP:AP, MATCH(Структура!$D110,'ИПЦ raw'!$A:$A,0))</f>
        <v>100.2</v>
      </c>
      <c r="AG110">
        <f>INDEX('2025'!$C:$C,MATCH(Структура!C110,'2025'!$B:$B,0))</f>
        <v>3.3000000000000002E-2</v>
      </c>
      <c r="AH110">
        <f t="shared" si="31"/>
        <v>3.3178200000000005E-2</v>
      </c>
      <c r="AI110">
        <f t="shared" si="32"/>
        <v>3.3267781140000008E-2</v>
      </c>
      <c r="AJ110">
        <f t="shared" si="33"/>
        <v>3.3347623814736008E-2</v>
      </c>
      <c r="AK110">
        <f t="shared" si="34"/>
        <v>3.3404314775221058E-2</v>
      </c>
      <c r="AL110">
        <f t="shared" si="35"/>
        <v>3.3424357364086194E-2</v>
      </c>
      <c r="AM110">
        <f t="shared" si="36"/>
        <v>3.3464466592923098E-2</v>
      </c>
      <c r="AN110">
        <f t="shared" si="37"/>
        <v>3.3487891719538143E-2</v>
      </c>
      <c r="AO110">
        <f t="shared" si="38"/>
        <v>3.3551518713805267E-2</v>
      </c>
      <c r="AP110">
        <f t="shared" si="39"/>
        <v>3.3585070232519068E-2</v>
      </c>
      <c r="AQ110">
        <f t="shared" si="40"/>
        <v>3.3672391415123619E-2</v>
      </c>
      <c r="AR110">
        <f t="shared" si="42"/>
        <v>3.3719532763104791E-2</v>
      </c>
      <c r="AS110">
        <f t="shared" si="41"/>
        <v>3.1E-2</v>
      </c>
      <c r="AT110">
        <f t="shared" si="24"/>
        <v>3.1074399999999999E-2</v>
      </c>
      <c r="AU110">
        <f t="shared" si="25"/>
        <v>3.1167623199999998E-2</v>
      </c>
      <c r="AV110">
        <f t="shared" si="26"/>
        <v>3.13702127508E-2</v>
      </c>
      <c r="AW110">
        <f t="shared" si="27"/>
        <v>3.1432953176301598E-2</v>
      </c>
    </row>
    <row r="111" spans="1:49" x14ac:dyDescent="0.45">
      <c r="A111" s="202" t="s">
        <v>110</v>
      </c>
      <c r="B111" s="225" t="str">
        <f t="shared" si="28"/>
        <v>Полотенце личное, шт.</v>
      </c>
      <c r="C111" s="225" t="str">
        <f t="shared" si="29"/>
        <v>Полотенце личное, шт.</v>
      </c>
      <c r="D111" s="226" t="str">
        <f t="shared" si="30"/>
        <v>Полотенце личное, шт.</v>
      </c>
      <c r="E111" s="225">
        <f>INDEX(БИПЦ_НДС!$D:$D,MATCH(Структура!A111,БИПЦ_НДС!$B:$B,0))</f>
        <v>20</v>
      </c>
      <c r="F111" s="225" t="s">
        <v>1871</v>
      </c>
      <c r="G111" s="225">
        <v>1</v>
      </c>
      <c r="H111" s="225">
        <v>1</v>
      </c>
      <c r="I111" s="225">
        <v>0</v>
      </c>
      <c r="J111" s="225">
        <f>INDEX('2026'!$C:$C,MATCH(Структура!B111,'2026'!$B:$B,0))</f>
        <v>7.2999999999999995E-2</v>
      </c>
      <c r="K111" s="225">
        <f>INDEX('2025'!$C:$C,MATCH(Структура!C111,'2025'!$B:$B,0))</f>
        <v>7.2999999999999995E-2</v>
      </c>
      <c r="L111" s="225">
        <v>1</v>
      </c>
      <c r="M111" s="225">
        <v>1</v>
      </c>
      <c r="N111" s="225">
        <f>INDEX(MoM!B:B,MATCH(Структура!A111,MoM!J:J,0))</f>
        <v>1</v>
      </c>
      <c r="P111">
        <f>INDEX('ИПЦ raw'!AA:AA, MATCH(Структура!$D111,'ИПЦ raw'!$A:$A,0))</f>
        <v>100.62</v>
      </c>
      <c r="Q111">
        <f>INDEX('ИПЦ raw'!AB:AB, MATCH(Структура!$D111,'ИПЦ raw'!$A:$A,0))</f>
        <v>100.24</v>
      </c>
      <c r="R111">
        <f>INDEX('ИПЦ raw'!AC:AC, MATCH(Структура!$D111,'ИПЦ raw'!$A:$A,0))</f>
        <v>100.55</v>
      </c>
      <c r="S111">
        <f>INDEX('ИПЦ raw'!AD:AD, MATCH(Структура!$D111,'ИПЦ raw'!$A:$A,0))</f>
        <v>100.68</v>
      </c>
      <c r="T111">
        <f>INDEX('ИПЦ raw'!AE:AE, MATCH(Структура!$D111,'ИПЦ raw'!$A:$A,0))</f>
        <v>100.01</v>
      </c>
      <c r="U111">
        <f>INDEX('ИПЦ raw'!AF:AF, MATCH(Структура!$D111,'ИПЦ raw'!$A:$A,0))</f>
        <v>100.64</v>
      </c>
      <c r="V111">
        <f>INDEX('ИПЦ raw'!AG:AG, MATCH(Структура!$D111,'ИПЦ raw'!$A:$A,0))</f>
        <v>100.05</v>
      </c>
      <c r="W111">
        <f>INDEX('ИПЦ raw'!AH:AH, MATCH(Структура!$D111,'ИПЦ raw'!$A:$A,0))</f>
        <v>100.06</v>
      </c>
      <c r="X111">
        <f>INDEX('ИПЦ raw'!AI:AI, MATCH(Структура!$D111,'ИПЦ raw'!$A:$A,0))</f>
        <v>99.8</v>
      </c>
      <c r="Y111">
        <f>INDEX('ИПЦ raw'!AJ:AJ, MATCH(Структура!$D111,'ИПЦ raw'!$A:$A,0))</f>
        <v>100.22</v>
      </c>
      <c r="Z111">
        <f>INDEX('ИПЦ raw'!AK:AK, MATCH(Структура!$D111,'ИПЦ raw'!$A:$A,0))</f>
        <v>99.89</v>
      </c>
      <c r="AA111">
        <f>INDEX('ИПЦ raw'!AL:AL, MATCH(Структура!$D111,'ИПЦ raw'!$A:$A,0))</f>
        <v>100.2</v>
      </c>
      <c r="AB111">
        <f>INDEX('ИПЦ raw'!AM:AM, MATCH(Структура!$D111,'ИПЦ raw'!$A:$A,0))</f>
        <v>100.41</v>
      </c>
      <c r="AC111">
        <f>INDEX('ИПЦ raw'!AN:AN, MATCH(Структура!$D111,'ИПЦ raw'!$A:$A,0))</f>
        <v>100.22</v>
      </c>
      <c r="AD111">
        <f>INDEX('ИПЦ raw'!AO:AO, MATCH(Структура!$D111,'ИПЦ raw'!$A:$A,0))</f>
        <v>100.32</v>
      </c>
      <c r="AE111">
        <f>INDEX('ИПЦ raw'!AP:AP, MATCH(Структура!$D111,'ИПЦ raw'!$A:$A,0))</f>
        <v>100</v>
      </c>
      <c r="AG111">
        <f>INDEX('2025'!$C:$C,MATCH(Структура!C111,'2025'!$B:$B,0))</f>
        <v>7.2999999999999995E-2</v>
      </c>
      <c r="AH111">
        <f t="shared" si="31"/>
        <v>7.3452599999999993E-2</v>
      </c>
      <c r="AI111">
        <f t="shared" si="32"/>
        <v>7.3628886239999997E-2</v>
      </c>
      <c r="AJ111">
        <f t="shared" si="33"/>
        <v>7.4033845114319999E-2</v>
      </c>
      <c r="AK111">
        <f t="shared" si="34"/>
        <v>7.453727526109738E-2</v>
      </c>
      <c r="AL111">
        <f t="shared" si="35"/>
        <v>7.4544728988623493E-2</v>
      </c>
      <c r="AM111">
        <f t="shared" si="36"/>
        <v>7.5021815254150678E-2</v>
      </c>
      <c r="AN111">
        <f t="shared" si="37"/>
        <v>7.5059326161777754E-2</v>
      </c>
      <c r="AO111">
        <f t="shared" si="38"/>
        <v>7.5104361757474813E-2</v>
      </c>
      <c r="AP111">
        <f t="shared" si="39"/>
        <v>7.4954153033959858E-2</v>
      </c>
      <c r="AQ111">
        <f t="shared" si="40"/>
        <v>7.5119052170634568E-2</v>
      </c>
      <c r="AR111">
        <f t="shared" si="42"/>
        <v>7.5036421213246871E-2</v>
      </c>
      <c r="AS111">
        <f t="shared" si="41"/>
        <v>7.2999999999999995E-2</v>
      </c>
      <c r="AT111">
        <f t="shared" si="24"/>
        <v>7.3299299999999998E-2</v>
      </c>
      <c r="AU111">
        <f t="shared" si="25"/>
        <v>7.3460558459999992E-2</v>
      </c>
      <c r="AV111">
        <f t="shared" si="26"/>
        <v>7.3695632247071985E-2</v>
      </c>
      <c r="AW111">
        <f t="shared" si="27"/>
        <v>7.3695632247071985E-2</v>
      </c>
    </row>
    <row r="112" spans="1:49" x14ac:dyDescent="0.45">
      <c r="A112" s="202" t="s">
        <v>111</v>
      </c>
      <c r="B112" s="225" t="str">
        <f t="shared" si="28"/>
        <v>Полотенце кухонное, шт.</v>
      </c>
      <c r="C112" s="225" t="str">
        <f t="shared" si="29"/>
        <v>Полотенце кухонное, шт.</v>
      </c>
      <c r="D112" s="226" t="str">
        <f t="shared" si="30"/>
        <v>Полотенце кухонное, шт.</v>
      </c>
      <c r="E112" s="225">
        <f>INDEX(БИПЦ_НДС!$D:$D,MATCH(Структура!A112,БИПЦ_НДС!$B:$B,0))</f>
        <v>20</v>
      </c>
      <c r="F112" s="225" t="s">
        <v>1871</v>
      </c>
      <c r="G112" s="225">
        <v>1</v>
      </c>
      <c r="H112" s="225">
        <v>1</v>
      </c>
      <c r="I112" s="225">
        <v>0</v>
      </c>
      <c r="J112" s="225">
        <f>INDEX('2026'!$C:$C,MATCH(Структура!B112,'2026'!$B:$B,0))</f>
        <v>2.9000000000000001E-2</v>
      </c>
      <c r="K112" s="225">
        <f>INDEX('2025'!$C:$C,MATCH(Структура!C112,'2025'!$B:$B,0))</f>
        <v>2.8000000000000001E-2</v>
      </c>
      <c r="L112" s="225">
        <v>1</v>
      </c>
      <c r="M112" s="225">
        <v>1</v>
      </c>
      <c r="N112" s="225">
        <f>INDEX(MoM!B:B,MATCH(Структура!A112,MoM!J:J,0))</f>
        <v>1</v>
      </c>
      <c r="P112">
        <f>INDEX('ИПЦ raw'!AA:AA, MATCH(Структура!$D112,'ИПЦ raw'!$A:$A,0))</f>
        <v>100.33</v>
      </c>
      <c r="Q112">
        <f>INDEX('ИПЦ raw'!AB:AB, MATCH(Структура!$D112,'ИПЦ raw'!$A:$A,0))</f>
        <v>100.09</v>
      </c>
      <c r="R112">
        <f>INDEX('ИПЦ raw'!AC:AC, MATCH(Структура!$D112,'ИПЦ raw'!$A:$A,0))</f>
        <v>100.55</v>
      </c>
      <c r="S112">
        <f>INDEX('ИПЦ raw'!AD:AD, MATCH(Структура!$D112,'ИПЦ raw'!$A:$A,0))</f>
        <v>100.26</v>
      </c>
      <c r="T112">
        <f>INDEX('ИПЦ raw'!AE:AE, MATCH(Структура!$D112,'ИПЦ raw'!$A:$A,0))</f>
        <v>100.35</v>
      </c>
      <c r="U112">
        <f>INDEX('ИПЦ raw'!AF:AF, MATCH(Структура!$D112,'ИПЦ raw'!$A:$A,0))</f>
        <v>100.73</v>
      </c>
      <c r="V112">
        <f>INDEX('ИПЦ raw'!AG:AG, MATCH(Структура!$D112,'ИПЦ raw'!$A:$A,0))</f>
        <v>99.96</v>
      </c>
      <c r="W112">
        <f>INDEX('ИПЦ raw'!AH:AH, MATCH(Структура!$D112,'ИПЦ raw'!$A:$A,0))</f>
        <v>100.14</v>
      </c>
      <c r="X112">
        <f>INDEX('ИПЦ raw'!AI:AI, MATCH(Структура!$D112,'ИПЦ raw'!$A:$A,0))</f>
        <v>100.09</v>
      </c>
      <c r="Y112">
        <f>INDEX('ИПЦ raw'!AJ:AJ, MATCH(Структура!$D112,'ИПЦ raw'!$A:$A,0))</f>
        <v>100.46</v>
      </c>
      <c r="Z112">
        <f>INDEX('ИПЦ raw'!AK:AK, MATCH(Структура!$D112,'ИПЦ raw'!$A:$A,0))</f>
        <v>100.19</v>
      </c>
      <c r="AA112">
        <f>INDEX('ИПЦ raw'!AL:AL, MATCH(Структура!$D112,'ИПЦ raw'!$A:$A,0))</f>
        <v>100.36</v>
      </c>
      <c r="AB112">
        <f>INDEX('ИПЦ raw'!AM:AM, MATCH(Структура!$D112,'ИПЦ raw'!$A:$A,0))</f>
        <v>100.11</v>
      </c>
      <c r="AC112">
        <f>INDEX('ИПЦ raw'!AN:AN, MATCH(Структура!$D112,'ИПЦ raw'!$A:$A,0))</f>
        <v>100.5</v>
      </c>
      <c r="AD112">
        <f>INDEX('ИПЦ raw'!AO:AO, MATCH(Структура!$D112,'ИПЦ raw'!$A:$A,0))</f>
        <v>100.34</v>
      </c>
      <c r="AE112">
        <f>INDEX('ИПЦ raw'!AP:AP, MATCH(Структура!$D112,'ИПЦ raw'!$A:$A,0))</f>
        <v>99.97</v>
      </c>
      <c r="AG112">
        <f>INDEX('2025'!$C:$C,MATCH(Структура!C112,'2025'!$B:$B,0))</f>
        <v>2.8000000000000001E-2</v>
      </c>
      <c r="AH112">
        <f t="shared" si="31"/>
        <v>2.80924E-2</v>
      </c>
      <c r="AI112">
        <f t="shared" si="32"/>
        <v>2.8117683160000004E-2</v>
      </c>
      <c r="AJ112">
        <f t="shared" si="33"/>
        <v>2.8272330417380004E-2</v>
      </c>
      <c r="AK112">
        <f t="shared" si="34"/>
        <v>2.8345838476465195E-2</v>
      </c>
      <c r="AL112">
        <f t="shared" si="35"/>
        <v>2.8445048911132819E-2</v>
      </c>
      <c r="AM112">
        <f t="shared" si="36"/>
        <v>2.8652697768184087E-2</v>
      </c>
      <c r="AN112">
        <f t="shared" si="37"/>
        <v>2.864123668907681E-2</v>
      </c>
      <c r="AO112">
        <f t="shared" si="38"/>
        <v>2.8681334420441518E-2</v>
      </c>
      <c r="AP112">
        <f t="shared" si="39"/>
        <v>2.8707147621419918E-2</v>
      </c>
      <c r="AQ112">
        <f t="shared" si="40"/>
        <v>2.8839200500478449E-2</v>
      </c>
      <c r="AR112">
        <f t="shared" si="42"/>
        <v>2.8893994981429357E-2</v>
      </c>
      <c r="AS112">
        <f t="shared" si="41"/>
        <v>2.9000000000000001E-2</v>
      </c>
      <c r="AT112">
        <f t="shared" si="24"/>
        <v>2.9031899999999999E-2</v>
      </c>
      <c r="AU112">
        <f t="shared" si="25"/>
        <v>2.9177059499999998E-2</v>
      </c>
      <c r="AV112">
        <f t="shared" si="26"/>
        <v>2.9276261502300002E-2</v>
      </c>
      <c r="AW112">
        <f t="shared" si="27"/>
        <v>2.9267478623849312E-2</v>
      </c>
    </row>
    <row r="113" spans="1:49" ht="26.25" x14ac:dyDescent="0.45">
      <c r="A113" s="202" t="s">
        <v>112</v>
      </c>
      <c r="B113" s="225" t="str">
        <f t="shared" si="28"/>
        <v>Куртка мужская с верхом из плащевых тканей утепленная, шт.</v>
      </c>
      <c r="C113" s="225" t="str">
        <f t="shared" si="29"/>
        <v>Куртка мужская с верхом из плащевых тканей утепленная, шт.</v>
      </c>
      <c r="D113" s="226" t="str">
        <f t="shared" si="30"/>
        <v>Куртка мужская с верхом из плащевых тканей утепленная, шт.</v>
      </c>
      <c r="E113" s="225">
        <f>INDEX(БИПЦ_НДС!$D:$D,MATCH(Структура!A113,БИПЦ_НДС!$B:$B,0))</f>
        <v>20</v>
      </c>
      <c r="F113" s="225" t="s">
        <v>1871</v>
      </c>
      <c r="G113" s="225">
        <v>1</v>
      </c>
      <c r="H113" s="225">
        <v>1</v>
      </c>
      <c r="I113" s="225">
        <v>0</v>
      </c>
      <c r="J113" s="225">
        <f>INDEX('2026'!$C:$C,MATCH(Структура!B113,'2026'!$B:$B,0))</f>
        <v>0.151</v>
      </c>
      <c r="K113" s="225">
        <f>INDEX('2025'!$C:$C,MATCH(Структура!C113,'2025'!$B:$B,0))</f>
        <v>0.16</v>
      </c>
      <c r="L113" s="225">
        <v>1</v>
      </c>
      <c r="M113" s="225">
        <v>1</v>
      </c>
      <c r="N113" s="225">
        <f>INDEX(MoM!B:B,MATCH(Структура!A113,MoM!J:J,0))</f>
        <v>1</v>
      </c>
      <c r="P113">
        <f>INDEX('ИПЦ raw'!AA:AA, MATCH(Структура!$D113,'ИПЦ raw'!$A:$A,0))</f>
        <v>98.45</v>
      </c>
      <c r="Q113">
        <f>INDEX('ИПЦ raw'!AB:AB, MATCH(Структура!$D113,'ИПЦ raw'!$A:$A,0))</f>
        <v>98.57</v>
      </c>
      <c r="R113">
        <f>INDEX('ИПЦ raw'!AC:AC, MATCH(Структура!$D113,'ИПЦ raw'!$A:$A,0))</f>
        <v>99.45</v>
      </c>
      <c r="S113">
        <f>INDEX('ИПЦ raw'!AD:AD, MATCH(Структура!$D113,'ИПЦ raw'!$A:$A,0))</f>
        <v>99.81</v>
      </c>
      <c r="T113">
        <f>INDEX('ИПЦ raw'!AE:AE, MATCH(Структура!$D113,'ИПЦ raw'!$A:$A,0))</f>
        <v>99.96</v>
      </c>
      <c r="U113">
        <f>INDEX('ИПЦ raw'!AF:AF, MATCH(Структура!$D113,'ИПЦ raw'!$A:$A,0))</f>
        <v>99.94</v>
      </c>
      <c r="V113">
        <f>INDEX('ИПЦ raw'!AG:AG, MATCH(Структура!$D113,'ИПЦ raw'!$A:$A,0))</f>
        <v>100.07</v>
      </c>
      <c r="W113">
        <f>INDEX('ИПЦ raw'!AH:AH, MATCH(Структура!$D113,'ИПЦ raw'!$A:$A,0))</f>
        <v>100.57</v>
      </c>
      <c r="X113">
        <f>INDEX('ИПЦ raw'!AI:AI, MATCH(Структура!$D113,'ИПЦ raw'!$A:$A,0))</f>
        <v>100.92</v>
      </c>
      <c r="Y113">
        <f>INDEX('ИПЦ raw'!AJ:AJ, MATCH(Структура!$D113,'ИПЦ raw'!$A:$A,0))</f>
        <v>101.55</v>
      </c>
      <c r="Z113">
        <f>INDEX('ИПЦ raw'!AK:AK, MATCH(Структура!$D113,'ИПЦ raw'!$A:$A,0))</f>
        <v>100.3</v>
      </c>
      <c r="AA113">
        <f>INDEX('ИПЦ raw'!AL:AL, MATCH(Структура!$D113,'ИПЦ raw'!$A:$A,0))</f>
        <v>99.63</v>
      </c>
      <c r="AB113">
        <f>INDEX('ИПЦ raw'!AM:AM, MATCH(Структура!$D113,'ИПЦ raw'!$A:$A,0))</f>
        <v>98.56</v>
      </c>
      <c r="AC113">
        <f>INDEX('ИПЦ raw'!AN:AN, MATCH(Структура!$D113,'ИПЦ raw'!$A:$A,0))</f>
        <v>98.76</v>
      </c>
      <c r="AD113">
        <f>INDEX('ИПЦ raw'!AO:AO, MATCH(Структура!$D113,'ИПЦ raw'!$A:$A,0))</f>
        <v>100.01</v>
      </c>
      <c r="AE113">
        <f>INDEX('ИПЦ raw'!AP:AP, MATCH(Структура!$D113,'ИПЦ raw'!$A:$A,0))</f>
        <v>99.59</v>
      </c>
      <c r="AG113">
        <f>INDEX('2025'!$C:$C,MATCH(Структура!C113,'2025'!$B:$B,0))</f>
        <v>0.16</v>
      </c>
      <c r="AH113">
        <f t="shared" si="31"/>
        <v>0.15751999999999999</v>
      </c>
      <c r="AI113">
        <f t="shared" si="32"/>
        <v>0.15526746399999999</v>
      </c>
      <c r="AJ113">
        <f t="shared" si="33"/>
        <v>0.154413492948</v>
      </c>
      <c r="AK113">
        <f t="shared" si="34"/>
        <v>0.1541201073113988</v>
      </c>
      <c r="AL113">
        <f t="shared" si="35"/>
        <v>0.15405845926847422</v>
      </c>
      <c r="AM113">
        <f t="shared" si="36"/>
        <v>0.15396602419291314</v>
      </c>
      <c r="AN113">
        <f t="shared" si="37"/>
        <v>0.15407380040984817</v>
      </c>
      <c r="AO113">
        <f t="shared" si="38"/>
        <v>0.15495202107218428</v>
      </c>
      <c r="AP113">
        <f t="shared" si="39"/>
        <v>0.15637757966604837</v>
      </c>
      <c r="AQ113">
        <f t="shared" si="40"/>
        <v>0.15880143215087211</v>
      </c>
      <c r="AR113">
        <f t="shared" si="42"/>
        <v>0.15927783644732471</v>
      </c>
      <c r="AS113">
        <f t="shared" si="41"/>
        <v>0.151</v>
      </c>
      <c r="AT113">
        <f t="shared" si="24"/>
        <v>0.1488256</v>
      </c>
      <c r="AU113">
        <f t="shared" si="25"/>
        <v>0.14698016256000002</v>
      </c>
      <c r="AV113">
        <f t="shared" si="26"/>
        <v>0.14699486057625602</v>
      </c>
      <c r="AW113">
        <f t="shared" si="27"/>
        <v>0.14639218164789336</v>
      </c>
    </row>
    <row r="114" spans="1:49" x14ac:dyDescent="0.45">
      <c r="A114" s="202" t="s">
        <v>113</v>
      </c>
      <c r="B114" s="225" t="str">
        <f t="shared" si="28"/>
        <v>Куртка мужская без утеплителя (ветровка), шт.</v>
      </c>
      <c r="C114" s="225" t="str">
        <f t="shared" si="29"/>
        <v>Куртка мужская без утеплителя (ветровка), шт.</v>
      </c>
      <c r="D114" s="226" t="str">
        <f t="shared" si="30"/>
        <v>Куртка мужская без утеплителя (ветровка), шт.</v>
      </c>
      <c r="E114" s="225">
        <f>INDEX(БИПЦ_НДС!$D:$D,MATCH(Структура!A114,БИПЦ_НДС!$B:$B,0))</f>
        <v>20</v>
      </c>
      <c r="F114" s="225" t="s">
        <v>1871</v>
      </c>
      <c r="G114" s="225">
        <v>1</v>
      </c>
      <c r="H114" s="225">
        <v>1</v>
      </c>
      <c r="I114" s="225">
        <v>0</v>
      </c>
      <c r="J114" s="225">
        <f>INDEX('2026'!$C:$C,MATCH(Структура!B114,'2026'!$B:$B,0))</f>
        <v>0.123</v>
      </c>
      <c r="K114" s="225">
        <f>INDEX('2025'!$C:$C,MATCH(Структура!C114,'2025'!$B:$B,0))</f>
        <v>0.115</v>
      </c>
      <c r="L114" s="225">
        <v>1</v>
      </c>
      <c r="M114" s="225">
        <v>1</v>
      </c>
      <c r="N114" s="225">
        <f>INDEX(MoM!B:B,MATCH(Структура!A114,MoM!J:J,0))</f>
        <v>1</v>
      </c>
      <c r="P114">
        <f>INDEX('ИПЦ raw'!AA:AA, MATCH(Структура!$D114,'ИПЦ raw'!$A:$A,0))</f>
        <v>100.37</v>
      </c>
      <c r="Q114">
        <f>INDEX('ИПЦ raw'!AB:AB, MATCH(Структура!$D114,'ИПЦ raw'!$A:$A,0))</f>
        <v>100.69</v>
      </c>
      <c r="R114">
        <f>INDEX('ИПЦ raw'!AC:AC, MATCH(Структура!$D114,'ИПЦ raw'!$A:$A,0))</f>
        <v>100.56</v>
      </c>
      <c r="S114">
        <f>INDEX('ИПЦ raw'!AD:AD, MATCH(Структура!$D114,'ИПЦ raw'!$A:$A,0))</f>
        <v>100.03</v>
      </c>
      <c r="T114">
        <f>INDEX('ИПЦ raw'!AE:AE, MATCH(Структура!$D114,'ИПЦ raw'!$A:$A,0))</f>
        <v>99.39</v>
      </c>
      <c r="U114">
        <f>INDEX('ИПЦ raw'!AF:AF, MATCH(Структура!$D114,'ИПЦ raw'!$A:$A,0))</f>
        <v>99.31</v>
      </c>
      <c r="V114">
        <f>INDEX('ИПЦ raw'!AG:AG, MATCH(Структура!$D114,'ИПЦ raw'!$A:$A,0))</f>
        <v>99.83</v>
      </c>
      <c r="W114">
        <f>INDEX('ИПЦ raw'!AH:AH, MATCH(Структура!$D114,'ИПЦ raw'!$A:$A,0))</f>
        <v>100.13</v>
      </c>
      <c r="X114">
        <f>INDEX('ИПЦ raw'!AI:AI, MATCH(Структура!$D114,'ИПЦ raw'!$A:$A,0))</f>
        <v>99.96</v>
      </c>
      <c r="Y114">
        <f>INDEX('ИПЦ raw'!AJ:AJ, MATCH(Структура!$D114,'ИПЦ raw'!$A:$A,0))</f>
        <v>99.94</v>
      </c>
      <c r="Z114">
        <f>INDEX('ИПЦ raw'!AK:AK, MATCH(Структура!$D114,'ИПЦ raw'!$A:$A,0))</f>
        <v>100.16</v>
      </c>
      <c r="AA114">
        <f>INDEX('ИПЦ raw'!AL:AL, MATCH(Структура!$D114,'ИПЦ raw'!$A:$A,0))</f>
        <v>99.96</v>
      </c>
      <c r="AB114">
        <f>INDEX('ИПЦ raw'!AM:AM, MATCH(Структура!$D114,'ИПЦ raw'!$A:$A,0))</f>
        <v>99.63</v>
      </c>
      <c r="AC114">
        <f>INDEX('ИПЦ raw'!AN:AN, MATCH(Структура!$D114,'ИПЦ raw'!$A:$A,0))</f>
        <v>99.93</v>
      </c>
      <c r="AD114">
        <f>INDEX('ИПЦ raw'!AO:AO, MATCH(Структура!$D114,'ИПЦ raw'!$A:$A,0))</f>
        <v>100.55</v>
      </c>
      <c r="AE114">
        <f>INDEX('ИПЦ raw'!AP:AP, MATCH(Структура!$D114,'ИПЦ raw'!$A:$A,0))</f>
        <v>99.77</v>
      </c>
      <c r="AG114">
        <f>INDEX('2025'!$C:$C,MATCH(Структура!C114,'2025'!$B:$B,0))</f>
        <v>0.115</v>
      </c>
      <c r="AH114">
        <f t="shared" si="31"/>
        <v>0.1154255</v>
      </c>
      <c r="AI114">
        <f t="shared" si="32"/>
        <v>0.11622193595000001</v>
      </c>
      <c r="AJ114">
        <f t="shared" si="33"/>
        <v>0.11687277879132001</v>
      </c>
      <c r="AK114">
        <f t="shared" si="34"/>
        <v>0.1169078406249574</v>
      </c>
      <c r="AL114">
        <f t="shared" si="35"/>
        <v>0.11619470279714517</v>
      </c>
      <c r="AM114">
        <f t="shared" si="36"/>
        <v>0.11539295934784487</v>
      </c>
      <c r="AN114">
        <f t="shared" si="37"/>
        <v>0.11519679131695354</v>
      </c>
      <c r="AO114">
        <f t="shared" si="38"/>
        <v>0.11534654714566557</v>
      </c>
      <c r="AP114">
        <f t="shared" si="39"/>
        <v>0.11530040852680729</v>
      </c>
      <c r="AQ114">
        <f t="shared" si="40"/>
        <v>0.1152312282816912</v>
      </c>
      <c r="AR114">
        <f t="shared" si="42"/>
        <v>0.11541559824694189</v>
      </c>
      <c r="AS114">
        <f t="shared" si="41"/>
        <v>0.123</v>
      </c>
      <c r="AT114">
        <f t="shared" si="24"/>
        <v>0.12254489999999998</v>
      </c>
      <c r="AU114">
        <f t="shared" si="25"/>
        <v>0.12245911857</v>
      </c>
      <c r="AV114">
        <f t="shared" si="26"/>
        <v>0.12313264372213499</v>
      </c>
      <c r="AW114">
        <f t="shared" si="27"/>
        <v>0.12284943864157408</v>
      </c>
    </row>
    <row r="115" spans="1:49" x14ac:dyDescent="0.45">
      <c r="A115" s="202" t="s">
        <v>114</v>
      </c>
      <c r="B115" s="225" t="str">
        <f t="shared" si="28"/>
        <v>Куртка мужская из натуральной кожи, шт.</v>
      </c>
      <c r="C115" s="225" t="str">
        <f t="shared" si="29"/>
        <v>Куртка мужская из натуральной кожи, шт.</v>
      </c>
      <c r="D115" s="226" t="str">
        <f t="shared" si="30"/>
        <v>Куртка мужская из натуральной кожи, шт.</v>
      </c>
      <c r="E115" s="225">
        <f>INDEX(БИПЦ_НДС!$D:$D,MATCH(Структура!A115,БИПЦ_НДС!$B:$B,0))</f>
        <v>20</v>
      </c>
      <c r="F115" s="225" t="s">
        <v>1871</v>
      </c>
      <c r="G115" s="225">
        <v>1</v>
      </c>
      <c r="H115" s="225">
        <v>1</v>
      </c>
      <c r="I115" s="225">
        <v>0</v>
      </c>
      <c r="J115" s="225">
        <f>INDEX('2026'!$C:$C,MATCH(Структура!B115,'2026'!$B:$B,0))</f>
        <v>4.7E-2</v>
      </c>
      <c r="K115" s="225">
        <f>INDEX('2025'!$C:$C,MATCH(Структура!C115,'2025'!$B:$B,0))</f>
        <v>4.9000000000000002E-2</v>
      </c>
      <c r="L115" s="225">
        <v>1</v>
      </c>
      <c r="M115" s="225">
        <v>1</v>
      </c>
      <c r="N115" s="225">
        <f>INDEX(MoM!B:B,MATCH(Структура!A115,MoM!J:J,0))</f>
        <v>1</v>
      </c>
      <c r="P115">
        <f>INDEX('ИПЦ raw'!AA:AA, MATCH(Структура!$D115,'ИПЦ raw'!$A:$A,0))</f>
        <v>99.82</v>
      </c>
      <c r="Q115">
        <f>INDEX('ИПЦ raw'!AB:AB, MATCH(Структура!$D115,'ИПЦ raw'!$A:$A,0))</f>
        <v>100.69</v>
      </c>
      <c r="R115">
        <f>INDEX('ИПЦ raw'!AC:AC, MATCH(Структура!$D115,'ИПЦ raw'!$A:$A,0))</f>
        <v>100.09</v>
      </c>
      <c r="S115">
        <f>INDEX('ИПЦ raw'!AD:AD, MATCH(Структура!$D115,'ИПЦ raw'!$A:$A,0))</f>
        <v>99.39</v>
      </c>
      <c r="T115">
        <f>INDEX('ИПЦ raw'!AE:AE, MATCH(Структура!$D115,'ИПЦ raw'!$A:$A,0))</f>
        <v>98.27</v>
      </c>
      <c r="U115">
        <f>INDEX('ИПЦ raw'!AF:AF, MATCH(Структура!$D115,'ИПЦ raw'!$A:$A,0))</f>
        <v>99.44</v>
      </c>
      <c r="V115">
        <f>INDEX('ИПЦ raw'!AG:AG, MATCH(Структура!$D115,'ИПЦ raw'!$A:$A,0))</f>
        <v>100</v>
      </c>
      <c r="W115">
        <f>INDEX('ИПЦ raw'!AH:AH, MATCH(Структура!$D115,'ИПЦ raw'!$A:$A,0))</f>
        <v>100.91</v>
      </c>
      <c r="X115">
        <f>INDEX('ИПЦ raw'!AI:AI, MATCH(Структура!$D115,'ИПЦ raw'!$A:$A,0))</f>
        <v>100.5</v>
      </c>
      <c r="Y115">
        <f>INDEX('ИПЦ raw'!AJ:AJ, MATCH(Структура!$D115,'ИПЦ raw'!$A:$A,0))</f>
        <v>100.05</v>
      </c>
      <c r="Z115">
        <f>INDEX('ИПЦ raw'!AK:AK, MATCH(Структура!$D115,'ИПЦ raw'!$A:$A,0))</f>
        <v>100.27</v>
      </c>
      <c r="AA115">
        <f>INDEX('ИПЦ raw'!AL:AL, MATCH(Структура!$D115,'ИПЦ raw'!$A:$A,0))</f>
        <v>99.68</v>
      </c>
      <c r="AB115">
        <f>INDEX('ИПЦ raw'!AM:AM, MATCH(Структура!$D115,'ИПЦ raw'!$A:$A,0))</f>
        <v>99.45</v>
      </c>
      <c r="AC115">
        <f>INDEX('ИПЦ raw'!AN:AN, MATCH(Структура!$D115,'ИПЦ raw'!$A:$A,0))</f>
        <v>100.26</v>
      </c>
      <c r="AD115">
        <f>INDEX('ИПЦ raw'!AO:AO, MATCH(Структура!$D115,'ИПЦ raw'!$A:$A,0))</f>
        <v>100.66</v>
      </c>
      <c r="AE115">
        <f>INDEX('ИПЦ raw'!AP:AP, MATCH(Структура!$D115,'ИПЦ raw'!$A:$A,0))</f>
        <v>100.57</v>
      </c>
      <c r="AG115">
        <f>INDEX('2025'!$C:$C,MATCH(Структура!C115,'2025'!$B:$B,0))</f>
        <v>4.9000000000000002E-2</v>
      </c>
      <c r="AH115">
        <f t="shared" si="31"/>
        <v>4.8911799999999991E-2</v>
      </c>
      <c r="AI115">
        <f t="shared" si="32"/>
        <v>4.9249291419999987E-2</v>
      </c>
      <c r="AJ115">
        <f t="shared" si="33"/>
        <v>4.9293615782277991E-2</v>
      </c>
      <c r="AK115">
        <f t="shared" si="34"/>
        <v>4.8992924726006096E-2</v>
      </c>
      <c r="AL115">
        <f t="shared" si="35"/>
        <v>4.814534712824619E-2</v>
      </c>
      <c r="AM115">
        <f t="shared" si="36"/>
        <v>4.7875733184328008E-2</v>
      </c>
      <c r="AN115">
        <f t="shared" si="37"/>
        <v>4.7875733184328008E-2</v>
      </c>
      <c r="AO115">
        <f t="shared" si="38"/>
        <v>4.8311402356305398E-2</v>
      </c>
      <c r="AP115">
        <f t="shared" si="39"/>
        <v>4.8552959368086929E-2</v>
      </c>
      <c r="AQ115">
        <f t="shared" si="40"/>
        <v>4.8577235847770968E-2</v>
      </c>
      <c r="AR115">
        <f t="shared" si="42"/>
        <v>4.8708394384559942E-2</v>
      </c>
      <c r="AS115">
        <f t="shared" si="41"/>
        <v>4.7E-2</v>
      </c>
      <c r="AT115">
        <f t="shared" si="24"/>
        <v>4.6741499999999998E-2</v>
      </c>
      <c r="AU115">
        <f t="shared" si="25"/>
        <v>4.68630279E-2</v>
      </c>
      <c r="AV115">
        <f t="shared" si="26"/>
        <v>4.7172323884139999E-2</v>
      </c>
      <c r="AW115">
        <f t="shared" si="27"/>
        <v>4.7441206130279599E-2</v>
      </c>
    </row>
    <row r="116" spans="1:49" x14ac:dyDescent="0.45">
      <c r="A116" s="210" t="s">
        <v>469</v>
      </c>
      <c r="B116" s="225" t="str">
        <f t="shared" si="28"/>
        <v>Костюм-двойка мужской, шт.</v>
      </c>
      <c r="C116" s="225" t="s">
        <v>115</v>
      </c>
      <c r="D116" s="226" t="s">
        <v>469</v>
      </c>
      <c r="E116" s="225">
        <f>INDEX(БИПЦ_НДС!$D:$D,MATCH(Структура!A116,БИПЦ_НДС!$B:$B,0))</f>
        <v>20</v>
      </c>
      <c r="F116" s="225" t="s">
        <v>1871</v>
      </c>
      <c r="G116" s="225">
        <v>1</v>
      </c>
      <c r="H116" s="225">
        <v>1</v>
      </c>
      <c r="I116" s="225">
        <v>0</v>
      </c>
      <c r="J116" s="225">
        <f>INDEX('2026'!$C:$C,MATCH(Структура!B116,'2026'!$B:$B,0))</f>
        <v>0.1</v>
      </c>
      <c r="K116" s="225">
        <f>INDEX('2025'!$C:$C,MATCH(Структура!C116,'2025'!$B:$B,0))</f>
        <v>9.8000000000000004E-2</v>
      </c>
      <c r="L116" s="225">
        <v>1</v>
      </c>
      <c r="M116" s="225">
        <v>1</v>
      </c>
      <c r="N116" s="225">
        <f>INDEX(MoM!B:B,MATCH(Структура!A116,MoM!J:J,0))</f>
        <v>1</v>
      </c>
      <c r="P116">
        <f>INDEX('ИПЦ raw'!AA:AA, MATCH(Структура!$D116,'ИПЦ raw'!$A:$A,0))</f>
        <v>100.4</v>
      </c>
      <c r="Q116">
        <f>INDEX('ИПЦ raw'!AB:AB, MATCH(Структура!$D116,'ИПЦ raw'!$A:$A,0))</f>
        <v>100.86</v>
      </c>
      <c r="R116">
        <f>INDEX('ИПЦ raw'!AC:AC, MATCH(Структура!$D116,'ИПЦ raw'!$A:$A,0))</f>
        <v>100.31</v>
      </c>
      <c r="S116">
        <f>INDEX('ИПЦ raw'!AD:AD, MATCH(Структура!$D116,'ИПЦ raw'!$A:$A,0))</f>
        <v>100.29</v>
      </c>
      <c r="T116">
        <f>INDEX('ИПЦ raw'!AE:AE, MATCH(Структура!$D116,'ИПЦ raw'!$A:$A,0))</f>
        <v>100</v>
      </c>
      <c r="U116">
        <f>INDEX('ИПЦ raw'!AF:AF, MATCH(Структура!$D116,'ИПЦ raw'!$A:$A,0))</f>
        <v>100.56</v>
      </c>
      <c r="V116">
        <f>INDEX('ИПЦ raw'!AG:AG, MATCH(Структура!$D116,'ИПЦ raw'!$A:$A,0))</f>
        <v>100.45</v>
      </c>
      <c r="W116">
        <f>INDEX('ИПЦ raw'!AH:AH, MATCH(Структура!$D116,'ИПЦ raw'!$A:$A,0))</f>
        <v>100.64</v>
      </c>
      <c r="X116">
        <f>INDEX('ИПЦ raw'!AI:AI, MATCH(Структура!$D116,'ИПЦ raw'!$A:$A,0))</f>
        <v>99.29</v>
      </c>
      <c r="Y116">
        <f>INDEX('ИПЦ raw'!AJ:AJ, MATCH(Структура!$D116,'ИПЦ raw'!$A:$A,0))</f>
        <v>100.85</v>
      </c>
      <c r="Z116">
        <f>INDEX('ИПЦ raw'!AK:AK, MATCH(Структура!$D116,'ИПЦ raw'!$A:$A,0))</f>
        <v>100.85</v>
      </c>
      <c r="AA116">
        <f>INDEX('ИПЦ raw'!AL:AL, MATCH(Структура!$D116,'ИПЦ raw'!$A:$A,0))</f>
        <v>100.49</v>
      </c>
      <c r="AB116">
        <f>INDEX('ИПЦ raw'!AM:AM, MATCH(Структура!$D116,'ИПЦ raw'!$A:$A,0))</f>
        <v>100.02</v>
      </c>
      <c r="AC116">
        <f>INDEX('ИПЦ raw'!AN:AN, MATCH(Структура!$D116,'ИПЦ raw'!$A:$A,0))</f>
        <v>99.51</v>
      </c>
      <c r="AD116">
        <f>INDEX('ИПЦ raw'!AO:AO, MATCH(Структура!$D116,'ИПЦ raw'!$A:$A,0))</f>
        <v>99.89</v>
      </c>
      <c r="AE116">
        <f>INDEX('ИПЦ raw'!AP:AP, MATCH(Структура!$D116,'ИПЦ raw'!$A:$A,0))</f>
        <v>100.34</v>
      </c>
      <c r="AG116">
        <f>INDEX('2025'!$C:$C,MATCH(Структура!C116,'2025'!$B:$B,0))</f>
        <v>9.8000000000000004E-2</v>
      </c>
      <c r="AH116">
        <f t="shared" si="31"/>
        <v>9.8392000000000021E-2</v>
      </c>
      <c r="AI116">
        <f t="shared" si="32"/>
        <v>9.923817120000003E-2</v>
      </c>
      <c r="AJ116">
        <f t="shared" si="33"/>
        <v>9.9545809530720036E-2</v>
      </c>
      <c r="AK116">
        <f t="shared" si="34"/>
        <v>9.9834492378359133E-2</v>
      </c>
      <c r="AL116">
        <f t="shared" si="35"/>
        <v>9.9834492378359133E-2</v>
      </c>
      <c r="AM116">
        <f t="shared" si="36"/>
        <v>0.10039356553567794</v>
      </c>
      <c r="AN116">
        <f t="shared" si="37"/>
        <v>0.10084533658058849</v>
      </c>
      <c r="AO116">
        <f t="shared" si="38"/>
        <v>0.10149074673470425</v>
      </c>
      <c r="AP116">
        <f t="shared" si="39"/>
        <v>0.10077016243288785</v>
      </c>
      <c r="AQ116">
        <f t="shared" si="40"/>
        <v>0.10162670881356739</v>
      </c>
      <c r="AR116">
        <f t="shared" si="42"/>
        <v>0.10249053583848271</v>
      </c>
      <c r="AS116">
        <f t="shared" si="41"/>
        <v>0.1</v>
      </c>
      <c r="AT116">
        <f t="shared" si="24"/>
        <v>0.10002000000000001</v>
      </c>
      <c r="AU116">
        <f t="shared" si="25"/>
        <v>9.9529902000000017E-2</v>
      </c>
      <c r="AV116">
        <f t="shared" si="26"/>
        <v>9.9420419107800029E-2</v>
      </c>
      <c r="AW116">
        <f t="shared" si="27"/>
        <v>9.9758448532766553E-2</v>
      </c>
    </row>
    <row r="117" spans="1:49" ht="26.25" x14ac:dyDescent="0.45">
      <c r="A117" s="202" t="s">
        <v>116</v>
      </c>
      <c r="B117" s="225" t="str">
        <f t="shared" si="28"/>
        <v>Брюки мужские из полушерстяных или смесовых тканей, шт.</v>
      </c>
      <c r="C117" s="225" t="str">
        <f t="shared" si="29"/>
        <v>Брюки мужские из полушерстяных или смесовых тканей, шт.</v>
      </c>
      <c r="D117" s="226" t="str">
        <f t="shared" si="30"/>
        <v>Брюки мужские из полушерстяных или смесовых тканей, шт.</v>
      </c>
      <c r="E117" s="225">
        <f>INDEX(БИПЦ_НДС!$D:$D,MATCH(Структура!A117,БИПЦ_НДС!$B:$B,0))</f>
        <v>20</v>
      </c>
      <c r="F117" s="225" t="s">
        <v>1871</v>
      </c>
      <c r="G117" s="225">
        <v>1</v>
      </c>
      <c r="H117" s="225">
        <v>1</v>
      </c>
      <c r="I117" s="225">
        <v>0</v>
      </c>
      <c r="J117" s="225">
        <f>INDEX('2026'!$C:$C,MATCH(Структура!B117,'2026'!$B:$B,0))</f>
        <v>0.10199999999999999</v>
      </c>
      <c r="K117" s="225">
        <f>INDEX('2025'!$C:$C,MATCH(Структура!C117,'2025'!$B:$B,0))</f>
        <v>0.11700000000000001</v>
      </c>
      <c r="L117" s="225">
        <v>1</v>
      </c>
      <c r="M117" s="225">
        <v>1</v>
      </c>
      <c r="N117" s="225">
        <f>INDEX(MoM!B:B,MATCH(Структура!A117,MoM!J:J,0))</f>
        <v>1</v>
      </c>
      <c r="P117">
        <f>INDEX('ИПЦ raw'!AA:AA, MATCH(Структура!$D117,'ИПЦ raw'!$A:$A,0))</f>
        <v>100.16</v>
      </c>
      <c r="Q117">
        <f>INDEX('ИПЦ raw'!AB:AB, MATCH(Структура!$D117,'ИПЦ raw'!$A:$A,0))</f>
        <v>99.8</v>
      </c>
      <c r="R117">
        <f>INDEX('ИПЦ raw'!AC:AC, MATCH(Структура!$D117,'ИПЦ raw'!$A:$A,0))</f>
        <v>100.4</v>
      </c>
      <c r="S117">
        <f>INDEX('ИПЦ raw'!AD:AD, MATCH(Структура!$D117,'ИПЦ raw'!$A:$A,0))</f>
        <v>100.02</v>
      </c>
      <c r="T117">
        <f>INDEX('ИПЦ raw'!AE:AE, MATCH(Структура!$D117,'ИПЦ raw'!$A:$A,0))</f>
        <v>99.61</v>
      </c>
      <c r="U117">
        <f>INDEX('ИПЦ raw'!AF:AF, MATCH(Структура!$D117,'ИПЦ raw'!$A:$A,0))</f>
        <v>100.06</v>
      </c>
      <c r="V117">
        <f>INDEX('ИПЦ raw'!AG:AG, MATCH(Структура!$D117,'ИПЦ raw'!$A:$A,0))</f>
        <v>99.72</v>
      </c>
      <c r="W117">
        <f>INDEX('ИПЦ raw'!AH:AH, MATCH(Структура!$D117,'ИПЦ raw'!$A:$A,0))</f>
        <v>100.4</v>
      </c>
      <c r="X117">
        <f>INDEX('ИПЦ raw'!AI:AI, MATCH(Структура!$D117,'ИПЦ raw'!$A:$A,0))</f>
        <v>99.59</v>
      </c>
      <c r="Y117">
        <f>INDEX('ИПЦ raw'!AJ:AJ, MATCH(Структура!$D117,'ИПЦ raw'!$A:$A,0))</f>
        <v>99.99</v>
      </c>
      <c r="Z117">
        <f>INDEX('ИПЦ raw'!AK:AK, MATCH(Структура!$D117,'ИПЦ raw'!$A:$A,0))</f>
        <v>100.27</v>
      </c>
      <c r="AA117">
        <f>INDEX('ИПЦ raw'!AL:AL, MATCH(Структура!$D117,'ИПЦ raw'!$A:$A,0))</f>
        <v>100.19</v>
      </c>
      <c r="AB117">
        <f>INDEX('ИПЦ raw'!AM:AM, MATCH(Структура!$D117,'ИПЦ raw'!$A:$A,0))</f>
        <v>99.9</v>
      </c>
      <c r="AC117">
        <f>INDEX('ИПЦ raw'!AN:AN, MATCH(Структура!$D117,'ИПЦ raw'!$A:$A,0))</f>
        <v>100.19</v>
      </c>
      <c r="AD117">
        <f>INDEX('ИПЦ raw'!AO:AO, MATCH(Структура!$D117,'ИПЦ raw'!$A:$A,0))</f>
        <v>99.94</v>
      </c>
      <c r="AE117">
        <f>INDEX('ИПЦ raw'!AP:AP, MATCH(Структура!$D117,'ИПЦ raw'!$A:$A,0))</f>
        <v>100.07</v>
      </c>
      <c r="AG117">
        <f>INDEX('2025'!$C:$C,MATCH(Структура!C117,'2025'!$B:$B,0))</f>
        <v>0.11700000000000001</v>
      </c>
      <c r="AH117">
        <f t="shared" si="31"/>
        <v>0.11718720000000001</v>
      </c>
      <c r="AI117">
        <f t="shared" si="32"/>
        <v>0.1169528256</v>
      </c>
      <c r="AJ117">
        <f t="shared" si="33"/>
        <v>0.11742063690240002</v>
      </c>
      <c r="AK117">
        <f t="shared" si="34"/>
        <v>0.1174441210297805</v>
      </c>
      <c r="AL117">
        <f t="shared" si="35"/>
        <v>0.11698608895776434</v>
      </c>
      <c r="AM117">
        <f t="shared" si="36"/>
        <v>0.117056280611139</v>
      </c>
      <c r="AN117">
        <f t="shared" si="37"/>
        <v>0.11672852302542781</v>
      </c>
      <c r="AO117">
        <f t="shared" si="38"/>
        <v>0.11719543711752953</v>
      </c>
      <c r="AP117">
        <f t="shared" si="39"/>
        <v>0.11671493582534766</v>
      </c>
      <c r="AQ117">
        <f t="shared" si="40"/>
        <v>0.1167032643317651</v>
      </c>
      <c r="AR117">
        <f t="shared" si="42"/>
        <v>0.11701836314546087</v>
      </c>
      <c r="AS117">
        <f t="shared" si="41"/>
        <v>0.10199999999999999</v>
      </c>
      <c r="AT117">
        <f t="shared" si="24"/>
        <v>0.101898</v>
      </c>
      <c r="AU117">
        <f t="shared" si="25"/>
        <v>0.1020916062</v>
      </c>
      <c r="AV117">
        <f t="shared" si="26"/>
        <v>0.10203035123628</v>
      </c>
      <c r="AW117">
        <f t="shared" si="27"/>
        <v>0.10210177248214539</v>
      </c>
    </row>
    <row r="118" spans="1:49" ht="26.25" x14ac:dyDescent="0.45">
      <c r="A118" s="202" t="s">
        <v>117</v>
      </c>
      <c r="B118" s="225" t="str">
        <f t="shared" si="28"/>
        <v>Брюки мужские из джинсовой ткани (джинсы), шт.</v>
      </c>
      <c r="C118" s="225" t="str">
        <f t="shared" si="29"/>
        <v>Брюки мужские из джинсовой ткани (джинсы), шт.</v>
      </c>
      <c r="D118" s="226" t="str">
        <f t="shared" si="30"/>
        <v>Брюки мужские из джинсовой ткани (джинсы), шт.</v>
      </c>
      <c r="E118" s="225">
        <f>INDEX(БИПЦ_НДС!$D:$D,MATCH(Структура!A118,БИПЦ_НДС!$B:$B,0))</f>
        <v>20</v>
      </c>
      <c r="F118" s="225" t="s">
        <v>1871</v>
      </c>
      <c r="G118" s="225">
        <v>1</v>
      </c>
      <c r="H118" s="225">
        <v>1</v>
      </c>
      <c r="I118" s="225">
        <v>0</v>
      </c>
      <c r="J118" s="225">
        <f>INDEX('2026'!$C:$C,MATCH(Структура!B118,'2026'!$B:$B,0))</f>
        <v>0.24099999999999999</v>
      </c>
      <c r="K118" s="225">
        <f>INDEX('2025'!$C:$C,MATCH(Структура!C118,'2025'!$B:$B,0))</f>
        <v>0.22600000000000001</v>
      </c>
      <c r="L118" s="225">
        <v>1</v>
      </c>
      <c r="M118" s="225">
        <v>1</v>
      </c>
      <c r="N118" s="225">
        <f>INDEX(MoM!B:B,MATCH(Структура!A118,MoM!J:J,0))</f>
        <v>1</v>
      </c>
      <c r="P118">
        <f>INDEX('ИПЦ raw'!AA:AA, MATCH(Структура!$D118,'ИПЦ raw'!$A:$A,0))</f>
        <v>100.4</v>
      </c>
      <c r="Q118">
        <f>INDEX('ИПЦ raw'!AB:AB, MATCH(Структура!$D118,'ИПЦ raw'!$A:$A,0))</f>
        <v>100.01</v>
      </c>
      <c r="R118">
        <f>INDEX('ИПЦ raw'!AC:AC, MATCH(Структура!$D118,'ИПЦ raw'!$A:$A,0))</f>
        <v>100.08</v>
      </c>
      <c r="S118">
        <f>INDEX('ИПЦ raw'!AD:AD, MATCH(Структура!$D118,'ИПЦ raw'!$A:$A,0))</f>
        <v>99.22</v>
      </c>
      <c r="T118">
        <f>INDEX('ИПЦ raw'!AE:AE, MATCH(Структура!$D118,'ИПЦ raw'!$A:$A,0))</f>
        <v>99.56</v>
      </c>
      <c r="U118">
        <f>INDEX('ИПЦ raw'!AF:AF, MATCH(Структура!$D118,'ИПЦ raw'!$A:$A,0))</f>
        <v>99.49</v>
      </c>
      <c r="V118">
        <f>INDEX('ИПЦ raw'!AG:AG, MATCH(Структура!$D118,'ИПЦ raw'!$A:$A,0))</f>
        <v>99.61</v>
      </c>
      <c r="W118">
        <f>INDEX('ИПЦ raw'!AH:AH, MATCH(Структура!$D118,'ИПЦ raw'!$A:$A,0))</f>
        <v>100.51</v>
      </c>
      <c r="X118">
        <f>INDEX('ИПЦ raw'!AI:AI, MATCH(Структура!$D118,'ИПЦ raw'!$A:$A,0))</f>
        <v>99.65</v>
      </c>
      <c r="Y118">
        <f>INDEX('ИПЦ raw'!AJ:AJ, MATCH(Структура!$D118,'ИПЦ raw'!$A:$A,0))</f>
        <v>100.06</v>
      </c>
      <c r="Z118">
        <f>INDEX('ИПЦ raw'!AK:AK, MATCH(Структура!$D118,'ИПЦ raw'!$A:$A,0))</f>
        <v>100.5</v>
      </c>
      <c r="AA118">
        <f>INDEX('ИПЦ raw'!AL:AL, MATCH(Структура!$D118,'ИПЦ raw'!$A:$A,0))</f>
        <v>100.25</v>
      </c>
      <c r="AB118">
        <f>INDEX('ИПЦ raw'!AM:AM, MATCH(Структура!$D118,'ИПЦ raw'!$A:$A,0))</f>
        <v>99.59</v>
      </c>
      <c r="AC118">
        <f>INDEX('ИПЦ raw'!AN:AN, MATCH(Структура!$D118,'ИПЦ raw'!$A:$A,0))</f>
        <v>99.43</v>
      </c>
      <c r="AD118">
        <f>INDEX('ИПЦ raw'!AO:AO, MATCH(Структура!$D118,'ИПЦ raw'!$A:$A,0))</f>
        <v>100.04</v>
      </c>
      <c r="AE118">
        <f>INDEX('ИПЦ raw'!AP:AP, MATCH(Структура!$D118,'ИПЦ raw'!$A:$A,0))</f>
        <v>100.2</v>
      </c>
      <c r="AG118">
        <f>INDEX('2025'!$C:$C,MATCH(Структура!C118,'2025'!$B:$B,0))</f>
        <v>0.22600000000000001</v>
      </c>
      <c r="AH118">
        <f t="shared" si="31"/>
        <v>0.22690399999999999</v>
      </c>
      <c r="AI118">
        <f t="shared" si="32"/>
        <v>0.22692669040000002</v>
      </c>
      <c r="AJ118">
        <f t="shared" si="33"/>
        <v>0.22710823175232001</v>
      </c>
      <c r="AK118">
        <f t="shared" si="34"/>
        <v>0.22533678754465189</v>
      </c>
      <c r="AL118">
        <f t="shared" si="35"/>
        <v>0.22434530567945543</v>
      </c>
      <c r="AM118">
        <f t="shared" si="36"/>
        <v>0.2232011446204902</v>
      </c>
      <c r="AN118">
        <f t="shared" si="37"/>
        <v>0.22233066015647029</v>
      </c>
      <c r="AO118">
        <f t="shared" si="38"/>
        <v>0.2234645465232683</v>
      </c>
      <c r="AP118">
        <f t="shared" si="39"/>
        <v>0.22268242061043686</v>
      </c>
      <c r="AQ118">
        <f t="shared" si="40"/>
        <v>0.22281603006280315</v>
      </c>
      <c r="AR118">
        <f t="shared" si="42"/>
        <v>0.22393011021311718</v>
      </c>
      <c r="AS118">
        <f t="shared" si="41"/>
        <v>0.24099999999999999</v>
      </c>
      <c r="AT118">
        <f t="shared" si="24"/>
        <v>0.2400119</v>
      </c>
      <c r="AU118">
        <f t="shared" si="25"/>
        <v>0.23864383217000001</v>
      </c>
      <c r="AV118">
        <f t="shared" si="26"/>
        <v>0.23873928970286801</v>
      </c>
      <c r="AW118">
        <f t="shared" si="27"/>
        <v>0.23921676828227376</v>
      </c>
    </row>
    <row r="119" spans="1:49" x14ac:dyDescent="0.45">
      <c r="A119" s="202" t="s">
        <v>470</v>
      </c>
      <c r="B119" s="225" t="str">
        <f t="shared" si="28"/>
        <v>Рубашка верхняя мужская, шт.</v>
      </c>
      <c r="C119" s="225" t="s">
        <v>118</v>
      </c>
      <c r="D119" s="226" t="s">
        <v>470</v>
      </c>
      <c r="E119" s="225">
        <f>INDEX(БИПЦ_НДС!$D:$D,MATCH(Структура!A119,БИПЦ_НДС!$B:$B,0))</f>
        <v>20</v>
      </c>
      <c r="F119" s="225" t="s">
        <v>1871</v>
      </c>
      <c r="G119" s="225">
        <v>1</v>
      </c>
      <c r="H119" s="225">
        <v>1</v>
      </c>
      <c r="I119" s="225">
        <v>0</v>
      </c>
      <c r="J119" s="225">
        <f>INDEX('2026'!$C:$C,MATCH(Структура!B119,'2026'!$B:$B,0))</f>
        <v>0.28299999999999997</v>
      </c>
      <c r="K119" s="225">
        <f>INDEX('2025'!$C:$C,MATCH(Структура!C119,'2025'!$B:$B,0))</f>
        <v>0.27</v>
      </c>
      <c r="L119" s="225">
        <v>1</v>
      </c>
      <c r="M119" s="225">
        <v>1</v>
      </c>
      <c r="N119" s="225">
        <f>INDEX(MoM!B:B,MATCH(Структура!A119,MoM!J:J,0))</f>
        <v>1</v>
      </c>
      <c r="P119">
        <f>INDEX('ИПЦ raw'!AA:AA, MATCH(Структура!$D119,'ИПЦ raw'!$A:$A,0))</f>
        <v>100.58</v>
      </c>
      <c r="Q119">
        <f>INDEX('ИПЦ raw'!AB:AB, MATCH(Структура!$D119,'ИПЦ raw'!$A:$A,0))</f>
        <v>100.23</v>
      </c>
      <c r="R119">
        <f>INDEX('ИПЦ raw'!AC:AC, MATCH(Структура!$D119,'ИПЦ raw'!$A:$A,0))</f>
        <v>100.27</v>
      </c>
      <c r="S119">
        <f>INDEX('ИПЦ raw'!AD:AD, MATCH(Структура!$D119,'ИПЦ raw'!$A:$A,0))</f>
        <v>99.83</v>
      </c>
      <c r="T119">
        <f>INDEX('ИПЦ raw'!AE:AE, MATCH(Структура!$D119,'ИПЦ raw'!$A:$A,0))</f>
        <v>99.31</v>
      </c>
      <c r="U119">
        <f>INDEX('ИПЦ raw'!AF:AF, MATCH(Структура!$D119,'ИПЦ raw'!$A:$A,0))</f>
        <v>99.41</v>
      </c>
      <c r="V119">
        <f>INDEX('ИПЦ raw'!AG:AG, MATCH(Структура!$D119,'ИПЦ raw'!$A:$A,0))</f>
        <v>100</v>
      </c>
      <c r="W119">
        <f>INDEX('ИПЦ raw'!AH:AH, MATCH(Структура!$D119,'ИПЦ raw'!$A:$A,0))</f>
        <v>100.87</v>
      </c>
      <c r="X119">
        <f>INDEX('ИПЦ raw'!AI:AI, MATCH(Структура!$D119,'ИПЦ raw'!$A:$A,0))</f>
        <v>100.27</v>
      </c>
      <c r="Y119">
        <f>INDEX('ИПЦ raw'!AJ:AJ, MATCH(Структура!$D119,'ИПЦ raw'!$A:$A,0))</f>
        <v>99.91</v>
      </c>
      <c r="Z119">
        <f>INDEX('ИПЦ raw'!AK:AK, MATCH(Структура!$D119,'ИПЦ raw'!$A:$A,0))</f>
        <v>100.4</v>
      </c>
      <c r="AA119">
        <f>INDEX('ИПЦ raw'!AL:AL, MATCH(Структура!$D119,'ИПЦ raw'!$A:$A,0))</f>
        <v>100.11</v>
      </c>
      <c r="AB119">
        <f>INDEX('ИПЦ raw'!AM:AM, MATCH(Структура!$D119,'ИПЦ raw'!$A:$A,0))</f>
        <v>99.91</v>
      </c>
      <c r="AC119">
        <f>INDEX('ИПЦ raw'!AN:AN, MATCH(Структура!$D119,'ИПЦ raw'!$A:$A,0))</f>
        <v>99.84</v>
      </c>
      <c r="AD119">
        <f>INDEX('ИПЦ raw'!AO:AO, MATCH(Структура!$D119,'ИПЦ raw'!$A:$A,0))</f>
        <v>100.04</v>
      </c>
      <c r="AE119">
        <f>INDEX('ИПЦ raw'!AP:AP, MATCH(Структура!$D119,'ИПЦ raw'!$A:$A,0))</f>
        <v>100.1</v>
      </c>
      <c r="AG119">
        <f>INDEX('2025'!$C:$C,MATCH(Структура!C119,'2025'!$B:$B,0))</f>
        <v>0.27</v>
      </c>
      <c r="AH119">
        <f t="shared" si="31"/>
        <v>0.27156600000000003</v>
      </c>
      <c r="AI119">
        <f t="shared" si="32"/>
        <v>0.27219060180000004</v>
      </c>
      <c r="AJ119">
        <f t="shared" si="33"/>
        <v>0.27292551642486002</v>
      </c>
      <c r="AK119">
        <f t="shared" si="34"/>
        <v>0.27246154304693776</v>
      </c>
      <c r="AL119">
        <f t="shared" si="35"/>
        <v>0.27058155839991388</v>
      </c>
      <c r="AM119">
        <f t="shared" si="36"/>
        <v>0.26898512720535439</v>
      </c>
      <c r="AN119">
        <f t="shared" si="37"/>
        <v>0.26898512720535439</v>
      </c>
      <c r="AO119">
        <f t="shared" si="38"/>
        <v>0.27132529781204101</v>
      </c>
      <c r="AP119">
        <f t="shared" si="39"/>
        <v>0.27205787611613352</v>
      </c>
      <c r="AQ119">
        <f t="shared" si="40"/>
        <v>0.27181302402762897</v>
      </c>
      <c r="AR119">
        <f t="shared" si="42"/>
        <v>0.27290027612373952</v>
      </c>
      <c r="AS119">
        <f t="shared" si="41"/>
        <v>0.28299999999999997</v>
      </c>
      <c r="AT119">
        <f t="shared" si="24"/>
        <v>0.28274529999999998</v>
      </c>
      <c r="AU119">
        <f t="shared" si="25"/>
        <v>0.28229290751999997</v>
      </c>
      <c r="AV119">
        <f t="shared" si="26"/>
        <v>0.28240582468300796</v>
      </c>
      <c r="AW119">
        <f t="shared" si="27"/>
        <v>0.28268823050769093</v>
      </c>
    </row>
    <row r="120" spans="1:49" x14ac:dyDescent="0.45">
      <c r="A120" s="202" t="s">
        <v>471</v>
      </c>
      <c r="B120" s="225" t="str">
        <f t="shared" si="28"/>
        <v>Пальто женское демисезонное, шт.</v>
      </c>
      <c r="C120" s="225" t="s">
        <v>449</v>
      </c>
      <c r="D120" s="226" t="s">
        <v>615</v>
      </c>
      <c r="E120" s="225">
        <f>INDEX(БИПЦ_НДС!$D:$D,MATCH(Структура!A120,БИПЦ_НДС!$B:$B,0))</f>
        <v>20</v>
      </c>
      <c r="F120" s="225" t="s">
        <v>1871</v>
      </c>
      <c r="G120" s="225">
        <v>1</v>
      </c>
      <c r="H120" s="225">
        <v>1</v>
      </c>
      <c r="I120" s="225">
        <v>0</v>
      </c>
      <c r="J120" s="225">
        <f>INDEX('2026'!$C:$C,MATCH(Структура!B120,'2026'!$B:$B,0))</f>
        <v>9.8000000000000004E-2</v>
      </c>
      <c r="K120" s="225">
        <f>INDEX('2025'!$C:$C,MATCH(Структура!C120,'2025'!$B:$B,0))</f>
        <v>9.4E-2</v>
      </c>
      <c r="L120" s="225">
        <v>1</v>
      </c>
      <c r="M120" s="225">
        <v>1</v>
      </c>
      <c r="N120" s="225">
        <f>INDEX(MoM!B:B,MATCH(Структура!A120,MoM!J:J,0))</f>
        <v>1</v>
      </c>
      <c r="P120">
        <f>INDEX('ИПЦ raw'!AA:AA, MATCH(Структура!$D120,'ИПЦ raw'!$A:$A,0))</f>
        <v>99.45</v>
      </c>
      <c r="Q120">
        <f>INDEX('ИПЦ raw'!AB:AB, MATCH(Структура!$D120,'ИПЦ raw'!$A:$A,0))</f>
        <v>99.55</v>
      </c>
      <c r="R120">
        <f>INDEX('ИПЦ raw'!AC:AC, MATCH(Структура!$D120,'ИПЦ raw'!$A:$A,0))</f>
        <v>99.22</v>
      </c>
      <c r="S120">
        <f>INDEX('ИПЦ raw'!AD:AD, MATCH(Структура!$D120,'ИПЦ raw'!$A:$A,0))</f>
        <v>99.75</v>
      </c>
      <c r="T120">
        <f>INDEX('ИПЦ raw'!AE:AE, MATCH(Структура!$D120,'ИПЦ raw'!$A:$A,0))</f>
        <v>99.73</v>
      </c>
      <c r="U120">
        <f>INDEX('ИПЦ raw'!AF:AF, MATCH(Структура!$D120,'ИПЦ raw'!$A:$A,0))</f>
        <v>99.58</v>
      </c>
      <c r="V120">
        <f>INDEX('ИПЦ raw'!AG:AG, MATCH(Структура!$D120,'ИПЦ raw'!$A:$A,0))</f>
        <v>100.01</v>
      </c>
      <c r="W120">
        <f>INDEX('ИПЦ raw'!AH:AH, MATCH(Структура!$D120,'ИПЦ raw'!$A:$A,0))</f>
        <v>100.92</v>
      </c>
      <c r="X120">
        <f>INDEX('ИПЦ raw'!AI:AI, MATCH(Структура!$D120,'ИПЦ raw'!$A:$A,0))</f>
        <v>100.5</v>
      </c>
      <c r="Y120">
        <f>INDEX('ИПЦ raw'!AJ:AJ, MATCH(Структура!$D120,'ИПЦ raw'!$A:$A,0))</f>
        <v>101.1</v>
      </c>
      <c r="Z120">
        <f>INDEX('ИПЦ raw'!AK:AK, MATCH(Структура!$D120,'ИПЦ raw'!$A:$A,0))</f>
        <v>100.26</v>
      </c>
      <c r="AA120">
        <f>INDEX('ИПЦ raw'!AL:AL, MATCH(Структура!$D120,'ИПЦ raw'!$A:$A,0))</f>
        <v>100.4</v>
      </c>
      <c r="AB120">
        <f>INDEX('ИПЦ raw'!AM:AM, MATCH(Структура!$D120,'ИПЦ raw'!$A:$A,0))</f>
        <v>99.41</v>
      </c>
      <c r="AC120">
        <f>INDEX('ИПЦ raw'!AN:AN, MATCH(Структура!$D120,'ИПЦ raw'!$A:$A,0))</f>
        <v>99.43</v>
      </c>
      <c r="AD120">
        <f>INDEX('ИПЦ raw'!AO:AO, MATCH(Структура!$D120,'ИПЦ raw'!$A:$A,0))</f>
        <v>99.29</v>
      </c>
      <c r="AE120">
        <f>INDEX('ИПЦ raw'!AP:AP, MATCH(Структура!$D120,'ИПЦ raw'!$A:$A,0))</f>
        <v>100.05</v>
      </c>
      <c r="AG120">
        <f>INDEX('2025'!$C:$C,MATCH(Структура!C120,'2025'!$B:$B,0))</f>
        <v>9.4E-2</v>
      </c>
      <c r="AH120">
        <f t="shared" si="31"/>
        <v>9.3482999999999997E-2</v>
      </c>
      <c r="AI120">
        <f t="shared" si="32"/>
        <v>9.3062326500000001E-2</v>
      </c>
      <c r="AJ120">
        <f t="shared" si="33"/>
        <v>9.2336440353300006E-2</v>
      </c>
      <c r="AK120">
        <f t="shared" si="34"/>
        <v>9.210559925241675E-2</v>
      </c>
      <c r="AL120">
        <f t="shared" si="35"/>
        <v>9.1856914134435239E-2</v>
      </c>
      <c r="AM120">
        <f t="shared" si="36"/>
        <v>9.147111509507061E-2</v>
      </c>
      <c r="AN120">
        <f t="shared" si="37"/>
        <v>9.1480262206580121E-2</v>
      </c>
      <c r="AO120">
        <f t="shared" si="38"/>
        <v>9.232188061888065E-2</v>
      </c>
      <c r="AP120">
        <f t="shared" si="39"/>
        <v>9.2783490021975043E-2</v>
      </c>
      <c r="AQ120">
        <f t="shared" si="40"/>
        <v>9.3804108412216772E-2</v>
      </c>
      <c r="AR120">
        <f t="shared" si="42"/>
        <v>9.404799909408855E-2</v>
      </c>
      <c r="AS120">
        <f t="shared" si="41"/>
        <v>9.8000000000000004E-2</v>
      </c>
      <c r="AT120">
        <f t="shared" si="24"/>
        <v>9.7421799999999989E-2</v>
      </c>
      <c r="AU120">
        <f t="shared" si="25"/>
        <v>9.6866495739999989E-2</v>
      </c>
      <c r="AV120">
        <f t="shared" si="26"/>
        <v>9.6178743620245991E-2</v>
      </c>
      <c r="AW120">
        <f t="shared" si="27"/>
        <v>9.6226832992056116E-2</v>
      </c>
    </row>
    <row r="121" spans="1:49" ht="26.25" x14ac:dyDescent="0.45">
      <c r="A121" s="202" t="s">
        <v>120</v>
      </c>
      <c r="B121" s="225" t="str">
        <f t="shared" si="28"/>
        <v>Пальто (полупальто) женское с верхом из плащевых тканей, шт.</v>
      </c>
      <c r="C121" s="225" t="str">
        <f t="shared" si="29"/>
        <v>Пальто (полупальто) женское с верхом из плащевых тканей, шт.</v>
      </c>
      <c r="D121" s="226" t="str">
        <f t="shared" si="30"/>
        <v>Пальто (полупальто) женское с верхом из плащевых тканей, шт.</v>
      </c>
      <c r="E121" s="225">
        <f>INDEX(БИПЦ_НДС!$D:$D,MATCH(Структура!A121,БИПЦ_НДС!$B:$B,0))</f>
        <v>20</v>
      </c>
      <c r="F121" s="225" t="s">
        <v>1871</v>
      </c>
      <c r="G121" s="225">
        <v>1</v>
      </c>
      <c r="H121" s="225">
        <v>1</v>
      </c>
      <c r="I121" s="225">
        <v>0</v>
      </c>
      <c r="J121" s="225">
        <f>INDEX('2026'!$C:$C,MATCH(Структура!B121,'2026'!$B:$B,0))</f>
        <v>0.17699999999999999</v>
      </c>
      <c r="K121" s="225">
        <f>INDEX('2025'!$C:$C,MATCH(Структура!C121,'2025'!$B:$B,0))</f>
        <v>0.182</v>
      </c>
      <c r="L121" s="225">
        <v>1</v>
      </c>
      <c r="M121" s="225">
        <v>1</v>
      </c>
      <c r="N121" s="225">
        <f>INDEX(MoM!B:B,MATCH(Структура!A121,MoM!J:J,0))</f>
        <v>1</v>
      </c>
      <c r="P121">
        <f>INDEX('ИПЦ raw'!AA:AA, MATCH(Структура!$D121,'ИПЦ raw'!$A:$A,0))</f>
        <v>99.59</v>
      </c>
      <c r="Q121">
        <f>INDEX('ИПЦ raw'!AB:AB, MATCH(Структура!$D121,'ИПЦ raw'!$A:$A,0))</f>
        <v>99.63</v>
      </c>
      <c r="R121">
        <f>INDEX('ИПЦ raw'!AC:AC, MATCH(Структура!$D121,'ИПЦ raw'!$A:$A,0))</f>
        <v>99.51</v>
      </c>
      <c r="S121">
        <f>INDEX('ИПЦ raw'!AD:AD, MATCH(Структура!$D121,'ИПЦ raw'!$A:$A,0))</f>
        <v>99.73</v>
      </c>
      <c r="T121">
        <f>INDEX('ИПЦ raw'!AE:AE, MATCH(Структура!$D121,'ИПЦ raw'!$A:$A,0))</f>
        <v>99.96</v>
      </c>
      <c r="U121">
        <f>INDEX('ИПЦ raw'!AF:AF, MATCH(Структура!$D121,'ИПЦ raw'!$A:$A,0))</f>
        <v>99.83</v>
      </c>
      <c r="V121">
        <f>INDEX('ИПЦ raw'!AG:AG, MATCH(Структура!$D121,'ИПЦ raw'!$A:$A,0))</f>
        <v>100.09</v>
      </c>
      <c r="W121">
        <f>INDEX('ИПЦ raw'!AH:AH, MATCH(Структура!$D121,'ИПЦ raw'!$A:$A,0))</f>
        <v>100.5</v>
      </c>
      <c r="X121">
        <f>INDEX('ИПЦ raw'!AI:AI, MATCH(Структура!$D121,'ИПЦ raw'!$A:$A,0))</f>
        <v>100.36</v>
      </c>
      <c r="Y121">
        <f>INDEX('ИПЦ raw'!AJ:AJ, MATCH(Структура!$D121,'ИПЦ raw'!$A:$A,0))</f>
        <v>101.1</v>
      </c>
      <c r="Z121">
        <f>INDEX('ИПЦ raw'!AK:AK, MATCH(Структура!$D121,'ИПЦ raw'!$A:$A,0))</f>
        <v>100.68</v>
      </c>
      <c r="AA121">
        <f>INDEX('ИПЦ raw'!AL:AL, MATCH(Структура!$D121,'ИПЦ raw'!$A:$A,0))</f>
        <v>99.51</v>
      </c>
      <c r="AB121">
        <f>INDEX('ИПЦ raw'!AM:AM, MATCH(Структура!$D121,'ИПЦ raw'!$A:$A,0))</f>
        <v>98.92</v>
      </c>
      <c r="AC121">
        <f>INDEX('ИПЦ raw'!AN:AN, MATCH(Структура!$D121,'ИПЦ raw'!$A:$A,0))</f>
        <v>99.1</v>
      </c>
      <c r="AD121">
        <f>INDEX('ИПЦ raw'!AO:AO, MATCH(Структура!$D121,'ИПЦ raw'!$A:$A,0))</f>
        <v>99.6</v>
      </c>
      <c r="AE121">
        <f>INDEX('ИПЦ raw'!AP:AP, MATCH(Структура!$D121,'ИПЦ raw'!$A:$A,0))</f>
        <v>99.82</v>
      </c>
      <c r="AG121">
        <f>INDEX('2025'!$C:$C,MATCH(Структура!C121,'2025'!$B:$B,0))</f>
        <v>0.182</v>
      </c>
      <c r="AH121">
        <f t="shared" si="31"/>
        <v>0.18125379999999999</v>
      </c>
      <c r="AI121">
        <f t="shared" si="32"/>
        <v>0.18058316093999999</v>
      </c>
      <c r="AJ121">
        <f t="shared" si="33"/>
        <v>0.17969830345139401</v>
      </c>
      <c r="AK121">
        <f t="shared" si="34"/>
        <v>0.17921311803207526</v>
      </c>
      <c r="AL121">
        <f t="shared" si="35"/>
        <v>0.17914143278486244</v>
      </c>
      <c r="AM121">
        <f t="shared" si="36"/>
        <v>0.1788368923491282</v>
      </c>
      <c r="AN121">
        <f t="shared" si="37"/>
        <v>0.17899784555224241</v>
      </c>
      <c r="AO121">
        <f t="shared" si="38"/>
        <v>0.17989283478000362</v>
      </c>
      <c r="AP121">
        <f t="shared" si="39"/>
        <v>0.18054044898521163</v>
      </c>
      <c r="AQ121">
        <f t="shared" si="40"/>
        <v>0.18252639392404896</v>
      </c>
      <c r="AR121">
        <f t="shared" si="42"/>
        <v>0.1837675734027325</v>
      </c>
      <c r="AS121">
        <f t="shared" si="41"/>
        <v>0.17699999999999999</v>
      </c>
      <c r="AT121">
        <f t="shared" si="24"/>
        <v>0.17508840000000001</v>
      </c>
      <c r="AU121">
        <f t="shared" si="25"/>
        <v>0.17351260440000002</v>
      </c>
      <c r="AV121">
        <f t="shared" si="26"/>
        <v>0.17281855398240001</v>
      </c>
      <c r="AW121">
        <f t="shared" si="27"/>
        <v>0.17250748058523169</v>
      </c>
    </row>
    <row r="122" spans="1:49" x14ac:dyDescent="0.45">
      <c r="A122" s="202" t="s">
        <v>121</v>
      </c>
      <c r="B122" s="225" t="str">
        <f t="shared" si="28"/>
        <v>Куртка женская без утеплителя (ветровка), шт.</v>
      </c>
      <c r="C122" s="225" t="str">
        <f t="shared" si="29"/>
        <v>Куртка женская без утеплителя (ветровка), шт.</v>
      </c>
      <c r="D122" s="226" t="str">
        <f t="shared" si="30"/>
        <v>Куртка женская без утеплителя (ветровка), шт.</v>
      </c>
      <c r="E122" s="225">
        <f>INDEX(БИПЦ_НДС!$D:$D,MATCH(Структура!A122,БИПЦ_НДС!$B:$B,0))</f>
        <v>20</v>
      </c>
      <c r="F122" s="225" t="s">
        <v>1871</v>
      </c>
      <c r="G122" s="225">
        <v>1</v>
      </c>
      <c r="H122" s="225">
        <v>1</v>
      </c>
      <c r="I122" s="225">
        <v>0</v>
      </c>
      <c r="J122" s="225">
        <f>INDEX('2026'!$C:$C,MATCH(Структура!B122,'2026'!$B:$B,0))</f>
        <v>0.112</v>
      </c>
      <c r="K122" s="225">
        <f>INDEX('2025'!$C:$C,MATCH(Структура!C122,'2025'!$B:$B,0))</f>
        <v>0.113</v>
      </c>
      <c r="L122" s="225">
        <v>1</v>
      </c>
      <c r="M122" s="225">
        <v>1</v>
      </c>
      <c r="N122" s="225">
        <f>INDEX(MoM!B:B,MATCH(Структура!A122,MoM!J:J,0))</f>
        <v>1</v>
      </c>
      <c r="P122">
        <f>INDEX('ИПЦ raw'!AA:AA, MATCH(Структура!$D122,'ИПЦ raw'!$A:$A,0))</f>
        <v>100.17</v>
      </c>
      <c r="Q122">
        <f>INDEX('ИПЦ raw'!AB:AB, MATCH(Структура!$D122,'ИПЦ raw'!$A:$A,0))</f>
        <v>101.01</v>
      </c>
      <c r="R122">
        <f>INDEX('ИПЦ raw'!AC:AC, MATCH(Структура!$D122,'ИПЦ raw'!$A:$A,0))</f>
        <v>101.29</v>
      </c>
      <c r="S122">
        <f>INDEX('ИПЦ raw'!AD:AD, MATCH(Структура!$D122,'ИПЦ raw'!$A:$A,0))</f>
        <v>99.77</v>
      </c>
      <c r="T122">
        <f>INDEX('ИПЦ raw'!AE:AE, MATCH(Структура!$D122,'ИПЦ raw'!$A:$A,0))</f>
        <v>99.43</v>
      </c>
      <c r="U122">
        <f>INDEX('ИПЦ raw'!AF:AF, MATCH(Структура!$D122,'ИПЦ raw'!$A:$A,0))</f>
        <v>99.35</v>
      </c>
      <c r="V122">
        <f>INDEX('ИПЦ raw'!AG:AG, MATCH(Структура!$D122,'ИПЦ raw'!$A:$A,0))</f>
        <v>99.61</v>
      </c>
      <c r="W122">
        <f>INDEX('ИПЦ raw'!AH:AH, MATCH(Структура!$D122,'ИПЦ raw'!$A:$A,0))</f>
        <v>100.74</v>
      </c>
      <c r="X122">
        <f>INDEX('ИПЦ raw'!AI:AI, MATCH(Структура!$D122,'ИПЦ raw'!$A:$A,0))</f>
        <v>99.82</v>
      </c>
      <c r="Y122">
        <f>INDEX('ИПЦ raw'!AJ:AJ, MATCH(Структура!$D122,'ИПЦ raw'!$A:$A,0))</f>
        <v>99.93</v>
      </c>
      <c r="Z122">
        <f>INDEX('ИПЦ raw'!AK:AK, MATCH(Структура!$D122,'ИПЦ raw'!$A:$A,0))</f>
        <v>100.07</v>
      </c>
      <c r="AA122">
        <f>INDEX('ИПЦ raw'!AL:AL, MATCH(Структура!$D122,'ИПЦ raw'!$A:$A,0))</f>
        <v>99.92</v>
      </c>
      <c r="AB122">
        <f>INDEX('ИПЦ raw'!AM:AM, MATCH(Структура!$D122,'ИПЦ raw'!$A:$A,0))</f>
        <v>100</v>
      </c>
      <c r="AC122">
        <f>INDEX('ИПЦ raw'!AN:AN, MATCH(Структура!$D122,'ИПЦ raw'!$A:$A,0))</f>
        <v>100.01</v>
      </c>
      <c r="AD122">
        <f>INDEX('ИПЦ raw'!AO:AO, MATCH(Структура!$D122,'ИПЦ raw'!$A:$A,0))</f>
        <v>100.68</v>
      </c>
      <c r="AE122">
        <f>INDEX('ИПЦ raw'!AP:AP, MATCH(Структура!$D122,'ИПЦ raw'!$A:$A,0))</f>
        <v>100.6</v>
      </c>
      <c r="AG122">
        <f>INDEX('2025'!$C:$C,MATCH(Структура!C122,'2025'!$B:$B,0))</f>
        <v>0.113</v>
      </c>
      <c r="AH122">
        <f t="shared" si="31"/>
        <v>0.1131921</v>
      </c>
      <c r="AI122">
        <f t="shared" si="32"/>
        <v>0.11433534021000001</v>
      </c>
      <c r="AJ122">
        <f t="shared" si="33"/>
        <v>0.11581026609870902</v>
      </c>
      <c r="AK122">
        <f t="shared" si="34"/>
        <v>0.11554390248668199</v>
      </c>
      <c r="AL122">
        <f t="shared" si="35"/>
        <v>0.11488530224250791</v>
      </c>
      <c r="AM122">
        <f t="shared" si="36"/>
        <v>0.1141385477779316</v>
      </c>
      <c r="AN122">
        <f t="shared" si="37"/>
        <v>0.11369340744159766</v>
      </c>
      <c r="AO122">
        <f t="shared" si="38"/>
        <v>0.11453473865666547</v>
      </c>
      <c r="AP122">
        <f t="shared" si="39"/>
        <v>0.11432857612708347</v>
      </c>
      <c r="AQ122">
        <f t="shared" si="40"/>
        <v>0.11424854612379452</v>
      </c>
      <c r="AR122">
        <f t="shared" si="42"/>
        <v>0.11432852010608117</v>
      </c>
      <c r="AS122">
        <f t="shared" si="41"/>
        <v>0.112</v>
      </c>
      <c r="AT122">
        <f t="shared" si="24"/>
        <v>0.11200000000000002</v>
      </c>
      <c r="AU122">
        <f t="shared" si="25"/>
        <v>0.11201120000000003</v>
      </c>
      <c r="AV122">
        <f t="shared" si="26"/>
        <v>0.11277287616000004</v>
      </c>
      <c r="AW122">
        <f t="shared" si="27"/>
        <v>0.11344951341696002</v>
      </c>
    </row>
    <row r="123" spans="1:49" ht="26.25" x14ac:dyDescent="0.45">
      <c r="A123" s="202" t="s">
        <v>122</v>
      </c>
      <c r="B123" s="225" t="str">
        <f t="shared" si="28"/>
        <v>Платье (платье-костюм) женское из полушерстяных или смесовых тканей, шт.</v>
      </c>
      <c r="C123" s="225" t="str">
        <f t="shared" si="29"/>
        <v>Платье (платье-костюм) женское из полушерстяных или смесовых тканей, шт.</v>
      </c>
      <c r="D123" s="226" t="str">
        <f t="shared" si="30"/>
        <v>Платье (платье-костюм) женское из полушерстяных или смесовых тканей, шт.</v>
      </c>
      <c r="E123" s="225">
        <f>INDEX(БИПЦ_НДС!$D:$D,MATCH(Структура!A123,БИПЦ_НДС!$B:$B,0))</f>
        <v>20</v>
      </c>
      <c r="F123" s="225" t="s">
        <v>1871</v>
      </c>
      <c r="G123" s="225">
        <v>1</v>
      </c>
      <c r="H123" s="225">
        <v>1</v>
      </c>
      <c r="I123" s="225">
        <v>0</v>
      </c>
      <c r="J123" s="225">
        <f>INDEX('2026'!$C:$C,MATCH(Структура!B123,'2026'!$B:$B,0))</f>
        <v>0.20100000000000001</v>
      </c>
      <c r="K123" s="225">
        <f>INDEX('2025'!$C:$C,MATCH(Структура!C123,'2025'!$B:$B,0))</f>
        <v>0.19500000000000001</v>
      </c>
      <c r="L123" s="225">
        <v>1</v>
      </c>
      <c r="M123" s="225">
        <v>1</v>
      </c>
      <c r="N123" s="225">
        <f>INDEX(MoM!B:B,MATCH(Структура!A123,MoM!J:J,0))</f>
        <v>1</v>
      </c>
      <c r="P123">
        <f>INDEX('ИПЦ raw'!AA:AA, MATCH(Структура!$D123,'ИПЦ raw'!$A:$A,0))</f>
        <v>100.12</v>
      </c>
      <c r="Q123">
        <f>INDEX('ИПЦ raw'!AB:AB, MATCH(Структура!$D123,'ИПЦ raw'!$A:$A,0))</f>
        <v>99.69</v>
      </c>
      <c r="R123">
        <f>INDEX('ИПЦ raw'!AC:AC, MATCH(Структура!$D123,'ИПЦ raw'!$A:$A,0))</f>
        <v>99.98</v>
      </c>
      <c r="S123">
        <f>INDEX('ИПЦ raw'!AD:AD, MATCH(Структура!$D123,'ИПЦ raw'!$A:$A,0))</f>
        <v>99.98</v>
      </c>
      <c r="T123">
        <f>INDEX('ИПЦ raw'!AE:AE, MATCH(Структура!$D123,'ИПЦ raw'!$A:$A,0))</f>
        <v>99.83</v>
      </c>
      <c r="U123">
        <f>INDEX('ИПЦ raw'!AF:AF, MATCH(Структура!$D123,'ИПЦ raw'!$A:$A,0))</f>
        <v>99.52</v>
      </c>
      <c r="V123">
        <f>INDEX('ИПЦ raw'!AG:AG, MATCH(Структура!$D123,'ИПЦ raw'!$A:$A,0))</f>
        <v>99.93</v>
      </c>
      <c r="W123">
        <f>INDEX('ИПЦ raw'!AH:AH, MATCH(Структура!$D123,'ИПЦ raw'!$A:$A,0))</f>
        <v>100.94</v>
      </c>
      <c r="X123">
        <f>INDEX('ИПЦ raw'!AI:AI, MATCH(Структура!$D123,'ИПЦ raw'!$A:$A,0))</f>
        <v>100.29</v>
      </c>
      <c r="Y123">
        <f>INDEX('ИПЦ raw'!AJ:AJ, MATCH(Структура!$D123,'ИПЦ raw'!$A:$A,0))</f>
        <v>100.14</v>
      </c>
      <c r="Z123">
        <f>INDEX('ИПЦ raw'!AK:AK, MATCH(Структура!$D123,'ИПЦ raw'!$A:$A,0))</f>
        <v>100.29</v>
      </c>
      <c r="AA123">
        <f>INDEX('ИПЦ raw'!AL:AL, MATCH(Структура!$D123,'ИПЦ raw'!$A:$A,0))</f>
        <v>100.48</v>
      </c>
      <c r="AB123">
        <f>INDEX('ИПЦ raw'!AM:AM, MATCH(Структура!$D123,'ИПЦ raw'!$A:$A,0))</f>
        <v>99.72</v>
      </c>
      <c r="AC123">
        <f>INDEX('ИПЦ raw'!AN:AN, MATCH(Структура!$D123,'ИПЦ raw'!$A:$A,0))</f>
        <v>99.39</v>
      </c>
      <c r="AD123">
        <f>INDEX('ИПЦ raw'!AO:AO, MATCH(Структура!$D123,'ИПЦ raw'!$A:$A,0))</f>
        <v>99.95</v>
      </c>
      <c r="AE123">
        <f>INDEX('ИПЦ raw'!AP:AP, MATCH(Структура!$D123,'ИПЦ raw'!$A:$A,0))</f>
        <v>99.99</v>
      </c>
      <c r="AG123">
        <f>INDEX('2025'!$C:$C,MATCH(Структура!C123,'2025'!$B:$B,0))</f>
        <v>0.19500000000000001</v>
      </c>
      <c r="AH123">
        <f t="shared" si="31"/>
        <v>0.19523400000000002</v>
      </c>
      <c r="AI123">
        <f t="shared" si="32"/>
        <v>0.19462877460000003</v>
      </c>
      <c r="AJ123">
        <f t="shared" si="33"/>
        <v>0.19458984884508002</v>
      </c>
      <c r="AK123">
        <f t="shared" si="34"/>
        <v>0.194550930875311</v>
      </c>
      <c r="AL123">
        <f t="shared" si="35"/>
        <v>0.19422019429282297</v>
      </c>
      <c r="AM123">
        <f t="shared" si="36"/>
        <v>0.1932879373602174</v>
      </c>
      <c r="AN123">
        <f t="shared" si="37"/>
        <v>0.19315263580406528</v>
      </c>
      <c r="AO123">
        <f t="shared" si="38"/>
        <v>0.19496827058062347</v>
      </c>
      <c r="AP123">
        <f t="shared" si="39"/>
        <v>0.19553367856530726</v>
      </c>
      <c r="AQ123">
        <f t="shared" si="40"/>
        <v>0.19580742571529869</v>
      </c>
      <c r="AR123">
        <f t="shared" si="42"/>
        <v>0.19637526724987306</v>
      </c>
      <c r="AS123">
        <f t="shared" si="41"/>
        <v>0.20100000000000001</v>
      </c>
      <c r="AT123">
        <f t="shared" si="24"/>
        <v>0.20043720000000001</v>
      </c>
      <c r="AU123">
        <f t="shared" si="25"/>
        <v>0.19921453308000001</v>
      </c>
      <c r="AV123">
        <f t="shared" si="26"/>
        <v>0.19911492581345999</v>
      </c>
      <c r="AW123">
        <f t="shared" si="27"/>
        <v>0.19909501432087864</v>
      </c>
    </row>
    <row r="124" spans="1:49" ht="26.25" x14ac:dyDescent="0.45">
      <c r="A124" s="202" t="s">
        <v>123</v>
      </c>
      <c r="B124" s="225" t="str">
        <f t="shared" si="28"/>
        <v>Платье (платье-костюм) женское из хлопчатобумажных или смесовых тканей, шт.</v>
      </c>
      <c r="C124" s="225" t="str">
        <f t="shared" si="29"/>
        <v>Платье (платье-костюм) женское из хлопчатобумажных или смесовых тканей, шт.</v>
      </c>
      <c r="D124" s="226" t="str">
        <f t="shared" si="30"/>
        <v>Платье (платье-костюм) женское из хлопчатобумажных или смесовых тканей, шт.</v>
      </c>
      <c r="E124" s="225">
        <f>INDEX(БИПЦ_НДС!$D:$D,MATCH(Структура!A124,БИПЦ_НДС!$B:$B,0))</f>
        <v>20</v>
      </c>
      <c r="F124" s="225" t="s">
        <v>1871</v>
      </c>
      <c r="G124" s="225">
        <v>1</v>
      </c>
      <c r="H124" s="225">
        <v>1</v>
      </c>
      <c r="I124" s="225">
        <v>0</v>
      </c>
      <c r="J124" s="225">
        <f>INDEX('2026'!$C:$C,MATCH(Структура!B124,'2026'!$B:$B,0))</f>
        <v>0.189</v>
      </c>
      <c r="K124" s="225">
        <f>INDEX('2025'!$C:$C,MATCH(Структура!C124,'2025'!$B:$B,0))</f>
        <v>0.186</v>
      </c>
      <c r="L124" s="225">
        <v>1</v>
      </c>
      <c r="M124" s="225">
        <v>1</v>
      </c>
      <c r="N124" s="225">
        <f>INDEX(MoM!B:B,MATCH(Структура!A124,MoM!J:J,0))</f>
        <v>1</v>
      </c>
      <c r="P124">
        <f>INDEX('ИПЦ raw'!AA:AA, MATCH(Структура!$D124,'ИПЦ raw'!$A:$A,0))</f>
        <v>100.21</v>
      </c>
      <c r="Q124">
        <f>INDEX('ИПЦ raw'!AB:AB, MATCH(Структура!$D124,'ИПЦ raw'!$A:$A,0))</f>
        <v>100.48</v>
      </c>
      <c r="R124">
        <f>INDEX('ИПЦ raw'!AC:AC, MATCH(Структура!$D124,'ИПЦ raw'!$A:$A,0))</f>
        <v>100.3</v>
      </c>
      <c r="S124">
        <f>INDEX('ИПЦ raw'!AD:AD, MATCH(Структура!$D124,'ИПЦ raw'!$A:$A,0))</f>
        <v>100.41</v>
      </c>
      <c r="T124">
        <f>INDEX('ИПЦ raw'!AE:AE, MATCH(Структура!$D124,'ИПЦ raw'!$A:$A,0))</f>
        <v>100.16</v>
      </c>
      <c r="U124">
        <f>INDEX('ИПЦ raw'!AF:AF, MATCH(Структура!$D124,'ИПЦ raw'!$A:$A,0))</f>
        <v>100.38</v>
      </c>
      <c r="V124">
        <f>INDEX('ИПЦ raw'!AG:AG, MATCH(Структура!$D124,'ИПЦ raw'!$A:$A,0))</f>
        <v>99.98</v>
      </c>
      <c r="W124">
        <f>INDEX('ИПЦ raw'!AH:AH, MATCH(Структура!$D124,'ИПЦ raw'!$A:$A,0))</f>
        <v>99.84</v>
      </c>
      <c r="X124">
        <f>INDEX('ИПЦ raw'!AI:AI, MATCH(Структура!$D124,'ИПЦ raw'!$A:$A,0))</f>
        <v>99.71</v>
      </c>
      <c r="Y124">
        <f>INDEX('ИПЦ raw'!AJ:AJ, MATCH(Структура!$D124,'ИПЦ raw'!$A:$A,0))</f>
        <v>99.65</v>
      </c>
      <c r="Z124">
        <f>INDEX('ИПЦ raw'!AK:AK, MATCH(Структура!$D124,'ИПЦ raw'!$A:$A,0))</f>
        <v>100.06</v>
      </c>
      <c r="AA124">
        <f>INDEX('ИПЦ raw'!AL:AL, MATCH(Структура!$D124,'ИПЦ raw'!$A:$A,0))</f>
        <v>100.15</v>
      </c>
      <c r="AB124">
        <f>INDEX('ИПЦ raw'!AM:AM, MATCH(Структура!$D124,'ИПЦ raw'!$A:$A,0))</f>
        <v>100.21</v>
      </c>
      <c r="AC124">
        <f>INDEX('ИПЦ raw'!AN:AN, MATCH(Структура!$D124,'ИПЦ raw'!$A:$A,0))</f>
        <v>99.59</v>
      </c>
      <c r="AD124">
        <f>INDEX('ИПЦ raw'!AO:AO, MATCH(Структура!$D124,'ИПЦ raw'!$A:$A,0))</f>
        <v>100.19</v>
      </c>
      <c r="AE124">
        <f>INDEX('ИПЦ raw'!AP:AP, MATCH(Структура!$D124,'ИПЦ raw'!$A:$A,0))</f>
        <v>100.33</v>
      </c>
      <c r="AG124">
        <f>INDEX('2025'!$C:$C,MATCH(Структура!C124,'2025'!$B:$B,0))</f>
        <v>0.186</v>
      </c>
      <c r="AH124">
        <f t="shared" si="31"/>
        <v>0.18639059999999996</v>
      </c>
      <c r="AI124">
        <f t="shared" si="32"/>
        <v>0.18728527487999996</v>
      </c>
      <c r="AJ124">
        <f t="shared" si="33"/>
        <v>0.18784713070463999</v>
      </c>
      <c r="AK124">
        <f t="shared" si="34"/>
        <v>0.18861730394052903</v>
      </c>
      <c r="AL124">
        <f t="shared" si="35"/>
        <v>0.18891909162683387</v>
      </c>
      <c r="AM124">
        <f t="shared" si="36"/>
        <v>0.18963698417501582</v>
      </c>
      <c r="AN124">
        <f t="shared" si="37"/>
        <v>0.18959905677818081</v>
      </c>
      <c r="AO124">
        <f t="shared" si="38"/>
        <v>0.18929569828733572</v>
      </c>
      <c r="AP124">
        <f t="shared" si="39"/>
        <v>0.18874674076230241</v>
      </c>
      <c r="AQ124">
        <f t="shared" si="40"/>
        <v>0.18808612716963438</v>
      </c>
      <c r="AR124">
        <f t="shared" si="42"/>
        <v>0.18819897884593614</v>
      </c>
      <c r="AS124">
        <f t="shared" si="41"/>
        <v>0.189</v>
      </c>
      <c r="AT124">
        <f t="shared" si="24"/>
        <v>0.18939689999999998</v>
      </c>
      <c r="AU124">
        <f t="shared" si="25"/>
        <v>0.18862037270999998</v>
      </c>
      <c r="AV124">
        <f t="shared" si="26"/>
        <v>0.18897875141814896</v>
      </c>
      <c r="AW124">
        <f t="shared" si="27"/>
        <v>0.18960238129782883</v>
      </c>
    </row>
    <row r="125" spans="1:49" x14ac:dyDescent="0.45">
      <c r="A125" s="202" t="s">
        <v>472</v>
      </c>
      <c r="B125" s="225" t="str">
        <f t="shared" si="28"/>
        <v>Пиджак, жакет женский, шт.</v>
      </c>
      <c r="C125" s="225" t="s">
        <v>124</v>
      </c>
      <c r="D125" s="226" t="s">
        <v>472</v>
      </c>
      <c r="E125" s="225">
        <f>INDEX(БИПЦ_НДС!$D:$D,MATCH(Структура!A125,БИПЦ_НДС!$B:$B,0))</f>
        <v>20</v>
      </c>
      <c r="F125" s="225" t="s">
        <v>1871</v>
      </c>
      <c r="G125" s="225">
        <v>1</v>
      </c>
      <c r="H125" s="225">
        <v>1</v>
      </c>
      <c r="I125" s="225">
        <v>0</v>
      </c>
      <c r="J125" s="225">
        <f>INDEX('2026'!$C:$C,MATCH(Структура!B125,'2026'!$B:$B,0))</f>
        <v>0.16800000000000001</v>
      </c>
      <c r="K125" s="225">
        <f>INDEX('2025'!$C:$C,MATCH(Структура!C125,'2025'!$B:$B,0))</f>
        <v>0.17299999999999999</v>
      </c>
      <c r="L125" s="225">
        <v>1</v>
      </c>
      <c r="M125" s="225">
        <v>1</v>
      </c>
      <c r="N125" s="225">
        <f>INDEX(MoM!B:B,MATCH(Структура!A125,MoM!J:J,0))</f>
        <v>1</v>
      </c>
      <c r="P125">
        <f>INDEX('ИПЦ raw'!AA:AA, MATCH(Структура!$D125,'ИПЦ raw'!$A:$A,0))</f>
        <v>100.36</v>
      </c>
      <c r="Q125">
        <f>INDEX('ИПЦ raw'!AB:AB, MATCH(Структура!$D125,'ИПЦ raw'!$A:$A,0))</f>
        <v>100.55</v>
      </c>
      <c r="R125">
        <f>INDEX('ИПЦ raw'!AC:AC, MATCH(Структура!$D125,'ИПЦ raw'!$A:$A,0))</f>
        <v>100.73</v>
      </c>
      <c r="S125">
        <f>INDEX('ИПЦ raw'!AD:AD, MATCH(Структура!$D125,'ИПЦ raw'!$A:$A,0))</f>
        <v>100.23</v>
      </c>
      <c r="T125">
        <f>INDEX('ИПЦ raw'!AE:AE, MATCH(Структура!$D125,'ИПЦ raw'!$A:$A,0))</f>
        <v>99.78</v>
      </c>
      <c r="U125">
        <f>INDEX('ИПЦ raw'!AF:AF, MATCH(Структура!$D125,'ИПЦ raw'!$A:$A,0))</f>
        <v>99.49</v>
      </c>
      <c r="V125">
        <f>INDEX('ИПЦ raw'!AG:AG, MATCH(Структура!$D125,'ИПЦ raw'!$A:$A,0))</f>
        <v>99.91</v>
      </c>
      <c r="W125">
        <f>INDEX('ИПЦ raw'!AH:AH, MATCH(Структура!$D125,'ИПЦ raw'!$A:$A,0))</f>
        <v>100.82</v>
      </c>
      <c r="X125">
        <f>INDEX('ИПЦ raw'!AI:AI, MATCH(Структура!$D125,'ИПЦ raw'!$A:$A,0))</f>
        <v>99.93</v>
      </c>
      <c r="Y125">
        <f>INDEX('ИПЦ raw'!AJ:AJ, MATCH(Структура!$D125,'ИПЦ raw'!$A:$A,0))</f>
        <v>100.35</v>
      </c>
      <c r="Z125">
        <f>INDEX('ИПЦ raw'!AK:AK, MATCH(Структура!$D125,'ИПЦ raw'!$A:$A,0))</f>
        <v>100.23</v>
      </c>
      <c r="AA125">
        <f>INDEX('ИПЦ raw'!AL:AL, MATCH(Структура!$D125,'ИПЦ raw'!$A:$A,0))</f>
        <v>99.82</v>
      </c>
      <c r="AB125">
        <f>INDEX('ИПЦ raw'!AM:AM, MATCH(Структура!$D125,'ИПЦ raw'!$A:$A,0))</f>
        <v>99.8</v>
      </c>
      <c r="AC125">
        <f>INDEX('ИПЦ raw'!AN:AN, MATCH(Структура!$D125,'ИПЦ raw'!$A:$A,0))</f>
        <v>99.62</v>
      </c>
      <c r="AD125">
        <f>INDEX('ИПЦ raw'!AO:AO, MATCH(Структура!$D125,'ИПЦ raw'!$A:$A,0))</f>
        <v>100.37</v>
      </c>
      <c r="AE125">
        <f>INDEX('ИПЦ raw'!AP:AP, MATCH(Структура!$D125,'ИПЦ raw'!$A:$A,0))</f>
        <v>100.12</v>
      </c>
      <c r="AG125">
        <f>INDEX('2025'!$C:$C,MATCH(Структура!C125,'2025'!$B:$B,0))</f>
        <v>0.17299999999999999</v>
      </c>
      <c r="AH125">
        <f t="shared" si="31"/>
        <v>0.17362279999999999</v>
      </c>
      <c r="AI125">
        <f t="shared" si="32"/>
        <v>0.17457772539999999</v>
      </c>
      <c r="AJ125">
        <f t="shared" si="33"/>
        <v>0.17585214279542</v>
      </c>
      <c r="AK125">
        <f t="shared" si="34"/>
        <v>0.17625660272384949</v>
      </c>
      <c r="AL125">
        <f t="shared" si="35"/>
        <v>0.17586883819785701</v>
      </c>
      <c r="AM125">
        <f t="shared" si="36"/>
        <v>0.17497190712304792</v>
      </c>
      <c r="AN125">
        <f t="shared" si="37"/>
        <v>0.17481443240663716</v>
      </c>
      <c r="AO125">
        <f t="shared" si="38"/>
        <v>0.17624791075237159</v>
      </c>
      <c r="AP125">
        <f t="shared" si="39"/>
        <v>0.17612453721484495</v>
      </c>
      <c r="AQ125">
        <f t="shared" si="40"/>
        <v>0.1767409730950969</v>
      </c>
      <c r="AR125">
        <f t="shared" si="42"/>
        <v>0.17714747733321562</v>
      </c>
      <c r="AS125">
        <f t="shared" si="41"/>
        <v>0.16800000000000001</v>
      </c>
      <c r="AT125">
        <f t="shared" si="24"/>
        <v>0.16766400000000001</v>
      </c>
      <c r="AU125">
        <f t="shared" si="25"/>
        <v>0.1670268768</v>
      </c>
      <c r="AV125">
        <f t="shared" si="26"/>
        <v>0.16764487624416002</v>
      </c>
      <c r="AW125">
        <f t="shared" si="27"/>
        <v>0.16784605009565304</v>
      </c>
    </row>
    <row r="126" spans="1:49" ht="26.25" x14ac:dyDescent="0.45">
      <c r="A126" s="202" t="s">
        <v>125</v>
      </c>
      <c r="B126" s="225" t="str">
        <f t="shared" si="28"/>
        <v>Брюки женские из полушерстяных или смесовых тканей, шт.</v>
      </c>
      <c r="C126" s="225" t="str">
        <f t="shared" si="29"/>
        <v>Брюки женские из полушерстяных или смесовых тканей, шт.</v>
      </c>
      <c r="D126" s="226" t="str">
        <f t="shared" si="30"/>
        <v>Брюки женские из полушерстяных или смесовых тканей, шт.</v>
      </c>
      <c r="E126" s="225">
        <f>INDEX(БИПЦ_НДС!$D:$D,MATCH(Структура!A126,БИПЦ_НДС!$B:$B,0))</f>
        <v>20</v>
      </c>
      <c r="F126" s="225" t="s">
        <v>1871</v>
      </c>
      <c r="G126" s="225">
        <v>1</v>
      </c>
      <c r="H126" s="225">
        <v>1</v>
      </c>
      <c r="I126" s="225">
        <v>0</v>
      </c>
      <c r="J126" s="225">
        <f>INDEX('2026'!$C:$C,MATCH(Структура!B126,'2026'!$B:$B,0))</f>
        <v>0.12</v>
      </c>
      <c r="K126" s="225">
        <f>INDEX('2025'!$C:$C,MATCH(Структура!C126,'2025'!$B:$B,0))</f>
        <v>0.105</v>
      </c>
      <c r="L126" s="225">
        <v>1</v>
      </c>
      <c r="M126" s="225">
        <v>1</v>
      </c>
      <c r="N126" s="225">
        <f>INDEX(MoM!B:B,MATCH(Структура!A126,MoM!J:J,0))</f>
        <v>1</v>
      </c>
      <c r="P126">
        <f>INDEX('ИПЦ raw'!AA:AA, MATCH(Структура!$D126,'ИПЦ raw'!$A:$A,0))</f>
        <v>99.69</v>
      </c>
      <c r="Q126">
        <f>INDEX('ИПЦ raw'!AB:AB, MATCH(Структура!$D126,'ИПЦ raw'!$A:$A,0))</f>
        <v>100.38</v>
      </c>
      <c r="R126">
        <f>INDEX('ИПЦ raw'!AC:AC, MATCH(Структура!$D126,'ИПЦ raw'!$A:$A,0))</f>
        <v>100.22</v>
      </c>
      <c r="S126">
        <f>INDEX('ИПЦ raw'!AD:AD, MATCH(Структура!$D126,'ИПЦ raw'!$A:$A,0))</f>
        <v>100.31</v>
      </c>
      <c r="T126">
        <f>INDEX('ИПЦ raw'!AE:AE, MATCH(Структура!$D126,'ИПЦ raw'!$A:$A,0))</f>
        <v>99.87</v>
      </c>
      <c r="U126">
        <f>INDEX('ИПЦ raw'!AF:AF, MATCH(Структура!$D126,'ИПЦ raw'!$A:$A,0))</f>
        <v>99.83</v>
      </c>
      <c r="V126">
        <f>INDEX('ИПЦ raw'!AG:AG, MATCH(Структура!$D126,'ИПЦ raw'!$A:$A,0))</f>
        <v>99.87</v>
      </c>
      <c r="W126">
        <f>INDEX('ИПЦ raw'!AH:AH, MATCH(Структура!$D126,'ИПЦ raw'!$A:$A,0))</f>
        <v>100.84</v>
      </c>
      <c r="X126">
        <f>INDEX('ИПЦ raw'!AI:AI, MATCH(Структура!$D126,'ИПЦ raw'!$A:$A,0))</f>
        <v>100.38</v>
      </c>
      <c r="Y126">
        <f>INDEX('ИПЦ raw'!AJ:AJ, MATCH(Структура!$D126,'ИПЦ raw'!$A:$A,0))</f>
        <v>100.34</v>
      </c>
      <c r="Z126">
        <f>INDEX('ИПЦ raw'!AK:AK, MATCH(Структура!$D126,'ИПЦ raw'!$A:$A,0))</f>
        <v>100.38</v>
      </c>
      <c r="AA126">
        <f>INDEX('ИПЦ raw'!AL:AL, MATCH(Структура!$D126,'ИПЦ raw'!$A:$A,0))</f>
        <v>99.97</v>
      </c>
      <c r="AB126">
        <f>INDEX('ИПЦ raw'!AM:AM, MATCH(Структура!$D126,'ИПЦ raw'!$A:$A,0))</f>
        <v>99.98</v>
      </c>
      <c r="AC126">
        <f>INDEX('ИПЦ raw'!AN:AN, MATCH(Структура!$D126,'ИПЦ raw'!$A:$A,0))</f>
        <v>99.45</v>
      </c>
      <c r="AD126">
        <f>INDEX('ИПЦ raw'!AO:AO, MATCH(Структура!$D126,'ИПЦ raw'!$A:$A,0))</f>
        <v>99.49</v>
      </c>
      <c r="AE126">
        <f>INDEX('ИПЦ raw'!AP:AP, MATCH(Структура!$D126,'ИПЦ raw'!$A:$A,0))</f>
        <v>100</v>
      </c>
      <c r="AG126">
        <f>INDEX('2025'!$C:$C,MATCH(Структура!C126,'2025'!$B:$B,0))</f>
        <v>0.105</v>
      </c>
      <c r="AH126">
        <f t="shared" si="31"/>
        <v>0.10467449999999999</v>
      </c>
      <c r="AI126">
        <f t="shared" si="32"/>
        <v>0.10507226309999998</v>
      </c>
      <c r="AJ126">
        <f t="shared" si="33"/>
        <v>0.10530342207881997</v>
      </c>
      <c r="AK126">
        <f t="shared" si="34"/>
        <v>0.10562986268726432</v>
      </c>
      <c r="AL126">
        <f t="shared" si="35"/>
        <v>0.10549254386577088</v>
      </c>
      <c r="AM126">
        <f t="shared" si="36"/>
        <v>0.10531320654119908</v>
      </c>
      <c r="AN126">
        <f t="shared" si="37"/>
        <v>0.10517629937269551</v>
      </c>
      <c r="AO126">
        <f t="shared" si="38"/>
        <v>0.10605978028742616</v>
      </c>
      <c r="AP126">
        <f t="shared" si="39"/>
        <v>0.10646280745251838</v>
      </c>
      <c r="AQ126">
        <f t="shared" si="40"/>
        <v>0.10682478099785694</v>
      </c>
      <c r="AR126">
        <f t="shared" si="42"/>
        <v>0.10723071516564879</v>
      </c>
      <c r="AS126">
        <f t="shared" si="41"/>
        <v>0.12</v>
      </c>
      <c r="AT126">
        <f t="shared" si="24"/>
        <v>0.119976</v>
      </c>
      <c r="AU126">
        <f t="shared" si="25"/>
        <v>0.11931613200000001</v>
      </c>
      <c r="AV126">
        <f t="shared" si="26"/>
        <v>0.11870761972680001</v>
      </c>
      <c r="AW126">
        <f t="shared" si="27"/>
        <v>0.11870761972680001</v>
      </c>
    </row>
    <row r="127" spans="1:49" ht="26.25" x14ac:dyDescent="0.45">
      <c r="A127" s="202" t="s">
        <v>126</v>
      </c>
      <c r="B127" s="225" t="str">
        <f t="shared" si="28"/>
        <v>Брюки женские из джинсовой ткани (джинсы), шт.</v>
      </c>
      <c r="C127" s="225" t="s">
        <v>126</v>
      </c>
      <c r="D127" s="226" t="str">
        <f t="shared" si="30"/>
        <v>Брюки женские из джинсовой ткани (джинсы), шт.</v>
      </c>
      <c r="E127" s="225">
        <f>INDEX(БИПЦ_НДС!$D:$D,MATCH(Структура!A127,БИПЦ_НДС!$B:$B,0))</f>
        <v>20</v>
      </c>
      <c r="F127" s="225" t="s">
        <v>1871</v>
      </c>
      <c r="G127" s="225">
        <v>1</v>
      </c>
      <c r="H127" s="225">
        <v>1</v>
      </c>
      <c r="I127" s="225">
        <v>0</v>
      </c>
      <c r="J127" s="225">
        <f>INDEX('2026'!$C:$C,MATCH(Структура!B127,'2026'!$B:$B,0))</f>
        <v>0.155</v>
      </c>
      <c r="K127" s="225">
        <f>INDEX('2025'!$C:$C,MATCH(Структура!C127,'2025'!$B:$B,0))</f>
        <v>0.14399999999999999</v>
      </c>
      <c r="L127" s="225">
        <v>1</v>
      </c>
      <c r="M127" s="225">
        <v>1</v>
      </c>
      <c r="N127" s="225">
        <f>INDEX(MoM!B:B,MATCH(Структура!A127,MoM!J:J,0))</f>
        <v>1</v>
      </c>
      <c r="P127">
        <f>INDEX('ИПЦ raw'!AA:AA, MATCH(Структура!$D127,'ИПЦ raw'!$A:$A,0))</f>
        <v>100.21</v>
      </c>
      <c r="Q127">
        <f>INDEX('ИПЦ raw'!AB:AB, MATCH(Структура!$D127,'ИПЦ raw'!$A:$A,0))</f>
        <v>100.14</v>
      </c>
      <c r="R127">
        <f>INDEX('ИПЦ raw'!AC:AC, MATCH(Структура!$D127,'ИПЦ raw'!$A:$A,0))</f>
        <v>100.76</v>
      </c>
      <c r="S127">
        <f>INDEX('ИПЦ raw'!AD:AD, MATCH(Структура!$D127,'ИПЦ raw'!$A:$A,0))</f>
        <v>99.93</v>
      </c>
      <c r="T127">
        <f>INDEX('ИПЦ raw'!AE:AE, MATCH(Структура!$D127,'ИПЦ raw'!$A:$A,0))</f>
        <v>100.01</v>
      </c>
      <c r="U127">
        <f>INDEX('ИПЦ raw'!AF:AF, MATCH(Структура!$D127,'ИПЦ raw'!$A:$A,0))</f>
        <v>99.7</v>
      </c>
      <c r="V127">
        <f>INDEX('ИПЦ raw'!AG:AG, MATCH(Структура!$D127,'ИПЦ raw'!$A:$A,0))</f>
        <v>99.95</v>
      </c>
      <c r="W127">
        <f>INDEX('ИПЦ raw'!AH:AH, MATCH(Структура!$D127,'ИПЦ raw'!$A:$A,0))</f>
        <v>100.52</v>
      </c>
      <c r="X127">
        <f>INDEX('ИПЦ raw'!AI:AI, MATCH(Структура!$D127,'ИПЦ raw'!$A:$A,0))</f>
        <v>100.11</v>
      </c>
      <c r="Y127">
        <f>INDEX('ИПЦ raw'!AJ:AJ, MATCH(Структура!$D127,'ИПЦ raw'!$A:$A,0))</f>
        <v>100.36</v>
      </c>
      <c r="Z127">
        <f>INDEX('ИПЦ raw'!AK:AK, MATCH(Структура!$D127,'ИПЦ raw'!$A:$A,0))</f>
        <v>99.88</v>
      </c>
      <c r="AA127">
        <f>INDEX('ИПЦ raw'!AL:AL, MATCH(Структура!$D127,'ИПЦ raw'!$A:$A,0))</f>
        <v>99.92</v>
      </c>
      <c r="AB127">
        <f>INDEX('ИПЦ raw'!AM:AM, MATCH(Структура!$D127,'ИПЦ raw'!$A:$A,0))</f>
        <v>99.94</v>
      </c>
      <c r="AC127">
        <f>INDEX('ИПЦ raw'!AN:AN, MATCH(Структура!$D127,'ИПЦ raw'!$A:$A,0))</f>
        <v>100</v>
      </c>
      <c r="AD127">
        <f>INDEX('ИПЦ raw'!AO:AO, MATCH(Структура!$D127,'ИПЦ raw'!$A:$A,0))</f>
        <v>100.23</v>
      </c>
      <c r="AE127">
        <f>INDEX('ИПЦ raw'!AP:AP, MATCH(Структура!$D127,'ИПЦ raw'!$A:$A,0))</f>
        <v>100.25</v>
      </c>
      <c r="AG127">
        <f>INDEX('2025'!$C:$C,MATCH(Структура!C127,'2025'!$B:$B,0))</f>
        <v>0.14399999999999999</v>
      </c>
      <c r="AH127">
        <f t="shared" si="31"/>
        <v>0.14430239999999997</v>
      </c>
      <c r="AI127">
        <f t="shared" si="32"/>
        <v>0.14450442335999997</v>
      </c>
      <c r="AJ127">
        <f t="shared" si="33"/>
        <v>0.14560265697753599</v>
      </c>
      <c r="AK127">
        <f t="shared" si="34"/>
        <v>0.14550073511765174</v>
      </c>
      <c r="AL127">
        <f t="shared" si="35"/>
        <v>0.14551528519116352</v>
      </c>
      <c r="AM127">
        <f t="shared" si="36"/>
        <v>0.14507873933559004</v>
      </c>
      <c r="AN127">
        <f t="shared" si="37"/>
        <v>0.14500619996592223</v>
      </c>
      <c r="AO127">
        <f t="shared" si="38"/>
        <v>0.14576023220574502</v>
      </c>
      <c r="AP127">
        <f t="shared" si="39"/>
        <v>0.14592056846117132</v>
      </c>
      <c r="AQ127">
        <f t="shared" si="40"/>
        <v>0.14644588250763155</v>
      </c>
      <c r="AR127">
        <f t="shared" si="42"/>
        <v>0.14627014744862238</v>
      </c>
      <c r="AS127">
        <f t="shared" si="41"/>
        <v>0.155</v>
      </c>
      <c r="AT127">
        <f t="shared" si="24"/>
        <v>0.15490700000000002</v>
      </c>
      <c r="AU127">
        <f t="shared" si="25"/>
        <v>0.15490700000000002</v>
      </c>
      <c r="AV127">
        <f t="shared" si="26"/>
        <v>0.15526328610000001</v>
      </c>
      <c r="AW127">
        <f t="shared" si="27"/>
        <v>0.15565144431525002</v>
      </c>
    </row>
    <row r="128" spans="1:49" x14ac:dyDescent="0.45">
      <c r="A128" s="202" t="s">
        <v>473</v>
      </c>
      <c r="B128" s="225" t="str">
        <f t="shared" si="28"/>
        <v>Юбка женская, шт.</v>
      </c>
      <c r="C128" s="225" t="s">
        <v>127</v>
      </c>
      <c r="D128" s="226" t="str">
        <f>A128</f>
        <v>Юбка женская, шт.</v>
      </c>
      <c r="E128" s="225">
        <f>INDEX(БИПЦ_НДС!$D:$D,MATCH(Структура!A128,БИПЦ_НДС!$B:$B,0))</f>
        <v>20</v>
      </c>
      <c r="F128" s="225" t="s">
        <v>1871</v>
      </c>
      <c r="G128" s="225">
        <v>1</v>
      </c>
      <c r="H128" s="225">
        <v>1</v>
      </c>
      <c r="I128" s="225">
        <v>0</v>
      </c>
      <c r="J128" s="225">
        <f>INDEX('2026'!$C:$C,MATCH(Структура!B128,'2026'!$B:$B,0))</f>
        <v>9.9000000000000005E-2</v>
      </c>
      <c r="K128" s="225">
        <f>INDEX('2025'!$C:$C,MATCH(Структура!C128,'2025'!$B:$B,0))</f>
        <v>0.11899999999999999</v>
      </c>
      <c r="L128" s="225">
        <v>1</v>
      </c>
      <c r="M128" s="225">
        <v>1</v>
      </c>
      <c r="N128" s="225">
        <f>INDEX(MoM!B:B,MATCH(Структура!A128,MoM!J:J,0))</f>
        <v>1</v>
      </c>
      <c r="P128">
        <f>INDEX('ИПЦ raw'!AA:AA, MATCH(Структура!$D128,'ИПЦ raw'!$A:$A,0))</f>
        <v>99.84</v>
      </c>
      <c r="Q128">
        <f>INDEX('ИПЦ raw'!AB:AB, MATCH(Структура!$D128,'ИПЦ raw'!$A:$A,0))</f>
        <v>99.98</v>
      </c>
      <c r="R128">
        <f>INDEX('ИПЦ raw'!AC:AC, MATCH(Структура!$D128,'ИПЦ raw'!$A:$A,0))</f>
        <v>99.83</v>
      </c>
      <c r="S128">
        <f>INDEX('ИПЦ raw'!AD:AD, MATCH(Структура!$D128,'ИПЦ raw'!$A:$A,0))</f>
        <v>100.37</v>
      </c>
      <c r="T128">
        <f>INDEX('ИПЦ raw'!AE:AE, MATCH(Структура!$D128,'ИПЦ raw'!$A:$A,0))</f>
        <v>99.91</v>
      </c>
      <c r="U128">
        <f>INDEX('ИПЦ raw'!AF:AF, MATCH(Структура!$D128,'ИПЦ raw'!$A:$A,0))</f>
        <v>99.84</v>
      </c>
      <c r="V128">
        <f>INDEX('ИПЦ raw'!AG:AG, MATCH(Структура!$D128,'ИПЦ raw'!$A:$A,0))</f>
        <v>99.82</v>
      </c>
      <c r="W128">
        <f>INDEX('ИПЦ raw'!AH:AH, MATCH(Структура!$D128,'ИПЦ raw'!$A:$A,0))</f>
        <v>100.66</v>
      </c>
      <c r="X128">
        <f>INDEX('ИПЦ raw'!AI:AI, MATCH(Структура!$D128,'ИПЦ raw'!$A:$A,0))</f>
        <v>100.5</v>
      </c>
      <c r="Y128">
        <f>INDEX('ИПЦ raw'!AJ:AJ, MATCH(Структура!$D128,'ИПЦ raw'!$A:$A,0))</f>
        <v>100.3</v>
      </c>
      <c r="Z128">
        <f>INDEX('ИПЦ raw'!AK:AK, MATCH(Структура!$D128,'ИПЦ raw'!$A:$A,0))</f>
        <v>100.22</v>
      </c>
      <c r="AA128">
        <f>INDEX('ИПЦ raw'!AL:AL, MATCH(Структура!$D128,'ИПЦ raw'!$A:$A,0))</f>
        <v>100.17</v>
      </c>
      <c r="AB128">
        <f>INDEX('ИПЦ raw'!AM:AM, MATCH(Структура!$D128,'ИПЦ raw'!$A:$A,0))</f>
        <v>99.67</v>
      </c>
      <c r="AC128">
        <f>INDEX('ИПЦ raw'!AN:AN, MATCH(Структура!$D128,'ИПЦ raw'!$A:$A,0))</f>
        <v>99.51</v>
      </c>
      <c r="AD128">
        <f>INDEX('ИПЦ raw'!AO:AO, MATCH(Структура!$D128,'ИПЦ raw'!$A:$A,0))</f>
        <v>99.98</v>
      </c>
      <c r="AE128">
        <f>INDEX('ИПЦ raw'!AP:AP, MATCH(Структура!$D128,'ИПЦ raw'!$A:$A,0))</f>
        <v>100.55</v>
      </c>
      <c r="AG128">
        <f>INDEX('2025'!$C:$C,MATCH(Структура!C128,'2025'!$B:$B,0))</f>
        <v>0.11899999999999999</v>
      </c>
      <c r="AH128">
        <f t="shared" si="31"/>
        <v>0.1188096</v>
      </c>
      <c r="AI128">
        <f t="shared" si="32"/>
        <v>0.11878583808</v>
      </c>
      <c r="AJ128">
        <f t="shared" si="33"/>
        <v>0.118583902155264</v>
      </c>
      <c r="AK128">
        <f t="shared" si="34"/>
        <v>0.11902266259323849</v>
      </c>
      <c r="AL128">
        <f t="shared" si="35"/>
        <v>0.11891554219690458</v>
      </c>
      <c r="AM128">
        <f t="shared" si="36"/>
        <v>0.11872527732938953</v>
      </c>
      <c r="AN128">
        <f t="shared" si="37"/>
        <v>0.11851157183019662</v>
      </c>
      <c r="AO128">
        <f t="shared" si="38"/>
        <v>0.11929374820427592</v>
      </c>
      <c r="AP128">
        <f t="shared" si="39"/>
        <v>0.11989021694529731</v>
      </c>
      <c r="AQ128">
        <f t="shared" si="40"/>
        <v>0.1202498875961332</v>
      </c>
      <c r="AR128">
        <f t="shared" si="42"/>
        <v>0.12051443734884469</v>
      </c>
      <c r="AS128">
        <f t="shared" si="41"/>
        <v>9.9000000000000005E-2</v>
      </c>
      <c r="AT128">
        <f t="shared" si="24"/>
        <v>9.8673300000000005E-2</v>
      </c>
      <c r="AU128">
        <f t="shared" si="25"/>
        <v>9.8189800830000007E-2</v>
      </c>
      <c r="AV128">
        <f t="shared" si="26"/>
        <v>9.8170162869834016E-2</v>
      </c>
      <c r="AW128">
        <f t="shared" si="27"/>
        <v>9.8710098765618107E-2</v>
      </c>
    </row>
    <row r="129" spans="1:49" x14ac:dyDescent="0.45">
      <c r="A129" s="202" t="s">
        <v>128</v>
      </c>
      <c r="B129" s="225" t="str">
        <f t="shared" si="28"/>
        <v>Блузка женская, шт.</v>
      </c>
      <c r="C129" s="225" t="str">
        <f t="shared" si="29"/>
        <v>Блузка женская, шт.</v>
      </c>
      <c r="D129" s="226" t="str">
        <f t="shared" si="30"/>
        <v>Блузка женская, шт.</v>
      </c>
      <c r="E129" s="225">
        <f>INDEX(БИПЦ_НДС!$D:$D,MATCH(Структура!A129,БИПЦ_НДС!$B:$B,0))</f>
        <v>20</v>
      </c>
      <c r="F129" s="225" t="s">
        <v>1871</v>
      </c>
      <c r="G129" s="225">
        <v>1</v>
      </c>
      <c r="H129" s="225">
        <v>1</v>
      </c>
      <c r="I129" s="225">
        <v>0</v>
      </c>
      <c r="J129" s="225">
        <f>INDEX('2026'!$C:$C,MATCH(Структура!B129,'2026'!$B:$B,0))</f>
        <v>0.28199999999999997</v>
      </c>
      <c r="K129" s="225">
        <f>INDEX('2025'!$C:$C,MATCH(Структура!C129,'2025'!$B:$B,0))</f>
        <v>0.26800000000000002</v>
      </c>
      <c r="L129" s="225">
        <v>1</v>
      </c>
      <c r="M129" s="225">
        <v>1</v>
      </c>
      <c r="N129" s="225">
        <f>INDEX(MoM!B:B,MATCH(Структура!A129,MoM!J:J,0))</f>
        <v>1</v>
      </c>
      <c r="P129">
        <f>INDEX('ИПЦ raw'!AA:AA, MATCH(Структура!$D129,'ИПЦ raw'!$A:$A,0))</f>
        <v>100.35</v>
      </c>
      <c r="Q129">
        <f>INDEX('ИПЦ raw'!AB:AB, MATCH(Структура!$D129,'ИПЦ raw'!$A:$A,0))</f>
        <v>100.03</v>
      </c>
      <c r="R129">
        <f>INDEX('ИПЦ raw'!AC:AC, MATCH(Структура!$D129,'ИПЦ raw'!$A:$A,0))</f>
        <v>100.2</v>
      </c>
      <c r="S129">
        <f>INDEX('ИПЦ raw'!AD:AD, MATCH(Структура!$D129,'ИПЦ raw'!$A:$A,0))</f>
        <v>100.54</v>
      </c>
      <c r="T129">
        <f>INDEX('ИПЦ raw'!AE:AE, MATCH(Структура!$D129,'ИПЦ raw'!$A:$A,0))</f>
        <v>99.54</v>
      </c>
      <c r="U129">
        <f>INDEX('ИПЦ raw'!AF:AF, MATCH(Структура!$D129,'ИПЦ raw'!$A:$A,0))</f>
        <v>99.43</v>
      </c>
      <c r="V129">
        <f>INDEX('ИПЦ raw'!AG:AG, MATCH(Структура!$D129,'ИПЦ raw'!$A:$A,0))</f>
        <v>99.86</v>
      </c>
      <c r="W129">
        <f>INDEX('ИПЦ raw'!AH:AH, MATCH(Структура!$D129,'ИПЦ raw'!$A:$A,0))</f>
        <v>100.35</v>
      </c>
      <c r="X129">
        <f>INDEX('ИПЦ raw'!AI:AI, MATCH(Структура!$D129,'ИПЦ raw'!$A:$A,0))</f>
        <v>99.82</v>
      </c>
      <c r="Y129">
        <f>INDEX('ИПЦ raw'!AJ:AJ, MATCH(Структура!$D129,'ИПЦ raw'!$A:$A,0))</f>
        <v>100.05</v>
      </c>
      <c r="Z129">
        <f>INDEX('ИПЦ raw'!AK:AK, MATCH(Структура!$D129,'ИПЦ raw'!$A:$A,0))</f>
        <v>100.46</v>
      </c>
      <c r="AA129">
        <f>INDEX('ИПЦ raw'!AL:AL, MATCH(Структура!$D129,'ИПЦ raw'!$A:$A,0))</f>
        <v>100.13</v>
      </c>
      <c r="AB129">
        <f>INDEX('ИПЦ raw'!AM:AM, MATCH(Структура!$D129,'ИПЦ raw'!$A:$A,0))</f>
        <v>99.8</v>
      </c>
      <c r="AC129">
        <f>INDEX('ИПЦ raw'!AN:AN, MATCH(Структура!$D129,'ИПЦ raw'!$A:$A,0))</f>
        <v>99.57</v>
      </c>
      <c r="AD129">
        <f>INDEX('ИПЦ raw'!AO:AO, MATCH(Структура!$D129,'ИПЦ raw'!$A:$A,0))</f>
        <v>100.14</v>
      </c>
      <c r="AE129">
        <f>INDEX('ИПЦ raw'!AP:AP, MATCH(Структура!$D129,'ИПЦ raw'!$A:$A,0))</f>
        <v>100.15</v>
      </c>
      <c r="AG129">
        <f>INDEX('2025'!$C:$C,MATCH(Структура!C129,'2025'!$B:$B,0))</f>
        <v>0.26800000000000002</v>
      </c>
      <c r="AH129">
        <f t="shared" si="31"/>
        <v>0.26893800000000001</v>
      </c>
      <c r="AI129">
        <f t="shared" si="32"/>
        <v>0.26901868140000001</v>
      </c>
      <c r="AJ129">
        <f t="shared" si="33"/>
        <v>0.26955671876280002</v>
      </c>
      <c r="AK129">
        <f t="shared" si="34"/>
        <v>0.27101232504411915</v>
      </c>
      <c r="AL129">
        <f t="shared" si="35"/>
        <v>0.26976566834891619</v>
      </c>
      <c r="AM129">
        <f t="shared" si="36"/>
        <v>0.26822800403932739</v>
      </c>
      <c r="AN129">
        <f t="shared" si="37"/>
        <v>0.26785248483367236</v>
      </c>
      <c r="AO129">
        <f t="shared" si="38"/>
        <v>0.26878996853059017</v>
      </c>
      <c r="AP129">
        <f t="shared" si="39"/>
        <v>0.26830614658723506</v>
      </c>
      <c r="AQ129">
        <f t="shared" si="40"/>
        <v>0.26844029966052868</v>
      </c>
      <c r="AR129">
        <f t="shared" si="42"/>
        <v>0.26967512503896712</v>
      </c>
      <c r="AS129">
        <f t="shared" si="41"/>
        <v>0.28199999999999997</v>
      </c>
      <c r="AT129">
        <f t="shared" si="24"/>
        <v>0.28143599999999996</v>
      </c>
      <c r="AU129">
        <f t="shared" si="25"/>
        <v>0.28022582519999994</v>
      </c>
      <c r="AV129">
        <f t="shared" si="26"/>
        <v>0.28061814135527996</v>
      </c>
      <c r="AW129">
        <f t="shared" si="27"/>
        <v>0.28103906856731287</v>
      </c>
    </row>
    <row r="130" spans="1:49" x14ac:dyDescent="0.45">
      <c r="A130" s="202" t="s">
        <v>129</v>
      </c>
      <c r="B130" s="225" t="str">
        <f t="shared" si="28"/>
        <v>Халат женский, шт.</v>
      </c>
      <c r="C130" s="225" t="str">
        <f t="shared" si="29"/>
        <v>Халат женский, шт.</v>
      </c>
      <c r="D130" s="226" t="str">
        <f t="shared" si="30"/>
        <v>Халат женский, шт.</v>
      </c>
      <c r="E130" s="225">
        <f>INDEX(БИПЦ_НДС!$D:$D,MATCH(Структура!A130,БИПЦ_НДС!$B:$B,0))</f>
        <v>20</v>
      </c>
      <c r="F130" s="225" t="s">
        <v>1871</v>
      </c>
      <c r="G130" s="225">
        <v>1</v>
      </c>
      <c r="H130" s="225">
        <v>1</v>
      </c>
      <c r="I130" s="225">
        <v>0</v>
      </c>
      <c r="J130" s="225">
        <f>INDEX('2026'!$C:$C,MATCH(Структура!B130,'2026'!$B:$B,0))</f>
        <v>7.3999999999999996E-2</v>
      </c>
      <c r="K130" s="225">
        <f>INDEX('2025'!$C:$C,MATCH(Структура!C130,'2025'!$B:$B,0))</f>
        <v>7.2999999999999995E-2</v>
      </c>
      <c r="L130" s="225">
        <v>1</v>
      </c>
      <c r="M130" s="225">
        <v>1</v>
      </c>
      <c r="N130" s="225">
        <f>INDEX(MoM!B:B,MATCH(Структура!A130,MoM!J:J,0))</f>
        <v>1</v>
      </c>
      <c r="P130">
        <f>INDEX('ИПЦ raw'!AA:AA, MATCH(Структура!$D130,'ИПЦ raw'!$A:$A,0))</f>
        <v>100.29</v>
      </c>
      <c r="Q130">
        <f>INDEX('ИПЦ raw'!AB:AB, MATCH(Структура!$D130,'ИПЦ raw'!$A:$A,0))</f>
        <v>100.67</v>
      </c>
      <c r="R130">
        <f>INDEX('ИПЦ raw'!AC:AC, MATCH(Структура!$D130,'ИПЦ raw'!$A:$A,0))</f>
        <v>100.45</v>
      </c>
      <c r="S130">
        <f>INDEX('ИПЦ raw'!AD:AD, MATCH(Структура!$D130,'ИПЦ raw'!$A:$A,0))</f>
        <v>100.43</v>
      </c>
      <c r="T130">
        <f>INDEX('ИПЦ raw'!AE:AE, MATCH(Структура!$D130,'ИПЦ raw'!$A:$A,0))</f>
        <v>100.08</v>
      </c>
      <c r="U130">
        <f>INDEX('ИПЦ raw'!AF:AF, MATCH(Структура!$D130,'ИПЦ raw'!$A:$A,0))</f>
        <v>100.44</v>
      </c>
      <c r="V130">
        <f>INDEX('ИПЦ raw'!AG:AG, MATCH(Структура!$D130,'ИПЦ raw'!$A:$A,0))</f>
        <v>100.45</v>
      </c>
      <c r="W130">
        <f>INDEX('ИПЦ raw'!AH:AH, MATCH(Структура!$D130,'ИПЦ raw'!$A:$A,0))</f>
        <v>100.91</v>
      </c>
      <c r="X130">
        <f>INDEX('ИПЦ raw'!AI:AI, MATCH(Структура!$D130,'ИПЦ raw'!$A:$A,0))</f>
        <v>99.96</v>
      </c>
      <c r="Y130">
        <f>INDEX('ИПЦ raw'!AJ:AJ, MATCH(Структура!$D130,'ИПЦ raw'!$A:$A,0))</f>
        <v>100.63</v>
      </c>
      <c r="Z130">
        <f>INDEX('ИПЦ raw'!AK:AK, MATCH(Структура!$D130,'ИПЦ raw'!$A:$A,0))</f>
        <v>100.6</v>
      </c>
      <c r="AA130">
        <f>INDEX('ИПЦ raw'!AL:AL, MATCH(Структура!$D130,'ИПЦ raw'!$A:$A,0))</f>
        <v>100.93</v>
      </c>
      <c r="AB130">
        <f>INDEX('ИПЦ raw'!AM:AM, MATCH(Структура!$D130,'ИПЦ raw'!$A:$A,0))</f>
        <v>100.43</v>
      </c>
      <c r="AC130">
        <f>INDEX('ИПЦ raw'!AN:AN, MATCH(Структура!$D130,'ИПЦ raw'!$A:$A,0))</f>
        <v>99.49</v>
      </c>
      <c r="AD130">
        <f>INDEX('ИПЦ raw'!AO:AO, MATCH(Структура!$D130,'ИПЦ raw'!$A:$A,0))</f>
        <v>100.69</v>
      </c>
      <c r="AE130">
        <f>INDEX('ИПЦ raw'!AP:AP, MATCH(Структура!$D130,'ИПЦ raw'!$A:$A,0))</f>
        <v>100.88</v>
      </c>
      <c r="AG130">
        <f>INDEX('2025'!$C:$C,MATCH(Структура!C130,'2025'!$B:$B,0))</f>
        <v>7.2999999999999995E-2</v>
      </c>
      <c r="AH130">
        <f t="shared" si="31"/>
        <v>7.3211700000000005E-2</v>
      </c>
      <c r="AI130">
        <f t="shared" si="32"/>
        <v>7.3702218390000004E-2</v>
      </c>
      <c r="AJ130">
        <f t="shared" si="33"/>
        <v>7.4033878372755005E-2</v>
      </c>
      <c r="AK130">
        <f t="shared" si="34"/>
        <v>7.4352224049757859E-2</v>
      </c>
      <c r="AL130">
        <f t="shared" si="35"/>
        <v>7.4411705828997657E-2</v>
      </c>
      <c r="AM130">
        <f t="shared" si="36"/>
        <v>7.473911733464525E-2</v>
      </c>
      <c r="AN130">
        <f t="shared" si="37"/>
        <v>7.5075443362651151E-2</v>
      </c>
      <c r="AO130">
        <f t="shared" si="38"/>
        <v>7.5758629897251281E-2</v>
      </c>
      <c r="AP130">
        <f t="shared" si="39"/>
        <v>7.5728326445292385E-2</v>
      </c>
      <c r="AQ130">
        <f t="shared" si="40"/>
        <v>7.6205414901897722E-2</v>
      </c>
      <c r="AR130">
        <f t="shared" si="42"/>
        <v>7.6662647391309097E-2</v>
      </c>
      <c r="AS130">
        <f t="shared" si="41"/>
        <v>7.3999999999999996E-2</v>
      </c>
      <c r="AT130">
        <f t="shared" ref="AT130:AT193" si="43">AS130*AB130/100</f>
        <v>7.4318200000000001E-2</v>
      </c>
      <c r="AU130">
        <f t="shared" ref="AU130:AU193" si="44">AT130*AC130/100</f>
        <v>7.3939177179999996E-2</v>
      </c>
      <c r="AV130">
        <f t="shared" ref="AV130:AV193" si="45">AU130*AD130/100</f>
        <v>7.4449357502541988E-2</v>
      </c>
      <c r="AW130">
        <f t="shared" ref="AW130:AW193" si="46">AV130*AE130/100</f>
        <v>7.5104511848564356E-2</v>
      </c>
    </row>
    <row r="131" spans="1:49" x14ac:dyDescent="0.45">
      <c r="A131" s="202" t="s">
        <v>130</v>
      </c>
      <c r="B131" s="225" t="str">
        <f t="shared" ref="B131:B194" si="47">A131</f>
        <v>Сорочка ночная женская, шт.</v>
      </c>
      <c r="C131" s="225" t="str">
        <f t="shared" ref="C131:C194" si="48">A131</f>
        <v>Сорочка ночная женская, шт.</v>
      </c>
      <c r="D131" s="226" t="str">
        <f t="shared" ref="D131:D194" si="49">C131</f>
        <v>Сорочка ночная женская, шт.</v>
      </c>
      <c r="E131" s="225">
        <f>INDEX(БИПЦ_НДС!$D:$D,MATCH(Структура!A131,БИПЦ_НДС!$B:$B,0))</f>
        <v>20</v>
      </c>
      <c r="F131" s="225" t="s">
        <v>1871</v>
      </c>
      <c r="G131" s="225">
        <v>1</v>
      </c>
      <c r="H131" s="225">
        <v>1</v>
      </c>
      <c r="I131" s="225">
        <v>0</v>
      </c>
      <c r="J131" s="225">
        <f>INDEX('2026'!$C:$C,MATCH(Структура!B131,'2026'!$B:$B,0))</f>
        <v>8.5999999999999993E-2</v>
      </c>
      <c r="K131" s="225">
        <f>INDEX('2025'!$C:$C,MATCH(Структура!C131,'2025'!$B:$B,0))</f>
        <v>8.5999999999999993E-2</v>
      </c>
      <c r="L131" s="225">
        <v>1</v>
      </c>
      <c r="M131" s="225">
        <v>1</v>
      </c>
      <c r="N131" s="225">
        <f>INDEX(MoM!B:B,MATCH(Структура!A131,MoM!J:J,0))</f>
        <v>1</v>
      </c>
      <c r="P131">
        <f>INDEX('ИПЦ raw'!AA:AA, MATCH(Структура!$D131,'ИПЦ raw'!$A:$A,0))</f>
        <v>100.32</v>
      </c>
      <c r="Q131">
        <f>INDEX('ИПЦ raw'!AB:AB, MATCH(Структура!$D131,'ИПЦ raw'!$A:$A,0))</f>
        <v>100.28</v>
      </c>
      <c r="R131">
        <f>INDEX('ИПЦ raw'!AC:AC, MATCH(Структура!$D131,'ИПЦ raw'!$A:$A,0))</f>
        <v>100.22</v>
      </c>
      <c r="S131">
        <f>INDEX('ИПЦ raw'!AD:AD, MATCH(Структура!$D131,'ИПЦ raw'!$A:$A,0))</f>
        <v>100.41</v>
      </c>
      <c r="T131">
        <f>INDEX('ИПЦ raw'!AE:AE, MATCH(Структура!$D131,'ИПЦ raw'!$A:$A,0))</f>
        <v>99.78</v>
      </c>
      <c r="U131">
        <f>INDEX('ИПЦ raw'!AF:AF, MATCH(Структура!$D131,'ИПЦ raw'!$A:$A,0))</f>
        <v>100.25</v>
      </c>
      <c r="V131">
        <f>INDEX('ИПЦ raw'!AG:AG, MATCH(Структура!$D131,'ИПЦ raw'!$A:$A,0))</f>
        <v>100.48</v>
      </c>
      <c r="W131">
        <f>INDEX('ИПЦ raw'!AH:AH, MATCH(Структура!$D131,'ИПЦ raw'!$A:$A,0))</f>
        <v>100.95</v>
      </c>
      <c r="X131">
        <f>INDEX('ИПЦ raw'!AI:AI, MATCH(Структура!$D131,'ИПЦ raw'!$A:$A,0))</f>
        <v>99.78</v>
      </c>
      <c r="Y131">
        <f>INDEX('ИПЦ raw'!AJ:AJ, MATCH(Структура!$D131,'ИПЦ raw'!$A:$A,0))</f>
        <v>100.33</v>
      </c>
      <c r="Z131">
        <f>INDEX('ИПЦ raw'!AK:AK, MATCH(Структура!$D131,'ИПЦ raw'!$A:$A,0))</f>
        <v>100.81</v>
      </c>
      <c r="AA131">
        <f>INDEX('ИПЦ raw'!AL:AL, MATCH(Структура!$D131,'ИПЦ raw'!$A:$A,0))</f>
        <v>100.71</v>
      </c>
      <c r="AB131">
        <f>INDEX('ИПЦ raw'!AM:AM, MATCH(Структура!$D131,'ИПЦ raw'!$A:$A,0))</f>
        <v>100.27</v>
      </c>
      <c r="AC131">
        <f>INDEX('ИПЦ raw'!AN:AN, MATCH(Структура!$D131,'ИПЦ raw'!$A:$A,0))</f>
        <v>99.89</v>
      </c>
      <c r="AD131">
        <f>INDEX('ИПЦ raw'!AO:AO, MATCH(Структура!$D131,'ИПЦ raw'!$A:$A,0))</f>
        <v>100.58</v>
      </c>
      <c r="AE131">
        <f>INDEX('ИПЦ raw'!AP:AP, MATCH(Структура!$D131,'ИПЦ raw'!$A:$A,0))</f>
        <v>100.76</v>
      </c>
      <c r="AG131">
        <f>INDEX('2025'!$C:$C,MATCH(Структура!C131,'2025'!$B:$B,0))</f>
        <v>8.5999999999999993E-2</v>
      </c>
      <c r="AH131">
        <f t="shared" ref="AH131:AH194" si="50">AG131*P131/100</f>
        <v>8.6275199999999982E-2</v>
      </c>
      <c r="AI131">
        <f t="shared" ref="AI131:AI194" si="51">AH131*Q131/100</f>
        <v>8.6516770559999984E-2</v>
      </c>
      <c r="AJ131">
        <f t="shared" ref="AJ131:AJ194" si="52">AI131*R131/100</f>
        <v>8.6707107455231983E-2</v>
      </c>
      <c r="AK131">
        <f t="shared" ref="AK131:AK194" si="53">AJ131*S131/100</f>
        <v>8.7062606595798439E-2</v>
      </c>
      <c r="AL131">
        <f t="shared" ref="AL131:AL194" si="54">AK131*T131/100</f>
        <v>8.687106886128769E-2</v>
      </c>
      <c r="AM131">
        <f t="shared" ref="AM131:AM194" si="55">AL131*U131/100</f>
        <v>8.7088246533440911E-2</v>
      </c>
      <c r="AN131">
        <f t="shared" ref="AN131:AN194" si="56">AM131*V131/100</f>
        <v>8.7506270116801427E-2</v>
      </c>
      <c r="AO131">
        <f t="shared" ref="AO131:AO194" si="57">AN131*W131/100</f>
        <v>8.8337579682911047E-2</v>
      </c>
      <c r="AP131">
        <f t="shared" ref="AP131:AP194" si="58">AO131*X131/100</f>
        <v>8.8143237007608649E-2</v>
      </c>
      <c r="AQ131">
        <f t="shared" ref="AQ131:AQ194" si="59">AP131*Y131/100</f>
        <v>8.8434109689733753E-2</v>
      </c>
      <c r="AR131">
        <f t="shared" si="42"/>
        <v>8.9150425978220593E-2</v>
      </c>
      <c r="AS131">
        <f t="shared" ref="AS131:AS194" si="60">J131</f>
        <v>8.5999999999999993E-2</v>
      </c>
      <c r="AT131">
        <f t="shared" si="43"/>
        <v>8.6232199999999981E-2</v>
      </c>
      <c r="AU131">
        <f t="shared" si="44"/>
        <v>8.6137344579999983E-2</v>
      </c>
      <c r="AV131">
        <f t="shared" si="45"/>
        <v>8.6636941178563978E-2</v>
      </c>
      <c r="AW131">
        <f t="shared" si="46"/>
        <v>8.7295381931521074E-2</v>
      </c>
    </row>
    <row r="132" spans="1:49" ht="26.25" x14ac:dyDescent="0.45">
      <c r="A132" s="202" t="s">
        <v>131</v>
      </c>
      <c r="B132" s="225" t="str">
        <f t="shared" si="47"/>
        <v>Куртка для детей школьного возраста с верхом из плащевых тканей утепленная, шт.</v>
      </c>
      <c r="C132" s="225" t="str">
        <f t="shared" si="48"/>
        <v>Куртка для детей школьного возраста с верхом из плащевых тканей утепленная, шт.</v>
      </c>
      <c r="D132" s="226" t="str">
        <f t="shared" si="49"/>
        <v>Куртка для детей школьного возраста с верхом из плащевых тканей утепленная, шт.</v>
      </c>
      <c r="E132" s="225">
        <f>INDEX(БИПЦ_НДС!$D:$D,MATCH(Структура!A132,БИПЦ_НДС!$B:$B,0))</f>
        <v>10</v>
      </c>
      <c r="F132" s="225" t="s">
        <v>1871</v>
      </c>
      <c r="G132" s="225">
        <v>1</v>
      </c>
      <c r="H132" s="225">
        <v>1</v>
      </c>
      <c r="I132" s="225">
        <v>0</v>
      </c>
      <c r="J132" s="225">
        <f>INDEX('2026'!$C:$C,MATCH(Структура!B132,'2026'!$B:$B,0))</f>
        <v>8.4000000000000005E-2</v>
      </c>
      <c r="K132" s="225">
        <f>INDEX('2025'!$C:$C,MATCH(Структура!C132,'2025'!$B:$B,0))</f>
        <v>9.5000000000000001E-2</v>
      </c>
      <c r="L132" s="225">
        <v>1</v>
      </c>
      <c r="M132" s="225">
        <v>1</v>
      </c>
      <c r="N132" s="225">
        <f>INDEX(MoM!B:B,MATCH(Структура!A132,MoM!J:J,0))</f>
        <v>1</v>
      </c>
      <c r="P132">
        <f>INDEX('ИПЦ raw'!AA:AA, MATCH(Структура!$D132,'ИПЦ raw'!$A:$A,0))</f>
        <v>99.62</v>
      </c>
      <c r="Q132">
        <f>INDEX('ИПЦ raw'!AB:AB, MATCH(Структура!$D132,'ИПЦ raw'!$A:$A,0))</f>
        <v>99.14</v>
      </c>
      <c r="R132">
        <f>INDEX('ИПЦ raw'!AC:AC, MATCH(Структура!$D132,'ИПЦ raw'!$A:$A,0))</f>
        <v>99.45</v>
      </c>
      <c r="S132">
        <f>INDEX('ИПЦ raw'!AD:AD, MATCH(Структура!$D132,'ИПЦ raw'!$A:$A,0))</f>
        <v>99.04</v>
      </c>
      <c r="T132">
        <f>INDEX('ИПЦ raw'!AE:AE, MATCH(Структура!$D132,'ИПЦ raw'!$A:$A,0))</f>
        <v>99.5</v>
      </c>
      <c r="U132">
        <f>INDEX('ИПЦ raw'!AF:AF, MATCH(Структура!$D132,'ИПЦ raw'!$A:$A,0))</f>
        <v>99.7</v>
      </c>
      <c r="V132">
        <f>INDEX('ИПЦ raw'!AG:AG, MATCH(Структура!$D132,'ИПЦ raw'!$A:$A,0))</f>
        <v>100.18</v>
      </c>
      <c r="W132">
        <f>INDEX('ИПЦ raw'!AH:AH, MATCH(Структура!$D132,'ИПЦ raw'!$A:$A,0))</f>
        <v>100.61</v>
      </c>
      <c r="X132">
        <f>INDEX('ИПЦ raw'!AI:AI, MATCH(Структура!$D132,'ИПЦ raw'!$A:$A,0))</f>
        <v>100.79</v>
      </c>
      <c r="Y132">
        <f>INDEX('ИПЦ raw'!AJ:AJ, MATCH(Структура!$D132,'ИПЦ raw'!$A:$A,0))</f>
        <v>101.01</v>
      </c>
      <c r="Z132">
        <f>INDEX('ИПЦ raw'!AK:AK, MATCH(Структура!$D132,'ИПЦ raw'!$A:$A,0))</f>
        <v>100.17</v>
      </c>
      <c r="AA132">
        <f>INDEX('ИПЦ raw'!AL:AL, MATCH(Структура!$D132,'ИПЦ raw'!$A:$A,0))</f>
        <v>99.79</v>
      </c>
      <c r="AB132">
        <f>INDEX('ИПЦ raw'!AM:AM, MATCH(Структура!$D132,'ИПЦ raw'!$A:$A,0))</f>
        <v>99.28</v>
      </c>
      <c r="AC132">
        <f>INDEX('ИПЦ raw'!AN:AN, MATCH(Структура!$D132,'ИПЦ raw'!$A:$A,0))</f>
        <v>99.22</v>
      </c>
      <c r="AD132">
        <f>INDEX('ИПЦ raw'!AO:AO, MATCH(Структура!$D132,'ИПЦ raw'!$A:$A,0))</f>
        <v>99.69</v>
      </c>
      <c r="AE132">
        <f>INDEX('ИПЦ raw'!AP:AP, MATCH(Структура!$D132,'ИПЦ raw'!$A:$A,0))</f>
        <v>99.78</v>
      </c>
      <c r="AG132">
        <f>INDEX('2025'!$C:$C,MATCH(Структура!C132,'2025'!$B:$B,0))</f>
        <v>9.5000000000000001E-2</v>
      </c>
      <c r="AH132">
        <f t="shared" si="50"/>
        <v>9.4639000000000001E-2</v>
      </c>
      <c r="AI132">
        <f t="shared" si="51"/>
        <v>9.3825104600000001E-2</v>
      </c>
      <c r="AJ132">
        <f t="shared" si="52"/>
        <v>9.3309066524700002E-2</v>
      </c>
      <c r="AK132">
        <f t="shared" si="53"/>
        <v>9.2413299486062889E-2</v>
      </c>
      <c r="AL132">
        <f t="shared" si="54"/>
        <v>9.1951232988632586E-2</v>
      </c>
      <c r="AM132">
        <f t="shared" si="55"/>
        <v>9.1675379289666681E-2</v>
      </c>
      <c r="AN132">
        <f t="shared" si="56"/>
        <v>9.1840394972388092E-2</v>
      </c>
      <c r="AO132">
        <f t="shared" si="57"/>
        <v>9.2400621381719658E-2</v>
      </c>
      <c r="AP132">
        <f t="shared" si="58"/>
        <v>9.3130586290635253E-2</v>
      </c>
      <c r="AQ132">
        <f t="shared" si="59"/>
        <v>9.4071205212170661E-2</v>
      </c>
      <c r="AR132">
        <f t="shared" si="42"/>
        <v>9.4231126261031348E-2</v>
      </c>
      <c r="AS132">
        <f t="shared" si="60"/>
        <v>8.4000000000000005E-2</v>
      </c>
      <c r="AT132">
        <f t="shared" si="43"/>
        <v>8.3395200000000003E-2</v>
      </c>
      <c r="AU132">
        <f t="shared" si="44"/>
        <v>8.274471743999999E-2</v>
      </c>
      <c r="AV132">
        <f t="shared" si="45"/>
        <v>8.2488208815935979E-2</v>
      </c>
      <c r="AW132">
        <f t="shared" si="46"/>
        <v>8.230673475654092E-2</v>
      </c>
    </row>
    <row r="133" spans="1:49" ht="26.25" x14ac:dyDescent="0.45">
      <c r="A133" s="211" t="s">
        <v>474</v>
      </c>
      <c r="B133" s="225" t="str">
        <f t="shared" si="47"/>
        <v>Брюки для детей школьного возраста из полушерстяных или смесовых тканей, шт.</v>
      </c>
      <c r="C133" s="229" t="s">
        <v>132</v>
      </c>
      <c r="D133" s="226" t="str">
        <f>A133</f>
        <v>Брюки для детей школьного возраста из полушерстяных или смесовых тканей, шт.</v>
      </c>
      <c r="E133" s="225">
        <f>INDEX(БИПЦ_НДС!$D:$D,MATCH(Структура!A133,БИПЦ_НДС!$B:$B,0))</f>
        <v>10</v>
      </c>
      <c r="F133" s="225" t="s">
        <v>1871</v>
      </c>
      <c r="G133" s="225">
        <v>1</v>
      </c>
      <c r="H133" s="225">
        <v>1</v>
      </c>
      <c r="I133" s="225">
        <v>0</v>
      </c>
      <c r="J133" s="225">
        <f>INDEX('2026'!$C:$C,MATCH(Структура!B133,'2026'!$B:$B,0))</f>
        <v>0.06</v>
      </c>
      <c r="K133" s="225">
        <f>INDEX('2025'!$C:$C,MATCH(Структура!C133,'2025'!$B:$B,0))</f>
        <v>6.5000000000000002E-2</v>
      </c>
      <c r="L133" s="225">
        <v>1</v>
      </c>
      <c r="M133" s="225">
        <v>1</v>
      </c>
      <c r="N133" s="225">
        <f>INDEX(MoM!B:B,MATCH(Структура!A133,MoM!J:J,0))</f>
        <v>1</v>
      </c>
      <c r="P133">
        <f>INDEX('ИПЦ raw'!AA:AA, MATCH(Структура!$D133,'ИПЦ raw'!$A:$A,0))</f>
        <v>100.22</v>
      </c>
      <c r="Q133">
        <f>INDEX('ИПЦ raw'!AB:AB, MATCH(Структура!$D133,'ИПЦ raw'!$A:$A,0))</f>
        <v>99.76</v>
      </c>
      <c r="R133">
        <f>INDEX('ИПЦ raw'!AC:AC, MATCH(Структура!$D133,'ИПЦ raw'!$A:$A,0))</f>
        <v>100.21</v>
      </c>
      <c r="S133">
        <f>INDEX('ИПЦ raw'!AD:AD, MATCH(Структура!$D133,'ИПЦ raw'!$A:$A,0))</f>
        <v>100.28</v>
      </c>
      <c r="T133">
        <f>INDEX('ИПЦ raw'!AE:AE, MATCH(Структура!$D133,'ИПЦ raw'!$A:$A,0))</f>
        <v>100.08</v>
      </c>
      <c r="U133">
        <f>INDEX('ИПЦ raw'!AF:AF, MATCH(Структура!$D133,'ИПЦ raw'!$A:$A,0))</f>
        <v>101.13</v>
      </c>
      <c r="V133">
        <f>INDEX('ИПЦ raw'!AG:AG, MATCH(Структура!$D133,'ИПЦ raw'!$A:$A,0))</f>
        <v>100.99</v>
      </c>
      <c r="W133">
        <f>INDEX('ИПЦ raw'!AH:AH, MATCH(Структура!$D133,'ИПЦ raw'!$A:$A,0))</f>
        <v>101.25</v>
      </c>
      <c r="X133">
        <f>INDEX('ИПЦ raw'!AI:AI, MATCH(Структура!$D133,'ИПЦ raw'!$A:$A,0))</f>
        <v>99.18</v>
      </c>
      <c r="Y133">
        <f>INDEX('ИПЦ raw'!AJ:AJ, MATCH(Структура!$D133,'ИПЦ raw'!$A:$A,0))</f>
        <v>99.69</v>
      </c>
      <c r="Z133">
        <f>INDEX('ИПЦ raw'!AK:AK, MATCH(Структура!$D133,'ИПЦ raw'!$A:$A,0))</f>
        <v>100.12</v>
      </c>
      <c r="AA133">
        <f>INDEX('ИПЦ raw'!AL:AL, MATCH(Структура!$D133,'ИПЦ raw'!$A:$A,0))</f>
        <v>100.29</v>
      </c>
      <c r="AB133">
        <f>INDEX('ИПЦ raw'!AM:AM, MATCH(Структура!$D133,'ИПЦ raw'!$A:$A,0))</f>
        <v>99.87</v>
      </c>
      <c r="AC133">
        <f>INDEX('ИПЦ raw'!AN:AN, MATCH(Структура!$D133,'ИПЦ raw'!$A:$A,0))</f>
        <v>99.65</v>
      </c>
      <c r="AD133">
        <f>INDEX('ИПЦ raw'!AO:AO, MATCH(Структура!$D133,'ИПЦ raw'!$A:$A,0))</f>
        <v>99.79</v>
      </c>
      <c r="AE133">
        <f>INDEX('ИПЦ raw'!AP:AP, MATCH(Структура!$D133,'ИПЦ raw'!$A:$A,0))</f>
        <v>100.52</v>
      </c>
      <c r="AG133">
        <f>INDEX('2025'!$C:$C,MATCH(Структура!C133,'2025'!$B:$B,0))</f>
        <v>6.5000000000000002E-2</v>
      </c>
      <c r="AH133">
        <f t="shared" si="50"/>
        <v>6.5143000000000006E-2</v>
      </c>
      <c r="AI133">
        <f t="shared" si="51"/>
        <v>6.4986656800000014E-2</v>
      </c>
      <c r="AJ133">
        <f t="shared" si="52"/>
        <v>6.5123128779280004E-2</v>
      </c>
      <c r="AK133">
        <f t="shared" si="53"/>
        <v>6.5305473539861991E-2</v>
      </c>
      <c r="AL133">
        <f t="shared" si="54"/>
        <v>6.5357717918693881E-2</v>
      </c>
      <c r="AM133">
        <f t="shared" si="55"/>
        <v>6.6096260131175116E-2</v>
      </c>
      <c r="AN133">
        <f t="shared" si="56"/>
        <v>6.6750613106473747E-2</v>
      </c>
      <c r="AO133">
        <f t="shared" si="57"/>
        <v>6.7584995770304662E-2</v>
      </c>
      <c r="AP133">
        <f t="shared" si="58"/>
        <v>6.7030798804988162E-2</v>
      </c>
      <c r="AQ133">
        <f t="shared" si="59"/>
        <v>6.682300332869269E-2</v>
      </c>
      <c r="AR133">
        <f t="shared" si="42"/>
        <v>6.6903190932687123E-2</v>
      </c>
      <c r="AS133">
        <f t="shared" si="60"/>
        <v>0.06</v>
      </c>
      <c r="AT133">
        <f t="shared" si="43"/>
        <v>5.9922000000000003E-2</v>
      </c>
      <c r="AU133">
        <f t="shared" si="44"/>
        <v>5.971227300000001E-2</v>
      </c>
      <c r="AV133">
        <f t="shared" si="45"/>
        <v>5.9586877226700016E-2</v>
      </c>
      <c r="AW133">
        <f t="shared" si="46"/>
        <v>5.9896728988278858E-2</v>
      </c>
    </row>
    <row r="134" spans="1:49" ht="26.25" x14ac:dyDescent="0.45">
      <c r="A134" s="202" t="s">
        <v>133</v>
      </c>
      <c r="B134" s="225" t="str">
        <f t="shared" si="47"/>
        <v>Брюки для детей школьного возраста из джинсовой ткани, шт.</v>
      </c>
      <c r="C134" s="225" t="str">
        <f t="shared" si="48"/>
        <v>Брюки для детей школьного возраста из джинсовой ткани, шт.</v>
      </c>
      <c r="D134" s="226" t="str">
        <f t="shared" si="49"/>
        <v>Брюки для детей школьного возраста из джинсовой ткани, шт.</v>
      </c>
      <c r="E134" s="225">
        <f>INDEX(БИПЦ_НДС!$D:$D,MATCH(Структура!A134,БИПЦ_НДС!$B:$B,0))</f>
        <v>10</v>
      </c>
      <c r="F134" s="225" t="s">
        <v>1871</v>
      </c>
      <c r="G134" s="225">
        <v>1</v>
      </c>
      <c r="H134" s="225">
        <v>1</v>
      </c>
      <c r="I134" s="225">
        <v>0</v>
      </c>
      <c r="J134" s="225">
        <f>INDEX('2026'!$C:$C,MATCH(Структура!B134,'2026'!$B:$B,0))</f>
        <v>6.8000000000000005E-2</v>
      </c>
      <c r="K134" s="225">
        <f>INDEX('2025'!$C:$C,MATCH(Структура!C134,'2025'!$B:$B,0))</f>
        <v>7.1999999999999995E-2</v>
      </c>
      <c r="L134" s="225">
        <v>1</v>
      </c>
      <c r="M134" s="225">
        <v>1</v>
      </c>
      <c r="N134" s="225">
        <f>INDEX(MoM!B:B,MATCH(Структура!A134,MoM!J:J,0))</f>
        <v>1</v>
      </c>
      <c r="P134">
        <f>INDEX('ИПЦ raw'!AA:AA, MATCH(Структура!$D134,'ИПЦ raw'!$A:$A,0))</f>
        <v>99.07</v>
      </c>
      <c r="Q134">
        <f>INDEX('ИПЦ raw'!AB:AB, MATCH(Структура!$D134,'ИПЦ raw'!$A:$A,0))</f>
        <v>99.25</v>
      </c>
      <c r="R134">
        <f>INDEX('ИПЦ raw'!AC:AC, MATCH(Структура!$D134,'ИПЦ raw'!$A:$A,0))</f>
        <v>100.9</v>
      </c>
      <c r="S134">
        <f>INDEX('ИПЦ raw'!AD:AD, MATCH(Структура!$D134,'ИПЦ raw'!$A:$A,0))</f>
        <v>99.63</v>
      </c>
      <c r="T134">
        <f>INDEX('ИПЦ raw'!AE:AE, MATCH(Структура!$D134,'ИПЦ raw'!$A:$A,0))</f>
        <v>98.64</v>
      </c>
      <c r="U134">
        <f>INDEX('ИПЦ raw'!AF:AF, MATCH(Структура!$D134,'ИПЦ raw'!$A:$A,0))</f>
        <v>98.8</v>
      </c>
      <c r="V134">
        <f>INDEX('ИПЦ raw'!AG:AG, MATCH(Структура!$D134,'ИПЦ raw'!$A:$A,0))</f>
        <v>98.95</v>
      </c>
      <c r="W134">
        <f>INDEX('ИПЦ raw'!AH:AH, MATCH(Структура!$D134,'ИПЦ raw'!$A:$A,0))</f>
        <v>100.48</v>
      </c>
      <c r="X134">
        <f>INDEX('ИПЦ raw'!AI:AI, MATCH(Структура!$D134,'ИПЦ raw'!$A:$A,0))</f>
        <v>100.45</v>
      </c>
      <c r="Y134">
        <f>INDEX('ИПЦ raw'!AJ:AJ, MATCH(Структура!$D134,'ИПЦ raw'!$A:$A,0))</f>
        <v>99.65</v>
      </c>
      <c r="Z134">
        <f>INDEX('ИПЦ raw'!AK:AK, MATCH(Структура!$D134,'ИПЦ raw'!$A:$A,0))</f>
        <v>99.96</v>
      </c>
      <c r="AA134">
        <f>INDEX('ИПЦ raw'!AL:AL, MATCH(Структура!$D134,'ИПЦ raw'!$A:$A,0))</f>
        <v>100.02</v>
      </c>
      <c r="AB134">
        <f>INDEX('ИПЦ raw'!AM:AM, MATCH(Структура!$D134,'ИПЦ raw'!$A:$A,0))</f>
        <v>99.57</v>
      </c>
      <c r="AC134">
        <f>INDEX('ИПЦ raw'!AN:AN, MATCH(Структура!$D134,'ИПЦ raw'!$A:$A,0))</f>
        <v>99.69</v>
      </c>
      <c r="AD134">
        <f>INDEX('ИПЦ raw'!AO:AO, MATCH(Структура!$D134,'ИПЦ raw'!$A:$A,0))</f>
        <v>100.15</v>
      </c>
      <c r="AE134">
        <f>INDEX('ИПЦ raw'!AP:AP, MATCH(Структура!$D134,'ИПЦ raw'!$A:$A,0))</f>
        <v>99.78</v>
      </c>
      <c r="AG134">
        <f>INDEX('2025'!$C:$C,MATCH(Структура!C134,'2025'!$B:$B,0))</f>
        <v>7.1999999999999995E-2</v>
      </c>
      <c r="AH134">
        <f t="shared" si="50"/>
        <v>7.1330399999999988E-2</v>
      </c>
      <c r="AI134">
        <f t="shared" si="51"/>
        <v>7.0795421999999983E-2</v>
      </c>
      <c r="AJ134">
        <f t="shared" si="52"/>
        <v>7.1432580797999995E-2</v>
      </c>
      <c r="AK134">
        <f t="shared" si="53"/>
        <v>7.1168280249047394E-2</v>
      </c>
      <c r="AL134">
        <f t="shared" si="54"/>
        <v>7.0200391637660356E-2</v>
      </c>
      <c r="AM134">
        <f t="shared" si="55"/>
        <v>6.9357986938008431E-2</v>
      </c>
      <c r="AN134">
        <f t="shared" si="56"/>
        <v>6.8629728075159338E-2</v>
      </c>
      <c r="AO134">
        <f t="shared" si="57"/>
        <v>6.8959150769920111E-2</v>
      </c>
      <c r="AP134">
        <f t="shared" si="58"/>
        <v>6.9269466948384761E-2</v>
      </c>
      <c r="AQ134">
        <f t="shared" si="59"/>
        <v>6.9027023814065419E-2</v>
      </c>
      <c r="AR134">
        <f t="shared" si="42"/>
        <v>6.8999413004539795E-2</v>
      </c>
      <c r="AS134">
        <f t="shared" si="60"/>
        <v>6.8000000000000005E-2</v>
      </c>
      <c r="AT134">
        <f t="shared" si="43"/>
        <v>6.7707600000000007E-2</v>
      </c>
      <c r="AU134">
        <f t="shared" si="44"/>
        <v>6.7497706440000013E-2</v>
      </c>
      <c r="AV134">
        <f t="shared" si="45"/>
        <v>6.7598952999660011E-2</v>
      </c>
      <c r="AW134">
        <f t="shared" si="46"/>
        <v>6.7450235303060768E-2</v>
      </c>
    </row>
    <row r="135" spans="1:49" ht="26.25" x14ac:dyDescent="0.45">
      <c r="A135" s="202" t="s">
        <v>134</v>
      </c>
      <c r="B135" s="225" t="str">
        <f t="shared" si="47"/>
        <v>Рубашка верхняя для мальчиков школьного возраста, шт.</v>
      </c>
      <c r="C135" s="225" t="str">
        <f t="shared" si="48"/>
        <v>Рубашка верхняя для мальчиков школьного возраста, шт.</v>
      </c>
      <c r="D135" s="226" t="str">
        <f t="shared" si="49"/>
        <v>Рубашка верхняя для мальчиков школьного возраста, шт.</v>
      </c>
      <c r="E135" s="225">
        <f>INDEX(БИПЦ_НДС!$D:$D,MATCH(Структура!A135,БИПЦ_НДС!$B:$B,0))</f>
        <v>10</v>
      </c>
      <c r="F135" s="225" t="s">
        <v>1871</v>
      </c>
      <c r="G135" s="225">
        <v>1</v>
      </c>
      <c r="H135" s="225">
        <v>1</v>
      </c>
      <c r="I135" s="225">
        <v>0</v>
      </c>
      <c r="J135" s="225">
        <f>INDEX('2026'!$C:$C,MATCH(Структура!B135,'2026'!$B:$B,0))</f>
        <v>7.5999999999999998E-2</v>
      </c>
      <c r="K135" s="225">
        <f>INDEX('2025'!$C:$C,MATCH(Структура!C135,'2025'!$B:$B,0))</f>
        <v>7.2999999999999995E-2</v>
      </c>
      <c r="L135" s="225">
        <v>1</v>
      </c>
      <c r="M135" s="225">
        <v>1</v>
      </c>
      <c r="N135" s="225">
        <f>INDEX(MoM!B:B,MATCH(Структура!A135,MoM!J:J,0))</f>
        <v>1</v>
      </c>
      <c r="P135">
        <f>INDEX('ИПЦ raw'!AA:AA, MATCH(Структура!$D135,'ИПЦ raw'!$A:$A,0))</f>
        <v>100.47</v>
      </c>
      <c r="Q135">
        <f>INDEX('ИПЦ raw'!AB:AB, MATCH(Структура!$D135,'ИПЦ raw'!$A:$A,0))</f>
        <v>100.16</v>
      </c>
      <c r="R135">
        <f>INDEX('ИПЦ raw'!AC:AC, MATCH(Структура!$D135,'ИПЦ raw'!$A:$A,0))</f>
        <v>100.48</v>
      </c>
      <c r="S135">
        <f>INDEX('ИПЦ raw'!AD:AD, MATCH(Структура!$D135,'ИПЦ raw'!$A:$A,0))</f>
        <v>100.26</v>
      </c>
      <c r="T135">
        <f>INDEX('ИПЦ raw'!AE:AE, MATCH(Структура!$D135,'ИПЦ raw'!$A:$A,0))</f>
        <v>100.15</v>
      </c>
      <c r="U135">
        <f>INDEX('ИПЦ raw'!AF:AF, MATCH(Структура!$D135,'ИПЦ raw'!$A:$A,0))</f>
        <v>100.53</v>
      </c>
      <c r="V135">
        <f>INDEX('ИПЦ raw'!AG:AG, MATCH(Структура!$D135,'ИПЦ raw'!$A:$A,0))</f>
        <v>101.03</v>
      </c>
      <c r="W135">
        <f>INDEX('ИПЦ raw'!AH:AH, MATCH(Структура!$D135,'ИПЦ raw'!$A:$A,0))</f>
        <v>101.09</v>
      </c>
      <c r="X135">
        <f>INDEX('ИПЦ raw'!AI:AI, MATCH(Структура!$D135,'ИПЦ raw'!$A:$A,0))</f>
        <v>99.53</v>
      </c>
      <c r="Y135">
        <f>INDEX('ИПЦ raw'!AJ:AJ, MATCH(Структура!$D135,'ИПЦ raw'!$A:$A,0))</f>
        <v>99.74</v>
      </c>
      <c r="Z135">
        <f>INDEX('ИПЦ raw'!AK:AK, MATCH(Структура!$D135,'ИПЦ raw'!$A:$A,0))</f>
        <v>100.06</v>
      </c>
      <c r="AA135">
        <f>INDEX('ИПЦ raw'!AL:AL, MATCH(Структура!$D135,'ИПЦ raw'!$A:$A,0))</f>
        <v>100.18</v>
      </c>
      <c r="AB135">
        <f>INDEX('ИПЦ raw'!AM:AM, MATCH(Структура!$D135,'ИПЦ raw'!$A:$A,0))</f>
        <v>99.75</v>
      </c>
      <c r="AC135">
        <f>INDEX('ИПЦ raw'!AN:AN, MATCH(Структура!$D135,'ИПЦ raw'!$A:$A,0))</f>
        <v>99.77</v>
      </c>
      <c r="AD135">
        <f>INDEX('ИПЦ raw'!AO:AO, MATCH(Структура!$D135,'ИПЦ raw'!$A:$A,0))</f>
        <v>100.19</v>
      </c>
      <c r="AE135">
        <f>INDEX('ИПЦ raw'!AP:AP, MATCH(Структура!$D135,'ИПЦ raw'!$A:$A,0))</f>
        <v>100.67</v>
      </c>
      <c r="AG135">
        <f>INDEX('2025'!$C:$C,MATCH(Структура!C135,'2025'!$B:$B,0))</f>
        <v>7.2999999999999995E-2</v>
      </c>
      <c r="AH135">
        <f t="shared" si="50"/>
        <v>7.3343099999999994E-2</v>
      </c>
      <c r="AI135">
        <f t="shared" si="51"/>
        <v>7.3460448959999994E-2</v>
      </c>
      <c r="AJ135">
        <f t="shared" si="52"/>
        <v>7.381305911500799E-2</v>
      </c>
      <c r="AK135">
        <f t="shared" si="53"/>
        <v>7.4004973068707014E-2</v>
      </c>
      <c r="AL135">
        <f t="shared" si="54"/>
        <v>7.4115980528310074E-2</v>
      </c>
      <c r="AM135">
        <f t="shared" si="55"/>
        <v>7.4508795225110114E-2</v>
      </c>
      <c r="AN135">
        <f t="shared" si="56"/>
        <v>7.5276235815928738E-2</v>
      </c>
      <c r="AO135">
        <f t="shared" si="57"/>
        <v>7.6096746786322361E-2</v>
      </c>
      <c r="AP135">
        <f t="shared" si="58"/>
        <v>7.5739092076426651E-2</v>
      </c>
      <c r="AQ135">
        <f t="shared" si="59"/>
        <v>7.5542170437027933E-2</v>
      </c>
      <c r="AR135">
        <f t="shared" si="42"/>
        <v>7.5587495739290148E-2</v>
      </c>
      <c r="AS135">
        <f t="shared" si="60"/>
        <v>7.5999999999999998E-2</v>
      </c>
      <c r="AT135">
        <f t="shared" si="43"/>
        <v>7.5809999999999989E-2</v>
      </c>
      <c r="AU135">
        <f t="shared" si="44"/>
        <v>7.5635636999999992E-2</v>
      </c>
      <c r="AV135">
        <f t="shared" si="45"/>
        <v>7.5779344710299984E-2</v>
      </c>
      <c r="AW135">
        <f t="shared" si="46"/>
        <v>7.6287066319858987E-2</v>
      </c>
    </row>
    <row r="136" spans="1:49" ht="26.25" x14ac:dyDescent="0.45">
      <c r="A136" s="210" t="s">
        <v>475</v>
      </c>
      <c r="B136" s="225" t="str">
        <f t="shared" si="47"/>
        <v>Платье (платье-костюм, сарафан) для девочек школьного возраста, шт.</v>
      </c>
      <c r="C136" s="229" t="s">
        <v>135</v>
      </c>
      <c r="D136" s="226" t="s">
        <v>123</v>
      </c>
      <c r="E136" s="225">
        <f>INDEX(БИПЦ_НДС!$D:$D,MATCH(Структура!A136,БИПЦ_НДС!$B:$B,0))</f>
        <v>10</v>
      </c>
      <c r="F136" s="225" t="s">
        <v>1871</v>
      </c>
      <c r="G136" s="225">
        <v>1</v>
      </c>
      <c r="H136" s="225">
        <v>1</v>
      </c>
      <c r="I136" s="225">
        <v>0</v>
      </c>
      <c r="J136" s="225">
        <f>INDEX('2026'!$C:$C,MATCH(Структура!B136,'2026'!$B:$B,0))</f>
        <v>6.4000000000000001E-2</v>
      </c>
      <c r="K136" s="225">
        <f>INDEX('2025'!$C:$C,MATCH(Структура!C136,'2025'!$B:$B,0))</f>
        <v>6.3E-2</v>
      </c>
      <c r="L136" s="225">
        <v>1</v>
      </c>
      <c r="M136" s="225">
        <v>1</v>
      </c>
      <c r="N136" s="225">
        <f>INDEX(MoM!B:B,MATCH(Структура!A136,MoM!J:J,0))</f>
        <v>1</v>
      </c>
      <c r="P136">
        <f>INDEX('ИПЦ raw'!AA:AA, MATCH(Структура!$D136,'ИПЦ raw'!$A:$A,0))</f>
        <v>100.21</v>
      </c>
      <c r="Q136">
        <f>INDEX('ИПЦ raw'!AB:AB, MATCH(Структура!$D136,'ИПЦ raw'!$A:$A,0))</f>
        <v>100.48</v>
      </c>
      <c r="R136">
        <f>INDEX('ИПЦ raw'!AC:AC, MATCH(Структура!$D136,'ИПЦ raw'!$A:$A,0))</f>
        <v>100.3</v>
      </c>
      <c r="S136">
        <f>INDEX('ИПЦ raw'!AD:AD, MATCH(Структура!$D136,'ИПЦ raw'!$A:$A,0))</f>
        <v>100.41</v>
      </c>
      <c r="T136">
        <f>INDEX('ИПЦ raw'!AE:AE, MATCH(Структура!$D136,'ИПЦ raw'!$A:$A,0))</f>
        <v>100.16</v>
      </c>
      <c r="U136">
        <f>INDEX('ИПЦ raw'!AF:AF, MATCH(Структура!$D136,'ИПЦ raw'!$A:$A,0))</f>
        <v>100.38</v>
      </c>
      <c r="V136">
        <f>INDEX('ИПЦ raw'!AG:AG, MATCH(Структура!$D136,'ИПЦ raw'!$A:$A,0))</f>
        <v>99.98</v>
      </c>
      <c r="W136">
        <f>INDEX('ИПЦ raw'!AH:AH, MATCH(Структура!$D136,'ИПЦ raw'!$A:$A,0))</f>
        <v>99.84</v>
      </c>
      <c r="X136">
        <f>INDEX('ИПЦ raw'!AI:AI, MATCH(Структура!$D136,'ИПЦ raw'!$A:$A,0))</f>
        <v>99.71</v>
      </c>
      <c r="Y136">
        <f>INDEX('ИПЦ raw'!AJ:AJ, MATCH(Структура!$D136,'ИПЦ raw'!$A:$A,0))</f>
        <v>99.65</v>
      </c>
      <c r="Z136">
        <f>INDEX('ИПЦ raw'!AK:AK, MATCH(Структура!$D136,'ИПЦ raw'!$A:$A,0))</f>
        <v>100.06</v>
      </c>
      <c r="AA136">
        <f>INDEX('ИПЦ raw'!AL:AL, MATCH(Структура!$D136,'ИПЦ raw'!$A:$A,0))</f>
        <v>100.15</v>
      </c>
      <c r="AB136">
        <f>INDEX('ИПЦ raw'!AM:AM, MATCH(Структура!$D136,'ИПЦ raw'!$A:$A,0))</f>
        <v>100.21</v>
      </c>
      <c r="AC136">
        <f>INDEX('ИПЦ raw'!AN:AN, MATCH(Структура!$D136,'ИПЦ raw'!$A:$A,0))</f>
        <v>99.59</v>
      </c>
      <c r="AD136">
        <f>INDEX('ИПЦ raw'!AO:AO, MATCH(Структура!$D136,'ИПЦ raw'!$A:$A,0))</f>
        <v>100.19</v>
      </c>
      <c r="AE136">
        <f>INDEX('ИПЦ raw'!AP:AP, MATCH(Структура!$D136,'ИПЦ raw'!$A:$A,0))</f>
        <v>100.33</v>
      </c>
      <c r="AG136">
        <f>INDEX('2025'!$C:$C,MATCH(Структура!C136,'2025'!$B:$B,0))</f>
        <v>6.3E-2</v>
      </c>
      <c r="AH136">
        <f t="shared" si="50"/>
        <v>6.3132300000000002E-2</v>
      </c>
      <c r="AI136">
        <f t="shared" si="51"/>
        <v>6.3435335040000013E-2</v>
      </c>
      <c r="AJ136">
        <f t="shared" si="52"/>
        <v>6.3625641045120002E-2</v>
      </c>
      <c r="AK136">
        <f t="shared" si="53"/>
        <v>6.3886506173404994E-2</v>
      </c>
      <c r="AL136">
        <f t="shared" si="54"/>
        <v>6.3988724583282433E-2</v>
      </c>
      <c r="AM136">
        <f t="shared" si="55"/>
        <v>6.4231881736698901E-2</v>
      </c>
      <c r="AN136">
        <f t="shared" si="56"/>
        <v>6.4219035360351562E-2</v>
      </c>
      <c r="AO136">
        <f t="shared" si="57"/>
        <v>6.4116284903774995E-2</v>
      </c>
      <c r="AP136">
        <f t="shared" si="58"/>
        <v>6.3930347677554039E-2</v>
      </c>
      <c r="AQ136">
        <f t="shared" si="59"/>
        <v>6.370659146068261E-2</v>
      </c>
      <c r="AR136">
        <f t="shared" si="42"/>
        <v>6.3744815415559014E-2</v>
      </c>
      <c r="AS136">
        <f t="shared" si="60"/>
        <v>6.4000000000000001E-2</v>
      </c>
      <c r="AT136">
        <f t="shared" si="43"/>
        <v>6.4134399999999994E-2</v>
      </c>
      <c r="AU136">
        <f t="shared" si="44"/>
        <v>6.3871448959999993E-2</v>
      </c>
      <c r="AV136">
        <f t="shared" si="45"/>
        <v>6.3992804713023987E-2</v>
      </c>
      <c r="AW136">
        <f t="shared" si="46"/>
        <v>6.4203980968576962E-2</v>
      </c>
    </row>
    <row r="137" spans="1:49" x14ac:dyDescent="0.45">
      <c r="A137" s="210" t="s">
        <v>136</v>
      </c>
      <c r="B137" s="225" t="str">
        <f t="shared" si="47"/>
        <v>Блузка для девочек школьного возраста, шт.</v>
      </c>
      <c r="C137" s="225" t="str">
        <f t="shared" si="48"/>
        <v>Блузка для девочек школьного возраста, шт.</v>
      </c>
      <c r="D137" s="226" t="str">
        <f t="shared" si="49"/>
        <v>Блузка для девочек школьного возраста, шт.</v>
      </c>
      <c r="E137" s="225">
        <f>INDEX(БИПЦ_НДС!$D:$D,MATCH(Структура!A137,БИПЦ_НДС!$B:$B,0))</f>
        <v>10</v>
      </c>
      <c r="F137" s="225" t="s">
        <v>1871</v>
      </c>
      <c r="G137" s="225">
        <v>1</v>
      </c>
      <c r="H137" s="225">
        <v>1</v>
      </c>
      <c r="I137" s="225">
        <v>0</v>
      </c>
      <c r="J137" s="225">
        <f>INDEX('2026'!$C:$C,MATCH(Структура!B137,'2026'!$B:$B,0))</f>
        <v>7.9000000000000001E-2</v>
      </c>
      <c r="K137" s="225">
        <f>INDEX('2025'!$C:$C,MATCH(Структура!C137,'2025'!$B:$B,0))</f>
        <v>7.8E-2</v>
      </c>
      <c r="L137" s="225">
        <v>1</v>
      </c>
      <c r="M137" s="225">
        <v>1</v>
      </c>
      <c r="N137" s="225">
        <f>INDEX(MoM!B:B,MATCH(Структура!A137,MoM!J:J,0))</f>
        <v>1</v>
      </c>
      <c r="P137">
        <f>INDEX('ИПЦ raw'!AA:AA, MATCH(Структура!$D137,'ИПЦ raw'!$A:$A,0))</f>
        <v>100.28</v>
      </c>
      <c r="Q137">
        <f>INDEX('ИПЦ raw'!AB:AB, MATCH(Структура!$D137,'ИПЦ raw'!$A:$A,0))</f>
        <v>99.95</v>
      </c>
      <c r="R137">
        <f>INDEX('ИПЦ raw'!AC:AC, MATCH(Структура!$D137,'ИПЦ raw'!$A:$A,0))</f>
        <v>99.88</v>
      </c>
      <c r="S137">
        <f>INDEX('ИПЦ raw'!AD:AD, MATCH(Структура!$D137,'ИПЦ raw'!$A:$A,0))</f>
        <v>100.57</v>
      </c>
      <c r="T137">
        <f>INDEX('ИПЦ raw'!AE:AE, MATCH(Структура!$D137,'ИПЦ raw'!$A:$A,0))</f>
        <v>100.24</v>
      </c>
      <c r="U137">
        <f>INDEX('ИПЦ raw'!AF:AF, MATCH(Структура!$D137,'ИПЦ raw'!$A:$A,0))</f>
        <v>100.52</v>
      </c>
      <c r="V137">
        <f>INDEX('ИПЦ raw'!AG:AG, MATCH(Структура!$D137,'ИПЦ raw'!$A:$A,0))</f>
        <v>101.05</v>
      </c>
      <c r="W137">
        <f>INDEX('ИПЦ raw'!AH:AH, MATCH(Структура!$D137,'ИПЦ raw'!$A:$A,0))</f>
        <v>101.06</v>
      </c>
      <c r="X137">
        <f>INDEX('ИПЦ raw'!AI:AI, MATCH(Структура!$D137,'ИПЦ raw'!$A:$A,0))</f>
        <v>99.32</v>
      </c>
      <c r="Y137">
        <f>INDEX('ИПЦ raw'!AJ:AJ, MATCH(Структура!$D137,'ИПЦ raw'!$A:$A,0))</f>
        <v>99.89</v>
      </c>
      <c r="Z137">
        <f>INDEX('ИПЦ raw'!AK:AK, MATCH(Структура!$D137,'ИПЦ raw'!$A:$A,0))</f>
        <v>100.26</v>
      </c>
      <c r="AA137">
        <f>INDEX('ИПЦ raw'!AL:AL, MATCH(Структура!$D137,'ИПЦ raw'!$A:$A,0))</f>
        <v>100.35</v>
      </c>
      <c r="AB137">
        <f>INDEX('ИПЦ raw'!AM:AM, MATCH(Структура!$D137,'ИПЦ raw'!$A:$A,0))</f>
        <v>100.18</v>
      </c>
      <c r="AC137">
        <f>INDEX('ИПЦ raw'!AN:AN, MATCH(Структура!$D137,'ИПЦ raw'!$A:$A,0))</f>
        <v>100.08</v>
      </c>
      <c r="AD137">
        <f>INDEX('ИПЦ raw'!AO:AO, MATCH(Структура!$D137,'ИПЦ raw'!$A:$A,0))</f>
        <v>100.08</v>
      </c>
      <c r="AE137">
        <f>INDEX('ИПЦ raw'!AP:AP, MATCH(Структура!$D137,'ИПЦ raw'!$A:$A,0))</f>
        <v>100.09</v>
      </c>
      <c r="AG137">
        <f>INDEX('2025'!$C:$C,MATCH(Структура!C137,'2025'!$B:$B,0))</f>
        <v>7.8E-2</v>
      </c>
      <c r="AH137">
        <f t="shared" si="50"/>
        <v>7.8218399999999993E-2</v>
      </c>
      <c r="AI137">
        <f t="shared" si="51"/>
        <v>7.8179290799999995E-2</v>
      </c>
      <c r="AJ137">
        <f t="shared" si="52"/>
        <v>7.8085475651039987E-2</v>
      </c>
      <c r="AK137">
        <f t="shared" si="53"/>
        <v>7.8530562862250908E-2</v>
      </c>
      <c r="AL137">
        <f t="shared" si="54"/>
        <v>7.8719036213120305E-2</v>
      </c>
      <c r="AM137">
        <f t="shared" si="55"/>
        <v>7.9128375201428527E-2</v>
      </c>
      <c r="AN137">
        <f t="shared" si="56"/>
        <v>7.995922314104352E-2</v>
      </c>
      <c r="AO137">
        <f t="shared" si="57"/>
        <v>8.0806790906338577E-2</v>
      </c>
      <c r="AP137">
        <f t="shared" si="58"/>
        <v>8.0257304728175466E-2</v>
      </c>
      <c r="AQ137">
        <f t="shared" si="59"/>
        <v>8.0169021692974476E-2</v>
      </c>
      <c r="AR137">
        <f t="shared" si="42"/>
        <v>8.0377461149376203E-2</v>
      </c>
      <c r="AS137">
        <f t="shared" si="60"/>
        <v>7.9000000000000001E-2</v>
      </c>
      <c r="AT137">
        <f t="shared" si="43"/>
        <v>7.9142199999999996E-2</v>
      </c>
      <c r="AU137">
        <f t="shared" si="44"/>
        <v>7.9205513759999999E-2</v>
      </c>
      <c r="AV137">
        <f t="shared" si="45"/>
        <v>7.9268878171008E-2</v>
      </c>
      <c r="AW137">
        <f t="shared" si="46"/>
        <v>7.9340220161361913E-2</v>
      </c>
    </row>
    <row r="138" spans="1:49" x14ac:dyDescent="0.45">
      <c r="A138" s="202" t="s">
        <v>476</v>
      </c>
      <c r="B138" s="225" t="str">
        <f t="shared" si="47"/>
        <v>Юбка для девочек школьного возраста, шт.</v>
      </c>
      <c r="C138" s="229" t="s">
        <v>137</v>
      </c>
      <c r="D138" s="226" t="s">
        <v>476</v>
      </c>
      <c r="E138" s="225">
        <f>INDEX(БИПЦ_НДС!$D:$D,MATCH(Структура!A138,БИПЦ_НДС!$B:$B,0))</f>
        <v>10</v>
      </c>
      <c r="F138" s="225" t="s">
        <v>1871</v>
      </c>
      <c r="G138" s="225">
        <v>1</v>
      </c>
      <c r="H138" s="225">
        <v>1</v>
      </c>
      <c r="I138" s="225">
        <v>0</v>
      </c>
      <c r="J138" s="225">
        <f>INDEX('2026'!$C:$C,MATCH(Структура!B138,'2026'!$B:$B,0))</f>
        <v>4.2000000000000003E-2</v>
      </c>
      <c r="K138" s="225">
        <f>INDEX('2025'!$C:$C,MATCH(Структура!C138,'2025'!$B:$B,0))</f>
        <v>4.1000000000000002E-2</v>
      </c>
      <c r="L138" s="225">
        <v>1</v>
      </c>
      <c r="M138" s="225">
        <v>1</v>
      </c>
      <c r="N138" s="225">
        <f>INDEX(MoM!B:B,MATCH(Структура!A138,MoM!J:J,0))</f>
        <v>1</v>
      </c>
      <c r="P138">
        <f>INDEX('ИПЦ raw'!AA:AA, MATCH(Структура!$D138,'ИПЦ raw'!$A:$A,0))</f>
        <v>100.27</v>
      </c>
      <c r="Q138">
        <f>INDEX('ИПЦ raw'!AB:AB, MATCH(Структура!$D138,'ИПЦ raw'!$A:$A,0))</f>
        <v>99.9</v>
      </c>
      <c r="R138">
        <f>INDEX('ИПЦ raw'!AC:AC, MATCH(Структура!$D138,'ИПЦ raw'!$A:$A,0))</f>
        <v>100.09</v>
      </c>
      <c r="S138">
        <f>INDEX('ИПЦ raw'!AD:AD, MATCH(Структура!$D138,'ИПЦ raw'!$A:$A,0))</f>
        <v>99.88</v>
      </c>
      <c r="T138">
        <f>INDEX('ИПЦ raw'!AE:AE, MATCH(Структура!$D138,'ИПЦ raw'!$A:$A,0))</f>
        <v>100.14</v>
      </c>
      <c r="U138">
        <f>INDEX('ИПЦ raw'!AF:AF, MATCH(Структура!$D138,'ИПЦ raw'!$A:$A,0))</f>
        <v>100.56</v>
      </c>
      <c r="V138">
        <f>INDEX('ИПЦ raw'!AG:AG, MATCH(Структура!$D138,'ИПЦ raw'!$A:$A,0))</f>
        <v>101.55</v>
      </c>
      <c r="W138">
        <f>INDEX('ИПЦ raw'!AH:AH, MATCH(Структура!$D138,'ИПЦ raw'!$A:$A,0))</f>
        <v>100.76</v>
      </c>
      <c r="X138">
        <f>INDEX('ИПЦ raw'!AI:AI, MATCH(Структура!$D138,'ИПЦ raw'!$A:$A,0))</f>
        <v>99.14</v>
      </c>
      <c r="Y138">
        <f>INDEX('ИПЦ raw'!AJ:AJ, MATCH(Структура!$D138,'ИПЦ raw'!$A:$A,0))</f>
        <v>99.54</v>
      </c>
      <c r="Z138">
        <f>INDEX('ИПЦ raw'!AK:AK, MATCH(Структура!$D138,'ИПЦ raw'!$A:$A,0))</f>
        <v>100.26</v>
      </c>
      <c r="AA138">
        <f>INDEX('ИПЦ raw'!AL:AL, MATCH(Структура!$D138,'ИПЦ raw'!$A:$A,0))</f>
        <v>100.08</v>
      </c>
      <c r="AB138">
        <f>INDEX('ИПЦ raw'!AM:AM, MATCH(Структура!$D138,'ИПЦ raw'!$A:$A,0))</f>
        <v>99.75</v>
      </c>
      <c r="AC138">
        <f>INDEX('ИПЦ raw'!AN:AN, MATCH(Структура!$D138,'ИПЦ raw'!$A:$A,0))</f>
        <v>99.88</v>
      </c>
      <c r="AD138">
        <f>INDEX('ИПЦ raw'!AO:AO, MATCH(Структура!$D138,'ИПЦ raw'!$A:$A,0))</f>
        <v>100.13</v>
      </c>
      <c r="AE138">
        <f>INDEX('ИПЦ raw'!AP:AP, MATCH(Структура!$D138,'ИПЦ raw'!$A:$A,0))</f>
        <v>100.38</v>
      </c>
      <c r="AG138">
        <f>INDEX('2025'!$C:$C,MATCH(Структура!C138,'2025'!$B:$B,0))</f>
        <v>4.1000000000000002E-2</v>
      </c>
      <c r="AH138">
        <f t="shared" si="50"/>
        <v>4.11107E-2</v>
      </c>
      <c r="AI138">
        <f t="shared" si="51"/>
        <v>4.1069589300000001E-2</v>
      </c>
      <c r="AJ138">
        <f t="shared" si="52"/>
        <v>4.1106551930370001E-2</v>
      </c>
      <c r="AK138">
        <f t="shared" si="53"/>
        <v>4.1057224068053559E-2</v>
      </c>
      <c r="AL138">
        <f t="shared" si="54"/>
        <v>4.111470418174884E-2</v>
      </c>
      <c r="AM138">
        <f t="shared" si="55"/>
        <v>4.1344946525166633E-2</v>
      </c>
      <c r="AN138">
        <f t="shared" si="56"/>
        <v>4.1985793196306714E-2</v>
      </c>
      <c r="AO138">
        <f t="shared" si="57"/>
        <v>4.2304885224598653E-2</v>
      </c>
      <c r="AP138">
        <f t="shared" si="58"/>
        <v>4.1941063211667108E-2</v>
      </c>
      <c r="AQ138">
        <f t="shared" si="59"/>
        <v>4.1748134320893443E-2</v>
      </c>
      <c r="AR138">
        <f t="shared" si="42"/>
        <v>4.1856679470127771E-2</v>
      </c>
      <c r="AS138">
        <f t="shared" si="60"/>
        <v>4.2000000000000003E-2</v>
      </c>
      <c r="AT138">
        <f t="shared" si="43"/>
        <v>4.1895000000000009E-2</v>
      </c>
      <c r="AU138">
        <f t="shared" si="44"/>
        <v>4.1844726000000006E-2</v>
      </c>
      <c r="AV138">
        <f t="shared" si="45"/>
        <v>4.1899124143800003E-2</v>
      </c>
      <c r="AW138">
        <f t="shared" si="46"/>
        <v>4.2058340815546442E-2</v>
      </c>
    </row>
    <row r="139" spans="1:49" ht="26.25" x14ac:dyDescent="0.45">
      <c r="A139" s="202" t="s">
        <v>138</v>
      </c>
      <c r="B139" s="225" t="str">
        <f t="shared" si="47"/>
        <v>Куртка для детей дошкольного возраста с верхом из плащевых тканей утепленная, шт.</v>
      </c>
      <c r="C139" s="225" t="str">
        <f t="shared" si="48"/>
        <v>Куртка для детей дошкольного возраста с верхом из плащевых тканей утепленная, шт.</v>
      </c>
      <c r="D139" s="226" t="str">
        <f t="shared" si="49"/>
        <v>Куртка для детей дошкольного возраста с верхом из плащевых тканей утепленная, шт.</v>
      </c>
      <c r="E139" s="225">
        <f>INDEX(БИПЦ_НДС!$D:$D,MATCH(Структура!A139,БИПЦ_НДС!$B:$B,0))</f>
        <v>10</v>
      </c>
      <c r="F139" s="225" t="s">
        <v>1871</v>
      </c>
      <c r="G139" s="225">
        <v>1</v>
      </c>
      <c r="H139" s="225">
        <v>1</v>
      </c>
      <c r="I139" s="225">
        <v>0</v>
      </c>
      <c r="J139" s="225">
        <f>INDEX('2026'!$C:$C,MATCH(Структура!B139,'2026'!$B:$B,0))</f>
        <v>5.7000000000000002E-2</v>
      </c>
      <c r="K139" s="225">
        <f>INDEX('2025'!$C:$C,MATCH(Структура!C139,'2025'!$B:$B,0))</f>
        <v>5.7000000000000002E-2</v>
      </c>
      <c r="L139" s="225">
        <v>1</v>
      </c>
      <c r="M139" s="225">
        <v>1</v>
      </c>
      <c r="N139" s="225">
        <f>INDEX(MoM!B:B,MATCH(Структура!A139,MoM!J:J,0))</f>
        <v>1</v>
      </c>
      <c r="P139">
        <f>INDEX('ИПЦ raw'!AA:AA, MATCH(Структура!$D139,'ИПЦ raw'!$A:$A,0))</f>
        <v>99.7</v>
      </c>
      <c r="Q139">
        <f>INDEX('ИПЦ raw'!AB:AB, MATCH(Структура!$D139,'ИПЦ raw'!$A:$A,0))</f>
        <v>99.56</v>
      </c>
      <c r="R139">
        <f>INDEX('ИПЦ raw'!AC:AC, MATCH(Структура!$D139,'ИПЦ raw'!$A:$A,0))</f>
        <v>99.67</v>
      </c>
      <c r="S139">
        <f>INDEX('ИПЦ raw'!AD:AD, MATCH(Структура!$D139,'ИПЦ raw'!$A:$A,0))</f>
        <v>99.28</v>
      </c>
      <c r="T139">
        <f>INDEX('ИПЦ raw'!AE:AE, MATCH(Структура!$D139,'ИПЦ raw'!$A:$A,0))</f>
        <v>99.39</v>
      </c>
      <c r="U139">
        <f>INDEX('ИПЦ raw'!AF:AF, MATCH(Структура!$D139,'ИПЦ raw'!$A:$A,0))</f>
        <v>99.82</v>
      </c>
      <c r="V139">
        <f>INDEX('ИПЦ raw'!AG:AG, MATCH(Структура!$D139,'ИПЦ raw'!$A:$A,0))</f>
        <v>100.01</v>
      </c>
      <c r="W139">
        <f>INDEX('ИПЦ raw'!AH:AH, MATCH(Структура!$D139,'ИПЦ raw'!$A:$A,0))</f>
        <v>100.42</v>
      </c>
      <c r="X139">
        <f>INDEX('ИПЦ raw'!AI:AI, MATCH(Структура!$D139,'ИПЦ raw'!$A:$A,0))</f>
        <v>100.91</v>
      </c>
      <c r="Y139">
        <f>INDEX('ИПЦ raw'!AJ:AJ, MATCH(Структура!$D139,'ИПЦ raw'!$A:$A,0))</f>
        <v>100.54</v>
      </c>
      <c r="Z139">
        <f>INDEX('ИПЦ raw'!AK:AK, MATCH(Структура!$D139,'ИПЦ raw'!$A:$A,0))</f>
        <v>100.42</v>
      </c>
      <c r="AA139">
        <f>INDEX('ИПЦ raw'!AL:AL, MATCH(Структура!$D139,'ИПЦ raw'!$A:$A,0))</f>
        <v>100.16</v>
      </c>
      <c r="AB139">
        <f>INDEX('ИПЦ raw'!AM:AM, MATCH(Структура!$D139,'ИПЦ raw'!$A:$A,0))</f>
        <v>98.8</v>
      </c>
      <c r="AC139">
        <f>INDEX('ИПЦ raw'!AN:AN, MATCH(Структура!$D139,'ИПЦ raw'!$A:$A,0))</f>
        <v>99.8</v>
      </c>
      <c r="AD139">
        <f>INDEX('ИПЦ raw'!AO:AO, MATCH(Структура!$D139,'ИПЦ raw'!$A:$A,0))</f>
        <v>99.97</v>
      </c>
      <c r="AE139">
        <f>INDEX('ИПЦ raw'!AP:AP, MATCH(Структура!$D139,'ИПЦ raw'!$A:$A,0))</f>
        <v>100.01</v>
      </c>
      <c r="AG139">
        <f>INDEX('2025'!$C:$C,MATCH(Структура!C139,'2025'!$B:$B,0))</f>
        <v>5.7000000000000002E-2</v>
      </c>
      <c r="AH139">
        <f t="shared" si="50"/>
        <v>5.6828999999999998E-2</v>
      </c>
      <c r="AI139">
        <f t="shared" si="51"/>
        <v>5.65789524E-2</v>
      </c>
      <c r="AJ139">
        <f t="shared" si="52"/>
        <v>5.6392241857080007E-2</v>
      </c>
      <c r="AK139">
        <f t="shared" si="53"/>
        <v>5.5986217715709025E-2</v>
      </c>
      <c r="AL139">
        <f t="shared" si="54"/>
        <v>5.5644701787643198E-2</v>
      </c>
      <c r="AM139">
        <f t="shared" si="55"/>
        <v>5.5544541324425441E-2</v>
      </c>
      <c r="AN139">
        <f t="shared" si="56"/>
        <v>5.5550095778557879E-2</v>
      </c>
      <c r="AO139">
        <f t="shared" si="57"/>
        <v>5.5783406180827819E-2</v>
      </c>
      <c r="AP139">
        <f t="shared" si="58"/>
        <v>5.6291035177073352E-2</v>
      </c>
      <c r="AQ139">
        <f t="shared" si="59"/>
        <v>5.6595006767029554E-2</v>
      </c>
      <c r="AR139">
        <f t="shared" si="42"/>
        <v>5.6832705795451084E-2</v>
      </c>
      <c r="AS139">
        <f t="shared" si="60"/>
        <v>5.7000000000000002E-2</v>
      </c>
      <c r="AT139">
        <f t="shared" si="43"/>
        <v>5.6315999999999998E-2</v>
      </c>
      <c r="AU139">
        <f t="shared" si="44"/>
        <v>5.6203367999999997E-2</v>
      </c>
      <c r="AV139">
        <f t="shared" si="45"/>
        <v>5.6186506989599996E-2</v>
      </c>
      <c r="AW139">
        <f t="shared" si="46"/>
        <v>5.6192125640298955E-2</v>
      </c>
    </row>
    <row r="140" spans="1:49" ht="26.25" x14ac:dyDescent="0.45">
      <c r="A140" s="202" t="s">
        <v>139</v>
      </c>
      <c r="B140" s="225" t="str">
        <f t="shared" si="47"/>
        <v>Комбинезон (костюм) утепленный для детей дошкольного возраста, шт.</v>
      </c>
      <c r="C140" s="225" t="str">
        <f t="shared" si="48"/>
        <v>Комбинезон (костюм) утепленный для детей дошкольного возраста, шт.</v>
      </c>
      <c r="D140" s="226" t="str">
        <f t="shared" si="49"/>
        <v>Комбинезон (костюм) утепленный для детей дошкольного возраста, шт.</v>
      </c>
      <c r="E140" s="225">
        <f>INDEX(БИПЦ_НДС!$D:$D,MATCH(Структура!A140,БИПЦ_НДС!$B:$B,0))</f>
        <v>10</v>
      </c>
      <c r="F140" s="225" t="s">
        <v>1871</v>
      </c>
      <c r="G140" s="225">
        <v>1</v>
      </c>
      <c r="H140" s="225">
        <v>1</v>
      </c>
      <c r="I140" s="225">
        <v>0</v>
      </c>
      <c r="J140" s="225">
        <f>INDEX('2026'!$C:$C,MATCH(Структура!B140,'2026'!$B:$B,0))</f>
        <v>4.1000000000000002E-2</v>
      </c>
      <c r="K140" s="225">
        <f>INDEX('2025'!$C:$C,MATCH(Структура!C140,'2025'!$B:$B,0))</f>
        <v>4.1000000000000002E-2</v>
      </c>
      <c r="L140" s="225">
        <v>1</v>
      </c>
      <c r="M140" s="225">
        <v>1</v>
      </c>
      <c r="N140" s="225">
        <f>INDEX(MoM!B:B,MATCH(Структура!A140,MoM!J:J,0))</f>
        <v>1</v>
      </c>
      <c r="P140">
        <f>INDEX('ИПЦ raw'!AA:AA, MATCH(Структура!$D140,'ИПЦ raw'!$A:$A,0))</f>
        <v>99.79</v>
      </c>
      <c r="Q140">
        <f>INDEX('ИПЦ raw'!AB:AB, MATCH(Структура!$D140,'ИПЦ raw'!$A:$A,0))</f>
        <v>98.95</v>
      </c>
      <c r="R140">
        <f>INDEX('ИПЦ raw'!AC:AC, MATCH(Структура!$D140,'ИПЦ raw'!$A:$A,0))</f>
        <v>99.45</v>
      </c>
      <c r="S140">
        <f>INDEX('ИПЦ raw'!AD:AD, MATCH(Структура!$D140,'ИПЦ raw'!$A:$A,0))</f>
        <v>99.2</v>
      </c>
      <c r="T140">
        <f>INDEX('ИПЦ raw'!AE:AE, MATCH(Структура!$D140,'ИПЦ raw'!$A:$A,0))</f>
        <v>99.65</v>
      </c>
      <c r="U140">
        <f>INDEX('ИПЦ raw'!AF:AF, MATCH(Структура!$D140,'ИПЦ raw'!$A:$A,0))</f>
        <v>100.18</v>
      </c>
      <c r="V140">
        <f>INDEX('ИПЦ raw'!AG:AG, MATCH(Структура!$D140,'ИПЦ raw'!$A:$A,0))</f>
        <v>99.98</v>
      </c>
      <c r="W140">
        <f>INDEX('ИПЦ raw'!AH:AH, MATCH(Структура!$D140,'ИПЦ raw'!$A:$A,0))</f>
        <v>100.92</v>
      </c>
      <c r="X140">
        <f>INDEX('ИПЦ raw'!AI:AI, MATCH(Структура!$D140,'ИПЦ raw'!$A:$A,0))</f>
        <v>101.36</v>
      </c>
      <c r="Y140">
        <f>INDEX('ИПЦ raw'!AJ:AJ, MATCH(Структура!$D140,'ИПЦ raw'!$A:$A,0))</f>
        <v>100.7</v>
      </c>
      <c r="Z140">
        <f>INDEX('ИПЦ raw'!AK:AK, MATCH(Структура!$D140,'ИПЦ raw'!$A:$A,0))</f>
        <v>100.44</v>
      </c>
      <c r="AA140">
        <f>INDEX('ИПЦ raw'!AL:AL, MATCH(Структура!$D140,'ИПЦ raw'!$A:$A,0))</f>
        <v>99.92</v>
      </c>
      <c r="AB140">
        <f>INDEX('ИПЦ raw'!AM:AM, MATCH(Структура!$D140,'ИПЦ raw'!$A:$A,0))</f>
        <v>98.46</v>
      </c>
      <c r="AC140">
        <f>INDEX('ИПЦ raw'!AN:AN, MATCH(Структура!$D140,'ИПЦ raw'!$A:$A,0))</f>
        <v>99.61</v>
      </c>
      <c r="AD140">
        <f>INDEX('ИПЦ raw'!AO:AO, MATCH(Структура!$D140,'ИПЦ raw'!$A:$A,0))</f>
        <v>99.29</v>
      </c>
      <c r="AE140">
        <f>INDEX('ИПЦ raw'!AP:AP, MATCH(Структура!$D140,'ИПЦ raw'!$A:$A,0))</f>
        <v>100.19</v>
      </c>
      <c r="AG140">
        <f>INDEX('2025'!$C:$C,MATCH(Структура!C140,'2025'!$B:$B,0))</f>
        <v>4.1000000000000002E-2</v>
      </c>
      <c r="AH140">
        <f t="shared" si="50"/>
        <v>4.0913900000000003E-2</v>
      </c>
      <c r="AI140">
        <f t="shared" si="51"/>
        <v>4.0484304050000003E-2</v>
      </c>
      <c r="AJ140">
        <f t="shared" si="52"/>
        <v>4.0261640377725005E-2</v>
      </c>
      <c r="AK140">
        <f t="shared" si="53"/>
        <v>3.9939547254703209E-2</v>
      </c>
      <c r="AL140">
        <f t="shared" si="54"/>
        <v>3.979975883931175E-2</v>
      </c>
      <c r="AM140">
        <f t="shared" si="55"/>
        <v>3.9871398405222511E-2</v>
      </c>
      <c r="AN140">
        <f t="shared" si="56"/>
        <v>3.9863424125541468E-2</v>
      </c>
      <c r="AO140">
        <f t="shared" si="57"/>
        <v>4.0230167627496448E-2</v>
      </c>
      <c r="AP140">
        <f t="shared" si="58"/>
        <v>4.0777297907230399E-2</v>
      </c>
      <c r="AQ140">
        <f t="shared" si="59"/>
        <v>4.1062738992581019E-2</v>
      </c>
      <c r="AR140">
        <f t="shared" si="42"/>
        <v>4.1243415044148371E-2</v>
      </c>
      <c r="AS140">
        <f t="shared" si="60"/>
        <v>4.1000000000000002E-2</v>
      </c>
      <c r="AT140">
        <f t="shared" si="43"/>
        <v>4.0368599999999998E-2</v>
      </c>
      <c r="AU140">
        <f t="shared" si="44"/>
        <v>4.0211162459999998E-2</v>
      </c>
      <c r="AV140">
        <f t="shared" si="45"/>
        <v>3.9925663206533998E-2</v>
      </c>
      <c r="AW140">
        <f t="shared" si="46"/>
        <v>4.0001521966626409E-2</v>
      </c>
    </row>
    <row r="141" spans="1:49" ht="26.25" x14ac:dyDescent="0.45">
      <c r="A141" s="202" t="s">
        <v>140</v>
      </c>
      <c r="B141" s="225" t="str">
        <f t="shared" si="47"/>
        <v>Рубашка верхняя для мальчиков дошкольного возраста, шт.</v>
      </c>
      <c r="C141" s="225" t="str">
        <f t="shared" si="48"/>
        <v>Рубашка верхняя для мальчиков дошкольного возраста, шт.</v>
      </c>
      <c r="D141" s="226" t="str">
        <f t="shared" si="49"/>
        <v>Рубашка верхняя для мальчиков дошкольного возраста, шт.</v>
      </c>
      <c r="E141" s="225">
        <f>INDEX(БИПЦ_НДС!$D:$D,MATCH(Структура!A141,БИПЦ_НДС!$B:$B,0))</f>
        <v>10</v>
      </c>
      <c r="F141" s="225" t="s">
        <v>1871</v>
      </c>
      <c r="G141" s="225">
        <v>1</v>
      </c>
      <c r="H141" s="225">
        <v>1</v>
      </c>
      <c r="I141" s="225">
        <v>0</v>
      </c>
      <c r="J141" s="225">
        <f>INDEX('2026'!$C:$C,MATCH(Структура!B141,'2026'!$B:$B,0))</f>
        <v>2.9000000000000001E-2</v>
      </c>
      <c r="K141" s="225">
        <f>INDEX('2025'!$C:$C,MATCH(Структура!C141,'2025'!$B:$B,0))</f>
        <v>2.8000000000000001E-2</v>
      </c>
      <c r="L141" s="225">
        <v>1</v>
      </c>
      <c r="M141" s="225">
        <v>1</v>
      </c>
      <c r="N141" s="225">
        <f>INDEX(MoM!B:B,MATCH(Структура!A141,MoM!J:J,0))</f>
        <v>1</v>
      </c>
      <c r="P141">
        <f>INDEX('ИПЦ raw'!AA:AA, MATCH(Структура!$D141,'ИПЦ raw'!$A:$A,0))</f>
        <v>100.12</v>
      </c>
      <c r="Q141">
        <f>INDEX('ИПЦ raw'!AB:AB, MATCH(Структура!$D141,'ИПЦ raw'!$A:$A,0))</f>
        <v>100.29</v>
      </c>
      <c r="R141">
        <f>INDEX('ИПЦ raw'!AC:AC, MATCH(Структура!$D141,'ИПЦ raw'!$A:$A,0))</f>
        <v>100.13</v>
      </c>
      <c r="S141">
        <f>INDEX('ИПЦ raw'!AD:AD, MATCH(Структура!$D141,'ИПЦ raw'!$A:$A,0))</f>
        <v>99.95</v>
      </c>
      <c r="T141">
        <f>INDEX('ИПЦ raw'!AE:AE, MATCH(Структура!$D141,'ИПЦ raw'!$A:$A,0))</f>
        <v>99.61</v>
      </c>
      <c r="U141">
        <f>INDEX('ИПЦ raw'!AF:AF, MATCH(Структура!$D141,'ИПЦ raw'!$A:$A,0))</f>
        <v>100.13</v>
      </c>
      <c r="V141">
        <f>INDEX('ИПЦ raw'!AG:AG, MATCH(Структура!$D141,'ИПЦ raw'!$A:$A,0))</f>
        <v>100.07</v>
      </c>
      <c r="W141">
        <f>INDEX('ИПЦ raw'!AH:AH, MATCH(Структура!$D141,'ИПЦ raw'!$A:$A,0))</f>
        <v>101.14</v>
      </c>
      <c r="X141">
        <f>INDEX('ИПЦ raw'!AI:AI, MATCH(Структура!$D141,'ИПЦ raw'!$A:$A,0))</f>
        <v>99.77</v>
      </c>
      <c r="Y141">
        <f>INDEX('ИПЦ raw'!AJ:AJ, MATCH(Структура!$D141,'ИПЦ raw'!$A:$A,0))</f>
        <v>99.72</v>
      </c>
      <c r="Z141">
        <f>INDEX('ИПЦ raw'!AK:AK, MATCH(Структура!$D141,'ИПЦ raw'!$A:$A,0))</f>
        <v>100.52</v>
      </c>
      <c r="AA141">
        <f>INDEX('ИПЦ raw'!AL:AL, MATCH(Структура!$D141,'ИПЦ raw'!$A:$A,0))</f>
        <v>100.27</v>
      </c>
      <c r="AB141">
        <f>INDEX('ИПЦ raw'!AM:AM, MATCH(Структура!$D141,'ИПЦ raw'!$A:$A,0))</f>
        <v>99.73</v>
      </c>
      <c r="AC141">
        <f>INDEX('ИПЦ raw'!AN:AN, MATCH(Структура!$D141,'ИПЦ raw'!$A:$A,0))</f>
        <v>99.44</v>
      </c>
      <c r="AD141">
        <f>INDEX('ИПЦ raw'!AO:AO, MATCH(Структура!$D141,'ИПЦ raw'!$A:$A,0))</f>
        <v>100.44</v>
      </c>
      <c r="AE141">
        <f>INDEX('ИПЦ raw'!AP:AP, MATCH(Структура!$D141,'ИПЦ raw'!$A:$A,0))</f>
        <v>100.17</v>
      </c>
      <c r="AG141">
        <f>INDEX('2025'!$C:$C,MATCH(Структура!C141,'2025'!$B:$B,0))</f>
        <v>2.8000000000000001E-2</v>
      </c>
      <c r="AH141">
        <f t="shared" si="50"/>
        <v>2.8033600000000002E-2</v>
      </c>
      <c r="AI141">
        <f t="shared" si="51"/>
        <v>2.8114897440000005E-2</v>
      </c>
      <c r="AJ141">
        <f t="shared" si="52"/>
        <v>2.8151446806672004E-2</v>
      </c>
      <c r="AK141">
        <f t="shared" si="53"/>
        <v>2.8137371083268668E-2</v>
      </c>
      <c r="AL141">
        <f t="shared" si="54"/>
        <v>2.8027635336043921E-2</v>
      </c>
      <c r="AM141">
        <f t="shared" si="55"/>
        <v>2.8064071261980773E-2</v>
      </c>
      <c r="AN141">
        <f t="shared" si="56"/>
        <v>2.8083716111864158E-2</v>
      </c>
      <c r="AO141">
        <f t="shared" si="57"/>
        <v>2.8403870475539411E-2</v>
      </c>
      <c r="AP141">
        <f t="shared" si="58"/>
        <v>2.8338541573445668E-2</v>
      </c>
      <c r="AQ141">
        <f t="shared" si="59"/>
        <v>2.8259193657040022E-2</v>
      </c>
      <c r="AR141">
        <f t="shared" si="42"/>
        <v>2.8406141464056626E-2</v>
      </c>
      <c r="AS141">
        <f t="shared" si="60"/>
        <v>2.9000000000000001E-2</v>
      </c>
      <c r="AT141">
        <f t="shared" si="43"/>
        <v>2.8921700000000002E-2</v>
      </c>
      <c r="AU141">
        <f t="shared" si="44"/>
        <v>2.8759738480000002E-2</v>
      </c>
      <c r="AV141">
        <f t="shared" si="45"/>
        <v>2.8886281329312001E-2</v>
      </c>
      <c r="AW141">
        <f t="shared" si="46"/>
        <v>2.8935388007571831E-2</v>
      </c>
    </row>
    <row r="142" spans="1:49" ht="26.25" x14ac:dyDescent="0.45">
      <c r="A142" s="202" t="s">
        <v>141</v>
      </c>
      <c r="B142" s="225" t="str">
        <f t="shared" si="47"/>
        <v>Платье (сарафан) летнее для девочек дошкольного возраста, шт.</v>
      </c>
      <c r="C142" s="225" t="str">
        <f t="shared" si="48"/>
        <v>Платье (сарафан) летнее для девочек дошкольного возраста, шт.</v>
      </c>
      <c r="D142" s="226" t="str">
        <f t="shared" si="49"/>
        <v>Платье (сарафан) летнее для девочек дошкольного возраста, шт.</v>
      </c>
      <c r="E142" s="225">
        <f>INDEX(БИПЦ_НДС!$D:$D,MATCH(Структура!A142,БИПЦ_НДС!$B:$B,0))</f>
        <v>10</v>
      </c>
      <c r="F142" s="225" t="s">
        <v>1871</v>
      </c>
      <c r="G142" s="225">
        <v>1</v>
      </c>
      <c r="H142" s="225">
        <v>1</v>
      </c>
      <c r="I142" s="225">
        <v>0</v>
      </c>
      <c r="J142" s="225">
        <f>INDEX('2026'!$C:$C,MATCH(Структура!B142,'2026'!$B:$B,0))</f>
        <v>0.03</v>
      </c>
      <c r="K142" s="225">
        <f>INDEX('2025'!$C:$C,MATCH(Структура!C142,'2025'!$B:$B,0))</f>
        <v>0.03</v>
      </c>
      <c r="L142" s="225">
        <v>1</v>
      </c>
      <c r="M142" s="225">
        <v>1</v>
      </c>
      <c r="N142" s="225">
        <f>INDEX(MoM!B:B,MATCH(Структура!A142,MoM!J:J,0))</f>
        <v>1</v>
      </c>
      <c r="P142">
        <f>INDEX('ИПЦ raw'!AA:AA, MATCH(Структура!$D142,'ИПЦ raw'!$A:$A,0))</f>
        <v>100.09</v>
      </c>
      <c r="Q142">
        <f>INDEX('ИПЦ raw'!AB:AB, MATCH(Структура!$D142,'ИПЦ raw'!$A:$A,0))</f>
        <v>100.04</v>
      </c>
      <c r="R142">
        <f>INDEX('ИПЦ raw'!AC:AC, MATCH(Структура!$D142,'ИПЦ raw'!$A:$A,0))</f>
        <v>100.58</v>
      </c>
      <c r="S142">
        <f>INDEX('ИПЦ raw'!AD:AD, MATCH(Структура!$D142,'ИПЦ raw'!$A:$A,0))</f>
        <v>100.5</v>
      </c>
      <c r="T142">
        <f>INDEX('ИПЦ raw'!AE:AE, MATCH(Структура!$D142,'ИПЦ raw'!$A:$A,0))</f>
        <v>100.18</v>
      </c>
      <c r="U142">
        <f>INDEX('ИПЦ raw'!AF:AF, MATCH(Структура!$D142,'ИПЦ raw'!$A:$A,0))</f>
        <v>100.51</v>
      </c>
      <c r="V142">
        <f>INDEX('ИПЦ raw'!AG:AG, MATCH(Структура!$D142,'ИПЦ raw'!$A:$A,0))</f>
        <v>99.64</v>
      </c>
      <c r="W142">
        <f>INDEX('ИПЦ raw'!AH:AH, MATCH(Структура!$D142,'ИПЦ raw'!$A:$A,0))</f>
        <v>100.11</v>
      </c>
      <c r="X142">
        <f>INDEX('ИПЦ raw'!AI:AI, MATCH(Структура!$D142,'ИПЦ raw'!$A:$A,0))</f>
        <v>99.44</v>
      </c>
      <c r="Y142">
        <f>INDEX('ИПЦ raw'!AJ:AJ, MATCH(Структура!$D142,'ИПЦ raw'!$A:$A,0))</f>
        <v>99.9</v>
      </c>
      <c r="Z142">
        <f>INDEX('ИПЦ raw'!AK:AK, MATCH(Структура!$D142,'ИПЦ raw'!$A:$A,0))</f>
        <v>99.83</v>
      </c>
      <c r="AA142">
        <f>INDEX('ИПЦ raw'!AL:AL, MATCH(Структура!$D142,'ИПЦ raw'!$A:$A,0))</f>
        <v>100.12</v>
      </c>
      <c r="AB142">
        <f>INDEX('ИПЦ raw'!AM:AM, MATCH(Структура!$D142,'ИПЦ raw'!$A:$A,0))</f>
        <v>100.17</v>
      </c>
      <c r="AC142">
        <f>INDEX('ИПЦ raw'!AN:AN, MATCH(Структура!$D142,'ИПЦ raw'!$A:$A,0))</f>
        <v>100.05</v>
      </c>
      <c r="AD142">
        <f>INDEX('ИПЦ raw'!AO:AO, MATCH(Структура!$D142,'ИПЦ raw'!$A:$A,0))</f>
        <v>100.44</v>
      </c>
      <c r="AE142">
        <f>INDEX('ИПЦ raw'!AP:AP, MATCH(Структура!$D142,'ИПЦ raw'!$A:$A,0))</f>
        <v>100.49</v>
      </c>
      <c r="AG142">
        <f>INDEX('2025'!$C:$C,MATCH(Структура!C142,'2025'!$B:$B,0))</f>
        <v>0.03</v>
      </c>
      <c r="AH142">
        <f t="shared" si="50"/>
        <v>3.0026999999999998E-2</v>
      </c>
      <c r="AI142">
        <f t="shared" si="51"/>
        <v>3.0039010799999998E-2</v>
      </c>
      <c r="AJ142">
        <f t="shared" si="52"/>
        <v>3.0213237062639998E-2</v>
      </c>
      <c r="AK142">
        <f t="shared" si="53"/>
        <v>3.0364303247953198E-2</v>
      </c>
      <c r="AL142">
        <f t="shared" si="54"/>
        <v>3.0418958993799518E-2</v>
      </c>
      <c r="AM142">
        <f t="shared" si="55"/>
        <v>3.0574095684667898E-2</v>
      </c>
      <c r="AN142">
        <f t="shared" si="56"/>
        <v>3.0464028940203093E-2</v>
      </c>
      <c r="AO142">
        <f t="shared" si="57"/>
        <v>3.0497539372037315E-2</v>
      </c>
      <c r="AP142">
        <f t="shared" si="58"/>
        <v>3.0326753151553906E-2</v>
      </c>
      <c r="AQ142">
        <f t="shared" si="59"/>
        <v>3.0296426398402354E-2</v>
      </c>
      <c r="AR142">
        <f t="shared" si="42"/>
        <v>3.024492247352507E-2</v>
      </c>
      <c r="AS142">
        <f t="shared" si="60"/>
        <v>0.03</v>
      </c>
      <c r="AT142">
        <f t="shared" si="43"/>
        <v>3.0051000000000001E-2</v>
      </c>
      <c r="AU142">
        <f t="shared" si="44"/>
        <v>3.0066025500000003E-2</v>
      </c>
      <c r="AV142">
        <f t="shared" si="45"/>
        <v>3.0198316012200004E-2</v>
      </c>
      <c r="AW142">
        <f t="shared" si="46"/>
        <v>3.0346287760659781E-2</v>
      </c>
    </row>
    <row r="143" spans="1:49" ht="26.25" x14ac:dyDescent="0.45">
      <c r="A143" s="202" t="s">
        <v>142</v>
      </c>
      <c r="B143" s="225" t="str">
        <f t="shared" si="47"/>
        <v>Комбинезон утепленный для детей до одного года, шт.</v>
      </c>
      <c r="C143" s="225" t="str">
        <f t="shared" si="48"/>
        <v>Комбинезон утепленный для детей до одного года, шт.</v>
      </c>
      <c r="D143" s="226" t="str">
        <f t="shared" si="49"/>
        <v>Комбинезон утепленный для детей до одного года, шт.</v>
      </c>
      <c r="E143" s="225">
        <f>INDEX(БИПЦ_НДС!$D:$D,MATCH(Структура!A143,БИПЦ_НДС!$B:$B,0))</f>
        <v>10</v>
      </c>
      <c r="F143" s="225" t="s">
        <v>1871</v>
      </c>
      <c r="G143" s="225">
        <v>1</v>
      </c>
      <c r="H143" s="225">
        <v>1</v>
      </c>
      <c r="I143" s="225">
        <v>0</v>
      </c>
      <c r="J143" s="225">
        <f>INDEX('2026'!$C:$C,MATCH(Структура!B143,'2026'!$B:$B,0))</f>
        <v>2.7E-2</v>
      </c>
      <c r="K143" s="225">
        <f>INDEX('2025'!$C:$C,MATCH(Структура!C143,'2025'!$B:$B,0))</f>
        <v>2.8000000000000001E-2</v>
      </c>
      <c r="L143" s="225">
        <v>1</v>
      </c>
      <c r="M143" s="225">
        <v>1</v>
      </c>
      <c r="N143" s="225">
        <f>INDEX(MoM!B:B,MATCH(Структура!A143,MoM!J:J,0))</f>
        <v>1</v>
      </c>
      <c r="P143">
        <f>INDEX('ИПЦ raw'!AA:AA, MATCH(Структура!$D143,'ИПЦ raw'!$A:$A,0))</f>
        <v>100.09</v>
      </c>
      <c r="Q143">
        <f>INDEX('ИПЦ raw'!AB:AB, MATCH(Структура!$D143,'ИПЦ raw'!$A:$A,0))</f>
        <v>99.82</v>
      </c>
      <c r="R143">
        <f>INDEX('ИПЦ raw'!AC:AC, MATCH(Структура!$D143,'ИПЦ raw'!$A:$A,0))</f>
        <v>99.45</v>
      </c>
      <c r="S143">
        <f>INDEX('ИПЦ raw'!AD:AD, MATCH(Структура!$D143,'ИПЦ raw'!$A:$A,0))</f>
        <v>99.58</v>
      </c>
      <c r="T143">
        <f>INDEX('ИПЦ raw'!AE:AE, MATCH(Структура!$D143,'ИПЦ raw'!$A:$A,0))</f>
        <v>99.53</v>
      </c>
      <c r="U143">
        <f>INDEX('ИПЦ raw'!AF:AF, MATCH(Структура!$D143,'ИПЦ raw'!$A:$A,0))</f>
        <v>100.09</v>
      </c>
      <c r="V143">
        <f>INDEX('ИПЦ raw'!AG:AG, MATCH(Структура!$D143,'ИПЦ raw'!$A:$A,0))</f>
        <v>100.14</v>
      </c>
      <c r="W143">
        <f>INDEX('ИПЦ raw'!AH:AH, MATCH(Структура!$D143,'ИПЦ raw'!$A:$A,0))</f>
        <v>101.52</v>
      </c>
      <c r="X143">
        <f>INDEX('ИПЦ raw'!AI:AI, MATCH(Структура!$D143,'ИПЦ raw'!$A:$A,0))</f>
        <v>101.17</v>
      </c>
      <c r="Y143">
        <f>INDEX('ИПЦ raw'!AJ:AJ, MATCH(Структура!$D143,'ИПЦ raw'!$A:$A,0))</f>
        <v>101.17</v>
      </c>
      <c r="Z143">
        <f>INDEX('ИПЦ raw'!AK:AK, MATCH(Структура!$D143,'ИПЦ raw'!$A:$A,0))</f>
        <v>100.49</v>
      </c>
      <c r="AA143">
        <f>INDEX('ИПЦ raw'!AL:AL, MATCH(Структура!$D143,'ИПЦ raw'!$A:$A,0))</f>
        <v>100.19</v>
      </c>
      <c r="AB143">
        <f>INDEX('ИПЦ raw'!AM:AM, MATCH(Структура!$D143,'ИПЦ raw'!$A:$A,0))</f>
        <v>99.16</v>
      </c>
      <c r="AC143">
        <f>INDEX('ИПЦ raw'!AN:AN, MATCH(Структура!$D143,'ИПЦ raw'!$A:$A,0))</f>
        <v>99.37</v>
      </c>
      <c r="AD143">
        <f>INDEX('ИПЦ raw'!AO:AO, MATCH(Структура!$D143,'ИПЦ raw'!$A:$A,0))</f>
        <v>99.86</v>
      </c>
      <c r="AE143">
        <f>INDEX('ИПЦ raw'!AP:AP, MATCH(Структура!$D143,'ИПЦ raw'!$A:$A,0))</f>
        <v>99.83</v>
      </c>
      <c r="AG143">
        <f>INDEX('2025'!$C:$C,MATCH(Структура!C143,'2025'!$B:$B,0))</f>
        <v>2.8000000000000001E-2</v>
      </c>
      <c r="AH143">
        <f t="shared" si="50"/>
        <v>2.8025200000000004E-2</v>
      </c>
      <c r="AI143">
        <f t="shared" si="51"/>
        <v>2.7974754640000002E-2</v>
      </c>
      <c r="AJ143">
        <f t="shared" si="52"/>
        <v>2.7820893489480004E-2</v>
      </c>
      <c r="AK143">
        <f t="shared" si="53"/>
        <v>2.7704045736824189E-2</v>
      </c>
      <c r="AL143">
        <f t="shared" si="54"/>
        <v>2.7573836721861117E-2</v>
      </c>
      <c r="AM143">
        <f t="shared" si="55"/>
        <v>2.7598653174910791E-2</v>
      </c>
      <c r="AN143">
        <f t="shared" si="56"/>
        <v>2.7637291289355669E-2</v>
      </c>
      <c r="AO143">
        <f t="shared" si="57"/>
        <v>2.8057378116953875E-2</v>
      </c>
      <c r="AP143">
        <f t="shared" si="58"/>
        <v>2.8385649440922235E-2</v>
      </c>
      <c r="AQ143">
        <f t="shared" si="59"/>
        <v>2.8717761539381024E-2</v>
      </c>
      <c r="AR143">
        <f t="shared" si="42"/>
        <v>2.8858478570923989E-2</v>
      </c>
      <c r="AS143">
        <f t="shared" si="60"/>
        <v>2.7E-2</v>
      </c>
      <c r="AT143">
        <f t="shared" si="43"/>
        <v>2.67732E-2</v>
      </c>
      <c r="AU143">
        <f t="shared" si="44"/>
        <v>2.6604528840000002E-2</v>
      </c>
      <c r="AV143">
        <f t="shared" si="45"/>
        <v>2.6567282499624003E-2</v>
      </c>
      <c r="AW143">
        <f t="shared" si="46"/>
        <v>2.6522118119374643E-2</v>
      </c>
    </row>
    <row r="144" spans="1:49" x14ac:dyDescent="0.45">
      <c r="A144" s="202" t="s">
        <v>143</v>
      </c>
      <c r="B144" s="225" t="str">
        <f t="shared" si="47"/>
        <v>Пеленки для новорожденных, шт.</v>
      </c>
      <c r="C144" s="225" t="str">
        <f t="shared" si="48"/>
        <v>Пеленки для новорожденных, шт.</v>
      </c>
      <c r="D144" s="226" t="str">
        <f t="shared" si="49"/>
        <v>Пеленки для новорожденных, шт.</v>
      </c>
      <c r="E144" s="225">
        <f>INDEX(БИПЦ_НДС!$D:$D,MATCH(Структура!A144,БИПЦ_НДС!$B:$B,0))</f>
        <v>10</v>
      </c>
      <c r="F144" s="225" t="s">
        <v>1871</v>
      </c>
      <c r="G144" s="225">
        <v>1</v>
      </c>
      <c r="H144" s="225">
        <v>1</v>
      </c>
      <c r="I144" s="225">
        <v>0</v>
      </c>
      <c r="J144" s="225">
        <f>INDEX('2026'!$C:$C,MATCH(Структура!B144,'2026'!$B:$B,0))</f>
        <v>1.2E-2</v>
      </c>
      <c r="K144" s="225">
        <f>INDEX('2025'!$C:$C,MATCH(Структура!C144,'2025'!$B:$B,0))</f>
        <v>1.2E-2</v>
      </c>
      <c r="L144" s="225">
        <v>1</v>
      </c>
      <c r="M144" s="225">
        <v>1</v>
      </c>
      <c r="N144" s="225">
        <f>INDEX(MoM!B:B,MATCH(Структура!A144,MoM!J:J,0))</f>
        <v>1</v>
      </c>
      <c r="P144">
        <f>INDEX('ИПЦ raw'!AA:AA, MATCH(Структура!$D144,'ИПЦ raw'!$A:$A,0))</f>
        <v>100.73</v>
      </c>
      <c r="Q144">
        <f>INDEX('ИПЦ raw'!AB:AB, MATCH(Структура!$D144,'ИПЦ raw'!$A:$A,0))</f>
        <v>100.03</v>
      </c>
      <c r="R144">
        <f>INDEX('ИПЦ raw'!AC:AC, MATCH(Структура!$D144,'ИПЦ raw'!$A:$A,0))</f>
        <v>100.57</v>
      </c>
      <c r="S144">
        <f>INDEX('ИПЦ raw'!AD:AD, MATCH(Структура!$D144,'ИПЦ raw'!$A:$A,0))</f>
        <v>100.34</v>
      </c>
      <c r="T144">
        <f>INDEX('ИПЦ raw'!AE:AE, MATCH(Структура!$D144,'ИПЦ raw'!$A:$A,0))</f>
        <v>100.56</v>
      </c>
      <c r="U144">
        <f>INDEX('ИПЦ raw'!AF:AF, MATCH(Структура!$D144,'ИПЦ raw'!$A:$A,0))</f>
        <v>101.82</v>
      </c>
      <c r="V144">
        <f>INDEX('ИПЦ raw'!AG:AG, MATCH(Структура!$D144,'ИПЦ raw'!$A:$A,0))</f>
        <v>100.57</v>
      </c>
      <c r="W144">
        <f>INDEX('ИПЦ raw'!AH:AH, MATCH(Структура!$D144,'ИПЦ raw'!$A:$A,0))</f>
        <v>100.77</v>
      </c>
      <c r="X144">
        <f>INDEX('ИПЦ raw'!AI:AI, MATCH(Структура!$D144,'ИПЦ raw'!$A:$A,0))</f>
        <v>99.45</v>
      </c>
      <c r="Y144">
        <f>INDEX('ИПЦ raw'!AJ:AJ, MATCH(Структура!$D144,'ИПЦ raw'!$A:$A,0))</f>
        <v>100.8</v>
      </c>
      <c r="Z144">
        <f>INDEX('ИПЦ raw'!AK:AK, MATCH(Структура!$D144,'ИПЦ raw'!$A:$A,0))</f>
        <v>100.16</v>
      </c>
      <c r="AA144">
        <f>INDEX('ИПЦ raw'!AL:AL, MATCH(Структура!$D144,'ИПЦ raw'!$A:$A,0))</f>
        <v>101.07</v>
      </c>
      <c r="AB144">
        <f>INDEX('ИПЦ raw'!AM:AM, MATCH(Структура!$D144,'ИПЦ raw'!$A:$A,0))</f>
        <v>100.21</v>
      </c>
      <c r="AC144">
        <f>INDEX('ИПЦ raw'!AN:AN, MATCH(Структура!$D144,'ИПЦ raw'!$A:$A,0))</f>
        <v>100.1</v>
      </c>
      <c r="AD144">
        <f>INDEX('ИПЦ raw'!AO:AO, MATCH(Структура!$D144,'ИПЦ raw'!$A:$A,0))</f>
        <v>100.59</v>
      </c>
      <c r="AE144">
        <f>INDEX('ИПЦ raw'!AP:AP, MATCH(Структура!$D144,'ИПЦ raw'!$A:$A,0))</f>
        <v>100.59</v>
      </c>
      <c r="AG144">
        <f>INDEX('2025'!$C:$C,MATCH(Структура!C144,'2025'!$B:$B,0))</f>
        <v>1.2E-2</v>
      </c>
      <c r="AH144">
        <f t="shared" si="50"/>
        <v>1.20876E-2</v>
      </c>
      <c r="AI144">
        <f t="shared" si="51"/>
        <v>1.2091226280000001E-2</v>
      </c>
      <c r="AJ144">
        <f t="shared" si="52"/>
        <v>1.2160146269796E-2</v>
      </c>
      <c r="AK144">
        <f t="shared" si="53"/>
        <v>1.2201490767113308E-2</v>
      </c>
      <c r="AL144">
        <f t="shared" si="54"/>
        <v>1.2269819115409142E-2</v>
      </c>
      <c r="AM144">
        <f t="shared" si="55"/>
        <v>1.2493129823309588E-2</v>
      </c>
      <c r="AN144">
        <f t="shared" si="56"/>
        <v>1.2564340663302451E-2</v>
      </c>
      <c r="AO144">
        <f t="shared" si="57"/>
        <v>1.2661086086409881E-2</v>
      </c>
      <c r="AP144">
        <f t="shared" si="58"/>
        <v>1.2591450112934627E-2</v>
      </c>
      <c r="AQ144">
        <f t="shared" si="59"/>
        <v>1.2692181713838104E-2</v>
      </c>
      <c r="AR144">
        <f t="shared" si="42"/>
        <v>1.2712489204580244E-2</v>
      </c>
      <c r="AS144">
        <f t="shared" si="60"/>
        <v>1.2E-2</v>
      </c>
      <c r="AT144">
        <f t="shared" si="43"/>
        <v>1.20252E-2</v>
      </c>
      <c r="AU144">
        <f t="shared" si="44"/>
        <v>1.20372252E-2</v>
      </c>
      <c r="AV144">
        <f t="shared" si="45"/>
        <v>1.2108244828679999E-2</v>
      </c>
      <c r="AW144">
        <f t="shared" si="46"/>
        <v>1.2179683473169212E-2</v>
      </c>
    </row>
    <row r="145" spans="1:49" ht="26.25" x14ac:dyDescent="0.45">
      <c r="A145" s="202" t="s">
        <v>144</v>
      </c>
      <c r="B145" s="225" t="str">
        <f t="shared" si="47"/>
        <v>Ползунки из хлопчатобумажного трикотажного полотна, шт.</v>
      </c>
      <c r="C145" s="225" t="str">
        <f t="shared" si="48"/>
        <v>Ползунки из хлопчатобумажного трикотажного полотна, шт.</v>
      </c>
      <c r="D145" s="226" t="str">
        <f t="shared" si="49"/>
        <v>Ползунки из хлопчатобумажного трикотажного полотна, шт.</v>
      </c>
      <c r="E145" s="225">
        <f>INDEX(БИПЦ_НДС!$D:$D,MATCH(Структура!A145,БИПЦ_НДС!$B:$B,0))</f>
        <v>10</v>
      </c>
      <c r="F145" s="225" t="s">
        <v>1871</v>
      </c>
      <c r="G145" s="225">
        <v>1</v>
      </c>
      <c r="H145" s="225">
        <v>1</v>
      </c>
      <c r="I145" s="225">
        <v>0</v>
      </c>
      <c r="J145" s="225">
        <f>INDEX('2026'!$C:$C,MATCH(Структура!B145,'2026'!$B:$B,0))</f>
        <v>1.4E-2</v>
      </c>
      <c r="K145" s="225">
        <f>INDEX('2025'!$C:$C,MATCH(Структура!C145,'2025'!$B:$B,0))</f>
        <v>1.4E-2</v>
      </c>
      <c r="L145" s="225">
        <v>1</v>
      </c>
      <c r="M145" s="225">
        <v>1</v>
      </c>
      <c r="N145" s="225">
        <f>INDEX(MoM!B:B,MATCH(Структура!A145,MoM!J:J,0))</f>
        <v>1</v>
      </c>
      <c r="P145">
        <f>INDEX('ИПЦ raw'!AA:AA, MATCH(Структура!$D145,'ИПЦ raw'!$A:$A,0))</f>
        <v>100.41</v>
      </c>
      <c r="Q145">
        <f>INDEX('ИПЦ raw'!AB:AB, MATCH(Структура!$D145,'ИПЦ raw'!$A:$A,0))</f>
        <v>100.5</v>
      </c>
      <c r="R145">
        <f>INDEX('ИПЦ raw'!AC:AC, MATCH(Структура!$D145,'ИПЦ raw'!$A:$A,0))</f>
        <v>100</v>
      </c>
      <c r="S145">
        <f>INDEX('ИПЦ raw'!AD:AD, MATCH(Структура!$D145,'ИПЦ raw'!$A:$A,0))</f>
        <v>100.88</v>
      </c>
      <c r="T145">
        <f>INDEX('ИПЦ raw'!AE:AE, MATCH(Структура!$D145,'ИПЦ raw'!$A:$A,0))</f>
        <v>100.12</v>
      </c>
      <c r="U145">
        <f>INDEX('ИПЦ raw'!AF:AF, MATCH(Структура!$D145,'ИПЦ raw'!$A:$A,0))</f>
        <v>100.43</v>
      </c>
      <c r="V145">
        <f>INDEX('ИПЦ raw'!AG:AG, MATCH(Структура!$D145,'ИПЦ raw'!$A:$A,0))</f>
        <v>100.22</v>
      </c>
      <c r="W145">
        <f>INDEX('ИПЦ raw'!AH:AH, MATCH(Структура!$D145,'ИПЦ raw'!$A:$A,0))</f>
        <v>101.01</v>
      </c>
      <c r="X145">
        <f>INDEX('ИПЦ raw'!AI:AI, MATCH(Структура!$D145,'ИПЦ raw'!$A:$A,0))</f>
        <v>100.18</v>
      </c>
      <c r="Y145">
        <f>INDEX('ИПЦ raw'!AJ:AJ, MATCH(Структура!$D145,'ИПЦ raw'!$A:$A,0))</f>
        <v>100.25</v>
      </c>
      <c r="Z145">
        <f>INDEX('ИПЦ raw'!AK:AK, MATCH(Структура!$D145,'ИПЦ raw'!$A:$A,0))</f>
        <v>100.23</v>
      </c>
      <c r="AA145">
        <f>INDEX('ИПЦ raw'!AL:AL, MATCH(Структура!$D145,'ИПЦ raw'!$A:$A,0))</f>
        <v>100.57</v>
      </c>
      <c r="AB145">
        <f>INDEX('ИПЦ raw'!AM:AM, MATCH(Структура!$D145,'ИПЦ raw'!$A:$A,0))</f>
        <v>100.33</v>
      </c>
      <c r="AC145">
        <f>INDEX('ИПЦ raw'!AN:AN, MATCH(Структура!$D145,'ИПЦ raw'!$A:$A,0))</f>
        <v>100.04</v>
      </c>
      <c r="AD145">
        <f>INDEX('ИПЦ raw'!AO:AO, MATCH(Структура!$D145,'ИПЦ raw'!$A:$A,0))</f>
        <v>100.51</v>
      </c>
      <c r="AE145">
        <f>INDEX('ИПЦ raw'!AP:AP, MATCH(Структура!$D145,'ИПЦ raw'!$A:$A,0))</f>
        <v>100.56</v>
      </c>
      <c r="AG145">
        <f>INDEX('2025'!$C:$C,MATCH(Структура!C145,'2025'!$B:$B,0))</f>
        <v>1.4E-2</v>
      </c>
      <c r="AH145">
        <f t="shared" si="50"/>
        <v>1.4057399999999999E-2</v>
      </c>
      <c r="AI145">
        <f t="shared" si="51"/>
        <v>1.4127687E-2</v>
      </c>
      <c r="AJ145">
        <f t="shared" si="52"/>
        <v>1.4127687E-2</v>
      </c>
      <c r="AK145">
        <f t="shared" si="53"/>
        <v>1.42520106456E-2</v>
      </c>
      <c r="AL145">
        <f t="shared" si="54"/>
        <v>1.426911305837472E-2</v>
      </c>
      <c r="AM145">
        <f t="shared" si="55"/>
        <v>1.4330470244525733E-2</v>
      </c>
      <c r="AN145">
        <f t="shared" si="56"/>
        <v>1.436199727906369E-2</v>
      </c>
      <c r="AO145">
        <f t="shared" si="57"/>
        <v>1.4507053451582234E-2</v>
      </c>
      <c r="AP145">
        <f t="shared" si="58"/>
        <v>1.4533166147795082E-2</v>
      </c>
      <c r="AQ145">
        <f t="shared" si="59"/>
        <v>1.456949906316457E-2</v>
      </c>
      <c r="AR145">
        <f t="shared" si="42"/>
        <v>1.460300891100985E-2</v>
      </c>
      <c r="AS145">
        <f t="shared" si="60"/>
        <v>1.4E-2</v>
      </c>
      <c r="AT145">
        <f t="shared" si="43"/>
        <v>1.40462E-2</v>
      </c>
      <c r="AU145">
        <f t="shared" si="44"/>
        <v>1.405181848E-2</v>
      </c>
      <c r="AV145">
        <f t="shared" si="45"/>
        <v>1.4123482754248001E-2</v>
      </c>
      <c r="AW145">
        <f t="shared" si="46"/>
        <v>1.4202574257671789E-2</v>
      </c>
    </row>
    <row r="146" spans="1:49" ht="26.25" x14ac:dyDescent="0.45">
      <c r="A146" s="202" t="s">
        <v>145</v>
      </c>
      <c r="B146" s="225" t="str">
        <f t="shared" si="47"/>
        <v>Белье для новорожденных и детей ясельного возраста, шт.</v>
      </c>
      <c r="C146" s="225" t="str">
        <f t="shared" si="48"/>
        <v>Белье для новорожденных и детей ясельного возраста, шт.</v>
      </c>
      <c r="D146" s="226" t="str">
        <f t="shared" si="49"/>
        <v>Белье для новорожденных и детей ясельного возраста, шт.</v>
      </c>
      <c r="E146" s="225">
        <f>INDEX(БИПЦ_НДС!$D:$D,MATCH(Структура!A146,БИПЦ_НДС!$B:$B,0))</f>
        <v>10</v>
      </c>
      <c r="F146" s="225" t="s">
        <v>1871</v>
      </c>
      <c r="G146" s="225">
        <v>1</v>
      </c>
      <c r="H146" s="225">
        <v>1</v>
      </c>
      <c r="I146" s="225">
        <v>0</v>
      </c>
      <c r="J146" s="225">
        <f>INDEX('2026'!$C:$C,MATCH(Структура!B146,'2026'!$B:$B,0))</f>
        <v>0.02</v>
      </c>
      <c r="K146" s="225">
        <f>INDEX('2025'!$C:$C,MATCH(Структура!C146,'2025'!$B:$B,0))</f>
        <v>2.1000000000000001E-2</v>
      </c>
      <c r="L146" s="225">
        <v>1</v>
      </c>
      <c r="M146" s="225">
        <v>1</v>
      </c>
      <c r="N146" s="225">
        <f>INDEX(MoM!B:B,MATCH(Структура!A146,MoM!J:J,0))</f>
        <v>1</v>
      </c>
      <c r="P146">
        <f>INDEX('ИПЦ raw'!AA:AA, MATCH(Структура!$D146,'ИПЦ raw'!$A:$A,0))</f>
        <v>100.47</v>
      </c>
      <c r="Q146">
        <f>INDEX('ИПЦ raw'!AB:AB, MATCH(Структура!$D146,'ИПЦ raw'!$A:$A,0))</f>
        <v>100.58</v>
      </c>
      <c r="R146">
        <f>INDEX('ИПЦ raw'!AC:AC, MATCH(Структура!$D146,'ИПЦ raw'!$A:$A,0))</f>
        <v>100.75</v>
      </c>
      <c r="S146">
        <f>INDEX('ИПЦ raw'!AD:AD, MATCH(Структура!$D146,'ИПЦ raw'!$A:$A,0))</f>
        <v>100.44</v>
      </c>
      <c r="T146">
        <f>INDEX('ИПЦ raw'!AE:AE, MATCH(Структура!$D146,'ИПЦ raw'!$A:$A,0))</f>
        <v>100</v>
      </c>
      <c r="U146">
        <f>INDEX('ИПЦ raw'!AF:AF, MATCH(Структура!$D146,'ИПЦ raw'!$A:$A,0))</f>
        <v>100.38</v>
      </c>
      <c r="V146">
        <f>INDEX('ИПЦ raw'!AG:AG, MATCH(Структура!$D146,'ИПЦ raw'!$A:$A,0))</f>
        <v>100.02</v>
      </c>
      <c r="W146">
        <f>INDEX('ИПЦ raw'!AH:AH, MATCH(Структура!$D146,'ИПЦ raw'!$A:$A,0))</f>
        <v>100.72</v>
      </c>
      <c r="X146">
        <f>INDEX('ИПЦ raw'!AI:AI, MATCH(Структура!$D146,'ИПЦ raw'!$A:$A,0))</f>
        <v>100.25</v>
      </c>
      <c r="Y146">
        <f>INDEX('ИПЦ raw'!AJ:AJ, MATCH(Структура!$D146,'ИПЦ raw'!$A:$A,0))</f>
        <v>100.31</v>
      </c>
      <c r="Z146">
        <f>INDEX('ИПЦ raw'!AK:AK, MATCH(Структура!$D146,'ИПЦ raw'!$A:$A,0))</f>
        <v>100.33</v>
      </c>
      <c r="AA146">
        <f>INDEX('ИПЦ raw'!AL:AL, MATCH(Структура!$D146,'ИПЦ raw'!$A:$A,0))</f>
        <v>100.79</v>
      </c>
      <c r="AB146">
        <f>INDEX('ИПЦ raw'!AM:AM, MATCH(Структура!$D146,'ИПЦ raw'!$A:$A,0))</f>
        <v>100.24</v>
      </c>
      <c r="AC146">
        <f>INDEX('ИПЦ raw'!AN:AN, MATCH(Структура!$D146,'ИПЦ raw'!$A:$A,0))</f>
        <v>100.14</v>
      </c>
      <c r="AD146">
        <f>INDEX('ИПЦ raw'!AO:AO, MATCH(Структура!$D146,'ИПЦ raw'!$A:$A,0))</f>
        <v>100.29</v>
      </c>
      <c r="AE146">
        <f>INDEX('ИПЦ raw'!AP:AP, MATCH(Структура!$D146,'ИПЦ raw'!$A:$A,0))</f>
        <v>100.55</v>
      </c>
      <c r="AG146">
        <f>INDEX('2025'!$C:$C,MATCH(Структура!C146,'2025'!$B:$B,0))</f>
        <v>2.1000000000000001E-2</v>
      </c>
      <c r="AH146">
        <f t="shared" si="50"/>
        <v>2.1098699999999998E-2</v>
      </c>
      <c r="AI146">
        <f t="shared" si="51"/>
        <v>2.1221072459999997E-2</v>
      </c>
      <c r="AJ146">
        <f t="shared" si="52"/>
        <v>2.1380230503449997E-2</v>
      </c>
      <c r="AK146">
        <f t="shared" si="53"/>
        <v>2.1474303517665175E-2</v>
      </c>
      <c r="AL146">
        <f t="shared" si="54"/>
        <v>2.1474303517665175E-2</v>
      </c>
      <c r="AM146">
        <f t="shared" si="55"/>
        <v>2.1555905871032302E-2</v>
      </c>
      <c r="AN146">
        <f t="shared" si="56"/>
        <v>2.1560217052206506E-2</v>
      </c>
      <c r="AO146">
        <f t="shared" si="57"/>
        <v>2.1715450614982396E-2</v>
      </c>
      <c r="AP146">
        <f t="shared" si="58"/>
        <v>2.1769739241519849E-2</v>
      </c>
      <c r="AQ146">
        <f t="shared" si="59"/>
        <v>2.1837225433168558E-2</v>
      </c>
      <c r="AR146">
        <f t="shared" si="42"/>
        <v>2.1909288277098017E-2</v>
      </c>
      <c r="AS146">
        <f t="shared" si="60"/>
        <v>0.02</v>
      </c>
      <c r="AT146">
        <f t="shared" si="43"/>
        <v>2.0048E-2</v>
      </c>
      <c r="AU146">
        <f t="shared" si="44"/>
        <v>2.0076067200000002E-2</v>
      </c>
      <c r="AV146">
        <f t="shared" si="45"/>
        <v>2.0134287794880003E-2</v>
      </c>
      <c r="AW146">
        <f t="shared" si="46"/>
        <v>2.0245026377751843E-2</v>
      </c>
    </row>
    <row r="147" spans="1:49" ht="26.25" x14ac:dyDescent="0.45">
      <c r="A147" s="202" t="s">
        <v>146</v>
      </c>
      <c r="B147" s="225" t="str">
        <f t="shared" si="47"/>
        <v>Комплект постельного белья из хлопчатобумажной ткани, комплект</v>
      </c>
      <c r="C147" s="225" t="str">
        <f t="shared" si="48"/>
        <v>Комплект постельного белья из хлопчатобумажной ткани, комплект</v>
      </c>
      <c r="D147" s="226" t="str">
        <f t="shared" si="49"/>
        <v>Комплект постельного белья из хлопчатобумажной ткани, комплект</v>
      </c>
      <c r="E147" s="225">
        <f>INDEX(БИПЦ_НДС!$D:$D,MATCH(Структура!A147,БИПЦ_НДС!$B:$B,0))</f>
        <v>20</v>
      </c>
      <c r="F147" s="225" t="s">
        <v>1871</v>
      </c>
      <c r="G147" s="225">
        <v>1</v>
      </c>
      <c r="H147" s="225">
        <v>1</v>
      </c>
      <c r="I147" s="225">
        <v>0</v>
      </c>
      <c r="J147" s="225">
        <f>INDEX('2026'!$C:$C,MATCH(Структура!B147,'2026'!$B:$B,0))</f>
        <v>0.14699999999999999</v>
      </c>
      <c r="K147" s="225">
        <f>INDEX('2025'!$C:$C,MATCH(Структура!C147,'2025'!$B:$B,0))</f>
        <v>0.156</v>
      </c>
      <c r="L147" s="225">
        <v>1</v>
      </c>
      <c r="M147" s="225">
        <v>1</v>
      </c>
      <c r="N147" s="228">
        <f>INDEX(MoM!B:B,MATCH(Структура!A147,MoM!J:J,0))</f>
        <v>0</v>
      </c>
      <c r="P147">
        <f>INDEX('ИПЦ raw'!AA:AA, MATCH(Структура!$D147,'ИПЦ raw'!$A:$A,0))</f>
        <v>100.59</v>
      </c>
      <c r="Q147">
        <f>INDEX('ИПЦ raw'!AB:AB, MATCH(Структура!$D147,'ИПЦ raw'!$A:$A,0))</f>
        <v>100.13</v>
      </c>
      <c r="R147">
        <f>INDEX('ИПЦ raw'!AC:AC, MATCH(Структура!$D147,'ИПЦ raw'!$A:$A,0))</f>
        <v>100.33</v>
      </c>
      <c r="S147">
        <f>INDEX('ИПЦ raw'!AD:AD, MATCH(Структура!$D147,'ИПЦ raw'!$A:$A,0))</f>
        <v>99.91</v>
      </c>
      <c r="T147">
        <f>INDEX('ИПЦ raw'!AE:AE, MATCH(Структура!$D147,'ИПЦ raw'!$A:$A,0))</f>
        <v>100.1</v>
      </c>
      <c r="U147">
        <f>INDEX('ИПЦ raw'!AF:AF, MATCH(Структура!$D147,'ИПЦ raw'!$A:$A,0))</f>
        <v>100.55</v>
      </c>
      <c r="V147">
        <f>INDEX('ИПЦ raw'!AG:AG, MATCH(Структура!$D147,'ИПЦ raw'!$A:$A,0))</f>
        <v>100.15</v>
      </c>
      <c r="W147">
        <f>INDEX('ИПЦ raw'!AH:AH, MATCH(Структура!$D147,'ИПЦ raw'!$A:$A,0))</f>
        <v>99.84</v>
      </c>
      <c r="X147">
        <f>INDEX('ИПЦ raw'!AI:AI, MATCH(Структура!$D147,'ИПЦ raw'!$A:$A,0))</f>
        <v>100.14</v>
      </c>
      <c r="Y147">
        <f>INDEX('ИПЦ raw'!AJ:AJ, MATCH(Структура!$D147,'ИПЦ raw'!$A:$A,0))</f>
        <v>99.68</v>
      </c>
      <c r="Z147">
        <f>INDEX('ИПЦ raw'!AK:AK, MATCH(Структура!$D147,'ИПЦ raw'!$A:$A,0))</f>
        <v>100.21</v>
      </c>
      <c r="AA147">
        <f>INDEX('ИПЦ raw'!AL:AL, MATCH(Структура!$D147,'ИПЦ raw'!$A:$A,0))</f>
        <v>99.83</v>
      </c>
      <c r="AB147">
        <f>INDEX('ИПЦ raw'!AM:AM, MATCH(Структура!$D147,'ИПЦ raw'!$A:$A,0))</f>
        <v>100.15</v>
      </c>
      <c r="AC147">
        <f>INDEX('ИПЦ raw'!AN:AN, MATCH(Структура!$D147,'ИПЦ raw'!$A:$A,0))</f>
        <v>100.42</v>
      </c>
      <c r="AD147">
        <f>INDEX('ИПЦ raw'!AO:AO, MATCH(Структура!$D147,'ИПЦ raw'!$A:$A,0))</f>
        <v>100.69</v>
      </c>
      <c r="AE147">
        <f>INDEX('ИПЦ raw'!AP:AP, MATCH(Структура!$D147,'ИПЦ raw'!$A:$A,0))</f>
        <v>100.01</v>
      </c>
      <c r="AG147">
        <f>INDEX('2025'!$C:$C,MATCH(Структура!C147,'2025'!$B:$B,0))</f>
        <v>0.156</v>
      </c>
      <c r="AH147">
        <f t="shared" si="50"/>
        <v>0.15692040000000002</v>
      </c>
      <c r="AI147">
        <f t="shared" si="51"/>
        <v>0.15712439652000001</v>
      </c>
      <c r="AJ147">
        <f t="shared" si="52"/>
        <v>0.15764290702851602</v>
      </c>
      <c r="AK147">
        <f t="shared" si="53"/>
        <v>0.15750102841219035</v>
      </c>
      <c r="AL147">
        <f t="shared" si="54"/>
        <v>0.15765852944060252</v>
      </c>
      <c r="AM147">
        <f t="shared" si="55"/>
        <v>0.15852565135252583</v>
      </c>
      <c r="AN147">
        <f t="shared" si="56"/>
        <v>0.15876343982955463</v>
      </c>
      <c r="AO147">
        <f t="shared" si="57"/>
        <v>0.15850941832582735</v>
      </c>
      <c r="AP147">
        <f t="shared" si="58"/>
        <v>0.15873133151148353</v>
      </c>
      <c r="AQ147">
        <f t="shared" si="59"/>
        <v>0.15822339125064677</v>
      </c>
      <c r="AR147">
        <f t="shared" ref="AR147:AR210" si="61">AQ147*Z147/100</f>
        <v>0.15855566037227312</v>
      </c>
      <c r="AS147">
        <f t="shared" si="60"/>
        <v>0.14699999999999999</v>
      </c>
      <c r="AT147">
        <f t="shared" si="43"/>
        <v>0.1472205</v>
      </c>
      <c r="AU147">
        <f t="shared" si="44"/>
        <v>0.14783882610000001</v>
      </c>
      <c r="AV147">
        <f t="shared" si="45"/>
        <v>0.14885891400009002</v>
      </c>
      <c r="AW147">
        <f t="shared" si="46"/>
        <v>0.14887379989149005</v>
      </c>
    </row>
    <row r="148" spans="1:49" x14ac:dyDescent="0.45">
      <c r="A148" s="202" t="s">
        <v>147</v>
      </c>
      <c r="B148" s="225" t="str">
        <f t="shared" si="47"/>
        <v>Одеяло стеганое, шт.</v>
      </c>
      <c r="C148" s="225" t="str">
        <f t="shared" si="48"/>
        <v>Одеяло стеганое, шт.</v>
      </c>
      <c r="D148" s="226" t="str">
        <f t="shared" si="49"/>
        <v>Одеяло стеганое, шт.</v>
      </c>
      <c r="E148" s="225">
        <f>INDEX(БИПЦ_НДС!$D:$D,MATCH(Структура!A148,БИПЦ_НДС!$B:$B,0))</f>
        <v>20</v>
      </c>
      <c r="F148" s="225" t="s">
        <v>1871</v>
      </c>
      <c r="G148" s="225">
        <v>1</v>
      </c>
      <c r="H148" s="225">
        <v>1</v>
      </c>
      <c r="I148" s="225">
        <v>0</v>
      </c>
      <c r="J148" s="225">
        <f>INDEX('2026'!$C:$C,MATCH(Структура!B148,'2026'!$B:$B,0))</f>
        <v>7.1999999999999995E-2</v>
      </c>
      <c r="K148" s="225">
        <f>INDEX('2025'!$C:$C,MATCH(Структура!C148,'2025'!$B:$B,0))</f>
        <v>6.5000000000000002E-2</v>
      </c>
      <c r="L148" s="225">
        <v>1</v>
      </c>
      <c r="M148" s="225">
        <v>1</v>
      </c>
      <c r="N148" s="225">
        <f>INDEX(MoM!B:B,MATCH(Структура!A148,MoM!J:J,0))</f>
        <v>1</v>
      </c>
      <c r="P148">
        <f>INDEX('ИПЦ raw'!AA:AA, MATCH(Структура!$D148,'ИПЦ raw'!$A:$A,0))</f>
        <v>100.58</v>
      </c>
      <c r="Q148">
        <f>INDEX('ИПЦ raw'!AB:AB, MATCH(Структура!$D148,'ИПЦ raw'!$A:$A,0))</f>
        <v>100.45</v>
      </c>
      <c r="R148">
        <f>INDEX('ИПЦ raw'!AC:AC, MATCH(Структура!$D148,'ИПЦ raw'!$A:$A,0))</f>
        <v>99.89</v>
      </c>
      <c r="S148">
        <f>INDEX('ИПЦ raw'!AD:AD, MATCH(Структура!$D148,'ИПЦ raw'!$A:$A,0))</f>
        <v>100.06</v>
      </c>
      <c r="T148">
        <f>INDEX('ИПЦ raw'!AE:AE, MATCH(Структура!$D148,'ИПЦ raw'!$A:$A,0))</f>
        <v>100.04</v>
      </c>
      <c r="U148">
        <f>INDEX('ИПЦ raw'!AF:AF, MATCH(Структура!$D148,'ИПЦ raw'!$A:$A,0))</f>
        <v>100.43</v>
      </c>
      <c r="V148">
        <f>INDEX('ИПЦ raw'!AG:AG, MATCH(Структура!$D148,'ИПЦ raw'!$A:$A,0))</f>
        <v>100.74</v>
      </c>
      <c r="W148">
        <f>INDEX('ИПЦ raw'!AH:AH, MATCH(Структура!$D148,'ИПЦ raw'!$A:$A,0))</f>
        <v>100.31</v>
      </c>
      <c r="X148">
        <f>INDEX('ИПЦ raw'!AI:AI, MATCH(Структура!$D148,'ИПЦ raw'!$A:$A,0))</f>
        <v>99.58</v>
      </c>
      <c r="Y148">
        <f>INDEX('ИПЦ raw'!AJ:AJ, MATCH(Структура!$D148,'ИПЦ raw'!$A:$A,0))</f>
        <v>99.9</v>
      </c>
      <c r="Z148">
        <f>INDEX('ИПЦ raw'!AK:AK, MATCH(Структура!$D148,'ИПЦ raw'!$A:$A,0))</f>
        <v>100.88</v>
      </c>
      <c r="AA148">
        <f>INDEX('ИПЦ raw'!AL:AL, MATCH(Структура!$D148,'ИПЦ raw'!$A:$A,0))</f>
        <v>100.42</v>
      </c>
      <c r="AB148">
        <f>INDEX('ИПЦ raw'!AM:AM, MATCH(Структура!$D148,'ИПЦ raw'!$A:$A,0))</f>
        <v>100.58</v>
      </c>
      <c r="AC148">
        <f>INDEX('ИПЦ raw'!AN:AN, MATCH(Структура!$D148,'ИПЦ raw'!$A:$A,0))</f>
        <v>100.73</v>
      </c>
      <c r="AD148">
        <f>INDEX('ИПЦ raw'!AO:AO, MATCH(Структура!$D148,'ИПЦ raw'!$A:$A,0))</f>
        <v>100.16</v>
      </c>
      <c r="AE148">
        <f>INDEX('ИПЦ raw'!AP:AP, MATCH(Структура!$D148,'ИПЦ raw'!$A:$A,0))</f>
        <v>100.6</v>
      </c>
      <c r="AG148">
        <f>INDEX('2025'!$C:$C,MATCH(Структура!C148,'2025'!$B:$B,0))</f>
        <v>6.5000000000000002E-2</v>
      </c>
      <c r="AH148">
        <f t="shared" si="50"/>
        <v>6.5377000000000005E-2</v>
      </c>
      <c r="AI148">
        <f t="shared" si="51"/>
        <v>6.5671196500000001E-2</v>
      </c>
      <c r="AJ148">
        <f t="shared" si="52"/>
        <v>6.5598958183850004E-2</v>
      </c>
      <c r="AK148">
        <f t="shared" si="53"/>
        <v>6.5638317558760317E-2</v>
      </c>
      <c r="AL148">
        <f t="shared" si="54"/>
        <v>6.5664572885783826E-2</v>
      </c>
      <c r="AM148">
        <f t="shared" si="55"/>
        <v>6.5946930549192706E-2</v>
      </c>
      <c r="AN148">
        <f t="shared" si="56"/>
        <v>6.6434937835256724E-2</v>
      </c>
      <c r="AO148">
        <f t="shared" si="57"/>
        <v>6.6640886142546027E-2</v>
      </c>
      <c r="AP148">
        <f t="shared" si="58"/>
        <v>6.6360994420747332E-2</v>
      </c>
      <c r="AQ148">
        <f t="shared" si="59"/>
        <v>6.6294633426326591E-2</v>
      </c>
      <c r="AR148">
        <f t="shared" si="61"/>
        <v>6.6878026200478266E-2</v>
      </c>
      <c r="AS148">
        <f t="shared" si="60"/>
        <v>7.1999999999999995E-2</v>
      </c>
      <c r="AT148">
        <f t="shared" si="43"/>
        <v>7.2417599999999999E-2</v>
      </c>
      <c r="AU148">
        <f t="shared" si="44"/>
        <v>7.2946248480000003E-2</v>
      </c>
      <c r="AV148">
        <f t="shared" si="45"/>
        <v>7.3062962477567994E-2</v>
      </c>
      <c r="AW148">
        <f t="shared" si="46"/>
        <v>7.3501340252433392E-2</v>
      </c>
    </row>
    <row r="149" spans="1:49" x14ac:dyDescent="0.45">
      <c r="A149" s="202" t="s">
        <v>148</v>
      </c>
      <c r="B149" s="225" t="str">
        <f t="shared" si="47"/>
        <v>Подушка, шт.</v>
      </c>
      <c r="C149" s="225" t="str">
        <f t="shared" si="48"/>
        <v>Подушка, шт.</v>
      </c>
      <c r="D149" s="226" t="str">
        <f t="shared" si="49"/>
        <v>Подушка, шт.</v>
      </c>
      <c r="E149" s="225">
        <f>INDEX(БИПЦ_НДС!$D:$D,MATCH(Структура!A149,БИПЦ_НДС!$B:$B,0))</f>
        <v>20</v>
      </c>
      <c r="F149" s="225" t="s">
        <v>1871</v>
      </c>
      <c r="G149" s="225">
        <v>1</v>
      </c>
      <c r="H149" s="225">
        <v>1</v>
      </c>
      <c r="I149" s="225">
        <v>0</v>
      </c>
      <c r="J149" s="225">
        <f>INDEX('2026'!$C:$C,MATCH(Структура!B149,'2026'!$B:$B,0))</f>
        <v>5.8999999999999997E-2</v>
      </c>
      <c r="K149" s="225">
        <f>INDEX('2025'!$C:$C,MATCH(Структура!C149,'2025'!$B:$B,0))</f>
        <v>6.7000000000000004E-2</v>
      </c>
      <c r="L149" s="225">
        <v>1</v>
      </c>
      <c r="M149" s="225">
        <v>1</v>
      </c>
      <c r="N149" s="225">
        <f>INDEX(MoM!B:B,MATCH(Структура!A149,MoM!J:J,0))</f>
        <v>1</v>
      </c>
      <c r="P149">
        <f>INDEX('ИПЦ raw'!AA:AA, MATCH(Структура!$D149,'ИПЦ raw'!$A:$A,0))</f>
        <v>100.83</v>
      </c>
      <c r="Q149">
        <f>INDEX('ИПЦ raw'!AB:AB, MATCH(Структура!$D149,'ИПЦ raw'!$A:$A,0))</f>
        <v>100.57</v>
      </c>
      <c r="R149">
        <f>INDEX('ИПЦ raw'!AC:AC, MATCH(Структура!$D149,'ИПЦ raw'!$A:$A,0))</f>
        <v>100.07</v>
      </c>
      <c r="S149">
        <f>INDEX('ИПЦ raw'!AD:AD, MATCH(Структура!$D149,'ИПЦ raw'!$A:$A,0))</f>
        <v>100.08</v>
      </c>
      <c r="T149">
        <f>INDEX('ИПЦ raw'!AE:AE, MATCH(Структура!$D149,'ИПЦ raw'!$A:$A,0))</f>
        <v>100.71</v>
      </c>
      <c r="U149">
        <f>INDEX('ИПЦ raw'!AF:AF, MATCH(Структура!$D149,'ИПЦ raw'!$A:$A,0))</f>
        <v>100.68</v>
      </c>
      <c r="V149">
        <f>INDEX('ИПЦ raw'!AG:AG, MATCH(Структура!$D149,'ИПЦ raw'!$A:$A,0))</f>
        <v>100.48</v>
      </c>
      <c r="W149">
        <f>INDEX('ИПЦ raw'!AH:AH, MATCH(Структура!$D149,'ИПЦ raw'!$A:$A,0))</f>
        <v>100.35</v>
      </c>
      <c r="X149">
        <f>INDEX('ИПЦ raw'!AI:AI, MATCH(Структура!$D149,'ИПЦ raw'!$A:$A,0))</f>
        <v>100.4</v>
      </c>
      <c r="Y149">
        <f>INDEX('ИПЦ raw'!AJ:AJ, MATCH(Структура!$D149,'ИПЦ raw'!$A:$A,0))</f>
        <v>100.76</v>
      </c>
      <c r="Z149">
        <f>INDEX('ИПЦ raw'!AK:AK, MATCH(Структура!$D149,'ИПЦ raw'!$A:$A,0))</f>
        <v>100.78</v>
      </c>
      <c r="AA149">
        <f>INDEX('ИПЦ raw'!AL:AL, MATCH(Структура!$D149,'ИПЦ raw'!$A:$A,0))</f>
        <v>100.32</v>
      </c>
      <c r="AB149">
        <f>INDEX('ИПЦ raw'!AM:AM, MATCH(Структура!$D149,'ИПЦ raw'!$A:$A,0))</f>
        <v>100.42</v>
      </c>
      <c r="AC149">
        <f>INDEX('ИПЦ raw'!AN:AN, MATCH(Структура!$D149,'ИПЦ raw'!$A:$A,0))</f>
        <v>100.17</v>
      </c>
      <c r="AD149">
        <f>INDEX('ИПЦ raw'!AO:AO, MATCH(Структура!$D149,'ИПЦ raw'!$A:$A,0))</f>
        <v>100.67</v>
      </c>
      <c r="AE149">
        <f>INDEX('ИПЦ raw'!AP:AP, MATCH(Структура!$D149,'ИПЦ raw'!$A:$A,0))</f>
        <v>100.97</v>
      </c>
      <c r="AG149">
        <f>INDEX('2025'!$C:$C,MATCH(Структура!C149,'2025'!$B:$B,0))</f>
        <v>6.7000000000000004E-2</v>
      </c>
      <c r="AH149">
        <f t="shared" si="50"/>
        <v>6.7556099999999994E-2</v>
      </c>
      <c r="AI149">
        <f t="shared" si="51"/>
        <v>6.794116976999999E-2</v>
      </c>
      <c r="AJ149">
        <f t="shared" si="52"/>
        <v>6.798872858883899E-2</v>
      </c>
      <c r="AK149">
        <f t="shared" si="53"/>
        <v>6.8043119571710053E-2</v>
      </c>
      <c r="AL149">
        <f t="shared" si="54"/>
        <v>6.8526225720669187E-2</v>
      </c>
      <c r="AM149">
        <f t="shared" si="55"/>
        <v>6.8992204055569745E-2</v>
      </c>
      <c r="AN149">
        <f t="shared" si="56"/>
        <v>6.9323366635036479E-2</v>
      </c>
      <c r="AO149">
        <f t="shared" si="57"/>
        <v>6.9565998418259098E-2</v>
      </c>
      <c r="AP149">
        <f t="shared" si="58"/>
        <v>6.9844262411932145E-2</v>
      </c>
      <c r="AQ149">
        <f t="shared" si="59"/>
        <v>7.0375078806262842E-2</v>
      </c>
      <c r="AR149">
        <f t="shared" si="61"/>
        <v>7.0924004420951689E-2</v>
      </c>
      <c r="AS149">
        <f t="shared" si="60"/>
        <v>5.8999999999999997E-2</v>
      </c>
      <c r="AT149">
        <f t="shared" si="43"/>
        <v>5.9247800000000003E-2</v>
      </c>
      <c r="AU149">
        <f t="shared" si="44"/>
        <v>5.9348521260000002E-2</v>
      </c>
      <c r="AV149">
        <f t="shared" si="45"/>
        <v>5.9746156352442001E-2</v>
      </c>
      <c r="AW149">
        <f t="shared" si="46"/>
        <v>6.0325694069060687E-2</v>
      </c>
    </row>
    <row r="150" spans="1:49" x14ac:dyDescent="0.45">
      <c r="A150" s="202" t="s">
        <v>149</v>
      </c>
      <c r="B150" s="225" t="str">
        <f t="shared" si="47"/>
        <v>Джемпер мужской, шт.</v>
      </c>
      <c r="C150" s="225" t="str">
        <f t="shared" si="48"/>
        <v>Джемпер мужской, шт.</v>
      </c>
      <c r="D150" s="226" t="str">
        <f t="shared" si="49"/>
        <v>Джемпер мужской, шт.</v>
      </c>
      <c r="E150" s="225">
        <f>INDEX(БИПЦ_НДС!$D:$D,MATCH(Структура!A150,БИПЦ_НДС!$B:$B,0))</f>
        <v>20</v>
      </c>
      <c r="F150" s="225" t="s">
        <v>1871</v>
      </c>
      <c r="G150" s="225">
        <v>1</v>
      </c>
      <c r="H150" s="225">
        <v>1</v>
      </c>
      <c r="I150" s="225">
        <v>0</v>
      </c>
      <c r="J150" s="225">
        <f>INDEX('2026'!$C:$C,MATCH(Структура!B150,'2026'!$B:$B,0))</f>
        <v>0.1</v>
      </c>
      <c r="K150" s="225">
        <f>INDEX('2025'!$C:$C,MATCH(Структура!C150,'2025'!$B:$B,0))</f>
        <v>0.10100000000000001</v>
      </c>
      <c r="L150" s="225">
        <v>1</v>
      </c>
      <c r="M150" s="225">
        <v>1</v>
      </c>
      <c r="N150" s="225">
        <f>INDEX(MoM!B:B,MATCH(Структура!A150,MoM!J:J,0))</f>
        <v>1</v>
      </c>
      <c r="P150">
        <f>INDEX('ИПЦ raw'!AA:AA, MATCH(Структура!$D150,'ИПЦ raw'!$A:$A,0))</f>
        <v>100.05</v>
      </c>
      <c r="Q150">
        <f>INDEX('ИПЦ raw'!AB:AB, MATCH(Структура!$D150,'ИПЦ raw'!$A:$A,0))</f>
        <v>100.01</v>
      </c>
      <c r="R150">
        <f>INDEX('ИПЦ raw'!AC:AC, MATCH(Структура!$D150,'ИПЦ raw'!$A:$A,0))</f>
        <v>99.61</v>
      </c>
      <c r="S150">
        <f>INDEX('ИПЦ raw'!AD:AD, MATCH(Структура!$D150,'ИПЦ raw'!$A:$A,0))</f>
        <v>99.43</v>
      </c>
      <c r="T150">
        <f>INDEX('ИПЦ raw'!AE:AE, MATCH(Структура!$D150,'ИПЦ raw'!$A:$A,0))</f>
        <v>99.52</v>
      </c>
      <c r="U150">
        <f>INDEX('ИПЦ raw'!AF:AF, MATCH(Структура!$D150,'ИПЦ raw'!$A:$A,0))</f>
        <v>99.97</v>
      </c>
      <c r="V150">
        <f>INDEX('ИПЦ raw'!AG:AG, MATCH(Структура!$D150,'ИПЦ raw'!$A:$A,0))</f>
        <v>99.9</v>
      </c>
      <c r="W150">
        <f>INDEX('ИПЦ raw'!AH:AH, MATCH(Структура!$D150,'ИПЦ raw'!$A:$A,0))</f>
        <v>100.59</v>
      </c>
      <c r="X150">
        <f>INDEX('ИПЦ raw'!AI:AI, MATCH(Структура!$D150,'ИПЦ raw'!$A:$A,0))</f>
        <v>100.47</v>
      </c>
      <c r="Y150">
        <f>INDEX('ИПЦ raw'!AJ:AJ, MATCH(Структура!$D150,'ИПЦ raw'!$A:$A,0))</f>
        <v>100.38</v>
      </c>
      <c r="Z150">
        <f>INDEX('ИПЦ raw'!AK:AK, MATCH(Структура!$D150,'ИПЦ raw'!$A:$A,0))</f>
        <v>100.21</v>
      </c>
      <c r="AA150">
        <f>INDEX('ИПЦ raw'!AL:AL, MATCH(Структура!$D150,'ИПЦ raw'!$A:$A,0))</f>
        <v>99.83</v>
      </c>
      <c r="AB150">
        <f>INDEX('ИПЦ raw'!AM:AM, MATCH(Структура!$D150,'ИПЦ raw'!$A:$A,0))</f>
        <v>99.29</v>
      </c>
      <c r="AC150">
        <f>INDEX('ИПЦ raw'!AN:AN, MATCH(Структура!$D150,'ИПЦ raw'!$A:$A,0))</f>
        <v>99.53</v>
      </c>
      <c r="AD150">
        <f>INDEX('ИПЦ raw'!AO:AO, MATCH(Структура!$D150,'ИПЦ raw'!$A:$A,0))</f>
        <v>99.43</v>
      </c>
      <c r="AE150">
        <f>INDEX('ИПЦ raw'!AP:AP, MATCH(Структура!$D150,'ИПЦ raw'!$A:$A,0))</f>
        <v>99.86</v>
      </c>
      <c r="AG150">
        <f>INDEX('2025'!$C:$C,MATCH(Структура!C150,'2025'!$B:$B,0))</f>
        <v>0.10100000000000001</v>
      </c>
      <c r="AH150">
        <f t="shared" si="50"/>
        <v>0.1010505</v>
      </c>
      <c r="AI150">
        <f t="shared" si="51"/>
        <v>0.10106060505</v>
      </c>
      <c r="AJ150">
        <f t="shared" si="52"/>
        <v>0.10066646869030499</v>
      </c>
      <c r="AK150">
        <f t="shared" si="53"/>
        <v>0.10009266981877026</v>
      </c>
      <c r="AL150">
        <f t="shared" si="54"/>
        <v>9.9612225003640156E-2</v>
      </c>
      <c r="AM150">
        <f t="shared" si="55"/>
        <v>9.9582341336139066E-2</v>
      </c>
      <c r="AN150">
        <f t="shared" si="56"/>
        <v>9.9482758994802939E-2</v>
      </c>
      <c r="AO150">
        <f t="shared" si="57"/>
        <v>0.10006970727287229</v>
      </c>
      <c r="AP150">
        <f t="shared" si="58"/>
        <v>0.10054003489705479</v>
      </c>
      <c r="AQ150">
        <f t="shared" si="59"/>
        <v>0.1009220870296636</v>
      </c>
      <c r="AR150">
        <f t="shared" si="61"/>
        <v>0.10113402341242589</v>
      </c>
      <c r="AS150">
        <f t="shared" si="60"/>
        <v>0.1</v>
      </c>
      <c r="AT150">
        <f t="shared" si="43"/>
        <v>9.9290000000000017E-2</v>
      </c>
      <c r="AU150">
        <f t="shared" si="44"/>
        <v>9.8823337000000025E-2</v>
      </c>
      <c r="AV150">
        <f t="shared" si="45"/>
        <v>9.8260043979100029E-2</v>
      </c>
      <c r="AW150">
        <f t="shared" si="46"/>
        <v>9.8122479917529273E-2</v>
      </c>
    </row>
    <row r="151" spans="1:49" x14ac:dyDescent="0.45">
      <c r="A151" s="202" t="s">
        <v>150</v>
      </c>
      <c r="B151" s="225" t="str">
        <f t="shared" si="47"/>
        <v>Джемпер женский, шт.</v>
      </c>
      <c r="C151" s="225" t="str">
        <f t="shared" si="48"/>
        <v>Джемпер женский, шт.</v>
      </c>
      <c r="D151" s="226" t="str">
        <f t="shared" si="49"/>
        <v>Джемпер женский, шт.</v>
      </c>
      <c r="E151" s="225">
        <f>INDEX(БИПЦ_НДС!$D:$D,MATCH(Структура!A151,БИПЦ_НДС!$B:$B,0))</f>
        <v>20</v>
      </c>
      <c r="F151" s="225" t="s">
        <v>1871</v>
      </c>
      <c r="G151" s="225">
        <v>1</v>
      </c>
      <c r="H151" s="225">
        <v>1</v>
      </c>
      <c r="I151" s="225">
        <v>0</v>
      </c>
      <c r="J151" s="225">
        <f>INDEX('2026'!$C:$C,MATCH(Структура!B151,'2026'!$B:$B,0))</f>
        <v>0.14299999999999999</v>
      </c>
      <c r="K151" s="225">
        <f>INDEX('2025'!$C:$C,MATCH(Структура!C151,'2025'!$B:$B,0))</f>
        <v>0.14599999999999999</v>
      </c>
      <c r="L151" s="225">
        <v>1</v>
      </c>
      <c r="M151" s="225">
        <v>1</v>
      </c>
      <c r="N151" s="225">
        <f>INDEX(MoM!B:B,MATCH(Структура!A151,MoM!J:J,0))</f>
        <v>1</v>
      </c>
      <c r="P151">
        <f>INDEX('ИПЦ raw'!AA:AA, MATCH(Структура!$D151,'ИПЦ raw'!$A:$A,0))</f>
        <v>100.04</v>
      </c>
      <c r="Q151">
        <f>INDEX('ИПЦ raw'!AB:AB, MATCH(Структура!$D151,'ИПЦ raw'!$A:$A,0))</f>
        <v>99.75</v>
      </c>
      <c r="R151">
        <f>INDEX('ИПЦ raw'!AC:AC, MATCH(Структура!$D151,'ИПЦ raw'!$A:$A,0))</f>
        <v>99.69</v>
      </c>
      <c r="S151">
        <f>INDEX('ИПЦ raw'!AD:AD, MATCH(Структура!$D151,'ИПЦ raw'!$A:$A,0))</f>
        <v>99.84</v>
      </c>
      <c r="T151">
        <f>INDEX('ИПЦ raw'!AE:AE, MATCH(Структура!$D151,'ИПЦ raw'!$A:$A,0))</f>
        <v>99.44</v>
      </c>
      <c r="U151">
        <f>INDEX('ИПЦ raw'!AF:AF, MATCH(Структура!$D151,'ИПЦ raw'!$A:$A,0))</f>
        <v>99.53</v>
      </c>
      <c r="V151">
        <f>INDEX('ИПЦ raw'!AG:AG, MATCH(Структура!$D151,'ИПЦ raw'!$A:$A,0))</f>
        <v>100.18</v>
      </c>
      <c r="W151">
        <f>INDEX('ИПЦ raw'!AH:AH, MATCH(Структура!$D151,'ИПЦ raw'!$A:$A,0))</f>
        <v>101.16</v>
      </c>
      <c r="X151">
        <f>INDEX('ИПЦ raw'!AI:AI, MATCH(Структура!$D151,'ИПЦ raw'!$A:$A,0))</f>
        <v>100.47</v>
      </c>
      <c r="Y151">
        <f>INDEX('ИПЦ raw'!AJ:AJ, MATCH(Структура!$D151,'ИПЦ raw'!$A:$A,0))</f>
        <v>100.53</v>
      </c>
      <c r="Z151">
        <f>INDEX('ИПЦ raw'!AK:AK, MATCH(Структура!$D151,'ИПЦ raw'!$A:$A,0))</f>
        <v>100.72</v>
      </c>
      <c r="AA151">
        <f>INDEX('ИПЦ raw'!AL:AL, MATCH(Структура!$D151,'ИПЦ raw'!$A:$A,0))</f>
        <v>99.91</v>
      </c>
      <c r="AB151">
        <f>INDEX('ИПЦ raw'!AM:AM, MATCH(Структура!$D151,'ИПЦ raw'!$A:$A,0))</f>
        <v>99.24</v>
      </c>
      <c r="AC151">
        <f>INDEX('ИПЦ raw'!AN:AN, MATCH(Структура!$D151,'ИПЦ raw'!$A:$A,0))</f>
        <v>99.44</v>
      </c>
      <c r="AD151">
        <f>INDEX('ИПЦ raw'!AO:AO, MATCH(Структура!$D151,'ИПЦ raw'!$A:$A,0))</f>
        <v>99.74</v>
      </c>
      <c r="AE151">
        <f>INDEX('ИПЦ raw'!AP:AP, MATCH(Структура!$D151,'ИПЦ raw'!$A:$A,0))</f>
        <v>100.04</v>
      </c>
      <c r="AG151">
        <f>INDEX('2025'!$C:$C,MATCH(Структура!C151,'2025'!$B:$B,0))</f>
        <v>0.14599999999999999</v>
      </c>
      <c r="AH151">
        <f t="shared" si="50"/>
        <v>0.1460584</v>
      </c>
      <c r="AI151">
        <f t="shared" si="51"/>
        <v>0.14569325399999999</v>
      </c>
      <c r="AJ151">
        <f t="shared" si="52"/>
        <v>0.14524160491259999</v>
      </c>
      <c r="AK151">
        <f t="shared" si="53"/>
        <v>0.14500921834473984</v>
      </c>
      <c r="AL151">
        <f t="shared" si="54"/>
        <v>0.1441971667220093</v>
      </c>
      <c r="AM151">
        <f t="shared" si="55"/>
        <v>0.14351944003841585</v>
      </c>
      <c r="AN151">
        <f t="shared" si="56"/>
        <v>0.143777775030485</v>
      </c>
      <c r="AO151">
        <f t="shared" si="57"/>
        <v>0.14544559722083863</v>
      </c>
      <c r="AP151">
        <f t="shared" si="58"/>
        <v>0.14612919152777656</v>
      </c>
      <c r="AQ151">
        <f t="shared" si="59"/>
        <v>0.14690367624287379</v>
      </c>
      <c r="AR151">
        <f t="shared" si="61"/>
        <v>0.14796138271182246</v>
      </c>
      <c r="AS151">
        <f t="shared" si="60"/>
        <v>0.14299999999999999</v>
      </c>
      <c r="AT151">
        <f t="shared" si="43"/>
        <v>0.14191319999999996</v>
      </c>
      <c r="AU151">
        <f t="shared" si="44"/>
        <v>0.14111848607999997</v>
      </c>
      <c r="AV151">
        <f t="shared" si="45"/>
        <v>0.14075157801619198</v>
      </c>
      <c r="AW151">
        <f t="shared" si="46"/>
        <v>0.14080787864739847</v>
      </c>
    </row>
    <row r="152" spans="1:49" x14ac:dyDescent="0.45">
      <c r="A152" s="202" t="s">
        <v>151</v>
      </c>
      <c r="B152" s="225" t="str">
        <f t="shared" si="47"/>
        <v>Джемпер для детей школьного возраста, шт.</v>
      </c>
      <c r="C152" s="225" t="str">
        <f t="shared" si="48"/>
        <v>Джемпер для детей школьного возраста, шт.</v>
      </c>
      <c r="D152" s="226" t="str">
        <f t="shared" si="49"/>
        <v>Джемпер для детей школьного возраста, шт.</v>
      </c>
      <c r="E152" s="225">
        <f>INDEX(БИПЦ_НДС!$D:$D,MATCH(Структура!A152,БИПЦ_НДС!$B:$B,0))</f>
        <v>10</v>
      </c>
      <c r="F152" s="225" t="s">
        <v>1871</v>
      </c>
      <c r="G152" s="225">
        <v>1</v>
      </c>
      <c r="H152" s="225">
        <v>1</v>
      </c>
      <c r="I152" s="225">
        <v>0</v>
      </c>
      <c r="J152" s="225">
        <f>INDEX('2026'!$C:$C,MATCH(Структура!B152,'2026'!$B:$B,0))</f>
        <v>4.2999999999999997E-2</v>
      </c>
      <c r="K152" s="225">
        <f>INDEX('2025'!$C:$C,MATCH(Структура!C152,'2025'!$B:$B,0))</f>
        <v>5.0999999999999997E-2</v>
      </c>
      <c r="L152" s="225">
        <v>1</v>
      </c>
      <c r="M152" s="225">
        <v>1</v>
      </c>
      <c r="N152" s="225">
        <f>INDEX(MoM!B:B,MATCH(Структура!A152,MoM!J:J,0))</f>
        <v>1</v>
      </c>
      <c r="P152">
        <f>INDEX('ИПЦ raw'!AA:AA, MATCH(Структура!$D152,'ИПЦ raw'!$A:$A,0))</f>
        <v>99.85</v>
      </c>
      <c r="Q152">
        <f>INDEX('ИПЦ raw'!AB:AB, MATCH(Структура!$D152,'ИПЦ raw'!$A:$A,0))</f>
        <v>99.67</v>
      </c>
      <c r="R152">
        <f>INDEX('ИПЦ raw'!AC:AC, MATCH(Структура!$D152,'ИПЦ raw'!$A:$A,0))</f>
        <v>99.49</v>
      </c>
      <c r="S152">
        <f>INDEX('ИПЦ raw'!AD:AD, MATCH(Структура!$D152,'ИПЦ raw'!$A:$A,0))</f>
        <v>99.57</v>
      </c>
      <c r="T152">
        <f>INDEX('ИПЦ raw'!AE:AE, MATCH(Структура!$D152,'ИПЦ raw'!$A:$A,0))</f>
        <v>99.02</v>
      </c>
      <c r="U152">
        <f>INDEX('ИПЦ raw'!AF:AF, MATCH(Структура!$D152,'ИПЦ raw'!$A:$A,0))</f>
        <v>99.47</v>
      </c>
      <c r="V152">
        <f>INDEX('ИПЦ raw'!AG:AG, MATCH(Структура!$D152,'ИПЦ raw'!$A:$A,0))</f>
        <v>100.24</v>
      </c>
      <c r="W152">
        <f>INDEX('ИПЦ raw'!AH:AH, MATCH(Структура!$D152,'ИПЦ raw'!$A:$A,0))</f>
        <v>100.93</v>
      </c>
      <c r="X152">
        <f>INDEX('ИПЦ raw'!AI:AI, MATCH(Структура!$D152,'ИПЦ raw'!$A:$A,0))</f>
        <v>100.4</v>
      </c>
      <c r="Y152">
        <f>INDEX('ИПЦ raw'!AJ:AJ, MATCH(Структура!$D152,'ИПЦ raw'!$A:$A,0))</f>
        <v>100.18</v>
      </c>
      <c r="Z152">
        <f>INDEX('ИПЦ raw'!AK:AK, MATCH(Структура!$D152,'ИПЦ raw'!$A:$A,0))</f>
        <v>100.09</v>
      </c>
      <c r="AA152">
        <f>INDEX('ИПЦ raw'!AL:AL, MATCH(Структура!$D152,'ИПЦ raw'!$A:$A,0))</f>
        <v>100.05</v>
      </c>
      <c r="AB152">
        <f>INDEX('ИПЦ raw'!AM:AM, MATCH(Структура!$D152,'ИПЦ raw'!$A:$A,0))</f>
        <v>99.49</v>
      </c>
      <c r="AC152">
        <f>INDEX('ИПЦ raw'!AN:AN, MATCH(Структура!$D152,'ИПЦ raw'!$A:$A,0))</f>
        <v>99.66</v>
      </c>
      <c r="AD152">
        <f>INDEX('ИПЦ raw'!AO:AO, MATCH(Структура!$D152,'ИПЦ raw'!$A:$A,0))</f>
        <v>99.45</v>
      </c>
      <c r="AE152">
        <f>INDEX('ИПЦ raw'!AP:AP, MATCH(Структура!$D152,'ИПЦ raw'!$A:$A,0))</f>
        <v>99.89</v>
      </c>
      <c r="AG152">
        <f>INDEX('2025'!$C:$C,MATCH(Структура!C152,'2025'!$B:$B,0))</f>
        <v>5.0999999999999997E-2</v>
      </c>
      <c r="AH152">
        <f t="shared" si="50"/>
        <v>5.0923499999999997E-2</v>
      </c>
      <c r="AI152">
        <f t="shared" si="51"/>
        <v>5.0755452449999995E-2</v>
      </c>
      <c r="AJ152">
        <f t="shared" si="52"/>
        <v>5.049659964250499E-2</v>
      </c>
      <c r="AK152">
        <f t="shared" si="53"/>
        <v>5.0279464264042215E-2</v>
      </c>
      <c r="AL152">
        <f t="shared" si="54"/>
        <v>4.9786725514254594E-2</v>
      </c>
      <c r="AM152">
        <f t="shared" si="55"/>
        <v>4.9522855869029048E-2</v>
      </c>
      <c r="AN152">
        <f t="shared" si="56"/>
        <v>4.9641710723114719E-2</v>
      </c>
      <c r="AO152">
        <f t="shared" si="57"/>
        <v>5.0103378632839687E-2</v>
      </c>
      <c r="AP152">
        <f t="shared" si="58"/>
        <v>5.0303792147371046E-2</v>
      </c>
      <c r="AQ152">
        <f t="shared" si="59"/>
        <v>5.0394338973236322E-2</v>
      </c>
      <c r="AR152">
        <f t="shared" si="61"/>
        <v>5.0439693878312236E-2</v>
      </c>
      <c r="AS152">
        <f t="shared" si="60"/>
        <v>4.2999999999999997E-2</v>
      </c>
      <c r="AT152">
        <f t="shared" si="43"/>
        <v>4.2780699999999998E-2</v>
      </c>
      <c r="AU152">
        <f t="shared" si="44"/>
        <v>4.2635245619999998E-2</v>
      </c>
      <c r="AV152">
        <f t="shared" si="45"/>
        <v>4.2400751769089993E-2</v>
      </c>
      <c r="AW152">
        <f t="shared" si="46"/>
        <v>4.2354110942144002E-2</v>
      </c>
    </row>
    <row r="153" spans="1:49" x14ac:dyDescent="0.45">
      <c r="A153" s="202" t="s">
        <v>152</v>
      </c>
      <c r="B153" s="225" t="str">
        <f t="shared" si="47"/>
        <v>Костюм спортивный для взрослых, шт.</v>
      </c>
      <c r="C153" s="225" t="str">
        <f t="shared" si="48"/>
        <v>Костюм спортивный для взрослых, шт.</v>
      </c>
      <c r="D153" s="226" t="str">
        <f t="shared" si="49"/>
        <v>Костюм спортивный для взрослых, шт.</v>
      </c>
      <c r="E153" s="225">
        <f>INDEX(БИПЦ_НДС!$D:$D,MATCH(Структура!A153,БИПЦ_НДС!$B:$B,0))</f>
        <v>20</v>
      </c>
      <c r="F153" s="225" t="s">
        <v>1871</v>
      </c>
      <c r="G153" s="225">
        <v>1</v>
      </c>
      <c r="H153" s="225">
        <v>1</v>
      </c>
      <c r="I153" s="225">
        <v>0</v>
      </c>
      <c r="J153" s="225">
        <f>INDEX('2026'!$C:$C,MATCH(Структура!B153,'2026'!$B:$B,0))</f>
        <v>0.08</v>
      </c>
      <c r="K153" s="225">
        <f>INDEX('2025'!$C:$C,MATCH(Структура!C153,'2025'!$B:$B,0))</f>
        <v>7.2999999999999995E-2</v>
      </c>
      <c r="L153" s="225">
        <v>1</v>
      </c>
      <c r="M153" s="225">
        <v>1</v>
      </c>
      <c r="N153" s="225">
        <f>INDEX(MoM!B:B,MATCH(Структура!A153,MoM!J:J,0))</f>
        <v>1</v>
      </c>
      <c r="P153">
        <f>INDEX('ИПЦ raw'!AA:AA, MATCH(Структура!$D153,'ИПЦ raw'!$A:$A,0))</f>
        <v>100.14</v>
      </c>
      <c r="Q153">
        <f>INDEX('ИПЦ raw'!AB:AB, MATCH(Структура!$D153,'ИПЦ raw'!$A:$A,0))</f>
        <v>99.69</v>
      </c>
      <c r="R153">
        <f>INDEX('ИПЦ raw'!AC:AC, MATCH(Структура!$D153,'ИПЦ raw'!$A:$A,0))</f>
        <v>100.25</v>
      </c>
      <c r="S153">
        <f>INDEX('ИПЦ raw'!AD:AD, MATCH(Структура!$D153,'ИПЦ raw'!$A:$A,0))</f>
        <v>100.15</v>
      </c>
      <c r="T153">
        <f>INDEX('ИПЦ raw'!AE:AE, MATCH(Структура!$D153,'ИПЦ raw'!$A:$A,0))</f>
        <v>99.98</v>
      </c>
      <c r="U153">
        <f>INDEX('ИПЦ raw'!AF:AF, MATCH(Структура!$D153,'ИПЦ raw'!$A:$A,0))</f>
        <v>99.86</v>
      </c>
      <c r="V153">
        <f>INDEX('ИПЦ raw'!AG:AG, MATCH(Структура!$D153,'ИПЦ raw'!$A:$A,0))</f>
        <v>99.72</v>
      </c>
      <c r="W153">
        <f>INDEX('ИПЦ raw'!AH:AH, MATCH(Структура!$D153,'ИПЦ raw'!$A:$A,0))</f>
        <v>100.27</v>
      </c>
      <c r="X153">
        <f>INDEX('ИПЦ raw'!AI:AI, MATCH(Структура!$D153,'ИПЦ raw'!$A:$A,0))</f>
        <v>99.91</v>
      </c>
      <c r="Y153">
        <f>INDEX('ИПЦ raw'!AJ:AJ, MATCH(Структура!$D153,'ИПЦ raw'!$A:$A,0))</f>
        <v>99.97</v>
      </c>
      <c r="Z153">
        <f>INDEX('ИПЦ raw'!AK:AK, MATCH(Структура!$D153,'ИПЦ raw'!$A:$A,0))</f>
        <v>99.96</v>
      </c>
      <c r="AA153">
        <f>INDEX('ИПЦ raw'!AL:AL, MATCH(Структура!$D153,'ИПЦ raw'!$A:$A,0))</f>
        <v>99.99</v>
      </c>
      <c r="AB153">
        <f>INDEX('ИПЦ raw'!AM:AM, MATCH(Структура!$D153,'ИПЦ raw'!$A:$A,0))</f>
        <v>100.4</v>
      </c>
      <c r="AC153">
        <f>INDEX('ИПЦ raw'!AN:AN, MATCH(Структура!$D153,'ИПЦ raw'!$A:$A,0))</f>
        <v>99.87</v>
      </c>
      <c r="AD153">
        <f>INDEX('ИПЦ raw'!AO:AO, MATCH(Структура!$D153,'ИПЦ raw'!$A:$A,0))</f>
        <v>100.22</v>
      </c>
      <c r="AE153">
        <f>INDEX('ИПЦ raw'!AP:AP, MATCH(Структура!$D153,'ИПЦ raw'!$A:$A,0))</f>
        <v>100.14</v>
      </c>
      <c r="AG153">
        <f>INDEX('2025'!$C:$C,MATCH(Структура!C153,'2025'!$B:$B,0))</f>
        <v>7.2999999999999995E-2</v>
      </c>
      <c r="AH153">
        <f t="shared" si="50"/>
        <v>7.3102199999999992E-2</v>
      </c>
      <c r="AI153">
        <f t="shared" si="51"/>
        <v>7.2875583179999995E-2</v>
      </c>
      <c r="AJ153">
        <f t="shared" si="52"/>
        <v>7.3057772137949992E-2</v>
      </c>
      <c r="AK153">
        <f t="shared" si="53"/>
        <v>7.316735879615692E-2</v>
      </c>
      <c r="AL153">
        <f t="shared" si="54"/>
        <v>7.3152725324397691E-2</v>
      </c>
      <c r="AM153">
        <f t="shared" si="55"/>
        <v>7.3050311508943533E-2</v>
      </c>
      <c r="AN153">
        <f t="shared" si="56"/>
        <v>7.2845770636718488E-2</v>
      </c>
      <c r="AO153">
        <f t="shared" si="57"/>
        <v>7.304245421743763E-2</v>
      </c>
      <c r="AP153">
        <f t="shared" si="58"/>
        <v>7.2976716008641931E-2</v>
      </c>
      <c r="AQ153">
        <f t="shared" si="59"/>
        <v>7.2954822993839333E-2</v>
      </c>
      <c r="AR153">
        <f t="shared" si="61"/>
        <v>7.2925641064641791E-2</v>
      </c>
      <c r="AS153">
        <f t="shared" si="60"/>
        <v>0.08</v>
      </c>
      <c r="AT153">
        <f t="shared" si="43"/>
        <v>8.0320000000000003E-2</v>
      </c>
      <c r="AU153">
        <f t="shared" si="44"/>
        <v>8.0215584000000006E-2</v>
      </c>
      <c r="AV153">
        <f t="shared" si="45"/>
        <v>8.0392058284800005E-2</v>
      </c>
      <c r="AW153">
        <f t="shared" si="46"/>
        <v>8.050460716639872E-2</v>
      </c>
    </row>
    <row r="154" spans="1:49" ht="26.25" x14ac:dyDescent="0.45">
      <c r="A154" s="202" t="s">
        <v>153</v>
      </c>
      <c r="B154" s="225" t="str">
        <f t="shared" si="47"/>
        <v>Костюм спортивный для детей школьного возраста, шт.</v>
      </c>
      <c r="C154" s="225" t="str">
        <f t="shared" si="48"/>
        <v>Костюм спортивный для детей школьного возраста, шт.</v>
      </c>
      <c r="D154" s="226" t="str">
        <f t="shared" si="49"/>
        <v>Костюм спортивный для детей школьного возраста, шт.</v>
      </c>
      <c r="E154" s="225">
        <f>INDEX(БИПЦ_НДС!$D:$D,MATCH(Структура!A154,БИПЦ_НДС!$B:$B,0))</f>
        <v>10</v>
      </c>
      <c r="F154" s="225" t="s">
        <v>1871</v>
      </c>
      <c r="G154" s="225">
        <v>1</v>
      </c>
      <c r="H154" s="225">
        <v>1</v>
      </c>
      <c r="I154" s="225">
        <v>0</v>
      </c>
      <c r="J154" s="225">
        <f>INDEX('2026'!$C:$C,MATCH(Структура!B154,'2026'!$B:$B,0))</f>
        <v>9.6000000000000002E-2</v>
      </c>
      <c r="K154" s="225">
        <f>INDEX('2025'!$C:$C,MATCH(Структура!C154,'2025'!$B:$B,0))</f>
        <v>7.9000000000000001E-2</v>
      </c>
      <c r="L154" s="225">
        <v>1</v>
      </c>
      <c r="M154" s="225">
        <v>1</v>
      </c>
      <c r="N154" s="225">
        <f>INDEX(MoM!B:B,MATCH(Структура!A154,MoM!J:J,0))</f>
        <v>1</v>
      </c>
      <c r="P154">
        <f>INDEX('ИПЦ raw'!AA:AA, MATCH(Структура!$D154,'ИПЦ raw'!$A:$A,0))</f>
        <v>99.61</v>
      </c>
      <c r="Q154">
        <f>INDEX('ИПЦ raw'!AB:AB, MATCH(Структура!$D154,'ИПЦ raw'!$A:$A,0))</f>
        <v>100.03</v>
      </c>
      <c r="R154">
        <f>INDEX('ИПЦ raw'!AC:AC, MATCH(Структура!$D154,'ИПЦ raw'!$A:$A,0))</f>
        <v>100.37</v>
      </c>
      <c r="S154">
        <f>INDEX('ИПЦ raw'!AD:AD, MATCH(Структура!$D154,'ИПЦ raw'!$A:$A,0))</f>
        <v>99.82</v>
      </c>
      <c r="T154">
        <f>INDEX('ИПЦ raw'!AE:AE, MATCH(Структура!$D154,'ИПЦ raw'!$A:$A,0))</f>
        <v>100.28</v>
      </c>
      <c r="U154">
        <f>INDEX('ИПЦ raw'!AF:AF, MATCH(Структура!$D154,'ИПЦ raw'!$A:$A,0))</f>
        <v>99.98</v>
      </c>
      <c r="V154">
        <f>INDEX('ИПЦ raw'!AG:AG, MATCH(Структура!$D154,'ИПЦ raw'!$A:$A,0))</f>
        <v>100.4</v>
      </c>
      <c r="W154">
        <f>INDEX('ИПЦ raw'!AH:AH, MATCH(Структура!$D154,'ИПЦ raw'!$A:$A,0))</f>
        <v>100.55</v>
      </c>
      <c r="X154">
        <f>INDEX('ИПЦ raw'!AI:AI, MATCH(Структура!$D154,'ИПЦ raw'!$A:$A,0))</f>
        <v>99.16</v>
      </c>
      <c r="Y154">
        <f>INDEX('ИПЦ raw'!AJ:AJ, MATCH(Структура!$D154,'ИПЦ raw'!$A:$A,0))</f>
        <v>100.65</v>
      </c>
      <c r="Z154">
        <f>INDEX('ИПЦ raw'!AK:AK, MATCH(Структура!$D154,'ИПЦ raw'!$A:$A,0))</f>
        <v>100.54</v>
      </c>
      <c r="AA154">
        <f>INDEX('ИПЦ raw'!AL:AL, MATCH(Структура!$D154,'ИПЦ raw'!$A:$A,0))</f>
        <v>100.6</v>
      </c>
      <c r="AB154">
        <f>INDEX('ИПЦ raw'!AM:AM, MATCH(Структура!$D154,'ИПЦ raw'!$A:$A,0))</f>
        <v>98.74</v>
      </c>
      <c r="AC154">
        <f>INDEX('ИПЦ raw'!AN:AN, MATCH(Структура!$D154,'ИПЦ raw'!$A:$A,0))</f>
        <v>99.33</v>
      </c>
      <c r="AD154">
        <f>INDEX('ИПЦ raw'!AO:AO, MATCH(Структура!$D154,'ИПЦ raw'!$A:$A,0))</f>
        <v>100.44</v>
      </c>
      <c r="AE154">
        <f>INDEX('ИПЦ raw'!AP:AP, MATCH(Структура!$D154,'ИПЦ raw'!$A:$A,0))</f>
        <v>100.65</v>
      </c>
      <c r="AG154">
        <f>INDEX('2025'!$C:$C,MATCH(Структура!C154,'2025'!$B:$B,0))</f>
        <v>7.9000000000000001E-2</v>
      </c>
      <c r="AH154">
        <f t="shared" si="50"/>
        <v>7.8691899999999995E-2</v>
      </c>
      <c r="AI154">
        <f t="shared" si="51"/>
        <v>7.8715507569999996E-2</v>
      </c>
      <c r="AJ154">
        <f t="shared" si="52"/>
        <v>7.9006754948008989E-2</v>
      </c>
      <c r="AK154">
        <f t="shared" si="53"/>
        <v>7.8864542789102571E-2</v>
      </c>
      <c r="AL154">
        <f t="shared" si="54"/>
        <v>7.9085363508912057E-2</v>
      </c>
      <c r="AM154">
        <f t="shared" si="55"/>
        <v>7.9069546436210281E-2</v>
      </c>
      <c r="AN154">
        <f t="shared" si="56"/>
        <v>7.938582462195512E-2</v>
      </c>
      <c r="AO154">
        <f t="shared" si="57"/>
        <v>7.9822446657375867E-2</v>
      </c>
      <c r="AP154">
        <f t="shared" si="58"/>
        <v>7.9151938105453915E-2</v>
      </c>
      <c r="AQ154">
        <f t="shared" si="59"/>
        <v>7.9666425703139365E-2</v>
      </c>
      <c r="AR154">
        <f t="shared" si="61"/>
        <v>8.0096624401936337E-2</v>
      </c>
      <c r="AS154">
        <f t="shared" si="60"/>
        <v>9.6000000000000002E-2</v>
      </c>
      <c r="AT154">
        <f t="shared" si="43"/>
        <v>9.4790399999999997E-2</v>
      </c>
      <c r="AU154">
        <f t="shared" si="44"/>
        <v>9.4155304319999994E-2</v>
      </c>
      <c r="AV154">
        <f t="shared" si="45"/>
        <v>9.4569587659007984E-2</v>
      </c>
      <c r="AW154">
        <f t="shared" si="46"/>
        <v>9.5184289978791539E-2</v>
      </c>
    </row>
    <row r="155" spans="1:49" ht="26.25" x14ac:dyDescent="0.45">
      <c r="A155" s="202" t="s">
        <v>154</v>
      </c>
      <c r="B155" s="225" t="str">
        <f t="shared" si="47"/>
        <v>Костюм трикотажный для детей ясельного возраста, шт.</v>
      </c>
      <c r="C155" s="225" t="str">
        <f t="shared" si="48"/>
        <v>Костюм трикотажный для детей ясельного возраста, шт.</v>
      </c>
      <c r="D155" s="226" t="str">
        <f t="shared" si="49"/>
        <v>Костюм трикотажный для детей ясельного возраста, шт.</v>
      </c>
      <c r="E155" s="225">
        <f>INDEX(БИПЦ_НДС!$D:$D,MATCH(Структура!A155,БИПЦ_НДС!$B:$B,0))</f>
        <v>10</v>
      </c>
      <c r="F155" s="225" t="s">
        <v>1871</v>
      </c>
      <c r="G155" s="225">
        <v>1</v>
      </c>
      <c r="H155" s="225">
        <v>1</v>
      </c>
      <c r="I155" s="225">
        <v>0</v>
      </c>
      <c r="J155" s="225">
        <f>INDEX('2026'!$C:$C,MATCH(Структура!B155,'2026'!$B:$B,0))</f>
        <v>2.5000000000000001E-2</v>
      </c>
      <c r="K155" s="225">
        <f>INDEX('2025'!$C:$C,MATCH(Структура!C155,'2025'!$B:$B,0))</f>
        <v>2.5999999999999999E-2</v>
      </c>
      <c r="L155" s="225">
        <v>1</v>
      </c>
      <c r="M155" s="225">
        <v>1</v>
      </c>
      <c r="N155" s="225">
        <f>INDEX(MoM!B:B,MATCH(Структура!A155,MoM!J:J,0))</f>
        <v>1</v>
      </c>
      <c r="P155">
        <f>INDEX('ИПЦ raw'!AA:AA, MATCH(Структура!$D155,'ИПЦ raw'!$A:$A,0))</f>
        <v>100.22</v>
      </c>
      <c r="Q155">
        <f>INDEX('ИПЦ raw'!AB:AB, MATCH(Структура!$D155,'ИПЦ raw'!$A:$A,0))</f>
        <v>99.91</v>
      </c>
      <c r="R155">
        <f>INDEX('ИПЦ raw'!AC:AC, MATCH(Структура!$D155,'ИПЦ raw'!$A:$A,0))</f>
        <v>100.26</v>
      </c>
      <c r="S155">
        <f>INDEX('ИПЦ raw'!AD:AD, MATCH(Структура!$D155,'ИПЦ raw'!$A:$A,0))</f>
        <v>100.06</v>
      </c>
      <c r="T155">
        <f>INDEX('ИПЦ raw'!AE:AE, MATCH(Структура!$D155,'ИПЦ raw'!$A:$A,0))</f>
        <v>99.59</v>
      </c>
      <c r="U155">
        <f>INDEX('ИПЦ raw'!AF:AF, MATCH(Структура!$D155,'ИПЦ raw'!$A:$A,0))</f>
        <v>99.86</v>
      </c>
      <c r="V155">
        <f>INDEX('ИПЦ raw'!AG:AG, MATCH(Структура!$D155,'ИПЦ raw'!$A:$A,0))</f>
        <v>99.93</v>
      </c>
      <c r="W155">
        <f>INDEX('ИПЦ raw'!AH:AH, MATCH(Структура!$D155,'ИПЦ raw'!$A:$A,0))</f>
        <v>100.7</v>
      </c>
      <c r="X155">
        <f>INDEX('ИПЦ raw'!AI:AI, MATCH(Структура!$D155,'ИПЦ raw'!$A:$A,0))</f>
        <v>100.06</v>
      </c>
      <c r="Y155">
        <f>INDEX('ИПЦ raw'!AJ:AJ, MATCH(Структура!$D155,'ИПЦ raw'!$A:$A,0))</f>
        <v>100.46</v>
      </c>
      <c r="Z155">
        <f>INDEX('ИПЦ raw'!AK:AK, MATCH(Структура!$D155,'ИПЦ raw'!$A:$A,0))</f>
        <v>100.33</v>
      </c>
      <c r="AA155">
        <f>INDEX('ИПЦ raw'!AL:AL, MATCH(Структура!$D155,'ИПЦ raw'!$A:$A,0))</f>
        <v>100.73</v>
      </c>
      <c r="AB155">
        <f>INDEX('ИПЦ raw'!AM:AM, MATCH(Структура!$D155,'ИПЦ raw'!$A:$A,0))</f>
        <v>99.98</v>
      </c>
      <c r="AC155">
        <f>INDEX('ИПЦ raw'!AN:AN, MATCH(Структура!$D155,'ИПЦ raw'!$A:$A,0))</f>
        <v>99.73</v>
      </c>
      <c r="AD155">
        <f>INDEX('ИПЦ raw'!AO:AO, MATCH(Структура!$D155,'ИПЦ raw'!$A:$A,0))</f>
        <v>100.33</v>
      </c>
      <c r="AE155">
        <f>INDEX('ИПЦ raw'!AP:AP, MATCH(Структура!$D155,'ИПЦ raw'!$A:$A,0))</f>
        <v>100.34</v>
      </c>
      <c r="AG155">
        <f>INDEX('2025'!$C:$C,MATCH(Структура!C155,'2025'!$B:$B,0))</f>
        <v>2.5999999999999999E-2</v>
      </c>
      <c r="AH155">
        <f t="shared" si="50"/>
        <v>2.6057199999999999E-2</v>
      </c>
      <c r="AI155">
        <f t="shared" si="51"/>
        <v>2.603374852E-2</v>
      </c>
      <c r="AJ155">
        <f t="shared" si="52"/>
        <v>2.6101436266152002E-2</v>
      </c>
      <c r="AK155">
        <f t="shared" si="53"/>
        <v>2.6117097127911694E-2</v>
      </c>
      <c r="AL155">
        <f t="shared" si="54"/>
        <v>2.6010017029687256E-2</v>
      </c>
      <c r="AM155">
        <f t="shared" si="55"/>
        <v>2.5973603005845693E-2</v>
      </c>
      <c r="AN155">
        <f t="shared" si="56"/>
        <v>2.5955421483741605E-2</v>
      </c>
      <c r="AO155">
        <f t="shared" si="57"/>
        <v>2.6137109434127795E-2</v>
      </c>
      <c r="AP155">
        <f t="shared" si="58"/>
        <v>2.6152791699788271E-2</v>
      </c>
      <c r="AQ155">
        <f t="shared" si="59"/>
        <v>2.6273094541607294E-2</v>
      </c>
      <c r="AR155">
        <f t="shared" si="61"/>
        <v>2.6359795753594598E-2</v>
      </c>
      <c r="AS155">
        <f t="shared" si="60"/>
        <v>2.5000000000000001E-2</v>
      </c>
      <c r="AT155">
        <f t="shared" si="43"/>
        <v>2.4995000000000003E-2</v>
      </c>
      <c r="AU155">
        <f t="shared" si="44"/>
        <v>2.4927513500000002E-2</v>
      </c>
      <c r="AV155">
        <f t="shared" si="45"/>
        <v>2.5009774294550001E-2</v>
      </c>
      <c r="AW155">
        <f t="shared" si="46"/>
        <v>2.5094807527151472E-2</v>
      </c>
    </row>
    <row r="156" spans="1:49" x14ac:dyDescent="0.45">
      <c r="A156" s="202" t="s">
        <v>155</v>
      </c>
      <c r="B156" s="225" t="str">
        <f t="shared" si="47"/>
        <v>Трикотажный головной убор для взрослых, шт.</v>
      </c>
      <c r="C156" s="225" t="str">
        <f t="shared" si="48"/>
        <v>Трикотажный головной убор для взрослых, шт.</v>
      </c>
      <c r="D156" s="226" t="str">
        <f t="shared" si="49"/>
        <v>Трикотажный головной убор для взрослых, шт.</v>
      </c>
      <c r="E156" s="225">
        <f>INDEX(БИПЦ_НДС!$D:$D,MATCH(Структура!A156,БИПЦ_НДС!$B:$B,0))</f>
        <v>20</v>
      </c>
      <c r="F156" s="225" t="s">
        <v>1871</v>
      </c>
      <c r="G156" s="225">
        <v>1</v>
      </c>
      <c r="H156" s="225">
        <v>1</v>
      </c>
      <c r="I156" s="225">
        <v>0</v>
      </c>
      <c r="J156" s="225">
        <f>INDEX('2026'!$C:$C,MATCH(Структура!B156,'2026'!$B:$B,0))</f>
        <v>4.8000000000000001E-2</v>
      </c>
      <c r="K156" s="225">
        <f>INDEX('2025'!$C:$C,MATCH(Структура!C156,'2025'!$B:$B,0))</f>
        <v>4.8000000000000001E-2</v>
      </c>
      <c r="L156" s="225">
        <v>1</v>
      </c>
      <c r="M156" s="225">
        <v>1</v>
      </c>
      <c r="N156" s="225">
        <f>INDEX(MoM!B:B,MATCH(Структура!A156,MoM!J:J,0))</f>
        <v>1</v>
      </c>
      <c r="P156">
        <f>INDEX('ИПЦ raw'!AA:AA, MATCH(Структура!$D156,'ИПЦ raw'!$A:$A,0))</f>
        <v>99.09</v>
      </c>
      <c r="Q156">
        <f>INDEX('ИПЦ raw'!AB:AB, MATCH(Структура!$D156,'ИПЦ raw'!$A:$A,0))</f>
        <v>99.33</v>
      </c>
      <c r="R156">
        <f>INDEX('ИПЦ raw'!AC:AC, MATCH(Структура!$D156,'ИПЦ raw'!$A:$A,0))</f>
        <v>99.53</v>
      </c>
      <c r="S156">
        <f>INDEX('ИПЦ raw'!AD:AD, MATCH(Структура!$D156,'ИПЦ raw'!$A:$A,0))</f>
        <v>99.62</v>
      </c>
      <c r="T156">
        <f>INDEX('ИПЦ raw'!AE:AE, MATCH(Структура!$D156,'ИПЦ raw'!$A:$A,0))</f>
        <v>99.81</v>
      </c>
      <c r="U156">
        <f>INDEX('ИПЦ raw'!AF:AF, MATCH(Структура!$D156,'ИПЦ raw'!$A:$A,0))</f>
        <v>99.92</v>
      </c>
      <c r="V156">
        <f>INDEX('ИПЦ raw'!AG:AG, MATCH(Структура!$D156,'ИПЦ raw'!$A:$A,0))</f>
        <v>100.13</v>
      </c>
      <c r="W156">
        <f>INDEX('ИПЦ raw'!AH:AH, MATCH(Структура!$D156,'ИПЦ raw'!$A:$A,0))</f>
        <v>100.69</v>
      </c>
      <c r="X156">
        <f>INDEX('ИПЦ raw'!AI:AI, MATCH(Структура!$D156,'ИПЦ raw'!$A:$A,0))</f>
        <v>101.67</v>
      </c>
      <c r="Y156">
        <f>INDEX('ИПЦ raw'!AJ:AJ, MATCH(Структура!$D156,'ИПЦ raw'!$A:$A,0))</f>
        <v>101.24</v>
      </c>
      <c r="Z156">
        <f>INDEX('ИПЦ raw'!AK:AK, MATCH(Структура!$D156,'ИПЦ raw'!$A:$A,0))</f>
        <v>100.8</v>
      </c>
      <c r="AA156">
        <f>INDEX('ИПЦ raw'!AL:AL, MATCH(Структура!$D156,'ИПЦ raw'!$A:$A,0))</f>
        <v>99.93</v>
      </c>
      <c r="AB156">
        <f>INDEX('ИПЦ raw'!AM:AM, MATCH(Структура!$D156,'ИПЦ raw'!$A:$A,0))</f>
        <v>99.39</v>
      </c>
      <c r="AC156">
        <f>INDEX('ИПЦ raw'!AN:AN, MATCH(Структура!$D156,'ИПЦ raw'!$A:$A,0))</f>
        <v>99.09</v>
      </c>
      <c r="AD156">
        <f>INDEX('ИПЦ raw'!AO:AO, MATCH(Структура!$D156,'ИПЦ raw'!$A:$A,0))</f>
        <v>99.74</v>
      </c>
      <c r="AE156">
        <f>INDEX('ИПЦ raw'!AP:AP, MATCH(Структура!$D156,'ИПЦ raw'!$A:$A,0))</f>
        <v>100.44</v>
      </c>
      <c r="AG156">
        <f>INDEX('2025'!$C:$C,MATCH(Структура!C156,'2025'!$B:$B,0))</f>
        <v>4.8000000000000001E-2</v>
      </c>
      <c r="AH156">
        <f t="shared" si="50"/>
        <v>4.7563200000000007E-2</v>
      </c>
      <c r="AI156">
        <f t="shared" si="51"/>
        <v>4.7244526560000007E-2</v>
      </c>
      <c r="AJ156">
        <f t="shared" si="52"/>
        <v>4.7022477285168007E-2</v>
      </c>
      <c r="AK156">
        <f t="shared" si="53"/>
        <v>4.6843791871484373E-2</v>
      </c>
      <c r="AL156">
        <f t="shared" si="54"/>
        <v>4.6754788666928553E-2</v>
      </c>
      <c r="AM156">
        <f t="shared" si="55"/>
        <v>4.671738483599501E-2</v>
      </c>
      <c r="AN156">
        <f t="shared" si="56"/>
        <v>4.6778117436281803E-2</v>
      </c>
      <c r="AO156">
        <f t="shared" si="57"/>
        <v>4.7100886446592147E-2</v>
      </c>
      <c r="AP156">
        <f t="shared" si="58"/>
        <v>4.7887471250250238E-2</v>
      </c>
      <c r="AQ156">
        <f t="shared" si="59"/>
        <v>4.8481275893753339E-2</v>
      </c>
      <c r="AR156">
        <f t="shared" si="61"/>
        <v>4.8869126100903361E-2</v>
      </c>
      <c r="AS156">
        <f t="shared" si="60"/>
        <v>4.8000000000000001E-2</v>
      </c>
      <c r="AT156">
        <f t="shared" si="43"/>
        <v>4.7707199999999998E-2</v>
      </c>
      <c r="AU156">
        <f t="shared" si="44"/>
        <v>4.7273064480000002E-2</v>
      </c>
      <c r="AV156">
        <f t="shared" si="45"/>
        <v>4.7150154512351994E-2</v>
      </c>
      <c r="AW156">
        <f t="shared" si="46"/>
        <v>4.7357615192206347E-2</v>
      </c>
    </row>
    <row r="157" spans="1:49" x14ac:dyDescent="0.45">
      <c r="A157" s="202" t="s">
        <v>156</v>
      </c>
      <c r="B157" s="225" t="str">
        <f t="shared" si="47"/>
        <v>Трикотажная шапочка детская, шт.</v>
      </c>
      <c r="C157" s="225" t="str">
        <f t="shared" si="48"/>
        <v>Трикотажная шапочка детская, шт.</v>
      </c>
      <c r="D157" s="226" t="str">
        <f t="shared" si="49"/>
        <v>Трикотажная шапочка детская, шт.</v>
      </c>
      <c r="E157" s="225">
        <f>INDEX(БИПЦ_НДС!$D:$D,MATCH(Структура!A157,БИПЦ_НДС!$B:$B,0))</f>
        <v>10</v>
      </c>
      <c r="F157" s="225" t="s">
        <v>1871</v>
      </c>
      <c r="G157" s="225">
        <v>1</v>
      </c>
      <c r="H157" s="225">
        <v>1</v>
      </c>
      <c r="I157" s="225">
        <v>0</v>
      </c>
      <c r="J157" s="225">
        <f>INDEX('2026'!$C:$C,MATCH(Структура!B157,'2026'!$B:$B,0))</f>
        <v>5.8000000000000003E-2</v>
      </c>
      <c r="K157" s="225">
        <f>INDEX('2025'!$C:$C,MATCH(Структура!C157,'2025'!$B:$B,0))</f>
        <v>5.8999999999999997E-2</v>
      </c>
      <c r="L157" s="225">
        <v>1</v>
      </c>
      <c r="M157" s="225">
        <v>1</v>
      </c>
      <c r="N157" s="225">
        <f>INDEX(MoM!B:B,MATCH(Структура!A157,MoM!J:J,0))</f>
        <v>1</v>
      </c>
      <c r="P157">
        <f>INDEX('ИПЦ raw'!AA:AA, MATCH(Структура!$D157,'ИПЦ raw'!$A:$A,0))</f>
        <v>99.49</v>
      </c>
      <c r="Q157">
        <f>INDEX('ИПЦ raw'!AB:AB, MATCH(Структура!$D157,'ИПЦ raw'!$A:$A,0))</f>
        <v>99.47</v>
      </c>
      <c r="R157">
        <f>INDEX('ИПЦ raw'!AC:AC, MATCH(Структура!$D157,'ИПЦ raw'!$A:$A,0))</f>
        <v>100.07</v>
      </c>
      <c r="S157">
        <f>INDEX('ИПЦ raw'!AD:AD, MATCH(Структура!$D157,'ИПЦ raw'!$A:$A,0))</f>
        <v>99.84</v>
      </c>
      <c r="T157">
        <f>INDEX('ИПЦ raw'!AE:AE, MATCH(Структура!$D157,'ИПЦ raw'!$A:$A,0))</f>
        <v>99.49</v>
      </c>
      <c r="U157">
        <f>INDEX('ИПЦ raw'!AF:AF, MATCH(Структура!$D157,'ИПЦ raw'!$A:$A,0))</f>
        <v>100.05</v>
      </c>
      <c r="V157">
        <f>INDEX('ИПЦ raw'!AG:AG, MATCH(Структура!$D157,'ИПЦ raw'!$A:$A,0))</f>
        <v>99.96</v>
      </c>
      <c r="W157">
        <f>INDEX('ИПЦ raw'!AH:AH, MATCH(Структура!$D157,'ИПЦ raw'!$A:$A,0))</f>
        <v>100.93</v>
      </c>
      <c r="X157">
        <f>INDEX('ИПЦ raw'!AI:AI, MATCH(Структура!$D157,'ИПЦ raw'!$A:$A,0))</f>
        <v>101.34</v>
      </c>
      <c r="Y157">
        <f>INDEX('ИПЦ raw'!AJ:AJ, MATCH(Структура!$D157,'ИПЦ raw'!$A:$A,0))</f>
        <v>101.16</v>
      </c>
      <c r="Z157">
        <f>INDEX('ИПЦ raw'!AK:AK, MATCH(Структура!$D157,'ИПЦ raw'!$A:$A,0))</f>
        <v>100.05</v>
      </c>
      <c r="AA157">
        <f>INDEX('ИПЦ raw'!AL:AL, MATCH(Структура!$D157,'ИПЦ raw'!$A:$A,0))</f>
        <v>99.91</v>
      </c>
      <c r="AB157">
        <f>INDEX('ИПЦ raw'!AM:AM, MATCH(Структура!$D157,'ИПЦ raw'!$A:$A,0))</f>
        <v>99.55</v>
      </c>
      <c r="AC157">
        <f>INDEX('ИПЦ raw'!AN:AN, MATCH(Структура!$D157,'ИПЦ raw'!$A:$A,0))</f>
        <v>99.41</v>
      </c>
      <c r="AD157">
        <f>INDEX('ИПЦ raw'!AO:AO, MATCH(Структура!$D157,'ИПЦ raw'!$A:$A,0))</f>
        <v>100.13</v>
      </c>
      <c r="AE157">
        <f>INDEX('ИПЦ raw'!AP:AP, MATCH(Структура!$D157,'ИПЦ raw'!$A:$A,0))</f>
        <v>100.13</v>
      </c>
      <c r="AG157">
        <f>INDEX('2025'!$C:$C,MATCH(Структура!C157,'2025'!$B:$B,0))</f>
        <v>5.8999999999999997E-2</v>
      </c>
      <c r="AH157">
        <f t="shared" si="50"/>
        <v>5.869909999999999E-2</v>
      </c>
      <c r="AI157">
        <f t="shared" si="51"/>
        <v>5.8387994769999993E-2</v>
      </c>
      <c r="AJ157">
        <f t="shared" si="52"/>
        <v>5.8428866366338983E-2</v>
      </c>
      <c r="AK157">
        <f t="shared" si="53"/>
        <v>5.8335380180152843E-2</v>
      </c>
      <c r="AL157">
        <f t="shared" si="54"/>
        <v>5.8037869741234066E-2</v>
      </c>
      <c r="AM157">
        <f t="shared" si="55"/>
        <v>5.8066888676104683E-2</v>
      </c>
      <c r="AN157">
        <f t="shared" si="56"/>
        <v>5.8043661920634239E-2</v>
      </c>
      <c r="AO157">
        <f t="shared" si="57"/>
        <v>5.8583467976496141E-2</v>
      </c>
      <c r="AP157">
        <f t="shared" si="58"/>
        <v>5.9368486447381193E-2</v>
      </c>
      <c r="AQ157">
        <f t="shared" si="59"/>
        <v>6.005716089017081E-2</v>
      </c>
      <c r="AR157">
        <f t="shared" si="61"/>
        <v>6.0087189470615893E-2</v>
      </c>
      <c r="AS157">
        <f t="shared" si="60"/>
        <v>5.8000000000000003E-2</v>
      </c>
      <c r="AT157">
        <f t="shared" si="43"/>
        <v>5.7739000000000006E-2</v>
      </c>
      <c r="AU157">
        <f t="shared" si="44"/>
        <v>5.7398339900000005E-2</v>
      </c>
      <c r="AV157">
        <f t="shared" si="45"/>
        <v>5.7472957741870001E-2</v>
      </c>
      <c r="AW157">
        <f t="shared" si="46"/>
        <v>5.7547672586934426E-2</v>
      </c>
    </row>
    <row r="158" spans="1:49" x14ac:dyDescent="0.45">
      <c r="A158" s="202" t="s">
        <v>157</v>
      </c>
      <c r="B158" s="225" t="str">
        <f t="shared" si="47"/>
        <v>Варежки (перчатки) детские, пара</v>
      </c>
      <c r="C158" s="225" t="str">
        <f t="shared" si="48"/>
        <v>Варежки (перчатки) детские, пара</v>
      </c>
      <c r="D158" s="226" t="str">
        <f t="shared" si="49"/>
        <v>Варежки (перчатки) детские, пара</v>
      </c>
      <c r="E158" s="225">
        <f>INDEX(БИПЦ_НДС!$D:$D,MATCH(Структура!A158,БИПЦ_НДС!$B:$B,0))</f>
        <v>10</v>
      </c>
      <c r="F158" s="225" t="s">
        <v>1871</v>
      </c>
      <c r="G158" s="225">
        <v>1</v>
      </c>
      <c r="H158" s="225">
        <v>1</v>
      </c>
      <c r="I158" s="225">
        <v>0</v>
      </c>
      <c r="J158" s="225">
        <f>INDEX('2026'!$C:$C,MATCH(Структура!B158,'2026'!$B:$B,0))</f>
        <v>1.0999999999999999E-2</v>
      </c>
      <c r="K158" s="225">
        <f>INDEX('2025'!$C:$C,MATCH(Структура!C158,'2025'!$B:$B,0))</f>
        <v>1.0999999999999999E-2</v>
      </c>
      <c r="L158" s="225">
        <v>1</v>
      </c>
      <c r="M158" s="225">
        <v>1</v>
      </c>
      <c r="N158" s="225">
        <f>INDEX(MoM!B:B,MATCH(Структура!A158,MoM!J:J,0))</f>
        <v>1</v>
      </c>
      <c r="P158">
        <f>INDEX('ИПЦ raw'!AA:AA, MATCH(Структура!$D158,'ИПЦ raw'!$A:$A,0))</f>
        <v>99.39</v>
      </c>
      <c r="Q158">
        <f>INDEX('ИПЦ raw'!AB:AB, MATCH(Структура!$D158,'ИПЦ raw'!$A:$A,0))</f>
        <v>99.41</v>
      </c>
      <c r="R158">
        <f>INDEX('ИПЦ raw'!AC:AC, MATCH(Структура!$D158,'ИПЦ raw'!$A:$A,0))</f>
        <v>99.51</v>
      </c>
      <c r="S158">
        <f>INDEX('ИПЦ raw'!AD:AD, MATCH(Структура!$D158,'ИПЦ raw'!$A:$A,0))</f>
        <v>99.75</v>
      </c>
      <c r="T158">
        <f>INDEX('ИПЦ raw'!AE:AE, MATCH(Структура!$D158,'ИПЦ raw'!$A:$A,0))</f>
        <v>99.81</v>
      </c>
      <c r="U158">
        <f>INDEX('ИПЦ raw'!AF:AF, MATCH(Структура!$D158,'ИПЦ raw'!$A:$A,0))</f>
        <v>100.06</v>
      </c>
      <c r="V158">
        <f>INDEX('ИПЦ raw'!AG:AG, MATCH(Структура!$D158,'ИПЦ raw'!$A:$A,0))</f>
        <v>100.15</v>
      </c>
      <c r="W158">
        <f>INDEX('ИПЦ raw'!AH:AH, MATCH(Структура!$D158,'ИПЦ raw'!$A:$A,0))</f>
        <v>100.62</v>
      </c>
      <c r="X158">
        <f>INDEX('ИПЦ raw'!AI:AI, MATCH(Структура!$D158,'ИПЦ raw'!$A:$A,0))</f>
        <v>101.46</v>
      </c>
      <c r="Y158">
        <f>INDEX('ИПЦ raw'!AJ:AJ, MATCH(Структура!$D158,'ИПЦ raw'!$A:$A,0))</f>
        <v>101.15</v>
      </c>
      <c r="Z158">
        <f>INDEX('ИПЦ raw'!AK:AK, MATCH(Структура!$D158,'ИПЦ raw'!$A:$A,0))</f>
        <v>101.25</v>
      </c>
      <c r="AA158">
        <f>INDEX('ИПЦ raw'!AL:AL, MATCH(Структура!$D158,'ИПЦ raw'!$A:$A,0))</f>
        <v>100.01</v>
      </c>
      <c r="AB158">
        <f>INDEX('ИПЦ raw'!AM:AM, MATCH(Структура!$D158,'ИПЦ raw'!$A:$A,0))</f>
        <v>99.1</v>
      </c>
      <c r="AC158">
        <f>INDEX('ИПЦ raw'!AN:AN, MATCH(Структура!$D158,'ИПЦ raw'!$A:$A,0))</f>
        <v>98.82</v>
      </c>
      <c r="AD158">
        <f>INDEX('ИПЦ raw'!AO:AO, MATCH(Структура!$D158,'ИПЦ raw'!$A:$A,0))</f>
        <v>99.57</v>
      </c>
      <c r="AE158">
        <f>INDEX('ИПЦ raw'!AP:AP, MATCH(Структура!$D158,'ИПЦ raw'!$A:$A,0))</f>
        <v>99.5</v>
      </c>
      <c r="AG158">
        <f>INDEX('2025'!$C:$C,MATCH(Структура!C158,'2025'!$B:$B,0))</f>
        <v>1.0999999999999999E-2</v>
      </c>
      <c r="AH158">
        <f t="shared" si="50"/>
        <v>1.0932899999999999E-2</v>
      </c>
      <c r="AI158">
        <f t="shared" si="51"/>
        <v>1.0868395889999998E-2</v>
      </c>
      <c r="AJ158">
        <f t="shared" si="52"/>
        <v>1.0815140750138999E-2</v>
      </c>
      <c r="AK158">
        <f t="shared" si="53"/>
        <v>1.0788102898263652E-2</v>
      </c>
      <c r="AL158">
        <f t="shared" si="54"/>
        <v>1.0767605502756952E-2</v>
      </c>
      <c r="AM158">
        <f t="shared" si="55"/>
        <v>1.0774066066058607E-2</v>
      </c>
      <c r="AN158">
        <f t="shared" si="56"/>
        <v>1.0790227165157696E-2</v>
      </c>
      <c r="AO158">
        <f t="shared" si="57"/>
        <v>1.0857126573581675E-2</v>
      </c>
      <c r="AP158">
        <f t="shared" si="58"/>
        <v>1.1015640621555967E-2</v>
      </c>
      <c r="AQ158">
        <f t="shared" si="59"/>
        <v>1.1142320488703861E-2</v>
      </c>
      <c r="AR158">
        <f t="shared" si="61"/>
        <v>1.1281599494812659E-2</v>
      </c>
      <c r="AS158">
        <f t="shared" si="60"/>
        <v>1.0999999999999999E-2</v>
      </c>
      <c r="AT158">
        <f t="shared" si="43"/>
        <v>1.0900999999999999E-2</v>
      </c>
      <c r="AU158">
        <f t="shared" si="44"/>
        <v>1.0772368199999998E-2</v>
      </c>
      <c r="AV158">
        <f t="shared" si="45"/>
        <v>1.0726047016739997E-2</v>
      </c>
      <c r="AW158">
        <f t="shared" si="46"/>
        <v>1.0672416781656298E-2</v>
      </c>
    </row>
    <row r="159" spans="1:49" x14ac:dyDescent="0.45">
      <c r="A159" s="202" t="s">
        <v>158</v>
      </c>
      <c r="B159" s="225" t="str">
        <f t="shared" si="47"/>
        <v>Перчатки трикотажные женские, пара</v>
      </c>
      <c r="C159" s="225" t="str">
        <f t="shared" si="48"/>
        <v>Перчатки трикотажные женские, пара</v>
      </c>
      <c r="D159" s="226" t="str">
        <f t="shared" si="49"/>
        <v>Перчатки трикотажные женские, пара</v>
      </c>
      <c r="E159" s="225">
        <f>INDEX(БИПЦ_НДС!$D:$D,MATCH(Структура!A159,БИПЦ_НДС!$B:$B,0))</f>
        <v>20</v>
      </c>
      <c r="F159" s="225" t="s">
        <v>1871</v>
      </c>
      <c r="G159" s="225">
        <v>1</v>
      </c>
      <c r="H159" s="225">
        <v>1</v>
      </c>
      <c r="I159" s="225">
        <v>0</v>
      </c>
      <c r="J159" s="225">
        <f>INDEX('2026'!$C:$C,MATCH(Структура!B159,'2026'!$B:$B,0))</f>
        <v>8.9999999999999993E-3</v>
      </c>
      <c r="K159" s="225">
        <f>INDEX('2025'!$C:$C,MATCH(Структура!C159,'2025'!$B:$B,0))</f>
        <v>1.0999999999999999E-2</v>
      </c>
      <c r="L159" s="225">
        <v>1</v>
      </c>
      <c r="M159" s="225">
        <v>1</v>
      </c>
      <c r="N159" s="225">
        <f>INDEX(MoM!B:B,MATCH(Структура!A159,MoM!J:J,0))</f>
        <v>1</v>
      </c>
      <c r="P159">
        <f>INDEX('ИПЦ raw'!AA:AA, MATCH(Структура!$D159,'ИПЦ raw'!$A:$A,0))</f>
        <v>99.39</v>
      </c>
      <c r="Q159">
        <f>INDEX('ИПЦ raw'!AB:AB, MATCH(Структура!$D159,'ИПЦ raw'!$A:$A,0))</f>
        <v>99.08</v>
      </c>
      <c r="R159">
        <f>INDEX('ИПЦ raw'!AC:AC, MATCH(Структура!$D159,'ИПЦ raw'!$A:$A,0))</f>
        <v>99.35</v>
      </c>
      <c r="S159">
        <f>INDEX('ИПЦ raw'!AD:AD, MATCH(Структура!$D159,'ИПЦ raw'!$A:$A,0))</f>
        <v>99.73</v>
      </c>
      <c r="T159">
        <f>INDEX('ИПЦ raw'!AE:AE, MATCH(Структура!$D159,'ИПЦ raw'!$A:$A,0))</f>
        <v>100.02</v>
      </c>
      <c r="U159">
        <f>INDEX('ИПЦ raw'!AF:AF, MATCH(Структура!$D159,'ИПЦ raw'!$A:$A,0))</f>
        <v>100.01</v>
      </c>
      <c r="V159">
        <f>INDEX('ИПЦ raw'!AG:AG, MATCH(Структура!$D159,'ИПЦ raw'!$A:$A,0))</f>
        <v>100.54</v>
      </c>
      <c r="W159">
        <f>INDEX('ИПЦ raw'!AH:AH, MATCH(Структура!$D159,'ИПЦ raw'!$A:$A,0))</f>
        <v>100.39</v>
      </c>
      <c r="X159">
        <f>INDEX('ИПЦ raw'!AI:AI, MATCH(Структура!$D159,'ИПЦ raw'!$A:$A,0))</f>
        <v>100.77</v>
      </c>
      <c r="Y159">
        <f>INDEX('ИПЦ raw'!AJ:AJ, MATCH(Структура!$D159,'ИПЦ raw'!$A:$A,0))</f>
        <v>101.18</v>
      </c>
      <c r="Z159">
        <f>INDEX('ИПЦ raw'!AK:AK, MATCH(Структура!$D159,'ИПЦ raw'!$A:$A,0))</f>
        <v>100.88</v>
      </c>
      <c r="AA159">
        <f>INDEX('ИПЦ raw'!AL:AL, MATCH(Структура!$D159,'ИПЦ raw'!$A:$A,0))</f>
        <v>100.25</v>
      </c>
      <c r="AB159">
        <f>INDEX('ИПЦ raw'!AM:AM, MATCH(Структура!$D159,'ИПЦ raw'!$A:$A,0))</f>
        <v>99.66</v>
      </c>
      <c r="AC159">
        <f>INDEX('ИПЦ raw'!AN:AN, MATCH(Структура!$D159,'ИПЦ raw'!$A:$A,0))</f>
        <v>99.06</v>
      </c>
      <c r="AD159">
        <f>INDEX('ИПЦ raw'!AO:AO, MATCH(Структура!$D159,'ИПЦ raw'!$A:$A,0))</f>
        <v>99.49</v>
      </c>
      <c r="AE159">
        <f>INDEX('ИПЦ raw'!AP:AP, MATCH(Структура!$D159,'ИПЦ raw'!$A:$A,0))</f>
        <v>99.92</v>
      </c>
      <c r="AG159">
        <f>INDEX('2025'!$C:$C,MATCH(Структура!C159,'2025'!$B:$B,0))</f>
        <v>1.0999999999999999E-2</v>
      </c>
      <c r="AH159">
        <f t="shared" si="50"/>
        <v>1.0932899999999999E-2</v>
      </c>
      <c r="AI159">
        <f t="shared" si="51"/>
        <v>1.0832317319999998E-2</v>
      </c>
      <c r="AJ159">
        <f t="shared" si="52"/>
        <v>1.0761907257419998E-2</v>
      </c>
      <c r="AK159">
        <f t="shared" si="53"/>
        <v>1.0732850107824965E-2</v>
      </c>
      <c r="AL159">
        <f t="shared" si="54"/>
        <v>1.0734996677846529E-2</v>
      </c>
      <c r="AM159">
        <f t="shared" si="55"/>
        <v>1.0736070177514314E-2</v>
      </c>
      <c r="AN159">
        <f t="shared" si="56"/>
        <v>1.0794044956472893E-2</v>
      </c>
      <c r="AO159">
        <f t="shared" si="57"/>
        <v>1.0836141731803138E-2</v>
      </c>
      <c r="AP159">
        <f t="shared" si="58"/>
        <v>1.0919580023138023E-2</v>
      </c>
      <c r="AQ159">
        <f t="shared" si="59"/>
        <v>1.1048431067411053E-2</v>
      </c>
      <c r="AR159">
        <f t="shared" si="61"/>
        <v>1.1145657260804269E-2</v>
      </c>
      <c r="AS159">
        <f t="shared" si="60"/>
        <v>8.9999999999999993E-3</v>
      </c>
      <c r="AT159">
        <f t="shared" si="43"/>
        <v>8.9693999999999989E-3</v>
      </c>
      <c r="AU159">
        <f t="shared" si="44"/>
        <v>8.885087639999999E-3</v>
      </c>
      <c r="AV159">
        <f t="shared" si="45"/>
        <v>8.8397736930359988E-3</v>
      </c>
      <c r="AW159">
        <f t="shared" si="46"/>
        <v>8.8327018740815694E-3</v>
      </c>
    </row>
    <row r="160" spans="1:49" x14ac:dyDescent="0.45">
      <c r="A160" s="202" t="s">
        <v>159</v>
      </c>
      <c r="B160" s="225" t="str">
        <f t="shared" si="47"/>
        <v>Шарф для взрослых, шт.</v>
      </c>
      <c r="C160" s="225" t="str">
        <f t="shared" si="48"/>
        <v>Шарф для взрослых, шт.</v>
      </c>
      <c r="D160" s="226" t="str">
        <f t="shared" si="49"/>
        <v>Шарф для взрослых, шт.</v>
      </c>
      <c r="E160" s="225">
        <f>INDEX(БИПЦ_НДС!$D:$D,MATCH(Структура!A160,БИПЦ_НДС!$B:$B,0))</f>
        <v>20</v>
      </c>
      <c r="F160" s="225" t="s">
        <v>1871</v>
      </c>
      <c r="G160" s="225">
        <v>1</v>
      </c>
      <c r="H160" s="225">
        <v>1</v>
      </c>
      <c r="I160" s="225">
        <v>0</v>
      </c>
      <c r="J160" s="225">
        <f>INDEX('2026'!$C:$C,MATCH(Структура!B160,'2026'!$B:$B,0))</f>
        <v>3.5000000000000003E-2</v>
      </c>
      <c r="K160" s="225">
        <f>INDEX('2025'!$C:$C,MATCH(Структура!C160,'2025'!$B:$B,0))</f>
        <v>3.5000000000000003E-2</v>
      </c>
      <c r="L160" s="225">
        <v>1</v>
      </c>
      <c r="M160" s="225">
        <v>1</v>
      </c>
      <c r="N160" s="225">
        <f>INDEX(MoM!B:B,MATCH(Структура!A160,MoM!J:J,0))</f>
        <v>1</v>
      </c>
      <c r="P160">
        <f>INDEX('ИПЦ raw'!AA:AA, MATCH(Структура!$D160,'ИПЦ raw'!$A:$A,0))</f>
        <v>99.55</v>
      </c>
      <c r="Q160">
        <f>INDEX('ИПЦ raw'!AB:AB, MATCH(Структура!$D160,'ИПЦ raw'!$A:$A,0))</f>
        <v>99.2</v>
      </c>
      <c r="R160">
        <f>INDEX('ИПЦ raw'!AC:AC, MATCH(Структура!$D160,'ИПЦ raw'!$A:$A,0))</f>
        <v>99.21</v>
      </c>
      <c r="S160">
        <f>INDEX('ИПЦ raw'!AD:AD, MATCH(Структура!$D160,'ИПЦ raw'!$A:$A,0))</f>
        <v>99.59</v>
      </c>
      <c r="T160">
        <f>INDEX('ИПЦ raw'!AE:AE, MATCH(Структура!$D160,'ИПЦ raw'!$A:$A,0))</f>
        <v>99.82</v>
      </c>
      <c r="U160">
        <f>INDEX('ИПЦ raw'!AF:AF, MATCH(Структура!$D160,'ИПЦ raw'!$A:$A,0))</f>
        <v>100.27</v>
      </c>
      <c r="V160">
        <f>INDEX('ИПЦ raw'!AG:AG, MATCH(Структура!$D160,'ИПЦ raw'!$A:$A,0))</f>
        <v>99.99</v>
      </c>
      <c r="W160">
        <f>INDEX('ИПЦ raw'!AH:AH, MATCH(Структура!$D160,'ИПЦ raw'!$A:$A,0))</f>
        <v>100.81</v>
      </c>
      <c r="X160">
        <f>INDEX('ИПЦ raw'!AI:AI, MATCH(Структура!$D160,'ИПЦ raw'!$A:$A,0))</f>
        <v>101.39</v>
      </c>
      <c r="Y160">
        <f>INDEX('ИПЦ raw'!AJ:AJ, MATCH(Структура!$D160,'ИПЦ raw'!$A:$A,0))</f>
        <v>100.93</v>
      </c>
      <c r="Z160">
        <f>INDEX('ИПЦ raw'!AK:AK, MATCH(Структура!$D160,'ИПЦ raw'!$A:$A,0))</f>
        <v>100.87</v>
      </c>
      <c r="AA160">
        <f>INDEX('ИПЦ raw'!AL:AL, MATCH(Структура!$D160,'ИПЦ raw'!$A:$A,0))</f>
        <v>100.39</v>
      </c>
      <c r="AB160">
        <f>INDEX('ИПЦ raw'!AM:AM, MATCH(Структура!$D160,'ИПЦ raw'!$A:$A,0))</f>
        <v>98.97</v>
      </c>
      <c r="AC160">
        <f>INDEX('ИПЦ raw'!AN:AN, MATCH(Структура!$D160,'ИПЦ raw'!$A:$A,0))</f>
        <v>99.18</v>
      </c>
      <c r="AD160">
        <f>INDEX('ИПЦ raw'!AO:AO, MATCH(Структура!$D160,'ИПЦ raw'!$A:$A,0))</f>
        <v>99.29</v>
      </c>
      <c r="AE160">
        <f>INDEX('ИПЦ raw'!AP:AP, MATCH(Структура!$D160,'ИПЦ raw'!$A:$A,0))</f>
        <v>100.01</v>
      </c>
      <c r="AG160">
        <f>INDEX('2025'!$C:$C,MATCH(Структура!C160,'2025'!$B:$B,0))</f>
        <v>3.5000000000000003E-2</v>
      </c>
      <c r="AH160">
        <f t="shared" si="50"/>
        <v>3.4842500000000005E-2</v>
      </c>
      <c r="AI160">
        <f t="shared" si="51"/>
        <v>3.4563760000000006E-2</v>
      </c>
      <c r="AJ160">
        <f t="shared" si="52"/>
        <v>3.4290706296000006E-2</v>
      </c>
      <c r="AK160">
        <f t="shared" si="53"/>
        <v>3.4150114400186407E-2</v>
      </c>
      <c r="AL160">
        <f t="shared" si="54"/>
        <v>3.408864419426607E-2</v>
      </c>
      <c r="AM160">
        <f t="shared" si="55"/>
        <v>3.4180683533590585E-2</v>
      </c>
      <c r="AN160">
        <f t="shared" si="56"/>
        <v>3.4177265465237222E-2</v>
      </c>
      <c r="AO160">
        <f t="shared" si="57"/>
        <v>3.4454101315505643E-2</v>
      </c>
      <c r="AP160">
        <f t="shared" si="58"/>
        <v>3.4933013323791173E-2</v>
      </c>
      <c r="AQ160">
        <f t="shared" si="59"/>
        <v>3.5257890347702429E-2</v>
      </c>
      <c r="AR160">
        <f t="shared" si="61"/>
        <v>3.5564633993727439E-2</v>
      </c>
      <c r="AS160">
        <f t="shared" si="60"/>
        <v>3.5000000000000003E-2</v>
      </c>
      <c r="AT160">
        <f t="shared" si="43"/>
        <v>3.4639500000000004E-2</v>
      </c>
      <c r="AU160">
        <f t="shared" si="44"/>
        <v>3.4355456100000008E-2</v>
      </c>
      <c r="AV160">
        <f t="shared" si="45"/>
        <v>3.4111532361690011E-2</v>
      </c>
      <c r="AW160">
        <f t="shared" si="46"/>
        <v>3.4114943514926187E-2</v>
      </c>
    </row>
    <row r="161" spans="1:49" x14ac:dyDescent="0.45">
      <c r="A161" s="202" t="s">
        <v>160</v>
      </c>
      <c r="B161" s="225" t="str">
        <f t="shared" si="47"/>
        <v>Майка, футболка мужская бельевая, шт.</v>
      </c>
      <c r="C161" s="225" t="str">
        <f t="shared" si="48"/>
        <v>Майка, футболка мужская бельевая, шт.</v>
      </c>
      <c r="D161" s="226" t="str">
        <f t="shared" si="49"/>
        <v>Майка, футболка мужская бельевая, шт.</v>
      </c>
      <c r="E161" s="225">
        <f>INDEX(БИПЦ_НДС!$D:$D,MATCH(Структура!A161,БИПЦ_НДС!$B:$B,0))</f>
        <v>20</v>
      </c>
      <c r="F161" s="225" t="s">
        <v>1871</v>
      </c>
      <c r="G161" s="225">
        <v>1</v>
      </c>
      <c r="H161" s="225">
        <v>1</v>
      </c>
      <c r="I161" s="225">
        <v>0</v>
      </c>
      <c r="J161" s="225">
        <f>INDEX('2026'!$C:$C,MATCH(Структура!B161,'2026'!$B:$B,0))</f>
        <v>7.0999999999999994E-2</v>
      </c>
      <c r="K161" s="225">
        <f>INDEX('2025'!$C:$C,MATCH(Структура!C161,'2025'!$B:$B,0))</f>
        <v>7.4999999999999997E-2</v>
      </c>
      <c r="L161" s="225">
        <v>1</v>
      </c>
      <c r="M161" s="225">
        <v>1</v>
      </c>
      <c r="N161" s="225">
        <f>INDEX(MoM!B:B,MATCH(Структура!A161,MoM!J:J,0))</f>
        <v>1</v>
      </c>
      <c r="P161">
        <f>INDEX('ИПЦ raw'!AA:AA, MATCH(Структура!$D161,'ИПЦ raw'!$A:$A,0))</f>
        <v>101</v>
      </c>
      <c r="Q161">
        <f>INDEX('ИПЦ raw'!AB:AB, MATCH(Структура!$D161,'ИПЦ raw'!$A:$A,0))</f>
        <v>99.97</v>
      </c>
      <c r="R161">
        <f>INDEX('ИПЦ raw'!AC:AC, MATCH(Структура!$D161,'ИПЦ raw'!$A:$A,0))</f>
        <v>100.9</v>
      </c>
      <c r="S161">
        <f>INDEX('ИПЦ raw'!AD:AD, MATCH(Структура!$D161,'ИПЦ raw'!$A:$A,0))</f>
        <v>99.01</v>
      </c>
      <c r="T161">
        <f>INDEX('ИПЦ raw'!AE:AE, MATCH(Структура!$D161,'ИПЦ raw'!$A:$A,0))</f>
        <v>99.02</v>
      </c>
      <c r="U161">
        <f>INDEX('ИПЦ raw'!AF:AF, MATCH(Структура!$D161,'ИПЦ raw'!$A:$A,0))</f>
        <v>100.22</v>
      </c>
      <c r="V161">
        <f>INDEX('ИПЦ raw'!AG:AG, MATCH(Структура!$D161,'ИПЦ raw'!$A:$A,0))</f>
        <v>99.49</v>
      </c>
      <c r="W161">
        <f>INDEX('ИПЦ raw'!AH:AH, MATCH(Структура!$D161,'ИПЦ raw'!$A:$A,0))</f>
        <v>100.28</v>
      </c>
      <c r="X161">
        <f>INDEX('ИПЦ raw'!AI:AI, MATCH(Структура!$D161,'ИПЦ raw'!$A:$A,0))</f>
        <v>99.92</v>
      </c>
      <c r="Y161">
        <f>INDEX('ИПЦ raw'!AJ:AJ, MATCH(Структура!$D161,'ИПЦ raw'!$A:$A,0))</f>
        <v>99.48</v>
      </c>
      <c r="Z161">
        <f>INDEX('ИПЦ raw'!AK:AK, MATCH(Структура!$D161,'ИПЦ raw'!$A:$A,0))</f>
        <v>100.57</v>
      </c>
      <c r="AA161">
        <f>INDEX('ИПЦ raw'!AL:AL, MATCH(Структура!$D161,'ИПЦ raw'!$A:$A,0))</f>
        <v>100.21</v>
      </c>
      <c r="AB161">
        <f>INDEX('ИПЦ raw'!AM:AM, MATCH(Структура!$D161,'ИПЦ raw'!$A:$A,0))</f>
        <v>100.44</v>
      </c>
      <c r="AC161">
        <f>INDEX('ИПЦ raw'!AN:AN, MATCH(Структура!$D161,'ИПЦ raw'!$A:$A,0))</f>
        <v>99.81</v>
      </c>
      <c r="AD161">
        <f>INDEX('ИПЦ raw'!AO:AO, MATCH(Структура!$D161,'ИПЦ raw'!$A:$A,0))</f>
        <v>101.23</v>
      </c>
      <c r="AE161">
        <f>INDEX('ИПЦ raw'!AP:AP, MATCH(Структура!$D161,'ИПЦ raw'!$A:$A,0))</f>
        <v>100.62</v>
      </c>
      <c r="AG161">
        <f>INDEX('2025'!$C:$C,MATCH(Структура!C161,'2025'!$B:$B,0))</f>
        <v>7.4999999999999997E-2</v>
      </c>
      <c r="AH161">
        <f t="shared" si="50"/>
        <v>7.5749999999999998E-2</v>
      </c>
      <c r="AI161">
        <f t="shared" si="51"/>
        <v>7.5727274999999997E-2</v>
      </c>
      <c r="AJ161">
        <f t="shared" si="52"/>
        <v>7.6408820475E-2</v>
      </c>
      <c r="AK161">
        <f t="shared" si="53"/>
        <v>7.5652373152297503E-2</v>
      </c>
      <c r="AL161">
        <f t="shared" si="54"/>
        <v>7.4910979895404989E-2</v>
      </c>
      <c r="AM161">
        <f t="shared" si="55"/>
        <v>7.5075784051174876E-2</v>
      </c>
      <c r="AN161">
        <f t="shared" si="56"/>
        <v>7.469289755251389E-2</v>
      </c>
      <c r="AO161">
        <f t="shared" si="57"/>
        <v>7.490203766566092E-2</v>
      </c>
      <c r="AP161">
        <f t="shared" si="58"/>
        <v>7.4842116035528386E-2</v>
      </c>
      <c r="AQ161">
        <f t="shared" si="59"/>
        <v>7.4452937032143646E-2</v>
      </c>
      <c r="AR161">
        <f t="shared" si="61"/>
        <v>7.4877318773226856E-2</v>
      </c>
      <c r="AS161">
        <f t="shared" si="60"/>
        <v>7.0999999999999994E-2</v>
      </c>
      <c r="AT161">
        <f t="shared" si="43"/>
        <v>7.1312399999999998E-2</v>
      </c>
      <c r="AU161">
        <f t="shared" si="44"/>
        <v>7.1176906439999993E-2</v>
      </c>
      <c r="AV161">
        <f t="shared" si="45"/>
        <v>7.2052382389211994E-2</v>
      </c>
      <c r="AW161">
        <f t="shared" si="46"/>
        <v>7.2499107160025111E-2</v>
      </c>
    </row>
    <row r="162" spans="1:49" x14ac:dyDescent="0.45">
      <c r="A162" s="202" t="s">
        <v>161</v>
      </c>
      <c r="B162" s="225" t="str">
        <f t="shared" si="47"/>
        <v>Трусы мужские, шт.</v>
      </c>
      <c r="C162" s="225" t="str">
        <f t="shared" si="48"/>
        <v>Трусы мужские, шт.</v>
      </c>
      <c r="D162" s="226" t="str">
        <f t="shared" si="49"/>
        <v>Трусы мужские, шт.</v>
      </c>
      <c r="E162" s="225">
        <f>INDEX(БИПЦ_НДС!$D:$D,MATCH(Структура!A162,БИПЦ_НДС!$B:$B,0))</f>
        <v>20</v>
      </c>
      <c r="F162" s="225" t="s">
        <v>1871</v>
      </c>
      <c r="G162" s="225">
        <v>1</v>
      </c>
      <c r="H162" s="225">
        <v>1</v>
      </c>
      <c r="I162" s="225">
        <v>0</v>
      </c>
      <c r="J162" s="225">
        <f>INDEX('2026'!$C:$C,MATCH(Структура!B162,'2026'!$B:$B,0))</f>
        <v>7.6999999999999999E-2</v>
      </c>
      <c r="K162" s="225">
        <f>INDEX('2025'!$C:$C,MATCH(Структура!C162,'2025'!$B:$B,0))</f>
        <v>7.6999999999999999E-2</v>
      </c>
      <c r="L162" s="225">
        <v>1</v>
      </c>
      <c r="M162" s="225">
        <v>1</v>
      </c>
      <c r="N162" s="225">
        <f>INDEX(MoM!B:B,MATCH(Структура!A162,MoM!J:J,0))</f>
        <v>1</v>
      </c>
      <c r="P162">
        <f>INDEX('ИПЦ raw'!AA:AA, MATCH(Структура!$D162,'ИПЦ raw'!$A:$A,0))</f>
        <v>100.24</v>
      </c>
      <c r="Q162">
        <f>INDEX('ИПЦ raw'!AB:AB, MATCH(Структура!$D162,'ИПЦ raw'!$A:$A,0))</f>
        <v>100.26</v>
      </c>
      <c r="R162">
        <f>INDEX('ИПЦ raw'!AC:AC, MATCH(Структура!$D162,'ИПЦ raw'!$A:$A,0))</f>
        <v>100.48</v>
      </c>
      <c r="S162">
        <f>INDEX('ИПЦ raw'!AD:AD, MATCH(Структура!$D162,'ИПЦ raw'!$A:$A,0))</f>
        <v>99.96</v>
      </c>
      <c r="T162">
        <f>INDEX('ИПЦ raw'!AE:AE, MATCH(Структура!$D162,'ИПЦ raw'!$A:$A,0))</f>
        <v>99.59</v>
      </c>
      <c r="U162">
        <f>INDEX('ИПЦ raw'!AF:AF, MATCH(Структура!$D162,'ИПЦ raw'!$A:$A,0))</f>
        <v>99.51</v>
      </c>
      <c r="V162">
        <f>INDEX('ИПЦ raw'!AG:AG, MATCH(Структура!$D162,'ИПЦ raw'!$A:$A,0))</f>
        <v>99.66</v>
      </c>
      <c r="W162">
        <f>INDEX('ИПЦ raw'!AH:AH, MATCH(Структура!$D162,'ИПЦ raw'!$A:$A,0))</f>
        <v>100.24</v>
      </c>
      <c r="X162">
        <f>INDEX('ИПЦ raw'!AI:AI, MATCH(Структура!$D162,'ИПЦ raw'!$A:$A,0))</f>
        <v>100.1</v>
      </c>
      <c r="Y162">
        <f>INDEX('ИПЦ raw'!AJ:AJ, MATCH(Структура!$D162,'ИПЦ raw'!$A:$A,0))</f>
        <v>99.94</v>
      </c>
      <c r="Z162">
        <f>INDEX('ИПЦ raw'!AK:AK, MATCH(Структура!$D162,'ИПЦ raw'!$A:$A,0))</f>
        <v>100.42</v>
      </c>
      <c r="AA162">
        <f>INDEX('ИПЦ raw'!AL:AL, MATCH(Структура!$D162,'ИПЦ raw'!$A:$A,0))</f>
        <v>100.27</v>
      </c>
      <c r="AB162">
        <f>INDEX('ИПЦ raw'!AM:AM, MATCH(Структура!$D162,'ИПЦ raw'!$A:$A,0))</f>
        <v>100.12</v>
      </c>
      <c r="AC162">
        <f>INDEX('ИПЦ raw'!AN:AN, MATCH(Структура!$D162,'ИПЦ raw'!$A:$A,0))</f>
        <v>99.45</v>
      </c>
      <c r="AD162">
        <f>INDEX('ИПЦ raw'!AO:AO, MATCH(Структура!$D162,'ИПЦ raw'!$A:$A,0))</f>
        <v>100.19</v>
      </c>
      <c r="AE162">
        <f>INDEX('ИПЦ raw'!AP:AP, MATCH(Структура!$D162,'ИПЦ raw'!$A:$A,0))</f>
        <v>100.24</v>
      </c>
      <c r="AG162">
        <f>INDEX('2025'!$C:$C,MATCH(Структура!C162,'2025'!$B:$B,0))</f>
        <v>7.6999999999999999E-2</v>
      </c>
      <c r="AH162">
        <f t="shared" si="50"/>
        <v>7.7184799999999998E-2</v>
      </c>
      <c r="AI162">
        <f t="shared" si="51"/>
        <v>7.7385480480000005E-2</v>
      </c>
      <c r="AJ162">
        <f t="shared" si="52"/>
        <v>7.775693078630401E-2</v>
      </c>
      <c r="AK162">
        <f t="shared" si="53"/>
        <v>7.7725828013989473E-2</v>
      </c>
      <c r="AL162">
        <f t="shared" si="54"/>
        <v>7.7407152119132128E-2</v>
      </c>
      <c r="AM162">
        <f t="shared" si="55"/>
        <v>7.7027857073748388E-2</v>
      </c>
      <c r="AN162">
        <f t="shared" si="56"/>
        <v>7.676596235969764E-2</v>
      </c>
      <c r="AO162">
        <f t="shared" si="57"/>
        <v>7.695020066936091E-2</v>
      </c>
      <c r="AP162">
        <f t="shared" si="58"/>
        <v>7.7027150870030259E-2</v>
      </c>
      <c r="AQ162">
        <f t="shared" si="59"/>
        <v>7.6980934579508234E-2</v>
      </c>
      <c r="AR162">
        <f t="shared" si="61"/>
        <v>7.7304254504742168E-2</v>
      </c>
      <c r="AS162">
        <f t="shared" si="60"/>
        <v>7.6999999999999999E-2</v>
      </c>
      <c r="AT162">
        <f t="shared" si="43"/>
        <v>7.7092400000000005E-2</v>
      </c>
      <c r="AU162">
        <f t="shared" si="44"/>
        <v>7.6668391800000013E-2</v>
      </c>
      <c r="AV162">
        <f t="shared" si="45"/>
        <v>7.6814061744420015E-2</v>
      </c>
      <c r="AW162">
        <f t="shared" si="46"/>
        <v>7.6998415492606623E-2</v>
      </c>
    </row>
    <row r="163" spans="1:49" x14ac:dyDescent="0.45">
      <c r="A163" s="202" t="s">
        <v>162</v>
      </c>
      <c r="B163" s="225" t="str">
        <f t="shared" si="47"/>
        <v>Майка, футболка женская бельевая, шт.</v>
      </c>
      <c r="C163" s="225" t="str">
        <f t="shared" si="48"/>
        <v>Майка, футболка женская бельевая, шт.</v>
      </c>
      <c r="D163" s="226" t="str">
        <f t="shared" si="49"/>
        <v>Майка, футболка женская бельевая, шт.</v>
      </c>
      <c r="E163" s="225">
        <f>INDEX(БИПЦ_НДС!$D:$D,MATCH(Структура!A163,БИПЦ_НДС!$B:$B,0))</f>
        <v>20</v>
      </c>
      <c r="F163" s="225" t="s">
        <v>1871</v>
      </c>
      <c r="G163" s="225">
        <v>1</v>
      </c>
      <c r="H163" s="225">
        <v>1</v>
      </c>
      <c r="I163" s="225">
        <v>0</v>
      </c>
      <c r="J163" s="225">
        <f>INDEX('2026'!$C:$C,MATCH(Структура!B163,'2026'!$B:$B,0))</f>
        <v>5.2999999999999999E-2</v>
      </c>
      <c r="K163" s="225">
        <f>INDEX('2025'!$C:$C,MATCH(Структура!C163,'2025'!$B:$B,0))</f>
        <v>5.2999999999999999E-2</v>
      </c>
      <c r="L163" s="225">
        <v>1</v>
      </c>
      <c r="M163" s="225">
        <v>1</v>
      </c>
      <c r="N163" s="225">
        <f>INDEX(MoM!B:B,MATCH(Структура!A163,MoM!J:J,0))</f>
        <v>1</v>
      </c>
      <c r="P163">
        <f>INDEX('ИПЦ raw'!AA:AA, MATCH(Структура!$D163,'ИПЦ raw'!$A:$A,0))</f>
        <v>100.37</v>
      </c>
      <c r="Q163">
        <f>INDEX('ИПЦ raw'!AB:AB, MATCH(Структура!$D163,'ИПЦ raw'!$A:$A,0))</f>
        <v>100.27</v>
      </c>
      <c r="R163">
        <f>INDEX('ИПЦ raw'!AC:AC, MATCH(Структура!$D163,'ИПЦ raw'!$A:$A,0))</f>
        <v>100.32</v>
      </c>
      <c r="S163">
        <f>INDEX('ИПЦ raw'!AD:AD, MATCH(Структура!$D163,'ИПЦ raw'!$A:$A,0))</f>
        <v>100.13</v>
      </c>
      <c r="T163">
        <f>INDEX('ИПЦ raw'!AE:AE, MATCH(Структура!$D163,'ИПЦ raw'!$A:$A,0))</f>
        <v>100.1</v>
      </c>
      <c r="U163">
        <f>INDEX('ИПЦ raw'!AF:AF, MATCH(Структура!$D163,'ИПЦ raw'!$A:$A,0))</f>
        <v>100.18</v>
      </c>
      <c r="V163">
        <f>INDEX('ИПЦ raw'!AG:AG, MATCH(Структура!$D163,'ИПЦ raw'!$A:$A,0))</f>
        <v>100.04</v>
      </c>
      <c r="W163">
        <f>INDEX('ИПЦ raw'!AH:AH, MATCH(Структура!$D163,'ИПЦ raw'!$A:$A,0))</f>
        <v>100.09</v>
      </c>
      <c r="X163">
        <f>INDEX('ИПЦ raw'!AI:AI, MATCH(Структура!$D163,'ИПЦ raw'!$A:$A,0))</f>
        <v>99.76</v>
      </c>
      <c r="Y163">
        <f>INDEX('ИПЦ raw'!AJ:AJ, MATCH(Структура!$D163,'ИПЦ raw'!$A:$A,0))</f>
        <v>99.99</v>
      </c>
      <c r="Z163">
        <f>INDEX('ИПЦ raw'!AK:AK, MATCH(Структура!$D163,'ИПЦ raw'!$A:$A,0))</f>
        <v>100.11</v>
      </c>
      <c r="AA163">
        <f>INDEX('ИПЦ raw'!AL:AL, MATCH(Структура!$D163,'ИПЦ raw'!$A:$A,0))</f>
        <v>100.47</v>
      </c>
      <c r="AB163">
        <f>INDEX('ИПЦ raw'!AM:AM, MATCH(Структура!$D163,'ИПЦ raw'!$A:$A,0))</f>
        <v>100.48</v>
      </c>
      <c r="AC163">
        <f>INDEX('ИПЦ raw'!AN:AN, MATCH(Структура!$D163,'ИПЦ raw'!$A:$A,0))</f>
        <v>99.92</v>
      </c>
      <c r="AD163">
        <f>INDEX('ИПЦ raw'!AO:AO, MATCH(Структура!$D163,'ИПЦ raw'!$A:$A,0))</f>
        <v>100.5</v>
      </c>
      <c r="AE163">
        <f>INDEX('ИПЦ raw'!AP:AP, MATCH(Структура!$D163,'ИПЦ raw'!$A:$A,0))</f>
        <v>100.38</v>
      </c>
      <c r="AG163">
        <f>INDEX('2025'!$C:$C,MATCH(Структура!C163,'2025'!$B:$B,0))</f>
        <v>5.2999999999999999E-2</v>
      </c>
      <c r="AH163">
        <f t="shared" si="50"/>
        <v>5.3196099999999996E-2</v>
      </c>
      <c r="AI163">
        <f t="shared" si="51"/>
        <v>5.3339729469999993E-2</v>
      </c>
      <c r="AJ163">
        <f t="shared" si="52"/>
        <v>5.3510416604303987E-2</v>
      </c>
      <c r="AK163">
        <f t="shared" si="53"/>
        <v>5.3579980145889577E-2</v>
      </c>
      <c r="AL163">
        <f t="shared" si="54"/>
        <v>5.3633560126035464E-2</v>
      </c>
      <c r="AM163">
        <f t="shared" si="55"/>
        <v>5.3730100534262332E-2</v>
      </c>
      <c r="AN163">
        <f t="shared" si="56"/>
        <v>5.3751592574476037E-2</v>
      </c>
      <c r="AO163">
        <f t="shared" si="57"/>
        <v>5.3799969007793068E-2</v>
      </c>
      <c r="AP163">
        <f t="shared" si="58"/>
        <v>5.3670849082174364E-2</v>
      </c>
      <c r="AQ163">
        <f t="shared" si="59"/>
        <v>5.3665481997266146E-2</v>
      </c>
      <c r="AR163">
        <f t="shared" si="61"/>
        <v>5.3724514027463137E-2</v>
      </c>
      <c r="AS163">
        <f t="shared" si="60"/>
        <v>5.2999999999999999E-2</v>
      </c>
      <c r="AT163">
        <f t="shared" si="43"/>
        <v>5.3254400000000007E-2</v>
      </c>
      <c r="AU163">
        <f t="shared" si="44"/>
        <v>5.3211796480000011E-2</v>
      </c>
      <c r="AV163">
        <f t="shared" si="45"/>
        <v>5.3477855462400005E-2</v>
      </c>
      <c r="AW163">
        <f t="shared" si="46"/>
        <v>5.3681071313157122E-2</v>
      </c>
    </row>
    <row r="164" spans="1:49" x14ac:dyDescent="0.45">
      <c r="A164" s="202" t="s">
        <v>163</v>
      </c>
      <c r="B164" s="225" t="str">
        <f t="shared" si="47"/>
        <v>Трусы женские, шт.</v>
      </c>
      <c r="C164" s="225" t="str">
        <f t="shared" si="48"/>
        <v>Трусы женские, шт.</v>
      </c>
      <c r="D164" s="226" t="str">
        <f t="shared" si="49"/>
        <v>Трусы женские, шт.</v>
      </c>
      <c r="E164" s="225">
        <f>INDEX(БИПЦ_НДС!$D:$D,MATCH(Структура!A164,БИПЦ_НДС!$B:$B,0))</f>
        <v>20</v>
      </c>
      <c r="F164" s="225" t="s">
        <v>1871</v>
      </c>
      <c r="G164" s="225">
        <v>1</v>
      </c>
      <c r="H164" s="225">
        <v>1</v>
      </c>
      <c r="I164" s="225">
        <v>0</v>
      </c>
      <c r="J164" s="225">
        <f>INDEX('2026'!$C:$C,MATCH(Структура!B164,'2026'!$B:$B,0))</f>
        <v>9.6000000000000002E-2</v>
      </c>
      <c r="K164" s="225">
        <f>INDEX('2025'!$C:$C,MATCH(Структура!C164,'2025'!$B:$B,0))</f>
        <v>9.5000000000000001E-2</v>
      </c>
      <c r="L164" s="225">
        <v>1</v>
      </c>
      <c r="M164" s="225">
        <v>1</v>
      </c>
      <c r="N164" s="225">
        <f>INDEX(MoM!B:B,MATCH(Структура!A164,MoM!J:J,0))</f>
        <v>1</v>
      </c>
      <c r="P164">
        <f>INDEX('ИПЦ raw'!AA:AA, MATCH(Структура!$D164,'ИПЦ raw'!$A:$A,0))</f>
        <v>100.57</v>
      </c>
      <c r="Q164">
        <f>INDEX('ИПЦ raw'!AB:AB, MATCH(Структура!$D164,'ИПЦ raw'!$A:$A,0))</f>
        <v>100.63</v>
      </c>
      <c r="R164">
        <f>INDEX('ИПЦ raw'!AC:AC, MATCH(Структура!$D164,'ИПЦ raw'!$A:$A,0))</f>
        <v>100.65</v>
      </c>
      <c r="S164">
        <f>INDEX('ИПЦ raw'!AD:AD, MATCH(Структура!$D164,'ИПЦ raw'!$A:$A,0))</f>
        <v>100.39</v>
      </c>
      <c r="T164">
        <f>INDEX('ИПЦ raw'!AE:AE, MATCH(Структура!$D164,'ИПЦ raw'!$A:$A,0))</f>
        <v>100.04</v>
      </c>
      <c r="U164">
        <f>INDEX('ИПЦ raw'!AF:AF, MATCH(Структура!$D164,'ИПЦ raw'!$A:$A,0))</f>
        <v>100.1</v>
      </c>
      <c r="V164">
        <f>INDEX('ИПЦ raw'!AG:AG, MATCH(Структура!$D164,'ИПЦ raw'!$A:$A,0))</f>
        <v>100.21</v>
      </c>
      <c r="W164">
        <f>INDEX('ИПЦ raw'!AH:AH, MATCH(Структура!$D164,'ИПЦ raw'!$A:$A,0))</f>
        <v>100.08</v>
      </c>
      <c r="X164">
        <f>INDEX('ИПЦ raw'!AI:AI, MATCH(Структура!$D164,'ИПЦ raw'!$A:$A,0))</f>
        <v>99.98</v>
      </c>
      <c r="Y164">
        <f>INDEX('ИПЦ raw'!AJ:AJ, MATCH(Структура!$D164,'ИПЦ raw'!$A:$A,0))</f>
        <v>100.31</v>
      </c>
      <c r="Z164">
        <f>INDEX('ИПЦ raw'!AK:AK, MATCH(Структура!$D164,'ИПЦ raw'!$A:$A,0))</f>
        <v>100.42</v>
      </c>
      <c r="AA164">
        <f>INDEX('ИПЦ raw'!AL:AL, MATCH(Структура!$D164,'ИПЦ raw'!$A:$A,0))</f>
        <v>100.39</v>
      </c>
      <c r="AB164">
        <f>INDEX('ИПЦ raw'!AM:AM, MATCH(Структура!$D164,'ИПЦ raw'!$A:$A,0))</f>
        <v>100.45</v>
      </c>
      <c r="AC164">
        <f>INDEX('ИПЦ raw'!AN:AN, MATCH(Структура!$D164,'ИПЦ raw'!$A:$A,0))</f>
        <v>99.85</v>
      </c>
      <c r="AD164">
        <f>INDEX('ИПЦ raw'!AO:AO, MATCH(Структура!$D164,'ИПЦ raw'!$A:$A,0))</f>
        <v>100.39</v>
      </c>
      <c r="AE164">
        <f>INDEX('ИПЦ raw'!AP:AP, MATCH(Структура!$D164,'ИПЦ raw'!$A:$A,0))</f>
        <v>100.31</v>
      </c>
      <c r="AG164">
        <f>INDEX('2025'!$C:$C,MATCH(Структура!C164,'2025'!$B:$B,0))</f>
        <v>9.5000000000000001E-2</v>
      </c>
      <c r="AH164">
        <f t="shared" si="50"/>
        <v>9.5541500000000001E-2</v>
      </c>
      <c r="AI164">
        <f t="shared" si="51"/>
        <v>9.6143411449999994E-2</v>
      </c>
      <c r="AJ164">
        <f t="shared" si="52"/>
        <v>9.6768343624425004E-2</v>
      </c>
      <c r="AK164">
        <f t="shared" si="53"/>
        <v>9.7145740164560263E-2</v>
      </c>
      <c r="AL164">
        <f t="shared" si="54"/>
        <v>9.718459846062609E-2</v>
      </c>
      <c r="AM164">
        <f t="shared" si="55"/>
        <v>9.7281783059086704E-2</v>
      </c>
      <c r="AN164">
        <f t="shared" si="56"/>
        <v>9.7486074803510778E-2</v>
      </c>
      <c r="AO164">
        <f t="shared" si="57"/>
        <v>9.7564063663353587E-2</v>
      </c>
      <c r="AP164">
        <f t="shared" si="58"/>
        <v>9.7544550850620929E-2</v>
      </c>
      <c r="AQ164">
        <f t="shared" si="59"/>
        <v>9.7846938958257856E-2</v>
      </c>
      <c r="AR164">
        <f t="shared" si="61"/>
        <v>9.8257896101882541E-2</v>
      </c>
      <c r="AS164">
        <f t="shared" si="60"/>
        <v>9.6000000000000002E-2</v>
      </c>
      <c r="AT164">
        <f t="shared" si="43"/>
        <v>9.6432000000000004E-2</v>
      </c>
      <c r="AU164">
        <f t="shared" si="44"/>
        <v>9.6287351999999993E-2</v>
      </c>
      <c r="AV164">
        <f t="shared" si="45"/>
        <v>9.6662872672799993E-2</v>
      </c>
      <c r="AW164">
        <f t="shared" si="46"/>
        <v>9.6962527578085669E-2</v>
      </c>
    </row>
    <row r="165" spans="1:49" x14ac:dyDescent="0.45">
      <c r="A165" s="202" t="s">
        <v>164</v>
      </c>
      <c r="B165" s="225" t="str">
        <f t="shared" si="47"/>
        <v>Футболка детская, шт.</v>
      </c>
      <c r="C165" s="225" t="str">
        <f t="shared" si="48"/>
        <v>Футболка детская, шт.</v>
      </c>
      <c r="D165" s="226" t="str">
        <f t="shared" si="49"/>
        <v>Футболка детская, шт.</v>
      </c>
      <c r="E165" s="225">
        <f>INDEX(БИПЦ_НДС!$D:$D,MATCH(Структура!A165,БИПЦ_НДС!$B:$B,0))</f>
        <v>10</v>
      </c>
      <c r="F165" s="225" t="s">
        <v>1871</v>
      </c>
      <c r="G165" s="225">
        <v>1</v>
      </c>
      <c r="H165" s="225">
        <v>1</v>
      </c>
      <c r="I165" s="225">
        <v>0</v>
      </c>
      <c r="J165" s="225">
        <f>INDEX('2026'!$C:$C,MATCH(Структура!B165,'2026'!$B:$B,0))</f>
        <v>0.04</v>
      </c>
      <c r="K165" s="225">
        <f>INDEX('2025'!$C:$C,MATCH(Структура!C165,'2025'!$B:$B,0))</f>
        <v>4.2000000000000003E-2</v>
      </c>
      <c r="L165" s="225">
        <v>1</v>
      </c>
      <c r="M165" s="225">
        <v>1</v>
      </c>
      <c r="N165" s="225">
        <f>INDEX(MoM!B:B,MATCH(Структура!A165,MoM!J:J,0))</f>
        <v>1</v>
      </c>
      <c r="P165">
        <f>INDEX('ИПЦ raw'!AA:AA, MATCH(Структура!$D165,'ИПЦ raw'!$A:$A,0))</f>
        <v>99.78</v>
      </c>
      <c r="Q165">
        <f>INDEX('ИПЦ raw'!AB:AB, MATCH(Структура!$D165,'ИПЦ raw'!$A:$A,0))</f>
        <v>100.05</v>
      </c>
      <c r="R165">
        <f>INDEX('ИПЦ raw'!AC:AC, MATCH(Структура!$D165,'ИПЦ raw'!$A:$A,0))</f>
        <v>100.11</v>
      </c>
      <c r="S165">
        <f>INDEX('ИПЦ raw'!AD:AD, MATCH(Структура!$D165,'ИПЦ raw'!$A:$A,0))</f>
        <v>99.88</v>
      </c>
      <c r="T165">
        <f>INDEX('ИПЦ raw'!AE:AE, MATCH(Структура!$D165,'ИПЦ raw'!$A:$A,0))</f>
        <v>99.01</v>
      </c>
      <c r="U165">
        <f>INDEX('ИПЦ raw'!AF:AF, MATCH(Структура!$D165,'ИПЦ raw'!$A:$A,0))</f>
        <v>100.11</v>
      </c>
      <c r="V165">
        <f>INDEX('ИПЦ raw'!AG:AG, MATCH(Структура!$D165,'ИПЦ raw'!$A:$A,0))</f>
        <v>98.89</v>
      </c>
      <c r="W165">
        <f>INDEX('ИПЦ raw'!AH:AH, MATCH(Структура!$D165,'ИПЦ raw'!$A:$A,0))</f>
        <v>100.13</v>
      </c>
      <c r="X165">
        <f>INDEX('ИПЦ raw'!AI:AI, MATCH(Структура!$D165,'ИПЦ raw'!$A:$A,0))</f>
        <v>100.28</v>
      </c>
      <c r="Y165">
        <f>INDEX('ИПЦ raw'!AJ:AJ, MATCH(Структура!$D165,'ИПЦ raw'!$A:$A,0))</f>
        <v>99.75</v>
      </c>
      <c r="Z165">
        <f>INDEX('ИПЦ raw'!AK:AK, MATCH(Структура!$D165,'ИПЦ raw'!$A:$A,0))</f>
        <v>99.55</v>
      </c>
      <c r="AA165">
        <f>INDEX('ИПЦ raw'!AL:AL, MATCH(Структура!$D165,'ИПЦ raw'!$A:$A,0))</f>
        <v>100.21</v>
      </c>
      <c r="AB165">
        <f>INDEX('ИПЦ raw'!AM:AM, MATCH(Структура!$D165,'ИПЦ raw'!$A:$A,0))</f>
        <v>99.24</v>
      </c>
      <c r="AC165">
        <f>INDEX('ИПЦ raw'!AN:AN, MATCH(Структура!$D165,'ИПЦ raw'!$A:$A,0))</f>
        <v>99.88</v>
      </c>
      <c r="AD165">
        <f>INDEX('ИПЦ raw'!AO:AO, MATCH(Структура!$D165,'ИПЦ raw'!$A:$A,0))</f>
        <v>100.41</v>
      </c>
      <c r="AE165">
        <f>INDEX('ИПЦ raw'!AP:AP, MATCH(Структура!$D165,'ИПЦ raw'!$A:$A,0))</f>
        <v>100.27</v>
      </c>
      <c r="AG165">
        <f>INDEX('2025'!$C:$C,MATCH(Структура!C165,'2025'!$B:$B,0))</f>
        <v>4.2000000000000003E-2</v>
      </c>
      <c r="AH165">
        <f t="shared" si="50"/>
        <v>4.1907600000000003E-2</v>
      </c>
      <c r="AI165">
        <f t="shared" si="51"/>
        <v>4.1928553800000004E-2</v>
      </c>
      <c r="AJ165">
        <f t="shared" si="52"/>
        <v>4.197467520918001E-2</v>
      </c>
      <c r="AK165">
        <f t="shared" si="53"/>
        <v>4.1924305598928992E-2</v>
      </c>
      <c r="AL165">
        <f t="shared" si="54"/>
        <v>4.1509254973499596E-2</v>
      </c>
      <c r="AM165">
        <f t="shared" si="55"/>
        <v>4.1554915153970445E-2</v>
      </c>
      <c r="AN165">
        <f t="shared" si="56"/>
        <v>4.1093655595761377E-2</v>
      </c>
      <c r="AO165">
        <f t="shared" si="57"/>
        <v>4.1147077348035868E-2</v>
      </c>
      <c r="AP165">
        <f t="shared" si="58"/>
        <v>4.1262289164610368E-2</v>
      </c>
      <c r="AQ165">
        <f t="shared" si="59"/>
        <v>4.1159133441698845E-2</v>
      </c>
      <c r="AR165">
        <f t="shared" si="61"/>
        <v>4.0973917341211197E-2</v>
      </c>
      <c r="AS165">
        <f t="shared" si="60"/>
        <v>0.04</v>
      </c>
      <c r="AT165">
        <f t="shared" si="43"/>
        <v>3.9695999999999995E-2</v>
      </c>
      <c r="AU165">
        <f t="shared" si="44"/>
        <v>3.9648364799999995E-2</v>
      </c>
      <c r="AV165">
        <f t="shared" si="45"/>
        <v>3.9810923095679997E-2</v>
      </c>
      <c r="AW165">
        <f t="shared" si="46"/>
        <v>3.9918412588038327E-2</v>
      </c>
    </row>
    <row r="166" spans="1:49" x14ac:dyDescent="0.45">
      <c r="A166" s="202" t="s">
        <v>165</v>
      </c>
      <c r="B166" s="225" t="str">
        <f t="shared" si="47"/>
        <v>Трусы детские, шт.</v>
      </c>
      <c r="C166" s="225" t="str">
        <f t="shared" si="48"/>
        <v>Трусы детские, шт.</v>
      </c>
      <c r="D166" s="226" t="str">
        <f t="shared" si="49"/>
        <v>Трусы детские, шт.</v>
      </c>
      <c r="E166" s="225">
        <f>INDEX(БИПЦ_НДС!$D:$D,MATCH(Структура!A166,БИПЦ_НДС!$B:$B,0))</f>
        <v>10</v>
      </c>
      <c r="F166" s="225" t="s">
        <v>1871</v>
      </c>
      <c r="G166" s="225">
        <v>1</v>
      </c>
      <c r="H166" s="225">
        <v>1</v>
      </c>
      <c r="I166" s="225">
        <v>0</v>
      </c>
      <c r="J166" s="225">
        <f>INDEX('2026'!$C:$C,MATCH(Структура!B166,'2026'!$B:$B,0))</f>
        <v>3.5999999999999997E-2</v>
      </c>
      <c r="K166" s="225">
        <f>INDEX('2025'!$C:$C,MATCH(Структура!C166,'2025'!$B:$B,0))</f>
        <v>3.7999999999999999E-2</v>
      </c>
      <c r="L166" s="225">
        <v>1</v>
      </c>
      <c r="M166" s="225">
        <v>1</v>
      </c>
      <c r="N166" s="225">
        <f>INDEX(MoM!B:B,MATCH(Структура!A166,MoM!J:J,0))</f>
        <v>1</v>
      </c>
      <c r="P166">
        <f>INDEX('ИПЦ raw'!AA:AA, MATCH(Структура!$D166,'ИПЦ raw'!$A:$A,0))</f>
        <v>100.1</v>
      </c>
      <c r="Q166">
        <f>INDEX('ИПЦ raw'!AB:AB, MATCH(Структура!$D166,'ИПЦ raw'!$A:$A,0))</f>
        <v>100.35</v>
      </c>
      <c r="R166">
        <f>INDEX('ИПЦ raw'!AC:AC, MATCH(Структура!$D166,'ИПЦ raw'!$A:$A,0))</f>
        <v>100.26</v>
      </c>
      <c r="S166">
        <f>INDEX('ИПЦ raw'!AD:AD, MATCH(Структура!$D166,'ИПЦ raw'!$A:$A,0))</f>
        <v>99.96</v>
      </c>
      <c r="T166">
        <f>INDEX('ИПЦ raw'!AE:AE, MATCH(Структура!$D166,'ИПЦ raw'!$A:$A,0))</f>
        <v>99.53</v>
      </c>
      <c r="U166">
        <f>INDEX('ИПЦ raw'!AF:AF, MATCH(Структура!$D166,'ИПЦ raw'!$A:$A,0))</f>
        <v>100.09</v>
      </c>
      <c r="V166">
        <f>INDEX('ИПЦ raw'!AG:AG, MATCH(Структура!$D166,'ИПЦ raw'!$A:$A,0))</f>
        <v>100.23</v>
      </c>
      <c r="W166">
        <f>INDEX('ИПЦ raw'!AH:AH, MATCH(Структура!$D166,'ИПЦ raw'!$A:$A,0))</f>
        <v>100.81</v>
      </c>
      <c r="X166">
        <f>INDEX('ИПЦ raw'!AI:AI, MATCH(Структура!$D166,'ИПЦ raw'!$A:$A,0))</f>
        <v>100.38</v>
      </c>
      <c r="Y166">
        <f>INDEX('ИПЦ raw'!AJ:AJ, MATCH(Структура!$D166,'ИПЦ raw'!$A:$A,0))</f>
        <v>99.81</v>
      </c>
      <c r="Z166">
        <f>INDEX('ИПЦ raw'!AK:AK, MATCH(Структура!$D166,'ИПЦ raw'!$A:$A,0))</f>
        <v>100.45</v>
      </c>
      <c r="AA166">
        <f>INDEX('ИПЦ raw'!AL:AL, MATCH(Структура!$D166,'ИПЦ raw'!$A:$A,0))</f>
        <v>100.22</v>
      </c>
      <c r="AB166">
        <f>INDEX('ИПЦ raw'!AM:AM, MATCH(Структура!$D166,'ИПЦ raw'!$A:$A,0))</f>
        <v>100.26</v>
      </c>
      <c r="AC166">
        <f>INDEX('ИПЦ raw'!AN:AN, MATCH(Структура!$D166,'ИПЦ raw'!$A:$A,0))</f>
        <v>99.58</v>
      </c>
      <c r="AD166">
        <f>INDEX('ИПЦ raw'!AO:AO, MATCH(Структура!$D166,'ИПЦ raw'!$A:$A,0))</f>
        <v>100.19</v>
      </c>
      <c r="AE166">
        <f>INDEX('ИПЦ raw'!AP:AP, MATCH(Структура!$D166,'ИПЦ raw'!$A:$A,0))</f>
        <v>100.79</v>
      </c>
      <c r="AG166">
        <f>INDEX('2025'!$C:$C,MATCH(Структура!C166,'2025'!$B:$B,0))</f>
        <v>3.7999999999999999E-2</v>
      </c>
      <c r="AH166">
        <f t="shared" si="50"/>
        <v>3.8037999999999995E-2</v>
      </c>
      <c r="AI166">
        <f t="shared" si="51"/>
        <v>3.8171132999999996E-2</v>
      </c>
      <c r="AJ166">
        <f t="shared" si="52"/>
        <v>3.8270377945799995E-2</v>
      </c>
      <c r="AK166">
        <f t="shared" si="53"/>
        <v>3.825506979462167E-2</v>
      </c>
      <c r="AL166">
        <f t="shared" si="54"/>
        <v>3.8075270966586944E-2</v>
      </c>
      <c r="AM166">
        <f t="shared" si="55"/>
        <v>3.8109538710456872E-2</v>
      </c>
      <c r="AN166">
        <f t="shared" si="56"/>
        <v>3.8197190649490925E-2</v>
      </c>
      <c r="AO166">
        <f t="shared" si="57"/>
        <v>3.8506587893751804E-2</v>
      </c>
      <c r="AP166">
        <f t="shared" si="58"/>
        <v>3.8652912927748057E-2</v>
      </c>
      <c r="AQ166">
        <f t="shared" si="59"/>
        <v>3.8579472393185335E-2</v>
      </c>
      <c r="AR166">
        <f t="shared" si="61"/>
        <v>3.8753080018954666E-2</v>
      </c>
      <c r="AS166">
        <f t="shared" si="60"/>
        <v>3.5999999999999997E-2</v>
      </c>
      <c r="AT166">
        <f t="shared" si="43"/>
        <v>3.6093600000000003E-2</v>
      </c>
      <c r="AU166">
        <f t="shared" si="44"/>
        <v>3.5942006880000002E-2</v>
      </c>
      <c r="AV166">
        <f t="shared" si="45"/>
        <v>3.6010296693072E-2</v>
      </c>
      <c r="AW166">
        <f t="shared" si="46"/>
        <v>3.6294778036947271E-2</v>
      </c>
    </row>
    <row r="167" spans="1:49" x14ac:dyDescent="0.45">
      <c r="A167" s="202" t="s">
        <v>166</v>
      </c>
      <c r="B167" s="225" t="str">
        <f t="shared" si="47"/>
        <v>Носки мужские, пара</v>
      </c>
      <c r="C167" s="225" t="str">
        <f t="shared" si="48"/>
        <v>Носки мужские, пара</v>
      </c>
      <c r="D167" s="226" t="str">
        <f t="shared" si="49"/>
        <v>Носки мужские, пара</v>
      </c>
      <c r="E167" s="225">
        <f>INDEX(БИПЦ_НДС!$D:$D,MATCH(Структура!A167,БИПЦ_НДС!$B:$B,0))</f>
        <v>20</v>
      </c>
      <c r="F167" s="225" t="s">
        <v>1871</v>
      </c>
      <c r="G167" s="225">
        <v>1</v>
      </c>
      <c r="H167" s="225">
        <v>1</v>
      </c>
      <c r="I167" s="225">
        <v>0</v>
      </c>
      <c r="J167" s="225">
        <f>INDEX('2026'!$C:$C,MATCH(Структура!B167,'2026'!$B:$B,0))</f>
        <v>8.5999999999999993E-2</v>
      </c>
      <c r="K167" s="225">
        <f>INDEX('2025'!$C:$C,MATCH(Структура!C167,'2025'!$B:$B,0))</f>
        <v>8.2000000000000003E-2</v>
      </c>
      <c r="L167" s="225">
        <v>1</v>
      </c>
      <c r="M167" s="225">
        <v>1</v>
      </c>
      <c r="N167" s="225">
        <f>INDEX(MoM!B:B,MATCH(Структура!A167,MoM!J:J,0))</f>
        <v>1</v>
      </c>
      <c r="P167">
        <f>INDEX('ИПЦ raw'!AA:AA, MATCH(Структура!$D167,'ИПЦ raw'!$A:$A,0))</f>
        <v>100.48</v>
      </c>
      <c r="Q167">
        <f>INDEX('ИПЦ raw'!AB:AB, MATCH(Структура!$D167,'ИПЦ raw'!$A:$A,0))</f>
        <v>99.89</v>
      </c>
      <c r="R167">
        <f>INDEX('ИПЦ raw'!AC:AC, MATCH(Структура!$D167,'ИПЦ raw'!$A:$A,0))</f>
        <v>100.18</v>
      </c>
      <c r="S167">
        <f>INDEX('ИПЦ raw'!AD:AD, MATCH(Структура!$D167,'ИПЦ raw'!$A:$A,0))</f>
        <v>100.33</v>
      </c>
      <c r="T167">
        <f>INDEX('ИПЦ raw'!AE:AE, MATCH(Структура!$D167,'ИПЦ raw'!$A:$A,0))</f>
        <v>99.66</v>
      </c>
      <c r="U167">
        <f>INDEX('ИПЦ raw'!AF:AF, MATCH(Структура!$D167,'ИПЦ raw'!$A:$A,0))</f>
        <v>99.37</v>
      </c>
      <c r="V167">
        <f>INDEX('ИПЦ raw'!AG:AG, MATCH(Структура!$D167,'ИПЦ raw'!$A:$A,0))</f>
        <v>99.95</v>
      </c>
      <c r="W167">
        <f>INDEX('ИПЦ raw'!AH:AH, MATCH(Структура!$D167,'ИПЦ raw'!$A:$A,0))</f>
        <v>99.96</v>
      </c>
      <c r="X167">
        <f>INDEX('ИПЦ raw'!AI:AI, MATCH(Структура!$D167,'ИПЦ raw'!$A:$A,0))</f>
        <v>100.55</v>
      </c>
      <c r="Y167">
        <f>INDEX('ИПЦ raw'!AJ:AJ, MATCH(Структура!$D167,'ИПЦ raw'!$A:$A,0))</f>
        <v>99.7</v>
      </c>
      <c r="Z167">
        <f>INDEX('ИПЦ raw'!AK:AK, MATCH(Структура!$D167,'ИПЦ raw'!$A:$A,0))</f>
        <v>100.88</v>
      </c>
      <c r="AA167">
        <f>INDEX('ИПЦ raw'!AL:AL, MATCH(Структура!$D167,'ИПЦ raw'!$A:$A,0))</f>
        <v>100.55</v>
      </c>
      <c r="AB167">
        <f>INDEX('ИПЦ raw'!AM:AM, MATCH(Структура!$D167,'ИПЦ raw'!$A:$A,0))</f>
        <v>100.6</v>
      </c>
      <c r="AC167">
        <f>INDEX('ИПЦ raw'!AN:AN, MATCH(Структура!$D167,'ИПЦ raw'!$A:$A,0))</f>
        <v>99.14</v>
      </c>
      <c r="AD167">
        <f>INDEX('ИПЦ raw'!AO:AO, MATCH(Структура!$D167,'ИПЦ raw'!$A:$A,0))</f>
        <v>100.36</v>
      </c>
      <c r="AE167">
        <f>INDEX('ИПЦ raw'!AP:AP, MATCH(Структура!$D167,'ИПЦ raw'!$A:$A,0))</f>
        <v>100.29</v>
      </c>
      <c r="AG167">
        <f>INDEX('2025'!$C:$C,MATCH(Структура!C167,'2025'!$B:$B,0))</f>
        <v>8.2000000000000003E-2</v>
      </c>
      <c r="AH167">
        <f t="shared" si="50"/>
        <v>8.2393600000000011E-2</v>
      </c>
      <c r="AI167">
        <f t="shared" si="51"/>
        <v>8.2302967040000008E-2</v>
      </c>
      <c r="AJ167">
        <f t="shared" si="52"/>
        <v>8.2451112380672015E-2</v>
      </c>
      <c r="AK167">
        <f t="shared" si="53"/>
        <v>8.2723201051528236E-2</v>
      </c>
      <c r="AL167">
        <f t="shared" si="54"/>
        <v>8.2441942167953031E-2</v>
      </c>
      <c r="AM167">
        <f t="shared" si="55"/>
        <v>8.1922557932294915E-2</v>
      </c>
      <c r="AN167">
        <f t="shared" si="56"/>
        <v>8.1881596653328781E-2</v>
      </c>
      <c r="AO167">
        <f t="shared" si="57"/>
        <v>8.1848844014667452E-2</v>
      </c>
      <c r="AP167">
        <f t="shared" si="58"/>
        <v>8.2299012656748119E-2</v>
      </c>
      <c r="AQ167">
        <f t="shared" si="59"/>
        <v>8.2052115618777871E-2</v>
      </c>
      <c r="AR167">
        <f t="shared" si="61"/>
        <v>8.2774174236223116E-2</v>
      </c>
      <c r="AS167">
        <f t="shared" si="60"/>
        <v>8.5999999999999993E-2</v>
      </c>
      <c r="AT167">
        <f t="shared" si="43"/>
        <v>8.6515999999999982E-2</v>
      </c>
      <c r="AU167">
        <f t="shared" si="44"/>
        <v>8.5771962399999971E-2</v>
      </c>
      <c r="AV167">
        <f t="shared" si="45"/>
        <v>8.6080741464639968E-2</v>
      </c>
      <c r="AW167">
        <f t="shared" si="46"/>
        <v>8.6330375614887433E-2</v>
      </c>
    </row>
    <row r="168" spans="1:49" x14ac:dyDescent="0.45">
      <c r="A168" s="202" t="s">
        <v>167</v>
      </c>
      <c r="B168" s="225" t="str">
        <f t="shared" si="47"/>
        <v>Носки, гольфы женские, пара</v>
      </c>
      <c r="C168" s="225" t="str">
        <f t="shared" si="48"/>
        <v>Носки, гольфы женские, пара</v>
      </c>
      <c r="D168" s="226" t="str">
        <f t="shared" si="49"/>
        <v>Носки, гольфы женские, пара</v>
      </c>
      <c r="E168" s="225">
        <f>INDEX(БИПЦ_НДС!$D:$D,MATCH(Структура!A168,БИПЦ_НДС!$B:$B,0))</f>
        <v>20</v>
      </c>
      <c r="F168" s="225" t="s">
        <v>1871</v>
      </c>
      <c r="G168" s="225">
        <v>1</v>
      </c>
      <c r="H168" s="225">
        <v>1</v>
      </c>
      <c r="I168" s="225">
        <v>0</v>
      </c>
      <c r="J168" s="225">
        <f>INDEX('2026'!$C:$C,MATCH(Структура!B168,'2026'!$B:$B,0))</f>
        <v>0.05</v>
      </c>
      <c r="K168" s="225">
        <f>INDEX('2025'!$C:$C,MATCH(Структура!C168,'2025'!$B:$B,0))</f>
        <v>4.5999999999999999E-2</v>
      </c>
      <c r="L168" s="225">
        <v>1</v>
      </c>
      <c r="M168" s="225">
        <v>1</v>
      </c>
      <c r="N168" s="225">
        <f>INDEX(MoM!B:B,MATCH(Структура!A168,MoM!J:J,0))</f>
        <v>1</v>
      </c>
      <c r="P168">
        <f>INDEX('ИПЦ raw'!AA:AA, MATCH(Структура!$D168,'ИПЦ raw'!$A:$A,0))</f>
        <v>100.84</v>
      </c>
      <c r="Q168">
        <f>INDEX('ИПЦ raw'!AB:AB, MATCH(Структура!$D168,'ИПЦ raw'!$A:$A,0))</f>
        <v>100.76</v>
      </c>
      <c r="R168">
        <f>INDEX('ИПЦ raw'!AC:AC, MATCH(Структура!$D168,'ИПЦ raw'!$A:$A,0))</f>
        <v>100.16</v>
      </c>
      <c r="S168">
        <f>INDEX('ИПЦ raw'!AD:AD, MATCH(Структура!$D168,'ИПЦ raw'!$A:$A,0))</f>
        <v>100.27</v>
      </c>
      <c r="T168">
        <f>INDEX('ИПЦ raw'!AE:AE, MATCH(Структура!$D168,'ИПЦ raw'!$A:$A,0))</f>
        <v>100.17</v>
      </c>
      <c r="U168">
        <f>INDEX('ИПЦ raw'!AF:AF, MATCH(Структура!$D168,'ИПЦ raw'!$A:$A,0))</f>
        <v>99.93</v>
      </c>
      <c r="V168">
        <f>INDEX('ИПЦ raw'!AG:AG, MATCH(Структура!$D168,'ИПЦ raw'!$A:$A,0))</f>
        <v>100.31</v>
      </c>
      <c r="W168">
        <f>INDEX('ИПЦ raw'!AH:AH, MATCH(Структура!$D168,'ИПЦ raw'!$A:$A,0))</f>
        <v>100.6</v>
      </c>
      <c r="X168">
        <f>INDEX('ИПЦ raw'!AI:AI, MATCH(Структура!$D168,'ИПЦ raw'!$A:$A,0))</f>
        <v>99.94</v>
      </c>
      <c r="Y168">
        <f>INDEX('ИПЦ raw'!AJ:AJ, MATCH(Структура!$D168,'ИПЦ raw'!$A:$A,0))</f>
        <v>99.94</v>
      </c>
      <c r="Z168">
        <f>INDEX('ИПЦ raw'!AK:AK, MATCH(Структура!$D168,'ИПЦ raw'!$A:$A,0))</f>
        <v>100.26</v>
      </c>
      <c r="AA168">
        <f>INDEX('ИПЦ raw'!AL:AL, MATCH(Структура!$D168,'ИПЦ raw'!$A:$A,0))</f>
        <v>100.29</v>
      </c>
      <c r="AB168">
        <f>INDEX('ИПЦ raw'!AM:AM, MATCH(Структура!$D168,'ИПЦ raw'!$A:$A,0))</f>
        <v>100.18</v>
      </c>
      <c r="AC168">
        <f>INDEX('ИПЦ raw'!AN:AN, MATCH(Структура!$D168,'ИПЦ raw'!$A:$A,0))</f>
        <v>99.97</v>
      </c>
      <c r="AD168">
        <f>INDEX('ИПЦ raw'!AO:AO, MATCH(Структура!$D168,'ИПЦ raw'!$A:$A,0))</f>
        <v>100.24</v>
      </c>
      <c r="AE168">
        <f>INDEX('ИПЦ raw'!AP:AP, MATCH(Структура!$D168,'ИПЦ raw'!$A:$A,0))</f>
        <v>99.86</v>
      </c>
      <c r="AG168">
        <f>INDEX('2025'!$C:$C,MATCH(Структура!C168,'2025'!$B:$B,0))</f>
        <v>4.5999999999999999E-2</v>
      </c>
      <c r="AH168">
        <f t="shared" si="50"/>
        <v>4.6386399999999994E-2</v>
      </c>
      <c r="AI168">
        <f t="shared" si="51"/>
        <v>4.6738936639999992E-2</v>
      </c>
      <c r="AJ168">
        <f t="shared" si="52"/>
        <v>4.6813718938623988E-2</v>
      </c>
      <c r="AK168">
        <f t="shared" si="53"/>
        <v>4.6940115979758265E-2</v>
      </c>
      <c r="AL168">
        <f t="shared" si="54"/>
        <v>4.7019914176923853E-2</v>
      </c>
      <c r="AM168">
        <f t="shared" si="55"/>
        <v>4.6987000237000004E-2</v>
      </c>
      <c r="AN168">
        <f t="shared" si="56"/>
        <v>4.7132659937734703E-2</v>
      </c>
      <c r="AO168">
        <f t="shared" si="57"/>
        <v>4.7415455897361111E-2</v>
      </c>
      <c r="AP168">
        <f t="shared" si="58"/>
        <v>4.7387006623822697E-2</v>
      </c>
      <c r="AQ168">
        <f t="shared" si="59"/>
        <v>4.73585744198484E-2</v>
      </c>
      <c r="AR168">
        <f t="shared" si="61"/>
        <v>4.7481706713340011E-2</v>
      </c>
      <c r="AS168">
        <f t="shared" si="60"/>
        <v>0.05</v>
      </c>
      <c r="AT168">
        <f t="shared" si="43"/>
        <v>5.0090000000000003E-2</v>
      </c>
      <c r="AU168">
        <f t="shared" si="44"/>
        <v>5.0074972999999995E-2</v>
      </c>
      <c r="AV168">
        <f t="shared" si="45"/>
        <v>5.0195152935199994E-2</v>
      </c>
      <c r="AW168">
        <f t="shared" si="46"/>
        <v>5.0124879721090719E-2</v>
      </c>
    </row>
    <row r="169" spans="1:49" x14ac:dyDescent="0.45">
      <c r="A169" s="202" t="s">
        <v>168</v>
      </c>
      <c r="B169" s="225" t="str">
        <f t="shared" si="47"/>
        <v>Колготки женские эластичные, шт.</v>
      </c>
      <c r="C169" s="225" t="str">
        <f t="shared" si="48"/>
        <v>Колготки женские эластичные, шт.</v>
      </c>
      <c r="D169" s="226" t="str">
        <f t="shared" si="49"/>
        <v>Колготки женские эластичные, шт.</v>
      </c>
      <c r="E169" s="225">
        <f>INDEX(БИПЦ_НДС!$D:$D,MATCH(Структура!A169,БИПЦ_НДС!$B:$B,0))</f>
        <v>20</v>
      </c>
      <c r="F169" s="225" t="s">
        <v>1871</v>
      </c>
      <c r="G169" s="225">
        <v>1</v>
      </c>
      <c r="H169" s="225">
        <v>1</v>
      </c>
      <c r="I169" s="225">
        <v>0</v>
      </c>
      <c r="J169" s="225">
        <f>INDEX('2026'!$C:$C,MATCH(Структура!B169,'2026'!$B:$B,0))</f>
        <v>8.5999999999999993E-2</v>
      </c>
      <c r="K169" s="225">
        <f>INDEX('2025'!$C:$C,MATCH(Структура!C169,'2025'!$B:$B,0))</f>
        <v>9.1999999999999998E-2</v>
      </c>
      <c r="L169" s="225">
        <v>1</v>
      </c>
      <c r="M169" s="225">
        <v>1</v>
      </c>
      <c r="N169" s="225">
        <f>INDEX(MoM!B:B,MATCH(Структура!A169,MoM!J:J,0))</f>
        <v>1</v>
      </c>
      <c r="P169">
        <f>INDEX('ИПЦ raw'!AA:AA, MATCH(Структура!$D169,'ИПЦ raw'!$A:$A,0))</f>
        <v>100.44</v>
      </c>
      <c r="Q169">
        <f>INDEX('ИПЦ raw'!AB:AB, MATCH(Структура!$D169,'ИПЦ raw'!$A:$A,0))</f>
        <v>100.23</v>
      </c>
      <c r="R169">
        <f>INDEX('ИПЦ raw'!AC:AC, MATCH(Структура!$D169,'ИПЦ raw'!$A:$A,0))</f>
        <v>99.28</v>
      </c>
      <c r="S169">
        <f>INDEX('ИПЦ raw'!AD:AD, MATCH(Структура!$D169,'ИПЦ raw'!$A:$A,0))</f>
        <v>101.12</v>
      </c>
      <c r="T169">
        <f>INDEX('ИПЦ raw'!AE:AE, MATCH(Структура!$D169,'ИПЦ raw'!$A:$A,0))</f>
        <v>100.89</v>
      </c>
      <c r="U169">
        <f>INDEX('ИПЦ raw'!AF:AF, MATCH(Структура!$D169,'ИПЦ raw'!$A:$A,0))</f>
        <v>99.95</v>
      </c>
      <c r="V169">
        <f>INDEX('ИПЦ raw'!AG:AG, MATCH(Структура!$D169,'ИПЦ raw'!$A:$A,0))</f>
        <v>100.47</v>
      </c>
      <c r="W169">
        <f>INDEX('ИПЦ raw'!AH:AH, MATCH(Структура!$D169,'ИПЦ raw'!$A:$A,0))</f>
        <v>100.08</v>
      </c>
      <c r="X169">
        <f>INDEX('ИПЦ raw'!AI:AI, MATCH(Структура!$D169,'ИПЦ raw'!$A:$A,0))</f>
        <v>100.44</v>
      </c>
      <c r="Y169">
        <f>INDEX('ИПЦ raw'!AJ:AJ, MATCH(Структура!$D169,'ИПЦ raw'!$A:$A,0))</f>
        <v>100.68</v>
      </c>
      <c r="Z169">
        <f>INDEX('ИПЦ raw'!AK:AK, MATCH(Структура!$D169,'ИПЦ raw'!$A:$A,0))</f>
        <v>100.45</v>
      </c>
      <c r="AA169">
        <f>INDEX('ИПЦ raw'!AL:AL, MATCH(Структура!$D169,'ИПЦ raw'!$A:$A,0))</f>
        <v>99.41</v>
      </c>
      <c r="AB169">
        <f>INDEX('ИПЦ raw'!AM:AM, MATCH(Структура!$D169,'ИПЦ raw'!$A:$A,0))</f>
        <v>100.69</v>
      </c>
      <c r="AC169">
        <f>INDEX('ИПЦ raw'!AN:AN, MATCH(Структура!$D169,'ИПЦ raw'!$A:$A,0))</f>
        <v>99.61</v>
      </c>
      <c r="AD169">
        <f>INDEX('ИПЦ raw'!AO:AO, MATCH(Структура!$D169,'ИПЦ raw'!$A:$A,0))</f>
        <v>100.41</v>
      </c>
      <c r="AE169">
        <f>INDEX('ИПЦ raw'!AP:AP, MATCH(Структура!$D169,'ИПЦ raw'!$A:$A,0))</f>
        <v>100.11</v>
      </c>
      <c r="AG169">
        <f>INDEX('2025'!$C:$C,MATCH(Структура!C169,'2025'!$B:$B,0))</f>
        <v>9.1999999999999998E-2</v>
      </c>
      <c r="AH169">
        <f t="shared" si="50"/>
        <v>9.2404799999999995E-2</v>
      </c>
      <c r="AI169">
        <f t="shared" si="51"/>
        <v>9.2617331039999987E-2</v>
      </c>
      <c r="AJ169">
        <f t="shared" si="52"/>
        <v>9.1950486256511976E-2</v>
      </c>
      <c r="AK169">
        <f t="shared" si="53"/>
        <v>9.298033170258492E-2</v>
      </c>
      <c r="AL169">
        <f t="shared" si="54"/>
        <v>9.3807856654737926E-2</v>
      </c>
      <c r="AM169">
        <f t="shared" si="55"/>
        <v>9.3760952726410551E-2</v>
      </c>
      <c r="AN169">
        <f t="shared" si="56"/>
        <v>9.4201629204224688E-2</v>
      </c>
      <c r="AO169">
        <f t="shared" si="57"/>
        <v>9.4276990507588074E-2</v>
      </c>
      <c r="AP169">
        <f t="shared" si="58"/>
        <v>9.4691809265821464E-2</v>
      </c>
      <c r="AQ169">
        <f t="shared" si="59"/>
        <v>9.5335713568829056E-2</v>
      </c>
      <c r="AR169">
        <f t="shared" si="61"/>
        <v>9.5764724279888788E-2</v>
      </c>
      <c r="AS169">
        <f t="shared" si="60"/>
        <v>8.5999999999999993E-2</v>
      </c>
      <c r="AT169">
        <f t="shared" si="43"/>
        <v>8.6593399999999987E-2</v>
      </c>
      <c r="AU169">
        <f t="shared" si="44"/>
        <v>8.625568573999999E-2</v>
      </c>
      <c r="AV169">
        <f t="shared" si="45"/>
        <v>8.6609334051533982E-2</v>
      </c>
      <c r="AW169">
        <f t="shared" si="46"/>
        <v>8.6704604318990658E-2</v>
      </c>
    </row>
    <row r="170" spans="1:49" x14ac:dyDescent="0.45">
      <c r="A170" s="202" t="s">
        <v>169</v>
      </c>
      <c r="B170" s="225" t="str">
        <f t="shared" si="47"/>
        <v>Колготки детские, шт.</v>
      </c>
      <c r="C170" s="225" t="str">
        <f t="shared" si="48"/>
        <v>Колготки детские, шт.</v>
      </c>
      <c r="D170" s="226" t="str">
        <f t="shared" si="49"/>
        <v>Колготки детские, шт.</v>
      </c>
      <c r="E170" s="225">
        <f>INDEX(БИПЦ_НДС!$D:$D,MATCH(Структура!A170,БИПЦ_НДС!$B:$B,0))</f>
        <v>10</v>
      </c>
      <c r="F170" s="225" t="s">
        <v>1871</v>
      </c>
      <c r="G170" s="225">
        <v>1</v>
      </c>
      <c r="H170" s="225">
        <v>1</v>
      </c>
      <c r="I170" s="225">
        <v>0</v>
      </c>
      <c r="J170" s="225">
        <f>INDEX('2026'!$C:$C,MATCH(Структура!B170,'2026'!$B:$B,0))</f>
        <v>0.03</v>
      </c>
      <c r="K170" s="225">
        <f>INDEX('2025'!$C:$C,MATCH(Структура!C170,'2025'!$B:$B,0))</f>
        <v>3.1E-2</v>
      </c>
      <c r="L170" s="225">
        <v>1</v>
      </c>
      <c r="M170" s="225">
        <v>1</v>
      </c>
      <c r="N170" s="225">
        <f>INDEX(MoM!B:B,MATCH(Структура!A170,MoM!J:J,0))</f>
        <v>1</v>
      </c>
      <c r="P170">
        <f>INDEX('ИПЦ raw'!AA:AA, MATCH(Структура!$D170,'ИПЦ raw'!$A:$A,0))</f>
        <v>100.08</v>
      </c>
      <c r="Q170">
        <f>INDEX('ИПЦ raw'!AB:AB, MATCH(Структура!$D170,'ИПЦ raw'!$A:$A,0))</f>
        <v>99.86</v>
      </c>
      <c r="R170">
        <f>INDEX('ИПЦ raw'!AC:AC, MATCH(Структура!$D170,'ИПЦ raw'!$A:$A,0))</f>
        <v>100.3</v>
      </c>
      <c r="S170">
        <f>INDEX('ИПЦ raw'!AD:AD, MATCH(Структура!$D170,'ИПЦ raw'!$A:$A,0))</f>
        <v>100.3</v>
      </c>
      <c r="T170">
        <f>INDEX('ИПЦ raw'!AE:AE, MATCH(Структура!$D170,'ИПЦ raw'!$A:$A,0))</f>
        <v>99.6</v>
      </c>
      <c r="U170">
        <f>INDEX('ИПЦ raw'!AF:AF, MATCH(Структура!$D170,'ИПЦ raw'!$A:$A,0))</f>
        <v>100.07</v>
      </c>
      <c r="V170">
        <f>INDEX('ИПЦ raw'!AG:AG, MATCH(Структура!$D170,'ИПЦ raw'!$A:$A,0))</f>
        <v>100.3</v>
      </c>
      <c r="W170">
        <f>INDEX('ИПЦ raw'!AH:AH, MATCH(Структура!$D170,'ИПЦ raw'!$A:$A,0))</f>
        <v>100.78</v>
      </c>
      <c r="X170">
        <f>INDEX('ИПЦ raw'!AI:AI, MATCH(Структура!$D170,'ИПЦ raw'!$A:$A,0))</f>
        <v>100.88</v>
      </c>
      <c r="Y170">
        <f>INDEX('ИПЦ raw'!AJ:AJ, MATCH(Структура!$D170,'ИПЦ raw'!$A:$A,0))</f>
        <v>100.38</v>
      </c>
      <c r="Z170">
        <f>INDEX('ИПЦ raw'!AK:AK, MATCH(Структура!$D170,'ИПЦ raw'!$A:$A,0))</f>
        <v>100.15</v>
      </c>
      <c r="AA170">
        <f>INDEX('ИПЦ raw'!AL:AL, MATCH(Структура!$D170,'ИПЦ raw'!$A:$A,0))</f>
        <v>100.1</v>
      </c>
      <c r="AB170">
        <f>INDEX('ИПЦ raw'!AM:AM, MATCH(Структура!$D170,'ИПЦ raw'!$A:$A,0))</f>
        <v>99.95</v>
      </c>
      <c r="AC170">
        <f>INDEX('ИПЦ raw'!AN:AN, MATCH(Структура!$D170,'ИПЦ raw'!$A:$A,0))</f>
        <v>99.83</v>
      </c>
      <c r="AD170">
        <f>INDEX('ИПЦ raw'!AO:AO, MATCH(Структура!$D170,'ИПЦ raw'!$A:$A,0))</f>
        <v>99.81</v>
      </c>
      <c r="AE170">
        <f>INDEX('ИПЦ raw'!AP:AP, MATCH(Структура!$D170,'ИПЦ raw'!$A:$A,0))</f>
        <v>100.32</v>
      </c>
      <c r="AG170">
        <f>INDEX('2025'!$C:$C,MATCH(Структура!C170,'2025'!$B:$B,0))</f>
        <v>3.1E-2</v>
      </c>
      <c r="AH170">
        <f t="shared" si="50"/>
        <v>3.1024799999999998E-2</v>
      </c>
      <c r="AI170">
        <f t="shared" si="51"/>
        <v>3.0981365279999999E-2</v>
      </c>
      <c r="AJ170">
        <f t="shared" si="52"/>
        <v>3.1074309375839996E-2</v>
      </c>
      <c r="AK170">
        <f t="shared" si="53"/>
        <v>3.1167532303967516E-2</v>
      </c>
      <c r="AL170">
        <f t="shared" si="54"/>
        <v>3.1042862174751641E-2</v>
      </c>
      <c r="AM170">
        <f t="shared" si="55"/>
        <v>3.1064592178273967E-2</v>
      </c>
      <c r="AN170">
        <f t="shared" si="56"/>
        <v>3.1157785954808791E-2</v>
      </c>
      <c r="AO170">
        <f t="shared" si="57"/>
        <v>3.1400816685256301E-2</v>
      </c>
      <c r="AP170">
        <f t="shared" si="58"/>
        <v>3.1677143872086554E-2</v>
      </c>
      <c r="AQ170">
        <f t="shared" si="59"/>
        <v>3.1797517018800486E-2</v>
      </c>
      <c r="AR170">
        <f t="shared" si="61"/>
        <v>3.1845213294328684E-2</v>
      </c>
      <c r="AS170">
        <f t="shared" si="60"/>
        <v>0.03</v>
      </c>
      <c r="AT170">
        <f t="shared" si="43"/>
        <v>2.9984999999999998E-2</v>
      </c>
      <c r="AU170">
        <f t="shared" si="44"/>
        <v>2.9934025499999999E-2</v>
      </c>
      <c r="AV170">
        <f t="shared" si="45"/>
        <v>2.9877150851550002E-2</v>
      </c>
      <c r="AW170">
        <f t="shared" si="46"/>
        <v>2.9972757734274959E-2</v>
      </c>
    </row>
    <row r="171" spans="1:49" x14ac:dyDescent="0.45">
      <c r="A171" s="202" t="s">
        <v>170</v>
      </c>
      <c r="B171" s="225" t="str">
        <f t="shared" si="47"/>
        <v>Носки, гольфы детские, пара</v>
      </c>
      <c r="C171" s="225" t="str">
        <f t="shared" si="48"/>
        <v>Носки, гольфы детские, пара</v>
      </c>
      <c r="D171" s="226" t="str">
        <f t="shared" si="49"/>
        <v>Носки, гольфы детские, пара</v>
      </c>
      <c r="E171" s="225">
        <f>INDEX(БИПЦ_НДС!$D:$D,MATCH(Структура!A171,БИПЦ_НДС!$B:$B,0))</f>
        <v>10</v>
      </c>
      <c r="F171" s="225" t="s">
        <v>1871</v>
      </c>
      <c r="G171" s="225">
        <v>1</v>
      </c>
      <c r="H171" s="225">
        <v>1</v>
      </c>
      <c r="I171" s="225">
        <v>0</v>
      </c>
      <c r="J171" s="225">
        <f>INDEX('2026'!$C:$C,MATCH(Структура!B171,'2026'!$B:$B,0))</f>
        <v>1.7999999999999999E-2</v>
      </c>
      <c r="K171" s="225">
        <f>INDEX('2025'!$C:$C,MATCH(Структура!C171,'2025'!$B:$B,0))</f>
        <v>1.9E-2</v>
      </c>
      <c r="L171" s="225">
        <v>1</v>
      </c>
      <c r="M171" s="225">
        <v>1</v>
      </c>
      <c r="N171" s="225">
        <f>INDEX(MoM!B:B,MATCH(Структура!A171,MoM!J:J,0))</f>
        <v>1</v>
      </c>
      <c r="P171">
        <f>INDEX('ИПЦ raw'!AA:AA, MATCH(Структура!$D171,'ИПЦ raw'!$A:$A,0))</f>
        <v>100.19</v>
      </c>
      <c r="Q171">
        <f>INDEX('ИПЦ raw'!AB:AB, MATCH(Структура!$D171,'ИПЦ raw'!$A:$A,0))</f>
        <v>100.42</v>
      </c>
      <c r="R171">
        <f>INDEX('ИПЦ raw'!AC:AC, MATCH(Структура!$D171,'ИПЦ raw'!$A:$A,0))</f>
        <v>100.47</v>
      </c>
      <c r="S171">
        <f>INDEX('ИПЦ raw'!AD:AD, MATCH(Структура!$D171,'ИПЦ raw'!$A:$A,0))</f>
        <v>100.18</v>
      </c>
      <c r="T171">
        <f>INDEX('ИПЦ raw'!AE:AE, MATCH(Структура!$D171,'ИПЦ raw'!$A:$A,0))</f>
        <v>99.92</v>
      </c>
      <c r="U171">
        <f>INDEX('ИПЦ raw'!AF:AF, MATCH(Структура!$D171,'ИПЦ raw'!$A:$A,0))</f>
        <v>100.13</v>
      </c>
      <c r="V171">
        <f>INDEX('ИПЦ raw'!AG:AG, MATCH(Структура!$D171,'ИПЦ raw'!$A:$A,0))</f>
        <v>100.07</v>
      </c>
      <c r="W171">
        <f>INDEX('ИПЦ raw'!AH:AH, MATCH(Структура!$D171,'ИПЦ raw'!$A:$A,0))</f>
        <v>100.43</v>
      </c>
      <c r="X171">
        <f>INDEX('ИПЦ raw'!AI:AI, MATCH(Структура!$D171,'ИПЦ raw'!$A:$A,0))</f>
        <v>100.21</v>
      </c>
      <c r="Y171">
        <f>INDEX('ИПЦ raw'!AJ:AJ, MATCH(Структура!$D171,'ИПЦ raw'!$A:$A,0))</f>
        <v>99.91</v>
      </c>
      <c r="Z171">
        <f>INDEX('ИПЦ raw'!AK:AK, MATCH(Структура!$D171,'ИПЦ raw'!$A:$A,0))</f>
        <v>100.16</v>
      </c>
      <c r="AA171">
        <f>INDEX('ИПЦ raw'!AL:AL, MATCH(Структура!$D171,'ИПЦ raw'!$A:$A,0))</f>
        <v>100.02</v>
      </c>
      <c r="AB171">
        <f>INDEX('ИПЦ raw'!AM:AM, MATCH(Структура!$D171,'ИПЦ raw'!$A:$A,0))</f>
        <v>99.8</v>
      </c>
      <c r="AC171">
        <f>INDEX('ИПЦ raw'!AN:AN, MATCH(Структура!$D171,'ИПЦ raw'!$A:$A,0))</f>
        <v>99.98</v>
      </c>
      <c r="AD171">
        <f>INDEX('ИПЦ raw'!AO:AO, MATCH(Структура!$D171,'ИПЦ raw'!$A:$A,0))</f>
        <v>100.34</v>
      </c>
      <c r="AE171">
        <f>INDEX('ИПЦ raw'!AP:AP, MATCH(Структура!$D171,'ИПЦ raw'!$A:$A,0))</f>
        <v>100.49</v>
      </c>
      <c r="AG171">
        <f>INDEX('2025'!$C:$C,MATCH(Структура!C171,'2025'!$B:$B,0))</f>
        <v>1.9E-2</v>
      </c>
      <c r="AH171">
        <f t="shared" si="50"/>
        <v>1.9036099999999997E-2</v>
      </c>
      <c r="AI171">
        <f t="shared" si="51"/>
        <v>1.9116051619999998E-2</v>
      </c>
      <c r="AJ171">
        <f t="shared" si="52"/>
        <v>1.9205897062613997E-2</v>
      </c>
      <c r="AK171">
        <f t="shared" si="53"/>
        <v>1.9240467677326702E-2</v>
      </c>
      <c r="AL171">
        <f t="shared" si="54"/>
        <v>1.9225075303184843E-2</v>
      </c>
      <c r="AM171">
        <f t="shared" si="55"/>
        <v>1.9250067901078981E-2</v>
      </c>
      <c r="AN171">
        <f t="shared" si="56"/>
        <v>1.9263542948609734E-2</v>
      </c>
      <c r="AO171">
        <f t="shared" si="57"/>
        <v>1.9346376183288758E-2</v>
      </c>
      <c r="AP171">
        <f t="shared" si="58"/>
        <v>1.9387003573273661E-2</v>
      </c>
      <c r="AQ171">
        <f t="shared" si="59"/>
        <v>1.9369555270057716E-2</v>
      </c>
      <c r="AR171">
        <f t="shared" si="61"/>
        <v>1.9400546558489808E-2</v>
      </c>
      <c r="AS171">
        <f t="shared" si="60"/>
        <v>1.7999999999999999E-2</v>
      </c>
      <c r="AT171">
        <f t="shared" si="43"/>
        <v>1.7963999999999997E-2</v>
      </c>
      <c r="AU171">
        <f t="shared" si="44"/>
        <v>1.7960407199999997E-2</v>
      </c>
      <c r="AV171">
        <f t="shared" si="45"/>
        <v>1.8021472584479999E-2</v>
      </c>
      <c r="AW171">
        <f t="shared" si="46"/>
        <v>1.8109777800143952E-2</v>
      </c>
    </row>
    <row r="172" spans="1:49" ht="26.25" x14ac:dyDescent="0.45">
      <c r="A172" s="202" t="s">
        <v>171</v>
      </c>
      <c r="B172" s="225" t="str">
        <f t="shared" si="47"/>
        <v>Полуботинки, туфли мужские с верхом из натуральной кожи, пара</v>
      </c>
      <c r="C172" s="225" t="str">
        <f t="shared" si="48"/>
        <v>Полуботинки, туфли мужские с верхом из натуральной кожи, пара</v>
      </c>
      <c r="D172" s="226" t="str">
        <f t="shared" si="49"/>
        <v>Полуботинки, туфли мужские с верхом из натуральной кожи, пара</v>
      </c>
      <c r="E172" s="225">
        <f>INDEX(БИПЦ_НДС!$D:$D,MATCH(Структура!A172,БИПЦ_НДС!$B:$B,0))</f>
        <v>20</v>
      </c>
      <c r="F172" s="225" t="s">
        <v>1871</v>
      </c>
      <c r="G172" s="225">
        <v>1</v>
      </c>
      <c r="H172" s="225">
        <v>1</v>
      </c>
      <c r="I172" s="225">
        <v>0</v>
      </c>
      <c r="J172" s="225">
        <f>INDEX('2026'!$C:$C,MATCH(Структура!B172,'2026'!$B:$B,0))</f>
        <v>7.2999999999999995E-2</v>
      </c>
      <c r="K172" s="225">
        <f>INDEX('2025'!$C:$C,MATCH(Структура!C172,'2025'!$B:$B,0))</f>
        <v>7.4999999999999997E-2</v>
      </c>
      <c r="L172" s="225">
        <v>1</v>
      </c>
      <c r="M172" s="225">
        <v>1</v>
      </c>
      <c r="N172" s="225">
        <f>INDEX(MoM!B:B,MATCH(Структура!A172,MoM!J:J,0))</f>
        <v>1</v>
      </c>
      <c r="P172">
        <f>INDEX('ИПЦ raw'!AA:AA, MATCH(Структура!$D172,'ИПЦ raw'!$A:$A,0))</f>
        <v>100.28</v>
      </c>
      <c r="Q172">
        <f>INDEX('ИПЦ raw'!AB:AB, MATCH(Структура!$D172,'ИПЦ raw'!$A:$A,0))</f>
        <v>101.01</v>
      </c>
      <c r="R172">
        <f>INDEX('ИПЦ raw'!AC:AC, MATCH(Структура!$D172,'ИПЦ raw'!$A:$A,0))</f>
        <v>100.78</v>
      </c>
      <c r="S172">
        <f>INDEX('ИПЦ raw'!AD:AD, MATCH(Структура!$D172,'ИПЦ raw'!$A:$A,0))</f>
        <v>99.98</v>
      </c>
      <c r="T172">
        <f>INDEX('ИПЦ raw'!AE:AE, MATCH(Структура!$D172,'ИПЦ raw'!$A:$A,0))</f>
        <v>99.09</v>
      </c>
      <c r="U172">
        <f>INDEX('ИПЦ raw'!AF:AF, MATCH(Структура!$D172,'ИПЦ raw'!$A:$A,0))</f>
        <v>99.52</v>
      </c>
      <c r="V172">
        <f>INDEX('ИПЦ raw'!AG:AG, MATCH(Структура!$D172,'ИПЦ raw'!$A:$A,0))</f>
        <v>99.75</v>
      </c>
      <c r="W172">
        <f>INDEX('ИПЦ raw'!AH:AH, MATCH(Структура!$D172,'ИПЦ raw'!$A:$A,0))</f>
        <v>100.64</v>
      </c>
      <c r="X172">
        <f>INDEX('ИПЦ raw'!AI:AI, MATCH(Структура!$D172,'ИПЦ raw'!$A:$A,0))</f>
        <v>99.71</v>
      </c>
      <c r="Y172">
        <f>INDEX('ИПЦ raw'!AJ:AJ, MATCH(Структура!$D172,'ИПЦ raw'!$A:$A,0))</f>
        <v>99.93</v>
      </c>
      <c r="Z172">
        <f>INDEX('ИПЦ raw'!AK:AK, MATCH(Структура!$D172,'ИПЦ raw'!$A:$A,0))</f>
        <v>100.33</v>
      </c>
      <c r="AA172">
        <f>INDEX('ИПЦ raw'!AL:AL, MATCH(Структура!$D172,'ИПЦ raw'!$A:$A,0))</f>
        <v>100.26</v>
      </c>
      <c r="AB172">
        <f>INDEX('ИПЦ raw'!AM:AM, MATCH(Структура!$D172,'ИПЦ raw'!$A:$A,0))</f>
        <v>100.44</v>
      </c>
      <c r="AC172">
        <f>INDEX('ИПЦ raw'!AN:AN, MATCH(Структура!$D172,'ИПЦ raw'!$A:$A,0))</f>
        <v>100.47</v>
      </c>
      <c r="AD172">
        <f>INDEX('ИПЦ raw'!AO:AO, MATCH(Структура!$D172,'ИПЦ raw'!$A:$A,0))</f>
        <v>100.39</v>
      </c>
      <c r="AE172">
        <f>INDEX('ИПЦ raw'!AP:AP, MATCH(Структура!$D172,'ИПЦ raw'!$A:$A,0))</f>
        <v>99.82</v>
      </c>
      <c r="AG172">
        <f>INDEX('2025'!$C:$C,MATCH(Структура!C172,'2025'!$B:$B,0))</f>
        <v>7.4999999999999997E-2</v>
      </c>
      <c r="AH172">
        <f t="shared" si="50"/>
        <v>7.5209999999999999E-2</v>
      </c>
      <c r="AI172">
        <f t="shared" si="51"/>
        <v>7.5969621000000001E-2</v>
      </c>
      <c r="AJ172">
        <f t="shared" si="52"/>
        <v>7.6562184043800011E-2</v>
      </c>
      <c r="AK172">
        <f t="shared" si="53"/>
        <v>7.6546871606991251E-2</v>
      </c>
      <c r="AL172">
        <f t="shared" si="54"/>
        <v>7.5850295075367627E-2</v>
      </c>
      <c r="AM172">
        <f t="shared" si="55"/>
        <v>7.548621365900586E-2</v>
      </c>
      <c r="AN172">
        <f t="shared" si="56"/>
        <v>7.529749812485835E-2</v>
      </c>
      <c r="AO172">
        <f t="shared" si="57"/>
        <v>7.5779402112857441E-2</v>
      </c>
      <c r="AP172">
        <f t="shared" si="58"/>
        <v>7.5559641846730155E-2</v>
      </c>
      <c r="AQ172">
        <f t="shared" si="59"/>
        <v>7.5506750097437444E-2</v>
      </c>
      <c r="AR172">
        <f t="shared" si="61"/>
        <v>7.5755922372758994E-2</v>
      </c>
      <c r="AS172">
        <f t="shared" si="60"/>
        <v>7.2999999999999995E-2</v>
      </c>
      <c r="AT172">
        <f t="shared" si="43"/>
        <v>7.3321200000000003E-2</v>
      </c>
      <c r="AU172">
        <f t="shared" si="44"/>
        <v>7.366580964000001E-2</v>
      </c>
      <c r="AV172">
        <f t="shared" si="45"/>
        <v>7.3953106297596008E-2</v>
      </c>
      <c r="AW172">
        <f t="shared" si="46"/>
        <v>7.381999070626033E-2</v>
      </c>
    </row>
    <row r="173" spans="1:49" ht="26.25" x14ac:dyDescent="0.45">
      <c r="A173" s="202" t="s">
        <v>172</v>
      </c>
      <c r="B173" s="225" t="str">
        <f t="shared" si="47"/>
        <v>Полуботинки мужские с верхом из искусственной кожи, пара</v>
      </c>
      <c r="C173" s="225" t="str">
        <f t="shared" si="48"/>
        <v>Полуботинки мужские с верхом из искусственной кожи, пара</v>
      </c>
      <c r="D173" s="226" t="str">
        <f t="shared" si="49"/>
        <v>Полуботинки мужские с верхом из искусственной кожи, пара</v>
      </c>
      <c r="E173" s="225">
        <f>INDEX(БИПЦ_НДС!$D:$D,MATCH(Структура!A173,БИПЦ_НДС!$B:$B,0))</f>
        <v>20</v>
      </c>
      <c r="F173" s="225" t="s">
        <v>1871</v>
      </c>
      <c r="G173" s="225">
        <v>1</v>
      </c>
      <c r="H173" s="225">
        <v>1</v>
      </c>
      <c r="I173" s="225">
        <v>0</v>
      </c>
      <c r="J173" s="225">
        <f>INDEX('2026'!$C:$C,MATCH(Структура!B173,'2026'!$B:$B,0))</f>
        <v>2.5000000000000001E-2</v>
      </c>
      <c r="K173" s="225">
        <f>INDEX('2025'!$C:$C,MATCH(Структура!C173,'2025'!$B:$B,0))</f>
        <v>2.5000000000000001E-2</v>
      </c>
      <c r="L173" s="225">
        <v>1</v>
      </c>
      <c r="M173" s="225">
        <v>1</v>
      </c>
      <c r="N173" s="225">
        <f>INDEX(MoM!B:B,MATCH(Структура!A173,MoM!J:J,0))</f>
        <v>1</v>
      </c>
      <c r="P173">
        <f>INDEX('ИПЦ raw'!AA:AA, MATCH(Структура!$D173,'ИПЦ raw'!$A:$A,0))</f>
        <v>100.72</v>
      </c>
      <c r="Q173">
        <f>INDEX('ИПЦ raw'!AB:AB, MATCH(Структура!$D173,'ИПЦ raw'!$A:$A,0))</f>
        <v>100.03</v>
      </c>
      <c r="R173">
        <f>INDEX('ИПЦ raw'!AC:AC, MATCH(Структура!$D173,'ИПЦ raw'!$A:$A,0))</f>
        <v>100.89</v>
      </c>
      <c r="S173">
        <f>INDEX('ИПЦ raw'!AD:AD, MATCH(Структура!$D173,'ИПЦ raw'!$A:$A,0))</f>
        <v>99.25</v>
      </c>
      <c r="T173">
        <f>INDEX('ИПЦ raw'!AE:AE, MATCH(Структура!$D173,'ИПЦ raw'!$A:$A,0))</f>
        <v>100.07</v>
      </c>
      <c r="U173">
        <f>INDEX('ИПЦ raw'!AF:AF, MATCH(Структура!$D173,'ИПЦ raw'!$A:$A,0))</f>
        <v>99.66</v>
      </c>
      <c r="V173">
        <f>INDEX('ИПЦ raw'!AG:AG, MATCH(Структура!$D173,'ИПЦ raw'!$A:$A,0))</f>
        <v>100.27</v>
      </c>
      <c r="W173">
        <f>INDEX('ИПЦ raw'!AH:AH, MATCH(Структура!$D173,'ИПЦ raw'!$A:$A,0))</f>
        <v>100.54</v>
      </c>
      <c r="X173">
        <f>INDEX('ИПЦ raw'!AI:AI, MATCH(Структура!$D173,'ИПЦ raw'!$A:$A,0))</f>
        <v>99.93</v>
      </c>
      <c r="Y173">
        <f>INDEX('ИПЦ raw'!AJ:AJ, MATCH(Структура!$D173,'ИПЦ raw'!$A:$A,0))</f>
        <v>99.67</v>
      </c>
      <c r="Z173">
        <f>INDEX('ИПЦ raw'!AK:AK, MATCH(Структура!$D173,'ИПЦ raw'!$A:$A,0))</f>
        <v>100.41</v>
      </c>
      <c r="AA173">
        <f>INDEX('ИПЦ raw'!AL:AL, MATCH(Структура!$D173,'ИПЦ raw'!$A:$A,0))</f>
        <v>100.61</v>
      </c>
      <c r="AB173">
        <f>INDEX('ИПЦ raw'!AM:AM, MATCH(Структура!$D173,'ИПЦ raw'!$A:$A,0))</f>
        <v>100.17</v>
      </c>
      <c r="AC173">
        <f>INDEX('ИПЦ raw'!AN:AN, MATCH(Структура!$D173,'ИПЦ raw'!$A:$A,0))</f>
        <v>100.06</v>
      </c>
      <c r="AD173">
        <f>INDEX('ИПЦ raw'!AO:AO, MATCH(Структура!$D173,'ИПЦ raw'!$A:$A,0))</f>
        <v>100.12</v>
      </c>
      <c r="AE173">
        <f>INDEX('ИПЦ raw'!AP:AP, MATCH(Структура!$D173,'ИПЦ raw'!$A:$A,0))</f>
        <v>100.39</v>
      </c>
      <c r="AG173">
        <f>INDEX('2025'!$C:$C,MATCH(Структура!C173,'2025'!$B:$B,0))</f>
        <v>2.5000000000000001E-2</v>
      </c>
      <c r="AH173">
        <f t="shared" si="50"/>
        <v>2.5180000000000001E-2</v>
      </c>
      <c r="AI173">
        <f t="shared" si="51"/>
        <v>2.5187554000000004E-2</v>
      </c>
      <c r="AJ173">
        <f t="shared" si="52"/>
        <v>2.5411723230600005E-2</v>
      </c>
      <c r="AK173">
        <f t="shared" si="53"/>
        <v>2.5221135306370504E-2</v>
      </c>
      <c r="AL173">
        <f t="shared" si="54"/>
        <v>2.5238790101084964E-2</v>
      </c>
      <c r="AM173">
        <f t="shared" si="55"/>
        <v>2.5152978214741273E-2</v>
      </c>
      <c r="AN173">
        <f t="shared" si="56"/>
        <v>2.5220891255921071E-2</v>
      </c>
      <c r="AO173">
        <f t="shared" si="57"/>
        <v>2.5357084068703045E-2</v>
      </c>
      <c r="AP173">
        <f t="shared" si="58"/>
        <v>2.5339334109854957E-2</v>
      </c>
      <c r="AQ173">
        <f t="shared" si="59"/>
        <v>2.5255714307292437E-2</v>
      </c>
      <c r="AR173">
        <f t="shared" si="61"/>
        <v>2.5359262735952334E-2</v>
      </c>
      <c r="AS173">
        <f t="shared" si="60"/>
        <v>2.5000000000000001E-2</v>
      </c>
      <c r="AT173">
        <f t="shared" si="43"/>
        <v>2.5042500000000002E-2</v>
      </c>
      <c r="AU173">
        <f t="shared" si="44"/>
        <v>2.5057525500000004E-2</v>
      </c>
      <c r="AV173">
        <f t="shared" si="45"/>
        <v>2.5087594530600006E-2</v>
      </c>
      <c r="AW173">
        <f t="shared" si="46"/>
        <v>2.5185436149269345E-2</v>
      </c>
    </row>
    <row r="174" spans="1:49" ht="26.25" x14ac:dyDescent="0.45">
      <c r="A174" s="202" t="s">
        <v>173</v>
      </c>
      <c r="B174" s="225" t="str">
        <f t="shared" si="47"/>
        <v>Сапоги женские демисезонные с верхом из натуральной кожи, пара</v>
      </c>
      <c r="C174" s="225" t="str">
        <f t="shared" si="48"/>
        <v>Сапоги женские демисезонные с верхом из натуральной кожи, пара</v>
      </c>
      <c r="D174" s="226" t="str">
        <f t="shared" si="49"/>
        <v>Сапоги женские демисезонные с верхом из натуральной кожи, пара</v>
      </c>
      <c r="E174" s="225">
        <f>INDEX(БИПЦ_НДС!$D:$D,MATCH(Структура!A174,БИПЦ_НДС!$B:$B,0))</f>
        <v>20</v>
      </c>
      <c r="F174" s="225" t="s">
        <v>1871</v>
      </c>
      <c r="G174" s="225">
        <v>1</v>
      </c>
      <c r="H174" s="225">
        <v>1</v>
      </c>
      <c r="I174" s="225">
        <v>0</v>
      </c>
      <c r="J174" s="225">
        <f>INDEX('2026'!$C:$C,MATCH(Структура!B174,'2026'!$B:$B,0))</f>
        <v>0.128</v>
      </c>
      <c r="K174" s="225">
        <f>INDEX('2025'!$C:$C,MATCH(Структура!C174,'2025'!$B:$B,0))</f>
        <v>0.13800000000000001</v>
      </c>
      <c r="L174" s="225">
        <v>1</v>
      </c>
      <c r="M174" s="225">
        <v>1</v>
      </c>
      <c r="N174" s="228">
        <f>INDEX(MoM!B:B,MATCH(Структура!A174,MoM!J:J,0))</f>
        <v>0</v>
      </c>
      <c r="P174">
        <f>INDEX('ИПЦ raw'!AA:AA, MATCH(Структура!$D174,'ИПЦ raw'!$A:$A,0))</f>
        <v>100</v>
      </c>
      <c r="Q174">
        <f>INDEX('ИПЦ raw'!AB:AB, MATCH(Структура!$D174,'ИПЦ raw'!$A:$A,0))</f>
        <v>100.33</v>
      </c>
      <c r="R174">
        <f>INDEX('ИПЦ raw'!AC:AC, MATCH(Структура!$D174,'ИПЦ raw'!$A:$A,0))</f>
        <v>98.97</v>
      </c>
      <c r="S174">
        <f>INDEX('ИПЦ raw'!AD:AD, MATCH(Структура!$D174,'ИПЦ raw'!$A:$A,0))</f>
        <v>99.02</v>
      </c>
      <c r="T174">
        <f>INDEX('ИПЦ raw'!AE:AE, MATCH(Структура!$D174,'ИПЦ raw'!$A:$A,0))</f>
        <v>99.64</v>
      </c>
      <c r="U174">
        <f>INDEX('ИПЦ raw'!AF:AF, MATCH(Структура!$D174,'ИПЦ raw'!$A:$A,0))</f>
        <v>100.37</v>
      </c>
      <c r="V174">
        <f>INDEX('ИПЦ raw'!AG:AG, MATCH(Структура!$D174,'ИПЦ raw'!$A:$A,0))</f>
        <v>100.15</v>
      </c>
      <c r="W174">
        <f>INDEX('ИПЦ raw'!AH:AH, MATCH(Структура!$D174,'ИПЦ raw'!$A:$A,0))</f>
        <v>101.07</v>
      </c>
      <c r="X174">
        <f>INDEX('ИПЦ raw'!AI:AI, MATCH(Структура!$D174,'ИПЦ raw'!$A:$A,0))</f>
        <v>100.54</v>
      </c>
      <c r="Y174">
        <f>INDEX('ИПЦ raw'!AJ:AJ, MATCH(Структура!$D174,'ИПЦ raw'!$A:$A,0))</f>
        <v>99.71</v>
      </c>
      <c r="Z174">
        <f>INDEX('ИПЦ raw'!AK:AK, MATCH(Структура!$D174,'ИПЦ raw'!$A:$A,0))</f>
        <v>99.53</v>
      </c>
      <c r="AA174">
        <f>INDEX('ИПЦ raw'!AL:AL, MATCH(Структура!$D174,'ИПЦ raw'!$A:$A,0))</f>
        <v>99.51</v>
      </c>
      <c r="AB174">
        <f>INDEX('ИПЦ raw'!AM:AM, MATCH(Структура!$D174,'ИПЦ raw'!$A:$A,0))</f>
        <v>99.67</v>
      </c>
      <c r="AC174">
        <f>INDEX('ИПЦ raw'!AN:AN, MATCH(Структура!$D174,'ИПЦ raw'!$A:$A,0))</f>
        <v>99.59</v>
      </c>
      <c r="AD174">
        <f>INDEX('ИПЦ raw'!AO:AO, MATCH(Структура!$D174,'ИПЦ raw'!$A:$A,0))</f>
        <v>99.31</v>
      </c>
      <c r="AE174">
        <f>INDEX('ИПЦ raw'!AP:AP, MATCH(Структура!$D174,'ИПЦ raw'!$A:$A,0))</f>
        <v>99.79</v>
      </c>
      <c r="AG174">
        <f>INDEX('2025'!$C:$C,MATCH(Структура!C174,'2025'!$B:$B,0))</f>
        <v>0.13800000000000001</v>
      </c>
      <c r="AH174">
        <f t="shared" si="50"/>
        <v>0.13800000000000001</v>
      </c>
      <c r="AI174">
        <f t="shared" si="51"/>
        <v>0.13845540000000001</v>
      </c>
      <c r="AJ174">
        <f t="shared" si="52"/>
        <v>0.13702930937999999</v>
      </c>
      <c r="AK174">
        <f t="shared" si="53"/>
        <v>0.13568642214807597</v>
      </c>
      <c r="AL174">
        <f t="shared" si="54"/>
        <v>0.13519795102834289</v>
      </c>
      <c r="AM174">
        <f t="shared" si="55"/>
        <v>0.13569818344714776</v>
      </c>
      <c r="AN174">
        <f t="shared" si="56"/>
        <v>0.13590173072231848</v>
      </c>
      <c r="AO174">
        <f t="shared" si="57"/>
        <v>0.13735587924104728</v>
      </c>
      <c r="AP174">
        <f t="shared" si="58"/>
        <v>0.13809760098894894</v>
      </c>
      <c r="AQ174">
        <f t="shared" si="59"/>
        <v>0.13769711794608097</v>
      </c>
      <c r="AR174">
        <f t="shared" si="61"/>
        <v>0.13704994149173438</v>
      </c>
      <c r="AS174">
        <f t="shared" si="60"/>
        <v>0.128</v>
      </c>
      <c r="AT174">
        <f t="shared" si="43"/>
        <v>0.12757760000000001</v>
      </c>
      <c r="AU174">
        <f t="shared" si="44"/>
        <v>0.12705453184000001</v>
      </c>
      <c r="AV174">
        <f t="shared" si="45"/>
        <v>0.12617785557030403</v>
      </c>
      <c r="AW174">
        <f t="shared" si="46"/>
        <v>0.1259128820736064</v>
      </c>
    </row>
    <row r="175" spans="1:49" x14ac:dyDescent="0.45">
      <c r="A175" s="202" t="s">
        <v>174</v>
      </c>
      <c r="B175" s="225" t="str">
        <f t="shared" si="47"/>
        <v>Туфли женские закрытые, пара</v>
      </c>
      <c r="C175" s="225" t="str">
        <f t="shared" si="48"/>
        <v>Туфли женские закрытые, пара</v>
      </c>
      <c r="D175" s="226" t="str">
        <f t="shared" si="49"/>
        <v>Туфли женские закрытые, пара</v>
      </c>
      <c r="E175" s="225">
        <f>INDEX(БИПЦ_НДС!$D:$D,MATCH(Структура!A175,БИПЦ_НДС!$B:$B,0))</f>
        <v>20</v>
      </c>
      <c r="F175" s="225" t="s">
        <v>1871</v>
      </c>
      <c r="G175" s="225">
        <v>1</v>
      </c>
      <c r="H175" s="225">
        <v>1</v>
      </c>
      <c r="I175" s="225">
        <v>0</v>
      </c>
      <c r="J175" s="225">
        <f>INDEX('2026'!$C:$C,MATCH(Структура!B175,'2026'!$B:$B,0))</f>
        <v>9.2999999999999999E-2</v>
      </c>
      <c r="K175" s="225">
        <f>INDEX('2025'!$C:$C,MATCH(Структура!C175,'2025'!$B:$B,0))</f>
        <v>0.10100000000000001</v>
      </c>
      <c r="L175" s="225">
        <v>1</v>
      </c>
      <c r="M175" s="225">
        <v>1</v>
      </c>
      <c r="N175" s="225">
        <f>INDEX(MoM!B:B,MATCH(Структура!A175,MoM!J:J,0))</f>
        <v>1</v>
      </c>
      <c r="P175">
        <f>INDEX('ИПЦ raw'!AA:AA, MATCH(Структура!$D175,'ИПЦ raw'!$A:$A,0))</f>
        <v>100.23</v>
      </c>
      <c r="Q175">
        <f>INDEX('ИПЦ raw'!AB:AB, MATCH(Структура!$D175,'ИПЦ raw'!$A:$A,0))</f>
        <v>101.19</v>
      </c>
      <c r="R175">
        <f>INDEX('ИПЦ raw'!AC:AC, MATCH(Структура!$D175,'ИПЦ raw'!$A:$A,0))</f>
        <v>100.78</v>
      </c>
      <c r="S175">
        <f>INDEX('ИПЦ raw'!AD:AD, MATCH(Структура!$D175,'ИПЦ raw'!$A:$A,0))</f>
        <v>99.19</v>
      </c>
      <c r="T175">
        <f>INDEX('ИПЦ raw'!AE:AE, MATCH(Структура!$D175,'ИПЦ raw'!$A:$A,0))</f>
        <v>99.33</v>
      </c>
      <c r="U175">
        <f>INDEX('ИПЦ raw'!AF:AF, MATCH(Структура!$D175,'ИПЦ raw'!$A:$A,0))</f>
        <v>99.69</v>
      </c>
      <c r="V175">
        <f>INDEX('ИПЦ raw'!AG:AG, MATCH(Структура!$D175,'ИПЦ raw'!$A:$A,0))</f>
        <v>99.83</v>
      </c>
      <c r="W175">
        <f>INDEX('ИПЦ raw'!AH:AH, MATCH(Структура!$D175,'ИПЦ raw'!$A:$A,0))</f>
        <v>100.24</v>
      </c>
      <c r="X175">
        <f>INDEX('ИПЦ raw'!AI:AI, MATCH(Структура!$D175,'ИПЦ raw'!$A:$A,0))</f>
        <v>99.73</v>
      </c>
      <c r="Y175">
        <f>INDEX('ИПЦ raw'!AJ:AJ, MATCH(Структура!$D175,'ИПЦ raw'!$A:$A,0))</f>
        <v>99.61</v>
      </c>
      <c r="Z175">
        <f>INDEX('ИПЦ raw'!AK:AK, MATCH(Структура!$D175,'ИПЦ raw'!$A:$A,0))</f>
        <v>100.17</v>
      </c>
      <c r="AA175">
        <f>INDEX('ИПЦ raw'!AL:AL, MATCH(Структура!$D175,'ИПЦ raw'!$A:$A,0))</f>
        <v>100.2</v>
      </c>
      <c r="AB175">
        <f>INDEX('ИПЦ raw'!AM:AM, MATCH(Структура!$D175,'ИПЦ raw'!$A:$A,0))</f>
        <v>100.11</v>
      </c>
      <c r="AC175">
        <f>INDEX('ИПЦ raw'!AN:AN, MATCH(Структура!$D175,'ИПЦ raw'!$A:$A,0))</f>
        <v>99.82</v>
      </c>
      <c r="AD175">
        <f>INDEX('ИПЦ raw'!AO:AO, MATCH(Структура!$D175,'ИПЦ raw'!$A:$A,0))</f>
        <v>100.64</v>
      </c>
      <c r="AE175">
        <f>INDEX('ИПЦ raw'!AP:AP, MATCH(Структура!$D175,'ИПЦ raw'!$A:$A,0))</f>
        <v>99.97</v>
      </c>
      <c r="AG175">
        <f>INDEX('2025'!$C:$C,MATCH(Структура!C175,'2025'!$B:$B,0))</f>
        <v>0.10100000000000001</v>
      </c>
      <c r="AH175">
        <f t="shared" si="50"/>
        <v>0.10123230000000001</v>
      </c>
      <c r="AI175">
        <f t="shared" si="51"/>
        <v>0.10243696437000001</v>
      </c>
      <c r="AJ175">
        <f t="shared" si="52"/>
        <v>0.10323597269208601</v>
      </c>
      <c r="AK175">
        <f t="shared" si="53"/>
        <v>0.1023997613132801</v>
      </c>
      <c r="AL175">
        <f t="shared" si="54"/>
        <v>0.10171368291248113</v>
      </c>
      <c r="AM175">
        <f t="shared" si="55"/>
        <v>0.10139837049545244</v>
      </c>
      <c r="AN175">
        <f t="shared" si="56"/>
        <v>0.10122599326561017</v>
      </c>
      <c r="AO175">
        <f t="shared" si="57"/>
        <v>0.10146893564944763</v>
      </c>
      <c r="AP175">
        <f t="shared" si="58"/>
        <v>0.10119496952319412</v>
      </c>
      <c r="AQ175">
        <f t="shared" si="59"/>
        <v>0.10080030914205367</v>
      </c>
      <c r="AR175">
        <f t="shared" si="61"/>
        <v>0.10097166966759516</v>
      </c>
      <c r="AS175">
        <f t="shared" si="60"/>
        <v>9.2999999999999999E-2</v>
      </c>
      <c r="AT175">
        <f t="shared" si="43"/>
        <v>9.3102300000000013E-2</v>
      </c>
      <c r="AU175">
        <f t="shared" si="44"/>
        <v>9.2934715860000003E-2</v>
      </c>
      <c r="AV175">
        <f t="shared" si="45"/>
        <v>9.3529498041503997E-2</v>
      </c>
      <c r="AW175">
        <f t="shared" si="46"/>
        <v>9.3501439192091543E-2</v>
      </c>
    </row>
    <row r="176" spans="1:49" x14ac:dyDescent="0.45">
      <c r="A176" s="202" t="s">
        <v>175</v>
      </c>
      <c r="B176" s="225" t="str">
        <f t="shared" si="47"/>
        <v>Туфли женские летние, босоножки, пара</v>
      </c>
      <c r="C176" s="225" t="str">
        <f t="shared" si="48"/>
        <v>Туфли женские летние, босоножки, пара</v>
      </c>
      <c r="D176" s="226" t="str">
        <f t="shared" si="49"/>
        <v>Туфли женские летние, босоножки, пара</v>
      </c>
      <c r="E176" s="225">
        <f>INDEX(БИПЦ_НДС!$D:$D,MATCH(Структура!A176,БИПЦ_НДС!$B:$B,0))</f>
        <v>20</v>
      </c>
      <c r="F176" s="225" t="s">
        <v>1871</v>
      </c>
      <c r="G176" s="225">
        <v>1</v>
      </c>
      <c r="H176" s="225">
        <v>1</v>
      </c>
      <c r="I176" s="225">
        <v>0</v>
      </c>
      <c r="J176" s="225">
        <f>INDEX('2026'!$C:$C,MATCH(Структура!B176,'2026'!$B:$B,0))</f>
        <v>0.109</v>
      </c>
      <c r="K176" s="225">
        <f>INDEX('2025'!$C:$C,MATCH(Структура!C176,'2025'!$B:$B,0))</f>
        <v>0.11</v>
      </c>
      <c r="L176" s="225">
        <v>1</v>
      </c>
      <c r="M176" s="225">
        <v>1</v>
      </c>
      <c r="N176" s="225">
        <f>INDEX(MoM!B:B,MATCH(Структура!A176,MoM!J:J,0))</f>
        <v>1</v>
      </c>
      <c r="P176">
        <f>INDEX('ИПЦ raw'!AA:AA, MATCH(Структура!$D176,'ИПЦ raw'!$A:$A,0))</f>
        <v>100.19</v>
      </c>
      <c r="Q176">
        <f>INDEX('ИПЦ raw'!AB:AB, MATCH(Структура!$D176,'ИПЦ raw'!$A:$A,0))</f>
        <v>101.57</v>
      </c>
      <c r="R176">
        <f>INDEX('ИПЦ raw'!AC:AC, MATCH(Структура!$D176,'ИПЦ raw'!$A:$A,0))</f>
        <v>100.77</v>
      </c>
      <c r="S176">
        <f>INDEX('ИПЦ raw'!AD:AD, MATCH(Структура!$D176,'ИПЦ raw'!$A:$A,0))</f>
        <v>101.22</v>
      </c>
      <c r="T176">
        <f>INDEX('ИПЦ raw'!AE:AE, MATCH(Структура!$D176,'ИПЦ raw'!$A:$A,0))</f>
        <v>100.42</v>
      </c>
      <c r="U176">
        <f>INDEX('ИПЦ raw'!AF:AF, MATCH(Структура!$D176,'ИПЦ raw'!$A:$A,0))</f>
        <v>99.41</v>
      </c>
      <c r="V176">
        <f>INDEX('ИПЦ raw'!AG:AG, MATCH(Структура!$D176,'ИПЦ raw'!$A:$A,0))</f>
        <v>98.41</v>
      </c>
      <c r="W176">
        <f>INDEX('ИПЦ raw'!AH:AH, MATCH(Структура!$D176,'ИПЦ raw'!$A:$A,0))</f>
        <v>98.13</v>
      </c>
      <c r="X176">
        <f>INDEX('ИПЦ raw'!AI:AI, MATCH(Структура!$D176,'ИПЦ raw'!$A:$A,0))</f>
        <v>99.13</v>
      </c>
      <c r="Y176">
        <f>INDEX('ИПЦ raw'!AJ:AJ, MATCH(Структура!$D176,'ИПЦ raw'!$A:$A,0))</f>
        <v>100.35</v>
      </c>
      <c r="Z176">
        <f>INDEX('ИПЦ raw'!AK:AK, MATCH(Структура!$D176,'ИПЦ raw'!$A:$A,0))</f>
        <v>100.08</v>
      </c>
      <c r="AA176">
        <f>INDEX('ИПЦ raw'!AL:AL, MATCH(Структура!$D176,'ИПЦ raw'!$A:$A,0))</f>
        <v>100.16</v>
      </c>
      <c r="AB176">
        <f>INDEX('ИПЦ raw'!AM:AM, MATCH(Структура!$D176,'ИПЦ raw'!$A:$A,0))</f>
        <v>100.33</v>
      </c>
      <c r="AC176">
        <f>INDEX('ИПЦ raw'!AN:AN, MATCH(Структура!$D176,'ИПЦ raw'!$A:$A,0))</f>
        <v>100.42</v>
      </c>
      <c r="AD176">
        <f>INDEX('ИПЦ raw'!AO:AO, MATCH(Структура!$D176,'ИПЦ raw'!$A:$A,0))</f>
        <v>100.39</v>
      </c>
      <c r="AE176">
        <f>INDEX('ИПЦ raw'!AP:AP, MATCH(Структура!$D176,'ИПЦ raw'!$A:$A,0))</f>
        <v>100.35</v>
      </c>
      <c r="AG176">
        <f>INDEX('2025'!$C:$C,MATCH(Структура!C176,'2025'!$B:$B,0))</f>
        <v>0.11</v>
      </c>
      <c r="AH176">
        <f t="shared" si="50"/>
        <v>0.11020899999999999</v>
      </c>
      <c r="AI176">
        <f t="shared" si="51"/>
        <v>0.11193928129999998</v>
      </c>
      <c r="AJ176">
        <f t="shared" si="52"/>
        <v>0.11280121376600999</v>
      </c>
      <c r="AK176">
        <f t="shared" si="53"/>
        <v>0.1141773885739553</v>
      </c>
      <c r="AL176">
        <f t="shared" si="54"/>
        <v>0.11465693360596592</v>
      </c>
      <c r="AM176">
        <f t="shared" si="55"/>
        <v>0.11398045769769072</v>
      </c>
      <c r="AN176">
        <f t="shared" si="56"/>
        <v>0.11216816842029743</v>
      </c>
      <c r="AO176">
        <f t="shared" si="57"/>
        <v>0.11007062367083786</v>
      </c>
      <c r="AP176">
        <f t="shared" si="58"/>
        <v>0.10911300924490157</v>
      </c>
      <c r="AQ176">
        <f t="shared" si="59"/>
        <v>0.10949490477725872</v>
      </c>
      <c r="AR176">
        <f t="shared" si="61"/>
        <v>0.10958250070108053</v>
      </c>
      <c r="AS176">
        <f t="shared" si="60"/>
        <v>0.109</v>
      </c>
      <c r="AT176">
        <f t="shared" si="43"/>
        <v>0.10935969999999999</v>
      </c>
      <c r="AU176">
        <f t="shared" si="44"/>
        <v>0.10981901074</v>
      </c>
      <c r="AV176">
        <f t="shared" si="45"/>
        <v>0.110247304881886</v>
      </c>
      <c r="AW176">
        <f t="shared" si="46"/>
        <v>0.11063317044897258</v>
      </c>
    </row>
    <row r="177" spans="1:49" ht="26.25" x14ac:dyDescent="0.45">
      <c r="A177" s="202" t="s">
        <v>176</v>
      </c>
      <c r="B177" s="225" t="str">
        <f t="shared" si="47"/>
        <v>Туфли женские модельные с верхом из натуральной кожи, пара</v>
      </c>
      <c r="C177" s="225" t="str">
        <f t="shared" si="48"/>
        <v>Туфли женские модельные с верхом из натуральной кожи, пара</v>
      </c>
      <c r="D177" s="226" t="str">
        <f t="shared" si="49"/>
        <v>Туфли женские модельные с верхом из натуральной кожи, пара</v>
      </c>
      <c r="E177" s="225">
        <f>INDEX(БИПЦ_НДС!$D:$D,MATCH(Структура!A177,БИПЦ_НДС!$B:$B,0))</f>
        <v>20</v>
      </c>
      <c r="F177" s="225" t="s">
        <v>1871</v>
      </c>
      <c r="G177" s="225">
        <v>1</v>
      </c>
      <c r="H177" s="225">
        <v>1</v>
      </c>
      <c r="I177" s="225">
        <v>0</v>
      </c>
      <c r="J177" s="225">
        <f>INDEX('2026'!$C:$C,MATCH(Структура!B177,'2026'!$B:$B,0))</f>
        <v>4.5999999999999999E-2</v>
      </c>
      <c r="K177" s="225">
        <f>INDEX('2025'!$C:$C,MATCH(Структура!C177,'2025'!$B:$B,0))</f>
        <v>4.7E-2</v>
      </c>
      <c r="L177" s="225">
        <v>1</v>
      </c>
      <c r="M177" s="225">
        <v>1</v>
      </c>
      <c r="N177" s="225">
        <f>INDEX(MoM!B:B,MATCH(Структура!A177,MoM!J:J,0))</f>
        <v>1</v>
      </c>
      <c r="P177">
        <f>INDEX('ИПЦ raw'!AA:AA, MATCH(Структура!$D177,'ИПЦ raw'!$A:$A,0))</f>
        <v>99.82</v>
      </c>
      <c r="Q177">
        <f>INDEX('ИПЦ raw'!AB:AB, MATCH(Структура!$D177,'ИПЦ raw'!$A:$A,0))</f>
        <v>101.16</v>
      </c>
      <c r="R177">
        <f>INDEX('ИПЦ raw'!AC:AC, MATCH(Структура!$D177,'ИПЦ raw'!$A:$A,0))</f>
        <v>100.52</v>
      </c>
      <c r="S177">
        <f>INDEX('ИПЦ raw'!AD:AD, MATCH(Структура!$D177,'ИПЦ raw'!$A:$A,0))</f>
        <v>99.33</v>
      </c>
      <c r="T177">
        <f>INDEX('ИПЦ raw'!AE:AE, MATCH(Структура!$D177,'ИПЦ raw'!$A:$A,0))</f>
        <v>99.09</v>
      </c>
      <c r="U177">
        <f>INDEX('ИПЦ raw'!AF:AF, MATCH(Структура!$D177,'ИПЦ raw'!$A:$A,0))</f>
        <v>98.95</v>
      </c>
      <c r="V177">
        <f>INDEX('ИПЦ raw'!AG:AG, MATCH(Структура!$D177,'ИПЦ raw'!$A:$A,0))</f>
        <v>99.53</v>
      </c>
      <c r="W177">
        <f>INDEX('ИПЦ raw'!AH:AH, MATCH(Структура!$D177,'ИПЦ raw'!$A:$A,0))</f>
        <v>100</v>
      </c>
      <c r="X177">
        <f>INDEX('ИПЦ raw'!AI:AI, MATCH(Структура!$D177,'ИПЦ raw'!$A:$A,0))</f>
        <v>98.88</v>
      </c>
      <c r="Y177">
        <f>INDEX('ИПЦ raw'!AJ:AJ, MATCH(Структура!$D177,'ИПЦ raw'!$A:$A,0))</f>
        <v>99.78</v>
      </c>
      <c r="Z177">
        <f>INDEX('ИПЦ raw'!AK:AK, MATCH(Структура!$D177,'ИПЦ raw'!$A:$A,0))</f>
        <v>100.44</v>
      </c>
      <c r="AA177">
        <f>INDEX('ИПЦ raw'!AL:AL, MATCH(Структура!$D177,'ИПЦ raw'!$A:$A,0))</f>
        <v>100.08</v>
      </c>
      <c r="AB177">
        <f>INDEX('ИПЦ raw'!AM:AM, MATCH(Структура!$D177,'ИПЦ raw'!$A:$A,0))</f>
        <v>99.91</v>
      </c>
      <c r="AC177">
        <f>INDEX('ИПЦ raw'!AN:AN, MATCH(Структура!$D177,'ИПЦ raw'!$A:$A,0))</f>
        <v>99.68</v>
      </c>
      <c r="AD177">
        <f>INDEX('ИПЦ raw'!AO:AO, MATCH(Структура!$D177,'ИПЦ raw'!$A:$A,0))</f>
        <v>100.6</v>
      </c>
      <c r="AE177">
        <f>INDEX('ИПЦ raw'!AP:AP, MATCH(Структура!$D177,'ИПЦ raw'!$A:$A,0))</f>
        <v>99.96</v>
      </c>
      <c r="AG177">
        <f>INDEX('2025'!$C:$C,MATCH(Структура!C177,'2025'!$B:$B,0))</f>
        <v>4.7E-2</v>
      </c>
      <c r="AH177">
        <f t="shared" si="50"/>
        <v>4.6915399999999996E-2</v>
      </c>
      <c r="AI177">
        <f t="shared" si="51"/>
        <v>4.7459618639999999E-2</v>
      </c>
      <c r="AJ177">
        <f t="shared" si="52"/>
        <v>4.7706408656927997E-2</v>
      </c>
      <c r="AK177">
        <f t="shared" si="53"/>
        <v>4.7386775718926577E-2</v>
      </c>
      <c r="AL177">
        <f t="shared" si="54"/>
        <v>4.6955556059884343E-2</v>
      </c>
      <c r="AM177">
        <f t="shared" si="55"/>
        <v>4.6462522721255554E-2</v>
      </c>
      <c r="AN177">
        <f t="shared" si="56"/>
        <v>4.6244148864465658E-2</v>
      </c>
      <c r="AO177">
        <f t="shared" si="57"/>
        <v>4.6244148864465658E-2</v>
      </c>
      <c r="AP177">
        <f t="shared" si="58"/>
        <v>4.5726214397183634E-2</v>
      </c>
      <c r="AQ177">
        <f t="shared" si="59"/>
        <v>4.5625616725509834E-2</v>
      </c>
      <c r="AR177">
        <f t="shared" si="61"/>
        <v>4.582636943910208E-2</v>
      </c>
      <c r="AS177">
        <f t="shared" si="60"/>
        <v>4.5999999999999999E-2</v>
      </c>
      <c r="AT177">
        <f t="shared" si="43"/>
        <v>4.5958600000000002E-2</v>
      </c>
      <c r="AU177">
        <f t="shared" si="44"/>
        <v>4.5811532480000007E-2</v>
      </c>
      <c r="AV177">
        <f t="shared" si="45"/>
        <v>4.6086401674880005E-2</v>
      </c>
      <c r="AW177">
        <f t="shared" si="46"/>
        <v>4.6067967114210046E-2</v>
      </c>
    </row>
    <row r="178" spans="1:49" ht="26.25" x14ac:dyDescent="0.45">
      <c r="A178" s="202" t="s">
        <v>177</v>
      </c>
      <c r="B178" s="225" t="str">
        <f t="shared" si="47"/>
        <v>Ботинки, полуботинки для детей школьного возраста, пара</v>
      </c>
      <c r="C178" s="225" t="str">
        <f t="shared" si="48"/>
        <v>Ботинки, полуботинки для детей школьного возраста, пара</v>
      </c>
      <c r="D178" s="226" t="str">
        <f t="shared" si="49"/>
        <v>Ботинки, полуботинки для детей школьного возраста, пара</v>
      </c>
      <c r="E178" s="225">
        <f>INDEX(БИПЦ_НДС!$D:$D,MATCH(Структура!A178,БИПЦ_НДС!$B:$B,0))</f>
        <v>10</v>
      </c>
      <c r="F178" s="225" t="s">
        <v>1871</v>
      </c>
      <c r="G178" s="225">
        <v>1</v>
      </c>
      <c r="H178" s="225">
        <v>1</v>
      </c>
      <c r="I178" s="225">
        <v>0</v>
      </c>
      <c r="J178" s="225">
        <f>INDEX('2026'!$C:$C,MATCH(Структура!B178,'2026'!$B:$B,0))</f>
        <v>4.8000000000000001E-2</v>
      </c>
      <c r="K178" s="225">
        <f>INDEX('2025'!$C:$C,MATCH(Структура!C178,'2025'!$B:$B,0))</f>
        <v>5.1999999999999998E-2</v>
      </c>
      <c r="L178" s="225">
        <v>1</v>
      </c>
      <c r="M178" s="225">
        <v>1</v>
      </c>
      <c r="N178" s="225">
        <f>INDEX(MoM!B:B,MATCH(Структура!A178,MoM!J:J,0))</f>
        <v>1</v>
      </c>
      <c r="P178">
        <f>INDEX('ИПЦ raw'!AA:AA, MATCH(Структура!$D178,'ИПЦ raw'!$A:$A,0))</f>
        <v>99.78</v>
      </c>
      <c r="Q178">
        <f>INDEX('ИПЦ raw'!AB:AB, MATCH(Структура!$D178,'ИПЦ raw'!$A:$A,0))</f>
        <v>99.83</v>
      </c>
      <c r="R178">
        <f>INDEX('ИПЦ raw'!AC:AC, MATCH(Структура!$D178,'ИПЦ raw'!$A:$A,0))</f>
        <v>99.91</v>
      </c>
      <c r="S178">
        <f>INDEX('ИПЦ raw'!AD:AD, MATCH(Структура!$D178,'ИПЦ raw'!$A:$A,0))</f>
        <v>99.17</v>
      </c>
      <c r="T178">
        <f>INDEX('ИПЦ raw'!AE:AE, MATCH(Структура!$D178,'ИПЦ raw'!$A:$A,0))</f>
        <v>99.62</v>
      </c>
      <c r="U178">
        <f>INDEX('ИПЦ raw'!AF:AF, MATCH(Структура!$D178,'ИПЦ raw'!$A:$A,0))</f>
        <v>99.63</v>
      </c>
      <c r="V178">
        <f>INDEX('ИПЦ raw'!AG:AG, MATCH(Структура!$D178,'ИПЦ raw'!$A:$A,0))</f>
        <v>100.14</v>
      </c>
      <c r="W178">
        <f>INDEX('ИПЦ raw'!AH:AH, MATCH(Структура!$D178,'ИПЦ raw'!$A:$A,0))</f>
        <v>101.01</v>
      </c>
      <c r="X178">
        <f>INDEX('ИПЦ raw'!AI:AI, MATCH(Структура!$D178,'ИПЦ raw'!$A:$A,0))</f>
        <v>100.86</v>
      </c>
      <c r="Y178">
        <f>INDEX('ИПЦ raw'!AJ:AJ, MATCH(Структура!$D178,'ИПЦ raw'!$A:$A,0))</f>
        <v>100.13</v>
      </c>
      <c r="Z178">
        <f>INDEX('ИПЦ raw'!AK:AK, MATCH(Структура!$D178,'ИПЦ raw'!$A:$A,0))</f>
        <v>99.63</v>
      </c>
      <c r="AA178">
        <f>INDEX('ИПЦ raw'!AL:AL, MATCH(Структура!$D178,'ИПЦ raw'!$A:$A,0))</f>
        <v>99.79</v>
      </c>
      <c r="AB178">
        <f>INDEX('ИПЦ raw'!AM:AM, MATCH(Структура!$D178,'ИПЦ raw'!$A:$A,0))</f>
        <v>99.84</v>
      </c>
      <c r="AC178">
        <f>INDEX('ИПЦ raw'!AN:AN, MATCH(Структура!$D178,'ИПЦ raw'!$A:$A,0))</f>
        <v>99.39</v>
      </c>
      <c r="AD178">
        <f>INDEX('ИПЦ raw'!AO:AO, MATCH(Структура!$D178,'ИПЦ raw'!$A:$A,0))</f>
        <v>99.67</v>
      </c>
      <c r="AE178">
        <f>INDEX('ИПЦ raw'!AP:AP, MATCH(Структура!$D178,'ИПЦ raw'!$A:$A,0))</f>
        <v>99.62</v>
      </c>
      <c r="AG178">
        <f>INDEX('2025'!$C:$C,MATCH(Структура!C178,'2025'!$B:$B,0))</f>
        <v>5.1999999999999998E-2</v>
      </c>
      <c r="AH178">
        <f t="shared" si="50"/>
        <v>5.1885599999999997E-2</v>
      </c>
      <c r="AI178">
        <f t="shared" si="51"/>
        <v>5.1797394479999995E-2</v>
      </c>
      <c r="AJ178">
        <f t="shared" si="52"/>
        <v>5.1750776824967995E-2</v>
      </c>
      <c r="AK178">
        <f t="shared" si="53"/>
        <v>5.1321245377320759E-2</v>
      </c>
      <c r="AL178">
        <f t="shared" si="54"/>
        <v>5.1126224644886947E-2</v>
      </c>
      <c r="AM178">
        <f t="shared" si="55"/>
        <v>5.0937057613700862E-2</v>
      </c>
      <c r="AN178">
        <f t="shared" si="56"/>
        <v>5.1008369494360044E-2</v>
      </c>
      <c r="AO178">
        <f t="shared" si="57"/>
        <v>5.1523554026253082E-2</v>
      </c>
      <c r="AP178">
        <f t="shared" si="58"/>
        <v>5.196665659087886E-2</v>
      </c>
      <c r="AQ178">
        <f t="shared" si="59"/>
        <v>5.2034213244447E-2</v>
      </c>
      <c r="AR178">
        <f t="shared" si="61"/>
        <v>5.1841686655442538E-2</v>
      </c>
      <c r="AS178">
        <f t="shared" si="60"/>
        <v>4.8000000000000001E-2</v>
      </c>
      <c r="AT178">
        <f t="shared" si="43"/>
        <v>4.7923199999999999E-2</v>
      </c>
      <c r="AU178">
        <f t="shared" si="44"/>
        <v>4.7630868480000005E-2</v>
      </c>
      <c r="AV178">
        <f t="shared" si="45"/>
        <v>4.7473686614016006E-2</v>
      </c>
      <c r="AW178">
        <f t="shared" si="46"/>
        <v>4.7293286604882745E-2</v>
      </c>
    </row>
    <row r="179" spans="1:49" ht="26.25" x14ac:dyDescent="0.45">
      <c r="A179" s="202" t="s">
        <v>178</v>
      </c>
      <c r="B179" s="225" t="str">
        <f t="shared" si="47"/>
        <v>Ботинки, полуботинки для детей дошкольного возраста, пара</v>
      </c>
      <c r="C179" s="225" t="str">
        <f t="shared" si="48"/>
        <v>Ботинки, полуботинки для детей дошкольного возраста, пара</v>
      </c>
      <c r="D179" s="226" t="str">
        <f t="shared" si="49"/>
        <v>Ботинки, полуботинки для детей дошкольного возраста, пара</v>
      </c>
      <c r="E179" s="225">
        <f>INDEX(БИПЦ_НДС!$D:$D,MATCH(Структура!A179,БИПЦ_НДС!$B:$B,0))</f>
        <v>10</v>
      </c>
      <c r="F179" s="225" t="s">
        <v>1871</v>
      </c>
      <c r="G179" s="225">
        <v>1</v>
      </c>
      <c r="H179" s="225">
        <v>1</v>
      </c>
      <c r="I179" s="225">
        <v>0</v>
      </c>
      <c r="J179" s="225">
        <f>INDEX('2026'!$C:$C,MATCH(Структура!B179,'2026'!$B:$B,0))</f>
        <v>3.6999999999999998E-2</v>
      </c>
      <c r="K179" s="225">
        <f>INDEX('2025'!$C:$C,MATCH(Структура!C179,'2025'!$B:$B,0))</f>
        <v>3.9E-2</v>
      </c>
      <c r="L179" s="225">
        <v>1</v>
      </c>
      <c r="M179" s="225">
        <v>1</v>
      </c>
      <c r="N179" s="225">
        <f>INDEX(MoM!B:B,MATCH(Структура!A179,MoM!J:J,0))</f>
        <v>1</v>
      </c>
      <c r="P179">
        <f>INDEX('ИПЦ raw'!AA:AA, MATCH(Структура!$D179,'ИПЦ raw'!$A:$A,0))</f>
        <v>99.53</v>
      </c>
      <c r="Q179">
        <f>INDEX('ИПЦ raw'!AB:AB, MATCH(Структура!$D179,'ИПЦ raw'!$A:$A,0))</f>
        <v>100.17</v>
      </c>
      <c r="R179">
        <f>INDEX('ИПЦ raw'!AC:AC, MATCH(Структура!$D179,'ИПЦ raw'!$A:$A,0))</f>
        <v>99.64</v>
      </c>
      <c r="S179">
        <f>INDEX('ИПЦ raw'!AD:AD, MATCH(Структура!$D179,'ИПЦ raw'!$A:$A,0))</f>
        <v>99.52</v>
      </c>
      <c r="T179">
        <f>INDEX('ИПЦ raw'!AE:AE, MATCH(Структура!$D179,'ИПЦ raw'!$A:$A,0))</f>
        <v>99.73</v>
      </c>
      <c r="U179">
        <f>INDEX('ИПЦ raw'!AF:AF, MATCH(Структура!$D179,'ИПЦ raw'!$A:$A,0))</f>
        <v>99.9</v>
      </c>
      <c r="V179">
        <f>INDEX('ИПЦ raw'!AG:AG, MATCH(Структура!$D179,'ИПЦ raw'!$A:$A,0))</f>
        <v>100.09</v>
      </c>
      <c r="W179">
        <f>INDEX('ИПЦ raw'!AH:AH, MATCH(Структура!$D179,'ИПЦ raw'!$A:$A,0))</f>
        <v>100.81</v>
      </c>
      <c r="X179">
        <f>INDEX('ИПЦ raw'!AI:AI, MATCH(Структура!$D179,'ИПЦ raw'!$A:$A,0))</f>
        <v>100.59</v>
      </c>
      <c r="Y179">
        <f>INDEX('ИПЦ raw'!AJ:AJ, MATCH(Структура!$D179,'ИПЦ raw'!$A:$A,0))</f>
        <v>100.24</v>
      </c>
      <c r="Z179">
        <f>INDEX('ИПЦ raw'!AK:AK, MATCH(Структура!$D179,'ИПЦ raw'!$A:$A,0))</f>
        <v>99.98</v>
      </c>
      <c r="AA179">
        <f>INDEX('ИПЦ raw'!AL:AL, MATCH(Структура!$D179,'ИПЦ raw'!$A:$A,0))</f>
        <v>99.51</v>
      </c>
      <c r="AB179">
        <f>INDEX('ИПЦ raw'!AM:AM, MATCH(Структура!$D179,'ИПЦ raw'!$A:$A,0))</f>
        <v>99.08</v>
      </c>
      <c r="AC179">
        <f>INDEX('ИПЦ raw'!AN:AN, MATCH(Структура!$D179,'ИПЦ raw'!$A:$A,0))</f>
        <v>98.85</v>
      </c>
      <c r="AD179">
        <f>INDEX('ИПЦ raw'!AO:AO, MATCH(Структура!$D179,'ИПЦ raw'!$A:$A,0))</f>
        <v>99.95</v>
      </c>
      <c r="AE179">
        <f>INDEX('ИПЦ raw'!AP:AP, MATCH(Структура!$D179,'ИПЦ raw'!$A:$A,0))</f>
        <v>99.96</v>
      </c>
      <c r="AG179">
        <f>INDEX('2025'!$C:$C,MATCH(Структура!C179,'2025'!$B:$B,0))</f>
        <v>3.9E-2</v>
      </c>
      <c r="AH179">
        <f t="shared" si="50"/>
        <v>3.8816700000000003E-2</v>
      </c>
      <c r="AI179">
        <f t="shared" si="51"/>
        <v>3.8882688390000003E-2</v>
      </c>
      <c r="AJ179">
        <f t="shared" si="52"/>
        <v>3.8742710711796004E-2</v>
      </c>
      <c r="AK179">
        <f t="shared" si="53"/>
        <v>3.8556745700379383E-2</v>
      </c>
      <c r="AL179">
        <f t="shared" si="54"/>
        <v>3.8452642486988362E-2</v>
      </c>
      <c r="AM179">
        <f t="shared" si="55"/>
        <v>3.8414189844501373E-2</v>
      </c>
      <c r="AN179">
        <f t="shared" si="56"/>
        <v>3.8448762615361426E-2</v>
      </c>
      <c r="AO179">
        <f t="shared" si="57"/>
        <v>3.8760197592545856E-2</v>
      </c>
      <c r="AP179">
        <f t="shared" si="58"/>
        <v>3.8988882758341878E-2</v>
      </c>
      <c r="AQ179">
        <f t="shared" si="59"/>
        <v>3.9082456076961897E-2</v>
      </c>
      <c r="AR179">
        <f t="shared" si="61"/>
        <v>3.9074639585746508E-2</v>
      </c>
      <c r="AS179">
        <f t="shared" si="60"/>
        <v>3.6999999999999998E-2</v>
      </c>
      <c r="AT179">
        <f t="shared" si="43"/>
        <v>3.6659599999999994E-2</v>
      </c>
      <c r="AU179">
        <f t="shared" si="44"/>
        <v>3.6238014599999993E-2</v>
      </c>
      <c r="AV179">
        <f t="shared" si="45"/>
        <v>3.6219895592699995E-2</v>
      </c>
      <c r="AW179">
        <f t="shared" si="46"/>
        <v>3.6205407634462915E-2</v>
      </c>
    </row>
    <row r="180" spans="1:49" x14ac:dyDescent="0.45">
      <c r="A180" s="202" t="s">
        <v>179</v>
      </c>
      <c r="B180" s="225" t="str">
        <f t="shared" si="47"/>
        <v>Туфли детские летние (сандалеты), пара</v>
      </c>
      <c r="C180" s="225" t="str">
        <f t="shared" si="48"/>
        <v>Туфли детские летние (сандалеты), пара</v>
      </c>
      <c r="D180" s="226" t="str">
        <f t="shared" si="49"/>
        <v>Туфли детские летние (сандалеты), пара</v>
      </c>
      <c r="E180" s="225">
        <f>INDEX(БИПЦ_НДС!$D:$D,MATCH(Структура!A180,БИПЦ_НДС!$B:$B,0))</f>
        <v>10</v>
      </c>
      <c r="F180" s="225" t="s">
        <v>1871</v>
      </c>
      <c r="G180" s="225">
        <v>1</v>
      </c>
      <c r="H180" s="225">
        <v>1</v>
      </c>
      <c r="I180" s="225">
        <v>0</v>
      </c>
      <c r="J180" s="225">
        <f>INDEX('2026'!$C:$C,MATCH(Структура!B180,'2026'!$B:$B,0))</f>
        <v>3.7999999999999999E-2</v>
      </c>
      <c r="K180" s="225">
        <f>INDEX('2025'!$C:$C,MATCH(Структура!C180,'2025'!$B:$B,0))</f>
        <v>3.7999999999999999E-2</v>
      </c>
      <c r="L180" s="225">
        <v>1</v>
      </c>
      <c r="M180" s="225">
        <v>1</v>
      </c>
      <c r="N180" s="225">
        <f>INDEX(MoM!B:B,MATCH(Структура!A180,MoM!J:J,0))</f>
        <v>1</v>
      </c>
      <c r="P180">
        <f>INDEX('ИПЦ raw'!AA:AA, MATCH(Структура!$D180,'ИПЦ raw'!$A:$A,0))</f>
        <v>100.15</v>
      </c>
      <c r="Q180">
        <f>INDEX('ИПЦ raw'!AB:AB, MATCH(Структура!$D180,'ИПЦ raw'!$A:$A,0))</f>
        <v>101.02</v>
      </c>
      <c r="R180">
        <f>INDEX('ИПЦ raw'!AC:AC, MATCH(Структура!$D180,'ИПЦ raw'!$A:$A,0))</f>
        <v>100.67</v>
      </c>
      <c r="S180">
        <f>INDEX('ИПЦ raw'!AD:AD, MATCH(Структура!$D180,'ИПЦ raw'!$A:$A,0))</f>
        <v>100.78</v>
      </c>
      <c r="T180">
        <f>INDEX('ИПЦ raw'!AE:AE, MATCH(Структура!$D180,'ИПЦ raw'!$A:$A,0))</f>
        <v>100.62</v>
      </c>
      <c r="U180">
        <f>INDEX('ИПЦ raw'!AF:AF, MATCH(Структура!$D180,'ИПЦ raw'!$A:$A,0))</f>
        <v>100.08</v>
      </c>
      <c r="V180">
        <f>INDEX('ИПЦ raw'!AG:AG, MATCH(Структура!$D180,'ИПЦ raw'!$A:$A,0))</f>
        <v>99.45</v>
      </c>
      <c r="W180">
        <f>INDEX('ИПЦ raw'!AH:AH, MATCH(Структура!$D180,'ИПЦ raw'!$A:$A,0))</f>
        <v>99.66</v>
      </c>
      <c r="X180">
        <f>INDEX('ИПЦ raw'!AI:AI, MATCH(Структура!$D180,'ИПЦ raw'!$A:$A,0))</f>
        <v>99.52</v>
      </c>
      <c r="Y180">
        <f>INDEX('ИПЦ raw'!AJ:AJ, MATCH(Структура!$D180,'ИПЦ raw'!$A:$A,0))</f>
        <v>99.8</v>
      </c>
      <c r="Z180">
        <f>INDEX('ИПЦ raw'!AK:AK, MATCH(Структура!$D180,'ИПЦ raw'!$A:$A,0))</f>
        <v>100.06</v>
      </c>
      <c r="AA180">
        <f>INDEX('ИПЦ raw'!AL:AL, MATCH(Структура!$D180,'ИПЦ raw'!$A:$A,0))</f>
        <v>100.38</v>
      </c>
      <c r="AB180">
        <f>INDEX('ИПЦ raw'!AM:AM, MATCH(Структура!$D180,'ИПЦ raw'!$A:$A,0))</f>
        <v>100.31</v>
      </c>
      <c r="AC180">
        <f>INDEX('ИПЦ raw'!AN:AN, MATCH(Структура!$D180,'ИПЦ raw'!$A:$A,0))</f>
        <v>100.19</v>
      </c>
      <c r="AD180">
        <f>INDEX('ИПЦ raw'!AO:AO, MATCH(Структура!$D180,'ИПЦ raw'!$A:$A,0))</f>
        <v>100.32</v>
      </c>
      <c r="AE180">
        <f>INDEX('ИПЦ raw'!AP:AP, MATCH(Структура!$D180,'ИПЦ raw'!$A:$A,0))</f>
        <v>100.03</v>
      </c>
      <c r="AG180">
        <f>INDEX('2025'!$C:$C,MATCH(Структура!C180,'2025'!$B:$B,0))</f>
        <v>3.7999999999999999E-2</v>
      </c>
      <c r="AH180">
        <f t="shared" si="50"/>
        <v>3.8057000000000001E-2</v>
      </c>
      <c r="AI180">
        <f t="shared" si="51"/>
        <v>3.84451814E-2</v>
      </c>
      <c r="AJ180">
        <f t="shared" si="52"/>
        <v>3.8702764115380005E-2</v>
      </c>
      <c r="AK180">
        <f t="shared" si="53"/>
        <v>3.9004645675479968E-2</v>
      </c>
      <c r="AL180">
        <f t="shared" si="54"/>
        <v>3.9246474478667942E-2</v>
      </c>
      <c r="AM180">
        <f t="shared" si="55"/>
        <v>3.9277871658250876E-2</v>
      </c>
      <c r="AN180">
        <f t="shared" si="56"/>
        <v>3.9061843364130502E-2</v>
      </c>
      <c r="AO180">
        <f t="shared" si="57"/>
        <v>3.8929033096692461E-2</v>
      </c>
      <c r="AP180">
        <f t="shared" si="58"/>
        <v>3.8742173737828338E-2</v>
      </c>
      <c r="AQ180">
        <f t="shared" si="59"/>
        <v>3.8664689390352683E-2</v>
      </c>
      <c r="AR180">
        <f t="shared" si="61"/>
        <v>3.8687888203986893E-2</v>
      </c>
      <c r="AS180">
        <f t="shared" si="60"/>
        <v>3.7999999999999999E-2</v>
      </c>
      <c r="AT180">
        <f t="shared" si="43"/>
        <v>3.81178E-2</v>
      </c>
      <c r="AU180">
        <f t="shared" si="44"/>
        <v>3.8190223820000001E-2</v>
      </c>
      <c r="AV180">
        <f t="shared" si="45"/>
        <v>3.8312432536223996E-2</v>
      </c>
      <c r="AW180">
        <f t="shared" si="46"/>
        <v>3.8323926265984867E-2</v>
      </c>
    </row>
    <row r="181" spans="1:49" x14ac:dyDescent="0.45">
      <c r="A181" s="202" t="s">
        <v>180</v>
      </c>
      <c r="B181" s="225" t="str">
        <f t="shared" si="47"/>
        <v>Кроссовые туфли для детей, пара</v>
      </c>
      <c r="C181" s="225" t="str">
        <f t="shared" si="48"/>
        <v>Кроссовые туфли для детей, пара</v>
      </c>
      <c r="D181" s="226" t="str">
        <f t="shared" si="49"/>
        <v>Кроссовые туфли для детей, пара</v>
      </c>
      <c r="E181" s="225">
        <f>INDEX(БИПЦ_НДС!$D:$D,MATCH(Структура!A181,БИПЦ_НДС!$B:$B,0))</f>
        <v>10</v>
      </c>
      <c r="F181" s="225" t="s">
        <v>1871</v>
      </c>
      <c r="G181" s="225">
        <v>1</v>
      </c>
      <c r="H181" s="225">
        <v>1</v>
      </c>
      <c r="I181" s="225">
        <v>0</v>
      </c>
      <c r="J181" s="225">
        <f>INDEX('2026'!$C:$C,MATCH(Структура!B181,'2026'!$B:$B,0))</f>
        <v>9.9000000000000005E-2</v>
      </c>
      <c r="K181" s="225">
        <f>INDEX('2025'!$C:$C,MATCH(Структура!C181,'2025'!$B:$B,0))</f>
        <v>0.10100000000000001</v>
      </c>
      <c r="L181" s="225">
        <v>1</v>
      </c>
      <c r="M181" s="225">
        <v>1</v>
      </c>
      <c r="N181" s="230">
        <f>INDEX(MoM!B:B,MATCH(Структура!A181,MoM!J:J,0))</f>
        <v>0</v>
      </c>
      <c r="P181">
        <f>INDEX('ИПЦ raw'!AA:AA, MATCH(Структура!$D181,'ИПЦ raw'!$A:$A,0))</f>
        <v>99.53</v>
      </c>
      <c r="Q181">
        <f>INDEX('ИПЦ raw'!AB:AB, MATCH(Структура!$D181,'ИПЦ raw'!$A:$A,0))</f>
        <v>100.56</v>
      </c>
      <c r="R181">
        <f>INDEX('ИПЦ raw'!AC:AC, MATCH(Структура!$D181,'ИПЦ raw'!$A:$A,0))</f>
        <v>100.18</v>
      </c>
      <c r="S181">
        <f>INDEX('ИПЦ raw'!AD:AD, MATCH(Структура!$D181,'ИПЦ raw'!$A:$A,0))</f>
        <v>99.44</v>
      </c>
      <c r="T181">
        <f>INDEX('ИПЦ raw'!AE:AE, MATCH(Структура!$D181,'ИПЦ raw'!$A:$A,0))</f>
        <v>98.61</v>
      </c>
      <c r="U181">
        <f>INDEX('ИПЦ raw'!AF:AF, MATCH(Структура!$D181,'ИПЦ raw'!$A:$A,0))</f>
        <v>99.34</v>
      </c>
      <c r="V181">
        <f>INDEX('ИПЦ raw'!AG:AG, MATCH(Структура!$D181,'ИПЦ raw'!$A:$A,0))</f>
        <v>99.41</v>
      </c>
      <c r="W181">
        <f>INDEX('ИПЦ raw'!AH:AH, MATCH(Структура!$D181,'ИПЦ raw'!$A:$A,0))</f>
        <v>100.06</v>
      </c>
      <c r="X181">
        <f>INDEX('ИПЦ raw'!AI:AI, MATCH(Структура!$D181,'ИПЦ raw'!$A:$A,0))</f>
        <v>99.26</v>
      </c>
      <c r="Y181">
        <f>INDEX('ИПЦ raw'!AJ:AJ, MATCH(Структура!$D181,'ИПЦ raw'!$A:$A,0))</f>
        <v>99.98</v>
      </c>
      <c r="Z181">
        <f>INDEX('ИПЦ raw'!AK:AK, MATCH(Структура!$D181,'ИПЦ raw'!$A:$A,0))</f>
        <v>100.31</v>
      </c>
      <c r="AA181">
        <f>INDEX('ИПЦ raw'!AL:AL, MATCH(Структура!$D181,'ИПЦ raw'!$A:$A,0))</f>
        <v>100.27</v>
      </c>
      <c r="AB181">
        <f>INDEX('ИПЦ raw'!AM:AM, MATCH(Структура!$D181,'ИПЦ raw'!$A:$A,0))</f>
        <v>100.2</v>
      </c>
      <c r="AC181">
        <f>INDEX('ИПЦ raw'!AN:AN, MATCH(Структура!$D181,'ИПЦ raw'!$A:$A,0))</f>
        <v>100.25</v>
      </c>
      <c r="AD181">
        <f>INDEX('ИПЦ raw'!AO:AO, MATCH(Структура!$D181,'ИПЦ raw'!$A:$A,0))</f>
        <v>100.25</v>
      </c>
      <c r="AE181">
        <f>INDEX('ИПЦ raw'!AP:AP, MATCH(Структура!$D181,'ИПЦ raw'!$A:$A,0))</f>
        <v>100.05</v>
      </c>
      <c r="AG181">
        <f>INDEX('2025'!$C:$C,MATCH(Структура!C181,'2025'!$B:$B,0))</f>
        <v>0.10100000000000001</v>
      </c>
      <c r="AH181">
        <f t="shared" si="50"/>
        <v>0.10052530000000001</v>
      </c>
      <c r="AI181">
        <f t="shared" si="51"/>
        <v>0.10108824168000002</v>
      </c>
      <c r="AJ181">
        <f t="shared" si="52"/>
        <v>0.10127020051502403</v>
      </c>
      <c r="AK181">
        <f t="shared" si="53"/>
        <v>0.10070308739213989</v>
      </c>
      <c r="AL181">
        <f t="shared" si="54"/>
        <v>9.9303314477389132E-2</v>
      </c>
      <c r="AM181">
        <f t="shared" si="55"/>
        <v>9.8647912601838375E-2</v>
      </c>
      <c r="AN181">
        <f t="shared" si="56"/>
        <v>9.806588991748752E-2</v>
      </c>
      <c r="AO181">
        <f t="shared" si="57"/>
        <v>9.8124729451438006E-2</v>
      </c>
      <c r="AP181">
        <f t="shared" si="58"/>
        <v>9.7398606453497363E-2</v>
      </c>
      <c r="AQ181">
        <f t="shared" si="59"/>
        <v>9.7379126732206667E-2</v>
      </c>
      <c r="AR181">
        <f t="shared" si="61"/>
        <v>9.7681002025076499E-2</v>
      </c>
      <c r="AS181">
        <f t="shared" si="60"/>
        <v>9.9000000000000005E-2</v>
      </c>
      <c r="AT181">
        <f t="shared" si="43"/>
        <v>9.9198000000000008E-2</v>
      </c>
      <c r="AU181">
        <f t="shared" si="44"/>
        <v>9.9445995000000009E-2</v>
      </c>
      <c r="AV181">
        <f t="shared" si="45"/>
        <v>9.9694609987500016E-2</v>
      </c>
      <c r="AW181">
        <f t="shared" si="46"/>
        <v>9.974445729249376E-2</v>
      </c>
    </row>
    <row r="182" spans="1:49" ht="26.25" x14ac:dyDescent="0.45">
      <c r="A182" s="202" t="s">
        <v>181</v>
      </c>
      <c r="B182" s="225" t="str">
        <f t="shared" si="47"/>
        <v>Обувь домашняя с текстильным верхом для взрослых, пара</v>
      </c>
      <c r="C182" s="225" t="str">
        <f t="shared" si="48"/>
        <v>Обувь домашняя с текстильным верхом для взрослых, пара</v>
      </c>
      <c r="D182" s="226" t="str">
        <f t="shared" si="49"/>
        <v>Обувь домашняя с текстильным верхом для взрослых, пара</v>
      </c>
      <c r="E182" s="225">
        <f>INDEX(БИПЦ_НДС!$D:$D,MATCH(Структура!A182,БИПЦ_НДС!$B:$B,0))</f>
        <v>20</v>
      </c>
      <c r="F182" s="225" t="s">
        <v>1871</v>
      </c>
      <c r="G182" s="225">
        <v>1</v>
      </c>
      <c r="H182" s="225">
        <v>1</v>
      </c>
      <c r="I182" s="225">
        <v>0</v>
      </c>
      <c r="J182" s="225">
        <f>INDEX('2026'!$C:$C,MATCH(Структура!B182,'2026'!$B:$B,0))</f>
        <v>0.04</v>
      </c>
      <c r="K182" s="225">
        <f>INDEX('2025'!$C:$C,MATCH(Структура!C182,'2025'!$B:$B,0))</f>
        <v>4.1000000000000002E-2</v>
      </c>
      <c r="L182" s="225">
        <v>1</v>
      </c>
      <c r="M182" s="225">
        <v>1</v>
      </c>
      <c r="N182" s="225">
        <f>INDEX(MoM!B:B,MATCH(Структура!A182,MoM!J:J,0))</f>
        <v>1</v>
      </c>
      <c r="P182">
        <f>INDEX('ИПЦ raw'!AA:AA, MATCH(Структура!$D182,'ИПЦ raw'!$A:$A,0))</f>
        <v>100.52</v>
      </c>
      <c r="Q182">
        <f>INDEX('ИПЦ raw'!AB:AB, MATCH(Структура!$D182,'ИПЦ raw'!$A:$A,0))</f>
        <v>100.07</v>
      </c>
      <c r="R182">
        <f>INDEX('ИПЦ raw'!AC:AC, MATCH(Структура!$D182,'ИПЦ raw'!$A:$A,0))</f>
        <v>100.42</v>
      </c>
      <c r="S182">
        <f>INDEX('ИПЦ raw'!AD:AD, MATCH(Структура!$D182,'ИПЦ raw'!$A:$A,0))</f>
        <v>99.57</v>
      </c>
      <c r="T182">
        <f>INDEX('ИПЦ raw'!AE:AE, MATCH(Структура!$D182,'ИПЦ raw'!$A:$A,0))</f>
        <v>99.72</v>
      </c>
      <c r="U182">
        <f>INDEX('ИПЦ raw'!AF:AF, MATCH(Структура!$D182,'ИПЦ raw'!$A:$A,0))</f>
        <v>100.22</v>
      </c>
      <c r="V182">
        <f>INDEX('ИПЦ raw'!AG:AG, MATCH(Структура!$D182,'ИПЦ raw'!$A:$A,0))</f>
        <v>99.85</v>
      </c>
      <c r="W182">
        <f>INDEX('ИПЦ raw'!AH:AH, MATCH(Структура!$D182,'ИПЦ raw'!$A:$A,0))</f>
        <v>100.45</v>
      </c>
      <c r="X182">
        <f>INDEX('ИПЦ raw'!AI:AI, MATCH(Структура!$D182,'ИПЦ raw'!$A:$A,0))</f>
        <v>100.36</v>
      </c>
      <c r="Y182">
        <f>INDEX('ИПЦ raw'!AJ:AJ, MATCH(Структура!$D182,'ИПЦ raw'!$A:$A,0))</f>
        <v>99.97</v>
      </c>
      <c r="Z182">
        <f>INDEX('ИПЦ raw'!AK:AK, MATCH(Структура!$D182,'ИПЦ raw'!$A:$A,0))</f>
        <v>100.28</v>
      </c>
      <c r="AA182">
        <f>INDEX('ИПЦ raw'!AL:AL, MATCH(Структура!$D182,'ИПЦ raw'!$A:$A,0))</f>
        <v>100.43</v>
      </c>
      <c r="AB182">
        <f>INDEX('ИПЦ raw'!AM:AM, MATCH(Структура!$D182,'ИПЦ raw'!$A:$A,0))</f>
        <v>100.29</v>
      </c>
      <c r="AC182">
        <f>INDEX('ИПЦ raw'!AN:AN, MATCH(Структура!$D182,'ИПЦ raw'!$A:$A,0))</f>
        <v>100.02</v>
      </c>
      <c r="AD182">
        <f>INDEX('ИПЦ raw'!AO:AO, MATCH(Структура!$D182,'ИПЦ raw'!$A:$A,0))</f>
        <v>100.3</v>
      </c>
      <c r="AE182">
        <f>INDEX('ИПЦ raw'!AP:AP, MATCH(Структура!$D182,'ИПЦ raw'!$A:$A,0))</f>
        <v>99.81</v>
      </c>
      <c r="AG182">
        <f>INDEX('2025'!$C:$C,MATCH(Структура!C182,'2025'!$B:$B,0))</f>
        <v>4.1000000000000002E-2</v>
      </c>
      <c r="AH182">
        <f t="shared" si="50"/>
        <v>4.1213199999999998E-2</v>
      </c>
      <c r="AI182">
        <f t="shared" si="51"/>
        <v>4.1242049239999995E-2</v>
      </c>
      <c r="AJ182">
        <f t="shared" si="52"/>
        <v>4.1415265846807998E-2</v>
      </c>
      <c r="AK182">
        <f t="shared" si="53"/>
        <v>4.1237180203666721E-2</v>
      </c>
      <c r="AL182">
        <f t="shared" si="54"/>
        <v>4.1121716099096456E-2</v>
      </c>
      <c r="AM182">
        <f t="shared" si="55"/>
        <v>4.1212183874514467E-2</v>
      </c>
      <c r="AN182">
        <f t="shared" si="56"/>
        <v>4.1150365598702693E-2</v>
      </c>
      <c r="AO182">
        <f t="shared" si="57"/>
        <v>4.1335542243896857E-2</v>
      </c>
      <c r="AP182">
        <f t="shared" si="58"/>
        <v>4.1484350195974878E-2</v>
      </c>
      <c r="AQ182">
        <f t="shared" si="59"/>
        <v>4.1471904890916081E-2</v>
      </c>
      <c r="AR182">
        <f t="shared" si="61"/>
        <v>4.1588026224610643E-2</v>
      </c>
      <c r="AS182">
        <f t="shared" si="60"/>
        <v>0.04</v>
      </c>
      <c r="AT182">
        <f t="shared" si="43"/>
        <v>4.0116000000000006E-2</v>
      </c>
      <c r="AU182">
        <f t="shared" si="44"/>
        <v>4.0124023200000004E-2</v>
      </c>
      <c r="AV182">
        <f t="shared" si="45"/>
        <v>4.0244395269600004E-2</v>
      </c>
      <c r="AW182">
        <f t="shared" si="46"/>
        <v>4.0167930918587766E-2</v>
      </c>
    </row>
    <row r="183" spans="1:49" ht="26.25" x14ac:dyDescent="0.45">
      <c r="A183" s="202" t="s">
        <v>182</v>
      </c>
      <c r="B183" s="225" t="str">
        <f t="shared" si="47"/>
        <v>Обувь домашняя с текстильным верхом для детей, пара</v>
      </c>
      <c r="C183" s="225" t="str">
        <f t="shared" si="48"/>
        <v>Обувь домашняя с текстильным верхом для детей, пара</v>
      </c>
      <c r="D183" s="226" t="str">
        <f t="shared" si="49"/>
        <v>Обувь домашняя с текстильным верхом для детей, пара</v>
      </c>
      <c r="E183" s="225">
        <f>INDEX(БИПЦ_НДС!$D:$D,MATCH(Структура!A183,БИПЦ_НДС!$B:$B,0))</f>
        <v>10</v>
      </c>
      <c r="F183" s="225" t="s">
        <v>1871</v>
      </c>
      <c r="G183" s="225">
        <v>1</v>
      </c>
      <c r="H183" s="225">
        <v>1</v>
      </c>
      <c r="I183" s="225">
        <v>0</v>
      </c>
      <c r="J183" s="225">
        <f>INDEX('2026'!$C:$C,MATCH(Структура!B183,'2026'!$B:$B,0))</f>
        <v>8.9999999999999993E-3</v>
      </c>
      <c r="K183" s="225">
        <f>INDEX('2025'!$C:$C,MATCH(Структура!C183,'2025'!$B:$B,0))</f>
        <v>8.9999999999999993E-3</v>
      </c>
      <c r="L183" s="225">
        <v>1</v>
      </c>
      <c r="M183" s="225">
        <v>1</v>
      </c>
      <c r="N183" s="225">
        <f>INDEX(MoM!B:B,MATCH(Структура!A183,MoM!J:J,0))</f>
        <v>1</v>
      </c>
      <c r="P183">
        <f>INDEX('ИПЦ raw'!AA:AA, MATCH(Структура!$D183,'ИПЦ raw'!$A:$A,0))</f>
        <v>100.35</v>
      </c>
      <c r="Q183">
        <f>INDEX('ИПЦ raw'!AB:AB, MATCH(Структура!$D183,'ИПЦ raw'!$A:$A,0))</f>
        <v>100.03</v>
      </c>
      <c r="R183">
        <f>INDEX('ИПЦ raw'!AC:AC, MATCH(Структура!$D183,'ИПЦ raw'!$A:$A,0))</f>
        <v>99.94</v>
      </c>
      <c r="S183">
        <f>INDEX('ИПЦ raw'!AD:AD, MATCH(Структура!$D183,'ИПЦ raw'!$A:$A,0))</f>
        <v>100.2</v>
      </c>
      <c r="T183">
        <f>INDEX('ИПЦ raw'!AE:AE, MATCH(Структура!$D183,'ИПЦ raw'!$A:$A,0))</f>
        <v>99.26</v>
      </c>
      <c r="U183">
        <f>INDEX('ИПЦ raw'!AF:AF, MATCH(Структура!$D183,'ИПЦ raw'!$A:$A,0))</f>
        <v>100.08</v>
      </c>
      <c r="V183">
        <f>INDEX('ИПЦ raw'!AG:AG, MATCH(Структура!$D183,'ИПЦ raw'!$A:$A,0))</f>
        <v>100.38</v>
      </c>
      <c r="W183">
        <f>INDEX('ИПЦ raw'!AH:AH, MATCH(Структура!$D183,'ИПЦ raw'!$A:$A,0))</f>
        <v>100.98</v>
      </c>
      <c r="X183">
        <f>INDEX('ИПЦ raw'!AI:AI, MATCH(Структура!$D183,'ИПЦ raw'!$A:$A,0))</f>
        <v>101.17</v>
      </c>
      <c r="Y183">
        <f>INDEX('ИПЦ raw'!AJ:AJ, MATCH(Структура!$D183,'ИПЦ raw'!$A:$A,0))</f>
        <v>100.05</v>
      </c>
      <c r="Z183">
        <f>INDEX('ИПЦ raw'!AK:AK, MATCH(Структура!$D183,'ИПЦ raw'!$A:$A,0))</f>
        <v>100.46</v>
      </c>
      <c r="AA183">
        <f>INDEX('ИПЦ raw'!AL:AL, MATCH(Структура!$D183,'ИПЦ raw'!$A:$A,0))</f>
        <v>100.62</v>
      </c>
      <c r="AB183">
        <f>INDEX('ИПЦ raw'!AM:AM, MATCH(Структура!$D183,'ИПЦ raw'!$A:$A,0))</f>
        <v>100.18</v>
      </c>
      <c r="AC183">
        <f>INDEX('ИПЦ raw'!AN:AN, MATCH(Структура!$D183,'ИПЦ raw'!$A:$A,0))</f>
        <v>100.26</v>
      </c>
      <c r="AD183">
        <f>INDEX('ИПЦ raw'!AO:AO, MATCH(Структура!$D183,'ИПЦ raw'!$A:$A,0))</f>
        <v>100.39</v>
      </c>
      <c r="AE183">
        <f>INDEX('ИПЦ raw'!AP:AP, MATCH(Структура!$D183,'ИПЦ raw'!$A:$A,0))</f>
        <v>100.53</v>
      </c>
      <c r="AG183">
        <f>INDEX('2025'!$C:$C,MATCH(Структура!C183,'2025'!$B:$B,0))</f>
        <v>8.9999999999999993E-3</v>
      </c>
      <c r="AH183">
        <f t="shared" si="50"/>
        <v>9.0314999999999996E-3</v>
      </c>
      <c r="AI183">
        <f t="shared" si="51"/>
        <v>9.0342094499999987E-3</v>
      </c>
      <c r="AJ183">
        <f t="shared" si="52"/>
        <v>9.0287889243299991E-3</v>
      </c>
      <c r="AK183">
        <f t="shared" si="53"/>
        <v>9.0468465021786588E-3</v>
      </c>
      <c r="AL183">
        <f t="shared" si="54"/>
        <v>8.9798998380625373E-3</v>
      </c>
      <c r="AM183">
        <f t="shared" si="55"/>
        <v>8.9870837579329871E-3</v>
      </c>
      <c r="AN183">
        <f t="shared" si="56"/>
        <v>9.0212346762131319E-3</v>
      </c>
      <c r="AO183">
        <f t="shared" si="57"/>
        <v>9.1096427760400216E-3</v>
      </c>
      <c r="AP183">
        <f t="shared" si="58"/>
        <v>9.216225596519691E-3</v>
      </c>
      <c r="AQ183">
        <f t="shared" si="59"/>
        <v>9.2208337093179511E-3</v>
      </c>
      <c r="AR183">
        <f t="shared" si="61"/>
        <v>9.2632495443808124E-3</v>
      </c>
      <c r="AS183">
        <f t="shared" si="60"/>
        <v>8.9999999999999993E-3</v>
      </c>
      <c r="AT183">
        <f t="shared" si="43"/>
        <v>9.0162000000000003E-3</v>
      </c>
      <c r="AU183">
        <f t="shared" si="44"/>
        <v>9.0396421200000018E-3</v>
      </c>
      <c r="AV183">
        <f t="shared" si="45"/>
        <v>9.0748967242680022E-3</v>
      </c>
      <c r="AW183">
        <f t="shared" si="46"/>
        <v>9.1229936769066221E-3</v>
      </c>
    </row>
    <row r="184" spans="1:49" x14ac:dyDescent="0.45">
      <c r="A184" s="202" t="s">
        <v>183</v>
      </c>
      <c r="B184" s="225" t="str">
        <f t="shared" si="47"/>
        <v>Кроссовые туфли для взрослых, пара</v>
      </c>
      <c r="C184" s="225" t="str">
        <f t="shared" si="48"/>
        <v>Кроссовые туфли для взрослых, пара</v>
      </c>
      <c r="D184" s="226" t="str">
        <f t="shared" si="49"/>
        <v>Кроссовые туфли для взрослых, пара</v>
      </c>
      <c r="E184" s="225">
        <f>INDEX(БИПЦ_НДС!$D:$D,MATCH(Структура!A184,БИПЦ_НДС!$B:$B,0))</f>
        <v>20</v>
      </c>
      <c r="F184" s="225" t="s">
        <v>1871</v>
      </c>
      <c r="G184" s="225">
        <v>1</v>
      </c>
      <c r="H184" s="225">
        <v>1</v>
      </c>
      <c r="I184" s="225">
        <v>0</v>
      </c>
      <c r="J184" s="225">
        <f>INDEX('2026'!$C:$C,MATCH(Структура!B184,'2026'!$B:$B,0))</f>
        <v>0.35899999999999999</v>
      </c>
      <c r="K184" s="225">
        <f>INDEX('2025'!$C:$C,MATCH(Структура!C184,'2025'!$B:$B,0))</f>
        <v>0.34699999999999998</v>
      </c>
      <c r="L184" s="225">
        <v>1</v>
      </c>
      <c r="M184" s="225">
        <v>1</v>
      </c>
      <c r="N184" s="225">
        <f>INDEX(MoM!B:B,MATCH(Структура!A184,MoM!J:J,0))</f>
        <v>1</v>
      </c>
      <c r="P184">
        <f>INDEX('ИПЦ raw'!AA:AA, MATCH(Структура!$D184,'ИПЦ raw'!$A:$A,0))</f>
        <v>99.23</v>
      </c>
      <c r="Q184">
        <f>INDEX('ИПЦ raw'!AB:AB, MATCH(Структура!$D184,'ИПЦ raw'!$A:$A,0))</f>
        <v>100.64</v>
      </c>
      <c r="R184">
        <f>INDEX('ИПЦ raw'!AC:AC, MATCH(Структура!$D184,'ИПЦ raw'!$A:$A,0))</f>
        <v>101.12</v>
      </c>
      <c r="S184">
        <f>INDEX('ИПЦ raw'!AD:AD, MATCH(Структура!$D184,'ИПЦ raw'!$A:$A,0))</f>
        <v>99.01</v>
      </c>
      <c r="T184">
        <f>INDEX('ИПЦ raw'!AE:AE, MATCH(Структура!$D184,'ИПЦ raw'!$A:$A,0))</f>
        <v>98.33</v>
      </c>
      <c r="U184">
        <f>INDEX('ИПЦ raw'!AF:AF, MATCH(Структура!$D184,'ИПЦ raw'!$A:$A,0))</f>
        <v>98.93</v>
      </c>
      <c r="V184">
        <f>INDEX('ИПЦ raw'!AG:AG, MATCH(Структура!$D184,'ИПЦ raw'!$A:$A,0))</f>
        <v>99.03</v>
      </c>
      <c r="W184">
        <f>INDEX('ИПЦ raw'!AH:AH, MATCH(Структура!$D184,'ИПЦ raw'!$A:$A,0))</f>
        <v>99.23</v>
      </c>
      <c r="X184">
        <f>INDEX('ИПЦ raw'!AI:AI, MATCH(Структура!$D184,'ИПЦ raw'!$A:$A,0))</f>
        <v>98.81</v>
      </c>
      <c r="Y184">
        <f>INDEX('ИПЦ raw'!AJ:AJ, MATCH(Структура!$D184,'ИПЦ raw'!$A:$A,0))</f>
        <v>100.01</v>
      </c>
      <c r="Z184">
        <f>INDEX('ИПЦ raw'!AK:AK, MATCH(Структура!$D184,'ИПЦ raw'!$A:$A,0))</f>
        <v>100.26</v>
      </c>
      <c r="AA184">
        <f>INDEX('ИПЦ raw'!AL:AL, MATCH(Структура!$D184,'ИПЦ raw'!$A:$A,0))</f>
        <v>100.63</v>
      </c>
      <c r="AB184">
        <f>INDEX('ИПЦ raw'!AM:AM, MATCH(Структура!$D184,'ИПЦ raw'!$A:$A,0))</f>
        <v>100.59</v>
      </c>
      <c r="AC184">
        <f>INDEX('ИПЦ raw'!AN:AN, MATCH(Структура!$D184,'ИПЦ raw'!$A:$A,0))</f>
        <v>100.04</v>
      </c>
      <c r="AD184">
        <f>INDEX('ИПЦ raw'!AO:AO, MATCH(Структура!$D184,'ИПЦ raw'!$A:$A,0))</f>
        <v>101</v>
      </c>
      <c r="AE184">
        <f>INDEX('ИПЦ raw'!AP:AP, MATCH(Структура!$D184,'ИПЦ raw'!$A:$A,0))</f>
        <v>99.87</v>
      </c>
      <c r="AG184">
        <f>INDEX('2025'!$C:$C,MATCH(Структура!C184,'2025'!$B:$B,0))</f>
        <v>0.34699999999999998</v>
      </c>
      <c r="AH184">
        <f t="shared" si="50"/>
        <v>0.34432809999999997</v>
      </c>
      <c r="AI184">
        <f t="shared" si="51"/>
        <v>0.34653179983999999</v>
      </c>
      <c r="AJ184">
        <f t="shared" si="52"/>
        <v>0.35041295599820799</v>
      </c>
      <c r="AK184">
        <f t="shared" si="53"/>
        <v>0.34694386773382574</v>
      </c>
      <c r="AL184">
        <f t="shared" si="54"/>
        <v>0.34114990514267085</v>
      </c>
      <c r="AM184">
        <f t="shared" si="55"/>
        <v>0.33749960115764432</v>
      </c>
      <c r="AN184">
        <f t="shared" si="56"/>
        <v>0.33422585502641516</v>
      </c>
      <c r="AO184">
        <f t="shared" si="57"/>
        <v>0.33165231594271177</v>
      </c>
      <c r="AP184">
        <f t="shared" si="58"/>
        <v>0.32770565338299351</v>
      </c>
      <c r="AQ184">
        <f t="shared" si="59"/>
        <v>0.3277384239483318</v>
      </c>
      <c r="AR184">
        <f t="shared" si="61"/>
        <v>0.32859054385059749</v>
      </c>
      <c r="AS184">
        <f t="shared" si="60"/>
        <v>0.35899999999999999</v>
      </c>
      <c r="AT184">
        <f t="shared" si="43"/>
        <v>0.3611181</v>
      </c>
      <c r="AU184">
        <f t="shared" si="44"/>
        <v>0.36126254724000001</v>
      </c>
      <c r="AV184">
        <f t="shared" si="45"/>
        <v>0.3648751727124</v>
      </c>
      <c r="AW184">
        <f t="shared" si="46"/>
        <v>0.3644008349878739</v>
      </c>
    </row>
    <row r="185" spans="1:49" x14ac:dyDescent="0.45">
      <c r="A185" s="202" t="s">
        <v>184</v>
      </c>
      <c r="B185" s="225" t="str">
        <f t="shared" si="47"/>
        <v>Сапоги цельнорезиновые для детей, пара</v>
      </c>
      <c r="C185" s="225" t="str">
        <f t="shared" si="48"/>
        <v>Сапоги цельнорезиновые для детей, пара</v>
      </c>
      <c r="D185" s="226" t="str">
        <f t="shared" si="49"/>
        <v>Сапоги цельнорезиновые для детей, пара</v>
      </c>
      <c r="E185" s="225">
        <f>INDEX(БИПЦ_НДС!$D:$D,MATCH(Структура!A185,БИПЦ_НДС!$B:$B,0))</f>
        <v>10</v>
      </c>
      <c r="F185" s="225" t="s">
        <v>1871</v>
      </c>
      <c r="G185" s="225">
        <v>1</v>
      </c>
      <c r="H185" s="225">
        <v>1</v>
      </c>
      <c r="I185" s="225">
        <v>0</v>
      </c>
      <c r="J185" s="225">
        <f>INDEX('2026'!$C:$C,MATCH(Структура!B185,'2026'!$B:$B,0))</f>
        <v>1.2E-2</v>
      </c>
      <c r="K185" s="225">
        <f>INDEX('2025'!$C:$C,MATCH(Структура!C185,'2025'!$B:$B,0))</f>
        <v>1.2999999999999999E-2</v>
      </c>
      <c r="L185" s="225">
        <v>1</v>
      </c>
      <c r="M185" s="225">
        <v>1</v>
      </c>
      <c r="N185" s="225">
        <f>INDEX(MoM!B:B,MATCH(Структура!A185,MoM!J:J,0))</f>
        <v>1</v>
      </c>
      <c r="P185">
        <f>INDEX('ИПЦ raw'!AA:AA, MATCH(Структура!$D185,'ИПЦ raw'!$A:$A,0))</f>
        <v>100.55</v>
      </c>
      <c r="Q185">
        <f>INDEX('ИПЦ raw'!AB:AB, MATCH(Структура!$D185,'ИПЦ raw'!$A:$A,0))</f>
        <v>101</v>
      </c>
      <c r="R185">
        <f>INDEX('ИПЦ raw'!AC:AC, MATCH(Структура!$D185,'ИПЦ raw'!$A:$A,0))</f>
        <v>100.57</v>
      </c>
      <c r="S185">
        <f>INDEX('ИПЦ raw'!AD:AD, MATCH(Структура!$D185,'ИПЦ raw'!$A:$A,0))</f>
        <v>99.95</v>
      </c>
      <c r="T185">
        <f>INDEX('ИПЦ raw'!AE:AE, MATCH(Структура!$D185,'ИПЦ raw'!$A:$A,0))</f>
        <v>99.26</v>
      </c>
      <c r="U185">
        <f>INDEX('ИПЦ raw'!AF:AF, MATCH(Структура!$D185,'ИПЦ raw'!$A:$A,0))</f>
        <v>99.65</v>
      </c>
      <c r="V185">
        <f>INDEX('ИПЦ raw'!AG:AG, MATCH(Структура!$D185,'ИПЦ raw'!$A:$A,0))</f>
        <v>99.97</v>
      </c>
      <c r="W185">
        <f>INDEX('ИПЦ raw'!AH:AH, MATCH(Структура!$D185,'ИПЦ raw'!$A:$A,0))</f>
        <v>100.69</v>
      </c>
      <c r="X185">
        <f>INDEX('ИПЦ raw'!AI:AI, MATCH(Структура!$D185,'ИПЦ raw'!$A:$A,0))</f>
        <v>100.1</v>
      </c>
      <c r="Y185">
        <f>INDEX('ИПЦ raw'!AJ:AJ, MATCH(Структура!$D185,'ИПЦ raw'!$A:$A,0))</f>
        <v>99.47</v>
      </c>
      <c r="Z185">
        <f>INDEX('ИПЦ raw'!AK:AK, MATCH(Структура!$D185,'ИПЦ raw'!$A:$A,0))</f>
        <v>99.78</v>
      </c>
      <c r="AA185">
        <f>INDEX('ИПЦ raw'!AL:AL, MATCH(Структура!$D185,'ИПЦ raw'!$A:$A,0))</f>
        <v>99.6</v>
      </c>
      <c r="AB185">
        <f>INDEX('ИПЦ raw'!AM:AM, MATCH(Структура!$D185,'ИПЦ raw'!$A:$A,0))</f>
        <v>99.85</v>
      </c>
      <c r="AC185">
        <f>INDEX('ИПЦ raw'!AN:AN, MATCH(Структура!$D185,'ИПЦ raw'!$A:$A,0))</f>
        <v>100.13</v>
      </c>
      <c r="AD185">
        <f>INDEX('ИПЦ raw'!AO:AO, MATCH(Структура!$D185,'ИПЦ raw'!$A:$A,0))</f>
        <v>100.76</v>
      </c>
      <c r="AE185">
        <f>INDEX('ИПЦ raw'!AP:AP, MATCH(Структура!$D185,'ИПЦ raw'!$A:$A,0))</f>
        <v>100.25</v>
      </c>
      <c r="AG185">
        <f>INDEX('2025'!$C:$C,MATCH(Структура!C185,'2025'!$B:$B,0))</f>
        <v>1.2999999999999999E-2</v>
      </c>
      <c r="AH185">
        <f t="shared" si="50"/>
        <v>1.3071499999999998E-2</v>
      </c>
      <c r="AI185">
        <f t="shared" si="51"/>
        <v>1.3202214999999996E-2</v>
      </c>
      <c r="AJ185">
        <f t="shared" si="52"/>
        <v>1.3277467625499995E-2</v>
      </c>
      <c r="AK185">
        <f t="shared" si="53"/>
        <v>1.3270828891687245E-2</v>
      </c>
      <c r="AL185">
        <f t="shared" si="54"/>
        <v>1.317262475788876E-2</v>
      </c>
      <c r="AM185">
        <f t="shared" si="55"/>
        <v>1.312652057123615E-2</v>
      </c>
      <c r="AN185">
        <f t="shared" si="56"/>
        <v>1.3122582615064779E-2</v>
      </c>
      <c r="AO185">
        <f t="shared" si="57"/>
        <v>1.3213128435108724E-2</v>
      </c>
      <c r="AP185">
        <f t="shared" si="58"/>
        <v>1.3226341563543832E-2</v>
      </c>
      <c r="AQ185">
        <f t="shared" si="59"/>
        <v>1.315624195325705E-2</v>
      </c>
      <c r="AR185">
        <f t="shared" si="61"/>
        <v>1.3127298220959885E-2</v>
      </c>
      <c r="AS185">
        <f t="shared" si="60"/>
        <v>1.2E-2</v>
      </c>
      <c r="AT185">
        <f t="shared" si="43"/>
        <v>1.1982E-2</v>
      </c>
      <c r="AU185">
        <f t="shared" si="44"/>
        <v>1.1997576599999999E-2</v>
      </c>
      <c r="AV185">
        <f t="shared" si="45"/>
        <v>1.208875818216E-2</v>
      </c>
      <c r="AW185">
        <f t="shared" si="46"/>
        <v>1.21189800776154E-2</v>
      </c>
    </row>
    <row r="186" spans="1:49" x14ac:dyDescent="0.45">
      <c r="A186" s="202" t="s">
        <v>185</v>
      </c>
      <c r="B186" s="225" t="str">
        <f t="shared" si="47"/>
        <v>Сапоги цельнорезиновые для взрослых, пара</v>
      </c>
      <c r="C186" s="225" t="str">
        <f t="shared" si="48"/>
        <v>Сапоги цельнорезиновые для взрослых, пара</v>
      </c>
      <c r="D186" s="226" t="str">
        <f t="shared" si="49"/>
        <v>Сапоги цельнорезиновые для взрослых, пара</v>
      </c>
      <c r="E186" s="225">
        <f>INDEX(БИПЦ_НДС!$D:$D,MATCH(Структура!A186,БИПЦ_НДС!$B:$B,0))</f>
        <v>20</v>
      </c>
      <c r="F186" s="225" t="s">
        <v>1871</v>
      </c>
      <c r="G186" s="225">
        <v>1</v>
      </c>
      <c r="H186" s="225">
        <v>1</v>
      </c>
      <c r="I186" s="225">
        <v>0</v>
      </c>
      <c r="J186" s="225">
        <f>INDEX('2026'!$C:$C,MATCH(Структура!B186,'2026'!$B:$B,0))</f>
        <v>3.5000000000000003E-2</v>
      </c>
      <c r="K186" s="225">
        <f>INDEX('2025'!$C:$C,MATCH(Структура!C186,'2025'!$B:$B,0))</f>
        <v>3.4000000000000002E-2</v>
      </c>
      <c r="L186" s="225">
        <v>1</v>
      </c>
      <c r="M186" s="225">
        <v>1</v>
      </c>
      <c r="N186" s="225">
        <f>INDEX(MoM!B:B,MATCH(Структура!A186,MoM!J:J,0))</f>
        <v>1</v>
      </c>
      <c r="P186">
        <f>INDEX('ИПЦ raw'!AA:AA, MATCH(Структура!$D186,'ИПЦ raw'!$A:$A,0))</f>
        <v>100.13</v>
      </c>
      <c r="Q186">
        <f>INDEX('ИПЦ raw'!AB:AB, MATCH(Структура!$D186,'ИПЦ raw'!$A:$A,0))</f>
        <v>100.42</v>
      </c>
      <c r="R186">
        <f>INDEX('ИПЦ raw'!AC:AC, MATCH(Структура!$D186,'ИПЦ raw'!$A:$A,0))</f>
        <v>100.04</v>
      </c>
      <c r="S186">
        <f>INDEX('ИПЦ raw'!AD:AD, MATCH(Структура!$D186,'ИПЦ raw'!$A:$A,0))</f>
        <v>99.47</v>
      </c>
      <c r="T186">
        <f>INDEX('ИПЦ raw'!AE:AE, MATCH(Структура!$D186,'ИПЦ raw'!$A:$A,0))</f>
        <v>99.44</v>
      </c>
      <c r="U186">
        <f>INDEX('ИПЦ raw'!AF:AF, MATCH(Структура!$D186,'ИПЦ raw'!$A:$A,0))</f>
        <v>99.99</v>
      </c>
      <c r="V186">
        <f>INDEX('ИПЦ raw'!AG:AG, MATCH(Структура!$D186,'ИПЦ raw'!$A:$A,0))</f>
        <v>100.44</v>
      </c>
      <c r="W186">
        <f>INDEX('ИПЦ raw'!AH:AH, MATCH(Структура!$D186,'ИПЦ raw'!$A:$A,0))</f>
        <v>100.65</v>
      </c>
      <c r="X186">
        <f>INDEX('ИПЦ raw'!AI:AI, MATCH(Структура!$D186,'ИПЦ raw'!$A:$A,0))</f>
        <v>99.98</v>
      </c>
      <c r="Y186">
        <f>INDEX('ИПЦ raw'!AJ:AJ, MATCH(Структура!$D186,'ИПЦ raw'!$A:$A,0))</f>
        <v>99.82</v>
      </c>
      <c r="Z186">
        <f>INDEX('ИПЦ raw'!AK:AK, MATCH(Структура!$D186,'ИПЦ raw'!$A:$A,0))</f>
        <v>100.1</v>
      </c>
      <c r="AA186">
        <f>INDEX('ИПЦ raw'!AL:AL, MATCH(Структура!$D186,'ИПЦ raw'!$A:$A,0))</f>
        <v>99.86</v>
      </c>
      <c r="AB186">
        <f>INDEX('ИПЦ raw'!AM:AM, MATCH(Структура!$D186,'ИПЦ raw'!$A:$A,0))</f>
        <v>99.42</v>
      </c>
      <c r="AC186">
        <f>INDEX('ИПЦ raw'!AN:AN, MATCH(Структура!$D186,'ИПЦ raw'!$A:$A,0))</f>
        <v>99.87</v>
      </c>
      <c r="AD186">
        <f>INDEX('ИПЦ raw'!AO:AO, MATCH(Структура!$D186,'ИПЦ raw'!$A:$A,0))</f>
        <v>100.7</v>
      </c>
      <c r="AE186">
        <f>INDEX('ИПЦ raw'!AP:AP, MATCH(Структура!$D186,'ИПЦ raw'!$A:$A,0))</f>
        <v>100.53</v>
      </c>
      <c r="AG186">
        <f>INDEX('2025'!$C:$C,MATCH(Структура!C186,'2025'!$B:$B,0))</f>
        <v>3.4000000000000002E-2</v>
      </c>
      <c r="AH186">
        <f t="shared" si="50"/>
        <v>3.4044199999999997E-2</v>
      </c>
      <c r="AI186">
        <f t="shared" si="51"/>
        <v>3.4187185639999999E-2</v>
      </c>
      <c r="AJ186">
        <f t="shared" si="52"/>
        <v>3.4200860514255998E-2</v>
      </c>
      <c r="AK186">
        <f t="shared" si="53"/>
        <v>3.4019595953530442E-2</v>
      </c>
      <c r="AL186">
        <f t="shared" si="54"/>
        <v>3.3829086216190671E-2</v>
      </c>
      <c r="AM186">
        <f t="shared" si="55"/>
        <v>3.3825703307569045E-2</v>
      </c>
      <c r="AN186">
        <f t="shared" si="56"/>
        <v>3.3974536402122349E-2</v>
      </c>
      <c r="AO186">
        <f t="shared" si="57"/>
        <v>3.419537088873615E-2</v>
      </c>
      <c r="AP186">
        <f t="shared" si="58"/>
        <v>3.4188531814558408E-2</v>
      </c>
      <c r="AQ186">
        <f t="shared" si="59"/>
        <v>3.4126992457292199E-2</v>
      </c>
      <c r="AR186">
        <f t="shared" si="61"/>
        <v>3.4161119449749491E-2</v>
      </c>
      <c r="AS186">
        <f t="shared" si="60"/>
        <v>3.5000000000000003E-2</v>
      </c>
      <c r="AT186">
        <f t="shared" si="43"/>
        <v>3.4797000000000002E-2</v>
      </c>
      <c r="AU186">
        <f t="shared" si="44"/>
        <v>3.4751763900000003E-2</v>
      </c>
      <c r="AV186">
        <f t="shared" si="45"/>
        <v>3.4995026247300005E-2</v>
      </c>
      <c r="AW186">
        <f t="shared" si="46"/>
        <v>3.5180499886410692E-2</v>
      </c>
    </row>
    <row r="187" spans="1:49" x14ac:dyDescent="0.45">
      <c r="A187" s="202" t="s">
        <v>186</v>
      </c>
      <c r="B187" s="225" t="str">
        <f t="shared" si="47"/>
        <v>Мыло хозяйственное, 200 г</v>
      </c>
      <c r="C187" s="225" t="str">
        <f t="shared" si="48"/>
        <v>Мыло хозяйственное, 200 г</v>
      </c>
      <c r="D187" s="226" t="str">
        <f t="shared" si="49"/>
        <v>Мыло хозяйственное, 200 г</v>
      </c>
      <c r="E187" s="225">
        <f>INDEX(БИПЦ_НДС!$D:$D,MATCH(Структура!A187,БИПЦ_НДС!$B:$B,0))</f>
        <v>20</v>
      </c>
      <c r="F187" s="225" t="s">
        <v>1871</v>
      </c>
      <c r="G187" s="225">
        <v>1</v>
      </c>
      <c r="H187" s="225">
        <v>1</v>
      </c>
      <c r="I187" s="225">
        <v>0</v>
      </c>
      <c r="J187" s="225">
        <f>INDEX('2026'!$C:$C,MATCH(Структура!B187,'2026'!$B:$B,0))</f>
        <v>9.1999999999999998E-2</v>
      </c>
      <c r="K187" s="225">
        <f>INDEX('2025'!$C:$C,MATCH(Структура!C187,'2025'!$B:$B,0))</f>
        <v>9.9000000000000005E-2</v>
      </c>
      <c r="L187" s="225">
        <v>1</v>
      </c>
      <c r="M187" s="225">
        <v>1</v>
      </c>
      <c r="N187" s="225">
        <f>INDEX(MoM!B:B,MATCH(Структура!A187,MoM!J:J,0))</f>
        <v>1</v>
      </c>
      <c r="P187">
        <f>INDEX('ИПЦ raw'!AA:AA, MATCH(Структура!$D187,'ИПЦ raw'!$A:$A,0))</f>
        <v>100.07</v>
      </c>
      <c r="Q187">
        <f>INDEX('ИПЦ raw'!AB:AB, MATCH(Структура!$D187,'ИПЦ raw'!$A:$A,0))</f>
        <v>100.83</v>
      </c>
      <c r="R187">
        <f>INDEX('ИПЦ raw'!AC:AC, MATCH(Структура!$D187,'ИПЦ raw'!$A:$A,0))</f>
        <v>100.55</v>
      </c>
      <c r="S187">
        <f>INDEX('ИПЦ raw'!AD:AD, MATCH(Структура!$D187,'ИПЦ raw'!$A:$A,0))</f>
        <v>100.43</v>
      </c>
      <c r="T187">
        <f>INDEX('ИПЦ raw'!AE:AE, MATCH(Структура!$D187,'ИПЦ raw'!$A:$A,0))</f>
        <v>99.73</v>
      </c>
      <c r="U187">
        <f>INDEX('ИПЦ raw'!AF:AF, MATCH(Структура!$D187,'ИПЦ raw'!$A:$A,0))</f>
        <v>101.67</v>
      </c>
      <c r="V187">
        <f>INDEX('ИПЦ raw'!AG:AG, MATCH(Структура!$D187,'ИПЦ raw'!$A:$A,0))</f>
        <v>100.45</v>
      </c>
      <c r="W187">
        <f>INDEX('ИПЦ raw'!AH:AH, MATCH(Структура!$D187,'ИПЦ raw'!$A:$A,0))</f>
        <v>99.67</v>
      </c>
      <c r="X187">
        <f>INDEX('ИПЦ raw'!AI:AI, MATCH(Структура!$D187,'ИПЦ raw'!$A:$A,0))</f>
        <v>101.42</v>
      </c>
      <c r="Y187">
        <f>INDEX('ИПЦ raw'!AJ:AJ, MATCH(Структура!$D187,'ИПЦ raw'!$A:$A,0))</f>
        <v>100.14</v>
      </c>
      <c r="Z187">
        <f>INDEX('ИПЦ raw'!AK:AK, MATCH(Структура!$D187,'ИПЦ raw'!$A:$A,0))</f>
        <v>101</v>
      </c>
      <c r="AA187">
        <f>INDEX('ИПЦ raw'!AL:AL, MATCH(Структура!$D187,'ИПЦ raw'!$A:$A,0))</f>
        <v>100.71</v>
      </c>
      <c r="AB187">
        <f>INDEX('ИПЦ raw'!AM:AM, MATCH(Структура!$D187,'ИПЦ raw'!$A:$A,0))</f>
        <v>101.42</v>
      </c>
      <c r="AC187">
        <f>INDEX('ИПЦ raw'!AN:AN, MATCH(Структура!$D187,'ИПЦ raw'!$A:$A,0))</f>
        <v>100.4</v>
      </c>
      <c r="AD187">
        <f>INDEX('ИПЦ raw'!AO:AO, MATCH(Структура!$D187,'ИПЦ raw'!$A:$A,0))</f>
        <v>100.5</v>
      </c>
      <c r="AE187">
        <f>INDEX('ИПЦ raw'!AP:AP, MATCH(Структура!$D187,'ИПЦ raw'!$A:$A,0))</f>
        <v>100.79</v>
      </c>
      <c r="AG187">
        <f>INDEX('2025'!$C:$C,MATCH(Структура!C187,'2025'!$B:$B,0))</f>
        <v>9.9000000000000005E-2</v>
      </c>
      <c r="AH187">
        <f t="shared" si="50"/>
        <v>9.9069299999999985E-2</v>
      </c>
      <c r="AI187">
        <f t="shared" si="51"/>
        <v>9.9891575189999984E-2</v>
      </c>
      <c r="AJ187">
        <f t="shared" si="52"/>
        <v>0.10044097885354498</v>
      </c>
      <c r="AK187">
        <f t="shared" si="53"/>
        <v>0.10087287506261523</v>
      </c>
      <c r="AL187">
        <f t="shared" si="54"/>
        <v>0.10060051829994618</v>
      </c>
      <c r="AM187">
        <f t="shared" si="55"/>
        <v>0.10228054695555527</v>
      </c>
      <c r="AN187">
        <f t="shared" si="56"/>
        <v>0.10274080941685527</v>
      </c>
      <c r="AO187">
        <f t="shared" si="57"/>
        <v>0.10240176474577967</v>
      </c>
      <c r="AP187">
        <f t="shared" si="58"/>
        <v>0.10385586980516974</v>
      </c>
      <c r="AQ187">
        <f t="shared" si="59"/>
        <v>0.10400126802289698</v>
      </c>
      <c r="AR187">
        <f t="shared" si="61"/>
        <v>0.10504128070312595</v>
      </c>
      <c r="AS187">
        <f t="shared" si="60"/>
        <v>9.1999999999999998E-2</v>
      </c>
      <c r="AT187">
        <f t="shared" si="43"/>
        <v>9.3306400000000012E-2</v>
      </c>
      <c r="AU187">
        <f t="shared" si="44"/>
        <v>9.3679625600000024E-2</v>
      </c>
      <c r="AV187">
        <f t="shared" si="45"/>
        <v>9.4148023728000019E-2</v>
      </c>
      <c r="AW187">
        <f t="shared" si="46"/>
        <v>9.489179311545122E-2</v>
      </c>
    </row>
    <row r="188" spans="1:49" x14ac:dyDescent="0.45">
      <c r="A188" s="202" t="s">
        <v>187</v>
      </c>
      <c r="B188" s="225" t="str">
        <f t="shared" si="47"/>
        <v>Порошок стиральный, кг</v>
      </c>
      <c r="C188" s="225" t="str">
        <f t="shared" si="48"/>
        <v>Порошок стиральный, кг</v>
      </c>
      <c r="D188" s="226" t="str">
        <f t="shared" si="49"/>
        <v>Порошок стиральный, кг</v>
      </c>
      <c r="E188" s="225">
        <f>INDEX(БИПЦ_НДС!$D:$D,MATCH(Структура!A188,БИПЦ_НДС!$B:$B,0))</f>
        <v>20</v>
      </c>
      <c r="F188" s="225" t="s">
        <v>1871</v>
      </c>
      <c r="G188" s="225">
        <v>1</v>
      </c>
      <c r="H188" s="225">
        <v>1</v>
      </c>
      <c r="I188" s="225">
        <v>0</v>
      </c>
      <c r="J188" s="225">
        <f>INDEX('2026'!$C:$C,MATCH(Структура!B188,'2026'!$B:$B,0))</f>
        <v>0.248</v>
      </c>
      <c r="K188" s="225">
        <f>INDEX('2025'!$C:$C,MATCH(Структура!C188,'2025'!$B:$B,0))</f>
        <v>0.26</v>
      </c>
      <c r="L188" s="225">
        <v>1</v>
      </c>
      <c r="M188" s="225">
        <v>1</v>
      </c>
      <c r="N188" s="225">
        <f>INDEX(MoM!B:B,MATCH(Структура!A188,MoM!J:J,0))</f>
        <v>1</v>
      </c>
      <c r="P188">
        <f>INDEX('ИПЦ raw'!AA:AA, MATCH(Структура!$D188,'ИПЦ raw'!$A:$A,0))</f>
        <v>98.88</v>
      </c>
      <c r="Q188">
        <f>INDEX('ИПЦ raw'!AB:AB, MATCH(Структура!$D188,'ИПЦ raw'!$A:$A,0))</f>
        <v>100.31</v>
      </c>
      <c r="R188">
        <f>INDEX('ИПЦ raw'!AC:AC, MATCH(Структура!$D188,'ИПЦ raw'!$A:$A,0))</f>
        <v>100.26</v>
      </c>
      <c r="S188">
        <f>INDEX('ИПЦ raw'!AD:AD, MATCH(Структура!$D188,'ИПЦ raw'!$A:$A,0))</f>
        <v>99.62</v>
      </c>
      <c r="T188">
        <f>INDEX('ИПЦ raw'!AE:AE, MATCH(Структура!$D188,'ИПЦ raw'!$A:$A,0))</f>
        <v>99.71</v>
      </c>
      <c r="U188">
        <f>INDEX('ИПЦ raw'!AF:AF, MATCH(Структура!$D188,'ИПЦ raw'!$A:$A,0))</f>
        <v>100.63</v>
      </c>
      <c r="V188">
        <f>INDEX('ИПЦ raw'!AG:AG, MATCH(Структура!$D188,'ИПЦ raw'!$A:$A,0))</f>
        <v>99.9</v>
      </c>
      <c r="W188">
        <f>INDEX('ИПЦ raw'!AH:AH, MATCH(Структура!$D188,'ИПЦ raw'!$A:$A,0))</f>
        <v>99.01</v>
      </c>
      <c r="X188">
        <f>INDEX('ИПЦ raw'!AI:AI, MATCH(Структура!$D188,'ИПЦ raw'!$A:$A,0))</f>
        <v>100.51</v>
      </c>
      <c r="Y188">
        <f>INDEX('ИПЦ raw'!AJ:AJ, MATCH(Структура!$D188,'ИПЦ raw'!$A:$A,0))</f>
        <v>100.9</v>
      </c>
      <c r="Z188">
        <f>INDEX('ИПЦ raw'!AK:AK, MATCH(Структура!$D188,'ИПЦ raw'!$A:$A,0))</f>
        <v>100.38</v>
      </c>
      <c r="AA188">
        <f>INDEX('ИПЦ raw'!AL:AL, MATCH(Структура!$D188,'ИПЦ raw'!$A:$A,0))</f>
        <v>100.15</v>
      </c>
      <c r="AB188">
        <f>INDEX('ИПЦ raw'!AM:AM, MATCH(Структура!$D188,'ИПЦ raw'!$A:$A,0))</f>
        <v>100.64</v>
      </c>
      <c r="AC188">
        <f>INDEX('ИПЦ raw'!AN:AN, MATCH(Структура!$D188,'ИПЦ raw'!$A:$A,0))</f>
        <v>100.01</v>
      </c>
      <c r="AD188">
        <f>INDEX('ИПЦ raw'!AO:AO, MATCH(Структура!$D188,'ИПЦ raw'!$A:$A,0))</f>
        <v>100.69</v>
      </c>
      <c r="AE188">
        <f>INDEX('ИПЦ raw'!AP:AP, MATCH(Структура!$D188,'ИПЦ raw'!$A:$A,0))</f>
        <v>99.34</v>
      </c>
      <c r="AG188">
        <f>INDEX('2025'!$C:$C,MATCH(Структура!C188,'2025'!$B:$B,0))</f>
        <v>0.26</v>
      </c>
      <c r="AH188">
        <f t="shared" si="50"/>
        <v>0.25708799999999998</v>
      </c>
      <c r="AI188">
        <f t="shared" si="51"/>
        <v>0.2578849728</v>
      </c>
      <c r="AJ188">
        <f t="shared" si="52"/>
        <v>0.25855547372928001</v>
      </c>
      <c r="AK188">
        <f t="shared" si="53"/>
        <v>0.25757296292910875</v>
      </c>
      <c r="AL188">
        <f t="shared" si="54"/>
        <v>0.25682600133661432</v>
      </c>
      <c r="AM188">
        <f t="shared" si="55"/>
        <v>0.25844400514503496</v>
      </c>
      <c r="AN188">
        <f t="shared" si="56"/>
        <v>0.25818556113988994</v>
      </c>
      <c r="AO188">
        <f t="shared" si="57"/>
        <v>0.25562952408460504</v>
      </c>
      <c r="AP188">
        <f t="shared" si="58"/>
        <v>0.2569332346574365</v>
      </c>
      <c r="AQ188">
        <f t="shared" si="59"/>
        <v>0.25924563376935345</v>
      </c>
      <c r="AR188">
        <f t="shared" si="61"/>
        <v>0.26023076717767696</v>
      </c>
      <c r="AS188">
        <f t="shared" si="60"/>
        <v>0.248</v>
      </c>
      <c r="AT188">
        <f t="shared" si="43"/>
        <v>0.24958720000000001</v>
      </c>
      <c r="AU188">
        <f t="shared" si="44"/>
        <v>0.24961215872000003</v>
      </c>
      <c r="AV188">
        <f t="shared" si="45"/>
        <v>0.25133448261516805</v>
      </c>
      <c r="AW188">
        <f t="shared" si="46"/>
        <v>0.24967567502990795</v>
      </c>
    </row>
    <row r="189" spans="1:49" x14ac:dyDescent="0.45">
      <c r="A189" s="202" t="s">
        <v>188</v>
      </c>
      <c r="B189" s="225" t="str">
        <f t="shared" si="47"/>
        <v>Жидкие чистящие и моющие средства, л</v>
      </c>
      <c r="C189" s="225" t="str">
        <f t="shared" si="48"/>
        <v>Жидкие чистящие и моющие средства, л</v>
      </c>
      <c r="D189" s="226" t="str">
        <f t="shared" si="49"/>
        <v>Жидкие чистящие и моющие средства, л</v>
      </c>
      <c r="E189" s="225">
        <f>INDEX(БИПЦ_НДС!$D:$D,MATCH(Структура!A189,БИПЦ_НДС!$B:$B,0))</f>
        <v>20</v>
      </c>
      <c r="F189" s="225" t="s">
        <v>1871</v>
      </c>
      <c r="G189" s="225">
        <v>1</v>
      </c>
      <c r="H189" s="225">
        <v>1</v>
      </c>
      <c r="I189" s="225">
        <v>0</v>
      </c>
      <c r="J189" s="225">
        <f>INDEX('2026'!$C:$C,MATCH(Структура!B189,'2026'!$B:$B,0))</f>
        <v>0.27</v>
      </c>
      <c r="K189" s="225">
        <f>INDEX('2025'!$C:$C,MATCH(Структура!C189,'2025'!$B:$B,0))</f>
        <v>0.22500000000000001</v>
      </c>
      <c r="L189" s="225">
        <v>1</v>
      </c>
      <c r="M189" s="225">
        <v>1</v>
      </c>
      <c r="N189" s="225">
        <f>INDEX(MoM!B:B,MATCH(Структура!A189,MoM!J:J,0))</f>
        <v>1</v>
      </c>
      <c r="P189">
        <f>INDEX('ИПЦ raw'!AA:AA, MATCH(Структура!$D189,'ИПЦ raw'!$A:$A,0))</f>
        <v>100.04</v>
      </c>
      <c r="Q189">
        <f>INDEX('ИПЦ raw'!AB:AB, MATCH(Структура!$D189,'ИПЦ raw'!$A:$A,0))</f>
        <v>99.64</v>
      </c>
      <c r="R189">
        <f>INDEX('ИПЦ raw'!AC:AC, MATCH(Структура!$D189,'ИПЦ raw'!$A:$A,0))</f>
        <v>100.32</v>
      </c>
      <c r="S189">
        <f>INDEX('ИПЦ raw'!AD:AD, MATCH(Структура!$D189,'ИПЦ raw'!$A:$A,0))</f>
        <v>99.66</v>
      </c>
      <c r="T189">
        <f>INDEX('ИПЦ raw'!AE:AE, MATCH(Структура!$D189,'ИПЦ raw'!$A:$A,0))</f>
        <v>99.56</v>
      </c>
      <c r="U189">
        <f>INDEX('ИПЦ raw'!AF:AF, MATCH(Структура!$D189,'ИПЦ raw'!$A:$A,0))</f>
        <v>100.29</v>
      </c>
      <c r="V189">
        <f>INDEX('ИПЦ raw'!AG:AG, MATCH(Структура!$D189,'ИПЦ raw'!$A:$A,0))</f>
        <v>100.22</v>
      </c>
      <c r="W189">
        <f>INDEX('ИПЦ raw'!AH:AH, MATCH(Структура!$D189,'ИПЦ raw'!$A:$A,0))</f>
        <v>99.45</v>
      </c>
      <c r="X189">
        <f>INDEX('ИПЦ raw'!AI:AI, MATCH(Структура!$D189,'ИПЦ raw'!$A:$A,0))</f>
        <v>100.62</v>
      </c>
      <c r="Y189">
        <f>INDEX('ИПЦ raw'!AJ:AJ, MATCH(Структура!$D189,'ИПЦ raw'!$A:$A,0))</f>
        <v>100.22</v>
      </c>
      <c r="Z189">
        <f>INDEX('ИПЦ raw'!AK:AK, MATCH(Структура!$D189,'ИПЦ raw'!$A:$A,0))</f>
        <v>100.48</v>
      </c>
      <c r="AA189">
        <f>INDEX('ИПЦ raw'!AL:AL, MATCH(Структура!$D189,'ИПЦ raw'!$A:$A,0))</f>
        <v>100.77</v>
      </c>
      <c r="AB189">
        <f>INDEX('ИПЦ raw'!AM:AM, MATCH(Структура!$D189,'ИПЦ raw'!$A:$A,0))</f>
        <v>100.72</v>
      </c>
      <c r="AC189">
        <f>INDEX('ИПЦ raw'!AN:AN, MATCH(Структура!$D189,'ИПЦ raw'!$A:$A,0))</f>
        <v>100.71</v>
      </c>
      <c r="AD189">
        <f>INDEX('ИПЦ raw'!AO:AO, MATCH(Структура!$D189,'ИПЦ raw'!$A:$A,0))</f>
        <v>100.01</v>
      </c>
      <c r="AE189">
        <f>INDEX('ИПЦ raw'!AP:AP, MATCH(Структура!$D189,'ИПЦ raw'!$A:$A,0))</f>
        <v>99.95</v>
      </c>
      <c r="AG189">
        <f>INDEX('2025'!$C:$C,MATCH(Структура!C189,'2025'!$B:$B,0))</f>
        <v>0.22500000000000001</v>
      </c>
      <c r="AH189">
        <f t="shared" si="50"/>
        <v>0.22509000000000001</v>
      </c>
      <c r="AI189">
        <f t="shared" si="51"/>
        <v>0.22427967600000001</v>
      </c>
      <c r="AJ189">
        <f t="shared" si="52"/>
        <v>0.22499737096319999</v>
      </c>
      <c r="AK189">
        <f t="shared" si="53"/>
        <v>0.22423237990192513</v>
      </c>
      <c r="AL189">
        <f t="shared" si="54"/>
        <v>0.22324575743035666</v>
      </c>
      <c r="AM189">
        <f t="shared" si="55"/>
        <v>0.22389317012690468</v>
      </c>
      <c r="AN189">
        <f t="shared" si="56"/>
        <v>0.22438573510118387</v>
      </c>
      <c r="AO189">
        <f t="shared" si="57"/>
        <v>0.22315161355812738</v>
      </c>
      <c r="AP189">
        <f t="shared" si="58"/>
        <v>0.22453515356218776</v>
      </c>
      <c r="AQ189">
        <f t="shared" si="59"/>
        <v>0.22502913090002458</v>
      </c>
      <c r="AR189">
        <f t="shared" si="61"/>
        <v>0.22610927072834472</v>
      </c>
      <c r="AS189">
        <f t="shared" si="60"/>
        <v>0.27</v>
      </c>
      <c r="AT189">
        <f t="shared" si="43"/>
        <v>0.27194400000000002</v>
      </c>
      <c r="AU189">
        <f t="shared" si="44"/>
        <v>0.27387480240000001</v>
      </c>
      <c r="AV189">
        <f t="shared" si="45"/>
        <v>0.27390218988024001</v>
      </c>
      <c r="AW189">
        <f t="shared" si="46"/>
        <v>0.2737652387852999</v>
      </c>
    </row>
    <row r="190" spans="1:49" x14ac:dyDescent="0.45">
      <c r="A190" s="202" t="s">
        <v>189</v>
      </c>
      <c r="B190" s="225" t="str">
        <f t="shared" si="47"/>
        <v>Мыло туалетное, 100 г</v>
      </c>
      <c r="C190" s="225" t="str">
        <f t="shared" si="48"/>
        <v>Мыло туалетное, 100 г</v>
      </c>
      <c r="D190" s="226" t="str">
        <f t="shared" si="49"/>
        <v>Мыло туалетное, 100 г</v>
      </c>
      <c r="E190" s="225">
        <f>INDEX(БИПЦ_НДС!$D:$D,MATCH(Структура!A190,БИПЦ_НДС!$B:$B,0))</f>
        <v>20</v>
      </c>
      <c r="F190" s="225" t="s">
        <v>1871</v>
      </c>
      <c r="G190" s="225">
        <v>1</v>
      </c>
      <c r="H190" s="225">
        <v>1</v>
      </c>
      <c r="I190" s="225">
        <v>0</v>
      </c>
      <c r="J190" s="225">
        <f>INDEX('2026'!$C:$C,MATCH(Структура!B190,'2026'!$B:$B,0))</f>
        <v>7.3999999999999996E-2</v>
      </c>
      <c r="K190" s="225">
        <f>INDEX('2025'!$C:$C,MATCH(Структура!C190,'2025'!$B:$B,0))</f>
        <v>7.0999999999999994E-2</v>
      </c>
      <c r="L190" s="225">
        <v>1</v>
      </c>
      <c r="M190" s="225">
        <v>1</v>
      </c>
      <c r="N190" s="225">
        <f>INDEX(MoM!B:B,MATCH(Структура!A190,MoM!J:J,0))</f>
        <v>1</v>
      </c>
      <c r="P190">
        <f>INDEX('ИПЦ raw'!AA:AA, MATCH(Структура!$D190,'ИПЦ raw'!$A:$A,0))</f>
        <v>101.22</v>
      </c>
      <c r="Q190">
        <f>INDEX('ИПЦ raw'!AB:AB, MATCH(Структура!$D190,'ИПЦ raw'!$A:$A,0))</f>
        <v>99.59</v>
      </c>
      <c r="R190">
        <f>INDEX('ИПЦ raw'!AC:AC, MATCH(Структура!$D190,'ИПЦ raw'!$A:$A,0))</f>
        <v>101.28</v>
      </c>
      <c r="S190">
        <f>INDEX('ИПЦ raw'!AD:AD, MATCH(Структура!$D190,'ИПЦ raw'!$A:$A,0))</f>
        <v>100.25</v>
      </c>
      <c r="T190">
        <f>INDEX('ИПЦ raw'!AE:AE, MATCH(Структура!$D190,'ИПЦ raw'!$A:$A,0))</f>
        <v>100.92</v>
      </c>
      <c r="U190">
        <f>INDEX('ИПЦ raw'!AF:AF, MATCH(Структура!$D190,'ИПЦ raw'!$A:$A,0))</f>
        <v>100.7</v>
      </c>
      <c r="V190">
        <f>INDEX('ИПЦ raw'!AG:AG, MATCH(Структура!$D190,'ИПЦ raw'!$A:$A,0))</f>
        <v>100.38</v>
      </c>
      <c r="W190">
        <f>INDEX('ИПЦ raw'!AH:AH, MATCH(Структура!$D190,'ИПЦ raw'!$A:$A,0))</f>
        <v>100.39</v>
      </c>
      <c r="X190">
        <f>INDEX('ИПЦ raw'!AI:AI, MATCH(Структура!$D190,'ИПЦ raw'!$A:$A,0))</f>
        <v>100.31</v>
      </c>
      <c r="Y190">
        <f>INDEX('ИПЦ raw'!AJ:AJ, MATCH(Структура!$D190,'ИПЦ raw'!$A:$A,0))</f>
        <v>100.91</v>
      </c>
      <c r="Z190">
        <f>INDEX('ИПЦ raw'!AK:AK, MATCH(Структура!$D190,'ИПЦ raw'!$A:$A,0))</f>
        <v>100.84</v>
      </c>
      <c r="AA190">
        <f>INDEX('ИПЦ raw'!AL:AL, MATCH(Структура!$D190,'ИПЦ raw'!$A:$A,0))</f>
        <v>100.41</v>
      </c>
      <c r="AB190">
        <f>INDEX('ИПЦ raw'!AM:AM, MATCH(Структура!$D190,'ИПЦ raw'!$A:$A,0))</f>
        <v>101.34</v>
      </c>
      <c r="AC190">
        <f>INDEX('ИПЦ raw'!AN:AN, MATCH(Структура!$D190,'ИПЦ raw'!$A:$A,0))</f>
        <v>99.58</v>
      </c>
      <c r="AD190">
        <f>INDEX('ИПЦ raw'!AO:AO, MATCH(Структура!$D190,'ИПЦ raw'!$A:$A,0))</f>
        <v>100.58</v>
      </c>
      <c r="AE190">
        <f>INDEX('ИПЦ raw'!AP:AP, MATCH(Структура!$D190,'ИПЦ raw'!$A:$A,0))</f>
        <v>99.91</v>
      </c>
      <c r="AG190">
        <f>INDEX('2025'!$C:$C,MATCH(Структура!C190,'2025'!$B:$B,0))</f>
        <v>7.0999999999999994E-2</v>
      </c>
      <c r="AH190">
        <f t="shared" si="50"/>
        <v>7.1866199999999991E-2</v>
      </c>
      <c r="AI190">
        <f t="shared" si="51"/>
        <v>7.1571548579999991E-2</v>
      </c>
      <c r="AJ190">
        <f t="shared" si="52"/>
        <v>7.2487664401823984E-2</v>
      </c>
      <c r="AK190">
        <f t="shared" si="53"/>
        <v>7.2668883562828551E-2</v>
      </c>
      <c r="AL190">
        <f t="shared" si="54"/>
        <v>7.3337437291606578E-2</v>
      </c>
      <c r="AM190">
        <f t="shared" si="55"/>
        <v>7.3850799352647822E-2</v>
      </c>
      <c r="AN190">
        <f t="shared" si="56"/>
        <v>7.4131432390187879E-2</v>
      </c>
      <c r="AO190">
        <f t="shared" si="57"/>
        <v>7.4420544976509614E-2</v>
      </c>
      <c r="AP190">
        <f t="shared" si="58"/>
        <v>7.4651248665936795E-2</v>
      </c>
      <c r="AQ190">
        <f t="shared" si="59"/>
        <v>7.5330575028796809E-2</v>
      </c>
      <c r="AR190">
        <f t="shared" si="61"/>
        <v>7.5963351859038714E-2</v>
      </c>
      <c r="AS190">
        <f t="shared" si="60"/>
        <v>7.3999999999999996E-2</v>
      </c>
      <c r="AT190">
        <f t="shared" si="43"/>
        <v>7.4991599999999992E-2</v>
      </c>
      <c r="AU190">
        <f t="shared" si="44"/>
        <v>7.4676635279999987E-2</v>
      </c>
      <c r="AV190">
        <f t="shared" si="45"/>
        <v>7.5109759764623987E-2</v>
      </c>
      <c r="AW190">
        <f t="shared" si="46"/>
        <v>7.5042160980835826E-2</v>
      </c>
    </row>
    <row r="191" spans="1:49" x14ac:dyDescent="0.45">
      <c r="A191" s="202" t="s">
        <v>190</v>
      </c>
      <c r="B191" s="225" t="str">
        <f t="shared" si="47"/>
        <v>Туалетная вода, 100 мл</v>
      </c>
      <c r="C191" s="225" t="str">
        <f t="shared" si="48"/>
        <v>Туалетная вода, 100 мл</v>
      </c>
      <c r="D191" s="226" t="str">
        <f t="shared" si="49"/>
        <v>Туалетная вода, 100 мл</v>
      </c>
      <c r="E191" s="225">
        <f>INDEX(БИПЦ_НДС!$D:$D,MATCH(Структура!A191,БИПЦ_НДС!$B:$B,0))</f>
        <v>20</v>
      </c>
      <c r="F191" s="225" t="s">
        <v>1871</v>
      </c>
      <c r="G191" s="225">
        <v>1</v>
      </c>
      <c r="H191" s="225">
        <v>1</v>
      </c>
      <c r="I191" s="225">
        <v>0</v>
      </c>
      <c r="J191" s="225">
        <f>INDEX('2026'!$C:$C,MATCH(Структура!B191,'2026'!$B:$B,0))</f>
        <v>0.36899999999999999</v>
      </c>
      <c r="K191" s="225">
        <f>INDEX('2025'!$C:$C,MATCH(Структура!C191,'2025'!$B:$B,0))</f>
        <v>0.35599999999999998</v>
      </c>
      <c r="L191" s="225">
        <v>1</v>
      </c>
      <c r="M191" s="225">
        <v>1</v>
      </c>
      <c r="N191" s="225">
        <f>INDEX(MoM!B:B,MATCH(Структура!A191,MoM!J:J,0))</f>
        <v>1</v>
      </c>
      <c r="P191">
        <f>INDEX('ИПЦ raw'!AA:AA, MATCH(Структура!$D191,'ИПЦ raw'!$A:$A,0))</f>
        <v>100.62</v>
      </c>
      <c r="Q191">
        <f>INDEX('ИПЦ raw'!AB:AB, MATCH(Структура!$D191,'ИПЦ raw'!$A:$A,0))</f>
        <v>98.86</v>
      </c>
      <c r="R191">
        <f>INDEX('ИПЦ raw'!AC:AC, MATCH(Структура!$D191,'ИПЦ raw'!$A:$A,0))</f>
        <v>101.06</v>
      </c>
      <c r="S191">
        <f>INDEX('ИПЦ raw'!AD:AD, MATCH(Структура!$D191,'ИПЦ raw'!$A:$A,0))</f>
        <v>99.17</v>
      </c>
      <c r="T191">
        <f>INDEX('ИПЦ raw'!AE:AE, MATCH(Структура!$D191,'ИПЦ raw'!$A:$A,0))</f>
        <v>99.41</v>
      </c>
      <c r="U191">
        <f>INDEX('ИПЦ raw'!AF:AF, MATCH(Структура!$D191,'ИПЦ raw'!$A:$A,0))</f>
        <v>99.89</v>
      </c>
      <c r="V191">
        <f>INDEX('ИПЦ raw'!AG:AG, MATCH(Структура!$D191,'ИПЦ raw'!$A:$A,0))</f>
        <v>100.52</v>
      </c>
      <c r="W191">
        <f>INDEX('ИПЦ raw'!AH:AH, MATCH(Структура!$D191,'ИПЦ raw'!$A:$A,0))</f>
        <v>101.69</v>
      </c>
      <c r="X191">
        <f>INDEX('ИПЦ raw'!AI:AI, MATCH(Структура!$D191,'ИПЦ raw'!$A:$A,0))</f>
        <v>101.28</v>
      </c>
      <c r="Y191">
        <f>INDEX('ИПЦ raw'!AJ:AJ, MATCH(Структура!$D191,'ИПЦ raw'!$A:$A,0))</f>
        <v>100.7</v>
      </c>
      <c r="Z191">
        <f>INDEX('ИПЦ raw'!AK:AK, MATCH(Структура!$D191,'ИПЦ raw'!$A:$A,0))</f>
        <v>101.32</v>
      </c>
      <c r="AA191">
        <f>INDEX('ИПЦ raw'!AL:AL, MATCH(Структура!$D191,'ИПЦ raw'!$A:$A,0))</f>
        <v>100.85</v>
      </c>
      <c r="AB191">
        <f>INDEX('ИПЦ raw'!AM:AM, MATCH(Структура!$D191,'ИПЦ raw'!$A:$A,0))</f>
        <v>101.5</v>
      </c>
      <c r="AC191">
        <f>INDEX('ИПЦ raw'!AN:AN, MATCH(Структура!$D191,'ИПЦ raw'!$A:$A,0))</f>
        <v>99.97</v>
      </c>
      <c r="AD191">
        <f>INDEX('ИПЦ raw'!AO:AO, MATCH(Структура!$D191,'ИПЦ raw'!$A:$A,0))</f>
        <v>101.17</v>
      </c>
      <c r="AE191">
        <f>INDEX('ИПЦ raw'!AP:AP, MATCH(Структура!$D191,'ИПЦ raw'!$A:$A,0))</f>
        <v>100.37</v>
      </c>
      <c r="AG191">
        <f>INDEX('2025'!$C:$C,MATCH(Структура!C191,'2025'!$B:$B,0))</f>
        <v>0.35599999999999998</v>
      </c>
      <c r="AH191">
        <f t="shared" si="50"/>
        <v>0.3582072</v>
      </c>
      <c r="AI191">
        <f t="shared" si="51"/>
        <v>0.35412363792000001</v>
      </c>
      <c r="AJ191">
        <f t="shared" si="52"/>
        <v>0.35787734848195202</v>
      </c>
      <c r="AK191">
        <f t="shared" si="53"/>
        <v>0.35490696648955178</v>
      </c>
      <c r="AL191">
        <f t="shared" si="54"/>
        <v>0.3528130153872634</v>
      </c>
      <c r="AM191">
        <f t="shared" si="55"/>
        <v>0.3524249210703374</v>
      </c>
      <c r="AN191">
        <f t="shared" si="56"/>
        <v>0.35425753065990312</v>
      </c>
      <c r="AO191">
        <f t="shared" si="57"/>
        <v>0.36024448292805544</v>
      </c>
      <c r="AP191">
        <f t="shared" si="58"/>
        <v>0.36485561230953456</v>
      </c>
      <c r="AQ191">
        <f t="shared" si="59"/>
        <v>0.3674096015957013</v>
      </c>
      <c r="AR191">
        <f t="shared" si="61"/>
        <v>0.37225940833676452</v>
      </c>
      <c r="AS191">
        <f t="shared" si="60"/>
        <v>0.36899999999999999</v>
      </c>
      <c r="AT191">
        <f t="shared" si="43"/>
        <v>0.37453500000000001</v>
      </c>
      <c r="AU191">
        <f t="shared" si="44"/>
        <v>0.37442263949999999</v>
      </c>
      <c r="AV191">
        <f t="shared" si="45"/>
        <v>0.37880338438215</v>
      </c>
      <c r="AW191">
        <f t="shared" si="46"/>
        <v>0.38020495690436396</v>
      </c>
    </row>
    <row r="192" spans="1:49" x14ac:dyDescent="0.45">
      <c r="A192" s="202" t="s">
        <v>191</v>
      </c>
      <c r="B192" s="225" t="str">
        <f t="shared" si="47"/>
        <v>Шампунь, 250 мл</v>
      </c>
      <c r="C192" s="225" t="str">
        <f t="shared" si="48"/>
        <v>Шампунь, 250 мл</v>
      </c>
      <c r="D192" s="226" t="str">
        <f t="shared" si="49"/>
        <v>Шампунь, 250 мл</v>
      </c>
      <c r="E192" s="225">
        <f>INDEX(БИПЦ_НДС!$D:$D,MATCH(Структура!A192,БИПЦ_НДС!$B:$B,0))</f>
        <v>20</v>
      </c>
      <c r="F192" s="225" t="s">
        <v>1871</v>
      </c>
      <c r="G192" s="225">
        <v>1</v>
      </c>
      <c r="H192" s="225">
        <v>1</v>
      </c>
      <c r="I192" s="225">
        <v>0</v>
      </c>
      <c r="J192" s="225">
        <f>INDEX('2026'!$C:$C,MATCH(Структура!B192,'2026'!$B:$B,0))</f>
        <v>0.16900000000000001</v>
      </c>
      <c r="K192" s="225">
        <f>INDEX('2025'!$C:$C,MATCH(Структура!C192,'2025'!$B:$B,0))</f>
        <v>0.17299999999999999</v>
      </c>
      <c r="L192" s="225">
        <v>1</v>
      </c>
      <c r="M192" s="225">
        <v>1</v>
      </c>
      <c r="N192" s="225">
        <f>INDEX(MoM!B:B,MATCH(Структура!A192,MoM!J:J,0))</f>
        <v>1</v>
      </c>
      <c r="P192">
        <f>INDEX('ИПЦ raw'!AA:AA, MATCH(Структура!$D192,'ИПЦ raw'!$A:$A,0))</f>
        <v>99.15</v>
      </c>
      <c r="Q192">
        <f>INDEX('ИПЦ raw'!AB:AB, MATCH(Структура!$D192,'ИПЦ raw'!$A:$A,0))</f>
        <v>100.23</v>
      </c>
      <c r="R192">
        <f>INDEX('ИПЦ raw'!AC:AC, MATCH(Структура!$D192,'ИПЦ raw'!$A:$A,0))</f>
        <v>100.08</v>
      </c>
      <c r="S192">
        <f>INDEX('ИПЦ raw'!AD:AD, MATCH(Структура!$D192,'ИПЦ raw'!$A:$A,0))</f>
        <v>99.54</v>
      </c>
      <c r="T192">
        <f>INDEX('ИПЦ raw'!AE:AE, MATCH(Структура!$D192,'ИПЦ raw'!$A:$A,0))</f>
        <v>100.56</v>
      </c>
      <c r="U192">
        <f>INDEX('ИПЦ raw'!AF:AF, MATCH(Структура!$D192,'ИПЦ raw'!$A:$A,0))</f>
        <v>99.57</v>
      </c>
      <c r="V192">
        <f>INDEX('ИПЦ raw'!AG:AG, MATCH(Структура!$D192,'ИПЦ raw'!$A:$A,0))</f>
        <v>101.22</v>
      </c>
      <c r="W192">
        <f>INDEX('ИПЦ raw'!AH:AH, MATCH(Структура!$D192,'ИПЦ raw'!$A:$A,0))</f>
        <v>99.86</v>
      </c>
      <c r="X192">
        <f>INDEX('ИПЦ raw'!AI:AI, MATCH(Структура!$D192,'ИПЦ raw'!$A:$A,0))</f>
        <v>100</v>
      </c>
      <c r="Y192">
        <f>INDEX('ИПЦ raw'!AJ:AJ, MATCH(Структура!$D192,'ИПЦ raw'!$A:$A,0))</f>
        <v>101.1</v>
      </c>
      <c r="Z192">
        <f>INDEX('ИПЦ raw'!AK:AK, MATCH(Структура!$D192,'ИПЦ raw'!$A:$A,0))</f>
        <v>100</v>
      </c>
      <c r="AA192">
        <f>INDEX('ИПЦ raw'!AL:AL, MATCH(Структура!$D192,'ИПЦ raw'!$A:$A,0))</f>
        <v>100.11</v>
      </c>
      <c r="AB192">
        <f>INDEX('ИПЦ raw'!AM:AM, MATCH(Структура!$D192,'ИПЦ raw'!$A:$A,0))</f>
        <v>100.32</v>
      </c>
      <c r="AC192">
        <f>INDEX('ИПЦ raw'!AN:AN, MATCH(Структура!$D192,'ИПЦ raw'!$A:$A,0))</f>
        <v>100.8</v>
      </c>
      <c r="AD192">
        <f>INDEX('ИПЦ raw'!AO:AO, MATCH(Структура!$D192,'ИПЦ raw'!$A:$A,0))</f>
        <v>99.36</v>
      </c>
      <c r="AE192">
        <f>INDEX('ИПЦ raw'!AP:AP, MATCH(Структура!$D192,'ИПЦ raw'!$A:$A,0))</f>
        <v>101.17</v>
      </c>
      <c r="AG192">
        <f>INDEX('2025'!$C:$C,MATCH(Структура!C192,'2025'!$B:$B,0))</f>
        <v>0.17299999999999999</v>
      </c>
      <c r="AH192">
        <f t="shared" si="50"/>
        <v>0.1715295</v>
      </c>
      <c r="AI192">
        <f t="shared" si="51"/>
        <v>0.17192401785</v>
      </c>
      <c r="AJ192">
        <f t="shared" si="52"/>
        <v>0.17206155706428</v>
      </c>
      <c r="AK192">
        <f t="shared" si="53"/>
        <v>0.17127007390178431</v>
      </c>
      <c r="AL192">
        <f t="shared" si="54"/>
        <v>0.1722291863156343</v>
      </c>
      <c r="AM192">
        <f t="shared" si="55"/>
        <v>0.17148860081447709</v>
      </c>
      <c r="AN192">
        <f t="shared" si="56"/>
        <v>0.17358076174441373</v>
      </c>
      <c r="AO192">
        <f t="shared" si="57"/>
        <v>0.17333774867797153</v>
      </c>
      <c r="AP192">
        <f t="shared" si="58"/>
        <v>0.17333774867797153</v>
      </c>
      <c r="AQ192">
        <f t="shared" si="59"/>
        <v>0.17524446391342921</v>
      </c>
      <c r="AR192">
        <f t="shared" si="61"/>
        <v>0.17524446391342921</v>
      </c>
      <c r="AS192">
        <f t="shared" si="60"/>
        <v>0.16900000000000001</v>
      </c>
      <c r="AT192">
        <f t="shared" si="43"/>
        <v>0.16954080000000002</v>
      </c>
      <c r="AU192">
        <f t="shared" si="44"/>
        <v>0.17089712640000002</v>
      </c>
      <c r="AV192">
        <f t="shared" si="45"/>
        <v>0.16980338479104001</v>
      </c>
      <c r="AW192">
        <f t="shared" si="46"/>
        <v>0.1717900843930952</v>
      </c>
    </row>
    <row r="193" spans="1:49" x14ac:dyDescent="0.45">
      <c r="A193" s="202" t="s">
        <v>192</v>
      </c>
      <c r="B193" s="225" t="str">
        <f t="shared" si="47"/>
        <v>Гель для душа, 250 мл</v>
      </c>
      <c r="C193" s="225" t="str">
        <f t="shared" si="48"/>
        <v>Гель для душа, 250 мл</v>
      </c>
      <c r="D193" s="226" t="str">
        <f t="shared" si="49"/>
        <v>Гель для душа, 250 мл</v>
      </c>
      <c r="E193" s="225">
        <f>INDEX(БИПЦ_НДС!$D:$D,MATCH(Структура!A193,БИПЦ_НДС!$B:$B,0))</f>
        <v>20</v>
      </c>
      <c r="F193" s="225" t="s">
        <v>1871</v>
      </c>
      <c r="G193" s="225">
        <v>1</v>
      </c>
      <c r="H193" s="225">
        <v>1</v>
      </c>
      <c r="I193" s="225">
        <v>0</v>
      </c>
      <c r="J193" s="225">
        <f>INDEX('2026'!$C:$C,MATCH(Структура!B193,'2026'!$B:$B,0))</f>
        <v>0.105</v>
      </c>
      <c r="K193" s="225">
        <f>INDEX('2025'!$C:$C,MATCH(Структура!C193,'2025'!$B:$B,0))</f>
        <v>0.11600000000000001</v>
      </c>
      <c r="L193" s="225">
        <v>1</v>
      </c>
      <c r="M193" s="225">
        <v>1</v>
      </c>
      <c r="N193" s="225">
        <f>INDEX(MoM!B:B,MATCH(Структура!A193,MoM!J:J,0))</f>
        <v>1</v>
      </c>
      <c r="P193">
        <f>INDEX('ИПЦ raw'!AA:AA, MATCH(Структура!$D193,'ИПЦ raw'!$A:$A,0))</f>
        <v>100.44</v>
      </c>
      <c r="Q193">
        <f>INDEX('ИПЦ raw'!AB:AB, MATCH(Структура!$D193,'ИПЦ raw'!$A:$A,0))</f>
        <v>99.42</v>
      </c>
      <c r="R193">
        <f>INDEX('ИПЦ raw'!AC:AC, MATCH(Структура!$D193,'ИПЦ raw'!$A:$A,0))</f>
        <v>100.94</v>
      </c>
      <c r="S193">
        <f>INDEX('ИПЦ raw'!AD:AD, MATCH(Структура!$D193,'ИПЦ raw'!$A:$A,0))</f>
        <v>99.87</v>
      </c>
      <c r="T193">
        <f>INDEX('ИПЦ raw'!AE:AE, MATCH(Структура!$D193,'ИПЦ raw'!$A:$A,0))</f>
        <v>100.24</v>
      </c>
      <c r="U193">
        <f>INDEX('ИПЦ raw'!AF:AF, MATCH(Структура!$D193,'ИПЦ raw'!$A:$A,0))</f>
        <v>100.41</v>
      </c>
      <c r="V193">
        <f>INDEX('ИПЦ raw'!AG:AG, MATCH(Структура!$D193,'ИПЦ raw'!$A:$A,0))</f>
        <v>100.13</v>
      </c>
      <c r="W193">
        <f>INDEX('ИПЦ raw'!AH:AH, MATCH(Структура!$D193,'ИПЦ raw'!$A:$A,0))</f>
        <v>100.04</v>
      </c>
      <c r="X193">
        <f>INDEX('ИПЦ raw'!AI:AI, MATCH(Структура!$D193,'ИПЦ raw'!$A:$A,0))</f>
        <v>100.19</v>
      </c>
      <c r="Y193">
        <f>INDEX('ИПЦ raw'!AJ:AJ, MATCH(Структура!$D193,'ИПЦ raw'!$A:$A,0))</f>
        <v>101.23</v>
      </c>
      <c r="Z193">
        <f>INDEX('ИПЦ raw'!AK:AK, MATCH(Структура!$D193,'ИПЦ raw'!$A:$A,0))</f>
        <v>100.69</v>
      </c>
      <c r="AA193">
        <f>INDEX('ИПЦ raw'!AL:AL, MATCH(Структура!$D193,'ИПЦ raw'!$A:$A,0))</f>
        <v>99.92</v>
      </c>
      <c r="AB193">
        <f>INDEX('ИПЦ raw'!AM:AM, MATCH(Структура!$D193,'ИПЦ raw'!$A:$A,0))</f>
        <v>100.65</v>
      </c>
      <c r="AC193">
        <f>INDEX('ИПЦ raw'!AN:AN, MATCH(Структура!$D193,'ИПЦ raw'!$A:$A,0))</f>
        <v>99.73</v>
      </c>
      <c r="AD193">
        <f>INDEX('ИПЦ raw'!AO:AO, MATCH(Структура!$D193,'ИПЦ raw'!$A:$A,0))</f>
        <v>100.61</v>
      </c>
      <c r="AE193">
        <f>INDEX('ИПЦ raw'!AP:AP, MATCH(Структура!$D193,'ИПЦ raw'!$A:$A,0))</f>
        <v>100.46</v>
      </c>
      <c r="AG193">
        <f>INDEX('2025'!$C:$C,MATCH(Структура!C193,'2025'!$B:$B,0))</f>
        <v>0.11600000000000001</v>
      </c>
      <c r="AH193">
        <f t="shared" si="50"/>
        <v>0.1165104</v>
      </c>
      <c r="AI193">
        <f t="shared" si="51"/>
        <v>0.11583463968</v>
      </c>
      <c r="AJ193">
        <f t="shared" si="52"/>
        <v>0.11692348529299201</v>
      </c>
      <c r="AK193">
        <f t="shared" si="53"/>
        <v>0.11677148476211112</v>
      </c>
      <c r="AL193">
        <f t="shared" si="54"/>
        <v>0.11705173632554018</v>
      </c>
      <c r="AM193">
        <f t="shared" si="55"/>
        <v>0.11753164844447489</v>
      </c>
      <c r="AN193">
        <f t="shared" si="56"/>
        <v>0.1176844395874527</v>
      </c>
      <c r="AO193">
        <f t="shared" si="57"/>
        <v>0.1177315133632877</v>
      </c>
      <c r="AP193">
        <f t="shared" si="58"/>
        <v>0.11795520323867795</v>
      </c>
      <c r="AQ193">
        <f t="shared" si="59"/>
        <v>0.11940605223851369</v>
      </c>
      <c r="AR193">
        <f t="shared" si="61"/>
        <v>0.12022995399895944</v>
      </c>
      <c r="AS193">
        <f t="shared" si="60"/>
        <v>0.105</v>
      </c>
      <c r="AT193">
        <f t="shared" si="43"/>
        <v>0.10568250000000001</v>
      </c>
      <c r="AU193">
        <f t="shared" si="44"/>
        <v>0.10539715725000003</v>
      </c>
      <c r="AV193">
        <f t="shared" si="45"/>
        <v>0.10604007990922502</v>
      </c>
      <c r="AW193">
        <f t="shared" si="46"/>
        <v>0.10652786427680745</v>
      </c>
    </row>
    <row r="194" spans="1:49" x14ac:dyDescent="0.45">
      <c r="A194" s="202" t="s">
        <v>193</v>
      </c>
      <c r="B194" s="225" t="str">
        <f t="shared" si="47"/>
        <v>Мыло туалетное жидкое, 250 мл</v>
      </c>
      <c r="C194" s="225" t="str">
        <f t="shared" si="48"/>
        <v>Мыло туалетное жидкое, 250 мл</v>
      </c>
      <c r="D194" s="226" t="str">
        <f t="shared" si="49"/>
        <v>Мыло туалетное жидкое, 250 мл</v>
      </c>
      <c r="E194" s="225">
        <f>INDEX(БИПЦ_НДС!$D:$D,MATCH(Структура!A194,БИПЦ_НДС!$B:$B,0))</f>
        <v>20</v>
      </c>
      <c r="F194" s="225" t="s">
        <v>1871</v>
      </c>
      <c r="G194" s="225">
        <v>1</v>
      </c>
      <c r="H194" s="225">
        <v>1</v>
      </c>
      <c r="I194" s="225">
        <v>0</v>
      </c>
      <c r="J194" s="225">
        <f>INDEX('2026'!$C:$C,MATCH(Структура!B194,'2026'!$B:$B,0))</f>
        <v>6.8000000000000005E-2</v>
      </c>
      <c r="K194" s="225">
        <f>INDEX('2025'!$C:$C,MATCH(Структура!C194,'2025'!$B:$B,0))</f>
        <v>7.0999999999999994E-2</v>
      </c>
      <c r="L194" s="225">
        <v>1</v>
      </c>
      <c r="M194" s="225">
        <v>1</v>
      </c>
      <c r="N194" s="225">
        <f>INDEX(MoM!B:B,MATCH(Структура!A194,MoM!J:J,0))</f>
        <v>1</v>
      </c>
      <c r="P194">
        <f>INDEX('ИПЦ raw'!AA:AA, MATCH(Структура!$D194,'ИПЦ raw'!$A:$A,0))</f>
        <v>99.73</v>
      </c>
      <c r="Q194">
        <f>INDEX('ИПЦ raw'!AB:AB, MATCH(Структура!$D194,'ИПЦ raw'!$A:$A,0))</f>
        <v>99.98</v>
      </c>
      <c r="R194">
        <f>INDEX('ИПЦ raw'!AC:AC, MATCH(Структура!$D194,'ИПЦ raw'!$A:$A,0))</f>
        <v>100.17</v>
      </c>
      <c r="S194">
        <f>INDEX('ИПЦ raw'!AD:AD, MATCH(Структура!$D194,'ИПЦ raw'!$A:$A,0))</f>
        <v>100.24</v>
      </c>
      <c r="T194">
        <f>INDEX('ИПЦ raw'!AE:AE, MATCH(Структура!$D194,'ИПЦ raw'!$A:$A,0))</f>
        <v>100.36</v>
      </c>
      <c r="U194">
        <f>INDEX('ИПЦ raw'!AF:AF, MATCH(Структура!$D194,'ИПЦ raw'!$A:$A,0))</f>
        <v>99.98</v>
      </c>
      <c r="V194">
        <f>INDEX('ИПЦ raw'!AG:AG, MATCH(Структура!$D194,'ИПЦ raw'!$A:$A,0))</f>
        <v>100.3</v>
      </c>
      <c r="W194">
        <f>INDEX('ИПЦ raw'!AH:AH, MATCH(Структура!$D194,'ИПЦ raw'!$A:$A,0))</f>
        <v>99.98</v>
      </c>
      <c r="X194">
        <f>INDEX('ИПЦ raw'!AI:AI, MATCH(Структура!$D194,'ИПЦ raw'!$A:$A,0))</f>
        <v>99.73</v>
      </c>
      <c r="Y194">
        <f>INDEX('ИПЦ raw'!AJ:AJ, MATCH(Структура!$D194,'ИПЦ raw'!$A:$A,0))</f>
        <v>101.36</v>
      </c>
      <c r="Z194">
        <f>INDEX('ИПЦ raw'!AK:AK, MATCH(Структура!$D194,'ИПЦ raw'!$A:$A,0))</f>
        <v>100.04</v>
      </c>
      <c r="AA194">
        <f>INDEX('ИПЦ raw'!AL:AL, MATCH(Структура!$D194,'ИПЦ raw'!$A:$A,0))</f>
        <v>100.55</v>
      </c>
      <c r="AB194">
        <f>INDEX('ИПЦ raw'!AM:AM, MATCH(Структура!$D194,'ИПЦ raw'!$A:$A,0))</f>
        <v>100.93</v>
      </c>
      <c r="AC194">
        <f>INDEX('ИПЦ raw'!AN:AN, MATCH(Структура!$D194,'ИПЦ raw'!$A:$A,0))</f>
        <v>99.69</v>
      </c>
      <c r="AD194">
        <f>INDEX('ИПЦ raw'!AO:AO, MATCH(Структура!$D194,'ИПЦ raw'!$A:$A,0))</f>
        <v>100.33</v>
      </c>
      <c r="AE194">
        <f>INDEX('ИПЦ raw'!AP:AP, MATCH(Структура!$D194,'ИПЦ raw'!$A:$A,0))</f>
        <v>100.35</v>
      </c>
      <c r="AG194">
        <f>INDEX('2025'!$C:$C,MATCH(Структура!C194,'2025'!$B:$B,0))</f>
        <v>7.0999999999999994E-2</v>
      </c>
      <c r="AH194">
        <f t="shared" si="50"/>
        <v>7.0808299999999991E-2</v>
      </c>
      <c r="AI194">
        <f t="shared" si="51"/>
        <v>7.0794138339999993E-2</v>
      </c>
      <c r="AJ194">
        <f t="shared" si="52"/>
        <v>7.0914488375177998E-2</v>
      </c>
      <c r="AK194">
        <f t="shared" si="53"/>
        <v>7.1084683147278421E-2</v>
      </c>
      <c r="AL194">
        <f t="shared" si="54"/>
        <v>7.1340588006608627E-2</v>
      </c>
      <c r="AM194">
        <f t="shared" si="55"/>
        <v>7.1326319889007311E-2</v>
      </c>
      <c r="AN194">
        <f t="shared" si="56"/>
        <v>7.1540298848674327E-2</v>
      </c>
      <c r="AO194">
        <f t="shared" si="57"/>
        <v>7.1525990788904592E-2</v>
      </c>
      <c r="AP194">
        <f t="shared" si="58"/>
        <v>7.1332870613774552E-2</v>
      </c>
      <c r="AQ194">
        <f t="shared" si="59"/>
        <v>7.2302997654121889E-2</v>
      </c>
      <c r="AR194">
        <f t="shared" si="61"/>
        <v>7.2331918853183547E-2</v>
      </c>
      <c r="AS194">
        <f t="shared" si="60"/>
        <v>6.8000000000000005E-2</v>
      </c>
      <c r="AT194">
        <f t="shared" ref="AT194:AT257" si="62">AS194*AB194/100</f>
        <v>6.863240000000001E-2</v>
      </c>
      <c r="AU194">
        <f t="shared" ref="AU194:AU257" si="63">AT194*AC194/100</f>
        <v>6.8419639560000009E-2</v>
      </c>
      <c r="AV194">
        <f t="shared" ref="AV194:AV257" si="64">AU194*AD194/100</f>
        <v>6.8645424370548005E-2</v>
      </c>
      <c r="AW194">
        <f t="shared" ref="AW194:AW257" si="65">AV194*AE194/100</f>
        <v>6.8885683355844926E-2</v>
      </c>
    </row>
    <row r="195" spans="1:49" x14ac:dyDescent="0.45">
      <c r="A195" s="202" t="s">
        <v>194</v>
      </c>
      <c r="B195" s="225" t="str">
        <f t="shared" ref="B195:B258" si="66">A195</f>
        <v>Дезодорант, 50 мл</v>
      </c>
      <c r="C195" s="225" t="str">
        <f t="shared" ref="C195:C258" si="67">A195</f>
        <v>Дезодорант, 50 мл</v>
      </c>
      <c r="D195" s="226" t="str">
        <f t="shared" ref="D195:D258" si="68">C195</f>
        <v>Дезодорант, 50 мл</v>
      </c>
      <c r="E195" s="225">
        <f>INDEX(БИПЦ_НДС!$D:$D,MATCH(Структура!A195,БИПЦ_НДС!$B:$B,0))</f>
        <v>20</v>
      </c>
      <c r="F195" s="225" t="s">
        <v>1871</v>
      </c>
      <c r="G195" s="225">
        <v>1</v>
      </c>
      <c r="H195" s="225">
        <v>1</v>
      </c>
      <c r="I195" s="225">
        <v>0</v>
      </c>
      <c r="J195" s="225">
        <f>INDEX('2026'!$C:$C,MATCH(Структура!B195,'2026'!$B:$B,0))</f>
        <v>9.0999999999999998E-2</v>
      </c>
      <c r="K195" s="225">
        <f>INDEX('2025'!$C:$C,MATCH(Структура!C195,'2025'!$B:$B,0))</f>
        <v>8.3000000000000004E-2</v>
      </c>
      <c r="L195" s="225">
        <v>1</v>
      </c>
      <c r="M195" s="225">
        <v>1</v>
      </c>
      <c r="N195" s="225">
        <f>INDEX(MoM!B:B,MATCH(Структура!A195,MoM!J:J,0))</f>
        <v>1</v>
      </c>
      <c r="P195">
        <f>INDEX('ИПЦ raw'!AA:AA, MATCH(Структура!$D195,'ИПЦ raw'!$A:$A,0))</f>
        <v>99.8</v>
      </c>
      <c r="Q195">
        <f>INDEX('ИПЦ raw'!AB:AB, MATCH(Структура!$D195,'ИПЦ raw'!$A:$A,0))</f>
        <v>98.85</v>
      </c>
      <c r="R195">
        <f>INDEX('ИПЦ raw'!AC:AC, MATCH(Структура!$D195,'ИПЦ raw'!$A:$A,0))</f>
        <v>100.9</v>
      </c>
      <c r="S195">
        <f>INDEX('ИПЦ raw'!AD:AD, MATCH(Структура!$D195,'ИПЦ raw'!$A:$A,0))</f>
        <v>100.5</v>
      </c>
      <c r="T195">
        <f>INDEX('ИПЦ raw'!AE:AE, MATCH(Структура!$D195,'ИПЦ raw'!$A:$A,0))</f>
        <v>99.73</v>
      </c>
      <c r="U195">
        <f>INDEX('ИПЦ raw'!AF:AF, MATCH(Структура!$D195,'ИПЦ raw'!$A:$A,0))</f>
        <v>99.48</v>
      </c>
      <c r="V195">
        <f>INDEX('ИПЦ raw'!AG:AG, MATCH(Структура!$D195,'ИПЦ raw'!$A:$A,0))</f>
        <v>100.04</v>
      </c>
      <c r="W195">
        <f>INDEX('ИПЦ raw'!AH:AH, MATCH(Структура!$D195,'ИПЦ raw'!$A:$A,0))</f>
        <v>99.72</v>
      </c>
      <c r="X195">
        <f>INDEX('ИПЦ raw'!AI:AI, MATCH(Структура!$D195,'ИПЦ raw'!$A:$A,0))</f>
        <v>99.4</v>
      </c>
      <c r="Y195">
        <f>INDEX('ИПЦ raw'!AJ:AJ, MATCH(Структура!$D195,'ИПЦ raw'!$A:$A,0))</f>
        <v>101.85</v>
      </c>
      <c r="Z195">
        <f>INDEX('ИПЦ raw'!AK:AK, MATCH(Структура!$D195,'ИПЦ raw'!$A:$A,0))</f>
        <v>100.3</v>
      </c>
      <c r="AA195">
        <f>INDEX('ИПЦ raw'!AL:AL, MATCH(Структура!$D195,'ИПЦ raw'!$A:$A,0))</f>
        <v>101.27</v>
      </c>
      <c r="AB195">
        <f>INDEX('ИПЦ raw'!AM:AM, MATCH(Структура!$D195,'ИПЦ raw'!$A:$A,0))</f>
        <v>101.11</v>
      </c>
      <c r="AC195">
        <f>INDEX('ИПЦ raw'!AN:AN, MATCH(Структура!$D195,'ИПЦ raw'!$A:$A,0))</f>
        <v>99.6</v>
      </c>
      <c r="AD195">
        <f>INDEX('ИПЦ raw'!AO:AO, MATCH(Структура!$D195,'ИПЦ raw'!$A:$A,0))</f>
        <v>100.56</v>
      </c>
      <c r="AE195">
        <f>INDEX('ИПЦ raw'!AP:AP, MATCH(Структура!$D195,'ИПЦ raw'!$A:$A,0))</f>
        <v>100.32</v>
      </c>
      <c r="AG195">
        <f>INDEX('2025'!$C:$C,MATCH(Структура!C195,'2025'!$B:$B,0))</f>
        <v>8.3000000000000004E-2</v>
      </c>
      <c r="AH195">
        <f t="shared" ref="AH195:AH258" si="69">AG195*P195/100</f>
        <v>8.2834000000000005E-2</v>
      </c>
      <c r="AI195">
        <f t="shared" ref="AI195:AI258" si="70">AH195*Q195/100</f>
        <v>8.1881409000000002E-2</v>
      </c>
      <c r="AJ195">
        <f t="shared" ref="AJ195:AJ258" si="71">AI195*R195/100</f>
        <v>8.2618341681000004E-2</v>
      </c>
      <c r="AK195">
        <f t="shared" ref="AK195:AK258" si="72">AJ195*S195/100</f>
        <v>8.303143338940501E-2</v>
      </c>
      <c r="AL195">
        <f t="shared" ref="AL195:AL258" si="73">AK195*T195/100</f>
        <v>8.2807248519253612E-2</v>
      </c>
      <c r="AM195">
        <f t="shared" ref="AM195:AM258" si="74">AL195*U195/100</f>
        <v>8.2376650826953488E-2</v>
      </c>
      <c r="AN195">
        <f t="shared" ref="AN195:AN258" si="75">AM195*V195/100</f>
        <v>8.2409601487284281E-2</v>
      </c>
      <c r="AO195">
        <f t="shared" ref="AO195:AO258" si="76">AN195*W195/100</f>
        <v>8.2178854603119883E-2</v>
      </c>
      <c r="AP195">
        <f t="shared" ref="AP195:AP258" si="77">AO195*X195/100</f>
        <v>8.1685781475501165E-2</v>
      </c>
      <c r="AQ195">
        <f t="shared" ref="AQ195:AQ258" si="78">AP195*Y195/100</f>
        <v>8.3196968432797933E-2</v>
      </c>
      <c r="AR195">
        <f t="shared" si="61"/>
        <v>8.3446559338096318E-2</v>
      </c>
      <c r="AS195">
        <f t="shared" ref="AS195:AS258" si="79">J195</f>
        <v>9.0999999999999998E-2</v>
      </c>
      <c r="AT195">
        <f t="shared" si="62"/>
        <v>9.2010099999999997E-2</v>
      </c>
      <c r="AU195">
        <f t="shared" si="63"/>
        <v>9.1642059599999992E-2</v>
      </c>
      <c r="AV195">
        <f t="shared" si="64"/>
        <v>9.2155255133759995E-2</v>
      </c>
      <c r="AW195">
        <f t="shared" si="65"/>
        <v>9.245015195018802E-2</v>
      </c>
    </row>
    <row r="196" spans="1:49" x14ac:dyDescent="0.45">
      <c r="A196" s="202" t="s">
        <v>195</v>
      </c>
      <c r="B196" s="225" t="str">
        <f t="shared" si="66"/>
        <v>Крем для лица, 100 г (100 мл)</v>
      </c>
      <c r="C196" s="225" t="str">
        <f t="shared" si="67"/>
        <v>Крем для лица, 100 г (100 мл)</v>
      </c>
      <c r="D196" s="226" t="str">
        <f t="shared" si="68"/>
        <v>Крем для лица, 100 г (100 мл)</v>
      </c>
      <c r="E196" s="225">
        <f>INDEX(БИПЦ_НДС!$D:$D,MATCH(Структура!A196,БИПЦ_НДС!$B:$B,0))</f>
        <v>20</v>
      </c>
      <c r="F196" s="225" t="s">
        <v>1871</v>
      </c>
      <c r="G196" s="225">
        <v>1</v>
      </c>
      <c r="H196" s="225">
        <v>1</v>
      </c>
      <c r="I196" s="225">
        <v>0</v>
      </c>
      <c r="J196" s="225">
        <f>INDEX('2026'!$C:$C,MATCH(Структура!B196,'2026'!$B:$B,0))</f>
        <v>0.121</v>
      </c>
      <c r="K196" s="225">
        <f>INDEX('2025'!$C:$C,MATCH(Структура!C196,'2025'!$B:$B,0))</f>
        <v>0.127</v>
      </c>
      <c r="L196" s="225">
        <v>1</v>
      </c>
      <c r="M196" s="225">
        <v>1</v>
      </c>
      <c r="N196" s="225">
        <f>INDEX(MoM!B:B,MATCH(Структура!A196,MoM!J:J,0))</f>
        <v>1</v>
      </c>
      <c r="P196">
        <f>INDEX('ИПЦ raw'!AA:AA, MATCH(Структура!$D196,'ИПЦ raw'!$A:$A,0))</f>
        <v>100.82</v>
      </c>
      <c r="Q196">
        <f>INDEX('ИПЦ raw'!AB:AB, MATCH(Структура!$D196,'ИПЦ raw'!$A:$A,0))</f>
        <v>99.12</v>
      </c>
      <c r="R196">
        <f>INDEX('ИПЦ raw'!AC:AC, MATCH(Структура!$D196,'ИПЦ raw'!$A:$A,0))</f>
        <v>100.35</v>
      </c>
      <c r="S196">
        <f>INDEX('ИПЦ raw'!AD:AD, MATCH(Структура!$D196,'ИПЦ raw'!$A:$A,0))</f>
        <v>101.1</v>
      </c>
      <c r="T196">
        <f>INDEX('ИПЦ raw'!AE:AE, MATCH(Структура!$D196,'ИПЦ raw'!$A:$A,0))</f>
        <v>99.3</v>
      </c>
      <c r="U196">
        <f>INDEX('ИПЦ raw'!AF:AF, MATCH(Структура!$D196,'ИПЦ raw'!$A:$A,0))</f>
        <v>100.52</v>
      </c>
      <c r="V196">
        <f>INDEX('ИПЦ raw'!AG:AG, MATCH(Структура!$D196,'ИПЦ raw'!$A:$A,0))</f>
        <v>100.21</v>
      </c>
      <c r="W196">
        <f>INDEX('ИПЦ raw'!AH:AH, MATCH(Структура!$D196,'ИПЦ raw'!$A:$A,0))</f>
        <v>100.42</v>
      </c>
      <c r="X196">
        <f>INDEX('ИПЦ raw'!AI:AI, MATCH(Структура!$D196,'ИПЦ raw'!$A:$A,0))</f>
        <v>101.36</v>
      </c>
      <c r="Y196">
        <f>INDEX('ИПЦ raw'!AJ:AJ, MATCH(Структура!$D196,'ИПЦ raw'!$A:$A,0))</f>
        <v>99.79</v>
      </c>
      <c r="Z196">
        <f>INDEX('ИПЦ raw'!AK:AK, MATCH(Структура!$D196,'ИПЦ raw'!$A:$A,0))</f>
        <v>100.42</v>
      </c>
      <c r="AA196">
        <f>INDEX('ИПЦ raw'!AL:AL, MATCH(Структура!$D196,'ИПЦ raw'!$A:$A,0))</f>
        <v>101.34</v>
      </c>
      <c r="AB196">
        <f>INDEX('ИПЦ raw'!AM:AM, MATCH(Структура!$D196,'ИПЦ raw'!$A:$A,0))</f>
        <v>101.34</v>
      </c>
      <c r="AC196">
        <f>INDEX('ИПЦ raw'!AN:AN, MATCH(Структура!$D196,'ИПЦ raw'!$A:$A,0))</f>
        <v>100.94</v>
      </c>
      <c r="AD196">
        <f>INDEX('ИПЦ raw'!AO:AO, MATCH(Структура!$D196,'ИПЦ raw'!$A:$A,0))</f>
        <v>100.25</v>
      </c>
      <c r="AE196">
        <f>INDEX('ИПЦ raw'!AP:AP, MATCH(Структура!$D196,'ИПЦ raw'!$A:$A,0))</f>
        <v>101.64</v>
      </c>
      <c r="AG196">
        <f>INDEX('2025'!$C:$C,MATCH(Структура!C196,'2025'!$B:$B,0))</f>
        <v>0.127</v>
      </c>
      <c r="AH196">
        <f t="shared" si="69"/>
        <v>0.12804139999999997</v>
      </c>
      <c r="AI196">
        <f t="shared" si="70"/>
        <v>0.12691463567999997</v>
      </c>
      <c r="AJ196">
        <f t="shared" si="71"/>
        <v>0.12735883690487998</v>
      </c>
      <c r="AK196">
        <f t="shared" si="72"/>
        <v>0.12875978411083364</v>
      </c>
      <c r="AL196">
        <f t="shared" si="73"/>
        <v>0.1278584656220578</v>
      </c>
      <c r="AM196">
        <f t="shared" si="74"/>
        <v>0.12852332964329249</v>
      </c>
      <c r="AN196">
        <f t="shared" si="75"/>
        <v>0.12879322863554341</v>
      </c>
      <c r="AO196">
        <f t="shared" si="76"/>
        <v>0.1293341601958127</v>
      </c>
      <c r="AP196">
        <f t="shared" si="77"/>
        <v>0.13109310477447575</v>
      </c>
      <c r="AQ196">
        <f t="shared" si="78"/>
        <v>0.13081780925444936</v>
      </c>
      <c r="AR196">
        <f t="shared" si="61"/>
        <v>0.13136724405331804</v>
      </c>
      <c r="AS196">
        <f t="shared" si="79"/>
        <v>0.121</v>
      </c>
      <c r="AT196">
        <f t="shared" si="62"/>
        <v>0.12262140000000001</v>
      </c>
      <c r="AU196">
        <f t="shared" si="63"/>
        <v>0.12377404116000001</v>
      </c>
      <c r="AV196">
        <f t="shared" si="64"/>
        <v>0.12408347626290002</v>
      </c>
      <c r="AW196">
        <f t="shared" si="65"/>
        <v>0.1261184452736116</v>
      </c>
    </row>
    <row r="197" spans="1:49" x14ac:dyDescent="0.45">
      <c r="A197" s="202" t="s">
        <v>196</v>
      </c>
      <c r="B197" s="225" t="str">
        <f t="shared" si="66"/>
        <v>Крем для рук, 100 г (100 мл)</v>
      </c>
      <c r="C197" s="225" t="str">
        <f t="shared" si="67"/>
        <v>Крем для рук, 100 г (100 мл)</v>
      </c>
      <c r="D197" s="226" t="str">
        <f>A197</f>
        <v>Крем для рук, 100 г (100 мл)</v>
      </c>
      <c r="E197" s="225">
        <f>INDEX(БИПЦ_НДС!$D:$D,MATCH(Структура!A197,БИПЦ_НДС!$B:$B,0))</f>
        <v>20</v>
      </c>
      <c r="F197" s="225" t="s">
        <v>1871</v>
      </c>
      <c r="G197" s="225">
        <v>1</v>
      </c>
      <c r="H197" s="225">
        <v>1</v>
      </c>
      <c r="I197" s="225">
        <v>0</v>
      </c>
      <c r="J197" s="225">
        <f>INDEX('2026'!$C:$C,MATCH(Структура!B197,'2026'!$B:$B,0))</f>
        <v>0.108</v>
      </c>
      <c r="K197" s="225">
        <f>INDEX('2025'!$C:$C,MATCH(Структура!C197,'2025'!$B:$B,0))</f>
        <v>0.111</v>
      </c>
      <c r="L197" s="225">
        <v>1</v>
      </c>
      <c r="M197" s="225">
        <v>1</v>
      </c>
      <c r="N197" s="225">
        <f>INDEX(MoM!B:B,MATCH(Структура!A197,MoM!J:J,0))</f>
        <v>1</v>
      </c>
      <c r="P197">
        <f>INDEX('ИПЦ raw'!AA:AA, MATCH(Структура!$D197,'ИПЦ raw'!$A:$A,0))</f>
        <v>100.04</v>
      </c>
      <c r="Q197">
        <f>INDEX('ИПЦ raw'!AB:AB, MATCH(Структура!$D197,'ИПЦ raw'!$A:$A,0))</f>
        <v>100.62</v>
      </c>
      <c r="R197">
        <f>INDEX('ИПЦ raw'!AC:AC, MATCH(Структура!$D197,'ИПЦ raw'!$A:$A,0))</f>
        <v>99.92</v>
      </c>
      <c r="S197">
        <f>INDEX('ИПЦ raw'!AD:AD, MATCH(Структура!$D197,'ИПЦ raw'!$A:$A,0))</f>
        <v>101.16</v>
      </c>
      <c r="T197">
        <f>INDEX('ИПЦ raw'!AE:AE, MATCH(Структура!$D197,'ИПЦ raw'!$A:$A,0))</f>
        <v>99.64</v>
      </c>
      <c r="U197">
        <f>INDEX('ИПЦ raw'!AF:AF, MATCH(Структура!$D197,'ИПЦ raw'!$A:$A,0))</f>
        <v>100.31</v>
      </c>
      <c r="V197">
        <f>INDEX('ИПЦ raw'!AG:AG, MATCH(Структура!$D197,'ИПЦ raw'!$A:$A,0))</f>
        <v>100.18</v>
      </c>
      <c r="W197">
        <f>INDEX('ИПЦ raw'!AH:AH, MATCH(Структура!$D197,'ИПЦ raw'!$A:$A,0))</f>
        <v>101.27</v>
      </c>
      <c r="X197">
        <f>INDEX('ИПЦ raw'!AI:AI, MATCH(Структура!$D197,'ИПЦ raw'!$A:$A,0))</f>
        <v>99.73</v>
      </c>
      <c r="Y197">
        <f>INDEX('ИПЦ raw'!AJ:AJ, MATCH(Структура!$D197,'ИПЦ raw'!$A:$A,0))</f>
        <v>100.05</v>
      </c>
      <c r="Z197">
        <f>INDEX('ИПЦ raw'!AK:AK, MATCH(Структура!$D197,'ИПЦ raw'!$A:$A,0))</f>
        <v>100.58</v>
      </c>
      <c r="AA197">
        <f>INDEX('ИПЦ raw'!AL:AL, MATCH(Структура!$D197,'ИПЦ raw'!$A:$A,0))</f>
        <v>100.63</v>
      </c>
      <c r="AB197">
        <f>INDEX('ИПЦ raw'!AM:AM, MATCH(Структура!$D197,'ИПЦ raw'!$A:$A,0))</f>
        <v>101.01</v>
      </c>
      <c r="AC197">
        <f>INDEX('ИПЦ raw'!AN:AN, MATCH(Структура!$D197,'ИПЦ raw'!$A:$A,0))</f>
        <v>100.57</v>
      </c>
      <c r="AD197">
        <f>INDEX('ИПЦ raw'!AO:AO, MATCH(Структура!$D197,'ИПЦ raw'!$A:$A,0))</f>
        <v>100.55</v>
      </c>
      <c r="AE197">
        <f>INDEX('ИПЦ raw'!AP:AP, MATCH(Структура!$D197,'ИПЦ raw'!$A:$A,0))</f>
        <v>100.91</v>
      </c>
      <c r="AG197">
        <f>INDEX('2025'!$C:$C,MATCH(Структура!C197,'2025'!$B:$B,0))</f>
        <v>0.111</v>
      </c>
      <c r="AH197">
        <f t="shared" si="69"/>
        <v>0.1110444</v>
      </c>
      <c r="AI197">
        <f t="shared" si="70"/>
        <v>0.11173287528000002</v>
      </c>
      <c r="AJ197">
        <f t="shared" si="71"/>
        <v>0.11164348897977602</v>
      </c>
      <c r="AK197">
        <f t="shared" si="72"/>
        <v>0.11293855345194143</v>
      </c>
      <c r="AL197">
        <f t="shared" si="73"/>
        <v>0.11253197465951442</v>
      </c>
      <c r="AM197">
        <f t="shared" si="74"/>
        <v>0.11288082378095891</v>
      </c>
      <c r="AN197">
        <f t="shared" si="75"/>
        <v>0.11308400926376465</v>
      </c>
      <c r="AO197">
        <f t="shared" si="76"/>
        <v>0.11452017618141445</v>
      </c>
      <c r="AP197">
        <f t="shared" si="77"/>
        <v>0.11421097170572464</v>
      </c>
      <c r="AQ197">
        <f t="shared" si="78"/>
        <v>0.1142680771915775</v>
      </c>
      <c r="AR197">
        <f t="shared" si="61"/>
        <v>0.11493083203928865</v>
      </c>
      <c r="AS197">
        <f t="shared" si="79"/>
        <v>0.108</v>
      </c>
      <c r="AT197">
        <f t="shared" si="62"/>
        <v>0.10909080000000002</v>
      </c>
      <c r="AU197">
        <f t="shared" si="63"/>
        <v>0.10971261756</v>
      </c>
      <c r="AV197">
        <f t="shared" si="64"/>
        <v>0.11031603695657999</v>
      </c>
      <c r="AW197">
        <f t="shared" si="65"/>
        <v>0.11131991289288486</v>
      </c>
    </row>
    <row r="198" spans="1:49" x14ac:dyDescent="0.45">
      <c r="A198" s="202" t="s">
        <v>197</v>
      </c>
      <c r="B198" s="225" t="str">
        <f t="shared" si="66"/>
        <v>Крем детский, 100 г (100 мл)</v>
      </c>
      <c r="C198" s="225" t="str">
        <f t="shared" si="67"/>
        <v>Крем детский, 100 г (100 мл)</v>
      </c>
      <c r="D198" s="226" t="str">
        <f t="shared" si="68"/>
        <v>Крем детский, 100 г (100 мл)</v>
      </c>
      <c r="E198" s="225">
        <f>INDEX(БИПЦ_НДС!$D:$D,MATCH(Структура!A198,БИПЦ_НДС!$B:$B,0))</f>
        <v>20</v>
      </c>
      <c r="F198" s="225" t="s">
        <v>1871</v>
      </c>
      <c r="G198" s="225">
        <v>1</v>
      </c>
      <c r="H198" s="225">
        <v>1</v>
      </c>
      <c r="I198" s="225">
        <v>0</v>
      </c>
      <c r="J198" s="225">
        <f>INDEX('2026'!$C:$C,MATCH(Структура!B198,'2026'!$B:$B,0))</f>
        <v>0.106</v>
      </c>
      <c r="K198" s="225">
        <f>INDEX('2025'!$C:$C,MATCH(Структура!C198,'2025'!$B:$B,0))</f>
        <v>0.14299999999999999</v>
      </c>
      <c r="L198" s="225">
        <v>1</v>
      </c>
      <c r="M198" s="225">
        <v>1</v>
      </c>
      <c r="N198" s="225">
        <f>INDEX(MoM!B:B,MATCH(Структура!A198,MoM!J:J,0))</f>
        <v>1</v>
      </c>
      <c r="P198">
        <f>INDEX('ИПЦ raw'!AA:AA, MATCH(Структура!$D198,'ИПЦ raw'!$A:$A,0))</f>
        <v>100.4</v>
      </c>
      <c r="Q198">
        <f>INDEX('ИПЦ raw'!AB:AB, MATCH(Структура!$D198,'ИПЦ raw'!$A:$A,0))</f>
        <v>100.37</v>
      </c>
      <c r="R198">
        <f>INDEX('ИПЦ raw'!AC:AC, MATCH(Структура!$D198,'ИПЦ raw'!$A:$A,0))</f>
        <v>100.8</v>
      </c>
      <c r="S198">
        <f>INDEX('ИПЦ raw'!AD:AD, MATCH(Структура!$D198,'ИПЦ raw'!$A:$A,0))</f>
        <v>100.8</v>
      </c>
      <c r="T198">
        <f>INDEX('ИПЦ raw'!AE:AE, MATCH(Структура!$D198,'ИПЦ raw'!$A:$A,0))</f>
        <v>100.58</v>
      </c>
      <c r="U198">
        <f>INDEX('ИПЦ raw'!AF:AF, MATCH(Структура!$D198,'ИПЦ raw'!$A:$A,0))</f>
        <v>100.46</v>
      </c>
      <c r="V198">
        <f>INDEX('ИПЦ raw'!AG:AG, MATCH(Структура!$D198,'ИПЦ raw'!$A:$A,0))</f>
        <v>100.06</v>
      </c>
      <c r="W198">
        <f>INDEX('ИПЦ raw'!AH:AH, MATCH(Структура!$D198,'ИПЦ raw'!$A:$A,0))</f>
        <v>101.2</v>
      </c>
      <c r="X198">
        <f>INDEX('ИПЦ raw'!AI:AI, MATCH(Структура!$D198,'ИПЦ raw'!$A:$A,0))</f>
        <v>100.68</v>
      </c>
      <c r="Y198">
        <f>INDEX('ИПЦ raw'!AJ:AJ, MATCH(Структура!$D198,'ИПЦ raw'!$A:$A,0))</f>
        <v>100.99</v>
      </c>
      <c r="Z198">
        <f>INDEX('ИПЦ raw'!AK:AK, MATCH(Структура!$D198,'ИПЦ raw'!$A:$A,0))</f>
        <v>99.75</v>
      </c>
      <c r="AA198">
        <f>INDEX('ИПЦ raw'!AL:AL, MATCH(Структура!$D198,'ИПЦ raw'!$A:$A,0))</f>
        <v>100.16</v>
      </c>
      <c r="AB198">
        <f>INDEX('ИПЦ raw'!AM:AM, MATCH(Структура!$D198,'ИПЦ raw'!$A:$A,0))</f>
        <v>101.36</v>
      </c>
      <c r="AC198">
        <f>INDEX('ИПЦ raw'!AN:AN, MATCH(Структура!$D198,'ИПЦ raw'!$A:$A,0))</f>
        <v>100.96</v>
      </c>
      <c r="AD198">
        <f>INDEX('ИПЦ raw'!AO:AO, MATCH(Структура!$D198,'ИПЦ raw'!$A:$A,0))</f>
        <v>101.25</v>
      </c>
      <c r="AE198">
        <f>INDEX('ИПЦ raw'!AP:AP, MATCH(Структура!$D198,'ИПЦ raw'!$A:$A,0))</f>
        <v>100.39</v>
      </c>
      <c r="AG198">
        <f>INDEX('2025'!$C:$C,MATCH(Структура!C198,'2025'!$B:$B,0))</f>
        <v>0.14299999999999999</v>
      </c>
      <c r="AH198">
        <f t="shared" si="69"/>
        <v>0.14357199999999998</v>
      </c>
      <c r="AI198">
        <f t="shared" si="70"/>
        <v>0.14410321639999998</v>
      </c>
      <c r="AJ198">
        <f t="shared" si="71"/>
        <v>0.14525604213119997</v>
      </c>
      <c r="AK198">
        <f t="shared" si="72"/>
        <v>0.14641809046824958</v>
      </c>
      <c r="AL198">
        <f t="shared" si="73"/>
        <v>0.14726731539296542</v>
      </c>
      <c r="AM198">
        <f t="shared" si="74"/>
        <v>0.14794474504377306</v>
      </c>
      <c r="AN198">
        <f t="shared" si="75"/>
        <v>0.14803351189079933</v>
      </c>
      <c r="AO198">
        <f t="shared" si="76"/>
        <v>0.14980991403348892</v>
      </c>
      <c r="AP198">
        <f t="shared" si="77"/>
        <v>0.15082862144891665</v>
      </c>
      <c r="AQ198">
        <f t="shared" si="78"/>
        <v>0.15232182480126091</v>
      </c>
      <c r="AR198">
        <f t="shared" si="61"/>
        <v>0.15194102023925776</v>
      </c>
      <c r="AS198">
        <f t="shared" si="79"/>
        <v>0.106</v>
      </c>
      <c r="AT198">
        <f t="shared" si="62"/>
        <v>0.10744159999999998</v>
      </c>
      <c r="AU198">
        <f t="shared" si="63"/>
        <v>0.10847303935999998</v>
      </c>
      <c r="AV198">
        <f t="shared" si="64"/>
        <v>0.10982895235199998</v>
      </c>
      <c r="AW198">
        <f t="shared" si="65"/>
        <v>0.11025728526617279</v>
      </c>
    </row>
    <row r="199" spans="1:49" x14ac:dyDescent="0.45">
      <c r="A199" s="202" t="s">
        <v>198</v>
      </c>
      <c r="B199" s="225" t="str">
        <f t="shared" si="66"/>
        <v>Тушь для ресниц, шт.</v>
      </c>
      <c r="C199" s="225" t="str">
        <f t="shared" si="67"/>
        <v>Тушь для ресниц, шт.</v>
      </c>
      <c r="D199" s="226" t="str">
        <f t="shared" si="68"/>
        <v>Тушь для ресниц, шт.</v>
      </c>
      <c r="E199" s="225">
        <f>INDEX(БИПЦ_НДС!$D:$D,MATCH(Структура!A199,БИПЦ_НДС!$B:$B,0))</f>
        <v>20</v>
      </c>
      <c r="F199" s="225" t="s">
        <v>1871</v>
      </c>
      <c r="G199" s="225">
        <v>1</v>
      </c>
      <c r="H199" s="225">
        <v>1</v>
      </c>
      <c r="I199" s="225">
        <v>0</v>
      </c>
      <c r="J199" s="225">
        <f>INDEX('2026'!$C:$C,MATCH(Структура!B199,'2026'!$B:$B,0))</f>
        <v>0.13700000000000001</v>
      </c>
      <c r="K199" s="225">
        <f>INDEX('2025'!$C:$C,MATCH(Структура!C199,'2025'!$B:$B,0))</f>
        <v>0.123</v>
      </c>
      <c r="L199" s="225">
        <v>1</v>
      </c>
      <c r="M199" s="225">
        <v>1</v>
      </c>
      <c r="N199" s="225">
        <f>INDEX(MoM!B:B,MATCH(Структура!A199,MoM!J:J,0))</f>
        <v>1</v>
      </c>
      <c r="P199">
        <f>INDEX('ИПЦ raw'!AA:AA, MATCH(Структура!$D199,'ИПЦ raw'!$A:$A,0))</f>
        <v>100.29</v>
      </c>
      <c r="Q199">
        <f>INDEX('ИПЦ raw'!AB:AB, MATCH(Структура!$D199,'ИПЦ raw'!$A:$A,0))</f>
        <v>101.87</v>
      </c>
      <c r="R199">
        <f>INDEX('ИПЦ raw'!AC:AC, MATCH(Структура!$D199,'ИПЦ raw'!$A:$A,0))</f>
        <v>101.13</v>
      </c>
      <c r="S199">
        <f>INDEX('ИПЦ raw'!AD:AD, MATCH(Структура!$D199,'ИПЦ raw'!$A:$A,0))</f>
        <v>99.52</v>
      </c>
      <c r="T199">
        <f>INDEX('ИПЦ raw'!AE:AE, MATCH(Структура!$D199,'ИПЦ raw'!$A:$A,0))</f>
        <v>99.48</v>
      </c>
      <c r="U199">
        <f>INDEX('ИПЦ raw'!AF:AF, MATCH(Структура!$D199,'ИПЦ raw'!$A:$A,0))</f>
        <v>100.33</v>
      </c>
      <c r="V199">
        <f>INDEX('ИПЦ raw'!AG:AG, MATCH(Структура!$D199,'ИПЦ raw'!$A:$A,0))</f>
        <v>101.43</v>
      </c>
      <c r="W199">
        <f>INDEX('ИПЦ raw'!AH:AH, MATCH(Структура!$D199,'ИПЦ raw'!$A:$A,0))</f>
        <v>101.16</v>
      </c>
      <c r="X199">
        <f>INDEX('ИПЦ raw'!AI:AI, MATCH(Структура!$D199,'ИПЦ raw'!$A:$A,0))</f>
        <v>100.65</v>
      </c>
      <c r="Y199">
        <f>INDEX('ИПЦ raw'!AJ:AJ, MATCH(Структура!$D199,'ИПЦ raw'!$A:$A,0))</f>
        <v>98.82</v>
      </c>
      <c r="Z199">
        <f>INDEX('ИПЦ raw'!AK:AK, MATCH(Структура!$D199,'ИПЦ raw'!$A:$A,0))</f>
        <v>99.78</v>
      </c>
      <c r="AA199">
        <f>INDEX('ИПЦ raw'!AL:AL, MATCH(Структура!$D199,'ИПЦ raw'!$A:$A,0))</f>
        <v>101.24</v>
      </c>
      <c r="AB199">
        <f>INDEX('ИПЦ raw'!AM:AM, MATCH(Структура!$D199,'ИПЦ raw'!$A:$A,0))</f>
        <v>99.71</v>
      </c>
      <c r="AC199">
        <f>INDEX('ИПЦ raw'!AN:AN, MATCH(Структура!$D199,'ИПЦ raw'!$A:$A,0))</f>
        <v>101.48</v>
      </c>
      <c r="AD199">
        <f>INDEX('ИПЦ raw'!AO:AO, MATCH(Структура!$D199,'ИПЦ raw'!$A:$A,0))</f>
        <v>99.79</v>
      </c>
      <c r="AE199">
        <f>INDEX('ИПЦ raw'!AP:AP, MATCH(Структура!$D199,'ИПЦ raw'!$A:$A,0))</f>
        <v>99.64</v>
      </c>
      <c r="AG199">
        <f>INDEX('2025'!$C:$C,MATCH(Структура!C199,'2025'!$B:$B,0))</f>
        <v>0.123</v>
      </c>
      <c r="AH199">
        <f t="shared" si="69"/>
        <v>0.1233567</v>
      </c>
      <c r="AI199">
        <f t="shared" si="70"/>
        <v>0.12566347029000002</v>
      </c>
      <c r="AJ199">
        <f t="shared" si="71"/>
        <v>0.12708346750427701</v>
      </c>
      <c r="AK199">
        <f t="shared" si="72"/>
        <v>0.12647346686025648</v>
      </c>
      <c r="AL199">
        <f t="shared" si="73"/>
        <v>0.12581580483258314</v>
      </c>
      <c r="AM199">
        <f t="shared" si="74"/>
        <v>0.12623099698853066</v>
      </c>
      <c r="AN199">
        <f t="shared" si="75"/>
        <v>0.12803610024546666</v>
      </c>
      <c r="AO199">
        <f t="shared" si="76"/>
        <v>0.12952131900831407</v>
      </c>
      <c r="AP199">
        <f t="shared" si="77"/>
        <v>0.13036320758186812</v>
      </c>
      <c r="AQ199">
        <f t="shared" si="78"/>
        <v>0.12882492173240206</v>
      </c>
      <c r="AR199">
        <f t="shared" si="61"/>
        <v>0.12854150690459079</v>
      </c>
      <c r="AS199">
        <f t="shared" si="79"/>
        <v>0.13700000000000001</v>
      </c>
      <c r="AT199">
        <f t="shared" si="62"/>
        <v>0.13660269999999999</v>
      </c>
      <c r="AU199">
        <f t="shared" si="63"/>
        <v>0.13862441995999999</v>
      </c>
      <c r="AV199">
        <f t="shared" si="64"/>
        <v>0.13833330867808399</v>
      </c>
      <c r="AW199">
        <f t="shared" si="65"/>
        <v>0.13783530876684288</v>
      </c>
    </row>
    <row r="200" spans="1:49" x14ac:dyDescent="0.45">
      <c r="A200" s="202" t="s">
        <v>199</v>
      </c>
      <c r="B200" s="225" t="str">
        <f t="shared" si="66"/>
        <v>Краска для волос, шт.</v>
      </c>
      <c r="C200" s="225" t="str">
        <f t="shared" si="67"/>
        <v>Краска для волос, шт.</v>
      </c>
      <c r="D200" s="226" t="str">
        <f t="shared" si="68"/>
        <v>Краска для волос, шт.</v>
      </c>
      <c r="E200" s="225">
        <f>INDEX(БИПЦ_НДС!$D:$D,MATCH(Структура!A200,БИПЦ_НДС!$B:$B,0))</f>
        <v>20</v>
      </c>
      <c r="F200" s="225" t="s">
        <v>1871</v>
      </c>
      <c r="G200" s="225">
        <v>1</v>
      </c>
      <c r="H200" s="225">
        <v>1</v>
      </c>
      <c r="I200" s="225">
        <v>0</v>
      </c>
      <c r="J200" s="225">
        <f>INDEX('2026'!$C:$C,MATCH(Структура!B200,'2026'!$B:$B,0))</f>
        <v>8.2000000000000003E-2</v>
      </c>
      <c r="K200" s="225">
        <f>INDEX('2025'!$C:$C,MATCH(Структура!C200,'2025'!$B:$B,0))</f>
        <v>0.104</v>
      </c>
      <c r="L200" s="225">
        <v>1</v>
      </c>
      <c r="M200" s="225">
        <v>1</v>
      </c>
      <c r="N200" s="225">
        <f>INDEX(MoM!B:B,MATCH(Структура!A200,MoM!J:J,0))</f>
        <v>1</v>
      </c>
      <c r="P200">
        <f>INDEX('ИПЦ raw'!AA:AA, MATCH(Структура!$D200,'ИПЦ raw'!$A:$A,0))</f>
        <v>99.94</v>
      </c>
      <c r="Q200">
        <f>INDEX('ИПЦ raw'!AB:AB, MATCH(Структура!$D200,'ИПЦ raw'!$A:$A,0))</f>
        <v>102.23</v>
      </c>
      <c r="R200">
        <f>INDEX('ИПЦ raw'!AC:AC, MATCH(Структура!$D200,'ИПЦ raw'!$A:$A,0))</f>
        <v>100.31</v>
      </c>
      <c r="S200">
        <f>INDEX('ИПЦ raw'!AD:AD, MATCH(Структура!$D200,'ИПЦ raw'!$A:$A,0))</f>
        <v>100.15</v>
      </c>
      <c r="T200">
        <f>INDEX('ИПЦ raw'!AE:AE, MATCH(Структура!$D200,'ИПЦ raw'!$A:$A,0))</f>
        <v>99.54</v>
      </c>
      <c r="U200">
        <f>INDEX('ИПЦ raw'!AF:AF, MATCH(Структура!$D200,'ИПЦ raw'!$A:$A,0))</f>
        <v>100.72</v>
      </c>
      <c r="V200">
        <f>INDEX('ИПЦ raw'!AG:AG, MATCH(Структура!$D200,'ИПЦ raw'!$A:$A,0))</f>
        <v>100.14</v>
      </c>
      <c r="W200">
        <f>INDEX('ИПЦ raw'!AH:AH, MATCH(Структура!$D200,'ИПЦ raw'!$A:$A,0))</f>
        <v>100.1</v>
      </c>
      <c r="X200">
        <f>INDEX('ИПЦ raw'!AI:AI, MATCH(Структура!$D200,'ИПЦ raw'!$A:$A,0))</f>
        <v>100.85</v>
      </c>
      <c r="Y200">
        <f>INDEX('ИПЦ raw'!AJ:AJ, MATCH(Структура!$D200,'ИПЦ raw'!$A:$A,0))</f>
        <v>100.28</v>
      </c>
      <c r="Z200">
        <f>INDEX('ИПЦ raw'!AK:AK, MATCH(Структура!$D200,'ИПЦ raw'!$A:$A,0))</f>
        <v>100.68</v>
      </c>
      <c r="AA200">
        <f>INDEX('ИПЦ raw'!AL:AL, MATCH(Структура!$D200,'ИПЦ raw'!$A:$A,0))</f>
        <v>100.17</v>
      </c>
      <c r="AB200">
        <f>INDEX('ИПЦ raw'!AM:AM, MATCH(Структура!$D200,'ИПЦ raw'!$A:$A,0))</f>
        <v>101.16</v>
      </c>
      <c r="AC200">
        <f>INDEX('ИПЦ raw'!AN:AN, MATCH(Структура!$D200,'ИПЦ raw'!$A:$A,0))</f>
        <v>101.7</v>
      </c>
      <c r="AD200">
        <f>INDEX('ИПЦ raw'!AO:AO, MATCH(Структура!$D200,'ИПЦ raw'!$A:$A,0))</f>
        <v>99.64</v>
      </c>
      <c r="AE200">
        <f>INDEX('ИПЦ raw'!AP:AP, MATCH(Структура!$D200,'ИПЦ raw'!$A:$A,0))</f>
        <v>100.64</v>
      </c>
      <c r="AG200">
        <f>INDEX('2025'!$C:$C,MATCH(Структура!C200,'2025'!$B:$B,0))</f>
        <v>0.104</v>
      </c>
      <c r="AH200">
        <f t="shared" si="69"/>
        <v>0.10393759999999999</v>
      </c>
      <c r="AI200">
        <f t="shared" si="70"/>
        <v>0.10625540847999999</v>
      </c>
      <c r="AJ200">
        <f t="shared" si="71"/>
        <v>0.106584800246288</v>
      </c>
      <c r="AK200">
        <f t="shared" si="72"/>
        <v>0.10674467744665744</v>
      </c>
      <c r="AL200">
        <f t="shared" si="73"/>
        <v>0.10625365193040283</v>
      </c>
      <c r="AM200">
        <f t="shared" si="74"/>
        <v>0.10701867822430172</v>
      </c>
      <c r="AN200">
        <f t="shared" si="75"/>
        <v>0.10716850437381575</v>
      </c>
      <c r="AO200">
        <f t="shared" si="76"/>
        <v>0.10727567287818957</v>
      </c>
      <c r="AP200">
        <f t="shared" si="77"/>
        <v>0.10818751609765417</v>
      </c>
      <c r="AQ200">
        <f t="shared" si="78"/>
        <v>0.10849044114272761</v>
      </c>
      <c r="AR200">
        <f t="shared" si="61"/>
        <v>0.10922817614249818</v>
      </c>
      <c r="AS200">
        <f t="shared" si="79"/>
        <v>8.2000000000000003E-2</v>
      </c>
      <c r="AT200">
        <f t="shared" si="62"/>
        <v>8.2951200000000003E-2</v>
      </c>
      <c r="AU200">
        <f t="shared" si="63"/>
        <v>8.4361370399999996E-2</v>
      </c>
      <c r="AV200">
        <f t="shared" si="64"/>
        <v>8.405766946656E-2</v>
      </c>
      <c r="AW200">
        <f t="shared" si="65"/>
        <v>8.4595638551145991E-2</v>
      </c>
    </row>
    <row r="201" spans="1:49" x14ac:dyDescent="0.45">
      <c r="A201" s="202" t="s">
        <v>200</v>
      </c>
      <c r="B201" s="225" t="str">
        <f t="shared" si="66"/>
        <v>Паста зубная, 100 г (100 мл)</v>
      </c>
      <c r="C201" s="225" t="str">
        <f t="shared" si="67"/>
        <v>Паста зубная, 100 г (100 мл)</v>
      </c>
      <c r="D201" s="226" t="str">
        <f t="shared" si="68"/>
        <v>Паста зубная, 100 г (100 мл)</v>
      </c>
      <c r="E201" s="225">
        <f>INDEX(БИПЦ_НДС!$D:$D,MATCH(Структура!A201,БИПЦ_НДС!$B:$B,0))</f>
        <v>20</v>
      </c>
      <c r="F201" s="225" t="s">
        <v>1871</v>
      </c>
      <c r="G201" s="225">
        <v>1</v>
      </c>
      <c r="H201" s="225">
        <v>1</v>
      </c>
      <c r="I201" s="225">
        <v>0</v>
      </c>
      <c r="J201" s="225">
        <f>INDEX('2026'!$C:$C,MATCH(Структура!B201,'2026'!$B:$B,0))</f>
        <v>0.17799999999999999</v>
      </c>
      <c r="K201" s="225">
        <f>INDEX('2025'!$C:$C,MATCH(Структура!C201,'2025'!$B:$B,0))</f>
        <v>0.189</v>
      </c>
      <c r="L201" s="225">
        <v>1</v>
      </c>
      <c r="M201" s="225">
        <v>1</v>
      </c>
      <c r="N201" s="225">
        <f>INDEX(MoM!B:B,MATCH(Структура!A201,MoM!J:J,0))</f>
        <v>1</v>
      </c>
      <c r="P201">
        <f>INDEX('ИПЦ raw'!AA:AA, MATCH(Структура!$D201,'ИПЦ raw'!$A:$A,0))</f>
        <v>99.13</v>
      </c>
      <c r="Q201">
        <f>INDEX('ИПЦ raw'!AB:AB, MATCH(Структура!$D201,'ИПЦ raw'!$A:$A,0))</f>
        <v>102.01</v>
      </c>
      <c r="R201">
        <f>INDEX('ИПЦ raw'!AC:AC, MATCH(Структура!$D201,'ИПЦ raw'!$A:$A,0))</f>
        <v>101.07</v>
      </c>
      <c r="S201">
        <f>INDEX('ИПЦ raw'!AD:AD, MATCH(Структура!$D201,'ИПЦ raw'!$A:$A,0))</f>
        <v>100.53</v>
      </c>
      <c r="T201">
        <f>INDEX('ИПЦ raw'!AE:AE, MATCH(Структура!$D201,'ИПЦ raw'!$A:$A,0))</f>
        <v>100.56</v>
      </c>
      <c r="U201">
        <f>INDEX('ИПЦ raw'!AF:AF, MATCH(Структура!$D201,'ИПЦ raw'!$A:$A,0))</f>
        <v>100.98</v>
      </c>
      <c r="V201">
        <f>INDEX('ИПЦ raw'!AG:AG, MATCH(Структура!$D201,'ИПЦ raw'!$A:$A,0))</f>
        <v>100.34</v>
      </c>
      <c r="W201">
        <f>INDEX('ИПЦ raw'!AH:AH, MATCH(Структура!$D201,'ИПЦ raw'!$A:$A,0))</f>
        <v>100.55</v>
      </c>
      <c r="X201">
        <f>INDEX('ИПЦ raw'!AI:AI, MATCH(Структура!$D201,'ИПЦ raw'!$A:$A,0))</f>
        <v>99.8</v>
      </c>
      <c r="Y201">
        <f>INDEX('ИПЦ raw'!AJ:AJ, MATCH(Структура!$D201,'ИПЦ raw'!$A:$A,0))</f>
        <v>100.93</v>
      </c>
      <c r="Z201">
        <f>INDEX('ИПЦ raw'!AK:AK, MATCH(Структура!$D201,'ИПЦ raw'!$A:$A,0))</f>
        <v>100.63</v>
      </c>
      <c r="AA201">
        <f>INDEX('ИПЦ raw'!AL:AL, MATCH(Структура!$D201,'ИПЦ raw'!$A:$A,0))</f>
        <v>100.55</v>
      </c>
      <c r="AB201">
        <f>INDEX('ИПЦ raw'!AM:AM, MATCH(Структура!$D201,'ИПЦ raw'!$A:$A,0))</f>
        <v>100.67</v>
      </c>
      <c r="AC201">
        <f>INDEX('ИПЦ raw'!AN:AN, MATCH(Структура!$D201,'ИПЦ raw'!$A:$A,0))</f>
        <v>100.2</v>
      </c>
      <c r="AD201">
        <f>INDEX('ИПЦ raw'!AO:AO, MATCH(Структура!$D201,'ИПЦ raw'!$A:$A,0))</f>
        <v>100.38</v>
      </c>
      <c r="AE201">
        <f>INDEX('ИПЦ raw'!AP:AP, MATCH(Структура!$D201,'ИПЦ raw'!$A:$A,0))</f>
        <v>101.3</v>
      </c>
      <c r="AG201">
        <f>INDEX('2025'!$C:$C,MATCH(Структура!C201,'2025'!$B:$B,0))</f>
        <v>0.189</v>
      </c>
      <c r="AH201">
        <f t="shared" si="69"/>
        <v>0.18735569999999999</v>
      </c>
      <c r="AI201">
        <f t="shared" si="70"/>
        <v>0.19112154956999997</v>
      </c>
      <c r="AJ201">
        <f t="shared" si="71"/>
        <v>0.19316655015039896</v>
      </c>
      <c r="AK201">
        <f t="shared" si="72"/>
        <v>0.19419033286619608</v>
      </c>
      <c r="AL201">
        <f t="shared" si="73"/>
        <v>0.19527779873024678</v>
      </c>
      <c r="AM201">
        <f t="shared" si="74"/>
        <v>0.19719152115780322</v>
      </c>
      <c r="AN201">
        <f t="shared" si="75"/>
        <v>0.19786197232973976</v>
      </c>
      <c r="AO201">
        <f t="shared" si="76"/>
        <v>0.19895021317755332</v>
      </c>
      <c r="AP201">
        <f t="shared" si="77"/>
        <v>0.1985523127511982</v>
      </c>
      <c r="AQ201">
        <f t="shared" si="78"/>
        <v>0.20039884925978435</v>
      </c>
      <c r="AR201">
        <f t="shared" si="61"/>
        <v>0.20166136201012097</v>
      </c>
      <c r="AS201">
        <f t="shared" si="79"/>
        <v>0.17799999999999999</v>
      </c>
      <c r="AT201">
        <f t="shared" si="62"/>
        <v>0.17919259999999998</v>
      </c>
      <c r="AU201">
        <f t="shared" si="63"/>
        <v>0.17955098520000001</v>
      </c>
      <c r="AV201">
        <f t="shared" si="64"/>
        <v>0.18023327894375998</v>
      </c>
      <c r="AW201">
        <f t="shared" si="65"/>
        <v>0.18257631157002888</v>
      </c>
    </row>
    <row r="202" spans="1:49" x14ac:dyDescent="0.45">
      <c r="A202" s="202" t="s">
        <v>201</v>
      </c>
      <c r="B202" s="225" t="str">
        <f t="shared" si="66"/>
        <v>Пена для бритья, 200 мл</v>
      </c>
      <c r="C202" s="225" t="str">
        <f t="shared" si="67"/>
        <v>Пена для бритья, 200 мл</v>
      </c>
      <c r="D202" s="226" t="str">
        <f t="shared" si="68"/>
        <v>Пена для бритья, 200 мл</v>
      </c>
      <c r="E202" s="225">
        <f>INDEX(БИПЦ_НДС!$D:$D,MATCH(Структура!A202,БИПЦ_НДС!$B:$B,0))</f>
        <v>20</v>
      </c>
      <c r="F202" s="225" t="s">
        <v>1871</v>
      </c>
      <c r="G202" s="225">
        <v>1</v>
      </c>
      <c r="H202" s="225">
        <v>1</v>
      </c>
      <c r="I202" s="225">
        <v>0</v>
      </c>
      <c r="J202" s="225">
        <f>INDEX('2026'!$C:$C,MATCH(Структура!B202,'2026'!$B:$B,0))</f>
        <v>8.4000000000000005E-2</v>
      </c>
      <c r="K202" s="225">
        <f>INDEX('2025'!$C:$C,MATCH(Структура!C202,'2025'!$B:$B,0))</f>
        <v>7.4999999999999997E-2</v>
      </c>
      <c r="L202" s="225">
        <v>1</v>
      </c>
      <c r="M202" s="225">
        <v>1</v>
      </c>
      <c r="N202" s="225">
        <f>INDEX(MoM!B:B,MATCH(Структура!A202,MoM!J:J,0))</f>
        <v>1</v>
      </c>
      <c r="P202">
        <f>INDEX('ИПЦ raw'!AA:AA, MATCH(Структура!$D202,'ИПЦ raw'!$A:$A,0))</f>
        <v>99.7</v>
      </c>
      <c r="Q202">
        <f>INDEX('ИПЦ raw'!AB:AB, MATCH(Структура!$D202,'ИПЦ raw'!$A:$A,0))</f>
        <v>98.64</v>
      </c>
      <c r="R202">
        <f>INDEX('ИПЦ raw'!AC:AC, MATCH(Структура!$D202,'ИПЦ raw'!$A:$A,0))</f>
        <v>100.88</v>
      </c>
      <c r="S202">
        <f>INDEX('ИПЦ raw'!AD:AD, MATCH(Структура!$D202,'ИПЦ raw'!$A:$A,0))</f>
        <v>100.35</v>
      </c>
      <c r="T202">
        <f>INDEX('ИПЦ raw'!AE:AE, MATCH(Структура!$D202,'ИПЦ raw'!$A:$A,0))</f>
        <v>99.59</v>
      </c>
      <c r="U202">
        <f>INDEX('ИПЦ raw'!AF:AF, MATCH(Структура!$D202,'ИПЦ raw'!$A:$A,0))</f>
        <v>100.87</v>
      </c>
      <c r="V202">
        <f>INDEX('ИПЦ raw'!AG:AG, MATCH(Структура!$D202,'ИПЦ raw'!$A:$A,0))</f>
        <v>100.2</v>
      </c>
      <c r="W202">
        <f>INDEX('ИПЦ raw'!AH:AH, MATCH(Структура!$D202,'ИПЦ raw'!$A:$A,0))</f>
        <v>99.8</v>
      </c>
      <c r="X202">
        <f>INDEX('ИПЦ raw'!AI:AI, MATCH(Структура!$D202,'ИПЦ raw'!$A:$A,0))</f>
        <v>99.63</v>
      </c>
      <c r="Y202">
        <f>INDEX('ИПЦ raw'!AJ:AJ, MATCH(Структура!$D202,'ИПЦ raw'!$A:$A,0))</f>
        <v>100.05</v>
      </c>
      <c r="Z202">
        <f>INDEX('ИПЦ raw'!AK:AK, MATCH(Структура!$D202,'ИПЦ raw'!$A:$A,0))</f>
        <v>100.18</v>
      </c>
      <c r="AA202">
        <f>INDEX('ИПЦ raw'!AL:AL, MATCH(Структура!$D202,'ИПЦ raw'!$A:$A,0))</f>
        <v>100.58</v>
      </c>
      <c r="AB202">
        <f>INDEX('ИПЦ raw'!AM:AM, MATCH(Структура!$D202,'ИПЦ raw'!$A:$A,0))</f>
        <v>102.15</v>
      </c>
      <c r="AC202">
        <f>INDEX('ИПЦ raw'!AN:AN, MATCH(Структура!$D202,'ИПЦ raw'!$A:$A,0))</f>
        <v>99</v>
      </c>
      <c r="AD202">
        <f>INDEX('ИПЦ raw'!AO:AO, MATCH(Структура!$D202,'ИПЦ raw'!$A:$A,0))</f>
        <v>101.26</v>
      </c>
      <c r="AE202">
        <f>INDEX('ИПЦ raw'!AP:AP, MATCH(Структура!$D202,'ИПЦ raw'!$A:$A,0))</f>
        <v>99.12</v>
      </c>
      <c r="AG202">
        <f>INDEX('2025'!$C:$C,MATCH(Структура!C202,'2025'!$B:$B,0))</f>
        <v>7.4999999999999997E-2</v>
      </c>
      <c r="AH202">
        <f t="shared" si="69"/>
        <v>7.4774999999999994E-2</v>
      </c>
      <c r="AI202">
        <f t="shared" si="70"/>
        <v>7.375806E-2</v>
      </c>
      <c r="AJ202">
        <f t="shared" si="71"/>
        <v>7.4407130927999998E-2</v>
      </c>
      <c r="AK202">
        <f t="shared" si="72"/>
        <v>7.4667555886248002E-2</v>
      </c>
      <c r="AL202">
        <f t="shared" si="73"/>
        <v>7.4361418907114396E-2</v>
      </c>
      <c r="AM202">
        <f t="shared" si="74"/>
        <v>7.50083632516063E-2</v>
      </c>
      <c r="AN202">
        <f t="shared" si="75"/>
        <v>7.5158379978109521E-2</v>
      </c>
      <c r="AO202">
        <f t="shared" si="76"/>
        <v>7.5008063218153301E-2</v>
      </c>
      <c r="AP202">
        <f t="shared" si="77"/>
        <v>7.4730533384246123E-2</v>
      </c>
      <c r="AQ202">
        <f t="shared" si="78"/>
        <v>7.4767898650938247E-2</v>
      </c>
      <c r="AR202">
        <f t="shared" si="61"/>
        <v>7.4902480868509938E-2</v>
      </c>
      <c r="AS202">
        <f t="shared" si="79"/>
        <v>8.4000000000000005E-2</v>
      </c>
      <c r="AT202">
        <f t="shared" si="62"/>
        <v>8.5806000000000007E-2</v>
      </c>
      <c r="AU202">
        <f t="shared" si="63"/>
        <v>8.494794E-2</v>
      </c>
      <c r="AV202">
        <f t="shared" si="64"/>
        <v>8.6018284044000012E-2</v>
      </c>
      <c r="AW202">
        <f t="shared" si="65"/>
        <v>8.5261323144412829E-2</v>
      </c>
    </row>
    <row r="203" spans="1:49" x14ac:dyDescent="0.45">
      <c r="A203" s="202" t="s">
        <v>202</v>
      </c>
      <c r="B203" s="225" t="str">
        <f t="shared" si="66"/>
        <v>Бюстгальтер, шт.</v>
      </c>
      <c r="C203" s="225" t="str">
        <f t="shared" si="67"/>
        <v>Бюстгальтер, шт.</v>
      </c>
      <c r="D203" s="226" t="str">
        <f t="shared" si="68"/>
        <v>Бюстгальтер, шт.</v>
      </c>
      <c r="E203" s="225">
        <f>INDEX(БИПЦ_НДС!$D:$D,MATCH(Структура!A203,БИПЦ_НДС!$B:$B,0))</f>
        <v>20</v>
      </c>
      <c r="F203" s="225" t="s">
        <v>1871</v>
      </c>
      <c r="G203" s="225">
        <v>1</v>
      </c>
      <c r="H203" s="225">
        <v>1</v>
      </c>
      <c r="I203" s="225">
        <v>0</v>
      </c>
      <c r="J203" s="225">
        <f>INDEX('2026'!$C:$C,MATCH(Структура!B203,'2026'!$B:$B,0))</f>
        <v>0.107</v>
      </c>
      <c r="K203" s="225">
        <f>INDEX('2025'!$C:$C,MATCH(Структура!C203,'2025'!$B:$B,0))</f>
        <v>0.108</v>
      </c>
      <c r="L203" s="225">
        <v>1</v>
      </c>
      <c r="M203" s="225">
        <v>1</v>
      </c>
      <c r="N203" s="225">
        <f>INDEX(MoM!B:B,MATCH(Структура!A203,MoM!J:J,0))</f>
        <v>1</v>
      </c>
      <c r="P203">
        <f>INDEX('ИПЦ raw'!AA:AA, MATCH(Структура!$D203,'ИПЦ raw'!$A:$A,0))</f>
        <v>100.54</v>
      </c>
      <c r="Q203">
        <f>INDEX('ИПЦ raw'!AB:AB, MATCH(Структура!$D203,'ИПЦ raw'!$A:$A,0))</f>
        <v>99.96</v>
      </c>
      <c r="R203">
        <f>INDEX('ИПЦ raw'!AC:AC, MATCH(Структура!$D203,'ИПЦ raw'!$A:$A,0))</f>
        <v>100.5</v>
      </c>
      <c r="S203">
        <f>INDEX('ИПЦ raw'!AD:AD, MATCH(Структура!$D203,'ИПЦ raw'!$A:$A,0))</f>
        <v>100.14</v>
      </c>
      <c r="T203">
        <f>INDEX('ИПЦ raw'!AE:AE, MATCH(Структура!$D203,'ИПЦ raw'!$A:$A,0))</f>
        <v>99.88</v>
      </c>
      <c r="U203">
        <f>INDEX('ИПЦ raw'!AF:AF, MATCH(Структура!$D203,'ИПЦ raw'!$A:$A,0))</f>
        <v>100.09</v>
      </c>
      <c r="V203">
        <f>INDEX('ИПЦ raw'!AG:AG, MATCH(Структура!$D203,'ИПЦ raw'!$A:$A,0))</f>
        <v>100</v>
      </c>
      <c r="W203">
        <f>INDEX('ИПЦ raw'!AH:AH, MATCH(Структура!$D203,'ИПЦ raw'!$A:$A,0))</f>
        <v>100.56</v>
      </c>
      <c r="X203">
        <f>INDEX('ИПЦ raw'!AI:AI, MATCH(Структура!$D203,'ИПЦ raw'!$A:$A,0))</f>
        <v>99.76</v>
      </c>
      <c r="Y203">
        <f>INDEX('ИПЦ raw'!AJ:AJ, MATCH(Структура!$D203,'ИПЦ raw'!$A:$A,0))</f>
        <v>99.99</v>
      </c>
      <c r="Z203">
        <f>INDEX('ИПЦ raw'!AK:AK, MATCH(Структура!$D203,'ИПЦ raw'!$A:$A,0))</f>
        <v>100.35</v>
      </c>
      <c r="AA203">
        <f>INDEX('ИПЦ raw'!AL:AL, MATCH(Структура!$D203,'ИПЦ raw'!$A:$A,0))</f>
        <v>100.31</v>
      </c>
      <c r="AB203">
        <f>INDEX('ИПЦ raw'!AM:AM, MATCH(Структура!$D203,'ИПЦ raw'!$A:$A,0))</f>
        <v>100.42</v>
      </c>
      <c r="AC203">
        <f>INDEX('ИПЦ raw'!AN:AN, MATCH(Структура!$D203,'ИПЦ raw'!$A:$A,0))</f>
        <v>100.06</v>
      </c>
      <c r="AD203">
        <f>INDEX('ИПЦ raw'!AO:AO, MATCH(Структура!$D203,'ИПЦ raw'!$A:$A,0))</f>
        <v>99.92</v>
      </c>
      <c r="AE203">
        <f>INDEX('ИПЦ raw'!AP:AP, MATCH(Структура!$D203,'ИПЦ raw'!$A:$A,0))</f>
        <v>100.49</v>
      </c>
      <c r="AG203">
        <f>INDEX('2025'!$C:$C,MATCH(Структура!C203,'2025'!$B:$B,0))</f>
        <v>0.108</v>
      </c>
      <c r="AH203">
        <f t="shared" si="69"/>
        <v>0.1085832</v>
      </c>
      <c r="AI203">
        <f t="shared" si="70"/>
        <v>0.10853976672</v>
      </c>
      <c r="AJ203">
        <f t="shared" si="71"/>
        <v>0.1090824655536</v>
      </c>
      <c r="AK203">
        <f t="shared" si="72"/>
        <v>0.10923518100537505</v>
      </c>
      <c r="AL203">
        <f t="shared" si="73"/>
        <v>0.10910409878816858</v>
      </c>
      <c r="AM203">
        <f t="shared" si="74"/>
        <v>0.10920229247707795</v>
      </c>
      <c r="AN203">
        <f t="shared" si="75"/>
        <v>0.10920229247707795</v>
      </c>
      <c r="AO203">
        <f t="shared" si="76"/>
        <v>0.1098138253149496</v>
      </c>
      <c r="AP203">
        <f t="shared" si="77"/>
        <v>0.10955027213419372</v>
      </c>
      <c r="AQ203">
        <f t="shared" si="78"/>
        <v>0.1095393171069803</v>
      </c>
      <c r="AR203">
        <f t="shared" si="61"/>
        <v>0.10992270471685472</v>
      </c>
      <c r="AS203">
        <f t="shared" si="79"/>
        <v>0.107</v>
      </c>
      <c r="AT203">
        <f t="shared" si="62"/>
        <v>0.1074494</v>
      </c>
      <c r="AU203">
        <f t="shared" si="63"/>
        <v>0.10751386964</v>
      </c>
      <c r="AV203">
        <f t="shared" si="64"/>
        <v>0.10742785854428799</v>
      </c>
      <c r="AW203">
        <f t="shared" si="65"/>
        <v>0.107954255051155</v>
      </c>
    </row>
    <row r="204" spans="1:49" x14ac:dyDescent="0.45">
      <c r="A204" s="202" t="s">
        <v>203</v>
      </c>
      <c r="B204" s="225" t="str">
        <f t="shared" si="66"/>
        <v>Сумка женская, шт.</v>
      </c>
      <c r="C204" s="225" t="str">
        <f t="shared" si="67"/>
        <v>Сумка женская, шт.</v>
      </c>
      <c r="D204" s="226" t="str">
        <f t="shared" si="68"/>
        <v>Сумка женская, шт.</v>
      </c>
      <c r="E204" s="225">
        <f>INDEX(БИПЦ_НДС!$D:$D,MATCH(Структура!A204,БИПЦ_НДС!$B:$B,0))</f>
        <v>20</v>
      </c>
      <c r="F204" s="225" t="s">
        <v>1871</v>
      </c>
      <c r="G204" s="225">
        <v>1</v>
      </c>
      <c r="H204" s="225">
        <v>1</v>
      </c>
      <c r="I204" s="225">
        <v>0</v>
      </c>
      <c r="J204" s="225">
        <f>INDEX('2026'!$C:$C,MATCH(Структура!B204,'2026'!$B:$B,0))</f>
        <v>0.08</v>
      </c>
      <c r="K204" s="225">
        <f>INDEX('2025'!$C:$C,MATCH(Структура!C204,'2025'!$B:$B,0))</f>
        <v>8.2000000000000003E-2</v>
      </c>
      <c r="L204" s="225">
        <v>1</v>
      </c>
      <c r="M204" s="225">
        <v>1</v>
      </c>
      <c r="N204" s="225">
        <f>INDEX(MoM!B:B,MATCH(Структура!A204,MoM!J:J,0))</f>
        <v>1</v>
      </c>
      <c r="P204">
        <f>INDEX('ИПЦ raw'!AA:AA, MATCH(Структура!$D204,'ИПЦ raw'!$A:$A,0))</f>
        <v>99.95</v>
      </c>
      <c r="Q204">
        <f>INDEX('ИПЦ raw'!AB:AB, MATCH(Структура!$D204,'ИПЦ raw'!$A:$A,0))</f>
        <v>100.11</v>
      </c>
      <c r="R204">
        <f>INDEX('ИПЦ raw'!AC:AC, MATCH(Структура!$D204,'ИПЦ raw'!$A:$A,0))</f>
        <v>100.25</v>
      </c>
      <c r="S204">
        <f>INDEX('ИПЦ raw'!AD:AD, MATCH(Структура!$D204,'ИПЦ raw'!$A:$A,0))</f>
        <v>99.5</v>
      </c>
      <c r="T204">
        <f>INDEX('ИПЦ raw'!AE:AE, MATCH(Структура!$D204,'ИПЦ raw'!$A:$A,0))</f>
        <v>99.72</v>
      </c>
      <c r="U204">
        <f>INDEX('ИПЦ raw'!AF:AF, MATCH(Структура!$D204,'ИПЦ raw'!$A:$A,0))</f>
        <v>99.54</v>
      </c>
      <c r="V204">
        <f>INDEX('ИПЦ raw'!AG:AG, MATCH(Структура!$D204,'ИПЦ raw'!$A:$A,0))</f>
        <v>99.68</v>
      </c>
      <c r="W204">
        <f>INDEX('ИПЦ raw'!AH:AH, MATCH(Структура!$D204,'ИПЦ raw'!$A:$A,0))</f>
        <v>100.78</v>
      </c>
      <c r="X204">
        <f>INDEX('ИПЦ raw'!AI:AI, MATCH(Структура!$D204,'ИПЦ raw'!$A:$A,0))</f>
        <v>100.11</v>
      </c>
      <c r="Y204">
        <f>INDEX('ИПЦ raw'!AJ:AJ, MATCH(Структура!$D204,'ИПЦ raw'!$A:$A,0))</f>
        <v>100.09</v>
      </c>
      <c r="Z204">
        <f>INDEX('ИПЦ raw'!AK:AK, MATCH(Структура!$D204,'ИПЦ raw'!$A:$A,0))</f>
        <v>100.25</v>
      </c>
      <c r="AA204">
        <f>INDEX('ИПЦ raw'!AL:AL, MATCH(Структура!$D204,'ИПЦ raw'!$A:$A,0))</f>
        <v>99.65</v>
      </c>
      <c r="AB204">
        <f>INDEX('ИПЦ raw'!AM:AM, MATCH(Структура!$D204,'ИПЦ raw'!$A:$A,0))</f>
        <v>100.1</v>
      </c>
      <c r="AC204">
        <f>INDEX('ИПЦ raw'!AN:AN, MATCH(Структура!$D204,'ИПЦ raw'!$A:$A,0))</f>
        <v>99.87</v>
      </c>
      <c r="AD204">
        <f>INDEX('ИПЦ raw'!AO:AO, MATCH(Структура!$D204,'ИПЦ raw'!$A:$A,0))</f>
        <v>100.72</v>
      </c>
      <c r="AE204">
        <f>INDEX('ИПЦ raw'!AP:AP, MATCH(Структура!$D204,'ИПЦ raw'!$A:$A,0))</f>
        <v>99.78</v>
      </c>
      <c r="AG204">
        <f>INDEX('2025'!$C:$C,MATCH(Структура!C204,'2025'!$B:$B,0))</f>
        <v>8.2000000000000003E-2</v>
      </c>
      <c r="AH204">
        <f t="shared" si="69"/>
        <v>8.1959000000000004E-2</v>
      </c>
      <c r="AI204">
        <f t="shared" si="70"/>
        <v>8.2049154900000018E-2</v>
      </c>
      <c r="AJ204">
        <f t="shared" si="71"/>
        <v>8.225427778725003E-2</v>
      </c>
      <c r="AK204">
        <f t="shared" si="72"/>
        <v>8.1843006398313781E-2</v>
      </c>
      <c r="AL204">
        <f t="shared" si="73"/>
        <v>8.1613845980398503E-2</v>
      </c>
      <c r="AM204">
        <f t="shared" si="74"/>
        <v>8.1238422288888668E-2</v>
      </c>
      <c r="AN204">
        <f t="shared" si="75"/>
        <v>8.0978459337564229E-2</v>
      </c>
      <c r="AO204">
        <f t="shared" si="76"/>
        <v>8.1610091320397232E-2</v>
      </c>
      <c r="AP204">
        <f t="shared" si="77"/>
        <v>8.1699862420849673E-2</v>
      </c>
      <c r="AQ204">
        <f t="shared" si="78"/>
        <v>8.177339229702843E-2</v>
      </c>
      <c r="AR204">
        <f t="shared" si="61"/>
        <v>8.1977825777771005E-2</v>
      </c>
      <c r="AS204">
        <f t="shared" si="79"/>
        <v>0.08</v>
      </c>
      <c r="AT204">
        <f t="shared" si="62"/>
        <v>8.0079999999999985E-2</v>
      </c>
      <c r="AU204">
        <f t="shared" si="63"/>
        <v>7.9975895999999991E-2</v>
      </c>
      <c r="AV204">
        <f t="shared" si="64"/>
        <v>8.05517224512E-2</v>
      </c>
      <c r="AW204">
        <f t="shared" si="65"/>
        <v>8.0374508661807356E-2</v>
      </c>
    </row>
    <row r="205" spans="1:49" x14ac:dyDescent="0.45">
      <c r="A205" s="202" t="s">
        <v>204</v>
      </c>
      <c r="B205" s="225" t="str">
        <f t="shared" si="66"/>
        <v>Рюкзак для взрослых, шт.</v>
      </c>
      <c r="C205" s="225" t="str">
        <f t="shared" si="67"/>
        <v>Рюкзак для взрослых, шт.</v>
      </c>
      <c r="D205" s="226" t="str">
        <f t="shared" si="68"/>
        <v>Рюкзак для взрослых, шт.</v>
      </c>
      <c r="E205" s="225">
        <f>INDEX(БИПЦ_НДС!$D:$D,MATCH(Структура!A205,БИПЦ_НДС!$B:$B,0))</f>
        <v>20</v>
      </c>
      <c r="F205" s="225" t="s">
        <v>1871</v>
      </c>
      <c r="G205" s="225">
        <v>1</v>
      </c>
      <c r="H205" s="225">
        <v>1</v>
      </c>
      <c r="I205" s="225">
        <v>0</v>
      </c>
      <c r="J205" s="225">
        <f>INDEX('2026'!$C:$C,MATCH(Структура!B205,'2026'!$B:$B,0))</f>
        <v>5.0999999999999997E-2</v>
      </c>
      <c r="K205" s="225">
        <f>INDEX('2025'!$C:$C,MATCH(Структура!C205,'2025'!$B:$B,0))</f>
        <v>5.1999999999999998E-2</v>
      </c>
      <c r="L205" s="225">
        <v>1</v>
      </c>
      <c r="M205" s="225">
        <v>1</v>
      </c>
      <c r="N205" s="225">
        <f>INDEX(MoM!B:B,MATCH(Структура!A205,MoM!J:J,0))</f>
        <v>1</v>
      </c>
      <c r="P205">
        <f>INDEX('ИПЦ raw'!AA:AA, MATCH(Структура!$D205,'ИПЦ raw'!$A:$A,0))</f>
        <v>100.15</v>
      </c>
      <c r="Q205">
        <f>INDEX('ИПЦ raw'!AB:AB, MATCH(Структура!$D205,'ИПЦ raw'!$A:$A,0))</f>
        <v>100.43</v>
      </c>
      <c r="R205">
        <f>INDEX('ИПЦ raw'!AC:AC, MATCH(Структура!$D205,'ИПЦ raw'!$A:$A,0))</f>
        <v>100.38</v>
      </c>
      <c r="S205">
        <f>INDEX('ИПЦ raw'!AD:AD, MATCH(Структура!$D205,'ИПЦ raw'!$A:$A,0))</f>
        <v>99.76</v>
      </c>
      <c r="T205">
        <f>INDEX('ИПЦ raw'!AE:AE, MATCH(Структура!$D205,'ИПЦ raw'!$A:$A,0))</f>
        <v>99.78</v>
      </c>
      <c r="U205">
        <f>INDEX('ИПЦ raw'!AF:AF, MATCH(Структура!$D205,'ИПЦ raw'!$A:$A,0))</f>
        <v>99.88</v>
      </c>
      <c r="V205">
        <f>INDEX('ИПЦ raw'!AG:AG, MATCH(Структура!$D205,'ИПЦ raw'!$A:$A,0))</f>
        <v>99.51</v>
      </c>
      <c r="W205">
        <f>INDEX('ИПЦ raw'!AH:AH, MATCH(Структура!$D205,'ИПЦ raw'!$A:$A,0))</f>
        <v>100.29</v>
      </c>
      <c r="X205">
        <f>INDEX('ИПЦ raw'!AI:AI, MATCH(Структура!$D205,'ИПЦ raw'!$A:$A,0))</f>
        <v>100.21</v>
      </c>
      <c r="Y205">
        <f>INDEX('ИПЦ raw'!AJ:AJ, MATCH(Структура!$D205,'ИПЦ raw'!$A:$A,0))</f>
        <v>99.7</v>
      </c>
      <c r="Z205">
        <f>INDEX('ИПЦ raw'!AK:AK, MATCH(Структура!$D205,'ИПЦ raw'!$A:$A,0))</f>
        <v>99.92</v>
      </c>
      <c r="AA205">
        <f>INDEX('ИПЦ raw'!AL:AL, MATCH(Структура!$D205,'ИПЦ raw'!$A:$A,0))</f>
        <v>99.84</v>
      </c>
      <c r="AB205">
        <f>INDEX('ИПЦ raw'!AM:AM, MATCH(Структура!$D205,'ИПЦ raw'!$A:$A,0))</f>
        <v>99.81</v>
      </c>
      <c r="AC205">
        <f>INDEX('ИПЦ raw'!AN:AN, MATCH(Структура!$D205,'ИПЦ raw'!$A:$A,0))</f>
        <v>100.36</v>
      </c>
      <c r="AD205">
        <f>INDEX('ИПЦ raw'!AO:AO, MATCH(Структура!$D205,'ИПЦ raw'!$A:$A,0))</f>
        <v>100.52</v>
      </c>
      <c r="AE205">
        <f>INDEX('ИПЦ raw'!AP:AP, MATCH(Структура!$D205,'ИПЦ raw'!$A:$A,0))</f>
        <v>100.35</v>
      </c>
      <c r="AG205">
        <f>INDEX('2025'!$C:$C,MATCH(Структура!C205,'2025'!$B:$B,0))</f>
        <v>5.1999999999999998E-2</v>
      </c>
      <c r="AH205">
        <f t="shared" si="69"/>
        <v>5.2077999999999999E-2</v>
      </c>
      <c r="AI205">
        <f t="shared" si="70"/>
        <v>5.2301935399999999E-2</v>
      </c>
      <c r="AJ205">
        <f t="shared" si="71"/>
        <v>5.2500682754519995E-2</v>
      </c>
      <c r="AK205">
        <f t="shared" si="72"/>
        <v>5.237468111590915E-2</v>
      </c>
      <c r="AL205">
        <f t="shared" si="73"/>
        <v>5.2259456817454149E-2</v>
      </c>
      <c r="AM205">
        <f t="shared" si="74"/>
        <v>5.2196745469273199E-2</v>
      </c>
      <c r="AN205">
        <f t="shared" si="75"/>
        <v>5.1940981416473762E-2</v>
      </c>
      <c r="AO205">
        <f t="shared" si="76"/>
        <v>5.2091610262581536E-2</v>
      </c>
      <c r="AP205">
        <f t="shared" si="77"/>
        <v>5.2201002644132952E-2</v>
      </c>
      <c r="AQ205">
        <f t="shared" si="78"/>
        <v>5.2044399636200556E-2</v>
      </c>
      <c r="AR205">
        <f t="shared" si="61"/>
        <v>5.2002764116491601E-2</v>
      </c>
      <c r="AS205">
        <f t="shared" si="79"/>
        <v>5.0999999999999997E-2</v>
      </c>
      <c r="AT205">
        <f t="shared" si="62"/>
        <v>5.09031E-2</v>
      </c>
      <c r="AU205">
        <f t="shared" si="63"/>
        <v>5.1086351160000001E-2</v>
      </c>
      <c r="AV205">
        <f t="shared" si="64"/>
        <v>5.1352000186032004E-2</v>
      </c>
      <c r="AW205">
        <f t="shared" si="65"/>
        <v>5.1531732186683117E-2</v>
      </c>
    </row>
    <row r="206" spans="1:49" x14ac:dyDescent="0.45">
      <c r="A206" s="202" t="s">
        <v>205</v>
      </c>
      <c r="B206" s="225" t="str">
        <f t="shared" si="66"/>
        <v>Ранец, рюкзак для школьников, шт.</v>
      </c>
      <c r="C206" s="225" t="str">
        <f t="shared" si="67"/>
        <v>Ранец, рюкзак для школьников, шт.</v>
      </c>
      <c r="D206" s="226" t="str">
        <f t="shared" si="68"/>
        <v>Ранец, рюкзак для школьников, шт.</v>
      </c>
      <c r="E206" s="225">
        <f>INDEX(БИПЦ_НДС!$D:$D,MATCH(Структура!A206,БИПЦ_НДС!$B:$B,0))</f>
        <v>10</v>
      </c>
      <c r="F206" s="225" t="s">
        <v>1871</v>
      </c>
      <c r="G206" s="225">
        <v>1</v>
      </c>
      <c r="H206" s="225">
        <v>1</v>
      </c>
      <c r="I206" s="225">
        <v>0</v>
      </c>
      <c r="J206" s="225">
        <f>INDEX('2026'!$C:$C,MATCH(Структура!B206,'2026'!$B:$B,0))</f>
        <v>6.0999999999999999E-2</v>
      </c>
      <c r="K206" s="225">
        <f>INDEX('2025'!$C:$C,MATCH(Структура!C206,'2025'!$B:$B,0))</f>
        <v>6.0999999999999999E-2</v>
      </c>
      <c r="L206" s="225">
        <v>1</v>
      </c>
      <c r="M206" s="225">
        <v>1</v>
      </c>
      <c r="N206" s="228">
        <f>INDEX(MoM!B:B,MATCH(Структура!A206,MoM!J:J,0))</f>
        <v>0</v>
      </c>
      <c r="P206">
        <f>INDEX('ИПЦ raw'!AA:AA, MATCH(Структура!$D206,'ИПЦ raw'!$A:$A,0))</f>
        <v>100.11</v>
      </c>
      <c r="Q206">
        <f>INDEX('ИПЦ raw'!AB:AB, MATCH(Структура!$D206,'ИПЦ raw'!$A:$A,0))</f>
        <v>100.29</v>
      </c>
      <c r="R206">
        <f>INDEX('ИПЦ raw'!AC:AC, MATCH(Структура!$D206,'ИПЦ raw'!$A:$A,0))</f>
        <v>99.99</v>
      </c>
      <c r="S206">
        <f>INDEX('ИПЦ raw'!AD:AD, MATCH(Структура!$D206,'ИПЦ raw'!$A:$A,0))</f>
        <v>99.62</v>
      </c>
      <c r="T206">
        <f>INDEX('ИПЦ raw'!AE:AE, MATCH(Структура!$D206,'ИПЦ raw'!$A:$A,0))</f>
        <v>99.77</v>
      </c>
      <c r="U206">
        <f>INDEX('ИПЦ raw'!AF:AF, MATCH(Структура!$D206,'ИПЦ raw'!$A:$A,0))</f>
        <v>100.02</v>
      </c>
      <c r="V206">
        <f>INDEX('ИПЦ raw'!AG:AG, MATCH(Структура!$D206,'ИПЦ raw'!$A:$A,0))</f>
        <v>100.81</v>
      </c>
      <c r="W206">
        <f>INDEX('ИПЦ raw'!AH:AH, MATCH(Структура!$D206,'ИПЦ raw'!$A:$A,0))</f>
        <v>100.25</v>
      </c>
      <c r="X206">
        <f>INDEX('ИПЦ raw'!AI:AI, MATCH(Структура!$D206,'ИПЦ raw'!$A:$A,0))</f>
        <v>99.2</v>
      </c>
      <c r="Y206">
        <f>INDEX('ИПЦ raw'!AJ:AJ, MATCH(Структура!$D206,'ИПЦ raw'!$A:$A,0))</f>
        <v>99.35</v>
      </c>
      <c r="Z206">
        <f>INDEX('ИПЦ raw'!AK:AK, MATCH(Структура!$D206,'ИПЦ raw'!$A:$A,0))</f>
        <v>100.09</v>
      </c>
      <c r="AA206">
        <f>INDEX('ИПЦ raw'!AL:AL, MATCH(Структура!$D206,'ИПЦ raw'!$A:$A,0))</f>
        <v>99.9</v>
      </c>
      <c r="AB206">
        <f>INDEX('ИПЦ raw'!AM:AM, MATCH(Структура!$D206,'ИПЦ raw'!$A:$A,0))</f>
        <v>100.19</v>
      </c>
      <c r="AC206">
        <f>INDEX('ИПЦ raw'!AN:AN, MATCH(Структура!$D206,'ИПЦ raw'!$A:$A,0))</f>
        <v>99.94</v>
      </c>
      <c r="AD206">
        <f>INDEX('ИПЦ raw'!AO:AO, MATCH(Структура!$D206,'ИПЦ raw'!$A:$A,0))</f>
        <v>99.86</v>
      </c>
      <c r="AE206">
        <f>INDEX('ИПЦ raw'!AP:AP, MATCH(Структура!$D206,'ИПЦ raw'!$A:$A,0))</f>
        <v>100.06</v>
      </c>
      <c r="AG206">
        <f>INDEX('2025'!$C:$C,MATCH(Структура!C206,'2025'!$B:$B,0))</f>
        <v>6.0999999999999999E-2</v>
      </c>
      <c r="AH206">
        <f t="shared" si="69"/>
        <v>6.1067099999999999E-2</v>
      </c>
      <c r="AI206">
        <f t="shared" si="70"/>
        <v>6.1244194590000002E-2</v>
      </c>
      <c r="AJ206">
        <f t="shared" si="71"/>
        <v>6.1238070170540997E-2</v>
      </c>
      <c r="AK206">
        <f t="shared" si="72"/>
        <v>6.100536550389294E-2</v>
      </c>
      <c r="AL206">
        <f t="shared" si="73"/>
        <v>6.0865053163233984E-2</v>
      </c>
      <c r="AM206">
        <f t="shared" si="74"/>
        <v>6.0877226173866629E-2</v>
      </c>
      <c r="AN206">
        <f t="shared" si="75"/>
        <v>6.1370331705874949E-2</v>
      </c>
      <c r="AO206">
        <f t="shared" si="76"/>
        <v>6.1523757535139632E-2</v>
      </c>
      <c r="AP206">
        <f t="shared" si="77"/>
        <v>6.1031567474858522E-2</v>
      </c>
      <c r="AQ206">
        <f t="shared" si="78"/>
        <v>6.0634862286271934E-2</v>
      </c>
      <c r="AR206">
        <f t="shared" si="61"/>
        <v>6.0689433662329574E-2</v>
      </c>
      <c r="AS206">
        <f t="shared" si="79"/>
        <v>6.0999999999999999E-2</v>
      </c>
      <c r="AT206">
        <f t="shared" si="62"/>
        <v>6.1115899999999994E-2</v>
      </c>
      <c r="AU206">
        <f t="shared" si="63"/>
        <v>6.1079230459999988E-2</v>
      </c>
      <c r="AV206">
        <f t="shared" si="64"/>
        <v>6.0993719537355988E-2</v>
      </c>
      <c r="AW206">
        <f t="shared" si="65"/>
        <v>6.10303157690784E-2</v>
      </c>
    </row>
    <row r="207" spans="1:49" x14ac:dyDescent="0.45">
      <c r="A207" s="202" t="s">
        <v>206</v>
      </c>
      <c r="B207" s="225" t="str">
        <f t="shared" si="66"/>
        <v>Чемодан, шт.</v>
      </c>
      <c r="C207" s="225" t="str">
        <f t="shared" si="67"/>
        <v>Чемодан, шт.</v>
      </c>
      <c r="D207" s="226" t="str">
        <f t="shared" si="68"/>
        <v>Чемодан, шт.</v>
      </c>
      <c r="E207" s="225">
        <f>INDEX(БИПЦ_НДС!$D:$D,MATCH(Структура!A207,БИПЦ_НДС!$B:$B,0))</f>
        <v>20</v>
      </c>
      <c r="F207" s="225" t="s">
        <v>1871</v>
      </c>
      <c r="G207" s="225">
        <v>1</v>
      </c>
      <c r="H207" s="225">
        <v>1</v>
      </c>
      <c r="I207" s="225">
        <v>0</v>
      </c>
      <c r="J207" s="225">
        <f>INDEX('2026'!$C:$C,MATCH(Структура!B207,'2026'!$B:$B,0))</f>
        <v>0.06</v>
      </c>
      <c r="K207" s="225">
        <f>INDEX('2025'!$C:$C,MATCH(Структура!C207,'2025'!$B:$B,0))</f>
        <v>6.3E-2</v>
      </c>
      <c r="L207" s="225">
        <v>1</v>
      </c>
      <c r="M207" s="225">
        <v>1</v>
      </c>
      <c r="N207" s="225">
        <f>INDEX(MoM!B:B,MATCH(Структура!A207,MoM!J:J,0))</f>
        <v>1</v>
      </c>
      <c r="P207">
        <f>INDEX('ИПЦ raw'!AA:AA, MATCH(Структура!$D207,'ИПЦ raw'!$A:$A,0))</f>
        <v>100.85</v>
      </c>
      <c r="Q207">
        <f>INDEX('ИПЦ raw'!AB:AB, MATCH(Структура!$D207,'ИПЦ raw'!$A:$A,0))</f>
        <v>99.83</v>
      </c>
      <c r="R207">
        <f>INDEX('ИПЦ raw'!AC:AC, MATCH(Структура!$D207,'ИПЦ raw'!$A:$A,0))</f>
        <v>99.95</v>
      </c>
      <c r="S207">
        <f>INDEX('ИПЦ raw'!AD:AD, MATCH(Структура!$D207,'ИПЦ raw'!$A:$A,0))</f>
        <v>100.31</v>
      </c>
      <c r="T207">
        <f>INDEX('ИПЦ raw'!AE:AE, MATCH(Структура!$D207,'ИПЦ raw'!$A:$A,0))</f>
        <v>99.88</v>
      </c>
      <c r="U207">
        <f>INDEX('ИПЦ raw'!AF:AF, MATCH(Структура!$D207,'ИПЦ raw'!$A:$A,0))</f>
        <v>100.05</v>
      </c>
      <c r="V207">
        <f>INDEX('ИПЦ raw'!AG:AG, MATCH(Структура!$D207,'ИПЦ raw'!$A:$A,0))</f>
        <v>100.91</v>
      </c>
      <c r="W207">
        <f>INDEX('ИПЦ raw'!AH:AH, MATCH(Структура!$D207,'ИПЦ raw'!$A:$A,0))</f>
        <v>100.78</v>
      </c>
      <c r="X207">
        <f>INDEX('ИПЦ raw'!AI:AI, MATCH(Структура!$D207,'ИПЦ raw'!$A:$A,0))</f>
        <v>99.52</v>
      </c>
      <c r="Y207">
        <f>INDEX('ИПЦ raw'!AJ:AJ, MATCH(Структура!$D207,'ИПЦ raw'!$A:$A,0))</f>
        <v>100.36</v>
      </c>
      <c r="Z207">
        <f>INDEX('ИПЦ raw'!AK:AK, MATCH(Структура!$D207,'ИПЦ raw'!$A:$A,0))</f>
        <v>100.02</v>
      </c>
      <c r="AA207">
        <f>INDEX('ИПЦ raw'!AL:AL, MATCH(Структура!$D207,'ИПЦ raw'!$A:$A,0))</f>
        <v>99.82</v>
      </c>
      <c r="AB207">
        <f>INDEX('ИПЦ raw'!AM:AM, MATCH(Структура!$D207,'ИПЦ raw'!$A:$A,0))</f>
        <v>100.43</v>
      </c>
      <c r="AC207">
        <f>INDEX('ИПЦ raw'!AN:AN, MATCH(Структура!$D207,'ИПЦ raw'!$A:$A,0))</f>
        <v>100.42</v>
      </c>
      <c r="AD207">
        <f>INDEX('ИПЦ raw'!AO:AO, MATCH(Структура!$D207,'ИПЦ raw'!$A:$A,0))</f>
        <v>100.1</v>
      </c>
      <c r="AE207">
        <f>INDEX('ИПЦ raw'!AP:AP, MATCH(Структура!$D207,'ИПЦ raw'!$A:$A,0))</f>
        <v>100.73</v>
      </c>
      <c r="AG207">
        <f>INDEX('2025'!$C:$C,MATCH(Структура!C207,'2025'!$B:$B,0))</f>
        <v>6.3E-2</v>
      </c>
      <c r="AH207">
        <f t="shared" si="69"/>
        <v>6.3535499999999995E-2</v>
      </c>
      <c r="AI207">
        <f t="shared" si="70"/>
        <v>6.3427489649999988E-2</v>
      </c>
      <c r="AJ207">
        <f t="shared" si="71"/>
        <v>6.3395775905174992E-2</v>
      </c>
      <c r="AK207">
        <f t="shared" si="72"/>
        <v>6.3592302810481033E-2</v>
      </c>
      <c r="AL207">
        <f t="shared" si="73"/>
        <v>6.3515992047108449E-2</v>
      </c>
      <c r="AM207">
        <f t="shared" si="74"/>
        <v>6.3547750043132012E-2</v>
      </c>
      <c r="AN207">
        <f t="shared" si="75"/>
        <v>6.4126034568524504E-2</v>
      </c>
      <c r="AO207">
        <f t="shared" si="76"/>
        <v>6.4626217638158998E-2</v>
      </c>
      <c r="AP207">
        <f t="shared" si="77"/>
        <v>6.4316011793495831E-2</v>
      </c>
      <c r="AQ207">
        <f t="shared" si="78"/>
        <v>6.4547549435952409E-2</v>
      </c>
      <c r="AR207">
        <f t="shared" si="61"/>
        <v>6.4560458945839588E-2</v>
      </c>
      <c r="AS207">
        <f t="shared" si="79"/>
        <v>0.06</v>
      </c>
      <c r="AT207">
        <f t="shared" si="62"/>
        <v>6.0258000000000006E-2</v>
      </c>
      <c r="AU207">
        <f t="shared" si="63"/>
        <v>6.0511083600000008E-2</v>
      </c>
      <c r="AV207">
        <f t="shared" si="64"/>
        <v>6.0571594683600002E-2</v>
      </c>
      <c r="AW207">
        <f t="shared" si="65"/>
        <v>6.1013767324790288E-2</v>
      </c>
    </row>
    <row r="208" spans="1:49" x14ac:dyDescent="0.45">
      <c r="A208" s="202" t="s">
        <v>207</v>
      </c>
      <c r="B208" s="225" t="str">
        <f t="shared" si="66"/>
        <v>Коляска для новорожденного, шт.</v>
      </c>
      <c r="C208" s="225" t="str">
        <f t="shared" si="67"/>
        <v>Коляска для новорожденного, шт.</v>
      </c>
      <c r="D208" s="226" t="str">
        <f t="shared" si="68"/>
        <v>Коляска для новорожденного, шт.</v>
      </c>
      <c r="E208" s="225">
        <f>INDEX(БИПЦ_НДС!$D:$D,MATCH(Структура!A208,БИПЦ_НДС!$B:$B,0))</f>
        <v>10</v>
      </c>
      <c r="F208" s="225" t="s">
        <v>1871</v>
      </c>
      <c r="G208" s="225">
        <v>1</v>
      </c>
      <c r="H208" s="225">
        <v>1</v>
      </c>
      <c r="I208" s="225">
        <v>0</v>
      </c>
      <c r="J208" s="225">
        <f>INDEX('2026'!$C:$C,MATCH(Структура!B208,'2026'!$B:$B,0))</f>
        <v>5.0999999999999997E-2</v>
      </c>
      <c r="K208" s="225">
        <f>INDEX('2025'!$C:$C,MATCH(Структура!C208,'2025'!$B:$B,0))</f>
        <v>5.5E-2</v>
      </c>
      <c r="L208" s="225">
        <v>1</v>
      </c>
      <c r="M208" s="225">
        <v>1</v>
      </c>
      <c r="N208" s="225">
        <f>INDEX(MoM!B:B,MATCH(Структура!A208,MoM!J:J,0))</f>
        <v>1</v>
      </c>
      <c r="P208">
        <f>INDEX('ИПЦ raw'!AA:AA, MATCH(Структура!$D208,'ИПЦ raw'!$A:$A,0))</f>
        <v>100.54</v>
      </c>
      <c r="Q208">
        <f>INDEX('ИПЦ raw'!AB:AB, MATCH(Структура!$D208,'ИПЦ raw'!$A:$A,0))</f>
        <v>100.1</v>
      </c>
      <c r="R208">
        <f>INDEX('ИПЦ raw'!AC:AC, MATCH(Структура!$D208,'ИПЦ raw'!$A:$A,0))</f>
        <v>100.11</v>
      </c>
      <c r="S208">
        <f>INDEX('ИПЦ raw'!AD:AD, MATCH(Структура!$D208,'ИПЦ raw'!$A:$A,0))</f>
        <v>99.95</v>
      </c>
      <c r="T208">
        <f>INDEX('ИПЦ raw'!AE:AE, MATCH(Структура!$D208,'ИПЦ raw'!$A:$A,0))</f>
        <v>99.77</v>
      </c>
      <c r="U208">
        <f>INDEX('ИПЦ raw'!AF:AF, MATCH(Структура!$D208,'ИПЦ raw'!$A:$A,0))</f>
        <v>99.41</v>
      </c>
      <c r="V208">
        <f>INDEX('ИПЦ raw'!AG:AG, MATCH(Структура!$D208,'ИПЦ raw'!$A:$A,0))</f>
        <v>100.18</v>
      </c>
      <c r="W208">
        <f>INDEX('ИПЦ raw'!AH:AH, MATCH(Структура!$D208,'ИПЦ raw'!$A:$A,0))</f>
        <v>99.58</v>
      </c>
      <c r="X208">
        <f>INDEX('ИПЦ raw'!AI:AI, MATCH(Структура!$D208,'ИПЦ raw'!$A:$A,0))</f>
        <v>99.75</v>
      </c>
      <c r="Y208">
        <f>INDEX('ИПЦ raw'!AJ:AJ, MATCH(Структура!$D208,'ИПЦ raw'!$A:$A,0))</f>
        <v>99.49</v>
      </c>
      <c r="Z208">
        <f>INDEX('ИПЦ raw'!AK:AK, MATCH(Структура!$D208,'ИПЦ raw'!$A:$A,0))</f>
        <v>99.61</v>
      </c>
      <c r="AA208">
        <f>INDEX('ИПЦ raw'!AL:AL, MATCH(Структура!$D208,'ИПЦ raw'!$A:$A,0))</f>
        <v>99.88</v>
      </c>
      <c r="AB208">
        <f>INDEX('ИПЦ raw'!AM:AM, MATCH(Структура!$D208,'ИПЦ raw'!$A:$A,0))</f>
        <v>100.28</v>
      </c>
      <c r="AC208">
        <f>INDEX('ИПЦ raw'!AN:AN, MATCH(Структура!$D208,'ИПЦ raw'!$A:$A,0))</f>
        <v>99.75</v>
      </c>
      <c r="AD208">
        <f>INDEX('ИПЦ raw'!AO:AO, MATCH(Структура!$D208,'ИПЦ raw'!$A:$A,0))</f>
        <v>99.88</v>
      </c>
      <c r="AE208">
        <f>INDEX('ИПЦ raw'!AP:AP, MATCH(Структура!$D208,'ИПЦ raw'!$A:$A,0))</f>
        <v>100.05</v>
      </c>
      <c r="AG208">
        <f>INDEX('2025'!$C:$C,MATCH(Структура!C208,'2025'!$B:$B,0))</f>
        <v>5.5E-2</v>
      </c>
      <c r="AH208">
        <f t="shared" si="69"/>
        <v>5.5296999999999999E-2</v>
      </c>
      <c r="AI208">
        <f t="shared" si="70"/>
        <v>5.5352296999999995E-2</v>
      </c>
      <c r="AJ208">
        <f t="shared" si="71"/>
        <v>5.5413184526699993E-2</v>
      </c>
      <c r="AK208">
        <f t="shared" si="72"/>
        <v>5.5385477934436649E-2</v>
      </c>
      <c r="AL208">
        <f t="shared" si="73"/>
        <v>5.5258091335187443E-2</v>
      </c>
      <c r="AM208">
        <f t="shared" si="74"/>
        <v>5.4932068596309828E-2</v>
      </c>
      <c r="AN208">
        <f t="shared" si="75"/>
        <v>5.5030946319783197E-2</v>
      </c>
      <c r="AO208">
        <f t="shared" si="76"/>
        <v>5.4799816345240109E-2</v>
      </c>
      <c r="AP208">
        <f t="shared" si="77"/>
        <v>5.4662816804377012E-2</v>
      </c>
      <c r="AQ208">
        <f t="shared" si="78"/>
        <v>5.4384036438674691E-2</v>
      </c>
      <c r="AR208">
        <f t="shared" si="61"/>
        <v>5.4171938696563865E-2</v>
      </c>
      <c r="AS208">
        <f t="shared" si="79"/>
        <v>5.0999999999999997E-2</v>
      </c>
      <c r="AT208">
        <f t="shared" si="62"/>
        <v>5.1142800000000002E-2</v>
      </c>
      <c r="AU208">
        <f t="shared" si="63"/>
        <v>5.1014943000000007E-2</v>
      </c>
      <c r="AV208">
        <f t="shared" si="64"/>
        <v>5.0953725068400006E-2</v>
      </c>
      <c r="AW208">
        <f t="shared" si="65"/>
        <v>5.0979201930934206E-2</v>
      </c>
    </row>
    <row r="209" spans="1:49" x14ac:dyDescent="0.45">
      <c r="A209" s="202" t="s">
        <v>208</v>
      </c>
      <c r="B209" s="225" t="str">
        <f t="shared" si="66"/>
        <v>Зонт, шт.</v>
      </c>
      <c r="C209" s="225" t="str">
        <f t="shared" si="67"/>
        <v>Зонт, шт.</v>
      </c>
      <c r="D209" s="226" t="str">
        <f t="shared" si="68"/>
        <v>Зонт, шт.</v>
      </c>
      <c r="E209" s="225">
        <f>INDEX(БИПЦ_НДС!$D:$D,MATCH(Структура!A209,БИПЦ_НДС!$B:$B,0))</f>
        <v>20</v>
      </c>
      <c r="F209" s="225" t="s">
        <v>1871</v>
      </c>
      <c r="G209" s="225">
        <v>1</v>
      </c>
      <c r="H209" s="225">
        <v>1</v>
      </c>
      <c r="I209" s="225">
        <v>0</v>
      </c>
      <c r="J209" s="225">
        <f>INDEX('2026'!$C:$C,MATCH(Структура!B209,'2026'!$B:$B,0))</f>
        <v>0.08</v>
      </c>
      <c r="K209" s="225">
        <f>INDEX('2025'!$C:$C,MATCH(Структура!C209,'2025'!$B:$B,0))</f>
        <v>7.5999999999999998E-2</v>
      </c>
      <c r="L209" s="225">
        <v>1</v>
      </c>
      <c r="M209" s="225">
        <v>1</v>
      </c>
      <c r="N209" s="225">
        <f>INDEX(MoM!B:B,MATCH(Структура!A209,MoM!J:J,0))</f>
        <v>1</v>
      </c>
      <c r="P209">
        <f>INDEX('ИПЦ raw'!AA:AA, MATCH(Структура!$D209,'ИПЦ raw'!$A:$A,0))</f>
        <v>99.85</v>
      </c>
      <c r="Q209">
        <f>INDEX('ИПЦ raw'!AB:AB, MATCH(Структура!$D209,'ИПЦ raw'!$A:$A,0))</f>
        <v>100.22</v>
      </c>
      <c r="R209">
        <f>INDEX('ИПЦ raw'!AC:AC, MATCH(Структура!$D209,'ИПЦ raw'!$A:$A,0))</f>
        <v>100.69</v>
      </c>
      <c r="S209">
        <f>INDEX('ИПЦ raw'!AD:AD, MATCH(Структура!$D209,'ИПЦ raw'!$A:$A,0))</f>
        <v>100.34</v>
      </c>
      <c r="T209">
        <f>INDEX('ИПЦ raw'!AE:AE, MATCH(Структура!$D209,'ИПЦ raw'!$A:$A,0))</f>
        <v>99.72</v>
      </c>
      <c r="U209">
        <f>INDEX('ИПЦ raw'!AF:AF, MATCH(Структура!$D209,'ИПЦ raw'!$A:$A,0))</f>
        <v>99.71</v>
      </c>
      <c r="V209">
        <f>INDEX('ИПЦ raw'!AG:AG, MATCH(Структура!$D209,'ИПЦ raw'!$A:$A,0))</f>
        <v>100.19</v>
      </c>
      <c r="W209">
        <f>INDEX('ИПЦ raw'!AH:AH, MATCH(Структура!$D209,'ИПЦ raw'!$A:$A,0))</f>
        <v>100.28</v>
      </c>
      <c r="X209">
        <f>INDEX('ИПЦ raw'!AI:AI, MATCH(Структура!$D209,'ИПЦ raw'!$A:$A,0))</f>
        <v>99.95</v>
      </c>
      <c r="Y209">
        <f>INDEX('ИПЦ raw'!AJ:AJ, MATCH(Структура!$D209,'ИПЦ raw'!$A:$A,0))</f>
        <v>100.11</v>
      </c>
      <c r="Z209">
        <f>INDEX('ИПЦ raw'!AK:AK, MATCH(Структура!$D209,'ИПЦ raw'!$A:$A,0))</f>
        <v>100.54</v>
      </c>
      <c r="AA209">
        <f>INDEX('ИПЦ raw'!AL:AL, MATCH(Структура!$D209,'ИПЦ raw'!$A:$A,0))</f>
        <v>100.19</v>
      </c>
      <c r="AB209">
        <f>INDEX('ИПЦ raw'!AM:AM, MATCH(Структура!$D209,'ИПЦ raw'!$A:$A,0))</f>
        <v>100.33</v>
      </c>
      <c r="AC209">
        <f>INDEX('ИПЦ raw'!AN:AN, MATCH(Структура!$D209,'ИПЦ raw'!$A:$A,0))</f>
        <v>100.02</v>
      </c>
      <c r="AD209">
        <f>INDEX('ИПЦ raw'!AO:AO, MATCH(Структура!$D209,'ИПЦ raw'!$A:$A,0))</f>
        <v>100.08</v>
      </c>
      <c r="AE209">
        <f>INDEX('ИПЦ raw'!AP:AP, MATCH(Структура!$D209,'ИПЦ raw'!$A:$A,0))</f>
        <v>100.57</v>
      </c>
      <c r="AG209">
        <f>INDEX('2025'!$C:$C,MATCH(Структура!C209,'2025'!$B:$B,0))</f>
        <v>7.5999999999999998E-2</v>
      </c>
      <c r="AH209">
        <f t="shared" si="69"/>
        <v>7.5885999999999995E-2</v>
      </c>
      <c r="AI209">
        <f t="shared" si="70"/>
        <v>7.6052949199999997E-2</v>
      </c>
      <c r="AJ209">
        <f t="shared" si="71"/>
        <v>7.6577714549479994E-2</v>
      </c>
      <c r="AK209">
        <f t="shared" si="72"/>
        <v>7.6838078778948229E-2</v>
      </c>
      <c r="AL209">
        <f t="shared" si="73"/>
        <v>7.6622932158367171E-2</v>
      </c>
      <c r="AM209">
        <f t="shared" si="74"/>
        <v>7.6400725655107901E-2</v>
      </c>
      <c r="AN209">
        <f t="shared" si="75"/>
        <v>7.6545887033852608E-2</v>
      </c>
      <c r="AO209">
        <f t="shared" si="76"/>
        <v>7.6760215517547387E-2</v>
      </c>
      <c r="AP209">
        <f t="shared" si="77"/>
        <v>7.6721835409788608E-2</v>
      </c>
      <c r="AQ209">
        <f t="shared" si="78"/>
        <v>7.6806229428739381E-2</v>
      </c>
      <c r="AR209">
        <f t="shared" si="61"/>
        <v>7.7220983067654583E-2</v>
      </c>
      <c r="AS209">
        <f t="shared" si="79"/>
        <v>0.08</v>
      </c>
      <c r="AT209">
        <f t="shared" si="62"/>
        <v>8.0264000000000002E-2</v>
      </c>
      <c r="AU209">
        <f t="shared" si="63"/>
        <v>8.0280052800000001E-2</v>
      </c>
      <c r="AV209">
        <f t="shared" si="64"/>
        <v>8.0344276842239992E-2</v>
      </c>
      <c r="AW209">
        <f t="shared" si="65"/>
        <v>8.0802239220240754E-2</v>
      </c>
    </row>
    <row r="210" spans="1:49" x14ac:dyDescent="0.45">
      <c r="A210" s="202" t="s">
        <v>209</v>
      </c>
      <c r="B210" s="225" t="str">
        <f t="shared" si="66"/>
        <v>Тюль, полотно гардинное, м</v>
      </c>
      <c r="C210" s="225" t="str">
        <f t="shared" si="67"/>
        <v>Тюль, полотно гардинное, м</v>
      </c>
      <c r="D210" s="226" t="str">
        <f t="shared" si="68"/>
        <v>Тюль, полотно гардинное, м</v>
      </c>
      <c r="E210" s="225">
        <f>INDEX(БИПЦ_НДС!$D:$D,MATCH(Структура!A210,БИПЦ_НДС!$B:$B,0))</f>
        <v>20</v>
      </c>
      <c r="F210" s="225" t="s">
        <v>1871</v>
      </c>
      <c r="G210" s="225">
        <v>1</v>
      </c>
      <c r="H210" s="225">
        <v>1</v>
      </c>
      <c r="I210" s="225">
        <v>0</v>
      </c>
      <c r="J210" s="225">
        <f>INDEX('2026'!$C:$C,MATCH(Структура!B210,'2026'!$B:$B,0))</f>
        <v>0.09</v>
      </c>
      <c r="K210" s="225">
        <f>INDEX('2025'!$C:$C,MATCH(Структура!C210,'2025'!$B:$B,0))</f>
        <v>0.10299999999999999</v>
      </c>
      <c r="L210" s="225">
        <v>1</v>
      </c>
      <c r="M210" s="225">
        <v>1</v>
      </c>
      <c r="N210" s="225">
        <f>INDEX(MoM!B:B,MATCH(Структура!A210,MoM!J:J,0))</f>
        <v>1</v>
      </c>
      <c r="P210">
        <f>INDEX('ИПЦ raw'!AA:AA, MATCH(Структура!$D210,'ИПЦ raw'!$A:$A,0))</f>
        <v>100.15</v>
      </c>
      <c r="Q210">
        <f>INDEX('ИПЦ raw'!AB:AB, MATCH(Структура!$D210,'ИПЦ raw'!$A:$A,0))</f>
        <v>99.77</v>
      </c>
      <c r="R210">
        <f>INDEX('ИПЦ raw'!AC:AC, MATCH(Структура!$D210,'ИПЦ raw'!$A:$A,0))</f>
        <v>100.06</v>
      </c>
      <c r="S210">
        <f>INDEX('ИПЦ raw'!AD:AD, MATCH(Структура!$D210,'ИПЦ raw'!$A:$A,0))</f>
        <v>100.06</v>
      </c>
      <c r="T210">
        <f>INDEX('ИПЦ raw'!AE:AE, MATCH(Структура!$D210,'ИПЦ raw'!$A:$A,0))</f>
        <v>100.05</v>
      </c>
      <c r="U210">
        <f>INDEX('ИПЦ raw'!AF:AF, MATCH(Структура!$D210,'ИПЦ raw'!$A:$A,0))</f>
        <v>99.95</v>
      </c>
      <c r="V210">
        <f>INDEX('ИПЦ raw'!AG:AG, MATCH(Структура!$D210,'ИПЦ raw'!$A:$A,0))</f>
        <v>100.23</v>
      </c>
      <c r="W210">
        <f>INDEX('ИПЦ raw'!AH:AH, MATCH(Структура!$D210,'ИПЦ raw'!$A:$A,0))</f>
        <v>100.25</v>
      </c>
      <c r="X210">
        <f>INDEX('ИПЦ raw'!AI:AI, MATCH(Структура!$D210,'ИПЦ raw'!$A:$A,0))</f>
        <v>99.93</v>
      </c>
      <c r="Y210">
        <f>INDEX('ИПЦ raw'!AJ:AJ, MATCH(Структура!$D210,'ИПЦ raw'!$A:$A,0))</f>
        <v>100.07</v>
      </c>
      <c r="Z210">
        <f>INDEX('ИПЦ raw'!AK:AK, MATCH(Структура!$D210,'ИПЦ raw'!$A:$A,0))</f>
        <v>100.43</v>
      </c>
      <c r="AA210">
        <f>INDEX('ИПЦ raw'!AL:AL, MATCH(Структура!$D210,'ИПЦ raw'!$A:$A,0))</f>
        <v>100.39</v>
      </c>
      <c r="AB210">
        <f>INDEX('ИПЦ raw'!AM:AM, MATCH(Структура!$D210,'ИПЦ raw'!$A:$A,0))</f>
        <v>100.42</v>
      </c>
      <c r="AC210">
        <f>INDEX('ИПЦ raw'!AN:AN, MATCH(Структура!$D210,'ИПЦ raw'!$A:$A,0))</f>
        <v>100.1</v>
      </c>
      <c r="AD210">
        <f>INDEX('ИПЦ raw'!AO:AO, MATCH(Структура!$D210,'ИПЦ raw'!$A:$A,0))</f>
        <v>100.44</v>
      </c>
      <c r="AE210">
        <f>INDEX('ИПЦ raw'!AP:AP, MATCH(Структура!$D210,'ИПЦ raw'!$A:$A,0))</f>
        <v>100.33</v>
      </c>
      <c r="AG210">
        <f>INDEX('2025'!$C:$C,MATCH(Структура!C210,'2025'!$B:$B,0))</f>
        <v>0.10299999999999999</v>
      </c>
      <c r="AH210">
        <f t="shared" si="69"/>
        <v>0.1031545</v>
      </c>
      <c r="AI210">
        <f t="shared" si="70"/>
        <v>0.10291724465</v>
      </c>
      <c r="AJ210">
        <f t="shared" si="71"/>
        <v>0.10297899499679002</v>
      </c>
      <c r="AK210">
        <f t="shared" si="72"/>
        <v>0.10304078239378808</v>
      </c>
      <c r="AL210">
        <f t="shared" si="73"/>
        <v>0.10309230278498496</v>
      </c>
      <c r="AM210">
        <f t="shared" si="74"/>
        <v>0.10304075663359248</v>
      </c>
      <c r="AN210">
        <f t="shared" si="75"/>
        <v>0.10327775037384974</v>
      </c>
      <c r="AO210">
        <f t="shared" si="76"/>
        <v>0.10353594474978436</v>
      </c>
      <c r="AP210">
        <f t="shared" si="77"/>
        <v>0.10346346958845952</v>
      </c>
      <c r="AQ210">
        <f t="shared" si="78"/>
        <v>0.10353589401717142</v>
      </c>
      <c r="AR210">
        <f t="shared" si="61"/>
        <v>0.10398109836144526</v>
      </c>
      <c r="AS210">
        <f t="shared" si="79"/>
        <v>0.09</v>
      </c>
      <c r="AT210">
        <f t="shared" si="62"/>
        <v>9.0377999999999986E-2</v>
      </c>
      <c r="AU210">
        <f t="shared" si="63"/>
        <v>9.0468377999999988E-2</v>
      </c>
      <c r="AV210">
        <f t="shared" si="64"/>
        <v>9.0866438863199991E-2</v>
      </c>
      <c r="AW210">
        <f t="shared" si="65"/>
        <v>9.1166298111448552E-2</v>
      </c>
    </row>
    <row r="211" spans="1:49" x14ac:dyDescent="0.45">
      <c r="A211" s="202" t="s">
        <v>210</v>
      </c>
      <c r="B211" s="225" t="str">
        <f t="shared" si="66"/>
        <v>Перчатки из натуральной кожи, пара</v>
      </c>
      <c r="C211" s="225" t="str">
        <f t="shared" si="67"/>
        <v>Перчатки из натуральной кожи, пара</v>
      </c>
      <c r="D211" s="226" t="str">
        <f t="shared" si="68"/>
        <v>Перчатки из натуральной кожи, пара</v>
      </c>
      <c r="E211" s="225">
        <f>INDEX(БИПЦ_НДС!$D:$D,MATCH(Структура!A211,БИПЦ_НДС!$B:$B,0))</f>
        <v>20</v>
      </c>
      <c r="F211" s="225" t="s">
        <v>1871</v>
      </c>
      <c r="G211" s="225">
        <v>1</v>
      </c>
      <c r="H211" s="225">
        <v>1</v>
      </c>
      <c r="I211" s="225">
        <v>0</v>
      </c>
      <c r="J211" s="225">
        <f>INDEX('2026'!$C:$C,MATCH(Структура!B211,'2026'!$B:$B,0))</f>
        <v>1.4999999999999999E-2</v>
      </c>
      <c r="K211" s="225">
        <f>INDEX('2025'!$C:$C,MATCH(Структура!C211,'2025'!$B:$B,0))</f>
        <v>1.7999999999999999E-2</v>
      </c>
      <c r="L211" s="225">
        <v>1</v>
      </c>
      <c r="M211" s="225">
        <v>1</v>
      </c>
      <c r="N211" s="225">
        <f>INDEX(MoM!B:B,MATCH(Структура!A211,MoM!J:J,0))</f>
        <v>1</v>
      </c>
      <c r="P211">
        <f>INDEX('ИПЦ raw'!AA:AA, MATCH(Структура!$D211,'ИПЦ raw'!$A:$A,0))</f>
        <v>99.71</v>
      </c>
      <c r="Q211">
        <f>INDEX('ИПЦ raw'!AB:AB, MATCH(Структура!$D211,'ИПЦ raw'!$A:$A,0))</f>
        <v>99.71</v>
      </c>
      <c r="R211">
        <f>INDEX('ИПЦ raw'!AC:AC, MATCH(Структура!$D211,'ИПЦ raw'!$A:$A,0))</f>
        <v>99.31</v>
      </c>
      <c r="S211">
        <f>INDEX('ИПЦ raw'!AD:AD, MATCH(Структура!$D211,'ИПЦ raw'!$A:$A,0))</f>
        <v>99.63</v>
      </c>
      <c r="T211">
        <f>INDEX('ИПЦ raw'!AE:AE, MATCH(Структура!$D211,'ИПЦ raw'!$A:$A,0))</f>
        <v>99.83</v>
      </c>
      <c r="U211">
        <f>INDEX('ИПЦ raw'!AF:AF, MATCH(Структура!$D211,'ИПЦ raw'!$A:$A,0))</f>
        <v>100.03</v>
      </c>
      <c r="V211">
        <f>INDEX('ИПЦ raw'!AG:AG, MATCH(Структура!$D211,'ИПЦ raw'!$A:$A,0))</f>
        <v>100.26</v>
      </c>
      <c r="W211">
        <f>INDEX('ИПЦ raw'!AH:AH, MATCH(Структура!$D211,'ИПЦ raw'!$A:$A,0))</f>
        <v>100.86</v>
      </c>
      <c r="X211">
        <f>INDEX('ИПЦ raw'!AI:AI, MATCH(Структура!$D211,'ИПЦ raw'!$A:$A,0))</f>
        <v>101.04</v>
      </c>
      <c r="Y211">
        <f>INDEX('ИПЦ raw'!AJ:AJ, MATCH(Структура!$D211,'ИПЦ raw'!$A:$A,0))</f>
        <v>100.99</v>
      </c>
      <c r="Z211">
        <f>INDEX('ИПЦ raw'!AK:AK, MATCH(Структура!$D211,'ИПЦ raw'!$A:$A,0))</f>
        <v>100.69</v>
      </c>
      <c r="AA211">
        <f>INDEX('ИПЦ raw'!AL:AL, MATCH(Структура!$D211,'ИПЦ raw'!$A:$A,0))</f>
        <v>100.31</v>
      </c>
      <c r="AB211">
        <f>INDEX('ИПЦ raw'!AM:AM, MATCH(Структура!$D211,'ИПЦ raw'!$A:$A,0))</f>
        <v>99.95</v>
      </c>
      <c r="AC211">
        <f>INDEX('ИПЦ raw'!AN:AN, MATCH(Структура!$D211,'ИПЦ raw'!$A:$A,0))</f>
        <v>98.63</v>
      </c>
      <c r="AD211">
        <f>INDEX('ИПЦ raw'!AO:AO, MATCH(Структура!$D211,'ИПЦ raw'!$A:$A,0))</f>
        <v>99.32</v>
      </c>
      <c r="AE211">
        <f>INDEX('ИПЦ raw'!AP:AP, MATCH(Структура!$D211,'ИПЦ raw'!$A:$A,0))</f>
        <v>100.2</v>
      </c>
      <c r="AG211">
        <f>INDEX('2025'!$C:$C,MATCH(Структура!C211,'2025'!$B:$B,0))</f>
        <v>1.7999999999999999E-2</v>
      </c>
      <c r="AH211">
        <f t="shared" si="69"/>
        <v>1.79478E-2</v>
      </c>
      <c r="AI211">
        <f t="shared" si="70"/>
        <v>1.7895751379999998E-2</v>
      </c>
      <c r="AJ211">
        <f t="shared" si="71"/>
        <v>1.7772270695477998E-2</v>
      </c>
      <c r="AK211">
        <f t="shared" si="72"/>
        <v>1.7706513293904727E-2</v>
      </c>
      <c r="AL211">
        <f t="shared" si="73"/>
        <v>1.7676412221305088E-2</v>
      </c>
      <c r="AM211">
        <f t="shared" si="74"/>
        <v>1.768171514497148E-2</v>
      </c>
      <c r="AN211">
        <f t="shared" si="75"/>
        <v>1.7727687604348407E-2</v>
      </c>
      <c r="AO211">
        <f t="shared" si="76"/>
        <v>1.7880145717745804E-2</v>
      </c>
      <c r="AP211">
        <f t="shared" si="77"/>
        <v>1.8066099233210363E-2</v>
      </c>
      <c r="AQ211">
        <f t="shared" si="78"/>
        <v>1.8244953615619144E-2</v>
      </c>
      <c r="AR211">
        <f t="shared" ref="AR211:AR274" si="80">AQ211*Z211/100</f>
        <v>1.8370843795566916E-2</v>
      </c>
      <c r="AS211">
        <f t="shared" si="79"/>
        <v>1.4999999999999999E-2</v>
      </c>
      <c r="AT211">
        <f t="shared" si="62"/>
        <v>1.4992499999999999E-2</v>
      </c>
      <c r="AU211">
        <f t="shared" si="63"/>
        <v>1.4787102749999998E-2</v>
      </c>
      <c r="AV211">
        <f t="shared" si="64"/>
        <v>1.4686550451299997E-2</v>
      </c>
      <c r="AW211">
        <f t="shared" si="65"/>
        <v>1.4715923552202597E-2</v>
      </c>
    </row>
    <row r="212" spans="1:49" x14ac:dyDescent="0.45">
      <c r="A212" s="202" t="s">
        <v>211</v>
      </c>
      <c r="B212" s="225" t="str">
        <f t="shared" si="66"/>
        <v>Ремень мужской, шт.</v>
      </c>
      <c r="C212" s="225" t="str">
        <f t="shared" si="67"/>
        <v>Ремень мужской, шт.</v>
      </c>
      <c r="D212" s="226" t="str">
        <f t="shared" si="68"/>
        <v>Ремень мужской, шт.</v>
      </c>
      <c r="E212" s="225">
        <f>INDEX(БИПЦ_НДС!$D:$D,MATCH(Структура!A212,БИПЦ_НДС!$B:$B,0))</f>
        <v>20</v>
      </c>
      <c r="F212" s="225" t="s">
        <v>1871</v>
      </c>
      <c r="G212" s="225">
        <v>1</v>
      </c>
      <c r="H212" s="225">
        <v>1</v>
      </c>
      <c r="I212" s="225">
        <v>0</v>
      </c>
      <c r="J212" s="225">
        <f>INDEX('2026'!$C:$C,MATCH(Структура!B212,'2026'!$B:$B,0))</f>
        <v>5.1999999999999998E-2</v>
      </c>
      <c r="K212" s="225">
        <f>INDEX('2025'!$C:$C,MATCH(Структура!C212,'2025'!$B:$B,0))</f>
        <v>5.2999999999999999E-2</v>
      </c>
      <c r="L212" s="225">
        <v>1</v>
      </c>
      <c r="M212" s="225">
        <v>1</v>
      </c>
      <c r="N212" s="225">
        <f>INDEX(MoM!B:B,MATCH(Структура!A212,MoM!J:J,0))</f>
        <v>1</v>
      </c>
      <c r="P212">
        <f>INDEX('ИПЦ raw'!AA:AA, MATCH(Структура!$D212,'ИПЦ raw'!$A:$A,0))</f>
        <v>100.58</v>
      </c>
      <c r="Q212">
        <f>INDEX('ИПЦ raw'!AB:AB, MATCH(Структура!$D212,'ИПЦ raw'!$A:$A,0))</f>
        <v>100.18</v>
      </c>
      <c r="R212">
        <f>INDEX('ИПЦ raw'!AC:AC, MATCH(Структура!$D212,'ИПЦ raw'!$A:$A,0))</f>
        <v>99.78</v>
      </c>
      <c r="S212">
        <f>INDEX('ИПЦ raw'!AD:AD, MATCH(Структура!$D212,'ИПЦ raw'!$A:$A,0))</f>
        <v>99.7</v>
      </c>
      <c r="T212">
        <f>INDEX('ИПЦ raw'!AE:AE, MATCH(Структура!$D212,'ИПЦ raw'!$A:$A,0))</f>
        <v>99.65</v>
      </c>
      <c r="U212">
        <f>INDEX('ИПЦ raw'!AF:AF, MATCH(Структура!$D212,'ИПЦ raw'!$A:$A,0))</f>
        <v>99.8</v>
      </c>
      <c r="V212">
        <f>INDEX('ИПЦ raw'!AG:AG, MATCH(Структура!$D212,'ИПЦ raw'!$A:$A,0))</f>
        <v>99.75</v>
      </c>
      <c r="W212">
        <f>INDEX('ИПЦ raw'!AH:AH, MATCH(Структура!$D212,'ИПЦ raw'!$A:$A,0))</f>
        <v>100.19</v>
      </c>
      <c r="X212">
        <f>INDEX('ИПЦ raw'!AI:AI, MATCH(Структура!$D212,'ИПЦ raw'!$A:$A,0))</f>
        <v>100.24</v>
      </c>
      <c r="Y212">
        <f>INDEX('ИПЦ raw'!AJ:AJ, MATCH(Структура!$D212,'ИПЦ raw'!$A:$A,0))</f>
        <v>100.3</v>
      </c>
      <c r="Z212">
        <f>INDEX('ИПЦ raw'!AK:AK, MATCH(Структура!$D212,'ИПЦ raw'!$A:$A,0))</f>
        <v>100.43</v>
      </c>
      <c r="AA212">
        <f>INDEX('ИПЦ raw'!AL:AL, MATCH(Структура!$D212,'ИПЦ raw'!$A:$A,0))</f>
        <v>100.43</v>
      </c>
      <c r="AB212">
        <f>INDEX('ИПЦ raw'!AM:AM, MATCH(Структура!$D212,'ИПЦ raw'!$A:$A,0))</f>
        <v>99.77</v>
      </c>
      <c r="AC212">
        <f>INDEX('ИПЦ raw'!AN:AN, MATCH(Структура!$D212,'ИПЦ raw'!$A:$A,0))</f>
        <v>99.87</v>
      </c>
      <c r="AD212">
        <f>INDEX('ИПЦ raw'!AO:AO, MATCH(Структура!$D212,'ИПЦ raw'!$A:$A,0))</f>
        <v>100.04</v>
      </c>
      <c r="AE212">
        <f>INDEX('ИПЦ raw'!AP:AP, MATCH(Структура!$D212,'ИПЦ raw'!$A:$A,0))</f>
        <v>99.96</v>
      </c>
      <c r="AG212">
        <f>INDEX('2025'!$C:$C,MATCH(Структура!C212,'2025'!$B:$B,0))</f>
        <v>5.2999999999999999E-2</v>
      </c>
      <c r="AH212">
        <f t="shared" si="69"/>
        <v>5.3307399999999998E-2</v>
      </c>
      <c r="AI212">
        <f t="shared" si="70"/>
        <v>5.3403353320000006E-2</v>
      </c>
      <c r="AJ212">
        <f t="shared" si="71"/>
        <v>5.3285865942696013E-2</v>
      </c>
      <c r="AK212">
        <f t="shared" si="72"/>
        <v>5.3126008344867921E-2</v>
      </c>
      <c r="AL212">
        <f t="shared" si="73"/>
        <v>5.2940067315660894E-2</v>
      </c>
      <c r="AM212">
        <f t="shared" si="74"/>
        <v>5.2834187181029571E-2</v>
      </c>
      <c r="AN212">
        <f t="shared" si="75"/>
        <v>5.2702101713077001E-2</v>
      </c>
      <c r="AO212">
        <f t="shared" si="76"/>
        <v>5.2802235706331843E-2</v>
      </c>
      <c r="AP212">
        <f t="shared" si="77"/>
        <v>5.2928961072027034E-2</v>
      </c>
      <c r="AQ212">
        <f t="shared" si="78"/>
        <v>5.3087747955243111E-2</v>
      </c>
      <c r="AR212">
        <f t="shared" si="80"/>
        <v>5.3316025271450664E-2</v>
      </c>
      <c r="AS212">
        <f t="shared" si="79"/>
        <v>5.1999999999999998E-2</v>
      </c>
      <c r="AT212">
        <f t="shared" si="62"/>
        <v>5.18804E-2</v>
      </c>
      <c r="AU212">
        <f t="shared" si="63"/>
        <v>5.1812955480000006E-2</v>
      </c>
      <c r="AV212">
        <f t="shared" si="64"/>
        <v>5.1833680662192003E-2</v>
      </c>
      <c r="AW212">
        <f t="shared" si="65"/>
        <v>5.1812947189927121E-2</v>
      </c>
    </row>
    <row r="213" spans="1:49" x14ac:dyDescent="0.45">
      <c r="A213" s="202" t="s">
        <v>212</v>
      </c>
      <c r="B213" s="225" t="str">
        <f t="shared" si="66"/>
        <v>Щетка зубная, шт.</v>
      </c>
      <c r="C213" s="225" t="str">
        <f t="shared" si="67"/>
        <v>Щетка зубная, шт.</v>
      </c>
      <c r="D213" s="226" t="str">
        <f t="shared" si="68"/>
        <v>Щетка зубная, шт.</v>
      </c>
      <c r="E213" s="225">
        <f>INDEX(БИПЦ_НДС!$D:$D,MATCH(Структура!A213,БИПЦ_НДС!$B:$B,0))</f>
        <v>20</v>
      </c>
      <c r="F213" s="225" t="s">
        <v>1871</v>
      </c>
      <c r="G213" s="225">
        <v>1</v>
      </c>
      <c r="H213" s="225">
        <v>1</v>
      </c>
      <c r="I213" s="225">
        <v>0</v>
      </c>
      <c r="J213" s="225">
        <f>INDEX('2026'!$C:$C,MATCH(Структура!B213,'2026'!$B:$B,0))</f>
        <v>0.13300000000000001</v>
      </c>
      <c r="K213" s="225">
        <f>INDEX('2025'!$C:$C,MATCH(Структура!C213,'2025'!$B:$B,0))</f>
        <v>0.122</v>
      </c>
      <c r="L213" s="225">
        <v>1</v>
      </c>
      <c r="M213" s="225">
        <v>1</v>
      </c>
      <c r="N213" s="225">
        <f>INDEX(MoM!B:B,MATCH(Структура!A213,MoM!J:J,0))</f>
        <v>1</v>
      </c>
      <c r="P213">
        <f>INDEX('ИПЦ raw'!AA:AA, MATCH(Структура!$D213,'ИПЦ raw'!$A:$A,0))</f>
        <v>99.38</v>
      </c>
      <c r="Q213">
        <f>INDEX('ИПЦ raw'!AB:AB, MATCH(Структура!$D213,'ИПЦ raw'!$A:$A,0))</f>
        <v>100.62</v>
      </c>
      <c r="R213">
        <f>INDEX('ИПЦ raw'!AC:AC, MATCH(Структура!$D213,'ИПЦ raw'!$A:$A,0))</f>
        <v>100.16</v>
      </c>
      <c r="S213">
        <f>INDEX('ИПЦ raw'!AD:AD, MATCH(Структура!$D213,'ИПЦ raw'!$A:$A,0))</f>
        <v>100.39</v>
      </c>
      <c r="T213">
        <f>INDEX('ИПЦ raw'!AE:AE, MATCH(Структура!$D213,'ИПЦ raw'!$A:$A,0))</f>
        <v>101.13</v>
      </c>
      <c r="U213">
        <f>INDEX('ИПЦ raw'!AF:AF, MATCH(Структура!$D213,'ИПЦ raw'!$A:$A,0))</f>
        <v>100.42</v>
      </c>
      <c r="V213">
        <f>INDEX('ИПЦ raw'!AG:AG, MATCH(Структура!$D213,'ИПЦ raw'!$A:$A,0))</f>
        <v>100.47</v>
      </c>
      <c r="W213">
        <f>INDEX('ИПЦ raw'!AH:AH, MATCH(Структура!$D213,'ИПЦ raw'!$A:$A,0))</f>
        <v>100.41</v>
      </c>
      <c r="X213">
        <f>INDEX('ИПЦ raw'!AI:AI, MATCH(Структура!$D213,'ИПЦ raw'!$A:$A,0))</f>
        <v>99.7</v>
      </c>
      <c r="Y213">
        <f>INDEX('ИПЦ raw'!AJ:AJ, MATCH(Структура!$D213,'ИПЦ raw'!$A:$A,0))</f>
        <v>100.42</v>
      </c>
      <c r="Z213">
        <f>INDEX('ИПЦ raw'!AK:AK, MATCH(Структура!$D213,'ИПЦ raw'!$A:$A,0))</f>
        <v>99.96</v>
      </c>
      <c r="AA213">
        <f>INDEX('ИПЦ raw'!AL:AL, MATCH(Структура!$D213,'ИПЦ raw'!$A:$A,0))</f>
        <v>100.62</v>
      </c>
      <c r="AB213">
        <f>INDEX('ИПЦ raw'!AM:AM, MATCH(Структура!$D213,'ИПЦ raw'!$A:$A,0))</f>
        <v>100.88</v>
      </c>
      <c r="AC213">
        <f>INDEX('ИПЦ raw'!AN:AN, MATCH(Структура!$D213,'ИПЦ raw'!$A:$A,0))</f>
        <v>100.03</v>
      </c>
      <c r="AD213">
        <f>INDEX('ИПЦ raw'!AO:AO, MATCH(Структура!$D213,'ИПЦ raw'!$A:$A,0))</f>
        <v>99.9</v>
      </c>
      <c r="AE213">
        <f>INDEX('ИПЦ raw'!AP:AP, MATCH(Структура!$D213,'ИПЦ raw'!$A:$A,0))</f>
        <v>99.87</v>
      </c>
      <c r="AG213">
        <f>INDEX('2025'!$C:$C,MATCH(Структура!C213,'2025'!$B:$B,0))</f>
        <v>0.122</v>
      </c>
      <c r="AH213">
        <f t="shared" si="69"/>
        <v>0.12124359999999999</v>
      </c>
      <c r="AI213">
        <f t="shared" si="70"/>
        <v>0.12199531031999999</v>
      </c>
      <c r="AJ213">
        <f t="shared" si="71"/>
        <v>0.12219050281651199</v>
      </c>
      <c r="AK213">
        <f t="shared" si="72"/>
        <v>0.12266704577749639</v>
      </c>
      <c r="AL213">
        <f t="shared" si="73"/>
        <v>0.12405318339478208</v>
      </c>
      <c r="AM213">
        <f t="shared" si="74"/>
        <v>0.12457420676504016</v>
      </c>
      <c r="AN213">
        <f t="shared" si="75"/>
        <v>0.12515970553683586</v>
      </c>
      <c r="AO213">
        <f t="shared" si="76"/>
        <v>0.1256728603295369</v>
      </c>
      <c r="AP213">
        <f t="shared" si="77"/>
        <v>0.1252958417485483</v>
      </c>
      <c r="AQ213">
        <f t="shared" si="78"/>
        <v>0.12582208428389222</v>
      </c>
      <c r="AR213">
        <f t="shared" si="80"/>
        <v>0.12577175545017866</v>
      </c>
      <c r="AS213">
        <f t="shared" si="79"/>
        <v>0.13300000000000001</v>
      </c>
      <c r="AT213">
        <f t="shared" si="62"/>
        <v>0.1341704</v>
      </c>
      <c r="AU213">
        <f t="shared" si="63"/>
        <v>0.13421065112</v>
      </c>
      <c r="AV213">
        <f t="shared" si="64"/>
        <v>0.13407644046888001</v>
      </c>
      <c r="AW213">
        <f t="shared" si="65"/>
        <v>0.13390214109627047</v>
      </c>
    </row>
    <row r="214" spans="1:49" x14ac:dyDescent="0.45">
      <c r="A214" s="202" t="s">
        <v>213</v>
      </c>
      <c r="B214" s="225" t="str">
        <f t="shared" si="66"/>
        <v>Бритвенные станки одноразовые, шт.</v>
      </c>
      <c r="C214" s="225" t="str">
        <f t="shared" si="67"/>
        <v>Бритвенные станки одноразовые, шт.</v>
      </c>
      <c r="D214" s="226" t="str">
        <f t="shared" si="68"/>
        <v>Бритвенные станки одноразовые, шт.</v>
      </c>
      <c r="E214" s="225">
        <f>INDEX(БИПЦ_НДС!$D:$D,MATCH(Структура!A214,БИПЦ_НДС!$B:$B,0))</f>
        <v>20</v>
      </c>
      <c r="F214" s="225" t="s">
        <v>1871</v>
      </c>
      <c r="G214" s="225">
        <v>1</v>
      </c>
      <c r="H214" s="225">
        <v>1</v>
      </c>
      <c r="I214" s="225">
        <v>0</v>
      </c>
      <c r="J214" s="225">
        <f>INDEX('2026'!$C:$C,MATCH(Структура!B214,'2026'!$B:$B,0))</f>
        <v>7.0999999999999994E-2</v>
      </c>
      <c r="K214" s="225">
        <f>INDEX('2025'!$C:$C,MATCH(Структура!C214,'2025'!$B:$B,0))</f>
        <v>7.5999999999999998E-2</v>
      </c>
      <c r="L214" s="225">
        <v>1</v>
      </c>
      <c r="M214" s="225">
        <v>1</v>
      </c>
      <c r="N214" s="225">
        <f>INDEX(MoM!B:B,MATCH(Структура!A214,MoM!J:J,0))</f>
        <v>1</v>
      </c>
      <c r="P214">
        <f>INDEX('ИПЦ raw'!AA:AA, MATCH(Структура!$D214,'ИПЦ raw'!$A:$A,0))</f>
        <v>100.42</v>
      </c>
      <c r="Q214">
        <f>INDEX('ИПЦ raw'!AB:AB, MATCH(Структура!$D214,'ИПЦ raw'!$A:$A,0))</f>
        <v>99.89</v>
      </c>
      <c r="R214">
        <f>INDEX('ИПЦ raw'!AC:AC, MATCH(Структура!$D214,'ИПЦ raw'!$A:$A,0))</f>
        <v>100.54</v>
      </c>
      <c r="S214">
        <f>INDEX('ИПЦ raw'!AD:AD, MATCH(Структура!$D214,'ИПЦ raw'!$A:$A,0))</f>
        <v>100.61</v>
      </c>
      <c r="T214">
        <f>INDEX('ИПЦ raw'!AE:AE, MATCH(Структура!$D214,'ИПЦ raw'!$A:$A,0))</f>
        <v>100.24</v>
      </c>
      <c r="U214">
        <f>INDEX('ИПЦ raw'!AF:AF, MATCH(Структура!$D214,'ИПЦ raw'!$A:$A,0))</f>
        <v>100.8</v>
      </c>
      <c r="V214">
        <f>INDEX('ИПЦ raw'!AG:AG, MATCH(Структура!$D214,'ИПЦ raw'!$A:$A,0))</f>
        <v>101.18</v>
      </c>
      <c r="W214">
        <f>INDEX('ИПЦ raw'!AH:AH, MATCH(Структура!$D214,'ИПЦ raw'!$A:$A,0))</f>
        <v>99.89</v>
      </c>
      <c r="X214">
        <f>INDEX('ИПЦ raw'!AI:AI, MATCH(Структура!$D214,'ИПЦ raw'!$A:$A,0))</f>
        <v>99.88</v>
      </c>
      <c r="Y214">
        <f>INDEX('ИПЦ raw'!AJ:AJ, MATCH(Структура!$D214,'ИПЦ raw'!$A:$A,0))</f>
        <v>100.12</v>
      </c>
      <c r="Z214">
        <f>INDEX('ИПЦ raw'!AK:AK, MATCH(Структура!$D214,'ИПЦ raw'!$A:$A,0))</f>
        <v>100</v>
      </c>
      <c r="AA214">
        <f>INDEX('ИПЦ raw'!AL:AL, MATCH(Структура!$D214,'ИПЦ raw'!$A:$A,0))</f>
        <v>101.28</v>
      </c>
      <c r="AB214">
        <f>INDEX('ИПЦ raw'!AM:AM, MATCH(Структура!$D214,'ИПЦ raw'!$A:$A,0))</f>
        <v>100.34</v>
      </c>
      <c r="AC214">
        <f>INDEX('ИПЦ raw'!AN:AN, MATCH(Структура!$D214,'ИПЦ raw'!$A:$A,0))</f>
        <v>99.78</v>
      </c>
      <c r="AD214">
        <f>INDEX('ИПЦ raw'!AO:AO, MATCH(Структура!$D214,'ИПЦ raw'!$A:$A,0))</f>
        <v>99.83</v>
      </c>
      <c r="AE214">
        <f>INDEX('ИПЦ raw'!AP:AP, MATCH(Структура!$D214,'ИПЦ raw'!$A:$A,0))</f>
        <v>100.28</v>
      </c>
      <c r="AG214">
        <f>INDEX('2025'!$C:$C,MATCH(Структура!C214,'2025'!$B:$B,0))</f>
        <v>7.5999999999999998E-2</v>
      </c>
      <c r="AH214">
        <f t="shared" si="69"/>
        <v>7.6319200000000004E-2</v>
      </c>
      <c r="AI214">
        <f t="shared" si="70"/>
        <v>7.6235248880000009E-2</v>
      </c>
      <c r="AJ214">
        <f t="shared" si="71"/>
        <v>7.6646919223952018E-2</v>
      </c>
      <c r="AK214">
        <f t="shared" si="72"/>
        <v>7.7114465431218124E-2</v>
      </c>
      <c r="AL214">
        <f t="shared" si="73"/>
        <v>7.7299540148253049E-2</v>
      </c>
      <c r="AM214">
        <f t="shared" si="74"/>
        <v>7.7917936469439078E-2</v>
      </c>
      <c r="AN214">
        <f t="shared" si="75"/>
        <v>7.883736811977847E-2</v>
      </c>
      <c r="AO214">
        <f t="shared" si="76"/>
        <v>7.8750647014846714E-2</v>
      </c>
      <c r="AP214">
        <f t="shared" si="77"/>
        <v>7.8656146238428898E-2</v>
      </c>
      <c r="AQ214">
        <f t="shared" si="78"/>
        <v>7.8750533613915014E-2</v>
      </c>
      <c r="AR214">
        <f t="shared" si="80"/>
        <v>7.8750533613915014E-2</v>
      </c>
      <c r="AS214">
        <f t="shared" si="79"/>
        <v>7.0999999999999994E-2</v>
      </c>
      <c r="AT214">
        <f t="shared" si="62"/>
        <v>7.1241399999999996E-2</v>
      </c>
      <c r="AU214">
        <f t="shared" si="63"/>
        <v>7.1084668919999996E-2</v>
      </c>
      <c r="AV214">
        <f t="shared" si="64"/>
        <v>7.0963824982835988E-2</v>
      </c>
      <c r="AW214">
        <f t="shared" si="65"/>
        <v>7.116252369278793E-2</v>
      </c>
    </row>
    <row r="215" spans="1:49" x14ac:dyDescent="0.45">
      <c r="A215" s="202" t="s">
        <v>214</v>
      </c>
      <c r="B215" s="225" t="str">
        <f t="shared" si="66"/>
        <v>Нитки швейные, катушка</v>
      </c>
      <c r="C215" s="225" t="str">
        <f t="shared" si="67"/>
        <v>Нитки швейные, катушка</v>
      </c>
      <c r="D215" s="226" t="str">
        <f t="shared" si="68"/>
        <v>Нитки швейные, катушка</v>
      </c>
      <c r="E215" s="225">
        <f>INDEX(БИПЦ_НДС!$D:$D,MATCH(Структура!A215,БИПЦ_НДС!$B:$B,0))</f>
        <v>20</v>
      </c>
      <c r="F215" s="225" t="s">
        <v>1871</v>
      </c>
      <c r="G215" s="225">
        <v>1</v>
      </c>
      <c r="H215" s="225">
        <v>1</v>
      </c>
      <c r="I215" s="225">
        <v>0</v>
      </c>
      <c r="J215" s="225">
        <f>INDEX('2026'!$C:$C,MATCH(Структура!B215,'2026'!$B:$B,0))</f>
        <v>1.2E-2</v>
      </c>
      <c r="K215" s="225">
        <f>INDEX('2025'!$C:$C,MATCH(Структура!C215,'2025'!$B:$B,0))</f>
        <v>1.2999999999999999E-2</v>
      </c>
      <c r="L215" s="225">
        <v>1</v>
      </c>
      <c r="M215" s="225">
        <v>1</v>
      </c>
      <c r="N215" s="225">
        <f>INDEX(MoM!B:B,MATCH(Структура!A215,MoM!J:J,0))</f>
        <v>1</v>
      </c>
      <c r="P215">
        <f>INDEX('ИПЦ raw'!AA:AA, MATCH(Структура!$D215,'ИПЦ raw'!$A:$A,0))</f>
        <v>100.43</v>
      </c>
      <c r="Q215">
        <f>INDEX('ИПЦ raw'!AB:AB, MATCH(Структура!$D215,'ИПЦ raw'!$A:$A,0))</f>
        <v>100.58</v>
      </c>
      <c r="R215">
        <f>INDEX('ИПЦ raw'!AC:AC, MATCH(Структура!$D215,'ИПЦ raw'!$A:$A,0))</f>
        <v>100.13</v>
      </c>
      <c r="S215">
        <f>INDEX('ИПЦ raw'!AD:AD, MATCH(Структура!$D215,'ИПЦ raw'!$A:$A,0))</f>
        <v>100.24</v>
      </c>
      <c r="T215">
        <f>INDEX('ИПЦ raw'!AE:AE, MATCH(Структура!$D215,'ИПЦ raw'!$A:$A,0))</f>
        <v>100.27</v>
      </c>
      <c r="U215">
        <f>INDEX('ИПЦ raw'!AF:AF, MATCH(Структура!$D215,'ИПЦ raw'!$A:$A,0))</f>
        <v>100.48</v>
      </c>
      <c r="V215">
        <f>INDEX('ИПЦ raw'!AG:AG, MATCH(Структура!$D215,'ИПЦ raw'!$A:$A,0))</f>
        <v>100.28</v>
      </c>
      <c r="W215">
        <f>INDEX('ИПЦ raw'!AH:AH, MATCH(Структура!$D215,'ИПЦ raw'!$A:$A,0))</f>
        <v>100.15</v>
      </c>
      <c r="X215">
        <f>INDEX('ИПЦ raw'!AI:AI, MATCH(Структура!$D215,'ИПЦ raw'!$A:$A,0))</f>
        <v>99.93</v>
      </c>
      <c r="Y215">
        <f>INDEX('ИПЦ raw'!AJ:AJ, MATCH(Структура!$D215,'ИПЦ raw'!$A:$A,0))</f>
        <v>100</v>
      </c>
      <c r="Z215">
        <f>INDEX('ИПЦ raw'!AK:AK, MATCH(Структура!$D215,'ИПЦ raw'!$A:$A,0))</f>
        <v>100.24</v>
      </c>
      <c r="AA215">
        <f>INDEX('ИПЦ raw'!AL:AL, MATCH(Структура!$D215,'ИПЦ raw'!$A:$A,0))</f>
        <v>100.68</v>
      </c>
      <c r="AB215">
        <f>INDEX('ИПЦ raw'!AM:AM, MATCH(Структура!$D215,'ИПЦ raw'!$A:$A,0))</f>
        <v>100.45</v>
      </c>
      <c r="AC215">
        <f>INDEX('ИПЦ raw'!AN:AN, MATCH(Структура!$D215,'ИПЦ raw'!$A:$A,0))</f>
        <v>100.48</v>
      </c>
      <c r="AD215">
        <f>INDEX('ИПЦ raw'!AO:AO, MATCH(Структура!$D215,'ИПЦ raw'!$A:$A,0))</f>
        <v>101.28</v>
      </c>
      <c r="AE215">
        <f>INDEX('ИПЦ raw'!AP:AP, MATCH(Структура!$D215,'ИПЦ raw'!$A:$A,0))</f>
        <v>100.52</v>
      </c>
      <c r="AG215">
        <f>INDEX('2025'!$C:$C,MATCH(Структура!C215,'2025'!$B:$B,0))</f>
        <v>1.2999999999999999E-2</v>
      </c>
      <c r="AH215">
        <f t="shared" si="69"/>
        <v>1.30559E-2</v>
      </c>
      <c r="AI215">
        <f t="shared" si="70"/>
        <v>1.3131624220000001E-2</v>
      </c>
      <c r="AJ215">
        <f t="shared" si="71"/>
        <v>1.3148695331486E-2</v>
      </c>
      <c r="AK215">
        <f t="shared" si="72"/>
        <v>1.3180252200281566E-2</v>
      </c>
      <c r="AL215">
        <f t="shared" si="73"/>
        <v>1.3215838881222327E-2</v>
      </c>
      <c r="AM215">
        <f t="shared" si="74"/>
        <v>1.3279274907852195E-2</v>
      </c>
      <c r="AN215">
        <f t="shared" si="75"/>
        <v>1.331645687759418E-2</v>
      </c>
      <c r="AO215">
        <f t="shared" si="76"/>
        <v>1.3336431562910573E-2</v>
      </c>
      <c r="AP215">
        <f t="shared" si="77"/>
        <v>1.3327096060816536E-2</v>
      </c>
      <c r="AQ215">
        <f t="shared" si="78"/>
        <v>1.3327096060816536E-2</v>
      </c>
      <c r="AR215">
        <f t="shared" si="80"/>
        <v>1.3359081091362494E-2</v>
      </c>
      <c r="AS215">
        <f t="shared" si="79"/>
        <v>1.2E-2</v>
      </c>
      <c r="AT215">
        <f t="shared" si="62"/>
        <v>1.2054E-2</v>
      </c>
      <c r="AU215">
        <f t="shared" si="63"/>
        <v>1.2111859200000002E-2</v>
      </c>
      <c r="AV215">
        <f t="shared" si="64"/>
        <v>1.2266890997760002E-2</v>
      </c>
      <c r="AW215">
        <f t="shared" si="65"/>
        <v>1.2330678830948355E-2</v>
      </c>
    </row>
    <row r="216" spans="1:49" x14ac:dyDescent="0.45">
      <c r="A216" s="202" t="s">
        <v>215</v>
      </c>
      <c r="B216" s="225" t="str">
        <f t="shared" si="66"/>
        <v>Спички, коробок</v>
      </c>
      <c r="C216" s="225" t="str">
        <f t="shared" si="67"/>
        <v>Спички, коробок</v>
      </c>
      <c r="D216" s="226" t="str">
        <f t="shared" si="68"/>
        <v>Спички, коробок</v>
      </c>
      <c r="E216" s="225">
        <f>INDEX(БИПЦ_НДС!$D:$D,MATCH(Структура!A216,БИПЦ_НДС!$B:$B,0))</f>
        <v>20</v>
      </c>
      <c r="F216" s="225" t="s">
        <v>1871</v>
      </c>
      <c r="G216" s="225">
        <v>1</v>
      </c>
      <c r="H216" s="225">
        <v>1</v>
      </c>
      <c r="I216" s="225">
        <v>0</v>
      </c>
      <c r="J216" s="225">
        <f>INDEX('2026'!$C:$C,MATCH(Структура!B216,'2026'!$B:$B,0))</f>
        <v>5.8000000000000003E-2</v>
      </c>
      <c r="K216" s="225">
        <f>INDEX('2025'!$C:$C,MATCH(Структура!C216,'2025'!$B:$B,0))</f>
        <v>8.4000000000000005E-2</v>
      </c>
      <c r="L216" s="225">
        <v>1</v>
      </c>
      <c r="M216" s="225">
        <v>1</v>
      </c>
      <c r="N216" s="225">
        <f>INDEX(MoM!B:B,MATCH(Структура!A216,MoM!J:J,0))</f>
        <v>1</v>
      </c>
      <c r="P216">
        <f>INDEX('ИПЦ raw'!AA:AA, MATCH(Структура!$D216,'ИПЦ raw'!$A:$A,0))</f>
        <v>100.38</v>
      </c>
      <c r="Q216">
        <f>INDEX('ИПЦ raw'!AB:AB, MATCH(Структура!$D216,'ИПЦ raw'!$A:$A,0))</f>
        <v>100.59</v>
      </c>
      <c r="R216">
        <f>INDEX('ИПЦ raw'!AC:AC, MATCH(Структура!$D216,'ИПЦ raw'!$A:$A,0))</f>
        <v>100.28</v>
      </c>
      <c r="S216">
        <f>INDEX('ИПЦ raw'!AD:AD, MATCH(Структура!$D216,'ИПЦ raw'!$A:$A,0))</f>
        <v>100.84</v>
      </c>
      <c r="T216">
        <f>INDEX('ИПЦ raw'!AE:AE, MATCH(Структура!$D216,'ИПЦ raw'!$A:$A,0))</f>
        <v>100.83</v>
      </c>
      <c r="U216">
        <f>INDEX('ИПЦ raw'!AF:AF, MATCH(Структура!$D216,'ИПЦ raw'!$A:$A,0))</f>
        <v>100.38</v>
      </c>
      <c r="V216">
        <f>INDEX('ИПЦ raw'!AG:AG, MATCH(Структура!$D216,'ИПЦ raw'!$A:$A,0))</f>
        <v>99.41</v>
      </c>
      <c r="W216">
        <f>INDEX('ИПЦ raw'!AH:AH, MATCH(Структура!$D216,'ИПЦ raw'!$A:$A,0))</f>
        <v>101.24</v>
      </c>
      <c r="X216">
        <f>INDEX('ИПЦ raw'!AI:AI, MATCH(Структура!$D216,'ИПЦ raw'!$A:$A,0))</f>
        <v>101.32</v>
      </c>
      <c r="Y216">
        <f>INDEX('ИПЦ raw'!AJ:AJ, MATCH(Структура!$D216,'ИПЦ raw'!$A:$A,0))</f>
        <v>100.37</v>
      </c>
      <c r="Z216">
        <f>INDEX('ИПЦ raw'!AK:AK, MATCH(Структура!$D216,'ИПЦ raw'!$A:$A,0))</f>
        <v>101.21</v>
      </c>
      <c r="AA216">
        <f>INDEX('ИПЦ raw'!AL:AL, MATCH(Структура!$D216,'ИПЦ raw'!$A:$A,0))</f>
        <v>101.08</v>
      </c>
      <c r="AB216">
        <f>INDEX('ИПЦ raw'!AM:AM, MATCH(Структура!$D216,'ИПЦ raw'!$A:$A,0))</f>
        <v>100.86</v>
      </c>
      <c r="AC216">
        <f>INDEX('ИПЦ raw'!AN:AN, MATCH(Структура!$D216,'ИПЦ raw'!$A:$A,0))</f>
        <v>101.89</v>
      </c>
      <c r="AD216">
        <f>INDEX('ИПЦ raw'!AO:AO, MATCH(Структура!$D216,'ИПЦ raw'!$A:$A,0))</f>
        <v>102.31</v>
      </c>
      <c r="AE216">
        <f>INDEX('ИПЦ raw'!AP:AP, MATCH(Структура!$D216,'ИПЦ raw'!$A:$A,0))</f>
        <v>101.05</v>
      </c>
      <c r="AG216">
        <f>INDEX('2025'!$C:$C,MATCH(Структура!C216,'2025'!$B:$B,0))</f>
        <v>8.4000000000000005E-2</v>
      </c>
      <c r="AH216">
        <f t="shared" si="69"/>
        <v>8.4319199999999997E-2</v>
      </c>
      <c r="AI216">
        <f t="shared" si="70"/>
        <v>8.4816683279999999E-2</v>
      </c>
      <c r="AJ216">
        <f t="shared" si="71"/>
        <v>8.5054169993184006E-2</v>
      </c>
      <c r="AK216">
        <f t="shared" si="72"/>
        <v>8.5768625021126754E-2</v>
      </c>
      <c r="AL216">
        <f t="shared" si="73"/>
        <v>8.6480504608802106E-2</v>
      </c>
      <c r="AM216">
        <f t="shared" si="74"/>
        <v>8.6809130526315545E-2</v>
      </c>
      <c r="AN216">
        <f t="shared" si="75"/>
        <v>8.6296956656210289E-2</v>
      </c>
      <c r="AO216">
        <f t="shared" si="76"/>
        <v>8.7367038918747295E-2</v>
      </c>
      <c r="AP216">
        <f t="shared" si="77"/>
        <v>8.8520283832474747E-2</v>
      </c>
      <c r="AQ216">
        <f t="shared" si="78"/>
        <v>8.8847808882654908E-2</v>
      </c>
      <c r="AR216">
        <f t="shared" si="80"/>
        <v>8.9922867370135023E-2</v>
      </c>
      <c r="AS216">
        <f t="shared" si="79"/>
        <v>5.8000000000000003E-2</v>
      </c>
      <c r="AT216">
        <f t="shared" si="62"/>
        <v>5.8498800000000004E-2</v>
      </c>
      <c r="AU216">
        <f t="shared" si="63"/>
        <v>5.9604427320000007E-2</v>
      </c>
      <c r="AV216">
        <f t="shared" si="64"/>
        <v>6.098128959109201E-2</v>
      </c>
      <c r="AW216">
        <f t="shared" si="65"/>
        <v>6.162159313179847E-2</v>
      </c>
    </row>
    <row r="217" spans="1:49" x14ac:dyDescent="0.45">
      <c r="A217" s="202" t="s">
        <v>216</v>
      </c>
      <c r="B217" s="225" t="str">
        <f t="shared" si="66"/>
        <v>Шкаф для платья и белья, шт.</v>
      </c>
      <c r="C217" s="225" t="str">
        <f t="shared" si="67"/>
        <v>Шкаф для платья и белья, шт.</v>
      </c>
      <c r="D217" s="226" t="str">
        <f t="shared" si="68"/>
        <v>Шкаф для платья и белья, шт.</v>
      </c>
      <c r="E217" s="225">
        <f>INDEX(БИПЦ_НДС!$D:$D,MATCH(Структура!A217,БИПЦ_НДС!$B:$B,0))</f>
        <v>20</v>
      </c>
      <c r="F217" s="225" t="s">
        <v>1871</v>
      </c>
      <c r="G217" s="225">
        <v>1</v>
      </c>
      <c r="H217" s="225">
        <v>1</v>
      </c>
      <c r="I217" s="225">
        <v>0</v>
      </c>
      <c r="J217" s="225">
        <f>INDEX('2026'!$C:$C,MATCH(Структура!B217,'2026'!$B:$B,0))</f>
        <v>0.16900000000000001</v>
      </c>
      <c r="K217" s="225">
        <f>INDEX('2025'!$C:$C,MATCH(Структура!C217,'2025'!$B:$B,0))</f>
        <v>0.18099999999999999</v>
      </c>
      <c r="L217" s="225">
        <v>1</v>
      </c>
      <c r="M217" s="225">
        <v>1</v>
      </c>
      <c r="N217" s="225">
        <f>INDEX(MoM!B:B,MATCH(Структура!A217,MoM!J:J,0))</f>
        <v>1</v>
      </c>
      <c r="P217">
        <f>INDEX('ИПЦ raw'!AA:AA, MATCH(Структура!$D217,'ИПЦ raw'!$A:$A,0))</f>
        <v>101.3</v>
      </c>
      <c r="Q217">
        <f>INDEX('ИПЦ raw'!AB:AB, MATCH(Структура!$D217,'ИПЦ raw'!$A:$A,0))</f>
        <v>100.26</v>
      </c>
      <c r="R217">
        <f>INDEX('ИПЦ raw'!AC:AC, MATCH(Структура!$D217,'ИПЦ raw'!$A:$A,0))</f>
        <v>100.12</v>
      </c>
      <c r="S217">
        <f>INDEX('ИПЦ raw'!AD:AD, MATCH(Структура!$D217,'ИПЦ raw'!$A:$A,0))</f>
        <v>99.96</v>
      </c>
      <c r="T217">
        <f>INDEX('ИПЦ raw'!AE:AE, MATCH(Структура!$D217,'ИПЦ raw'!$A:$A,0))</f>
        <v>99.66</v>
      </c>
      <c r="U217">
        <f>INDEX('ИПЦ raw'!AF:AF, MATCH(Структура!$D217,'ИПЦ raw'!$A:$A,0))</f>
        <v>99.9</v>
      </c>
      <c r="V217">
        <f>INDEX('ИПЦ raw'!AG:AG, MATCH(Структура!$D217,'ИПЦ raw'!$A:$A,0))</f>
        <v>100.05</v>
      </c>
      <c r="W217">
        <f>INDEX('ИПЦ raw'!AH:AH, MATCH(Структура!$D217,'ИПЦ raw'!$A:$A,0))</f>
        <v>100.68</v>
      </c>
      <c r="X217">
        <f>INDEX('ИПЦ raw'!AI:AI, MATCH(Структура!$D217,'ИПЦ raw'!$A:$A,0))</f>
        <v>99.94</v>
      </c>
      <c r="Y217">
        <f>INDEX('ИПЦ raw'!AJ:AJ, MATCH(Структура!$D217,'ИПЦ raw'!$A:$A,0))</f>
        <v>100.33</v>
      </c>
      <c r="Z217">
        <f>INDEX('ИПЦ raw'!AK:AK, MATCH(Структура!$D217,'ИПЦ raw'!$A:$A,0))</f>
        <v>100.7</v>
      </c>
      <c r="AA217">
        <f>INDEX('ИПЦ raw'!AL:AL, MATCH(Структура!$D217,'ИПЦ raw'!$A:$A,0))</f>
        <v>100.48</v>
      </c>
      <c r="AB217">
        <f>INDEX('ИПЦ raw'!AM:AM, MATCH(Структура!$D217,'ИПЦ raw'!$A:$A,0))</f>
        <v>101.04</v>
      </c>
      <c r="AC217">
        <f>INDEX('ИПЦ raw'!AN:AN, MATCH(Структура!$D217,'ИПЦ raw'!$A:$A,0))</f>
        <v>100.55</v>
      </c>
      <c r="AD217">
        <f>INDEX('ИПЦ raw'!AO:AO, MATCH(Структура!$D217,'ИПЦ raw'!$A:$A,0))</f>
        <v>100.19</v>
      </c>
      <c r="AE217">
        <f>INDEX('ИПЦ raw'!AP:AP, MATCH(Структура!$D217,'ИПЦ raw'!$A:$A,0))</f>
        <v>100.35</v>
      </c>
      <c r="AG217">
        <f>INDEX('2025'!$C:$C,MATCH(Структура!C217,'2025'!$B:$B,0))</f>
        <v>0.18099999999999999</v>
      </c>
      <c r="AH217">
        <f t="shared" si="69"/>
        <v>0.18335299999999999</v>
      </c>
      <c r="AI217">
        <f t="shared" si="70"/>
        <v>0.18382971779999999</v>
      </c>
      <c r="AJ217">
        <f t="shared" si="71"/>
        <v>0.18405031346136</v>
      </c>
      <c r="AK217">
        <f t="shared" si="72"/>
        <v>0.18397669333597544</v>
      </c>
      <c r="AL217">
        <f t="shared" si="73"/>
        <v>0.18335117257863312</v>
      </c>
      <c r="AM217">
        <f t="shared" si="74"/>
        <v>0.1831678214060545</v>
      </c>
      <c r="AN217">
        <f t="shared" si="75"/>
        <v>0.18325940531675752</v>
      </c>
      <c r="AO217">
        <f t="shared" si="76"/>
        <v>0.18450556927291151</v>
      </c>
      <c r="AP217">
        <f t="shared" si="77"/>
        <v>0.18439486593134777</v>
      </c>
      <c r="AQ217">
        <f t="shared" si="78"/>
        <v>0.18500336898892122</v>
      </c>
      <c r="AR217">
        <f t="shared" si="80"/>
        <v>0.18629839257184369</v>
      </c>
      <c r="AS217">
        <f t="shared" si="79"/>
        <v>0.16900000000000001</v>
      </c>
      <c r="AT217">
        <f t="shared" si="62"/>
        <v>0.17075760000000004</v>
      </c>
      <c r="AU217">
        <f t="shared" si="63"/>
        <v>0.17169676680000001</v>
      </c>
      <c r="AV217">
        <f t="shared" si="64"/>
        <v>0.17202299065692001</v>
      </c>
      <c r="AW217">
        <f t="shared" si="65"/>
        <v>0.17262507112421921</v>
      </c>
    </row>
    <row r="218" spans="1:49" x14ac:dyDescent="0.45">
      <c r="A218" s="202" t="s">
        <v>217</v>
      </c>
      <c r="B218" s="225" t="str">
        <f t="shared" si="66"/>
        <v>Стол обеденный, шт.</v>
      </c>
      <c r="C218" s="225" t="str">
        <f t="shared" si="67"/>
        <v>Стол обеденный, шт.</v>
      </c>
      <c r="D218" s="226" t="str">
        <f t="shared" si="68"/>
        <v>Стол обеденный, шт.</v>
      </c>
      <c r="E218" s="225">
        <f>INDEX(БИПЦ_НДС!$D:$D,MATCH(Структура!A218,БИПЦ_НДС!$B:$B,0))</f>
        <v>20</v>
      </c>
      <c r="F218" s="225" t="s">
        <v>1871</v>
      </c>
      <c r="G218" s="225">
        <v>1</v>
      </c>
      <c r="H218" s="225">
        <v>1</v>
      </c>
      <c r="I218" s="225">
        <v>0</v>
      </c>
      <c r="J218" s="225">
        <f>INDEX('2026'!$C:$C,MATCH(Структура!B218,'2026'!$B:$B,0))</f>
        <v>7.4999999999999997E-2</v>
      </c>
      <c r="K218" s="225">
        <f>INDEX('2025'!$C:$C,MATCH(Структура!C218,'2025'!$B:$B,0))</f>
        <v>7.0000000000000007E-2</v>
      </c>
      <c r="L218" s="225">
        <v>1</v>
      </c>
      <c r="M218" s="225">
        <v>1</v>
      </c>
      <c r="N218" s="225">
        <f>INDEX(MoM!B:B,MATCH(Структура!A218,MoM!J:J,0))</f>
        <v>1</v>
      </c>
      <c r="P218">
        <f>INDEX('ИПЦ raw'!AA:AA, MATCH(Структура!$D218,'ИПЦ raw'!$A:$A,0))</f>
        <v>100.84</v>
      </c>
      <c r="Q218">
        <f>INDEX('ИПЦ raw'!AB:AB, MATCH(Структура!$D218,'ИПЦ raw'!$A:$A,0))</f>
        <v>100.56</v>
      </c>
      <c r="R218">
        <f>INDEX('ИПЦ raw'!AC:AC, MATCH(Структура!$D218,'ИПЦ raw'!$A:$A,0))</f>
        <v>100.45</v>
      </c>
      <c r="S218">
        <f>INDEX('ИПЦ raw'!AD:AD, MATCH(Структура!$D218,'ИПЦ raw'!$A:$A,0))</f>
        <v>99.89</v>
      </c>
      <c r="T218">
        <f>INDEX('ИПЦ raw'!AE:AE, MATCH(Структура!$D218,'ИПЦ raw'!$A:$A,0))</f>
        <v>100.35</v>
      </c>
      <c r="U218">
        <f>INDEX('ИПЦ raw'!AF:AF, MATCH(Структура!$D218,'ИПЦ raw'!$A:$A,0))</f>
        <v>100.22</v>
      </c>
      <c r="V218">
        <f>INDEX('ИПЦ raw'!AG:AG, MATCH(Структура!$D218,'ИПЦ raw'!$A:$A,0))</f>
        <v>100.49</v>
      </c>
      <c r="W218">
        <f>INDEX('ИПЦ raw'!AH:AH, MATCH(Структура!$D218,'ИПЦ raw'!$A:$A,0))</f>
        <v>100.55</v>
      </c>
      <c r="X218">
        <f>INDEX('ИПЦ raw'!AI:AI, MATCH(Структура!$D218,'ИПЦ raw'!$A:$A,0))</f>
        <v>100.17</v>
      </c>
      <c r="Y218">
        <f>INDEX('ИПЦ raw'!AJ:AJ, MATCH(Структура!$D218,'ИПЦ raw'!$A:$A,0))</f>
        <v>100.39</v>
      </c>
      <c r="Z218">
        <f>INDEX('ИПЦ raw'!AK:AK, MATCH(Структура!$D218,'ИПЦ raw'!$A:$A,0))</f>
        <v>100.53</v>
      </c>
      <c r="AA218">
        <f>INDEX('ИПЦ raw'!AL:AL, MATCH(Структура!$D218,'ИПЦ raw'!$A:$A,0))</f>
        <v>100.66</v>
      </c>
      <c r="AB218">
        <f>INDEX('ИПЦ raw'!AM:AM, MATCH(Структура!$D218,'ИПЦ raw'!$A:$A,0))</f>
        <v>101.05</v>
      </c>
      <c r="AC218">
        <f>INDEX('ИПЦ raw'!AN:AN, MATCH(Структура!$D218,'ИПЦ raw'!$A:$A,0))</f>
        <v>100.64</v>
      </c>
      <c r="AD218">
        <f>INDEX('ИПЦ raw'!AO:AO, MATCH(Структура!$D218,'ИПЦ raw'!$A:$A,0))</f>
        <v>100.3</v>
      </c>
      <c r="AE218">
        <f>INDEX('ИПЦ raw'!AP:AP, MATCH(Структура!$D218,'ИПЦ raw'!$A:$A,0))</f>
        <v>100.47</v>
      </c>
      <c r="AG218">
        <f>INDEX('2025'!$C:$C,MATCH(Структура!C218,'2025'!$B:$B,0))</f>
        <v>7.0000000000000007E-2</v>
      </c>
      <c r="AH218">
        <f t="shared" si="69"/>
        <v>7.0588000000000012E-2</v>
      </c>
      <c r="AI218">
        <f t="shared" si="70"/>
        <v>7.0983292800000014E-2</v>
      </c>
      <c r="AJ218">
        <f t="shared" si="71"/>
        <v>7.1302717617600014E-2</v>
      </c>
      <c r="AK218">
        <f t="shared" si="72"/>
        <v>7.1224284628220655E-2</v>
      </c>
      <c r="AL218">
        <f t="shared" si="73"/>
        <v>7.147356962441942E-2</v>
      </c>
      <c r="AM218">
        <f t="shared" si="74"/>
        <v>7.1630811477593148E-2</v>
      </c>
      <c r="AN218">
        <f t="shared" si="75"/>
        <v>7.1981802453833343E-2</v>
      </c>
      <c r="AO218">
        <f t="shared" si="76"/>
        <v>7.2377702367329433E-2</v>
      </c>
      <c r="AP218">
        <f t="shared" si="77"/>
        <v>7.2500744461353892E-2</v>
      </c>
      <c r="AQ218">
        <f t="shared" si="78"/>
        <v>7.2783497364753175E-2</v>
      </c>
      <c r="AR218">
        <f t="shared" si="80"/>
        <v>7.3169249900786368E-2</v>
      </c>
      <c r="AS218">
        <f t="shared" si="79"/>
        <v>7.4999999999999997E-2</v>
      </c>
      <c r="AT218">
        <f t="shared" si="62"/>
        <v>7.5787499999999994E-2</v>
      </c>
      <c r="AU218">
        <f t="shared" si="63"/>
        <v>7.627254E-2</v>
      </c>
      <c r="AV218">
        <f t="shared" si="64"/>
        <v>7.6501357620000002E-2</v>
      </c>
      <c r="AW218">
        <f t="shared" si="65"/>
        <v>7.6860914000814004E-2</v>
      </c>
    </row>
    <row r="219" spans="1:49" x14ac:dyDescent="0.45">
      <c r="A219" s="202" t="s">
        <v>218</v>
      </c>
      <c r="B219" s="225" t="str">
        <f t="shared" si="66"/>
        <v>Диван-кровать, шт.</v>
      </c>
      <c r="C219" s="225" t="str">
        <f t="shared" si="67"/>
        <v>Диван-кровать, шт.</v>
      </c>
      <c r="D219" s="226" t="str">
        <f t="shared" si="68"/>
        <v>Диван-кровать, шт.</v>
      </c>
      <c r="E219" s="225">
        <f>INDEX(БИПЦ_НДС!$D:$D,MATCH(Структура!A219,БИПЦ_НДС!$B:$B,0))</f>
        <v>20</v>
      </c>
      <c r="F219" s="225" t="s">
        <v>1871</v>
      </c>
      <c r="G219" s="225">
        <v>1</v>
      </c>
      <c r="H219" s="225">
        <v>1</v>
      </c>
      <c r="I219" s="225">
        <v>0</v>
      </c>
      <c r="J219" s="225">
        <f>INDEX('2026'!$C:$C,MATCH(Структура!B219,'2026'!$B:$B,0))</f>
        <v>0.21199999999999999</v>
      </c>
      <c r="K219" s="225">
        <f>INDEX('2025'!$C:$C,MATCH(Структура!C219,'2025'!$B:$B,0))</f>
        <v>0.20200000000000001</v>
      </c>
      <c r="L219" s="225">
        <v>1</v>
      </c>
      <c r="M219" s="225">
        <v>1</v>
      </c>
      <c r="N219" s="225">
        <f>INDEX(MoM!B:B,MATCH(Структура!A219,MoM!J:J,0))</f>
        <v>1</v>
      </c>
      <c r="P219">
        <f>INDEX('ИПЦ raw'!AA:AA, MATCH(Структура!$D219,'ИПЦ raw'!$A:$A,0))</f>
        <v>100.99</v>
      </c>
      <c r="Q219">
        <f>INDEX('ИПЦ raw'!AB:AB, MATCH(Структура!$D219,'ИПЦ raw'!$A:$A,0))</f>
        <v>100.43</v>
      </c>
      <c r="R219">
        <f>INDEX('ИПЦ raw'!AC:AC, MATCH(Структура!$D219,'ИПЦ raw'!$A:$A,0))</f>
        <v>100.18</v>
      </c>
      <c r="S219">
        <f>INDEX('ИПЦ raw'!AD:AD, MATCH(Структура!$D219,'ИПЦ raw'!$A:$A,0))</f>
        <v>100.1</v>
      </c>
      <c r="T219">
        <f>INDEX('ИПЦ raw'!AE:AE, MATCH(Структура!$D219,'ИПЦ raw'!$A:$A,0))</f>
        <v>100.32</v>
      </c>
      <c r="U219">
        <f>INDEX('ИПЦ raw'!AF:AF, MATCH(Структура!$D219,'ИПЦ raw'!$A:$A,0))</f>
        <v>100.19</v>
      </c>
      <c r="V219">
        <f>INDEX('ИПЦ raw'!AG:AG, MATCH(Структура!$D219,'ИПЦ raw'!$A:$A,0))</f>
        <v>100.28</v>
      </c>
      <c r="W219">
        <f>INDEX('ИПЦ raw'!AH:AH, MATCH(Структура!$D219,'ИПЦ raw'!$A:$A,0))</f>
        <v>100.19</v>
      </c>
      <c r="X219">
        <f>INDEX('ИПЦ raw'!AI:AI, MATCH(Структура!$D219,'ИПЦ raw'!$A:$A,0))</f>
        <v>100.68</v>
      </c>
      <c r="Y219">
        <f>INDEX('ИПЦ raw'!AJ:AJ, MATCH(Структура!$D219,'ИПЦ raw'!$A:$A,0))</f>
        <v>100.31</v>
      </c>
      <c r="Z219">
        <f>INDEX('ИПЦ raw'!AK:AK, MATCH(Структура!$D219,'ИПЦ raw'!$A:$A,0))</f>
        <v>100.53</v>
      </c>
      <c r="AA219">
        <f>INDEX('ИПЦ raw'!AL:AL, MATCH(Структура!$D219,'ИПЦ raw'!$A:$A,0))</f>
        <v>100.59</v>
      </c>
      <c r="AB219">
        <f>INDEX('ИПЦ raw'!AM:AM, MATCH(Структура!$D219,'ИПЦ raw'!$A:$A,0))</f>
        <v>100.83</v>
      </c>
      <c r="AC219">
        <f>INDEX('ИПЦ raw'!AN:AN, MATCH(Структура!$D219,'ИПЦ raw'!$A:$A,0))</f>
        <v>100.43</v>
      </c>
      <c r="AD219">
        <f>INDEX('ИПЦ raw'!AO:AO, MATCH(Структура!$D219,'ИПЦ raw'!$A:$A,0))</f>
        <v>100.13</v>
      </c>
      <c r="AE219">
        <f>INDEX('ИПЦ raw'!AP:AP, MATCH(Структура!$D219,'ИПЦ raw'!$A:$A,0))</f>
        <v>100.43</v>
      </c>
      <c r="AG219">
        <f>INDEX('2025'!$C:$C,MATCH(Структура!C219,'2025'!$B:$B,0))</f>
        <v>0.20200000000000001</v>
      </c>
      <c r="AH219">
        <f t="shared" si="69"/>
        <v>0.20399979999999998</v>
      </c>
      <c r="AI219">
        <f t="shared" si="70"/>
        <v>0.20487699914000002</v>
      </c>
      <c r="AJ219">
        <f t="shared" si="71"/>
        <v>0.20524577773845201</v>
      </c>
      <c r="AK219">
        <f t="shared" si="72"/>
        <v>0.20545102351619046</v>
      </c>
      <c r="AL219">
        <f t="shared" si="73"/>
        <v>0.20610846679144224</v>
      </c>
      <c r="AM219">
        <f t="shared" si="74"/>
        <v>0.20650007287834599</v>
      </c>
      <c r="AN219">
        <f t="shared" si="75"/>
        <v>0.20707827308240534</v>
      </c>
      <c r="AO219">
        <f t="shared" si="76"/>
        <v>0.20747172180126192</v>
      </c>
      <c r="AP219">
        <f t="shared" si="77"/>
        <v>0.20888252950951053</v>
      </c>
      <c r="AQ219">
        <f t="shared" si="78"/>
        <v>0.20953006535099</v>
      </c>
      <c r="AR219">
        <f t="shared" si="80"/>
        <v>0.21064057469735026</v>
      </c>
      <c r="AS219">
        <f t="shared" si="79"/>
        <v>0.21199999999999999</v>
      </c>
      <c r="AT219">
        <f t="shared" si="62"/>
        <v>0.21375959999999999</v>
      </c>
      <c r="AU219">
        <f t="shared" si="63"/>
        <v>0.21467876628000002</v>
      </c>
      <c r="AV219">
        <f t="shared" si="64"/>
        <v>0.21495784867616399</v>
      </c>
      <c r="AW219">
        <f t="shared" si="65"/>
        <v>0.21588216742547151</v>
      </c>
    </row>
    <row r="220" spans="1:49" x14ac:dyDescent="0.45">
      <c r="A220" s="202" t="s">
        <v>219</v>
      </c>
      <c r="B220" s="225" t="str">
        <f t="shared" si="66"/>
        <v>Кресло мягкое, шт.</v>
      </c>
      <c r="C220" s="225" t="str">
        <f t="shared" si="67"/>
        <v>Кресло мягкое, шт.</v>
      </c>
      <c r="D220" s="226" t="str">
        <f t="shared" si="68"/>
        <v>Кресло мягкое, шт.</v>
      </c>
      <c r="E220" s="225">
        <f>INDEX(БИПЦ_НДС!$D:$D,MATCH(Структура!A220,БИПЦ_НДС!$B:$B,0))</f>
        <v>20</v>
      </c>
      <c r="F220" s="225" t="s">
        <v>1871</v>
      </c>
      <c r="G220" s="225">
        <v>1</v>
      </c>
      <c r="H220" s="225">
        <v>1</v>
      </c>
      <c r="I220" s="225">
        <v>0</v>
      </c>
      <c r="J220" s="225">
        <f>INDEX('2026'!$C:$C,MATCH(Структура!B220,'2026'!$B:$B,0))</f>
        <v>0.13800000000000001</v>
      </c>
      <c r="K220" s="225">
        <f>INDEX('2025'!$C:$C,MATCH(Структура!C220,'2025'!$B:$B,0))</f>
        <v>0.159</v>
      </c>
      <c r="L220" s="225">
        <v>1</v>
      </c>
      <c r="M220" s="225">
        <v>1</v>
      </c>
      <c r="N220" s="225">
        <f>INDEX(MoM!B:B,MATCH(Структура!A220,MoM!J:J,0))</f>
        <v>1</v>
      </c>
      <c r="P220">
        <f>INDEX('ИПЦ raw'!AA:AA, MATCH(Структура!$D220,'ИПЦ raw'!$A:$A,0))</f>
        <v>100.65</v>
      </c>
      <c r="Q220">
        <f>INDEX('ИПЦ raw'!AB:AB, MATCH(Структура!$D220,'ИПЦ raw'!$A:$A,0))</f>
        <v>100.42</v>
      </c>
      <c r="R220">
        <f>INDEX('ИПЦ raw'!AC:AC, MATCH(Структура!$D220,'ИПЦ raw'!$A:$A,0))</f>
        <v>100</v>
      </c>
      <c r="S220">
        <f>INDEX('ИПЦ raw'!AD:AD, MATCH(Структура!$D220,'ИПЦ raw'!$A:$A,0))</f>
        <v>100.4</v>
      </c>
      <c r="T220">
        <f>INDEX('ИПЦ raw'!AE:AE, MATCH(Структура!$D220,'ИПЦ raw'!$A:$A,0))</f>
        <v>100.01</v>
      </c>
      <c r="U220">
        <f>INDEX('ИПЦ raw'!AF:AF, MATCH(Структура!$D220,'ИПЦ raw'!$A:$A,0))</f>
        <v>100.12</v>
      </c>
      <c r="V220">
        <f>INDEX('ИПЦ raw'!AG:AG, MATCH(Структура!$D220,'ИПЦ raw'!$A:$A,0))</f>
        <v>100.41</v>
      </c>
      <c r="W220">
        <f>INDEX('ИПЦ raw'!AH:AH, MATCH(Структура!$D220,'ИПЦ raw'!$A:$A,0))</f>
        <v>100.41</v>
      </c>
      <c r="X220">
        <f>INDEX('ИПЦ raw'!AI:AI, MATCH(Структура!$D220,'ИПЦ raw'!$A:$A,0))</f>
        <v>100.15</v>
      </c>
      <c r="Y220">
        <f>INDEX('ИПЦ raw'!AJ:AJ, MATCH(Структура!$D220,'ИПЦ raw'!$A:$A,0))</f>
        <v>100.35</v>
      </c>
      <c r="Z220">
        <f>INDEX('ИПЦ raw'!AK:AK, MATCH(Структура!$D220,'ИПЦ raw'!$A:$A,0))</f>
        <v>100.67</v>
      </c>
      <c r="AA220">
        <f>INDEX('ИПЦ raw'!AL:AL, MATCH(Структура!$D220,'ИПЦ raw'!$A:$A,0))</f>
        <v>100.26</v>
      </c>
      <c r="AB220">
        <f>INDEX('ИПЦ raw'!AM:AM, MATCH(Структура!$D220,'ИПЦ raw'!$A:$A,0))</f>
        <v>100.95</v>
      </c>
      <c r="AC220">
        <f>INDEX('ИПЦ raw'!AN:AN, MATCH(Структура!$D220,'ИПЦ raw'!$A:$A,0))</f>
        <v>100.55</v>
      </c>
      <c r="AD220">
        <f>INDEX('ИПЦ raw'!AO:AO, MATCH(Структура!$D220,'ИПЦ raw'!$A:$A,0))</f>
        <v>100.35</v>
      </c>
      <c r="AE220">
        <f>INDEX('ИПЦ raw'!AP:AP, MATCH(Структура!$D220,'ИПЦ raw'!$A:$A,0))</f>
        <v>100.36</v>
      </c>
      <c r="AG220">
        <f>INDEX('2025'!$C:$C,MATCH(Структура!C220,'2025'!$B:$B,0))</f>
        <v>0.159</v>
      </c>
      <c r="AH220">
        <f t="shared" si="69"/>
        <v>0.16003350000000002</v>
      </c>
      <c r="AI220">
        <f t="shared" si="70"/>
        <v>0.16070564070000004</v>
      </c>
      <c r="AJ220">
        <f t="shared" si="71"/>
        <v>0.16070564070000004</v>
      </c>
      <c r="AK220">
        <f t="shared" si="72"/>
        <v>0.16134846326280006</v>
      </c>
      <c r="AL220">
        <f t="shared" si="73"/>
        <v>0.16136459810912634</v>
      </c>
      <c r="AM220">
        <f t="shared" si="74"/>
        <v>0.16155823562685728</v>
      </c>
      <c r="AN220">
        <f t="shared" si="75"/>
        <v>0.16222062439292739</v>
      </c>
      <c r="AO220">
        <f t="shared" si="76"/>
        <v>0.1628857289529384</v>
      </c>
      <c r="AP220">
        <f t="shared" si="77"/>
        <v>0.16313005754636781</v>
      </c>
      <c r="AQ220">
        <f t="shared" si="78"/>
        <v>0.16370101274778009</v>
      </c>
      <c r="AR220">
        <f t="shared" si="80"/>
        <v>0.16479780953319023</v>
      </c>
      <c r="AS220">
        <f t="shared" si="79"/>
        <v>0.13800000000000001</v>
      </c>
      <c r="AT220">
        <f t="shared" si="62"/>
        <v>0.13931100000000002</v>
      </c>
      <c r="AU220">
        <f t="shared" si="63"/>
        <v>0.14007721049999999</v>
      </c>
      <c r="AV220">
        <f t="shared" si="64"/>
        <v>0.14056748073674999</v>
      </c>
      <c r="AW220">
        <f t="shared" si="65"/>
        <v>0.14107352366740228</v>
      </c>
    </row>
    <row r="221" spans="1:49" x14ac:dyDescent="0.45">
      <c r="A221" s="202" t="s">
        <v>220</v>
      </c>
      <c r="B221" s="225" t="str">
        <f t="shared" si="66"/>
        <v>Матрас для взрослых, шт.</v>
      </c>
      <c r="C221" s="225" t="str">
        <f t="shared" si="67"/>
        <v>Матрас для взрослых, шт.</v>
      </c>
      <c r="D221" s="226" t="str">
        <f t="shared" si="68"/>
        <v>Матрас для взрослых, шт.</v>
      </c>
      <c r="E221" s="225">
        <f>INDEX(БИПЦ_НДС!$D:$D,MATCH(Структура!A221,БИПЦ_НДС!$B:$B,0))</f>
        <v>20</v>
      </c>
      <c r="F221" s="225" t="s">
        <v>1871</v>
      </c>
      <c r="G221" s="225">
        <v>1</v>
      </c>
      <c r="H221" s="225">
        <v>1</v>
      </c>
      <c r="I221" s="225">
        <v>0</v>
      </c>
      <c r="J221" s="225">
        <f>INDEX('2026'!$C:$C,MATCH(Структура!B221,'2026'!$B:$B,0))</f>
        <v>0.15</v>
      </c>
      <c r="K221" s="225">
        <f>INDEX('2025'!$C:$C,MATCH(Структура!C221,'2025'!$B:$B,0))</f>
        <v>0.158</v>
      </c>
      <c r="L221" s="225">
        <v>1</v>
      </c>
      <c r="M221" s="225">
        <v>1</v>
      </c>
      <c r="N221" s="225">
        <f>INDEX(MoM!B:B,MATCH(Структура!A221,MoM!J:J,0))</f>
        <v>1</v>
      </c>
      <c r="P221">
        <f>INDEX('ИПЦ raw'!AA:AA, MATCH(Структура!$D221,'ИПЦ raw'!$A:$A,0))</f>
        <v>101.6</v>
      </c>
      <c r="Q221">
        <f>INDEX('ИПЦ raw'!AB:AB, MATCH(Структура!$D221,'ИПЦ raw'!$A:$A,0))</f>
        <v>101.12</v>
      </c>
      <c r="R221">
        <f>INDEX('ИПЦ raw'!AC:AC, MATCH(Структура!$D221,'ИПЦ raw'!$A:$A,0))</f>
        <v>100.07</v>
      </c>
      <c r="S221">
        <f>INDEX('ИПЦ raw'!AD:AD, MATCH(Структура!$D221,'ИПЦ raw'!$A:$A,0))</f>
        <v>100.27</v>
      </c>
      <c r="T221">
        <f>INDEX('ИПЦ raw'!AE:AE, MATCH(Структура!$D221,'ИПЦ raw'!$A:$A,0))</f>
        <v>100.36</v>
      </c>
      <c r="U221">
        <f>INDEX('ИПЦ raw'!AF:AF, MATCH(Структура!$D221,'ИПЦ raw'!$A:$A,0))</f>
        <v>100.16</v>
      </c>
      <c r="V221">
        <f>INDEX('ИПЦ raw'!AG:AG, MATCH(Структура!$D221,'ИПЦ raw'!$A:$A,0))</f>
        <v>100.23</v>
      </c>
      <c r="W221">
        <f>INDEX('ИПЦ raw'!AH:AH, MATCH(Структура!$D221,'ИПЦ raw'!$A:$A,0))</f>
        <v>99.93</v>
      </c>
      <c r="X221">
        <f>INDEX('ИПЦ raw'!AI:AI, MATCH(Структура!$D221,'ИПЦ raw'!$A:$A,0))</f>
        <v>100.01</v>
      </c>
      <c r="Y221">
        <f>INDEX('ИПЦ raw'!AJ:AJ, MATCH(Структура!$D221,'ИПЦ raw'!$A:$A,0))</f>
        <v>100.48</v>
      </c>
      <c r="Z221">
        <f>INDEX('ИПЦ raw'!AK:AK, MATCH(Структура!$D221,'ИПЦ raw'!$A:$A,0))</f>
        <v>100.03</v>
      </c>
      <c r="AA221">
        <f>INDEX('ИПЦ raw'!AL:AL, MATCH(Структура!$D221,'ИПЦ raw'!$A:$A,0))</f>
        <v>100.15</v>
      </c>
      <c r="AB221">
        <f>INDEX('ИПЦ raw'!AM:AM, MATCH(Структура!$D221,'ИПЦ raw'!$A:$A,0))</f>
        <v>101.5</v>
      </c>
      <c r="AC221">
        <f>INDEX('ИПЦ raw'!AN:AN, MATCH(Структура!$D221,'ИПЦ raw'!$A:$A,0))</f>
        <v>100.7</v>
      </c>
      <c r="AD221">
        <f>INDEX('ИПЦ raw'!AO:AO, MATCH(Структура!$D221,'ИПЦ raw'!$A:$A,0))</f>
        <v>100.41</v>
      </c>
      <c r="AE221">
        <f>INDEX('ИПЦ raw'!AP:AP, MATCH(Структура!$D221,'ИПЦ raw'!$A:$A,0))</f>
        <v>100.43</v>
      </c>
      <c r="AG221">
        <f>INDEX('2025'!$C:$C,MATCH(Структура!C221,'2025'!$B:$B,0))</f>
        <v>0.158</v>
      </c>
      <c r="AH221">
        <f t="shared" si="69"/>
        <v>0.16052799999999998</v>
      </c>
      <c r="AI221">
        <f t="shared" si="70"/>
        <v>0.16232591359999998</v>
      </c>
      <c r="AJ221">
        <f t="shared" si="71"/>
        <v>0.16243954173951999</v>
      </c>
      <c r="AK221">
        <f t="shared" si="72"/>
        <v>0.1628781285022167</v>
      </c>
      <c r="AL221">
        <f t="shared" si="73"/>
        <v>0.16346448976482467</v>
      </c>
      <c r="AM221">
        <f t="shared" si="74"/>
        <v>0.16372603294844837</v>
      </c>
      <c r="AN221">
        <f t="shared" si="75"/>
        <v>0.16410260282422981</v>
      </c>
      <c r="AO221">
        <f t="shared" si="76"/>
        <v>0.16398773100225283</v>
      </c>
      <c r="AP221">
        <f t="shared" si="77"/>
        <v>0.16400412977535306</v>
      </c>
      <c r="AQ221">
        <f t="shared" si="78"/>
        <v>0.16479134959827477</v>
      </c>
      <c r="AR221">
        <f t="shared" si="80"/>
        <v>0.16484078700315424</v>
      </c>
      <c r="AS221">
        <f t="shared" si="79"/>
        <v>0.15</v>
      </c>
      <c r="AT221">
        <f t="shared" si="62"/>
        <v>0.15225</v>
      </c>
      <c r="AU221">
        <f t="shared" si="63"/>
        <v>0.15331575</v>
      </c>
      <c r="AV221">
        <f t="shared" si="64"/>
        <v>0.153944344575</v>
      </c>
      <c r="AW221">
        <f t="shared" si="65"/>
        <v>0.15460630525667252</v>
      </c>
    </row>
    <row r="222" spans="1:49" x14ac:dyDescent="0.45">
      <c r="A222" s="202" t="s">
        <v>221</v>
      </c>
      <c r="B222" s="225" t="str">
        <f t="shared" si="66"/>
        <v>Матрас детский, шт.</v>
      </c>
      <c r="C222" s="225" t="str">
        <f t="shared" si="67"/>
        <v>Матрас детский, шт.</v>
      </c>
      <c r="D222" s="226" t="str">
        <f t="shared" si="68"/>
        <v>Матрас детский, шт.</v>
      </c>
      <c r="E222" s="225">
        <f>INDEX(БИПЦ_НДС!$D:$D,MATCH(Структура!A222,БИПЦ_НДС!$B:$B,0))</f>
        <v>10</v>
      </c>
      <c r="F222" s="225" t="s">
        <v>1871</v>
      </c>
      <c r="G222" s="225">
        <v>1</v>
      </c>
      <c r="H222" s="225">
        <v>1</v>
      </c>
      <c r="I222" s="225">
        <v>0</v>
      </c>
      <c r="J222" s="225">
        <f>INDEX('2026'!$C:$C,MATCH(Структура!B222,'2026'!$B:$B,0))</f>
        <v>3.9E-2</v>
      </c>
      <c r="K222" s="225">
        <f>INDEX('2025'!$C:$C,MATCH(Структура!C222,'2025'!$B:$B,0))</f>
        <v>4.5999999999999999E-2</v>
      </c>
      <c r="L222" s="225">
        <v>1</v>
      </c>
      <c r="M222" s="225">
        <v>1</v>
      </c>
      <c r="N222" s="225">
        <f>INDEX(MoM!B:B,MATCH(Структура!A222,MoM!J:J,0))</f>
        <v>1</v>
      </c>
      <c r="P222">
        <f>INDEX('ИПЦ raw'!AA:AA, MATCH(Структура!$D222,'ИПЦ raw'!$A:$A,0))</f>
        <v>101.68</v>
      </c>
      <c r="Q222">
        <f>INDEX('ИПЦ raw'!AB:AB, MATCH(Структура!$D222,'ИПЦ raw'!$A:$A,0))</f>
        <v>100.83</v>
      </c>
      <c r="R222">
        <f>INDEX('ИПЦ raw'!AC:AC, MATCH(Структура!$D222,'ИПЦ raw'!$A:$A,0))</f>
        <v>100.1</v>
      </c>
      <c r="S222">
        <f>INDEX('ИПЦ raw'!AD:AD, MATCH(Структура!$D222,'ИПЦ raw'!$A:$A,0))</f>
        <v>100.61</v>
      </c>
      <c r="T222">
        <f>INDEX('ИПЦ raw'!AE:AE, MATCH(Структура!$D222,'ИПЦ raw'!$A:$A,0))</f>
        <v>100.26</v>
      </c>
      <c r="U222">
        <f>INDEX('ИПЦ raw'!AF:AF, MATCH(Структура!$D222,'ИПЦ raw'!$A:$A,0))</f>
        <v>100.37</v>
      </c>
      <c r="V222">
        <f>INDEX('ИПЦ raw'!AG:AG, MATCH(Структура!$D222,'ИПЦ raw'!$A:$A,0))</f>
        <v>100.31</v>
      </c>
      <c r="W222">
        <f>INDEX('ИПЦ raw'!AH:AH, MATCH(Структура!$D222,'ИПЦ raw'!$A:$A,0))</f>
        <v>99.66</v>
      </c>
      <c r="X222">
        <f>INDEX('ИПЦ raw'!AI:AI, MATCH(Структура!$D222,'ИПЦ raw'!$A:$A,0))</f>
        <v>99.58</v>
      </c>
      <c r="Y222">
        <f>INDEX('ИПЦ raw'!AJ:AJ, MATCH(Структура!$D222,'ИПЦ raw'!$A:$A,0))</f>
        <v>100.16</v>
      </c>
      <c r="Z222">
        <f>INDEX('ИПЦ raw'!AK:AK, MATCH(Структура!$D222,'ИПЦ raw'!$A:$A,0))</f>
        <v>100.2</v>
      </c>
      <c r="AA222">
        <f>INDEX('ИПЦ raw'!AL:AL, MATCH(Структура!$D222,'ИПЦ raw'!$A:$A,0))</f>
        <v>99.98</v>
      </c>
      <c r="AB222">
        <f>INDEX('ИПЦ raw'!AM:AM, MATCH(Структура!$D222,'ИПЦ raw'!$A:$A,0))</f>
        <v>100.74</v>
      </c>
      <c r="AC222">
        <f>INDEX('ИПЦ raw'!AN:AN, MATCH(Структура!$D222,'ИПЦ raw'!$A:$A,0))</f>
        <v>100.8</v>
      </c>
      <c r="AD222">
        <f>INDEX('ИПЦ raw'!AO:AO, MATCH(Структура!$D222,'ИПЦ raw'!$A:$A,0))</f>
        <v>100.83</v>
      </c>
      <c r="AE222">
        <f>INDEX('ИПЦ raw'!AP:AP, MATCH(Структура!$D222,'ИПЦ raw'!$A:$A,0))</f>
        <v>100.86</v>
      </c>
      <c r="AG222">
        <f>INDEX('2025'!$C:$C,MATCH(Структура!C222,'2025'!$B:$B,0))</f>
        <v>4.5999999999999999E-2</v>
      </c>
      <c r="AH222">
        <f t="shared" si="69"/>
        <v>4.6772800000000003E-2</v>
      </c>
      <c r="AI222">
        <f t="shared" si="70"/>
        <v>4.7161014240000007E-2</v>
      </c>
      <c r="AJ222">
        <f t="shared" si="71"/>
        <v>4.7208175254240009E-2</v>
      </c>
      <c r="AK222">
        <f t="shared" si="72"/>
        <v>4.7496145123290867E-2</v>
      </c>
      <c r="AL222">
        <f t="shared" si="73"/>
        <v>4.7619635100611422E-2</v>
      </c>
      <c r="AM222">
        <f t="shared" si="74"/>
        <v>4.7795827750483688E-2</v>
      </c>
      <c r="AN222">
        <f t="shared" si="75"/>
        <v>4.794399481651019E-2</v>
      </c>
      <c r="AO222">
        <f t="shared" si="76"/>
        <v>4.778098523413405E-2</v>
      </c>
      <c r="AP222">
        <f t="shared" si="77"/>
        <v>4.7580305096150688E-2</v>
      </c>
      <c r="AQ222">
        <f t="shared" si="78"/>
        <v>4.7656433584304533E-2</v>
      </c>
      <c r="AR222">
        <f t="shared" si="80"/>
        <v>4.7751746451473141E-2</v>
      </c>
      <c r="AS222">
        <f t="shared" si="79"/>
        <v>3.9E-2</v>
      </c>
      <c r="AT222">
        <f t="shared" si="62"/>
        <v>3.92886E-2</v>
      </c>
      <c r="AU222">
        <f t="shared" si="63"/>
        <v>3.9602908800000003E-2</v>
      </c>
      <c r="AV222">
        <f t="shared" si="64"/>
        <v>3.9931612943039999E-2</v>
      </c>
      <c r="AW222">
        <f t="shared" si="65"/>
        <v>4.0275024814350149E-2</v>
      </c>
    </row>
    <row r="223" spans="1:49" x14ac:dyDescent="0.45">
      <c r="A223" s="202" t="s">
        <v>222</v>
      </c>
      <c r="B223" s="225" t="str">
        <f t="shared" si="66"/>
        <v>Шкаф-вешалка для прихожей, шт.</v>
      </c>
      <c r="C223" s="225" t="str">
        <f t="shared" si="67"/>
        <v>Шкаф-вешалка для прихожей, шт.</v>
      </c>
      <c r="D223" s="226" t="str">
        <f t="shared" si="68"/>
        <v>Шкаф-вешалка для прихожей, шт.</v>
      </c>
      <c r="E223" s="225">
        <f>INDEX(БИПЦ_НДС!$D:$D,MATCH(Структура!A223,БИПЦ_НДС!$B:$B,0))</f>
        <v>20</v>
      </c>
      <c r="F223" s="225" t="s">
        <v>1871</v>
      </c>
      <c r="G223" s="225">
        <v>1</v>
      </c>
      <c r="H223" s="225">
        <v>1</v>
      </c>
      <c r="I223" s="225">
        <v>0</v>
      </c>
      <c r="J223" s="225">
        <f>INDEX('2026'!$C:$C,MATCH(Структура!B223,'2026'!$B:$B,0))</f>
        <v>0.09</v>
      </c>
      <c r="K223" s="225">
        <f>INDEX('2025'!$C:$C,MATCH(Структура!C223,'2025'!$B:$B,0))</f>
        <v>9.5000000000000001E-2</v>
      </c>
      <c r="L223" s="225">
        <v>1</v>
      </c>
      <c r="M223" s="225">
        <v>1</v>
      </c>
      <c r="N223" s="225">
        <f>INDEX(MoM!B:B,MATCH(Структура!A223,MoM!J:J,0))</f>
        <v>1</v>
      </c>
      <c r="P223">
        <f>INDEX('ИПЦ raw'!AA:AA, MATCH(Структура!$D223,'ИПЦ raw'!$A:$A,0))</f>
        <v>101.04</v>
      </c>
      <c r="Q223">
        <f>INDEX('ИПЦ raw'!AB:AB, MATCH(Структура!$D223,'ИПЦ raw'!$A:$A,0))</f>
        <v>101.09</v>
      </c>
      <c r="R223">
        <f>INDEX('ИПЦ raw'!AC:AC, MATCH(Структура!$D223,'ИПЦ raw'!$A:$A,0))</f>
        <v>99.75</v>
      </c>
      <c r="S223">
        <f>INDEX('ИПЦ raw'!AD:AD, MATCH(Структура!$D223,'ИПЦ raw'!$A:$A,0))</f>
        <v>99.93</v>
      </c>
      <c r="T223">
        <f>INDEX('ИПЦ raw'!AE:AE, MATCH(Структура!$D223,'ИПЦ raw'!$A:$A,0))</f>
        <v>99.89</v>
      </c>
      <c r="U223">
        <f>INDEX('ИПЦ raw'!AF:AF, MATCH(Структура!$D223,'ИПЦ raw'!$A:$A,0))</f>
        <v>100.08</v>
      </c>
      <c r="V223">
        <f>INDEX('ИПЦ raw'!AG:AG, MATCH(Структура!$D223,'ИПЦ raw'!$A:$A,0))</f>
        <v>100.05</v>
      </c>
      <c r="W223">
        <f>INDEX('ИПЦ raw'!AH:AH, MATCH(Структура!$D223,'ИПЦ raw'!$A:$A,0))</f>
        <v>100.57</v>
      </c>
      <c r="X223">
        <f>INDEX('ИПЦ raw'!AI:AI, MATCH(Структура!$D223,'ИПЦ raw'!$A:$A,0))</f>
        <v>100.12</v>
      </c>
      <c r="Y223">
        <f>INDEX('ИПЦ raw'!AJ:AJ, MATCH(Структура!$D223,'ИПЦ raw'!$A:$A,0))</f>
        <v>100.39</v>
      </c>
      <c r="Z223">
        <f>INDEX('ИПЦ raw'!AK:AK, MATCH(Структура!$D223,'ИПЦ raw'!$A:$A,0))</f>
        <v>100.64</v>
      </c>
      <c r="AA223">
        <f>INDEX('ИПЦ raw'!AL:AL, MATCH(Структура!$D223,'ИПЦ raw'!$A:$A,0))</f>
        <v>100.6</v>
      </c>
      <c r="AB223">
        <f>INDEX('ИПЦ raw'!AM:AM, MATCH(Структура!$D223,'ИПЦ raw'!$A:$A,0))</f>
        <v>101.16</v>
      </c>
      <c r="AC223">
        <f>INDEX('ИПЦ raw'!AN:AN, MATCH(Структура!$D223,'ИПЦ raw'!$A:$A,0))</f>
        <v>100.61</v>
      </c>
      <c r="AD223">
        <f>INDEX('ИПЦ raw'!AO:AO, MATCH(Структура!$D223,'ИПЦ raw'!$A:$A,0))</f>
        <v>100.21</v>
      </c>
      <c r="AE223">
        <f>INDEX('ИПЦ raw'!AP:AP, MATCH(Структура!$D223,'ИПЦ raw'!$A:$A,0))</f>
        <v>100.45</v>
      </c>
      <c r="AG223">
        <f>INDEX('2025'!$C:$C,MATCH(Структура!C223,'2025'!$B:$B,0))</f>
        <v>9.5000000000000001E-2</v>
      </c>
      <c r="AH223">
        <f t="shared" si="69"/>
        <v>9.5988000000000004E-2</v>
      </c>
      <c r="AI223">
        <f t="shared" si="70"/>
        <v>9.7034269199999995E-2</v>
      </c>
      <c r="AJ223">
        <f t="shared" si="71"/>
        <v>9.6791683527000003E-2</v>
      </c>
      <c r="AK223">
        <f t="shared" si="72"/>
        <v>9.6723929348531107E-2</v>
      </c>
      <c r="AL223">
        <f t="shared" si="73"/>
        <v>9.6617533026247718E-2</v>
      </c>
      <c r="AM223">
        <f t="shared" si="74"/>
        <v>9.6694827052668714E-2</v>
      </c>
      <c r="AN223">
        <f t="shared" si="75"/>
        <v>9.6743174466195042E-2</v>
      </c>
      <c r="AO223">
        <f t="shared" si="76"/>
        <v>9.7294610560652348E-2</v>
      </c>
      <c r="AP223">
        <f t="shared" si="77"/>
        <v>9.741136409332514E-2</v>
      </c>
      <c r="AQ223">
        <f t="shared" si="78"/>
        <v>9.7791268413289098E-2</v>
      </c>
      <c r="AR223">
        <f t="shared" si="80"/>
        <v>9.8417132531134155E-2</v>
      </c>
      <c r="AS223">
        <f t="shared" si="79"/>
        <v>0.09</v>
      </c>
      <c r="AT223">
        <f t="shared" si="62"/>
        <v>9.1044E-2</v>
      </c>
      <c r="AU223">
        <f t="shared" si="63"/>
        <v>9.1599368400000006E-2</v>
      </c>
      <c r="AV223">
        <f t="shared" si="64"/>
        <v>9.179172707364E-2</v>
      </c>
      <c r="AW223">
        <f t="shared" si="65"/>
        <v>9.2204789845471383E-2</v>
      </c>
    </row>
    <row r="224" spans="1:49" x14ac:dyDescent="0.45">
      <c r="A224" s="202" t="s">
        <v>223</v>
      </c>
      <c r="B224" s="225" t="str">
        <f t="shared" si="66"/>
        <v>Шкаф навесной кухонный (полка), шт.</v>
      </c>
      <c r="C224" s="225" t="str">
        <f t="shared" si="67"/>
        <v>Шкаф навесной кухонный (полка), шт.</v>
      </c>
      <c r="D224" s="226" t="str">
        <f t="shared" si="68"/>
        <v>Шкаф навесной кухонный (полка), шт.</v>
      </c>
      <c r="E224" s="225">
        <f>INDEX(БИПЦ_НДС!$D:$D,MATCH(Структура!A224,БИПЦ_НДС!$B:$B,0))</f>
        <v>20</v>
      </c>
      <c r="F224" s="225" t="s">
        <v>1871</v>
      </c>
      <c r="G224" s="225">
        <v>1</v>
      </c>
      <c r="H224" s="225">
        <v>1</v>
      </c>
      <c r="I224" s="225">
        <v>0</v>
      </c>
      <c r="J224" s="225">
        <f>INDEX('2026'!$C:$C,MATCH(Структура!B224,'2026'!$B:$B,0))</f>
        <v>0.13100000000000001</v>
      </c>
      <c r="K224" s="225">
        <f>INDEX('2025'!$C:$C,MATCH(Структура!C224,'2025'!$B:$B,0))</f>
        <v>0.153</v>
      </c>
      <c r="L224" s="225">
        <v>1</v>
      </c>
      <c r="M224" s="225">
        <v>1</v>
      </c>
      <c r="N224" s="228">
        <f>INDEX(MoM!B:B,MATCH(Структура!A224,MoM!J:J,0))</f>
        <v>0</v>
      </c>
      <c r="P224">
        <f>INDEX('ИПЦ raw'!AA:AA, MATCH(Структура!$D224,'ИПЦ raw'!$A:$A,0))</f>
        <v>101.09</v>
      </c>
      <c r="Q224">
        <f>INDEX('ИПЦ raw'!AB:AB, MATCH(Структура!$D224,'ИПЦ raw'!$A:$A,0))</f>
        <v>100.73</v>
      </c>
      <c r="R224">
        <f>INDEX('ИПЦ raw'!AC:AC, MATCH(Структура!$D224,'ИПЦ raw'!$A:$A,0))</f>
        <v>99.92</v>
      </c>
      <c r="S224">
        <f>INDEX('ИПЦ raw'!AD:AD, MATCH(Структура!$D224,'ИПЦ raw'!$A:$A,0))</f>
        <v>99.94</v>
      </c>
      <c r="T224">
        <f>INDEX('ИПЦ raw'!AE:AE, MATCH(Структура!$D224,'ИПЦ raw'!$A:$A,0))</f>
        <v>99.75</v>
      </c>
      <c r="U224">
        <f>INDEX('ИПЦ raw'!AF:AF, MATCH(Структура!$D224,'ИПЦ raw'!$A:$A,0))</f>
        <v>100.05</v>
      </c>
      <c r="V224">
        <f>INDEX('ИПЦ raw'!AG:AG, MATCH(Структура!$D224,'ИПЦ raw'!$A:$A,0))</f>
        <v>100.99</v>
      </c>
      <c r="W224">
        <f>INDEX('ИПЦ raw'!AH:AH, MATCH(Структура!$D224,'ИПЦ raw'!$A:$A,0))</f>
        <v>100.35</v>
      </c>
      <c r="X224">
        <f>INDEX('ИПЦ raw'!AI:AI, MATCH(Структура!$D224,'ИПЦ raw'!$A:$A,0))</f>
        <v>99.98</v>
      </c>
      <c r="Y224">
        <f>INDEX('ИПЦ raw'!AJ:AJ, MATCH(Структура!$D224,'ИПЦ raw'!$A:$A,0))</f>
        <v>100.53</v>
      </c>
      <c r="Z224">
        <f>INDEX('ИПЦ raw'!AK:AK, MATCH(Структура!$D224,'ИПЦ raw'!$A:$A,0))</f>
        <v>100.91</v>
      </c>
      <c r="AA224">
        <f>INDEX('ИПЦ raw'!AL:AL, MATCH(Структура!$D224,'ИПЦ raw'!$A:$A,0))</f>
        <v>100.7</v>
      </c>
      <c r="AB224">
        <f>INDEX('ИПЦ raw'!AM:AM, MATCH(Структура!$D224,'ИПЦ raw'!$A:$A,0))</f>
        <v>100.51</v>
      </c>
      <c r="AC224">
        <f>INDEX('ИПЦ raw'!AN:AN, MATCH(Структура!$D224,'ИПЦ raw'!$A:$A,0))</f>
        <v>100.41</v>
      </c>
      <c r="AD224">
        <f>INDEX('ИПЦ raw'!AO:AO, MATCH(Структура!$D224,'ИПЦ raw'!$A:$A,0))</f>
        <v>100.33</v>
      </c>
      <c r="AE224">
        <f>INDEX('ИПЦ raw'!AP:AP, MATCH(Структура!$D224,'ИПЦ raw'!$A:$A,0))</f>
        <v>100.91</v>
      </c>
      <c r="AG224">
        <f>INDEX('2025'!$C:$C,MATCH(Структура!C224,'2025'!$B:$B,0))</f>
        <v>0.153</v>
      </c>
      <c r="AH224">
        <f t="shared" si="69"/>
        <v>0.15466769999999999</v>
      </c>
      <c r="AI224">
        <f t="shared" si="70"/>
        <v>0.15579677420999999</v>
      </c>
      <c r="AJ224">
        <f t="shared" si="71"/>
        <v>0.15567213679063199</v>
      </c>
      <c r="AK224">
        <f t="shared" si="72"/>
        <v>0.15557873350855761</v>
      </c>
      <c r="AL224">
        <f t="shared" si="73"/>
        <v>0.15518978667478622</v>
      </c>
      <c r="AM224">
        <f t="shared" si="74"/>
        <v>0.15526738156812361</v>
      </c>
      <c r="AN224">
        <f t="shared" si="75"/>
        <v>0.15680452864564803</v>
      </c>
      <c r="AO224">
        <f t="shared" si="76"/>
        <v>0.15735334449590779</v>
      </c>
      <c r="AP224">
        <f t="shared" si="77"/>
        <v>0.1573218738270086</v>
      </c>
      <c r="AQ224">
        <f t="shared" si="78"/>
        <v>0.15815567975829176</v>
      </c>
      <c r="AR224">
        <f t="shared" si="80"/>
        <v>0.15959489644409219</v>
      </c>
      <c r="AS224">
        <f t="shared" si="79"/>
        <v>0.13100000000000001</v>
      </c>
      <c r="AT224">
        <f t="shared" si="62"/>
        <v>0.13166810000000001</v>
      </c>
      <c r="AU224">
        <f t="shared" si="63"/>
        <v>0.13220793921000001</v>
      </c>
      <c r="AV224">
        <f t="shared" si="64"/>
        <v>0.13264422540939302</v>
      </c>
      <c r="AW224">
        <f t="shared" si="65"/>
        <v>0.13385128786061851</v>
      </c>
    </row>
    <row r="225" spans="1:49" x14ac:dyDescent="0.45">
      <c r="A225" s="202" t="s">
        <v>224</v>
      </c>
      <c r="B225" s="225" t="str">
        <f t="shared" si="66"/>
        <v>Стол рабочий кухонный, шт.</v>
      </c>
      <c r="C225" s="225" t="str">
        <f t="shared" si="67"/>
        <v>Стол рабочий кухонный, шт.</v>
      </c>
      <c r="D225" s="226" t="str">
        <f t="shared" si="68"/>
        <v>Стол рабочий кухонный, шт.</v>
      </c>
      <c r="E225" s="225">
        <f>INDEX(БИПЦ_НДС!$D:$D,MATCH(Структура!A225,БИПЦ_НДС!$B:$B,0))</f>
        <v>20</v>
      </c>
      <c r="F225" s="225" t="s">
        <v>1871</v>
      </c>
      <c r="G225" s="225">
        <v>1</v>
      </c>
      <c r="H225" s="225">
        <v>1</v>
      </c>
      <c r="I225" s="225">
        <v>0</v>
      </c>
      <c r="J225" s="225">
        <f>INDEX('2026'!$C:$C,MATCH(Структура!B225,'2026'!$B:$B,0))</f>
        <v>0.1</v>
      </c>
      <c r="K225" s="225">
        <f>INDEX('2025'!$C:$C,MATCH(Структура!C225,'2025'!$B:$B,0))</f>
        <v>0.111</v>
      </c>
      <c r="L225" s="225">
        <v>1</v>
      </c>
      <c r="M225" s="225">
        <v>1</v>
      </c>
      <c r="N225" s="225">
        <f>INDEX(MoM!B:B,MATCH(Структура!A225,MoM!J:J,0))</f>
        <v>1</v>
      </c>
      <c r="P225">
        <f>INDEX('ИПЦ raw'!AA:AA, MATCH(Структура!$D225,'ИПЦ raw'!$A:$A,0))</f>
        <v>100.83</v>
      </c>
      <c r="Q225">
        <f>INDEX('ИПЦ raw'!AB:AB, MATCH(Структура!$D225,'ИПЦ raw'!$A:$A,0))</f>
        <v>101</v>
      </c>
      <c r="R225">
        <f>INDEX('ИПЦ raw'!AC:AC, MATCH(Структура!$D225,'ИПЦ raw'!$A:$A,0))</f>
        <v>99.98</v>
      </c>
      <c r="S225">
        <f>INDEX('ИПЦ raw'!AD:AD, MATCH(Структура!$D225,'ИПЦ raw'!$A:$A,0))</f>
        <v>99.74</v>
      </c>
      <c r="T225">
        <f>INDEX('ИПЦ raw'!AE:AE, MATCH(Структура!$D225,'ИПЦ raw'!$A:$A,0))</f>
        <v>99.93</v>
      </c>
      <c r="U225">
        <f>INDEX('ИПЦ raw'!AF:AF, MATCH(Структура!$D225,'ИПЦ raw'!$A:$A,0))</f>
        <v>100.09</v>
      </c>
      <c r="V225">
        <f>INDEX('ИПЦ raw'!AG:AG, MATCH(Структура!$D225,'ИПЦ raw'!$A:$A,0))</f>
        <v>100.48</v>
      </c>
      <c r="W225">
        <f>INDEX('ИПЦ raw'!AH:AH, MATCH(Структура!$D225,'ИПЦ raw'!$A:$A,0))</f>
        <v>100.77</v>
      </c>
      <c r="X225">
        <f>INDEX('ИПЦ raw'!AI:AI, MATCH(Структура!$D225,'ИПЦ raw'!$A:$A,0))</f>
        <v>100.15</v>
      </c>
      <c r="Y225">
        <f>INDEX('ИПЦ raw'!AJ:AJ, MATCH(Структура!$D225,'ИПЦ raw'!$A:$A,0))</f>
        <v>100</v>
      </c>
      <c r="Z225">
        <f>INDEX('ИПЦ raw'!AK:AK, MATCH(Структура!$D225,'ИПЦ raw'!$A:$A,0))</f>
        <v>101.09</v>
      </c>
      <c r="AA225">
        <f>INDEX('ИПЦ raw'!AL:AL, MATCH(Структура!$D225,'ИПЦ raw'!$A:$A,0))</f>
        <v>100.79</v>
      </c>
      <c r="AB225">
        <f>INDEX('ИПЦ raw'!AM:AM, MATCH(Структура!$D225,'ИПЦ raw'!$A:$A,0))</f>
        <v>100.74</v>
      </c>
      <c r="AC225">
        <f>INDEX('ИПЦ raw'!AN:AN, MATCH(Структура!$D225,'ИПЦ raw'!$A:$A,0))</f>
        <v>100.51</v>
      </c>
      <c r="AD225">
        <f>INDEX('ИПЦ raw'!AO:AO, MATCH(Структура!$D225,'ИПЦ raw'!$A:$A,0))</f>
        <v>99.95</v>
      </c>
      <c r="AE225">
        <f>INDEX('ИПЦ raw'!AP:AP, MATCH(Структура!$D225,'ИПЦ raw'!$A:$A,0))</f>
        <v>100.49</v>
      </c>
      <c r="AG225">
        <f>INDEX('2025'!$C:$C,MATCH(Структура!C225,'2025'!$B:$B,0))</f>
        <v>0.111</v>
      </c>
      <c r="AH225">
        <f t="shared" si="69"/>
        <v>0.1119213</v>
      </c>
      <c r="AI225">
        <f t="shared" si="70"/>
        <v>0.113040513</v>
      </c>
      <c r="AJ225">
        <f t="shared" si="71"/>
        <v>0.1130179048974</v>
      </c>
      <c r="AK225">
        <f t="shared" si="72"/>
        <v>0.11272405834466676</v>
      </c>
      <c r="AL225">
        <f t="shared" si="73"/>
        <v>0.11264515150382551</v>
      </c>
      <c r="AM225">
        <f t="shared" si="74"/>
        <v>0.11274653214017896</v>
      </c>
      <c r="AN225">
        <f t="shared" si="75"/>
        <v>0.11328771549445182</v>
      </c>
      <c r="AO225">
        <f t="shared" si="76"/>
        <v>0.11416003090375909</v>
      </c>
      <c r="AP225">
        <f t="shared" si="77"/>
        <v>0.11433127095011474</v>
      </c>
      <c r="AQ225">
        <f t="shared" si="78"/>
        <v>0.11433127095011474</v>
      </c>
      <c r="AR225">
        <f t="shared" si="80"/>
        <v>0.11557748180347099</v>
      </c>
      <c r="AS225">
        <f t="shared" si="79"/>
        <v>0.1</v>
      </c>
      <c r="AT225">
        <f t="shared" si="62"/>
        <v>0.10074</v>
      </c>
      <c r="AU225">
        <f t="shared" si="63"/>
        <v>0.10125377399999999</v>
      </c>
      <c r="AV225">
        <f t="shared" si="64"/>
        <v>0.10120314711299999</v>
      </c>
      <c r="AW225">
        <f t="shared" si="65"/>
        <v>0.10169904253385369</v>
      </c>
    </row>
    <row r="226" spans="1:49" x14ac:dyDescent="0.45">
      <c r="A226" s="202" t="s">
        <v>225</v>
      </c>
      <c r="B226" s="225" t="str">
        <f t="shared" si="66"/>
        <v>Стул с мягким сиденьем, шт.</v>
      </c>
      <c r="C226" s="225" t="str">
        <f t="shared" si="67"/>
        <v>Стул с мягким сиденьем, шт.</v>
      </c>
      <c r="D226" s="226" t="str">
        <f t="shared" si="68"/>
        <v>Стул с мягким сиденьем, шт.</v>
      </c>
      <c r="E226" s="225">
        <f>INDEX(БИПЦ_НДС!$D:$D,MATCH(Структура!A226,БИПЦ_НДС!$B:$B,0))</f>
        <v>20</v>
      </c>
      <c r="F226" s="225" t="s">
        <v>1871</v>
      </c>
      <c r="G226" s="225">
        <v>1</v>
      </c>
      <c r="H226" s="225">
        <v>1</v>
      </c>
      <c r="I226" s="225">
        <v>0</v>
      </c>
      <c r="J226" s="225">
        <f>INDEX('2026'!$C:$C,MATCH(Структура!B226,'2026'!$B:$B,0))</f>
        <v>5.8000000000000003E-2</v>
      </c>
      <c r="K226" s="225">
        <f>INDEX('2025'!$C:$C,MATCH(Структура!C226,'2025'!$B:$B,0))</f>
        <v>6.3E-2</v>
      </c>
      <c r="L226" s="225">
        <v>1</v>
      </c>
      <c r="M226" s="225">
        <v>1</v>
      </c>
      <c r="N226" s="225">
        <f>INDEX(MoM!B:B,MATCH(Структура!A226,MoM!J:J,0))</f>
        <v>1</v>
      </c>
      <c r="P226">
        <f>INDEX('ИПЦ raw'!AA:AA, MATCH(Структура!$D226,'ИПЦ raw'!$A:$A,0))</f>
        <v>101.07</v>
      </c>
      <c r="Q226">
        <f>INDEX('ИПЦ raw'!AB:AB, MATCH(Структура!$D226,'ИПЦ raw'!$A:$A,0))</f>
        <v>100.67</v>
      </c>
      <c r="R226">
        <f>INDEX('ИПЦ raw'!AC:AC, MATCH(Структура!$D226,'ИПЦ raw'!$A:$A,0))</f>
        <v>100.52</v>
      </c>
      <c r="S226">
        <f>INDEX('ИПЦ raw'!AD:AD, MATCH(Структура!$D226,'ИПЦ raw'!$A:$A,0))</f>
        <v>99.99</v>
      </c>
      <c r="T226">
        <f>INDEX('ИПЦ raw'!AE:AE, MATCH(Структура!$D226,'ИПЦ raw'!$A:$A,0))</f>
        <v>100.08</v>
      </c>
      <c r="U226">
        <f>INDEX('ИПЦ raw'!AF:AF, MATCH(Структура!$D226,'ИПЦ raw'!$A:$A,0))</f>
        <v>99.86</v>
      </c>
      <c r="V226">
        <f>INDEX('ИПЦ raw'!AG:AG, MATCH(Структура!$D226,'ИПЦ raw'!$A:$A,0))</f>
        <v>100.35</v>
      </c>
      <c r="W226">
        <f>INDEX('ИПЦ raw'!AH:AH, MATCH(Структура!$D226,'ИПЦ raw'!$A:$A,0))</f>
        <v>100.36</v>
      </c>
      <c r="X226">
        <f>INDEX('ИПЦ raw'!AI:AI, MATCH(Структура!$D226,'ИПЦ raw'!$A:$A,0))</f>
        <v>99.92</v>
      </c>
      <c r="Y226">
        <f>INDEX('ИПЦ raw'!AJ:AJ, MATCH(Структура!$D226,'ИПЦ raw'!$A:$A,0))</f>
        <v>100.1</v>
      </c>
      <c r="Z226">
        <f>INDEX('ИПЦ raw'!AK:AK, MATCH(Структура!$D226,'ИПЦ raw'!$A:$A,0))</f>
        <v>100.65</v>
      </c>
      <c r="AA226">
        <f>INDEX('ИПЦ raw'!AL:AL, MATCH(Структура!$D226,'ИПЦ raw'!$A:$A,0))</f>
        <v>100.34</v>
      </c>
      <c r="AB226">
        <f>INDEX('ИПЦ raw'!AM:AM, MATCH(Структура!$D226,'ИПЦ raw'!$A:$A,0))</f>
        <v>100.6</v>
      </c>
      <c r="AC226">
        <f>INDEX('ИПЦ raw'!AN:AN, MATCH(Структура!$D226,'ИПЦ raw'!$A:$A,0))</f>
        <v>100.53</v>
      </c>
      <c r="AD226">
        <f>INDEX('ИПЦ raw'!AO:AO, MATCH(Структура!$D226,'ИПЦ raw'!$A:$A,0))</f>
        <v>100.08</v>
      </c>
      <c r="AE226">
        <f>INDEX('ИПЦ raw'!AP:AP, MATCH(Структура!$D226,'ИПЦ raw'!$A:$A,0))</f>
        <v>100.28</v>
      </c>
      <c r="AG226">
        <f>INDEX('2025'!$C:$C,MATCH(Структура!C226,'2025'!$B:$B,0))</f>
        <v>6.3E-2</v>
      </c>
      <c r="AH226">
        <f t="shared" si="69"/>
        <v>6.3674099999999997E-2</v>
      </c>
      <c r="AI226">
        <f t="shared" si="70"/>
        <v>6.4100716469999999E-2</v>
      </c>
      <c r="AJ226">
        <f t="shared" si="71"/>
        <v>6.4434040195643999E-2</v>
      </c>
      <c r="AK226">
        <f t="shared" si="72"/>
        <v>6.4427596791624436E-2</v>
      </c>
      <c r="AL226">
        <f t="shared" si="73"/>
        <v>6.4479138869057734E-2</v>
      </c>
      <c r="AM226">
        <f t="shared" si="74"/>
        <v>6.4388868074641059E-2</v>
      </c>
      <c r="AN226">
        <f t="shared" si="75"/>
        <v>6.4614229112902294E-2</v>
      </c>
      <c r="AO226">
        <f t="shared" si="76"/>
        <v>6.4846840337708739E-2</v>
      </c>
      <c r="AP226">
        <f t="shared" si="77"/>
        <v>6.4794962865438566E-2</v>
      </c>
      <c r="AQ226">
        <f t="shared" si="78"/>
        <v>6.4859757828303999E-2</v>
      </c>
      <c r="AR226">
        <f t="shared" si="80"/>
        <v>6.528134625418798E-2</v>
      </c>
      <c r="AS226">
        <f t="shared" si="79"/>
        <v>5.8000000000000003E-2</v>
      </c>
      <c r="AT226">
        <f t="shared" si="62"/>
        <v>5.8347999999999997E-2</v>
      </c>
      <c r="AU226">
        <f t="shared" si="63"/>
        <v>5.8657244400000003E-2</v>
      </c>
      <c r="AV226">
        <f t="shared" si="64"/>
        <v>5.8704170195519996E-2</v>
      </c>
      <c r="AW226">
        <f t="shared" si="65"/>
        <v>5.8868541872067456E-2</v>
      </c>
    </row>
    <row r="227" spans="1:49" x14ac:dyDescent="0.45">
      <c r="A227" s="210" t="s">
        <v>226</v>
      </c>
      <c r="B227" s="225" t="str">
        <f t="shared" si="66"/>
        <v>Табурет для кухни, шт.</v>
      </c>
      <c r="C227" s="225" t="str">
        <f t="shared" si="67"/>
        <v>Табурет для кухни, шт.</v>
      </c>
      <c r="D227" s="226" t="str">
        <f t="shared" si="68"/>
        <v>Табурет для кухни, шт.</v>
      </c>
      <c r="E227" s="225">
        <f>INDEX(БИПЦ_НДС!$D:$D,MATCH(Структура!A227,БИПЦ_НДС!$B:$B,0))</f>
        <v>20</v>
      </c>
      <c r="F227" s="225" t="s">
        <v>1871</v>
      </c>
      <c r="G227" s="225">
        <v>1</v>
      </c>
      <c r="H227" s="225">
        <v>1</v>
      </c>
      <c r="I227" s="225">
        <v>0</v>
      </c>
      <c r="J227" s="225">
        <f>INDEX('2026'!$C:$C,MATCH(Структура!B227,'2026'!$B:$B,0))</f>
        <v>7.1999999999999995E-2</v>
      </c>
      <c r="K227" s="225">
        <f>INDEX('2025'!$C:$C,MATCH(Структура!C227,'2025'!$B:$B,0))</f>
        <v>8.3000000000000004E-2</v>
      </c>
      <c r="L227" s="225">
        <v>1</v>
      </c>
      <c r="M227" s="225">
        <v>1</v>
      </c>
      <c r="N227" s="225">
        <f>INDEX(MoM!B:B,MATCH(Структура!A227,MoM!J:J,0))</f>
        <v>1</v>
      </c>
      <c r="P227">
        <f>INDEX('ИПЦ raw'!AA:AA, MATCH(Структура!$D227,'ИПЦ raw'!$A:$A,0))</f>
        <v>101.05</v>
      </c>
      <c r="Q227">
        <f>INDEX('ИПЦ raw'!AB:AB, MATCH(Структура!$D227,'ИПЦ raw'!$A:$A,0))</f>
        <v>101.06</v>
      </c>
      <c r="R227">
        <f>INDEX('ИПЦ raw'!AC:AC, MATCH(Структура!$D227,'ИПЦ raw'!$A:$A,0))</f>
        <v>100.63</v>
      </c>
      <c r="S227">
        <f>INDEX('ИПЦ raw'!AD:AD, MATCH(Структура!$D227,'ИПЦ raw'!$A:$A,0))</f>
        <v>100.22</v>
      </c>
      <c r="T227">
        <f>INDEX('ИПЦ raw'!AE:AE, MATCH(Структура!$D227,'ИПЦ raw'!$A:$A,0))</f>
        <v>100.28</v>
      </c>
      <c r="U227">
        <f>INDEX('ИПЦ raw'!AF:AF, MATCH(Структура!$D227,'ИПЦ raw'!$A:$A,0))</f>
        <v>100.55</v>
      </c>
      <c r="V227">
        <f>INDEX('ИПЦ raw'!AG:AG, MATCH(Структура!$D227,'ИПЦ raw'!$A:$A,0))</f>
        <v>100.6</v>
      </c>
      <c r="W227">
        <f>INDEX('ИПЦ raw'!AH:AH, MATCH(Структура!$D227,'ИПЦ raw'!$A:$A,0))</f>
        <v>100.3</v>
      </c>
      <c r="X227">
        <f>INDEX('ИПЦ raw'!AI:AI, MATCH(Структура!$D227,'ИПЦ raw'!$A:$A,0))</f>
        <v>100.09</v>
      </c>
      <c r="Y227">
        <f>INDEX('ИПЦ raw'!AJ:AJ, MATCH(Структура!$D227,'ИПЦ raw'!$A:$A,0))</f>
        <v>100.33</v>
      </c>
      <c r="Z227">
        <f>INDEX('ИПЦ raw'!AK:AK, MATCH(Структура!$D227,'ИПЦ raw'!$A:$A,0))</f>
        <v>100.97</v>
      </c>
      <c r="AA227">
        <f>INDEX('ИПЦ raw'!AL:AL, MATCH(Структура!$D227,'ИПЦ raw'!$A:$A,0))</f>
        <v>100.21</v>
      </c>
      <c r="AB227">
        <f>INDEX('ИПЦ raw'!AM:AM, MATCH(Структура!$D227,'ИПЦ raw'!$A:$A,0))</f>
        <v>100.88</v>
      </c>
      <c r="AC227">
        <f>INDEX('ИПЦ raw'!AN:AN, MATCH(Структура!$D227,'ИПЦ raw'!$A:$A,0))</f>
        <v>100.74</v>
      </c>
      <c r="AD227">
        <f>INDEX('ИПЦ raw'!AO:AO, MATCH(Структура!$D227,'ИПЦ raw'!$A:$A,0))</f>
        <v>100.42</v>
      </c>
      <c r="AE227">
        <f>INDEX('ИПЦ raw'!AP:AP, MATCH(Структура!$D227,'ИПЦ raw'!$A:$A,0))</f>
        <v>100.48</v>
      </c>
      <c r="AG227">
        <f>INDEX('2025'!$C:$C,MATCH(Структура!C227,'2025'!$B:$B,0))</f>
        <v>8.3000000000000004E-2</v>
      </c>
      <c r="AH227">
        <f t="shared" si="69"/>
        <v>8.3871500000000002E-2</v>
      </c>
      <c r="AI227">
        <f t="shared" si="70"/>
        <v>8.4760537900000002E-2</v>
      </c>
      <c r="AJ227">
        <f t="shared" si="71"/>
        <v>8.5294529288769988E-2</v>
      </c>
      <c r="AK227">
        <f t="shared" si="72"/>
        <v>8.5482177253205283E-2</v>
      </c>
      <c r="AL227">
        <f t="shared" si="73"/>
        <v>8.5721527349514257E-2</v>
      </c>
      <c r="AM227">
        <f t="shared" si="74"/>
        <v>8.619299574993658E-2</v>
      </c>
      <c r="AN227">
        <f t="shared" si="75"/>
        <v>8.671015372443619E-2</v>
      </c>
      <c r="AO227">
        <f t="shared" si="76"/>
        <v>8.6970284185609495E-2</v>
      </c>
      <c r="AP227">
        <f t="shared" si="77"/>
        <v>8.7048557441376545E-2</v>
      </c>
      <c r="AQ227">
        <f t="shared" si="78"/>
        <v>8.7335817680933084E-2</v>
      </c>
      <c r="AR227">
        <f t="shared" si="80"/>
        <v>8.8182975112438125E-2</v>
      </c>
      <c r="AS227">
        <f t="shared" si="79"/>
        <v>7.1999999999999995E-2</v>
      </c>
      <c r="AT227">
        <f t="shared" si="62"/>
        <v>7.2633599999999993E-2</v>
      </c>
      <c r="AU227">
        <f t="shared" si="63"/>
        <v>7.3171088639999993E-2</v>
      </c>
      <c r="AV227">
        <f t="shared" si="64"/>
        <v>7.3478407212287988E-2</v>
      </c>
      <c r="AW227">
        <f t="shared" si="65"/>
        <v>7.3831103566906975E-2</v>
      </c>
    </row>
    <row r="228" spans="1:49" x14ac:dyDescent="0.45">
      <c r="A228" s="202" t="s">
        <v>227</v>
      </c>
      <c r="B228" s="225" t="str">
        <f t="shared" si="66"/>
        <v>Зеркало навесное для ванной комнаты, шт.</v>
      </c>
      <c r="C228" s="225" t="str">
        <f t="shared" si="67"/>
        <v>Зеркало навесное для ванной комнаты, шт.</v>
      </c>
      <c r="D228" s="226" t="str">
        <f t="shared" si="68"/>
        <v>Зеркало навесное для ванной комнаты, шт.</v>
      </c>
      <c r="E228" s="225">
        <f>INDEX(БИПЦ_НДС!$D:$D,MATCH(Структура!A228,БИПЦ_НДС!$B:$B,0))</f>
        <v>20</v>
      </c>
      <c r="F228" s="225" t="s">
        <v>1871</v>
      </c>
      <c r="G228" s="225">
        <v>1</v>
      </c>
      <c r="H228" s="225">
        <v>1</v>
      </c>
      <c r="I228" s="225">
        <v>0</v>
      </c>
      <c r="J228" s="225">
        <f>INDEX('2026'!$C:$C,MATCH(Структура!B228,'2026'!$B:$B,0))</f>
        <v>5.1999999999999998E-2</v>
      </c>
      <c r="K228" s="225">
        <f>INDEX('2025'!$C:$C,MATCH(Структура!C228,'2025'!$B:$B,0))</f>
        <v>6.0999999999999999E-2</v>
      </c>
      <c r="L228" s="225">
        <v>1</v>
      </c>
      <c r="M228" s="225">
        <v>1</v>
      </c>
      <c r="N228" s="225">
        <f>INDEX(MoM!B:B,MATCH(Структура!A228,MoM!J:J,0))</f>
        <v>1</v>
      </c>
      <c r="P228">
        <f>INDEX('ИПЦ raw'!AA:AA, MATCH(Структура!$D228,'ИПЦ raw'!$A:$A,0))</f>
        <v>100.94</v>
      </c>
      <c r="Q228">
        <f>INDEX('ИПЦ raw'!AB:AB, MATCH(Структура!$D228,'ИПЦ raw'!$A:$A,0))</f>
        <v>100.74</v>
      </c>
      <c r="R228">
        <f>INDEX('ИПЦ raw'!AC:AC, MATCH(Структура!$D228,'ИПЦ raw'!$A:$A,0))</f>
        <v>100.13</v>
      </c>
      <c r="S228">
        <f>INDEX('ИПЦ raw'!AD:AD, MATCH(Структура!$D228,'ИПЦ raw'!$A:$A,0))</f>
        <v>100.08</v>
      </c>
      <c r="T228">
        <f>INDEX('ИПЦ raw'!AE:AE, MATCH(Структура!$D228,'ИПЦ raw'!$A:$A,0))</f>
        <v>100.05</v>
      </c>
      <c r="U228">
        <f>INDEX('ИПЦ raw'!AF:AF, MATCH(Структура!$D228,'ИПЦ raw'!$A:$A,0))</f>
        <v>99.69</v>
      </c>
      <c r="V228">
        <f>INDEX('ИПЦ raw'!AG:AG, MATCH(Структура!$D228,'ИПЦ raw'!$A:$A,0))</f>
        <v>100.75</v>
      </c>
      <c r="W228">
        <f>INDEX('ИПЦ raw'!AH:AH, MATCH(Структура!$D228,'ИПЦ raw'!$A:$A,0))</f>
        <v>100.2</v>
      </c>
      <c r="X228">
        <f>INDEX('ИПЦ raw'!AI:AI, MATCH(Структура!$D228,'ИПЦ raw'!$A:$A,0))</f>
        <v>99.81</v>
      </c>
      <c r="Y228">
        <f>INDEX('ИПЦ raw'!AJ:AJ, MATCH(Структура!$D228,'ИПЦ raw'!$A:$A,0))</f>
        <v>100.12</v>
      </c>
      <c r="Z228">
        <f>INDEX('ИПЦ raw'!AK:AK, MATCH(Структура!$D228,'ИПЦ raw'!$A:$A,0))</f>
        <v>100.35</v>
      </c>
      <c r="AA228">
        <f>INDEX('ИПЦ raw'!AL:AL, MATCH(Структура!$D228,'ИПЦ raw'!$A:$A,0))</f>
        <v>101.07</v>
      </c>
      <c r="AB228">
        <f>INDEX('ИПЦ raw'!AM:AM, MATCH(Структура!$D228,'ИПЦ raw'!$A:$A,0))</f>
        <v>100.79</v>
      </c>
      <c r="AC228">
        <f>INDEX('ИПЦ raw'!AN:AN, MATCH(Структура!$D228,'ИПЦ raw'!$A:$A,0))</f>
        <v>100.62</v>
      </c>
      <c r="AD228">
        <f>INDEX('ИПЦ raw'!AO:AO, MATCH(Структура!$D228,'ИПЦ raw'!$A:$A,0))</f>
        <v>100.29</v>
      </c>
      <c r="AE228">
        <f>INDEX('ИПЦ raw'!AP:AP, MATCH(Структура!$D228,'ИПЦ raw'!$A:$A,0))</f>
        <v>100.41</v>
      </c>
      <c r="AG228">
        <f>INDEX('2025'!$C:$C,MATCH(Структура!C228,'2025'!$B:$B,0))</f>
        <v>6.0999999999999999E-2</v>
      </c>
      <c r="AH228">
        <f t="shared" si="69"/>
        <v>6.1573399999999993E-2</v>
      </c>
      <c r="AI228">
        <f t="shared" si="70"/>
        <v>6.2029043159999991E-2</v>
      </c>
      <c r="AJ228">
        <f t="shared" si="71"/>
        <v>6.2109680916107995E-2</v>
      </c>
      <c r="AK228">
        <f t="shared" si="72"/>
        <v>6.2159368660840882E-2</v>
      </c>
      <c r="AL228">
        <f t="shared" si="73"/>
        <v>6.2190448345171304E-2</v>
      </c>
      <c r="AM228">
        <f t="shared" si="74"/>
        <v>6.1997657955301273E-2</v>
      </c>
      <c r="AN228">
        <f t="shared" si="75"/>
        <v>6.2462640389966032E-2</v>
      </c>
      <c r="AO228">
        <f t="shared" si="76"/>
        <v>6.2587565670745957E-2</v>
      </c>
      <c r="AP228">
        <f t="shared" si="77"/>
        <v>6.246864929597154E-2</v>
      </c>
      <c r="AQ228">
        <f t="shared" si="78"/>
        <v>6.2543611675126703E-2</v>
      </c>
      <c r="AR228">
        <f t="shared" si="80"/>
        <v>6.2762514315989643E-2</v>
      </c>
      <c r="AS228">
        <f t="shared" si="79"/>
        <v>5.1999999999999998E-2</v>
      </c>
      <c r="AT228">
        <f t="shared" si="62"/>
        <v>5.24108E-2</v>
      </c>
      <c r="AU228">
        <f t="shared" si="63"/>
        <v>5.2735746959999996E-2</v>
      </c>
      <c r="AV228">
        <f t="shared" si="64"/>
        <v>5.2888680626184001E-2</v>
      </c>
      <c r="AW228">
        <f t="shared" si="65"/>
        <v>5.3105524216751354E-2</v>
      </c>
    </row>
    <row r="229" spans="1:49" x14ac:dyDescent="0.45">
      <c r="A229" s="202" t="s">
        <v>228</v>
      </c>
      <c r="B229" s="225" t="str">
        <f t="shared" si="66"/>
        <v>Набор корпусной мебели, комплект</v>
      </c>
      <c r="C229" s="225" t="str">
        <f t="shared" si="67"/>
        <v>Набор корпусной мебели, комплект</v>
      </c>
      <c r="D229" s="226" t="str">
        <f t="shared" si="68"/>
        <v>Набор корпусной мебели, комплект</v>
      </c>
      <c r="E229" s="225">
        <f>INDEX(БИПЦ_НДС!$D:$D,MATCH(Структура!A229,БИПЦ_НДС!$B:$B,0))</f>
        <v>20</v>
      </c>
      <c r="F229" s="225" t="s">
        <v>1871</v>
      </c>
      <c r="G229" s="225">
        <v>1</v>
      </c>
      <c r="H229" s="225">
        <v>1</v>
      </c>
      <c r="I229" s="225">
        <v>0</v>
      </c>
      <c r="J229" s="225">
        <f>INDEX('2026'!$C:$C,MATCH(Структура!B229,'2026'!$B:$B,0))</f>
        <v>7.3999999999999996E-2</v>
      </c>
      <c r="K229" s="225">
        <f>INDEX('2025'!$C:$C,MATCH(Структура!C229,'2025'!$B:$B,0))</f>
        <v>0.08</v>
      </c>
      <c r="L229" s="225">
        <v>1</v>
      </c>
      <c r="M229" s="225">
        <v>1</v>
      </c>
      <c r="N229" s="225">
        <f>INDEX(MoM!B:B,MATCH(Структура!A229,MoM!J:J,0))</f>
        <v>1</v>
      </c>
      <c r="P229">
        <f>INDEX('ИПЦ raw'!AA:AA, MATCH(Структура!$D229,'ИПЦ raw'!$A:$A,0))</f>
        <v>100.96</v>
      </c>
      <c r="Q229">
        <f>INDEX('ИПЦ raw'!AB:AB, MATCH(Структура!$D229,'ИПЦ raw'!$A:$A,0))</f>
        <v>100.46</v>
      </c>
      <c r="R229">
        <f>INDEX('ИПЦ raw'!AC:AC, MATCH(Структура!$D229,'ИПЦ raw'!$A:$A,0))</f>
        <v>100.12</v>
      </c>
      <c r="S229">
        <f>INDEX('ИПЦ raw'!AD:AD, MATCH(Структура!$D229,'ИПЦ raw'!$A:$A,0))</f>
        <v>99.91</v>
      </c>
      <c r="T229">
        <f>INDEX('ИПЦ raw'!AE:AE, MATCH(Структура!$D229,'ИПЦ raw'!$A:$A,0))</f>
        <v>100.07</v>
      </c>
      <c r="U229">
        <f>INDEX('ИПЦ raw'!AF:AF, MATCH(Структура!$D229,'ИПЦ raw'!$A:$A,0))</f>
        <v>99.99</v>
      </c>
      <c r="V229">
        <f>INDEX('ИПЦ raw'!AG:AG, MATCH(Структура!$D229,'ИПЦ raw'!$A:$A,0))</f>
        <v>100.1</v>
      </c>
      <c r="W229">
        <f>INDEX('ИПЦ raw'!AH:AH, MATCH(Структура!$D229,'ИПЦ raw'!$A:$A,0))</f>
        <v>100.28</v>
      </c>
      <c r="X229">
        <f>INDEX('ИПЦ raw'!AI:AI, MATCH(Структура!$D229,'ИПЦ raw'!$A:$A,0))</f>
        <v>100.14</v>
      </c>
      <c r="Y229">
        <f>INDEX('ИПЦ raw'!AJ:AJ, MATCH(Структура!$D229,'ИПЦ raw'!$A:$A,0))</f>
        <v>100.09</v>
      </c>
      <c r="Z229">
        <f>INDEX('ИПЦ raw'!AK:AK, MATCH(Структура!$D229,'ИПЦ raw'!$A:$A,0))</f>
        <v>100.8</v>
      </c>
      <c r="AA229">
        <f>INDEX('ИПЦ raw'!AL:AL, MATCH(Структура!$D229,'ИПЦ raw'!$A:$A,0))</f>
        <v>100.72</v>
      </c>
      <c r="AB229">
        <f>INDEX('ИПЦ raw'!AM:AM, MATCH(Структура!$D229,'ИПЦ raw'!$A:$A,0))</f>
        <v>101.19</v>
      </c>
      <c r="AC229">
        <f>INDEX('ИПЦ raw'!AN:AN, MATCH(Структура!$D229,'ИПЦ raw'!$A:$A,0))</f>
        <v>100.8</v>
      </c>
      <c r="AD229">
        <f>INDEX('ИПЦ raw'!AO:AO, MATCH(Структура!$D229,'ИПЦ raw'!$A:$A,0))</f>
        <v>100.29</v>
      </c>
      <c r="AE229">
        <f>INDEX('ИПЦ raw'!AP:AP, MATCH(Структура!$D229,'ИПЦ raw'!$A:$A,0))</f>
        <v>100.35</v>
      </c>
      <c r="AG229">
        <f>INDEX('2025'!$C:$C,MATCH(Структура!C229,'2025'!$B:$B,0))</f>
        <v>0.08</v>
      </c>
      <c r="AH229">
        <f t="shared" si="69"/>
        <v>8.0768000000000006E-2</v>
      </c>
      <c r="AI229">
        <f t="shared" si="70"/>
        <v>8.1139532800000011E-2</v>
      </c>
      <c r="AJ229">
        <f t="shared" si="71"/>
        <v>8.1236900239360019E-2</v>
      </c>
      <c r="AK229">
        <f t="shared" si="72"/>
        <v>8.1163787029144605E-2</v>
      </c>
      <c r="AL229">
        <f t="shared" si="73"/>
        <v>8.1220601680065008E-2</v>
      </c>
      <c r="AM229">
        <f t="shared" si="74"/>
        <v>8.1212479619896985E-2</v>
      </c>
      <c r="AN229">
        <f t="shared" si="75"/>
        <v>8.1293692099516882E-2</v>
      </c>
      <c r="AO229">
        <f t="shared" si="76"/>
        <v>8.152131443739552E-2</v>
      </c>
      <c r="AP229">
        <f t="shared" si="77"/>
        <v>8.1635444277607869E-2</v>
      </c>
      <c r="AQ229">
        <f t="shared" si="78"/>
        <v>8.1708916177457722E-2</v>
      </c>
      <c r="AR229">
        <f t="shared" si="80"/>
        <v>8.2362587506877388E-2</v>
      </c>
      <c r="AS229">
        <f t="shared" si="79"/>
        <v>7.3999999999999996E-2</v>
      </c>
      <c r="AT229">
        <f t="shared" si="62"/>
        <v>7.4880599999999992E-2</v>
      </c>
      <c r="AU229">
        <f t="shared" si="63"/>
        <v>7.5479644799999995E-2</v>
      </c>
      <c r="AV229">
        <f t="shared" si="64"/>
        <v>7.569853576992E-2</v>
      </c>
      <c r="AW229">
        <f t="shared" si="65"/>
        <v>7.5963480645114712E-2</v>
      </c>
    </row>
    <row r="230" spans="1:49" x14ac:dyDescent="0.45">
      <c r="A230" s="202" t="s">
        <v>229</v>
      </c>
      <c r="B230" s="225" t="s">
        <v>454</v>
      </c>
      <c r="C230" s="225" t="str">
        <f t="shared" si="67"/>
        <v>Кровать для новорожденных,шт.</v>
      </c>
      <c r="D230" s="226" t="s">
        <v>454</v>
      </c>
      <c r="E230" s="225">
        <f>INDEX(БИПЦ_НДС!$D:$D,MATCH(Структура!A230,БИПЦ_НДС!$B:$B,0))</f>
        <v>10</v>
      </c>
      <c r="F230" s="225" t="s">
        <v>1871</v>
      </c>
      <c r="G230" s="225">
        <v>1</v>
      </c>
      <c r="H230" s="225">
        <v>1</v>
      </c>
      <c r="I230" s="225">
        <v>0</v>
      </c>
      <c r="J230" s="225">
        <f>INDEX('2026'!$C:$C,MATCH(Структура!B230,'2026'!$B:$B,0))</f>
        <v>3.7999999999999999E-2</v>
      </c>
      <c r="K230" s="225">
        <f>INDEX('2025'!$C:$C,MATCH(Структура!C230,'2025'!$B:$B,0))</f>
        <v>4.1000000000000002E-2</v>
      </c>
      <c r="L230" s="225">
        <v>1</v>
      </c>
      <c r="M230" s="225">
        <v>1</v>
      </c>
      <c r="N230" s="225">
        <f>INDEX(MoM!B:B,MATCH(Структура!A230,MoM!J:J,0))</f>
        <v>1</v>
      </c>
      <c r="P230">
        <f>INDEX('ИПЦ raw'!AA:AA, MATCH(Структура!$D230,'ИПЦ raw'!$A:$A,0))</f>
        <v>100.67</v>
      </c>
      <c r="Q230">
        <f>INDEX('ИПЦ raw'!AB:AB, MATCH(Структура!$D230,'ИПЦ raw'!$A:$A,0))</f>
        <v>101.24</v>
      </c>
      <c r="R230">
        <f>INDEX('ИПЦ raw'!AC:AC, MATCH(Структура!$D230,'ИПЦ raw'!$A:$A,0))</f>
        <v>100.08</v>
      </c>
      <c r="S230">
        <f>INDEX('ИПЦ raw'!AD:AD, MATCH(Структура!$D230,'ИПЦ raw'!$A:$A,0))</f>
        <v>100.03</v>
      </c>
      <c r="T230">
        <f>INDEX('ИПЦ raw'!AE:AE, MATCH(Структура!$D230,'ИПЦ raw'!$A:$A,0))</f>
        <v>100.57</v>
      </c>
      <c r="U230">
        <f>INDEX('ИПЦ raw'!AF:AF, MATCH(Структура!$D230,'ИПЦ raw'!$A:$A,0))</f>
        <v>100.71</v>
      </c>
      <c r="V230">
        <f>INDEX('ИПЦ raw'!AG:AG, MATCH(Структура!$D230,'ИПЦ raw'!$A:$A,0))</f>
        <v>100.46</v>
      </c>
      <c r="W230">
        <f>INDEX('ИПЦ raw'!AH:AH, MATCH(Структура!$D230,'ИПЦ raw'!$A:$A,0))</f>
        <v>99.62</v>
      </c>
      <c r="X230">
        <f>INDEX('ИПЦ raw'!AI:AI, MATCH(Структура!$D230,'ИПЦ raw'!$A:$A,0))</f>
        <v>100.82</v>
      </c>
      <c r="Y230">
        <f>INDEX('ИПЦ raw'!AJ:AJ, MATCH(Структура!$D230,'ИПЦ raw'!$A:$A,0))</f>
        <v>100.54</v>
      </c>
      <c r="Z230">
        <f>INDEX('ИПЦ raw'!AK:AK, MATCH(Структура!$D230,'ИПЦ raw'!$A:$A,0))</f>
        <v>100.74</v>
      </c>
      <c r="AA230">
        <f>INDEX('ИПЦ raw'!AL:AL, MATCH(Структура!$D230,'ИПЦ raw'!$A:$A,0))</f>
        <v>100.37</v>
      </c>
      <c r="AB230">
        <f>INDEX('ИПЦ raw'!AM:AM, MATCH(Структура!$D230,'ИПЦ raw'!$A:$A,0))</f>
        <v>100.14</v>
      </c>
      <c r="AC230">
        <f>INDEX('ИПЦ raw'!AN:AN, MATCH(Структура!$D230,'ИПЦ raw'!$A:$A,0))</f>
        <v>100.52</v>
      </c>
      <c r="AD230">
        <f>INDEX('ИПЦ raw'!AO:AO, MATCH(Структура!$D230,'ИПЦ raw'!$A:$A,0))</f>
        <v>99.67</v>
      </c>
      <c r="AE230">
        <f>INDEX('ИПЦ raw'!AP:AP, MATCH(Структура!$D230,'ИПЦ raw'!$A:$A,0))</f>
        <v>100.3</v>
      </c>
      <c r="AG230">
        <f>INDEX('2025'!$C:$C,MATCH(Структура!C230,'2025'!$B:$B,0))</f>
        <v>4.1000000000000002E-2</v>
      </c>
      <c r="AH230">
        <f t="shared" si="69"/>
        <v>4.1274700000000004E-2</v>
      </c>
      <c r="AI230">
        <f t="shared" si="70"/>
        <v>4.1786506280000003E-2</v>
      </c>
      <c r="AJ230">
        <f t="shared" si="71"/>
        <v>4.1819935485024003E-2</v>
      </c>
      <c r="AK230">
        <f t="shared" si="72"/>
        <v>4.1832481465669515E-2</v>
      </c>
      <c r="AL230">
        <f t="shared" si="73"/>
        <v>4.2070926610023832E-2</v>
      </c>
      <c r="AM230">
        <f t="shared" si="74"/>
        <v>4.2369630188954996E-2</v>
      </c>
      <c r="AN230">
        <f t="shared" si="75"/>
        <v>4.2564530487824187E-2</v>
      </c>
      <c r="AO230">
        <f t="shared" si="76"/>
        <v>4.2402785271970458E-2</v>
      </c>
      <c r="AP230">
        <f t="shared" si="77"/>
        <v>4.2750488111200614E-2</v>
      </c>
      <c r="AQ230">
        <f t="shared" si="78"/>
        <v>4.29813407470011E-2</v>
      </c>
      <c r="AR230">
        <f t="shared" si="80"/>
        <v>4.3299402668528907E-2</v>
      </c>
      <c r="AS230">
        <f t="shared" si="79"/>
        <v>3.7999999999999999E-2</v>
      </c>
      <c r="AT230">
        <f t="shared" si="62"/>
        <v>3.8053200000000002E-2</v>
      </c>
      <c r="AU230">
        <f t="shared" si="63"/>
        <v>3.8251076639999999E-2</v>
      </c>
      <c r="AV230">
        <f t="shared" si="64"/>
        <v>3.8124848087087999E-2</v>
      </c>
      <c r="AW230">
        <f t="shared" si="65"/>
        <v>3.8239222631349261E-2</v>
      </c>
    </row>
    <row r="231" spans="1:49" ht="26.25" x14ac:dyDescent="0.45">
      <c r="A231" s="202" t="s">
        <v>230</v>
      </c>
      <c r="B231" s="225" t="str">
        <f t="shared" si="66"/>
        <v>Ковер, ковровое покрытие (палас) синтетический, м2</v>
      </c>
      <c r="C231" s="225" t="str">
        <f t="shared" si="67"/>
        <v>Ковер, ковровое покрытие (палас) синтетический, м2</v>
      </c>
      <c r="D231" s="226" t="str">
        <f t="shared" si="68"/>
        <v>Ковер, ковровое покрытие (палас) синтетический, м2</v>
      </c>
      <c r="E231" s="225">
        <f>INDEX(БИПЦ_НДС!$D:$D,MATCH(Структура!A231,БИПЦ_НДС!$B:$B,0))</f>
        <v>20</v>
      </c>
      <c r="F231" s="225" t="s">
        <v>1871</v>
      </c>
      <c r="G231" s="225">
        <v>1</v>
      </c>
      <c r="H231" s="225">
        <v>1</v>
      </c>
      <c r="I231" s="225">
        <v>0</v>
      </c>
      <c r="J231" s="225">
        <f>INDEX('2026'!$C:$C,MATCH(Структура!B231,'2026'!$B:$B,0))</f>
        <v>6.0999999999999999E-2</v>
      </c>
      <c r="K231" s="225">
        <f>INDEX('2025'!$C:$C,MATCH(Структура!C231,'2025'!$B:$B,0))</f>
        <v>6.0999999999999999E-2</v>
      </c>
      <c r="L231" s="225">
        <v>1</v>
      </c>
      <c r="M231" s="225">
        <v>1</v>
      </c>
      <c r="N231" s="225">
        <f>INDEX(MoM!B:B,MATCH(Структура!A231,MoM!J:J,0))</f>
        <v>1</v>
      </c>
      <c r="P231">
        <f>INDEX('ИПЦ raw'!AA:AA, MATCH(Структура!$D231,'ИПЦ raw'!$A:$A,0))</f>
        <v>100.85</v>
      </c>
      <c r="Q231">
        <f>INDEX('ИПЦ raw'!AB:AB, MATCH(Структура!$D231,'ИПЦ raw'!$A:$A,0))</f>
        <v>100.29</v>
      </c>
      <c r="R231">
        <f>INDEX('ИПЦ raw'!AC:AC, MATCH(Структура!$D231,'ИПЦ raw'!$A:$A,0))</f>
        <v>100.53</v>
      </c>
      <c r="S231">
        <f>INDEX('ИПЦ raw'!AD:AD, MATCH(Структура!$D231,'ИПЦ raw'!$A:$A,0))</f>
        <v>99.92</v>
      </c>
      <c r="T231">
        <f>INDEX('ИПЦ raw'!AE:AE, MATCH(Структура!$D231,'ИПЦ raw'!$A:$A,0))</f>
        <v>100.15</v>
      </c>
      <c r="U231">
        <f>INDEX('ИПЦ raw'!AF:AF, MATCH(Структура!$D231,'ИПЦ raw'!$A:$A,0))</f>
        <v>100.14</v>
      </c>
      <c r="V231">
        <f>INDEX('ИПЦ raw'!AG:AG, MATCH(Структура!$D231,'ИПЦ raw'!$A:$A,0))</f>
        <v>100.34</v>
      </c>
      <c r="W231">
        <f>INDEX('ИПЦ raw'!AH:AH, MATCH(Структура!$D231,'ИПЦ raw'!$A:$A,0))</f>
        <v>100</v>
      </c>
      <c r="X231">
        <f>INDEX('ИПЦ raw'!AI:AI, MATCH(Структура!$D231,'ИПЦ raw'!$A:$A,0))</f>
        <v>99.79</v>
      </c>
      <c r="Y231">
        <f>INDEX('ИПЦ raw'!AJ:AJ, MATCH(Структура!$D231,'ИПЦ raw'!$A:$A,0))</f>
        <v>100.11</v>
      </c>
      <c r="Z231">
        <f>INDEX('ИПЦ raw'!AK:AK, MATCH(Структура!$D231,'ИПЦ raw'!$A:$A,0))</f>
        <v>100.44</v>
      </c>
      <c r="AA231">
        <f>INDEX('ИПЦ raw'!AL:AL, MATCH(Структура!$D231,'ИПЦ raw'!$A:$A,0))</f>
        <v>99.97</v>
      </c>
      <c r="AB231">
        <f>INDEX('ИПЦ raw'!AM:AM, MATCH(Структура!$D231,'ИПЦ raw'!$A:$A,0))</f>
        <v>100.31</v>
      </c>
      <c r="AC231">
        <f>INDEX('ИПЦ raw'!AN:AN, MATCH(Структура!$D231,'ИПЦ raw'!$A:$A,0))</f>
        <v>100.38</v>
      </c>
      <c r="AD231">
        <f>INDEX('ИПЦ raw'!AO:AO, MATCH(Структура!$D231,'ИПЦ raw'!$A:$A,0))</f>
        <v>100.11</v>
      </c>
      <c r="AE231">
        <f>INDEX('ИПЦ raw'!AP:AP, MATCH(Структура!$D231,'ИПЦ raw'!$A:$A,0))</f>
        <v>99.9</v>
      </c>
      <c r="AG231">
        <f>INDEX('2025'!$C:$C,MATCH(Структура!C231,'2025'!$B:$B,0))</f>
        <v>6.0999999999999999E-2</v>
      </c>
      <c r="AH231">
        <f t="shared" si="69"/>
        <v>6.1518499999999997E-2</v>
      </c>
      <c r="AI231">
        <f t="shared" si="70"/>
        <v>6.1696903650000003E-2</v>
      </c>
      <c r="AJ231">
        <f t="shared" si="71"/>
        <v>6.2023897239345004E-2</v>
      </c>
      <c r="AK231">
        <f t="shared" si="72"/>
        <v>6.1974278121553532E-2</v>
      </c>
      <c r="AL231">
        <f t="shared" si="73"/>
        <v>6.2067239538735865E-2</v>
      </c>
      <c r="AM231">
        <f t="shared" si="74"/>
        <v>6.2154133674090097E-2</v>
      </c>
      <c r="AN231">
        <f t="shared" si="75"/>
        <v>6.2365457728581999E-2</v>
      </c>
      <c r="AO231">
        <f t="shared" si="76"/>
        <v>6.2365457728581999E-2</v>
      </c>
      <c r="AP231">
        <f t="shared" si="77"/>
        <v>6.2234490267351984E-2</v>
      </c>
      <c r="AQ231">
        <f t="shared" si="78"/>
        <v>6.2302948206646072E-2</v>
      </c>
      <c r="AR231">
        <f t="shared" si="80"/>
        <v>6.2577081178755323E-2</v>
      </c>
      <c r="AS231">
        <f t="shared" si="79"/>
        <v>6.0999999999999999E-2</v>
      </c>
      <c r="AT231">
        <f t="shared" si="62"/>
        <v>6.1189099999999996E-2</v>
      </c>
      <c r="AU231">
        <f t="shared" si="63"/>
        <v>6.1421618579999997E-2</v>
      </c>
      <c r="AV231">
        <f t="shared" si="64"/>
        <v>6.1489182360437995E-2</v>
      </c>
      <c r="AW231">
        <f t="shared" si="65"/>
        <v>6.1427693178077565E-2</v>
      </c>
    </row>
    <row r="232" spans="1:49" x14ac:dyDescent="0.45">
      <c r="A232" s="202" t="s">
        <v>231</v>
      </c>
      <c r="B232" s="225" t="str">
        <f t="shared" si="66"/>
        <v>Кастрюля, шт.</v>
      </c>
      <c r="C232" s="225" t="str">
        <f t="shared" si="67"/>
        <v>Кастрюля, шт.</v>
      </c>
      <c r="D232" s="226" t="str">
        <f t="shared" si="68"/>
        <v>Кастрюля, шт.</v>
      </c>
      <c r="E232" s="225">
        <f>INDEX(БИПЦ_НДС!$D:$D,MATCH(Структура!A232,БИПЦ_НДС!$B:$B,0))</f>
        <v>20</v>
      </c>
      <c r="F232" s="225" t="s">
        <v>1871</v>
      </c>
      <c r="G232" s="225">
        <v>1</v>
      </c>
      <c r="H232" s="225">
        <v>1</v>
      </c>
      <c r="I232" s="225">
        <v>0</v>
      </c>
      <c r="J232" s="225">
        <f>INDEX('2026'!$C:$C,MATCH(Структура!B232,'2026'!$B:$B,0))</f>
        <v>8.5000000000000006E-2</v>
      </c>
      <c r="K232" s="225">
        <f>INDEX('2025'!$C:$C,MATCH(Структура!C232,'2025'!$B:$B,0))</f>
        <v>0.08</v>
      </c>
      <c r="L232" s="225">
        <v>1</v>
      </c>
      <c r="M232" s="225">
        <v>1</v>
      </c>
      <c r="N232" s="225">
        <f>INDEX(MoM!B:B,MATCH(Структура!A232,MoM!J:J,0))</f>
        <v>1</v>
      </c>
      <c r="P232">
        <f>INDEX('ИПЦ raw'!AA:AA, MATCH(Структура!$D232,'ИПЦ raw'!$A:$A,0))</f>
        <v>100.61</v>
      </c>
      <c r="Q232">
        <f>INDEX('ИПЦ raw'!AB:AB, MATCH(Структура!$D232,'ИПЦ raw'!$A:$A,0))</f>
        <v>100.02</v>
      </c>
      <c r="R232">
        <f>INDEX('ИПЦ raw'!AC:AC, MATCH(Структура!$D232,'ИПЦ raw'!$A:$A,0))</f>
        <v>100.53</v>
      </c>
      <c r="S232">
        <f>INDEX('ИПЦ raw'!AD:AD, MATCH(Структура!$D232,'ИПЦ raw'!$A:$A,0))</f>
        <v>99.63</v>
      </c>
      <c r="T232">
        <f>INDEX('ИПЦ raw'!AE:AE, MATCH(Структура!$D232,'ИПЦ raw'!$A:$A,0))</f>
        <v>99.99</v>
      </c>
      <c r="U232">
        <f>INDEX('ИПЦ raw'!AF:AF, MATCH(Структура!$D232,'ИПЦ raw'!$A:$A,0))</f>
        <v>100.19</v>
      </c>
      <c r="V232">
        <f>INDEX('ИПЦ raw'!AG:AG, MATCH(Структура!$D232,'ИПЦ raw'!$A:$A,0))</f>
        <v>100.55</v>
      </c>
      <c r="W232">
        <f>INDEX('ИПЦ raw'!AH:AH, MATCH(Структура!$D232,'ИПЦ raw'!$A:$A,0))</f>
        <v>100.75</v>
      </c>
      <c r="X232">
        <f>INDEX('ИПЦ raw'!AI:AI, MATCH(Структура!$D232,'ИПЦ raw'!$A:$A,0))</f>
        <v>99.74</v>
      </c>
      <c r="Y232">
        <f>INDEX('ИПЦ raw'!AJ:AJ, MATCH(Структура!$D232,'ИПЦ raw'!$A:$A,0))</f>
        <v>100.12</v>
      </c>
      <c r="Z232">
        <f>INDEX('ИПЦ raw'!AK:AK, MATCH(Структура!$D232,'ИПЦ raw'!$A:$A,0))</f>
        <v>100.31</v>
      </c>
      <c r="AA232">
        <f>INDEX('ИПЦ raw'!AL:AL, MATCH(Структура!$D232,'ИПЦ raw'!$A:$A,0))</f>
        <v>100.53</v>
      </c>
      <c r="AB232">
        <f>INDEX('ИПЦ raw'!AM:AM, MATCH(Структура!$D232,'ИПЦ raw'!$A:$A,0))</f>
        <v>100.25</v>
      </c>
      <c r="AC232">
        <f>INDEX('ИПЦ raw'!AN:AN, MATCH(Структура!$D232,'ИПЦ raw'!$A:$A,0))</f>
        <v>100.47</v>
      </c>
      <c r="AD232">
        <f>INDEX('ИПЦ raw'!AO:AO, MATCH(Структура!$D232,'ИПЦ raw'!$A:$A,0))</f>
        <v>100.77</v>
      </c>
      <c r="AE232">
        <f>INDEX('ИПЦ raw'!AP:AP, MATCH(Структура!$D232,'ИПЦ raw'!$A:$A,0))</f>
        <v>100.51</v>
      </c>
      <c r="AG232">
        <f>INDEX('2025'!$C:$C,MATCH(Структура!C232,'2025'!$B:$B,0))</f>
        <v>0.08</v>
      </c>
      <c r="AH232">
        <f t="shared" si="69"/>
        <v>8.0488000000000004E-2</v>
      </c>
      <c r="AI232">
        <f t="shared" si="70"/>
        <v>8.0504097600000005E-2</v>
      </c>
      <c r="AJ232">
        <f t="shared" si="71"/>
        <v>8.0930769317280007E-2</v>
      </c>
      <c r="AK232">
        <f t="shared" si="72"/>
        <v>8.0631325470806064E-2</v>
      </c>
      <c r="AL232">
        <f t="shared" si="73"/>
        <v>8.0623262338258977E-2</v>
      </c>
      <c r="AM232">
        <f t="shared" si="74"/>
        <v>8.0776446536701657E-2</v>
      </c>
      <c r="AN232">
        <f t="shared" si="75"/>
        <v>8.1220716992653513E-2</v>
      </c>
      <c r="AO232">
        <f t="shared" si="76"/>
        <v>8.1829872370098422E-2</v>
      </c>
      <c r="AP232">
        <f t="shared" si="77"/>
        <v>8.1617114701936166E-2</v>
      </c>
      <c r="AQ232">
        <f t="shared" si="78"/>
        <v>8.1715055239578491E-2</v>
      </c>
      <c r="AR232">
        <f t="shared" si="80"/>
        <v>8.1968371910821194E-2</v>
      </c>
      <c r="AS232">
        <f t="shared" si="79"/>
        <v>8.5000000000000006E-2</v>
      </c>
      <c r="AT232">
        <f t="shared" si="62"/>
        <v>8.5212499999999997E-2</v>
      </c>
      <c r="AU232">
        <f t="shared" si="63"/>
        <v>8.5612998750000002E-2</v>
      </c>
      <c r="AV232">
        <f t="shared" si="64"/>
        <v>8.6272218840375003E-2</v>
      </c>
      <c r="AW232">
        <f t="shared" si="65"/>
        <v>8.6712207156460913E-2</v>
      </c>
    </row>
    <row r="233" spans="1:49" x14ac:dyDescent="0.45">
      <c r="A233" s="202" t="s">
        <v>232</v>
      </c>
      <c r="B233" s="225" t="str">
        <f t="shared" si="66"/>
        <v>Чайник, шт.</v>
      </c>
      <c r="C233" s="225" t="str">
        <f t="shared" si="67"/>
        <v>Чайник, шт.</v>
      </c>
      <c r="D233" s="226" t="str">
        <f t="shared" si="68"/>
        <v>Чайник, шт.</v>
      </c>
      <c r="E233" s="225">
        <f>INDEX(БИПЦ_НДС!$D:$D,MATCH(Структура!A233,БИПЦ_НДС!$B:$B,0))</f>
        <v>20</v>
      </c>
      <c r="F233" s="225" t="s">
        <v>1871</v>
      </c>
      <c r="G233" s="225">
        <v>1</v>
      </c>
      <c r="H233" s="225">
        <v>1</v>
      </c>
      <c r="I233" s="225">
        <v>0</v>
      </c>
      <c r="J233" s="225">
        <f>INDEX('2026'!$C:$C,MATCH(Структура!B233,'2026'!$B:$B,0))</f>
        <v>4.5999999999999999E-2</v>
      </c>
      <c r="K233" s="225">
        <f>INDEX('2025'!$C:$C,MATCH(Структура!C233,'2025'!$B:$B,0))</f>
        <v>3.5000000000000003E-2</v>
      </c>
      <c r="L233" s="225">
        <v>1</v>
      </c>
      <c r="M233" s="225">
        <v>1</v>
      </c>
      <c r="N233" s="225">
        <f>INDEX(MoM!B:B,MATCH(Структура!A233,MoM!J:J,0))</f>
        <v>1</v>
      </c>
      <c r="P233">
        <f>INDEX('ИПЦ raw'!AA:AA, MATCH(Структура!$D233,'ИПЦ raw'!$A:$A,0))</f>
        <v>100.33</v>
      </c>
      <c r="Q233">
        <f>INDEX('ИПЦ raw'!AB:AB, MATCH(Структура!$D233,'ИПЦ raw'!$A:$A,0))</f>
        <v>100.61</v>
      </c>
      <c r="R233">
        <f>INDEX('ИПЦ raw'!AC:AC, MATCH(Структура!$D233,'ИПЦ raw'!$A:$A,0))</f>
        <v>100.43</v>
      </c>
      <c r="S233">
        <f>INDEX('ИПЦ raw'!AD:AD, MATCH(Структура!$D233,'ИПЦ raw'!$A:$A,0))</f>
        <v>100.05</v>
      </c>
      <c r="T233">
        <f>INDEX('ИПЦ raw'!AE:AE, MATCH(Структура!$D233,'ИПЦ raw'!$A:$A,0))</f>
        <v>100.41</v>
      </c>
      <c r="U233">
        <f>INDEX('ИПЦ raw'!AF:AF, MATCH(Структура!$D233,'ИПЦ raw'!$A:$A,0))</f>
        <v>100</v>
      </c>
      <c r="V233">
        <f>INDEX('ИПЦ raw'!AG:AG, MATCH(Структура!$D233,'ИПЦ raw'!$A:$A,0))</f>
        <v>100.56</v>
      </c>
      <c r="W233">
        <f>INDEX('ИПЦ raw'!AH:AH, MATCH(Структура!$D233,'ИПЦ raw'!$A:$A,0))</f>
        <v>100.76</v>
      </c>
      <c r="X233">
        <f>INDEX('ИПЦ raw'!AI:AI, MATCH(Структура!$D233,'ИПЦ raw'!$A:$A,0))</f>
        <v>99.92</v>
      </c>
      <c r="Y233">
        <f>INDEX('ИПЦ raw'!AJ:AJ, MATCH(Структура!$D233,'ИПЦ raw'!$A:$A,0))</f>
        <v>99.52</v>
      </c>
      <c r="Z233">
        <f>INDEX('ИПЦ raw'!AK:AK, MATCH(Структура!$D233,'ИПЦ raw'!$A:$A,0))</f>
        <v>100.45</v>
      </c>
      <c r="AA233">
        <f>INDEX('ИПЦ raw'!AL:AL, MATCH(Структура!$D233,'ИПЦ raw'!$A:$A,0))</f>
        <v>100.43</v>
      </c>
      <c r="AB233">
        <f>INDEX('ИПЦ raw'!AM:AM, MATCH(Структура!$D233,'ИПЦ raw'!$A:$A,0))</f>
        <v>100.66</v>
      </c>
      <c r="AC233">
        <f>INDEX('ИПЦ raw'!AN:AN, MATCH(Структура!$D233,'ИПЦ raw'!$A:$A,0))</f>
        <v>100.28</v>
      </c>
      <c r="AD233">
        <f>INDEX('ИПЦ raw'!AO:AO, MATCH(Структура!$D233,'ИПЦ raw'!$A:$A,0))</f>
        <v>101</v>
      </c>
      <c r="AE233">
        <f>INDEX('ИПЦ raw'!AP:AP, MATCH(Структура!$D233,'ИПЦ raw'!$A:$A,0))</f>
        <v>100.38</v>
      </c>
      <c r="AG233">
        <f>INDEX('2025'!$C:$C,MATCH(Структура!C233,'2025'!$B:$B,0))</f>
        <v>3.5000000000000003E-2</v>
      </c>
      <c r="AH233">
        <f t="shared" si="69"/>
        <v>3.5115500000000001E-2</v>
      </c>
      <c r="AI233">
        <f t="shared" si="70"/>
        <v>3.532970455E-2</v>
      </c>
      <c r="AJ233">
        <f t="shared" si="71"/>
        <v>3.5481622279565E-2</v>
      </c>
      <c r="AK233">
        <f t="shared" si="72"/>
        <v>3.5499363090704783E-2</v>
      </c>
      <c r="AL233">
        <f t="shared" si="73"/>
        <v>3.5644910479376672E-2</v>
      </c>
      <c r="AM233">
        <f t="shared" si="74"/>
        <v>3.5644910479376672E-2</v>
      </c>
      <c r="AN233">
        <f t="shared" si="75"/>
        <v>3.5844521978061185E-2</v>
      </c>
      <c r="AO233">
        <f t="shared" si="76"/>
        <v>3.6116940345094453E-2</v>
      </c>
      <c r="AP233">
        <f t="shared" si="77"/>
        <v>3.6088046792818379E-2</v>
      </c>
      <c r="AQ233">
        <f t="shared" si="78"/>
        <v>3.5914824168212851E-2</v>
      </c>
      <c r="AR233">
        <f t="shared" si="80"/>
        <v>3.6076440876969811E-2</v>
      </c>
      <c r="AS233">
        <f t="shared" si="79"/>
        <v>4.5999999999999999E-2</v>
      </c>
      <c r="AT233">
        <f t="shared" si="62"/>
        <v>4.6303599999999993E-2</v>
      </c>
      <c r="AU233">
        <f t="shared" si="63"/>
        <v>4.6433250079999995E-2</v>
      </c>
      <c r="AV233">
        <f t="shared" si="64"/>
        <v>4.6897582580799992E-2</v>
      </c>
      <c r="AW233">
        <f t="shared" si="65"/>
        <v>4.7075793394607032E-2</v>
      </c>
    </row>
    <row r="234" spans="1:49" x14ac:dyDescent="0.45">
      <c r="A234" s="202" t="s">
        <v>233</v>
      </c>
      <c r="B234" s="225" t="str">
        <f t="shared" si="66"/>
        <v>Сковорода, шт.</v>
      </c>
      <c r="C234" s="225" t="str">
        <f t="shared" si="67"/>
        <v>Сковорода, шт.</v>
      </c>
      <c r="D234" s="226" t="str">
        <f t="shared" si="68"/>
        <v>Сковорода, шт.</v>
      </c>
      <c r="E234" s="225">
        <f>INDEX(БИПЦ_НДС!$D:$D,MATCH(Структура!A234,БИПЦ_НДС!$B:$B,0))</f>
        <v>20</v>
      </c>
      <c r="F234" s="225" t="s">
        <v>1871</v>
      </c>
      <c r="G234" s="225">
        <v>1</v>
      </c>
      <c r="H234" s="225">
        <v>1</v>
      </c>
      <c r="I234" s="225">
        <v>0</v>
      </c>
      <c r="J234" s="225">
        <f>INDEX('2026'!$C:$C,MATCH(Структура!B234,'2026'!$B:$B,0))</f>
        <v>6.9000000000000006E-2</v>
      </c>
      <c r="K234" s="225">
        <f>INDEX('2025'!$C:$C,MATCH(Структура!C234,'2025'!$B:$B,0))</f>
        <v>6.4000000000000001E-2</v>
      </c>
      <c r="L234" s="225">
        <v>1</v>
      </c>
      <c r="M234" s="225">
        <v>1</v>
      </c>
      <c r="N234" s="225">
        <f>INDEX(MoM!B:B,MATCH(Структура!A234,MoM!J:J,0))</f>
        <v>1</v>
      </c>
      <c r="P234">
        <f>INDEX('ИПЦ raw'!AA:AA, MATCH(Структура!$D234,'ИПЦ raw'!$A:$A,0))</f>
        <v>100.82</v>
      </c>
      <c r="Q234">
        <f>INDEX('ИПЦ raw'!AB:AB, MATCH(Структура!$D234,'ИПЦ raw'!$A:$A,0))</f>
        <v>100.35</v>
      </c>
      <c r="R234">
        <f>INDEX('ИПЦ raw'!AC:AC, MATCH(Структура!$D234,'ИПЦ raw'!$A:$A,0))</f>
        <v>100.23</v>
      </c>
      <c r="S234">
        <f>INDEX('ИПЦ raw'!AD:AD, MATCH(Структура!$D234,'ИПЦ raw'!$A:$A,0))</f>
        <v>99.58</v>
      </c>
      <c r="T234">
        <f>INDEX('ИПЦ raw'!AE:AE, MATCH(Структура!$D234,'ИПЦ raw'!$A:$A,0))</f>
        <v>100.61</v>
      </c>
      <c r="U234">
        <f>INDEX('ИПЦ raw'!AF:AF, MATCH(Структура!$D234,'ИПЦ raw'!$A:$A,0))</f>
        <v>99.81</v>
      </c>
      <c r="V234">
        <f>INDEX('ИПЦ raw'!AG:AG, MATCH(Структура!$D234,'ИПЦ raw'!$A:$A,0))</f>
        <v>100.13</v>
      </c>
      <c r="W234">
        <f>INDEX('ИПЦ raw'!AH:AH, MATCH(Структура!$D234,'ИПЦ raw'!$A:$A,0))</f>
        <v>100.85</v>
      </c>
      <c r="X234">
        <f>INDEX('ИПЦ raw'!AI:AI, MATCH(Структура!$D234,'ИПЦ raw'!$A:$A,0))</f>
        <v>99.21</v>
      </c>
      <c r="Y234">
        <f>INDEX('ИПЦ raw'!AJ:AJ, MATCH(Структура!$D234,'ИПЦ raw'!$A:$A,0))</f>
        <v>100.34</v>
      </c>
      <c r="Z234">
        <f>INDEX('ИПЦ raw'!AK:AK, MATCH(Структура!$D234,'ИПЦ raw'!$A:$A,0))</f>
        <v>99.82</v>
      </c>
      <c r="AA234">
        <f>INDEX('ИПЦ raw'!AL:AL, MATCH(Структура!$D234,'ИПЦ raw'!$A:$A,0))</f>
        <v>100.67</v>
      </c>
      <c r="AB234">
        <f>INDEX('ИПЦ raw'!AM:AM, MATCH(Структура!$D234,'ИПЦ raw'!$A:$A,0))</f>
        <v>100.45</v>
      </c>
      <c r="AC234">
        <f>INDEX('ИПЦ raw'!AN:AN, MATCH(Структура!$D234,'ИПЦ raw'!$A:$A,0))</f>
        <v>100.44</v>
      </c>
      <c r="AD234">
        <f>INDEX('ИПЦ raw'!AO:AO, MATCH(Структура!$D234,'ИПЦ raw'!$A:$A,0))</f>
        <v>100.56</v>
      </c>
      <c r="AE234">
        <f>INDEX('ИПЦ raw'!AP:AP, MATCH(Структура!$D234,'ИПЦ raw'!$A:$A,0))</f>
        <v>100.45</v>
      </c>
      <c r="AG234">
        <f>INDEX('2025'!$C:$C,MATCH(Структура!C234,'2025'!$B:$B,0))</f>
        <v>6.4000000000000001E-2</v>
      </c>
      <c r="AH234">
        <f t="shared" si="69"/>
        <v>6.4524799999999993E-2</v>
      </c>
      <c r="AI234">
        <f t="shared" si="70"/>
        <v>6.4750636799999983E-2</v>
      </c>
      <c r="AJ234">
        <f t="shared" si="71"/>
        <v>6.4899563264639984E-2</v>
      </c>
      <c r="AK234">
        <f t="shared" si="72"/>
        <v>6.4626985098928488E-2</v>
      </c>
      <c r="AL234">
        <f t="shared" si="73"/>
        <v>6.5021209708031949E-2</v>
      </c>
      <c r="AM234">
        <f t="shared" si="74"/>
        <v>6.4897669409586689E-2</v>
      </c>
      <c r="AN234">
        <f t="shared" si="75"/>
        <v>6.4982036379819141E-2</v>
      </c>
      <c r="AO234">
        <f t="shared" si="76"/>
        <v>6.5534383689047598E-2</v>
      </c>
      <c r="AP234">
        <f t="shared" si="77"/>
        <v>6.5016662057904115E-2</v>
      </c>
      <c r="AQ234">
        <f t="shared" si="78"/>
        <v>6.5237718708900994E-2</v>
      </c>
      <c r="AR234">
        <f t="shared" si="80"/>
        <v>6.5120290815224968E-2</v>
      </c>
      <c r="AS234">
        <f t="shared" si="79"/>
        <v>6.9000000000000006E-2</v>
      </c>
      <c r="AT234">
        <f t="shared" si="62"/>
        <v>6.9310500000000011E-2</v>
      </c>
      <c r="AU234">
        <f t="shared" si="63"/>
        <v>6.9615466200000004E-2</v>
      </c>
      <c r="AV234">
        <f t="shared" si="64"/>
        <v>7.0005312810720005E-2</v>
      </c>
      <c r="AW234">
        <f t="shared" si="65"/>
        <v>7.0320336718368251E-2</v>
      </c>
    </row>
    <row r="235" spans="1:49" ht="26.25" x14ac:dyDescent="0.45">
      <c r="A235" s="202" t="s">
        <v>234</v>
      </c>
      <c r="B235" s="225" t="str">
        <f t="shared" si="66"/>
        <v>Комплект столовых приборов, комплект на 1 человека</v>
      </c>
      <c r="C235" s="225" t="str">
        <f t="shared" si="67"/>
        <v>Комплект столовых приборов, комплект на 1 человека</v>
      </c>
      <c r="D235" s="226" t="str">
        <f t="shared" si="68"/>
        <v>Комплект столовых приборов, комплект на 1 человека</v>
      </c>
      <c r="E235" s="225">
        <f>INDEX(БИПЦ_НДС!$D:$D,MATCH(Структура!A235,БИПЦ_НДС!$B:$B,0))</f>
        <v>20</v>
      </c>
      <c r="F235" s="225" t="s">
        <v>1871</v>
      </c>
      <c r="G235" s="225">
        <v>1</v>
      </c>
      <c r="H235" s="225">
        <v>1</v>
      </c>
      <c r="I235" s="225">
        <v>0</v>
      </c>
      <c r="J235" s="225">
        <f>INDEX('2026'!$C:$C,MATCH(Структура!B235,'2026'!$B:$B,0))</f>
        <v>1.6E-2</v>
      </c>
      <c r="K235" s="225">
        <f>INDEX('2025'!$C:$C,MATCH(Структура!C235,'2025'!$B:$B,0))</f>
        <v>1.7999999999999999E-2</v>
      </c>
      <c r="L235" s="225">
        <v>1</v>
      </c>
      <c r="M235" s="225">
        <v>1</v>
      </c>
      <c r="N235" s="225">
        <f>INDEX(MoM!B:B,MATCH(Структура!A235,MoM!J:J,0))</f>
        <v>1</v>
      </c>
      <c r="P235">
        <f>INDEX('ИПЦ raw'!AA:AA, MATCH(Структура!$D235,'ИПЦ raw'!$A:$A,0))</f>
        <v>100.71</v>
      </c>
      <c r="Q235">
        <f>INDEX('ИПЦ raw'!AB:AB, MATCH(Структура!$D235,'ИПЦ raw'!$A:$A,0))</f>
        <v>99.89</v>
      </c>
      <c r="R235">
        <f>INDEX('ИПЦ raw'!AC:AC, MATCH(Структура!$D235,'ИПЦ raw'!$A:$A,0))</f>
        <v>100.36</v>
      </c>
      <c r="S235">
        <f>INDEX('ИПЦ raw'!AD:AD, MATCH(Структура!$D235,'ИПЦ raw'!$A:$A,0))</f>
        <v>99.81</v>
      </c>
      <c r="T235">
        <f>INDEX('ИПЦ raw'!AE:AE, MATCH(Структура!$D235,'ИПЦ raw'!$A:$A,0))</f>
        <v>100.18</v>
      </c>
      <c r="U235">
        <f>INDEX('ИПЦ raw'!AF:AF, MATCH(Структура!$D235,'ИПЦ raw'!$A:$A,0))</f>
        <v>100.26</v>
      </c>
      <c r="V235">
        <f>INDEX('ИПЦ raw'!AG:AG, MATCH(Структура!$D235,'ИПЦ raw'!$A:$A,0))</f>
        <v>100.08</v>
      </c>
      <c r="W235">
        <f>INDEX('ИПЦ raw'!AH:AH, MATCH(Структура!$D235,'ИПЦ raw'!$A:$A,0))</f>
        <v>100.87</v>
      </c>
      <c r="X235">
        <f>INDEX('ИПЦ raw'!AI:AI, MATCH(Структура!$D235,'ИПЦ raw'!$A:$A,0))</f>
        <v>100.35</v>
      </c>
      <c r="Y235">
        <f>INDEX('ИПЦ raw'!AJ:AJ, MATCH(Структура!$D235,'ИПЦ raw'!$A:$A,0))</f>
        <v>100.6</v>
      </c>
      <c r="Z235">
        <f>INDEX('ИПЦ raw'!AK:AK, MATCH(Структура!$D235,'ИПЦ raw'!$A:$A,0))</f>
        <v>100.01</v>
      </c>
      <c r="AA235">
        <f>INDEX('ИПЦ raw'!AL:AL, MATCH(Структура!$D235,'ИПЦ raw'!$A:$A,0))</f>
        <v>100.88</v>
      </c>
      <c r="AB235">
        <f>INDEX('ИПЦ raw'!AM:AM, MATCH(Структура!$D235,'ИПЦ raw'!$A:$A,0))</f>
        <v>100.52</v>
      </c>
      <c r="AC235">
        <f>INDEX('ИПЦ raw'!AN:AN, MATCH(Структура!$D235,'ИПЦ raw'!$A:$A,0))</f>
        <v>100.42</v>
      </c>
      <c r="AD235">
        <f>INDEX('ИПЦ raw'!AO:AO, MATCH(Структура!$D235,'ИПЦ raw'!$A:$A,0))</f>
        <v>100.71</v>
      </c>
      <c r="AE235">
        <f>INDEX('ИПЦ raw'!AP:AP, MATCH(Структура!$D235,'ИПЦ raw'!$A:$A,0))</f>
        <v>100.07</v>
      </c>
      <c r="AG235">
        <f>INDEX('2025'!$C:$C,MATCH(Структура!C235,'2025'!$B:$B,0))</f>
        <v>1.7999999999999999E-2</v>
      </c>
      <c r="AH235">
        <f t="shared" si="69"/>
        <v>1.8127799999999999E-2</v>
      </c>
      <c r="AI235">
        <f t="shared" si="70"/>
        <v>1.8107859419999997E-2</v>
      </c>
      <c r="AJ235">
        <f t="shared" si="71"/>
        <v>1.8173047713911997E-2</v>
      </c>
      <c r="AK235">
        <f t="shared" si="72"/>
        <v>1.8138518923255565E-2</v>
      </c>
      <c r="AL235">
        <f t="shared" si="73"/>
        <v>1.8171168257317426E-2</v>
      </c>
      <c r="AM235">
        <f t="shared" si="74"/>
        <v>1.8218413294786451E-2</v>
      </c>
      <c r="AN235">
        <f t="shared" si="75"/>
        <v>1.8232988025422281E-2</v>
      </c>
      <c r="AO235">
        <f t="shared" si="76"/>
        <v>1.8391615021243455E-2</v>
      </c>
      <c r="AP235">
        <f t="shared" si="77"/>
        <v>1.8455985673817805E-2</v>
      </c>
      <c r="AQ235">
        <f t="shared" si="78"/>
        <v>1.8566721587860709E-2</v>
      </c>
      <c r="AR235">
        <f t="shared" si="80"/>
        <v>1.8568578260019498E-2</v>
      </c>
      <c r="AS235">
        <f t="shared" si="79"/>
        <v>1.6E-2</v>
      </c>
      <c r="AT235">
        <f t="shared" si="62"/>
        <v>1.6083199999999999E-2</v>
      </c>
      <c r="AU235">
        <f t="shared" si="63"/>
        <v>1.6150749439999997E-2</v>
      </c>
      <c r="AV235">
        <f t="shared" si="64"/>
        <v>1.6265419761023997E-2</v>
      </c>
      <c r="AW235">
        <f t="shared" si="65"/>
        <v>1.6276805554856711E-2</v>
      </c>
    </row>
    <row r="236" spans="1:49" x14ac:dyDescent="0.45">
      <c r="A236" s="202" t="s">
        <v>235</v>
      </c>
      <c r="B236" s="225" t="str">
        <f t="shared" si="66"/>
        <v>Рюмка, фужер из простого стекла, шт.</v>
      </c>
      <c r="C236" s="225" t="str">
        <f t="shared" si="67"/>
        <v>Рюмка, фужер из простого стекла, шт.</v>
      </c>
      <c r="D236" s="226" t="str">
        <f t="shared" si="68"/>
        <v>Рюмка, фужер из простого стекла, шт.</v>
      </c>
      <c r="E236" s="225">
        <f>INDEX(БИПЦ_НДС!$D:$D,MATCH(Структура!A236,БИПЦ_НДС!$B:$B,0))</f>
        <v>20</v>
      </c>
      <c r="F236" s="225" t="s">
        <v>1871</v>
      </c>
      <c r="G236" s="225">
        <v>1</v>
      </c>
      <c r="H236" s="225">
        <v>1</v>
      </c>
      <c r="I236" s="225">
        <v>0</v>
      </c>
      <c r="J236" s="225">
        <f>INDEX('2026'!$C:$C,MATCH(Структура!B236,'2026'!$B:$B,0))</f>
        <v>2.7E-2</v>
      </c>
      <c r="K236" s="225">
        <f>INDEX('2025'!$C:$C,MATCH(Структура!C236,'2025'!$B:$B,0))</f>
        <v>2.5999999999999999E-2</v>
      </c>
      <c r="L236" s="225">
        <v>1</v>
      </c>
      <c r="M236" s="225">
        <v>1</v>
      </c>
      <c r="N236" s="225">
        <f>INDEX(MoM!B:B,MATCH(Структура!A236,MoM!J:J,0))</f>
        <v>1</v>
      </c>
      <c r="P236">
        <f>INDEX('ИПЦ raw'!AA:AA, MATCH(Структура!$D236,'ИПЦ raw'!$A:$A,0))</f>
        <v>100.09</v>
      </c>
      <c r="Q236">
        <f>INDEX('ИПЦ raw'!AB:AB, MATCH(Структура!$D236,'ИПЦ raw'!$A:$A,0))</f>
        <v>100.15</v>
      </c>
      <c r="R236">
        <f>INDEX('ИПЦ raw'!AC:AC, MATCH(Структура!$D236,'ИПЦ raw'!$A:$A,0))</f>
        <v>100.29</v>
      </c>
      <c r="S236">
        <f>INDEX('ИПЦ raw'!AD:AD, MATCH(Структура!$D236,'ИПЦ raw'!$A:$A,0))</f>
        <v>100.08</v>
      </c>
      <c r="T236">
        <f>INDEX('ИПЦ raw'!AE:AE, MATCH(Структура!$D236,'ИПЦ raw'!$A:$A,0))</f>
        <v>100.11</v>
      </c>
      <c r="U236">
        <f>INDEX('ИПЦ raw'!AF:AF, MATCH(Структура!$D236,'ИПЦ raw'!$A:$A,0))</f>
        <v>100.29</v>
      </c>
      <c r="V236">
        <f>INDEX('ИПЦ raw'!AG:AG, MATCH(Структура!$D236,'ИПЦ raw'!$A:$A,0))</f>
        <v>100.45</v>
      </c>
      <c r="W236">
        <f>INDEX('ИПЦ raw'!AH:AH, MATCH(Структура!$D236,'ИПЦ raw'!$A:$A,0))</f>
        <v>100.25</v>
      </c>
      <c r="X236">
        <f>INDEX('ИПЦ raw'!AI:AI, MATCH(Структура!$D236,'ИПЦ raw'!$A:$A,0))</f>
        <v>100.29</v>
      </c>
      <c r="Y236">
        <f>INDEX('ИПЦ raw'!AJ:AJ, MATCH(Структура!$D236,'ИПЦ raw'!$A:$A,0))</f>
        <v>100.35</v>
      </c>
      <c r="Z236">
        <f>INDEX('ИПЦ raw'!AK:AK, MATCH(Структура!$D236,'ИПЦ raw'!$A:$A,0))</f>
        <v>100.09</v>
      </c>
      <c r="AA236">
        <f>INDEX('ИПЦ raw'!AL:AL, MATCH(Структура!$D236,'ИПЦ raw'!$A:$A,0))</f>
        <v>100.41</v>
      </c>
      <c r="AB236">
        <f>INDEX('ИПЦ raw'!AM:AM, MATCH(Структура!$D236,'ИПЦ raw'!$A:$A,0))</f>
        <v>100.57</v>
      </c>
      <c r="AC236">
        <f>INDEX('ИПЦ raw'!AN:AN, MATCH(Структура!$D236,'ИПЦ raw'!$A:$A,0))</f>
        <v>100.78</v>
      </c>
      <c r="AD236">
        <f>INDEX('ИПЦ raw'!AO:AO, MATCH(Структура!$D236,'ИПЦ raw'!$A:$A,0))</f>
        <v>100.91</v>
      </c>
      <c r="AE236">
        <f>INDEX('ИПЦ raw'!AP:AP, MATCH(Структура!$D236,'ИПЦ raw'!$A:$A,0))</f>
        <v>100.36</v>
      </c>
      <c r="AG236">
        <f>INDEX('2025'!$C:$C,MATCH(Структура!C236,'2025'!$B:$B,0))</f>
        <v>2.5999999999999999E-2</v>
      </c>
      <c r="AH236">
        <f t="shared" si="69"/>
        <v>2.6023399999999999E-2</v>
      </c>
      <c r="AI236">
        <f t="shared" si="70"/>
        <v>2.60624351E-2</v>
      </c>
      <c r="AJ236">
        <f t="shared" si="71"/>
        <v>2.6138016161790002E-2</v>
      </c>
      <c r="AK236">
        <f t="shared" si="72"/>
        <v>2.6158926574719431E-2</v>
      </c>
      <c r="AL236">
        <f t="shared" si="73"/>
        <v>2.6187701393951622E-2</v>
      </c>
      <c r="AM236">
        <f t="shared" si="74"/>
        <v>2.6263645727994084E-2</v>
      </c>
      <c r="AN236">
        <f t="shared" si="75"/>
        <v>2.6381832133770058E-2</v>
      </c>
      <c r="AO236">
        <f t="shared" si="76"/>
        <v>2.6447786714104481E-2</v>
      </c>
      <c r="AP236">
        <f t="shared" si="77"/>
        <v>2.6524485295575384E-2</v>
      </c>
      <c r="AQ236">
        <f t="shared" si="78"/>
        <v>2.6617320994109895E-2</v>
      </c>
      <c r="AR236">
        <f t="shared" si="80"/>
        <v>2.6641276583004594E-2</v>
      </c>
      <c r="AS236">
        <f t="shared" si="79"/>
        <v>2.7E-2</v>
      </c>
      <c r="AT236">
        <f t="shared" si="62"/>
        <v>2.7153899999999998E-2</v>
      </c>
      <c r="AU236">
        <f t="shared" si="63"/>
        <v>2.736570042E-2</v>
      </c>
      <c r="AV236">
        <f t="shared" si="64"/>
        <v>2.7614728293821996E-2</v>
      </c>
      <c r="AW236">
        <f t="shared" si="65"/>
        <v>2.7714141315679758E-2</v>
      </c>
    </row>
    <row r="237" spans="1:49" x14ac:dyDescent="0.45">
      <c r="A237" s="202" t="s">
        <v>236</v>
      </c>
      <c r="B237" s="225" t="str">
        <f t="shared" si="66"/>
        <v>Тарелка обеденная, шт.</v>
      </c>
      <c r="C237" s="225" t="str">
        <f t="shared" si="67"/>
        <v>Тарелка обеденная, шт.</v>
      </c>
      <c r="D237" s="226" t="str">
        <f t="shared" si="68"/>
        <v>Тарелка обеденная, шт.</v>
      </c>
      <c r="E237" s="225">
        <f>INDEX(БИПЦ_НДС!$D:$D,MATCH(Структура!A237,БИПЦ_НДС!$B:$B,0))</f>
        <v>20</v>
      </c>
      <c r="F237" s="225" t="s">
        <v>1871</v>
      </c>
      <c r="G237" s="225">
        <v>1</v>
      </c>
      <c r="H237" s="225">
        <v>1</v>
      </c>
      <c r="I237" s="225">
        <v>0</v>
      </c>
      <c r="J237" s="225">
        <f>INDEX('2026'!$C:$C,MATCH(Структура!B237,'2026'!$B:$B,0))</f>
        <v>4.4999999999999998E-2</v>
      </c>
      <c r="K237" s="225">
        <f>INDEX('2025'!$C:$C,MATCH(Структура!C237,'2025'!$B:$B,0))</f>
        <v>4.9000000000000002E-2</v>
      </c>
      <c r="L237" s="225">
        <v>1</v>
      </c>
      <c r="M237" s="225">
        <v>1</v>
      </c>
      <c r="N237" s="225">
        <f>INDEX(MoM!B:B,MATCH(Структура!A237,MoM!J:J,0))</f>
        <v>1</v>
      </c>
      <c r="P237">
        <f>INDEX('ИПЦ raw'!AA:AA, MATCH(Структура!$D237,'ИПЦ raw'!$A:$A,0))</f>
        <v>100.73</v>
      </c>
      <c r="Q237">
        <f>INDEX('ИПЦ raw'!AB:AB, MATCH(Структура!$D237,'ИПЦ raw'!$A:$A,0))</f>
        <v>100.48</v>
      </c>
      <c r="R237">
        <f>INDEX('ИПЦ raw'!AC:AC, MATCH(Структура!$D237,'ИПЦ raw'!$A:$A,0))</f>
        <v>100.62</v>
      </c>
      <c r="S237">
        <f>INDEX('ИПЦ raw'!AD:AD, MATCH(Структура!$D237,'ИПЦ raw'!$A:$A,0))</f>
        <v>99.8</v>
      </c>
      <c r="T237">
        <f>INDEX('ИПЦ raw'!AE:AE, MATCH(Структура!$D237,'ИПЦ raw'!$A:$A,0))</f>
        <v>100.14</v>
      </c>
      <c r="U237">
        <f>INDEX('ИПЦ raw'!AF:AF, MATCH(Структура!$D237,'ИПЦ raw'!$A:$A,0))</f>
        <v>100.49</v>
      </c>
      <c r="V237">
        <f>INDEX('ИПЦ raw'!AG:AG, MATCH(Структура!$D237,'ИПЦ raw'!$A:$A,0))</f>
        <v>100.01</v>
      </c>
      <c r="W237">
        <f>INDEX('ИПЦ raw'!AH:AH, MATCH(Структура!$D237,'ИПЦ raw'!$A:$A,0))</f>
        <v>100.27</v>
      </c>
      <c r="X237">
        <f>INDEX('ИПЦ raw'!AI:AI, MATCH(Структура!$D237,'ИПЦ raw'!$A:$A,0))</f>
        <v>99.78</v>
      </c>
      <c r="Y237">
        <f>INDEX('ИПЦ raw'!AJ:AJ, MATCH(Структура!$D237,'ИПЦ raw'!$A:$A,0))</f>
        <v>100.55</v>
      </c>
      <c r="Z237">
        <f>INDEX('ИПЦ raw'!AK:AK, MATCH(Структура!$D237,'ИПЦ raw'!$A:$A,0))</f>
        <v>100.35</v>
      </c>
      <c r="AA237">
        <f>INDEX('ИПЦ raw'!AL:AL, MATCH(Структура!$D237,'ИПЦ raw'!$A:$A,0))</f>
        <v>99.71</v>
      </c>
      <c r="AB237">
        <f>INDEX('ИПЦ raw'!AM:AM, MATCH(Структура!$D237,'ИПЦ raw'!$A:$A,0))</f>
        <v>100.41</v>
      </c>
      <c r="AC237">
        <f>INDEX('ИПЦ raw'!AN:AN, MATCH(Структура!$D237,'ИПЦ raw'!$A:$A,0))</f>
        <v>100.7</v>
      </c>
      <c r="AD237">
        <f>INDEX('ИПЦ raw'!AO:AO, MATCH(Структура!$D237,'ИПЦ raw'!$A:$A,0))</f>
        <v>100.91</v>
      </c>
      <c r="AE237">
        <f>INDEX('ИПЦ raw'!AP:AP, MATCH(Структура!$D237,'ИПЦ raw'!$A:$A,0))</f>
        <v>100.05</v>
      </c>
      <c r="AG237">
        <f>INDEX('2025'!$C:$C,MATCH(Структура!C237,'2025'!$B:$B,0))</f>
        <v>4.9000000000000002E-2</v>
      </c>
      <c r="AH237">
        <f t="shared" si="69"/>
        <v>4.9357700000000004E-2</v>
      </c>
      <c r="AI237">
        <f t="shared" si="70"/>
        <v>4.9594616960000011E-2</v>
      </c>
      <c r="AJ237">
        <f t="shared" si="71"/>
        <v>4.990210358515202E-2</v>
      </c>
      <c r="AK237">
        <f t="shared" si="72"/>
        <v>4.980229937798171E-2</v>
      </c>
      <c r="AL237">
        <f t="shared" si="73"/>
        <v>4.9872022597110884E-2</v>
      </c>
      <c r="AM237">
        <f t="shared" si="74"/>
        <v>5.0116395507836725E-2</v>
      </c>
      <c r="AN237">
        <f t="shared" si="75"/>
        <v>5.0121407147387512E-2</v>
      </c>
      <c r="AO237">
        <f t="shared" si="76"/>
        <v>5.0256734946685457E-2</v>
      </c>
      <c r="AP237">
        <f t="shared" si="77"/>
        <v>5.0146170129802749E-2</v>
      </c>
      <c r="AQ237">
        <f t="shared" si="78"/>
        <v>5.0421974065516656E-2</v>
      </c>
      <c r="AR237">
        <f t="shared" si="80"/>
        <v>5.0598450974745968E-2</v>
      </c>
      <c r="AS237">
        <f t="shared" si="79"/>
        <v>4.4999999999999998E-2</v>
      </c>
      <c r="AT237">
        <f t="shared" si="62"/>
        <v>4.5184499999999996E-2</v>
      </c>
      <c r="AU237">
        <f t="shared" si="63"/>
        <v>4.5500791499999992E-2</v>
      </c>
      <c r="AV237">
        <f t="shared" si="64"/>
        <v>4.5914848702649988E-2</v>
      </c>
      <c r="AW237">
        <f t="shared" si="65"/>
        <v>4.593780612700131E-2</v>
      </c>
    </row>
    <row r="238" spans="1:49" x14ac:dyDescent="0.45">
      <c r="A238" s="202" t="s">
        <v>237</v>
      </c>
      <c r="B238" s="225" t="str">
        <f t="shared" si="66"/>
        <v>Кружка, чашка чайная с блюдцем, шт.</v>
      </c>
      <c r="C238" s="225" t="str">
        <f t="shared" si="67"/>
        <v>Кружка, чашка чайная с блюдцем, шт.</v>
      </c>
      <c r="D238" s="226" t="str">
        <f t="shared" si="68"/>
        <v>Кружка, чашка чайная с блюдцем, шт.</v>
      </c>
      <c r="E238" s="225">
        <f>INDEX(БИПЦ_НДС!$D:$D,MATCH(Структура!A238,БИПЦ_НДС!$B:$B,0))</f>
        <v>20</v>
      </c>
      <c r="F238" s="225" t="s">
        <v>1871</v>
      </c>
      <c r="G238" s="225">
        <v>1</v>
      </c>
      <c r="H238" s="225">
        <v>1</v>
      </c>
      <c r="I238" s="225">
        <v>0</v>
      </c>
      <c r="J238" s="225">
        <f>INDEX('2026'!$C:$C,MATCH(Структура!B238,'2026'!$B:$B,0))</f>
        <v>1.6E-2</v>
      </c>
      <c r="K238" s="225">
        <f>INDEX('2025'!$C:$C,MATCH(Структура!C238,'2025'!$B:$B,0))</f>
        <v>1.7999999999999999E-2</v>
      </c>
      <c r="L238" s="225">
        <v>1</v>
      </c>
      <c r="M238" s="225">
        <v>1</v>
      </c>
      <c r="N238" s="225">
        <f>INDEX(MoM!B:B,MATCH(Структура!A238,MoM!J:J,0))</f>
        <v>1</v>
      </c>
      <c r="P238">
        <f>INDEX('ИПЦ raw'!AA:AA, MATCH(Структура!$D238,'ИПЦ raw'!$A:$A,0))</f>
        <v>99.96</v>
      </c>
      <c r="Q238">
        <f>INDEX('ИПЦ raw'!AB:AB, MATCH(Структура!$D238,'ИПЦ raw'!$A:$A,0))</f>
        <v>100.4</v>
      </c>
      <c r="R238">
        <f>INDEX('ИПЦ raw'!AC:AC, MATCH(Структура!$D238,'ИПЦ raw'!$A:$A,0))</f>
        <v>100.12</v>
      </c>
      <c r="S238">
        <f>INDEX('ИПЦ raw'!AD:AD, MATCH(Структура!$D238,'ИПЦ raw'!$A:$A,0))</f>
        <v>100.4</v>
      </c>
      <c r="T238">
        <f>INDEX('ИПЦ raw'!AE:AE, MATCH(Структура!$D238,'ИПЦ raw'!$A:$A,0))</f>
        <v>99.62</v>
      </c>
      <c r="U238">
        <f>INDEX('ИПЦ raw'!AF:AF, MATCH(Структура!$D238,'ИПЦ raw'!$A:$A,0))</f>
        <v>100.32</v>
      </c>
      <c r="V238">
        <f>INDEX('ИПЦ raw'!AG:AG, MATCH(Структура!$D238,'ИПЦ raw'!$A:$A,0))</f>
        <v>100.57</v>
      </c>
      <c r="W238">
        <f>INDEX('ИПЦ raw'!AH:AH, MATCH(Структура!$D238,'ИПЦ raw'!$A:$A,0))</f>
        <v>100.25</v>
      </c>
      <c r="X238">
        <f>INDEX('ИПЦ raw'!AI:AI, MATCH(Структура!$D238,'ИПЦ raw'!$A:$A,0))</f>
        <v>99.94</v>
      </c>
      <c r="Y238">
        <f>INDEX('ИПЦ raw'!AJ:AJ, MATCH(Структура!$D238,'ИПЦ raw'!$A:$A,0))</f>
        <v>100.05</v>
      </c>
      <c r="Z238">
        <f>INDEX('ИПЦ raw'!AK:AK, MATCH(Структура!$D238,'ИПЦ raw'!$A:$A,0))</f>
        <v>100.85</v>
      </c>
      <c r="AA238">
        <f>INDEX('ИПЦ raw'!AL:AL, MATCH(Структура!$D238,'ИПЦ raw'!$A:$A,0))</f>
        <v>99.66</v>
      </c>
      <c r="AB238">
        <f>INDEX('ИПЦ raw'!AM:AM, MATCH(Структура!$D238,'ИПЦ raw'!$A:$A,0))</f>
        <v>100.5</v>
      </c>
      <c r="AC238">
        <f>INDEX('ИПЦ raw'!AN:AN, MATCH(Структура!$D238,'ИПЦ raw'!$A:$A,0))</f>
        <v>100.7</v>
      </c>
      <c r="AD238">
        <f>INDEX('ИПЦ raw'!AO:AO, MATCH(Структура!$D238,'ИПЦ raw'!$A:$A,0))</f>
        <v>100.46</v>
      </c>
      <c r="AE238">
        <f>INDEX('ИПЦ raw'!AP:AP, MATCH(Структура!$D238,'ИПЦ raw'!$A:$A,0))</f>
        <v>100.75</v>
      </c>
      <c r="AG238">
        <f>INDEX('2025'!$C:$C,MATCH(Структура!C238,'2025'!$B:$B,0))</f>
        <v>1.7999999999999999E-2</v>
      </c>
      <c r="AH238">
        <f t="shared" si="69"/>
        <v>1.7992799999999996E-2</v>
      </c>
      <c r="AI238">
        <f t="shared" si="70"/>
        <v>1.80647712E-2</v>
      </c>
      <c r="AJ238">
        <f t="shared" si="71"/>
        <v>1.808644892544E-2</v>
      </c>
      <c r="AK238">
        <f t="shared" si="72"/>
        <v>1.8158794721141763E-2</v>
      </c>
      <c r="AL238">
        <f t="shared" si="73"/>
        <v>1.8089791301201426E-2</v>
      </c>
      <c r="AM238">
        <f t="shared" si="74"/>
        <v>1.814767863336527E-2</v>
      </c>
      <c r="AN238">
        <f t="shared" si="75"/>
        <v>1.8251120401575453E-2</v>
      </c>
      <c r="AO238">
        <f t="shared" si="76"/>
        <v>1.8296748202579392E-2</v>
      </c>
      <c r="AP238">
        <f t="shared" si="77"/>
        <v>1.8285770153657843E-2</v>
      </c>
      <c r="AQ238">
        <f t="shared" si="78"/>
        <v>1.8294913038734671E-2</v>
      </c>
      <c r="AR238">
        <f t="shared" si="80"/>
        <v>1.8450419799563914E-2</v>
      </c>
      <c r="AS238">
        <f t="shared" si="79"/>
        <v>1.6E-2</v>
      </c>
      <c r="AT238">
        <f t="shared" si="62"/>
        <v>1.6080000000000001E-2</v>
      </c>
      <c r="AU238">
        <f t="shared" si="63"/>
        <v>1.6192560000000002E-2</v>
      </c>
      <c r="AV238">
        <f t="shared" si="64"/>
        <v>1.6267045776000001E-2</v>
      </c>
      <c r="AW238">
        <f t="shared" si="65"/>
        <v>1.6389048619320001E-2</v>
      </c>
    </row>
    <row r="239" spans="1:49" x14ac:dyDescent="0.45">
      <c r="A239" s="202" t="s">
        <v>238</v>
      </c>
      <c r="B239" s="225" t="str">
        <f t="shared" si="66"/>
        <v>Часы наручные, шт.</v>
      </c>
      <c r="C239" s="225" t="str">
        <f t="shared" si="67"/>
        <v>Часы наручные, шт.</v>
      </c>
      <c r="D239" s="226" t="str">
        <f t="shared" si="68"/>
        <v>Часы наручные, шт.</v>
      </c>
      <c r="E239" s="225">
        <f>INDEX(БИПЦ_НДС!$D:$D,MATCH(Структура!A239,БИПЦ_НДС!$B:$B,0))</f>
        <v>20</v>
      </c>
      <c r="F239" s="225" t="s">
        <v>1871</v>
      </c>
      <c r="G239" s="225">
        <v>1</v>
      </c>
      <c r="H239" s="225">
        <v>1</v>
      </c>
      <c r="I239" s="225">
        <v>0</v>
      </c>
      <c r="J239" s="225">
        <f>INDEX('2026'!$C:$C,MATCH(Структура!B239,'2026'!$B:$B,0))</f>
        <v>6.9000000000000006E-2</v>
      </c>
      <c r="K239" s="225">
        <f>INDEX('2025'!$C:$C,MATCH(Структура!C239,'2025'!$B:$B,0))</f>
        <v>6.8000000000000005E-2</v>
      </c>
      <c r="L239" s="225">
        <v>1</v>
      </c>
      <c r="M239" s="225">
        <v>1</v>
      </c>
      <c r="N239" s="225">
        <f>INDEX(MoM!B:B,MATCH(Структура!A239,MoM!J:J,0))</f>
        <v>1</v>
      </c>
      <c r="P239">
        <f>INDEX('ИПЦ raw'!AA:AA, MATCH(Структура!$D239,'ИПЦ raw'!$A:$A,0))</f>
        <v>100.18</v>
      </c>
      <c r="Q239">
        <f>INDEX('ИПЦ raw'!AB:AB, MATCH(Структура!$D239,'ИПЦ raw'!$A:$A,0))</f>
        <v>99.95</v>
      </c>
      <c r="R239">
        <f>INDEX('ИПЦ raw'!AC:AC, MATCH(Структура!$D239,'ИПЦ raw'!$A:$A,0))</f>
        <v>99.72</v>
      </c>
      <c r="S239">
        <f>INDEX('ИПЦ raw'!AD:AD, MATCH(Структура!$D239,'ИПЦ raw'!$A:$A,0))</f>
        <v>99.18</v>
      </c>
      <c r="T239">
        <f>INDEX('ИПЦ raw'!AE:AE, MATCH(Структура!$D239,'ИПЦ raw'!$A:$A,0))</f>
        <v>98.26</v>
      </c>
      <c r="U239">
        <f>INDEX('ИПЦ raw'!AF:AF, MATCH(Структура!$D239,'ИПЦ raw'!$A:$A,0))</f>
        <v>98.86</v>
      </c>
      <c r="V239">
        <f>INDEX('ИПЦ raw'!AG:AG, MATCH(Структура!$D239,'ИПЦ raw'!$A:$A,0))</f>
        <v>99.92</v>
      </c>
      <c r="W239">
        <f>INDEX('ИПЦ raw'!AH:AH, MATCH(Структура!$D239,'ИПЦ raw'!$A:$A,0))</f>
        <v>100.97</v>
      </c>
      <c r="X239">
        <f>INDEX('ИПЦ raw'!AI:AI, MATCH(Структура!$D239,'ИПЦ raw'!$A:$A,0))</f>
        <v>99.18</v>
      </c>
      <c r="Y239">
        <f>INDEX('ИПЦ raw'!AJ:AJ, MATCH(Структура!$D239,'ИПЦ raw'!$A:$A,0))</f>
        <v>99.68</v>
      </c>
      <c r="Z239">
        <f>INDEX('ИПЦ raw'!AK:AK, MATCH(Структура!$D239,'ИПЦ raw'!$A:$A,0))</f>
        <v>100.51</v>
      </c>
      <c r="AA239">
        <f>INDEX('ИПЦ raw'!AL:AL, MATCH(Структура!$D239,'ИПЦ raw'!$A:$A,0))</f>
        <v>100.28</v>
      </c>
      <c r="AB239">
        <f>INDEX('ИПЦ raw'!AM:AM, MATCH(Структура!$D239,'ИПЦ raw'!$A:$A,0))</f>
        <v>99.82</v>
      </c>
      <c r="AC239">
        <f>INDEX('ИПЦ raw'!AN:AN, MATCH(Структура!$D239,'ИПЦ raw'!$A:$A,0))</f>
        <v>100.26</v>
      </c>
      <c r="AD239">
        <f>INDEX('ИПЦ raw'!AO:AO, MATCH(Структура!$D239,'ИПЦ raw'!$A:$A,0))</f>
        <v>100.68</v>
      </c>
      <c r="AE239">
        <f>INDEX('ИПЦ raw'!AP:AP, MATCH(Структура!$D239,'ИПЦ raw'!$A:$A,0))</f>
        <v>99.61</v>
      </c>
      <c r="AG239">
        <f>INDEX('2025'!$C:$C,MATCH(Структура!C239,'2025'!$B:$B,0))</f>
        <v>6.8000000000000005E-2</v>
      </c>
      <c r="AH239">
        <f t="shared" si="69"/>
        <v>6.8122400000000013E-2</v>
      </c>
      <c r="AI239">
        <f t="shared" si="70"/>
        <v>6.8088338800000023E-2</v>
      </c>
      <c r="AJ239">
        <f t="shared" si="71"/>
        <v>6.7897691451360029E-2</v>
      </c>
      <c r="AK239">
        <f t="shared" si="72"/>
        <v>6.7340930381458886E-2</v>
      </c>
      <c r="AL239">
        <f t="shared" si="73"/>
        <v>6.6169198192821507E-2</v>
      </c>
      <c r="AM239">
        <f t="shared" si="74"/>
        <v>6.5414869333423345E-2</v>
      </c>
      <c r="AN239">
        <f t="shared" si="75"/>
        <v>6.5362537437956614E-2</v>
      </c>
      <c r="AO239">
        <f t="shared" si="76"/>
        <v>6.59965540511048E-2</v>
      </c>
      <c r="AP239">
        <f t="shared" si="77"/>
        <v>6.5455382307885751E-2</v>
      </c>
      <c r="AQ239">
        <f t="shared" si="78"/>
        <v>6.5245925084500514E-2</v>
      </c>
      <c r="AR239">
        <f t="shared" si="80"/>
        <v>6.557867930243147E-2</v>
      </c>
      <c r="AS239">
        <f t="shared" si="79"/>
        <v>6.9000000000000006E-2</v>
      </c>
      <c r="AT239">
        <f t="shared" si="62"/>
        <v>6.8875800000000001E-2</v>
      </c>
      <c r="AU239">
        <f t="shared" si="63"/>
        <v>6.9054877080000007E-2</v>
      </c>
      <c r="AV239">
        <f t="shared" si="64"/>
        <v>6.9524450244144012E-2</v>
      </c>
      <c r="AW239">
        <f t="shared" si="65"/>
        <v>6.9253304888191855E-2</v>
      </c>
    </row>
    <row r="240" spans="1:49" x14ac:dyDescent="0.45">
      <c r="A240" s="202" t="s">
        <v>239</v>
      </c>
      <c r="B240" s="225" t="str">
        <f t="shared" si="66"/>
        <v>Холодильник двухкамерный, шт.</v>
      </c>
      <c r="C240" s="225" t="str">
        <f t="shared" si="67"/>
        <v>Холодильник двухкамерный, шт.</v>
      </c>
      <c r="D240" s="226" t="str">
        <f t="shared" si="68"/>
        <v>Холодильник двухкамерный, шт.</v>
      </c>
      <c r="E240" s="225">
        <f>INDEX(БИПЦ_НДС!$D:$D,MATCH(Структура!A240,БИПЦ_НДС!$B:$B,0))</f>
        <v>20</v>
      </c>
      <c r="F240" s="225" t="s">
        <v>1871</v>
      </c>
      <c r="G240" s="225">
        <v>1</v>
      </c>
      <c r="H240" s="225">
        <v>1</v>
      </c>
      <c r="I240" s="225">
        <v>0</v>
      </c>
      <c r="J240" s="225">
        <f>INDEX('2026'!$C:$C,MATCH(Структура!B240,'2026'!$B:$B,0))</f>
        <v>0.218</v>
      </c>
      <c r="K240" s="225">
        <f>INDEX('2025'!$C:$C,MATCH(Структура!C240,'2025'!$B:$B,0))</f>
        <v>0.25</v>
      </c>
      <c r="L240" s="225">
        <v>1</v>
      </c>
      <c r="M240" s="225">
        <v>1</v>
      </c>
      <c r="N240" s="225">
        <f>INDEX(MoM!B:B,MATCH(Структура!A240,MoM!J:J,0))</f>
        <v>1</v>
      </c>
      <c r="P240">
        <f>INDEX('ИПЦ raw'!AA:AA, MATCH(Структура!$D240,'ИПЦ raw'!$A:$A,0))</f>
        <v>99.21</v>
      </c>
      <c r="Q240">
        <f>INDEX('ИПЦ raw'!AB:AB, MATCH(Структура!$D240,'ИПЦ raw'!$A:$A,0))</f>
        <v>100.41</v>
      </c>
      <c r="R240">
        <f>INDEX('ИПЦ raw'!AC:AC, MATCH(Структура!$D240,'ИПЦ raw'!$A:$A,0))</f>
        <v>98.63</v>
      </c>
      <c r="S240">
        <f>INDEX('ИПЦ raw'!AD:AD, MATCH(Структура!$D240,'ИПЦ raw'!$A:$A,0))</f>
        <v>98.25</v>
      </c>
      <c r="T240">
        <f>INDEX('ИПЦ raw'!AE:AE, MATCH(Структура!$D240,'ИПЦ raw'!$A:$A,0))</f>
        <v>99.1</v>
      </c>
      <c r="U240">
        <f>INDEX('ИПЦ raw'!AF:AF, MATCH(Структура!$D240,'ИПЦ raw'!$A:$A,0))</f>
        <v>98.39</v>
      </c>
      <c r="V240">
        <f>INDEX('ИПЦ raw'!AG:AG, MATCH(Структура!$D240,'ИПЦ raw'!$A:$A,0))</f>
        <v>99.3</v>
      </c>
      <c r="W240">
        <f>INDEX('ИПЦ raw'!AH:AH, MATCH(Структура!$D240,'ИПЦ raw'!$A:$A,0))</f>
        <v>100.48</v>
      </c>
      <c r="X240">
        <f>INDEX('ИПЦ raw'!AI:AI, MATCH(Структура!$D240,'ИПЦ raw'!$A:$A,0))</f>
        <v>100.07</v>
      </c>
      <c r="Y240">
        <f>INDEX('ИПЦ raw'!AJ:AJ, MATCH(Структура!$D240,'ИПЦ raw'!$A:$A,0))</f>
        <v>99.79</v>
      </c>
      <c r="Z240">
        <f>INDEX('ИПЦ raw'!AK:AK, MATCH(Структура!$D240,'ИПЦ raw'!$A:$A,0))</f>
        <v>99.92</v>
      </c>
      <c r="AA240">
        <f>INDEX('ИПЦ raw'!AL:AL, MATCH(Структура!$D240,'ИПЦ raw'!$A:$A,0))</f>
        <v>101.32</v>
      </c>
      <c r="AB240">
        <f>INDEX('ИПЦ raw'!AM:AM, MATCH(Структура!$D240,'ИПЦ raw'!$A:$A,0))</f>
        <v>100.94</v>
      </c>
      <c r="AC240">
        <f>INDEX('ИПЦ raw'!AN:AN, MATCH(Структура!$D240,'ИПЦ raw'!$A:$A,0))</f>
        <v>98.04</v>
      </c>
      <c r="AD240">
        <f>INDEX('ИПЦ raw'!AO:AO, MATCH(Структура!$D240,'ИПЦ raw'!$A:$A,0))</f>
        <v>99.44</v>
      </c>
      <c r="AE240">
        <f>INDEX('ИПЦ raw'!AP:AP, MATCH(Структура!$D240,'ИПЦ raw'!$A:$A,0))</f>
        <v>99.41</v>
      </c>
      <c r="AG240">
        <f>INDEX('2025'!$C:$C,MATCH(Структура!C240,'2025'!$B:$B,0))</f>
        <v>0.25</v>
      </c>
      <c r="AH240">
        <f t="shared" si="69"/>
        <v>0.248025</v>
      </c>
      <c r="AI240">
        <f t="shared" si="70"/>
        <v>0.2490419025</v>
      </c>
      <c r="AJ240">
        <f t="shared" si="71"/>
        <v>0.24563002843574999</v>
      </c>
      <c r="AK240">
        <f t="shared" si="72"/>
        <v>0.24133150293812439</v>
      </c>
      <c r="AL240">
        <f t="shared" si="73"/>
        <v>0.23915951941168123</v>
      </c>
      <c r="AM240">
        <f t="shared" si="74"/>
        <v>0.23530905114915318</v>
      </c>
      <c r="AN240">
        <f t="shared" si="75"/>
        <v>0.23366188779110911</v>
      </c>
      <c r="AO240">
        <f t="shared" si="76"/>
        <v>0.23478346485250642</v>
      </c>
      <c r="AP240">
        <f t="shared" si="77"/>
        <v>0.23494781327790318</v>
      </c>
      <c r="AQ240">
        <f t="shared" si="78"/>
        <v>0.23445442287001961</v>
      </c>
      <c r="AR240">
        <f t="shared" si="80"/>
        <v>0.23426685933172359</v>
      </c>
      <c r="AS240">
        <f t="shared" si="79"/>
        <v>0.218</v>
      </c>
      <c r="AT240">
        <f t="shared" si="62"/>
        <v>0.22004919999999997</v>
      </c>
      <c r="AU240">
        <f t="shared" si="63"/>
        <v>0.21573623568</v>
      </c>
      <c r="AV240">
        <f t="shared" si="64"/>
        <v>0.21452811276019201</v>
      </c>
      <c r="AW240">
        <f t="shared" si="65"/>
        <v>0.21326239689490689</v>
      </c>
    </row>
    <row r="241" spans="1:49" x14ac:dyDescent="0.45">
      <c r="A241" s="202" t="s">
        <v>240</v>
      </c>
      <c r="B241" s="225" t="str">
        <f t="shared" si="66"/>
        <v>Машина стиральная автоматическая, шт.</v>
      </c>
      <c r="C241" s="225" t="str">
        <f t="shared" si="67"/>
        <v>Машина стиральная автоматическая, шт.</v>
      </c>
      <c r="D241" s="226" t="str">
        <f t="shared" si="68"/>
        <v>Машина стиральная автоматическая, шт.</v>
      </c>
      <c r="E241" s="225">
        <f>INDEX(БИПЦ_НДС!$D:$D,MATCH(Структура!A241,БИПЦ_НДС!$B:$B,0))</f>
        <v>20</v>
      </c>
      <c r="F241" s="225" t="s">
        <v>1871</v>
      </c>
      <c r="G241" s="225">
        <v>1</v>
      </c>
      <c r="H241" s="225">
        <v>1</v>
      </c>
      <c r="I241" s="225">
        <v>0</v>
      </c>
      <c r="J241" s="225">
        <f>INDEX('2026'!$C:$C,MATCH(Структура!B241,'2026'!$B:$B,0))</f>
        <v>0.223</v>
      </c>
      <c r="K241" s="225">
        <f>INDEX('2025'!$C:$C,MATCH(Структура!C241,'2025'!$B:$B,0))</f>
        <v>0.23100000000000001</v>
      </c>
      <c r="L241" s="225">
        <v>1</v>
      </c>
      <c r="M241" s="225">
        <v>1</v>
      </c>
      <c r="N241" s="225">
        <f>INDEX(MoM!B:B,MATCH(Структура!A241,MoM!J:J,0))</f>
        <v>1</v>
      </c>
      <c r="P241">
        <f>INDEX('ИПЦ raw'!AA:AA, MATCH(Структура!$D241,'ИПЦ raw'!$A:$A,0))</f>
        <v>99.95</v>
      </c>
      <c r="Q241">
        <f>INDEX('ИПЦ raw'!AB:AB, MATCH(Структура!$D241,'ИПЦ raw'!$A:$A,0))</f>
        <v>100.78</v>
      </c>
      <c r="R241">
        <f>INDEX('ИПЦ raw'!AC:AC, MATCH(Структура!$D241,'ИПЦ raw'!$A:$A,0))</f>
        <v>98.76</v>
      </c>
      <c r="S241">
        <f>INDEX('ИПЦ raw'!AD:AD, MATCH(Структура!$D241,'ИПЦ raw'!$A:$A,0))</f>
        <v>97.84</v>
      </c>
      <c r="T241">
        <f>INDEX('ИПЦ raw'!AE:AE, MATCH(Структура!$D241,'ИПЦ raw'!$A:$A,0))</f>
        <v>99.02</v>
      </c>
      <c r="U241">
        <f>INDEX('ИПЦ raw'!AF:AF, MATCH(Структура!$D241,'ИПЦ raw'!$A:$A,0))</f>
        <v>97.9</v>
      </c>
      <c r="V241">
        <f>INDEX('ИПЦ raw'!AG:AG, MATCH(Структура!$D241,'ИПЦ raw'!$A:$A,0))</f>
        <v>98.76</v>
      </c>
      <c r="W241">
        <f>INDEX('ИПЦ raw'!AH:AH, MATCH(Структура!$D241,'ИПЦ raw'!$A:$A,0))</f>
        <v>99.71</v>
      </c>
      <c r="X241">
        <f>INDEX('ИПЦ raw'!AI:AI, MATCH(Структура!$D241,'ИПЦ raw'!$A:$A,0))</f>
        <v>100.5</v>
      </c>
      <c r="Y241">
        <f>INDEX('ИПЦ raw'!AJ:AJ, MATCH(Структура!$D241,'ИПЦ raw'!$A:$A,0))</f>
        <v>99.87</v>
      </c>
      <c r="Z241">
        <f>INDEX('ИПЦ raw'!AK:AK, MATCH(Структура!$D241,'ИПЦ raw'!$A:$A,0))</f>
        <v>99.5</v>
      </c>
      <c r="AA241">
        <f>INDEX('ИПЦ raw'!AL:AL, MATCH(Структура!$D241,'ИПЦ raw'!$A:$A,0))</f>
        <v>100.38</v>
      </c>
      <c r="AB241">
        <f>INDEX('ИПЦ raw'!AM:AM, MATCH(Структура!$D241,'ИПЦ raw'!$A:$A,0))</f>
        <v>100.34</v>
      </c>
      <c r="AC241">
        <f>INDEX('ИПЦ raw'!AN:AN, MATCH(Структура!$D241,'ИПЦ raw'!$A:$A,0))</f>
        <v>98.25</v>
      </c>
      <c r="AD241">
        <f>INDEX('ИПЦ raw'!AO:AO, MATCH(Структура!$D241,'ИПЦ raw'!$A:$A,0))</f>
        <v>98.89</v>
      </c>
      <c r="AE241">
        <f>INDEX('ИПЦ raw'!AP:AP, MATCH(Структура!$D241,'ИПЦ raw'!$A:$A,0))</f>
        <v>99.48</v>
      </c>
      <c r="AG241">
        <f>INDEX('2025'!$C:$C,MATCH(Структура!C241,'2025'!$B:$B,0))</f>
        <v>0.23100000000000001</v>
      </c>
      <c r="AH241">
        <f t="shared" si="69"/>
        <v>0.23088450000000002</v>
      </c>
      <c r="AI241">
        <f t="shared" si="70"/>
        <v>0.23268539910000002</v>
      </c>
      <c r="AJ241">
        <f t="shared" si="71"/>
        <v>0.22980010015116004</v>
      </c>
      <c r="AK241">
        <f t="shared" si="72"/>
        <v>0.224836417987895</v>
      </c>
      <c r="AL241">
        <f t="shared" si="73"/>
        <v>0.22263302109161362</v>
      </c>
      <c r="AM241">
        <f t="shared" si="74"/>
        <v>0.21795772764868976</v>
      </c>
      <c r="AN241">
        <f t="shared" si="75"/>
        <v>0.21525505182584603</v>
      </c>
      <c r="AO241">
        <f t="shared" si="76"/>
        <v>0.21463081217555108</v>
      </c>
      <c r="AP241">
        <f t="shared" si="77"/>
        <v>0.21570396623642882</v>
      </c>
      <c r="AQ241">
        <f t="shared" si="78"/>
        <v>0.21542355108032146</v>
      </c>
      <c r="AR241">
        <f t="shared" si="80"/>
        <v>0.21434643332491987</v>
      </c>
      <c r="AS241">
        <f t="shared" si="79"/>
        <v>0.223</v>
      </c>
      <c r="AT241">
        <f t="shared" si="62"/>
        <v>0.22375820000000002</v>
      </c>
      <c r="AU241">
        <f t="shared" si="63"/>
        <v>0.21984243150000002</v>
      </c>
      <c r="AV241">
        <f t="shared" si="64"/>
        <v>0.21740218051035001</v>
      </c>
      <c r="AW241">
        <f t="shared" si="65"/>
        <v>0.2162716891716962</v>
      </c>
    </row>
    <row r="242" spans="1:49" x14ac:dyDescent="0.45">
      <c r="A242" s="202" t="s">
        <v>241</v>
      </c>
      <c r="B242" s="225" t="str">
        <f t="shared" si="66"/>
        <v>Электропылесос напольный, шт.</v>
      </c>
      <c r="C242" s="225" t="str">
        <f t="shared" si="67"/>
        <v>Электропылесос напольный, шт.</v>
      </c>
      <c r="D242" s="226" t="str">
        <f t="shared" si="68"/>
        <v>Электропылесос напольный, шт.</v>
      </c>
      <c r="E242" s="225">
        <f>INDEX(БИПЦ_НДС!$D:$D,MATCH(Структура!A242,БИПЦ_НДС!$B:$B,0))</f>
        <v>20</v>
      </c>
      <c r="F242" s="225" t="s">
        <v>1871</v>
      </c>
      <c r="G242" s="225">
        <v>1</v>
      </c>
      <c r="H242" s="225">
        <v>1</v>
      </c>
      <c r="I242" s="225">
        <v>0</v>
      </c>
      <c r="J242" s="225">
        <f>INDEX('2026'!$C:$C,MATCH(Структура!B242,'2026'!$B:$B,0))</f>
        <v>7.8E-2</v>
      </c>
      <c r="K242" s="225">
        <f>INDEX('2025'!$C:$C,MATCH(Структура!C242,'2025'!$B:$B,0))</f>
        <v>9.0999999999999998E-2</v>
      </c>
      <c r="L242" s="225">
        <v>1</v>
      </c>
      <c r="M242" s="225">
        <v>1</v>
      </c>
      <c r="N242" s="225">
        <f>INDEX(MoM!B:B,MATCH(Структура!A242,MoM!J:J,0))</f>
        <v>1</v>
      </c>
      <c r="P242">
        <f>INDEX('ИПЦ raw'!AA:AA, MATCH(Структура!$D242,'ИПЦ raw'!$A:$A,0))</f>
        <v>101.43</v>
      </c>
      <c r="Q242">
        <f>INDEX('ИПЦ raw'!AB:AB, MATCH(Структура!$D242,'ИПЦ raw'!$A:$A,0))</f>
        <v>97.67</v>
      </c>
      <c r="R242">
        <f>INDEX('ИПЦ raw'!AC:AC, MATCH(Структура!$D242,'ИПЦ raw'!$A:$A,0))</f>
        <v>99.26</v>
      </c>
      <c r="S242">
        <f>INDEX('ИПЦ raw'!AD:AD, MATCH(Структура!$D242,'ИПЦ raw'!$A:$A,0))</f>
        <v>98.27</v>
      </c>
      <c r="T242">
        <f>INDEX('ИПЦ raw'!AE:AE, MATCH(Структура!$D242,'ИПЦ raw'!$A:$A,0))</f>
        <v>98.65</v>
      </c>
      <c r="U242">
        <f>INDEX('ИПЦ raw'!AF:AF, MATCH(Структура!$D242,'ИПЦ raw'!$A:$A,0))</f>
        <v>98.08</v>
      </c>
      <c r="V242">
        <f>INDEX('ИПЦ raw'!AG:AG, MATCH(Структура!$D242,'ИПЦ raw'!$A:$A,0))</f>
        <v>99.11</v>
      </c>
      <c r="W242">
        <f>INDEX('ИПЦ raw'!AH:AH, MATCH(Структура!$D242,'ИПЦ raw'!$A:$A,0))</f>
        <v>100.39</v>
      </c>
      <c r="X242">
        <f>INDEX('ИПЦ raw'!AI:AI, MATCH(Структура!$D242,'ИПЦ raw'!$A:$A,0))</f>
        <v>98.85</v>
      </c>
      <c r="Y242">
        <f>INDEX('ИПЦ raw'!AJ:AJ, MATCH(Структура!$D242,'ИПЦ raw'!$A:$A,0))</f>
        <v>99.88</v>
      </c>
      <c r="Z242">
        <f>INDEX('ИПЦ raw'!AK:AK, MATCH(Структура!$D242,'ИПЦ raw'!$A:$A,0))</f>
        <v>100.73</v>
      </c>
      <c r="AA242">
        <f>INDEX('ИПЦ raw'!AL:AL, MATCH(Структура!$D242,'ИПЦ raw'!$A:$A,0))</f>
        <v>97.38</v>
      </c>
      <c r="AB242">
        <f>INDEX('ИПЦ raw'!AM:AM, MATCH(Структура!$D242,'ИПЦ raw'!$A:$A,0))</f>
        <v>100.68</v>
      </c>
      <c r="AC242">
        <f>INDEX('ИПЦ raw'!AN:AN, MATCH(Структура!$D242,'ИПЦ raw'!$A:$A,0))</f>
        <v>98.94</v>
      </c>
      <c r="AD242">
        <f>INDEX('ИПЦ raw'!AO:AO, MATCH(Структура!$D242,'ИПЦ raw'!$A:$A,0))</f>
        <v>98.94</v>
      </c>
      <c r="AE242">
        <f>INDEX('ИПЦ raw'!AP:AP, MATCH(Структура!$D242,'ИПЦ raw'!$A:$A,0))</f>
        <v>99.2</v>
      </c>
      <c r="AG242">
        <f>INDEX('2025'!$C:$C,MATCH(Структура!C242,'2025'!$B:$B,0))</f>
        <v>9.0999999999999998E-2</v>
      </c>
      <c r="AH242">
        <f t="shared" si="69"/>
        <v>9.2301300000000003E-2</v>
      </c>
      <c r="AI242">
        <f t="shared" si="70"/>
        <v>9.0150679710000001E-2</v>
      </c>
      <c r="AJ242">
        <f t="shared" si="71"/>
        <v>8.9483564680145997E-2</v>
      </c>
      <c r="AK242">
        <f t="shared" si="72"/>
        <v>8.7935499011179474E-2</v>
      </c>
      <c r="AL242">
        <f t="shared" si="73"/>
        <v>8.6748369774528558E-2</v>
      </c>
      <c r="AM242">
        <f t="shared" si="74"/>
        <v>8.508280107485762E-2</v>
      </c>
      <c r="AN242">
        <f t="shared" si="75"/>
        <v>8.4325564145291382E-2</v>
      </c>
      <c r="AO242">
        <f t="shared" si="76"/>
        <v>8.4654433845458024E-2</v>
      </c>
      <c r="AP242">
        <f t="shared" si="77"/>
        <v>8.3680907856235262E-2</v>
      </c>
      <c r="AQ242">
        <f t="shared" si="78"/>
        <v>8.3580490766807791E-2</v>
      </c>
      <c r="AR242">
        <f t="shared" si="80"/>
        <v>8.4190628349405494E-2</v>
      </c>
      <c r="AS242">
        <f t="shared" si="79"/>
        <v>7.8E-2</v>
      </c>
      <c r="AT242">
        <f t="shared" si="62"/>
        <v>7.8530400000000014E-2</v>
      </c>
      <c r="AU242">
        <f t="shared" si="63"/>
        <v>7.7697977760000023E-2</v>
      </c>
      <c r="AV242">
        <f t="shared" si="64"/>
        <v>7.6874379195744025E-2</v>
      </c>
      <c r="AW242">
        <f t="shared" si="65"/>
        <v>7.6259384162178076E-2</v>
      </c>
    </row>
    <row r="243" spans="1:49" x14ac:dyDescent="0.45">
      <c r="A243" s="202" t="s">
        <v>242</v>
      </c>
      <c r="B243" s="225" t="str">
        <f t="shared" si="66"/>
        <v>Робот-пылесос, шт.</v>
      </c>
      <c r="C243" s="225" t="str">
        <f t="shared" si="67"/>
        <v>Робот-пылесос, шт.</v>
      </c>
      <c r="D243" s="226" t="str">
        <f t="shared" si="68"/>
        <v>Робот-пылесос, шт.</v>
      </c>
      <c r="E243" s="225">
        <f>INDEX(БИПЦ_НДС!$D:$D,MATCH(Структура!A243,БИПЦ_НДС!$B:$B,0))</f>
        <v>20</v>
      </c>
      <c r="F243" s="225" t="s">
        <v>1871</v>
      </c>
      <c r="G243" s="225">
        <v>1</v>
      </c>
      <c r="H243" s="225">
        <v>1</v>
      </c>
      <c r="I243" s="225">
        <v>0</v>
      </c>
      <c r="J243" s="225">
        <f>INDEX('2026'!$C:$C,MATCH(Структура!B243,'2026'!$B:$B,0))</f>
        <v>8.1000000000000003E-2</v>
      </c>
      <c r="K243" s="225">
        <f>INDEX('2025'!$C:$C,MATCH(Структура!C243,'2025'!$B:$B,0))</f>
        <v>7.9000000000000001E-2</v>
      </c>
      <c r="L243" s="225">
        <v>1</v>
      </c>
      <c r="M243" s="225">
        <v>1</v>
      </c>
      <c r="N243" s="228">
        <f>INDEX(MoM!B:B,MATCH(Структура!A243,MoM!J:J,0))</f>
        <v>0</v>
      </c>
      <c r="P243">
        <f>INDEX('ИПЦ raw'!AA:AA, MATCH(Структура!$D243,'ИПЦ raw'!$A:$A,0))</f>
        <v>99.84</v>
      </c>
      <c r="Q243">
        <f>INDEX('ИПЦ raw'!AB:AB, MATCH(Структура!$D243,'ИПЦ raw'!$A:$A,0))</f>
        <v>98.69</v>
      </c>
      <c r="R243">
        <f>INDEX('ИПЦ raw'!AC:AC, MATCH(Структура!$D243,'ИПЦ raw'!$A:$A,0))</f>
        <v>98.93</v>
      </c>
      <c r="S243">
        <f>INDEX('ИПЦ raw'!AD:AD, MATCH(Структура!$D243,'ИПЦ raw'!$A:$A,0))</f>
        <v>96.89</v>
      </c>
      <c r="T243">
        <f>INDEX('ИПЦ raw'!AE:AE, MATCH(Структура!$D243,'ИПЦ raw'!$A:$A,0))</f>
        <v>98.51</v>
      </c>
      <c r="U243">
        <f>INDEX('ИПЦ raw'!AF:AF, MATCH(Структура!$D243,'ИПЦ raw'!$A:$A,0))</f>
        <v>97.25</v>
      </c>
      <c r="V243">
        <f>INDEX('ИПЦ raw'!AG:AG, MATCH(Структура!$D243,'ИПЦ raw'!$A:$A,0))</f>
        <v>101.43</v>
      </c>
      <c r="W243">
        <f>INDEX('ИПЦ raw'!AH:AH, MATCH(Структура!$D243,'ИПЦ raw'!$A:$A,0))</f>
        <v>100.71</v>
      </c>
      <c r="X243">
        <f>INDEX('ИПЦ raw'!AI:AI, MATCH(Структура!$D243,'ИПЦ raw'!$A:$A,0))</f>
        <v>99.41</v>
      </c>
      <c r="Y243">
        <f>INDEX('ИПЦ raw'!AJ:AJ, MATCH(Структура!$D243,'ИПЦ raw'!$A:$A,0))</f>
        <v>100.05</v>
      </c>
      <c r="Z243">
        <f>INDEX('ИПЦ raw'!AK:AK, MATCH(Структура!$D243,'ИПЦ raw'!$A:$A,0))</f>
        <v>99.29</v>
      </c>
      <c r="AA243">
        <f>INDEX('ИПЦ raw'!AL:AL, MATCH(Структура!$D243,'ИПЦ raw'!$A:$A,0))</f>
        <v>98.55</v>
      </c>
      <c r="AB243">
        <f>INDEX('ИПЦ raw'!AM:AM, MATCH(Структура!$D243,'ИПЦ raw'!$A:$A,0))</f>
        <v>100.55</v>
      </c>
      <c r="AC243">
        <f>INDEX('ИПЦ raw'!AN:AN, MATCH(Структура!$D243,'ИПЦ raw'!$A:$A,0))</f>
        <v>98.59</v>
      </c>
      <c r="AD243">
        <f>INDEX('ИПЦ raw'!AO:AO, MATCH(Структура!$D243,'ИПЦ raw'!$A:$A,0))</f>
        <v>100.63</v>
      </c>
      <c r="AE243">
        <f>INDEX('ИПЦ raw'!AP:AP, MATCH(Структура!$D243,'ИПЦ raw'!$A:$A,0))</f>
        <v>100.02</v>
      </c>
      <c r="AG243">
        <f>INDEX('2025'!$C:$C,MATCH(Структура!C243,'2025'!$B:$B,0))</f>
        <v>7.9000000000000001E-2</v>
      </c>
      <c r="AH243">
        <f t="shared" si="69"/>
        <v>7.8873600000000002E-2</v>
      </c>
      <c r="AI243">
        <f t="shared" si="70"/>
        <v>7.784035584E-2</v>
      </c>
      <c r="AJ243">
        <f t="shared" si="71"/>
        <v>7.7007464032512005E-2</v>
      </c>
      <c r="AK243">
        <f t="shared" si="72"/>
        <v>7.4612531901100884E-2</v>
      </c>
      <c r="AL243">
        <f t="shared" si="73"/>
        <v>7.3500805175774481E-2</v>
      </c>
      <c r="AM243">
        <f t="shared" si="74"/>
        <v>7.1479533033440679E-2</v>
      </c>
      <c r="AN243">
        <f t="shared" si="75"/>
        <v>7.2501690355818882E-2</v>
      </c>
      <c r="AO243">
        <f t="shared" si="76"/>
        <v>7.3016452357345191E-2</v>
      </c>
      <c r="AP243">
        <f t="shared" si="77"/>
        <v>7.2585655288436857E-2</v>
      </c>
      <c r="AQ243">
        <f t="shared" si="78"/>
        <v>7.2621948116081067E-2</v>
      </c>
      <c r="AR243">
        <f t="shared" si="80"/>
        <v>7.2106332284456898E-2</v>
      </c>
      <c r="AS243">
        <f t="shared" si="79"/>
        <v>8.1000000000000003E-2</v>
      </c>
      <c r="AT243">
        <f t="shared" si="62"/>
        <v>8.1445500000000004E-2</v>
      </c>
      <c r="AU243">
        <f t="shared" si="63"/>
        <v>8.029711845000001E-2</v>
      </c>
      <c r="AV243">
        <f t="shared" si="64"/>
        <v>8.0802990296235E-2</v>
      </c>
      <c r="AW243">
        <f t="shared" si="65"/>
        <v>8.0819150894294242E-2</v>
      </c>
    </row>
    <row r="244" spans="1:49" x14ac:dyDescent="0.45">
      <c r="A244" s="202" t="s">
        <v>243</v>
      </c>
      <c r="B244" s="225" t="str">
        <f t="shared" si="66"/>
        <v>Печь микроволновая, шт.</v>
      </c>
      <c r="C244" s="225" t="str">
        <f t="shared" si="67"/>
        <v>Печь микроволновая, шт.</v>
      </c>
      <c r="D244" s="226" t="str">
        <f t="shared" si="68"/>
        <v>Печь микроволновая, шт.</v>
      </c>
      <c r="E244" s="225">
        <f>INDEX(БИПЦ_НДС!$D:$D,MATCH(Структура!A244,БИПЦ_НДС!$B:$B,0))</f>
        <v>20</v>
      </c>
      <c r="F244" s="225" t="s">
        <v>1871</v>
      </c>
      <c r="G244" s="225">
        <v>1</v>
      </c>
      <c r="H244" s="225">
        <v>1</v>
      </c>
      <c r="I244" s="225">
        <v>0</v>
      </c>
      <c r="J244" s="225">
        <f>INDEX('2026'!$C:$C,MATCH(Структура!B244,'2026'!$B:$B,0))</f>
        <v>4.2000000000000003E-2</v>
      </c>
      <c r="K244" s="225">
        <f>INDEX('2025'!$C:$C,MATCH(Структура!C244,'2025'!$B:$B,0))</f>
        <v>4.8000000000000001E-2</v>
      </c>
      <c r="L244" s="225">
        <v>1</v>
      </c>
      <c r="M244" s="225">
        <v>1</v>
      </c>
      <c r="N244" s="225">
        <f>INDEX(MoM!B:B,MATCH(Структура!A244,MoM!J:J,0))</f>
        <v>1</v>
      </c>
      <c r="P244">
        <f>INDEX('ИПЦ raw'!AA:AA, MATCH(Структура!$D244,'ИПЦ raw'!$A:$A,0))</f>
        <v>101.17</v>
      </c>
      <c r="Q244">
        <f>INDEX('ИПЦ raw'!AB:AB, MATCH(Структура!$D244,'ИПЦ raw'!$A:$A,0))</f>
        <v>99.47</v>
      </c>
      <c r="R244">
        <f>INDEX('ИПЦ raw'!AC:AC, MATCH(Структура!$D244,'ИПЦ raw'!$A:$A,0))</f>
        <v>98.84</v>
      </c>
      <c r="S244">
        <f>INDEX('ИПЦ raw'!AD:AD, MATCH(Структура!$D244,'ИПЦ raw'!$A:$A,0))</f>
        <v>98.45</v>
      </c>
      <c r="T244">
        <f>INDEX('ИПЦ raw'!AE:AE, MATCH(Структура!$D244,'ИПЦ raw'!$A:$A,0))</f>
        <v>97.92</v>
      </c>
      <c r="U244">
        <f>INDEX('ИПЦ raw'!AF:AF, MATCH(Структура!$D244,'ИПЦ raw'!$A:$A,0))</f>
        <v>98.63</v>
      </c>
      <c r="V244">
        <f>INDEX('ИПЦ raw'!AG:AG, MATCH(Структура!$D244,'ИПЦ raw'!$A:$A,0))</f>
        <v>99.21</v>
      </c>
      <c r="W244">
        <f>INDEX('ИПЦ raw'!AH:AH, MATCH(Структура!$D244,'ИПЦ raw'!$A:$A,0))</f>
        <v>99.32</v>
      </c>
      <c r="X244">
        <f>INDEX('ИПЦ raw'!AI:AI, MATCH(Структура!$D244,'ИПЦ raw'!$A:$A,0))</f>
        <v>99.91</v>
      </c>
      <c r="Y244">
        <f>INDEX('ИПЦ raw'!AJ:AJ, MATCH(Структура!$D244,'ИПЦ raw'!$A:$A,0))</f>
        <v>99.5</v>
      </c>
      <c r="Z244">
        <f>INDEX('ИПЦ raw'!AK:AK, MATCH(Структура!$D244,'ИПЦ raw'!$A:$A,0))</f>
        <v>99.44</v>
      </c>
      <c r="AA244">
        <f>INDEX('ИПЦ raw'!AL:AL, MATCH(Структура!$D244,'ИПЦ raw'!$A:$A,0))</f>
        <v>99.25</v>
      </c>
      <c r="AB244">
        <f>INDEX('ИПЦ raw'!AM:AM, MATCH(Структура!$D244,'ИПЦ raw'!$A:$A,0))</f>
        <v>101.34</v>
      </c>
      <c r="AC244">
        <f>INDEX('ИПЦ raw'!AN:AN, MATCH(Структура!$D244,'ИПЦ raw'!$A:$A,0))</f>
        <v>99.21</v>
      </c>
      <c r="AD244">
        <f>INDEX('ИПЦ raw'!AO:AO, MATCH(Структура!$D244,'ИПЦ raw'!$A:$A,0))</f>
        <v>99.8</v>
      </c>
      <c r="AE244">
        <f>INDEX('ИПЦ raw'!AP:AP, MATCH(Структура!$D244,'ИПЦ raw'!$A:$A,0))</f>
        <v>98.22</v>
      </c>
      <c r="AG244">
        <f>INDEX('2025'!$C:$C,MATCH(Структура!C244,'2025'!$B:$B,0))</f>
        <v>4.8000000000000001E-2</v>
      </c>
      <c r="AH244">
        <f t="shared" si="69"/>
        <v>4.8561600000000003E-2</v>
      </c>
      <c r="AI244">
        <f t="shared" si="70"/>
        <v>4.8304223520000002E-2</v>
      </c>
      <c r="AJ244">
        <f t="shared" si="71"/>
        <v>4.7743894527168006E-2</v>
      </c>
      <c r="AK244">
        <f t="shared" si="72"/>
        <v>4.7003864161996908E-2</v>
      </c>
      <c r="AL244">
        <f t="shared" si="73"/>
        <v>4.6026183787427372E-2</v>
      </c>
      <c r="AM244">
        <f t="shared" si="74"/>
        <v>4.5395625069539619E-2</v>
      </c>
      <c r="AN244">
        <f t="shared" si="75"/>
        <v>4.5036999631490257E-2</v>
      </c>
      <c r="AO244">
        <f t="shared" si="76"/>
        <v>4.4730748033996119E-2</v>
      </c>
      <c r="AP244">
        <f t="shared" si="77"/>
        <v>4.4690490360765528E-2</v>
      </c>
      <c r="AQ244">
        <f t="shared" si="78"/>
        <v>4.4467037908961699E-2</v>
      </c>
      <c r="AR244">
        <f t="shared" si="80"/>
        <v>4.4218022496671512E-2</v>
      </c>
      <c r="AS244">
        <f t="shared" si="79"/>
        <v>4.2000000000000003E-2</v>
      </c>
      <c r="AT244">
        <f t="shared" si="62"/>
        <v>4.2562800000000005E-2</v>
      </c>
      <c r="AU244">
        <f t="shared" si="63"/>
        <v>4.2226553880000003E-2</v>
      </c>
      <c r="AV244">
        <f t="shared" si="64"/>
        <v>4.2142100772240003E-2</v>
      </c>
      <c r="AW244">
        <f t="shared" si="65"/>
        <v>4.1391971378494131E-2</v>
      </c>
    </row>
    <row r="245" spans="1:49" x14ac:dyDescent="0.45">
      <c r="A245" s="202" t="s">
        <v>244</v>
      </c>
      <c r="B245" s="225" t="str">
        <f t="shared" si="66"/>
        <v>Плита бытовая, шт.</v>
      </c>
      <c r="C245" s="225" t="str">
        <f t="shared" si="67"/>
        <v>Плита бытовая, шт.</v>
      </c>
      <c r="D245" s="226" t="str">
        <f t="shared" si="68"/>
        <v>Плита бытовая, шт.</v>
      </c>
      <c r="E245" s="225">
        <f>INDEX(БИПЦ_НДС!$D:$D,MATCH(Структура!A245,БИПЦ_НДС!$B:$B,0))</f>
        <v>20</v>
      </c>
      <c r="F245" s="225" t="s">
        <v>1871</v>
      </c>
      <c r="G245" s="225">
        <v>1</v>
      </c>
      <c r="H245" s="225">
        <v>1</v>
      </c>
      <c r="I245" s="225">
        <v>0</v>
      </c>
      <c r="J245" s="225">
        <f>INDEX('2026'!$C:$C,MATCH(Структура!B245,'2026'!$B:$B,0))</f>
        <v>0.154</v>
      </c>
      <c r="K245" s="225">
        <f>INDEX('2025'!$C:$C,MATCH(Структура!C245,'2025'!$B:$B,0))</f>
        <v>0.16700000000000001</v>
      </c>
      <c r="L245" s="225">
        <v>1</v>
      </c>
      <c r="M245" s="225">
        <v>1</v>
      </c>
      <c r="N245" s="225">
        <f>INDEX(MoM!B:B,MATCH(Структура!A245,MoM!J:J,0))</f>
        <v>1</v>
      </c>
      <c r="P245">
        <f>INDEX('ИПЦ raw'!AA:AA, MATCH(Структура!$D245,'ИПЦ raw'!$A:$A,0))</f>
        <v>100.32</v>
      </c>
      <c r="Q245">
        <f>INDEX('ИПЦ raw'!AB:AB, MATCH(Структура!$D245,'ИПЦ raw'!$A:$A,0))</f>
        <v>99.8</v>
      </c>
      <c r="R245">
        <f>INDEX('ИПЦ raw'!AC:AC, MATCH(Структура!$D245,'ИПЦ raw'!$A:$A,0))</f>
        <v>100.13</v>
      </c>
      <c r="S245">
        <f>INDEX('ИПЦ raw'!AD:AD, MATCH(Структура!$D245,'ИПЦ raw'!$A:$A,0))</f>
        <v>99.05</v>
      </c>
      <c r="T245">
        <f>INDEX('ИПЦ raw'!AE:AE, MATCH(Структура!$D245,'ИПЦ raw'!$A:$A,0))</f>
        <v>99.47</v>
      </c>
      <c r="U245">
        <f>INDEX('ИПЦ raw'!AF:AF, MATCH(Структура!$D245,'ИПЦ raw'!$A:$A,0))</f>
        <v>98.7</v>
      </c>
      <c r="V245">
        <f>INDEX('ИПЦ raw'!AG:AG, MATCH(Структура!$D245,'ИПЦ raw'!$A:$A,0))</f>
        <v>102.06</v>
      </c>
      <c r="W245">
        <f>INDEX('ИПЦ raw'!AH:AH, MATCH(Структура!$D245,'ИПЦ raw'!$A:$A,0))</f>
        <v>100.15</v>
      </c>
      <c r="X245">
        <f>INDEX('ИПЦ raw'!AI:AI, MATCH(Структура!$D245,'ИПЦ raw'!$A:$A,0))</f>
        <v>99.7</v>
      </c>
      <c r="Y245">
        <f>INDEX('ИПЦ raw'!AJ:AJ, MATCH(Структура!$D245,'ИПЦ raw'!$A:$A,0))</f>
        <v>98.34</v>
      </c>
      <c r="Z245">
        <f>INDEX('ИПЦ raw'!AK:AK, MATCH(Структура!$D245,'ИПЦ raw'!$A:$A,0))</f>
        <v>100.14</v>
      </c>
      <c r="AA245">
        <f>INDEX('ИПЦ raw'!AL:AL, MATCH(Структура!$D245,'ИПЦ raw'!$A:$A,0))</f>
        <v>100.34</v>
      </c>
      <c r="AB245">
        <f>INDEX('ИПЦ raw'!AM:AM, MATCH(Структура!$D245,'ИПЦ raw'!$A:$A,0))</f>
        <v>102.12</v>
      </c>
      <c r="AC245">
        <f>INDEX('ИПЦ raw'!AN:AN, MATCH(Структура!$D245,'ИПЦ raw'!$A:$A,0))</f>
        <v>99.09</v>
      </c>
      <c r="AD245">
        <f>INDEX('ИПЦ raw'!AO:AO, MATCH(Структура!$D245,'ИПЦ raw'!$A:$A,0))</f>
        <v>101.32</v>
      </c>
      <c r="AE245">
        <f>INDEX('ИПЦ raw'!AP:AP, MATCH(Структура!$D245,'ИПЦ raw'!$A:$A,0))</f>
        <v>97.83</v>
      </c>
      <c r="AG245">
        <f>INDEX('2025'!$C:$C,MATCH(Структура!C245,'2025'!$B:$B,0))</f>
        <v>0.16700000000000001</v>
      </c>
      <c r="AH245">
        <f t="shared" si="69"/>
        <v>0.1675344</v>
      </c>
      <c r="AI245">
        <f t="shared" si="70"/>
        <v>0.1671993312</v>
      </c>
      <c r="AJ245">
        <f t="shared" si="71"/>
        <v>0.16741669033055998</v>
      </c>
      <c r="AK245">
        <f t="shared" si="72"/>
        <v>0.16582623177241967</v>
      </c>
      <c r="AL245">
        <f t="shared" si="73"/>
        <v>0.16494735274402586</v>
      </c>
      <c r="AM245">
        <f t="shared" si="74"/>
        <v>0.16280303715835351</v>
      </c>
      <c r="AN245">
        <f t="shared" si="75"/>
        <v>0.1661567797238156</v>
      </c>
      <c r="AO245">
        <f t="shared" si="76"/>
        <v>0.16640601489340132</v>
      </c>
      <c r="AP245">
        <f t="shared" si="77"/>
        <v>0.16590679684872112</v>
      </c>
      <c r="AQ245">
        <f t="shared" si="78"/>
        <v>0.16315274402103236</v>
      </c>
      <c r="AR245">
        <f t="shared" si="80"/>
        <v>0.1633811578626618</v>
      </c>
      <c r="AS245">
        <f t="shared" si="79"/>
        <v>0.154</v>
      </c>
      <c r="AT245">
        <f t="shared" si="62"/>
        <v>0.15726480000000001</v>
      </c>
      <c r="AU245">
        <f t="shared" si="63"/>
        <v>0.15583369032000002</v>
      </c>
      <c r="AV245">
        <f t="shared" si="64"/>
        <v>0.15789069503222403</v>
      </c>
      <c r="AW245">
        <f t="shared" si="65"/>
        <v>0.15446446695002478</v>
      </c>
    </row>
    <row r="246" spans="1:49" x14ac:dyDescent="0.45">
      <c r="A246" s="202" t="s">
        <v>245</v>
      </c>
      <c r="B246" s="225" t="str">
        <f t="shared" si="66"/>
        <v>Электрочайник, шт.</v>
      </c>
      <c r="C246" s="225" t="str">
        <f t="shared" si="67"/>
        <v>Электрочайник, шт.</v>
      </c>
      <c r="D246" s="226" t="str">
        <f t="shared" si="68"/>
        <v>Электрочайник, шт.</v>
      </c>
      <c r="E246" s="225">
        <f>INDEX(БИПЦ_НДС!$D:$D,MATCH(Структура!A246,БИПЦ_НДС!$B:$B,0))</f>
        <v>20</v>
      </c>
      <c r="F246" s="225" t="s">
        <v>1871</v>
      </c>
      <c r="G246" s="225">
        <v>1</v>
      </c>
      <c r="H246" s="225">
        <v>1</v>
      </c>
      <c r="I246" s="225">
        <v>0</v>
      </c>
      <c r="J246" s="225">
        <f>INDEX('2026'!$C:$C,MATCH(Структура!B246,'2026'!$B:$B,0))</f>
        <v>6.7000000000000004E-2</v>
      </c>
      <c r="K246" s="225">
        <f>INDEX('2025'!$C:$C,MATCH(Структура!C246,'2025'!$B:$B,0))</f>
        <v>6.7000000000000004E-2</v>
      </c>
      <c r="L246" s="225">
        <v>1</v>
      </c>
      <c r="M246" s="225">
        <v>1</v>
      </c>
      <c r="N246" s="225">
        <f>INDEX(MoM!B:B,MATCH(Структура!A246,MoM!J:J,0))</f>
        <v>1</v>
      </c>
      <c r="P246">
        <f>INDEX('ИПЦ raw'!AA:AA, MATCH(Структура!$D246,'ИПЦ raw'!$A:$A,0))</f>
        <v>102.02</v>
      </c>
      <c r="Q246">
        <f>INDEX('ИПЦ raw'!AB:AB, MATCH(Структура!$D246,'ИПЦ raw'!$A:$A,0))</f>
        <v>98.07</v>
      </c>
      <c r="R246">
        <f>INDEX('ИПЦ raw'!AC:AC, MATCH(Структура!$D246,'ИПЦ raw'!$A:$A,0))</f>
        <v>99.57</v>
      </c>
      <c r="S246">
        <f>INDEX('ИПЦ raw'!AD:AD, MATCH(Структура!$D246,'ИПЦ raw'!$A:$A,0))</f>
        <v>98.95</v>
      </c>
      <c r="T246">
        <f>INDEX('ИПЦ raw'!AE:AE, MATCH(Структура!$D246,'ИПЦ raw'!$A:$A,0))</f>
        <v>99.1</v>
      </c>
      <c r="U246">
        <f>INDEX('ИПЦ raw'!AF:AF, MATCH(Структура!$D246,'ИПЦ raw'!$A:$A,0))</f>
        <v>99.56</v>
      </c>
      <c r="V246">
        <f>INDEX('ИПЦ raw'!AG:AG, MATCH(Структура!$D246,'ИПЦ raw'!$A:$A,0))</f>
        <v>98.38</v>
      </c>
      <c r="W246">
        <f>INDEX('ИПЦ raw'!AH:AH, MATCH(Структура!$D246,'ИПЦ raw'!$A:$A,0))</f>
        <v>100.52</v>
      </c>
      <c r="X246">
        <f>INDEX('ИПЦ raw'!AI:AI, MATCH(Структура!$D246,'ИПЦ raw'!$A:$A,0))</f>
        <v>99.65</v>
      </c>
      <c r="Y246">
        <f>INDEX('ИПЦ raw'!AJ:AJ, MATCH(Структура!$D246,'ИПЦ raw'!$A:$A,0))</f>
        <v>98.74</v>
      </c>
      <c r="Z246">
        <f>INDEX('ИПЦ raw'!AK:AK, MATCH(Структура!$D246,'ИПЦ raw'!$A:$A,0))</f>
        <v>98.98</v>
      </c>
      <c r="AA246">
        <f>INDEX('ИПЦ raw'!AL:AL, MATCH(Структура!$D246,'ИПЦ raw'!$A:$A,0))</f>
        <v>100.69</v>
      </c>
      <c r="AB246">
        <f>INDEX('ИПЦ raw'!AM:AM, MATCH(Структура!$D246,'ИПЦ raw'!$A:$A,0))</f>
        <v>100.69</v>
      </c>
      <c r="AC246">
        <f>INDEX('ИПЦ raw'!AN:AN, MATCH(Структура!$D246,'ИПЦ raw'!$A:$A,0))</f>
        <v>99.46</v>
      </c>
      <c r="AD246">
        <f>INDEX('ИПЦ raw'!AO:AO, MATCH(Структура!$D246,'ИПЦ raw'!$A:$A,0))</f>
        <v>98.45</v>
      </c>
      <c r="AE246">
        <f>INDEX('ИПЦ raw'!AP:AP, MATCH(Структура!$D246,'ИПЦ raw'!$A:$A,0))</f>
        <v>99.61</v>
      </c>
      <c r="AG246">
        <f>INDEX('2025'!$C:$C,MATCH(Структура!C246,'2025'!$B:$B,0))</f>
        <v>6.7000000000000004E-2</v>
      </c>
      <c r="AH246">
        <f t="shared" si="69"/>
        <v>6.8353400000000009E-2</v>
      </c>
      <c r="AI246">
        <f t="shared" si="70"/>
        <v>6.7034179380000003E-2</v>
      </c>
      <c r="AJ246">
        <f t="shared" si="71"/>
        <v>6.6745932408665998E-2</v>
      </c>
      <c r="AK246">
        <f t="shared" si="72"/>
        <v>6.6045100118375014E-2</v>
      </c>
      <c r="AL246">
        <f t="shared" si="73"/>
        <v>6.5450694217309632E-2</v>
      </c>
      <c r="AM246">
        <f t="shared" si="74"/>
        <v>6.5162711162753476E-2</v>
      </c>
      <c r="AN246">
        <f t="shared" si="75"/>
        <v>6.4107075241916875E-2</v>
      </c>
      <c r="AO246">
        <f t="shared" si="76"/>
        <v>6.4440432033174844E-2</v>
      </c>
      <c r="AP246">
        <f t="shared" si="77"/>
        <v>6.4214890521058735E-2</v>
      </c>
      <c r="AQ246">
        <f t="shared" si="78"/>
        <v>6.3405782900493396E-2</v>
      </c>
      <c r="AR246">
        <f t="shared" si="80"/>
        <v>6.2759043914908372E-2</v>
      </c>
      <c r="AS246">
        <f t="shared" si="79"/>
        <v>6.7000000000000004E-2</v>
      </c>
      <c r="AT246">
        <f t="shared" si="62"/>
        <v>6.7462300000000003E-2</v>
      </c>
      <c r="AU246">
        <f t="shared" si="63"/>
        <v>6.7098003579999996E-2</v>
      </c>
      <c r="AV246">
        <f t="shared" si="64"/>
        <v>6.6057984524509991E-2</v>
      </c>
      <c r="AW246">
        <f t="shared" si="65"/>
        <v>6.5800358384864394E-2</v>
      </c>
    </row>
    <row r="247" spans="1:49" x14ac:dyDescent="0.45">
      <c r="A247" s="202" t="s">
        <v>246</v>
      </c>
      <c r="B247" s="225" t="str">
        <f t="shared" si="66"/>
        <v>Миксер, блендер, шт.</v>
      </c>
      <c r="C247" s="225" t="str">
        <f t="shared" si="67"/>
        <v>Миксер, блендер, шт.</v>
      </c>
      <c r="D247" s="226" t="str">
        <f t="shared" si="68"/>
        <v>Миксер, блендер, шт.</v>
      </c>
      <c r="E247" s="225">
        <f>INDEX(БИПЦ_НДС!$D:$D,MATCH(Структура!A247,БИПЦ_НДС!$B:$B,0))</f>
        <v>20</v>
      </c>
      <c r="F247" s="225" t="s">
        <v>1871</v>
      </c>
      <c r="G247" s="225">
        <v>1</v>
      </c>
      <c r="H247" s="225">
        <v>1</v>
      </c>
      <c r="I247" s="225">
        <v>0</v>
      </c>
      <c r="J247" s="225">
        <f>INDEX('2026'!$C:$C,MATCH(Структура!B247,'2026'!$B:$B,0))</f>
        <v>7.5999999999999998E-2</v>
      </c>
      <c r="K247" s="225">
        <f>INDEX('2025'!$C:$C,MATCH(Структура!C247,'2025'!$B:$B,0))</f>
        <v>8.1000000000000003E-2</v>
      </c>
      <c r="L247" s="225">
        <v>1</v>
      </c>
      <c r="M247" s="225">
        <v>1</v>
      </c>
      <c r="N247" s="225">
        <f>INDEX(MoM!B:B,MATCH(Структура!A247,MoM!J:J,0))</f>
        <v>1</v>
      </c>
      <c r="P247">
        <f>INDEX('ИПЦ raw'!AA:AA, MATCH(Структура!$D247,'ИПЦ raw'!$A:$A,0))</f>
        <v>100.96</v>
      </c>
      <c r="Q247">
        <f>INDEX('ИПЦ raw'!AB:AB, MATCH(Структура!$D247,'ИПЦ raw'!$A:$A,0))</f>
        <v>97.66</v>
      </c>
      <c r="R247">
        <f>INDEX('ИПЦ raw'!AC:AC, MATCH(Структура!$D247,'ИПЦ raw'!$A:$A,0))</f>
        <v>99.35</v>
      </c>
      <c r="S247">
        <f>INDEX('ИПЦ raw'!AD:AD, MATCH(Структура!$D247,'ИПЦ raw'!$A:$A,0))</f>
        <v>100.09</v>
      </c>
      <c r="T247">
        <f>INDEX('ИПЦ raw'!AE:AE, MATCH(Структура!$D247,'ИПЦ raw'!$A:$A,0))</f>
        <v>97.62</v>
      </c>
      <c r="U247">
        <f>INDEX('ИПЦ raw'!AF:AF, MATCH(Структура!$D247,'ИПЦ raw'!$A:$A,0))</f>
        <v>98.7</v>
      </c>
      <c r="V247">
        <f>INDEX('ИПЦ raw'!AG:AG, MATCH(Структура!$D247,'ИПЦ raw'!$A:$A,0))</f>
        <v>99.04</v>
      </c>
      <c r="W247">
        <f>INDEX('ИПЦ raw'!AH:AH, MATCH(Структура!$D247,'ИПЦ raw'!$A:$A,0))</f>
        <v>99.88</v>
      </c>
      <c r="X247">
        <f>INDEX('ИПЦ raw'!AI:AI, MATCH(Структура!$D247,'ИПЦ raw'!$A:$A,0))</f>
        <v>101.11</v>
      </c>
      <c r="Y247">
        <f>INDEX('ИПЦ raw'!AJ:AJ, MATCH(Структура!$D247,'ИПЦ raw'!$A:$A,0))</f>
        <v>98.27</v>
      </c>
      <c r="Z247">
        <f>INDEX('ИПЦ raw'!AK:AK, MATCH(Структура!$D247,'ИПЦ raw'!$A:$A,0))</f>
        <v>100</v>
      </c>
      <c r="AA247">
        <f>INDEX('ИПЦ raw'!AL:AL, MATCH(Структура!$D247,'ИПЦ raw'!$A:$A,0))</f>
        <v>100.79</v>
      </c>
      <c r="AB247">
        <f>INDEX('ИПЦ raw'!AM:AM, MATCH(Структура!$D247,'ИПЦ raw'!$A:$A,0))</f>
        <v>100.21</v>
      </c>
      <c r="AC247">
        <f>INDEX('ИПЦ raw'!AN:AN, MATCH(Структура!$D247,'ИПЦ raw'!$A:$A,0))</f>
        <v>98.76</v>
      </c>
      <c r="AD247">
        <f>INDEX('ИПЦ raw'!AO:AO, MATCH(Структура!$D247,'ИПЦ raw'!$A:$A,0))</f>
        <v>99.87</v>
      </c>
      <c r="AE247">
        <f>INDEX('ИПЦ raw'!AP:AP, MATCH(Структура!$D247,'ИПЦ raw'!$A:$A,0))</f>
        <v>99.54</v>
      </c>
      <c r="AG247">
        <f>INDEX('2025'!$C:$C,MATCH(Структура!C247,'2025'!$B:$B,0))</f>
        <v>8.1000000000000003E-2</v>
      </c>
      <c r="AH247">
        <f t="shared" si="69"/>
        <v>8.1777599999999992E-2</v>
      </c>
      <c r="AI247">
        <f t="shared" si="70"/>
        <v>7.9864004159999988E-2</v>
      </c>
      <c r="AJ247">
        <f t="shared" si="71"/>
        <v>7.9344888132959979E-2</v>
      </c>
      <c r="AK247">
        <f t="shared" si="72"/>
        <v>7.9416298532279647E-2</v>
      </c>
      <c r="AL247">
        <f t="shared" si="73"/>
        <v>7.7526190627211389E-2</v>
      </c>
      <c r="AM247">
        <f t="shared" si="74"/>
        <v>7.651835014905764E-2</v>
      </c>
      <c r="AN247">
        <f t="shared" si="75"/>
        <v>7.5783773987626687E-2</v>
      </c>
      <c r="AO247">
        <f t="shared" si="76"/>
        <v>7.5692833458841535E-2</v>
      </c>
      <c r="AP247">
        <f t="shared" si="77"/>
        <v>7.6533023910234685E-2</v>
      </c>
      <c r="AQ247">
        <f t="shared" si="78"/>
        <v>7.5209002596587624E-2</v>
      </c>
      <c r="AR247">
        <f t="shared" si="80"/>
        <v>7.5209002596587624E-2</v>
      </c>
      <c r="AS247">
        <f t="shared" si="79"/>
        <v>7.5999999999999998E-2</v>
      </c>
      <c r="AT247">
        <f t="shared" si="62"/>
        <v>7.6159599999999994E-2</v>
      </c>
      <c r="AU247">
        <f t="shared" si="63"/>
        <v>7.5215220959999995E-2</v>
      </c>
      <c r="AV247">
        <f t="shared" si="64"/>
        <v>7.5117441172752E-2</v>
      </c>
      <c r="AW247">
        <f t="shared" si="65"/>
        <v>7.4771900943357353E-2</v>
      </c>
    </row>
    <row r="248" spans="1:49" x14ac:dyDescent="0.45">
      <c r="A248" s="202" t="s">
        <v>247</v>
      </c>
      <c r="B248" s="225" t="str">
        <f t="shared" si="66"/>
        <v>Электроутюг, шт.</v>
      </c>
      <c r="C248" s="225" t="str">
        <f t="shared" si="67"/>
        <v>Электроутюг, шт.</v>
      </c>
      <c r="D248" s="226" t="str">
        <f t="shared" si="68"/>
        <v>Электроутюг, шт.</v>
      </c>
      <c r="E248" s="225">
        <f>INDEX(БИПЦ_НДС!$D:$D,MATCH(Структура!A248,БИПЦ_НДС!$B:$B,0))</f>
        <v>20</v>
      </c>
      <c r="F248" s="225" t="s">
        <v>1871</v>
      </c>
      <c r="G248" s="225">
        <v>1</v>
      </c>
      <c r="H248" s="225">
        <v>1</v>
      </c>
      <c r="I248" s="225">
        <v>0</v>
      </c>
      <c r="J248" s="225">
        <f>INDEX('2026'!$C:$C,MATCH(Структура!B248,'2026'!$B:$B,0))</f>
        <v>0.04</v>
      </c>
      <c r="K248" s="225">
        <f>INDEX('2025'!$C:$C,MATCH(Структура!C248,'2025'!$B:$B,0))</f>
        <v>4.2000000000000003E-2</v>
      </c>
      <c r="L248" s="225">
        <v>1</v>
      </c>
      <c r="M248" s="225">
        <v>1</v>
      </c>
      <c r="N248" s="225">
        <f>INDEX(MoM!B:B,MATCH(Структура!A248,MoM!J:J,0))</f>
        <v>1</v>
      </c>
      <c r="P248">
        <f>INDEX('ИПЦ raw'!AA:AA, MATCH(Структура!$D248,'ИПЦ raw'!$A:$A,0))</f>
        <v>100.39</v>
      </c>
      <c r="Q248">
        <f>INDEX('ИПЦ raw'!AB:AB, MATCH(Структура!$D248,'ИПЦ raw'!$A:$A,0))</f>
        <v>98.64</v>
      </c>
      <c r="R248">
        <f>INDEX('ИПЦ raw'!AC:AC, MATCH(Структура!$D248,'ИПЦ raw'!$A:$A,0))</f>
        <v>98.97</v>
      </c>
      <c r="S248">
        <f>INDEX('ИПЦ raw'!AD:AD, MATCH(Структура!$D248,'ИПЦ raw'!$A:$A,0))</f>
        <v>99.05</v>
      </c>
      <c r="T248">
        <f>INDEX('ИПЦ raw'!AE:AE, MATCH(Структура!$D248,'ИПЦ raw'!$A:$A,0))</f>
        <v>98.12</v>
      </c>
      <c r="U248">
        <f>INDEX('ИПЦ raw'!AF:AF, MATCH(Структура!$D248,'ИПЦ raw'!$A:$A,0))</f>
        <v>98.54</v>
      </c>
      <c r="V248">
        <f>INDEX('ИПЦ raw'!AG:AG, MATCH(Структура!$D248,'ИПЦ raw'!$A:$A,0))</f>
        <v>99.28</v>
      </c>
      <c r="W248">
        <f>INDEX('ИПЦ raw'!AH:AH, MATCH(Структура!$D248,'ИПЦ raw'!$A:$A,0))</f>
        <v>98.54</v>
      </c>
      <c r="X248">
        <f>INDEX('ИПЦ raw'!AI:AI, MATCH(Структура!$D248,'ИПЦ raw'!$A:$A,0))</f>
        <v>100.96</v>
      </c>
      <c r="Y248">
        <f>INDEX('ИПЦ raw'!AJ:AJ, MATCH(Структура!$D248,'ИПЦ raw'!$A:$A,0))</f>
        <v>99.53</v>
      </c>
      <c r="Z248">
        <f>INDEX('ИПЦ raw'!AK:AK, MATCH(Структура!$D248,'ИПЦ raw'!$A:$A,0))</f>
        <v>101.2</v>
      </c>
      <c r="AA248">
        <f>INDEX('ИПЦ raw'!AL:AL, MATCH(Структура!$D248,'ИПЦ raw'!$A:$A,0))</f>
        <v>99.74</v>
      </c>
      <c r="AB248">
        <f>INDEX('ИПЦ raw'!AM:AM, MATCH(Структура!$D248,'ИПЦ raw'!$A:$A,0))</f>
        <v>100.67</v>
      </c>
      <c r="AC248">
        <f>INDEX('ИПЦ raw'!AN:AN, MATCH(Структура!$D248,'ИПЦ raw'!$A:$A,0))</f>
        <v>99.29</v>
      </c>
      <c r="AD248">
        <f>INDEX('ИПЦ raw'!AO:AO, MATCH(Структура!$D248,'ИПЦ raw'!$A:$A,0))</f>
        <v>99.91</v>
      </c>
      <c r="AE248">
        <f>INDEX('ИПЦ raw'!AP:AP, MATCH(Структура!$D248,'ИПЦ raw'!$A:$A,0))</f>
        <v>99.53</v>
      </c>
      <c r="AG248">
        <f>INDEX('2025'!$C:$C,MATCH(Структура!C248,'2025'!$B:$B,0))</f>
        <v>4.2000000000000003E-2</v>
      </c>
      <c r="AH248">
        <f t="shared" si="69"/>
        <v>4.2163800000000001E-2</v>
      </c>
      <c r="AI248">
        <f t="shared" si="70"/>
        <v>4.1590372319999999E-2</v>
      </c>
      <c r="AJ248">
        <f t="shared" si="71"/>
        <v>4.1161991485103994E-2</v>
      </c>
      <c r="AK248">
        <f t="shared" si="72"/>
        <v>4.0770952565995507E-2</v>
      </c>
      <c r="AL248">
        <f t="shared" si="73"/>
        <v>4.0004458657754788E-2</v>
      </c>
      <c r="AM248">
        <f t="shared" si="74"/>
        <v>3.9420393561351574E-2</v>
      </c>
      <c r="AN248">
        <f t="shared" si="75"/>
        <v>3.9136566727709841E-2</v>
      </c>
      <c r="AO248">
        <f t="shared" si="76"/>
        <v>3.8565172853485284E-2</v>
      </c>
      <c r="AP248">
        <f t="shared" si="77"/>
        <v>3.8935398512878742E-2</v>
      </c>
      <c r="AQ248">
        <f t="shared" si="78"/>
        <v>3.8752402139868213E-2</v>
      </c>
      <c r="AR248">
        <f t="shared" si="80"/>
        <v>3.9217430965546633E-2</v>
      </c>
      <c r="AS248">
        <f t="shared" si="79"/>
        <v>0.04</v>
      </c>
      <c r="AT248">
        <f t="shared" si="62"/>
        <v>4.0267999999999998E-2</v>
      </c>
      <c r="AU248">
        <f t="shared" si="63"/>
        <v>3.9982097200000004E-2</v>
      </c>
      <c r="AV248">
        <f t="shared" si="64"/>
        <v>3.9946113312520001E-2</v>
      </c>
      <c r="AW248">
        <f t="shared" si="65"/>
        <v>3.975836657995116E-2</v>
      </c>
    </row>
    <row r="249" spans="1:49" x14ac:dyDescent="0.45">
      <c r="A249" s="202" t="s">
        <v>248</v>
      </c>
      <c r="B249" s="225" t="str">
        <f t="shared" si="66"/>
        <v>Светильник потолочный, шт.</v>
      </c>
      <c r="C249" s="225" t="str">
        <f t="shared" si="67"/>
        <v>Светильник потолочный, шт.</v>
      </c>
      <c r="D249" s="226" t="str">
        <f t="shared" si="68"/>
        <v>Светильник потолочный, шт.</v>
      </c>
      <c r="E249" s="225">
        <f>INDEX(БИПЦ_НДС!$D:$D,MATCH(Структура!A249,БИПЦ_НДС!$B:$B,0))</f>
        <v>20</v>
      </c>
      <c r="F249" s="225" t="s">
        <v>1871</v>
      </c>
      <c r="G249" s="225">
        <v>1</v>
      </c>
      <c r="H249" s="225">
        <v>1</v>
      </c>
      <c r="I249" s="225">
        <v>0</v>
      </c>
      <c r="J249" s="225">
        <f>INDEX('2026'!$C:$C,MATCH(Структура!B249,'2026'!$B:$B,0))</f>
        <v>8.1000000000000003E-2</v>
      </c>
      <c r="K249" s="225">
        <f>INDEX('2025'!$C:$C,MATCH(Структура!C249,'2025'!$B:$B,0))</f>
        <v>8.4000000000000005E-2</v>
      </c>
      <c r="L249" s="225">
        <v>1</v>
      </c>
      <c r="M249" s="225">
        <v>1</v>
      </c>
      <c r="N249" s="225">
        <f>INDEX(MoM!B:B,MATCH(Структура!A249,MoM!J:J,0))</f>
        <v>1</v>
      </c>
      <c r="P249">
        <f>INDEX('ИПЦ raw'!AA:AA, MATCH(Структура!$D249,'ИПЦ raw'!$A:$A,0))</f>
        <v>100.35</v>
      </c>
      <c r="Q249">
        <f>INDEX('ИПЦ raw'!AB:AB, MATCH(Структура!$D249,'ИПЦ raw'!$A:$A,0))</f>
        <v>100.9</v>
      </c>
      <c r="R249">
        <f>INDEX('ИПЦ raw'!AC:AC, MATCH(Структура!$D249,'ИПЦ raw'!$A:$A,0))</f>
        <v>100.54</v>
      </c>
      <c r="S249">
        <f>INDEX('ИПЦ raw'!AD:AD, MATCH(Структура!$D249,'ИПЦ raw'!$A:$A,0))</f>
        <v>100.39</v>
      </c>
      <c r="T249">
        <f>INDEX('ИПЦ raw'!AE:AE, MATCH(Структура!$D249,'ИПЦ raw'!$A:$A,0))</f>
        <v>100.12</v>
      </c>
      <c r="U249">
        <f>INDEX('ИПЦ raw'!AF:AF, MATCH(Структура!$D249,'ИПЦ raw'!$A:$A,0))</f>
        <v>99.85</v>
      </c>
      <c r="V249">
        <f>INDEX('ИПЦ raw'!AG:AG, MATCH(Структура!$D249,'ИПЦ raw'!$A:$A,0))</f>
        <v>100.4</v>
      </c>
      <c r="W249">
        <f>INDEX('ИПЦ raw'!AH:AH, MATCH(Структура!$D249,'ИПЦ raw'!$A:$A,0))</f>
        <v>99.93</v>
      </c>
      <c r="X249">
        <f>INDEX('ИПЦ raw'!AI:AI, MATCH(Структура!$D249,'ИПЦ raw'!$A:$A,0))</f>
        <v>100</v>
      </c>
      <c r="Y249">
        <f>INDEX('ИПЦ raw'!AJ:AJ, MATCH(Структура!$D249,'ИПЦ raw'!$A:$A,0))</f>
        <v>99.98</v>
      </c>
      <c r="Z249">
        <f>INDEX('ИПЦ raw'!AK:AK, MATCH(Структура!$D249,'ИПЦ raw'!$A:$A,0))</f>
        <v>100.08</v>
      </c>
      <c r="AA249">
        <f>INDEX('ИПЦ raw'!AL:AL, MATCH(Структура!$D249,'ИПЦ raw'!$A:$A,0))</f>
        <v>100.5</v>
      </c>
      <c r="AB249">
        <f>INDEX('ИПЦ raw'!AM:AM, MATCH(Структура!$D249,'ИПЦ raw'!$A:$A,0))</f>
        <v>99.75</v>
      </c>
      <c r="AC249">
        <f>INDEX('ИПЦ raw'!AN:AN, MATCH(Структура!$D249,'ИПЦ raw'!$A:$A,0))</f>
        <v>99.95</v>
      </c>
      <c r="AD249">
        <f>INDEX('ИПЦ raw'!AO:AO, MATCH(Структура!$D249,'ИПЦ raw'!$A:$A,0))</f>
        <v>100.07</v>
      </c>
      <c r="AE249">
        <f>INDEX('ИПЦ raw'!AP:AP, MATCH(Структура!$D249,'ИПЦ raw'!$A:$A,0))</f>
        <v>100.2</v>
      </c>
      <c r="AG249">
        <f>INDEX('2025'!$C:$C,MATCH(Структура!C249,'2025'!$B:$B,0))</f>
        <v>8.4000000000000005E-2</v>
      </c>
      <c r="AH249">
        <f t="shared" si="69"/>
        <v>8.4293999999999994E-2</v>
      </c>
      <c r="AI249">
        <f t="shared" si="70"/>
        <v>8.505264600000001E-2</v>
      </c>
      <c r="AJ249">
        <f t="shared" si="71"/>
        <v>8.5511930288400026E-2</v>
      </c>
      <c r="AK249">
        <f t="shared" si="72"/>
        <v>8.5845426816524795E-2</v>
      </c>
      <c r="AL249">
        <f t="shared" si="73"/>
        <v>8.5948441328704633E-2</v>
      </c>
      <c r="AM249">
        <f t="shared" si="74"/>
        <v>8.5819518666711558E-2</v>
      </c>
      <c r="AN249">
        <f t="shared" si="75"/>
        <v>8.6162796741378417E-2</v>
      </c>
      <c r="AO249">
        <f t="shared" si="76"/>
        <v>8.6102482783659451E-2</v>
      </c>
      <c r="AP249">
        <f t="shared" si="77"/>
        <v>8.6102482783659451E-2</v>
      </c>
      <c r="AQ249">
        <f t="shared" si="78"/>
        <v>8.6085262287102712E-2</v>
      </c>
      <c r="AR249">
        <f t="shared" si="80"/>
        <v>8.6154130496932393E-2</v>
      </c>
      <c r="AS249">
        <f t="shared" si="79"/>
        <v>8.1000000000000003E-2</v>
      </c>
      <c r="AT249">
        <f t="shared" si="62"/>
        <v>8.0797500000000008E-2</v>
      </c>
      <c r="AU249">
        <f t="shared" si="63"/>
        <v>8.0757101250000005E-2</v>
      </c>
      <c r="AV249">
        <f t="shared" si="64"/>
        <v>8.081363122087501E-2</v>
      </c>
      <c r="AW249">
        <f t="shared" si="65"/>
        <v>8.0975258483316756E-2</v>
      </c>
    </row>
    <row r="250" spans="1:49" x14ac:dyDescent="0.45">
      <c r="A250" s="202" t="s">
        <v>249</v>
      </c>
      <c r="B250" s="225" t="str">
        <f t="shared" si="66"/>
        <v>Лампа электрическая осветительная, шт.</v>
      </c>
      <c r="C250" s="225" t="str">
        <f t="shared" si="67"/>
        <v>Лампа электрическая осветительная, шт.</v>
      </c>
      <c r="D250" s="226" t="str">
        <f t="shared" si="68"/>
        <v>Лампа электрическая осветительная, шт.</v>
      </c>
      <c r="E250" s="225">
        <f>INDEX(БИПЦ_НДС!$D:$D,MATCH(Структура!A250,БИПЦ_НДС!$B:$B,0))</f>
        <v>20</v>
      </c>
      <c r="F250" s="225" t="s">
        <v>1871</v>
      </c>
      <c r="G250" s="225">
        <v>1</v>
      </c>
      <c r="H250" s="225">
        <v>1</v>
      </c>
      <c r="I250" s="225">
        <v>0</v>
      </c>
      <c r="J250" s="225">
        <f>INDEX('2026'!$C:$C,MATCH(Структура!B250,'2026'!$B:$B,0))</f>
        <v>1.7000000000000001E-2</v>
      </c>
      <c r="K250" s="225">
        <f>INDEX('2025'!$C:$C,MATCH(Структура!C250,'2025'!$B:$B,0))</f>
        <v>1.4999999999999999E-2</v>
      </c>
      <c r="L250" s="225">
        <v>1</v>
      </c>
      <c r="M250" s="225">
        <v>1</v>
      </c>
      <c r="N250" s="225">
        <f>INDEX(MoM!B:B,MATCH(Структура!A250,MoM!J:J,0))</f>
        <v>1</v>
      </c>
      <c r="P250">
        <f>INDEX('ИПЦ raw'!AA:AA, MATCH(Структура!$D250,'ИПЦ raw'!$A:$A,0))</f>
        <v>101.31</v>
      </c>
      <c r="Q250">
        <f>INDEX('ИПЦ raw'!AB:AB, MATCH(Структура!$D250,'ИПЦ raw'!$A:$A,0))</f>
        <v>100.87</v>
      </c>
      <c r="R250">
        <f>INDEX('ИПЦ raw'!AC:AC, MATCH(Структура!$D250,'ИПЦ raw'!$A:$A,0))</f>
        <v>100.63</v>
      </c>
      <c r="S250">
        <f>INDEX('ИПЦ raw'!AD:AD, MATCH(Структура!$D250,'ИПЦ raw'!$A:$A,0))</f>
        <v>100.93</v>
      </c>
      <c r="T250">
        <f>INDEX('ИПЦ raw'!AE:AE, MATCH(Структура!$D250,'ИПЦ raw'!$A:$A,0))</f>
        <v>100.96</v>
      </c>
      <c r="U250">
        <f>INDEX('ИПЦ raw'!AF:AF, MATCH(Структура!$D250,'ИПЦ raw'!$A:$A,0))</f>
        <v>100.53</v>
      </c>
      <c r="V250">
        <f>INDEX('ИПЦ raw'!AG:AG, MATCH(Структура!$D250,'ИПЦ raw'!$A:$A,0))</f>
        <v>100.16</v>
      </c>
      <c r="W250">
        <f>INDEX('ИПЦ raw'!AH:AH, MATCH(Структура!$D250,'ИПЦ raw'!$A:$A,0))</f>
        <v>100.36</v>
      </c>
      <c r="X250">
        <f>INDEX('ИПЦ raw'!AI:AI, MATCH(Структура!$D250,'ИПЦ raw'!$A:$A,0))</f>
        <v>100.25</v>
      </c>
      <c r="Y250">
        <f>INDEX('ИПЦ raw'!AJ:AJ, MATCH(Структура!$D250,'ИПЦ raw'!$A:$A,0))</f>
        <v>100.5</v>
      </c>
      <c r="Z250">
        <f>INDEX('ИПЦ raw'!AK:AK, MATCH(Структура!$D250,'ИПЦ raw'!$A:$A,0))</f>
        <v>100.74</v>
      </c>
      <c r="AA250">
        <f>INDEX('ИПЦ raw'!AL:AL, MATCH(Структура!$D250,'ИПЦ raw'!$A:$A,0))</f>
        <v>100.59</v>
      </c>
      <c r="AB250">
        <f>INDEX('ИПЦ raw'!AM:AM, MATCH(Структура!$D250,'ИПЦ raw'!$A:$A,0))</f>
        <v>101</v>
      </c>
      <c r="AC250">
        <f>INDEX('ИПЦ raw'!AN:AN, MATCH(Структура!$D250,'ИПЦ raw'!$A:$A,0))</f>
        <v>100.75</v>
      </c>
      <c r="AD250">
        <f>INDEX('ИПЦ raw'!AO:AO, MATCH(Структура!$D250,'ИПЦ raw'!$A:$A,0))</f>
        <v>100.56</v>
      </c>
      <c r="AE250">
        <f>INDEX('ИПЦ raw'!AP:AP, MATCH(Структура!$D250,'ИПЦ raw'!$A:$A,0))</f>
        <v>100.64</v>
      </c>
      <c r="AG250">
        <f>INDEX('2025'!$C:$C,MATCH(Структура!C250,'2025'!$B:$B,0))</f>
        <v>1.4999999999999999E-2</v>
      </c>
      <c r="AH250">
        <f t="shared" si="69"/>
        <v>1.51965E-2</v>
      </c>
      <c r="AI250">
        <f t="shared" si="70"/>
        <v>1.5328709550000002E-2</v>
      </c>
      <c r="AJ250">
        <f t="shared" si="71"/>
        <v>1.5425280420165001E-2</v>
      </c>
      <c r="AK250">
        <f t="shared" si="72"/>
        <v>1.5568735528072537E-2</v>
      </c>
      <c r="AL250">
        <f t="shared" si="73"/>
        <v>1.5718195389142032E-2</v>
      </c>
      <c r="AM250">
        <f t="shared" si="74"/>
        <v>1.5801501824704484E-2</v>
      </c>
      <c r="AN250">
        <f t="shared" si="75"/>
        <v>1.582678422762401E-2</v>
      </c>
      <c r="AO250">
        <f t="shared" si="76"/>
        <v>1.5883760650843456E-2</v>
      </c>
      <c r="AP250">
        <f t="shared" si="77"/>
        <v>1.5923470052470565E-2</v>
      </c>
      <c r="AQ250">
        <f t="shared" si="78"/>
        <v>1.6003087402732919E-2</v>
      </c>
      <c r="AR250">
        <f t="shared" si="80"/>
        <v>1.6121510249513141E-2</v>
      </c>
      <c r="AS250">
        <f t="shared" si="79"/>
        <v>1.7000000000000001E-2</v>
      </c>
      <c r="AT250">
        <f t="shared" si="62"/>
        <v>1.7170000000000001E-2</v>
      </c>
      <c r="AU250">
        <f t="shared" si="63"/>
        <v>1.7298775000000002E-2</v>
      </c>
      <c r="AV250">
        <f t="shared" si="64"/>
        <v>1.7395648140000001E-2</v>
      </c>
      <c r="AW250">
        <f t="shared" si="65"/>
        <v>1.7506980288096E-2</v>
      </c>
    </row>
    <row r="251" spans="1:49" x14ac:dyDescent="0.45">
      <c r="A251" s="202" t="s">
        <v>250</v>
      </c>
      <c r="B251" s="225" t="str">
        <f t="shared" si="66"/>
        <v>Лампа энергосберегающая, шт.</v>
      </c>
      <c r="C251" s="225" t="str">
        <f t="shared" si="67"/>
        <v>Лампа энергосберегающая, шт.</v>
      </c>
      <c r="D251" s="226" t="str">
        <f t="shared" si="68"/>
        <v>Лампа энергосберегающая, шт.</v>
      </c>
      <c r="E251" s="225">
        <f>INDEX(БИПЦ_НДС!$D:$D,MATCH(Структура!A251,БИПЦ_НДС!$B:$B,0))</f>
        <v>20</v>
      </c>
      <c r="F251" s="225" t="s">
        <v>1871</v>
      </c>
      <c r="G251" s="225">
        <v>1</v>
      </c>
      <c r="H251" s="225">
        <v>1</v>
      </c>
      <c r="I251" s="225">
        <v>0</v>
      </c>
      <c r="J251" s="225">
        <f>INDEX('2026'!$C:$C,MATCH(Структура!B251,'2026'!$B:$B,0))</f>
        <v>0.02</v>
      </c>
      <c r="K251" s="225">
        <f>INDEX('2025'!$C:$C,MATCH(Структура!C251,'2025'!$B:$B,0))</f>
        <v>2.1000000000000001E-2</v>
      </c>
      <c r="L251" s="225">
        <v>1</v>
      </c>
      <c r="M251" s="225">
        <v>1</v>
      </c>
      <c r="N251" s="225">
        <f>INDEX(MoM!B:B,MATCH(Структура!A251,MoM!J:J,0))</f>
        <v>1</v>
      </c>
      <c r="P251">
        <f>INDEX('ИПЦ raw'!AA:AA, MATCH(Структура!$D251,'ИПЦ raw'!$A:$A,0))</f>
        <v>100.47</v>
      </c>
      <c r="Q251">
        <f>INDEX('ИПЦ raw'!AB:AB, MATCH(Структура!$D251,'ИПЦ raw'!$A:$A,0))</f>
        <v>99.47</v>
      </c>
      <c r="R251">
        <f>INDEX('ИПЦ raw'!AC:AC, MATCH(Структура!$D251,'ИПЦ raw'!$A:$A,0))</f>
        <v>100.01</v>
      </c>
      <c r="S251">
        <f>INDEX('ИПЦ raw'!AD:AD, MATCH(Структура!$D251,'ИПЦ raw'!$A:$A,0))</f>
        <v>99.49</v>
      </c>
      <c r="T251">
        <f>INDEX('ИПЦ raw'!AE:AE, MATCH(Структура!$D251,'ИПЦ raw'!$A:$A,0))</f>
        <v>100.44</v>
      </c>
      <c r="U251">
        <f>INDEX('ИПЦ raw'!AF:AF, MATCH(Структура!$D251,'ИПЦ raw'!$A:$A,0))</f>
        <v>100.26</v>
      </c>
      <c r="V251">
        <f>INDEX('ИПЦ raw'!AG:AG, MATCH(Структура!$D251,'ИПЦ raw'!$A:$A,0))</f>
        <v>100.34</v>
      </c>
      <c r="W251">
        <f>INDEX('ИПЦ raw'!AH:AH, MATCH(Структура!$D251,'ИПЦ raw'!$A:$A,0))</f>
        <v>99.8</v>
      </c>
      <c r="X251">
        <f>INDEX('ИПЦ raw'!AI:AI, MATCH(Структура!$D251,'ИПЦ raw'!$A:$A,0))</f>
        <v>100.01</v>
      </c>
      <c r="Y251">
        <f>INDEX('ИПЦ raw'!AJ:AJ, MATCH(Структура!$D251,'ИПЦ raw'!$A:$A,0))</f>
        <v>99.16</v>
      </c>
      <c r="Z251">
        <f>INDEX('ИПЦ raw'!AK:AK, MATCH(Структура!$D251,'ИПЦ raw'!$A:$A,0))</f>
        <v>99.53</v>
      </c>
      <c r="AA251">
        <f>INDEX('ИПЦ raw'!AL:AL, MATCH(Структура!$D251,'ИПЦ raw'!$A:$A,0))</f>
        <v>99.85</v>
      </c>
      <c r="AB251">
        <f>INDEX('ИПЦ raw'!AM:AM, MATCH(Структура!$D251,'ИПЦ raw'!$A:$A,0))</f>
        <v>99.62</v>
      </c>
      <c r="AC251">
        <f>INDEX('ИПЦ raw'!AN:AN, MATCH(Структура!$D251,'ИПЦ raw'!$A:$A,0))</f>
        <v>99.53</v>
      </c>
      <c r="AD251">
        <f>INDEX('ИПЦ raw'!AO:AO, MATCH(Структура!$D251,'ИПЦ raw'!$A:$A,0))</f>
        <v>100.93</v>
      </c>
      <c r="AE251">
        <f>INDEX('ИПЦ raw'!AP:AP, MATCH(Структура!$D251,'ИПЦ raw'!$A:$A,0))</f>
        <v>99.99</v>
      </c>
      <c r="AG251">
        <f>INDEX('2025'!$C:$C,MATCH(Структура!C251,'2025'!$B:$B,0))</f>
        <v>2.1000000000000001E-2</v>
      </c>
      <c r="AH251">
        <f t="shared" si="69"/>
        <v>2.1098699999999998E-2</v>
      </c>
      <c r="AI251">
        <f t="shared" si="70"/>
        <v>2.0986876889999995E-2</v>
      </c>
      <c r="AJ251">
        <f t="shared" si="71"/>
        <v>2.0988975577688994E-2</v>
      </c>
      <c r="AK251">
        <f t="shared" si="72"/>
        <v>2.0881931802242779E-2</v>
      </c>
      <c r="AL251">
        <f t="shared" si="73"/>
        <v>2.0973812302172646E-2</v>
      </c>
      <c r="AM251">
        <f t="shared" si="74"/>
        <v>2.1028344214158293E-2</v>
      </c>
      <c r="AN251">
        <f t="shared" si="75"/>
        <v>2.109984058448643E-2</v>
      </c>
      <c r="AO251">
        <f t="shared" si="76"/>
        <v>2.1057640903317458E-2</v>
      </c>
      <c r="AP251">
        <f t="shared" si="77"/>
        <v>2.1059746667407793E-2</v>
      </c>
      <c r="AQ251">
        <f t="shared" si="78"/>
        <v>2.0882844795401569E-2</v>
      </c>
      <c r="AR251">
        <f t="shared" si="80"/>
        <v>2.0784695424863182E-2</v>
      </c>
      <c r="AS251">
        <f t="shared" si="79"/>
        <v>0.02</v>
      </c>
      <c r="AT251">
        <f t="shared" si="62"/>
        <v>1.9924000000000001E-2</v>
      </c>
      <c r="AU251">
        <f t="shared" si="63"/>
        <v>1.9830357200000003E-2</v>
      </c>
      <c r="AV251">
        <f t="shared" si="64"/>
        <v>2.0014779521960003E-2</v>
      </c>
      <c r="AW251">
        <f t="shared" si="65"/>
        <v>2.0012778044007806E-2</v>
      </c>
    </row>
    <row r="252" spans="1:49" x14ac:dyDescent="0.45">
      <c r="A252" s="202" t="s">
        <v>251</v>
      </c>
      <c r="B252" s="225" t="str">
        <f t="shared" si="66"/>
        <v>Лампа светодиодная, шт.</v>
      </c>
      <c r="C252" s="225" t="str">
        <f t="shared" si="67"/>
        <v>Лампа светодиодная, шт.</v>
      </c>
      <c r="D252" s="226" t="str">
        <f t="shared" si="68"/>
        <v>Лампа светодиодная, шт.</v>
      </c>
      <c r="E252" s="225">
        <f>INDEX(БИПЦ_НДС!$D:$D,MATCH(Структура!A252,БИПЦ_НДС!$B:$B,0))</f>
        <v>20</v>
      </c>
      <c r="F252" s="225" t="s">
        <v>1871</v>
      </c>
      <c r="G252" s="225">
        <v>1</v>
      </c>
      <c r="H252" s="225">
        <v>1</v>
      </c>
      <c r="I252" s="225">
        <v>0</v>
      </c>
      <c r="J252" s="225">
        <f>INDEX('2026'!$C:$C,MATCH(Структура!B252,'2026'!$B:$B,0))</f>
        <v>2.9000000000000001E-2</v>
      </c>
      <c r="K252" s="225">
        <f>INDEX('2025'!$C:$C,MATCH(Структура!C252,'2025'!$B:$B,0))</f>
        <v>3.1E-2</v>
      </c>
      <c r="L252" s="225">
        <v>1</v>
      </c>
      <c r="M252" s="225">
        <v>1</v>
      </c>
      <c r="N252" s="225">
        <f>INDEX(MoM!B:B,MATCH(Структура!A252,MoM!J:J,0))</f>
        <v>1</v>
      </c>
      <c r="P252">
        <f>INDEX('ИПЦ raw'!AA:AA, MATCH(Структура!$D252,'ИПЦ raw'!$A:$A,0))</f>
        <v>100.71</v>
      </c>
      <c r="Q252">
        <f>INDEX('ИПЦ raw'!AB:AB, MATCH(Структура!$D252,'ИПЦ raw'!$A:$A,0))</f>
        <v>100.03</v>
      </c>
      <c r="R252">
        <f>INDEX('ИПЦ raw'!AC:AC, MATCH(Структура!$D252,'ИПЦ raw'!$A:$A,0))</f>
        <v>100.87</v>
      </c>
      <c r="S252">
        <f>INDEX('ИПЦ raw'!AD:AD, MATCH(Структура!$D252,'ИПЦ raw'!$A:$A,0))</f>
        <v>98.94</v>
      </c>
      <c r="T252">
        <f>INDEX('ИПЦ raw'!AE:AE, MATCH(Структура!$D252,'ИПЦ raw'!$A:$A,0))</f>
        <v>100.58</v>
      </c>
      <c r="U252">
        <f>INDEX('ИПЦ raw'!AF:AF, MATCH(Структура!$D252,'ИПЦ raw'!$A:$A,0))</f>
        <v>99.69</v>
      </c>
      <c r="V252">
        <f>INDEX('ИПЦ raw'!AG:AG, MATCH(Структура!$D252,'ИПЦ raw'!$A:$A,0))</f>
        <v>99.71</v>
      </c>
      <c r="W252">
        <f>INDEX('ИПЦ raw'!AH:AH, MATCH(Структура!$D252,'ИПЦ raw'!$A:$A,0))</f>
        <v>100.12</v>
      </c>
      <c r="X252">
        <f>INDEX('ИПЦ raw'!AI:AI, MATCH(Структура!$D252,'ИПЦ raw'!$A:$A,0))</f>
        <v>99.87</v>
      </c>
      <c r="Y252">
        <f>INDEX('ИПЦ raw'!AJ:AJ, MATCH(Структура!$D252,'ИПЦ raw'!$A:$A,0))</f>
        <v>99.61</v>
      </c>
      <c r="Z252">
        <f>INDEX('ИПЦ raw'!AK:AK, MATCH(Структура!$D252,'ИПЦ raw'!$A:$A,0))</f>
        <v>99.86</v>
      </c>
      <c r="AA252">
        <f>INDEX('ИПЦ raw'!AL:AL, MATCH(Структура!$D252,'ИПЦ raw'!$A:$A,0))</f>
        <v>100.16</v>
      </c>
      <c r="AB252">
        <f>INDEX('ИПЦ raw'!AM:AM, MATCH(Структура!$D252,'ИПЦ raw'!$A:$A,0))</f>
        <v>100.52</v>
      </c>
      <c r="AC252">
        <f>INDEX('ИПЦ raw'!AN:AN, MATCH(Структура!$D252,'ИПЦ raw'!$A:$A,0))</f>
        <v>99.6</v>
      </c>
      <c r="AD252">
        <f>INDEX('ИПЦ raw'!AO:AO, MATCH(Структура!$D252,'ИПЦ raw'!$A:$A,0))</f>
        <v>100</v>
      </c>
      <c r="AE252">
        <f>INDEX('ИПЦ raw'!AP:AP, MATCH(Структура!$D252,'ИПЦ raw'!$A:$A,0))</f>
        <v>100.5</v>
      </c>
      <c r="AG252">
        <f>INDEX('2025'!$C:$C,MATCH(Структура!C252,'2025'!$B:$B,0))</f>
        <v>3.1E-2</v>
      </c>
      <c r="AH252">
        <f t="shared" si="69"/>
        <v>3.1220100000000001E-2</v>
      </c>
      <c r="AI252">
        <f t="shared" si="70"/>
        <v>3.122946603E-2</v>
      </c>
      <c r="AJ252">
        <f t="shared" si="71"/>
        <v>3.1501162384461004E-2</v>
      </c>
      <c r="AK252">
        <f t="shared" si="72"/>
        <v>3.1167250063185718E-2</v>
      </c>
      <c r="AL252">
        <f t="shared" si="73"/>
        <v>3.1348020113552193E-2</v>
      </c>
      <c r="AM252">
        <f t="shared" si="74"/>
        <v>3.125084125120018E-2</v>
      </c>
      <c r="AN252">
        <f t="shared" si="75"/>
        <v>3.1160213811571698E-2</v>
      </c>
      <c r="AO252">
        <f t="shared" si="76"/>
        <v>3.1197606068145586E-2</v>
      </c>
      <c r="AP252">
        <f t="shared" si="77"/>
        <v>3.1157049180256999E-2</v>
      </c>
      <c r="AQ252">
        <f t="shared" si="78"/>
        <v>3.1035536688453998E-2</v>
      </c>
      <c r="AR252">
        <f t="shared" si="80"/>
        <v>3.0992086937090161E-2</v>
      </c>
      <c r="AS252">
        <f t="shared" si="79"/>
        <v>2.9000000000000001E-2</v>
      </c>
      <c r="AT252">
        <f t="shared" si="62"/>
        <v>2.9150800000000001E-2</v>
      </c>
      <c r="AU252">
        <f t="shared" si="63"/>
        <v>2.9034196799999999E-2</v>
      </c>
      <c r="AV252">
        <f t="shared" si="64"/>
        <v>2.9034196799999999E-2</v>
      </c>
      <c r="AW252">
        <f t="shared" si="65"/>
        <v>2.9179367783999998E-2</v>
      </c>
    </row>
    <row r="253" spans="1:49" x14ac:dyDescent="0.45">
      <c r="A253" s="202" t="s">
        <v>252</v>
      </c>
      <c r="B253" s="225" t="str">
        <f t="shared" si="66"/>
        <v>Батарейки электрические типа АА, шт.</v>
      </c>
      <c r="C253" s="225" t="str">
        <f t="shared" si="67"/>
        <v>Батарейки электрические типа АА, шт.</v>
      </c>
      <c r="D253" s="226" t="str">
        <f t="shared" si="68"/>
        <v>Батарейки электрические типа АА, шт.</v>
      </c>
      <c r="E253" s="225">
        <f>INDEX(БИПЦ_НДС!$D:$D,MATCH(Структура!A253,БИПЦ_НДС!$B:$B,0))</f>
        <v>20</v>
      </c>
      <c r="F253" s="225" t="s">
        <v>1871</v>
      </c>
      <c r="G253" s="225">
        <v>1</v>
      </c>
      <c r="H253" s="225">
        <v>1</v>
      </c>
      <c r="I253" s="225">
        <v>0</v>
      </c>
      <c r="J253" s="225">
        <f>INDEX('2026'!$C:$C,MATCH(Структура!B253,'2026'!$B:$B,0))</f>
        <v>1.9E-2</v>
      </c>
      <c r="K253" s="225">
        <f>INDEX('2025'!$C:$C,MATCH(Структура!C253,'2025'!$B:$B,0))</f>
        <v>1.9E-2</v>
      </c>
      <c r="L253" s="225">
        <v>1</v>
      </c>
      <c r="M253" s="225">
        <v>1</v>
      </c>
      <c r="N253" s="225">
        <f>INDEX(MoM!B:B,MATCH(Структура!A253,MoM!J:J,0))</f>
        <v>1</v>
      </c>
      <c r="P253">
        <f>INDEX('ИПЦ raw'!AA:AA, MATCH(Структура!$D253,'ИПЦ raw'!$A:$A,0))</f>
        <v>99.92</v>
      </c>
      <c r="Q253">
        <f>INDEX('ИПЦ raw'!AB:AB, MATCH(Структура!$D253,'ИПЦ raw'!$A:$A,0))</f>
        <v>100.26</v>
      </c>
      <c r="R253">
        <f>INDEX('ИПЦ raw'!AC:AC, MATCH(Структура!$D253,'ИПЦ raw'!$A:$A,0))</f>
        <v>100.72</v>
      </c>
      <c r="S253">
        <f>INDEX('ИПЦ raw'!AD:AD, MATCH(Структура!$D253,'ИПЦ raw'!$A:$A,0))</f>
        <v>99.81</v>
      </c>
      <c r="T253">
        <f>INDEX('ИПЦ raw'!AE:AE, MATCH(Структура!$D253,'ИПЦ raw'!$A:$A,0))</f>
        <v>99.22</v>
      </c>
      <c r="U253">
        <f>INDEX('ИПЦ raw'!AF:AF, MATCH(Структура!$D253,'ИПЦ raw'!$A:$A,0))</f>
        <v>100.14</v>
      </c>
      <c r="V253">
        <f>INDEX('ИПЦ raw'!AG:AG, MATCH(Структура!$D253,'ИПЦ raw'!$A:$A,0))</f>
        <v>99.29</v>
      </c>
      <c r="W253">
        <f>INDEX('ИПЦ raw'!AH:AH, MATCH(Структура!$D253,'ИПЦ raw'!$A:$A,0))</f>
        <v>100.46</v>
      </c>
      <c r="X253">
        <f>INDEX('ИПЦ raw'!AI:AI, MATCH(Структура!$D253,'ИПЦ raw'!$A:$A,0))</f>
        <v>100.84</v>
      </c>
      <c r="Y253">
        <f>INDEX('ИПЦ raw'!AJ:AJ, MATCH(Структура!$D253,'ИПЦ raw'!$A:$A,0))</f>
        <v>98.45</v>
      </c>
      <c r="Z253">
        <f>INDEX('ИПЦ raw'!AK:AK, MATCH(Структура!$D253,'ИПЦ raw'!$A:$A,0))</f>
        <v>99.74</v>
      </c>
      <c r="AA253">
        <f>INDEX('ИПЦ raw'!AL:AL, MATCH(Структура!$D253,'ИПЦ raw'!$A:$A,0))</f>
        <v>100.25</v>
      </c>
      <c r="AB253">
        <f>INDEX('ИПЦ raw'!AM:AM, MATCH(Структура!$D253,'ИПЦ raw'!$A:$A,0))</f>
        <v>100.73</v>
      </c>
      <c r="AC253">
        <f>INDEX('ИПЦ raw'!AN:AN, MATCH(Структура!$D253,'ИПЦ raw'!$A:$A,0))</f>
        <v>100.45</v>
      </c>
      <c r="AD253">
        <f>INDEX('ИПЦ raw'!AO:AO, MATCH(Структура!$D253,'ИПЦ raw'!$A:$A,0))</f>
        <v>100.16</v>
      </c>
      <c r="AE253">
        <f>INDEX('ИПЦ raw'!AP:AP, MATCH(Структура!$D253,'ИПЦ raw'!$A:$A,0))</f>
        <v>99.7</v>
      </c>
      <c r="AG253">
        <f>INDEX('2025'!$C:$C,MATCH(Структура!C253,'2025'!$B:$B,0))</f>
        <v>1.9E-2</v>
      </c>
      <c r="AH253">
        <f t="shared" si="69"/>
        <v>1.89848E-2</v>
      </c>
      <c r="AI253">
        <f t="shared" si="70"/>
        <v>1.9034160479999999E-2</v>
      </c>
      <c r="AJ253">
        <f t="shared" si="71"/>
        <v>1.9171206435455997E-2</v>
      </c>
      <c r="AK253">
        <f t="shared" si="72"/>
        <v>1.913478114322863E-2</v>
      </c>
      <c r="AL253">
        <f t="shared" si="73"/>
        <v>1.8985529850311447E-2</v>
      </c>
      <c r="AM253">
        <f t="shared" si="74"/>
        <v>1.9012109592101881E-2</v>
      </c>
      <c r="AN253">
        <f t="shared" si="75"/>
        <v>1.8877123613997959E-2</v>
      </c>
      <c r="AO253">
        <f t="shared" si="76"/>
        <v>1.8963958382622347E-2</v>
      </c>
      <c r="AP253">
        <f t="shared" si="77"/>
        <v>1.9123255633036376E-2</v>
      </c>
      <c r="AQ253">
        <f t="shared" si="78"/>
        <v>1.8826845170724311E-2</v>
      </c>
      <c r="AR253">
        <f t="shared" si="80"/>
        <v>1.8777895373280427E-2</v>
      </c>
      <c r="AS253">
        <f t="shared" si="79"/>
        <v>1.9E-2</v>
      </c>
      <c r="AT253">
        <f t="shared" si="62"/>
        <v>1.9138699999999998E-2</v>
      </c>
      <c r="AU253">
        <f t="shared" si="63"/>
        <v>1.922482415E-2</v>
      </c>
      <c r="AV253">
        <f t="shared" si="64"/>
        <v>1.925558386864E-2</v>
      </c>
      <c r="AW253">
        <f t="shared" si="65"/>
        <v>1.9197817117034079E-2</v>
      </c>
    </row>
    <row r="254" spans="1:49" x14ac:dyDescent="0.45">
      <c r="A254" s="210" t="s">
        <v>253</v>
      </c>
      <c r="B254" s="225" t="str">
        <f t="shared" si="66"/>
        <v>Дрель электрическая, шт.</v>
      </c>
      <c r="C254" s="225" t="str">
        <f t="shared" si="67"/>
        <v>Дрель электрическая, шт.</v>
      </c>
      <c r="D254" s="226" t="str">
        <f t="shared" si="68"/>
        <v>Дрель электрическая, шт.</v>
      </c>
      <c r="E254" s="225">
        <f>INDEX(БИПЦ_НДС!$D:$D,MATCH(Структура!A254,БИПЦ_НДС!$B:$B,0))</f>
        <v>20</v>
      </c>
      <c r="F254" s="225" t="s">
        <v>1871</v>
      </c>
      <c r="G254" s="225">
        <v>1</v>
      </c>
      <c r="H254" s="225">
        <v>1</v>
      </c>
      <c r="I254" s="225">
        <v>0</v>
      </c>
      <c r="J254" s="225">
        <f>INDEX('2026'!$C:$C,MATCH(Структура!B254,'2026'!$B:$B,0))</f>
        <v>6.7000000000000004E-2</v>
      </c>
      <c r="K254" s="225">
        <f>INDEX('2025'!$C:$C,MATCH(Структура!C254,'2025'!$B:$B,0))</f>
        <v>7.6999999999999999E-2</v>
      </c>
      <c r="L254" s="225">
        <v>1</v>
      </c>
      <c r="M254" s="225">
        <v>1</v>
      </c>
      <c r="N254" s="225">
        <f>INDEX(MoM!B:B,MATCH(Структура!A254,MoM!J:J,0))</f>
        <v>1</v>
      </c>
      <c r="P254">
        <f>INDEX('ИПЦ raw'!AA:AA, MATCH(Структура!$D254,'ИПЦ raw'!$A:$A,0))</f>
        <v>101.05</v>
      </c>
      <c r="Q254">
        <f>INDEX('ИПЦ raw'!AB:AB, MATCH(Структура!$D254,'ИПЦ raw'!$A:$A,0))</f>
        <v>100.25</v>
      </c>
      <c r="R254">
        <f>INDEX('ИПЦ raw'!AC:AC, MATCH(Структура!$D254,'ИПЦ raw'!$A:$A,0))</f>
        <v>99.99</v>
      </c>
      <c r="S254">
        <f>INDEX('ИПЦ raw'!AD:AD, MATCH(Структура!$D254,'ИПЦ raw'!$A:$A,0))</f>
        <v>99.44</v>
      </c>
      <c r="T254">
        <f>INDEX('ИПЦ raw'!AE:AE, MATCH(Структура!$D254,'ИПЦ raw'!$A:$A,0))</f>
        <v>99.38</v>
      </c>
      <c r="U254">
        <f>INDEX('ИПЦ raw'!AF:AF, MATCH(Структура!$D254,'ИПЦ raw'!$A:$A,0))</f>
        <v>98.86</v>
      </c>
      <c r="V254">
        <f>INDEX('ИПЦ raw'!AG:AG, MATCH(Структура!$D254,'ИПЦ raw'!$A:$A,0))</f>
        <v>98.74</v>
      </c>
      <c r="W254">
        <f>INDEX('ИПЦ raw'!AH:AH, MATCH(Структура!$D254,'ИПЦ raw'!$A:$A,0))</f>
        <v>98.96</v>
      </c>
      <c r="X254">
        <f>INDEX('ИПЦ raw'!AI:AI, MATCH(Структура!$D254,'ИПЦ raw'!$A:$A,0))</f>
        <v>99.07</v>
      </c>
      <c r="Y254">
        <f>INDEX('ИПЦ raw'!AJ:AJ, MATCH(Структура!$D254,'ИПЦ raw'!$A:$A,0))</f>
        <v>99.43</v>
      </c>
      <c r="Z254">
        <f>INDEX('ИПЦ raw'!AK:AK, MATCH(Структура!$D254,'ИПЦ raw'!$A:$A,0))</f>
        <v>99.4</v>
      </c>
      <c r="AA254">
        <f>INDEX('ИПЦ raw'!AL:AL, MATCH(Структура!$D254,'ИПЦ raw'!$A:$A,0))</f>
        <v>99.92</v>
      </c>
      <c r="AB254">
        <f>INDEX('ИПЦ raw'!AM:AM, MATCH(Структура!$D254,'ИПЦ raw'!$A:$A,0))</f>
        <v>100.13</v>
      </c>
      <c r="AC254">
        <f>INDEX('ИПЦ raw'!AN:AN, MATCH(Структура!$D254,'ИПЦ raw'!$A:$A,0))</f>
        <v>99.31</v>
      </c>
      <c r="AD254">
        <f>INDEX('ИПЦ raw'!AO:AO, MATCH(Структура!$D254,'ИПЦ raw'!$A:$A,0))</f>
        <v>100.31</v>
      </c>
      <c r="AE254">
        <f>INDEX('ИПЦ raw'!AP:AP, MATCH(Структура!$D254,'ИПЦ raw'!$A:$A,0))</f>
        <v>99.43</v>
      </c>
      <c r="AG254">
        <f>INDEX('2025'!$C:$C,MATCH(Структура!C254,'2025'!$B:$B,0))</f>
        <v>7.6999999999999999E-2</v>
      </c>
      <c r="AH254">
        <f t="shared" si="69"/>
        <v>7.7808500000000003E-2</v>
      </c>
      <c r="AI254">
        <f t="shared" si="70"/>
        <v>7.8003021249999999E-2</v>
      </c>
      <c r="AJ254">
        <f t="shared" si="71"/>
        <v>7.7995220947874991E-2</v>
      </c>
      <c r="AK254">
        <f t="shared" si="72"/>
        <v>7.75584477105669E-2</v>
      </c>
      <c r="AL254">
        <f t="shared" si="73"/>
        <v>7.7077585334761375E-2</v>
      </c>
      <c r="AM254">
        <f t="shared" si="74"/>
        <v>7.6198900861945085E-2</v>
      </c>
      <c r="AN254">
        <f t="shared" si="75"/>
        <v>7.5238794711084578E-2</v>
      </c>
      <c r="AO254">
        <f t="shared" si="76"/>
        <v>7.4456311246089285E-2</v>
      </c>
      <c r="AP254">
        <f t="shared" si="77"/>
        <v>7.3763867551500648E-2</v>
      </c>
      <c r="AQ254">
        <f t="shared" si="78"/>
        <v>7.3343413506457095E-2</v>
      </c>
      <c r="AR254">
        <f t="shared" si="80"/>
        <v>7.2903353025418352E-2</v>
      </c>
      <c r="AS254">
        <f t="shared" si="79"/>
        <v>6.7000000000000004E-2</v>
      </c>
      <c r="AT254">
        <f t="shared" si="62"/>
        <v>6.7087099999999997E-2</v>
      </c>
      <c r="AU254">
        <f t="shared" si="63"/>
        <v>6.6624199009999996E-2</v>
      </c>
      <c r="AV254">
        <f t="shared" si="64"/>
        <v>6.6830734026931002E-2</v>
      </c>
      <c r="AW254">
        <f t="shared" si="65"/>
        <v>6.6449798842977498E-2</v>
      </c>
    </row>
    <row r="255" spans="1:49" x14ac:dyDescent="0.45">
      <c r="A255" s="202" t="s">
        <v>254</v>
      </c>
      <c r="B255" s="225" t="str">
        <f t="shared" si="66"/>
        <v>Триммер, шт.</v>
      </c>
      <c r="C255" s="225" t="str">
        <f t="shared" si="67"/>
        <v>Триммер, шт.</v>
      </c>
      <c r="D255" s="226" t="str">
        <f t="shared" si="68"/>
        <v>Триммер, шт.</v>
      </c>
      <c r="E255" s="225">
        <f>INDEX(БИПЦ_НДС!$D:$D,MATCH(Структура!A255,БИПЦ_НДС!$B:$B,0))</f>
        <v>20</v>
      </c>
      <c r="F255" s="225" t="s">
        <v>1871</v>
      </c>
      <c r="G255" s="225">
        <v>1</v>
      </c>
      <c r="H255" s="225">
        <v>1</v>
      </c>
      <c r="I255" s="225">
        <v>0</v>
      </c>
      <c r="J255" s="225">
        <f>INDEX('2026'!$C:$C,MATCH(Структура!B255,'2026'!$B:$B,0))</f>
        <v>6.0999999999999999E-2</v>
      </c>
      <c r="K255" s="225">
        <f>INDEX('2025'!$C:$C,MATCH(Структура!C255,'2025'!$B:$B,0))</f>
        <v>5.8999999999999997E-2</v>
      </c>
      <c r="L255" s="225">
        <v>1</v>
      </c>
      <c r="M255" s="225">
        <v>1</v>
      </c>
      <c r="N255" s="225">
        <f>INDEX(MoM!B:B,MATCH(Структура!A255,MoM!J:J,0))</f>
        <v>1</v>
      </c>
      <c r="P255">
        <f>INDEX('ИПЦ raw'!AA:AA, MATCH(Структура!$D255,'ИПЦ raw'!$A:$A,0))</f>
        <v>102.59</v>
      </c>
      <c r="Q255">
        <f>INDEX('ИПЦ raw'!AB:AB, MATCH(Структура!$D255,'ИПЦ raw'!$A:$A,0))</f>
        <v>100.69</v>
      </c>
      <c r="R255">
        <f>INDEX('ИПЦ raw'!AC:AC, MATCH(Структура!$D255,'ИПЦ raw'!$A:$A,0))</f>
        <v>99.34</v>
      </c>
      <c r="S255">
        <f>INDEX('ИПЦ raw'!AD:AD, MATCH(Структура!$D255,'ИПЦ raw'!$A:$A,0))</f>
        <v>99.63</v>
      </c>
      <c r="T255">
        <f>INDEX('ИПЦ raw'!AE:AE, MATCH(Структура!$D255,'ИПЦ raw'!$A:$A,0))</f>
        <v>99.02</v>
      </c>
      <c r="U255">
        <f>INDEX('ИПЦ raw'!AF:AF, MATCH(Структура!$D255,'ИПЦ raw'!$A:$A,0))</f>
        <v>99.69</v>
      </c>
      <c r="V255">
        <f>INDEX('ИПЦ raw'!AG:AG, MATCH(Структура!$D255,'ИПЦ raw'!$A:$A,0))</f>
        <v>99.57</v>
      </c>
      <c r="W255">
        <f>INDEX('ИПЦ raw'!AH:AH, MATCH(Структура!$D255,'ИПЦ raw'!$A:$A,0))</f>
        <v>98.13</v>
      </c>
      <c r="X255">
        <f>INDEX('ИПЦ raw'!AI:AI, MATCH(Структура!$D255,'ИПЦ raw'!$A:$A,0))</f>
        <v>99.62</v>
      </c>
      <c r="Y255">
        <f>INDEX('ИПЦ raw'!AJ:AJ, MATCH(Структура!$D255,'ИПЦ raw'!$A:$A,0))</f>
        <v>99.44</v>
      </c>
      <c r="Z255">
        <f>INDEX('ИПЦ raw'!AK:AK, MATCH(Структура!$D255,'ИПЦ raw'!$A:$A,0))</f>
        <v>100.82</v>
      </c>
      <c r="AA255">
        <f>INDEX('ИПЦ raw'!AL:AL, MATCH(Структура!$D255,'ИПЦ raw'!$A:$A,0))</f>
        <v>101.19</v>
      </c>
      <c r="AB255">
        <f>INDEX('ИПЦ raw'!AM:AM, MATCH(Структура!$D255,'ИПЦ raw'!$A:$A,0))</f>
        <v>100.07</v>
      </c>
      <c r="AC255">
        <f>INDEX('ИПЦ raw'!AN:AN, MATCH(Структура!$D255,'ИПЦ raw'!$A:$A,0))</f>
        <v>100.05</v>
      </c>
      <c r="AD255">
        <f>INDEX('ИПЦ raw'!AO:AO, MATCH(Структура!$D255,'ИПЦ raw'!$A:$A,0))</f>
        <v>99.85</v>
      </c>
      <c r="AE255">
        <f>INDEX('ИПЦ raw'!AP:AP, MATCH(Структура!$D255,'ИПЦ raw'!$A:$A,0))</f>
        <v>99.87</v>
      </c>
      <c r="AG255">
        <f>INDEX('2025'!$C:$C,MATCH(Структура!C255,'2025'!$B:$B,0))</f>
        <v>5.8999999999999997E-2</v>
      </c>
      <c r="AH255">
        <f t="shared" si="69"/>
        <v>6.0528100000000001E-2</v>
      </c>
      <c r="AI255">
        <f t="shared" si="70"/>
        <v>6.0945743890000001E-2</v>
      </c>
      <c r="AJ255">
        <f t="shared" si="71"/>
        <v>6.0543501980326007E-2</v>
      </c>
      <c r="AK255">
        <f t="shared" si="72"/>
        <v>6.03194910229988E-2</v>
      </c>
      <c r="AL255">
        <f t="shared" si="73"/>
        <v>5.9728360010973411E-2</v>
      </c>
      <c r="AM255">
        <f t="shared" si="74"/>
        <v>5.9543202094939393E-2</v>
      </c>
      <c r="AN255">
        <f t="shared" si="75"/>
        <v>5.9287166325931152E-2</v>
      </c>
      <c r="AO255">
        <f t="shared" si="76"/>
        <v>5.8178496315636236E-2</v>
      </c>
      <c r="AP255">
        <f t="shared" si="77"/>
        <v>5.7957418029636817E-2</v>
      </c>
      <c r="AQ255">
        <f t="shared" si="78"/>
        <v>5.763285648867085E-2</v>
      </c>
      <c r="AR255">
        <f t="shared" si="80"/>
        <v>5.8105445911877947E-2</v>
      </c>
      <c r="AS255">
        <f t="shared" si="79"/>
        <v>6.0999999999999999E-2</v>
      </c>
      <c r="AT255">
        <f t="shared" si="62"/>
        <v>6.1042699999999998E-2</v>
      </c>
      <c r="AU255">
        <f t="shared" si="63"/>
        <v>6.1073221349999998E-2</v>
      </c>
      <c r="AV255">
        <f t="shared" si="64"/>
        <v>6.0981611517974994E-2</v>
      </c>
      <c r="AW255">
        <f t="shared" si="65"/>
        <v>6.0902335423001629E-2</v>
      </c>
    </row>
    <row r="256" spans="1:49" x14ac:dyDescent="0.45">
      <c r="A256" s="202" t="s">
        <v>255</v>
      </c>
      <c r="B256" s="225" t="str">
        <f t="shared" si="66"/>
        <v>Тетрадь школьная, шт.</v>
      </c>
      <c r="C256" s="225" t="str">
        <f t="shared" si="67"/>
        <v>Тетрадь школьная, шт.</v>
      </c>
      <c r="D256" s="226" t="str">
        <f t="shared" si="68"/>
        <v>Тетрадь школьная, шт.</v>
      </c>
      <c r="E256" s="225">
        <f>INDEX(БИПЦ_НДС!$D:$D,MATCH(Структура!A256,БИПЦ_НДС!$B:$B,0))</f>
        <v>10</v>
      </c>
      <c r="F256" s="225" t="s">
        <v>1871</v>
      </c>
      <c r="G256" s="225">
        <v>1</v>
      </c>
      <c r="H256" s="225">
        <v>1</v>
      </c>
      <c r="I256" s="225">
        <v>0</v>
      </c>
      <c r="J256" s="225">
        <f>INDEX('2026'!$C:$C,MATCH(Структура!B256,'2026'!$B:$B,0))</f>
        <v>2.8000000000000001E-2</v>
      </c>
      <c r="K256" s="225">
        <f>INDEX('2025'!$C:$C,MATCH(Структура!C256,'2025'!$B:$B,0))</f>
        <v>0.03</v>
      </c>
      <c r="L256" s="225">
        <v>1</v>
      </c>
      <c r="M256" s="225">
        <v>1</v>
      </c>
      <c r="N256" s="225">
        <f>INDEX(MoM!B:B,MATCH(Структура!A256,MoM!J:J,0))</f>
        <v>1</v>
      </c>
      <c r="P256">
        <f>INDEX('ИПЦ raw'!AA:AA, MATCH(Структура!$D256,'ИПЦ raw'!$A:$A,0))</f>
        <v>100.86</v>
      </c>
      <c r="Q256">
        <f>INDEX('ИПЦ raw'!AB:AB, MATCH(Структура!$D256,'ИПЦ raw'!$A:$A,0))</f>
        <v>101.6</v>
      </c>
      <c r="R256">
        <f>INDEX('ИПЦ raw'!AC:AC, MATCH(Структура!$D256,'ИПЦ raw'!$A:$A,0))</f>
        <v>101.18</v>
      </c>
      <c r="S256">
        <f>INDEX('ИПЦ raw'!AD:AD, MATCH(Структура!$D256,'ИПЦ raw'!$A:$A,0))</f>
        <v>101.82</v>
      </c>
      <c r="T256">
        <f>INDEX('ИПЦ raw'!AE:AE, MATCH(Структура!$D256,'ИПЦ raw'!$A:$A,0))</f>
        <v>100.63</v>
      </c>
      <c r="U256">
        <f>INDEX('ИПЦ raw'!AF:AF, MATCH(Структура!$D256,'ИПЦ raw'!$A:$A,0))</f>
        <v>100.54</v>
      </c>
      <c r="V256">
        <f>INDEX('ИПЦ raw'!AG:AG, MATCH(Структура!$D256,'ИПЦ raw'!$A:$A,0))</f>
        <v>101.27</v>
      </c>
      <c r="W256">
        <f>INDEX('ИПЦ raw'!AH:AH, MATCH(Структура!$D256,'ИПЦ raw'!$A:$A,0))</f>
        <v>100.97</v>
      </c>
      <c r="X256">
        <f>INDEX('ИПЦ raw'!AI:AI, MATCH(Структура!$D256,'ИПЦ raw'!$A:$A,0))</f>
        <v>100.81</v>
      </c>
      <c r="Y256">
        <f>INDEX('ИПЦ raw'!AJ:AJ, MATCH(Структура!$D256,'ИПЦ raw'!$A:$A,0))</f>
        <v>100.24</v>
      </c>
      <c r="Z256">
        <f>INDEX('ИПЦ raw'!AK:AK, MATCH(Структура!$D256,'ИПЦ raw'!$A:$A,0))</f>
        <v>100.14</v>
      </c>
      <c r="AA256">
        <f>INDEX('ИПЦ raw'!AL:AL, MATCH(Структура!$D256,'ИПЦ raw'!$A:$A,0))</f>
        <v>100.2</v>
      </c>
      <c r="AB256">
        <f>INDEX('ИПЦ raw'!AM:AM, MATCH(Структура!$D256,'ИПЦ raw'!$A:$A,0))</f>
        <v>100.54</v>
      </c>
      <c r="AC256">
        <f>INDEX('ИПЦ raw'!AN:AN, MATCH(Структура!$D256,'ИПЦ raw'!$A:$A,0))</f>
        <v>100.47</v>
      </c>
      <c r="AD256">
        <f>INDEX('ИПЦ raw'!AO:AO, MATCH(Структура!$D256,'ИПЦ raw'!$A:$A,0))</f>
        <v>100.43</v>
      </c>
      <c r="AE256">
        <f>INDEX('ИПЦ raw'!AP:AP, MATCH(Структура!$D256,'ИПЦ raw'!$A:$A,0))</f>
        <v>100.08</v>
      </c>
      <c r="AG256">
        <f>INDEX('2025'!$C:$C,MATCH(Структура!C256,'2025'!$B:$B,0))</f>
        <v>0.03</v>
      </c>
      <c r="AH256">
        <f t="shared" si="69"/>
        <v>3.0257999999999997E-2</v>
      </c>
      <c r="AI256">
        <f t="shared" si="70"/>
        <v>3.0742127999999994E-2</v>
      </c>
      <c r="AJ256">
        <f t="shared" si="71"/>
        <v>3.1104885110399993E-2</v>
      </c>
      <c r="AK256">
        <f t="shared" si="72"/>
        <v>3.1670994019409274E-2</v>
      </c>
      <c r="AL256">
        <f t="shared" si="73"/>
        <v>3.1870521281731554E-2</v>
      </c>
      <c r="AM256">
        <f t="shared" si="74"/>
        <v>3.2042622096652901E-2</v>
      </c>
      <c r="AN256">
        <f t="shared" si="75"/>
        <v>3.244956339728039E-2</v>
      </c>
      <c r="AO256">
        <f t="shared" si="76"/>
        <v>3.2764324162234008E-2</v>
      </c>
      <c r="AP256">
        <f t="shared" si="77"/>
        <v>3.3029715187948103E-2</v>
      </c>
      <c r="AQ256">
        <f t="shared" si="78"/>
        <v>3.3108986504399175E-2</v>
      </c>
      <c r="AR256">
        <f t="shared" si="80"/>
        <v>3.3155339085505331E-2</v>
      </c>
      <c r="AS256">
        <f t="shared" si="79"/>
        <v>2.8000000000000001E-2</v>
      </c>
      <c r="AT256">
        <f t="shared" si="62"/>
        <v>2.8151200000000001E-2</v>
      </c>
      <c r="AU256">
        <f t="shared" si="63"/>
        <v>2.8283510639999999E-2</v>
      </c>
      <c r="AV256">
        <f t="shared" si="64"/>
        <v>2.8405129735751999E-2</v>
      </c>
      <c r="AW256">
        <f t="shared" si="65"/>
        <v>2.8427853839540596E-2</v>
      </c>
    </row>
    <row r="257" spans="1:49" x14ac:dyDescent="0.45">
      <c r="A257" s="202" t="s">
        <v>256</v>
      </c>
      <c r="B257" s="225" t="str">
        <f t="shared" si="66"/>
        <v>Альбом для рисования, шт.</v>
      </c>
      <c r="C257" s="225" t="str">
        <f t="shared" si="67"/>
        <v>Альбом для рисования, шт.</v>
      </c>
      <c r="D257" s="226" t="str">
        <f t="shared" si="68"/>
        <v>Альбом для рисования, шт.</v>
      </c>
      <c r="E257" s="225">
        <f>INDEX(БИПЦ_НДС!$D:$D,MATCH(Структура!A257,БИПЦ_НДС!$B:$B,0))</f>
        <v>10</v>
      </c>
      <c r="F257" s="225" t="s">
        <v>1871</v>
      </c>
      <c r="G257" s="225">
        <v>1</v>
      </c>
      <c r="H257" s="225">
        <v>1</v>
      </c>
      <c r="I257" s="225">
        <v>0</v>
      </c>
      <c r="J257" s="225">
        <f>INDEX('2026'!$C:$C,MATCH(Структура!B257,'2026'!$B:$B,0))</f>
        <v>2.7E-2</v>
      </c>
      <c r="K257" s="225">
        <f>INDEX('2025'!$C:$C,MATCH(Структура!C257,'2025'!$B:$B,0))</f>
        <v>2.8000000000000001E-2</v>
      </c>
      <c r="L257" s="225">
        <v>1</v>
      </c>
      <c r="M257" s="225">
        <v>1</v>
      </c>
      <c r="N257" s="225">
        <f>INDEX(MoM!B:B,MATCH(Структура!A257,MoM!J:J,0))</f>
        <v>1</v>
      </c>
      <c r="P257">
        <f>INDEX('ИПЦ raw'!AA:AA, MATCH(Структура!$D257,'ИПЦ raw'!$A:$A,0))</f>
        <v>100.33</v>
      </c>
      <c r="Q257">
        <f>INDEX('ИПЦ raw'!AB:AB, MATCH(Структура!$D257,'ИПЦ raw'!$A:$A,0))</f>
        <v>100.27</v>
      </c>
      <c r="R257">
        <f>INDEX('ИПЦ raw'!AC:AC, MATCH(Структура!$D257,'ИПЦ raw'!$A:$A,0))</f>
        <v>100.21</v>
      </c>
      <c r="S257">
        <f>INDEX('ИПЦ raw'!AD:AD, MATCH(Структура!$D257,'ИПЦ raw'!$A:$A,0))</f>
        <v>100.63</v>
      </c>
      <c r="T257">
        <f>INDEX('ИПЦ raw'!AE:AE, MATCH(Структура!$D257,'ИПЦ raw'!$A:$A,0))</f>
        <v>100.27</v>
      </c>
      <c r="U257">
        <f>INDEX('ИПЦ raw'!AF:AF, MATCH(Структура!$D257,'ИПЦ raw'!$A:$A,0))</f>
        <v>100.05</v>
      </c>
      <c r="V257">
        <f>INDEX('ИПЦ raw'!AG:AG, MATCH(Структура!$D257,'ИПЦ raw'!$A:$A,0))</f>
        <v>100.78</v>
      </c>
      <c r="W257">
        <f>INDEX('ИПЦ raw'!AH:AH, MATCH(Структура!$D257,'ИПЦ raw'!$A:$A,0))</f>
        <v>100.9</v>
      </c>
      <c r="X257">
        <f>INDEX('ИПЦ raw'!AI:AI, MATCH(Структура!$D257,'ИПЦ raw'!$A:$A,0))</f>
        <v>100.36</v>
      </c>
      <c r="Y257">
        <f>INDEX('ИПЦ raw'!AJ:AJ, MATCH(Структура!$D257,'ИПЦ raw'!$A:$A,0))</f>
        <v>100.43</v>
      </c>
      <c r="Z257">
        <f>INDEX('ИПЦ raw'!AK:AK, MATCH(Структура!$D257,'ИПЦ raw'!$A:$A,0))</f>
        <v>100.34</v>
      </c>
      <c r="AA257">
        <f>INDEX('ИПЦ raw'!AL:AL, MATCH(Структура!$D257,'ИПЦ raw'!$A:$A,0))</f>
        <v>100.28</v>
      </c>
      <c r="AB257">
        <f>INDEX('ИПЦ raw'!AM:AM, MATCH(Структура!$D257,'ИПЦ raw'!$A:$A,0))</f>
        <v>100.11</v>
      </c>
      <c r="AC257">
        <f>INDEX('ИПЦ raw'!AN:AN, MATCH(Структура!$D257,'ИПЦ raw'!$A:$A,0))</f>
        <v>100.34</v>
      </c>
      <c r="AD257">
        <f>INDEX('ИПЦ raw'!AO:AO, MATCH(Структура!$D257,'ИПЦ raw'!$A:$A,0))</f>
        <v>100.29</v>
      </c>
      <c r="AE257">
        <f>INDEX('ИПЦ raw'!AP:AP, MATCH(Структура!$D257,'ИПЦ raw'!$A:$A,0))</f>
        <v>100</v>
      </c>
      <c r="AG257">
        <f>INDEX('2025'!$C:$C,MATCH(Структура!C257,'2025'!$B:$B,0))</f>
        <v>2.8000000000000001E-2</v>
      </c>
      <c r="AH257">
        <f t="shared" si="69"/>
        <v>2.80924E-2</v>
      </c>
      <c r="AI257">
        <f t="shared" si="70"/>
        <v>2.8168249479999997E-2</v>
      </c>
      <c r="AJ257">
        <f t="shared" si="71"/>
        <v>2.8227402803907994E-2</v>
      </c>
      <c r="AK257">
        <f t="shared" si="72"/>
        <v>2.8405235441572613E-2</v>
      </c>
      <c r="AL257">
        <f t="shared" si="73"/>
        <v>2.8481929577264857E-2</v>
      </c>
      <c r="AM257">
        <f t="shared" si="74"/>
        <v>2.849617054205349E-2</v>
      </c>
      <c r="AN257">
        <f t="shared" si="75"/>
        <v>2.871844067228151E-2</v>
      </c>
      <c r="AO257">
        <f t="shared" si="76"/>
        <v>2.8976906638332044E-2</v>
      </c>
      <c r="AP257">
        <f t="shared" si="77"/>
        <v>2.9081223502230039E-2</v>
      </c>
      <c r="AQ257">
        <f t="shared" si="78"/>
        <v>2.9206272763289628E-2</v>
      </c>
      <c r="AR257">
        <f t="shared" si="80"/>
        <v>2.9305574090684811E-2</v>
      </c>
      <c r="AS257">
        <f t="shared" si="79"/>
        <v>2.7E-2</v>
      </c>
      <c r="AT257">
        <f t="shared" si="62"/>
        <v>2.70297E-2</v>
      </c>
      <c r="AU257">
        <f t="shared" si="63"/>
        <v>2.712160098E-2</v>
      </c>
      <c r="AV257">
        <f t="shared" si="64"/>
        <v>2.7200253622842001E-2</v>
      </c>
      <c r="AW257">
        <f t="shared" si="65"/>
        <v>2.7200253622842001E-2</v>
      </c>
    </row>
    <row r="258" spans="1:49" x14ac:dyDescent="0.45">
      <c r="A258" s="202" t="s">
        <v>257</v>
      </c>
      <c r="B258" s="225" t="str">
        <f t="shared" si="66"/>
        <v>Бумага офисная, упаковка 500 листов</v>
      </c>
      <c r="C258" s="225" t="str">
        <f t="shared" si="67"/>
        <v>Бумага офисная, упаковка 500 листов</v>
      </c>
      <c r="D258" s="226" t="str">
        <f t="shared" si="68"/>
        <v>Бумага офисная, упаковка 500 листов</v>
      </c>
      <c r="E258" s="225">
        <f>INDEX(БИПЦ_НДС!$D:$D,MATCH(Структура!A258,БИПЦ_НДС!$B:$B,0))</f>
        <v>20</v>
      </c>
      <c r="F258" s="225" t="s">
        <v>1871</v>
      </c>
      <c r="G258" s="225">
        <v>1</v>
      </c>
      <c r="H258" s="225">
        <v>1</v>
      </c>
      <c r="I258" s="225">
        <v>0</v>
      </c>
      <c r="J258" s="225">
        <f>INDEX('2026'!$C:$C,MATCH(Структура!B258,'2026'!$B:$B,0))</f>
        <v>1.7000000000000001E-2</v>
      </c>
      <c r="K258" s="225">
        <f>INDEX('2025'!$C:$C,MATCH(Структура!C258,'2025'!$B:$B,0))</f>
        <v>1.7000000000000001E-2</v>
      </c>
      <c r="L258" s="225">
        <v>1</v>
      </c>
      <c r="M258" s="225">
        <v>1</v>
      </c>
      <c r="N258" s="225">
        <f>INDEX(MoM!B:B,MATCH(Структура!A258,MoM!J:J,0))</f>
        <v>1</v>
      </c>
      <c r="P258">
        <f>INDEX('ИПЦ raw'!AA:AA, MATCH(Структура!$D258,'ИПЦ raw'!$A:$A,0))</f>
        <v>100.69</v>
      </c>
      <c r="Q258">
        <f>INDEX('ИПЦ raw'!AB:AB, MATCH(Структура!$D258,'ИПЦ raw'!$A:$A,0))</f>
        <v>100.51</v>
      </c>
      <c r="R258">
        <f>INDEX('ИПЦ raw'!AC:AC, MATCH(Структура!$D258,'ИПЦ raw'!$A:$A,0))</f>
        <v>100.76</v>
      </c>
      <c r="S258">
        <f>INDEX('ИПЦ raw'!AD:AD, MATCH(Структура!$D258,'ИПЦ raw'!$A:$A,0))</f>
        <v>100.63</v>
      </c>
      <c r="T258">
        <f>INDEX('ИПЦ raw'!AE:AE, MATCH(Структура!$D258,'ИПЦ raw'!$A:$A,0))</f>
        <v>100.14</v>
      </c>
      <c r="U258">
        <f>INDEX('ИПЦ raw'!AF:AF, MATCH(Структура!$D258,'ИПЦ raw'!$A:$A,0))</f>
        <v>100.3</v>
      </c>
      <c r="V258">
        <f>INDEX('ИПЦ raw'!AG:AG, MATCH(Структура!$D258,'ИПЦ raw'!$A:$A,0))</f>
        <v>99.61</v>
      </c>
      <c r="W258">
        <f>INDEX('ИПЦ raw'!AH:AH, MATCH(Структура!$D258,'ИПЦ raw'!$A:$A,0))</f>
        <v>99.74</v>
      </c>
      <c r="X258">
        <f>INDEX('ИПЦ raw'!AI:AI, MATCH(Структура!$D258,'ИПЦ raw'!$A:$A,0))</f>
        <v>99.88</v>
      </c>
      <c r="Y258">
        <f>INDEX('ИПЦ raw'!AJ:AJ, MATCH(Структура!$D258,'ИПЦ raw'!$A:$A,0))</f>
        <v>99.73</v>
      </c>
      <c r="Z258">
        <f>INDEX('ИПЦ raw'!AK:AK, MATCH(Структура!$D258,'ИПЦ raw'!$A:$A,0))</f>
        <v>99.86</v>
      </c>
      <c r="AA258">
        <f>INDEX('ИПЦ raw'!AL:AL, MATCH(Структура!$D258,'ИПЦ raw'!$A:$A,0))</f>
        <v>100.12</v>
      </c>
      <c r="AB258">
        <f>INDEX('ИПЦ raw'!AM:AM, MATCH(Структура!$D258,'ИПЦ raw'!$A:$A,0))</f>
        <v>100.95</v>
      </c>
      <c r="AC258">
        <f>INDEX('ИПЦ raw'!AN:AN, MATCH(Структура!$D258,'ИПЦ raw'!$A:$A,0))</f>
        <v>100.79</v>
      </c>
      <c r="AD258">
        <f>INDEX('ИПЦ raw'!AO:AO, MATCH(Структура!$D258,'ИПЦ raw'!$A:$A,0))</f>
        <v>100.39</v>
      </c>
      <c r="AE258">
        <f>INDEX('ИПЦ raw'!AP:AP, MATCH(Структура!$D258,'ИПЦ raw'!$A:$A,0))</f>
        <v>100.9</v>
      </c>
      <c r="AG258">
        <f>INDEX('2025'!$C:$C,MATCH(Структура!C258,'2025'!$B:$B,0))</f>
        <v>1.7000000000000001E-2</v>
      </c>
      <c r="AH258">
        <f t="shared" si="69"/>
        <v>1.7117299999999998E-2</v>
      </c>
      <c r="AI258">
        <f t="shared" si="70"/>
        <v>1.720459823E-2</v>
      </c>
      <c r="AJ258">
        <f t="shared" si="71"/>
        <v>1.7335353176548E-2</v>
      </c>
      <c r="AK258">
        <f t="shared" si="72"/>
        <v>1.7444565901560252E-2</v>
      </c>
      <c r="AL258">
        <f t="shared" si="73"/>
        <v>1.7468988293822436E-2</v>
      </c>
      <c r="AM258">
        <f t="shared" si="74"/>
        <v>1.7521395258703901E-2</v>
      </c>
      <c r="AN258">
        <f t="shared" si="75"/>
        <v>1.7453061817194956E-2</v>
      </c>
      <c r="AO258">
        <f t="shared" si="76"/>
        <v>1.7407683856470249E-2</v>
      </c>
      <c r="AP258">
        <f t="shared" si="77"/>
        <v>1.7386794635842483E-2</v>
      </c>
      <c r="AQ258">
        <f t="shared" si="78"/>
        <v>1.7339850290325708E-2</v>
      </c>
      <c r="AR258">
        <f t="shared" si="80"/>
        <v>1.7315574499919252E-2</v>
      </c>
      <c r="AS258">
        <f t="shared" si="79"/>
        <v>1.7000000000000001E-2</v>
      </c>
      <c r="AT258">
        <f t="shared" ref="AT258:AT321" si="81">AS258*AB258/100</f>
        <v>1.71615E-2</v>
      </c>
      <c r="AU258">
        <f t="shared" ref="AU258:AU321" si="82">AT258*AC258/100</f>
        <v>1.729707585E-2</v>
      </c>
      <c r="AV258">
        <f t="shared" ref="AV258:AV321" si="83">AU258*AD258/100</f>
        <v>1.7364534445814997E-2</v>
      </c>
      <c r="AW258">
        <f t="shared" ref="AW258:AW321" si="84">AV258*AE258/100</f>
        <v>1.7520815255827334E-2</v>
      </c>
    </row>
    <row r="259" spans="1:49" x14ac:dyDescent="0.45">
      <c r="A259" s="202" t="s">
        <v>258</v>
      </c>
      <c r="B259" s="225" t="str">
        <f t="shared" ref="B259:B322" si="85">A259</f>
        <v>Бумага туалетная, рулон</v>
      </c>
      <c r="C259" s="225" t="str">
        <f t="shared" ref="C259:C322" si="86">A259</f>
        <v>Бумага туалетная, рулон</v>
      </c>
      <c r="D259" s="226" t="str">
        <f t="shared" ref="D259:D322" si="87">C259</f>
        <v>Бумага туалетная, рулон</v>
      </c>
      <c r="E259" s="225">
        <f>INDEX(БИПЦ_НДС!$D:$D,MATCH(Структура!A259,БИПЦ_НДС!$B:$B,0))</f>
        <v>20</v>
      </c>
      <c r="F259" s="225" t="s">
        <v>1871</v>
      </c>
      <c r="G259" s="225">
        <v>1</v>
      </c>
      <c r="H259" s="225">
        <v>1</v>
      </c>
      <c r="I259" s="225">
        <v>0</v>
      </c>
      <c r="J259" s="225">
        <f>INDEX('2026'!$C:$C,MATCH(Структура!B259,'2026'!$B:$B,0))</f>
        <v>0.126</v>
      </c>
      <c r="K259" s="225">
        <f>INDEX('2025'!$C:$C,MATCH(Структура!C259,'2025'!$B:$B,0))</f>
        <v>0.121</v>
      </c>
      <c r="L259" s="225">
        <v>1</v>
      </c>
      <c r="M259" s="225">
        <v>1</v>
      </c>
      <c r="N259" s="225">
        <f>INDEX(MoM!B:B,MATCH(Структура!A259,MoM!J:J,0))</f>
        <v>1</v>
      </c>
      <c r="P259">
        <f>INDEX('ИПЦ raw'!AA:AA, MATCH(Структура!$D259,'ИПЦ raw'!$A:$A,0))</f>
        <v>99.89</v>
      </c>
      <c r="Q259">
        <f>INDEX('ИПЦ raw'!AB:AB, MATCH(Структура!$D259,'ИПЦ raw'!$A:$A,0))</f>
        <v>100.21</v>
      </c>
      <c r="R259">
        <f>INDEX('ИПЦ raw'!AC:AC, MATCH(Структура!$D259,'ИПЦ raw'!$A:$A,0))</f>
        <v>100.75</v>
      </c>
      <c r="S259">
        <f>INDEX('ИПЦ raw'!AD:AD, MATCH(Структура!$D259,'ИПЦ raw'!$A:$A,0))</f>
        <v>99.66</v>
      </c>
      <c r="T259">
        <f>INDEX('ИПЦ raw'!AE:AE, MATCH(Структура!$D259,'ИПЦ raw'!$A:$A,0))</f>
        <v>100.41</v>
      </c>
      <c r="U259">
        <f>INDEX('ИПЦ raw'!AF:AF, MATCH(Структура!$D259,'ИПЦ raw'!$A:$A,0))</f>
        <v>99.96</v>
      </c>
      <c r="V259">
        <f>INDEX('ИПЦ raw'!AG:AG, MATCH(Структура!$D259,'ИПЦ raw'!$A:$A,0))</f>
        <v>99.96</v>
      </c>
      <c r="W259">
        <f>INDEX('ИПЦ raw'!AH:AH, MATCH(Структура!$D259,'ИПЦ raw'!$A:$A,0))</f>
        <v>99.47</v>
      </c>
      <c r="X259">
        <f>INDEX('ИПЦ raw'!AI:AI, MATCH(Структура!$D259,'ИПЦ raw'!$A:$A,0))</f>
        <v>99.73</v>
      </c>
      <c r="Y259">
        <f>INDEX('ИПЦ raw'!AJ:AJ, MATCH(Структура!$D259,'ИПЦ raw'!$A:$A,0))</f>
        <v>100.31</v>
      </c>
      <c r="Z259">
        <f>INDEX('ИПЦ raw'!AK:AK, MATCH(Структура!$D259,'ИПЦ raw'!$A:$A,0))</f>
        <v>100.24</v>
      </c>
      <c r="AA259">
        <f>INDEX('ИПЦ raw'!AL:AL, MATCH(Структура!$D259,'ИПЦ raw'!$A:$A,0))</f>
        <v>100.77</v>
      </c>
      <c r="AB259">
        <f>INDEX('ИПЦ raw'!AM:AM, MATCH(Структура!$D259,'ИПЦ raw'!$A:$A,0))</f>
        <v>100.86</v>
      </c>
      <c r="AC259">
        <f>INDEX('ИПЦ raw'!AN:AN, MATCH(Структура!$D259,'ИПЦ raw'!$A:$A,0))</f>
        <v>101.25</v>
      </c>
      <c r="AD259">
        <f>INDEX('ИПЦ raw'!AO:AO, MATCH(Структура!$D259,'ИПЦ raw'!$A:$A,0))</f>
        <v>99.91</v>
      </c>
      <c r="AE259">
        <f>INDEX('ИПЦ raw'!AP:AP, MATCH(Структура!$D259,'ИПЦ raw'!$A:$A,0))</f>
        <v>99.69</v>
      </c>
      <c r="AG259">
        <f>INDEX('2025'!$C:$C,MATCH(Структура!C259,'2025'!$B:$B,0))</f>
        <v>0.121</v>
      </c>
      <c r="AH259">
        <f t="shared" ref="AH259:AH322" si="88">AG259*P259/100</f>
        <v>0.12086689999999999</v>
      </c>
      <c r="AI259">
        <f t="shared" ref="AI259:AI322" si="89">AH259*Q259/100</f>
        <v>0.12112072048999999</v>
      </c>
      <c r="AJ259">
        <f t="shared" ref="AJ259:AJ322" si="90">AI259*R259/100</f>
        <v>0.12202912589367498</v>
      </c>
      <c r="AK259">
        <f t="shared" ref="AK259:AK322" si="91">AJ259*S259/100</f>
        <v>0.12161422686563648</v>
      </c>
      <c r="AL259">
        <f t="shared" ref="AL259:AL322" si="92">AK259*T259/100</f>
        <v>0.12211284519578559</v>
      </c>
      <c r="AM259">
        <f t="shared" ref="AM259:AM322" si="93">AL259*U259/100</f>
        <v>0.12206400005770726</v>
      </c>
      <c r="AN259">
        <f t="shared" ref="AN259:AN322" si="94">AM259*V259/100</f>
        <v>0.12201517445768417</v>
      </c>
      <c r="AO259">
        <f t="shared" ref="AO259:AO322" si="95">AN259*W259/100</f>
        <v>0.12136849403305844</v>
      </c>
      <c r="AP259">
        <f t="shared" ref="AP259:AP322" si="96">AO259*X259/100</f>
        <v>0.12104079909916919</v>
      </c>
      <c r="AQ259">
        <f t="shared" ref="AQ259:AQ322" si="97">AP259*Y259/100</f>
        <v>0.12141602557637661</v>
      </c>
      <c r="AR259">
        <f t="shared" si="80"/>
        <v>0.12170742403775991</v>
      </c>
      <c r="AS259">
        <f t="shared" ref="AS259:AS322" si="98">J259</f>
        <v>0.126</v>
      </c>
      <c r="AT259">
        <f t="shared" si="81"/>
        <v>0.12708360000000002</v>
      </c>
      <c r="AU259">
        <f t="shared" si="82"/>
        <v>0.12867214500000002</v>
      </c>
      <c r="AV259">
        <f t="shared" si="83"/>
        <v>0.12855634006950001</v>
      </c>
      <c r="AW259">
        <f t="shared" si="84"/>
        <v>0.12815781541528456</v>
      </c>
    </row>
    <row r="260" spans="1:49" x14ac:dyDescent="0.45">
      <c r="A260" s="202" t="s">
        <v>259</v>
      </c>
      <c r="B260" s="225" t="str">
        <f t="shared" si="85"/>
        <v>Подгузники детские бумажные, 10 шт.</v>
      </c>
      <c r="C260" s="225" t="str">
        <f t="shared" si="86"/>
        <v>Подгузники детские бумажные, 10 шт.</v>
      </c>
      <c r="D260" s="226" t="str">
        <f t="shared" si="87"/>
        <v>Подгузники детские бумажные, 10 шт.</v>
      </c>
      <c r="E260" s="225">
        <f>INDEX(БИПЦ_НДС!$D:$D,MATCH(Структура!A260,БИПЦ_НДС!$B:$B,0))</f>
        <v>10</v>
      </c>
      <c r="F260" s="225" t="s">
        <v>1871</v>
      </c>
      <c r="G260" s="225">
        <v>1</v>
      </c>
      <c r="H260" s="225">
        <v>1</v>
      </c>
      <c r="I260" s="225">
        <v>0</v>
      </c>
      <c r="J260" s="225">
        <f>INDEX('2026'!$C:$C,MATCH(Структура!B260,'2026'!$B:$B,0))</f>
        <v>0.10100000000000001</v>
      </c>
      <c r="K260" s="225">
        <f>INDEX('2025'!$C:$C,MATCH(Структура!C260,'2025'!$B:$B,0))</f>
        <v>0.11700000000000001</v>
      </c>
      <c r="L260" s="225">
        <v>1</v>
      </c>
      <c r="M260" s="225">
        <v>1</v>
      </c>
      <c r="N260" s="225">
        <f>INDEX(MoM!B:B,MATCH(Структура!A260,MoM!J:J,0))</f>
        <v>1</v>
      </c>
      <c r="P260">
        <f>INDEX('ИПЦ raw'!AA:AA, MATCH(Структура!$D260,'ИПЦ raw'!$A:$A,0))</f>
        <v>98.06</v>
      </c>
      <c r="Q260">
        <f>INDEX('ИПЦ raw'!AB:AB, MATCH(Структура!$D260,'ИПЦ raw'!$A:$A,0))</f>
        <v>99.26</v>
      </c>
      <c r="R260">
        <f>INDEX('ИПЦ raw'!AC:AC, MATCH(Структура!$D260,'ИПЦ raw'!$A:$A,0))</f>
        <v>100.83</v>
      </c>
      <c r="S260">
        <f>INDEX('ИПЦ raw'!AD:AD, MATCH(Структура!$D260,'ИПЦ raw'!$A:$A,0))</f>
        <v>100.01</v>
      </c>
      <c r="T260">
        <f>INDEX('ИПЦ raw'!AE:AE, MATCH(Структура!$D260,'ИПЦ raw'!$A:$A,0))</f>
        <v>100.28</v>
      </c>
      <c r="U260">
        <f>INDEX('ИПЦ raw'!AF:AF, MATCH(Структура!$D260,'ИПЦ raw'!$A:$A,0))</f>
        <v>100.2</v>
      </c>
      <c r="V260">
        <f>INDEX('ИПЦ raw'!AG:AG, MATCH(Структура!$D260,'ИПЦ raw'!$A:$A,0))</f>
        <v>99.73</v>
      </c>
      <c r="W260">
        <f>INDEX('ИПЦ raw'!AH:AH, MATCH(Структура!$D260,'ИПЦ raw'!$A:$A,0))</f>
        <v>99.24</v>
      </c>
      <c r="X260">
        <f>INDEX('ИПЦ raw'!AI:AI, MATCH(Структура!$D260,'ИПЦ raw'!$A:$A,0))</f>
        <v>99.19</v>
      </c>
      <c r="Y260">
        <f>INDEX('ИПЦ raw'!AJ:AJ, MATCH(Структура!$D260,'ИПЦ raw'!$A:$A,0))</f>
        <v>99.58</v>
      </c>
      <c r="Z260">
        <f>INDEX('ИПЦ raw'!AK:AK, MATCH(Структура!$D260,'ИПЦ raw'!$A:$A,0))</f>
        <v>99.44</v>
      </c>
      <c r="AA260">
        <f>INDEX('ИПЦ raw'!AL:AL, MATCH(Структура!$D260,'ИПЦ raw'!$A:$A,0))</f>
        <v>100.69</v>
      </c>
      <c r="AB260">
        <f>INDEX('ИПЦ raw'!AM:AM, MATCH(Структура!$D260,'ИПЦ raw'!$A:$A,0))</f>
        <v>99.99</v>
      </c>
      <c r="AC260">
        <f>INDEX('ИПЦ raw'!AN:AN, MATCH(Структура!$D260,'ИПЦ raw'!$A:$A,0))</f>
        <v>98.32</v>
      </c>
      <c r="AD260">
        <f>INDEX('ИПЦ raw'!AO:AO, MATCH(Структура!$D260,'ИПЦ raw'!$A:$A,0))</f>
        <v>99.24</v>
      </c>
      <c r="AE260">
        <f>INDEX('ИПЦ raw'!AP:AP, MATCH(Структура!$D260,'ИПЦ raw'!$A:$A,0))</f>
        <v>99.85</v>
      </c>
      <c r="AG260">
        <f>INDEX('2025'!$C:$C,MATCH(Структура!C260,'2025'!$B:$B,0))</f>
        <v>0.11700000000000001</v>
      </c>
      <c r="AH260">
        <f t="shared" si="88"/>
        <v>0.11473020000000002</v>
      </c>
      <c r="AI260">
        <f t="shared" si="89"/>
        <v>0.11388119652000002</v>
      </c>
      <c r="AJ260">
        <f t="shared" si="90"/>
        <v>0.11482641045111602</v>
      </c>
      <c r="AK260">
        <f t="shared" si="91"/>
        <v>0.11483789309216114</v>
      </c>
      <c r="AL260">
        <f t="shared" si="92"/>
        <v>0.11515943919281918</v>
      </c>
      <c r="AM260">
        <f t="shared" si="93"/>
        <v>0.11538975807120481</v>
      </c>
      <c r="AN260">
        <f t="shared" si="94"/>
        <v>0.11507820572441256</v>
      </c>
      <c r="AO260">
        <f t="shared" si="95"/>
        <v>0.11420361136090701</v>
      </c>
      <c r="AP260">
        <f t="shared" si="96"/>
        <v>0.11327856210888365</v>
      </c>
      <c r="AQ260">
        <f t="shared" si="97"/>
        <v>0.11280279214802634</v>
      </c>
      <c r="AR260">
        <f t="shared" si="80"/>
        <v>0.11217109651199739</v>
      </c>
      <c r="AS260">
        <f t="shared" si="98"/>
        <v>0.10100000000000001</v>
      </c>
      <c r="AT260">
        <f t="shared" si="81"/>
        <v>0.10098990000000001</v>
      </c>
      <c r="AU260">
        <f t="shared" si="82"/>
        <v>9.9293269680000004E-2</v>
      </c>
      <c r="AV260">
        <f t="shared" si="83"/>
        <v>9.8538640830432012E-2</v>
      </c>
      <c r="AW260">
        <f t="shared" si="84"/>
        <v>9.8390832869186345E-2</v>
      </c>
    </row>
    <row r="261" spans="1:49" x14ac:dyDescent="0.45">
      <c r="A261" s="202" t="s">
        <v>260</v>
      </c>
      <c r="B261" s="225" t="str">
        <f t="shared" si="85"/>
        <v>Салфетки влажные, упаковка 20 шт.</v>
      </c>
      <c r="C261" s="225" t="str">
        <f t="shared" si="86"/>
        <v>Салфетки влажные, упаковка 20 шт.</v>
      </c>
      <c r="D261" s="226" t="str">
        <f t="shared" si="87"/>
        <v>Салфетки влажные, упаковка 20 шт.</v>
      </c>
      <c r="E261" s="225">
        <f>INDEX(БИПЦ_НДС!$D:$D,MATCH(Структура!A261,БИПЦ_НДС!$B:$B,0))</f>
        <v>20</v>
      </c>
      <c r="F261" s="225" t="s">
        <v>1871</v>
      </c>
      <c r="G261" s="225">
        <v>1</v>
      </c>
      <c r="H261" s="225">
        <v>1</v>
      </c>
      <c r="I261" s="225">
        <v>0</v>
      </c>
      <c r="J261" s="225">
        <f>INDEX('2026'!$C:$C,MATCH(Структура!B261,'2026'!$B:$B,0))</f>
        <v>6.3E-2</v>
      </c>
      <c r="K261" s="225">
        <f>INDEX('2025'!$C:$C,MATCH(Структура!C261,'2025'!$B:$B,0))</f>
        <v>5.7000000000000002E-2</v>
      </c>
      <c r="L261" s="225">
        <v>1</v>
      </c>
      <c r="M261" s="225">
        <v>1</v>
      </c>
      <c r="N261" s="225">
        <f>INDEX(MoM!B:B,MATCH(Структура!A261,MoM!J:J,0))</f>
        <v>1</v>
      </c>
      <c r="P261">
        <f>INDEX('ИПЦ raw'!AA:AA, MATCH(Структура!$D261,'ИПЦ raw'!$A:$A,0))</f>
        <v>100.93</v>
      </c>
      <c r="Q261">
        <f>INDEX('ИПЦ raw'!AB:AB, MATCH(Структура!$D261,'ИПЦ raw'!$A:$A,0))</f>
        <v>101.06</v>
      </c>
      <c r="R261">
        <f>INDEX('ИПЦ raw'!AC:AC, MATCH(Структура!$D261,'ИПЦ raw'!$A:$A,0))</f>
        <v>100.78</v>
      </c>
      <c r="S261">
        <f>INDEX('ИПЦ raw'!AD:AD, MATCH(Структура!$D261,'ИПЦ raw'!$A:$A,0))</f>
        <v>100.66</v>
      </c>
      <c r="T261">
        <f>INDEX('ИПЦ raw'!AE:AE, MATCH(Структура!$D261,'ИПЦ raw'!$A:$A,0))</f>
        <v>100.35</v>
      </c>
      <c r="U261">
        <f>INDEX('ИПЦ raw'!AF:AF, MATCH(Структура!$D261,'ИПЦ raw'!$A:$A,0))</f>
        <v>100.33</v>
      </c>
      <c r="V261">
        <f>INDEX('ИПЦ raw'!AG:AG, MATCH(Структура!$D261,'ИПЦ raw'!$A:$A,0))</f>
        <v>99.93</v>
      </c>
      <c r="W261">
        <f>INDEX('ИПЦ raw'!AH:AH, MATCH(Структура!$D261,'ИПЦ raw'!$A:$A,0))</f>
        <v>100.37</v>
      </c>
      <c r="X261">
        <f>INDEX('ИПЦ raw'!AI:AI, MATCH(Структура!$D261,'ИПЦ raw'!$A:$A,0))</f>
        <v>100.45</v>
      </c>
      <c r="Y261">
        <f>INDEX('ИПЦ raw'!AJ:AJ, MATCH(Структура!$D261,'ИПЦ raw'!$A:$A,0))</f>
        <v>100.21</v>
      </c>
      <c r="Z261">
        <f>INDEX('ИПЦ raw'!AK:AK, MATCH(Структура!$D261,'ИПЦ raw'!$A:$A,0))</f>
        <v>100.04</v>
      </c>
      <c r="AA261">
        <f>INDEX('ИПЦ raw'!AL:AL, MATCH(Структура!$D261,'ИПЦ raw'!$A:$A,0))</f>
        <v>100.01</v>
      </c>
      <c r="AB261">
        <f>INDEX('ИПЦ raw'!AM:AM, MATCH(Структура!$D261,'ИПЦ raw'!$A:$A,0))</f>
        <v>101.21</v>
      </c>
      <c r="AC261">
        <f>INDEX('ИПЦ raw'!AN:AN, MATCH(Структура!$D261,'ИПЦ raw'!$A:$A,0))</f>
        <v>100.83</v>
      </c>
      <c r="AD261">
        <f>INDEX('ИПЦ raw'!AO:AO, MATCH(Структура!$D261,'ИПЦ raw'!$A:$A,0))</f>
        <v>100.86</v>
      </c>
      <c r="AE261">
        <f>INDEX('ИПЦ raw'!AP:AP, MATCH(Структура!$D261,'ИПЦ raw'!$A:$A,0))</f>
        <v>100.14</v>
      </c>
      <c r="AG261">
        <f>INDEX('2025'!$C:$C,MATCH(Структура!C261,'2025'!$B:$B,0))</f>
        <v>5.7000000000000002E-2</v>
      </c>
      <c r="AH261">
        <f t="shared" si="88"/>
        <v>5.7530100000000008E-2</v>
      </c>
      <c r="AI261">
        <f t="shared" si="89"/>
        <v>5.813991906000001E-2</v>
      </c>
      <c r="AJ261">
        <f t="shared" si="90"/>
        <v>5.8593410428668016E-2</v>
      </c>
      <c r="AK261">
        <f t="shared" si="91"/>
        <v>5.898012693749722E-2</v>
      </c>
      <c r="AL261">
        <f t="shared" si="92"/>
        <v>5.918655738177845E-2</v>
      </c>
      <c r="AM261">
        <f t="shared" si="93"/>
        <v>5.9381873021138315E-2</v>
      </c>
      <c r="AN261">
        <f t="shared" si="94"/>
        <v>5.9340305710023522E-2</v>
      </c>
      <c r="AO261">
        <f t="shared" si="95"/>
        <v>5.9559864841150612E-2</v>
      </c>
      <c r="AP261">
        <f t="shared" si="96"/>
        <v>5.9827884232935793E-2</v>
      </c>
      <c r="AQ261">
        <f t="shared" si="97"/>
        <v>5.9953522789824951E-2</v>
      </c>
      <c r="AR261">
        <f t="shared" si="80"/>
        <v>5.9977504198940886E-2</v>
      </c>
      <c r="AS261">
        <f t="shared" si="98"/>
        <v>6.3E-2</v>
      </c>
      <c r="AT261">
        <f t="shared" si="81"/>
        <v>6.3762299999999994E-2</v>
      </c>
      <c r="AU261">
        <f t="shared" si="82"/>
        <v>6.4291527089999995E-2</v>
      </c>
      <c r="AV261">
        <f t="shared" si="83"/>
        <v>6.4844434222973993E-2</v>
      </c>
      <c r="AW261">
        <f t="shared" si="84"/>
        <v>6.493521643088615E-2</v>
      </c>
    </row>
    <row r="262" spans="1:49" ht="26.25" x14ac:dyDescent="0.45">
      <c r="A262" s="202" t="s">
        <v>261</v>
      </c>
      <c r="B262" s="225" t="str">
        <f t="shared" si="85"/>
        <v>Бумажные столовые салфетки, упаковка 100 шт.</v>
      </c>
      <c r="C262" s="225" t="str">
        <f t="shared" si="86"/>
        <v>Бумажные столовые салфетки, упаковка 100 шт.</v>
      </c>
      <c r="D262" s="226" t="str">
        <f t="shared" si="87"/>
        <v>Бумажные столовые салфетки, упаковка 100 шт.</v>
      </c>
      <c r="E262" s="225">
        <f>INDEX(БИПЦ_НДС!$D:$D,MATCH(Структура!A262,БИПЦ_НДС!$B:$B,0))</f>
        <v>20</v>
      </c>
      <c r="F262" s="225" t="s">
        <v>1871</v>
      </c>
      <c r="G262" s="225">
        <v>1</v>
      </c>
      <c r="H262" s="225">
        <v>1</v>
      </c>
      <c r="I262" s="225">
        <v>0</v>
      </c>
      <c r="J262" s="225">
        <f>INDEX('2026'!$C:$C,MATCH(Структура!B262,'2026'!$B:$B,0))</f>
        <v>0.21299999999999999</v>
      </c>
      <c r="K262" s="225">
        <f>INDEX('2025'!$C:$C,MATCH(Структура!C262,'2025'!$B:$B,0))</f>
        <v>0.17499999999999999</v>
      </c>
      <c r="L262" s="225">
        <v>1</v>
      </c>
      <c r="M262" s="225">
        <v>1</v>
      </c>
      <c r="N262" s="225">
        <f>INDEX(MoM!B:B,MATCH(Структура!A262,MoM!J:J,0))</f>
        <v>1</v>
      </c>
      <c r="P262">
        <f>INDEX('ИПЦ raw'!AA:AA, MATCH(Структура!$D262,'ИПЦ raw'!$A:$A,0))</f>
        <v>100.47</v>
      </c>
      <c r="Q262">
        <f>INDEX('ИПЦ raw'!AB:AB, MATCH(Структура!$D262,'ИПЦ raw'!$A:$A,0))</f>
        <v>100.2</v>
      </c>
      <c r="R262">
        <f>INDEX('ИПЦ raw'!AC:AC, MATCH(Структура!$D262,'ИПЦ raw'!$A:$A,0))</f>
        <v>100.83</v>
      </c>
      <c r="S262">
        <f>INDEX('ИПЦ raw'!AD:AD, MATCH(Структура!$D262,'ИПЦ raw'!$A:$A,0))</f>
        <v>100.22</v>
      </c>
      <c r="T262">
        <f>INDEX('ИПЦ raw'!AE:AE, MATCH(Структура!$D262,'ИПЦ raw'!$A:$A,0))</f>
        <v>100.55</v>
      </c>
      <c r="U262">
        <f>INDEX('ИПЦ raw'!AF:AF, MATCH(Структура!$D262,'ИПЦ raw'!$A:$A,0))</f>
        <v>100.67</v>
      </c>
      <c r="V262">
        <f>INDEX('ИПЦ raw'!AG:AG, MATCH(Структура!$D262,'ИПЦ raw'!$A:$A,0))</f>
        <v>100.09</v>
      </c>
      <c r="W262">
        <f>INDEX('ИПЦ raw'!AH:AH, MATCH(Структура!$D262,'ИПЦ raw'!$A:$A,0))</f>
        <v>100.34</v>
      </c>
      <c r="X262">
        <f>INDEX('ИПЦ raw'!AI:AI, MATCH(Структура!$D262,'ИПЦ raw'!$A:$A,0))</f>
        <v>100.4</v>
      </c>
      <c r="Y262">
        <f>INDEX('ИПЦ raw'!AJ:AJ, MATCH(Структура!$D262,'ИПЦ raw'!$A:$A,0))</f>
        <v>100.55</v>
      </c>
      <c r="Z262">
        <f>INDEX('ИПЦ raw'!AK:AK, MATCH(Структура!$D262,'ИПЦ raw'!$A:$A,0))</f>
        <v>100.81</v>
      </c>
      <c r="AA262">
        <f>INDEX('ИПЦ raw'!AL:AL, MATCH(Структура!$D262,'ИПЦ raw'!$A:$A,0))</f>
        <v>100.59</v>
      </c>
      <c r="AB262">
        <f>INDEX('ИПЦ raw'!AM:AM, MATCH(Структура!$D262,'ИПЦ raw'!$A:$A,0))</f>
        <v>100.63</v>
      </c>
      <c r="AC262">
        <f>INDEX('ИПЦ raw'!AN:AN, MATCH(Структура!$D262,'ИПЦ raw'!$A:$A,0))</f>
        <v>100.6</v>
      </c>
      <c r="AD262">
        <f>INDEX('ИПЦ raw'!AO:AO, MATCH(Структура!$D262,'ИПЦ raw'!$A:$A,0))</f>
        <v>99.8</v>
      </c>
      <c r="AE262">
        <f>INDEX('ИПЦ raw'!AP:AP, MATCH(Структура!$D262,'ИПЦ raw'!$A:$A,0))</f>
        <v>99.99</v>
      </c>
      <c r="AG262">
        <f>INDEX('2025'!$C:$C,MATCH(Структура!C262,'2025'!$B:$B,0))</f>
        <v>0.17499999999999999</v>
      </c>
      <c r="AH262">
        <f t="shared" si="88"/>
        <v>0.17582249999999999</v>
      </c>
      <c r="AI262">
        <f t="shared" si="89"/>
        <v>0.17617414499999998</v>
      </c>
      <c r="AJ262">
        <f t="shared" si="90"/>
        <v>0.17763639040349996</v>
      </c>
      <c r="AK262">
        <f t="shared" si="91"/>
        <v>0.17802719046238769</v>
      </c>
      <c r="AL262">
        <f t="shared" si="92"/>
        <v>0.17900634000993079</v>
      </c>
      <c r="AM262">
        <f t="shared" si="93"/>
        <v>0.18020568248799734</v>
      </c>
      <c r="AN262">
        <f t="shared" si="94"/>
        <v>0.18036786760223655</v>
      </c>
      <c r="AO262">
        <f t="shared" si="95"/>
        <v>0.18098111835208416</v>
      </c>
      <c r="AP262">
        <f t="shared" si="96"/>
        <v>0.18170504282549252</v>
      </c>
      <c r="AQ262">
        <f t="shared" si="97"/>
        <v>0.1827044205610327</v>
      </c>
      <c r="AR262">
        <f t="shared" si="80"/>
        <v>0.18418432636757706</v>
      </c>
      <c r="AS262">
        <f t="shared" si="98"/>
        <v>0.21299999999999999</v>
      </c>
      <c r="AT262">
        <f t="shared" si="81"/>
        <v>0.21434189999999997</v>
      </c>
      <c r="AU262">
        <f t="shared" si="82"/>
        <v>0.21562795139999996</v>
      </c>
      <c r="AV262">
        <f t="shared" si="83"/>
        <v>0.21519669549719997</v>
      </c>
      <c r="AW262">
        <f t="shared" si="84"/>
        <v>0.21517517582765022</v>
      </c>
    </row>
    <row r="263" spans="1:49" x14ac:dyDescent="0.45">
      <c r="A263" s="202" t="s">
        <v>262</v>
      </c>
      <c r="B263" s="225" t="str">
        <f t="shared" si="85"/>
        <v>Бумажные носовые платки, упаковка 10 шт.</v>
      </c>
      <c r="C263" s="225" t="str">
        <f t="shared" si="86"/>
        <v>Бумажные носовые платки, упаковка 10 шт.</v>
      </c>
      <c r="D263" s="226" t="str">
        <f t="shared" si="87"/>
        <v>Бумажные носовые платки, упаковка 10 шт.</v>
      </c>
      <c r="E263" s="225">
        <f>INDEX(БИПЦ_НДС!$D:$D,MATCH(Структура!A263,БИПЦ_НДС!$B:$B,0))</f>
        <v>20</v>
      </c>
      <c r="F263" s="225" t="s">
        <v>1871</v>
      </c>
      <c r="G263" s="225">
        <v>1</v>
      </c>
      <c r="H263" s="225">
        <v>1</v>
      </c>
      <c r="I263" s="225">
        <v>0</v>
      </c>
      <c r="J263" s="225">
        <f>INDEX('2026'!$C:$C,MATCH(Структура!B263,'2026'!$B:$B,0))</f>
        <v>5.3999999999999999E-2</v>
      </c>
      <c r="K263" s="225">
        <f>INDEX('2025'!$C:$C,MATCH(Структура!C263,'2025'!$B:$B,0))</f>
        <v>5.7000000000000002E-2</v>
      </c>
      <c r="L263" s="225">
        <v>1</v>
      </c>
      <c r="M263" s="225">
        <v>1</v>
      </c>
      <c r="N263" s="225">
        <f>INDEX(MoM!B:B,MATCH(Структура!A263,MoM!J:J,0))</f>
        <v>1</v>
      </c>
      <c r="P263">
        <f>INDEX('ИПЦ raw'!AA:AA, MATCH(Структура!$D263,'ИПЦ raw'!$A:$A,0))</f>
        <v>99.76</v>
      </c>
      <c r="Q263">
        <f>INDEX('ИПЦ raw'!AB:AB, MATCH(Структура!$D263,'ИПЦ raw'!$A:$A,0))</f>
        <v>100.92</v>
      </c>
      <c r="R263">
        <f>INDEX('ИПЦ raw'!AC:AC, MATCH(Структура!$D263,'ИПЦ raw'!$A:$A,0))</f>
        <v>100.74</v>
      </c>
      <c r="S263">
        <f>INDEX('ИПЦ raw'!AD:AD, MATCH(Структура!$D263,'ИПЦ raw'!$A:$A,0))</f>
        <v>100.27</v>
      </c>
      <c r="T263">
        <f>INDEX('ИПЦ raw'!AE:AE, MATCH(Структура!$D263,'ИПЦ raw'!$A:$A,0))</f>
        <v>99.88</v>
      </c>
      <c r="U263">
        <f>INDEX('ИПЦ raw'!AF:AF, MATCH(Структура!$D263,'ИПЦ raw'!$A:$A,0))</f>
        <v>100.34</v>
      </c>
      <c r="V263">
        <f>INDEX('ИПЦ raw'!AG:AG, MATCH(Структура!$D263,'ИПЦ raw'!$A:$A,0))</f>
        <v>100.53</v>
      </c>
      <c r="W263">
        <f>INDEX('ИПЦ raw'!AH:AH, MATCH(Структура!$D263,'ИПЦ raw'!$A:$A,0))</f>
        <v>100.05</v>
      </c>
      <c r="X263">
        <f>INDEX('ИПЦ raw'!AI:AI, MATCH(Структура!$D263,'ИПЦ raw'!$A:$A,0))</f>
        <v>100.12</v>
      </c>
      <c r="Y263">
        <f>INDEX('ИПЦ raw'!AJ:AJ, MATCH(Структура!$D263,'ИПЦ raw'!$A:$A,0))</f>
        <v>100.34</v>
      </c>
      <c r="Z263">
        <f>INDEX('ИПЦ raw'!AK:AK, MATCH(Структура!$D263,'ИПЦ raw'!$A:$A,0))</f>
        <v>100.47</v>
      </c>
      <c r="AA263">
        <f>INDEX('ИПЦ raw'!AL:AL, MATCH(Структура!$D263,'ИПЦ raw'!$A:$A,0))</f>
        <v>100.47</v>
      </c>
      <c r="AB263">
        <f>INDEX('ИПЦ raw'!AM:AM, MATCH(Структура!$D263,'ИПЦ raw'!$A:$A,0))</f>
        <v>101.25</v>
      </c>
      <c r="AC263">
        <f>INDEX('ИПЦ raw'!AN:AN, MATCH(Структура!$D263,'ИПЦ raw'!$A:$A,0))</f>
        <v>100.66</v>
      </c>
      <c r="AD263">
        <f>INDEX('ИПЦ raw'!AO:AO, MATCH(Структура!$D263,'ИПЦ raw'!$A:$A,0))</f>
        <v>100.18</v>
      </c>
      <c r="AE263">
        <f>INDEX('ИПЦ raw'!AP:AP, MATCH(Структура!$D263,'ИПЦ raw'!$A:$A,0))</f>
        <v>100.63</v>
      </c>
      <c r="AG263">
        <f>INDEX('2025'!$C:$C,MATCH(Структура!C263,'2025'!$B:$B,0))</f>
        <v>5.7000000000000002E-2</v>
      </c>
      <c r="AH263">
        <f t="shared" si="88"/>
        <v>5.6863200000000003E-2</v>
      </c>
      <c r="AI263">
        <f t="shared" si="89"/>
        <v>5.7386341440000009E-2</v>
      </c>
      <c r="AJ263">
        <f t="shared" si="90"/>
        <v>5.7811000366656005E-2</v>
      </c>
      <c r="AK263">
        <f t="shared" si="91"/>
        <v>5.7967090067645978E-2</v>
      </c>
      <c r="AL263">
        <f t="shared" si="92"/>
        <v>5.78975295595648E-2</v>
      </c>
      <c r="AM263">
        <f t="shared" si="93"/>
        <v>5.8094381160067321E-2</v>
      </c>
      <c r="AN263">
        <f t="shared" si="94"/>
        <v>5.8402281380215679E-2</v>
      </c>
      <c r="AO263">
        <f t="shared" si="95"/>
        <v>5.8431482520905791E-2</v>
      </c>
      <c r="AP263">
        <f t="shared" si="96"/>
        <v>5.850160029993088E-2</v>
      </c>
      <c r="AQ263">
        <f t="shared" si="97"/>
        <v>5.8700505740950648E-2</v>
      </c>
      <c r="AR263">
        <f t="shared" si="80"/>
        <v>5.8976398117933114E-2</v>
      </c>
      <c r="AS263">
        <f t="shared" si="98"/>
        <v>5.3999999999999999E-2</v>
      </c>
      <c r="AT263">
        <f t="shared" si="81"/>
        <v>5.4675000000000001E-2</v>
      </c>
      <c r="AU263">
        <f t="shared" si="82"/>
        <v>5.5035854999999995E-2</v>
      </c>
      <c r="AV263">
        <f t="shared" si="83"/>
        <v>5.5134919539000002E-2</v>
      </c>
      <c r="AW263">
        <f t="shared" si="84"/>
        <v>5.5482269532095695E-2</v>
      </c>
    </row>
    <row r="264" spans="1:49" x14ac:dyDescent="0.45">
      <c r="A264" s="202" t="s">
        <v>263</v>
      </c>
      <c r="B264" s="225" t="str">
        <f t="shared" si="85"/>
        <v>Прокладки женские гигиенические, 10 шт.</v>
      </c>
      <c r="C264" s="225" t="str">
        <f t="shared" si="86"/>
        <v>Прокладки женские гигиенические, 10 шт.</v>
      </c>
      <c r="D264" s="226" t="str">
        <f t="shared" si="87"/>
        <v>Прокладки женские гигиенические, 10 шт.</v>
      </c>
      <c r="E264" s="225">
        <f>INDEX(БИПЦ_НДС!$D:$D,MATCH(Структура!A264,БИПЦ_НДС!$B:$B,0))</f>
        <v>20</v>
      </c>
      <c r="F264" s="225" t="s">
        <v>1871</v>
      </c>
      <c r="G264" s="225">
        <v>1</v>
      </c>
      <c r="H264" s="225">
        <v>1</v>
      </c>
      <c r="I264" s="225">
        <v>0</v>
      </c>
      <c r="J264" s="225">
        <f>INDEX('2026'!$C:$C,MATCH(Структура!B264,'2026'!$B:$B,0))</f>
        <v>0.109</v>
      </c>
      <c r="K264" s="225">
        <f>INDEX('2025'!$C:$C,MATCH(Структура!C264,'2025'!$B:$B,0))</f>
        <v>0.108</v>
      </c>
      <c r="L264" s="225">
        <v>1</v>
      </c>
      <c r="M264" s="225">
        <v>1</v>
      </c>
      <c r="N264" s="225">
        <f>INDEX(MoM!B:B,MATCH(Структура!A264,MoM!J:J,0))</f>
        <v>1</v>
      </c>
      <c r="P264">
        <f>INDEX('ИПЦ raw'!AA:AA, MATCH(Структура!$D264,'ИПЦ raw'!$A:$A,0))</f>
        <v>98.35</v>
      </c>
      <c r="Q264">
        <f>INDEX('ИПЦ raw'!AB:AB, MATCH(Структура!$D264,'ИПЦ raw'!$A:$A,0))</f>
        <v>99.61</v>
      </c>
      <c r="R264">
        <f>INDEX('ИПЦ raw'!AC:AC, MATCH(Структура!$D264,'ИПЦ raw'!$A:$A,0))</f>
        <v>99.58</v>
      </c>
      <c r="S264">
        <f>INDEX('ИПЦ raw'!AD:AD, MATCH(Структура!$D264,'ИПЦ raw'!$A:$A,0))</f>
        <v>100.35</v>
      </c>
      <c r="T264">
        <f>INDEX('ИПЦ raw'!AE:AE, MATCH(Структура!$D264,'ИПЦ raw'!$A:$A,0))</f>
        <v>99.26</v>
      </c>
      <c r="U264">
        <f>INDEX('ИПЦ raw'!AF:AF, MATCH(Структура!$D264,'ИПЦ raw'!$A:$A,0))</f>
        <v>99.97</v>
      </c>
      <c r="V264">
        <f>INDEX('ИПЦ raw'!AG:AG, MATCH(Структура!$D264,'ИПЦ raw'!$A:$A,0))</f>
        <v>100.16</v>
      </c>
      <c r="W264">
        <f>INDEX('ИПЦ raw'!AH:AH, MATCH(Структура!$D264,'ИПЦ raw'!$A:$A,0))</f>
        <v>99.33</v>
      </c>
      <c r="X264">
        <f>INDEX('ИПЦ raw'!AI:AI, MATCH(Структура!$D264,'ИПЦ raw'!$A:$A,0))</f>
        <v>99.79</v>
      </c>
      <c r="Y264">
        <f>INDEX('ИПЦ raw'!AJ:AJ, MATCH(Структура!$D264,'ИПЦ raw'!$A:$A,0))</f>
        <v>100.26</v>
      </c>
      <c r="Z264">
        <f>INDEX('ИПЦ raw'!AK:AK, MATCH(Структура!$D264,'ИПЦ raw'!$A:$A,0))</f>
        <v>100.4</v>
      </c>
      <c r="AA264">
        <f>INDEX('ИПЦ raw'!AL:AL, MATCH(Структура!$D264,'ИПЦ raw'!$A:$A,0))</f>
        <v>100.92</v>
      </c>
      <c r="AB264">
        <f>INDEX('ИПЦ raw'!AM:AM, MATCH(Структура!$D264,'ИПЦ raw'!$A:$A,0))</f>
        <v>100.41</v>
      </c>
      <c r="AC264">
        <f>INDEX('ИПЦ raw'!AN:AN, MATCH(Структура!$D264,'ИПЦ raw'!$A:$A,0))</f>
        <v>99.35</v>
      </c>
      <c r="AD264">
        <f>INDEX('ИПЦ raw'!AO:AO, MATCH(Структура!$D264,'ИПЦ raw'!$A:$A,0))</f>
        <v>100.96</v>
      </c>
      <c r="AE264">
        <f>INDEX('ИПЦ raw'!AP:AP, MATCH(Структура!$D264,'ИПЦ raw'!$A:$A,0))</f>
        <v>99.85</v>
      </c>
      <c r="AG264">
        <f>INDEX('2025'!$C:$C,MATCH(Структура!C264,'2025'!$B:$B,0))</f>
        <v>0.108</v>
      </c>
      <c r="AH264">
        <f t="shared" si="88"/>
        <v>0.10621799999999998</v>
      </c>
      <c r="AI264">
        <f t="shared" si="89"/>
        <v>0.10580374979999999</v>
      </c>
      <c r="AJ264">
        <f t="shared" si="90"/>
        <v>0.10535937405083999</v>
      </c>
      <c r="AK264">
        <f t="shared" si="91"/>
        <v>0.10572813186001792</v>
      </c>
      <c r="AL264">
        <f t="shared" si="92"/>
        <v>0.10494574368425379</v>
      </c>
      <c r="AM264">
        <f t="shared" si="93"/>
        <v>0.1049142599611485</v>
      </c>
      <c r="AN264">
        <f t="shared" si="94"/>
        <v>0.10508212277708634</v>
      </c>
      <c r="AO264">
        <f t="shared" si="95"/>
        <v>0.10437807255447985</v>
      </c>
      <c r="AP264">
        <f t="shared" si="96"/>
        <v>0.10415887860211544</v>
      </c>
      <c r="AQ264">
        <f t="shared" si="97"/>
        <v>0.10442969168648095</v>
      </c>
      <c r="AR264">
        <f t="shared" si="80"/>
        <v>0.10484741045322687</v>
      </c>
      <c r="AS264">
        <f t="shared" si="98"/>
        <v>0.109</v>
      </c>
      <c r="AT264">
        <f t="shared" si="81"/>
        <v>0.1094469</v>
      </c>
      <c r="AU264">
        <f t="shared" si="82"/>
        <v>0.10873549514999999</v>
      </c>
      <c r="AV264">
        <f t="shared" si="83"/>
        <v>0.10977935590343998</v>
      </c>
      <c r="AW264">
        <f t="shared" si="84"/>
        <v>0.10961468686958481</v>
      </c>
    </row>
    <row r="265" spans="1:49" x14ac:dyDescent="0.45">
      <c r="A265" s="202" t="s">
        <v>264</v>
      </c>
      <c r="B265" s="225" t="str">
        <f t="shared" si="85"/>
        <v>Авторучка шариковая, шт.</v>
      </c>
      <c r="C265" s="225" t="str">
        <f t="shared" si="86"/>
        <v>Авторучка шариковая, шт.</v>
      </c>
      <c r="D265" s="226" t="str">
        <f t="shared" si="87"/>
        <v>Авторучка шариковая, шт.</v>
      </c>
      <c r="E265" s="225">
        <f>INDEX(БИПЦ_НДС!$D:$D,MATCH(Структура!A265,БИПЦ_НДС!$B:$B,0))</f>
        <v>20</v>
      </c>
      <c r="F265" s="225" t="s">
        <v>1871</v>
      </c>
      <c r="G265" s="225">
        <v>1</v>
      </c>
      <c r="H265" s="225">
        <v>1</v>
      </c>
      <c r="I265" s="225">
        <v>0</v>
      </c>
      <c r="J265" s="225">
        <f>INDEX('2026'!$C:$C,MATCH(Структура!B265,'2026'!$B:$B,0))</f>
        <v>6.6000000000000003E-2</v>
      </c>
      <c r="K265" s="225">
        <f>INDEX('2025'!$C:$C,MATCH(Структура!C265,'2025'!$B:$B,0))</f>
        <v>6.9000000000000006E-2</v>
      </c>
      <c r="L265" s="225">
        <v>1</v>
      </c>
      <c r="M265" s="225">
        <v>1</v>
      </c>
      <c r="N265" s="225">
        <f>INDEX(MoM!B:B,MATCH(Структура!A265,MoM!J:J,0))</f>
        <v>1</v>
      </c>
      <c r="P265">
        <f>INDEX('ИПЦ raw'!AA:AA, MATCH(Структура!$D265,'ИПЦ raw'!$A:$A,0))</f>
        <v>101.36</v>
      </c>
      <c r="Q265">
        <f>INDEX('ИПЦ raw'!AB:AB, MATCH(Структура!$D265,'ИПЦ raw'!$A:$A,0))</f>
        <v>100.86</v>
      </c>
      <c r="R265">
        <f>INDEX('ИПЦ raw'!AC:AC, MATCH(Структура!$D265,'ИПЦ raw'!$A:$A,0))</f>
        <v>101.39</v>
      </c>
      <c r="S265">
        <f>INDEX('ИПЦ raw'!AD:AD, MATCH(Структура!$D265,'ИПЦ raw'!$A:$A,0))</f>
        <v>101.52</v>
      </c>
      <c r="T265">
        <f>INDEX('ИПЦ raw'!AE:AE, MATCH(Структура!$D265,'ИПЦ raw'!$A:$A,0))</f>
        <v>100.38</v>
      </c>
      <c r="U265">
        <f>INDEX('ИПЦ raw'!AF:AF, MATCH(Структура!$D265,'ИПЦ raw'!$A:$A,0))</f>
        <v>100.48</v>
      </c>
      <c r="V265">
        <f>INDEX('ИПЦ raw'!AG:AG, MATCH(Структура!$D265,'ИПЦ raw'!$A:$A,0))</f>
        <v>100.3</v>
      </c>
      <c r="W265">
        <f>INDEX('ИПЦ raw'!AH:AH, MATCH(Структура!$D265,'ИПЦ raw'!$A:$A,0))</f>
        <v>101.61</v>
      </c>
      <c r="X265">
        <f>INDEX('ИПЦ raw'!AI:AI, MATCH(Структура!$D265,'ИПЦ raw'!$A:$A,0))</f>
        <v>100.33</v>
      </c>
      <c r="Y265">
        <f>INDEX('ИПЦ raw'!AJ:AJ, MATCH(Структура!$D265,'ИПЦ raw'!$A:$A,0))</f>
        <v>100.58</v>
      </c>
      <c r="Z265">
        <f>INDEX('ИПЦ raw'!AK:AK, MATCH(Структура!$D265,'ИПЦ raw'!$A:$A,0))</f>
        <v>100.12</v>
      </c>
      <c r="AA265">
        <f>INDEX('ИПЦ raw'!AL:AL, MATCH(Структура!$D265,'ИПЦ raw'!$A:$A,0))</f>
        <v>100.6</v>
      </c>
      <c r="AB265">
        <f>INDEX('ИПЦ raw'!AM:AM, MATCH(Структура!$D265,'ИПЦ raw'!$A:$A,0))</f>
        <v>100.76</v>
      </c>
      <c r="AC265">
        <f>INDEX('ИПЦ raw'!AN:AN, MATCH(Структура!$D265,'ИПЦ raw'!$A:$A,0))</f>
        <v>100.97</v>
      </c>
      <c r="AD265">
        <f>INDEX('ИПЦ raw'!AO:AO, MATCH(Структура!$D265,'ИПЦ raw'!$A:$A,0))</f>
        <v>100.69</v>
      </c>
      <c r="AE265">
        <f>INDEX('ИПЦ raw'!AP:AP, MATCH(Структура!$D265,'ИПЦ raw'!$A:$A,0))</f>
        <v>100.13</v>
      </c>
      <c r="AG265">
        <f>INDEX('2025'!$C:$C,MATCH(Структура!C265,'2025'!$B:$B,0))</f>
        <v>6.9000000000000006E-2</v>
      </c>
      <c r="AH265">
        <f t="shared" si="88"/>
        <v>6.9938400000000012E-2</v>
      </c>
      <c r="AI265">
        <f t="shared" si="89"/>
        <v>7.053987024000001E-2</v>
      </c>
      <c r="AJ265">
        <f t="shared" si="90"/>
        <v>7.1520374436336007E-2</v>
      </c>
      <c r="AK265">
        <f t="shared" si="91"/>
        <v>7.260748412776831E-2</v>
      </c>
      <c r="AL265">
        <f t="shared" si="92"/>
        <v>7.2883392567453825E-2</v>
      </c>
      <c r="AM265">
        <f t="shared" si="93"/>
        <v>7.3233232851777602E-2</v>
      </c>
      <c r="AN265">
        <f t="shared" si="94"/>
        <v>7.3452932550332931E-2</v>
      </c>
      <c r="AO265">
        <f t="shared" si="95"/>
        <v>7.4635524764393293E-2</v>
      </c>
      <c r="AP265">
        <f t="shared" si="96"/>
        <v>7.4881821996115788E-2</v>
      </c>
      <c r="AQ265">
        <f t="shared" si="97"/>
        <v>7.5316136563693264E-2</v>
      </c>
      <c r="AR265">
        <f t="shared" si="80"/>
        <v>7.5406515927569695E-2</v>
      </c>
      <c r="AS265">
        <f t="shared" si="98"/>
        <v>6.6000000000000003E-2</v>
      </c>
      <c r="AT265">
        <f t="shared" si="81"/>
        <v>6.6501600000000008E-2</v>
      </c>
      <c r="AU265">
        <f t="shared" si="82"/>
        <v>6.714666552000001E-2</v>
      </c>
      <c r="AV265">
        <f t="shared" si="83"/>
        <v>6.7609977512088013E-2</v>
      </c>
      <c r="AW265">
        <f t="shared" si="84"/>
        <v>6.7697870482853723E-2</v>
      </c>
    </row>
    <row r="266" spans="1:49" x14ac:dyDescent="0.45">
      <c r="A266" s="202" t="s">
        <v>265</v>
      </c>
      <c r="B266" s="225" t="str">
        <f t="shared" si="85"/>
        <v>Карандаш чернографитный, шт.</v>
      </c>
      <c r="C266" s="225" t="str">
        <f t="shared" si="86"/>
        <v>Карандаш чернографитный, шт.</v>
      </c>
      <c r="D266" s="226" t="str">
        <f t="shared" si="87"/>
        <v>Карандаш чернографитный, шт.</v>
      </c>
      <c r="E266" s="225">
        <f>INDEX(БИПЦ_НДС!$D:$D,MATCH(Структура!A266,БИПЦ_НДС!$B:$B,0))</f>
        <v>20</v>
      </c>
      <c r="F266" s="225" t="s">
        <v>1871</v>
      </c>
      <c r="G266" s="225">
        <v>1</v>
      </c>
      <c r="H266" s="225">
        <v>1</v>
      </c>
      <c r="I266" s="225">
        <v>0</v>
      </c>
      <c r="J266" s="225">
        <f>INDEX('2026'!$C:$C,MATCH(Структура!B266,'2026'!$B:$B,0))</f>
        <v>3.5000000000000003E-2</v>
      </c>
      <c r="K266" s="225">
        <f>INDEX('2025'!$C:$C,MATCH(Структура!C266,'2025'!$B:$B,0))</f>
        <v>3.5999999999999997E-2</v>
      </c>
      <c r="L266" s="225">
        <v>1</v>
      </c>
      <c r="M266" s="225">
        <v>1</v>
      </c>
      <c r="N266" s="225">
        <f>INDEX(MoM!B:B,MATCH(Структура!A266,MoM!J:J,0))</f>
        <v>1</v>
      </c>
      <c r="P266">
        <f>INDEX('ИПЦ raw'!AA:AA, MATCH(Структура!$D266,'ИПЦ raw'!$A:$A,0))</f>
        <v>101.04</v>
      </c>
      <c r="Q266">
        <f>INDEX('ИПЦ raw'!AB:AB, MATCH(Структура!$D266,'ИПЦ raw'!$A:$A,0))</f>
        <v>100.59</v>
      </c>
      <c r="R266">
        <f>INDEX('ИПЦ raw'!AC:AC, MATCH(Структура!$D266,'ИПЦ raw'!$A:$A,0))</f>
        <v>100.64</v>
      </c>
      <c r="S266">
        <f>INDEX('ИПЦ raw'!AD:AD, MATCH(Структура!$D266,'ИПЦ raw'!$A:$A,0))</f>
        <v>100.87</v>
      </c>
      <c r="T266">
        <f>INDEX('ИПЦ raw'!AE:AE, MATCH(Структура!$D266,'ИПЦ raw'!$A:$A,0))</f>
        <v>100.35</v>
      </c>
      <c r="U266">
        <f>INDEX('ИПЦ raw'!AF:AF, MATCH(Структура!$D266,'ИПЦ raw'!$A:$A,0))</f>
        <v>100.27</v>
      </c>
      <c r="V266">
        <f>INDEX('ИПЦ raw'!AG:AG, MATCH(Структура!$D266,'ИПЦ raw'!$A:$A,0))</f>
        <v>100.52</v>
      </c>
      <c r="W266">
        <f>INDEX('ИПЦ raw'!AH:AH, MATCH(Структура!$D266,'ИПЦ raw'!$A:$A,0))</f>
        <v>102.06</v>
      </c>
      <c r="X266">
        <f>INDEX('ИПЦ raw'!AI:AI, MATCH(Структура!$D266,'ИПЦ raw'!$A:$A,0))</f>
        <v>100.48</v>
      </c>
      <c r="Y266">
        <f>INDEX('ИПЦ raw'!AJ:AJ, MATCH(Структура!$D266,'ИПЦ raw'!$A:$A,0))</f>
        <v>100.21</v>
      </c>
      <c r="Z266">
        <f>INDEX('ИПЦ raw'!AK:AK, MATCH(Структура!$D266,'ИПЦ raw'!$A:$A,0))</f>
        <v>100</v>
      </c>
      <c r="AA266">
        <f>INDEX('ИПЦ raw'!AL:AL, MATCH(Структура!$D266,'ИПЦ raw'!$A:$A,0))</f>
        <v>100.35</v>
      </c>
      <c r="AB266">
        <f>INDEX('ИПЦ raw'!AM:AM, MATCH(Структура!$D266,'ИПЦ raw'!$A:$A,0))</f>
        <v>100.27</v>
      </c>
      <c r="AC266">
        <f>INDEX('ИПЦ raw'!AN:AN, MATCH(Структура!$D266,'ИПЦ raw'!$A:$A,0))</f>
        <v>100.54</v>
      </c>
      <c r="AD266">
        <f>INDEX('ИПЦ raw'!AO:AO, MATCH(Структура!$D266,'ИПЦ raw'!$A:$A,0))</f>
        <v>100.48</v>
      </c>
      <c r="AE266">
        <f>INDEX('ИПЦ raw'!AP:AP, MATCH(Структура!$D266,'ИПЦ raw'!$A:$A,0))</f>
        <v>100.15</v>
      </c>
      <c r="AG266">
        <f>INDEX('2025'!$C:$C,MATCH(Структура!C266,'2025'!$B:$B,0))</f>
        <v>3.5999999999999997E-2</v>
      </c>
      <c r="AH266">
        <f t="shared" si="88"/>
        <v>3.6374400000000001E-2</v>
      </c>
      <c r="AI266">
        <f t="shared" si="89"/>
        <v>3.6589008960000002E-2</v>
      </c>
      <c r="AJ266">
        <f t="shared" si="90"/>
        <v>3.6823178617344E-2</v>
      </c>
      <c r="AK266">
        <f t="shared" si="91"/>
        <v>3.7143540271314897E-2</v>
      </c>
      <c r="AL266">
        <f t="shared" si="92"/>
        <v>3.72735426622645E-2</v>
      </c>
      <c r="AM266">
        <f t="shared" si="93"/>
        <v>3.7374181227452612E-2</v>
      </c>
      <c r="AN266">
        <f t="shared" si="94"/>
        <v>3.7568526969835363E-2</v>
      </c>
      <c r="AO266">
        <f t="shared" si="95"/>
        <v>3.834243862541397E-2</v>
      </c>
      <c r="AP266">
        <f t="shared" si="96"/>
        <v>3.8526482330815959E-2</v>
      </c>
      <c r="AQ266">
        <f t="shared" si="97"/>
        <v>3.8607387943710672E-2</v>
      </c>
      <c r="AR266">
        <f t="shared" si="80"/>
        <v>3.8607387943710672E-2</v>
      </c>
      <c r="AS266">
        <f t="shared" si="98"/>
        <v>3.5000000000000003E-2</v>
      </c>
      <c r="AT266">
        <f t="shared" si="81"/>
        <v>3.5094500000000001E-2</v>
      </c>
      <c r="AU266">
        <f t="shared" si="82"/>
        <v>3.5284010300000002E-2</v>
      </c>
      <c r="AV266">
        <f t="shared" si="83"/>
        <v>3.5453373549440004E-2</v>
      </c>
      <c r="AW266">
        <f t="shared" si="84"/>
        <v>3.5506553609764166E-2</v>
      </c>
    </row>
    <row r="267" spans="1:49" x14ac:dyDescent="0.45">
      <c r="A267" s="202" t="s">
        <v>266</v>
      </c>
      <c r="B267" s="225" t="str">
        <f t="shared" si="85"/>
        <v>Набор фломастеров, набор</v>
      </c>
      <c r="C267" s="225" t="str">
        <f t="shared" si="86"/>
        <v>Набор фломастеров, набор</v>
      </c>
      <c r="D267" s="226" t="str">
        <f t="shared" si="87"/>
        <v>Набор фломастеров, набор</v>
      </c>
      <c r="E267" s="225">
        <f>INDEX(БИПЦ_НДС!$D:$D,MATCH(Структура!A267,БИПЦ_НДС!$B:$B,0))</f>
        <v>10</v>
      </c>
      <c r="F267" s="225" t="s">
        <v>1871</v>
      </c>
      <c r="G267" s="225">
        <v>1</v>
      </c>
      <c r="H267" s="225">
        <v>1</v>
      </c>
      <c r="I267" s="225">
        <v>0</v>
      </c>
      <c r="J267" s="225">
        <f>INDEX('2026'!$C:$C,MATCH(Структура!B267,'2026'!$B:$B,0))</f>
        <v>3.3000000000000002E-2</v>
      </c>
      <c r="K267" s="225">
        <f>INDEX('2025'!$C:$C,MATCH(Структура!C267,'2025'!$B:$B,0))</f>
        <v>3.5000000000000003E-2</v>
      </c>
      <c r="L267" s="225">
        <v>1</v>
      </c>
      <c r="M267" s="225">
        <v>1</v>
      </c>
      <c r="N267" s="225">
        <f>INDEX(MoM!B:B,MATCH(Структура!A267,MoM!J:J,0))</f>
        <v>1</v>
      </c>
      <c r="P267">
        <f>INDEX('ИПЦ raw'!AA:AA, MATCH(Структура!$D267,'ИПЦ raw'!$A:$A,0))</f>
        <v>100.79</v>
      </c>
      <c r="Q267">
        <f>INDEX('ИПЦ raw'!AB:AB, MATCH(Структура!$D267,'ИПЦ raw'!$A:$A,0))</f>
        <v>100.59</v>
      </c>
      <c r="R267">
        <f>INDEX('ИПЦ raw'!AC:AC, MATCH(Структура!$D267,'ИПЦ raw'!$A:$A,0))</f>
        <v>100.51</v>
      </c>
      <c r="S267">
        <f>INDEX('ИПЦ raw'!AD:AD, MATCH(Структура!$D267,'ИПЦ raw'!$A:$A,0))</f>
        <v>100.89</v>
      </c>
      <c r="T267">
        <f>INDEX('ИПЦ raw'!AE:AE, MATCH(Структура!$D267,'ИПЦ raw'!$A:$A,0))</f>
        <v>100.28</v>
      </c>
      <c r="U267">
        <f>INDEX('ИПЦ raw'!AF:AF, MATCH(Структура!$D267,'ИПЦ raw'!$A:$A,0))</f>
        <v>100.33</v>
      </c>
      <c r="V267">
        <f>INDEX('ИПЦ raw'!AG:AG, MATCH(Структура!$D267,'ИПЦ raw'!$A:$A,0))</f>
        <v>100.53</v>
      </c>
      <c r="W267">
        <f>INDEX('ИПЦ raw'!AH:AH, MATCH(Структура!$D267,'ИПЦ raw'!$A:$A,0))</f>
        <v>100.83</v>
      </c>
      <c r="X267">
        <f>INDEX('ИПЦ raw'!AI:AI, MATCH(Структура!$D267,'ИПЦ raw'!$A:$A,0))</f>
        <v>100.13</v>
      </c>
      <c r="Y267">
        <f>INDEX('ИПЦ raw'!AJ:AJ, MATCH(Структура!$D267,'ИПЦ raw'!$A:$A,0))</f>
        <v>100.32</v>
      </c>
      <c r="Z267">
        <f>INDEX('ИПЦ raw'!AK:AK, MATCH(Структура!$D267,'ИПЦ raw'!$A:$A,0))</f>
        <v>100.14</v>
      </c>
      <c r="AA267">
        <f>INDEX('ИПЦ raw'!AL:AL, MATCH(Структура!$D267,'ИПЦ raw'!$A:$A,0))</f>
        <v>100.27</v>
      </c>
      <c r="AB267">
        <f>INDEX('ИПЦ raw'!AM:AM, MATCH(Структура!$D267,'ИПЦ raw'!$A:$A,0))</f>
        <v>100.25</v>
      </c>
      <c r="AC267">
        <f>INDEX('ИПЦ raw'!AN:AN, MATCH(Структура!$D267,'ИПЦ raw'!$A:$A,0))</f>
        <v>99.98</v>
      </c>
      <c r="AD267">
        <f>INDEX('ИПЦ raw'!AO:AO, MATCH(Структура!$D267,'ИПЦ raw'!$A:$A,0))</f>
        <v>100.13</v>
      </c>
      <c r="AE267">
        <f>INDEX('ИПЦ raw'!AP:AP, MATCH(Структура!$D267,'ИПЦ raw'!$A:$A,0))</f>
        <v>100.23</v>
      </c>
      <c r="AG267">
        <f>INDEX('2025'!$C:$C,MATCH(Структура!C267,'2025'!$B:$B,0))</f>
        <v>3.5000000000000003E-2</v>
      </c>
      <c r="AH267">
        <f t="shared" si="88"/>
        <v>3.5276500000000002E-2</v>
      </c>
      <c r="AI267">
        <f t="shared" si="89"/>
        <v>3.5484631350000004E-2</v>
      </c>
      <c r="AJ267">
        <f t="shared" si="90"/>
        <v>3.5665602969885003E-2</v>
      </c>
      <c r="AK267">
        <f t="shared" si="91"/>
        <v>3.5983026836316975E-2</v>
      </c>
      <c r="AL267">
        <f t="shared" si="92"/>
        <v>3.6083779311458661E-2</v>
      </c>
      <c r="AM267">
        <f t="shared" si="93"/>
        <v>3.6202855783186473E-2</v>
      </c>
      <c r="AN267">
        <f t="shared" si="94"/>
        <v>3.6394730918837361E-2</v>
      </c>
      <c r="AO267">
        <f t="shared" si="95"/>
        <v>3.6696807185463712E-2</v>
      </c>
      <c r="AP267">
        <f t="shared" si="96"/>
        <v>3.6744513034804811E-2</v>
      </c>
      <c r="AQ267">
        <f t="shared" si="97"/>
        <v>3.6862095476516185E-2</v>
      </c>
      <c r="AR267">
        <f t="shared" si="80"/>
        <v>3.6913702410183304E-2</v>
      </c>
      <c r="AS267">
        <f t="shared" si="98"/>
        <v>3.3000000000000002E-2</v>
      </c>
      <c r="AT267">
        <f t="shared" si="81"/>
        <v>3.3082500000000001E-2</v>
      </c>
      <c r="AU267">
        <f t="shared" si="82"/>
        <v>3.30758835E-2</v>
      </c>
      <c r="AV267">
        <f t="shared" si="83"/>
        <v>3.3118882148549994E-2</v>
      </c>
      <c r="AW267">
        <f t="shared" si="84"/>
        <v>3.319505557749166E-2</v>
      </c>
    </row>
    <row r="268" spans="1:49" x14ac:dyDescent="0.45">
      <c r="A268" s="202" t="s">
        <v>267</v>
      </c>
      <c r="B268" s="225" t="str">
        <f t="shared" si="85"/>
        <v>Газета в розницу, шт.</v>
      </c>
      <c r="C268" s="225" t="str">
        <f t="shared" si="86"/>
        <v>Газета в розницу, шт.</v>
      </c>
      <c r="D268" s="226" t="str">
        <f t="shared" si="87"/>
        <v>Газета в розницу, шт.</v>
      </c>
      <c r="E268" s="225">
        <f>INDEX(БИПЦ_НДС!$D:$D,MATCH(Структура!A268,БИПЦ_НДС!$B:$B,0))</f>
        <v>10</v>
      </c>
      <c r="F268" s="225" t="s">
        <v>1871</v>
      </c>
      <c r="G268" s="225">
        <v>1</v>
      </c>
      <c r="H268" s="225">
        <v>1</v>
      </c>
      <c r="I268" s="225">
        <v>0</v>
      </c>
      <c r="J268" s="225">
        <f>INDEX('2026'!$C:$C,MATCH(Структура!B268,'2026'!$B:$B,0))</f>
        <v>4.9000000000000002E-2</v>
      </c>
      <c r="K268" s="225">
        <f>INDEX('2025'!$C:$C,MATCH(Структура!C268,'2025'!$B:$B,0))</f>
        <v>4.8000000000000001E-2</v>
      </c>
      <c r="L268" s="225">
        <v>1</v>
      </c>
      <c r="M268" s="225">
        <v>1</v>
      </c>
      <c r="N268" s="225">
        <f>INDEX(MoM!B:B,MATCH(Структура!A268,MoM!J:J,0))</f>
        <v>1</v>
      </c>
      <c r="P268">
        <f>INDEX('ИПЦ raw'!AA:AA, MATCH(Структура!$D268,'ИПЦ raw'!$A:$A,0))</f>
        <v>103.54</v>
      </c>
      <c r="Q268">
        <f>INDEX('ИПЦ raw'!AB:AB, MATCH(Структура!$D268,'ИПЦ raw'!$A:$A,0))</f>
        <v>104.62</v>
      </c>
      <c r="R268">
        <f>INDEX('ИПЦ raw'!AC:AC, MATCH(Структура!$D268,'ИПЦ raw'!$A:$A,0))</f>
        <v>102.79</v>
      </c>
      <c r="S268">
        <f>INDEX('ИПЦ raw'!AD:AD, MATCH(Структура!$D268,'ИПЦ raw'!$A:$A,0))</f>
        <v>101.43</v>
      </c>
      <c r="T268">
        <f>INDEX('ИПЦ raw'!AE:AE, MATCH(Структура!$D268,'ИПЦ raw'!$A:$A,0))</f>
        <v>101.18</v>
      </c>
      <c r="U268">
        <f>INDEX('ИПЦ raw'!AF:AF, MATCH(Структура!$D268,'ИПЦ raw'!$A:$A,0))</f>
        <v>100.66</v>
      </c>
      <c r="V268">
        <f>INDEX('ИПЦ raw'!AG:AG, MATCH(Структура!$D268,'ИПЦ raw'!$A:$A,0))</f>
        <v>100.52</v>
      </c>
      <c r="W268">
        <f>INDEX('ИПЦ raw'!AH:AH, MATCH(Структура!$D268,'ИПЦ raw'!$A:$A,0))</f>
        <v>100.32</v>
      </c>
      <c r="X268">
        <f>INDEX('ИПЦ raw'!AI:AI, MATCH(Структура!$D268,'ИПЦ raw'!$A:$A,0))</f>
        <v>100.73</v>
      </c>
      <c r="Y268">
        <f>INDEX('ИПЦ raw'!AJ:AJ, MATCH(Структура!$D268,'ИПЦ raw'!$A:$A,0))</f>
        <v>101.23</v>
      </c>
      <c r="Z268">
        <f>INDEX('ИПЦ raw'!AK:AK, MATCH(Структура!$D268,'ИПЦ raw'!$A:$A,0))</f>
        <v>100.83</v>
      </c>
      <c r="AA268">
        <f>INDEX('ИПЦ raw'!AL:AL, MATCH(Структура!$D268,'ИПЦ raw'!$A:$A,0))</f>
        <v>100.72</v>
      </c>
      <c r="AB268">
        <f>INDEX('ИПЦ raw'!AM:AM, MATCH(Структура!$D268,'ИПЦ raw'!$A:$A,0))</f>
        <v>105.32</v>
      </c>
      <c r="AC268">
        <f>INDEX('ИПЦ raw'!AN:AN, MATCH(Структура!$D268,'ИПЦ raw'!$A:$A,0))</f>
        <v>103.27</v>
      </c>
      <c r="AD268">
        <f>INDEX('ИПЦ raw'!AO:AO, MATCH(Структура!$D268,'ИПЦ raw'!$A:$A,0))</f>
        <v>101.6</v>
      </c>
      <c r="AE268">
        <f>INDEX('ИПЦ raw'!AP:AP, MATCH(Структура!$D268,'ИПЦ raw'!$A:$A,0))</f>
        <v>101.49</v>
      </c>
      <c r="AG268">
        <f>INDEX('2025'!$C:$C,MATCH(Структура!C268,'2025'!$B:$B,0))</f>
        <v>4.8000000000000001E-2</v>
      </c>
      <c r="AH268">
        <f t="shared" si="88"/>
        <v>4.9699199999999999E-2</v>
      </c>
      <c r="AI268">
        <f t="shared" si="89"/>
        <v>5.1995303040000003E-2</v>
      </c>
      <c r="AJ268">
        <f t="shared" si="90"/>
        <v>5.3445971994816002E-2</v>
      </c>
      <c r="AK268">
        <f t="shared" si="91"/>
        <v>5.4210249394341874E-2</v>
      </c>
      <c r="AL268">
        <f t="shared" si="92"/>
        <v>5.484993033719511E-2</v>
      </c>
      <c r="AM268">
        <f t="shared" si="93"/>
        <v>5.5211939877420596E-2</v>
      </c>
      <c r="AN268">
        <f t="shared" si="94"/>
        <v>5.5499041964783176E-2</v>
      </c>
      <c r="AO268">
        <f t="shared" si="95"/>
        <v>5.5676638899070478E-2</v>
      </c>
      <c r="AP268">
        <f t="shared" si="96"/>
        <v>5.6083078363033695E-2</v>
      </c>
      <c r="AQ268">
        <f t="shared" si="97"/>
        <v>5.6772900226899008E-2</v>
      </c>
      <c r="AR268">
        <f t="shared" si="80"/>
        <v>5.7244115298782268E-2</v>
      </c>
      <c r="AS268">
        <f t="shared" si="98"/>
        <v>4.9000000000000002E-2</v>
      </c>
      <c r="AT268">
        <f t="shared" si="81"/>
        <v>5.1606800000000001E-2</v>
      </c>
      <c r="AU268">
        <f t="shared" si="82"/>
        <v>5.3294342359999997E-2</v>
      </c>
      <c r="AV268">
        <f t="shared" si="83"/>
        <v>5.4147051837759995E-2</v>
      </c>
      <c r="AW268">
        <f t="shared" si="84"/>
        <v>5.495384291014261E-2</v>
      </c>
    </row>
    <row r="269" spans="1:49" x14ac:dyDescent="0.45">
      <c r="A269" s="202" t="s">
        <v>268</v>
      </c>
      <c r="B269" s="225" t="str">
        <f t="shared" si="85"/>
        <v>Книга художественная, шт.</v>
      </c>
      <c r="C269" s="225" t="str">
        <f t="shared" si="86"/>
        <v>Книга художественная, шт.</v>
      </c>
      <c r="D269" s="226" t="str">
        <f t="shared" si="87"/>
        <v>Книга художественная, шт.</v>
      </c>
      <c r="E269" s="225">
        <f>INDEX(БИПЦ_НДС!$D:$D,MATCH(Структура!A269,БИПЦ_НДС!$B:$B,0))</f>
        <v>10</v>
      </c>
      <c r="F269" s="225" t="s">
        <v>1871</v>
      </c>
      <c r="G269" s="225">
        <v>1</v>
      </c>
      <c r="H269" s="225">
        <v>1</v>
      </c>
      <c r="I269" s="225">
        <v>0</v>
      </c>
      <c r="J269" s="225">
        <f>INDEX('2026'!$C:$C,MATCH(Структура!B269,'2026'!$B:$B,0))</f>
        <v>7.3999999999999996E-2</v>
      </c>
      <c r="K269" s="225">
        <f>INDEX('2025'!$C:$C,MATCH(Структура!C269,'2025'!$B:$B,0))</f>
        <v>7.3999999999999996E-2</v>
      </c>
      <c r="L269" s="225">
        <v>1</v>
      </c>
      <c r="M269" s="225">
        <v>1</v>
      </c>
      <c r="N269" s="225">
        <f>INDEX(MoM!B:B,MATCH(Структура!A269,MoM!J:J,0))</f>
        <v>1</v>
      </c>
      <c r="P269">
        <f>INDEX('ИПЦ raw'!AA:AA, MATCH(Структура!$D269,'ИПЦ raw'!$A:$A,0))</f>
        <v>99.71</v>
      </c>
      <c r="Q269">
        <f>INDEX('ИПЦ raw'!AB:AB, MATCH(Структура!$D269,'ИПЦ raw'!$A:$A,0))</f>
        <v>101.03</v>
      </c>
      <c r="R269">
        <f>INDEX('ИПЦ raw'!AC:AC, MATCH(Структура!$D269,'ИПЦ raw'!$A:$A,0))</f>
        <v>100.4</v>
      </c>
      <c r="S269">
        <f>INDEX('ИПЦ raw'!AD:AD, MATCH(Структура!$D269,'ИПЦ raw'!$A:$A,0))</f>
        <v>100.32</v>
      </c>
      <c r="T269">
        <f>INDEX('ИПЦ raw'!AE:AE, MATCH(Структура!$D269,'ИПЦ raw'!$A:$A,0))</f>
        <v>100.48</v>
      </c>
      <c r="U269">
        <f>INDEX('ИПЦ raw'!AF:AF, MATCH(Структура!$D269,'ИПЦ raw'!$A:$A,0))</f>
        <v>100.85</v>
      </c>
      <c r="V269">
        <f>INDEX('ИПЦ raw'!AG:AG, MATCH(Структура!$D269,'ИПЦ raw'!$A:$A,0))</f>
        <v>100.94</v>
      </c>
      <c r="W269">
        <f>INDEX('ИПЦ raw'!AH:AH, MATCH(Структура!$D269,'ИПЦ raw'!$A:$A,0))</f>
        <v>100.21</v>
      </c>
      <c r="X269">
        <f>INDEX('ИПЦ raw'!AI:AI, MATCH(Структура!$D269,'ИПЦ raw'!$A:$A,0))</f>
        <v>100.51</v>
      </c>
      <c r="Y269">
        <f>INDEX('ИПЦ raw'!AJ:AJ, MATCH(Структура!$D269,'ИПЦ raw'!$A:$A,0))</f>
        <v>99.79</v>
      </c>
      <c r="Z269">
        <f>INDEX('ИПЦ raw'!AK:AK, MATCH(Структура!$D269,'ИПЦ raw'!$A:$A,0))</f>
        <v>100.95</v>
      </c>
      <c r="AA269">
        <f>INDEX('ИПЦ raw'!AL:AL, MATCH(Структура!$D269,'ИПЦ raw'!$A:$A,0))</f>
        <v>100.5</v>
      </c>
      <c r="AB269">
        <f>INDEX('ИПЦ raw'!AM:AM, MATCH(Структура!$D269,'ИПЦ raw'!$A:$A,0))</f>
        <v>100.27</v>
      </c>
      <c r="AC269">
        <f>INDEX('ИПЦ raw'!AN:AN, MATCH(Структура!$D269,'ИПЦ raw'!$A:$A,0))</f>
        <v>101.38</v>
      </c>
      <c r="AD269">
        <f>INDEX('ИПЦ raw'!AO:AO, MATCH(Структура!$D269,'ИПЦ raw'!$A:$A,0))</f>
        <v>100.95</v>
      </c>
      <c r="AE269">
        <f>INDEX('ИПЦ raw'!AP:AP, MATCH(Структура!$D269,'ИПЦ raw'!$A:$A,0))</f>
        <v>100.79</v>
      </c>
      <c r="AG269">
        <f>INDEX('2025'!$C:$C,MATCH(Структура!C269,'2025'!$B:$B,0))</f>
        <v>7.3999999999999996E-2</v>
      </c>
      <c r="AH269">
        <f t="shared" si="88"/>
        <v>7.3785399999999987E-2</v>
      </c>
      <c r="AI269">
        <f t="shared" si="89"/>
        <v>7.4545389619999985E-2</v>
      </c>
      <c r="AJ269">
        <f t="shared" si="90"/>
        <v>7.4843571178479992E-2</v>
      </c>
      <c r="AK269">
        <f t="shared" si="91"/>
        <v>7.5083070606251121E-2</v>
      </c>
      <c r="AL269">
        <f t="shared" si="92"/>
        <v>7.5443469345161121E-2</v>
      </c>
      <c r="AM269">
        <f t="shared" si="93"/>
        <v>7.6084738834594989E-2</v>
      </c>
      <c r="AN269">
        <f t="shared" si="94"/>
        <v>7.679993537964018E-2</v>
      </c>
      <c r="AO269">
        <f t="shared" si="95"/>
        <v>7.6961215243937411E-2</v>
      </c>
      <c r="AP269">
        <f t="shared" si="96"/>
        <v>7.7353717441681499E-2</v>
      </c>
      <c r="AQ269">
        <f t="shared" si="97"/>
        <v>7.7191274635053972E-2</v>
      </c>
      <c r="AR269">
        <f t="shared" si="80"/>
        <v>7.7924591744086988E-2</v>
      </c>
      <c r="AS269">
        <f t="shared" si="98"/>
        <v>7.3999999999999996E-2</v>
      </c>
      <c r="AT269">
        <f t="shared" si="81"/>
        <v>7.4199799999999982E-2</v>
      </c>
      <c r="AU269">
        <f t="shared" si="82"/>
        <v>7.522375723999998E-2</v>
      </c>
      <c r="AV269">
        <f t="shared" si="83"/>
        <v>7.5938382933779983E-2</v>
      </c>
      <c r="AW269">
        <f t="shared" si="84"/>
        <v>7.6538296158956853E-2</v>
      </c>
    </row>
    <row r="270" spans="1:49" ht="39.4" x14ac:dyDescent="0.45">
      <c r="A270" s="202" t="s">
        <v>269</v>
      </c>
      <c r="B270" s="225" t="str">
        <f t="shared" si="85"/>
        <v>Учебник, учебное пособие, дидактический материал для общеобразовательной школы, шт.</v>
      </c>
      <c r="C270" s="225" t="str">
        <f t="shared" si="86"/>
        <v>Учебник, учебное пособие, дидактический материал для общеобразовательной школы, шт.</v>
      </c>
      <c r="D270" s="226" t="str">
        <f t="shared" si="87"/>
        <v>Учебник, учебное пособие, дидактический материал для общеобразовательной школы, шт.</v>
      </c>
      <c r="E270" s="225">
        <f>INDEX(БИПЦ_НДС!$D:$D,MATCH(Структура!A270,БИПЦ_НДС!$B:$B,0))</f>
        <v>10</v>
      </c>
      <c r="F270" s="225" t="s">
        <v>1871</v>
      </c>
      <c r="G270" s="225">
        <v>1</v>
      </c>
      <c r="H270" s="225">
        <v>1</v>
      </c>
      <c r="I270" s="225">
        <v>0</v>
      </c>
      <c r="J270" s="225">
        <f>INDEX('2026'!$C:$C,MATCH(Структура!B270,'2026'!$B:$B,0))</f>
        <v>3.3000000000000002E-2</v>
      </c>
      <c r="K270" s="225">
        <f>INDEX('2025'!$C:$C,MATCH(Структура!C270,'2025'!$B:$B,0))</f>
        <v>3.5000000000000003E-2</v>
      </c>
      <c r="L270" s="225">
        <v>1</v>
      </c>
      <c r="M270" s="225">
        <v>1</v>
      </c>
      <c r="N270" s="225">
        <f>INDEX(MoM!B:B,MATCH(Структура!A270,MoM!J:J,0))</f>
        <v>1</v>
      </c>
      <c r="P270">
        <f>INDEX('ИПЦ raw'!AA:AA, MATCH(Структура!$D270,'ИПЦ raw'!$A:$A,0))</f>
        <v>100.25</v>
      </c>
      <c r="Q270">
        <f>INDEX('ИПЦ raw'!AB:AB, MATCH(Структура!$D270,'ИПЦ raw'!$A:$A,0))</f>
        <v>101.28</v>
      </c>
      <c r="R270">
        <f>INDEX('ИПЦ raw'!AC:AC, MATCH(Структура!$D270,'ИПЦ raw'!$A:$A,0))</f>
        <v>100.59</v>
      </c>
      <c r="S270">
        <f>INDEX('ИПЦ raw'!AD:AD, MATCH(Структура!$D270,'ИПЦ raw'!$A:$A,0))</f>
        <v>99.67</v>
      </c>
      <c r="T270">
        <f>INDEX('ИПЦ raw'!AE:AE, MATCH(Структура!$D270,'ИПЦ raw'!$A:$A,0))</f>
        <v>100.23</v>
      </c>
      <c r="U270">
        <f>INDEX('ИПЦ raw'!AF:AF, MATCH(Структура!$D270,'ИПЦ raw'!$A:$A,0))</f>
        <v>100.31</v>
      </c>
      <c r="V270">
        <f>INDEX('ИПЦ raw'!AG:AG, MATCH(Структура!$D270,'ИПЦ raw'!$A:$A,0))</f>
        <v>100.86</v>
      </c>
      <c r="W270">
        <f>INDEX('ИПЦ raw'!AH:AH, MATCH(Структура!$D270,'ИПЦ raw'!$A:$A,0))</f>
        <v>100.62</v>
      </c>
      <c r="X270">
        <f>INDEX('ИПЦ raw'!AI:AI, MATCH(Структура!$D270,'ИПЦ raw'!$A:$A,0))</f>
        <v>99.11</v>
      </c>
      <c r="Y270">
        <f>INDEX('ИПЦ raw'!AJ:AJ, MATCH(Структура!$D270,'ИПЦ raw'!$A:$A,0))</f>
        <v>99.47</v>
      </c>
      <c r="Z270">
        <f>INDEX('ИПЦ raw'!AK:AK, MATCH(Структура!$D270,'ИПЦ raw'!$A:$A,0))</f>
        <v>101.88</v>
      </c>
      <c r="AA270">
        <f>INDEX('ИПЦ raw'!AL:AL, MATCH(Структура!$D270,'ИПЦ raw'!$A:$A,0))</f>
        <v>100.58</v>
      </c>
      <c r="AB270">
        <f>INDEX('ИПЦ raw'!AM:AM, MATCH(Структура!$D270,'ИПЦ raw'!$A:$A,0))</f>
        <v>101.02</v>
      </c>
      <c r="AC270">
        <f>INDEX('ИПЦ raw'!AN:AN, MATCH(Структура!$D270,'ИПЦ raw'!$A:$A,0))</f>
        <v>100.63</v>
      </c>
      <c r="AD270">
        <f>INDEX('ИПЦ raw'!AO:AO, MATCH(Структура!$D270,'ИПЦ raw'!$A:$A,0))</f>
        <v>100.45</v>
      </c>
      <c r="AE270">
        <f>INDEX('ИПЦ raw'!AP:AP, MATCH(Структура!$D270,'ИПЦ raw'!$A:$A,0))</f>
        <v>100.41</v>
      </c>
      <c r="AG270">
        <f>INDEX('2025'!$C:$C,MATCH(Структура!C270,'2025'!$B:$B,0))</f>
        <v>3.5000000000000003E-2</v>
      </c>
      <c r="AH270">
        <f t="shared" si="88"/>
        <v>3.5087500000000008E-2</v>
      </c>
      <c r="AI270">
        <f t="shared" si="89"/>
        <v>3.5536620000000012E-2</v>
      </c>
      <c r="AJ270">
        <f t="shared" si="90"/>
        <v>3.5746286058000017E-2</v>
      </c>
      <c r="AK270">
        <f t="shared" si="91"/>
        <v>3.5628323314008614E-2</v>
      </c>
      <c r="AL270">
        <f t="shared" si="92"/>
        <v>3.5710268457630832E-2</v>
      </c>
      <c r="AM270">
        <f t="shared" si="93"/>
        <v>3.5820970289849485E-2</v>
      </c>
      <c r="AN270">
        <f t="shared" si="94"/>
        <v>3.6129030634342189E-2</v>
      </c>
      <c r="AO270">
        <f t="shared" si="95"/>
        <v>3.6353030624275112E-2</v>
      </c>
      <c r="AP270">
        <f t="shared" si="96"/>
        <v>3.6029488651719059E-2</v>
      </c>
      <c r="AQ270">
        <f t="shared" si="97"/>
        <v>3.5838532361864947E-2</v>
      </c>
      <c r="AR270">
        <f t="shared" si="80"/>
        <v>3.6512296770268009E-2</v>
      </c>
      <c r="AS270">
        <f t="shared" si="98"/>
        <v>3.3000000000000002E-2</v>
      </c>
      <c r="AT270">
        <f t="shared" si="81"/>
        <v>3.3336600000000001E-2</v>
      </c>
      <c r="AU270">
        <f t="shared" si="82"/>
        <v>3.3546620579999999E-2</v>
      </c>
      <c r="AV270">
        <f t="shared" si="83"/>
        <v>3.3697580372610003E-2</v>
      </c>
      <c r="AW270">
        <f t="shared" si="84"/>
        <v>3.3835740452137705E-2</v>
      </c>
    </row>
    <row r="271" spans="1:49" x14ac:dyDescent="0.45">
      <c r="A271" s="202" t="s">
        <v>270</v>
      </c>
      <c r="B271" s="225" t="str">
        <f t="shared" si="85"/>
        <v>Велосипед дорожный для взрослых, шт.</v>
      </c>
      <c r="C271" s="225" t="str">
        <f t="shared" si="86"/>
        <v>Велосипед дорожный для взрослых, шт.</v>
      </c>
      <c r="D271" s="226" t="str">
        <f t="shared" si="87"/>
        <v>Велосипед дорожный для взрослых, шт.</v>
      </c>
      <c r="E271" s="225">
        <f>INDEX(БИПЦ_НДС!$D:$D,MATCH(Структура!A271,БИПЦ_НДС!$B:$B,0))</f>
        <v>20</v>
      </c>
      <c r="F271" s="225" t="s">
        <v>1871</v>
      </c>
      <c r="G271" s="225">
        <v>1</v>
      </c>
      <c r="H271" s="225">
        <v>1</v>
      </c>
      <c r="I271" s="225">
        <v>0</v>
      </c>
      <c r="J271" s="225">
        <f>INDEX('2026'!$C:$C,MATCH(Структура!B271,'2026'!$B:$B,0))</f>
        <v>6.7000000000000004E-2</v>
      </c>
      <c r="K271" s="225">
        <f>INDEX('2025'!$C:$C,MATCH(Структура!C271,'2025'!$B:$B,0))</f>
        <v>0.06</v>
      </c>
      <c r="L271" s="225">
        <v>1</v>
      </c>
      <c r="M271" s="225">
        <v>1</v>
      </c>
      <c r="N271" s="225">
        <f>INDEX(MoM!B:B,MATCH(Структура!A271,MoM!J:J,0))</f>
        <v>1</v>
      </c>
      <c r="P271">
        <f>INDEX('ИПЦ raw'!AA:AA, MATCH(Структура!$D271,'ИПЦ raw'!$A:$A,0))</f>
        <v>100.21</v>
      </c>
      <c r="Q271">
        <f>INDEX('ИПЦ raw'!AB:AB, MATCH(Структура!$D271,'ИПЦ raw'!$A:$A,0))</f>
        <v>101.01</v>
      </c>
      <c r="R271">
        <f>INDEX('ИПЦ raw'!AC:AC, MATCH(Структура!$D271,'ИПЦ raw'!$A:$A,0))</f>
        <v>101.39</v>
      </c>
      <c r="S271">
        <f>INDEX('ИПЦ raw'!AD:AD, MATCH(Структура!$D271,'ИПЦ raw'!$A:$A,0))</f>
        <v>100.86</v>
      </c>
      <c r="T271">
        <f>INDEX('ИПЦ raw'!AE:AE, MATCH(Структура!$D271,'ИПЦ raw'!$A:$A,0))</f>
        <v>100.22</v>
      </c>
      <c r="U271">
        <f>INDEX('ИПЦ raw'!AF:AF, MATCH(Структура!$D271,'ИПЦ raw'!$A:$A,0))</f>
        <v>99.65</v>
      </c>
      <c r="V271">
        <f>INDEX('ИПЦ raw'!AG:AG, MATCH(Структура!$D271,'ИПЦ raw'!$A:$A,0))</f>
        <v>100.06</v>
      </c>
      <c r="W271">
        <f>INDEX('ИПЦ raw'!AH:AH, MATCH(Структура!$D271,'ИПЦ raw'!$A:$A,0))</f>
        <v>99.22</v>
      </c>
      <c r="X271">
        <f>INDEX('ИПЦ raw'!AI:AI, MATCH(Структура!$D271,'ИПЦ raw'!$A:$A,0))</f>
        <v>99.01</v>
      </c>
      <c r="Y271">
        <f>INDEX('ИПЦ raw'!AJ:AJ, MATCH(Структура!$D271,'ИПЦ raw'!$A:$A,0))</f>
        <v>99.02</v>
      </c>
      <c r="Z271">
        <f>INDEX('ИПЦ raw'!AK:AK, MATCH(Структура!$D271,'ИПЦ raw'!$A:$A,0))</f>
        <v>100.02</v>
      </c>
      <c r="AA271">
        <f>INDEX('ИПЦ raw'!AL:AL, MATCH(Структура!$D271,'ИПЦ raw'!$A:$A,0))</f>
        <v>100.06</v>
      </c>
      <c r="AB271">
        <f>INDEX('ИПЦ raw'!AM:AM, MATCH(Структура!$D271,'ИПЦ raw'!$A:$A,0))</f>
        <v>99.88</v>
      </c>
      <c r="AC271">
        <f>INDEX('ИПЦ raw'!AN:AN, MATCH(Структура!$D271,'ИПЦ raw'!$A:$A,0))</f>
        <v>101.76</v>
      </c>
      <c r="AD271">
        <f>INDEX('ИПЦ raw'!AO:AO, MATCH(Структура!$D271,'ИПЦ raw'!$A:$A,0))</f>
        <v>101.7</v>
      </c>
      <c r="AE271">
        <f>INDEX('ИПЦ raw'!AP:AP, MATCH(Структура!$D271,'ИПЦ raw'!$A:$A,0))</f>
        <v>100.41</v>
      </c>
      <c r="AG271">
        <f>INDEX('2025'!$C:$C,MATCH(Структура!C271,'2025'!$B:$B,0))</f>
        <v>0.06</v>
      </c>
      <c r="AH271">
        <f t="shared" si="88"/>
        <v>6.0125999999999992E-2</v>
      </c>
      <c r="AI271">
        <f t="shared" si="89"/>
        <v>6.0733272599999992E-2</v>
      </c>
      <c r="AJ271">
        <f t="shared" si="90"/>
        <v>6.1577465089139992E-2</v>
      </c>
      <c r="AK271">
        <f t="shared" si="91"/>
        <v>6.2107031288906593E-2</v>
      </c>
      <c r="AL271">
        <f t="shared" si="92"/>
        <v>6.2243666757742185E-2</v>
      </c>
      <c r="AM271">
        <f t="shared" si="93"/>
        <v>6.2025813924090088E-2</v>
      </c>
      <c r="AN271">
        <f t="shared" si="94"/>
        <v>6.2063029412444549E-2</v>
      </c>
      <c r="AO271">
        <f t="shared" si="95"/>
        <v>6.1578937783027483E-2</v>
      </c>
      <c r="AP271">
        <f t="shared" si="96"/>
        <v>6.0969306298975512E-2</v>
      </c>
      <c r="AQ271">
        <f t="shared" si="97"/>
        <v>6.0371807097245551E-2</v>
      </c>
      <c r="AR271">
        <f t="shared" si="80"/>
        <v>6.0383881458664995E-2</v>
      </c>
      <c r="AS271">
        <f t="shared" si="98"/>
        <v>6.7000000000000004E-2</v>
      </c>
      <c r="AT271">
        <f t="shared" si="81"/>
        <v>6.6919599999999996E-2</v>
      </c>
      <c r="AU271">
        <f t="shared" si="82"/>
        <v>6.8097384959999993E-2</v>
      </c>
      <c r="AV271">
        <f t="shared" si="83"/>
        <v>6.9255040504319992E-2</v>
      </c>
      <c r="AW271">
        <f t="shared" si="84"/>
        <v>6.9538986170387701E-2</v>
      </c>
    </row>
    <row r="272" spans="1:49" x14ac:dyDescent="0.45">
      <c r="A272" s="202" t="s">
        <v>271</v>
      </c>
      <c r="B272" s="225" t="str">
        <f t="shared" si="85"/>
        <v>Велосипед для дошкольников, шт.</v>
      </c>
      <c r="C272" s="225" t="str">
        <f t="shared" si="86"/>
        <v>Велосипед для дошкольников, шт.</v>
      </c>
      <c r="D272" s="226" t="str">
        <f t="shared" si="87"/>
        <v>Велосипед для дошкольников, шт.</v>
      </c>
      <c r="E272" s="225">
        <f>INDEX(БИПЦ_НДС!$D:$D,MATCH(Структура!A272,БИПЦ_НДС!$B:$B,0))</f>
        <v>10</v>
      </c>
      <c r="F272" s="225" t="s">
        <v>1871</v>
      </c>
      <c r="G272" s="225">
        <v>1</v>
      </c>
      <c r="H272" s="225">
        <v>1</v>
      </c>
      <c r="I272" s="225">
        <v>0</v>
      </c>
      <c r="J272" s="225">
        <f>INDEX('2026'!$C:$C,MATCH(Структура!B272,'2026'!$B:$B,0))</f>
        <v>4.5999999999999999E-2</v>
      </c>
      <c r="K272" s="225">
        <f>INDEX('2025'!$C:$C,MATCH(Структура!C272,'2025'!$B:$B,0))</f>
        <v>4.2000000000000003E-2</v>
      </c>
      <c r="L272" s="225">
        <v>1</v>
      </c>
      <c r="M272" s="225">
        <v>1</v>
      </c>
      <c r="N272" s="228">
        <f>INDEX(MoM!B:B,MATCH(Структура!A272,MoM!J:J,0))</f>
        <v>0</v>
      </c>
      <c r="P272">
        <f>INDEX('ИПЦ raw'!AA:AA, MATCH(Структура!$D272,'ИПЦ raw'!$A:$A,0))</f>
        <v>100.62</v>
      </c>
      <c r="Q272">
        <f>INDEX('ИПЦ raw'!AB:AB, MATCH(Структура!$D272,'ИПЦ raw'!$A:$A,0))</f>
        <v>101.4</v>
      </c>
      <c r="R272">
        <f>INDEX('ИПЦ raw'!AC:AC, MATCH(Структура!$D272,'ИПЦ raw'!$A:$A,0))</f>
        <v>101.55</v>
      </c>
      <c r="S272">
        <f>INDEX('ИПЦ raw'!AD:AD, MATCH(Структура!$D272,'ИПЦ raw'!$A:$A,0))</f>
        <v>100.89</v>
      </c>
      <c r="T272">
        <f>INDEX('ИПЦ raw'!AE:AE, MATCH(Структура!$D272,'ИПЦ raw'!$A:$A,0))</f>
        <v>99.9</v>
      </c>
      <c r="U272">
        <f>INDEX('ИПЦ raw'!AF:AF, MATCH(Структура!$D272,'ИПЦ raw'!$A:$A,0))</f>
        <v>99.46</v>
      </c>
      <c r="V272">
        <f>INDEX('ИПЦ raw'!AG:AG, MATCH(Структура!$D272,'ИПЦ raw'!$A:$A,0))</f>
        <v>99.86</v>
      </c>
      <c r="W272">
        <f>INDEX('ИПЦ raw'!AH:AH, MATCH(Структура!$D272,'ИПЦ raw'!$A:$A,0))</f>
        <v>98.69</v>
      </c>
      <c r="X272">
        <f>INDEX('ИПЦ raw'!AI:AI, MATCH(Структура!$D272,'ИПЦ raw'!$A:$A,0))</f>
        <v>99.03</v>
      </c>
      <c r="Y272">
        <f>INDEX('ИПЦ raw'!AJ:AJ, MATCH(Структура!$D272,'ИПЦ raw'!$A:$A,0))</f>
        <v>99.34</v>
      </c>
      <c r="Z272">
        <f>INDEX('ИПЦ raw'!AK:AK, MATCH(Структура!$D272,'ИПЦ raw'!$A:$A,0))</f>
        <v>100.12</v>
      </c>
      <c r="AA272">
        <f>INDEX('ИПЦ raw'!AL:AL, MATCH(Структура!$D272,'ИПЦ raw'!$A:$A,0))</f>
        <v>100.13</v>
      </c>
      <c r="AB272">
        <f>INDEX('ИПЦ raw'!AM:AM, MATCH(Структура!$D272,'ИПЦ raw'!$A:$A,0))</f>
        <v>100.15</v>
      </c>
      <c r="AC272">
        <f>INDEX('ИПЦ raw'!AN:AN, MATCH(Структура!$D272,'ИПЦ raw'!$A:$A,0))</f>
        <v>102</v>
      </c>
      <c r="AD272">
        <f>INDEX('ИПЦ raw'!AO:AO, MATCH(Структура!$D272,'ИПЦ raw'!$A:$A,0))</f>
        <v>101.57</v>
      </c>
      <c r="AE272">
        <f>INDEX('ИПЦ raw'!AP:AP, MATCH(Структура!$D272,'ИПЦ raw'!$A:$A,0))</f>
        <v>99.64</v>
      </c>
      <c r="AG272">
        <f>INDEX('2025'!$C:$C,MATCH(Структура!C272,'2025'!$B:$B,0))</f>
        <v>4.2000000000000003E-2</v>
      </c>
      <c r="AH272">
        <f t="shared" si="88"/>
        <v>4.2260400000000004E-2</v>
      </c>
      <c r="AI272">
        <f t="shared" si="89"/>
        <v>4.2852045600000006E-2</v>
      </c>
      <c r="AJ272">
        <f t="shared" si="90"/>
        <v>4.3516252306800007E-2</v>
      </c>
      <c r="AK272">
        <f t="shared" si="91"/>
        <v>4.3903546952330529E-2</v>
      </c>
      <c r="AL272">
        <f t="shared" si="92"/>
        <v>4.38596434053782E-2</v>
      </c>
      <c r="AM272">
        <f t="shared" si="93"/>
        <v>4.3622801330989149E-2</v>
      </c>
      <c r="AN272">
        <f t="shared" si="94"/>
        <v>4.3561729409125761E-2</v>
      </c>
      <c r="AO272">
        <f t="shared" si="95"/>
        <v>4.2991070753866219E-2</v>
      </c>
      <c r="AP272">
        <f t="shared" si="96"/>
        <v>4.2574057367553715E-2</v>
      </c>
      <c r="AQ272">
        <f t="shared" si="97"/>
        <v>4.2293068588927868E-2</v>
      </c>
      <c r="AR272">
        <f t="shared" si="80"/>
        <v>4.2343820271234581E-2</v>
      </c>
      <c r="AS272">
        <f t="shared" si="98"/>
        <v>4.5999999999999999E-2</v>
      </c>
      <c r="AT272">
        <f t="shared" si="81"/>
        <v>4.6069000000000006E-2</v>
      </c>
      <c r="AU272">
        <f t="shared" si="82"/>
        <v>4.6990380000000005E-2</v>
      </c>
      <c r="AV272">
        <f t="shared" si="83"/>
        <v>4.7728128966000004E-2</v>
      </c>
      <c r="AW272">
        <f t="shared" si="84"/>
        <v>4.7556307701722408E-2</v>
      </c>
    </row>
    <row r="273" spans="1:49" x14ac:dyDescent="0.45">
      <c r="A273" s="202" t="s">
        <v>272</v>
      </c>
      <c r="B273" s="225" t="str">
        <f t="shared" si="85"/>
        <v>Мотоцикл без коляски, скутер, шт.</v>
      </c>
      <c r="C273" s="225" t="str">
        <f t="shared" si="86"/>
        <v>Мотоцикл без коляски, скутер, шт.</v>
      </c>
      <c r="D273" s="226" t="str">
        <f t="shared" si="87"/>
        <v>Мотоцикл без коляски, скутер, шт.</v>
      </c>
      <c r="E273" s="225">
        <f>INDEX(БИПЦ_НДС!$D:$D,MATCH(Структура!A273,БИПЦ_НДС!$B:$B,0))</f>
        <v>20</v>
      </c>
      <c r="F273" s="225" t="s">
        <v>1871</v>
      </c>
      <c r="G273" s="225">
        <v>1</v>
      </c>
      <c r="H273" s="225">
        <v>1</v>
      </c>
      <c r="I273" s="225">
        <v>0</v>
      </c>
      <c r="J273" s="225">
        <f>INDEX('2026'!$C:$C,MATCH(Структура!B273,'2026'!$B:$B,0))</f>
        <v>7.0000000000000007E-2</v>
      </c>
      <c r="K273" s="225">
        <f>INDEX('2025'!$C:$C,MATCH(Структура!C273,'2025'!$B:$B,0))</f>
        <v>6.5000000000000002E-2</v>
      </c>
      <c r="L273" s="225">
        <v>1</v>
      </c>
      <c r="M273" s="225">
        <v>1</v>
      </c>
      <c r="N273" s="225">
        <f>INDEX(MoM!B:B,MATCH(Структура!A273,MoM!J:J,0))</f>
        <v>1</v>
      </c>
      <c r="P273">
        <f>INDEX('ИПЦ raw'!AA:AA, MATCH(Структура!$D273,'ИПЦ raw'!$A:$A,0))</f>
        <v>101.71</v>
      </c>
      <c r="Q273">
        <f>INDEX('ИПЦ raw'!AB:AB, MATCH(Структура!$D273,'ИПЦ raw'!$A:$A,0))</f>
        <v>100.36</v>
      </c>
      <c r="R273">
        <f>INDEX('ИПЦ raw'!AC:AC, MATCH(Структура!$D273,'ИПЦ raw'!$A:$A,0))</f>
        <v>99.59</v>
      </c>
      <c r="S273">
        <f>INDEX('ИПЦ raw'!AD:AD, MATCH(Структура!$D273,'ИПЦ raw'!$A:$A,0))</f>
        <v>99.7</v>
      </c>
      <c r="T273">
        <f>INDEX('ИПЦ raw'!AE:AE, MATCH(Структура!$D273,'ИПЦ raw'!$A:$A,0))</f>
        <v>99.56</v>
      </c>
      <c r="U273">
        <f>INDEX('ИПЦ raw'!AF:AF, MATCH(Структура!$D273,'ИПЦ raw'!$A:$A,0))</f>
        <v>99.5</v>
      </c>
      <c r="V273">
        <f>INDEX('ИПЦ raw'!AG:AG, MATCH(Структура!$D273,'ИПЦ raw'!$A:$A,0))</f>
        <v>98.53</v>
      </c>
      <c r="W273">
        <f>INDEX('ИПЦ raw'!AH:AH, MATCH(Структура!$D273,'ИПЦ raw'!$A:$A,0))</f>
        <v>99.67</v>
      </c>
      <c r="X273">
        <f>INDEX('ИПЦ raw'!AI:AI, MATCH(Структура!$D273,'ИПЦ raw'!$A:$A,0))</f>
        <v>99.25</v>
      </c>
      <c r="Y273">
        <f>INDEX('ИПЦ raw'!AJ:AJ, MATCH(Структура!$D273,'ИПЦ raw'!$A:$A,0))</f>
        <v>98.54</v>
      </c>
      <c r="Z273">
        <f>INDEX('ИПЦ raw'!AK:AK, MATCH(Структура!$D273,'ИПЦ raw'!$A:$A,0))</f>
        <v>99.5</v>
      </c>
      <c r="AA273">
        <f>INDEX('ИПЦ raw'!AL:AL, MATCH(Структура!$D273,'ИПЦ raw'!$A:$A,0))</f>
        <v>99.87</v>
      </c>
      <c r="AB273">
        <f>INDEX('ИПЦ raw'!AM:AM, MATCH(Структура!$D273,'ИПЦ raw'!$A:$A,0))</f>
        <v>100.45</v>
      </c>
      <c r="AC273">
        <f>INDEX('ИПЦ raw'!AN:AN, MATCH(Структура!$D273,'ИПЦ raw'!$A:$A,0))</f>
        <v>100.56</v>
      </c>
      <c r="AD273">
        <f>INDEX('ИПЦ raw'!AO:AO, MATCH(Структура!$D273,'ИПЦ raw'!$A:$A,0))</f>
        <v>100.2</v>
      </c>
      <c r="AE273">
        <f>INDEX('ИПЦ raw'!AP:AP, MATCH(Структура!$D273,'ИПЦ raw'!$A:$A,0))</f>
        <v>100.13</v>
      </c>
      <c r="AG273">
        <f>INDEX('2025'!$C:$C,MATCH(Структура!C273,'2025'!$B:$B,0))</f>
        <v>6.5000000000000002E-2</v>
      </c>
      <c r="AH273">
        <f t="shared" si="88"/>
        <v>6.611149999999999E-2</v>
      </c>
      <c r="AI273">
        <f t="shared" si="89"/>
        <v>6.6349501399999997E-2</v>
      </c>
      <c r="AJ273">
        <f t="shared" si="90"/>
        <v>6.6077468444260004E-2</v>
      </c>
      <c r="AK273">
        <f t="shared" si="91"/>
        <v>6.587923603892723E-2</v>
      </c>
      <c r="AL273">
        <f t="shared" si="92"/>
        <v>6.5589367400355952E-2</v>
      </c>
      <c r="AM273">
        <f t="shared" si="93"/>
        <v>6.5261420563354169E-2</v>
      </c>
      <c r="AN273">
        <f t="shared" si="94"/>
        <v>6.4302077681072864E-2</v>
      </c>
      <c r="AO273">
        <f t="shared" si="95"/>
        <v>6.4089880824725332E-2</v>
      </c>
      <c r="AP273">
        <f t="shared" si="96"/>
        <v>6.3609206718539896E-2</v>
      </c>
      <c r="AQ273">
        <f t="shared" si="97"/>
        <v>6.2680512300449215E-2</v>
      </c>
      <c r="AR273">
        <f t="shared" si="80"/>
        <v>6.236710973894697E-2</v>
      </c>
      <c r="AS273">
        <f t="shared" si="98"/>
        <v>7.0000000000000007E-2</v>
      </c>
      <c r="AT273">
        <f t="shared" si="81"/>
        <v>7.0315000000000016E-2</v>
      </c>
      <c r="AU273">
        <f t="shared" si="82"/>
        <v>7.0708764000000021E-2</v>
      </c>
      <c r="AV273">
        <f t="shared" si="83"/>
        <v>7.0850181528000031E-2</v>
      </c>
      <c r="AW273">
        <f t="shared" si="84"/>
        <v>7.0942286763986437E-2</v>
      </c>
    </row>
    <row r="274" spans="1:49" x14ac:dyDescent="0.45">
      <c r="A274" s="202" t="s">
        <v>273</v>
      </c>
      <c r="B274" s="225" t="str">
        <f t="shared" si="85"/>
        <v>Телевизор, шт.</v>
      </c>
      <c r="C274" s="225" t="str">
        <f t="shared" si="86"/>
        <v>Телевизор, шт.</v>
      </c>
      <c r="D274" s="226" t="str">
        <f t="shared" si="87"/>
        <v>Телевизор, шт.</v>
      </c>
      <c r="E274" s="225">
        <f>INDEX(БИПЦ_НДС!$D:$D,MATCH(Структура!A274,БИПЦ_НДС!$B:$B,0))</f>
        <v>20</v>
      </c>
      <c r="F274" s="225" t="s">
        <v>1871</v>
      </c>
      <c r="G274" s="225">
        <v>1</v>
      </c>
      <c r="H274" s="225">
        <v>1</v>
      </c>
      <c r="I274" s="225">
        <v>0</v>
      </c>
      <c r="J274" s="225">
        <f>INDEX('2026'!$C:$C,MATCH(Структура!B274,'2026'!$B:$B,0))</f>
        <v>0.14199999999999999</v>
      </c>
      <c r="K274" s="225">
        <f>INDEX('2025'!$C:$C,MATCH(Структура!C274,'2025'!$B:$B,0))</f>
        <v>0.155</v>
      </c>
      <c r="L274" s="225">
        <v>1</v>
      </c>
      <c r="M274" s="225">
        <v>1</v>
      </c>
      <c r="N274" s="225">
        <f>INDEX(MoM!B:B,MATCH(Структура!A274,MoM!J:J,0))</f>
        <v>1</v>
      </c>
      <c r="P274">
        <f>INDEX('ИПЦ raw'!AA:AA, MATCH(Структура!$D274,'ИПЦ raw'!$A:$A,0))</f>
        <v>100.57</v>
      </c>
      <c r="Q274">
        <f>INDEX('ИПЦ raw'!AB:AB, MATCH(Структура!$D274,'ИПЦ raw'!$A:$A,0))</f>
        <v>99.47</v>
      </c>
      <c r="R274">
        <f>INDEX('ИПЦ raw'!AC:AC, MATCH(Структура!$D274,'ИПЦ raw'!$A:$A,0))</f>
        <v>97.26</v>
      </c>
      <c r="S274">
        <f>INDEX('ИПЦ raw'!AD:AD, MATCH(Структура!$D274,'ИПЦ raw'!$A:$A,0))</f>
        <v>97.31</v>
      </c>
      <c r="T274">
        <f>INDEX('ИПЦ raw'!AE:AE, MATCH(Структура!$D274,'ИПЦ raw'!$A:$A,0))</f>
        <v>97.25</v>
      </c>
      <c r="U274">
        <f>INDEX('ИПЦ raw'!AF:AF, MATCH(Структура!$D274,'ИПЦ raw'!$A:$A,0))</f>
        <v>97.56</v>
      </c>
      <c r="V274">
        <f>INDEX('ИПЦ raw'!AG:AG, MATCH(Структура!$D274,'ИПЦ raw'!$A:$A,0))</f>
        <v>100.07</v>
      </c>
      <c r="W274">
        <f>INDEX('ИПЦ raw'!AH:AH, MATCH(Структура!$D274,'ИПЦ raw'!$A:$A,0))</f>
        <v>99.79</v>
      </c>
      <c r="X274">
        <f>INDEX('ИПЦ raw'!AI:AI, MATCH(Структура!$D274,'ИПЦ raw'!$A:$A,0))</f>
        <v>100.05</v>
      </c>
      <c r="Y274">
        <f>INDEX('ИПЦ raw'!AJ:AJ, MATCH(Структура!$D274,'ИПЦ raw'!$A:$A,0))</f>
        <v>100.33</v>
      </c>
      <c r="Z274">
        <f>INDEX('ИПЦ raw'!AK:AK, MATCH(Структура!$D274,'ИПЦ raw'!$A:$A,0))</f>
        <v>99.78</v>
      </c>
      <c r="AA274">
        <f>INDEX('ИПЦ raw'!AL:AL, MATCH(Структура!$D274,'ИПЦ raw'!$A:$A,0))</f>
        <v>100.8</v>
      </c>
      <c r="AB274">
        <f>INDEX('ИПЦ raw'!AM:AM, MATCH(Структура!$D274,'ИПЦ raw'!$A:$A,0))</f>
        <v>100.5</v>
      </c>
      <c r="AC274">
        <f>INDEX('ИПЦ raw'!AN:AN, MATCH(Структура!$D274,'ИПЦ raw'!$A:$A,0))</f>
        <v>100.64</v>
      </c>
      <c r="AD274">
        <f>INDEX('ИПЦ raw'!AO:AO, MATCH(Структура!$D274,'ИПЦ raw'!$A:$A,0))</f>
        <v>100.45</v>
      </c>
      <c r="AE274">
        <f>INDEX('ИПЦ raw'!AP:AP, MATCH(Структура!$D274,'ИПЦ raw'!$A:$A,0))</f>
        <v>98.56</v>
      </c>
      <c r="AG274">
        <f>INDEX('2025'!$C:$C,MATCH(Структура!C274,'2025'!$B:$B,0))</f>
        <v>0.155</v>
      </c>
      <c r="AH274">
        <f t="shared" si="88"/>
        <v>0.15588349999999998</v>
      </c>
      <c r="AI274">
        <f t="shared" si="89"/>
        <v>0.15505731744999998</v>
      </c>
      <c r="AJ274">
        <f t="shared" si="90"/>
        <v>0.15080874695186999</v>
      </c>
      <c r="AK274">
        <f t="shared" si="91"/>
        <v>0.14675199165886471</v>
      </c>
      <c r="AL274">
        <f t="shared" si="92"/>
        <v>0.14271631188824593</v>
      </c>
      <c r="AM274">
        <f t="shared" si="93"/>
        <v>0.13923403387817274</v>
      </c>
      <c r="AN274">
        <f t="shared" si="94"/>
        <v>0.13933149770188746</v>
      </c>
      <c r="AO274">
        <f t="shared" si="95"/>
        <v>0.1390389015567135</v>
      </c>
      <c r="AP274">
        <f t="shared" si="96"/>
        <v>0.13910842100749185</v>
      </c>
      <c r="AQ274">
        <f t="shared" si="97"/>
        <v>0.13956747879681658</v>
      </c>
      <c r="AR274">
        <f t="shared" si="80"/>
        <v>0.13926043034346358</v>
      </c>
      <c r="AS274">
        <f t="shared" si="98"/>
        <v>0.14199999999999999</v>
      </c>
      <c r="AT274">
        <f t="shared" si="81"/>
        <v>0.14271</v>
      </c>
      <c r="AU274">
        <f t="shared" si="82"/>
        <v>0.14362334399999999</v>
      </c>
      <c r="AV274">
        <f t="shared" si="83"/>
        <v>0.14426964904799999</v>
      </c>
      <c r="AW274">
        <f t="shared" si="84"/>
        <v>0.14219216610170882</v>
      </c>
    </row>
    <row r="275" spans="1:49" x14ac:dyDescent="0.45">
      <c r="A275" s="202" t="s">
        <v>274</v>
      </c>
      <c r="B275" s="225" t="str">
        <f t="shared" si="85"/>
        <v>Флеш-накопитель USB, шт.</v>
      </c>
      <c r="C275" s="225" t="str">
        <f t="shared" si="86"/>
        <v>Флеш-накопитель USB, шт.</v>
      </c>
      <c r="D275" s="226" t="str">
        <f t="shared" si="87"/>
        <v>Флеш-накопитель USB, шт.</v>
      </c>
      <c r="E275" s="225">
        <f>INDEX(БИПЦ_НДС!$D:$D,MATCH(Структура!A275,БИПЦ_НДС!$B:$B,0))</f>
        <v>20</v>
      </c>
      <c r="F275" s="225" t="s">
        <v>1871</v>
      </c>
      <c r="G275" s="225">
        <v>1</v>
      </c>
      <c r="H275" s="225">
        <v>1</v>
      </c>
      <c r="I275" s="225">
        <v>0</v>
      </c>
      <c r="J275" s="225">
        <f>INDEX('2026'!$C:$C,MATCH(Структура!B275,'2026'!$B:$B,0))</f>
        <v>1.0999999999999999E-2</v>
      </c>
      <c r="K275" s="225">
        <f>INDEX('2025'!$C:$C,MATCH(Структура!C275,'2025'!$B:$B,0))</f>
        <v>1.4E-2</v>
      </c>
      <c r="L275" s="225">
        <v>1</v>
      </c>
      <c r="M275" s="225">
        <v>1</v>
      </c>
      <c r="N275" s="225">
        <f>INDEX(MoM!B:B,MATCH(Структура!A275,MoM!J:J,0))</f>
        <v>1</v>
      </c>
      <c r="P275">
        <f>INDEX('ИПЦ raw'!AA:AA, MATCH(Структура!$D275,'ИПЦ raw'!$A:$A,0))</f>
        <v>101.35</v>
      </c>
      <c r="Q275">
        <f>INDEX('ИПЦ raw'!AB:AB, MATCH(Структура!$D275,'ИПЦ raw'!$A:$A,0))</f>
        <v>100.99</v>
      </c>
      <c r="R275">
        <f>INDEX('ИПЦ raw'!AC:AC, MATCH(Структура!$D275,'ИПЦ raw'!$A:$A,0))</f>
        <v>97.56</v>
      </c>
      <c r="S275">
        <f>INDEX('ИПЦ raw'!AD:AD, MATCH(Структура!$D275,'ИПЦ raw'!$A:$A,0))</f>
        <v>98.96</v>
      </c>
      <c r="T275">
        <f>INDEX('ИПЦ raw'!AE:AE, MATCH(Структура!$D275,'ИПЦ raw'!$A:$A,0))</f>
        <v>96.9</v>
      </c>
      <c r="U275">
        <f>INDEX('ИПЦ raw'!AF:AF, MATCH(Структура!$D275,'ИПЦ raw'!$A:$A,0))</f>
        <v>100.12</v>
      </c>
      <c r="V275">
        <f>INDEX('ИПЦ raw'!AG:AG, MATCH(Структура!$D275,'ИПЦ raw'!$A:$A,0))</f>
        <v>100.88</v>
      </c>
      <c r="W275">
        <f>INDEX('ИПЦ raw'!AH:AH, MATCH(Структура!$D275,'ИПЦ raw'!$A:$A,0))</f>
        <v>99.54</v>
      </c>
      <c r="X275">
        <f>INDEX('ИПЦ raw'!AI:AI, MATCH(Структура!$D275,'ИПЦ raw'!$A:$A,0))</f>
        <v>99.55</v>
      </c>
      <c r="Y275">
        <f>INDEX('ИПЦ raw'!AJ:AJ, MATCH(Структура!$D275,'ИПЦ raw'!$A:$A,0))</f>
        <v>98.6</v>
      </c>
      <c r="Z275">
        <f>INDEX('ИПЦ raw'!AK:AK, MATCH(Структура!$D275,'ИПЦ raw'!$A:$A,0))</f>
        <v>100.87</v>
      </c>
      <c r="AA275">
        <f>INDEX('ИПЦ raw'!AL:AL, MATCH(Структура!$D275,'ИПЦ raw'!$A:$A,0))</f>
        <v>106.53</v>
      </c>
      <c r="AB275">
        <f>INDEX('ИПЦ raw'!AM:AM, MATCH(Структура!$D275,'ИПЦ raw'!$A:$A,0))</f>
        <v>104.69</v>
      </c>
      <c r="AC275">
        <f>INDEX('ИПЦ raw'!AN:AN, MATCH(Структура!$D275,'ИПЦ raw'!$A:$A,0))</f>
        <v>100.58</v>
      </c>
      <c r="AD275">
        <f>INDEX('ИПЦ raw'!AO:AO, MATCH(Структура!$D275,'ИПЦ raw'!$A:$A,0))</f>
        <v>102.15</v>
      </c>
      <c r="AE275">
        <f>INDEX('ИПЦ raw'!AP:AP, MATCH(Структура!$D275,'ИПЦ raw'!$A:$A,0))</f>
        <v>102.22</v>
      </c>
      <c r="AG275">
        <f>INDEX('2025'!$C:$C,MATCH(Структура!C275,'2025'!$B:$B,0))</f>
        <v>1.4E-2</v>
      </c>
      <c r="AH275">
        <f t="shared" si="88"/>
        <v>1.4189E-2</v>
      </c>
      <c r="AI275">
        <f t="shared" si="89"/>
        <v>1.4329471099999999E-2</v>
      </c>
      <c r="AJ275">
        <f t="shared" si="90"/>
        <v>1.397983200516E-2</v>
      </c>
      <c r="AK275">
        <f t="shared" si="91"/>
        <v>1.3834441752306335E-2</v>
      </c>
      <c r="AL275">
        <f t="shared" si="92"/>
        <v>1.3405574057984839E-2</v>
      </c>
      <c r="AM275">
        <f t="shared" si="93"/>
        <v>1.3421660746854422E-2</v>
      </c>
      <c r="AN275">
        <f t="shared" si="94"/>
        <v>1.353977136142674E-2</v>
      </c>
      <c r="AO275">
        <f t="shared" si="95"/>
        <v>1.3477488413164177E-2</v>
      </c>
      <c r="AP275">
        <f t="shared" si="96"/>
        <v>1.3416839715304938E-2</v>
      </c>
      <c r="AQ275">
        <f t="shared" si="97"/>
        <v>1.3229003959290669E-2</v>
      </c>
      <c r="AR275">
        <f t="shared" ref="AR275:AR338" si="99">AQ275*Z275/100</f>
        <v>1.3344096293736498E-2</v>
      </c>
      <c r="AS275">
        <f t="shared" si="98"/>
        <v>1.0999999999999999E-2</v>
      </c>
      <c r="AT275">
        <f t="shared" si="81"/>
        <v>1.1515899999999999E-2</v>
      </c>
      <c r="AU275">
        <f t="shared" si="82"/>
        <v>1.1582692219999999E-2</v>
      </c>
      <c r="AV275">
        <f t="shared" si="83"/>
        <v>1.1831720102730002E-2</v>
      </c>
      <c r="AW275">
        <f t="shared" si="84"/>
        <v>1.2094384289010609E-2</v>
      </c>
    </row>
    <row r="276" spans="1:49" x14ac:dyDescent="0.45">
      <c r="A276" s="202" t="s">
        <v>275</v>
      </c>
      <c r="B276" s="225" t="str">
        <f t="shared" si="85"/>
        <v>Монитор для настольного компьютера, шт.</v>
      </c>
      <c r="C276" s="225" t="str">
        <f t="shared" si="86"/>
        <v>Монитор для настольного компьютера, шт.</v>
      </c>
      <c r="D276" s="226" t="str">
        <f t="shared" si="87"/>
        <v>Монитор для настольного компьютера, шт.</v>
      </c>
      <c r="E276" s="225">
        <f>INDEX(БИПЦ_НДС!$D:$D,MATCH(Структура!A276,БИПЦ_НДС!$B:$B,0))</f>
        <v>20</v>
      </c>
      <c r="F276" s="225" t="s">
        <v>1871</v>
      </c>
      <c r="G276" s="225">
        <v>1</v>
      </c>
      <c r="H276" s="225">
        <v>1</v>
      </c>
      <c r="I276" s="225">
        <v>0</v>
      </c>
      <c r="J276" s="225">
        <f>INDEX('2026'!$C:$C,MATCH(Структура!B276,'2026'!$B:$B,0))</f>
        <v>5.6000000000000001E-2</v>
      </c>
      <c r="K276" s="225">
        <f>INDEX('2025'!$C:$C,MATCH(Структура!C276,'2025'!$B:$B,0))</f>
        <v>6.7000000000000004E-2</v>
      </c>
      <c r="L276" s="225">
        <v>1</v>
      </c>
      <c r="M276" s="225">
        <v>1</v>
      </c>
      <c r="N276" s="225">
        <f>INDEX(MoM!B:B,MATCH(Структура!A276,MoM!J:J,0))</f>
        <v>1</v>
      </c>
      <c r="P276">
        <f>INDEX('ИПЦ raw'!AA:AA, MATCH(Структура!$D276,'ИПЦ raw'!$A:$A,0))</f>
        <v>99.78</v>
      </c>
      <c r="Q276">
        <f>INDEX('ИПЦ raw'!AB:AB, MATCH(Структура!$D276,'ИПЦ raw'!$A:$A,0))</f>
        <v>99.23</v>
      </c>
      <c r="R276">
        <f>INDEX('ИПЦ raw'!AC:AC, MATCH(Структура!$D276,'ИПЦ raw'!$A:$A,0))</f>
        <v>98.53</v>
      </c>
      <c r="S276">
        <f>INDEX('ИПЦ raw'!AD:AD, MATCH(Структура!$D276,'ИПЦ raw'!$A:$A,0))</f>
        <v>98.52</v>
      </c>
      <c r="T276">
        <f>INDEX('ИПЦ raw'!AE:AE, MATCH(Структура!$D276,'ИПЦ raw'!$A:$A,0))</f>
        <v>98.48</v>
      </c>
      <c r="U276">
        <f>INDEX('ИПЦ raw'!AF:AF, MATCH(Структура!$D276,'ИПЦ raw'!$A:$A,0))</f>
        <v>99.25</v>
      </c>
      <c r="V276">
        <f>INDEX('ИПЦ raw'!AG:AG, MATCH(Структура!$D276,'ИПЦ raw'!$A:$A,0))</f>
        <v>100.27</v>
      </c>
      <c r="W276">
        <f>INDEX('ИПЦ raw'!AH:AH, MATCH(Структура!$D276,'ИПЦ raw'!$A:$A,0))</f>
        <v>99.37</v>
      </c>
      <c r="X276">
        <f>INDEX('ИПЦ raw'!AI:AI, MATCH(Структура!$D276,'ИПЦ raw'!$A:$A,0))</f>
        <v>99.95</v>
      </c>
      <c r="Y276">
        <f>INDEX('ИПЦ raw'!AJ:AJ, MATCH(Структура!$D276,'ИПЦ raw'!$A:$A,0))</f>
        <v>100.56</v>
      </c>
      <c r="Z276">
        <f>INDEX('ИПЦ raw'!AK:AK, MATCH(Структура!$D276,'ИПЦ raw'!$A:$A,0))</f>
        <v>98.65</v>
      </c>
      <c r="AA276">
        <f>INDEX('ИПЦ raw'!AL:AL, MATCH(Структура!$D276,'ИПЦ raw'!$A:$A,0))</f>
        <v>101.35</v>
      </c>
      <c r="AB276">
        <f>INDEX('ИПЦ raw'!AM:AM, MATCH(Структура!$D276,'ИПЦ raw'!$A:$A,0))</f>
        <v>99.43</v>
      </c>
      <c r="AC276">
        <f>INDEX('ИПЦ raw'!AN:AN, MATCH(Структура!$D276,'ИПЦ raw'!$A:$A,0))</f>
        <v>98.23</v>
      </c>
      <c r="AD276">
        <f>INDEX('ИПЦ raw'!AO:AO, MATCH(Структура!$D276,'ИПЦ raw'!$A:$A,0))</f>
        <v>98.66</v>
      </c>
      <c r="AE276">
        <f>INDEX('ИПЦ raw'!AP:AP, MATCH(Структура!$D276,'ИПЦ raw'!$A:$A,0))</f>
        <v>99.73</v>
      </c>
      <c r="AG276">
        <f>INDEX('2025'!$C:$C,MATCH(Структура!C276,'2025'!$B:$B,0))</f>
        <v>6.7000000000000004E-2</v>
      </c>
      <c r="AH276">
        <f t="shared" si="88"/>
        <v>6.6852599999999998E-2</v>
      </c>
      <c r="AI276">
        <f t="shared" si="89"/>
        <v>6.6337834979999996E-2</v>
      </c>
      <c r="AJ276">
        <f t="shared" si="90"/>
        <v>6.5362668805794E-2</v>
      </c>
      <c r="AK276">
        <f t="shared" si="91"/>
        <v>6.4395301307468247E-2</v>
      </c>
      <c r="AL276">
        <f t="shared" si="92"/>
        <v>6.3416492727594725E-2</v>
      </c>
      <c r="AM276">
        <f t="shared" si="93"/>
        <v>6.2940869032137761E-2</v>
      </c>
      <c r="AN276">
        <f t="shared" si="94"/>
        <v>6.3110809378524535E-2</v>
      </c>
      <c r="AO276">
        <f t="shared" si="95"/>
        <v>6.2713211279439823E-2</v>
      </c>
      <c r="AP276">
        <f t="shared" si="96"/>
        <v>6.2681854673800108E-2</v>
      </c>
      <c r="AQ276">
        <f t="shared" si="97"/>
        <v>6.3032873059973391E-2</v>
      </c>
      <c r="AR276">
        <f t="shared" si="99"/>
        <v>6.2181929273663748E-2</v>
      </c>
      <c r="AS276">
        <f t="shared" si="98"/>
        <v>5.6000000000000001E-2</v>
      </c>
      <c r="AT276">
        <f t="shared" si="81"/>
        <v>5.5680800000000003E-2</v>
      </c>
      <c r="AU276">
        <f t="shared" si="82"/>
        <v>5.4695249840000001E-2</v>
      </c>
      <c r="AV276">
        <f t="shared" si="83"/>
        <v>5.3962333492144E-2</v>
      </c>
      <c r="AW276">
        <f t="shared" si="84"/>
        <v>5.3816635191715215E-2</v>
      </c>
    </row>
    <row r="277" spans="1:49" ht="26.25" x14ac:dyDescent="0.45">
      <c r="A277" s="202" t="s">
        <v>276</v>
      </c>
      <c r="B277" s="225" t="str">
        <f t="shared" si="85"/>
        <v>Компьютер персональный переносной (ноутбук), шт.</v>
      </c>
      <c r="C277" s="225" t="str">
        <f t="shared" si="86"/>
        <v>Компьютер персональный переносной (ноутбук), шт.</v>
      </c>
      <c r="D277" s="226" t="str">
        <f t="shared" si="87"/>
        <v>Компьютер персональный переносной (ноутбук), шт.</v>
      </c>
      <c r="E277" s="225">
        <f>INDEX(БИПЦ_НДС!$D:$D,MATCH(Структура!A277,БИПЦ_НДС!$B:$B,0))</f>
        <v>20</v>
      </c>
      <c r="F277" s="225" t="s">
        <v>1871</v>
      </c>
      <c r="G277" s="225">
        <v>1</v>
      </c>
      <c r="H277" s="225">
        <v>1</v>
      </c>
      <c r="I277" s="225">
        <v>0</v>
      </c>
      <c r="J277" s="225">
        <f>INDEX('2026'!$C:$C,MATCH(Структура!B277,'2026'!$B:$B,0))</f>
        <v>0.14899999999999999</v>
      </c>
      <c r="K277" s="225">
        <f>INDEX('2025'!$C:$C,MATCH(Структура!C277,'2025'!$B:$B,0))</f>
        <v>0.158</v>
      </c>
      <c r="L277" s="225">
        <v>1</v>
      </c>
      <c r="M277" s="225">
        <v>1</v>
      </c>
      <c r="N277" s="225">
        <f>INDEX(MoM!B:B,MATCH(Структура!A277,MoM!J:J,0))</f>
        <v>1</v>
      </c>
      <c r="P277">
        <f>INDEX('ИПЦ raw'!AA:AA, MATCH(Структура!$D277,'ИПЦ raw'!$A:$A,0))</f>
        <v>100.16</v>
      </c>
      <c r="Q277">
        <f>INDEX('ИПЦ raw'!AB:AB, MATCH(Структура!$D277,'ИПЦ raw'!$A:$A,0))</f>
        <v>98.39</v>
      </c>
      <c r="R277">
        <f>INDEX('ИПЦ raw'!AC:AC, MATCH(Структура!$D277,'ИПЦ raw'!$A:$A,0))</f>
        <v>98.37</v>
      </c>
      <c r="S277">
        <f>INDEX('ИПЦ raw'!AD:AD, MATCH(Структура!$D277,'ИПЦ raw'!$A:$A,0))</f>
        <v>98.82</v>
      </c>
      <c r="T277">
        <f>INDEX('ИПЦ raw'!AE:AE, MATCH(Структура!$D277,'ИПЦ raw'!$A:$A,0))</f>
        <v>98.16</v>
      </c>
      <c r="U277">
        <f>INDEX('ИПЦ raw'!AF:AF, MATCH(Структура!$D277,'ИПЦ raw'!$A:$A,0))</f>
        <v>98.35</v>
      </c>
      <c r="V277">
        <f>INDEX('ИПЦ raw'!AG:AG, MATCH(Структура!$D277,'ИПЦ raw'!$A:$A,0))</f>
        <v>100.51</v>
      </c>
      <c r="W277">
        <f>INDEX('ИПЦ raw'!AH:AH, MATCH(Структура!$D277,'ИПЦ raw'!$A:$A,0))</f>
        <v>100.09</v>
      </c>
      <c r="X277">
        <f>INDEX('ИПЦ raw'!AI:AI, MATCH(Структура!$D277,'ИПЦ raw'!$A:$A,0))</f>
        <v>100.98</v>
      </c>
      <c r="Y277">
        <f>INDEX('ИПЦ raw'!AJ:AJ, MATCH(Структура!$D277,'ИПЦ raw'!$A:$A,0))</f>
        <v>99.07</v>
      </c>
      <c r="Z277">
        <f>INDEX('ИПЦ raw'!AK:AK, MATCH(Структура!$D277,'ИПЦ raw'!$A:$A,0))</f>
        <v>100.91</v>
      </c>
      <c r="AA277">
        <f>INDEX('ИПЦ raw'!AL:AL, MATCH(Структура!$D277,'ИПЦ raw'!$A:$A,0))</f>
        <v>101.25</v>
      </c>
      <c r="AB277">
        <f>INDEX('ИПЦ raw'!AM:AM, MATCH(Структура!$D277,'ИПЦ raw'!$A:$A,0))</f>
        <v>101.5</v>
      </c>
      <c r="AC277">
        <f>INDEX('ИПЦ raw'!AN:AN, MATCH(Структура!$D277,'ИПЦ raw'!$A:$A,0))</f>
        <v>100.2</v>
      </c>
      <c r="AD277">
        <f>INDEX('ИПЦ raw'!AO:AO, MATCH(Структура!$D277,'ИПЦ raw'!$A:$A,0))</f>
        <v>101.09</v>
      </c>
      <c r="AE277">
        <f>INDEX('ИПЦ raw'!AP:AP, MATCH(Структура!$D277,'ИПЦ raw'!$A:$A,0))</f>
        <v>101.33</v>
      </c>
      <c r="AG277">
        <f>INDEX('2025'!$C:$C,MATCH(Структура!C277,'2025'!$B:$B,0))</f>
        <v>0.158</v>
      </c>
      <c r="AH277">
        <f t="shared" si="88"/>
        <v>0.1582528</v>
      </c>
      <c r="AI277">
        <f t="shared" si="89"/>
        <v>0.15570492992000001</v>
      </c>
      <c r="AJ277">
        <f t="shared" si="90"/>
        <v>0.15316693956230401</v>
      </c>
      <c r="AK277">
        <f t="shared" si="91"/>
        <v>0.15135956967546882</v>
      </c>
      <c r="AL277">
        <f t="shared" si="92"/>
        <v>0.14857455359344018</v>
      </c>
      <c r="AM277">
        <f t="shared" si="93"/>
        <v>0.14612307345914841</v>
      </c>
      <c r="AN277">
        <f t="shared" si="94"/>
        <v>0.14686830113379007</v>
      </c>
      <c r="AO277">
        <f t="shared" si="95"/>
        <v>0.1470004826048105</v>
      </c>
      <c r="AP277">
        <f t="shared" si="96"/>
        <v>0.14844108733433764</v>
      </c>
      <c r="AQ277">
        <f t="shared" si="97"/>
        <v>0.14706058522212828</v>
      </c>
      <c r="AR277">
        <f t="shared" si="99"/>
        <v>0.14839883654764965</v>
      </c>
      <c r="AS277">
        <f t="shared" si="98"/>
        <v>0.14899999999999999</v>
      </c>
      <c r="AT277">
        <f t="shared" si="81"/>
        <v>0.15123500000000001</v>
      </c>
      <c r="AU277">
        <f t="shared" si="82"/>
        <v>0.15153747000000001</v>
      </c>
      <c r="AV277">
        <f t="shared" si="83"/>
        <v>0.15318922842300001</v>
      </c>
      <c r="AW277">
        <f t="shared" si="84"/>
        <v>0.15522664516102591</v>
      </c>
    </row>
    <row r="278" spans="1:49" x14ac:dyDescent="0.45">
      <c r="A278" s="202" t="s">
        <v>277</v>
      </c>
      <c r="B278" s="225" t="str">
        <f t="shared" si="85"/>
        <v>Компьютер планшетный, шт.</v>
      </c>
      <c r="C278" s="225" t="str">
        <f t="shared" si="86"/>
        <v>Компьютер планшетный, шт.</v>
      </c>
      <c r="D278" s="226" t="str">
        <f t="shared" si="87"/>
        <v>Компьютер планшетный, шт.</v>
      </c>
      <c r="E278" s="225">
        <f>INDEX(БИПЦ_НДС!$D:$D,MATCH(Структура!A278,БИПЦ_НДС!$B:$B,0))</f>
        <v>20</v>
      </c>
      <c r="F278" s="225" t="s">
        <v>1871</v>
      </c>
      <c r="G278" s="225">
        <v>1</v>
      </c>
      <c r="H278" s="225">
        <v>1</v>
      </c>
      <c r="I278" s="225">
        <v>0</v>
      </c>
      <c r="J278" s="225">
        <f>INDEX('2026'!$C:$C,MATCH(Структура!B278,'2026'!$B:$B,0))</f>
        <v>9.5000000000000001E-2</v>
      </c>
      <c r="K278" s="225">
        <f>INDEX('2025'!$C:$C,MATCH(Структура!C278,'2025'!$B:$B,0))</f>
        <v>9.6000000000000002E-2</v>
      </c>
      <c r="L278" s="225">
        <v>1</v>
      </c>
      <c r="M278" s="225">
        <v>1</v>
      </c>
      <c r="N278" s="225">
        <f>INDEX(MoM!B:B,MATCH(Структура!A278,MoM!J:J,0))</f>
        <v>1</v>
      </c>
      <c r="P278">
        <f>INDEX('ИПЦ raw'!AA:AA, MATCH(Структура!$D278,'ИПЦ raw'!$A:$A,0))</f>
        <v>100.52</v>
      </c>
      <c r="Q278">
        <f>INDEX('ИПЦ raw'!AB:AB, MATCH(Структура!$D278,'ИПЦ raw'!$A:$A,0))</f>
        <v>99.73</v>
      </c>
      <c r="R278">
        <f>INDEX('ИПЦ raw'!AC:AC, MATCH(Структура!$D278,'ИПЦ raw'!$A:$A,0))</f>
        <v>99.68</v>
      </c>
      <c r="S278">
        <f>INDEX('ИПЦ raw'!AD:AD, MATCH(Структура!$D278,'ИПЦ raw'!$A:$A,0))</f>
        <v>97.24</v>
      </c>
      <c r="T278">
        <f>INDEX('ИПЦ raw'!AE:AE, MATCH(Структура!$D278,'ИПЦ raw'!$A:$A,0))</f>
        <v>98.12</v>
      </c>
      <c r="U278">
        <f>INDEX('ИПЦ raw'!AF:AF, MATCH(Структура!$D278,'ИПЦ raw'!$A:$A,0))</f>
        <v>98.3</v>
      </c>
      <c r="V278">
        <f>INDEX('ИПЦ raw'!AG:AG, MATCH(Структура!$D278,'ИПЦ raw'!$A:$A,0))</f>
        <v>99.18</v>
      </c>
      <c r="W278">
        <f>INDEX('ИПЦ raw'!AH:AH, MATCH(Структура!$D278,'ИПЦ raw'!$A:$A,0))</f>
        <v>99.17</v>
      </c>
      <c r="X278">
        <f>INDEX('ИПЦ raw'!AI:AI, MATCH(Структура!$D278,'ИПЦ raw'!$A:$A,0))</f>
        <v>100.89</v>
      </c>
      <c r="Y278">
        <f>INDEX('ИПЦ raw'!AJ:AJ, MATCH(Структура!$D278,'ИПЦ raw'!$A:$A,0))</f>
        <v>99.65</v>
      </c>
      <c r="Z278">
        <f>INDEX('ИПЦ raw'!AK:AK, MATCH(Структура!$D278,'ИПЦ raw'!$A:$A,0))</f>
        <v>100.35</v>
      </c>
      <c r="AA278">
        <f>INDEX('ИПЦ raw'!AL:AL, MATCH(Структура!$D278,'ИПЦ raw'!$A:$A,0))</f>
        <v>100.72</v>
      </c>
      <c r="AB278">
        <f>INDEX('ИПЦ raw'!AM:AM, MATCH(Структура!$D278,'ИПЦ raw'!$A:$A,0))</f>
        <v>100.68</v>
      </c>
      <c r="AC278">
        <f>INDEX('ИПЦ raw'!AN:AN, MATCH(Структура!$D278,'ИПЦ raw'!$A:$A,0))</f>
        <v>101.62</v>
      </c>
      <c r="AD278">
        <f>INDEX('ИПЦ raw'!AO:AO, MATCH(Структура!$D278,'ИПЦ raw'!$A:$A,0))</f>
        <v>100.64</v>
      </c>
      <c r="AE278">
        <f>INDEX('ИПЦ raw'!AP:AP, MATCH(Структура!$D278,'ИПЦ raw'!$A:$A,0))</f>
        <v>100.27</v>
      </c>
      <c r="AG278">
        <f>INDEX('2025'!$C:$C,MATCH(Структура!C278,'2025'!$B:$B,0))</f>
        <v>9.6000000000000002E-2</v>
      </c>
      <c r="AH278">
        <f t="shared" si="88"/>
        <v>9.6499199999999993E-2</v>
      </c>
      <c r="AI278">
        <f t="shared" si="89"/>
        <v>9.6238652160000007E-2</v>
      </c>
      <c r="AJ278">
        <f t="shared" si="90"/>
        <v>9.5930688473088013E-2</v>
      </c>
      <c r="AK278">
        <f t="shared" si="91"/>
        <v>9.3283001471230781E-2</v>
      </c>
      <c r="AL278">
        <f t="shared" si="92"/>
        <v>9.1529281043571636E-2</v>
      </c>
      <c r="AM278">
        <f t="shared" si="93"/>
        <v>8.9973283265830914E-2</v>
      </c>
      <c r="AN278">
        <f t="shared" si="94"/>
        <v>8.923550234305111E-2</v>
      </c>
      <c r="AO278">
        <f t="shared" si="95"/>
        <v>8.8494847673603785E-2</v>
      </c>
      <c r="AP278">
        <f t="shared" si="96"/>
        <v>8.9282451817898872E-2</v>
      </c>
      <c r="AQ278">
        <f t="shared" si="97"/>
        <v>8.896996323653622E-2</v>
      </c>
      <c r="AR278">
        <f t="shared" si="99"/>
        <v>8.9281358107864098E-2</v>
      </c>
      <c r="AS278">
        <f t="shared" si="98"/>
        <v>9.5000000000000001E-2</v>
      </c>
      <c r="AT278">
        <f t="shared" si="81"/>
        <v>9.5646000000000009E-2</v>
      </c>
      <c r="AU278">
        <f t="shared" si="82"/>
        <v>9.7195465200000011E-2</v>
      </c>
      <c r="AV278">
        <f t="shared" si="83"/>
        <v>9.7817516177280017E-2</v>
      </c>
      <c r="AW278">
        <f t="shared" si="84"/>
        <v>9.8081623470958668E-2</v>
      </c>
    </row>
    <row r="279" spans="1:49" x14ac:dyDescent="0.45">
      <c r="A279" s="202" t="s">
        <v>278</v>
      </c>
      <c r="B279" s="225" t="str">
        <f t="shared" si="85"/>
        <v>Моноблок, шт.</v>
      </c>
      <c r="C279" s="225" t="str">
        <f t="shared" si="86"/>
        <v>Моноблок, шт.</v>
      </c>
      <c r="D279" s="226" t="str">
        <f t="shared" si="87"/>
        <v>Моноблок, шт.</v>
      </c>
      <c r="E279" s="225">
        <f>INDEX(БИПЦ_НДС!$D:$D,MATCH(Структура!A279,БИПЦ_НДС!$B:$B,0))</f>
        <v>20</v>
      </c>
      <c r="F279" s="225" t="s">
        <v>1871</v>
      </c>
      <c r="G279" s="225">
        <v>1</v>
      </c>
      <c r="H279" s="225">
        <v>1</v>
      </c>
      <c r="I279" s="225">
        <v>0</v>
      </c>
      <c r="J279" s="225">
        <f>INDEX('2026'!$C:$C,MATCH(Структура!B279,'2026'!$B:$B,0))</f>
        <v>7.5999999999999998E-2</v>
      </c>
      <c r="K279" s="225">
        <f>INDEX('2025'!$C:$C,MATCH(Структура!C279,'2025'!$B:$B,0))</f>
        <v>0.08</v>
      </c>
      <c r="L279" s="225">
        <v>1</v>
      </c>
      <c r="M279" s="225">
        <v>1</v>
      </c>
      <c r="N279" s="225">
        <f>INDEX(MoM!B:B,MATCH(Структура!A279,MoM!J:J,0))</f>
        <v>1</v>
      </c>
      <c r="P279">
        <f>INDEX('ИПЦ raw'!AA:AA, MATCH(Структура!$D279,'ИПЦ raw'!$A:$A,0))</f>
        <v>101.99</v>
      </c>
      <c r="Q279">
        <f>INDEX('ИПЦ raw'!AB:AB, MATCH(Структура!$D279,'ИПЦ raw'!$A:$A,0))</f>
        <v>99.28</v>
      </c>
      <c r="R279">
        <f>INDEX('ИПЦ raw'!AC:AC, MATCH(Структура!$D279,'ИПЦ raw'!$A:$A,0))</f>
        <v>99.28</v>
      </c>
      <c r="S279">
        <f>INDEX('ИПЦ raw'!AD:AD, MATCH(Структура!$D279,'ИПЦ raw'!$A:$A,0))</f>
        <v>98.09</v>
      </c>
      <c r="T279">
        <f>INDEX('ИПЦ raw'!AE:AE, MATCH(Структура!$D279,'ИПЦ raw'!$A:$A,0))</f>
        <v>98.05</v>
      </c>
      <c r="U279">
        <f>INDEX('ИПЦ raw'!AF:AF, MATCH(Структура!$D279,'ИПЦ raw'!$A:$A,0))</f>
        <v>98.01</v>
      </c>
      <c r="V279">
        <f>INDEX('ИПЦ raw'!AG:AG, MATCH(Структура!$D279,'ИПЦ raw'!$A:$A,0))</f>
        <v>100.1</v>
      </c>
      <c r="W279">
        <f>INDEX('ИПЦ raw'!AH:AH, MATCH(Структура!$D279,'ИПЦ raw'!$A:$A,0))</f>
        <v>99.26</v>
      </c>
      <c r="X279">
        <f>INDEX('ИПЦ raw'!AI:AI, MATCH(Структура!$D279,'ИПЦ raw'!$A:$A,0))</f>
        <v>100.26</v>
      </c>
      <c r="Y279">
        <f>INDEX('ИПЦ raw'!AJ:AJ, MATCH(Структура!$D279,'ИПЦ raw'!$A:$A,0))</f>
        <v>99.22</v>
      </c>
      <c r="Z279">
        <f>INDEX('ИПЦ raw'!AK:AK, MATCH(Структура!$D279,'ИПЦ raw'!$A:$A,0))</f>
        <v>99.18</v>
      </c>
      <c r="AA279">
        <f>INDEX('ИПЦ raw'!AL:AL, MATCH(Структура!$D279,'ИПЦ raw'!$A:$A,0))</f>
        <v>102.29</v>
      </c>
      <c r="AB279">
        <f>INDEX('ИПЦ raw'!AM:AM, MATCH(Структура!$D279,'ИПЦ raw'!$A:$A,0))</f>
        <v>101.19</v>
      </c>
      <c r="AC279">
        <f>INDEX('ИПЦ raw'!AN:AN, MATCH(Структура!$D279,'ИПЦ raw'!$A:$A,0))</f>
        <v>98.74</v>
      </c>
      <c r="AD279">
        <f>INDEX('ИПЦ raw'!AO:AO, MATCH(Структура!$D279,'ИПЦ raw'!$A:$A,0))</f>
        <v>100.44</v>
      </c>
      <c r="AE279">
        <f>INDEX('ИПЦ raw'!AP:AP, MATCH(Структура!$D279,'ИПЦ raw'!$A:$A,0))</f>
        <v>100.28</v>
      </c>
      <c r="AG279">
        <f>INDEX('2025'!$C:$C,MATCH(Структура!C279,'2025'!$B:$B,0))</f>
        <v>0.08</v>
      </c>
      <c r="AH279">
        <f t="shared" si="88"/>
        <v>8.1591999999999998E-2</v>
      </c>
      <c r="AI279">
        <f t="shared" si="89"/>
        <v>8.1004537600000009E-2</v>
      </c>
      <c r="AJ279">
        <f t="shared" si="90"/>
        <v>8.0421304929280013E-2</v>
      </c>
      <c r="AK279">
        <f t="shared" si="91"/>
        <v>7.8885258005130771E-2</v>
      </c>
      <c r="AL279">
        <f t="shared" si="92"/>
        <v>7.7346995474030719E-2</v>
      </c>
      <c r="AM279">
        <f t="shared" si="93"/>
        <v>7.5807790264097508E-2</v>
      </c>
      <c r="AN279">
        <f t="shared" si="94"/>
        <v>7.5883598054361595E-2</v>
      </c>
      <c r="AO279">
        <f t="shared" si="95"/>
        <v>7.5322059428759316E-2</v>
      </c>
      <c r="AP279">
        <f t="shared" si="96"/>
        <v>7.5517896783274099E-2</v>
      </c>
      <c r="AQ279">
        <f t="shared" si="97"/>
        <v>7.4928857188364562E-2</v>
      </c>
      <c r="AR279">
        <f t="shared" si="99"/>
        <v>7.4314440559419978E-2</v>
      </c>
      <c r="AS279">
        <f t="shared" si="98"/>
        <v>7.5999999999999998E-2</v>
      </c>
      <c r="AT279">
        <f t="shared" si="81"/>
        <v>7.6904399999999998E-2</v>
      </c>
      <c r="AU279">
        <f t="shared" si="82"/>
        <v>7.5935404559999989E-2</v>
      </c>
      <c r="AV279">
        <f t="shared" si="83"/>
        <v>7.6269520340063984E-2</v>
      </c>
      <c r="AW279">
        <f t="shared" si="84"/>
        <v>7.6483074997016162E-2</v>
      </c>
    </row>
    <row r="280" spans="1:49" x14ac:dyDescent="0.45">
      <c r="A280" s="202" t="s">
        <v>279</v>
      </c>
      <c r="B280" s="225" t="str">
        <f t="shared" si="85"/>
        <v>Смартфон, шт.</v>
      </c>
      <c r="C280" s="225" t="str">
        <f t="shared" si="86"/>
        <v>Смартфон, шт.</v>
      </c>
      <c r="D280" s="226" t="str">
        <f t="shared" si="87"/>
        <v>Смартфон, шт.</v>
      </c>
      <c r="E280" s="225">
        <f>INDEX(БИПЦ_НДС!$D:$D,MATCH(Структура!A280,БИПЦ_НДС!$B:$B,0))</f>
        <v>20</v>
      </c>
      <c r="F280" s="225" t="s">
        <v>1871</v>
      </c>
      <c r="G280" s="225">
        <v>1</v>
      </c>
      <c r="H280" s="225">
        <v>1</v>
      </c>
      <c r="I280" s="225">
        <v>0</v>
      </c>
      <c r="J280" s="225">
        <f>INDEX('2026'!$C:$C,MATCH(Структура!B280,'2026'!$B:$B,0))</f>
        <v>0.69699999999999995</v>
      </c>
      <c r="K280" s="225">
        <f>INDEX('2025'!$C:$C,MATCH(Структура!C280,'2025'!$B:$B,0))</f>
        <v>0.71399999999999997</v>
      </c>
      <c r="L280" s="225">
        <v>1</v>
      </c>
      <c r="M280" s="225">
        <v>1</v>
      </c>
      <c r="N280" s="225">
        <f>INDEX(MoM!B:B,MATCH(Структура!A280,MoM!J:J,0))</f>
        <v>1</v>
      </c>
      <c r="P280">
        <f>INDEX('ИПЦ raw'!AA:AA, MATCH(Структура!$D280,'ИПЦ raw'!$A:$A,0))</f>
        <v>100.54</v>
      </c>
      <c r="Q280">
        <f>INDEX('ИПЦ raw'!AB:AB, MATCH(Структура!$D280,'ИПЦ raw'!$A:$A,0))</f>
        <v>100.73</v>
      </c>
      <c r="R280">
        <f>INDEX('ИПЦ raw'!AC:AC, MATCH(Структура!$D280,'ИПЦ raw'!$A:$A,0))</f>
        <v>96.23</v>
      </c>
      <c r="S280">
        <f>INDEX('ИПЦ raw'!AD:AD, MATCH(Структура!$D280,'ИПЦ raw'!$A:$A,0))</f>
        <v>96.62</v>
      </c>
      <c r="T280">
        <f>INDEX('ИПЦ raw'!AE:AE, MATCH(Структура!$D280,'ИПЦ raw'!$A:$A,0))</f>
        <v>97.6</v>
      </c>
      <c r="U280">
        <f>INDEX('ИПЦ raw'!AF:AF, MATCH(Структура!$D280,'ИПЦ raw'!$A:$A,0))</f>
        <v>97.68</v>
      </c>
      <c r="V280">
        <f>INDEX('ИПЦ raw'!AG:AG, MATCH(Структура!$D280,'ИПЦ raw'!$A:$A,0))</f>
        <v>100.76</v>
      </c>
      <c r="W280">
        <f>INDEX('ИПЦ raw'!AH:AH, MATCH(Структура!$D280,'ИПЦ raw'!$A:$A,0))</f>
        <v>102.06</v>
      </c>
      <c r="X280">
        <f>INDEX('ИПЦ raw'!AI:AI, MATCH(Структура!$D280,'ИПЦ raw'!$A:$A,0))</f>
        <v>100.51</v>
      </c>
      <c r="Y280">
        <f>INDEX('ИПЦ raw'!AJ:AJ, MATCH(Структура!$D280,'ИПЦ raw'!$A:$A,0))</f>
        <v>99.06</v>
      </c>
      <c r="Z280">
        <f>INDEX('ИПЦ raw'!AK:AK, MATCH(Структура!$D280,'ИПЦ raw'!$A:$A,0))</f>
        <v>99.7</v>
      </c>
      <c r="AA280">
        <f>INDEX('ИПЦ raw'!AL:AL, MATCH(Структура!$D280,'ИПЦ raw'!$A:$A,0))</f>
        <v>101.58</v>
      </c>
      <c r="AB280">
        <f>INDEX('ИПЦ raw'!AM:AM, MATCH(Структура!$D280,'ИПЦ raw'!$A:$A,0))</f>
        <v>99.4</v>
      </c>
      <c r="AC280">
        <f>INDEX('ИПЦ raw'!AN:AN, MATCH(Структура!$D280,'ИПЦ raw'!$A:$A,0))</f>
        <v>99.68</v>
      </c>
      <c r="AD280">
        <f>INDEX('ИПЦ raw'!AO:AO, MATCH(Структура!$D280,'ИПЦ raw'!$A:$A,0))</f>
        <v>100.03</v>
      </c>
      <c r="AE280">
        <f>INDEX('ИПЦ raw'!AP:AP, MATCH(Структура!$D280,'ИПЦ raw'!$A:$A,0))</f>
        <v>99.36</v>
      </c>
      <c r="AG280">
        <f>INDEX('2025'!$C:$C,MATCH(Структура!C280,'2025'!$B:$B,0))</f>
        <v>0.71399999999999997</v>
      </c>
      <c r="AH280">
        <f t="shared" si="88"/>
        <v>0.71785560000000004</v>
      </c>
      <c r="AI280">
        <f t="shared" si="89"/>
        <v>0.72309594588000015</v>
      </c>
      <c r="AJ280">
        <f t="shared" si="90"/>
        <v>0.69583522872032422</v>
      </c>
      <c r="AK280">
        <f t="shared" si="91"/>
        <v>0.67231599798957731</v>
      </c>
      <c r="AL280">
        <f t="shared" si="92"/>
        <v>0.65618041403782745</v>
      </c>
      <c r="AM280">
        <f t="shared" si="93"/>
        <v>0.64095702843214997</v>
      </c>
      <c r="AN280">
        <f t="shared" si="94"/>
        <v>0.64582830184823437</v>
      </c>
      <c r="AO280">
        <f t="shared" si="95"/>
        <v>0.65913236486630788</v>
      </c>
      <c r="AP280">
        <f t="shared" si="96"/>
        <v>0.66249393992712613</v>
      </c>
      <c r="AQ280">
        <f t="shared" si="97"/>
        <v>0.65626649689181127</v>
      </c>
      <c r="AR280">
        <f t="shared" si="99"/>
        <v>0.65429769740113586</v>
      </c>
      <c r="AS280">
        <f t="shared" si="98"/>
        <v>0.69699999999999995</v>
      </c>
      <c r="AT280">
        <f t="shared" si="81"/>
        <v>0.69281800000000004</v>
      </c>
      <c r="AU280">
        <f t="shared" si="82"/>
        <v>0.69060098240000012</v>
      </c>
      <c r="AV280">
        <f t="shared" si="83"/>
        <v>0.69080816269472012</v>
      </c>
      <c r="AW280">
        <f t="shared" si="84"/>
        <v>0.68638699045347396</v>
      </c>
    </row>
    <row r="281" spans="1:49" x14ac:dyDescent="0.45">
      <c r="A281" s="202" t="s">
        <v>280</v>
      </c>
      <c r="B281" s="225" t="str">
        <f t="shared" si="85"/>
        <v>Наушники беспроводные, шт.</v>
      </c>
      <c r="C281" s="225" t="str">
        <f t="shared" si="86"/>
        <v>Наушники беспроводные, шт.</v>
      </c>
      <c r="D281" s="226" t="str">
        <f t="shared" si="87"/>
        <v>Наушники беспроводные, шт.</v>
      </c>
      <c r="E281" s="225">
        <f>INDEX(БИПЦ_НДС!$D:$D,MATCH(Структура!A281,БИПЦ_НДС!$B:$B,0))</f>
        <v>20</v>
      </c>
      <c r="F281" s="225" t="s">
        <v>1871</v>
      </c>
      <c r="G281" s="225">
        <v>1</v>
      </c>
      <c r="H281" s="225">
        <v>1</v>
      </c>
      <c r="I281" s="225">
        <v>0</v>
      </c>
      <c r="J281" s="225">
        <f>INDEX('2026'!$C:$C,MATCH(Структура!B281,'2026'!$B:$B,0))</f>
        <v>0.14000000000000001</v>
      </c>
      <c r="K281" s="225">
        <f>INDEX('2025'!$C:$C,MATCH(Структура!C281,'2025'!$B:$B,0))</f>
        <v>0.14299999999999999</v>
      </c>
      <c r="L281" s="225">
        <v>1</v>
      </c>
      <c r="M281" s="225">
        <v>1</v>
      </c>
      <c r="N281" s="225">
        <f>INDEX(MoM!B:B,MATCH(Структура!A281,MoM!J:J,0))</f>
        <v>1</v>
      </c>
      <c r="P281">
        <f>INDEX('ИПЦ raw'!AA:AA, MATCH(Структура!$D281,'ИПЦ raw'!$A:$A,0))</f>
        <v>99.88</v>
      </c>
      <c r="Q281">
        <f>INDEX('ИПЦ raw'!AB:AB, MATCH(Структура!$D281,'ИПЦ raw'!$A:$A,0))</f>
        <v>98.19</v>
      </c>
      <c r="R281">
        <f>INDEX('ИПЦ raw'!AC:AC, MATCH(Структура!$D281,'ИПЦ raw'!$A:$A,0))</f>
        <v>99.43</v>
      </c>
      <c r="S281">
        <f>INDEX('ИПЦ raw'!AD:AD, MATCH(Структура!$D281,'ИПЦ raw'!$A:$A,0))</f>
        <v>98.63</v>
      </c>
      <c r="T281">
        <f>INDEX('ИПЦ raw'!AE:AE, MATCH(Структура!$D281,'ИПЦ raw'!$A:$A,0))</f>
        <v>98.54</v>
      </c>
      <c r="U281">
        <f>INDEX('ИПЦ raw'!AF:AF, MATCH(Структура!$D281,'ИПЦ raw'!$A:$A,0))</f>
        <v>98.4</v>
      </c>
      <c r="V281">
        <f>INDEX('ИПЦ raw'!AG:AG, MATCH(Структура!$D281,'ИПЦ raw'!$A:$A,0))</f>
        <v>99.94</v>
      </c>
      <c r="W281">
        <f>INDEX('ИПЦ raw'!AH:AH, MATCH(Структура!$D281,'ИПЦ raw'!$A:$A,0))</f>
        <v>99.98</v>
      </c>
      <c r="X281">
        <f>INDEX('ИПЦ raw'!AI:AI, MATCH(Структура!$D281,'ИПЦ raw'!$A:$A,0))</f>
        <v>100.06</v>
      </c>
      <c r="Y281">
        <f>INDEX('ИПЦ raw'!AJ:AJ, MATCH(Структура!$D281,'ИПЦ raw'!$A:$A,0))</f>
        <v>98.62</v>
      </c>
      <c r="Z281">
        <f>INDEX('ИПЦ raw'!AK:AK, MATCH(Структура!$D281,'ИПЦ raw'!$A:$A,0))</f>
        <v>99.72</v>
      </c>
      <c r="AA281">
        <f>INDEX('ИПЦ raw'!AL:AL, MATCH(Структура!$D281,'ИПЦ raw'!$A:$A,0))</f>
        <v>100.18</v>
      </c>
      <c r="AB281">
        <f>INDEX('ИПЦ raw'!AM:AM, MATCH(Структура!$D281,'ИПЦ raw'!$A:$A,0))</f>
        <v>100.32</v>
      </c>
      <c r="AC281">
        <f>INDEX('ИПЦ raw'!AN:AN, MATCH(Структура!$D281,'ИПЦ raw'!$A:$A,0))</f>
        <v>99.21</v>
      </c>
      <c r="AD281">
        <f>INDEX('ИПЦ raw'!AO:AO, MATCH(Структура!$D281,'ИПЦ raw'!$A:$A,0))</f>
        <v>100.72</v>
      </c>
      <c r="AE281">
        <f>INDEX('ИПЦ raw'!AP:AP, MATCH(Структура!$D281,'ИПЦ raw'!$A:$A,0))</f>
        <v>98.21</v>
      </c>
      <c r="AG281">
        <f>INDEX('2025'!$C:$C,MATCH(Структура!C281,'2025'!$B:$B,0))</f>
        <v>0.14299999999999999</v>
      </c>
      <c r="AH281">
        <f t="shared" si="88"/>
        <v>0.14282839999999999</v>
      </c>
      <c r="AI281">
        <f t="shared" si="89"/>
        <v>0.14024320595999998</v>
      </c>
      <c r="AJ281">
        <f t="shared" si="90"/>
        <v>0.13944381968602801</v>
      </c>
      <c r="AK281">
        <f t="shared" si="91"/>
        <v>0.13753343935632942</v>
      </c>
      <c r="AL281">
        <f t="shared" si="92"/>
        <v>0.13552545114172701</v>
      </c>
      <c r="AM281">
        <f t="shared" si="93"/>
        <v>0.13335704392345937</v>
      </c>
      <c r="AN281">
        <f t="shared" si="94"/>
        <v>0.13327702969710528</v>
      </c>
      <c r="AO281">
        <f t="shared" si="95"/>
        <v>0.13325037429116585</v>
      </c>
      <c r="AP281">
        <f t="shared" si="96"/>
        <v>0.13333032451574056</v>
      </c>
      <c r="AQ281">
        <f t="shared" si="97"/>
        <v>0.13149036603742334</v>
      </c>
      <c r="AR281">
        <f t="shared" si="99"/>
        <v>0.13112219301251854</v>
      </c>
      <c r="AS281">
        <f t="shared" si="98"/>
        <v>0.14000000000000001</v>
      </c>
      <c r="AT281">
        <f t="shared" si="81"/>
        <v>0.14044800000000002</v>
      </c>
      <c r="AU281">
        <f t="shared" si="82"/>
        <v>0.13933846080000001</v>
      </c>
      <c r="AV281">
        <f t="shared" si="83"/>
        <v>0.14034169771776001</v>
      </c>
      <c r="AW281">
        <f t="shared" si="84"/>
        <v>0.13782958132861209</v>
      </c>
    </row>
    <row r="282" spans="1:49" x14ac:dyDescent="0.45">
      <c r="A282" s="202" t="s">
        <v>281</v>
      </c>
      <c r="B282" s="225" t="str">
        <f t="shared" si="85"/>
        <v>Смарт-часы, шт.</v>
      </c>
      <c r="C282" s="225" t="str">
        <f t="shared" si="86"/>
        <v>Смарт-часы, шт.</v>
      </c>
      <c r="D282" s="226" t="str">
        <f t="shared" si="87"/>
        <v>Смарт-часы, шт.</v>
      </c>
      <c r="E282" s="225">
        <f>INDEX(БИПЦ_НДС!$D:$D,MATCH(Структура!A282,БИПЦ_НДС!$B:$B,0))</f>
        <v>20</v>
      </c>
      <c r="F282" s="225" t="s">
        <v>1871</v>
      </c>
      <c r="G282" s="225">
        <v>1</v>
      </c>
      <c r="H282" s="225">
        <v>1</v>
      </c>
      <c r="I282" s="225">
        <v>0</v>
      </c>
      <c r="J282" s="225">
        <f>INDEX('2026'!$C:$C,MATCH(Структура!B282,'2026'!$B:$B,0))</f>
        <v>3.5999999999999997E-2</v>
      </c>
      <c r="K282" s="225">
        <f>INDEX('2025'!$C:$C,MATCH(Структура!C282,'2025'!$B:$B,0))</f>
        <v>3.6999999999999998E-2</v>
      </c>
      <c r="L282" s="225">
        <v>1</v>
      </c>
      <c r="M282" s="225">
        <v>1</v>
      </c>
      <c r="N282" s="225">
        <f>INDEX(MoM!B:B,MATCH(Структура!A282,MoM!J:J,0))</f>
        <v>1</v>
      </c>
      <c r="P282">
        <f>INDEX('ИПЦ raw'!AA:AA, MATCH(Структура!$D282,'ИПЦ raw'!$A:$A,0))</f>
        <v>99.51</v>
      </c>
      <c r="Q282">
        <f>INDEX('ИПЦ raw'!AB:AB, MATCH(Структура!$D282,'ИПЦ raw'!$A:$A,0))</f>
        <v>98.49</v>
      </c>
      <c r="R282">
        <f>INDEX('ИПЦ raw'!AC:AC, MATCH(Структура!$D282,'ИПЦ raw'!$A:$A,0))</f>
        <v>99.09</v>
      </c>
      <c r="S282">
        <f>INDEX('ИПЦ raw'!AD:AD, MATCH(Структура!$D282,'ИПЦ raw'!$A:$A,0))</f>
        <v>98.63</v>
      </c>
      <c r="T282">
        <f>INDEX('ИПЦ raw'!AE:AE, MATCH(Структура!$D282,'ИПЦ raw'!$A:$A,0))</f>
        <v>99.27</v>
      </c>
      <c r="U282">
        <f>INDEX('ИПЦ raw'!AF:AF, MATCH(Структура!$D282,'ИПЦ raw'!$A:$A,0))</f>
        <v>98.49</v>
      </c>
      <c r="V282">
        <f>INDEX('ИПЦ raw'!AG:AG, MATCH(Структура!$D282,'ИПЦ raw'!$A:$A,0))</f>
        <v>98.7</v>
      </c>
      <c r="W282">
        <f>INDEX('ИПЦ raw'!AH:AH, MATCH(Структура!$D282,'ИПЦ raw'!$A:$A,0))</f>
        <v>99.72</v>
      </c>
      <c r="X282">
        <f>INDEX('ИПЦ raw'!AI:AI, MATCH(Структура!$D282,'ИПЦ raw'!$A:$A,0))</f>
        <v>100.4</v>
      </c>
      <c r="Y282">
        <f>INDEX('ИПЦ raw'!AJ:AJ, MATCH(Структура!$D282,'ИПЦ raw'!$A:$A,0))</f>
        <v>99.21</v>
      </c>
      <c r="Z282">
        <f>INDEX('ИПЦ raw'!AK:AK, MATCH(Структура!$D282,'ИПЦ raw'!$A:$A,0))</f>
        <v>98.86</v>
      </c>
      <c r="AA282">
        <f>INDEX('ИПЦ raw'!AL:AL, MATCH(Структура!$D282,'ИПЦ raw'!$A:$A,0))</f>
        <v>100.71</v>
      </c>
      <c r="AB282">
        <f>INDEX('ИПЦ raw'!AM:AM, MATCH(Структура!$D282,'ИПЦ raw'!$A:$A,0))</f>
        <v>100.03</v>
      </c>
      <c r="AC282">
        <f>INDEX('ИПЦ raw'!AN:AN, MATCH(Структура!$D282,'ИПЦ raw'!$A:$A,0))</f>
        <v>99.84</v>
      </c>
      <c r="AD282">
        <f>INDEX('ИПЦ raw'!AO:AO, MATCH(Структура!$D282,'ИПЦ raw'!$A:$A,0))</f>
        <v>99.82</v>
      </c>
      <c r="AE282">
        <f>INDEX('ИПЦ raw'!AP:AP, MATCH(Структура!$D282,'ИПЦ raw'!$A:$A,0))</f>
        <v>98.46</v>
      </c>
      <c r="AG282">
        <f>INDEX('2025'!$C:$C,MATCH(Структура!C282,'2025'!$B:$B,0))</f>
        <v>3.6999999999999998E-2</v>
      </c>
      <c r="AH282">
        <f t="shared" si="88"/>
        <v>3.6818700000000003E-2</v>
      </c>
      <c r="AI282">
        <f t="shared" si="89"/>
        <v>3.626273763E-2</v>
      </c>
      <c r="AJ282">
        <f t="shared" si="90"/>
        <v>3.5932746717567E-2</v>
      </c>
      <c r="AK282">
        <f t="shared" si="91"/>
        <v>3.5440468087536335E-2</v>
      </c>
      <c r="AL282">
        <f t="shared" si="92"/>
        <v>3.5181752670497321E-2</v>
      </c>
      <c r="AM282">
        <f t="shared" si="93"/>
        <v>3.4650508205172813E-2</v>
      </c>
      <c r="AN282">
        <f t="shared" si="94"/>
        <v>3.4200051598505567E-2</v>
      </c>
      <c r="AO282">
        <f t="shared" si="95"/>
        <v>3.4104291454029753E-2</v>
      </c>
      <c r="AP282">
        <f t="shared" si="96"/>
        <v>3.4240708619845871E-2</v>
      </c>
      <c r="AQ282">
        <f t="shared" si="97"/>
        <v>3.3970207021749091E-2</v>
      </c>
      <c r="AR282">
        <f t="shared" si="99"/>
        <v>3.3582946661701148E-2</v>
      </c>
      <c r="AS282">
        <f t="shared" si="98"/>
        <v>3.5999999999999997E-2</v>
      </c>
      <c r="AT282">
        <f t="shared" si="81"/>
        <v>3.6010799999999996E-2</v>
      </c>
      <c r="AU282">
        <f t="shared" si="82"/>
        <v>3.5953182719999997E-2</v>
      </c>
      <c r="AV282">
        <f t="shared" si="83"/>
        <v>3.5888466991103998E-2</v>
      </c>
      <c r="AW282">
        <f t="shared" si="84"/>
        <v>3.5335784599440999E-2</v>
      </c>
    </row>
    <row r="283" spans="1:49" ht="26.25" x14ac:dyDescent="0.45">
      <c r="A283" s="202" t="s">
        <v>282</v>
      </c>
      <c r="B283" s="225" t="str">
        <f t="shared" si="85"/>
        <v>Игрушки пластмассовые для детей ясельного возраста, шт.</v>
      </c>
      <c r="C283" s="225" t="str">
        <f t="shared" si="86"/>
        <v>Игрушки пластмассовые для детей ясельного возраста, шт.</v>
      </c>
      <c r="D283" s="226" t="str">
        <f t="shared" si="87"/>
        <v>Игрушки пластмассовые для детей ясельного возраста, шт.</v>
      </c>
      <c r="E283" s="225">
        <f>INDEX(БИПЦ_НДС!$D:$D,MATCH(Структура!A283,БИПЦ_НДС!$B:$B,0))</f>
        <v>10</v>
      </c>
      <c r="F283" s="225" t="s">
        <v>1871</v>
      </c>
      <c r="G283" s="225">
        <v>1</v>
      </c>
      <c r="H283" s="225">
        <v>1</v>
      </c>
      <c r="I283" s="225">
        <v>0</v>
      </c>
      <c r="J283" s="225">
        <f>INDEX('2026'!$C:$C,MATCH(Структура!B283,'2026'!$B:$B,0))</f>
        <v>0.154</v>
      </c>
      <c r="K283" s="225">
        <f>INDEX('2025'!$C:$C,MATCH(Структура!C283,'2025'!$B:$B,0))</f>
        <v>0.159</v>
      </c>
      <c r="L283" s="225">
        <v>1</v>
      </c>
      <c r="M283" s="225">
        <v>1</v>
      </c>
      <c r="N283" s="225">
        <f>INDEX(MoM!B:B,MATCH(Структура!A283,MoM!J:J,0))</f>
        <v>1</v>
      </c>
      <c r="P283">
        <f>INDEX('ИПЦ raw'!AA:AA, MATCH(Структура!$D283,'ИПЦ raw'!$A:$A,0))</f>
        <v>100.46</v>
      </c>
      <c r="Q283">
        <f>INDEX('ИПЦ raw'!AB:AB, MATCH(Структура!$D283,'ИПЦ raw'!$A:$A,0))</f>
        <v>100.26</v>
      </c>
      <c r="R283">
        <f>INDEX('ИПЦ raw'!AC:AC, MATCH(Структура!$D283,'ИПЦ raw'!$A:$A,0))</f>
        <v>100.48</v>
      </c>
      <c r="S283">
        <f>INDEX('ИПЦ raw'!AD:AD, MATCH(Структура!$D283,'ИПЦ raw'!$A:$A,0))</f>
        <v>99.98</v>
      </c>
      <c r="T283">
        <f>INDEX('ИПЦ raw'!AE:AE, MATCH(Структура!$D283,'ИПЦ raw'!$A:$A,0))</f>
        <v>99.95</v>
      </c>
      <c r="U283">
        <f>INDEX('ИПЦ raw'!AF:AF, MATCH(Структура!$D283,'ИПЦ raw'!$A:$A,0))</f>
        <v>100.44</v>
      </c>
      <c r="V283">
        <f>INDEX('ИПЦ raw'!AG:AG, MATCH(Структура!$D283,'ИПЦ raw'!$A:$A,0))</f>
        <v>100.27</v>
      </c>
      <c r="W283">
        <f>INDEX('ИПЦ raw'!AH:AH, MATCH(Структура!$D283,'ИПЦ raw'!$A:$A,0))</f>
        <v>99.9</v>
      </c>
      <c r="X283">
        <f>INDEX('ИПЦ raw'!AI:AI, MATCH(Структура!$D283,'ИПЦ raw'!$A:$A,0))</f>
        <v>100.25</v>
      </c>
      <c r="Y283">
        <f>INDEX('ИПЦ raw'!AJ:AJ, MATCH(Структура!$D283,'ИПЦ raw'!$A:$A,0))</f>
        <v>99.67</v>
      </c>
      <c r="Z283">
        <f>INDEX('ИПЦ raw'!AK:AK, MATCH(Структура!$D283,'ИПЦ raw'!$A:$A,0))</f>
        <v>100.31</v>
      </c>
      <c r="AA283">
        <f>INDEX('ИПЦ raw'!AL:AL, MATCH(Структура!$D283,'ИПЦ raw'!$A:$A,0))</f>
        <v>100.29</v>
      </c>
      <c r="AB283">
        <f>INDEX('ИПЦ raw'!AM:AM, MATCH(Структура!$D283,'ИПЦ raw'!$A:$A,0))</f>
        <v>100.23</v>
      </c>
      <c r="AC283">
        <f>INDEX('ИПЦ raw'!AN:AN, MATCH(Структура!$D283,'ИПЦ raw'!$A:$A,0))</f>
        <v>100.9</v>
      </c>
      <c r="AD283">
        <f>INDEX('ИПЦ raw'!AO:AO, MATCH(Структура!$D283,'ИПЦ raw'!$A:$A,0))</f>
        <v>100.23</v>
      </c>
      <c r="AE283">
        <f>INDEX('ИПЦ raw'!AP:AP, MATCH(Структура!$D283,'ИПЦ raw'!$A:$A,0))</f>
        <v>100.3</v>
      </c>
      <c r="AG283">
        <f>INDEX('2025'!$C:$C,MATCH(Структура!C283,'2025'!$B:$B,0))</f>
        <v>0.159</v>
      </c>
      <c r="AH283">
        <f t="shared" si="88"/>
        <v>0.1597314</v>
      </c>
      <c r="AI283">
        <f t="shared" si="89"/>
        <v>0.16014670164000003</v>
      </c>
      <c r="AJ283">
        <f t="shared" si="90"/>
        <v>0.16091540580787203</v>
      </c>
      <c r="AK283">
        <f t="shared" si="91"/>
        <v>0.16088322272671046</v>
      </c>
      <c r="AL283">
        <f t="shared" si="92"/>
        <v>0.1608027811153471</v>
      </c>
      <c r="AM283">
        <f t="shared" si="93"/>
        <v>0.1615103133522546</v>
      </c>
      <c r="AN283">
        <f t="shared" si="94"/>
        <v>0.1619463911983057</v>
      </c>
      <c r="AO283">
        <f t="shared" si="95"/>
        <v>0.16178444480710741</v>
      </c>
      <c r="AP283">
        <f t="shared" si="96"/>
        <v>0.16218890591912519</v>
      </c>
      <c r="AQ283">
        <f t="shared" si="97"/>
        <v>0.16165368252959209</v>
      </c>
      <c r="AR283">
        <f t="shared" si="99"/>
        <v>0.16215480894543383</v>
      </c>
      <c r="AS283">
        <f t="shared" si="98"/>
        <v>0.154</v>
      </c>
      <c r="AT283">
        <f t="shared" si="81"/>
        <v>0.1543542</v>
      </c>
      <c r="AU283">
        <f t="shared" si="82"/>
        <v>0.15574338779999999</v>
      </c>
      <c r="AV283">
        <f t="shared" si="83"/>
        <v>0.15610159759194001</v>
      </c>
      <c r="AW283">
        <f t="shared" si="84"/>
        <v>0.15656990238471583</v>
      </c>
    </row>
    <row r="284" spans="1:49" x14ac:dyDescent="0.45">
      <c r="A284" s="202" t="s">
        <v>283</v>
      </c>
      <c r="B284" s="225" t="str">
        <f t="shared" si="85"/>
        <v>Игрушки мягкие, шт.</v>
      </c>
      <c r="C284" s="225" t="str">
        <f t="shared" si="86"/>
        <v>Игрушки мягкие, шт.</v>
      </c>
      <c r="D284" s="226" t="str">
        <f t="shared" si="87"/>
        <v>Игрушки мягкие, шт.</v>
      </c>
      <c r="E284" s="225">
        <f>INDEX(БИПЦ_НДС!$D:$D,MATCH(Структура!A284,БИПЦ_НДС!$B:$B,0))</f>
        <v>10</v>
      </c>
      <c r="F284" s="225" t="s">
        <v>1871</v>
      </c>
      <c r="G284" s="225">
        <v>1</v>
      </c>
      <c r="H284" s="225">
        <v>1</v>
      </c>
      <c r="I284" s="225">
        <v>0</v>
      </c>
      <c r="J284" s="225">
        <f>INDEX('2026'!$C:$C,MATCH(Структура!B284,'2026'!$B:$B,0))</f>
        <v>3.9E-2</v>
      </c>
      <c r="K284" s="225">
        <f>INDEX('2025'!$C:$C,MATCH(Структура!C284,'2025'!$B:$B,0))</f>
        <v>4.7E-2</v>
      </c>
      <c r="L284" s="225">
        <v>1</v>
      </c>
      <c r="M284" s="225">
        <v>1</v>
      </c>
      <c r="N284" s="225">
        <f>INDEX(MoM!B:B,MATCH(Структура!A284,MoM!J:J,0))</f>
        <v>1</v>
      </c>
      <c r="P284">
        <f>INDEX('ИПЦ raw'!AA:AA, MATCH(Структура!$D284,'ИПЦ raw'!$A:$A,0))</f>
        <v>100.48</v>
      </c>
      <c r="Q284">
        <f>INDEX('ИПЦ raw'!AB:AB, MATCH(Структура!$D284,'ИПЦ raw'!$A:$A,0))</f>
        <v>100.32</v>
      </c>
      <c r="R284">
        <f>INDEX('ИПЦ raw'!AC:AC, MATCH(Структура!$D284,'ИПЦ raw'!$A:$A,0))</f>
        <v>100.51</v>
      </c>
      <c r="S284">
        <f>INDEX('ИПЦ raw'!AD:AD, MATCH(Структура!$D284,'ИПЦ raw'!$A:$A,0))</f>
        <v>100.28</v>
      </c>
      <c r="T284">
        <f>INDEX('ИПЦ raw'!AE:AE, MATCH(Структура!$D284,'ИПЦ raw'!$A:$A,0))</f>
        <v>99.72</v>
      </c>
      <c r="U284">
        <f>INDEX('ИПЦ raw'!AF:AF, MATCH(Структура!$D284,'ИПЦ raw'!$A:$A,0))</f>
        <v>100.96</v>
      </c>
      <c r="V284">
        <f>INDEX('ИПЦ raw'!AG:AG, MATCH(Структура!$D284,'ИПЦ raw'!$A:$A,0))</f>
        <v>99.87</v>
      </c>
      <c r="W284">
        <f>INDEX('ИПЦ raw'!AH:AH, MATCH(Структура!$D284,'ИПЦ raw'!$A:$A,0))</f>
        <v>100.54</v>
      </c>
      <c r="X284">
        <f>INDEX('ИПЦ raw'!AI:AI, MATCH(Структура!$D284,'ИПЦ raw'!$A:$A,0))</f>
        <v>100.2</v>
      </c>
      <c r="Y284">
        <f>INDEX('ИПЦ raw'!AJ:AJ, MATCH(Структура!$D284,'ИПЦ raw'!$A:$A,0))</f>
        <v>100.07</v>
      </c>
      <c r="Z284">
        <f>INDEX('ИПЦ raw'!AK:AK, MATCH(Структура!$D284,'ИПЦ raw'!$A:$A,0))</f>
        <v>100.36</v>
      </c>
      <c r="AA284">
        <f>INDEX('ИПЦ raw'!AL:AL, MATCH(Структура!$D284,'ИПЦ raw'!$A:$A,0))</f>
        <v>100.13</v>
      </c>
      <c r="AB284">
        <f>INDEX('ИПЦ raw'!AM:AM, MATCH(Структура!$D284,'ИПЦ raw'!$A:$A,0))</f>
        <v>100.29</v>
      </c>
      <c r="AC284">
        <f>INDEX('ИПЦ raw'!AN:AN, MATCH(Структура!$D284,'ИПЦ raw'!$A:$A,0))</f>
        <v>99.78</v>
      </c>
      <c r="AD284">
        <f>INDEX('ИПЦ raw'!AO:AO, MATCH(Структура!$D284,'ИПЦ raw'!$A:$A,0))</f>
        <v>100.54</v>
      </c>
      <c r="AE284">
        <f>INDEX('ИПЦ raw'!AP:AP, MATCH(Структура!$D284,'ИПЦ raw'!$A:$A,0))</f>
        <v>99.43</v>
      </c>
      <c r="AG284">
        <f>INDEX('2025'!$C:$C,MATCH(Структура!C284,'2025'!$B:$B,0))</f>
        <v>4.7E-2</v>
      </c>
      <c r="AH284">
        <f t="shared" si="88"/>
        <v>4.7225600000000006E-2</v>
      </c>
      <c r="AI284">
        <f t="shared" si="89"/>
        <v>4.7376721920000003E-2</v>
      </c>
      <c r="AJ284">
        <f t="shared" si="90"/>
        <v>4.7618343201792007E-2</v>
      </c>
      <c r="AK284">
        <f t="shared" si="91"/>
        <v>4.7751674562757022E-2</v>
      </c>
      <c r="AL284">
        <f t="shared" si="92"/>
        <v>4.76179698739813E-2</v>
      </c>
      <c r="AM284">
        <f t="shared" si="93"/>
        <v>4.8075102384771515E-2</v>
      </c>
      <c r="AN284">
        <f t="shared" si="94"/>
        <v>4.8012604751671316E-2</v>
      </c>
      <c r="AO284">
        <f t="shared" si="95"/>
        <v>4.8271872817330343E-2</v>
      </c>
      <c r="AP284">
        <f t="shared" si="96"/>
        <v>4.8368416562965005E-2</v>
      </c>
      <c r="AQ284">
        <f t="shared" si="97"/>
        <v>4.8402274454559073E-2</v>
      </c>
      <c r="AR284">
        <f t="shared" si="99"/>
        <v>4.8576522642595481E-2</v>
      </c>
      <c r="AS284">
        <f t="shared" si="98"/>
        <v>3.9E-2</v>
      </c>
      <c r="AT284">
        <f t="shared" si="81"/>
        <v>3.9113100000000005E-2</v>
      </c>
      <c r="AU284">
        <f t="shared" si="82"/>
        <v>3.9027051180000008E-2</v>
      </c>
      <c r="AV284">
        <f t="shared" si="83"/>
        <v>3.9237797256372012E-2</v>
      </c>
      <c r="AW284">
        <f t="shared" si="84"/>
        <v>3.901414181201069E-2</v>
      </c>
    </row>
    <row r="285" spans="1:49" x14ac:dyDescent="0.45">
      <c r="A285" s="202" t="s">
        <v>284</v>
      </c>
      <c r="B285" s="225" t="str">
        <f t="shared" si="85"/>
        <v>Конструктор детский пластмассовый, набор</v>
      </c>
      <c r="C285" s="225" t="str">
        <f t="shared" si="86"/>
        <v>Конструктор детский пластмассовый, набор</v>
      </c>
      <c r="D285" s="226" t="str">
        <f t="shared" si="87"/>
        <v>Конструктор детский пластмассовый, набор</v>
      </c>
      <c r="E285" s="225">
        <f>INDEX(БИПЦ_НДС!$D:$D,MATCH(Структура!A285,БИПЦ_НДС!$B:$B,0))</f>
        <v>10</v>
      </c>
      <c r="F285" s="225" t="s">
        <v>1871</v>
      </c>
      <c r="G285" s="225">
        <v>1</v>
      </c>
      <c r="H285" s="225">
        <v>1</v>
      </c>
      <c r="I285" s="225">
        <v>0</v>
      </c>
      <c r="J285" s="225">
        <f>INDEX('2026'!$C:$C,MATCH(Структура!B285,'2026'!$B:$B,0))</f>
        <v>9.1999999999999998E-2</v>
      </c>
      <c r="K285" s="225">
        <f>INDEX('2025'!$C:$C,MATCH(Структура!C285,'2025'!$B:$B,0))</f>
        <v>0.104</v>
      </c>
      <c r="L285" s="225">
        <v>1</v>
      </c>
      <c r="M285" s="225">
        <v>1</v>
      </c>
      <c r="N285" s="225">
        <f>INDEX(MoM!B:B,MATCH(Структура!A285,MoM!J:J,0))</f>
        <v>1</v>
      </c>
      <c r="P285">
        <f>INDEX('ИПЦ raw'!AA:AA, MATCH(Структура!$D285,'ИПЦ raw'!$A:$A,0))</f>
        <v>100.35</v>
      </c>
      <c r="Q285">
        <f>INDEX('ИПЦ raw'!AB:AB, MATCH(Структура!$D285,'ИПЦ raw'!$A:$A,0))</f>
        <v>100.67</v>
      </c>
      <c r="R285">
        <f>INDEX('ИПЦ raw'!AC:AC, MATCH(Структура!$D285,'ИПЦ raw'!$A:$A,0))</f>
        <v>99.86</v>
      </c>
      <c r="S285">
        <f>INDEX('ИПЦ raw'!AD:AD, MATCH(Структура!$D285,'ИПЦ raw'!$A:$A,0))</f>
        <v>100.14</v>
      </c>
      <c r="T285">
        <f>INDEX('ИПЦ raw'!AE:AE, MATCH(Структура!$D285,'ИПЦ raw'!$A:$A,0))</f>
        <v>99.67</v>
      </c>
      <c r="U285">
        <f>INDEX('ИПЦ raw'!AF:AF, MATCH(Структура!$D285,'ИПЦ raw'!$A:$A,0))</f>
        <v>100.73</v>
      </c>
      <c r="V285">
        <f>INDEX('ИПЦ raw'!AG:AG, MATCH(Структура!$D285,'ИПЦ raw'!$A:$A,0))</f>
        <v>100.24</v>
      </c>
      <c r="W285">
        <f>INDEX('ИПЦ raw'!AH:AH, MATCH(Структура!$D285,'ИПЦ raw'!$A:$A,0))</f>
        <v>100.09</v>
      </c>
      <c r="X285">
        <f>INDEX('ИПЦ raw'!AI:AI, MATCH(Структура!$D285,'ИПЦ raw'!$A:$A,0))</f>
        <v>100.52</v>
      </c>
      <c r="Y285">
        <f>INDEX('ИПЦ raw'!AJ:AJ, MATCH(Структура!$D285,'ИПЦ raw'!$A:$A,0))</f>
        <v>99.2</v>
      </c>
      <c r="Z285">
        <f>INDEX('ИПЦ raw'!AK:AK, MATCH(Структура!$D285,'ИПЦ raw'!$A:$A,0))</f>
        <v>100.08</v>
      </c>
      <c r="AA285">
        <f>INDEX('ИПЦ raw'!AL:AL, MATCH(Структура!$D285,'ИПЦ raw'!$A:$A,0))</f>
        <v>100.88</v>
      </c>
      <c r="AB285">
        <f>INDEX('ИПЦ raw'!AM:AM, MATCH(Структура!$D285,'ИПЦ raw'!$A:$A,0))</f>
        <v>101.2</v>
      </c>
      <c r="AC285">
        <f>INDEX('ИПЦ raw'!AN:AN, MATCH(Структура!$D285,'ИПЦ raw'!$A:$A,0))</f>
        <v>99.93</v>
      </c>
      <c r="AD285">
        <f>INDEX('ИПЦ raw'!AO:AO, MATCH(Структура!$D285,'ИПЦ raw'!$A:$A,0))</f>
        <v>100.58</v>
      </c>
      <c r="AE285">
        <f>INDEX('ИПЦ raw'!AP:AP, MATCH(Структура!$D285,'ИПЦ raw'!$A:$A,0))</f>
        <v>100.41</v>
      </c>
      <c r="AG285">
        <f>INDEX('2025'!$C:$C,MATCH(Структура!C285,'2025'!$B:$B,0))</f>
        <v>0.104</v>
      </c>
      <c r="AH285">
        <f t="shared" si="88"/>
        <v>0.10436399999999998</v>
      </c>
      <c r="AI285">
        <f t="shared" si="89"/>
        <v>0.10506323879999999</v>
      </c>
      <c r="AJ285">
        <f t="shared" si="90"/>
        <v>0.10491615026567999</v>
      </c>
      <c r="AK285">
        <f t="shared" si="91"/>
        <v>0.10506303287605194</v>
      </c>
      <c r="AL285">
        <f t="shared" si="92"/>
        <v>0.10471632486756097</v>
      </c>
      <c r="AM285">
        <f t="shared" si="93"/>
        <v>0.10548075403909417</v>
      </c>
      <c r="AN285">
        <f t="shared" si="94"/>
        <v>0.10573390784878799</v>
      </c>
      <c r="AO285">
        <f t="shared" si="95"/>
        <v>0.1058290683658519</v>
      </c>
      <c r="AP285">
        <f t="shared" si="96"/>
        <v>0.10637937952135433</v>
      </c>
      <c r="AQ285">
        <f t="shared" si="97"/>
        <v>0.1055283444851835</v>
      </c>
      <c r="AR285">
        <f t="shared" si="99"/>
        <v>0.10561276716077166</v>
      </c>
      <c r="AS285">
        <f t="shared" si="98"/>
        <v>9.1999999999999998E-2</v>
      </c>
      <c r="AT285">
        <f t="shared" si="81"/>
        <v>9.3103999999999992E-2</v>
      </c>
      <c r="AU285">
        <f t="shared" si="82"/>
        <v>9.3038827200000007E-2</v>
      </c>
      <c r="AV285">
        <f t="shared" si="83"/>
        <v>9.3578452397760012E-2</v>
      </c>
      <c r="AW285">
        <f t="shared" si="84"/>
        <v>9.3962124052590815E-2</v>
      </c>
    </row>
    <row r="286" spans="1:49" x14ac:dyDescent="0.45">
      <c r="A286" s="202" t="s">
        <v>285</v>
      </c>
      <c r="B286" s="225" t="str">
        <f t="shared" si="85"/>
        <v>Фотоаппарат, шт.</v>
      </c>
      <c r="C286" s="225" t="str">
        <f t="shared" si="86"/>
        <v>Фотоаппарат, шт.</v>
      </c>
      <c r="D286" s="226" t="str">
        <f t="shared" si="87"/>
        <v>Фотоаппарат, шт.</v>
      </c>
      <c r="E286" s="225">
        <f>INDEX(БИПЦ_НДС!$D:$D,MATCH(Структура!A286,БИПЦ_НДС!$B:$B,0))</f>
        <v>20</v>
      </c>
      <c r="F286" s="225" t="s">
        <v>1871</v>
      </c>
      <c r="G286" s="225">
        <v>1</v>
      </c>
      <c r="H286" s="225">
        <v>1</v>
      </c>
      <c r="I286" s="225">
        <v>0</v>
      </c>
      <c r="J286" s="225">
        <f>INDEX('2026'!$C:$C,MATCH(Структура!B286,'2026'!$B:$B,0))</f>
        <v>3.6999999999999998E-2</v>
      </c>
      <c r="K286" s="225">
        <f>INDEX('2025'!$C:$C,MATCH(Структура!C286,'2025'!$B:$B,0))</f>
        <v>3.9E-2</v>
      </c>
      <c r="L286" s="225">
        <v>1</v>
      </c>
      <c r="M286" s="225">
        <v>1</v>
      </c>
      <c r="N286" s="225">
        <f>INDEX(MoM!B:B,MATCH(Структура!A286,MoM!J:J,0))</f>
        <v>1</v>
      </c>
      <c r="P286">
        <f>INDEX('ИПЦ raw'!AA:AA, MATCH(Структура!$D286,'ИПЦ raw'!$A:$A,0))</f>
        <v>101.52</v>
      </c>
      <c r="Q286">
        <f>INDEX('ИПЦ raw'!AB:AB, MATCH(Структура!$D286,'ИПЦ raw'!$A:$A,0))</f>
        <v>100.95</v>
      </c>
      <c r="R286">
        <f>INDEX('ИПЦ raw'!AC:AC, MATCH(Структура!$D286,'ИПЦ raw'!$A:$A,0))</f>
        <v>98.82</v>
      </c>
      <c r="S286">
        <f>INDEX('ИПЦ raw'!AD:AD, MATCH(Структура!$D286,'ИПЦ raw'!$A:$A,0))</f>
        <v>100.32</v>
      </c>
      <c r="T286">
        <f>INDEX('ИПЦ raw'!AE:AE, MATCH(Структура!$D286,'ИПЦ raw'!$A:$A,0))</f>
        <v>96.8</v>
      </c>
      <c r="U286">
        <f>INDEX('ИПЦ raw'!AF:AF, MATCH(Структура!$D286,'ИПЦ raw'!$A:$A,0))</f>
        <v>97.8</v>
      </c>
      <c r="V286">
        <f>INDEX('ИПЦ raw'!AG:AG, MATCH(Структура!$D286,'ИПЦ raw'!$A:$A,0))</f>
        <v>97.96</v>
      </c>
      <c r="W286">
        <f>INDEX('ИПЦ raw'!AH:AH, MATCH(Структура!$D286,'ИПЦ raw'!$A:$A,0))</f>
        <v>99.97</v>
      </c>
      <c r="X286">
        <f>INDEX('ИПЦ raw'!AI:AI, MATCH(Структура!$D286,'ИПЦ raw'!$A:$A,0))</f>
        <v>99.79</v>
      </c>
      <c r="Y286">
        <f>INDEX('ИПЦ raw'!AJ:AJ, MATCH(Структура!$D286,'ИПЦ raw'!$A:$A,0))</f>
        <v>99.25</v>
      </c>
      <c r="Z286">
        <f>INDEX('ИПЦ raw'!AK:AK, MATCH(Структура!$D286,'ИПЦ raw'!$A:$A,0))</f>
        <v>99.63</v>
      </c>
      <c r="AA286">
        <f>INDEX('ИПЦ raw'!AL:AL, MATCH(Структура!$D286,'ИПЦ raw'!$A:$A,0))</f>
        <v>99.8</v>
      </c>
      <c r="AB286">
        <f>INDEX('ИПЦ raw'!AM:AM, MATCH(Структура!$D286,'ИПЦ raw'!$A:$A,0))</f>
        <v>100.16</v>
      </c>
      <c r="AC286">
        <f>INDEX('ИПЦ raw'!AN:AN, MATCH(Структура!$D286,'ИПЦ raw'!$A:$A,0))</f>
        <v>97.99</v>
      </c>
      <c r="AD286">
        <f>INDEX('ИПЦ raw'!AO:AO, MATCH(Структура!$D286,'ИПЦ raw'!$A:$A,0))</f>
        <v>98.85</v>
      </c>
      <c r="AE286">
        <f>INDEX('ИПЦ raw'!AP:AP, MATCH(Структура!$D286,'ИПЦ raw'!$A:$A,0))</f>
        <v>97.44</v>
      </c>
      <c r="AG286">
        <f>INDEX('2025'!$C:$C,MATCH(Структура!C286,'2025'!$B:$B,0))</f>
        <v>3.9E-2</v>
      </c>
      <c r="AH286">
        <f t="shared" si="88"/>
        <v>3.9592799999999997E-2</v>
      </c>
      <c r="AI286">
        <f t="shared" si="89"/>
        <v>3.99689316E-2</v>
      </c>
      <c r="AJ286">
        <f t="shared" si="90"/>
        <v>3.9497298207119995E-2</v>
      </c>
      <c r="AK286">
        <f t="shared" si="91"/>
        <v>3.9623689561382777E-2</v>
      </c>
      <c r="AL286">
        <f t="shared" si="92"/>
        <v>3.835573149541853E-2</v>
      </c>
      <c r="AM286">
        <f t="shared" si="93"/>
        <v>3.7511905402519322E-2</v>
      </c>
      <c r="AN286">
        <f t="shared" si="94"/>
        <v>3.6746662532307926E-2</v>
      </c>
      <c r="AO286">
        <f t="shared" si="95"/>
        <v>3.6735638533548234E-2</v>
      </c>
      <c r="AP286">
        <f t="shared" si="96"/>
        <v>3.6658493692627789E-2</v>
      </c>
      <c r="AQ286">
        <f t="shared" si="97"/>
        <v>3.6383554989933085E-2</v>
      </c>
      <c r="AR286">
        <f t="shared" si="99"/>
        <v>3.6248935836470333E-2</v>
      </c>
      <c r="AS286">
        <f t="shared" si="98"/>
        <v>3.6999999999999998E-2</v>
      </c>
      <c r="AT286">
        <f t="shared" si="81"/>
        <v>3.70592E-2</v>
      </c>
      <c r="AU286">
        <f t="shared" si="82"/>
        <v>3.6314310079999995E-2</v>
      </c>
      <c r="AV286">
        <f t="shared" si="83"/>
        <v>3.5896695514079993E-2</v>
      </c>
      <c r="AW286">
        <f t="shared" si="84"/>
        <v>3.4977740108919547E-2</v>
      </c>
    </row>
    <row r="287" spans="1:49" x14ac:dyDescent="0.45">
      <c r="A287" s="202" t="s">
        <v>286</v>
      </c>
      <c r="B287" s="225" t="str">
        <f t="shared" si="85"/>
        <v>Мяч спортивный, шт.</v>
      </c>
      <c r="C287" s="225" t="str">
        <f t="shared" si="86"/>
        <v>Мяч спортивный, шт.</v>
      </c>
      <c r="D287" s="226" t="str">
        <f t="shared" si="87"/>
        <v>Мяч спортивный, шт.</v>
      </c>
      <c r="E287" s="225">
        <f>INDEX(БИПЦ_НДС!$D:$D,MATCH(Структура!A287,БИПЦ_НДС!$B:$B,0))</f>
        <v>20</v>
      </c>
      <c r="F287" s="225" t="s">
        <v>1871</v>
      </c>
      <c r="G287" s="225">
        <v>1</v>
      </c>
      <c r="H287" s="225">
        <v>1</v>
      </c>
      <c r="I287" s="225">
        <v>0</v>
      </c>
      <c r="J287" s="225">
        <f>INDEX('2026'!$C:$C,MATCH(Структура!B287,'2026'!$B:$B,0))</f>
        <v>8.8999999999999996E-2</v>
      </c>
      <c r="K287" s="225">
        <f>INDEX('2025'!$C:$C,MATCH(Структура!C287,'2025'!$B:$B,0))</f>
        <v>0.09</v>
      </c>
      <c r="L287" s="225">
        <v>1</v>
      </c>
      <c r="M287" s="225">
        <v>1</v>
      </c>
      <c r="N287" s="228">
        <f>INDEX(MoM!B:B,MATCH(Структура!A287,MoM!J:J,0))</f>
        <v>0</v>
      </c>
      <c r="P287">
        <f>INDEX('ИПЦ raw'!AA:AA, MATCH(Структура!$D287,'ИПЦ raw'!$A:$A,0))</f>
        <v>100.37</v>
      </c>
      <c r="Q287">
        <f>INDEX('ИПЦ raw'!AB:AB, MATCH(Структура!$D287,'ИПЦ raw'!$A:$A,0))</f>
        <v>100.42</v>
      </c>
      <c r="R287">
        <f>INDEX('ИПЦ raw'!AC:AC, MATCH(Структура!$D287,'ИПЦ raw'!$A:$A,0))</f>
        <v>100.43</v>
      </c>
      <c r="S287">
        <f>INDEX('ИПЦ raw'!AD:AD, MATCH(Структура!$D287,'ИПЦ raw'!$A:$A,0))</f>
        <v>100.47</v>
      </c>
      <c r="T287">
        <f>INDEX('ИПЦ raw'!AE:AE, MATCH(Структура!$D287,'ИПЦ raw'!$A:$A,0))</f>
        <v>99.94</v>
      </c>
      <c r="U287">
        <f>INDEX('ИПЦ raw'!AF:AF, MATCH(Структура!$D287,'ИПЦ raw'!$A:$A,0))</f>
        <v>99.77</v>
      </c>
      <c r="V287">
        <f>INDEX('ИПЦ raw'!AG:AG, MATCH(Структура!$D287,'ИПЦ raw'!$A:$A,0))</f>
        <v>100.28</v>
      </c>
      <c r="W287">
        <f>INDEX('ИПЦ raw'!AH:AH, MATCH(Структура!$D287,'ИПЦ raw'!$A:$A,0))</f>
        <v>100.33</v>
      </c>
      <c r="X287">
        <f>INDEX('ИПЦ raw'!AI:AI, MATCH(Структура!$D287,'ИПЦ raw'!$A:$A,0))</f>
        <v>99.92</v>
      </c>
      <c r="Y287">
        <f>INDEX('ИПЦ raw'!AJ:AJ, MATCH(Структура!$D287,'ИПЦ raw'!$A:$A,0))</f>
        <v>99.41</v>
      </c>
      <c r="Z287">
        <f>INDEX('ИПЦ raw'!AK:AK, MATCH(Структура!$D287,'ИПЦ raw'!$A:$A,0))</f>
        <v>99.45</v>
      </c>
      <c r="AA287">
        <f>INDEX('ИПЦ raw'!AL:AL, MATCH(Структура!$D287,'ИПЦ raw'!$A:$A,0))</f>
        <v>99.36</v>
      </c>
      <c r="AB287">
        <f>INDEX('ИПЦ raw'!AM:AM, MATCH(Структура!$D287,'ИПЦ raw'!$A:$A,0))</f>
        <v>100.63</v>
      </c>
      <c r="AC287">
        <f>INDEX('ИПЦ raw'!AN:AN, MATCH(Структура!$D287,'ИПЦ raw'!$A:$A,0))</f>
        <v>100.7</v>
      </c>
      <c r="AD287">
        <f>INDEX('ИПЦ raw'!AO:AO, MATCH(Структура!$D287,'ИПЦ raw'!$A:$A,0))</f>
        <v>101.13</v>
      </c>
      <c r="AE287">
        <f>INDEX('ИПЦ raw'!AP:AP, MATCH(Структура!$D287,'ИПЦ raw'!$A:$A,0))</f>
        <v>100.19</v>
      </c>
      <c r="AG287">
        <f>INDEX('2025'!$C:$C,MATCH(Структура!C287,'2025'!$B:$B,0))</f>
        <v>0.09</v>
      </c>
      <c r="AH287">
        <f t="shared" si="88"/>
        <v>9.0333000000000011E-2</v>
      </c>
      <c r="AI287">
        <f t="shared" si="89"/>
        <v>9.0712398600000008E-2</v>
      </c>
      <c r="AJ287">
        <f t="shared" si="90"/>
        <v>9.1102461913980012E-2</v>
      </c>
      <c r="AK287">
        <f t="shared" si="91"/>
        <v>9.1530643484975707E-2</v>
      </c>
      <c r="AL287">
        <f t="shared" si="92"/>
        <v>9.1475725098884714E-2</v>
      </c>
      <c r="AM287">
        <f t="shared" si="93"/>
        <v>9.1265330931157268E-2</v>
      </c>
      <c r="AN287">
        <f t="shared" si="94"/>
        <v>9.1520873857764501E-2</v>
      </c>
      <c r="AO287">
        <f t="shared" si="95"/>
        <v>9.1822892741495132E-2</v>
      </c>
      <c r="AP287">
        <f t="shared" si="96"/>
        <v>9.1749434427301949E-2</v>
      </c>
      <c r="AQ287">
        <f t="shared" si="97"/>
        <v>9.1208112764180865E-2</v>
      </c>
      <c r="AR287">
        <f t="shared" si="99"/>
        <v>9.070646814397787E-2</v>
      </c>
      <c r="AS287">
        <f t="shared" si="98"/>
        <v>8.8999999999999996E-2</v>
      </c>
      <c r="AT287">
        <f t="shared" si="81"/>
        <v>8.9560699999999993E-2</v>
      </c>
      <c r="AU287">
        <f t="shared" si="82"/>
        <v>9.0187624899999999E-2</v>
      </c>
      <c r="AV287">
        <f t="shared" si="83"/>
        <v>9.1206745061369998E-2</v>
      </c>
      <c r="AW287">
        <f t="shared" si="84"/>
        <v>9.1380037876986592E-2</v>
      </c>
    </row>
    <row r="288" spans="1:49" x14ac:dyDescent="0.45">
      <c r="A288" s="202" t="s">
        <v>287</v>
      </c>
      <c r="B288" s="225" t="str">
        <f t="shared" si="85"/>
        <v>Коньки, пара</v>
      </c>
      <c r="C288" s="225" t="str">
        <f t="shared" si="86"/>
        <v>Коньки, пара</v>
      </c>
      <c r="D288" s="226" t="str">
        <f t="shared" si="87"/>
        <v>Коньки, пара</v>
      </c>
      <c r="E288" s="225">
        <f>INDEX(БИПЦ_НДС!$D:$D,MATCH(Структура!A288,БИПЦ_НДС!$B:$B,0))</f>
        <v>20</v>
      </c>
      <c r="F288" s="225" t="s">
        <v>1871</v>
      </c>
      <c r="G288" s="225">
        <v>1</v>
      </c>
      <c r="H288" s="225">
        <v>1</v>
      </c>
      <c r="I288" s="225">
        <v>0</v>
      </c>
      <c r="J288" s="225">
        <f>INDEX('2026'!$C:$C,MATCH(Структура!B288,'2026'!$B:$B,0))</f>
        <v>0.107</v>
      </c>
      <c r="K288" s="225">
        <f>INDEX('2025'!$C:$C,MATCH(Структура!C288,'2025'!$B:$B,0))</f>
        <v>0.106</v>
      </c>
      <c r="L288" s="225">
        <v>1</v>
      </c>
      <c r="M288" s="225">
        <v>1</v>
      </c>
      <c r="N288" s="225">
        <f>INDEX(MoM!B:B,MATCH(Структура!A288,MoM!J:J,0))</f>
        <v>1</v>
      </c>
      <c r="P288">
        <f>INDEX('ИПЦ raw'!AA:AA, MATCH(Структура!$D288,'ИПЦ raw'!$A:$A,0))</f>
        <v>99.48</v>
      </c>
      <c r="Q288">
        <f>INDEX('ИПЦ raw'!AB:AB, MATCH(Структура!$D288,'ИПЦ raw'!$A:$A,0))</f>
        <v>99.88</v>
      </c>
      <c r="R288">
        <f>INDEX('ИПЦ raw'!AC:AC, MATCH(Структура!$D288,'ИПЦ raw'!$A:$A,0))</f>
        <v>100.05</v>
      </c>
      <c r="S288">
        <f>INDEX('ИПЦ raw'!AD:AD, MATCH(Структура!$D288,'ИПЦ raw'!$A:$A,0))</f>
        <v>99.9</v>
      </c>
      <c r="T288">
        <f>INDEX('ИПЦ raw'!AE:AE, MATCH(Структура!$D288,'ИПЦ raw'!$A:$A,0))</f>
        <v>99.85</v>
      </c>
      <c r="U288">
        <f>INDEX('ИПЦ raw'!AF:AF, MATCH(Структура!$D288,'ИПЦ raw'!$A:$A,0))</f>
        <v>99.85</v>
      </c>
      <c r="V288">
        <f>INDEX('ИПЦ raw'!AG:AG, MATCH(Структура!$D288,'ИПЦ raw'!$A:$A,0))</f>
        <v>100.12</v>
      </c>
      <c r="W288">
        <f>INDEX('ИПЦ raw'!AH:AH, MATCH(Структура!$D288,'ИПЦ raw'!$A:$A,0))</f>
        <v>99.68</v>
      </c>
      <c r="X288">
        <f>INDEX('ИПЦ raw'!AI:AI, MATCH(Структура!$D288,'ИПЦ raw'!$A:$A,0))</f>
        <v>99.82</v>
      </c>
      <c r="Y288">
        <f>INDEX('ИПЦ raw'!AJ:AJ, MATCH(Структура!$D288,'ИПЦ raw'!$A:$A,0))</f>
        <v>100.34</v>
      </c>
      <c r="Z288">
        <f>INDEX('ИПЦ raw'!AK:AK, MATCH(Структура!$D288,'ИПЦ raw'!$A:$A,0))</f>
        <v>100.53</v>
      </c>
      <c r="AA288">
        <f>INDEX('ИПЦ raw'!AL:AL, MATCH(Структура!$D288,'ИПЦ raw'!$A:$A,0))</f>
        <v>99.51</v>
      </c>
      <c r="AB288">
        <f>INDEX('ИПЦ raw'!AM:AM, MATCH(Структура!$D288,'ИПЦ raw'!$A:$A,0))</f>
        <v>100.32</v>
      </c>
      <c r="AC288">
        <f>INDEX('ИПЦ raw'!AN:AN, MATCH(Структура!$D288,'ИПЦ raw'!$A:$A,0))</f>
        <v>99.93</v>
      </c>
      <c r="AD288">
        <f>INDEX('ИПЦ raw'!AO:AO, MATCH(Структура!$D288,'ИПЦ raw'!$A:$A,0))</f>
        <v>99.91</v>
      </c>
      <c r="AE288">
        <f>INDEX('ИПЦ raw'!AP:AP, MATCH(Структура!$D288,'ИПЦ raw'!$A:$A,0))</f>
        <v>99.58</v>
      </c>
      <c r="AG288">
        <f>INDEX('2025'!$C:$C,MATCH(Структура!C288,'2025'!$B:$B,0))</f>
        <v>0.106</v>
      </c>
      <c r="AH288">
        <f t="shared" si="88"/>
        <v>0.10544880000000001</v>
      </c>
      <c r="AI288">
        <f t="shared" si="89"/>
        <v>0.10532226144000001</v>
      </c>
      <c r="AJ288">
        <f t="shared" si="90"/>
        <v>0.10537492257072001</v>
      </c>
      <c r="AK288">
        <f t="shared" si="91"/>
        <v>0.10526954764814929</v>
      </c>
      <c r="AL288">
        <f t="shared" si="92"/>
        <v>0.10511164332667705</v>
      </c>
      <c r="AM288">
        <f t="shared" si="93"/>
        <v>0.10495397586168703</v>
      </c>
      <c r="AN288">
        <f t="shared" si="94"/>
        <v>0.10507992063272105</v>
      </c>
      <c r="AO288">
        <f t="shared" si="95"/>
        <v>0.10474366488669634</v>
      </c>
      <c r="AP288">
        <f t="shared" si="96"/>
        <v>0.10455512628990028</v>
      </c>
      <c r="AQ288">
        <f t="shared" si="97"/>
        <v>0.10491061371928595</v>
      </c>
      <c r="AR288">
        <f t="shared" si="99"/>
        <v>0.10546663997199816</v>
      </c>
      <c r="AS288">
        <f t="shared" si="98"/>
        <v>0.107</v>
      </c>
      <c r="AT288">
        <f t="shared" si="81"/>
        <v>0.1073424</v>
      </c>
      <c r="AU288">
        <f t="shared" si="82"/>
        <v>0.10726726032000002</v>
      </c>
      <c r="AV288">
        <f t="shared" si="83"/>
        <v>0.10717071978571202</v>
      </c>
      <c r="AW288">
        <f t="shared" si="84"/>
        <v>0.10672060276261203</v>
      </c>
    </row>
    <row r="289" spans="1:49" x14ac:dyDescent="0.45">
      <c r="A289" s="202" t="s">
        <v>288</v>
      </c>
      <c r="B289" s="225" t="str">
        <f t="shared" si="85"/>
        <v>Доска обрезная, м3</v>
      </c>
      <c r="C289" s="225" t="str">
        <f t="shared" si="86"/>
        <v>Доска обрезная, м3</v>
      </c>
      <c r="D289" s="226" t="str">
        <f t="shared" si="87"/>
        <v>Доска обрезная, м3</v>
      </c>
      <c r="E289" s="225">
        <f>INDEX(БИПЦ_НДС!$D:$D,MATCH(Структура!A289,БИПЦ_НДС!$B:$B,0))</f>
        <v>20</v>
      </c>
      <c r="F289" s="225" t="s">
        <v>1871</v>
      </c>
      <c r="G289" s="225">
        <v>1</v>
      </c>
      <c r="H289" s="225">
        <v>1</v>
      </c>
      <c r="I289" s="225">
        <v>0</v>
      </c>
      <c r="J289" s="225">
        <f>INDEX('2026'!$C:$C,MATCH(Структура!B289,'2026'!$B:$B,0))</f>
        <v>0.13600000000000001</v>
      </c>
      <c r="K289" s="225">
        <f>INDEX('2025'!$C:$C,MATCH(Структура!C289,'2025'!$B:$B,0))</f>
        <v>0.14299999999999999</v>
      </c>
      <c r="L289" s="225">
        <v>1</v>
      </c>
      <c r="M289" s="225">
        <v>1</v>
      </c>
      <c r="N289" s="225">
        <f>INDEX(MoM!B:B,MATCH(Структура!A289,MoM!J:J,0))</f>
        <v>1</v>
      </c>
      <c r="P289">
        <f>INDEX('ИПЦ raw'!AA:AA, MATCH(Структура!$D289,'ИПЦ raw'!$A:$A,0))</f>
        <v>100.25</v>
      </c>
      <c r="Q289">
        <f>INDEX('ИПЦ raw'!AB:AB, MATCH(Структура!$D289,'ИПЦ raw'!$A:$A,0))</f>
        <v>99.68</v>
      </c>
      <c r="R289">
        <f>INDEX('ИПЦ raw'!AC:AC, MATCH(Структура!$D289,'ИПЦ raw'!$A:$A,0))</f>
        <v>100.63</v>
      </c>
      <c r="S289">
        <f>INDEX('ИПЦ raw'!AD:AD, MATCH(Структура!$D289,'ИПЦ raw'!$A:$A,0))</f>
        <v>101.24</v>
      </c>
      <c r="T289">
        <f>INDEX('ИПЦ raw'!AE:AE, MATCH(Структура!$D289,'ИПЦ raw'!$A:$A,0))</f>
        <v>100.42</v>
      </c>
      <c r="U289">
        <f>INDEX('ИПЦ raw'!AF:AF, MATCH(Структура!$D289,'ИПЦ raw'!$A:$A,0))</f>
        <v>100.34</v>
      </c>
      <c r="V289">
        <f>INDEX('ИПЦ raw'!AG:AG, MATCH(Структура!$D289,'ИПЦ raw'!$A:$A,0))</f>
        <v>99.69</v>
      </c>
      <c r="W289">
        <f>INDEX('ИПЦ raw'!AH:AH, MATCH(Структура!$D289,'ИПЦ raw'!$A:$A,0))</f>
        <v>99.41</v>
      </c>
      <c r="X289">
        <f>INDEX('ИПЦ raw'!AI:AI, MATCH(Структура!$D289,'ИПЦ raw'!$A:$A,0))</f>
        <v>99.82</v>
      </c>
      <c r="Y289">
        <f>INDEX('ИПЦ raw'!AJ:AJ, MATCH(Структура!$D289,'ИПЦ raw'!$A:$A,0))</f>
        <v>99.95</v>
      </c>
      <c r="Z289">
        <f>INDEX('ИПЦ raw'!AK:AK, MATCH(Структура!$D289,'ИПЦ raw'!$A:$A,0))</f>
        <v>99.85</v>
      </c>
      <c r="AA289">
        <f>INDEX('ИПЦ raw'!AL:AL, MATCH(Структура!$D289,'ИПЦ raw'!$A:$A,0))</f>
        <v>99.69</v>
      </c>
      <c r="AB289">
        <f>INDEX('ИПЦ raw'!AM:AM, MATCH(Структура!$D289,'ИПЦ raw'!$A:$A,0))</f>
        <v>100.13</v>
      </c>
      <c r="AC289">
        <f>INDEX('ИПЦ raw'!AN:AN, MATCH(Структура!$D289,'ИПЦ raw'!$A:$A,0))</f>
        <v>99.87</v>
      </c>
      <c r="AD289">
        <f>INDEX('ИПЦ raw'!AO:AO, MATCH(Структура!$D289,'ИПЦ raw'!$A:$A,0))</f>
        <v>100.01</v>
      </c>
      <c r="AE289">
        <f>INDEX('ИПЦ raw'!AP:AP, MATCH(Структура!$D289,'ИПЦ raw'!$A:$A,0))</f>
        <v>99.79</v>
      </c>
      <c r="AG289">
        <f>INDEX('2025'!$C:$C,MATCH(Структура!C289,'2025'!$B:$B,0))</f>
        <v>0.14299999999999999</v>
      </c>
      <c r="AH289">
        <f t="shared" si="88"/>
        <v>0.1433575</v>
      </c>
      <c r="AI289">
        <f t="shared" si="89"/>
        <v>0.14289875600000002</v>
      </c>
      <c r="AJ289">
        <f t="shared" si="90"/>
        <v>0.1437990181628</v>
      </c>
      <c r="AK289">
        <f t="shared" si="91"/>
        <v>0.1455821259880187</v>
      </c>
      <c r="AL289">
        <f t="shared" si="92"/>
        <v>0.14619357091716836</v>
      </c>
      <c r="AM289">
        <f t="shared" si="93"/>
        <v>0.14669062905828675</v>
      </c>
      <c r="AN289">
        <f t="shared" si="94"/>
        <v>0.14623588810820606</v>
      </c>
      <c r="AO289">
        <f t="shared" si="95"/>
        <v>0.14537309636836765</v>
      </c>
      <c r="AP289">
        <f t="shared" si="96"/>
        <v>0.14511142479490458</v>
      </c>
      <c r="AQ289">
        <f t="shared" si="97"/>
        <v>0.14503886908250713</v>
      </c>
      <c r="AR289">
        <f t="shared" si="99"/>
        <v>0.14482131077888336</v>
      </c>
      <c r="AS289">
        <f t="shared" si="98"/>
        <v>0.13600000000000001</v>
      </c>
      <c r="AT289">
        <f t="shared" si="81"/>
        <v>0.13617679999999999</v>
      </c>
      <c r="AU289">
        <f t="shared" si="82"/>
        <v>0.13599977015999998</v>
      </c>
      <c r="AV289">
        <f t="shared" si="83"/>
        <v>0.13601337013701598</v>
      </c>
      <c r="AW289">
        <f t="shared" si="84"/>
        <v>0.13572774205972826</v>
      </c>
    </row>
    <row r="290" spans="1:49" ht="26.25" x14ac:dyDescent="0.45">
      <c r="A290" s="202" t="s">
        <v>289</v>
      </c>
      <c r="B290" s="225" t="str">
        <f t="shared" si="85"/>
        <v>Плиты древесностружечные, ориентированно-стружечные, м2</v>
      </c>
      <c r="C290" s="225" t="str">
        <f t="shared" si="86"/>
        <v>Плиты древесностружечные, ориентированно-стружечные, м2</v>
      </c>
      <c r="D290" s="226" t="str">
        <f t="shared" si="87"/>
        <v>Плиты древесностружечные, ориентированно-стружечные, м2</v>
      </c>
      <c r="E290" s="225">
        <f>INDEX(БИПЦ_НДС!$D:$D,MATCH(Структура!A290,БИПЦ_НДС!$B:$B,0))</f>
        <v>20</v>
      </c>
      <c r="F290" s="225" t="s">
        <v>1871</v>
      </c>
      <c r="G290" s="225">
        <v>1</v>
      </c>
      <c r="H290" s="225">
        <v>1</v>
      </c>
      <c r="I290" s="225">
        <v>0</v>
      </c>
      <c r="J290" s="225">
        <f>INDEX('2026'!$C:$C,MATCH(Структура!B290,'2026'!$B:$B,0))</f>
        <v>7.2999999999999995E-2</v>
      </c>
      <c r="K290" s="225">
        <f>INDEX('2025'!$C:$C,MATCH(Структура!C290,'2025'!$B:$B,0))</f>
        <v>0.08</v>
      </c>
      <c r="L290" s="225">
        <v>1</v>
      </c>
      <c r="M290" s="225">
        <v>1</v>
      </c>
      <c r="N290" s="225">
        <f>INDEX(MoM!B:B,MATCH(Структура!A290,MoM!J:J,0))</f>
        <v>1</v>
      </c>
      <c r="P290">
        <f>INDEX('ИПЦ raw'!AA:AA, MATCH(Структура!$D290,'ИПЦ raw'!$A:$A,0))</f>
        <v>101.02</v>
      </c>
      <c r="Q290">
        <f>INDEX('ИПЦ raw'!AB:AB, MATCH(Структура!$D290,'ИПЦ raw'!$A:$A,0))</f>
        <v>101.49</v>
      </c>
      <c r="R290">
        <f>INDEX('ИПЦ raw'!AC:AC, MATCH(Структура!$D290,'ИПЦ raw'!$A:$A,0))</f>
        <v>100.17</v>
      </c>
      <c r="S290">
        <f>INDEX('ИПЦ raw'!AD:AD, MATCH(Структура!$D290,'ИПЦ raw'!$A:$A,0))</f>
        <v>100.25</v>
      </c>
      <c r="T290">
        <f>INDEX('ИПЦ raw'!AE:AE, MATCH(Структура!$D290,'ИПЦ raw'!$A:$A,0))</f>
        <v>100.38</v>
      </c>
      <c r="U290">
        <f>INDEX('ИПЦ raw'!AF:AF, MATCH(Структура!$D290,'ИПЦ raw'!$A:$A,0))</f>
        <v>100.56</v>
      </c>
      <c r="V290">
        <f>INDEX('ИПЦ raw'!AG:AG, MATCH(Структура!$D290,'ИПЦ raw'!$A:$A,0))</f>
        <v>100.44</v>
      </c>
      <c r="W290">
        <f>INDEX('ИПЦ raw'!AH:AH, MATCH(Структура!$D290,'ИПЦ raw'!$A:$A,0))</f>
        <v>100</v>
      </c>
      <c r="X290">
        <f>INDEX('ИПЦ raw'!AI:AI, MATCH(Структура!$D290,'ИПЦ raw'!$A:$A,0))</f>
        <v>98.93</v>
      </c>
      <c r="Y290">
        <f>INDEX('ИПЦ raw'!AJ:AJ, MATCH(Структура!$D290,'ИПЦ raw'!$A:$A,0))</f>
        <v>99.77</v>
      </c>
      <c r="Z290">
        <f>INDEX('ИПЦ raw'!AK:AK, MATCH(Структура!$D290,'ИПЦ raw'!$A:$A,0))</f>
        <v>99.53</v>
      </c>
      <c r="AA290">
        <f>INDEX('ИПЦ raw'!AL:AL, MATCH(Структура!$D290,'ИПЦ raw'!$A:$A,0))</f>
        <v>99.78</v>
      </c>
      <c r="AB290">
        <f>INDEX('ИПЦ raw'!AM:AM, MATCH(Структура!$D290,'ИПЦ raw'!$A:$A,0))</f>
        <v>99.63</v>
      </c>
      <c r="AC290">
        <f>INDEX('ИПЦ raw'!AN:AN, MATCH(Структура!$D290,'ИПЦ raw'!$A:$A,0))</f>
        <v>99.61</v>
      </c>
      <c r="AD290">
        <f>INDEX('ИПЦ raw'!AO:AO, MATCH(Структура!$D290,'ИПЦ raw'!$A:$A,0))</f>
        <v>98.1</v>
      </c>
      <c r="AE290">
        <f>INDEX('ИПЦ raw'!AP:AP, MATCH(Структура!$D290,'ИПЦ raw'!$A:$A,0))</f>
        <v>100.54</v>
      </c>
      <c r="AG290">
        <f>INDEX('2025'!$C:$C,MATCH(Структура!C290,'2025'!$B:$B,0))</f>
        <v>0.08</v>
      </c>
      <c r="AH290">
        <f t="shared" si="88"/>
        <v>8.0815999999999999E-2</v>
      </c>
      <c r="AI290">
        <f t="shared" si="89"/>
        <v>8.2020158400000001E-2</v>
      </c>
      <c r="AJ290">
        <f t="shared" si="90"/>
        <v>8.2159592669279996E-2</v>
      </c>
      <c r="AK290">
        <f t="shared" si="91"/>
        <v>8.2364991650953193E-2</v>
      </c>
      <c r="AL290">
        <f t="shared" si="92"/>
        <v>8.2677978619226808E-2</v>
      </c>
      <c r="AM290">
        <f t="shared" si="93"/>
        <v>8.3140975299494477E-2</v>
      </c>
      <c r="AN290">
        <f t="shared" si="94"/>
        <v>8.3506795590812255E-2</v>
      </c>
      <c r="AO290">
        <f t="shared" si="95"/>
        <v>8.3506795590812255E-2</v>
      </c>
      <c r="AP290">
        <f t="shared" si="96"/>
        <v>8.2613272877990571E-2</v>
      </c>
      <c r="AQ290">
        <f t="shared" si="97"/>
        <v>8.2423262350371188E-2</v>
      </c>
      <c r="AR290">
        <f t="shared" si="99"/>
        <v>8.2035873017324443E-2</v>
      </c>
      <c r="AS290">
        <f t="shared" si="98"/>
        <v>7.2999999999999995E-2</v>
      </c>
      <c r="AT290">
        <f t="shared" si="81"/>
        <v>7.2729899999999986E-2</v>
      </c>
      <c r="AU290">
        <f t="shared" si="82"/>
        <v>7.2446253389999993E-2</v>
      </c>
      <c r="AV290">
        <f t="shared" si="83"/>
        <v>7.1069774575589995E-2</v>
      </c>
      <c r="AW290">
        <f t="shared" si="84"/>
        <v>7.1453551358298187E-2</v>
      </c>
    </row>
    <row r="291" spans="1:49" x14ac:dyDescent="0.45">
      <c r="A291" s="202" t="s">
        <v>290</v>
      </c>
      <c r="B291" s="225" t="str">
        <f t="shared" si="85"/>
        <v>Цемент тарированный, 50 кг</v>
      </c>
      <c r="C291" s="225" t="str">
        <f t="shared" si="86"/>
        <v>Цемент тарированный, 50 кг</v>
      </c>
      <c r="D291" s="226" t="str">
        <f t="shared" si="87"/>
        <v>Цемент тарированный, 50 кг</v>
      </c>
      <c r="E291" s="225">
        <f>INDEX(БИПЦ_НДС!$D:$D,MATCH(Структура!A291,БИПЦ_НДС!$B:$B,0))</f>
        <v>20</v>
      </c>
      <c r="F291" s="225" t="s">
        <v>1871</v>
      </c>
      <c r="G291" s="225">
        <v>1</v>
      </c>
      <c r="H291" s="225">
        <v>1</v>
      </c>
      <c r="I291" s="225">
        <v>0</v>
      </c>
      <c r="J291" s="225">
        <f>INDEX('2026'!$C:$C,MATCH(Структура!B291,'2026'!$B:$B,0))</f>
        <v>0.04</v>
      </c>
      <c r="K291" s="225">
        <f>INDEX('2025'!$C:$C,MATCH(Структура!C291,'2025'!$B:$B,0))</f>
        <v>4.4999999999999998E-2</v>
      </c>
      <c r="L291" s="225">
        <v>1</v>
      </c>
      <c r="M291" s="225">
        <v>1</v>
      </c>
      <c r="N291" s="225">
        <f>INDEX(MoM!B:B,MATCH(Структура!A291,MoM!J:J,0))</f>
        <v>1</v>
      </c>
      <c r="P291">
        <f>INDEX('ИПЦ raw'!AA:AA, MATCH(Структура!$D291,'ИПЦ raw'!$A:$A,0))</f>
        <v>100.18</v>
      </c>
      <c r="Q291">
        <f>INDEX('ИПЦ raw'!AB:AB, MATCH(Структура!$D291,'ИПЦ raw'!$A:$A,0))</f>
        <v>100.97</v>
      </c>
      <c r="R291">
        <f>INDEX('ИПЦ raw'!AC:AC, MATCH(Структура!$D291,'ИПЦ raw'!$A:$A,0))</f>
        <v>100.47</v>
      </c>
      <c r="S291">
        <f>INDEX('ИПЦ raw'!AD:AD, MATCH(Структура!$D291,'ИПЦ raw'!$A:$A,0))</f>
        <v>102</v>
      </c>
      <c r="T291">
        <f>INDEX('ИПЦ raw'!AE:AE, MATCH(Структура!$D291,'ИПЦ raw'!$A:$A,0))</f>
        <v>100.69</v>
      </c>
      <c r="U291">
        <f>INDEX('ИПЦ raw'!AF:AF, MATCH(Структура!$D291,'ИПЦ raw'!$A:$A,0))</f>
        <v>100.77</v>
      </c>
      <c r="V291">
        <f>INDEX('ИПЦ raw'!AG:AG, MATCH(Структура!$D291,'ИПЦ raw'!$A:$A,0))</f>
        <v>100.75</v>
      </c>
      <c r="W291">
        <f>INDEX('ИПЦ raw'!AH:AH, MATCH(Структура!$D291,'ИПЦ raw'!$A:$A,0))</f>
        <v>99.96</v>
      </c>
      <c r="X291">
        <f>INDEX('ИПЦ raw'!AI:AI, MATCH(Структура!$D291,'ИПЦ raw'!$A:$A,0))</f>
        <v>99.84</v>
      </c>
      <c r="Y291">
        <f>INDEX('ИПЦ raw'!AJ:AJ, MATCH(Структура!$D291,'ИПЦ raw'!$A:$A,0))</f>
        <v>100.2</v>
      </c>
      <c r="Z291">
        <f>INDEX('ИПЦ raw'!AK:AK, MATCH(Структура!$D291,'ИПЦ raw'!$A:$A,0))</f>
        <v>100.99</v>
      </c>
      <c r="AA291">
        <f>INDEX('ИПЦ raw'!AL:AL, MATCH(Структура!$D291,'ИПЦ raw'!$A:$A,0))</f>
        <v>100.29</v>
      </c>
      <c r="AB291">
        <f>INDEX('ИПЦ raw'!AM:AM, MATCH(Структура!$D291,'ИПЦ raw'!$A:$A,0))</f>
        <v>100.2</v>
      </c>
      <c r="AC291">
        <f>INDEX('ИПЦ raw'!AN:AN, MATCH(Структура!$D291,'ИПЦ raw'!$A:$A,0))</f>
        <v>100.33</v>
      </c>
      <c r="AD291">
        <f>INDEX('ИПЦ raw'!AO:AO, MATCH(Структура!$D291,'ИПЦ raw'!$A:$A,0))</f>
        <v>100.23</v>
      </c>
      <c r="AE291">
        <f>INDEX('ИПЦ raw'!AP:AP, MATCH(Структура!$D291,'ИПЦ raw'!$A:$A,0))</f>
        <v>100.08</v>
      </c>
      <c r="AG291">
        <f>INDEX('2025'!$C:$C,MATCH(Структура!C291,'2025'!$B:$B,0))</f>
        <v>4.4999999999999998E-2</v>
      </c>
      <c r="AH291">
        <f t="shared" si="88"/>
        <v>4.5080999999999996E-2</v>
      </c>
      <c r="AI291">
        <f t="shared" si="89"/>
        <v>4.5518285699999994E-2</v>
      </c>
      <c r="AJ291">
        <f t="shared" si="90"/>
        <v>4.5732221642789998E-2</v>
      </c>
      <c r="AK291">
        <f t="shared" si="91"/>
        <v>4.6646866075645797E-2</v>
      </c>
      <c r="AL291">
        <f t="shared" si="92"/>
        <v>4.6968729451567749E-2</v>
      </c>
      <c r="AM291">
        <f t="shared" si="93"/>
        <v>4.7330388668344818E-2</v>
      </c>
      <c r="AN291">
        <f t="shared" si="94"/>
        <v>4.7685366583357404E-2</v>
      </c>
      <c r="AO291">
        <f t="shared" si="95"/>
        <v>4.7666292436724059E-2</v>
      </c>
      <c r="AP291">
        <f t="shared" si="96"/>
        <v>4.7590026368825304E-2</v>
      </c>
      <c r="AQ291">
        <f t="shared" si="97"/>
        <v>4.7685206421562959E-2</v>
      </c>
      <c r="AR291">
        <f t="shared" si="99"/>
        <v>4.8157289965136435E-2</v>
      </c>
      <c r="AS291">
        <f t="shared" si="98"/>
        <v>0.04</v>
      </c>
      <c r="AT291">
        <f t="shared" si="81"/>
        <v>4.0079999999999998E-2</v>
      </c>
      <c r="AU291">
        <f t="shared" si="82"/>
        <v>4.0212263999999998E-2</v>
      </c>
      <c r="AV291">
        <f t="shared" si="83"/>
        <v>4.0304752207199999E-2</v>
      </c>
      <c r="AW291">
        <f t="shared" si="84"/>
        <v>4.0336996008965759E-2</v>
      </c>
    </row>
    <row r="292" spans="1:49" ht="14.65" x14ac:dyDescent="0.45">
      <c r="A292" s="202" t="s">
        <v>2007</v>
      </c>
      <c r="B292" s="225" t="str">
        <f t="shared" si="85"/>
        <v>Еврошифер, 10 м2</v>
      </c>
      <c r="C292" s="225" t="str">
        <f t="shared" si="86"/>
        <v>Еврошифер, 10 м2</v>
      </c>
      <c r="D292" s="226" t="str">
        <f>A292</f>
        <v>Еврошифер, 10 м2</v>
      </c>
      <c r="E292" s="225">
        <f>INDEX(БИПЦ_НДС!$D:$D,MATCH(Структура!A292,БИПЦ_НДС!$B:$B,0))</f>
        <v>20</v>
      </c>
      <c r="F292" s="225" t="s">
        <v>1871</v>
      </c>
      <c r="G292" s="225">
        <v>1</v>
      </c>
      <c r="H292" s="225">
        <v>1</v>
      </c>
      <c r="I292" s="225">
        <v>0</v>
      </c>
      <c r="J292" s="225">
        <f>INDEX('2026'!$C:$C,MATCH(Структура!B292,'2026'!$B:$B,0))</f>
        <v>2.3E-2</v>
      </c>
      <c r="K292" s="225">
        <f>INDEX('2025'!$C:$C,MATCH(Структура!C292,'2025'!$B:$B,0))</f>
        <v>2.5000000000000001E-2</v>
      </c>
      <c r="L292" s="225">
        <v>1</v>
      </c>
      <c r="M292" s="225">
        <v>1</v>
      </c>
      <c r="N292" s="225">
        <f>INDEX(MoM!B:B,MATCH(Структура!A292,MoM!J:J,0))</f>
        <v>1</v>
      </c>
      <c r="P292">
        <f>INDEX('ИПЦ raw'!AA:AA, MATCH(Структура!$D292,'ИПЦ raw'!$A:$A,0))</f>
        <v>100.34</v>
      </c>
      <c r="Q292">
        <f>INDEX('ИПЦ raw'!AB:AB, MATCH(Структура!$D292,'ИПЦ raw'!$A:$A,0))</f>
        <v>100.28</v>
      </c>
      <c r="R292">
        <f>INDEX('ИПЦ raw'!AC:AC, MATCH(Структура!$D292,'ИПЦ raw'!$A:$A,0))</f>
        <v>100.07</v>
      </c>
      <c r="S292">
        <f>INDEX('ИПЦ raw'!AD:AD, MATCH(Структура!$D292,'ИПЦ raw'!$A:$A,0))</f>
        <v>101.07</v>
      </c>
      <c r="T292">
        <f>INDEX('ИПЦ raw'!AE:AE, MATCH(Структура!$D292,'ИПЦ raw'!$A:$A,0))</f>
        <v>100.58</v>
      </c>
      <c r="U292">
        <f>INDEX('ИПЦ raw'!AF:AF, MATCH(Структура!$D292,'ИПЦ raw'!$A:$A,0))</f>
        <v>100.51</v>
      </c>
      <c r="V292">
        <f>INDEX('ИПЦ raw'!AG:AG, MATCH(Структура!$D292,'ИПЦ raw'!$A:$A,0))</f>
        <v>100.53</v>
      </c>
      <c r="W292">
        <f>INDEX('ИПЦ raw'!AH:AH, MATCH(Структура!$D292,'ИПЦ raw'!$A:$A,0))</f>
        <v>100.14</v>
      </c>
      <c r="X292">
        <f>INDEX('ИПЦ raw'!AI:AI, MATCH(Структура!$D292,'ИПЦ raw'!$A:$A,0))</f>
        <v>100.35</v>
      </c>
      <c r="Y292">
        <f>INDEX('ИПЦ raw'!AJ:AJ, MATCH(Структура!$D292,'ИПЦ raw'!$A:$A,0))</f>
        <v>100.26</v>
      </c>
      <c r="Z292">
        <f>INDEX('ИПЦ raw'!AK:AK, MATCH(Структура!$D292,'ИПЦ raw'!$A:$A,0))</f>
        <v>100.22</v>
      </c>
      <c r="AA292">
        <f>INDEX('ИПЦ raw'!AL:AL, MATCH(Структура!$D292,'ИПЦ raw'!$A:$A,0))</f>
        <v>99.78</v>
      </c>
      <c r="AB292">
        <f>INDEX('ИПЦ raw'!AM:AM, MATCH(Структура!$D292,'ИПЦ raw'!$A:$A,0))</f>
        <v>100.5</v>
      </c>
      <c r="AC292">
        <f>INDEX('ИПЦ raw'!AN:AN, MATCH(Структура!$D292,'ИПЦ raw'!$A:$A,0))</f>
        <v>100.36</v>
      </c>
      <c r="AD292">
        <f>INDEX('ИПЦ raw'!AO:AO, MATCH(Структура!$D292,'ИПЦ raw'!$A:$A,0))</f>
        <v>100.03</v>
      </c>
      <c r="AE292">
        <f>INDEX('ИПЦ raw'!AP:AP, MATCH(Структура!$D292,'ИПЦ raw'!$A:$A,0))</f>
        <v>100.32</v>
      </c>
      <c r="AG292">
        <f>INDEX('2025'!$C:$C,MATCH(Структура!C292,'2025'!$B:$B,0))</f>
        <v>2.5000000000000001E-2</v>
      </c>
      <c r="AH292">
        <f t="shared" si="88"/>
        <v>2.5085000000000003E-2</v>
      </c>
      <c r="AI292">
        <f t="shared" si="89"/>
        <v>2.5155238000000003E-2</v>
      </c>
      <c r="AJ292">
        <f t="shared" si="90"/>
        <v>2.5172846666600003E-2</v>
      </c>
      <c r="AK292">
        <f t="shared" si="91"/>
        <v>2.5442196125932622E-2</v>
      </c>
      <c r="AL292">
        <f t="shared" si="92"/>
        <v>2.558976086346303E-2</v>
      </c>
      <c r="AM292">
        <f t="shared" si="93"/>
        <v>2.572026864386669E-2</v>
      </c>
      <c r="AN292">
        <f t="shared" si="94"/>
        <v>2.5856586067679186E-2</v>
      </c>
      <c r="AO292">
        <f t="shared" si="95"/>
        <v>2.5892785288173938E-2</v>
      </c>
      <c r="AP292">
        <f t="shared" si="96"/>
        <v>2.5983410036682544E-2</v>
      </c>
      <c r="AQ292">
        <f t="shared" si="97"/>
        <v>2.605096690277792E-2</v>
      </c>
      <c r="AR292">
        <f t="shared" si="99"/>
        <v>2.6108279029964029E-2</v>
      </c>
      <c r="AS292">
        <f t="shared" si="98"/>
        <v>2.3E-2</v>
      </c>
      <c r="AT292">
        <f t="shared" si="81"/>
        <v>2.3115E-2</v>
      </c>
      <c r="AU292">
        <f t="shared" si="82"/>
        <v>2.3198213999999998E-2</v>
      </c>
      <c r="AV292">
        <f t="shared" si="83"/>
        <v>2.32051734642E-2</v>
      </c>
      <c r="AW292">
        <f t="shared" si="84"/>
        <v>2.3279430019285438E-2</v>
      </c>
    </row>
    <row r="293" spans="1:49" x14ac:dyDescent="0.45">
      <c r="A293" s="202" t="s">
        <v>292</v>
      </c>
      <c r="B293" s="225" t="str">
        <f t="shared" si="85"/>
        <v>Гипсокартон, м2</v>
      </c>
      <c r="C293" s="225" t="str">
        <f t="shared" si="86"/>
        <v>Гипсокартон, м2</v>
      </c>
      <c r="D293" s="226" t="str">
        <f t="shared" si="87"/>
        <v>Гипсокартон, м2</v>
      </c>
      <c r="E293" s="225">
        <f>INDEX(БИПЦ_НДС!$D:$D,MATCH(Структура!A293,БИПЦ_НДС!$B:$B,0))</f>
        <v>20</v>
      </c>
      <c r="F293" s="225" t="s">
        <v>1871</v>
      </c>
      <c r="G293" s="225">
        <v>1</v>
      </c>
      <c r="H293" s="225">
        <v>1</v>
      </c>
      <c r="I293" s="225">
        <v>0</v>
      </c>
      <c r="J293" s="225">
        <f>INDEX('2026'!$C:$C,MATCH(Структура!B293,'2026'!$B:$B,0))</f>
        <v>6.8000000000000005E-2</v>
      </c>
      <c r="K293" s="225">
        <f>INDEX('2025'!$C:$C,MATCH(Структура!C293,'2025'!$B:$B,0))</f>
        <v>0.08</v>
      </c>
      <c r="L293" s="225">
        <v>1</v>
      </c>
      <c r="M293" s="225">
        <v>1</v>
      </c>
      <c r="N293" s="225">
        <f>INDEX(MoM!B:B,MATCH(Структура!A293,MoM!J:J,0))</f>
        <v>1</v>
      </c>
      <c r="P293">
        <f>INDEX('ИПЦ raw'!AA:AA, MATCH(Структура!$D293,'ИПЦ raw'!$A:$A,0))</f>
        <v>101.01</v>
      </c>
      <c r="Q293">
        <f>INDEX('ИПЦ raw'!AB:AB, MATCH(Структура!$D293,'ИПЦ raw'!$A:$A,0))</f>
        <v>101.14</v>
      </c>
      <c r="R293">
        <f>INDEX('ИПЦ raw'!AC:AC, MATCH(Структура!$D293,'ИПЦ raw'!$A:$A,0))</f>
        <v>100.7</v>
      </c>
      <c r="S293">
        <f>INDEX('ИПЦ raw'!AD:AD, MATCH(Структура!$D293,'ИПЦ raw'!$A:$A,0))</f>
        <v>100.55</v>
      </c>
      <c r="T293">
        <f>INDEX('ИПЦ raw'!AE:AE, MATCH(Структура!$D293,'ИПЦ raw'!$A:$A,0))</f>
        <v>100.35</v>
      </c>
      <c r="U293">
        <f>INDEX('ИПЦ raw'!AF:AF, MATCH(Структура!$D293,'ИПЦ raw'!$A:$A,0))</f>
        <v>100.21</v>
      </c>
      <c r="V293">
        <f>INDEX('ИПЦ raw'!AG:AG, MATCH(Структура!$D293,'ИПЦ raw'!$A:$A,0))</f>
        <v>100.49</v>
      </c>
      <c r="W293">
        <f>INDEX('ИПЦ raw'!AH:AH, MATCH(Структура!$D293,'ИПЦ raw'!$A:$A,0))</f>
        <v>100.05</v>
      </c>
      <c r="X293">
        <f>INDEX('ИПЦ raw'!AI:AI, MATCH(Структура!$D293,'ИПЦ raw'!$A:$A,0))</f>
        <v>100.37</v>
      </c>
      <c r="Y293">
        <f>INDEX('ИПЦ raw'!AJ:AJ, MATCH(Структура!$D293,'ИПЦ raw'!$A:$A,0))</f>
        <v>99.87</v>
      </c>
      <c r="Z293">
        <f>INDEX('ИПЦ raw'!AK:AK, MATCH(Структура!$D293,'ИПЦ raw'!$A:$A,0))</f>
        <v>99.81</v>
      </c>
      <c r="AA293">
        <f>INDEX('ИПЦ raw'!AL:AL, MATCH(Структура!$D293,'ИПЦ raw'!$A:$A,0))</f>
        <v>100.41</v>
      </c>
      <c r="AB293">
        <f>INDEX('ИПЦ raw'!AM:AM, MATCH(Структура!$D293,'ИПЦ raw'!$A:$A,0))</f>
        <v>100.8</v>
      </c>
      <c r="AC293">
        <f>INDEX('ИПЦ raw'!AN:AN, MATCH(Структура!$D293,'ИПЦ raw'!$A:$A,0))</f>
        <v>100.29</v>
      </c>
      <c r="AD293">
        <f>INDEX('ИПЦ raw'!AO:AO, MATCH(Структура!$D293,'ИПЦ raw'!$A:$A,0))</f>
        <v>100.31</v>
      </c>
      <c r="AE293">
        <f>INDEX('ИПЦ raw'!AP:AP, MATCH(Структура!$D293,'ИПЦ raw'!$A:$A,0))</f>
        <v>100.33</v>
      </c>
      <c r="AG293">
        <f>INDEX('2025'!$C:$C,MATCH(Структура!C293,'2025'!$B:$B,0))</f>
        <v>0.08</v>
      </c>
      <c r="AH293">
        <f t="shared" si="88"/>
        <v>8.0808000000000005E-2</v>
      </c>
      <c r="AI293">
        <f t="shared" si="89"/>
        <v>8.1729211199999999E-2</v>
      </c>
      <c r="AJ293">
        <f t="shared" si="90"/>
        <v>8.2301315678400003E-2</v>
      </c>
      <c r="AK293">
        <f t="shared" si="91"/>
        <v>8.2753972914631199E-2</v>
      </c>
      <c r="AL293">
        <f t="shared" si="92"/>
        <v>8.3043611819832414E-2</v>
      </c>
      <c r="AM293">
        <f t="shared" si="93"/>
        <v>8.3218003404654045E-2</v>
      </c>
      <c r="AN293">
        <f t="shared" si="94"/>
        <v>8.3625771621336845E-2</v>
      </c>
      <c r="AO293">
        <f t="shared" si="95"/>
        <v>8.3667584507147522E-2</v>
      </c>
      <c r="AP293">
        <f t="shared" si="96"/>
        <v>8.3977154569823964E-2</v>
      </c>
      <c r="AQ293">
        <f t="shared" si="97"/>
        <v>8.3867984268883186E-2</v>
      </c>
      <c r="AR293">
        <f t="shared" si="99"/>
        <v>8.3708635098772299E-2</v>
      </c>
      <c r="AS293">
        <f t="shared" si="98"/>
        <v>6.8000000000000005E-2</v>
      </c>
      <c r="AT293">
        <f t="shared" si="81"/>
        <v>6.8543999999999994E-2</v>
      </c>
      <c r="AU293">
        <f t="shared" si="82"/>
        <v>6.8742777599999999E-2</v>
      </c>
      <c r="AV293">
        <f t="shared" si="83"/>
        <v>6.8955880210559997E-2</v>
      </c>
      <c r="AW293">
        <f t="shared" si="84"/>
        <v>6.9183434615254849E-2</v>
      </c>
    </row>
    <row r="294" spans="1:49" x14ac:dyDescent="0.45">
      <c r="A294" s="202" t="s">
        <v>293</v>
      </c>
      <c r="B294" s="225" t="str">
        <f t="shared" si="85"/>
        <v>Стекло оконное листовое, м2</v>
      </c>
      <c r="C294" s="225" t="str">
        <f t="shared" si="86"/>
        <v>Стекло оконное листовое, м2</v>
      </c>
      <c r="D294" s="226" t="str">
        <f t="shared" si="87"/>
        <v>Стекло оконное листовое, м2</v>
      </c>
      <c r="E294" s="225">
        <f>INDEX(БИПЦ_НДС!$D:$D,MATCH(Структура!A294,БИПЦ_НДС!$B:$B,0))</f>
        <v>20</v>
      </c>
      <c r="F294" s="225" t="s">
        <v>1871</v>
      </c>
      <c r="G294" s="225">
        <v>1</v>
      </c>
      <c r="H294" s="225">
        <v>1</v>
      </c>
      <c r="I294" s="225">
        <v>0</v>
      </c>
      <c r="J294" s="225">
        <f>INDEX('2026'!$C:$C,MATCH(Структура!B294,'2026'!$B:$B,0))</f>
        <v>6.0000000000000001E-3</v>
      </c>
      <c r="K294" s="225">
        <f>INDEX('2025'!$C:$C,MATCH(Структура!C294,'2025'!$B:$B,0))</f>
        <v>8.9999999999999993E-3</v>
      </c>
      <c r="L294" s="225">
        <v>1</v>
      </c>
      <c r="M294" s="225">
        <v>1</v>
      </c>
      <c r="N294" s="225">
        <f>INDEX(MoM!B:B,MATCH(Структура!A294,MoM!J:J,0))</f>
        <v>1</v>
      </c>
      <c r="P294">
        <f>INDEX('ИПЦ raw'!AA:AA, MATCH(Структура!$D294,'ИПЦ raw'!$A:$A,0))</f>
        <v>100.58</v>
      </c>
      <c r="Q294">
        <f>INDEX('ИПЦ raw'!AB:AB, MATCH(Структура!$D294,'ИПЦ raw'!$A:$A,0))</f>
        <v>101.08</v>
      </c>
      <c r="R294">
        <f>INDEX('ИПЦ raw'!AC:AC, MATCH(Структура!$D294,'ИПЦ raw'!$A:$A,0))</f>
        <v>100.42</v>
      </c>
      <c r="S294">
        <f>INDEX('ИПЦ raw'!AD:AD, MATCH(Структура!$D294,'ИПЦ raw'!$A:$A,0))</f>
        <v>100.38</v>
      </c>
      <c r="T294">
        <f>INDEX('ИПЦ raw'!AE:AE, MATCH(Структура!$D294,'ИПЦ raw'!$A:$A,0))</f>
        <v>100.25</v>
      </c>
      <c r="U294">
        <f>INDEX('ИПЦ raw'!AF:AF, MATCH(Структура!$D294,'ИПЦ raw'!$A:$A,0))</f>
        <v>100.49</v>
      </c>
      <c r="V294">
        <f>INDEX('ИПЦ raw'!AG:AG, MATCH(Структура!$D294,'ИПЦ raw'!$A:$A,0))</f>
        <v>100.22</v>
      </c>
      <c r="W294">
        <f>INDEX('ИПЦ raw'!AH:AH, MATCH(Структура!$D294,'ИПЦ raw'!$A:$A,0))</f>
        <v>100.31</v>
      </c>
      <c r="X294">
        <f>INDEX('ИПЦ raw'!AI:AI, MATCH(Структура!$D294,'ИПЦ raw'!$A:$A,0))</f>
        <v>100.17</v>
      </c>
      <c r="Y294">
        <f>INDEX('ИПЦ raw'!AJ:AJ, MATCH(Структура!$D294,'ИПЦ raw'!$A:$A,0))</f>
        <v>100.22</v>
      </c>
      <c r="Z294">
        <f>INDEX('ИПЦ raw'!AK:AK, MATCH(Структура!$D294,'ИПЦ raw'!$A:$A,0))</f>
        <v>100.34</v>
      </c>
      <c r="AA294">
        <f>INDEX('ИПЦ raw'!AL:AL, MATCH(Структура!$D294,'ИПЦ raw'!$A:$A,0))</f>
        <v>100.22</v>
      </c>
      <c r="AB294">
        <f>INDEX('ИПЦ raw'!AM:AM, MATCH(Структура!$D294,'ИПЦ raw'!$A:$A,0))</f>
        <v>101.54</v>
      </c>
      <c r="AC294">
        <f>INDEX('ИПЦ raw'!AN:AN, MATCH(Структура!$D294,'ИПЦ raw'!$A:$A,0))</f>
        <v>100.51</v>
      </c>
      <c r="AD294">
        <f>INDEX('ИПЦ raw'!AO:AO, MATCH(Структура!$D294,'ИПЦ raw'!$A:$A,0))</f>
        <v>100.1</v>
      </c>
      <c r="AE294">
        <f>INDEX('ИПЦ raw'!AP:AP, MATCH(Структура!$D294,'ИПЦ raw'!$A:$A,0))</f>
        <v>100.21</v>
      </c>
      <c r="AG294">
        <f>INDEX('2025'!$C:$C,MATCH(Структура!C294,'2025'!$B:$B,0))</f>
        <v>8.9999999999999993E-3</v>
      </c>
      <c r="AH294">
        <f t="shared" si="88"/>
        <v>9.0521999999999998E-3</v>
      </c>
      <c r="AI294">
        <f t="shared" si="89"/>
        <v>9.1499637599999992E-3</v>
      </c>
      <c r="AJ294">
        <f t="shared" si="90"/>
        <v>9.1883936077919986E-3</v>
      </c>
      <c r="AK294">
        <f t="shared" si="91"/>
        <v>9.2233095035016074E-3</v>
      </c>
      <c r="AL294">
        <f t="shared" si="92"/>
        <v>9.2463677772603621E-3</v>
      </c>
      <c r="AM294">
        <f t="shared" si="93"/>
        <v>9.2916749793689381E-3</v>
      </c>
      <c r="AN294">
        <f t="shared" si="94"/>
        <v>9.3121166643235498E-3</v>
      </c>
      <c r="AO294">
        <f t="shared" si="95"/>
        <v>9.3409842259829529E-3</v>
      </c>
      <c r="AP294">
        <f t="shared" si="96"/>
        <v>9.3568638991671244E-3</v>
      </c>
      <c r="AQ294">
        <f t="shared" si="97"/>
        <v>9.3774489997452918E-3</v>
      </c>
      <c r="AR294">
        <f t="shared" si="99"/>
        <v>9.4093323263444266E-3</v>
      </c>
      <c r="AS294">
        <f t="shared" si="98"/>
        <v>6.0000000000000001E-3</v>
      </c>
      <c r="AT294">
        <f t="shared" si="81"/>
        <v>6.0924000000000004E-3</v>
      </c>
      <c r="AU294">
        <f t="shared" si="82"/>
        <v>6.12347124E-3</v>
      </c>
      <c r="AV294">
        <f t="shared" si="83"/>
        <v>6.1295947112399995E-3</v>
      </c>
      <c r="AW294">
        <f t="shared" si="84"/>
        <v>6.1424668601336033E-3</v>
      </c>
    </row>
    <row r="295" spans="1:49" x14ac:dyDescent="0.45">
      <c r="A295" s="202" t="s">
        <v>294</v>
      </c>
      <c r="B295" s="225" t="str">
        <f t="shared" si="85"/>
        <v>Кирпич, 1000 шт.</v>
      </c>
      <c r="C295" s="225" t="str">
        <f t="shared" si="86"/>
        <v>Кирпич, 1000 шт.</v>
      </c>
      <c r="D295" s="226" t="str">
        <f t="shared" si="87"/>
        <v>Кирпич, 1000 шт.</v>
      </c>
      <c r="E295" s="225">
        <f>INDEX(БИПЦ_НДС!$D:$D,MATCH(Структура!A295,БИПЦ_НДС!$B:$B,0))</f>
        <v>20</v>
      </c>
      <c r="F295" s="225" t="s">
        <v>1871</v>
      </c>
      <c r="G295" s="225">
        <v>1</v>
      </c>
      <c r="H295" s="225">
        <v>1</v>
      </c>
      <c r="I295" s="225">
        <v>0</v>
      </c>
      <c r="J295" s="225">
        <f>INDEX('2026'!$C:$C,MATCH(Структура!B295,'2026'!$B:$B,0))</f>
        <v>2.1000000000000001E-2</v>
      </c>
      <c r="K295" s="225">
        <f>INDEX('2025'!$C:$C,MATCH(Структура!C295,'2025'!$B:$B,0))</f>
        <v>0.04</v>
      </c>
      <c r="L295" s="225">
        <v>1</v>
      </c>
      <c r="M295" s="225">
        <v>1</v>
      </c>
      <c r="N295" s="228">
        <f>INDEX(MoM!B:B,MATCH(Структура!A295,MoM!J:J,0))</f>
        <v>0</v>
      </c>
      <c r="P295">
        <f>INDEX('ИПЦ raw'!AA:AA, MATCH(Структура!$D295,'ИПЦ raw'!$A:$A,0))</f>
        <v>100.22</v>
      </c>
      <c r="Q295">
        <f>INDEX('ИПЦ raw'!AB:AB, MATCH(Структура!$D295,'ИПЦ raw'!$A:$A,0))</f>
        <v>100.28</v>
      </c>
      <c r="R295">
        <f>INDEX('ИПЦ raw'!AC:AC, MATCH(Структура!$D295,'ИПЦ raw'!$A:$A,0))</f>
        <v>101.61</v>
      </c>
      <c r="S295">
        <f>INDEX('ИПЦ raw'!AD:AD, MATCH(Структура!$D295,'ИПЦ raw'!$A:$A,0))</f>
        <v>99.33</v>
      </c>
      <c r="T295">
        <f>INDEX('ИПЦ raw'!AE:AE, MATCH(Структура!$D295,'ИПЦ raw'!$A:$A,0))</f>
        <v>100.27</v>
      </c>
      <c r="U295">
        <f>INDEX('ИПЦ raw'!AF:AF, MATCH(Структура!$D295,'ИПЦ raw'!$A:$A,0))</f>
        <v>100.31</v>
      </c>
      <c r="V295">
        <f>INDEX('ИПЦ raw'!AG:AG, MATCH(Структура!$D295,'ИПЦ raw'!$A:$A,0))</f>
        <v>100.16</v>
      </c>
      <c r="W295">
        <f>INDEX('ИПЦ raw'!AH:AH, MATCH(Структура!$D295,'ИПЦ raw'!$A:$A,0))</f>
        <v>100.17</v>
      </c>
      <c r="X295">
        <f>INDEX('ИПЦ raw'!AI:AI, MATCH(Структура!$D295,'ИПЦ raw'!$A:$A,0))</f>
        <v>99.76</v>
      </c>
      <c r="Y295">
        <f>INDEX('ИПЦ raw'!AJ:AJ, MATCH(Структура!$D295,'ИПЦ raw'!$A:$A,0))</f>
        <v>99.9</v>
      </c>
      <c r="Z295">
        <f>INDEX('ИПЦ raw'!AK:AK, MATCH(Структура!$D295,'ИПЦ raw'!$A:$A,0))</f>
        <v>99.77</v>
      </c>
      <c r="AA295">
        <f>INDEX('ИПЦ raw'!AL:AL, MATCH(Структура!$D295,'ИПЦ raw'!$A:$A,0))</f>
        <v>99.84</v>
      </c>
      <c r="AB295">
        <f>INDEX('ИПЦ raw'!AM:AM, MATCH(Структура!$D295,'ИПЦ raw'!$A:$A,0))</f>
        <v>100.42</v>
      </c>
      <c r="AC295">
        <f>INDEX('ИПЦ raw'!AN:AN, MATCH(Структура!$D295,'ИПЦ raw'!$A:$A,0))</f>
        <v>100.24</v>
      </c>
      <c r="AD295">
        <f>INDEX('ИПЦ raw'!AO:AO, MATCH(Структура!$D295,'ИПЦ raw'!$A:$A,0))</f>
        <v>100.2</v>
      </c>
      <c r="AE295">
        <f>INDEX('ИПЦ raw'!AP:AP, MATCH(Структура!$D295,'ИПЦ raw'!$A:$A,0))</f>
        <v>100.3</v>
      </c>
      <c r="AG295">
        <f>INDEX('2025'!$C:$C,MATCH(Структура!C295,'2025'!$B:$B,0))</f>
        <v>0.04</v>
      </c>
      <c r="AH295">
        <f t="shared" si="88"/>
        <v>4.0087999999999999E-2</v>
      </c>
      <c r="AI295">
        <f t="shared" si="89"/>
        <v>4.02002464E-2</v>
      </c>
      <c r="AJ295">
        <f t="shared" si="90"/>
        <v>4.0847470367039999E-2</v>
      </c>
      <c r="AK295">
        <f t="shared" si="91"/>
        <v>4.057379231558083E-2</v>
      </c>
      <c r="AL295">
        <f t="shared" si="92"/>
        <v>4.0683341554832893E-2</v>
      </c>
      <c r="AM295">
        <f t="shared" si="93"/>
        <v>4.0809459913652875E-2</v>
      </c>
      <c r="AN295">
        <f t="shared" si="94"/>
        <v>4.0874755049514724E-2</v>
      </c>
      <c r="AO295">
        <f t="shared" si="95"/>
        <v>4.0944242133098899E-2</v>
      </c>
      <c r="AP295">
        <f t="shared" si="96"/>
        <v>4.0845975951979467E-2</v>
      </c>
      <c r="AQ295">
        <f t="shared" si="97"/>
        <v>4.0805129976027497E-2</v>
      </c>
      <c r="AR295">
        <f t="shared" si="99"/>
        <v>4.0711278177082637E-2</v>
      </c>
      <c r="AS295">
        <f t="shared" si="98"/>
        <v>2.1000000000000001E-2</v>
      </c>
      <c r="AT295">
        <f t="shared" si="81"/>
        <v>2.1088200000000001E-2</v>
      </c>
      <c r="AU295">
        <f t="shared" si="82"/>
        <v>2.1138811679999998E-2</v>
      </c>
      <c r="AV295">
        <f t="shared" si="83"/>
        <v>2.1181089303359997E-2</v>
      </c>
      <c r="AW295">
        <f t="shared" si="84"/>
        <v>2.1244632571270076E-2</v>
      </c>
    </row>
    <row r="296" spans="1:49" x14ac:dyDescent="0.45">
      <c r="A296" s="202" t="s">
        <v>295</v>
      </c>
      <c r="B296" s="225" t="str">
        <f t="shared" si="85"/>
        <v>Рубероид, 10 м</v>
      </c>
      <c r="C296" s="225" t="str">
        <f t="shared" si="86"/>
        <v>Рубероид, 10 м</v>
      </c>
      <c r="D296" s="226" t="str">
        <f t="shared" si="87"/>
        <v>Рубероид, 10 м</v>
      </c>
      <c r="E296" s="225">
        <f>INDEX(БИПЦ_НДС!$D:$D,MATCH(Структура!A296,БИПЦ_НДС!$B:$B,0))</f>
        <v>20</v>
      </c>
      <c r="F296" s="225" t="s">
        <v>1871</v>
      </c>
      <c r="G296" s="225">
        <v>1</v>
      </c>
      <c r="H296" s="225">
        <v>1</v>
      </c>
      <c r="I296" s="225">
        <v>0</v>
      </c>
      <c r="J296" s="225">
        <f>INDEX('2026'!$C:$C,MATCH(Структура!B296,'2026'!$B:$B,0))</f>
        <v>1.4999999999999999E-2</v>
      </c>
      <c r="K296" s="225">
        <f>INDEX('2025'!$C:$C,MATCH(Структура!C296,'2025'!$B:$B,0))</f>
        <v>1.6E-2</v>
      </c>
      <c r="L296" s="225">
        <v>1</v>
      </c>
      <c r="M296" s="225">
        <v>1</v>
      </c>
      <c r="N296" s="225">
        <f>INDEX(MoM!B:B,MATCH(Структура!A296,MoM!J:J,0))</f>
        <v>1</v>
      </c>
      <c r="P296">
        <f>INDEX('ИПЦ raw'!AA:AA, MATCH(Структура!$D296,'ИПЦ raw'!$A:$A,0))</f>
        <v>100.21</v>
      </c>
      <c r="Q296">
        <f>INDEX('ИПЦ raw'!AB:AB, MATCH(Структура!$D296,'ИПЦ raw'!$A:$A,0))</f>
        <v>100.59</v>
      </c>
      <c r="R296">
        <f>INDEX('ИПЦ raw'!AC:AC, MATCH(Структура!$D296,'ИПЦ raw'!$A:$A,0))</f>
        <v>100.67</v>
      </c>
      <c r="S296">
        <f>INDEX('ИПЦ raw'!AD:AD, MATCH(Структура!$D296,'ИПЦ raw'!$A:$A,0))</f>
        <v>100.5</v>
      </c>
      <c r="T296">
        <f>INDEX('ИПЦ raw'!AE:AE, MATCH(Структура!$D296,'ИПЦ raw'!$A:$A,0))</f>
        <v>100.49</v>
      </c>
      <c r="U296">
        <f>INDEX('ИПЦ raw'!AF:AF, MATCH(Структура!$D296,'ИПЦ raw'!$A:$A,0))</f>
        <v>100.48</v>
      </c>
      <c r="V296">
        <f>INDEX('ИПЦ raw'!AG:AG, MATCH(Структура!$D296,'ИПЦ raw'!$A:$A,0))</f>
        <v>100.3</v>
      </c>
      <c r="W296">
        <f>INDEX('ИПЦ raw'!AH:AH, MATCH(Структура!$D296,'ИПЦ raw'!$A:$A,0))</f>
        <v>100.06</v>
      </c>
      <c r="X296">
        <f>INDEX('ИПЦ raw'!AI:AI, MATCH(Структура!$D296,'ИПЦ raw'!$A:$A,0))</f>
        <v>99.94</v>
      </c>
      <c r="Y296">
        <f>INDEX('ИПЦ raw'!AJ:AJ, MATCH(Структура!$D296,'ИПЦ raw'!$A:$A,0))</f>
        <v>99.87</v>
      </c>
      <c r="Z296">
        <f>INDEX('ИПЦ raw'!AK:AK, MATCH(Структура!$D296,'ИПЦ raw'!$A:$A,0))</f>
        <v>100.27</v>
      </c>
      <c r="AA296">
        <f>INDEX('ИПЦ raw'!AL:AL, MATCH(Структура!$D296,'ИПЦ raw'!$A:$A,0))</f>
        <v>100.24</v>
      </c>
      <c r="AB296">
        <f>INDEX('ИПЦ raw'!AM:AM, MATCH(Структура!$D296,'ИПЦ raw'!$A:$A,0))</f>
        <v>100.8</v>
      </c>
      <c r="AC296">
        <f>INDEX('ИПЦ raw'!AN:AN, MATCH(Структура!$D296,'ИПЦ raw'!$A:$A,0))</f>
        <v>100.28</v>
      </c>
      <c r="AD296">
        <f>INDEX('ИПЦ raw'!AO:AO, MATCH(Структура!$D296,'ИПЦ raw'!$A:$A,0))</f>
        <v>100.17</v>
      </c>
      <c r="AE296">
        <f>INDEX('ИПЦ raw'!AP:AP, MATCH(Структура!$D296,'ИПЦ raw'!$A:$A,0))</f>
        <v>99.96</v>
      </c>
      <c r="AG296">
        <f>INDEX('2025'!$C:$C,MATCH(Структура!C296,'2025'!$B:$B,0))</f>
        <v>1.6E-2</v>
      </c>
      <c r="AH296">
        <f t="shared" si="88"/>
        <v>1.6033599999999999E-2</v>
      </c>
      <c r="AI296">
        <f t="shared" si="89"/>
        <v>1.6128198239999999E-2</v>
      </c>
      <c r="AJ296">
        <f t="shared" si="90"/>
        <v>1.6236257168208E-2</v>
      </c>
      <c r="AK296">
        <f t="shared" si="91"/>
        <v>1.6317438454049042E-2</v>
      </c>
      <c r="AL296">
        <f t="shared" si="92"/>
        <v>1.639739390247388E-2</v>
      </c>
      <c r="AM296">
        <f t="shared" si="93"/>
        <v>1.6476101393205756E-2</v>
      </c>
      <c r="AN296">
        <f t="shared" si="94"/>
        <v>1.6525529697385372E-2</v>
      </c>
      <c r="AO296">
        <f t="shared" si="95"/>
        <v>1.6535445015203806E-2</v>
      </c>
      <c r="AP296">
        <f t="shared" si="96"/>
        <v>1.6525523748194684E-2</v>
      </c>
      <c r="AQ296">
        <f t="shared" si="97"/>
        <v>1.6504040567322031E-2</v>
      </c>
      <c r="AR296">
        <f t="shared" si="99"/>
        <v>1.6548601476853799E-2</v>
      </c>
      <c r="AS296">
        <f t="shared" si="98"/>
        <v>1.4999999999999999E-2</v>
      </c>
      <c r="AT296">
        <f t="shared" si="81"/>
        <v>1.512E-2</v>
      </c>
      <c r="AU296">
        <f t="shared" si="82"/>
        <v>1.5162336E-2</v>
      </c>
      <c r="AV296">
        <f t="shared" si="83"/>
        <v>1.51881119712E-2</v>
      </c>
      <c r="AW296">
        <f t="shared" si="84"/>
        <v>1.5182036726411519E-2</v>
      </c>
    </row>
    <row r="297" spans="1:49" x14ac:dyDescent="0.45">
      <c r="A297" s="202" t="s">
        <v>296</v>
      </c>
      <c r="B297" s="225" t="str">
        <f t="shared" si="85"/>
        <v>Металлочерепица, м2</v>
      </c>
      <c r="C297" s="225" t="str">
        <f t="shared" si="86"/>
        <v>Металлочерепица, м2</v>
      </c>
      <c r="D297" s="226" t="str">
        <f t="shared" si="87"/>
        <v>Металлочерепица, м2</v>
      </c>
      <c r="E297" s="225">
        <f>INDEX(БИПЦ_НДС!$D:$D,MATCH(Структура!A297,БИПЦ_НДС!$B:$B,0))</f>
        <v>20</v>
      </c>
      <c r="F297" s="225" t="s">
        <v>1871</v>
      </c>
      <c r="G297" s="225">
        <v>1</v>
      </c>
      <c r="H297" s="225">
        <v>1</v>
      </c>
      <c r="I297" s="225">
        <v>0</v>
      </c>
      <c r="J297" s="225">
        <f>INDEX('2026'!$C:$C,MATCH(Структура!B297,'2026'!$B:$B,0))</f>
        <v>3.1E-2</v>
      </c>
      <c r="K297" s="225">
        <f>INDEX('2025'!$C:$C,MATCH(Структура!C297,'2025'!$B:$B,0))</f>
        <v>3.1E-2</v>
      </c>
      <c r="L297" s="225">
        <v>1</v>
      </c>
      <c r="M297" s="225">
        <v>1</v>
      </c>
      <c r="N297" s="225">
        <f>INDEX(MoM!B:B,MATCH(Структура!A297,MoM!J:J,0))</f>
        <v>1</v>
      </c>
      <c r="P297">
        <f>INDEX('ИПЦ raw'!AA:AA, MATCH(Структура!$D297,'ИПЦ raw'!$A:$A,0))</f>
        <v>98.81</v>
      </c>
      <c r="Q297">
        <f>INDEX('ИПЦ raw'!AB:AB, MATCH(Структура!$D297,'ИПЦ raw'!$A:$A,0))</f>
        <v>99.93</v>
      </c>
      <c r="R297">
        <f>INDEX('ИПЦ raw'!AC:AC, MATCH(Структура!$D297,'ИПЦ raw'!$A:$A,0))</f>
        <v>100.11</v>
      </c>
      <c r="S297">
        <f>INDEX('ИПЦ raw'!AD:AD, MATCH(Структура!$D297,'ИПЦ raw'!$A:$A,0))</f>
        <v>100.61</v>
      </c>
      <c r="T297">
        <f>INDEX('ИПЦ raw'!AE:AE, MATCH(Структура!$D297,'ИПЦ raw'!$A:$A,0))</f>
        <v>99.94</v>
      </c>
      <c r="U297">
        <f>INDEX('ИПЦ raw'!AF:AF, MATCH(Структура!$D297,'ИПЦ raw'!$A:$A,0))</f>
        <v>99.27</v>
      </c>
      <c r="V297">
        <f>INDEX('ИПЦ raw'!AG:AG, MATCH(Структура!$D297,'ИПЦ raw'!$A:$A,0))</f>
        <v>99.78</v>
      </c>
      <c r="W297">
        <f>INDEX('ИПЦ raw'!AH:AH, MATCH(Структура!$D297,'ИПЦ raw'!$A:$A,0))</f>
        <v>99.29</v>
      </c>
      <c r="X297">
        <f>INDEX('ИПЦ raw'!AI:AI, MATCH(Структура!$D297,'ИПЦ raw'!$A:$A,0))</f>
        <v>99.46</v>
      </c>
      <c r="Y297">
        <f>INDEX('ИПЦ raw'!AJ:AJ, MATCH(Структура!$D297,'ИПЦ raw'!$A:$A,0))</f>
        <v>99.63</v>
      </c>
      <c r="Z297">
        <f>INDEX('ИПЦ raw'!AK:AK, MATCH(Структура!$D297,'ИПЦ raw'!$A:$A,0))</f>
        <v>99.75</v>
      </c>
      <c r="AA297">
        <f>INDEX('ИПЦ raw'!AL:AL, MATCH(Структура!$D297,'ИПЦ raw'!$A:$A,0))</f>
        <v>99.35</v>
      </c>
      <c r="AB297">
        <f>INDEX('ИПЦ raw'!AM:AM, MATCH(Структура!$D297,'ИПЦ raw'!$A:$A,0))</f>
        <v>99.4</v>
      </c>
      <c r="AC297">
        <f>INDEX('ИПЦ raw'!AN:AN, MATCH(Структура!$D297,'ИПЦ raw'!$A:$A,0))</f>
        <v>99.61</v>
      </c>
      <c r="AD297">
        <f>INDEX('ИПЦ raw'!AO:AO, MATCH(Структура!$D297,'ИПЦ raw'!$A:$A,0))</f>
        <v>99.43</v>
      </c>
      <c r="AE297">
        <f>INDEX('ИПЦ raw'!AP:AP, MATCH(Структура!$D297,'ИПЦ raw'!$A:$A,0))</f>
        <v>99.31</v>
      </c>
      <c r="AG297">
        <f>INDEX('2025'!$C:$C,MATCH(Структура!C297,'2025'!$B:$B,0))</f>
        <v>3.1E-2</v>
      </c>
      <c r="AH297">
        <f t="shared" si="88"/>
        <v>3.0631100000000001E-2</v>
      </c>
      <c r="AI297">
        <f t="shared" si="89"/>
        <v>3.0609658230000007E-2</v>
      </c>
      <c r="AJ297">
        <f t="shared" si="90"/>
        <v>3.0643328854053006E-2</v>
      </c>
      <c r="AK297">
        <f t="shared" si="91"/>
        <v>3.0830253160062729E-2</v>
      </c>
      <c r="AL297">
        <f t="shared" si="92"/>
        <v>3.0811755008166689E-2</v>
      </c>
      <c r="AM297">
        <f t="shared" si="93"/>
        <v>3.0586829196607074E-2</v>
      </c>
      <c r="AN297">
        <f t="shared" si="94"/>
        <v>3.0519538172374537E-2</v>
      </c>
      <c r="AO297">
        <f t="shared" si="95"/>
        <v>3.0302849451350679E-2</v>
      </c>
      <c r="AP297">
        <f t="shared" si="96"/>
        <v>3.0139214064313382E-2</v>
      </c>
      <c r="AQ297">
        <f t="shared" si="97"/>
        <v>3.0027698972275422E-2</v>
      </c>
      <c r="AR297">
        <f t="shared" si="99"/>
        <v>2.9952629724844734E-2</v>
      </c>
      <c r="AS297">
        <f t="shared" si="98"/>
        <v>3.1E-2</v>
      </c>
      <c r="AT297">
        <f t="shared" si="81"/>
        <v>3.0814000000000005E-2</v>
      </c>
      <c r="AU297">
        <f t="shared" si="82"/>
        <v>3.0693825400000003E-2</v>
      </c>
      <c r="AV297">
        <f t="shared" si="83"/>
        <v>3.0518870595220005E-2</v>
      </c>
      <c r="AW297">
        <f t="shared" si="84"/>
        <v>3.0308290388112988E-2</v>
      </c>
    </row>
    <row r="298" spans="1:49" x14ac:dyDescent="0.45">
      <c r="A298" s="202" t="s">
        <v>297</v>
      </c>
      <c r="B298" s="225" t="str">
        <f t="shared" si="85"/>
        <v>Ламинат, м2</v>
      </c>
      <c r="C298" s="225" t="str">
        <f t="shared" si="86"/>
        <v>Ламинат, м2</v>
      </c>
      <c r="D298" s="226" t="str">
        <f t="shared" si="87"/>
        <v>Ламинат, м2</v>
      </c>
      <c r="E298" s="225">
        <f>INDEX(БИПЦ_НДС!$D:$D,MATCH(Структура!A298,БИПЦ_НДС!$B:$B,0))</f>
        <v>20</v>
      </c>
      <c r="F298" s="225" t="s">
        <v>1871</v>
      </c>
      <c r="G298" s="225">
        <v>1</v>
      </c>
      <c r="H298" s="225">
        <v>1</v>
      </c>
      <c r="I298" s="225">
        <v>0</v>
      </c>
      <c r="J298" s="225">
        <f>INDEX('2026'!$C:$C,MATCH(Структура!B298,'2026'!$B:$B,0))</f>
        <v>7.9000000000000001E-2</v>
      </c>
      <c r="K298" s="225">
        <f>INDEX('2025'!$C:$C,MATCH(Структура!C298,'2025'!$B:$B,0))</f>
        <v>7.2999999999999995E-2</v>
      </c>
      <c r="L298" s="225">
        <v>1</v>
      </c>
      <c r="M298" s="225">
        <v>1</v>
      </c>
      <c r="N298" s="225">
        <f>INDEX(MoM!B:B,MATCH(Структура!A298,MoM!J:J,0))</f>
        <v>1</v>
      </c>
      <c r="P298">
        <f>INDEX('ИПЦ raw'!AA:AA, MATCH(Структура!$D298,'ИПЦ raw'!$A:$A,0))</f>
        <v>100.86</v>
      </c>
      <c r="Q298">
        <f>INDEX('ИПЦ raw'!AB:AB, MATCH(Структура!$D298,'ИПЦ raw'!$A:$A,0))</f>
        <v>100.42</v>
      </c>
      <c r="R298">
        <f>INDEX('ИПЦ raw'!AC:AC, MATCH(Структура!$D298,'ИПЦ raw'!$A:$A,0))</f>
        <v>100.63</v>
      </c>
      <c r="S298">
        <f>INDEX('ИПЦ raw'!AD:AD, MATCH(Структура!$D298,'ИПЦ raw'!$A:$A,0))</f>
        <v>100.22</v>
      </c>
      <c r="T298">
        <f>INDEX('ИПЦ raw'!AE:AE, MATCH(Структура!$D298,'ИПЦ raw'!$A:$A,0))</f>
        <v>99.72</v>
      </c>
      <c r="U298">
        <f>INDEX('ИПЦ raw'!AF:AF, MATCH(Структура!$D298,'ИПЦ raw'!$A:$A,0))</f>
        <v>99.83</v>
      </c>
      <c r="V298">
        <f>INDEX('ИПЦ raw'!AG:AG, MATCH(Структура!$D298,'ИПЦ raw'!$A:$A,0))</f>
        <v>100.15</v>
      </c>
      <c r="W298">
        <f>INDEX('ИПЦ raw'!AH:AH, MATCH(Структура!$D298,'ИПЦ raw'!$A:$A,0))</f>
        <v>100.24</v>
      </c>
      <c r="X298">
        <f>INDEX('ИПЦ raw'!AI:AI, MATCH(Структура!$D298,'ИПЦ raw'!$A:$A,0))</f>
        <v>99.82</v>
      </c>
      <c r="Y298">
        <f>INDEX('ИПЦ raw'!AJ:AJ, MATCH(Структура!$D298,'ИПЦ raw'!$A:$A,0))</f>
        <v>99.91</v>
      </c>
      <c r="Z298">
        <f>INDEX('ИПЦ raw'!AK:AK, MATCH(Структура!$D298,'ИПЦ raw'!$A:$A,0))</f>
        <v>100.42</v>
      </c>
      <c r="AA298">
        <f>INDEX('ИПЦ raw'!AL:AL, MATCH(Структура!$D298,'ИПЦ raw'!$A:$A,0))</f>
        <v>100.46</v>
      </c>
      <c r="AB298">
        <f>INDEX('ИПЦ raw'!AM:AM, MATCH(Структура!$D298,'ИПЦ raw'!$A:$A,0))</f>
        <v>100.82</v>
      </c>
      <c r="AC298">
        <f>INDEX('ИПЦ raw'!AN:AN, MATCH(Структура!$D298,'ИПЦ raw'!$A:$A,0))</f>
        <v>100.33</v>
      </c>
      <c r="AD298">
        <f>INDEX('ИПЦ raw'!AO:AO, MATCH(Структура!$D298,'ИПЦ raw'!$A:$A,0))</f>
        <v>100.61</v>
      </c>
      <c r="AE298">
        <f>INDEX('ИПЦ raw'!AP:AP, MATCH(Структура!$D298,'ИПЦ raw'!$A:$A,0))</f>
        <v>100.76</v>
      </c>
      <c r="AG298">
        <f>INDEX('2025'!$C:$C,MATCH(Структура!C298,'2025'!$B:$B,0))</f>
        <v>7.2999999999999995E-2</v>
      </c>
      <c r="AH298">
        <f t="shared" si="88"/>
        <v>7.3627799999999993E-2</v>
      </c>
      <c r="AI298">
        <f t="shared" si="89"/>
        <v>7.3937036759999991E-2</v>
      </c>
      <c r="AJ298">
        <f t="shared" si="90"/>
        <v>7.4402840091587985E-2</v>
      </c>
      <c r="AK298">
        <f t="shared" si="91"/>
        <v>7.4566526339789482E-2</v>
      </c>
      <c r="AL298">
        <f t="shared" si="92"/>
        <v>7.4357740066038069E-2</v>
      </c>
      <c r="AM298">
        <f t="shared" si="93"/>
        <v>7.4231331907925802E-2</v>
      </c>
      <c r="AN298">
        <f t="shared" si="94"/>
        <v>7.434267890578769E-2</v>
      </c>
      <c r="AO298">
        <f t="shared" si="95"/>
        <v>7.4521101335161571E-2</v>
      </c>
      <c r="AP298">
        <f t="shared" si="96"/>
        <v>7.4386963352758281E-2</v>
      </c>
      <c r="AQ298">
        <f t="shared" si="97"/>
        <v>7.4320015085740793E-2</v>
      </c>
      <c r="AR298">
        <f t="shared" si="99"/>
        <v>7.4632159149100902E-2</v>
      </c>
      <c r="AS298">
        <f t="shared" si="98"/>
        <v>7.9000000000000001E-2</v>
      </c>
      <c r="AT298">
        <f t="shared" si="81"/>
        <v>7.9647799999999991E-2</v>
      </c>
      <c r="AU298">
        <f t="shared" si="82"/>
        <v>7.9910637739999985E-2</v>
      </c>
      <c r="AV298">
        <f t="shared" si="83"/>
        <v>8.0398092630213983E-2</v>
      </c>
      <c r="AW298">
        <f t="shared" si="84"/>
        <v>8.1009118134203625E-2</v>
      </c>
    </row>
    <row r="299" spans="1:49" x14ac:dyDescent="0.45">
      <c r="A299" s="202" t="s">
        <v>298</v>
      </c>
      <c r="B299" s="225" t="str">
        <f t="shared" si="85"/>
        <v>Линолеум, м2</v>
      </c>
      <c r="C299" s="225" t="str">
        <f t="shared" si="86"/>
        <v>Линолеум, м2</v>
      </c>
      <c r="D299" s="226" t="str">
        <f t="shared" si="87"/>
        <v>Линолеум, м2</v>
      </c>
      <c r="E299" s="225">
        <f>INDEX(БИПЦ_НДС!$D:$D,MATCH(Структура!A299,БИПЦ_НДС!$B:$B,0))</f>
        <v>20</v>
      </c>
      <c r="F299" s="225" t="s">
        <v>1871</v>
      </c>
      <c r="G299" s="225">
        <v>1</v>
      </c>
      <c r="H299" s="225">
        <v>1</v>
      </c>
      <c r="I299" s="225">
        <v>0</v>
      </c>
      <c r="J299" s="225">
        <f>INDEX('2026'!$C:$C,MATCH(Структура!B299,'2026'!$B:$B,0))</f>
        <v>3.9E-2</v>
      </c>
      <c r="K299" s="225">
        <f>INDEX('2025'!$C:$C,MATCH(Структура!C299,'2025'!$B:$B,0))</f>
        <v>4.2000000000000003E-2</v>
      </c>
      <c r="L299" s="225">
        <v>1</v>
      </c>
      <c r="M299" s="225">
        <v>1</v>
      </c>
      <c r="N299" s="225">
        <f>INDEX(MoM!B:B,MATCH(Структура!A299,MoM!J:J,0))</f>
        <v>1</v>
      </c>
      <c r="P299">
        <f>INDEX('ИПЦ raw'!AA:AA, MATCH(Структура!$D299,'ИПЦ raw'!$A:$A,0))</f>
        <v>100.72</v>
      </c>
      <c r="Q299">
        <f>INDEX('ИПЦ raw'!AB:AB, MATCH(Структура!$D299,'ИПЦ raw'!$A:$A,0))</f>
        <v>100.9</v>
      </c>
      <c r="R299">
        <f>INDEX('ИПЦ raw'!AC:AC, MATCH(Структура!$D299,'ИПЦ raw'!$A:$A,0))</f>
        <v>100.7</v>
      </c>
      <c r="S299">
        <f>INDEX('ИПЦ raw'!AD:AD, MATCH(Структура!$D299,'ИПЦ raw'!$A:$A,0))</f>
        <v>100.37</v>
      </c>
      <c r="T299">
        <f>INDEX('ИПЦ raw'!AE:AE, MATCH(Структура!$D299,'ИПЦ raw'!$A:$A,0))</f>
        <v>100.07</v>
      </c>
      <c r="U299">
        <f>INDEX('ИПЦ raw'!AF:AF, MATCH(Структура!$D299,'ИПЦ raw'!$A:$A,0))</f>
        <v>100.31</v>
      </c>
      <c r="V299">
        <f>INDEX('ИПЦ raw'!AG:AG, MATCH(Структура!$D299,'ИПЦ raw'!$A:$A,0))</f>
        <v>100.05</v>
      </c>
      <c r="W299">
        <f>INDEX('ИПЦ raw'!AH:AH, MATCH(Структура!$D299,'ИПЦ raw'!$A:$A,0))</f>
        <v>100.07</v>
      </c>
      <c r="X299">
        <f>INDEX('ИПЦ raw'!AI:AI, MATCH(Структура!$D299,'ИПЦ raw'!$A:$A,0))</f>
        <v>100.2</v>
      </c>
      <c r="Y299">
        <f>INDEX('ИПЦ raw'!AJ:AJ, MATCH(Структура!$D299,'ИПЦ raw'!$A:$A,0))</f>
        <v>100.23</v>
      </c>
      <c r="Z299">
        <f>INDEX('ИПЦ raw'!AK:AK, MATCH(Структура!$D299,'ИПЦ raw'!$A:$A,0))</f>
        <v>100.31</v>
      </c>
      <c r="AA299">
        <f>INDEX('ИПЦ raw'!AL:AL, MATCH(Структура!$D299,'ИПЦ raw'!$A:$A,0))</f>
        <v>100.23</v>
      </c>
      <c r="AB299">
        <f>INDEX('ИПЦ raw'!AM:AM, MATCH(Структура!$D299,'ИПЦ raw'!$A:$A,0))</f>
        <v>100.57</v>
      </c>
      <c r="AC299">
        <f>INDEX('ИПЦ raw'!AN:AN, MATCH(Структура!$D299,'ИПЦ raw'!$A:$A,0))</f>
        <v>100.25</v>
      </c>
      <c r="AD299">
        <f>INDEX('ИПЦ raw'!AO:AO, MATCH(Структура!$D299,'ИПЦ raw'!$A:$A,0))</f>
        <v>99.98</v>
      </c>
      <c r="AE299">
        <f>INDEX('ИПЦ raw'!AP:AP, MATCH(Структура!$D299,'ИПЦ raw'!$A:$A,0))</f>
        <v>100.57</v>
      </c>
      <c r="AG299">
        <f>INDEX('2025'!$C:$C,MATCH(Структура!C299,'2025'!$B:$B,0))</f>
        <v>4.2000000000000003E-2</v>
      </c>
      <c r="AH299">
        <f t="shared" si="88"/>
        <v>4.2302400000000004E-2</v>
      </c>
      <c r="AI299">
        <f t="shared" si="89"/>
        <v>4.2683121600000005E-2</v>
      </c>
      <c r="AJ299">
        <f t="shared" si="90"/>
        <v>4.298190345120001E-2</v>
      </c>
      <c r="AK299">
        <f t="shared" si="91"/>
        <v>4.3140936493969446E-2</v>
      </c>
      <c r="AL299">
        <f t="shared" si="92"/>
        <v>4.3171135149515226E-2</v>
      </c>
      <c r="AM299">
        <f t="shared" si="93"/>
        <v>4.3304965668478725E-2</v>
      </c>
      <c r="AN299">
        <f t="shared" si="94"/>
        <v>4.3326618151312966E-2</v>
      </c>
      <c r="AO299">
        <f t="shared" si="95"/>
        <v>4.3356946784018885E-2</v>
      </c>
      <c r="AP299">
        <f t="shared" si="96"/>
        <v>4.3443660677586926E-2</v>
      </c>
      <c r="AQ299">
        <f t="shared" si="97"/>
        <v>4.3543581097145373E-2</v>
      </c>
      <c r="AR299">
        <f t="shared" si="99"/>
        <v>4.3678566198546528E-2</v>
      </c>
      <c r="AS299">
        <f t="shared" si="98"/>
        <v>3.9E-2</v>
      </c>
      <c r="AT299">
        <f t="shared" si="81"/>
        <v>3.9222300000000002E-2</v>
      </c>
      <c r="AU299">
        <f t="shared" si="82"/>
        <v>3.9320355750000001E-2</v>
      </c>
      <c r="AV299">
        <f t="shared" si="83"/>
        <v>3.9312491678850002E-2</v>
      </c>
      <c r="AW299">
        <f t="shared" si="84"/>
        <v>3.9536572881419443E-2</v>
      </c>
    </row>
    <row r="300" spans="1:49" ht="26.25" x14ac:dyDescent="0.45">
      <c r="A300" s="202" t="s">
        <v>299</v>
      </c>
      <c r="B300" s="225" t="str">
        <f t="shared" si="85"/>
        <v>Плитка керамическая, облицовочная для внутренних работ, м2</v>
      </c>
      <c r="C300" s="225" t="str">
        <f t="shared" si="86"/>
        <v>Плитка керамическая, облицовочная для внутренних работ, м2</v>
      </c>
      <c r="D300" s="226" t="str">
        <f t="shared" si="87"/>
        <v>Плитка керамическая, облицовочная для внутренних работ, м2</v>
      </c>
      <c r="E300" s="225">
        <f>INDEX(БИПЦ_НДС!$D:$D,MATCH(Структура!A300,БИПЦ_НДС!$B:$B,0))</f>
        <v>20</v>
      </c>
      <c r="F300" s="225" t="s">
        <v>1871</v>
      </c>
      <c r="G300" s="225">
        <v>1</v>
      </c>
      <c r="H300" s="225">
        <v>1</v>
      </c>
      <c r="I300" s="225">
        <v>0</v>
      </c>
      <c r="J300" s="225">
        <f>INDEX('2026'!$C:$C,MATCH(Структура!B300,'2026'!$B:$B,0))</f>
        <v>0.13300000000000001</v>
      </c>
      <c r="K300" s="225">
        <f>INDEX('2025'!$C:$C,MATCH(Структура!C300,'2025'!$B:$B,0))</f>
        <v>0.13800000000000001</v>
      </c>
      <c r="L300" s="225">
        <v>1</v>
      </c>
      <c r="M300" s="225">
        <v>1</v>
      </c>
      <c r="N300" s="225">
        <f>INDEX(MoM!B:B,MATCH(Структура!A300,MoM!J:J,0))</f>
        <v>1</v>
      </c>
      <c r="P300">
        <f>INDEX('ИПЦ raw'!AA:AA, MATCH(Структура!$D300,'ИПЦ raw'!$A:$A,0))</f>
        <v>100.41</v>
      </c>
      <c r="Q300">
        <f>INDEX('ИПЦ raw'!AB:AB, MATCH(Структура!$D300,'ИПЦ raw'!$A:$A,0))</f>
        <v>99.79</v>
      </c>
      <c r="R300">
        <f>INDEX('ИПЦ raw'!AC:AC, MATCH(Структура!$D300,'ИПЦ raw'!$A:$A,0))</f>
        <v>100.24</v>
      </c>
      <c r="S300">
        <f>INDEX('ИПЦ raw'!AD:AD, MATCH(Структура!$D300,'ИПЦ raw'!$A:$A,0))</f>
        <v>99.84</v>
      </c>
      <c r="T300">
        <f>INDEX('ИПЦ raw'!AE:AE, MATCH(Структура!$D300,'ИПЦ raw'!$A:$A,0))</f>
        <v>99.99</v>
      </c>
      <c r="U300">
        <f>INDEX('ИПЦ raw'!AF:AF, MATCH(Структура!$D300,'ИПЦ raw'!$A:$A,0))</f>
        <v>100</v>
      </c>
      <c r="V300">
        <f>INDEX('ИПЦ raw'!AG:AG, MATCH(Структура!$D300,'ИПЦ raw'!$A:$A,0))</f>
        <v>100.02</v>
      </c>
      <c r="W300">
        <f>INDEX('ИПЦ raw'!AH:AH, MATCH(Структура!$D300,'ИПЦ raw'!$A:$A,0))</f>
        <v>99.75</v>
      </c>
      <c r="X300">
        <f>INDEX('ИПЦ raw'!AI:AI, MATCH(Структура!$D300,'ИПЦ raw'!$A:$A,0))</f>
        <v>100.58</v>
      </c>
      <c r="Y300">
        <f>INDEX('ИПЦ raw'!AJ:AJ, MATCH(Структура!$D300,'ИПЦ raw'!$A:$A,0))</f>
        <v>99.66</v>
      </c>
      <c r="Z300">
        <f>INDEX('ИПЦ raw'!AK:AK, MATCH(Структура!$D300,'ИПЦ raw'!$A:$A,0))</f>
        <v>100.35</v>
      </c>
      <c r="AA300">
        <f>INDEX('ИПЦ raw'!AL:AL, MATCH(Структура!$D300,'ИПЦ raw'!$A:$A,0))</f>
        <v>100.16</v>
      </c>
      <c r="AB300">
        <f>INDEX('ИПЦ raw'!AM:AM, MATCH(Структура!$D300,'ИПЦ raw'!$A:$A,0))</f>
        <v>100.49</v>
      </c>
      <c r="AC300">
        <f>INDEX('ИПЦ raw'!AN:AN, MATCH(Структура!$D300,'ИПЦ raw'!$A:$A,0))</f>
        <v>100.1</v>
      </c>
      <c r="AD300">
        <f>INDEX('ИПЦ raw'!AO:AO, MATCH(Структура!$D300,'ИПЦ raw'!$A:$A,0))</f>
        <v>99.93</v>
      </c>
      <c r="AE300">
        <f>INDEX('ИПЦ raw'!AP:AP, MATCH(Структура!$D300,'ИПЦ raw'!$A:$A,0))</f>
        <v>100.55</v>
      </c>
      <c r="AG300">
        <f>INDEX('2025'!$C:$C,MATCH(Структура!C300,'2025'!$B:$B,0))</f>
        <v>0.13800000000000001</v>
      </c>
      <c r="AH300">
        <f t="shared" si="88"/>
        <v>0.13856580000000002</v>
      </c>
      <c r="AI300">
        <f t="shared" si="89"/>
        <v>0.13827481182000004</v>
      </c>
      <c r="AJ300">
        <f t="shared" si="90"/>
        <v>0.13860667136836802</v>
      </c>
      <c r="AK300">
        <f t="shared" si="91"/>
        <v>0.13838490069417864</v>
      </c>
      <c r="AL300">
        <f t="shared" si="92"/>
        <v>0.13837106220410922</v>
      </c>
      <c r="AM300">
        <f t="shared" si="93"/>
        <v>0.13837106220410922</v>
      </c>
      <c r="AN300">
        <f t="shared" si="94"/>
        <v>0.13839873641655004</v>
      </c>
      <c r="AO300">
        <f t="shared" si="95"/>
        <v>0.13805273957550868</v>
      </c>
      <c r="AP300">
        <f t="shared" si="96"/>
        <v>0.13885344546504663</v>
      </c>
      <c r="AQ300">
        <f t="shared" si="97"/>
        <v>0.13838134375046546</v>
      </c>
      <c r="AR300">
        <f t="shared" si="99"/>
        <v>0.13886567845359207</v>
      </c>
      <c r="AS300">
        <f t="shared" si="98"/>
        <v>0.13300000000000001</v>
      </c>
      <c r="AT300">
        <f t="shared" si="81"/>
        <v>0.13365170000000001</v>
      </c>
      <c r="AU300">
        <f t="shared" si="82"/>
        <v>0.1337853517</v>
      </c>
      <c r="AV300">
        <f t="shared" si="83"/>
        <v>0.13369170195381</v>
      </c>
      <c r="AW300">
        <f t="shared" si="84"/>
        <v>0.13442700631455595</v>
      </c>
    </row>
    <row r="301" spans="1:49" x14ac:dyDescent="0.45">
      <c r="A301" s="202" t="s">
        <v>300</v>
      </c>
      <c r="B301" s="225" t="str">
        <f t="shared" si="85"/>
        <v>Краски масляные, эмали, кг</v>
      </c>
      <c r="C301" s="225" t="str">
        <f t="shared" si="86"/>
        <v>Краски масляные, эмали, кг</v>
      </c>
      <c r="D301" s="226" t="str">
        <f>A301</f>
        <v>Краски масляные, эмали, кг</v>
      </c>
      <c r="E301" s="225">
        <f>INDEX(БИПЦ_НДС!$D:$D,MATCH(Структура!A301,БИПЦ_НДС!$B:$B,0))</f>
        <v>20</v>
      </c>
      <c r="F301" s="225" t="s">
        <v>1871</v>
      </c>
      <c r="G301" s="225">
        <v>1</v>
      </c>
      <c r="H301" s="225">
        <v>1</v>
      </c>
      <c r="I301" s="225">
        <v>0</v>
      </c>
      <c r="J301" s="225">
        <f>INDEX('2026'!$C:$C,MATCH(Структура!B301,'2026'!$B:$B,0))</f>
        <v>5.1999999999999998E-2</v>
      </c>
      <c r="K301" s="225">
        <f>INDEX('2025'!$C:$C,MATCH(Структура!C301,'2025'!$B:$B,0))</f>
        <v>5.5E-2</v>
      </c>
      <c r="L301" s="225">
        <v>1</v>
      </c>
      <c r="M301" s="225">
        <v>1</v>
      </c>
      <c r="N301" s="225">
        <f>INDEX(MoM!B:B,MATCH(Структура!A301,MoM!J:J,0))</f>
        <v>1</v>
      </c>
      <c r="P301">
        <f>INDEX('ИПЦ raw'!AA:AA, MATCH(Структура!$D301,'ИПЦ raw'!$A:$A,0))</f>
        <v>100.48</v>
      </c>
      <c r="Q301">
        <f>INDEX('ИПЦ raw'!AB:AB, MATCH(Структура!$D301,'ИПЦ raw'!$A:$A,0))</f>
        <v>101.08</v>
      </c>
      <c r="R301">
        <f>INDEX('ИПЦ raw'!AC:AC, MATCH(Структура!$D301,'ИПЦ raw'!$A:$A,0))</f>
        <v>101.06</v>
      </c>
      <c r="S301">
        <f>INDEX('ИПЦ raw'!AD:AD, MATCH(Структура!$D301,'ИПЦ raw'!$A:$A,0))</f>
        <v>100.86</v>
      </c>
      <c r="T301">
        <f>INDEX('ИПЦ raw'!AE:AE, MATCH(Структура!$D301,'ИПЦ raw'!$A:$A,0))</f>
        <v>100.3</v>
      </c>
      <c r="U301">
        <f>INDEX('ИПЦ raw'!AF:AF, MATCH(Структура!$D301,'ИПЦ raw'!$A:$A,0))</f>
        <v>101.12</v>
      </c>
      <c r="V301">
        <f>INDEX('ИПЦ raw'!AG:AG, MATCH(Структура!$D301,'ИПЦ raw'!$A:$A,0))</f>
        <v>100.67</v>
      </c>
      <c r="W301">
        <f>INDEX('ИПЦ raw'!AH:AH, MATCH(Структура!$D301,'ИПЦ raw'!$A:$A,0))</f>
        <v>100.17</v>
      </c>
      <c r="X301">
        <f>INDEX('ИПЦ raw'!AI:AI, MATCH(Структура!$D301,'ИПЦ raw'!$A:$A,0))</f>
        <v>100.17</v>
      </c>
      <c r="Y301">
        <f>INDEX('ИПЦ raw'!AJ:AJ, MATCH(Структура!$D301,'ИПЦ raw'!$A:$A,0))</f>
        <v>99.78</v>
      </c>
      <c r="Z301">
        <f>INDEX('ИПЦ raw'!AK:AK, MATCH(Структура!$D301,'ИПЦ raw'!$A:$A,0))</f>
        <v>100.26</v>
      </c>
      <c r="AA301">
        <f>INDEX('ИПЦ raw'!AL:AL, MATCH(Структура!$D301,'ИПЦ raw'!$A:$A,0))</f>
        <v>100.08</v>
      </c>
      <c r="AB301">
        <f>INDEX('ИПЦ raw'!AM:AM, MATCH(Структура!$D301,'ИПЦ raw'!$A:$A,0))</f>
        <v>100.73</v>
      </c>
      <c r="AC301">
        <f>INDEX('ИПЦ raw'!AN:AN, MATCH(Структура!$D301,'ИПЦ raw'!$A:$A,0))</f>
        <v>100.76</v>
      </c>
      <c r="AD301">
        <f>INDEX('ИПЦ raw'!AO:AO, MATCH(Структура!$D301,'ИПЦ raw'!$A:$A,0))</f>
        <v>101.04</v>
      </c>
      <c r="AE301">
        <f>INDEX('ИПЦ raw'!AP:AP, MATCH(Структура!$D301,'ИПЦ raw'!$A:$A,0))</f>
        <v>101.05</v>
      </c>
      <c r="AG301">
        <f>INDEX('2025'!$C:$C,MATCH(Структура!C301,'2025'!$B:$B,0))</f>
        <v>5.5E-2</v>
      </c>
      <c r="AH301">
        <f t="shared" si="88"/>
        <v>5.5264000000000008E-2</v>
      </c>
      <c r="AI301">
        <f t="shared" si="89"/>
        <v>5.5860851200000006E-2</v>
      </c>
      <c r="AJ301">
        <f t="shared" si="90"/>
        <v>5.6452976222720004E-2</v>
      </c>
      <c r="AK301">
        <f t="shared" si="91"/>
        <v>5.6938471818235394E-2</v>
      </c>
      <c r="AL301">
        <f t="shared" si="92"/>
        <v>5.7109287233690104E-2</v>
      </c>
      <c r="AM301">
        <f t="shared" si="93"/>
        <v>5.7748911250707434E-2</v>
      </c>
      <c r="AN301">
        <f t="shared" si="94"/>
        <v>5.8135828956087175E-2</v>
      </c>
      <c r="AO301">
        <f t="shared" si="95"/>
        <v>5.8234659865312531E-2</v>
      </c>
      <c r="AP301">
        <f t="shared" si="96"/>
        <v>5.8333658787083562E-2</v>
      </c>
      <c r="AQ301">
        <f t="shared" si="97"/>
        <v>5.820532473775198E-2</v>
      </c>
      <c r="AR301">
        <f t="shared" si="99"/>
        <v>5.8356658582070134E-2</v>
      </c>
      <c r="AS301">
        <f t="shared" si="98"/>
        <v>5.1999999999999998E-2</v>
      </c>
      <c r="AT301">
        <f t="shared" si="81"/>
        <v>5.2379599999999998E-2</v>
      </c>
      <c r="AU301">
        <f t="shared" si="82"/>
        <v>5.2777684960000001E-2</v>
      </c>
      <c r="AV301">
        <f t="shared" si="83"/>
        <v>5.3326572883584007E-2</v>
      </c>
      <c r="AW301">
        <f t="shared" si="84"/>
        <v>5.3886501898861641E-2</v>
      </c>
    </row>
    <row r="302" spans="1:49" x14ac:dyDescent="0.45">
      <c r="A302" s="202" t="s">
        <v>301</v>
      </c>
      <c r="B302" s="225" t="str">
        <f t="shared" si="85"/>
        <v>Обои виниловые, 10 м</v>
      </c>
      <c r="C302" s="225" t="str">
        <f t="shared" si="86"/>
        <v>Обои виниловые, 10 м</v>
      </c>
      <c r="D302" s="226" t="str">
        <f t="shared" si="87"/>
        <v>Обои виниловые, 10 м</v>
      </c>
      <c r="E302" s="225">
        <f>INDEX(БИПЦ_НДС!$D:$D,MATCH(Структура!A302,БИПЦ_НДС!$B:$B,0))</f>
        <v>20</v>
      </c>
      <c r="F302" s="225" t="s">
        <v>1871</v>
      </c>
      <c r="G302" s="225">
        <v>1</v>
      </c>
      <c r="H302" s="225">
        <v>1</v>
      </c>
      <c r="I302" s="225">
        <v>0</v>
      </c>
      <c r="J302" s="225">
        <f>INDEX('2026'!$C:$C,MATCH(Структура!B302,'2026'!$B:$B,0))</f>
        <v>0.115</v>
      </c>
      <c r="K302" s="225">
        <f>INDEX('2025'!$C:$C,MATCH(Структура!C302,'2025'!$B:$B,0))</f>
        <v>0.13300000000000001</v>
      </c>
      <c r="L302" s="225">
        <v>1</v>
      </c>
      <c r="M302" s="225">
        <v>1</v>
      </c>
      <c r="N302" s="225">
        <f>INDEX(MoM!B:B,MATCH(Структура!A302,MoM!J:J,0))</f>
        <v>1</v>
      </c>
      <c r="P302">
        <f>INDEX('ИПЦ raw'!AA:AA, MATCH(Структура!$D302,'ИПЦ raw'!$A:$A,0))</f>
        <v>100.3</v>
      </c>
      <c r="Q302">
        <f>INDEX('ИПЦ raw'!AB:AB, MATCH(Структура!$D302,'ИПЦ raw'!$A:$A,0))</f>
        <v>100.61</v>
      </c>
      <c r="R302">
        <f>INDEX('ИПЦ raw'!AC:AC, MATCH(Структура!$D302,'ИПЦ raw'!$A:$A,0))</f>
        <v>100.23</v>
      </c>
      <c r="S302">
        <f>INDEX('ИПЦ raw'!AD:AD, MATCH(Структура!$D302,'ИПЦ raw'!$A:$A,0))</f>
        <v>100.1</v>
      </c>
      <c r="T302">
        <f>INDEX('ИПЦ raw'!AE:AE, MATCH(Структура!$D302,'ИПЦ raw'!$A:$A,0))</f>
        <v>99.97</v>
      </c>
      <c r="U302">
        <f>INDEX('ИПЦ raw'!AF:AF, MATCH(Структура!$D302,'ИПЦ raw'!$A:$A,0))</f>
        <v>100.36</v>
      </c>
      <c r="V302">
        <f>INDEX('ИПЦ raw'!AG:AG, MATCH(Структура!$D302,'ИПЦ raw'!$A:$A,0))</f>
        <v>99.95</v>
      </c>
      <c r="W302">
        <f>INDEX('ИПЦ raw'!AH:AH, MATCH(Структура!$D302,'ИПЦ raw'!$A:$A,0))</f>
        <v>99.73</v>
      </c>
      <c r="X302">
        <f>INDEX('ИПЦ raw'!AI:AI, MATCH(Структура!$D302,'ИПЦ raw'!$A:$A,0))</f>
        <v>99.93</v>
      </c>
      <c r="Y302">
        <f>INDEX('ИПЦ raw'!AJ:AJ, MATCH(Структура!$D302,'ИПЦ raw'!$A:$A,0))</f>
        <v>100.13</v>
      </c>
      <c r="Z302">
        <f>INDEX('ИПЦ raw'!AK:AK, MATCH(Структура!$D302,'ИПЦ raw'!$A:$A,0))</f>
        <v>100.03</v>
      </c>
      <c r="AA302">
        <f>INDEX('ИПЦ raw'!AL:AL, MATCH(Структура!$D302,'ИПЦ raw'!$A:$A,0))</f>
        <v>100.49</v>
      </c>
      <c r="AB302">
        <f>INDEX('ИПЦ raw'!AM:AM, MATCH(Структура!$D302,'ИПЦ raw'!$A:$A,0))</f>
        <v>100.38</v>
      </c>
      <c r="AC302">
        <f>INDEX('ИПЦ raw'!AN:AN, MATCH(Структура!$D302,'ИПЦ raw'!$A:$A,0))</f>
        <v>100.42</v>
      </c>
      <c r="AD302">
        <f>INDEX('ИПЦ raw'!AO:AO, MATCH(Структура!$D302,'ИПЦ raw'!$A:$A,0))</f>
        <v>100.22</v>
      </c>
      <c r="AE302">
        <f>INDEX('ИПЦ raw'!AP:AP, MATCH(Структура!$D302,'ИПЦ raw'!$A:$A,0))</f>
        <v>99.93</v>
      </c>
      <c r="AG302">
        <f>INDEX('2025'!$C:$C,MATCH(Структура!C302,'2025'!$B:$B,0))</f>
        <v>0.13300000000000001</v>
      </c>
      <c r="AH302">
        <f t="shared" si="88"/>
        <v>0.13339899999999999</v>
      </c>
      <c r="AI302">
        <f t="shared" si="89"/>
        <v>0.13421273389999999</v>
      </c>
      <c r="AJ302">
        <f t="shared" si="90"/>
        <v>0.13452142318797</v>
      </c>
      <c r="AK302">
        <f t="shared" si="91"/>
        <v>0.13465594461115796</v>
      </c>
      <c r="AL302">
        <f t="shared" si="92"/>
        <v>0.1346155478277746</v>
      </c>
      <c r="AM302">
        <f t="shared" si="93"/>
        <v>0.1351001637999546</v>
      </c>
      <c r="AN302">
        <f t="shared" si="94"/>
        <v>0.13503261371805464</v>
      </c>
      <c r="AO302">
        <f t="shared" si="95"/>
        <v>0.13466802566101591</v>
      </c>
      <c r="AP302">
        <f t="shared" si="96"/>
        <v>0.13457375804305319</v>
      </c>
      <c r="AQ302">
        <f t="shared" si="97"/>
        <v>0.13474870392850916</v>
      </c>
      <c r="AR302">
        <f t="shared" si="99"/>
        <v>0.13478912853968772</v>
      </c>
      <c r="AS302">
        <f t="shared" si="98"/>
        <v>0.115</v>
      </c>
      <c r="AT302">
        <f t="shared" si="81"/>
        <v>0.115437</v>
      </c>
      <c r="AU302">
        <f t="shared" si="82"/>
        <v>0.11592183540000001</v>
      </c>
      <c r="AV302">
        <f t="shared" si="83"/>
        <v>0.11617686343788</v>
      </c>
      <c r="AW302">
        <f t="shared" si="84"/>
        <v>0.11609553963347348</v>
      </c>
    </row>
    <row r="303" spans="1:49" x14ac:dyDescent="0.45">
      <c r="A303" s="214" t="s">
        <v>302</v>
      </c>
      <c r="B303" s="225" t="str">
        <f t="shared" si="85"/>
        <v>Мойка для кухни, шт.</v>
      </c>
      <c r="C303" s="225" t="str">
        <f t="shared" si="86"/>
        <v>Мойка для кухни, шт.</v>
      </c>
      <c r="D303" s="226" t="str">
        <f t="shared" si="87"/>
        <v>Мойка для кухни, шт.</v>
      </c>
      <c r="E303" s="225">
        <f>INDEX(БИПЦ_НДС!$D:$D,MATCH(Структура!A303,БИПЦ_НДС!$B:$B,0))</f>
        <v>20</v>
      </c>
      <c r="F303" s="225" t="s">
        <v>1871</v>
      </c>
      <c r="G303" s="225">
        <v>1</v>
      </c>
      <c r="H303" s="225">
        <v>1</v>
      </c>
      <c r="I303" s="225">
        <v>0</v>
      </c>
      <c r="J303" s="225">
        <f>INDEX('2026'!$C:$C,MATCH(Структура!B303,'2026'!$B:$B,0))</f>
        <v>0.111</v>
      </c>
      <c r="K303" s="225">
        <f>INDEX('2025'!$C:$C,MATCH(Структура!C303,'2025'!$B:$B,0))</f>
        <v>0.123</v>
      </c>
      <c r="L303" s="225">
        <v>1</v>
      </c>
      <c r="M303" s="225">
        <v>1</v>
      </c>
      <c r="N303" s="228">
        <f>INDEX(MoM!B:B,MATCH(Структура!A303,MoM!J:J,0))</f>
        <v>0</v>
      </c>
      <c r="P303">
        <f>INDEX('ИПЦ raw'!AA:AA, MATCH(Структура!$D303,'ИПЦ raw'!$A:$A,0))</f>
        <v>100.49</v>
      </c>
      <c r="Q303">
        <f>INDEX('ИПЦ raw'!AB:AB, MATCH(Структура!$D303,'ИПЦ raw'!$A:$A,0))</f>
        <v>100.9</v>
      </c>
      <c r="R303">
        <f>INDEX('ИПЦ raw'!AC:AC, MATCH(Структура!$D303,'ИПЦ raw'!$A:$A,0))</f>
        <v>100.5</v>
      </c>
      <c r="S303">
        <f>INDEX('ИПЦ raw'!AD:AD, MATCH(Структура!$D303,'ИПЦ raw'!$A:$A,0))</f>
        <v>99.99</v>
      </c>
      <c r="T303">
        <f>INDEX('ИПЦ raw'!AE:AE, MATCH(Структура!$D303,'ИПЦ raw'!$A:$A,0))</f>
        <v>99.82</v>
      </c>
      <c r="U303">
        <f>INDEX('ИПЦ raw'!AF:AF, MATCH(Структура!$D303,'ИПЦ raw'!$A:$A,0))</f>
        <v>100.3</v>
      </c>
      <c r="V303">
        <f>INDEX('ИПЦ raw'!AG:AG, MATCH(Структура!$D303,'ИПЦ raw'!$A:$A,0))</f>
        <v>100.04</v>
      </c>
      <c r="W303">
        <f>INDEX('ИПЦ raw'!AH:AH, MATCH(Структура!$D303,'ИПЦ raw'!$A:$A,0))</f>
        <v>100.73</v>
      </c>
      <c r="X303">
        <f>INDEX('ИПЦ raw'!AI:AI, MATCH(Структура!$D303,'ИПЦ raw'!$A:$A,0))</f>
        <v>99.83</v>
      </c>
      <c r="Y303">
        <f>INDEX('ИПЦ raw'!AJ:AJ, MATCH(Структура!$D303,'ИПЦ raw'!$A:$A,0))</f>
        <v>99.56</v>
      </c>
      <c r="Z303">
        <f>INDEX('ИПЦ raw'!AK:AK, MATCH(Структура!$D303,'ИПЦ raw'!$A:$A,0))</f>
        <v>100.85</v>
      </c>
      <c r="AA303">
        <f>INDEX('ИПЦ raw'!AL:AL, MATCH(Структура!$D303,'ИПЦ raw'!$A:$A,0))</f>
        <v>99.88</v>
      </c>
      <c r="AB303">
        <f>INDEX('ИПЦ raw'!AM:AM, MATCH(Структура!$D303,'ИПЦ raw'!$A:$A,0))</f>
        <v>100.46</v>
      </c>
      <c r="AC303">
        <f>INDEX('ИПЦ raw'!AN:AN, MATCH(Структура!$D303,'ИПЦ raw'!$A:$A,0))</f>
        <v>101</v>
      </c>
      <c r="AD303">
        <f>INDEX('ИПЦ raw'!AO:AO, MATCH(Структура!$D303,'ИПЦ raw'!$A:$A,0))</f>
        <v>100.15</v>
      </c>
      <c r="AE303">
        <f>INDEX('ИПЦ raw'!AP:AP, MATCH(Структура!$D303,'ИПЦ raw'!$A:$A,0))</f>
        <v>100.29</v>
      </c>
      <c r="AG303">
        <f>INDEX('2025'!$C:$C,MATCH(Структура!C303,'2025'!$B:$B,0))</f>
        <v>0.123</v>
      </c>
      <c r="AH303">
        <f t="shared" si="88"/>
        <v>0.1236027</v>
      </c>
      <c r="AI303">
        <f t="shared" si="89"/>
        <v>0.12471512430000001</v>
      </c>
      <c r="AJ303">
        <f t="shared" si="90"/>
        <v>0.12533869992150001</v>
      </c>
      <c r="AK303">
        <f t="shared" si="91"/>
        <v>0.12532616605150784</v>
      </c>
      <c r="AL303">
        <f t="shared" si="92"/>
        <v>0.12510057895261512</v>
      </c>
      <c r="AM303">
        <f t="shared" si="93"/>
        <v>0.12547588068947296</v>
      </c>
      <c r="AN303">
        <f t="shared" si="94"/>
        <v>0.12552607104174876</v>
      </c>
      <c r="AO303">
        <f t="shared" si="95"/>
        <v>0.12644241136035353</v>
      </c>
      <c r="AP303">
        <f t="shared" si="96"/>
        <v>0.12622745926104093</v>
      </c>
      <c r="AQ303">
        <f t="shared" si="97"/>
        <v>0.12567205844029236</v>
      </c>
      <c r="AR303">
        <f t="shared" si="99"/>
        <v>0.12674027093703485</v>
      </c>
      <c r="AS303">
        <f t="shared" si="98"/>
        <v>0.111</v>
      </c>
      <c r="AT303">
        <f t="shared" si="81"/>
        <v>0.11151059999999999</v>
      </c>
      <c r="AU303">
        <f t="shared" si="82"/>
        <v>0.11262570599999998</v>
      </c>
      <c r="AV303">
        <f t="shared" si="83"/>
        <v>0.11279464455899997</v>
      </c>
      <c r="AW303">
        <f t="shared" si="84"/>
        <v>0.11312174902822107</v>
      </c>
    </row>
    <row r="304" spans="1:49" x14ac:dyDescent="0.45">
      <c r="A304" s="202" t="s">
        <v>303</v>
      </c>
      <c r="B304" s="225" t="str">
        <f t="shared" si="85"/>
        <v>Кольцо обручальное золотое, грамм</v>
      </c>
      <c r="C304" s="225" t="str">
        <f t="shared" si="86"/>
        <v>Кольцо обручальное золотое, грамм</v>
      </c>
      <c r="D304" s="226" t="str">
        <f t="shared" si="87"/>
        <v>Кольцо обручальное золотое, грамм</v>
      </c>
      <c r="E304" s="225">
        <f>INDEX(БИПЦ_НДС!$D:$D,MATCH(Структура!A304,БИПЦ_НДС!$B:$B,0))</f>
        <v>20</v>
      </c>
      <c r="F304" s="225" t="s">
        <v>1871</v>
      </c>
      <c r="G304" s="225">
        <v>1</v>
      </c>
      <c r="H304" s="225">
        <v>1</v>
      </c>
      <c r="I304" s="225">
        <v>0</v>
      </c>
      <c r="J304" s="225">
        <f>INDEX('2026'!$C:$C,MATCH(Структура!B304,'2026'!$B:$B,0))</f>
        <v>0.36099999999999999</v>
      </c>
      <c r="K304" s="225">
        <f>INDEX('2025'!$C:$C,MATCH(Структура!C304,'2025'!$B:$B,0))</f>
        <v>0.377</v>
      </c>
      <c r="L304" s="225">
        <v>1</v>
      </c>
      <c r="M304" s="225">
        <v>1</v>
      </c>
      <c r="N304" s="225">
        <f>INDEX(MoM!B:B,MATCH(Структура!A304,MoM!J:J,0))</f>
        <v>1</v>
      </c>
      <c r="P304">
        <f>INDEX('ИПЦ raw'!AA:AA, MATCH(Структура!$D304,'ИПЦ raw'!$A:$A,0))</f>
        <v>100.97</v>
      </c>
      <c r="Q304">
        <f>INDEX('ИПЦ raw'!AB:AB, MATCH(Структура!$D304,'ИПЦ raw'!$A:$A,0))</f>
        <v>97.46</v>
      </c>
      <c r="R304">
        <f>INDEX('ИПЦ raw'!AC:AC, MATCH(Структура!$D304,'ИПЦ raw'!$A:$A,0))</f>
        <v>99.64</v>
      </c>
      <c r="S304">
        <f>INDEX('ИПЦ raw'!AD:AD, MATCH(Структура!$D304,'ИПЦ raw'!$A:$A,0))</f>
        <v>100.71</v>
      </c>
      <c r="T304">
        <f>INDEX('ИПЦ raw'!AE:AE, MATCH(Структура!$D304,'ИПЦ raw'!$A:$A,0))</f>
        <v>99.13</v>
      </c>
      <c r="U304">
        <f>INDEX('ИПЦ raw'!AF:AF, MATCH(Структура!$D304,'ИПЦ raw'!$A:$A,0))</f>
        <v>100.78</v>
      </c>
      <c r="V304">
        <f>INDEX('ИПЦ raw'!AG:AG, MATCH(Структура!$D304,'ИПЦ raw'!$A:$A,0))</f>
        <v>99.22</v>
      </c>
      <c r="W304">
        <f>INDEX('ИПЦ raw'!AH:AH, MATCH(Структура!$D304,'ИПЦ raw'!$A:$A,0))</f>
        <v>100.67</v>
      </c>
      <c r="X304">
        <f>INDEX('ИПЦ raw'!AI:AI, MATCH(Структура!$D304,'ИПЦ raw'!$A:$A,0))</f>
        <v>102.07</v>
      </c>
      <c r="Y304">
        <f>INDEX('ИПЦ raw'!AJ:AJ, MATCH(Структура!$D304,'ИПЦ raw'!$A:$A,0))</f>
        <v>105.88</v>
      </c>
      <c r="Z304">
        <f>INDEX('ИПЦ raw'!AK:AK, MATCH(Структура!$D304,'ИПЦ raw'!$A:$A,0))</f>
        <v>100.82</v>
      </c>
      <c r="AA304">
        <f>INDEX('ИПЦ raw'!AL:AL, MATCH(Структура!$D304,'ИПЦ raw'!$A:$A,0))</f>
        <v>101.35</v>
      </c>
      <c r="AB304">
        <f>INDEX('ИПЦ raw'!AM:AM, MATCH(Структура!$D304,'ИПЦ raw'!$A:$A,0))</f>
        <v>102.45</v>
      </c>
      <c r="AC304">
        <f>INDEX('ИПЦ raw'!AN:AN, MATCH(Структура!$D304,'ИПЦ raw'!$A:$A,0))</f>
        <v>105.42</v>
      </c>
      <c r="AD304">
        <f>INDEX('ИПЦ raw'!AO:AO, MATCH(Структура!$D304,'ИПЦ raw'!$A:$A,0))</f>
        <v>102.78</v>
      </c>
      <c r="AE304">
        <f>INDEX('ИПЦ raw'!AP:AP, MATCH(Структура!$D304,'ИПЦ raw'!$A:$A,0))</f>
        <v>100.79</v>
      </c>
      <c r="AG304">
        <f>INDEX('2025'!$C:$C,MATCH(Структура!C304,'2025'!$B:$B,0))</f>
        <v>0.377</v>
      </c>
      <c r="AH304">
        <f t="shared" si="88"/>
        <v>0.38065689999999996</v>
      </c>
      <c r="AI304">
        <f t="shared" si="89"/>
        <v>0.37098821473999999</v>
      </c>
      <c r="AJ304">
        <f t="shared" si="90"/>
        <v>0.36965265716693602</v>
      </c>
      <c r="AK304">
        <f t="shared" si="91"/>
        <v>0.37227719103282125</v>
      </c>
      <c r="AL304">
        <f t="shared" si="92"/>
        <v>0.36903837947083568</v>
      </c>
      <c r="AM304">
        <f t="shared" si="93"/>
        <v>0.37191687883070818</v>
      </c>
      <c r="AN304">
        <f t="shared" si="94"/>
        <v>0.36901592717582865</v>
      </c>
      <c r="AO304">
        <f t="shared" si="95"/>
        <v>0.3714883338879067</v>
      </c>
      <c r="AP304">
        <f t="shared" si="96"/>
        <v>0.37917814239938635</v>
      </c>
      <c r="AQ304">
        <f t="shared" si="97"/>
        <v>0.40147381717247022</v>
      </c>
      <c r="AR304">
        <f t="shared" si="99"/>
        <v>0.40476590247328448</v>
      </c>
      <c r="AS304">
        <f t="shared" si="98"/>
        <v>0.36099999999999999</v>
      </c>
      <c r="AT304">
        <f t="shared" si="81"/>
        <v>0.36984450000000002</v>
      </c>
      <c r="AU304">
        <f t="shared" si="82"/>
        <v>0.38989007190000002</v>
      </c>
      <c r="AV304">
        <f t="shared" si="83"/>
        <v>0.40072901589881998</v>
      </c>
      <c r="AW304">
        <f t="shared" si="84"/>
        <v>0.40389477512442068</v>
      </c>
    </row>
    <row r="305" spans="1:49" ht="26.25" x14ac:dyDescent="0.45">
      <c r="A305" s="202" t="s">
        <v>304</v>
      </c>
      <c r="B305" s="225" t="str">
        <f t="shared" si="85"/>
        <v>Легковой автомобиль отечественный новый, шт.</v>
      </c>
      <c r="C305" s="225" t="str">
        <f t="shared" si="86"/>
        <v>Легковой автомобиль отечественный новый, шт.</v>
      </c>
      <c r="D305" s="226" t="str">
        <f t="shared" si="87"/>
        <v>Легковой автомобиль отечественный новый, шт.</v>
      </c>
      <c r="E305" s="225">
        <f>INDEX(БИПЦ_НДС!$D:$D,MATCH(Структура!A305,БИПЦ_НДС!$B:$B,0))</f>
        <v>20</v>
      </c>
      <c r="F305" s="225" t="s">
        <v>1871</v>
      </c>
      <c r="G305" s="225">
        <v>1</v>
      </c>
      <c r="H305" s="225">
        <v>1</v>
      </c>
      <c r="I305" s="225">
        <v>0</v>
      </c>
      <c r="J305" s="225">
        <f>INDEX('2026'!$C:$C,MATCH(Структура!B305,'2026'!$B:$B,0))</f>
        <v>1.1839999999999999</v>
      </c>
      <c r="K305" s="225">
        <f>INDEX('2025'!$C:$C,MATCH(Структура!C305,'2025'!$B:$B,0))</f>
        <v>1.413</v>
      </c>
      <c r="L305" s="225">
        <v>1</v>
      </c>
      <c r="M305" s="225">
        <v>1</v>
      </c>
      <c r="N305" s="228">
        <f>INDEX(MoM!B:B,MATCH(Структура!A305,MoM!J:J,0))</f>
        <v>0</v>
      </c>
      <c r="P305">
        <f>INDEX('ИПЦ raw'!AA:AA, MATCH(Структура!$D305,'ИПЦ raw'!$A:$A,0))</f>
        <v>101.9</v>
      </c>
      <c r="Q305">
        <f>INDEX('ИПЦ raw'!AB:AB, MATCH(Структура!$D305,'ИПЦ raw'!$A:$A,0))</f>
        <v>100.29</v>
      </c>
      <c r="R305">
        <f>INDEX('ИПЦ raw'!AC:AC, MATCH(Структура!$D305,'ИПЦ raw'!$A:$A,0))</f>
        <v>100.04</v>
      </c>
      <c r="S305">
        <f>INDEX('ИПЦ raw'!AD:AD, MATCH(Структура!$D305,'ИПЦ raw'!$A:$A,0))</f>
        <v>100.01</v>
      </c>
      <c r="T305">
        <f>INDEX('ИПЦ raw'!AE:AE, MATCH(Структура!$D305,'ИПЦ raw'!$A:$A,0))</f>
        <v>100.22</v>
      </c>
      <c r="U305">
        <f>INDEX('ИПЦ raw'!AF:AF, MATCH(Структура!$D305,'ИПЦ raw'!$A:$A,0))</f>
        <v>100.04</v>
      </c>
      <c r="V305">
        <f>INDEX('ИПЦ raw'!AG:AG, MATCH(Структура!$D305,'ИПЦ raw'!$A:$A,0))</f>
        <v>100.21</v>
      </c>
      <c r="W305">
        <f>INDEX('ИПЦ raw'!AH:AH, MATCH(Структура!$D305,'ИПЦ raw'!$A:$A,0))</f>
        <v>100</v>
      </c>
      <c r="X305">
        <f>INDEX('ИПЦ raw'!AI:AI, MATCH(Структура!$D305,'ИПЦ raw'!$A:$A,0))</f>
        <v>100.01</v>
      </c>
      <c r="Y305">
        <f>INDEX('ИПЦ raw'!AJ:AJ, MATCH(Структура!$D305,'ИПЦ raw'!$A:$A,0))</f>
        <v>100.23</v>
      </c>
      <c r="Z305">
        <f>INDEX('ИПЦ raw'!AK:AK, MATCH(Структура!$D305,'ИПЦ raw'!$A:$A,0))</f>
        <v>100</v>
      </c>
      <c r="AA305">
        <f>INDEX('ИПЦ raw'!AL:AL, MATCH(Структура!$D305,'ИПЦ raw'!$A:$A,0))</f>
        <v>101.53</v>
      </c>
      <c r="AB305">
        <f>INDEX('ИПЦ raw'!AM:AM, MATCH(Структура!$D305,'ИПЦ raw'!$A:$A,0))</f>
        <v>101.24</v>
      </c>
      <c r="AC305">
        <f>INDEX('ИПЦ raw'!AN:AN, MATCH(Структура!$D305,'ИПЦ raw'!$A:$A,0))</f>
        <v>100.16</v>
      </c>
      <c r="AD305">
        <f>INDEX('ИПЦ raw'!AO:AO, MATCH(Структура!$D305,'ИПЦ raw'!$A:$A,0))</f>
        <v>100.25</v>
      </c>
      <c r="AE305">
        <f>INDEX('ИПЦ raw'!AP:AP, MATCH(Структура!$D305,'ИПЦ raw'!$A:$A,0))</f>
        <v>100.13</v>
      </c>
      <c r="AG305">
        <f>INDEX('2025'!$C:$C,MATCH(Структура!C305,'2025'!$B:$B,0))</f>
        <v>1.413</v>
      </c>
      <c r="AH305">
        <f t="shared" si="88"/>
        <v>1.4398470000000001</v>
      </c>
      <c r="AI305">
        <f t="shared" si="89"/>
        <v>1.4440225563000002</v>
      </c>
      <c r="AJ305">
        <f t="shared" si="90"/>
        <v>1.4446001653225204</v>
      </c>
      <c r="AK305">
        <f t="shared" si="91"/>
        <v>1.4447446253390526</v>
      </c>
      <c r="AL305">
        <f t="shared" si="92"/>
        <v>1.4479230635147986</v>
      </c>
      <c r="AM305">
        <f t="shared" si="93"/>
        <v>1.4485022327402046</v>
      </c>
      <c r="AN305">
        <f t="shared" si="94"/>
        <v>1.4515440874289589</v>
      </c>
      <c r="AO305">
        <f t="shared" si="95"/>
        <v>1.4515440874289589</v>
      </c>
      <c r="AP305">
        <f t="shared" si="96"/>
        <v>1.4516892418377021</v>
      </c>
      <c r="AQ305">
        <f t="shared" si="97"/>
        <v>1.4550281270939289</v>
      </c>
      <c r="AR305">
        <f t="shared" si="99"/>
        <v>1.4550281270939289</v>
      </c>
      <c r="AS305">
        <f t="shared" si="98"/>
        <v>1.1839999999999999</v>
      </c>
      <c r="AT305">
        <f t="shared" si="81"/>
        <v>1.1986815999999998</v>
      </c>
      <c r="AU305">
        <f t="shared" si="82"/>
        <v>1.2005994905599997</v>
      </c>
      <c r="AV305">
        <f t="shared" si="83"/>
        <v>1.2036009892863997</v>
      </c>
      <c r="AW305">
        <f t="shared" si="84"/>
        <v>1.205165670572472</v>
      </c>
    </row>
    <row r="306" spans="1:49" ht="26.25" x14ac:dyDescent="0.45">
      <c r="A306" s="202" t="s">
        <v>305</v>
      </c>
      <c r="B306" s="225" t="str">
        <f t="shared" si="85"/>
        <v>Легковой автомобиль иностранной марки новый, шт.</v>
      </c>
      <c r="C306" s="225" t="str">
        <f t="shared" si="86"/>
        <v>Легковой автомобиль иностранной марки новый, шт.</v>
      </c>
      <c r="D306" s="226" t="str">
        <f t="shared" si="87"/>
        <v>Легковой автомобиль иностранной марки новый, шт.</v>
      </c>
      <c r="E306" s="225">
        <f>INDEX(БИПЦ_НДС!$D:$D,MATCH(Структура!A306,БИПЦ_НДС!$B:$B,0))</f>
        <v>20</v>
      </c>
      <c r="F306" s="225" t="s">
        <v>1871</v>
      </c>
      <c r="G306" s="225">
        <v>1</v>
      </c>
      <c r="H306" s="225">
        <v>1</v>
      </c>
      <c r="I306" s="225">
        <v>0</v>
      </c>
      <c r="J306" s="225">
        <f>INDEX('2026'!$C:$C,MATCH(Структура!B306,'2026'!$B:$B,0))</f>
        <v>1.407</v>
      </c>
      <c r="K306" s="225">
        <f>INDEX('2025'!$C:$C,MATCH(Структура!C306,'2025'!$B:$B,0))</f>
        <v>1.222</v>
      </c>
      <c r="L306" s="225">
        <v>1</v>
      </c>
      <c r="M306" s="225">
        <v>1</v>
      </c>
      <c r="N306" s="228">
        <f>INDEX(MoM!B:B,MATCH(Структура!A306,MoM!J:J,0))</f>
        <v>0</v>
      </c>
      <c r="P306">
        <f>INDEX('ИПЦ raw'!AA:AA, MATCH(Структура!$D306,'ИПЦ raw'!$A:$A,0))</f>
        <v>100.21</v>
      </c>
      <c r="Q306">
        <f>INDEX('ИПЦ raw'!AB:AB, MATCH(Структура!$D306,'ИПЦ raw'!$A:$A,0))</f>
        <v>100.23</v>
      </c>
      <c r="R306">
        <f>INDEX('ИПЦ raw'!AC:AC, MATCH(Структура!$D306,'ИПЦ raw'!$A:$A,0))</f>
        <v>99.9</v>
      </c>
      <c r="S306">
        <f>INDEX('ИПЦ raw'!AD:AD, MATCH(Структура!$D306,'ИПЦ raw'!$A:$A,0))</f>
        <v>99.97</v>
      </c>
      <c r="T306">
        <f>INDEX('ИПЦ raw'!AE:AE, MATCH(Структура!$D306,'ИПЦ raw'!$A:$A,0))</f>
        <v>100.28</v>
      </c>
      <c r="U306">
        <f>INDEX('ИПЦ raw'!AF:AF, MATCH(Структура!$D306,'ИПЦ raw'!$A:$A,0))</f>
        <v>100.01</v>
      </c>
      <c r="V306">
        <f>INDEX('ИПЦ raw'!AG:AG, MATCH(Структура!$D306,'ИПЦ raw'!$A:$A,0))</f>
        <v>98.15</v>
      </c>
      <c r="W306">
        <f>INDEX('ИПЦ raw'!AH:AH, MATCH(Структура!$D306,'ИПЦ raw'!$A:$A,0))</f>
        <v>99.17</v>
      </c>
      <c r="X306">
        <f>INDEX('ИПЦ raw'!AI:AI, MATCH(Структура!$D306,'ИПЦ raw'!$A:$A,0))</f>
        <v>100.29</v>
      </c>
      <c r="Y306">
        <f>INDEX('ИПЦ raw'!AJ:AJ, MATCH(Структура!$D306,'ИПЦ raw'!$A:$A,0))</f>
        <v>100.68</v>
      </c>
      <c r="Z306">
        <f>INDEX('ИПЦ raw'!AK:AK, MATCH(Структура!$D306,'ИПЦ raw'!$A:$A,0))</f>
        <v>100.34</v>
      </c>
      <c r="AA306">
        <f>INDEX('ИПЦ raw'!AL:AL, MATCH(Структура!$D306,'ИПЦ raw'!$A:$A,0))</f>
        <v>100.32</v>
      </c>
      <c r="AB306">
        <f>INDEX('ИПЦ raw'!AM:AM, MATCH(Структура!$D306,'ИПЦ raw'!$A:$A,0))</f>
        <v>101.66</v>
      </c>
      <c r="AC306">
        <f>INDEX('ИПЦ raw'!AN:AN, MATCH(Структура!$D306,'ИПЦ raw'!$A:$A,0))</f>
        <v>100.12</v>
      </c>
      <c r="AD306">
        <f>INDEX('ИПЦ raw'!AO:AO, MATCH(Структура!$D306,'ИПЦ raw'!$A:$A,0))</f>
        <v>100.31</v>
      </c>
      <c r="AE306">
        <f>INDEX('ИПЦ raw'!AP:AP, MATCH(Структура!$D306,'ИПЦ raw'!$A:$A,0))</f>
        <v>100.27</v>
      </c>
      <c r="AG306">
        <f>INDEX('2025'!$C:$C,MATCH(Структура!C306,'2025'!$B:$B,0))</f>
        <v>1.222</v>
      </c>
      <c r="AH306">
        <f t="shared" si="88"/>
        <v>1.2245661999999999</v>
      </c>
      <c r="AI306">
        <f t="shared" si="89"/>
        <v>1.2273827022599999</v>
      </c>
      <c r="AJ306">
        <f t="shared" si="90"/>
        <v>1.2261553195577399</v>
      </c>
      <c r="AK306">
        <f t="shared" si="91"/>
        <v>1.2257874729618725</v>
      </c>
      <c r="AL306">
        <f t="shared" si="92"/>
        <v>1.2292196778861659</v>
      </c>
      <c r="AM306">
        <f t="shared" si="93"/>
        <v>1.2293425998539547</v>
      </c>
      <c r="AN306">
        <f t="shared" si="94"/>
        <v>1.2065997617566566</v>
      </c>
      <c r="AO306">
        <f t="shared" si="95"/>
        <v>1.1965849837340763</v>
      </c>
      <c r="AP306">
        <f t="shared" si="96"/>
        <v>1.2000550801869052</v>
      </c>
      <c r="AQ306">
        <f t="shared" si="97"/>
        <v>1.2082154547321762</v>
      </c>
      <c r="AR306">
        <f t="shared" si="99"/>
        <v>1.2123233872782655</v>
      </c>
      <c r="AS306">
        <f t="shared" si="98"/>
        <v>1.407</v>
      </c>
      <c r="AT306">
        <f t="shared" si="81"/>
        <v>1.4303561999999999</v>
      </c>
      <c r="AU306">
        <f t="shared" si="82"/>
        <v>1.43207262744</v>
      </c>
      <c r="AV306">
        <f t="shared" si="83"/>
        <v>1.4365120525850639</v>
      </c>
      <c r="AW306">
        <f t="shared" si="84"/>
        <v>1.4403906351270437</v>
      </c>
    </row>
    <row r="307" spans="1:49" ht="26.25" x14ac:dyDescent="0.45">
      <c r="A307" s="202" t="s">
        <v>306</v>
      </c>
      <c r="B307" s="225" t="str">
        <f t="shared" si="85"/>
        <v>Легковой автомобиль импортный подержанный, шт.</v>
      </c>
      <c r="C307" s="225" t="str">
        <f t="shared" si="86"/>
        <v>Легковой автомобиль импортный подержанный, шт.</v>
      </c>
      <c r="D307" s="226" t="str">
        <f t="shared" si="87"/>
        <v>Легковой автомобиль импортный подержанный, шт.</v>
      </c>
      <c r="E307" s="225">
        <f>INDEX(БИПЦ_НДС!$D:$D,MATCH(Структура!A307,БИПЦ_НДС!$B:$B,0))</f>
        <v>20</v>
      </c>
      <c r="F307" s="225" t="s">
        <v>1871</v>
      </c>
      <c r="G307" s="225">
        <v>1</v>
      </c>
      <c r="H307" s="225">
        <v>1</v>
      </c>
      <c r="I307" s="225">
        <v>0</v>
      </c>
      <c r="J307" s="225">
        <f>INDEX('2026'!$C:$C,MATCH(Структура!B307,'2026'!$B:$B,0))</f>
        <v>2.2200000000000002</v>
      </c>
      <c r="K307" s="225">
        <f>INDEX('2025'!$C:$C,MATCH(Структура!C307,'2025'!$B:$B,0))</f>
        <v>2.117</v>
      </c>
      <c r="L307" s="225">
        <v>1</v>
      </c>
      <c r="M307" s="225">
        <v>1</v>
      </c>
      <c r="N307" s="228">
        <f>INDEX(MoM!B:B,MATCH(Структура!A307,MoM!J:J,0))</f>
        <v>0</v>
      </c>
      <c r="P307">
        <f>INDEX('ИПЦ raw'!AA:AA, MATCH(Структура!$D307,'ИПЦ raw'!$A:$A,0))</f>
        <v>100.27</v>
      </c>
      <c r="Q307">
        <f>INDEX('ИПЦ raw'!AB:AB, MATCH(Структура!$D307,'ИПЦ raw'!$A:$A,0))</f>
        <v>99.44</v>
      </c>
      <c r="R307">
        <f>INDEX('ИПЦ raw'!AC:AC, MATCH(Структура!$D307,'ИПЦ raw'!$A:$A,0))</f>
        <v>99.14</v>
      </c>
      <c r="S307">
        <f>INDEX('ИПЦ raw'!AD:AD, MATCH(Структура!$D307,'ИПЦ raw'!$A:$A,0))</f>
        <v>98.7</v>
      </c>
      <c r="T307">
        <f>INDEX('ИПЦ raw'!AE:AE, MATCH(Структура!$D307,'ИПЦ raw'!$A:$A,0))</f>
        <v>99.25</v>
      </c>
      <c r="U307">
        <f>INDEX('ИПЦ raw'!AF:AF, MATCH(Структура!$D307,'ИПЦ raw'!$A:$A,0))</f>
        <v>99.18</v>
      </c>
      <c r="V307">
        <f>INDEX('ИПЦ raw'!AG:AG, MATCH(Структура!$D307,'ИПЦ raw'!$A:$A,0))</f>
        <v>99.15</v>
      </c>
      <c r="W307">
        <f>INDEX('ИПЦ raw'!AH:AH, MATCH(Структура!$D307,'ИПЦ raw'!$A:$A,0))</f>
        <v>99.32</v>
      </c>
      <c r="X307">
        <f>INDEX('ИПЦ raw'!AI:AI, MATCH(Структура!$D307,'ИПЦ raw'!$A:$A,0))</f>
        <v>99.66</v>
      </c>
      <c r="Y307">
        <f>INDEX('ИПЦ raw'!AJ:AJ, MATCH(Структура!$D307,'ИПЦ raw'!$A:$A,0))</f>
        <v>99.58</v>
      </c>
      <c r="Z307">
        <f>INDEX('ИПЦ raw'!AK:AK, MATCH(Структура!$D307,'ИПЦ raw'!$A:$A,0))</f>
        <v>100.47</v>
      </c>
      <c r="AA307">
        <f>INDEX('ИПЦ raw'!AL:AL, MATCH(Структура!$D307,'ИПЦ raw'!$A:$A,0))</f>
        <v>100.55</v>
      </c>
      <c r="AB307">
        <f>INDEX('ИПЦ raw'!AM:AM, MATCH(Структура!$D307,'ИПЦ raw'!$A:$A,0))</f>
        <v>100.27</v>
      </c>
      <c r="AC307">
        <f>INDEX('ИПЦ raw'!AN:AN, MATCH(Структура!$D307,'ИПЦ raw'!$A:$A,0))</f>
        <v>100.22</v>
      </c>
      <c r="AD307">
        <f>INDEX('ИПЦ raw'!AO:AO, MATCH(Структура!$D307,'ИПЦ raw'!$A:$A,0))</f>
        <v>100.38</v>
      </c>
      <c r="AE307">
        <f>INDEX('ИПЦ raw'!AP:AP, MATCH(Структура!$D307,'ИПЦ raw'!$A:$A,0))</f>
        <v>100.11</v>
      </c>
      <c r="AG307">
        <f>INDEX('2025'!$C:$C,MATCH(Структура!C307,'2025'!$B:$B,0))</f>
        <v>2.117</v>
      </c>
      <c r="AH307">
        <f t="shared" si="88"/>
        <v>2.1227159000000002</v>
      </c>
      <c r="AI307">
        <f t="shared" si="89"/>
        <v>2.11082869096</v>
      </c>
      <c r="AJ307">
        <f t="shared" si="90"/>
        <v>2.0926755642177439</v>
      </c>
      <c r="AK307">
        <f t="shared" si="91"/>
        <v>2.0654707818829134</v>
      </c>
      <c r="AL307">
        <f t="shared" si="92"/>
        <v>2.0499797510187916</v>
      </c>
      <c r="AM307">
        <f t="shared" si="93"/>
        <v>2.0331699170604374</v>
      </c>
      <c r="AN307">
        <f t="shared" si="94"/>
        <v>2.015887972765424</v>
      </c>
      <c r="AO307">
        <f t="shared" si="95"/>
        <v>2.002179934550619</v>
      </c>
      <c r="AP307">
        <f t="shared" si="96"/>
        <v>1.9953725227731467</v>
      </c>
      <c r="AQ307">
        <f t="shared" si="97"/>
        <v>1.9869919581774993</v>
      </c>
      <c r="AR307">
        <f t="shared" si="99"/>
        <v>1.9963308203809336</v>
      </c>
      <c r="AS307">
        <f t="shared" si="98"/>
        <v>2.2200000000000002</v>
      </c>
      <c r="AT307">
        <f t="shared" si="81"/>
        <v>2.225994</v>
      </c>
      <c r="AU307">
        <f t="shared" si="82"/>
        <v>2.2308911868000001</v>
      </c>
      <c r="AV307">
        <f t="shared" si="83"/>
        <v>2.2393685733098398</v>
      </c>
      <c r="AW307">
        <f t="shared" si="84"/>
        <v>2.2418318787404807</v>
      </c>
    </row>
    <row r="308" spans="1:49" x14ac:dyDescent="0.45">
      <c r="A308" s="202" t="s">
        <v>307</v>
      </c>
      <c r="B308" s="225" t="str">
        <f t="shared" si="85"/>
        <v>Шины для легкового автомобиля, шт.</v>
      </c>
      <c r="C308" s="225" t="str">
        <f t="shared" si="86"/>
        <v>Шины для легкового автомобиля, шт.</v>
      </c>
      <c r="D308" s="226" t="str">
        <f t="shared" si="87"/>
        <v>Шины для легкового автомобиля, шт.</v>
      </c>
      <c r="E308" s="225">
        <f>INDEX(БИПЦ_НДС!$D:$D,MATCH(Структура!A308,БИПЦ_НДС!$B:$B,0))</f>
        <v>20</v>
      </c>
      <c r="F308" s="225" t="s">
        <v>1871</v>
      </c>
      <c r="G308" s="225">
        <v>1</v>
      </c>
      <c r="H308" s="225">
        <v>1</v>
      </c>
      <c r="I308" s="225">
        <v>0</v>
      </c>
      <c r="J308" s="225">
        <f>INDEX('2026'!$C:$C,MATCH(Структура!B308,'2026'!$B:$B,0))</f>
        <v>0.51600000000000001</v>
      </c>
      <c r="K308" s="225">
        <f>INDEX('2025'!$C:$C,MATCH(Структура!C308,'2025'!$B:$B,0))</f>
        <v>0.85199999999999998</v>
      </c>
      <c r="L308" s="225">
        <v>1</v>
      </c>
      <c r="M308" s="225">
        <v>1</v>
      </c>
      <c r="N308" s="225">
        <f>INDEX(MoM!B:B,MATCH(Структура!A308,MoM!J:J,0))</f>
        <v>1</v>
      </c>
      <c r="P308">
        <f>INDEX('ИПЦ raw'!AA:AA, MATCH(Структура!$D308,'ИПЦ raw'!$A:$A,0))</f>
        <v>100.36</v>
      </c>
      <c r="Q308">
        <f>INDEX('ИПЦ raw'!AB:AB, MATCH(Структура!$D308,'ИПЦ raw'!$A:$A,0))</f>
        <v>100.32</v>
      </c>
      <c r="R308">
        <f>INDEX('ИПЦ raw'!AC:AC, MATCH(Структура!$D308,'ИПЦ raw'!$A:$A,0))</f>
        <v>100.54</v>
      </c>
      <c r="S308">
        <f>INDEX('ИПЦ raw'!AD:AD, MATCH(Структура!$D308,'ИПЦ raw'!$A:$A,0))</f>
        <v>100.27</v>
      </c>
      <c r="T308">
        <f>INDEX('ИПЦ raw'!AE:AE, MATCH(Структура!$D308,'ИПЦ raw'!$A:$A,0))</f>
        <v>100.04</v>
      </c>
      <c r="U308">
        <f>INDEX('ИПЦ raw'!AF:AF, MATCH(Структура!$D308,'ИПЦ raw'!$A:$A,0))</f>
        <v>99.42</v>
      </c>
      <c r="V308">
        <f>INDEX('ИПЦ raw'!AG:AG, MATCH(Структура!$D308,'ИПЦ raw'!$A:$A,0))</f>
        <v>99.86</v>
      </c>
      <c r="W308">
        <f>INDEX('ИПЦ raw'!AH:AH, MATCH(Структура!$D308,'ИПЦ raw'!$A:$A,0))</f>
        <v>99.85</v>
      </c>
      <c r="X308">
        <f>INDEX('ИПЦ raw'!AI:AI, MATCH(Структура!$D308,'ИПЦ raw'!$A:$A,0))</f>
        <v>100.57</v>
      </c>
      <c r="Y308">
        <f>INDEX('ИПЦ raw'!AJ:AJ, MATCH(Структура!$D308,'ИПЦ raw'!$A:$A,0))</f>
        <v>100.63</v>
      </c>
      <c r="Z308">
        <f>INDEX('ИПЦ raw'!AK:AK, MATCH(Структура!$D308,'ИПЦ raw'!$A:$A,0))</f>
        <v>99.63</v>
      </c>
      <c r="AA308">
        <f>INDEX('ИПЦ raw'!AL:AL, MATCH(Структура!$D308,'ИПЦ raw'!$A:$A,0))</f>
        <v>99.62</v>
      </c>
      <c r="AB308">
        <f>INDEX('ИПЦ raw'!AM:AM, MATCH(Структура!$D308,'ИПЦ raw'!$A:$A,0))</f>
        <v>100.4</v>
      </c>
      <c r="AC308">
        <f>INDEX('ИПЦ raw'!AN:AN, MATCH(Структура!$D308,'ИПЦ raw'!$A:$A,0))</f>
        <v>100.16</v>
      </c>
      <c r="AD308">
        <f>INDEX('ИПЦ raw'!AO:AO, MATCH(Структура!$D308,'ИПЦ raw'!$A:$A,0))</f>
        <v>99.95</v>
      </c>
      <c r="AE308">
        <f>INDEX('ИПЦ raw'!AP:AP, MATCH(Структура!$D308,'ИПЦ raw'!$A:$A,0))</f>
        <v>100.14</v>
      </c>
      <c r="AG308">
        <f>INDEX('2025'!$C:$C,MATCH(Структура!C308,'2025'!$B:$B,0))</f>
        <v>0.85199999999999998</v>
      </c>
      <c r="AH308">
        <f t="shared" si="88"/>
        <v>0.85506720000000003</v>
      </c>
      <c r="AI308">
        <f t="shared" si="89"/>
        <v>0.85780341503999991</v>
      </c>
      <c r="AJ308">
        <f t="shared" si="90"/>
        <v>0.86243555348121592</v>
      </c>
      <c r="AK308">
        <f t="shared" si="91"/>
        <v>0.8647641294756151</v>
      </c>
      <c r="AL308">
        <f t="shared" si="92"/>
        <v>0.86511003512740547</v>
      </c>
      <c r="AM308">
        <f t="shared" si="93"/>
        <v>0.86009239692366646</v>
      </c>
      <c r="AN308">
        <f t="shared" si="94"/>
        <v>0.85888826756797332</v>
      </c>
      <c r="AO308">
        <f t="shared" si="95"/>
        <v>0.85759993516662136</v>
      </c>
      <c r="AP308">
        <f t="shared" si="96"/>
        <v>0.86248825479707103</v>
      </c>
      <c r="AQ308">
        <f t="shared" si="97"/>
        <v>0.86792193080229252</v>
      </c>
      <c r="AR308">
        <f t="shared" si="99"/>
        <v>0.86471061965832408</v>
      </c>
      <c r="AS308">
        <f t="shared" si="98"/>
        <v>0.51600000000000001</v>
      </c>
      <c r="AT308">
        <f t="shared" si="81"/>
        <v>0.51806400000000008</v>
      </c>
      <c r="AU308">
        <f t="shared" si="82"/>
        <v>0.51889290240000008</v>
      </c>
      <c r="AV308">
        <f t="shared" si="83"/>
        <v>0.51863345594880006</v>
      </c>
      <c r="AW308">
        <f t="shared" si="84"/>
        <v>0.51935954278712837</v>
      </c>
    </row>
    <row r="309" spans="1:49" x14ac:dyDescent="0.45">
      <c r="A309" s="202" t="s">
        <v>308</v>
      </c>
      <c r="B309" s="225" t="str">
        <f t="shared" si="85"/>
        <v>Кресло детское автомобильное, шт.</v>
      </c>
      <c r="C309" s="225" t="str">
        <f t="shared" si="86"/>
        <v>Кресло детское автомобильное, шт.</v>
      </c>
      <c r="D309" s="226" t="str">
        <f t="shared" si="87"/>
        <v>Кресло детское автомобильное, шт.</v>
      </c>
      <c r="E309" s="225">
        <f>INDEX(БИПЦ_НДС!$D:$D,MATCH(Структура!A309,БИПЦ_НДС!$B:$B,0))</f>
        <v>10</v>
      </c>
      <c r="F309" s="225" t="s">
        <v>1871</v>
      </c>
      <c r="G309" s="225">
        <v>1</v>
      </c>
      <c r="H309" s="225">
        <v>1</v>
      </c>
      <c r="I309" s="225">
        <v>0</v>
      </c>
      <c r="J309" s="225">
        <f>INDEX('2026'!$C:$C,MATCH(Структура!B309,'2026'!$B:$B,0))</f>
        <v>7.5999999999999998E-2</v>
      </c>
      <c r="K309" s="225">
        <f>INDEX('2025'!$C:$C,MATCH(Структура!C309,'2025'!$B:$B,0))</f>
        <v>7.6999999999999999E-2</v>
      </c>
      <c r="L309" s="225">
        <v>1</v>
      </c>
      <c r="M309" s="225">
        <v>1</v>
      </c>
      <c r="N309" s="235">
        <f>INDEX(MoM!B:B,MATCH(Структура!A309,MoM!J:J,0))</f>
        <v>0</v>
      </c>
      <c r="P309">
        <f>INDEX('ИПЦ raw'!AA:AA, MATCH(Структура!$D309,'ИПЦ raw'!$A:$A,0))</f>
        <v>100.08</v>
      </c>
      <c r="Q309">
        <f>INDEX('ИПЦ raw'!AB:AB, MATCH(Структура!$D309,'ИПЦ raw'!$A:$A,0))</f>
        <v>99.89</v>
      </c>
      <c r="R309">
        <f>INDEX('ИПЦ raw'!AC:AC, MATCH(Структура!$D309,'ИПЦ raw'!$A:$A,0))</f>
        <v>100.02</v>
      </c>
      <c r="S309">
        <f>INDEX('ИПЦ raw'!AD:AD, MATCH(Структура!$D309,'ИПЦ raw'!$A:$A,0))</f>
        <v>100.09</v>
      </c>
      <c r="T309">
        <f>INDEX('ИПЦ raw'!AE:AE, MATCH(Структура!$D309,'ИПЦ raw'!$A:$A,0))</f>
        <v>99.63</v>
      </c>
      <c r="U309">
        <f>INDEX('ИПЦ raw'!AF:AF, MATCH(Структура!$D309,'ИПЦ raw'!$A:$A,0))</f>
        <v>99.86</v>
      </c>
      <c r="V309">
        <f>INDEX('ИПЦ raw'!AG:AG, MATCH(Структура!$D309,'ИПЦ raw'!$A:$A,0))</f>
        <v>100.5</v>
      </c>
      <c r="W309">
        <f>INDEX('ИПЦ raw'!AH:AH, MATCH(Структура!$D309,'ИПЦ raw'!$A:$A,0))</f>
        <v>100.03</v>
      </c>
      <c r="X309">
        <f>INDEX('ИПЦ raw'!AI:AI, MATCH(Структура!$D309,'ИПЦ raw'!$A:$A,0))</f>
        <v>99.03</v>
      </c>
      <c r="Y309">
        <f>INDEX('ИПЦ raw'!AJ:AJ, MATCH(Структура!$D309,'ИПЦ raw'!$A:$A,0))</f>
        <v>100.07</v>
      </c>
      <c r="Z309">
        <f>INDEX('ИПЦ raw'!AK:AK, MATCH(Структура!$D309,'ИПЦ raw'!$A:$A,0))</f>
        <v>100.57</v>
      </c>
      <c r="AA309">
        <f>INDEX('ИПЦ raw'!AL:AL, MATCH(Структура!$D309,'ИПЦ raw'!$A:$A,0))</f>
        <v>99.94</v>
      </c>
      <c r="AB309">
        <f>INDEX('ИПЦ raw'!AM:AM, MATCH(Структура!$D309,'ИПЦ raw'!$A:$A,0))</f>
        <v>101.14</v>
      </c>
      <c r="AC309">
        <f>INDEX('ИПЦ raw'!AN:AN, MATCH(Структура!$D309,'ИПЦ raw'!$A:$A,0))</f>
        <v>100.79</v>
      </c>
      <c r="AD309">
        <f>INDEX('ИПЦ raw'!AO:AO, MATCH(Структура!$D309,'ИПЦ raw'!$A:$A,0))</f>
        <v>99.52</v>
      </c>
      <c r="AE309">
        <f>INDEX('ИПЦ raw'!AP:AP, MATCH(Структура!$D309,'ИПЦ raw'!$A:$A,0))</f>
        <v>99.2</v>
      </c>
      <c r="AG309">
        <f>INDEX('2025'!$C:$C,MATCH(Структура!C309,'2025'!$B:$B,0))</f>
        <v>7.6999999999999999E-2</v>
      </c>
      <c r="AH309">
        <f t="shared" si="88"/>
        <v>7.7061599999999994E-2</v>
      </c>
      <c r="AI309">
        <f t="shared" si="89"/>
        <v>7.6976832240000001E-2</v>
      </c>
      <c r="AJ309">
        <f t="shared" si="90"/>
        <v>7.6992227606447999E-2</v>
      </c>
      <c r="AK309">
        <f t="shared" si="91"/>
        <v>7.7061520611293802E-2</v>
      </c>
      <c r="AL309">
        <f t="shared" si="92"/>
        <v>7.6776392985032013E-2</v>
      </c>
      <c r="AM309">
        <f t="shared" si="93"/>
        <v>7.6668906034852963E-2</v>
      </c>
      <c r="AN309">
        <f t="shared" si="94"/>
        <v>7.7052250565027236E-2</v>
      </c>
      <c r="AO309">
        <f t="shared" si="95"/>
        <v>7.7075366240196744E-2</v>
      </c>
      <c r="AP309">
        <f t="shared" si="96"/>
        <v>7.6327735187666834E-2</v>
      </c>
      <c r="AQ309">
        <f t="shared" si="97"/>
        <v>7.6381164602298199E-2</v>
      </c>
      <c r="AR309">
        <f t="shared" si="99"/>
        <v>7.6816537240531294E-2</v>
      </c>
      <c r="AS309">
        <f t="shared" si="98"/>
        <v>7.5999999999999998E-2</v>
      </c>
      <c r="AT309">
        <f t="shared" si="81"/>
        <v>7.6866400000000001E-2</v>
      </c>
      <c r="AU309">
        <f t="shared" si="82"/>
        <v>7.7473644559999999E-2</v>
      </c>
      <c r="AV309">
        <f t="shared" si="83"/>
        <v>7.710177106611199E-2</v>
      </c>
      <c r="AW309">
        <f t="shared" si="84"/>
        <v>7.6484956897583098E-2</v>
      </c>
    </row>
    <row r="310" spans="1:49" x14ac:dyDescent="0.45">
      <c r="A310" s="202" t="s">
        <v>309</v>
      </c>
      <c r="B310" s="225" t="str">
        <f t="shared" si="85"/>
        <v>Корригирующие очки, шт.</v>
      </c>
      <c r="C310" s="225" t="str">
        <f t="shared" si="86"/>
        <v>Корригирующие очки, шт.</v>
      </c>
      <c r="D310" s="226" t="str">
        <f t="shared" si="87"/>
        <v>Корригирующие очки, шт.</v>
      </c>
      <c r="E310" s="225">
        <f>INDEX(БИПЦ_НДС!$D:$D,MATCH(Структура!A310,БИПЦ_НДС!$B:$B,0))</f>
        <v>10</v>
      </c>
      <c r="F310" s="225" t="s">
        <v>1871</v>
      </c>
      <c r="G310" s="225">
        <v>1</v>
      </c>
      <c r="H310" s="225">
        <v>1</v>
      </c>
      <c r="I310" s="225">
        <v>0</v>
      </c>
      <c r="J310" s="225">
        <f>INDEX('2026'!$C:$C,MATCH(Структура!B310,'2026'!$B:$B,0))</f>
        <v>0.13100000000000001</v>
      </c>
      <c r="K310" s="225">
        <f>INDEX('2025'!$C:$C,MATCH(Структура!C310,'2025'!$B:$B,0))</f>
        <v>0.124</v>
      </c>
      <c r="L310" s="225">
        <v>1</v>
      </c>
      <c r="M310" s="225">
        <v>1</v>
      </c>
      <c r="N310" s="225">
        <f>INDEX(MoM!B:B,MATCH(Структура!A310,MoM!J:J,0))</f>
        <v>1</v>
      </c>
      <c r="P310">
        <f>INDEX('ИПЦ raw'!AA:AA, MATCH(Структура!$D310,'ИПЦ raw'!$A:$A,0))</f>
        <v>100.78</v>
      </c>
      <c r="Q310">
        <f>INDEX('ИПЦ raw'!AB:AB, MATCH(Структура!$D310,'ИПЦ raw'!$A:$A,0))</f>
        <v>100.71</v>
      </c>
      <c r="R310">
        <f>INDEX('ИПЦ raw'!AC:AC, MATCH(Структура!$D310,'ИПЦ raw'!$A:$A,0))</f>
        <v>100.62</v>
      </c>
      <c r="S310">
        <f>INDEX('ИПЦ raw'!AD:AD, MATCH(Структура!$D310,'ИПЦ raw'!$A:$A,0))</f>
        <v>100.53</v>
      </c>
      <c r="T310">
        <f>INDEX('ИПЦ raw'!AE:AE, MATCH(Структура!$D310,'ИПЦ raw'!$A:$A,0))</f>
        <v>100.36</v>
      </c>
      <c r="U310">
        <f>INDEX('ИПЦ raw'!AF:AF, MATCH(Структура!$D310,'ИПЦ raw'!$A:$A,0))</f>
        <v>100.66</v>
      </c>
      <c r="V310">
        <f>INDEX('ИПЦ raw'!AG:AG, MATCH(Структура!$D310,'ИПЦ raw'!$A:$A,0))</f>
        <v>100.48</v>
      </c>
      <c r="W310">
        <f>INDEX('ИПЦ raw'!AH:AH, MATCH(Структура!$D310,'ИПЦ raw'!$A:$A,0))</f>
        <v>100.76</v>
      </c>
      <c r="X310">
        <f>INDEX('ИПЦ raw'!AI:AI, MATCH(Структура!$D310,'ИПЦ raw'!$A:$A,0))</f>
        <v>100.58</v>
      </c>
      <c r="Y310">
        <f>INDEX('ИПЦ raw'!AJ:AJ, MATCH(Структура!$D310,'ИПЦ raw'!$A:$A,0))</f>
        <v>100.15</v>
      </c>
      <c r="Z310">
        <f>INDEX('ИПЦ raw'!AK:AK, MATCH(Структура!$D310,'ИПЦ raw'!$A:$A,0))</f>
        <v>100.46</v>
      </c>
      <c r="AA310">
        <f>INDEX('ИПЦ raw'!AL:AL, MATCH(Структура!$D310,'ИПЦ raw'!$A:$A,0))</f>
        <v>100.31</v>
      </c>
      <c r="AB310">
        <f>INDEX('ИПЦ raw'!AM:AM, MATCH(Структура!$D310,'ИПЦ raw'!$A:$A,0))</f>
        <v>101</v>
      </c>
      <c r="AC310">
        <f>INDEX('ИПЦ raw'!AN:AN, MATCH(Структура!$D310,'ИПЦ raw'!$A:$A,0))</f>
        <v>100.93</v>
      </c>
      <c r="AD310">
        <f>INDEX('ИПЦ raw'!AO:AO, MATCH(Структура!$D310,'ИПЦ raw'!$A:$A,0))</f>
        <v>101.04</v>
      </c>
      <c r="AE310">
        <f>INDEX('ИПЦ raw'!AP:AP, MATCH(Структура!$D310,'ИПЦ raw'!$A:$A,0))</f>
        <v>100.22</v>
      </c>
      <c r="AG310">
        <f>INDEX('2025'!$C:$C,MATCH(Структура!C310,'2025'!$B:$B,0))</f>
        <v>0.124</v>
      </c>
      <c r="AH310">
        <f t="shared" si="88"/>
        <v>0.1249672</v>
      </c>
      <c r="AI310">
        <f t="shared" si="89"/>
        <v>0.12585446712000001</v>
      </c>
      <c r="AJ310">
        <f t="shared" si="90"/>
        <v>0.126634764816144</v>
      </c>
      <c r="AK310">
        <f t="shared" si="91"/>
        <v>0.12730592906966956</v>
      </c>
      <c r="AL310">
        <f t="shared" si="92"/>
        <v>0.12776423041432039</v>
      </c>
      <c r="AM310">
        <f t="shared" si="93"/>
        <v>0.1286074743350549</v>
      </c>
      <c r="AN310">
        <f t="shared" si="94"/>
        <v>0.12922479021186317</v>
      </c>
      <c r="AO310">
        <f t="shared" si="95"/>
        <v>0.13020689861747334</v>
      </c>
      <c r="AP310">
        <f t="shared" si="96"/>
        <v>0.13096209862945468</v>
      </c>
      <c r="AQ310">
        <f t="shared" si="97"/>
        <v>0.13115854177739888</v>
      </c>
      <c r="AR310">
        <f t="shared" si="99"/>
        <v>0.1317618710695749</v>
      </c>
      <c r="AS310">
        <f t="shared" si="98"/>
        <v>0.13100000000000001</v>
      </c>
      <c r="AT310">
        <f t="shared" si="81"/>
        <v>0.13231000000000001</v>
      </c>
      <c r="AU310">
        <f t="shared" si="82"/>
        <v>0.13354048300000002</v>
      </c>
      <c r="AV310">
        <f t="shared" si="83"/>
        <v>0.13492930402320003</v>
      </c>
      <c r="AW310">
        <f t="shared" si="84"/>
        <v>0.13522614849205106</v>
      </c>
    </row>
    <row r="311" spans="1:49" ht="26.25" x14ac:dyDescent="0.45">
      <c r="A311" s="202" t="s">
        <v>310</v>
      </c>
      <c r="B311" s="225" t="s">
        <v>459</v>
      </c>
      <c r="C311" s="225" t="str">
        <f t="shared" si="86"/>
        <v>Термометр медицинский электронный стандартный,шт.</v>
      </c>
      <c r="D311" s="226" t="s">
        <v>459</v>
      </c>
      <c r="E311" s="225">
        <f>INDEX(БИПЦ_НДС!$D:$D,MATCH(Структура!A311,БИПЦ_НДС!$B:$B,0))</f>
        <v>0</v>
      </c>
      <c r="F311" s="225" t="s">
        <v>1871</v>
      </c>
      <c r="G311" s="225">
        <v>1</v>
      </c>
      <c r="H311" s="225">
        <v>1</v>
      </c>
      <c r="I311" s="225">
        <v>0</v>
      </c>
      <c r="J311" s="225">
        <f>INDEX('2026'!$C:$C,MATCH(Структура!B311,'2026'!$B:$B,0))</f>
        <v>6.0000000000000001E-3</v>
      </c>
      <c r="K311" s="225">
        <f>INDEX('2025'!$C:$C,MATCH(Структура!C311,'2025'!$B:$B,0))</f>
        <v>7.0000000000000001E-3</v>
      </c>
      <c r="L311" s="225">
        <v>1</v>
      </c>
      <c r="M311" s="225">
        <v>1</v>
      </c>
      <c r="N311" s="225">
        <f>INDEX(MoM!B:B,MATCH(Структура!A311,MoM!J:J,0))</f>
        <v>1</v>
      </c>
      <c r="P311">
        <f>INDEX('ИПЦ raw'!AA:AA, MATCH(Структура!$D311,'ИПЦ raw'!$A:$A,0))</f>
        <v>99.65</v>
      </c>
      <c r="Q311">
        <f>INDEX('ИПЦ raw'!AB:AB, MATCH(Структура!$D311,'ИПЦ raw'!$A:$A,0))</f>
        <v>99.56</v>
      </c>
      <c r="R311">
        <f>INDEX('ИПЦ raw'!AC:AC, MATCH(Структура!$D311,'ИПЦ raw'!$A:$A,0))</f>
        <v>100.77</v>
      </c>
      <c r="S311">
        <f>INDEX('ИПЦ raw'!AD:AD, MATCH(Структура!$D311,'ИПЦ raw'!$A:$A,0))</f>
        <v>101.23</v>
      </c>
      <c r="T311">
        <f>INDEX('ИПЦ raw'!AE:AE, MATCH(Структура!$D311,'ИПЦ raw'!$A:$A,0))</f>
        <v>99.29</v>
      </c>
      <c r="U311">
        <f>INDEX('ИПЦ raw'!AF:AF, MATCH(Структура!$D311,'ИПЦ raw'!$A:$A,0))</f>
        <v>100.44</v>
      </c>
      <c r="V311">
        <f>INDEX('ИПЦ raw'!AG:AG, MATCH(Структура!$D311,'ИПЦ raw'!$A:$A,0))</f>
        <v>99.34</v>
      </c>
      <c r="W311">
        <f>INDEX('ИПЦ raw'!AH:AH, MATCH(Структура!$D311,'ИПЦ raw'!$A:$A,0))</f>
        <v>100.09</v>
      </c>
      <c r="X311">
        <f>INDEX('ИПЦ raw'!AI:AI, MATCH(Структура!$D311,'ИПЦ raw'!$A:$A,0))</f>
        <v>100.03</v>
      </c>
      <c r="Y311">
        <f>INDEX('ИПЦ raw'!AJ:AJ, MATCH(Структура!$D311,'ИПЦ raw'!$A:$A,0))</f>
        <v>99.87</v>
      </c>
      <c r="Z311">
        <f>INDEX('ИПЦ raw'!AK:AK, MATCH(Структура!$D311,'ИПЦ raw'!$A:$A,0))</f>
        <v>99.92</v>
      </c>
      <c r="AA311">
        <f>INDEX('ИПЦ raw'!AL:AL, MATCH(Структура!$D311,'ИПЦ raw'!$A:$A,0))</f>
        <v>100.28</v>
      </c>
      <c r="AB311">
        <f>INDEX('ИПЦ raw'!AM:AM, MATCH(Структура!$D311,'ИПЦ raw'!$A:$A,0))</f>
        <v>100.11</v>
      </c>
      <c r="AC311">
        <f>INDEX('ИПЦ raw'!AN:AN, MATCH(Структура!$D311,'ИПЦ raw'!$A:$A,0))</f>
        <v>99.5</v>
      </c>
      <c r="AD311">
        <f>INDEX('ИПЦ raw'!AO:AO, MATCH(Структура!$D311,'ИПЦ raw'!$A:$A,0))</f>
        <v>101.08</v>
      </c>
      <c r="AE311">
        <f>INDEX('ИПЦ raw'!AP:AP, MATCH(Структура!$D311,'ИПЦ raw'!$A:$A,0))</f>
        <v>100.81</v>
      </c>
      <c r="AG311">
        <f>INDEX('2025'!$C:$C,MATCH(Структура!C311,'2025'!$B:$B,0))</f>
        <v>7.0000000000000001E-3</v>
      </c>
      <c r="AH311">
        <f t="shared" si="88"/>
        <v>6.9754999999999999E-3</v>
      </c>
      <c r="AI311">
        <f t="shared" si="89"/>
        <v>6.9448078000000002E-3</v>
      </c>
      <c r="AJ311">
        <f t="shared" si="90"/>
        <v>6.9982828200599997E-3</v>
      </c>
      <c r="AK311">
        <f t="shared" si="91"/>
        <v>7.0843616987467384E-3</v>
      </c>
      <c r="AL311">
        <f t="shared" si="92"/>
        <v>7.0340627306856376E-3</v>
      </c>
      <c r="AM311">
        <f t="shared" si="93"/>
        <v>7.0650126067006548E-3</v>
      </c>
      <c r="AN311">
        <f t="shared" si="94"/>
        <v>7.0183835234964307E-3</v>
      </c>
      <c r="AO311">
        <f t="shared" si="95"/>
        <v>7.0247000686675777E-3</v>
      </c>
      <c r="AP311">
        <f t="shared" si="96"/>
        <v>7.0268074786881789E-3</v>
      </c>
      <c r="AQ311">
        <f t="shared" si="97"/>
        <v>7.0176726289658846E-3</v>
      </c>
      <c r="AR311">
        <f t="shared" si="99"/>
        <v>7.0120584908627114E-3</v>
      </c>
      <c r="AS311">
        <f t="shared" si="98"/>
        <v>6.0000000000000001E-3</v>
      </c>
      <c r="AT311">
        <f t="shared" si="81"/>
        <v>6.0066E-3</v>
      </c>
      <c r="AU311">
        <f t="shared" si="82"/>
        <v>5.9765670000000003E-3</v>
      </c>
      <c r="AV311">
        <f t="shared" si="83"/>
        <v>6.0411139236000002E-3</v>
      </c>
      <c r="AW311">
        <f t="shared" si="84"/>
        <v>6.0900469463811601E-3</v>
      </c>
    </row>
    <row r="312" spans="1:49" ht="26.25" x14ac:dyDescent="0.45">
      <c r="A312" s="202" t="s">
        <v>311</v>
      </c>
      <c r="B312" s="225" t="str">
        <f t="shared" si="85"/>
        <v>Аппарат для измерения артериального давления электронный, шт.</v>
      </c>
      <c r="C312" s="225" t="str">
        <f t="shared" si="86"/>
        <v>Аппарат для измерения артериального давления электронный, шт.</v>
      </c>
      <c r="D312" s="226" t="str">
        <f t="shared" si="87"/>
        <v>Аппарат для измерения артериального давления электронный, шт.</v>
      </c>
      <c r="E312" s="225">
        <f>INDEX(БИПЦ_НДС!$D:$D,MATCH(Структура!A312,БИПЦ_НДС!$B:$B,0))</f>
        <v>0</v>
      </c>
      <c r="F312" s="225" t="s">
        <v>1871</v>
      </c>
      <c r="G312" s="225">
        <v>1</v>
      </c>
      <c r="H312" s="225">
        <v>1</v>
      </c>
      <c r="I312" s="225">
        <v>0</v>
      </c>
      <c r="J312" s="225">
        <f>INDEX('2026'!$C:$C,MATCH(Структура!B312,'2026'!$B:$B,0))</f>
        <v>4.2999999999999997E-2</v>
      </c>
      <c r="K312" s="225">
        <f>INDEX('2025'!$C:$C,MATCH(Структура!C312,'2025'!$B:$B,0))</f>
        <v>4.3999999999999997E-2</v>
      </c>
      <c r="L312" s="225">
        <v>1</v>
      </c>
      <c r="M312" s="225">
        <v>1</v>
      </c>
      <c r="N312" s="225">
        <f>INDEX(MoM!B:B,MATCH(Структура!A312,MoM!J:J,0))</f>
        <v>1</v>
      </c>
      <c r="P312">
        <f>INDEX('ИПЦ raw'!AA:AA, MATCH(Структура!$D312,'ИПЦ raw'!$A:$A,0))</f>
        <v>100.93</v>
      </c>
      <c r="Q312">
        <f>INDEX('ИПЦ raw'!AB:AB, MATCH(Структура!$D312,'ИПЦ raw'!$A:$A,0))</f>
        <v>100.19</v>
      </c>
      <c r="R312">
        <f>INDEX('ИПЦ raw'!AC:AC, MATCH(Структура!$D312,'ИПЦ raw'!$A:$A,0))</f>
        <v>100.4</v>
      </c>
      <c r="S312">
        <f>INDEX('ИПЦ raw'!AD:AD, MATCH(Структура!$D312,'ИПЦ raw'!$A:$A,0))</f>
        <v>100.39</v>
      </c>
      <c r="T312">
        <f>INDEX('ИПЦ raw'!AE:AE, MATCH(Структура!$D312,'ИПЦ raw'!$A:$A,0))</f>
        <v>100.57</v>
      </c>
      <c r="U312">
        <f>INDEX('ИПЦ raw'!AF:AF, MATCH(Структура!$D312,'ИПЦ raw'!$A:$A,0))</f>
        <v>100.06</v>
      </c>
      <c r="V312">
        <f>INDEX('ИПЦ raw'!AG:AG, MATCH(Структура!$D312,'ИПЦ raw'!$A:$A,0))</f>
        <v>99.94</v>
      </c>
      <c r="W312">
        <f>INDEX('ИПЦ raw'!AH:AH, MATCH(Структура!$D312,'ИПЦ raw'!$A:$A,0))</f>
        <v>99.77</v>
      </c>
      <c r="X312">
        <f>INDEX('ИПЦ raw'!AI:AI, MATCH(Структура!$D312,'ИПЦ raw'!$A:$A,0))</f>
        <v>99.98</v>
      </c>
      <c r="Y312">
        <f>INDEX('ИПЦ raw'!AJ:AJ, MATCH(Структура!$D312,'ИПЦ raw'!$A:$A,0))</f>
        <v>100.18</v>
      </c>
      <c r="Z312">
        <f>INDEX('ИПЦ raw'!AK:AK, MATCH(Структура!$D312,'ИПЦ raw'!$A:$A,0))</f>
        <v>99.88</v>
      </c>
      <c r="AA312">
        <f>INDEX('ИПЦ raw'!AL:AL, MATCH(Структура!$D312,'ИПЦ raw'!$A:$A,0))</f>
        <v>100.28</v>
      </c>
      <c r="AB312">
        <f>INDEX('ИПЦ raw'!AM:AM, MATCH(Структура!$D312,'ИПЦ raw'!$A:$A,0))</f>
        <v>100.74</v>
      </c>
      <c r="AC312">
        <f>INDEX('ИПЦ raw'!AN:AN, MATCH(Структура!$D312,'ИПЦ raw'!$A:$A,0))</f>
        <v>100.11</v>
      </c>
      <c r="AD312">
        <f>INDEX('ИПЦ raw'!AO:AO, MATCH(Структура!$D312,'ИПЦ raw'!$A:$A,0))</f>
        <v>99.47</v>
      </c>
      <c r="AE312">
        <f>INDEX('ИПЦ raw'!AP:AP, MATCH(Структура!$D312,'ИПЦ raw'!$A:$A,0))</f>
        <v>101.57</v>
      </c>
      <c r="AG312">
        <f>INDEX('2025'!$C:$C,MATCH(Структура!C312,'2025'!$B:$B,0))</f>
        <v>4.3999999999999997E-2</v>
      </c>
      <c r="AH312">
        <f t="shared" si="88"/>
        <v>4.4409200000000003E-2</v>
      </c>
      <c r="AI312">
        <f t="shared" si="89"/>
        <v>4.4493577480000004E-2</v>
      </c>
      <c r="AJ312">
        <f t="shared" si="90"/>
        <v>4.4671551789920008E-2</v>
      </c>
      <c r="AK312">
        <f t="shared" si="91"/>
        <v>4.4845770841900695E-2</v>
      </c>
      <c r="AL312">
        <f t="shared" si="92"/>
        <v>4.5101391735699527E-2</v>
      </c>
      <c r="AM312">
        <f t="shared" si="93"/>
        <v>4.5128452570740947E-2</v>
      </c>
      <c r="AN312">
        <f t="shared" si="94"/>
        <v>4.5101375499198501E-2</v>
      </c>
      <c r="AO312">
        <f t="shared" si="95"/>
        <v>4.4997642335550342E-2</v>
      </c>
      <c r="AP312">
        <f t="shared" si="96"/>
        <v>4.4988642807083236E-2</v>
      </c>
      <c r="AQ312">
        <f t="shared" si="97"/>
        <v>4.5069622364135989E-2</v>
      </c>
      <c r="AR312">
        <f t="shared" si="99"/>
        <v>4.5015538817299028E-2</v>
      </c>
      <c r="AS312">
        <f t="shared" si="98"/>
        <v>4.2999999999999997E-2</v>
      </c>
      <c r="AT312">
        <f t="shared" si="81"/>
        <v>4.3318199999999994E-2</v>
      </c>
      <c r="AU312">
        <f t="shared" si="82"/>
        <v>4.3365850019999999E-2</v>
      </c>
      <c r="AV312">
        <f t="shared" si="83"/>
        <v>4.3136011014894005E-2</v>
      </c>
      <c r="AW312">
        <f t="shared" si="84"/>
        <v>4.3813246387827832E-2</v>
      </c>
    </row>
    <row r="313" spans="1:49" x14ac:dyDescent="0.45">
      <c r="A313" s="202" t="s">
        <v>312</v>
      </c>
      <c r="B313" s="225" t="str">
        <f t="shared" si="85"/>
        <v>Шприцы одноразовые, шт.</v>
      </c>
      <c r="C313" s="225" t="str">
        <f t="shared" si="86"/>
        <v>Шприцы одноразовые, шт.</v>
      </c>
      <c r="D313" s="226" t="str">
        <f t="shared" si="87"/>
        <v>Шприцы одноразовые, шт.</v>
      </c>
      <c r="E313" s="225">
        <f>INDEX(БИПЦ_НДС!$D:$D,MATCH(Структура!A313,БИПЦ_НДС!$B:$B,0))</f>
        <v>10</v>
      </c>
      <c r="F313" s="225" t="s">
        <v>1871</v>
      </c>
      <c r="G313" s="225">
        <v>1</v>
      </c>
      <c r="H313" s="225">
        <v>1</v>
      </c>
      <c r="I313" s="225">
        <v>0</v>
      </c>
      <c r="J313" s="225">
        <f>INDEX('2026'!$C:$C,MATCH(Структура!B313,'2026'!$B:$B,0))</f>
        <v>8.9999999999999993E-3</v>
      </c>
      <c r="K313" s="225">
        <f>INDEX('2025'!$C:$C,MATCH(Структура!C313,'2025'!$B:$B,0))</f>
        <v>1.4E-2</v>
      </c>
      <c r="L313" s="225">
        <v>1</v>
      </c>
      <c r="M313" s="225">
        <v>1</v>
      </c>
      <c r="N313" s="225">
        <f>INDEX(MoM!B:B,MATCH(Структура!A313,MoM!J:J,0))</f>
        <v>1</v>
      </c>
      <c r="P313">
        <f>INDEX('ИПЦ raw'!AA:AA, MATCH(Структура!$D313,'ИПЦ raw'!$A:$A,0))</f>
        <v>100.63</v>
      </c>
      <c r="Q313">
        <f>INDEX('ИПЦ raw'!AB:AB, MATCH(Структура!$D313,'ИПЦ raw'!$A:$A,0))</f>
        <v>100.71</v>
      </c>
      <c r="R313">
        <f>INDEX('ИПЦ raw'!AC:AC, MATCH(Структура!$D313,'ИПЦ raw'!$A:$A,0))</f>
        <v>100.13</v>
      </c>
      <c r="S313">
        <f>INDEX('ИПЦ raw'!AD:AD, MATCH(Структура!$D313,'ИПЦ raw'!$A:$A,0))</f>
        <v>100.82</v>
      </c>
      <c r="T313">
        <f>INDEX('ИПЦ raw'!AE:AE, MATCH(Структура!$D313,'ИПЦ raw'!$A:$A,0))</f>
        <v>100.64</v>
      </c>
      <c r="U313">
        <f>INDEX('ИПЦ raw'!AF:AF, MATCH(Структура!$D313,'ИПЦ raw'!$A:$A,0))</f>
        <v>100.51</v>
      </c>
      <c r="V313">
        <f>INDEX('ИПЦ raw'!AG:AG, MATCH(Структура!$D313,'ИПЦ raw'!$A:$A,0))</f>
        <v>99.99</v>
      </c>
      <c r="W313">
        <f>INDEX('ИПЦ raw'!AH:AH, MATCH(Структура!$D313,'ИПЦ raw'!$A:$A,0))</f>
        <v>100.51</v>
      </c>
      <c r="X313">
        <f>INDEX('ИПЦ raw'!AI:AI, MATCH(Структура!$D313,'ИПЦ raw'!$A:$A,0))</f>
        <v>100.53</v>
      </c>
      <c r="Y313">
        <f>INDEX('ИПЦ raw'!AJ:AJ, MATCH(Структура!$D313,'ИПЦ raw'!$A:$A,0))</f>
        <v>99.83</v>
      </c>
      <c r="Z313">
        <f>INDEX('ИПЦ raw'!AK:AK, MATCH(Структура!$D313,'ИПЦ raw'!$A:$A,0))</f>
        <v>99.77</v>
      </c>
      <c r="AA313">
        <f>INDEX('ИПЦ raw'!AL:AL, MATCH(Структура!$D313,'ИПЦ raw'!$A:$A,0))</f>
        <v>100.17</v>
      </c>
      <c r="AB313">
        <f>INDEX('ИПЦ raw'!AM:AM, MATCH(Структура!$D313,'ИПЦ raw'!$A:$A,0))</f>
        <v>100.33</v>
      </c>
      <c r="AC313">
        <f>INDEX('ИПЦ raw'!AN:AN, MATCH(Структура!$D313,'ИПЦ raw'!$A:$A,0))</f>
        <v>100.4</v>
      </c>
      <c r="AD313">
        <f>INDEX('ИПЦ raw'!AO:AO, MATCH(Структура!$D313,'ИПЦ raw'!$A:$A,0))</f>
        <v>100.51</v>
      </c>
      <c r="AE313">
        <f>INDEX('ИПЦ raw'!AP:AP, MATCH(Структура!$D313,'ИПЦ raw'!$A:$A,0))</f>
        <v>99.91</v>
      </c>
      <c r="AG313">
        <f>INDEX('2025'!$C:$C,MATCH(Структура!C313,'2025'!$B:$B,0))</f>
        <v>1.4E-2</v>
      </c>
      <c r="AH313">
        <f t="shared" si="88"/>
        <v>1.40882E-2</v>
      </c>
      <c r="AI313">
        <f t="shared" si="89"/>
        <v>1.4188226219999999E-2</v>
      </c>
      <c r="AJ313">
        <f t="shared" si="90"/>
        <v>1.4206670914085999E-2</v>
      </c>
      <c r="AK313">
        <f t="shared" si="91"/>
        <v>1.4323165615581503E-2</v>
      </c>
      <c r="AL313">
        <f t="shared" si="92"/>
        <v>1.4414833875521225E-2</v>
      </c>
      <c r="AM313">
        <f t="shared" si="93"/>
        <v>1.4488349528286384E-2</v>
      </c>
      <c r="AN313">
        <f t="shared" si="94"/>
        <v>1.4486900693333556E-2</v>
      </c>
      <c r="AO313">
        <f t="shared" si="95"/>
        <v>1.4560783886869558E-2</v>
      </c>
      <c r="AP313">
        <f t="shared" si="96"/>
        <v>1.4637956041469967E-2</v>
      </c>
      <c r="AQ313">
        <f t="shared" si="97"/>
        <v>1.4613071516199467E-2</v>
      </c>
      <c r="AR313">
        <f t="shared" si="99"/>
        <v>1.4579461451712208E-2</v>
      </c>
      <c r="AS313">
        <f t="shared" si="98"/>
        <v>8.9999999999999993E-3</v>
      </c>
      <c r="AT313">
        <f t="shared" si="81"/>
        <v>9.0296999999999999E-3</v>
      </c>
      <c r="AU313">
        <f t="shared" si="82"/>
        <v>9.0658188000000001E-3</v>
      </c>
      <c r="AV313">
        <f t="shared" si="83"/>
        <v>9.11205447588E-3</v>
      </c>
      <c r="AW313">
        <f t="shared" si="84"/>
        <v>9.103853626851708E-3</v>
      </c>
    </row>
    <row r="314" spans="1:49" x14ac:dyDescent="0.45">
      <c r="A314" s="202" t="s">
        <v>313</v>
      </c>
      <c r="B314" s="225" t="str">
        <f t="shared" si="85"/>
        <v>Соска (пустышка) детская, шт.</v>
      </c>
      <c r="C314" s="225" t="str">
        <f t="shared" si="86"/>
        <v>Соска (пустышка) детская, шт.</v>
      </c>
      <c r="D314" s="226" t="str">
        <f t="shared" si="87"/>
        <v>Соска (пустышка) детская, шт.</v>
      </c>
      <c r="E314" s="225">
        <f>INDEX(БИПЦ_НДС!$D:$D,MATCH(Структура!A314,БИПЦ_НДС!$B:$B,0))</f>
        <v>10</v>
      </c>
      <c r="F314" s="225" t="s">
        <v>1871</v>
      </c>
      <c r="G314" s="225">
        <v>1</v>
      </c>
      <c r="H314" s="225">
        <v>1</v>
      </c>
      <c r="I314" s="225">
        <v>0</v>
      </c>
      <c r="J314" s="225">
        <f>INDEX('2026'!$C:$C,MATCH(Структура!B314,'2026'!$B:$B,0))</f>
        <v>0.01</v>
      </c>
      <c r="K314" s="225">
        <f>INDEX('2025'!$C:$C,MATCH(Структура!C314,'2025'!$B:$B,0))</f>
        <v>1.2999999999999999E-2</v>
      </c>
      <c r="L314" s="225">
        <v>1</v>
      </c>
      <c r="M314" s="225">
        <v>1</v>
      </c>
      <c r="N314" s="235">
        <f>INDEX(MoM!B:B,MATCH(Структура!A314,MoM!J:J,0))</f>
        <v>0</v>
      </c>
      <c r="P314">
        <f>INDEX('ИПЦ raw'!AA:AA, MATCH(Структура!$D314,'ИПЦ raw'!$A:$A,0))</f>
        <v>100.76</v>
      </c>
      <c r="Q314">
        <f>INDEX('ИПЦ raw'!AB:AB, MATCH(Структура!$D314,'ИПЦ raw'!$A:$A,0))</f>
        <v>100.77</v>
      </c>
      <c r="R314">
        <f>INDEX('ИПЦ raw'!AC:AC, MATCH(Структура!$D314,'ИПЦ raw'!$A:$A,0))</f>
        <v>100.64</v>
      </c>
      <c r="S314">
        <f>INDEX('ИПЦ raw'!AD:AD, MATCH(Структура!$D314,'ИПЦ raw'!$A:$A,0))</f>
        <v>100.96</v>
      </c>
      <c r="T314">
        <f>INDEX('ИПЦ raw'!AE:AE, MATCH(Структура!$D314,'ИПЦ raw'!$A:$A,0))</f>
        <v>100.87</v>
      </c>
      <c r="U314">
        <f>INDEX('ИПЦ raw'!AF:AF, MATCH(Структура!$D314,'ИПЦ raw'!$A:$A,0))</f>
        <v>100.38</v>
      </c>
      <c r="V314">
        <f>INDEX('ИПЦ raw'!AG:AG, MATCH(Структура!$D314,'ИПЦ raw'!$A:$A,0))</f>
        <v>99.99</v>
      </c>
      <c r="W314">
        <f>INDEX('ИПЦ raw'!AH:AH, MATCH(Структура!$D314,'ИПЦ raw'!$A:$A,0))</f>
        <v>100.46</v>
      </c>
      <c r="X314">
        <f>INDEX('ИПЦ raw'!AI:AI, MATCH(Структура!$D314,'ИПЦ raw'!$A:$A,0))</f>
        <v>100.46</v>
      </c>
      <c r="Y314">
        <f>INDEX('ИПЦ raw'!AJ:AJ, MATCH(Структура!$D314,'ИПЦ raw'!$A:$A,0))</f>
        <v>99.74</v>
      </c>
      <c r="Z314">
        <f>INDEX('ИПЦ raw'!AK:AK, MATCH(Структура!$D314,'ИПЦ raw'!$A:$A,0))</f>
        <v>100.77</v>
      </c>
      <c r="AA314">
        <f>INDEX('ИПЦ raw'!AL:AL, MATCH(Структура!$D314,'ИПЦ raw'!$A:$A,0))</f>
        <v>100.06</v>
      </c>
      <c r="AB314">
        <f>INDEX('ИПЦ raw'!AM:AM, MATCH(Структура!$D314,'ИПЦ raw'!$A:$A,0))</f>
        <v>100.65</v>
      </c>
      <c r="AC314">
        <f>INDEX('ИПЦ raw'!AN:AN, MATCH(Структура!$D314,'ИПЦ raw'!$A:$A,0))</f>
        <v>100.77</v>
      </c>
      <c r="AD314">
        <f>INDEX('ИПЦ raw'!AO:AO, MATCH(Структура!$D314,'ИПЦ raw'!$A:$A,0))</f>
        <v>100.64</v>
      </c>
      <c r="AE314">
        <f>INDEX('ИПЦ raw'!AP:AP, MATCH(Структура!$D314,'ИПЦ raw'!$A:$A,0))</f>
        <v>100.2</v>
      </c>
      <c r="AG314">
        <f>INDEX('2025'!$C:$C,MATCH(Структура!C314,'2025'!$B:$B,0))</f>
        <v>1.2999999999999999E-2</v>
      </c>
      <c r="AH314">
        <f t="shared" si="88"/>
        <v>1.3098799999999999E-2</v>
      </c>
      <c r="AI314">
        <f t="shared" si="89"/>
        <v>1.3199660759999999E-2</v>
      </c>
      <c r="AJ314">
        <f t="shared" si="90"/>
        <v>1.3284138588863998E-2</v>
      </c>
      <c r="AK314">
        <f t="shared" si="91"/>
        <v>1.3411666319317093E-2</v>
      </c>
      <c r="AL314">
        <f t="shared" si="92"/>
        <v>1.3528347816295153E-2</v>
      </c>
      <c r="AM314">
        <f t="shared" si="93"/>
        <v>1.3579755537997073E-2</v>
      </c>
      <c r="AN314">
        <f t="shared" si="94"/>
        <v>1.3578397562443272E-2</v>
      </c>
      <c r="AO314">
        <f t="shared" si="95"/>
        <v>1.3640858191230509E-2</v>
      </c>
      <c r="AP314">
        <f t="shared" si="96"/>
        <v>1.370360613891017E-2</v>
      </c>
      <c r="AQ314">
        <f t="shared" si="97"/>
        <v>1.3667976762949003E-2</v>
      </c>
      <c r="AR314">
        <f t="shared" si="99"/>
        <v>1.3773220184023709E-2</v>
      </c>
      <c r="AS314">
        <f t="shared" si="98"/>
        <v>0.01</v>
      </c>
      <c r="AT314">
        <f t="shared" si="81"/>
        <v>1.0065000000000001E-2</v>
      </c>
      <c r="AU314">
        <f t="shared" si="82"/>
        <v>1.01425005E-2</v>
      </c>
      <c r="AV314">
        <f t="shared" si="83"/>
        <v>1.02074125032E-2</v>
      </c>
      <c r="AW314">
        <f t="shared" si="84"/>
        <v>1.02278273282064E-2</v>
      </c>
    </row>
    <row r="315" spans="1:49" x14ac:dyDescent="0.45">
      <c r="A315" s="202" t="s">
        <v>314</v>
      </c>
      <c r="B315" s="225" t="str">
        <f t="shared" si="85"/>
        <v>Бутылочка для кормления, шт.</v>
      </c>
      <c r="C315" s="225" t="str">
        <f t="shared" si="86"/>
        <v>Бутылочка для кормления, шт.</v>
      </c>
      <c r="D315" s="226" t="str">
        <f t="shared" si="87"/>
        <v>Бутылочка для кормления, шт.</v>
      </c>
      <c r="E315" s="225">
        <f>INDEX(БИПЦ_НДС!$D:$D,MATCH(Структура!A315,БИПЦ_НДС!$B:$B,0))</f>
        <v>10</v>
      </c>
      <c r="F315" s="225" t="s">
        <v>1871</v>
      </c>
      <c r="G315" s="225">
        <v>1</v>
      </c>
      <c r="H315" s="225">
        <v>1</v>
      </c>
      <c r="I315" s="225">
        <v>0</v>
      </c>
      <c r="J315" s="225">
        <f>INDEX('2026'!$C:$C,MATCH(Структура!B315,'2026'!$B:$B,0))</f>
        <v>4.5999999999999999E-2</v>
      </c>
      <c r="K315" s="225">
        <f>INDEX('2025'!$C:$C,MATCH(Структура!C315,'2025'!$B:$B,0))</f>
        <v>6.3E-2</v>
      </c>
      <c r="L315" s="225">
        <v>1</v>
      </c>
      <c r="M315" s="225">
        <v>1</v>
      </c>
      <c r="N315" s="235">
        <f>INDEX(MoM!B:B,MATCH(Структура!A315,MoM!J:J,0))</f>
        <v>0</v>
      </c>
      <c r="P315">
        <f>INDEX('ИПЦ raw'!AA:AA, MATCH(Структура!$D315,'ИПЦ raw'!$A:$A,0))</f>
        <v>100.97</v>
      </c>
      <c r="Q315">
        <f>INDEX('ИПЦ raw'!AB:AB, MATCH(Структура!$D315,'ИПЦ raw'!$A:$A,0))</f>
        <v>101.02</v>
      </c>
      <c r="R315">
        <f>INDEX('ИПЦ raw'!AC:AC, MATCH(Структура!$D315,'ИПЦ raw'!$A:$A,0))</f>
        <v>100.61</v>
      </c>
      <c r="S315">
        <f>INDEX('ИПЦ raw'!AD:AD, MATCH(Структура!$D315,'ИПЦ raw'!$A:$A,0))</f>
        <v>100.57</v>
      </c>
      <c r="T315">
        <f>INDEX('ИПЦ raw'!AE:AE, MATCH(Структура!$D315,'ИПЦ raw'!$A:$A,0))</f>
        <v>100.52</v>
      </c>
      <c r="U315">
        <f>INDEX('ИПЦ raw'!AF:AF, MATCH(Структура!$D315,'ИПЦ raw'!$A:$A,0))</f>
        <v>100.96</v>
      </c>
      <c r="V315">
        <f>INDEX('ИПЦ raw'!AG:AG, MATCH(Структура!$D315,'ИПЦ raw'!$A:$A,0))</f>
        <v>100.59</v>
      </c>
      <c r="W315">
        <f>INDEX('ИПЦ raw'!AH:AH, MATCH(Структура!$D315,'ИПЦ raw'!$A:$A,0))</f>
        <v>100.27</v>
      </c>
      <c r="X315">
        <f>INDEX('ИПЦ raw'!AI:AI, MATCH(Структура!$D315,'ИПЦ raw'!$A:$A,0))</f>
        <v>100.24</v>
      </c>
      <c r="Y315">
        <f>INDEX('ИПЦ raw'!AJ:AJ, MATCH(Структура!$D315,'ИПЦ raw'!$A:$A,0))</f>
        <v>99.42</v>
      </c>
      <c r="Z315">
        <f>INDEX('ИПЦ raw'!AK:AK, MATCH(Структура!$D315,'ИПЦ raw'!$A:$A,0))</f>
        <v>99.88</v>
      </c>
      <c r="AA315">
        <f>INDEX('ИПЦ raw'!AL:AL, MATCH(Структура!$D315,'ИПЦ raw'!$A:$A,0))</f>
        <v>100.64</v>
      </c>
      <c r="AB315">
        <f>INDEX('ИПЦ raw'!AM:AM, MATCH(Структура!$D315,'ИПЦ raw'!$A:$A,0))</f>
        <v>100.32</v>
      </c>
      <c r="AC315">
        <f>INDEX('ИПЦ raw'!AN:AN, MATCH(Структура!$D315,'ИПЦ raw'!$A:$A,0))</f>
        <v>100.52</v>
      </c>
      <c r="AD315">
        <f>INDEX('ИПЦ raw'!AO:AO, MATCH(Структура!$D315,'ИПЦ raw'!$A:$A,0))</f>
        <v>100.6</v>
      </c>
      <c r="AE315">
        <f>INDEX('ИПЦ raw'!AP:AP, MATCH(Структура!$D315,'ИПЦ raw'!$A:$A,0))</f>
        <v>100.29</v>
      </c>
      <c r="AG315">
        <f>INDEX('2025'!$C:$C,MATCH(Структура!C315,'2025'!$B:$B,0))</f>
        <v>6.3E-2</v>
      </c>
      <c r="AH315">
        <f t="shared" si="88"/>
        <v>6.3611100000000004E-2</v>
      </c>
      <c r="AI315">
        <f t="shared" si="89"/>
        <v>6.4259933219999996E-2</v>
      </c>
      <c r="AJ315">
        <f t="shared" si="90"/>
        <v>6.4651918812641998E-2</v>
      </c>
      <c r="AK315">
        <f t="shared" si="91"/>
        <v>6.5020434749874054E-2</v>
      </c>
      <c r="AL315">
        <f t="shared" si="92"/>
        <v>6.5358541010573395E-2</v>
      </c>
      <c r="AM315">
        <f t="shared" si="93"/>
        <v>6.5985983004274898E-2</v>
      </c>
      <c r="AN315">
        <f t="shared" si="94"/>
        <v>6.6375300304000129E-2</v>
      </c>
      <c r="AO315">
        <f t="shared" si="95"/>
        <v>6.6554513614820926E-2</v>
      </c>
      <c r="AP315">
        <f t="shared" si="96"/>
        <v>6.671424444749649E-2</v>
      </c>
      <c r="AQ315">
        <f t="shared" si="97"/>
        <v>6.6327301829701008E-2</v>
      </c>
      <c r="AR315">
        <f t="shared" si="99"/>
        <v>6.6247709067505364E-2</v>
      </c>
      <c r="AS315">
        <f t="shared" si="98"/>
        <v>4.5999999999999999E-2</v>
      </c>
      <c r="AT315">
        <f t="shared" si="81"/>
        <v>4.6147199999999992E-2</v>
      </c>
      <c r="AU315">
        <f t="shared" si="82"/>
        <v>4.6387165439999996E-2</v>
      </c>
      <c r="AV315">
        <f t="shared" si="83"/>
        <v>4.6665488432639998E-2</v>
      </c>
      <c r="AW315">
        <f t="shared" si="84"/>
        <v>4.6800818349094657E-2</v>
      </c>
    </row>
    <row r="316" spans="1:49" x14ac:dyDescent="0.45">
      <c r="A316" s="202" t="s">
        <v>315</v>
      </c>
      <c r="B316" s="225" t="str">
        <f t="shared" si="85"/>
        <v>Антисептик для рук, 100 мл</v>
      </c>
      <c r="C316" s="225" t="str">
        <f t="shared" si="86"/>
        <v>Антисептик для рук, 100 мл</v>
      </c>
      <c r="D316" s="226" t="str">
        <f t="shared" si="87"/>
        <v>Антисептик для рук, 100 мл</v>
      </c>
      <c r="E316" s="225">
        <f>INDEX(БИПЦ_НДС!$D:$D,MATCH(Структура!A316,БИПЦ_НДС!$B:$B,0))</f>
        <v>20</v>
      </c>
      <c r="F316" s="225" t="s">
        <v>1871</v>
      </c>
      <c r="G316" s="225">
        <v>1</v>
      </c>
      <c r="H316" s="225">
        <v>1</v>
      </c>
      <c r="I316" s="225">
        <v>0</v>
      </c>
      <c r="J316" s="225">
        <f>INDEX('2026'!$C:$C,MATCH(Структура!B316,'2026'!$B:$B,0))</f>
        <v>1.7000000000000001E-2</v>
      </c>
      <c r="K316" s="225">
        <f>INDEX('2025'!$C:$C,MATCH(Структура!C316,'2025'!$B:$B,0))</f>
        <v>1.6E-2</v>
      </c>
      <c r="L316" s="225">
        <v>1</v>
      </c>
      <c r="M316" s="225">
        <v>1</v>
      </c>
      <c r="N316" s="225">
        <f>INDEX(MoM!B:B,MATCH(Структура!A316,MoM!J:J,0))</f>
        <v>1</v>
      </c>
      <c r="P316">
        <f>INDEX('ИПЦ raw'!AA:AA, MATCH(Структура!$D316,'ИПЦ raw'!$A:$A,0))</f>
        <v>100.66</v>
      </c>
      <c r="Q316">
        <f>INDEX('ИПЦ raw'!AB:AB, MATCH(Структура!$D316,'ИПЦ raw'!$A:$A,0))</f>
        <v>100.42</v>
      </c>
      <c r="R316">
        <f>INDEX('ИПЦ raw'!AC:AC, MATCH(Структура!$D316,'ИПЦ raw'!$A:$A,0))</f>
        <v>100.67</v>
      </c>
      <c r="S316">
        <f>INDEX('ИПЦ raw'!AD:AD, MATCH(Структура!$D316,'ИПЦ raw'!$A:$A,0))</f>
        <v>100.7</v>
      </c>
      <c r="T316">
        <f>INDEX('ИПЦ raw'!AE:AE, MATCH(Структура!$D316,'ИПЦ raw'!$A:$A,0))</f>
        <v>100.38</v>
      </c>
      <c r="U316">
        <f>INDEX('ИПЦ raw'!AF:AF, MATCH(Структура!$D316,'ИПЦ raw'!$A:$A,0))</f>
        <v>100.23</v>
      </c>
      <c r="V316">
        <f>INDEX('ИПЦ raw'!AG:AG, MATCH(Структура!$D316,'ИПЦ raw'!$A:$A,0))</f>
        <v>99.33</v>
      </c>
      <c r="W316">
        <f>INDEX('ИПЦ raw'!AH:AH, MATCH(Структура!$D316,'ИПЦ raw'!$A:$A,0))</f>
        <v>100.44</v>
      </c>
      <c r="X316">
        <f>INDEX('ИПЦ raw'!AI:AI, MATCH(Структура!$D316,'ИПЦ raw'!$A:$A,0))</f>
        <v>100.17</v>
      </c>
      <c r="Y316">
        <f>INDEX('ИПЦ raw'!AJ:AJ, MATCH(Структура!$D316,'ИПЦ raw'!$A:$A,0))</f>
        <v>100.79</v>
      </c>
      <c r="Z316">
        <f>INDEX('ИПЦ raw'!AK:AK, MATCH(Структура!$D316,'ИПЦ raw'!$A:$A,0))</f>
        <v>100.51</v>
      </c>
      <c r="AA316">
        <f>INDEX('ИПЦ raw'!AL:AL, MATCH(Структура!$D316,'ИПЦ raw'!$A:$A,0))</f>
        <v>100.17</v>
      </c>
      <c r="AB316">
        <f>INDEX('ИПЦ raw'!AM:AM, MATCH(Структура!$D316,'ИПЦ raw'!$A:$A,0))</f>
        <v>101.78</v>
      </c>
      <c r="AC316">
        <f>INDEX('ИПЦ raw'!AN:AN, MATCH(Структура!$D316,'ИПЦ raw'!$A:$A,0))</f>
        <v>100.18</v>
      </c>
      <c r="AD316">
        <f>INDEX('ИПЦ raw'!AO:AO, MATCH(Структура!$D316,'ИПЦ raw'!$A:$A,0))</f>
        <v>100.59</v>
      </c>
      <c r="AE316">
        <f>INDEX('ИПЦ raw'!AP:AP, MATCH(Структура!$D316,'ИПЦ raw'!$A:$A,0))</f>
        <v>100.77</v>
      </c>
      <c r="AG316">
        <f>INDEX('2025'!$C:$C,MATCH(Структура!C316,'2025'!$B:$B,0))</f>
        <v>1.6E-2</v>
      </c>
      <c r="AH316">
        <f t="shared" si="88"/>
        <v>1.6105600000000001E-2</v>
      </c>
      <c r="AI316">
        <f t="shared" si="89"/>
        <v>1.6173243520000002E-2</v>
      </c>
      <c r="AJ316">
        <f t="shared" si="90"/>
        <v>1.6281604251584002E-2</v>
      </c>
      <c r="AK316">
        <f t="shared" si="91"/>
        <v>1.6395575481345091E-2</v>
      </c>
      <c r="AL316">
        <f t="shared" si="92"/>
        <v>1.6457878668174202E-2</v>
      </c>
      <c r="AM316">
        <f t="shared" si="93"/>
        <v>1.6495731789111002E-2</v>
      </c>
      <c r="AN316">
        <f t="shared" si="94"/>
        <v>1.638521038612396E-2</v>
      </c>
      <c r="AO316">
        <f t="shared" si="95"/>
        <v>1.6457305311822906E-2</v>
      </c>
      <c r="AP316">
        <f t="shared" si="96"/>
        <v>1.6485282730853007E-2</v>
      </c>
      <c r="AQ316">
        <f t="shared" si="97"/>
        <v>1.6615516464426747E-2</v>
      </c>
      <c r="AR316">
        <f t="shared" si="99"/>
        <v>1.6700255598395324E-2</v>
      </c>
      <c r="AS316">
        <f t="shared" si="98"/>
        <v>1.7000000000000001E-2</v>
      </c>
      <c r="AT316">
        <f t="shared" si="81"/>
        <v>1.7302600000000001E-2</v>
      </c>
      <c r="AU316">
        <f t="shared" si="82"/>
        <v>1.7333744680000002E-2</v>
      </c>
      <c r="AV316">
        <f t="shared" si="83"/>
        <v>1.7436013773612001E-2</v>
      </c>
      <c r="AW316">
        <f t="shared" si="84"/>
        <v>1.7570271079668812E-2</v>
      </c>
    </row>
    <row r="317" spans="1:49" ht="26.25" x14ac:dyDescent="0.45">
      <c r="A317" s="202" t="s">
        <v>316</v>
      </c>
      <c r="B317" s="225" t="str">
        <f t="shared" si="85"/>
        <v>Термометр медицинский безртутный (галинстановый), шт.</v>
      </c>
      <c r="C317" s="225" t="str">
        <f t="shared" si="86"/>
        <v>Термометр медицинский безртутный (галинстановый), шт.</v>
      </c>
      <c r="D317" s="226" t="str">
        <f t="shared" si="87"/>
        <v>Термометр медицинский безртутный (галинстановый), шт.</v>
      </c>
      <c r="E317" s="225">
        <f>INDEX(БИПЦ_НДС!$D:$D,MATCH(Структура!A317,БИПЦ_НДС!$B:$B,0))</f>
        <v>0</v>
      </c>
      <c r="F317" s="225" t="s">
        <v>1871</v>
      </c>
      <c r="G317" s="225">
        <v>1</v>
      </c>
      <c r="H317" s="225">
        <v>1</v>
      </c>
      <c r="I317" s="225">
        <v>0</v>
      </c>
      <c r="J317" s="225">
        <f>INDEX('2026'!$C:$C,MATCH(Структура!B317,'2026'!$B:$B,0))</f>
        <v>6.0000000000000001E-3</v>
      </c>
      <c r="K317" s="225">
        <f>INDEX('2025'!$C:$C,MATCH(Структура!C317,'2025'!$B:$B,0))</f>
        <v>7.0000000000000001E-3</v>
      </c>
      <c r="L317" s="225">
        <v>1</v>
      </c>
      <c r="M317" s="225">
        <v>1</v>
      </c>
      <c r="N317" s="225">
        <f>INDEX(MoM!B:B,MATCH(Структура!A317,MoM!J:J,0))</f>
        <v>1</v>
      </c>
      <c r="P317">
        <f>INDEX('ИПЦ raw'!AA:AA, MATCH(Структура!$D317,'ИПЦ raw'!$A:$A,0))</f>
        <v>101.01</v>
      </c>
      <c r="Q317">
        <f>INDEX('ИПЦ raw'!AB:AB, MATCH(Структура!$D317,'ИПЦ raw'!$A:$A,0))</f>
        <v>100.93</v>
      </c>
      <c r="R317">
        <f>INDEX('ИПЦ raw'!AC:AC, MATCH(Структура!$D317,'ИПЦ raw'!$A:$A,0))</f>
        <v>101.11</v>
      </c>
      <c r="S317">
        <f>INDEX('ИПЦ raw'!AD:AD, MATCH(Структура!$D317,'ИПЦ raw'!$A:$A,0))</f>
        <v>100.16</v>
      </c>
      <c r="T317">
        <f>INDEX('ИПЦ raw'!AE:AE, MATCH(Структура!$D317,'ИПЦ raw'!$A:$A,0))</f>
        <v>99.93</v>
      </c>
      <c r="U317">
        <f>INDEX('ИПЦ raw'!AF:AF, MATCH(Структура!$D317,'ИПЦ raw'!$A:$A,0))</f>
        <v>100.02</v>
      </c>
      <c r="V317">
        <f>INDEX('ИПЦ raw'!AG:AG, MATCH(Структура!$D317,'ИПЦ raw'!$A:$A,0))</f>
        <v>99.76</v>
      </c>
      <c r="W317">
        <f>INDEX('ИПЦ raw'!AH:AH, MATCH(Структура!$D317,'ИПЦ raw'!$A:$A,0))</f>
        <v>99.98</v>
      </c>
      <c r="X317">
        <f>INDEX('ИПЦ raw'!AI:AI, MATCH(Структура!$D317,'ИПЦ raw'!$A:$A,0))</f>
        <v>100.6</v>
      </c>
      <c r="Y317">
        <f>INDEX('ИПЦ raw'!AJ:AJ, MATCH(Структура!$D317,'ИПЦ raw'!$A:$A,0))</f>
        <v>99.65</v>
      </c>
      <c r="Z317">
        <f>INDEX('ИПЦ raw'!AK:AK, MATCH(Структура!$D317,'ИПЦ raw'!$A:$A,0))</f>
        <v>100.03</v>
      </c>
      <c r="AA317">
        <f>INDEX('ИПЦ raw'!AL:AL, MATCH(Структура!$D317,'ИПЦ raw'!$A:$A,0))</f>
        <v>101</v>
      </c>
      <c r="AB317">
        <f>INDEX('ИПЦ raw'!AM:AM, MATCH(Структура!$D317,'ИПЦ raw'!$A:$A,0))</f>
        <v>100.27</v>
      </c>
      <c r="AC317">
        <f>INDEX('ИПЦ raw'!AN:AN, MATCH(Структура!$D317,'ИПЦ raw'!$A:$A,0))</f>
        <v>98.78</v>
      </c>
      <c r="AD317">
        <f>INDEX('ИПЦ raw'!AO:AO, MATCH(Структура!$D317,'ИПЦ raw'!$A:$A,0))</f>
        <v>99.98</v>
      </c>
      <c r="AE317">
        <f>INDEX('ИПЦ raw'!AP:AP, MATCH(Структура!$D317,'ИПЦ raw'!$A:$A,0))</f>
        <v>99.62</v>
      </c>
      <c r="AG317">
        <f>INDEX('2025'!$C:$C,MATCH(Структура!C317,'2025'!$B:$B,0))</f>
        <v>7.0000000000000001E-3</v>
      </c>
      <c r="AH317">
        <f t="shared" si="88"/>
        <v>7.0707000000000009E-3</v>
      </c>
      <c r="AI317">
        <f t="shared" si="89"/>
        <v>7.136457510000002E-3</v>
      </c>
      <c r="AJ317">
        <f t="shared" si="90"/>
        <v>7.2156721883610024E-3</v>
      </c>
      <c r="AK317">
        <f t="shared" si="91"/>
        <v>7.2272172638623801E-3</v>
      </c>
      <c r="AL317">
        <f t="shared" si="92"/>
        <v>7.2221582117776772E-3</v>
      </c>
      <c r="AM317">
        <f t="shared" si="93"/>
        <v>7.2236026434200325E-3</v>
      </c>
      <c r="AN317">
        <f t="shared" si="94"/>
        <v>7.2062659970758246E-3</v>
      </c>
      <c r="AO317">
        <f t="shared" si="95"/>
        <v>7.2048247438764104E-3</v>
      </c>
      <c r="AP317">
        <f t="shared" si="96"/>
        <v>7.2480536923396691E-3</v>
      </c>
      <c r="AQ317">
        <f t="shared" si="97"/>
        <v>7.2226855044164803E-3</v>
      </c>
      <c r="AR317">
        <f t="shared" si="99"/>
        <v>7.2248523100678051E-3</v>
      </c>
      <c r="AS317">
        <f t="shared" si="98"/>
        <v>6.0000000000000001E-3</v>
      </c>
      <c r="AT317">
        <f t="shared" si="81"/>
        <v>6.0162000000000002E-3</v>
      </c>
      <c r="AU317">
        <f t="shared" si="82"/>
        <v>5.9428023599999999E-3</v>
      </c>
      <c r="AV317">
        <f t="shared" si="83"/>
        <v>5.9416137995280003E-3</v>
      </c>
      <c r="AW317">
        <f t="shared" si="84"/>
        <v>5.9190356670897936E-3</v>
      </c>
    </row>
    <row r="318" spans="1:49" x14ac:dyDescent="0.45">
      <c r="A318" s="216" t="s">
        <v>317</v>
      </c>
      <c r="B318" s="225" t="str">
        <f t="shared" si="85"/>
        <v>Меновазин, 40 мл</v>
      </c>
      <c r="C318" s="225" t="str">
        <f t="shared" si="86"/>
        <v>Меновазин, 40 мл</v>
      </c>
      <c r="D318" s="226" t="str">
        <f t="shared" si="87"/>
        <v>Меновазин, 40 мл</v>
      </c>
      <c r="E318" s="225">
        <f>INDEX(БИПЦ_НДС!$D:$D,MATCH(Структура!A318,БИПЦ_НДС!$B:$B,0))</f>
        <v>10</v>
      </c>
      <c r="F318" s="225" t="s">
        <v>1871</v>
      </c>
      <c r="G318" s="225">
        <v>1</v>
      </c>
      <c r="H318" s="225">
        <v>1</v>
      </c>
      <c r="I318" s="225">
        <v>0</v>
      </c>
      <c r="J318" s="225">
        <f>INDEX('2026'!$C:$C,MATCH(Структура!B318,'2026'!$B:$B,0))</f>
        <v>3.7999999999999999E-2</v>
      </c>
      <c r="K318" s="225">
        <f>INDEX('2025'!$C:$C,MATCH(Структура!C318,'2025'!$B:$B,0))</f>
        <v>4.9000000000000002E-2</v>
      </c>
      <c r="L318" s="225">
        <v>1</v>
      </c>
      <c r="M318" s="225">
        <v>1</v>
      </c>
      <c r="N318" s="228">
        <f>INDEX(MoM!B:B,MATCH(Структура!A318,MoM!J:J,0))</f>
        <v>0</v>
      </c>
      <c r="P318">
        <f>INDEX('ИПЦ raw'!AA:AA, MATCH(Структура!$D318,'ИПЦ raw'!$A:$A,0))</f>
        <v>100.94</v>
      </c>
      <c r="Q318">
        <f>INDEX('ИПЦ raw'!AB:AB, MATCH(Структура!$D318,'ИПЦ raw'!$A:$A,0))</f>
        <v>100.37</v>
      </c>
      <c r="R318">
        <f>INDEX('ИПЦ raw'!AC:AC, MATCH(Структура!$D318,'ИПЦ raw'!$A:$A,0))</f>
        <v>101.33</v>
      </c>
      <c r="S318">
        <f>INDEX('ИПЦ raw'!AD:AD, MATCH(Структура!$D318,'ИПЦ raw'!$A:$A,0))</f>
        <v>101.66</v>
      </c>
      <c r="T318">
        <f>INDEX('ИПЦ raw'!AE:AE, MATCH(Структура!$D318,'ИПЦ raw'!$A:$A,0))</f>
        <v>102.56</v>
      </c>
      <c r="U318">
        <f>INDEX('ИПЦ raw'!AF:AF, MATCH(Структура!$D318,'ИПЦ raw'!$A:$A,0))</f>
        <v>101.8</v>
      </c>
      <c r="V318">
        <f>INDEX('ИПЦ raw'!AG:AG, MATCH(Структура!$D318,'ИПЦ raw'!$A:$A,0))</f>
        <v>99.9</v>
      </c>
      <c r="W318">
        <f>INDEX('ИПЦ raw'!AH:AH, MATCH(Структура!$D318,'ИПЦ raw'!$A:$A,0))</f>
        <v>100.11</v>
      </c>
      <c r="X318">
        <f>INDEX('ИПЦ raw'!AI:AI, MATCH(Структура!$D318,'ИПЦ raw'!$A:$A,0))</f>
        <v>100.08</v>
      </c>
      <c r="Y318">
        <f>INDEX('ИПЦ raw'!AJ:AJ, MATCH(Структура!$D318,'ИПЦ raw'!$A:$A,0))</f>
        <v>102.18</v>
      </c>
      <c r="Z318">
        <f>INDEX('ИПЦ raw'!AK:AK, MATCH(Структура!$D318,'ИПЦ raw'!$A:$A,0))</f>
        <v>100.03</v>
      </c>
      <c r="AA318">
        <f>INDEX('ИПЦ raw'!AL:AL, MATCH(Структура!$D318,'ИПЦ raw'!$A:$A,0))</f>
        <v>101.86</v>
      </c>
      <c r="AB318">
        <f>INDEX('ИПЦ raw'!AM:AM, MATCH(Структура!$D318,'ИПЦ raw'!$A:$A,0))</f>
        <v>101.89</v>
      </c>
      <c r="AC318">
        <f>INDEX('ИПЦ raw'!AN:AN, MATCH(Структура!$D318,'ИПЦ raw'!$A:$A,0))</f>
        <v>102</v>
      </c>
      <c r="AD318">
        <f>INDEX('ИПЦ raw'!AO:AO, MATCH(Структура!$D318,'ИПЦ raw'!$A:$A,0))</f>
        <v>101.52</v>
      </c>
      <c r="AE318">
        <f>INDEX('ИПЦ raw'!AP:AP, MATCH(Структура!$D318,'ИПЦ raw'!$A:$A,0))</f>
        <v>101.31</v>
      </c>
      <c r="AG318">
        <f>INDEX('2025'!$C:$C,MATCH(Структура!C318,'2025'!$B:$B,0))</f>
        <v>4.9000000000000002E-2</v>
      </c>
      <c r="AH318">
        <f t="shared" si="88"/>
        <v>4.94606E-2</v>
      </c>
      <c r="AI318">
        <f t="shared" si="89"/>
        <v>4.9643604220000005E-2</v>
      </c>
      <c r="AJ318">
        <f t="shared" si="90"/>
        <v>5.0303864156126005E-2</v>
      </c>
      <c r="AK318">
        <f t="shared" si="91"/>
        <v>5.113890830111769E-2</v>
      </c>
      <c r="AL318">
        <f t="shared" si="92"/>
        <v>5.2448064353626297E-2</v>
      </c>
      <c r="AM318">
        <f t="shared" si="93"/>
        <v>5.3392129511991564E-2</v>
      </c>
      <c r="AN318">
        <f t="shared" si="94"/>
        <v>5.3338737382479573E-2</v>
      </c>
      <c r="AO318">
        <f t="shared" si="95"/>
        <v>5.3397409993600299E-2</v>
      </c>
      <c r="AP318">
        <f t="shared" si="96"/>
        <v>5.3440127921595179E-2</v>
      </c>
      <c r="AQ318">
        <f t="shared" si="97"/>
        <v>5.4605122710285954E-2</v>
      </c>
      <c r="AR318">
        <f t="shared" si="99"/>
        <v>5.4621504247099037E-2</v>
      </c>
      <c r="AS318">
        <f t="shared" si="98"/>
        <v>3.7999999999999999E-2</v>
      </c>
      <c r="AT318">
        <f t="shared" si="81"/>
        <v>3.8718200000000001E-2</v>
      </c>
      <c r="AU318">
        <f t="shared" si="82"/>
        <v>3.9492564000000001E-2</v>
      </c>
      <c r="AV318">
        <f t="shared" si="83"/>
        <v>4.00928509728E-2</v>
      </c>
      <c r="AW318">
        <f t="shared" si="84"/>
        <v>4.0618067320543683E-2</v>
      </c>
    </row>
    <row r="319" spans="1:49" ht="26.25" x14ac:dyDescent="0.45">
      <c r="A319" s="216" t="s">
        <v>477</v>
      </c>
      <c r="B319" s="225" t="s">
        <v>672</v>
      </c>
      <c r="C319" s="199" t="s">
        <v>318</v>
      </c>
      <c r="D319" s="226" t="s">
        <v>672</v>
      </c>
      <c r="E319" s="225">
        <f>INDEX(БИПЦ_НДС!$D:$D,MATCH(Структура!A319,БИПЦ_НДС!$B:$B,0))</f>
        <v>10</v>
      </c>
      <c r="F319" s="225" t="s">
        <v>1871</v>
      </c>
      <c r="G319" s="225">
        <v>1</v>
      </c>
      <c r="H319" s="225">
        <v>1</v>
      </c>
      <c r="I319" s="225">
        <v>0</v>
      </c>
      <c r="J319" s="225">
        <f>INDEX('2026'!$C:$C,MATCH(Структура!B319,'2026'!$B:$B,0))</f>
        <v>0.04</v>
      </c>
      <c r="K319" s="225">
        <f>INDEX('2025'!$C:$C,MATCH(Структура!C319,'2025'!$B:$B,0))</f>
        <v>4.2999999999999997E-2</v>
      </c>
      <c r="L319" s="225">
        <v>1</v>
      </c>
      <c r="M319" s="225">
        <v>1</v>
      </c>
      <c r="N319" s="225">
        <f>INDEX(MoM!B:B,MATCH(Структура!A319,MoM!J:J,0))</f>
        <v>1</v>
      </c>
      <c r="P319">
        <f>INDEX('ИПЦ raw'!AA:AA, MATCH(Структура!$D319,'ИПЦ raw'!$A:$A,0))</f>
        <v>102.55</v>
      </c>
      <c r="Q319">
        <f>INDEX('ИПЦ raw'!AB:AB, MATCH(Структура!$D319,'ИПЦ raw'!$A:$A,0))</f>
        <v>100.41</v>
      </c>
      <c r="R319">
        <f>INDEX('ИПЦ raw'!AC:AC, MATCH(Структура!$D319,'ИПЦ raw'!$A:$A,0))</f>
        <v>101.82</v>
      </c>
      <c r="S319">
        <f>INDEX('ИПЦ raw'!AD:AD, MATCH(Структура!$D319,'ИПЦ raw'!$A:$A,0))</f>
        <v>100.8</v>
      </c>
      <c r="T319">
        <f>INDEX('ИПЦ raw'!AE:AE, MATCH(Структура!$D319,'ИПЦ raw'!$A:$A,0))</f>
        <v>99.55</v>
      </c>
      <c r="U319">
        <f>INDEX('ИПЦ raw'!AF:AF, MATCH(Структура!$D319,'ИПЦ raw'!$A:$A,0))</f>
        <v>100.15</v>
      </c>
      <c r="V319">
        <f>INDEX('ИПЦ raw'!AG:AG, MATCH(Структура!$D319,'ИПЦ raw'!$A:$A,0))</f>
        <v>100.75</v>
      </c>
      <c r="W319">
        <f>INDEX('ИПЦ raw'!AH:AH, MATCH(Структура!$D319,'ИПЦ raw'!$A:$A,0))</f>
        <v>100.35</v>
      </c>
      <c r="X319">
        <f>INDEX('ИПЦ raw'!AI:AI, MATCH(Структура!$D319,'ИПЦ raw'!$A:$A,0))</f>
        <v>100.72</v>
      </c>
      <c r="Y319">
        <f>INDEX('ИПЦ raw'!AJ:AJ, MATCH(Структура!$D319,'ИПЦ raw'!$A:$A,0))</f>
        <v>99.86</v>
      </c>
      <c r="Z319">
        <f>INDEX('ИПЦ raw'!AK:AK, MATCH(Структура!$D319,'ИПЦ raw'!$A:$A,0))</f>
        <v>100.96</v>
      </c>
      <c r="AA319">
        <f>INDEX('ИПЦ raw'!AL:AL, MATCH(Структура!$D319,'ИПЦ raw'!$A:$A,0))</f>
        <v>101.17</v>
      </c>
      <c r="AB319">
        <f>INDEX('ИПЦ raw'!AM:AM, MATCH(Структура!$D319,'ИПЦ raw'!$A:$A,0))</f>
        <v>101.2</v>
      </c>
      <c r="AC319">
        <f>INDEX('ИПЦ raw'!AN:AN, MATCH(Структура!$D319,'ИПЦ raw'!$A:$A,0))</f>
        <v>101.25</v>
      </c>
      <c r="AD319">
        <f>INDEX('ИПЦ raw'!AO:AO, MATCH(Структура!$D319,'ИПЦ raw'!$A:$A,0))</f>
        <v>102.4</v>
      </c>
      <c r="AE319">
        <f>INDEX('ИПЦ raw'!AP:AP, MATCH(Структура!$D319,'ИПЦ raw'!$A:$A,0))</f>
        <v>102.25</v>
      </c>
      <c r="AG319">
        <f>INDEX('2025'!$C:$C,MATCH(Структура!C319,'2025'!$B:$B,0))</f>
        <v>4.2999999999999997E-2</v>
      </c>
      <c r="AH319">
        <f t="shared" si="88"/>
        <v>4.409649999999999E-2</v>
      </c>
      <c r="AI319">
        <f t="shared" si="89"/>
        <v>4.4277295649999993E-2</v>
      </c>
      <c r="AJ319">
        <f t="shared" si="90"/>
        <v>4.5083142430829982E-2</v>
      </c>
      <c r="AK319">
        <f t="shared" si="91"/>
        <v>4.544380757027662E-2</v>
      </c>
      <c r="AL319">
        <f t="shared" si="92"/>
        <v>4.5239310436210378E-2</v>
      </c>
      <c r="AM319">
        <f t="shared" si="93"/>
        <v>4.5307169401864703E-2</v>
      </c>
      <c r="AN319">
        <f t="shared" si="94"/>
        <v>4.5646973172378688E-2</v>
      </c>
      <c r="AO319">
        <f t="shared" si="95"/>
        <v>4.5806737578482012E-2</v>
      </c>
      <c r="AP319">
        <f t="shared" si="96"/>
        <v>4.6136546089047083E-2</v>
      </c>
      <c r="AQ319">
        <f t="shared" si="97"/>
        <v>4.6071954924522415E-2</v>
      </c>
      <c r="AR319">
        <f t="shared" si="99"/>
        <v>4.651424569179783E-2</v>
      </c>
      <c r="AS319">
        <f t="shared" si="98"/>
        <v>0.04</v>
      </c>
      <c r="AT319">
        <f t="shared" si="81"/>
        <v>4.0480000000000002E-2</v>
      </c>
      <c r="AU319">
        <f t="shared" si="82"/>
        <v>4.0986000000000002E-2</v>
      </c>
      <c r="AV319">
        <f t="shared" si="83"/>
        <v>4.1969663999999997E-2</v>
      </c>
      <c r="AW319">
        <f t="shared" si="84"/>
        <v>4.2913981439999999E-2</v>
      </c>
    </row>
    <row r="320" spans="1:49" x14ac:dyDescent="0.45">
      <c r="A320" s="217" t="s">
        <v>319</v>
      </c>
      <c r="B320" s="225" t="str">
        <f t="shared" si="85"/>
        <v>Пенталгин, 24 таблетки</v>
      </c>
      <c r="C320" s="225" t="str">
        <f t="shared" si="86"/>
        <v>Пенталгин, 24 таблетки</v>
      </c>
      <c r="D320" s="226" t="str">
        <f t="shared" si="87"/>
        <v>Пенталгин, 24 таблетки</v>
      </c>
      <c r="E320" s="225">
        <f>INDEX(БИПЦ_НДС!$D:$D,MATCH(Структура!A320,БИПЦ_НДС!$B:$B,0))</f>
        <v>10</v>
      </c>
      <c r="F320" s="225" t="s">
        <v>1871</v>
      </c>
      <c r="G320" s="225">
        <v>1</v>
      </c>
      <c r="H320" s="225">
        <v>1</v>
      </c>
      <c r="I320" s="225">
        <v>0</v>
      </c>
      <c r="J320" s="225">
        <f>INDEX('2026'!$C:$C,MATCH(Структура!B320,'2026'!$B:$B,0))</f>
        <v>3.7999999999999999E-2</v>
      </c>
      <c r="K320" s="225">
        <f>INDEX('2025'!$C:$C,MATCH(Структура!C320,'2025'!$B:$B,0))</f>
        <v>4.4999999999999998E-2</v>
      </c>
      <c r="L320" s="225">
        <v>1</v>
      </c>
      <c r="M320" s="225">
        <v>1</v>
      </c>
      <c r="N320" s="225">
        <f>INDEX(MoM!B:B,MATCH(Структура!A320,MoM!J:J,0))</f>
        <v>0</v>
      </c>
      <c r="P320">
        <f>INDEX('ИПЦ raw'!AA:AA, MATCH(Структура!$D320,'ИПЦ raw'!$A:$A,0))</f>
        <v>101.03</v>
      </c>
      <c r="Q320">
        <f>INDEX('ИПЦ raw'!AB:AB, MATCH(Структура!$D320,'ИПЦ raw'!$A:$A,0))</f>
        <v>99.85</v>
      </c>
      <c r="R320">
        <f>INDEX('ИПЦ raw'!AC:AC, MATCH(Структура!$D320,'ИПЦ raw'!$A:$A,0))</f>
        <v>101.33</v>
      </c>
      <c r="S320">
        <f>INDEX('ИПЦ raw'!AD:AD, MATCH(Структура!$D320,'ИПЦ raw'!$A:$A,0))</f>
        <v>100.65</v>
      </c>
      <c r="T320">
        <f>INDEX('ИПЦ raw'!AE:AE, MATCH(Структура!$D320,'ИПЦ raw'!$A:$A,0))</f>
        <v>99.52</v>
      </c>
      <c r="U320">
        <f>INDEX('ИПЦ raw'!AF:AF, MATCH(Структура!$D320,'ИПЦ raw'!$A:$A,0))</f>
        <v>100.34</v>
      </c>
      <c r="V320">
        <f>INDEX('ИПЦ raw'!AG:AG, MATCH(Структура!$D320,'ИПЦ raw'!$A:$A,0))</f>
        <v>99.99</v>
      </c>
      <c r="W320">
        <f>INDEX('ИПЦ raw'!AH:AH, MATCH(Структура!$D320,'ИПЦ raw'!$A:$A,0))</f>
        <v>100.32</v>
      </c>
      <c r="X320">
        <f>INDEX('ИПЦ raw'!AI:AI, MATCH(Структура!$D320,'ИПЦ raw'!$A:$A,0))</f>
        <v>100.55</v>
      </c>
      <c r="Y320">
        <f>INDEX('ИПЦ raw'!AJ:AJ, MATCH(Структура!$D320,'ИПЦ raw'!$A:$A,0))</f>
        <v>101.11</v>
      </c>
      <c r="Z320">
        <f>INDEX('ИПЦ raw'!AK:AK, MATCH(Структура!$D320,'ИПЦ raw'!$A:$A,0))</f>
        <v>99.47</v>
      </c>
      <c r="AA320">
        <f>INDEX('ИПЦ raw'!AL:AL, MATCH(Структура!$D320,'ИПЦ raw'!$A:$A,0))</f>
        <v>99.41</v>
      </c>
      <c r="AB320">
        <f>INDEX('ИПЦ raw'!AM:AM, MATCH(Структура!$D320,'ИПЦ raw'!$A:$A,0))</f>
        <v>99.96</v>
      </c>
      <c r="AC320">
        <f>INDEX('ИПЦ raw'!AN:AN, MATCH(Структура!$D320,'ИПЦ raw'!$A:$A,0))</f>
        <v>101.41</v>
      </c>
      <c r="AD320">
        <f>INDEX('ИПЦ raw'!AO:AO, MATCH(Структура!$D320,'ИПЦ raw'!$A:$A,0))</f>
        <v>100.31</v>
      </c>
      <c r="AE320">
        <f>INDEX('ИПЦ raw'!AP:AP, MATCH(Структура!$D320,'ИПЦ raw'!$A:$A,0))</f>
        <v>100.01</v>
      </c>
      <c r="AG320">
        <f>INDEX('2025'!$C:$C,MATCH(Структура!C320,'2025'!$B:$B,0))</f>
        <v>4.4999999999999998E-2</v>
      </c>
      <c r="AH320">
        <f t="shared" si="88"/>
        <v>4.5463499999999997E-2</v>
      </c>
      <c r="AI320">
        <f t="shared" si="89"/>
        <v>4.5395304749999997E-2</v>
      </c>
      <c r="AJ320">
        <f t="shared" si="90"/>
        <v>4.5999062303174999E-2</v>
      </c>
      <c r="AK320">
        <f t="shared" si="91"/>
        <v>4.6298056208145644E-2</v>
      </c>
      <c r="AL320">
        <f t="shared" si="92"/>
        <v>4.6075825538346542E-2</v>
      </c>
      <c r="AM320">
        <f t="shared" si="93"/>
        <v>4.623248334517692E-2</v>
      </c>
      <c r="AN320">
        <f t="shared" si="94"/>
        <v>4.6227860096842398E-2</v>
      </c>
      <c r="AO320">
        <f t="shared" si="95"/>
        <v>4.637578924915229E-2</v>
      </c>
      <c r="AP320">
        <f t="shared" si="96"/>
        <v>4.6630856090022627E-2</v>
      </c>
      <c r="AQ320">
        <f t="shared" si="97"/>
        <v>4.7148458592621879E-2</v>
      </c>
      <c r="AR320">
        <f t="shared" si="99"/>
        <v>4.6898571762080989E-2</v>
      </c>
      <c r="AS320">
        <f t="shared" si="98"/>
        <v>3.7999999999999999E-2</v>
      </c>
      <c r="AT320">
        <f t="shared" si="81"/>
        <v>3.7984799999999999E-2</v>
      </c>
      <c r="AU320">
        <f t="shared" si="82"/>
        <v>3.8520385679999998E-2</v>
      </c>
      <c r="AV320">
        <f t="shared" si="83"/>
        <v>3.8639798875607999E-2</v>
      </c>
      <c r="AW320">
        <f t="shared" si="84"/>
        <v>3.8643662855495559E-2</v>
      </c>
    </row>
    <row r="321" spans="1:49" x14ac:dyDescent="0.45">
      <c r="A321" s="216" t="s">
        <v>320</v>
      </c>
      <c r="B321" s="225" t="str">
        <f t="shared" si="85"/>
        <v>Спазмалгон, 10 таблеток</v>
      </c>
      <c r="C321" s="225" t="str">
        <f t="shared" si="86"/>
        <v>Спазмалгон, 10 таблеток</v>
      </c>
      <c r="D321" s="226" t="str">
        <f t="shared" si="87"/>
        <v>Спазмалгон, 10 таблеток</v>
      </c>
      <c r="E321" s="225">
        <f>INDEX(БИПЦ_НДС!$D:$D,MATCH(Структура!A321,БИПЦ_НДС!$B:$B,0))</f>
        <v>10</v>
      </c>
      <c r="F321" s="225" t="s">
        <v>1871</v>
      </c>
      <c r="G321" s="225">
        <v>1</v>
      </c>
      <c r="H321" s="225">
        <v>1</v>
      </c>
      <c r="I321" s="225">
        <v>0</v>
      </c>
      <c r="J321" s="225">
        <f>INDEX('2026'!$C:$C,MATCH(Структура!B321,'2026'!$B:$B,0))</f>
        <v>3.7999999999999999E-2</v>
      </c>
      <c r="K321" s="225">
        <f>INDEX('2025'!$C:$C,MATCH(Структура!C321,'2025'!$B:$B,0))</f>
        <v>3.5000000000000003E-2</v>
      </c>
      <c r="L321" s="225">
        <v>1</v>
      </c>
      <c r="M321" s="225">
        <v>1</v>
      </c>
      <c r="N321" s="225">
        <f>INDEX(MoM!B:B,MATCH(Структура!A321,MoM!J:J,0))</f>
        <v>0</v>
      </c>
      <c r="P321">
        <f>INDEX('ИПЦ raw'!AA:AA, MATCH(Структура!$D321,'ИПЦ raw'!$A:$A,0))</f>
        <v>100.68</v>
      </c>
      <c r="Q321">
        <f>INDEX('ИПЦ raw'!AB:AB, MATCH(Структура!$D321,'ИПЦ raw'!$A:$A,0))</f>
        <v>99.84</v>
      </c>
      <c r="R321">
        <f>INDEX('ИПЦ raw'!AC:AC, MATCH(Структура!$D321,'ИПЦ raw'!$A:$A,0))</f>
        <v>101.26</v>
      </c>
      <c r="S321">
        <f>INDEX('ИПЦ raw'!AD:AD, MATCH(Структура!$D321,'ИПЦ raw'!$A:$A,0))</f>
        <v>101.77</v>
      </c>
      <c r="T321">
        <f>INDEX('ИПЦ raw'!AE:AE, MATCH(Структура!$D321,'ИПЦ raw'!$A:$A,0))</f>
        <v>100.23</v>
      </c>
      <c r="U321">
        <f>INDEX('ИПЦ raw'!AF:AF, MATCH(Структура!$D321,'ИПЦ raw'!$A:$A,0))</f>
        <v>100.01</v>
      </c>
      <c r="V321">
        <f>INDEX('ИПЦ raw'!AG:AG, MATCH(Структура!$D321,'ИПЦ raw'!$A:$A,0))</f>
        <v>99.89</v>
      </c>
      <c r="W321">
        <f>INDEX('ИПЦ raw'!AH:AH, MATCH(Структура!$D321,'ИПЦ raw'!$A:$A,0))</f>
        <v>99.72</v>
      </c>
      <c r="X321">
        <f>INDEX('ИПЦ raw'!AI:AI, MATCH(Структура!$D321,'ИПЦ raw'!$A:$A,0))</f>
        <v>100.8</v>
      </c>
      <c r="Y321">
        <f>INDEX('ИПЦ raw'!AJ:AJ, MATCH(Структура!$D321,'ИПЦ raw'!$A:$A,0))</f>
        <v>100.85</v>
      </c>
      <c r="Z321">
        <f>INDEX('ИПЦ raw'!AK:AK, MATCH(Структура!$D321,'ИПЦ raw'!$A:$A,0))</f>
        <v>99.75</v>
      </c>
      <c r="AA321">
        <f>INDEX('ИПЦ raw'!AL:AL, MATCH(Структура!$D321,'ИПЦ raw'!$A:$A,0))</f>
        <v>100.38</v>
      </c>
      <c r="AB321">
        <f>INDEX('ИПЦ raw'!AM:AM, MATCH(Структура!$D321,'ИПЦ raw'!$A:$A,0))</f>
        <v>100.18</v>
      </c>
      <c r="AC321">
        <f>INDEX('ИПЦ raw'!AN:AN, MATCH(Структура!$D321,'ИПЦ raw'!$A:$A,0))</f>
        <v>100.35</v>
      </c>
      <c r="AD321">
        <f>INDEX('ИПЦ raw'!AO:AO, MATCH(Структура!$D321,'ИПЦ raw'!$A:$A,0))</f>
        <v>100.4</v>
      </c>
      <c r="AE321">
        <f>INDEX('ИПЦ raw'!AP:AP, MATCH(Структура!$D321,'ИПЦ raw'!$A:$A,0))</f>
        <v>100.88</v>
      </c>
      <c r="AG321">
        <f>INDEX('2025'!$C:$C,MATCH(Структура!C321,'2025'!$B:$B,0))</f>
        <v>3.5000000000000003E-2</v>
      </c>
      <c r="AH321">
        <f t="shared" si="88"/>
        <v>3.5238000000000005E-2</v>
      </c>
      <c r="AI321">
        <f t="shared" si="89"/>
        <v>3.5181619200000007E-2</v>
      </c>
      <c r="AJ321">
        <f t="shared" si="90"/>
        <v>3.5624907601920011E-2</v>
      </c>
      <c r="AK321">
        <f t="shared" si="91"/>
        <v>3.625546846647399E-2</v>
      </c>
      <c r="AL321">
        <f t="shared" si="92"/>
        <v>3.6338856043946884E-2</v>
      </c>
      <c r="AM321">
        <f t="shared" si="93"/>
        <v>3.6342489929551275E-2</v>
      </c>
      <c r="AN321">
        <f t="shared" si="94"/>
        <v>3.6302513190628771E-2</v>
      </c>
      <c r="AO321">
        <f t="shared" si="95"/>
        <v>3.6200866153695006E-2</v>
      </c>
      <c r="AP321">
        <f t="shared" si="96"/>
        <v>3.6490473082924565E-2</v>
      </c>
      <c r="AQ321">
        <f t="shared" si="97"/>
        <v>3.6800642104129422E-2</v>
      </c>
      <c r="AR321">
        <f t="shared" si="99"/>
        <v>3.67086404988691E-2</v>
      </c>
      <c r="AS321">
        <f t="shared" si="98"/>
        <v>3.7999999999999999E-2</v>
      </c>
      <c r="AT321">
        <f t="shared" si="81"/>
        <v>3.8068400000000002E-2</v>
      </c>
      <c r="AU321">
        <f t="shared" si="82"/>
        <v>3.8201639400000001E-2</v>
      </c>
      <c r="AV321">
        <f t="shared" si="83"/>
        <v>3.83544459576E-2</v>
      </c>
      <c r="AW321">
        <f t="shared" si="84"/>
        <v>3.869196508202688E-2</v>
      </c>
    </row>
    <row r="322" spans="1:49" x14ac:dyDescent="0.45">
      <c r="A322" s="216" t="s">
        <v>321</v>
      </c>
      <c r="B322" s="225" t="str">
        <f t="shared" si="85"/>
        <v>Цитрамон, 10 таблеток</v>
      </c>
      <c r="C322" s="225" t="str">
        <f t="shared" si="86"/>
        <v>Цитрамон, 10 таблеток</v>
      </c>
      <c r="D322" s="226" t="str">
        <f t="shared" si="87"/>
        <v>Цитрамон, 10 таблеток</v>
      </c>
      <c r="E322" s="225">
        <f>INDEX(БИПЦ_НДС!$D:$D,MATCH(Структура!A322,БИПЦ_НДС!$B:$B,0))</f>
        <v>10</v>
      </c>
      <c r="F322" s="225" t="s">
        <v>1871</v>
      </c>
      <c r="G322" s="225">
        <v>1</v>
      </c>
      <c r="H322" s="225">
        <v>1</v>
      </c>
      <c r="I322" s="225">
        <v>0</v>
      </c>
      <c r="J322" s="225">
        <f>INDEX('2026'!$C:$C,MATCH(Структура!B322,'2026'!$B:$B,0))</f>
        <v>0.04</v>
      </c>
      <c r="K322" s="225">
        <f>INDEX('2025'!$C:$C,MATCH(Структура!C322,'2025'!$B:$B,0))</f>
        <v>4.2999999999999997E-2</v>
      </c>
      <c r="L322" s="225">
        <v>1</v>
      </c>
      <c r="M322" s="225">
        <v>1</v>
      </c>
      <c r="N322" s="227">
        <v>0</v>
      </c>
      <c r="P322">
        <f>INDEX('ИПЦ raw'!AA:AA, MATCH(Структура!$D322,'ИПЦ raw'!$A:$A,0))</f>
        <v>100.52</v>
      </c>
      <c r="Q322">
        <f>INDEX('ИПЦ raw'!AB:AB, MATCH(Структура!$D322,'ИПЦ raw'!$A:$A,0))</f>
        <v>100.62</v>
      </c>
      <c r="R322">
        <f>INDEX('ИПЦ raw'!AC:AC, MATCH(Структура!$D322,'ИПЦ raw'!$A:$A,0))</f>
        <v>101.58</v>
      </c>
      <c r="S322">
        <f>INDEX('ИПЦ raw'!AD:AD, MATCH(Структура!$D322,'ИПЦ raw'!$A:$A,0))</f>
        <v>101.47</v>
      </c>
      <c r="T322">
        <f>INDEX('ИПЦ raw'!AE:AE, MATCH(Структура!$D322,'ИПЦ raw'!$A:$A,0))</f>
        <v>100.48</v>
      </c>
      <c r="U322">
        <f>INDEX('ИПЦ raw'!AF:AF, MATCH(Структура!$D322,'ИПЦ raw'!$A:$A,0))</f>
        <v>100.58</v>
      </c>
      <c r="V322">
        <f>INDEX('ИПЦ raw'!AG:AG, MATCH(Структура!$D322,'ИПЦ raw'!$A:$A,0))</f>
        <v>100.23</v>
      </c>
      <c r="W322">
        <f>INDEX('ИПЦ raw'!AH:AH, MATCH(Структура!$D322,'ИПЦ raw'!$A:$A,0))</f>
        <v>100.01</v>
      </c>
      <c r="X322">
        <f>INDEX('ИПЦ raw'!AI:AI, MATCH(Структура!$D322,'ИПЦ raw'!$A:$A,0))</f>
        <v>100.75</v>
      </c>
      <c r="Y322">
        <f>INDEX('ИПЦ raw'!AJ:AJ, MATCH(Структура!$D322,'ИПЦ raw'!$A:$A,0))</f>
        <v>100.38</v>
      </c>
      <c r="Z322">
        <f>INDEX('ИПЦ raw'!AK:AK, MATCH(Структура!$D322,'ИПЦ raw'!$A:$A,0))</f>
        <v>100.41</v>
      </c>
      <c r="AA322">
        <f>INDEX('ИПЦ raw'!AL:AL, MATCH(Структура!$D322,'ИПЦ raw'!$A:$A,0))</f>
        <v>101.01</v>
      </c>
      <c r="AB322">
        <f>INDEX('ИПЦ raw'!AM:AM, MATCH(Структура!$D322,'ИПЦ raw'!$A:$A,0))</f>
        <v>101.19</v>
      </c>
      <c r="AC322">
        <f>INDEX('ИПЦ raw'!AN:AN, MATCH(Структура!$D322,'ИПЦ raw'!$A:$A,0))</f>
        <v>101.42</v>
      </c>
      <c r="AD322">
        <f>INDEX('ИПЦ raw'!AO:AO, MATCH(Структура!$D322,'ИПЦ raw'!$A:$A,0))</f>
        <v>102.08</v>
      </c>
      <c r="AE322">
        <f>INDEX('ИПЦ raw'!AP:AP, MATCH(Структура!$D322,'ИПЦ raw'!$A:$A,0))</f>
        <v>101.63</v>
      </c>
      <c r="AG322">
        <f>INDEX('2025'!$C:$C,MATCH(Структура!C322,'2025'!$B:$B,0))</f>
        <v>4.2999999999999997E-2</v>
      </c>
      <c r="AH322">
        <f t="shared" si="88"/>
        <v>4.3223600000000001E-2</v>
      </c>
      <c r="AI322">
        <f t="shared" si="89"/>
        <v>4.3491586319999997E-2</v>
      </c>
      <c r="AJ322">
        <f t="shared" si="90"/>
        <v>4.4178753383855997E-2</v>
      </c>
      <c r="AK322">
        <f t="shared" si="91"/>
        <v>4.4828181058598676E-2</v>
      </c>
      <c r="AL322">
        <f t="shared" si="92"/>
        <v>4.5043356327679952E-2</v>
      </c>
      <c r="AM322">
        <f t="shared" si="93"/>
        <v>4.5304607794380496E-2</v>
      </c>
      <c r="AN322">
        <f t="shared" si="94"/>
        <v>4.540880839230757E-2</v>
      </c>
      <c r="AO322">
        <f t="shared" si="95"/>
        <v>4.5413349273146802E-2</v>
      </c>
      <c r="AP322">
        <f t="shared" si="96"/>
        <v>4.5753949392695406E-2</v>
      </c>
      <c r="AQ322">
        <f t="shared" si="97"/>
        <v>4.5927814400387651E-2</v>
      </c>
      <c r="AR322">
        <f t="shared" si="99"/>
        <v>4.6116118439429234E-2</v>
      </c>
      <c r="AS322">
        <f t="shared" si="98"/>
        <v>0.04</v>
      </c>
      <c r="AT322">
        <f t="shared" ref="AT322:AT385" si="100">AS322*AB322/100</f>
        <v>4.0475999999999998E-2</v>
      </c>
      <c r="AU322">
        <f t="shared" ref="AU322:AU385" si="101">AT322*AC322/100</f>
        <v>4.1050759200000002E-2</v>
      </c>
      <c r="AV322">
        <f t="shared" ref="AV322:AV385" si="102">AU322*AD322/100</f>
        <v>4.1904614991360001E-2</v>
      </c>
      <c r="AW322">
        <f t="shared" ref="AW322:AW385" si="103">AV322*AE322/100</f>
        <v>4.2587660215719164E-2</v>
      </c>
    </row>
    <row r="323" spans="1:49" ht="26.25" x14ac:dyDescent="0.45">
      <c r="A323" s="216" t="s">
        <v>478</v>
      </c>
      <c r="B323" s="225" t="s">
        <v>844</v>
      </c>
      <c r="C323" s="199" t="s">
        <v>322</v>
      </c>
      <c r="D323" s="226" t="str">
        <f t="shared" ref="D323:D386" si="104">C323</f>
        <v>Кеторол Экспресс, 10 таблеток</v>
      </c>
      <c r="E323" s="225">
        <f>INDEX(БИПЦ_НДС!$D:$D,MATCH(Структура!A323,БИПЦ_НДС!$B:$B,0))</f>
        <v>10</v>
      </c>
      <c r="F323" s="225" t="s">
        <v>1871</v>
      </c>
      <c r="G323" s="225">
        <v>1</v>
      </c>
      <c r="H323" s="225">
        <v>1</v>
      </c>
      <c r="I323" s="225">
        <v>0</v>
      </c>
      <c r="J323" s="225">
        <f>INDEX('2026'!$C:$C,MATCH(Структура!B323,'2026'!$B:$B,0))</f>
        <v>4.1000000000000002E-2</v>
      </c>
      <c r="K323" s="225">
        <f>INDEX('2025'!$C:$C,MATCH(Структура!C323,'2025'!$B:$B,0))</f>
        <v>4.3999999999999997E-2</v>
      </c>
      <c r="L323" s="225">
        <v>1</v>
      </c>
      <c r="M323" s="225">
        <v>1</v>
      </c>
      <c r="N323" s="228">
        <f>INDEX(MoM!B:B,MATCH(Структура!A323,MoM!J:J,0))</f>
        <v>0</v>
      </c>
      <c r="P323">
        <f>INDEX('ИПЦ raw'!AA:AA, MATCH(Структура!$D323,'ИПЦ raw'!$A:$A,0))</f>
        <v>100.94</v>
      </c>
      <c r="Q323">
        <f>INDEX('ИПЦ raw'!AB:AB, MATCH(Структура!$D323,'ИПЦ raw'!$A:$A,0))</f>
        <v>101.49</v>
      </c>
      <c r="R323">
        <f>INDEX('ИПЦ raw'!AC:AC, MATCH(Структура!$D323,'ИПЦ raw'!$A:$A,0))</f>
        <v>101.33</v>
      </c>
      <c r="S323">
        <f>INDEX('ИПЦ raw'!AD:AD, MATCH(Структура!$D323,'ИПЦ raw'!$A:$A,0))</f>
        <v>101.77</v>
      </c>
      <c r="T323">
        <f>INDEX('ИПЦ raw'!AE:AE, MATCH(Структура!$D323,'ИПЦ raw'!$A:$A,0))</f>
        <v>100.42</v>
      </c>
      <c r="U323">
        <f>INDEX('ИПЦ raw'!AF:AF, MATCH(Структура!$D323,'ИПЦ raw'!$A:$A,0))</f>
        <v>100.64</v>
      </c>
      <c r="V323">
        <f>INDEX('ИПЦ raw'!AG:AG, MATCH(Структура!$D323,'ИПЦ raw'!$A:$A,0))</f>
        <v>100.69</v>
      </c>
      <c r="W323">
        <f>INDEX('ИПЦ raw'!AH:AH, MATCH(Структура!$D323,'ИПЦ raw'!$A:$A,0))</f>
        <v>100.92</v>
      </c>
      <c r="X323">
        <f>INDEX('ИПЦ raw'!AI:AI, MATCH(Структура!$D323,'ИПЦ raw'!$A:$A,0))</f>
        <v>101.81</v>
      </c>
      <c r="Y323">
        <f>INDEX('ИПЦ raw'!AJ:AJ, MATCH(Структура!$D323,'ИПЦ raw'!$A:$A,0))</f>
        <v>101.4</v>
      </c>
      <c r="Z323">
        <f>INDEX('ИПЦ raw'!AK:AK, MATCH(Структура!$D323,'ИПЦ raw'!$A:$A,0))</f>
        <v>100.46</v>
      </c>
      <c r="AA323">
        <f>INDEX('ИПЦ raw'!AL:AL, MATCH(Структура!$D323,'ИПЦ raw'!$A:$A,0))</f>
        <v>101.94</v>
      </c>
      <c r="AB323" s="245">
        <f>INDEX('ИПЦ raw'!AM:AM, MATCH(Структура!$B323,'ИПЦ raw'!$A:$A,0))</f>
        <v>100.71</v>
      </c>
      <c r="AC323" s="245">
        <f>INDEX('ИПЦ raw'!AN:AN, MATCH(Структура!$B323,'ИПЦ raw'!$A:$A,0))</f>
        <v>100.9</v>
      </c>
      <c r="AD323" s="245">
        <f>INDEX('ИПЦ raw'!AO:AO, MATCH(Структура!$B323,'ИПЦ raw'!$A:$A,0))</f>
        <v>101.03</v>
      </c>
      <c r="AE323" s="245">
        <f>INDEX('ИПЦ raw'!AP:AP, MATCH(Структура!$B323,'ИПЦ raw'!$A:$A,0))</f>
        <v>101.67</v>
      </c>
      <c r="AF323" s="240"/>
      <c r="AG323">
        <f>INDEX('2025'!$C:$C,MATCH(Структура!C323,'2025'!$B:$B,0))</f>
        <v>4.3999999999999997E-2</v>
      </c>
      <c r="AH323">
        <f t="shared" ref="AH323:AH386" si="105">AG323*P323/100</f>
        <v>4.4413599999999998E-2</v>
      </c>
      <c r="AI323">
        <f t="shared" ref="AI323:AI386" si="106">AH323*Q323/100</f>
        <v>4.5075362639999998E-2</v>
      </c>
      <c r="AJ323">
        <f t="shared" ref="AJ323:AJ386" si="107">AI323*R323/100</f>
        <v>4.5674864963111995E-2</v>
      </c>
      <c r="AK323">
        <f t="shared" ref="AK323:AK386" si="108">AJ323*S323/100</f>
        <v>4.6483310072959076E-2</v>
      </c>
      <c r="AL323">
        <f t="shared" ref="AL323:AL386" si="109">AK323*T323/100</f>
        <v>4.6678539975265505E-2</v>
      </c>
      <c r="AM323">
        <f t="shared" ref="AM323:AM386" si="110">AL323*U323/100</f>
        <v>4.6977282631107203E-2</v>
      </c>
      <c r="AN323">
        <f t="shared" ref="AN323:AN386" si="111">AM323*V323/100</f>
        <v>4.7301425881261842E-2</v>
      </c>
      <c r="AO323">
        <f t="shared" ref="AO323:AO386" si="112">AN323*W323/100</f>
        <v>4.7736598999369446E-2</v>
      </c>
      <c r="AP323">
        <f t="shared" ref="AP323:AP386" si="113">AO323*X323/100</f>
        <v>4.8600631441258028E-2</v>
      </c>
      <c r="AQ323">
        <f t="shared" ref="AQ323:AQ386" si="114">AP323*Y323/100</f>
        <v>4.9281040281435644E-2</v>
      </c>
      <c r="AR323">
        <f t="shared" si="99"/>
        <v>4.9507733066730245E-2</v>
      </c>
      <c r="AS323">
        <f t="shared" ref="AS323:AS386" si="115">J323</f>
        <v>4.1000000000000002E-2</v>
      </c>
      <c r="AT323">
        <f t="shared" si="100"/>
        <v>4.1291099999999997E-2</v>
      </c>
      <c r="AU323">
        <f t="shared" si="101"/>
        <v>4.1662719900000006E-2</v>
      </c>
      <c r="AV323">
        <f t="shared" si="102"/>
        <v>4.2091845914970005E-2</v>
      </c>
      <c r="AW323">
        <f t="shared" si="103"/>
        <v>4.279477974175E-2</v>
      </c>
    </row>
    <row r="324" spans="1:49" x14ac:dyDescent="0.45">
      <c r="A324" s="216" t="s">
        <v>323</v>
      </c>
      <c r="B324" s="225" t="str">
        <f t="shared" ref="B324:B386" si="116">A324</f>
        <v>Нимесулид, 10 таблеток</v>
      </c>
      <c r="C324" s="225" t="str">
        <f t="shared" ref="C324:C386" si="117">A324</f>
        <v>Нимесулид, 10 таблеток</v>
      </c>
      <c r="D324" s="226" t="str">
        <f t="shared" si="104"/>
        <v>Нимесулид, 10 таблеток</v>
      </c>
      <c r="E324" s="225">
        <f>INDEX(БИПЦ_НДС!$D:$D,MATCH(Структура!A324,БИПЦ_НДС!$B:$B,0))</f>
        <v>10</v>
      </c>
      <c r="F324" s="225" t="s">
        <v>1871</v>
      </c>
      <c r="G324" s="225">
        <v>1</v>
      </c>
      <c r="H324" s="225">
        <v>1</v>
      </c>
      <c r="I324" s="225">
        <v>0</v>
      </c>
      <c r="J324" s="225">
        <f>INDEX('2026'!$C:$C,MATCH(Структура!B324,'2026'!$B:$B,0))</f>
        <v>4.3999999999999997E-2</v>
      </c>
      <c r="K324" s="225">
        <f>INDEX('2025'!$C:$C,MATCH(Структура!C324,'2025'!$B:$B,0))</f>
        <v>3.7999999999999999E-2</v>
      </c>
      <c r="L324" s="225">
        <v>1</v>
      </c>
      <c r="M324" s="225">
        <v>1</v>
      </c>
      <c r="N324" s="225">
        <f>INDEX(MoM!B:B,MATCH(Структура!A324,MoM!J:J,0))</f>
        <v>1</v>
      </c>
      <c r="P324">
        <f>INDEX('ИПЦ raw'!AA:AA, MATCH(Структура!$D324,'ИПЦ raw'!$A:$A,0))</f>
        <v>100.88</v>
      </c>
      <c r="Q324">
        <f>INDEX('ИПЦ raw'!AB:AB, MATCH(Структура!$D324,'ИПЦ raw'!$A:$A,0))</f>
        <v>100.94</v>
      </c>
      <c r="R324">
        <f>INDEX('ИПЦ raw'!AC:AC, MATCH(Структура!$D324,'ИПЦ raw'!$A:$A,0))</f>
        <v>101.07</v>
      </c>
      <c r="S324">
        <f>INDEX('ИПЦ raw'!AD:AD, MATCH(Структура!$D324,'ИПЦ raw'!$A:$A,0))</f>
        <v>100.38</v>
      </c>
      <c r="T324">
        <f>INDEX('ИПЦ raw'!AE:AE, MATCH(Структура!$D324,'ИПЦ raw'!$A:$A,0))</f>
        <v>100.47</v>
      </c>
      <c r="U324">
        <f>INDEX('ИПЦ raw'!AF:AF, MATCH(Структура!$D324,'ИПЦ raw'!$A:$A,0))</f>
        <v>99.87</v>
      </c>
      <c r="V324">
        <f>INDEX('ИПЦ raw'!AG:AG, MATCH(Структура!$D324,'ИПЦ raw'!$A:$A,0))</f>
        <v>100.45</v>
      </c>
      <c r="W324">
        <f>INDEX('ИПЦ raw'!AH:AH, MATCH(Структура!$D324,'ИПЦ raw'!$A:$A,0))</f>
        <v>100.62</v>
      </c>
      <c r="X324">
        <f>INDEX('ИПЦ raw'!AI:AI, MATCH(Структура!$D324,'ИПЦ raw'!$A:$A,0))</f>
        <v>101.59</v>
      </c>
      <c r="Y324">
        <f>INDEX('ИПЦ raw'!AJ:AJ, MATCH(Структура!$D324,'ИПЦ raw'!$A:$A,0))</f>
        <v>101.83</v>
      </c>
      <c r="Z324">
        <f>INDEX('ИПЦ raw'!AK:AK, MATCH(Структура!$D324,'ИПЦ raw'!$A:$A,0))</f>
        <v>99.87</v>
      </c>
      <c r="AA324">
        <f>INDEX('ИПЦ raw'!AL:AL, MATCH(Структура!$D324,'ИПЦ raw'!$A:$A,0))</f>
        <v>101.19</v>
      </c>
      <c r="AB324">
        <f>INDEX('ИПЦ raw'!AM:AM, MATCH(Структура!$D324,'ИПЦ raw'!$A:$A,0))</f>
        <v>100.73</v>
      </c>
      <c r="AC324">
        <f>INDEX('ИПЦ raw'!AN:AN, MATCH(Структура!$D324,'ИПЦ raw'!$A:$A,0))</f>
        <v>100.44</v>
      </c>
      <c r="AD324">
        <f>INDEX('ИПЦ raw'!AO:AO, MATCH(Структура!$D324,'ИПЦ raw'!$A:$A,0))</f>
        <v>100.61</v>
      </c>
      <c r="AE324">
        <f>INDEX('ИПЦ raw'!AP:AP, MATCH(Структура!$D324,'ИПЦ raw'!$A:$A,0))</f>
        <v>100.17</v>
      </c>
      <c r="AG324">
        <f>INDEX('2025'!$C:$C,MATCH(Структура!C324,'2025'!$B:$B,0))</f>
        <v>3.7999999999999999E-2</v>
      </c>
      <c r="AH324">
        <f t="shared" si="105"/>
        <v>3.8334399999999998E-2</v>
      </c>
      <c r="AI324">
        <f t="shared" si="106"/>
        <v>3.8694743359999999E-2</v>
      </c>
      <c r="AJ324">
        <f t="shared" si="107"/>
        <v>3.9108777113951998E-2</v>
      </c>
      <c r="AK324">
        <f t="shared" si="108"/>
        <v>3.9257390466985009E-2</v>
      </c>
      <c r="AL324">
        <f t="shared" si="109"/>
        <v>3.9441900202179837E-2</v>
      </c>
      <c r="AM324">
        <f t="shared" si="110"/>
        <v>3.9390625731917005E-2</v>
      </c>
      <c r="AN324">
        <f t="shared" si="111"/>
        <v>3.9567883547710632E-2</v>
      </c>
      <c r="AO324">
        <f t="shared" si="112"/>
        <v>3.981320442570644E-2</v>
      </c>
      <c r="AP324">
        <f t="shared" si="113"/>
        <v>4.0446234376075169E-2</v>
      </c>
      <c r="AQ324">
        <f t="shared" si="114"/>
        <v>4.1186400465157341E-2</v>
      </c>
      <c r="AR324">
        <f t="shared" si="99"/>
        <v>4.1132858144552635E-2</v>
      </c>
      <c r="AS324">
        <f t="shared" si="115"/>
        <v>4.3999999999999997E-2</v>
      </c>
      <c r="AT324">
        <f t="shared" si="100"/>
        <v>4.4321200000000005E-2</v>
      </c>
      <c r="AU324">
        <f t="shared" si="101"/>
        <v>4.4516213280000008E-2</v>
      </c>
      <c r="AV324">
        <f t="shared" si="102"/>
        <v>4.4787762181008002E-2</v>
      </c>
      <c r="AW324">
        <f t="shared" si="103"/>
        <v>4.4863901376715719E-2</v>
      </c>
    </row>
    <row r="325" spans="1:49" ht="26.25" x14ac:dyDescent="0.45">
      <c r="A325" s="216" t="s">
        <v>479</v>
      </c>
      <c r="B325" s="225" t="s">
        <v>324</v>
      </c>
      <c r="C325" s="225" t="s">
        <v>324</v>
      </c>
      <c r="D325" s="231" t="s">
        <v>324</v>
      </c>
      <c r="E325" s="225">
        <f>INDEX(БИПЦ_НДС!$D:$D,MATCH(Структура!A325,БИПЦ_НДС!$B:$B,0))</f>
        <v>10</v>
      </c>
      <c r="F325" s="225" t="s">
        <v>1871</v>
      </c>
      <c r="G325" s="225">
        <v>1</v>
      </c>
      <c r="H325" s="225">
        <v>1</v>
      </c>
      <c r="I325" s="225">
        <v>0</v>
      </c>
      <c r="J325" s="225">
        <f>INDEX('2026'!$C:$C,MATCH(Структура!B325,'2026'!$B:$B,0))</f>
        <v>3.4000000000000002E-2</v>
      </c>
      <c r="K325" s="225">
        <f>INDEX('2025'!$C:$C,MATCH(Структура!C325,'2025'!$B:$B,0))</f>
        <v>0.04</v>
      </c>
      <c r="L325" s="225">
        <v>1</v>
      </c>
      <c r="M325" s="225">
        <v>1</v>
      </c>
      <c r="N325" s="225">
        <f>INDEX(MoM!B:B,MATCH(Структура!A325,MoM!J:J,0))</f>
        <v>1</v>
      </c>
      <c r="P325">
        <f>INDEX('ИПЦ raw'!AA:AA, MATCH(Структура!$D325,'ИПЦ raw'!$A:$A,0))</f>
        <v>101.44</v>
      </c>
      <c r="Q325">
        <f>INDEX('ИПЦ raw'!AB:AB, MATCH(Структура!$D325,'ИПЦ raw'!$A:$A,0))</f>
        <v>101.56</v>
      </c>
      <c r="R325">
        <f>INDEX('ИПЦ raw'!AC:AC, MATCH(Структура!$D325,'ИПЦ raw'!$A:$A,0))</f>
        <v>102.23</v>
      </c>
      <c r="S325">
        <f>INDEX('ИПЦ raw'!AD:AD, MATCH(Структура!$D325,'ИПЦ raw'!$A:$A,0))</f>
        <v>101.58</v>
      </c>
      <c r="T325">
        <f>INDEX('ИПЦ raw'!AE:AE, MATCH(Структура!$D325,'ИПЦ raw'!$A:$A,0))</f>
        <v>100.58</v>
      </c>
      <c r="U325">
        <f>INDEX('ИПЦ raw'!AF:AF, MATCH(Структура!$D325,'ИПЦ raw'!$A:$A,0))</f>
        <v>99.76</v>
      </c>
      <c r="V325">
        <f>INDEX('ИПЦ raw'!AG:AG, MATCH(Структура!$D325,'ИПЦ raw'!$A:$A,0))</f>
        <v>100.51</v>
      </c>
      <c r="W325">
        <f>INDEX('ИПЦ raw'!AH:AH, MATCH(Структура!$D325,'ИПЦ raw'!$A:$A,0))</f>
        <v>100.73</v>
      </c>
      <c r="X325">
        <f>INDEX('ИПЦ raw'!AI:AI, MATCH(Структура!$D325,'ИПЦ raw'!$A:$A,0))</f>
        <v>101.91</v>
      </c>
      <c r="Y325">
        <f>INDEX('ИПЦ raw'!AJ:AJ, MATCH(Структура!$D325,'ИПЦ raw'!$A:$A,0))</f>
        <v>100.66</v>
      </c>
      <c r="Z325">
        <f>INDEX('ИПЦ raw'!AK:AK, MATCH(Структура!$D325,'ИПЦ raw'!$A:$A,0))</f>
        <v>100.67</v>
      </c>
      <c r="AA325">
        <f>INDEX('ИПЦ raw'!AL:AL, MATCH(Структура!$D325,'ИПЦ raw'!$A:$A,0))</f>
        <v>101.27</v>
      </c>
      <c r="AB325">
        <f>INDEX('ИПЦ raw'!AM:AM, MATCH(Структура!$D325,'ИПЦ raw'!$A:$A,0))</f>
        <v>101.51</v>
      </c>
      <c r="AC325">
        <f>INDEX('ИПЦ raw'!AN:AN, MATCH(Структура!$D325,'ИПЦ raw'!$A:$A,0))</f>
        <v>102.25</v>
      </c>
      <c r="AD325">
        <f>INDEX('ИПЦ raw'!AO:AO, MATCH(Структура!$D325,'ИПЦ raw'!$A:$A,0))</f>
        <v>103.94</v>
      </c>
      <c r="AE325">
        <f>INDEX('ИПЦ raw'!AP:AP, MATCH(Структура!$D325,'ИПЦ raw'!$A:$A,0))</f>
        <v>101.96</v>
      </c>
      <c r="AG325">
        <f>INDEX('2025'!$C:$C,MATCH(Структура!C325,'2025'!$B:$B,0))</f>
        <v>0.04</v>
      </c>
      <c r="AH325">
        <f t="shared" si="105"/>
        <v>4.0576000000000001E-2</v>
      </c>
      <c r="AI325">
        <f t="shared" si="106"/>
        <v>4.1208985600000005E-2</v>
      </c>
      <c r="AJ325">
        <f t="shared" si="107"/>
        <v>4.2127945978880012E-2</v>
      </c>
      <c r="AK325">
        <f t="shared" si="108"/>
        <v>4.279356752534632E-2</v>
      </c>
      <c r="AL325">
        <f t="shared" si="109"/>
        <v>4.3041770216993333E-2</v>
      </c>
      <c r="AM325">
        <f t="shared" si="110"/>
        <v>4.2938469968472545E-2</v>
      </c>
      <c r="AN325">
        <f t="shared" si="111"/>
        <v>4.3157456165311761E-2</v>
      </c>
      <c r="AO325">
        <f t="shared" si="112"/>
        <v>4.3472505595318539E-2</v>
      </c>
      <c r="AP325">
        <f t="shared" si="113"/>
        <v>4.4302830452189121E-2</v>
      </c>
      <c r="AQ325">
        <f t="shared" si="114"/>
        <v>4.459522913317357E-2</v>
      </c>
      <c r="AR325">
        <f t="shared" si="99"/>
        <v>4.489401716836583E-2</v>
      </c>
      <c r="AS325">
        <f t="shared" si="115"/>
        <v>3.4000000000000002E-2</v>
      </c>
      <c r="AT325">
        <f t="shared" si="100"/>
        <v>3.4513400000000007E-2</v>
      </c>
      <c r="AU325">
        <f t="shared" si="101"/>
        <v>3.5289951500000007E-2</v>
      </c>
      <c r="AV325">
        <f t="shared" si="102"/>
        <v>3.6680375589100006E-2</v>
      </c>
      <c r="AW325">
        <f t="shared" si="103"/>
        <v>3.7399310950646365E-2</v>
      </c>
    </row>
    <row r="326" spans="1:49" ht="39.4" x14ac:dyDescent="0.45">
      <c r="A326" s="216" t="s">
        <v>480</v>
      </c>
      <c r="B326" s="225" t="s">
        <v>785</v>
      </c>
      <c r="C326" s="225" t="str">
        <f t="shared" si="117"/>
        <v xml:space="preserve">Алтея лекарственного травы экстракт, 10 таблеток
</v>
      </c>
      <c r="D326" s="226" t="s">
        <v>785</v>
      </c>
      <c r="E326" s="225">
        <f>INDEX(БИПЦ_НДС!$D:$D,MATCH(Структура!A326,БИПЦ_НДС!$B:$B,0))</f>
        <v>10</v>
      </c>
      <c r="F326" s="225" t="s">
        <v>1871</v>
      </c>
      <c r="G326" s="225">
        <v>1</v>
      </c>
      <c r="H326" s="225">
        <v>0</v>
      </c>
      <c r="I326" s="225">
        <v>0</v>
      </c>
      <c r="J326" s="225">
        <f>INDEX('2026'!$C:$C,MATCH(Структура!B326,'2026'!$B:$B,0))</f>
        <v>5.3999999999999999E-2</v>
      </c>
      <c r="K326" s="225" t="e">
        <f>INDEX('2025'!$C:$C,MATCH(Структура!C326,'2025'!$B:$B,0))</f>
        <v>#N/A</v>
      </c>
      <c r="L326" s="225">
        <v>1</v>
      </c>
      <c r="M326" s="225">
        <v>0</v>
      </c>
      <c r="N326" s="228">
        <f>INDEX(MoM!B:B,MATCH(Структура!A326,MoM!J:J,0))</f>
        <v>0</v>
      </c>
      <c r="P326">
        <f>INDEX('ИПЦ raw'!AA:AA, MATCH(Структура!$D326,'ИПЦ raw'!$A:$A,0))</f>
        <v>0</v>
      </c>
      <c r="Q326">
        <f>INDEX('ИПЦ raw'!AB:AB, MATCH(Структура!$D326,'ИПЦ raw'!$A:$A,0))</f>
        <v>0</v>
      </c>
      <c r="R326">
        <f>INDEX('ИПЦ raw'!AC:AC, MATCH(Структура!$D326,'ИПЦ raw'!$A:$A,0))</f>
        <v>0</v>
      </c>
      <c r="S326">
        <f>INDEX('ИПЦ raw'!AD:AD, MATCH(Структура!$D326,'ИПЦ raw'!$A:$A,0))</f>
        <v>0</v>
      </c>
      <c r="T326">
        <f>INDEX('ИПЦ raw'!AE:AE, MATCH(Структура!$D326,'ИПЦ raw'!$A:$A,0))</f>
        <v>0</v>
      </c>
      <c r="U326">
        <f>INDEX('ИПЦ raw'!AF:AF, MATCH(Структура!$D326,'ИПЦ raw'!$A:$A,0))</f>
        <v>0</v>
      </c>
      <c r="V326">
        <f>INDEX('ИПЦ raw'!AG:AG, MATCH(Структура!$D326,'ИПЦ raw'!$A:$A,0))</f>
        <v>0</v>
      </c>
      <c r="W326">
        <f>INDEX('ИПЦ raw'!AH:AH, MATCH(Структура!$D326,'ИПЦ raw'!$A:$A,0))</f>
        <v>0</v>
      </c>
      <c r="X326">
        <f>INDEX('ИПЦ raw'!AI:AI, MATCH(Структура!$D326,'ИПЦ raw'!$A:$A,0))</f>
        <v>0</v>
      </c>
      <c r="Y326">
        <f>INDEX('ИПЦ raw'!AJ:AJ, MATCH(Структура!$D326,'ИПЦ raw'!$A:$A,0))</f>
        <v>0</v>
      </c>
      <c r="Z326">
        <f>INDEX('ИПЦ raw'!AK:AK, MATCH(Структура!$D326,'ИПЦ raw'!$A:$A,0))</f>
        <v>0</v>
      </c>
      <c r="AA326">
        <f>INDEX('ИПЦ raw'!AL:AL, MATCH(Структура!$D326,'ИПЦ raw'!$A:$A,0))</f>
        <v>0</v>
      </c>
      <c r="AB326">
        <f>INDEX('ИПЦ raw'!AM:AM, MATCH(Структура!$D326,'ИПЦ raw'!$A:$A,0))</f>
        <v>100.83</v>
      </c>
      <c r="AC326">
        <f>INDEX('ИПЦ raw'!AN:AN, MATCH(Структура!$D326,'ИПЦ raw'!$A:$A,0))</f>
        <v>100.08</v>
      </c>
      <c r="AD326">
        <f>INDEX('ИПЦ raw'!AO:AO, MATCH(Структура!$D326,'ИПЦ raw'!$A:$A,0))</f>
        <v>101.29</v>
      </c>
      <c r="AE326">
        <f>INDEX('ИПЦ raw'!AP:AP, MATCH(Структура!$D326,'ИПЦ raw'!$A:$A,0))</f>
        <v>100.62</v>
      </c>
      <c r="AG326" t="e">
        <f>INDEX('2025'!$C:$C,MATCH(Структура!C326,'2025'!$B:$B,0))</f>
        <v>#N/A</v>
      </c>
      <c r="AH326" t="e">
        <f t="shared" si="105"/>
        <v>#N/A</v>
      </c>
      <c r="AI326" t="e">
        <f t="shared" si="106"/>
        <v>#N/A</v>
      </c>
      <c r="AJ326" t="e">
        <f t="shared" si="107"/>
        <v>#N/A</v>
      </c>
      <c r="AK326" t="e">
        <f t="shared" si="108"/>
        <v>#N/A</v>
      </c>
      <c r="AL326" t="e">
        <f t="shared" si="109"/>
        <v>#N/A</v>
      </c>
      <c r="AM326" t="e">
        <f t="shared" si="110"/>
        <v>#N/A</v>
      </c>
      <c r="AN326" t="e">
        <f t="shared" si="111"/>
        <v>#N/A</v>
      </c>
      <c r="AO326" t="e">
        <f t="shared" si="112"/>
        <v>#N/A</v>
      </c>
      <c r="AP326" t="e">
        <f t="shared" si="113"/>
        <v>#N/A</v>
      </c>
      <c r="AQ326" t="e">
        <f t="shared" si="114"/>
        <v>#N/A</v>
      </c>
      <c r="AR326" t="e">
        <f t="shared" si="99"/>
        <v>#N/A</v>
      </c>
      <c r="AS326">
        <f t="shared" si="115"/>
        <v>5.3999999999999999E-2</v>
      </c>
      <c r="AT326">
        <f t="shared" si="100"/>
        <v>5.4448200000000002E-2</v>
      </c>
      <c r="AU326">
        <f t="shared" si="101"/>
        <v>5.4491758559999999E-2</v>
      </c>
      <c r="AV326">
        <f t="shared" si="102"/>
        <v>5.5194702245423999E-2</v>
      </c>
      <c r="AW326">
        <f t="shared" si="103"/>
        <v>5.5536909399345628E-2</v>
      </c>
    </row>
    <row r="327" spans="1:49" x14ac:dyDescent="0.45">
      <c r="A327" s="216" t="s">
        <v>326</v>
      </c>
      <c r="B327" s="225" t="str">
        <f t="shared" si="116"/>
        <v>Нафазолин, 0,1%, 15 мл</v>
      </c>
      <c r="C327" s="225" t="str">
        <f t="shared" si="117"/>
        <v>Нафазолин, 0,1%, 15 мл</v>
      </c>
      <c r="D327" s="226" t="str">
        <f t="shared" si="104"/>
        <v>Нафазолин, 0,1%, 15 мл</v>
      </c>
      <c r="E327" s="225">
        <f>INDEX(БИПЦ_НДС!$D:$D,MATCH(Структура!A327,БИПЦ_НДС!$B:$B,0))</f>
        <v>10</v>
      </c>
      <c r="F327" s="225" t="s">
        <v>1871</v>
      </c>
      <c r="G327" s="225">
        <v>1</v>
      </c>
      <c r="H327" s="225">
        <v>1</v>
      </c>
      <c r="I327" s="225">
        <v>0</v>
      </c>
      <c r="J327" s="225">
        <f>INDEX('2026'!$C:$C,MATCH(Структура!B327,'2026'!$B:$B,0))</f>
        <v>4.2999999999999997E-2</v>
      </c>
      <c r="K327" s="225">
        <f>INDEX('2025'!$C:$C,MATCH(Структура!C327,'2025'!$B:$B,0))</f>
        <v>4.2999999999999997E-2</v>
      </c>
      <c r="L327" s="225">
        <v>1</v>
      </c>
      <c r="M327" s="225">
        <v>1</v>
      </c>
      <c r="N327" s="225">
        <f>INDEX(MoM!B:B,MATCH(Структура!A327,MoM!J:J,0))</f>
        <v>1</v>
      </c>
      <c r="P327">
        <f>INDEX('ИПЦ raw'!AA:AA, MATCH(Структура!$D327,'ИПЦ raw'!$A:$A,0))</f>
        <v>102.08</v>
      </c>
      <c r="Q327">
        <f>INDEX('ИПЦ raw'!AB:AB, MATCH(Структура!$D327,'ИПЦ raw'!$A:$A,0))</f>
        <v>104.38</v>
      </c>
      <c r="R327">
        <f>INDEX('ИПЦ raw'!AC:AC, MATCH(Структура!$D327,'ИПЦ raw'!$A:$A,0))</f>
        <v>108.67</v>
      </c>
      <c r="S327">
        <f>INDEX('ИПЦ raw'!AD:AD, MATCH(Структура!$D327,'ИПЦ raw'!$A:$A,0))</f>
        <v>103.38</v>
      </c>
      <c r="T327">
        <f>INDEX('ИПЦ raw'!AE:AE, MATCH(Структура!$D327,'ИПЦ raw'!$A:$A,0))</f>
        <v>103.52</v>
      </c>
      <c r="U327">
        <f>INDEX('ИПЦ raw'!AF:AF, MATCH(Структура!$D327,'ИПЦ raw'!$A:$A,0))</f>
        <v>101.43</v>
      </c>
      <c r="V327">
        <f>INDEX('ИПЦ raw'!AG:AG, MATCH(Структура!$D327,'ИПЦ raw'!$A:$A,0))</f>
        <v>101.08</v>
      </c>
      <c r="W327">
        <f>INDEX('ИПЦ raw'!AH:AH, MATCH(Структура!$D327,'ИПЦ raw'!$A:$A,0))</f>
        <v>100.73</v>
      </c>
      <c r="X327">
        <f>INDEX('ИПЦ raw'!AI:AI, MATCH(Структура!$D327,'ИПЦ raw'!$A:$A,0))</f>
        <v>102.14</v>
      </c>
      <c r="Y327">
        <f>INDEX('ИПЦ raw'!AJ:AJ, MATCH(Структура!$D327,'ИПЦ raw'!$A:$A,0))</f>
        <v>101.46</v>
      </c>
      <c r="Z327">
        <f>INDEX('ИПЦ raw'!AK:AK, MATCH(Структура!$D327,'ИПЦ raw'!$A:$A,0))</f>
        <v>99.91</v>
      </c>
      <c r="AA327">
        <f>INDEX('ИПЦ raw'!AL:AL, MATCH(Структура!$D327,'ИПЦ raw'!$A:$A,0))</f>
        <v>101.64</v>
      </c>
      <c r="AB327">
        <f>INDEX('ИПЦ raw'!AM:AM, MATCH(Структура!$D327,'ИПЦ raw'!$A:$A,0))</f>
        <v>101.08</v>
      </c>
      <c r="AC327">
        <f>INDEX('ИПЦ raw'!AN:AN, MATCH(Структура!$D327,'ИПЦ raw'!$A:$A,0))</f>
        <v>100.16</v>
      </c>
      <c r="AD327">
        <f>INDEX('ИПЦ raw'!AO:AO, MATCH(Структура!$D327,'ИПЦ raw'!$A:$A,0))</f>
        <v>100.51</v>
      </c>
      <c r="AE327">
        <f>INDEX('ИПЦ raw'!AP:AP, MATCH(Структура!$D327,'ИПЦ raw'!$A:$A,0))</f>
        <v>100.43</v>
      </c>
      <c r="AG327">
        <f>INDEX('2025'!$C:$C,MATCH(Структура!C327,'2025'!$B:$B,0))</f>
        <v>4.2999999999999997E-2</v>
      </c>
      <c r="AH327">
        <f t="shared" si="105"/>
        <v>4.3894399999999993E-2</v>
      </c>
      <c r="AI327">
        <f t="shared" si="106"/>
        <v>4.5816974719999994E-2</v>
      </c>
      <c r="AJ327">
        <f t="shared" si="107"/>
        <v>4.9789306428223989E-2</v>
      </c>
      <c r="AK327">
        <f t="shared" si="108"/>
        <v>5.1472184985497958E-2</v>
      </c>
      <c r="AL327">
        <f t="shared" si="109"/>
        <v>5.3284005896987487E-2</v>
      </c>
      <c r="AM327">
        <f t="shared" si="110"/>
        <v>5.4045967181314408E-2</v>
      </c>
      <c r="AN327">
        <f t="shared" si="111"/>
        <v>5.4629663626872604E-2</v>
      </c>
      <c r="AO327">
        <f t="shared" si="112"/>
        <v>5.5028460171348777E-2</v>
      </c>
      <c r="AP327">
        <f t="shared" si="113"/>
        <v>5.6206069219015643E-2</v>
      </c>
      <c r="AQ327">
        <f t="shared" si="114"/>
        <v>5.7026677829613265E-2</v>
      </c>
      <c r="AR327">
        <f t="shared" si="99"/>
        <v>5.6975353819566615E-2</v>
      </c>
      <c r="AS327">
        <f t="shared" si="115"/>
        <v>4.2999999999999997E-2</v>
      </c>
      <c r="AT327">
        <f t="shared" si="100"/>
        <v>4.3464399999999993E-2</v>
      </c>
      <c r="AU327">
        <f t="shared" si="101"/>
        <v>4.3533943039999995E-2</v>
      </c>
      <c r="AV327">
        <f t="shared" si="102"/>
        <v>4.3755966149504E-2</v>
      </c>
      <c r="AW327">
        <f t="shared" si="103"/>
        <v>4.3944116803946873E-2</v>
      </c>
    </row>
    <row r="328" spans="1:49" x14ac:dyDescent="0.45">
      <c r="A328" s="216" t="s">
        <v>327</v>
      </c>
      <c r="B328" s="225" t="str">
        <f t="shared" si="116"/>
        <v>Ренгалин, 20 таблеток</v>
      </c>
      <c r="C328" s="225" t="str">
        <f t="shared" si="117"/>
        <v>Ренгалин, 20 таблеток</v>
      </c>
      <c r="D328" s="226" t="str">
        <f t="shared" si="104"/>
        <v>Ренгалин, 20 таблеток</v>
      </c>
      <c r="E328" s="225">
        <f>INDEX(БИПЦ_НДС!$D:$D,MATCH(Структура!A328,БИПЦ_НДС!$B:$B,0))</f>
        <v>10</v>
      </c>
      <c r="F328" s="225" t="s">
        <v>1871</v>
      </c>
      <c r="G328" s="225">
        <v>1</v>
      </c>
      <c r="H328" s="225">
        <v>1</v>
      </c>
      <c r="I328" s="225">
        <v>0</v>
      </c>
      <c r="J328" s="225">
        <f>INDEX('2026'!$C:$C,MATCH(Структура!B328,'2026'!$B:$B,0))</f>
        <v>3.9E-2</v>
      </c>
      <c r="K328" s="225">
        <f>INDEX('2025'!$C:$C,MATCH(Структура!C328,'2025'!$B:$B,0))</f>
        <v>0.04</v>
      </c>
      <c r="L328" s="225">
        <v>1</v>
      </c>
      <c r="M328" s="225">
        <v>1</v>
      </c>
      <c r="N328" s="225">
        <f>INDEX(MoM!B:B,MATCH(Структура!A328,MoM!J:J,0))</f>
        <v>1</v>
      </c>
      <c r="P328">
        <f>INDEX('ИПЦ raw'!AA:AA, MATCH(Структура!$D328,'ИПЦ raw'!$A:$A,0))</f>
        <v>100.46</v>
      </c>
      <c r="Q328">
        <f>INDEX('ИПЦ raw'!AB:AB, MATCH(Структура!$D328,'ИПЦ raw'!$A:$A,0))</f>
        <v>100.03</v>
      </c>
      <c r="R328">
        <f>INDEX('ИПЦ raw'!AC:AC, MATCH(Структура!$D328,'ИПЦ raw'!$A:$A,0))</f>
        <v>105.65</v>
      </c>
      <c r="S328">
        <f>INDEX('ИПЦ raw'!AD:AD, MATCH(Структура!$D328,'ИПЦ raw'!$A:$A,0))</f>
        <v>101.01</v>
      </c>
      <c r="T328">
        <f>INDEX('ИПЦ raw'!AE:AE, MATCH(Структура!$D328,'ИПЦ raw'!$A:$A,0))</f>
        <v>100.58</v>
      </c>
      <c r="U328">
        <f>INDEX('ИПЦ raw'!AF:AF, MATCH(Структура!$D328,'ИПЦ raw'!$A:$A,0))</f>
        <v>100.59</v>
      </c>
      <c r="V328">
        <f>INDEX('ИПЦ raw'!AG:AG, MATCH(Структура!$D328,'ИПЦ raw'!$A:$A,0))</f>
        <v>100.83</v>
      </c>
      <c r="W328">
        <f>INDEX('ИПЦ raw'!AH:AH, MATCH(Структура!$D328,'ИПЦ raw'!$A:$A,0))</f>
        <v>99.09</v>
      </c>
      <c r="X328">
        <f>INDEX('ИПЦ raw'!AI:AI, MATCH(Структура!$D328,'ИПЦ raw'!$A:$A,0))</f>
        <v>101.05</v>
      </c>
      <c r="Y328">
        <f>INDEX('ИПЦ raw'!AJ:AJ, MATCH(Структура!$D328,'ИПЦ raw'!$A:$A,0))</f>
        <v>101.71</v>
      </c>
      <c r="Z328">
        <f>INDEX('ИПЦ raw'!AK:AK, MATCH(Структура!$D328,'ИПЦ raw'!$A:$A,0))</f>
        <v>100.81</v>
      </c>
      <c r="AA328">
        <f>INDEX('ИПЦ raw'!AL:AL, MATCH(Структура!$D328,'ИПЦ raw'!$A:$A,0))</f>
        <v>101.73</v>
      </c>
      <c r="AB328">
        <f>INDEX('ИПЦ raw'!AM:AM, MATCH(Структура!$D328,'ИПЦ raw'!$A:$A,0))</f>
        <v>100.12</v>
      </c>
      <c r="AC328">
        <f>INDEX('ИПЦ raw'!AN:AN, MATCH(Структура!$D328,'ИПЦ raw'!$A:$A,0))</f>
        <v>101.27</v>
      </c>
      <c r="AD328">
        <f>INDEX('ИПЦ raw'!AO:AO, MATCH(Структура!$D328,'ИПЦ raw'!$A:$A,0))</f>
        <v>99.84</v>
      </c>
      <c r="AE328">
        <f>INDEX('ИПЦ raw'!AP:AP, MATCH(Структура!$D328,'ИПЦ raw'!$A:$A,0))</f>
        <v>100.94</v>
      </c>
      <c r="AG328">
        <f>INDEX('2025'!$C:$C,MATCH(Структура!C328,'2025'!$B:$B,0))</f>
        <v>0.04</v>
      </c>
      <c r="AH328">
        <f t="shared" si="105"/>
        <v>4.0183999999999997E-2</v>
      </c>
      <c r="AI328">
        <f t="shared" si="106"/>
        <v>4.0196055199999997E-2</v>
      </c>
      <c r="AJ328">
        <f t="shared" si="107"/>
        <v>4.2467132318800005E-2</v>
      </c>
      <c r="AK328">
        <f t="shared" si="108"/>
        <v>4.2896050355219886E-2</v>
      </c>
      <c r="AL328">
        <f t="shared" si="109"/>
        <v>4.3144847447280164E-2</v>
      </c>
      <c r="AM328">
        <f t="shared" si="110"/>
        <v>4.3399402047219121E-2</v>
      </c>
      <c r="AN328">
        <f t="shared" si="111"/>
        <v>4.3759617084211042E-2</v>
      </c>
      <c r="AO328">
        <f t="shared" si="112"/>
        <v>4.3361404568744717E-2</v>
      </c>
      <c r="AP328">
        <f t="shared" si="113"/>
        <v>4.3816699316716529E-2</v>
      </c>
      <c r="AQ328">
        <f t="shared" si="114"/>
        <v>4.4565964875032379E-2</v>
      </c>
      <c r="AR328">
        <f t="shared" si="99"/>
        <v>4.4926949190520142E-2</v>
      </c>
      <c r="AS328">
        <f t="shared" si="115"/>
        <v>3.9E-2</v>
      </c>
      <c r="AT328">
        <f t="shared" si="100"/>
        <v>3.9046800000000007E-2</v>
      </c>
      <c r="AU328">
        <f t="shared" si="101"/>
        <v>3.9542694360000005E-2</v>
      </c>
      <c r="AV328">
        <f t="shared" si="102"/>
        <v>3.9479426049024005E-2</v>
      </c>
      <c r="AW328">
        <f t="shared" si="103"/>
        <v>3.9850532653884829E-2</v>
      </c>
    </row>
    <row r="329" spans="1:49" x14ac:dyDescent="0.45">
      <c r="A329" s="216" t="s">
        <v>328</v>
      </c>
      <c r="B329" s="225" t="str">
        <f t="shared" si="116"/>
        <v>Йод, 10 мл</v>
      </c>
      <c r="C329" s="225" t="str">
        <f t="shared" si="117"/>
        <v>Йод, 10 мл</v>
      </c>
      <c r="D329" s="226" t="str">
        <f t="shared" si="104"/>
        <v>Йод, 10 мл</v>
      </c>
      <c r="E329" s="225">
        <f>INDEX(БИПЦ_НДС!$D:$D,MATCH(Структура!A329,БИПЦ_НДС!$B:$B,0))</f>
        <v>10</v>
      </c>
      <c r="F329" s="225" t="s">
        <v>1871</v>
      </c>
      <c r="G329" s="225">
        <v>1</v>
      </c>
      <c r="H329" s="225">
        <v>1</v>
      </c>
      <c r="I329" s="225">
        <v>0</v>
      </c>
      <c r="J329" s="225">
        <f>INDEX('2026'!$C:$C,MATCH(Структура!B329,'2026'!$B:$B,0))</f>
        <v>3.5000000000000003E-2</v>
      </c>
      <c r="K329" s="225">
        <f>INDEX('2025'!$C:$C,MATCH(Структура!C329,'2025'!$B:$B,0))</f>
        <v>3.7999999999999999E-2</v>
      </c>
      <c r="L329" s="225">
        <v>1</v>
      </c>
      <c r="M329" s="225">
        <v>1</v>
      </c>
      <c r="N329" s="225">
        <f>INDEX(MoM!B:B,MATCH(Структура!A329,MoM!J:J,0))</f>
        <v>1</v>
      </c>
      <c r="P329">
        <f>INDEX('ИПЦ raw'!AA:AA, MATCH(Структура!$D329,'ИПЦ raw'!$A:$A,0))</f>
        <v>100.68</v>
      </c>
      <c r="Q329">
        <f>INDEX('ИПЦ raw'!AB:AB, MATCH(Структура!$D329,'ИПЦ raw'!$A:$A,0))</f>
        <v>101.81</v>
      </c>
      <c r="R329">
        <f>INDEX('ИПЦ raw'!AC:AC, MATCH(Структура!$D329,'ИПЦ raw'!$A:$A,0))</f>
        <v>100.35</v>
      </c>
      <c r="S329">
        <f>INDEX('ИПЦ raw'!AD:AD, MATCH(Структура!$D329,'ИПЦ raw'!$A:$A,0))</f>
        <v>100.86</v>
      </c>
      <c r="T329">
        <f>INDEX('ИПЦ raw'!AE:AE, MATCH(Структура!$D329,'ИПЦ raw'!$A:$A,0))</f>
        <v>101.87</v>
      </c>
      <c r="U329">
        <f>INDEX('ИПЦ raw'!AF:AF, MATCH(Структура!$D329,'ИПЦ raw'!$A:$A,0))</f>
        <v>100.87</v>
      </c>
      <c r="V329">
        <f>INDEX('ИПЦ raw'!AG:AG, MATCH(Структура!$D329,'ИПЦ raw'!$A:$A,0))</f>
        <v>100.84</v>
      </c>
      <c r="W329">
        <f>INDEX('ИПЦ raw'!AH:AH, MATCH(Структура!$D329,'ИПЦ raw'!$A:$A,0))</f>
        <v>100.19</v>
      </c>
      <c r="X329">
        <f>INDEX('ИПЦ raw'!AI:AI, MATCH(Структура!$D329,'ИПЦ raw'!$A:$A,0))</f>
        <v>100.21</v>
      </c>
      <c r="Y329">
        <f>INDEX('ИПЦ raw'!AJ:AJ, MATCH(Структура!$D329,'ИПЦ raw'!$A:$A,0))</f>
        <v>100.09</v>
      </c>
      <c r="Z329">
        <f>INDEX('ИПЦ raw'!AK:AK, MATCH(Структура!$D329,'ИПЦ raw'!$A:$A,0))</f>
        <v>100.33</v>
      </c>
      <c r="AA329">
        <f>INDEX('ИПЦ raw'!AL:AL, MATCH(Структура!$D329,'ИПЦ raw'!$A:$A,0))</f>
        <v>100.59</v>
      </c>
      <c r="AB329">
        <f>INDEX('ИПЦ raw'!AM:AM, MATCH(Структура!$D329,'ИПЦ raw'!$A:$A,0))</f>
        <v>100.99</v>
      </c>
      <c r="AC329">
        <f>INDEX('ИПЦ raw'!AN:AN, MATCH(Структура!$D329,'ИПЦ raw'!$A:$A,0))</f>
        <v>100.83</v>
      </c>
      <c r="AD329">
        <f>INDEX('ИПЦ raw'!AO:AO, MATCH(Структура!$D329,'ИПЦ raw'!$A:$A,0))</f>
        <v>100.8</v>
      </c>
      <c r="AE329">
        <f>INDEX('ИПЦ raw'!AP:AP, MATCH(Структура!$D329,'ИПЦ raw'!$A:$A,0))</f>
        <v>100.91</v>
      </c>
      <c r="AG329">
        <f>INDEX('2025'!$C:$C,MATCH(Структура!C329,'2025'!$B:$B,0))</f>
        <v>3.7999999999999999E-2</v>
      </c>
      <c r="AH329">
        <f t="shared" si="105"/>
        <v>3.8258400000000005E-2</v>
      </c>
      <c r="AI329">
        <f t="shared" si="106"/>
        <v>3.8950877040000005E-2</v>
      </c>
      <c r="AJ329">
        <f t="shared" si="107"/>
        <v>3.9087205109640005E-2</v>
      </c>
      <c r="AK329">
        <f t="shared" si="108"/>
        <v>3.9423355073582911E-2</v>
      </c>
      <c r="AL329">
        <f t="shared" si="109"/>
        <v>4.016057181345891E-2</v>
      </c>
      <c r="AM329">
        <f t="shared" si="110"/>
        <v>4.0509968788236005E-2</v>
      </c>
      <c r="AN329">
        <f t="shared" si="111"/>
        <v>4.0850252526057187E-2</v>
      </c>
      <c r="AO329">
        <f t="shared" si="112"/>
        <v>4.0927868005856689E-2</v>
      </c>
      <c r="AP329">
        <f t="shared" si="113"/>
        <v>4.1013816528668985E-2</v>
      </c>
      <c r="AQ329">
        <f t="shared" si="114"/>
        <v>4.1050728963544787E-2</v>
      </c>
      <c r="AR329">
        <f t="shared" si="99"/>
        <v>4.1186196369124489E-2</v>
      </c>
      <c r="AS329">
        <f t="shared" si="115"/>
        <v>3.5000000000000003E-2</v>
      </c>
      <c r="AT329">
        <f t="shared" si="100"/>
        <v>3.5346500000000003E-2</v>
      </c>
      <c r="AU329">
        <f t="shared" si="101"/>
        <v>3.5639875950000004E-2</v>
      </c>
      <c r="AV329">
        <f t="shared" si="102"/>
        <v>3.5924994957600001E-2</v>
      </c>
      <c r="AW329">
        <f t="shared" si="103"/>
        <v>3.625191241171416E-2</v>
      </c>
    </row>
    <row r="330" spans="1:49" x14ac:dyDescent="0.45">
      <c r="A330" s="217" t="s">
        <v>329</v>
      </c>
      <c r="B330" s="225" t="str">
        <f t="shared" si="116"/>
        <v>Левомеколь, мазь, 40 г</v>
      </c>
      <c r="C330" s="225" t="str">
        <f t="shared" si="117"/>
        <v>Левомеколь, мазь, 40 г</v>
      </c>
      <c r="D330" s="226" t="str">
        <f t="shared" si="104"/>
        <v>Левомеколь, мазь, 40 г</v>
      </c>
      <c r="E330" s="225">
        <f>INDEX(БИПЦ_НДС!$D:$D,MATCH(Структура!A330,БИПЦ_НДС!$B:$B,0))</f>
        <v>10</v>
      </c>
      <c r="F330" s="225" t="s">
        <v>1871</v>
      </c>
      <c r="G330" s="225">
        <v>1</v>
      </c>
      <c r="H330" s="225">
        <v>1</v>
      </c>
      <c r="I330" s="225">
        <v>0</v>
      </c>
      <c r="J330" s="225">
        <f>INDEX('2026'!$C:$C,MATCH(Структура!B330,'2026'!$B:$B,0))</f>
        <v>4.1000000000000002E-2</v>
      </c>
      <c r="K330" s="225">
        <f>INDEX('2025'!$C:$C,MATCH(Структура!C330,'2025'!$B:$B,0))</f>
        <v>4.1000000000000002E-2</v>
      </c>
      <c r="L330" s="225">
        <v>1</v>
      </c>
      <c r="M330" s="225">
        <v>1</v>
      </c>
      <c r="N330" s="225">
        <f>INDEX(MoM!B:B,MATCH(Структура!A330,MoM!J:J,0))</f>
        <v>1</v>
      </c>
      <c r="P330">
        <f>INDEX('ИПЦ raw'!AA:AA, MATCH(Структура!$D330,'ИПЦ raw'!$A:$A,0))</f>
        <v>100.82</v>
      </c>
      <c r="Q330">
        <f>INDEX('ИПЦ raw'!AB:AB, MATCH(Структура!$D330,'ИПЦ raw'!$A:$A,0))</f>
        <v>102.45</v>
      </c>
      <c r="R330">
        <f>INDEX('ИПЦ raw'!AC:AC, MATCH(Структура!$D330,'ИПЦ raw'!$A:$A,0))</f>
        <v>101.84</v>
      </c>
      <c r="S330">
        <f>INDEX('ИПЦ raw'!AD:AD, MATCH(Структура!$D330,'ИПЦ raw'!$A:$A,0))</f>
        <v>101.16</v>
      </c>
      <c r="T330">
        <f>INDEX('ИПЦ raw'!AE:AE, MATCH(Структура!$D330,'ИПЦ raw'!$A:$A,0))</f>
        <v>99.26</v>
      </c>
      <c r="U330">
        <f>INDEX('ИПЦ raw'!AF:AF, MATCH(Структура!$D330,'ИПЦ raw'!$A:$A,0))</f>
        <v>101.58</v>
      </c>
      <c r="V330">
        <f>INDEX('ИПЦ raw'!AG:AG, MATCH(Структура!$D330,'ИПЦ raw'!$A:$A,0))</f>
        <v>102.5</v>
      </c>
      <c r="W330">
        <f>INDEX('ИПЦ raw'!AH:AH, MATCH(Структура!$D330,'ИПЦ raw'!$A:$A,0))</f>
        <v>100.02</v>
      </c>
      <c r="X330">
        <f>INDEX('ИПЦ raw'!AI:AI, MATCH(Структура!$D330,'ИПЦ raw'!$A:$A,0))</f>
        <v>105.77</v>
      </c>
      <c r="Y330">
        <f>INDEX('ИПЦ raw'!AJ:AJ, MATCH(Структура!$D330,'ИПЦ raw'!$A:$A,0))</f>
        <v>100.95</v>
      </c>
      <c r="Z330">
        <f>INDEX('ИПЦ raw'!AK:AK, MATCH(Структура!$D330,'ИПЦ raw'!$A:$A,0))</f>
        <v>100.34</v>
      </c>
      <c r="AA330">
        <f>INDEX('ИПЦ raw'!AL:AL, MATCH(Структура!$D330,'ИПЦ raw'!$A:$A,0))</f>
        <v>101.67</v>
      </c>
      <c r="AB330">
        <f>INDEX('ИПЦ raw'!AM:AM, MATCH(Структура!$D330,'ИПЦ raw'!$A:$A,0))</f>
        <v>99.79</v>
      </c>
      <c r="AC330">
        <f>INDEX('ИПЦ raw'!AN:AN, MATCH(Структура!$D330,'ИПЦ raw'!$A:$A,0))</f>
        <v>102.05</v>
      </c>
      <c r="AD330">
        <f>INDEX('ИПЦ raw'!AO:AO, MATCH(Структура!$D330,'ИПЦ raw'!$A:$A,0))</f>
        <v>104.69</v>
      </c>
      <c r="AE330">
        <f>INDEX('ИПЦ raw'!AP:AP, MATCH(Структура!$D330,'ИПЦ raw'!$A:$A,0))</f>
        <v>101.19</v>
      </c>
      <c r="AG330">
        <f>INDEX('2025'!$C:$C,MATCH(Структура!C330,'2025'!$B:$B,0))</f>
        <v>4.1000000000000002E-2</v>
      </c>
      <c r="AH330">
        <f t="shared" si="105"/>
        <v>4.1336199999999997E-2</v>
      </c>
      <c r="AI330">
        <f t="shared" si="106"/>
        <v>4.2348936899999995E-2</v>
      </c>
      <c r="AJ330">
        <f t="shared" si="107"/>
        <v>4.3128157338959999E-2</v>
      </c>
      <c r="AK330">
        <f t="shared" si="108"/>
        <v>4.3628443964091934E-2</v>
      </c>
      <c r="AL330">
        <f t="shared" si="109"/>
        <v>4.3305593478757655E-2</v>
      </c>
      <c r="AM330">
        <f t="shared" si="110"/>
        <v>4.3989821855722019E-2</v>
      </c>
      <c r="AN330">
        <f t="shared" si="111"/>
        <v>4.5089567402115067E-2</v>
      </c>
      <c r="AO330">
        <f t="shared" si="112"/>
        <v>4.5098585315595491E-2</v>
      </c>
      <c r="AP330">
        <f t="shared" si="113"/>
        <v>4.7700773688305345E-2</v>
      </c>
      <c r="AQ330">
        <f t="shared" si="114"/>
        <v>4.8153931038344248E-2</v>
      </c>
      <c r="AR330">
        <f t="shared" si="99"/>
        <v>4.8317654403874623E-2</v>
      </c>
      <c r="AS330">
        <f t="shared" si="115"/>
        <v>4.1000000000000002E-2</v>
      </c>
      <c r="AT330">
        <f t="shared" si="100"/>
        <v>4.0913900000000003E-2</v>
      </c>
      <c r="AU330">
        <f t="shared" si="101"/>
        <v>4.1752634950000006E-2</v>
      </c>
      <c r="AV330">
        <f t="shared" si="102"/>
        <v>4.3710833529155009E-2</v>
      </c>
      <c r="AW330">
        <f t="shared" si="103"/>
        <v>4.4230992448151957E-2</v>
      </c>
    </row>
    <row r="331" spans="1:49" x14ac:dyDescent="0.45">
      <c r="A331" s="216" t="s">
        <v>330</v>
      </c>
      <c r="B331" s="225" t="str">
        <f t="shared" si="116"/>
        <v>Мирамистин, 0,01%, 150 мл</v>
      </c>
      <c r="C331" s="225" t="str">
        <f t="shared" si="117"/>
        <v>Мирамистин, 0,01%, 150 мл</v>
      </c>
      <c r="D331" s="226" t="str">
        <f t="shared" si="104"/>
        <v>Мирамистин, 0,01%, 150 мл</v>
      </c>
      <c r="E331" s="225">
        <f>INDEX(БИПЦ_НДС!$D:$D,MATCH(Структура!A331,БИПЦ_НДС!$B:$B,0))</f>
        <v>10</v>
      </c>
      <c r="F331" s="225" t="s">
        <v>1871</v>
      </c>
      <c r="G331" s="225">
        <v>1</v>
      </c>
      <c r="H331" s="225">
        <v>1</v>
      </c>
      <c r="I331" s="225">
        <v>0</v>
      </c>
      <c r="J331" s="225">
        <f>INDEX('2026'!$C:$C,MATCH(Структура!B331,'2026'!$B:$B,0))</f>
        <v>3.9E-2</v>
      </c>
      <c r="K331" s="225">
        <f>INDEX('2025'!$C:$C,MATCH(Структура!C331,'2025'!$B:$B,0))</f>
        <v>3.3000000000000002E-2</v>
      </c>
      <c r="L331" s="225">
        <v>1</v>
      </c>
      <c r="M331" s="225">
        <v>1</v>
      </c>
      <c r="N331" s="225">
        <f>INDEX(MoM!B:B,MATCH(Структура!A331,MoM!J:J,0))</f>
        <v>1</v>
      </c>
      <c r="P331">
        <f>INDEX('ИПЦ raw'!AA:AA, MATCH(Структура!$D331,'ИПЦ raw'!$A:$A,0))</f>
        <v>99.59</v>
      </c>
      <c r="Q331">
        <f>INDEX('ИПЦ raw'!AB:AB, MATCH(Структура!$D331,'ИПЦ raw'!$A:$A,0))</f>
        <v>101.05</v>
      </c>
      <c r="R331">
        <f>INDEX('ИПЦ raw'!AC:AC, MATCH(Структура!$D331,'ИПЦ raw'!$A:$A,0))</f>
        <v>100.38</v>
      </c>
      <c r="S331">
        <f>INDEX('ИПЦ raw'!AD:AD, MATCH(Структура!$D331,'ИПЦ raw'!$A:$A,0))</f>
        <v>100.33</v>
      </c>
      <c r="T331">
        <f>INDEX('ИПЦ raw'!AE:AE, MATCH(Структура!$D331,'ИПЦ raw'!$A:$A,0))</f>
        <v>100.86</v>
      </c>
      <c r="U331">
        <f>INDEX('ИПЦ raw'!AF:AF, MATCH(Структура!$D331,'ИПЦ raw'!$A:$A,0))</f>
        <v>101.15</v>
      </c>
      <c r="V331">
        <f>INDEX('ИПЦ raw'!AG:AG, MATCH(Структура!$D331,'ИПЦ raw'!$A:$A,0))</f>
        <v>100.47</v>
      </c>
      <c r="W331">
        <f>INDEX('ИПЦ raw'!AH:AH, MATCH(Структура!$D331,'ИПЦ raw'!$A:$A,0))</f>
        <v>100.07</v>
      </c>
      <c r="X331">
        <f>INDEX('ИПЦ raw'!AI:AI, MATCH(Структура!$D331,'ИПЦ raw'!$A:$A,0))</f>
        <v>101.03</v>
      </c>
      <c r="Y331">
        <f>INDEX('ИПЦ raw'!AJ:AJ, MATCH(Структура!$D331,'ИПЦ raw'!$A:$A,0))</f>
        <v>100.37</v>
      </c>
      <c r="Z331">
        <f>INDEX('ИПЦ raw'!AK:AK, MATCH(Структура!$D331,'ИПЦ raw'!$A:$A,0))</f>
        <v>100.01</v>
      </c>
      <c r="AA331">
        <f>INDEX('ИПЦ raw'!AL:AL, MATCH(Структура!$D331,'ИПЦ raw'!$A:$A,0))</f>
        <v>99.96</v>
      </c>
      <c r="AB331">
        <f>INDEX('ИПЦ raw'!AM:AM, MATCH(Структура!$D331,'ИПЦ raw'!$A:$A,0))</f>
        <v>100.01</v>
      </c>
      <c r="AC331">
        <f>INDEX('ИПЦ raw'!AN:AN, MATCH(Структура!$D331,'ИПЦ raw'!$A:$A,0))</f>
        <v>98.83</v>
      </c>
      <c r="AD331">
        <f>INDEX('ИПЦ raw'!AO:AO, MATCH(Структура!$D331,'ИПЦ raw'!$A:$A,0))</f>
        <v>98.67</v>
      </c>
      <c r="AE331">
        <f>INDEX('ИПЦ raw'!AP:AP, MATCH(Структура!$D331,'ИПЦ raw'!$A:$A,0))</f>
        <v>99.29</v>
      </c>
      <c r="AG331">
        <f>INDEX('2025'!$C:$C,MATCH(Структура!C331,'2025'!$B:$B,0))</f>
        <v>3.3000000000000002E-2</v>
      </c>
      <c r="AH331">
        <f t="shared" si="105"/>
        <v>3.2864700000000004E-2</v>
      </c>
      <c r="AI331">
        <f t="shared" si="106"/>
        <v>3.3209779350000003E-2</v>
      </c>
      <c r="AJ331">
        <f t="shared" si="107"/>
        <v>3.3335976511530002E-2</v>
      </c>
      <c r="AK331">
        <f t="shared" si="108"/>
        <v>3.3445985234018052E-2</v>
      </c>
      <c r="AL331">
        <f t="shared" si="109"/>
        <v>3.3733620707030607E-2</v>
      </c>
      <c r="AM331">
        <f t="shared" si="110"/>
        <v>3.4121557345161459E-2</v>
      </c>
      <c r="AN331">
        <f t="shared" si="111"/>
        <v>3.4281928664683721E-2</v>
      </c>
      <c r="AO331">
        <f t="shared" si="112"/>
        <v>3.4305926014748994E-2</v>
      </c>
      <c r="AP331">
        <f t="shared" si="113"/>
        <v>3.4659277052700908E-2</v>
      </c>
      <c r="AQ331">
        <f t="shared" si="114"/>
        <v>3.4787516377795903E-2</v>
      </c>
      <c r="AR331">
        <f t="shared" si="99"/>
        <v>3.4790995129433684E-2</v>
      </c>
      <c r="AS331">
        <f t="shared" si="115"/>
        <v>3.9E-2</v>
      </c>
      <c r="AT331">
        <f t="shared" si="100"/>
        <v>3.9003900000000001E-2</v>
      </c>
      <c r="AU331">
        <f t="shared" si="101"/>
        <v>3.8547554370000001E-2</v>
      </c>
      <c r="AV331">
        <f t="shared" si="102"/>
        <v>3.8034871896878999E-2</v>
      </c>
      <c r="AW331">
        <f t="shared" si="103"/>
        <v>3.7764824306411163E-2</v>
      </c>
    </row>
    <row r="332" spans="1:49" x14ac:dyDescent="0.45">
      <c r="A332" s="216" t="s">
        <v>331</v>
      </c>
      <c r="B332" s="225" t="str">
        <f t="shared" si="116"/>
        <v>Валерианы экстракт, 10 таблеток</v>
      </c>
      <c r="C332" s="225" t="str">
        <f t="shared" si="117"/>
        <v>Валерианы экстракт, 10 таблеток</v>
      </c>
      <c r="D332" s="226" t="str">
        <f t="shared" si="104"/>
        <v>Валерианы экстракт, 10 таблеток</v>
      </c>
      <c r="E332" s="225">
        <f>INDEX(БИПЦ_НДС!$D:$D,MATCH(Структура!A332,БИПЦ_НДС!$B:$B,0))</f>
        <v>10</v>
      </c>
      <c r="F332" s="225" t="s">
        <v>1871</v>
      </c>
      <c r="G332" s="225">
        <v>1</v>
      </c>
      <c r="H332" s="225">
        <v>1</v>
      </c>
      <c r="I332" s="225">
        <v>0</v>
      </c>
      <c r="J332" s="225">
        <f>INDEX('2026'!$C:$C,MATCH(Структура!B332,'2026'!$B:$B,0))</f>
        <v>4.4999999999999998E-2</v>
      </c>
      <c r="K332" s="225">
        <f>INDEX('2025'!$C:$C,MATCH(Структура!C332,'2025'!$B:$B,0))</f>
        <v>3.9E-2</v>
      </c>
      <c r="L332" s="225">
        <v>1</v>
      </c>
      <c r="M332" s="225">
        <v>1</v>
      </c>
      <c r="N332" s="225">
        <f>INDEX(MoM!B:B,MATCH(Структура!A332,MoM!J:J,0))</f>
        <v>1</v>
      </c>
      <c r="P332">
        <f>INDEX('ИПЦ raw'!AA:AA, MATCH(Структура!$D332,'ИПЦ raw'!$A:$A,0))</f>
        <v>101.34</v>
      </c>
      <c r="Q332">
        <f>INDEX('ИПЦ raw'!AB:AB, MATCH(Структура!$D332,'ИПЦ raw'!$A:$A,0))</f>
        <v>101</v>
      </c>
      <c r="R332">
        <f>INDEX('ИПЦ raw'!AC:AC, MATCH(Структура!$D332,'ИПЦ raw'!$A:$A,0))</f>
        <v>102.35</v>
      </c>
      <c r="S332">
        <f>INDEX('ИПЦ raw'!AD:AD, MATCH(Структура!$D332,'ИПЦ raw'!$A:$A,0))</f>
        <v>100.25</v>
      </c>
      <c r="T332">
        <f>INDEX('ИПЦ raw'!AE:AE, MATCH(Структура!$D332,'ИПЦ raw'!$A:$A,0))</f>
        <v>100.99</v>
      </c>
      <c r="U332">
        <f>INDEX('ИПЦ raw'!AF:AF, MATCH(Структура!$D332,'ИПЦ raw'!$A:$A,0))</f>
        <v>100.44</v>
      </c>
      <c r="V332">
        <f>INDEX('ИПЦ raw'!AG:AG, MATCH(Структура!$D332,'ИПЦ raw'!$A:$A,0))</f>
        <v>100.06</v>
      </c>
      <c r="W332">
        <f>INDEX('ИПЦ raw'!AH:AH, MATCH(Структура!$D332,'ИПЦ raw'!$A:$A,0))</f>
        <v>99.73</v>
      </c>
      <c r="X332">
        <f>INDEX('ИПЦ raw'!AI:AI, MATCH(Структура!$D332,'ИПЦ raw'!$A:$A,0))</f>
        <v>101.38</v>
      </c>
      <c r="Y332">
        <f>INDEX('ИПЦ raw'!AJ:AJ, MATCH(Структура!$D332,'ИПЦ raw'!$A:$A,0))</f>
        <v>101.8</v>
      </c>
      <c r="Z332">
        <f>INDEX('ИПЦ raw'!AK:AK, MATCH(Структура!$D332,'ИПЦ raw'!$A:$A,0))</f>
        <v>100.95</v>
      </c>
      <c r="AA332">
        <f>INDEX('ИПЦ raw'!AL:AL, MATCH(Структура!$D332,'ИПЦ raw'!$A:$A,0))</f>
        <v>100.73</v>
      </c>
      <c r="AB332">
        <f>INDEX('ИПЦ raw'!AM:AM, MATCH(Структура!$D332,'ИПЦ raw'!$A:$A,0))</f>
        <v>101.12</v>
      </c>
      <c r="AC332">
        <f>INDEX('ИПЦ raw'!AN:AN, MATCH(Структура!$D332,'ИПЦ raw'!$A:$A,0))</f>
        <v>100.88</v>
      </c>
      <c r="AD332">
        <f>INDEX('ИПЦ raw'!AO:AO, MATCH(Структура!$D332,'ИПЦ raw'!$A:$A,0))</f>
        <v>101.59</v>
      </c>
      <c r="AE332">
        <f>INDEX('ИПЦ raw'!AP:AP, MATCH(Структура!$D332,'ИПЦ raw'!$A:$A,0))</f>
        <v>100.42</v>
      </c>
      <c r="AG332">
        <f>INDEX('2025'!$C:$C,MATCH(Структура!C332,'2025'!$B:$B,0))</f>
        <v>3.9E-2</v>
      </c>
      <c r="AH332">
        <f t="shared" si="105"/>
        <v>3.9522600000000005E-2</v>
      </c>
      <c r="AI332">
        <f t="shared" si="106"/>
        <v>3.9917826000000003E-2</v>
      </c>
      <c r="AJ332">
        <f t="shared" si="107"/>
        <v>4.0855894911000001E-2</v>
      </c>
      <c r="AK332">
        <f t="shared" si="108"/>
        <v>4.0958034648277498E-2</v>
      </c>
      <c r="AL332">
        <f t="shared" si="109"/>
        <v>4.1363519191295446E-2</v>
      </c>
      <c r="AM332">
        <f t="shared" si="110"/>
        <v>4.154551867573715E-2</v>
      </c>
      <c r="AN332">
        <f t="shared" si="111"/>
        <v>4.1570445986942595E-2</v>
      </c>
      <c r="AO332">
        <f t="shared" si="112"/>
        <v>4.1458205782777854E-2</v>
      </c>
      <c r="AP332">
        <f t="shared" si="113"/>
        <v>4.2030329022580186E-2</v>
      </c>
      <c r="AQ332">
        <f t="shared" si="114"/>
        <v>4.2786874944986633E-2</v>
      </c>
      <c r="AR332">
        <f t="shared" si="99"/>
        <v>4.3193350256964011E-2</v>
      </c>
      <c r="AS332">
        <f t="shared" si="115"/>
        <v>4.4999999999999998E-2</v>
      </c>
      <c r="AT332">
        <f t="shared" si="100"/>
        <v>4.5503999999999996E-2</v>
      </c>
      <c r="AU332">
        <f t="shared" si="101"/>
        <v>4.5904435199999989E-2</v>
      </c>
      <c r="AV332">
        <f t="shared" si="102"/>
        <v>4.6634315719679992E-2</v>
      </c>
      <c r="AW332">
        <f t="shared" si="103"/>
        <v>4.6830179845702646E-2</v>
      </c>
    </row>
    <row r="333" spans="1:49" x14ac:dyDescent="0.45">
      <c r="A333" s="217" t="s">
        <v>332</v>
      </c>
      <c r="B333" s="225" t="str">
        <f t="shared" si="116"/>
        <v>Валидол, 10 таблеток</v>
      </c>
      <c r="C333" s="225" t="str">
        <f t="shared" si="117"/>
        <v>Валидол, 10 таблеток</v>
      </c>
      <c r="D333" s="226" t="str">
        <f>A333</f>
        <v>Валидол, 10 таблеток</v>
      </c>
      <c r="E333" s="225">
        <f>INDEX(БИПЦ_НДС!$D:$D,MATCH(Структура!A333,БИПЦ_НДС!$B:$B,0))</f>
        <v>10</v>
      </c>
      <c r="F333" s="225" t="s">
        <v>1871</v>
      </c>
      <c r="G333" s="225">
        <v>1</v>
      </c>
      <c r="H333" s="225">
        <v>1</v>
      </c>
      <c r="I333" s="225">
        <v>0</v>
      </c>
      <c r="J333" s="225">
        <f>INDEX('2026'!$C:$C,MATCH(Структура!B333,'2026'!$B:$B,0))</f>
        <v>3.5999999999999997E-2</v>
      </c>
      <c r="K333" s="225">
        <f>INDEX('2025'!$C:$C,MATCH(Структура!C333,'2025'!$B:$B,0))</f>
        <v>3.9E-2</v>
      </c>
      <c r="L333" s="225">
        <v>1</v>
      </c>
      <c r="M333" s="225">
        <v>1</v>
      </c>
      <c r="N333" s="225">
        <f>INDEX(MoM!B:B,MATCH(Структура!A333,MoM!J:J,0))</f>
        <v>1</v>
      </c>
      <c r="P333">
        <f>INDEX('ИПЦ raw'!AA:AA, MATCH(Структура!$D333,'ИПЦ raw'!$A:$A,0))</f>
        <v>100.52</v>
      </c>
      <c r="Q333">
        <f>INDEX('ИПЦ raw'!AB:AB, MATCH(Структура!$D333,'ИПЦ raw'!$A:$A,0))</f>
        <v>100.64</v>
      </c>
      <c r="R333">
        <f>INDEX('ИПЦ raw'!AC:AC, MATCH(Структура!$D333,'ИПЦ raw'!$A:$A,0))</f>
        <v>100.95</v>
      </c>
      <c r="S333">
        <f>INDEX('ИПЦ raw'!AD:AD, MATCH(Структура!$D333,'ИПЦ raw'!$A:$A,0))</f>
        <v>99.97</v>
      </c>
      <c r="T333">
        <f>INDEX('ИПЦ raw'!AE:AE, MATCH(Структура!$D333,'ИПЦ raw'!$A:$A,0))</f>
        <v>99.9</v>
      </c>
      <c r="U333">
        <f>INDEX('ИПЦ raw'!AF:AF, MATCH(Структура!$D333,'ИПЦ raw'!$A:$A,0))</f>
        <v>99.69</v>
      </c>
      <c r="V333">
        <f>INDEX('ИПЦ raw'!AG:AG, MATCH(Структура!$D333,'ИПЦ raw'!$A:$A,0))</f>
        <v>100.53</v>
      </c>
      <c r="W333">
        <f>INDEX('ИПЦ raw'!AH:AH, MATCH(Структура!$D333,'ИПЦ raw'!$A:$A,0))</f>
        <v>100.27</v>
      </c>
      <c r="X333">
        <f>INDEX('ИПЦ raw'!AI:AI, MATCH(Структура!$D333,'ИПЦ raw'!$A:$A,0))</f>
        <v>101.39</v>
      </c>
      <c r="Y333">
        <f>INDEX('ИПЦ raw'!AJ:AJ, MATCH(Структура!$D333,'ИПЦ raw'!$A:$A,0))</f>
        <v>99.91</v>
      </c>
      <c r="Z333">
        <f>INDEX('ИПЦ raw'!AK:AK, MATCH(Структура!$D333,'ИПЦ raw'!$A:$A,0))</f>
        <v>100</v>
      </c>
      <c r="AA333">
        <f>INDEX('ИПЦ raw'!AL:AL, MATCH(Структура!$D333,'ИПЦ raw'!$A:$A,0))</f>
        <v>100.87</v>
      </c>
      <c r="AB333">
        <f>INDEX('ИПЦ raw'!AM:AM, MATCH(Структура!$D333,'ИПЦ raw'!$A:$A,0))</f>
        <v>99.83</v>
      </c>
      <c r="AC333">
        <f>INDEX('ИПЦ raw'!AN:AN, MATCH(Структура!$D333,'ИПЦ raw'!$A:$A,0))</f>
        <v>99.96</v>
      </c>
      <c r="AD333">
        <f>INDEX('ИПЦ raw'!AO:AO, MATCH(Структура!$D333,'ИПЦ raw'!$A:$A,0))</f>
        <v>102.12</v>
      </c>
      <c r="AE333">
        <f>INDEX('ИПЦ raw'!AP:AP, MATCH(Структура!$D333,'ИПЦ raw'!$A:$A,0))</f>
        <v>100.91</v>
      </c>
      <c r="AG333">
        <f>INDEX('2025'!$C:$C,MATCH(Структура!C333,'2025'!$B:$B,0))</f>
        <v>3.9E-2</v>
      </c>
      <c r="AH333">
        <f t="shared" si="105"/>
        <v>3.9202800000000003E-2</v>
      </c>
      <c r="AI333">
        <f t="shared" si="106"/>
        <v>3.9453697920000003E-2</v>
      </c>
      <c r="AJ333">
        <f t="shared" si="107"/>
        <v>3.9828508050240005E-2</v>
      </c>
      <c r="AK333">
        <f t="shared" si="108"/>
        <v>3.9816559497824935E-2</v>
      </c>
      <c r="AL333">
        <f t="shared" si="109"/>
        <v>3.9776742938327114E-2</v>
      </c>
      <c r="AM333">
        <f t="shared" si="110"/>
        <v>3.9653435035218301E-2</v>
      </c>
      <c r="AN333">
        <f t="shared" si="111"/>
        <v>3.9863598240904963E-2</v>
      </c>
      <c r="AO333">
        <f t="shared" si="112"/>
        <v>3.9971229956155402E-2</v>
      </c>
      <c r="AP333">
        <f t="shared" si="113"/>
        <v>4.052683005254596E-2</v>
      </c>
      <c r="AQ333">
        <f t="shared" si="114"/>
        <v>4.0490355905498668E-2</v>
      </c>
      <c r="AR333">
        <f t="shared" si="99"/>
        <v>4.0490355905498668E-2</v>
      </c>
      <c r="AS333">
        <f t="shared" si="115"/>
        <v>3.5999999999999997E-2</v>
      </c>
      <c r="AT333">
        <f t="shared" si="100"/>
        <v>3.5938799999999993E-2</v>
      </c>
      <c r="AU333">
        <f t="shared" si="101"/>
        <v>3.5924424479999988E-2</v>
      </c>
      <c r="AV333">
        <f t="shared" si="102"/>
        <v>3.6686022278975987E-2</v>
      </c>
      <c r="AW333">
        <f t="shared" si="103"/>
        <v>3.7019865081714669E-2</v>
      </c>
    </row>
    <row r="334" spans="1:49" x14ac:dyDescent="0.45">
      <c r="A334" s="216" t="s">
        <v>333</v>
      </c>
      <c r="B334" s="225" t="str">
        <f t="shared" si="116"/>
        <v>Валосердин, 25 мл</v>
      </c>
      <c r="C334" s="225" t="str">
        <f t="shared" si="117"/>
        <v>Валосердин, 25 мл</v>
      </c>
      <c r="D334" s="226" t="str">
        <f t="shared" si="104"/>
        <v>Валосердин, 25 мл</v>
      </c>
      <c r="E334" s="225">
        <f>INDEX(БИПЦ_НДС!$D:$D,MATCH(Структура!A334,БИПЦ_НДС!$B:$B,0))</f>
        <v>10</v>
      </c>
      <c r="F334" s="225" t="s">
        <v>1871</v>
      </c>
      <c r="G334" s="225">
        <v>1</v>
      </c>
      <c r="H334" s="225">
        <v>1</v>
      </c>
      <c r="I334" s="225">
        <v>0</v>
      </c>
      <c r="J334" s="225">
        <f>INDEX('2026'!$C:$C,MATCH(Структура!B334,'2026'!$B:$B,0))</f>
        <v>3.4000000000000002E-2</v>
      </c>
      <c r="K334" s="225">
        <f>INDEX('2025'!$C:$C,MATCH(Структура!C334,'2025'!$B:$B,0))</f>
        <v>3.4000000000000002E-2</v>
      </c>
      <c r="L334" s="225">
        <v>1</v>
      </c>
      <c r="M334" s="225">
        <v>1</v>
      </c>
      <c r="N334" s="228">
        <f>INDEX(MoM!B:B,MATCH(Структура!A334,MoM!J:J,0))</f>
        <v>0</v>
      </c>
      <c r="P334">
        <f>INDEX('ИПЦ raw'!AA:AA, MATCH(Структура!$D334,'ИПЦ raw'!$A:$A,0))</f>
        <v>101.33</v>
      </c>
      <c r="Q334">
        <f>INDEX('ИПЦ raw'!AB:AB, MATCH(Структура!$D334,'ИПЦ raw'!$A:$A,0))</f>
        <v>104.01</v>
      </c>
      <c r="R334">
        <f>INDEX('ИПЦ raw'!AC:AC, MATCH(Структура!$D334,'ИПЦ raw'!$A:$A,0))</f>
        <v>100.99</v>
      </c>
      <c r="S334">
        <f>INDEX('ИПЦ raw'!AD:AD, MATCH(Структура!$D334,'ИПЦ raw'!$A:$A,0))</f>
        <v>99.76</v>
      </c>
      <c r="T334">
        <f>INDEX('ИПЦ raw'!AE:AE, MATCH(Структура!$D334,'ИПЦ raw'!$A:$A,0))</f>
        <v>101.06</v>
      </c>
      <c r="U334">
        <f>INDEX('ИПЦ raw'!AF:AF, MATCH(Структура!$D334,'ИПЦ raw'!$A:$A,0))</f>
        <v>102.16</v>
      </c>
      <c r="V334">
        <f>INDEX('ИПЦ raw'!AG:AG, MATCH(Структура!$D334,'ИПЦ raw'!$A:$A,0))</f>
        <v>102.16</v>
      </c>
      <c r="W334">
        <f>INDEX('ИПЦ raw'!AH:AH, MATCH(Структура!$D334,'ИПЦ raw'!$A:$A,0))</f>
        <v>100.9</v>
      </c>
      <c r="X334">
        <f>INDEX('ИПЦ raw'!AI:AI, MATCH(Структура!$D334,'ИПЦ raw'!$A:$A,0))</f>
        <v>100.62</v>
      </c>
      <c r="Y334">
        <f>INDEX('ИПЦ raw'!AJ:AJ, MATCH(Структура!$D334,'ИПЦ raw'!$A:$A,0))</f>
        <v>100.77</v>
      </c>
      <c r="Z334">
        <f>INDEX('ИПЦ raw'!AK:AK, MATCH(Структура!$D334,'ИПЦ raw'!$A:$A,0))</f>
        <v>100.13</v>
      </c>
      <c r="AA334">
        <f>INDEX('ИПЦ raw'!AL:AL, MATCH(Структура!$D334,'ИПЦ raw'!$A:$A,0))</f>
        <v>101.53</v>
      </c>
      <c r="AB334">
        <f>INDEX('ИПЦ raw'!AM:AM, MATCH(Структура!$D334,'ИПЦ raw'!$A:$A,0))</f>
        <v>100.55</v>
      </c>
      <c r="AC334">
        <f>INDEX('ИПЦ raw'!AN:AN, MATCH(Структура!$D334,'ИПЦ raw'!$A:$A,0))</f>
        <v>102.52</v>
      </c>
      <c r="AD334">
        <f>INDEX('ИПЦ raw'!AO:AO, MATCH(Структура!$D334,'ИПЦ raw'!$A:$A,0))</f>
        <v>101.56</v>
      </c>
      <c r="AE334">
        <f>INDEX('ИПЦ raw'!AP:AP, MATCH(Структура!$D334,'ИПЦ raw'!$A:$A,0))</f>
        <v>101.12</v>
      </c>
      <c r="AG334">
        <f>INDEX('2025'!$C:$C,MATCH(Структура!C334,'2025'!$B:$B,0))</f>
        <v>3.4000000000000002E-2</v>
      </c>
      <c r="AH334">
        <f t="shared" si="105"/>
        <v>3.4452200000000002E-2</v>
      </c>
      <c r="AI334">
        <f t="shared" si="106"/>
        <v>3.5833733220000004E-2</v>
      </c>
      <c r="AJ334">
        <f t="shared" si="107"/>
        <v>3.6188487178878001E-2</v>
      </c>
      <c r="AK334">
        <f t="shared" si="108"/>
        <v>3.6101634809648696E-2</v>
      </c>
      <c r="AL334">
        <f t="shared" si="109"/>
        <v>3.6484312138630973E-2</v>
      </c>
      <c r="AM334">
        <f t="shared" si="110"/>
        <v>3.7272373280825402E-2</v>
      </c>
      <c r="AN334">
        <f t="shared" si="111"/>
        <v>3.8077456543691234E-2</v>
      </c>
      <c r="AO334">
        <f t="shared" si="112"/>
        <v>3.8420153652584457E-2</v>
      </c>
      <c r="AP334">
        <f t="shared" si="113"/>
        <v>3.8658358605230481E-2</v>
      </c>
      <c r="AQ334">
        <f t="shared" si="114"/>
        <v>3.8956027966490753E-2</v>
      </c>
      <c r="AR334">
        <f t="shared" si="99"/>
        <v>3.9006670802847185E-2</v>
      </c>
      <c r="AS334">
        <f t="shared" si="115"/>
        <v>3.4000000000000002E-2</v>
      </c>
      <c r="AT334">
        <f t="shared" si="100"/>
        <v>3.4187000000000002E-2</v>
      </c>
      <c r="AU334">
        <f t="shared" si="101"/>
        <v>3.5048512400000002E-2</v>
      </c>
      <c r="AV334">
        <f t="shared" si="102"/>
        <v>3.5595269193440006E-2</v>
      </c>
      <c r="AW334">
        <f t="shared" si="103"/>
        <v>3.5993936208406539E-2</v>
      </c>
    </row>
    <row r="335" spans="1:49" x14ac:dyDescent="0.45">
      <c r="A335" s="216" t="s">
        <v>334</v>
      </c>
      <c r="B335" s="225" t="str">
        <f t="shared" si="116"/>
        <v>Корвалол, 25 мл</v>
      </c>
      <c r="C335" s="225" t="str">
        <f t="shared" si="117"/>
        <v>Корвалол, 25 мл</v>
      </c>
      <c r="D335" s="226" t="str">
        <f t="shared" si="104"/>
        <v>Корвалол, 25 мл</v>
      </c>
      <c r="E335" s="225">
        <f>INDEX(БИПЦ_НДС!$D:$D,MATCH(Структура!A335,БИПЦ_НДС!$B:$B,0))</f>
        <v>10</v>
      </c>
      <c r="F335" s="225" t="s">
        <v>1871</v>
      </c>
      <c r="G335" s="225">
        <v>1</v>
      </c>
      <c r="H335" s="225">
        <v>1</v>
      </c>
      <c r="I335" s="225">
        <v>0</v>
      </c>
      <c r="J335" s="225">
        <f>INDEX('2026'!$C:$C,MATCH(Структура!B335,'2026'!$B:$B,0))</f>
        <v>4.1000000000000002E-2</v>
      </c>
      <c r="K335" s="225">
        <f>INDEX('2025'!$C:$C,MATCH(Структура!C335,'2025'!$B:$B,0))</f>
        <v>4.8000000000000001E-2</v>
      </c>
      <c r="L335" s="225">
        <v>1</v>
      </c>
      <c r="M335" s="225">
        <v>1</v>
      </c>
      <c r="N335" s="225">
        <f>INDEX(MoM!B:B,MATCH(Структура!A335,MoM!J:J,0))</f>
        <v>1</v>
      </c>
      <c r="P335">
        <f>INDEX('ИПЦ raw'!AA:AA, MATCH(Структура!$D335,'ИПЦ raw'!$A:$A,0))</f>
        <v>101.34</v>
      </c>
      <c r="Q335">
        <f>INDEX('ИПЦ raw'!AB:AB, MATCH(Структура!$D335,'ИПЦ raw'!$A:$A,0))</f>
        <v>102.31</v>
      </c>
      <c r="R335">
        <f>INDEX('ИПЦ raw'!AC:AC, MATCH(Структура!$D335,'ИПЦ raw'!$A:$A,0))</f>
        <v>102.23</v>
      </c>
      <c r="S335">
        <f>INDEX('ИПЦ raw'!AD:AD, MATCH(Структура!$D335,'ИПЦ raw'!$A:$A,0))</f>
        <v>101.69</v>
      </c>
      <c r="T335">
        <f>INDEX('ИПЦ raw'!AE:AE, MATCH(Структура!$D335,'ИПЦ raw'!$A:$A,0))</f>
        <v>103.61</v>
      </c>
      <c r="U335">
        <f>INDEX('ИПЦ raw'!AF:AF, MATCH(Структура!$D335,'ИПЦ raw'!$A:$A,0))</f>
        <v>101.24</v>
      </c>
      <c r="V335">
        <f>INDEX('ИПЦ raw'!AG:AG, MATCH(Структура!$D335,'ИПЦ raw'!$A:$A,0))</f>
        <v>99.37</v>
      </c>
      <c r="W335">
        <f>INDEX('ИПЦ raw'!AH:AH, MATCH(Структура!$D335,'ИПЦ raw'!$A:$A,0))</f>
        <v>99.09</v>
      </c>
      <c r="X335">
        <f>INDEX('ИПЦ raw'!AI:AI, MATCH(Структура!$D335,'ИПЦ raw'!$A:$A,0))</f>
        <v>100.05</v>
      </c>
      <c r="Y335">
        <f>INDEX('ИПЦ raw'!AJ:AJ, MATCH(Структура!$D335,'ИПЦ raw'!$A:$A,0))</f>
        <v>101.89</v>
      </c>
      <c r="Z335">
        <f>INDEX('ИПЦ raw'!AK:AK, MATCH(Структура!$D335,'ИПЦ raw'!$A:$A,0))</f>
        <v>99.69</v>
      </c>
      <c r="AA335">
        <f>INDEX('ИПЦ raw'!AL:AL, MATCH(Структура!$D335,'ИПЦ raw'!$A:$A,0))</f>
        <v>101.1</v>
      </c>
      <c r="AB335">
        <f>INDEX('ИПЦ raw'!AM:AM, MATCH(Структура!$D335,'ИПЦ raw'!$A:$A,0))</f>
        <v>101.05</v>
      </c>
      <c r="AC335">
        <f>INDEX('ИПЦ raw'!AN:AN, MATCH(Структура!$D335,'ИПЦ raw'!$A:$A,0))</f>
        <v>100.67</v>
      </c>
      <c r="AD335">
        <f>INDEX('ИПЦ raw'!AO:AO, MATCH(Структура!$D335,'ИПЦ raw'!$A:$A,0))</f>
        <v>101.58</v>
      </c>
      <c r="AE335">
        <f>INDEX('ИПЦ raw'!AP:AP, MATCH(Структура!$D335,'ИПЦ raw'!$A:$A,0))</f>
        <v>100.27</v>
      </c>
      <c r="AG335">
        <f>INDEX('2025'!$C:$C,MATCH(Структура!C335,'2025'!$B:$B,0))</f>
        <v>4.8000000000000001E-2</v>
      </c>
      <c r="AH335">
        <f t="shared" si="105"/>
        <v>4.8643200000000004E-2</v>
      </c>
      <c r="AI335">
        <f t="shared" si="106"/>
        <v>4.9766857920000004E-2</v>
      </c>
      <c r="AJ335">
        <f t="shared" si="107"/>
        <v>5.0876658851616005E-2</v>
      </c>
      <c r="AK335">
        <f t="shared" si="108"/>
        <v>5.1736474386208313E-2</v>
      </c>
      <c r="AL335">
        <f t="shared" si="109"/>
        <v>5.3604161111550433E-2</v>
      </c>
      <c r="AM335">
        <f t="shared" si="110"/>
        <v>5.4268852709333661E-2</v>
      </c>
      <c r="AN335">
        <f t="shared" si="111"/>
        <v>5.3926958937264867E-2</v>
      </c>
      <c r="AO335">
        <f t="shared" si="112"/>
        <v>5.3436223610935765E-2</v>
      </c>
      <c r="AP335">
        <f t="shared" si="113"/>
        <v>5.3462941722741235E-2</v>
      </c>
      <c r="AQ335">
        <f t="shared" si="114"/>
        <v>5.4473391321301044E-2</v>
      </c>
      <c r="AR335">
        <f t="shared" si="99"/>
        <v>5.430452380820501E-2</v>
      </c>
      <c r="AS335">
        <f t="shared" si="115"/>
        <v>4.1000000000000002E-2</v>
      </c>
      <c r="AT335">
        <f t="shared" si="100"/>
        <v>4.1430499999999995E-2</v>
      </c>
      <c r="AU335">
        <f t="shared" si="101"/>
        <v>4.1708084349999994E-2</v>
      </c>
      <c r="AV335">
        <f t="shared" si="102"/>
        <v>4.2367072082729988E-2</v>
      </c>
      <c r="AW335">
        <f t="shared" si="103"/>
        <v>4.2481463177353358E-2</v>
      </c>
    </row>
    <row r="336" spans="1:49" x14ac:dyDescent="0.45">
      <c r="A336" s="216" t="s">
        <v>335</v>
      </c>
      <c r="B336" s="225" t="str">
        <f t="shared" si="116"/>
        <v>Кардиомагнил, 100 таблеток</v>
      </c>
      <c r="C336" s="225" t="str">
        <f t="shared" si="117"/>
        <v>Кардиомагнил, 100 таблеток</v>
      </c>
      <c r="D336" s="226" t="str">
        <f t="shared" si="104"/>
        <v>Кардиомагнил, 100 таблеток</v>
      </c>
      <c r="E336" s="225">
        <f>INDEX(БИПЦ_НДС!$D:$D,MATCH(Структура!A336,БИПЦ_НДС!$B:$B,0))</f>
        <v>10</v>
      </c>
      <c r="F336" s="225" t="s">
        <v>1871</v>
      </c>
      <c r="G336" s="225">
        <v>1</v>
      </c>
      <c r="H336" s="225">
        <v>1</v>
      </c>
      <c r="I336" s="225">
        <v>0</v>
      </c>
      <c r="J336" s="225">
        <f>INDEX('2026'!$C:$C,MATCH(Структура!B336,'2026'!$B:$B,0))</f>
        <v>0.04</v>
      </c>
      <c r="K336" s="225">
        <f>INDEX('2025'!$C:$C,MATCH(Структура!C336,'2025'!$B:$B,0))</f>
        <v>4.2999999999999997E-2</v>
      </c>
      <c r="L336" s="225">
        <v>1</v>
      </c>
      <c r="M336" s="225">
        <v>1</v>
      </c>
      <c r="N336" s="228">
        <f>INDEX(MoM!B:B,MATCH(Структура!A336,MoM!J:J,0))</f>
        <v>0</v>
      </c>
      <c r="P336">
        <f>INDEX('ИПЦ raw'!AA:AA, MATCH(Структура!$D336,'ИПЦ raw'!$A:$A,0))</f>
        <v>100.56</v>
      </c>
      <c r="Q336">
        <f>INDEX('ИПЦ raw'!AB:AB, MATCH(Структура!$D336,'ИПЦ raw'!$A:$A,0))</f>
        <v>100.4</v>
      </c>
      <c r="R336">
        <f>INDEX('ИПЦ raw'!AC:AC, MATCH(Структура!$D336,'ИПЦ raw'!$A:$A,0))</f>
        <v>101.88</v>
      </c>
      <c r="S336">
        <f>INDEX('ИПЦ raw'!AD:AD, MATCH(Структура!$D336,'ИПЦ raw'!$A:$A,0))</f>
        <v>101.31</v>
      </c>
      <c r="T336">
        <f>INDEX('ИПЦ raw'!AE:AE, MATCH(Структура!$D336,'ИПЦ raw'!$A:$A,0))</f>
        <v>101.88</v>
      </c>
      <c r="U336">
        <f>INDEX('ИПЦ raw'!AF:AF, MATCH(Структура!$D336,'ИПЦ raw'!$A:$A,0))</f>
        <v>99.26</v>
      </c>
      <c r="V336">
        <f>INDEX('ИПЦ raw'!AG:AG, MATCH(Структура!$D336,'ИПЦ raw'!$A:$A,0))</f>
        <v>101</v>
      </c>
      <c r="W336">
        <f>INDEX('ИПЦ raw'!AH:AH, MATCH(Структура!$D336,'ИПЦ raw'!$A:$A,0))</f>
        <v>100.18</v>
      </c>
      <c r="X336">
        <f>INDEX('ИПЦ raw'!AI:AI, MATCH(Структура!$D336,'ИПЦ raw'!$A:$A,0))</f>
        <v>101.6</v>
      </c>
      <c r="Y336">
        <f>INDEX('ИПЦ raw'!AJ:AJ, MATCH(Структура!$D336,'ИПЦ raw'!$A:$A,0))</f>
        <v>101.62</v>
      </c>
      <c r="Z336">
        <f>INDEX('ИПЦ raw'!AK:AK, MATCH(Структура!$D336,'ИПЦ raw'!$A:$A,0))</f>
        <v>100.28</v>
      </c>
      <c r="AA336">
        <f>INDEX('ИПЦ raw'!AL:AL, MATCH(Структура!$D336,'ИПЦ raw'!$A:$A,0))</f>
        <v>101.18</v>
      </c>
      <c r="AB336">
        <f>INDEX('ИПЦ raw'!AM:AM, MATCH(Структура!$D336,'ИПЦ raw'!$A:$A,0))</f>
        <v>100.64</v>
      </c>
      <c r="AC336">
        <f>INDEX('ИПЦ raw'!AN:AN, MATCH(Структура!$D336,'ИПЦ raw'!$A:$A,0))</f>
        <v>100.29</v>
      </c>
      <c r="AD336">
        <f>INDEX('ИПЦ raw'!AO:AO, MATCH(Структура!$D336,'ИПЦ raw'!$A:$A,0))</f>
        <v>101.24</v>
      </c>
      <c r="AE336">
        <f>INDEX('ИПЦ raw'!AP:AP, MATCH(Структура!$D336,'ИПЦ raw'!$A:$A,0))</f>
        <v>100.18</v>
      </c>
      <c r="AG336">
        <f>INDEX('2025'!$C:$C,MATCH(Структура!C336,'2025'!$B:$B,0))</f>
        <v>4.2999999999999997E-2</v>
      </c>
      <c r="AH336">
        <f t="shared" si="105"/>
        <v>4.3240799999999996E-2</v>
      </c>
      <c r="AI336">
        <f t="shared" si="106"/>
        <v>4.3413763200000004E-2</v>
      </c>
      <c r="AJ336">
        <f t="shared" si="107"/>
        <v>4.4229941948159997E-2</v>
      </c>
      <c r="AK336">
        <f t="shared" si="108"/>
        <v>4.4809354187680894E-2</v>
      </c>
      <c r="AL336">
        <f t="shared" si="109"/>
        <v>4.5651770046409294E-2</v>
      </c>
      <c r="AM336">
        <f t="shared" si="110"/>
        <v>4.531394694806587E-2</v>
      </c>
      <c r="AN336">
        <f t="shared" si="111"/>
        <v>4.5767086417546531E-2</v>
      </c>
      <c r="AO336">
        <f t="shared" si="112"/>
        <v>4.5849467173098117E-2</v>
      </c>
      <c r="AP336">
        <f t="shared" si="113"/>
        <v>4.6583058647867687E-2</v>
      </c>
      <c r="AQ336">
        <f t="shared" si="114"/>
        <v>4.7337704197963147E-2</v>
      </c>
      <c r="AR336">
        <f t="shared" si="99"/>
        <v>4.7470249769717442E-2</v>
      </c>
      <c r="AS336">
        <f t="shared" si="115"/>
        <v>0.04</v>
      </c>
      <c r="AT336">
        <f t="shared" si="100"/>
        <v>4.0256E-2</v>
      </c>
      <c r="AU336">
        <f t="shared" si="101"/>
        <v>4.0372742400000002E-2</v>
      </c>
      <c r="AV336">
        <f t="shared" si="102"/>
        <v>4.0873364405760004E-2</v>
      </c>
      <c r="AW336">
        <f t="shared" si="103"/>
        <v>4.0946936461690377E-2</v>
      </c>
    </row>
    <row r="337" spans="1:49" x14ac:dyDescent="0.45">
      <c r="A337" s="216" t="s">
        <v>336</v>
      </c>
      <c r="B337" s="225" t="str">
        <f t="shared" si="116"/>
        <v>Троксерутин, 2% гель, 40 г</v>
      </c>
      <c r="C337" s="225" t="str">
        <f t="shared" si="117"/>
        <v>Троксерутин, 2% гель, 40 г</v>
      </c>
      <c r="D337" s="226" t="str">
        <f t="shared" si="104"/>
        <v>Троксерутин, 2% гель, 40 г</v>
      </c>
      <c r="E337" s="225">
        <f>INDEX(БИПЦ_НДС!$D:$D,MATCH(Структура!A337,БИПЦ_НДС!$B:$B,0))</f>
        <v>10</v>
      </c>
      <c r="F337" s="225" t="s">
        <v>1871</v>
      </c>
      <c r="G337" s="225">
        <v>1</v>
      </c>
      <c r="H337" s="225">
        <v>1</v>
      </c>
      <c r="I337" s="225">
        <v>0</v>
      </c>
      <c r="J337" s="225">
        <f>INDEX('2026'!$C:$C,MATCH(Структура!B337,'2026'!$B:$B,0))</f>
        <v>4.1000000000000002E-2</v>
      </c>
      <c r="K337" s="225">
        <f>INDEX('2025'!$C:$C,MATCH(Структура!C337,'2025'!$B:$B,0))</f>
        <v>0.04</v>
      </c>
      <c r="L337" s="225">
        <v>1</v>
      </c>
      <c r="M337" s="225">
        <v>1</v>
      </c>
      <c r="N337" s="225">
        <f>INDEX(MoM!B:B,MATCH(Структура!A337,MoM!J:J,0))</f>
        <v>1</v>
      </c>
      <c r="P337">
        <f>INDEX('ИПЦ raw'!AA:AA, MATCH(Структура!$D337,'ИПЦ raw'!$A:$A,0))</f>
        <v>101.1</v>
      </c>
      <c r="Q337">
        <f>INDEX('ИПЦ raw'!AB:AB, MATCH(Структура!$D337,'ИПЦ raw'!$A:$A,0))</f>
        <v>102.29</v>
      </c>
      <c r="R337">
        <f>INDEX('ИПЦ raw'!AC:AC, MATCH(Структура!$D337,'ИПЦ raw'!$A:$A,0))</f>
        <v>100.64</v>
      </c>
      <c r="S337">
        <f>INDEX('ИПЦ raw'!AD:AD, MATCH(Структура!$D337,'ИПЦ raw'!$A:$A,0))</f>
        <v>101.39</v>
      </c>
      <c r="T337">
        <f>INDEX('ИПЦ raw'!AE:AE, MATCH(Структура!$D337,'ИПЦ raw'!$A:$A,0))</f>
        <v>100.1</v>
      </c>
      <c r="U337">
        <f>INDEX('ИПЦ raw'!AF:AF, MATCH(Структура!$D337,'ИПЦ raw'!$A:$A,0))</f>
        <v>101.32</v>
      </c>
      <c r="V337">
        <f>INDEX('ИПЦ raw'!AG:AG, MATCH(Структура!$D337,'ИПЦ raw'!$A:$A,0))</f>
        <v>100.64</v>
      </c>
      <c r="W337">
        <f>INDEX('ИПЦ raw'!AH:AH, MATCH(Структура!$D337,'ИПЦ raw'!$A:$A,0))</f>
        <v>100.93</v>
      </c>
      <c r="X337">
        <f>INDEX('ИПЦ raw'!AI:AI, MATCH(Структура!$D337,'ИПЦ raw'!$A:$A,0))</f>
        <v>100.73</v>
      </c>
      <c r="Y337">
        <f>INDEX('ИПЦ raw'!AJ:AJ, MATCH(Структура!$D337,'ИПЦ raw'!$A:$A,0))</f>
        <v>102.96</v>
      </c>
      <c r="Z337">
        <f>INDEX('ИПЦ raw'!AK:AK, MATCH(Структура!$D337,'ИПЦ raw'!$A:$A,0))</f>
        <v>100.78</v>
      </c>
      <c r="AA337">
        <f>INDEX('ИПЦ raw'!AL:AL, MATCH(Структура!$D337,'ИПЦ raw'!$A:$A,0))</f>
        <v>100.85</v>
      </c>
      <c r="AB337">
        <f>INDEX('ИПЦ raw'!AM:AM, MATCH(Структура!$D337,'ИПЦ raw'!$A:$A,0))</f>
        <v>101.34</v>
      </c>
      <c r="AC337">
        <f>INDEX('ИПЦ raw'!AN:AN, MATCH(Структура!$D337,'ИПЦ raw'!$A:$A,0))</f>
        <v>101.61</v>
      </c>
      <c r="AD337">
        <f>INDEX('ИПЦ raw'!AO:AO, MATCH(Структура!$D337,'ИПЦ raw'!$A:$A,0))</f>
        <v>101.18</v>
      </c>
      <c r="AE337">
        <f>INDEX('ИПЦ raw'!AP:AP, MATCH(Структура!$D337,'ИПЦ raw'!$A:$A,0))</f>
        <v>101.49</v>
      </c>
      <c r="AG337">
        <f>INDEX('2025'!$C:$C,MATCH(Структура!C337,'2025'!$B:$B,0))</f>
        <v>0.04</v>
      </c>
      <c r="AH337">
        <f t="shared" si="105"/>
        <v>4.0439999999999997E-2</v>
      </c>
      <c r="AI337">
        <f t="shared" si="106"/>
        <v>4.1366075999999995E-2</v>
      </c>
      <c r="AJ337">
        <f t="shared" si="107"/>
        <v>4.1630818886399995E-2</v>
      </c>
      <c r="AK337">
        <f t="shared" si="108"/>
        <v>4.2209487268920959E-2</v>
      </c>
      <c r="AL337">
        <f t="shared" si="109"/>
        <v>4.2251696756189873E-2</v>
      </c>
      <c r="AM337">
        <f t="shared" si="110"/>
        <v>4.2809419153371574E-2</v>
      </c>
      <c r="AN337">
        <f t="shared" si="111"/>
        <v>4.308339943595315E-2</v>
      </c>
      <c r="AO337">
        <f t="shared" si="112"/>
        <v>4.3484075050707512E-2</v>
      </c>
      <c r="AP337">
        <f t="shared" si="113"/>
        <v>4.3801508798577672E-2</v>
      </c>
      <c r="AQ337">
        <f t="shared" si="114"/>
        <v>4.5098033459015571E-2</v>
      </c>
      <c r="AR337">
        <f t="shared" si="99"/>
        <v>4.5449798119995888E-2</v>
      </c>
      <c r="AS337">
        <f t="shared" si="115"/>
        <v>4.1000000000000002E-2</v>
      </c>
      <c r="AT337">
        <f t="shared" si="100"/>
        <v>4.1549400000000007E-2</v>
      </c>
      <c r="AU337">
        <f t="shared" si="101"/>
        <v>4.2218345340000012E-2</v>
      </c>
      <c r="AV337">
        <f t="shared" si="102"/>
        <v>4.271652181501201E-2</v>
      </c>
      <c r="AW337">
        <f t="shared" si="103"/>
        <v>4.3352997990055681E-2</v>
      </c>
    </row>
    <row r="338" spans="1:49" x14ac:dyDescent="0.45">
      <c r="A338" s="216" t="s">
        <v>337</v>
      </c>
      <c r="B338" s="225" t="s">
        <v>337</v>
      </c>
      <c r="C338" s="225" t="s">
        <v>338</v>
      </c>
      <c r="D338" s="231" t="str">
        <f>A338</f>
        <v>Таурин, 4%, 5 мл</v>
      </c>
      <c r="E338" s="225">
        <f>INDEX(БИПЦ_НДС!$D:$D,MATCH(Структура!A338,БИПЦ_НДС!$B:$B,0))</f>
        <v>10</v>
      </c>
      <c r="F338" s="225" t="s">
        <v>1871</v>
      </c>
      <c r="G338" s="225">
        <v>1</v>
      </c>
      <c r="H338" s="225">
        <v>1</v>
      </c>
      <c r="I338" s="225">
        <v>0</v>
      </c>
      <c r="J338" s="225">
        <f>INDEX('2026'!$C:$C,MATCH(Структура!B338,'2026'!$B:$B,0))</f>
        <v>3.9E-2</v>
      </c>
      <c r="K338" s="225">
        <f>INDEX('2025'!$C:$C,MATCH(Структура!C338,'2025'!$B:$B,0))</f>
        <v>3.5000000000000003E-2</v>
      </c>
      <c r="L338" s="225">
        <v>1</v>
      </c>
      <c r="M338" s="225">
        <v>1</v>
      </c>
      <c r="N338" s="225">
        <f>INDEX(MoM!B:B,MATCH(Структура!A338,MoM!J:J,0))</f>
        <v>1</v>
      </c>
      <c r="P338">
        <f>INDEX('ИПЦ raw'!AA:AA, MATCH(Структура!$D338,'ИПЦ raw'!$A:$A,0))</f>
        <v>101.12</v>
      </c>
      <c r="Q338">
        <f>INDEX('ИПЦ raw'!AB:AB, MATCH(Структура!$D338,'ИПЦ raw'!$A:$A,0))</f>
        <v>101.91</v>
      </c>
      <c r="R338">
        <f>INDEX('ИПЦ raw'!AC:AC, MATCH(Структура!$D338,'ИПЦ raw'!$A:$A,0))</f>
        <v>103.6</v>
      </c>
      <c r="S338">
        <f>INDEX('ИПЦ raw'!AD:AD, MATCH(Структура!$D338,'ИПЦ raw'!$A:$A,0))</f>
        <v>102.74</v>
      </c>
      <c r="T338">
        <f>INDEX('ИПЦ raw'!AE:AE, MATCH(Структура!$D338,'ИПЦ raw'!$A:$A,0))</f>
        <v>101.68</v>
      </c>
      <c r="U338">
        <f>INDEX('ИПЦ raw'!AF:AF, MATCH(Структура!$D338,'ИПЦ raw'!$A:$A,0))</f>
        <v>101.04</v>
      </c>
      <c r="V338">
        <f>INDEX('ИПЦ raw'!AG:AG, MATCH(Структура!$D338,'ИПЦ raw'!$A:$A,0))</f>
        <v>100.9</v>
      </c>
      <c r="W338">
        <f>INDEX('ИПЦ raw'!AH:AH, MATCH(Структура!$D338,'ИПЦ raw'!$A:$A,0))</f>
        <v>100.52</v>
      </c>
      <c r="X338">
        <f>INDEX('ИПЦ raw'!AI:AI, MATCH(Структура!$D338,'ИПЦ raw'!$A:$A,0))</f>
        <v>100.49</v>
      </c>
      <c r="Y338">
        <f>INDEX('ИПЦ raw'!AJ:AJ, MATCH(Структура!$D338,'ИПЦ raw'!$A:$A,0))</f>
        <v>100.96</v>
      </c>
      <c r="Z338">
        <f>INDEX('ИПЦ raw'!AK:AK, MATCH(Структура!$D338,'ИПЦ raw'!$A:$A,0))</f>
        <v>100.41</v>
      </c>
      <c r="AA338">
        <f>INDEX('ИПЦ raw'!AL:AL, MATCH(Структура!$D338,'ИПЦ raw'!$A:$A,0))</f>
        <v>100.88</v>
      </c>
      <c r="AB338">
        <f>INDEX('ИПЦ raw'!AM:AM, MATCH(Структура!$D338,'ИПЦ raw'!$A:$A,0))</f>
        <v>100.46</v>
      </c>
      <c r="AC338">
        <f>INDEX('ИПЦ raw'!AN:AN, MATCH(Структура!$D338,'ИПЦ raw'!$A:$A,0))</f>
        <v>101.54</v>
      </c>
      <c r="AD338">
        <f>INDEX('ИПЦ raw'!AO:AO, MATCH(Структура!$D338,'ИПЦ raw'!$A:$A,0))</f>
        <v>101.06</v>
      </c>
      <c r="AE338">
        <f>INDEX('ИПЦ raw'!AP:AP, MATCH(Структура!$D338,'ИПЦ raw'!$A:$A,0))</f>
        <v>101.39</v>
      </c>
      <c r="AG338">
        <f>INDEX('2025'!$C:$C,MATCH(Структура!C338,'2025'!$B:$B,0))</f>
        <v>3.5000000000000003E-2</v>
      </c>
      <c r="AH338">
        <f t="shared" si="105"/>
        <v>3.5392000000000007E-2</v>
      </c>
      <c r="AI338">
        <f t="shared" si="106"/>
        <v>3.6067987200000005E-2</v>
      </c>
      <c r="AJ338">
        <f t="shared" si="107"/>
        <v>3.7366434739200004E-2</v>
      </c>
      <c r="AK338">
        <f t="shared" si="108"/>
        <v>3.8390275051054086E-2</v>
      </c>
      <c r="AL338">
        <f t="shared" si="109"/>
        <v>3.9035231671911801E-2</v>
      </c>
      <c r="AM338">
        <f t="shared" si="110"/>
        <v>3.9441198081299686E-2</v>
      </c>
      <c r="AN338">
        <f t="shared" si="111"/>
        <v>3.9796168864031388E-2</v>
      </c>
      <c r="AO338">
        <f t="shared" si="112"/>
        <v>4.0003108942124346E-2</v>
      </c>
      <c r="AP338">
        <f t="shared" si="113"/>
        <v>4.0199124175940758E-2</v>
      </c>
      <c r="AQ338">
        <f t="shared" si="114"/>
        <v>4.0585035768029784E-2</v>
      </c>
      <c r="AR338">
        <f t="shared" si="99"/>
        <v>4.0751434414678711E-2</v>
      </c>
      <c r="AS338">
        <f t="shared" si="115"/>
        <v>3.9E-2</v>
      </c>
      <c r="AT338">
        <f t="shared" si="100"/>
        <v>3.9179399999999996E-2</v>
      </c>
      <c r="AU338">
        <f t="shared" si="101"/>
        <v>3.978276276E-2</v>
      </c>
      <c r="AV338">
        <f t="shared" si="102"/>
        <v>4.0204460045255998E-2</v>
      </c>
      <c r="AW338">
        <f t="shared" si="103"/>
        <v>4.0763302039885055E-2</v>
      </c>
    </row>
    <row r="339" spans="1:49" x14ac:dyDescent="0.45">
      <c r="A339" s="216" t="s">
        <v>339</v>
      </c>
      <c r="B339" s="225" t="s">
        <v>340</v>
      </c>
      <c r="C339" s="225" t="s">
        <v>340</v>
      </c>
      <c r="D339" s="226" t="str">
        <f t="shared" si="104"/>
        <v>Метилурацил, 10% мазь, 25 г</v>
      </c>
      <c r="E339" s="225">
        <f>INDEX(БИПЦ_НДС!$D:$D,MATCH(Структура!A339,БИПЦ_НДС!$B:$B,0))</f>
        <v>10</v>
      </c>
      <c r="F339" s="225" t="s">
        <v>1871</v>
      </c>
      <c r="G339" s="225">
        <v>1</v>
      </c>
      <c r="H339" s="225">
        <v>1</v>
      </c>
      <c r="I339" s="225">
        <v>0</v>
      </c>
      <c r="J339" s="225">
        <f>INDEX('2026'!$C:$C,MATCH(Структура!B339,'2026'!$B:$B,0))</f>
        <v>3.7999999999999999E-2</v>
      </c>
      <c r="K339" s="225">
        <f>INDEX('2025'!$C:$C,MATCH(Структура!C339,'2025'!$B:$B,0))</f>
        <v>3.4000000000000002E-2</v>
      </c>
      <c r="L339" s="225">
        <v>1</v>
      </c>
      <c r="M339" s="225">
        <v>1</v>
      </c>
      <c r="N339" s="225">
        <f>INDEX(MoM!B:B,MATCH(Структура!A339,MoM!J:J,0))</f>
        <v>1</v>
      </c>
      <c r="P339">
        <f>INDEX('ИПЦ raw'!AA:AA, MATCH(Структура!$D339,'ИПЦ raw'!$A:$A,0))</f>
        <v>100.76</v>
      </c>
      <c r="Q339">
        <f>INDEX('ИПЦ raw'!AB:AB, MATCH(Структура!$D339,'ИПЦ raw'!$A:$A,0))</f>
        <v>101.85</v>
      </c>
      <c r="R339">
        <f>INDEX('ИПЦ raw'!AC:AC, MATCH(Структура!$D339,'ИПЦ raw'!$A:$A,0))</f>
        <v>102.3</v>
      </c>
      <c r="S339">
        <f>INDEX('ИПЦ raw'!AD:AD, MATCH(Структура!$D339,'ИПЦ raw'!$A:$A,0))</f>
        <v>100.7</v>
      </c>
      <c r="T339">
        <f>INDEX('ИПЦ raw'!AE:AE, MATCH(Структура!$D339,'ИПЦ raw'!$A:$A,0))</f>
        <v>100.73</v>
      </c>
      <c r="U339">
        <f>INDEX('ИПЦ raw'!AF:AF, MATCH(Структура!$D339,'ИПЦ raw'!$A:$A,0))</f>
        <v>100.66</v>
      </c>
      <c r="V339">
        <f>INDEX('ИПЦ raw'!AG:AG, MATCH(Структура!$D339,'ИПЦ raw'!$A:$A,0))</f>
        <v>100.5</v>
      </c>
      <c r="W339">
        <f>INDEX('ИПЦ raw'!AH:AH, MATCH(Структура!$D339,'ИПЦ raw'!$A:$A,0))</f>
        <v>100.77</v>
      </c>
      <c r="X339">
        <f>INDEX('ИПЦ raw'!AI:AI, MATCH(Структура!$D339,'ИПЦ raw'!$A:$A,0))</f>
        <v>102.18</v>
      </c>
      <c r="Y339">
        <f>INDEX('ИПЦ raw'!AJ:AJ, MATCH(Структура!$D339,'ИПЦ raw'!$A:$A,0))</f>
        <v>102.37</v>
      </c>
      <c r="Z339">
        <f>INDEX('ИПЦ raw'!AK:AK, MATCH(Структура!$D339,'ИПЦ raw'!$A:$A,0))</f>
        <v>100.8</v>
      </c>
      <c r="AA339">
        <f>INDEX('ИПЦ raw'!AL:AL, MATCH(Структура!$D339,'ИПЦ raw'!$A:$A,0))</f>
        <v>101.68</v>
      </c>
      <c r="AB339">
        <f>INDEX('ИПЦ raw'!AM:AM, MATCH(Структура!$D339,'ИПЦ raw'!$A:$A,0))</f>
        <v>101.61</v>
      </c>
      <c r="AC339">
        <f>INDEX('ИПЦ raw'!AN:AN, MATCH(Структура!$D339,'ИПЦ raw'!$A:$A,0))</f>
        <v>102.16</v>
      </c>
      <c r="AD339">
        <f>INDEX('ИПЦ raw'!AO:AO, MATCH(Структура!$D339,'ИПЦ raw'!$A:$A,0))</f>
        <v>101.84</v>
      </c>
      <c r="AE339">
        <f>INDEX('ИПЦ raw'!AP:AP, MATCH(Структура!$D339,'ИПЦ raw'!$A:$A,0))</f>
        <v>101.78</v>
      </c>
      <c r="AG339">
        <f>INDEX('2025'!$C:$C,MATCH(Структура!C339,'2025'!$B:$B,0))</f>
        <v>3.4000000000000002E-2</v>
      </c>
      <c r="AH339">
        <f t="shared" si="105"/>
        <v>3.4258400000000001E-2</v>
      </c>
      <c r="AI339">
        <f t="shared" si="106"/>
        <v>3.48921804E-2</v>
      </c>
      <c r="AJ339">
        <f t="shared" si="107"/>
        <v>3.5694700549200001E-2</v>
      </c>
      <c r="AK339">
        <f t="shared" si="108"/>
        <v>3.5944563453044399E-2</v>
      </c>
      <c r="AL339">
        <f t="shared" si="109"/>
        <v>3.6206958766251629E-2</v>
      </c>
      <c r="AM339">
        <f t="shared" si="110"/>
        <v>3.6445924694108886E-2</v>
      </c>
      <c r="AN339">
        <f t="shared" si="111"/>
        <v>3.6628154317579431E-2</v>
      </c>
      <c r="AO339">
        <f t="shared" si="112"/>
        <v>3.6910191105824788E-2</v>
      </c>
      <c r="AP339">
        <f t="shared" si="113"/>
        <v>3.7714833271931772E-2</v>
      </c>
      <c r="AQ339">
        <f t="shared" si="114"/>
        <v>3.8608674820476557E-2</v>
      </c>
      <c r="AR339">
        <f t="shared" ref="AR339:AR402" si="118">AQ339*Z339/100</f>
        <v>3.8917544219040368E-2</v>
      </c>
      <c r="AS339">
        <f t="shared" si="115"/>
        <v>3.7999999999999999E-2</v>
      </c>
      <c r="AT339">
        <f t="shared" si="100"/>
        <v>3.8611800000000002E-2</v>
      </c>
      <c r="AU339">
        <f t="shared" si="101"/>
        <v>3.9445814879999999E-2</v>
      </c>
      <c r="AV339">
        <f t="shared" si="102"/>
        <v>4.0171617873791997E-2</v>
      </c>
      <c r="AW339">
        <f t="shared" si="103"/>
        <v>4.0886672671945491E-2</v>
      </c>
    </row>
    <row r="340" spans="1:49" x14ac:dyDescent="0.45">
      <c r="A340" s="202" t="s">
        <v>341</v>
      </c>
      <c r="B340" s="225" t="str">
        <f t="shared" si="116"/>
        <v>Бинт, шт.</v>
      </c>
      <c r="C340" s="225" t="str">
        <f t="shared" si="117"/>
        <v>Бинт, шт.</v>
      </c>
      <c r="D340" s="226" t="str">
        <f t="shared" si="104"/>
        <v>Бинт, шт.</v>
      </c>
      <c r="E340" s="225">
        <f>INDEX(БИПЦ_НДС!$D:$D,MATCH(Структура!A340,БИПЦ_НДС!$B:$B,0))</f>
        <v>10</v>
      </c>
      <c r="F340" s="225" t="s">
        <v>1871</v>
      </c>
      <c r="G340" s="225">
        <v>1</v>
      </c>
      <c r="H340" s="225">
        <v>1</v>
      </c>
      <c r="I340" s="225">
        <v>0</v>
      </c>
      <c r="J340" s="225">
        <f>INDEX('2026'!$C:$C,MATCH(Структура!B340,'2026'!$B:$B,0))</f>
        <v>6.0000000000000001E-3</v>
      </c>
      <c r="K340" s="225">
        <f>INDEX('2025'!$C:$C,MATCH(Структура!C340,'2025'!$B:$B,0))</f>
        <v>0.01</v>
      </c>
      <c r="L340" s="225">
        <v>1</v>
      </c>
      <c r="M340" s="225">
        <v>1</v>
      </c>
      <c r="N340" s="225">
        <f>INDEX(MoM!B:B,MATCH(Структура!A340,MoM!J:J,0))</f>
        <v>1</v>
      </c>
      <c r="P340">
        <f>INDEX('ИПЦ raw'!AA:AA, MATCH(Структура!$D340,'ИПЦ raw'!$A:$A,0))</f>
        <v>100.7</v>
      </c>
      <c r="Q340">
        <f>INDEX('ИПЦ raw'!AB:AB, MATCH(Структура!$D340,'ИПЦ raw'!$A:$A,0))</f>
        <v>101.16</v>
      </c>
      <c r="R340">
        <f>INDEX('ИПЦ raw'!AC:AC, MATCH(Структура!$D340,'ИПЦ raw'!$A:$A,0))</f>
        <v>101.39</v>
      </c>
      <c r="S340">
        <f>INDEX('ИПЦ raw'!AD:AD, MATCH(Структура!$D340,'ИПЦ raw'!$A:$A,0))</f>
        <v>101.06</v>
      </c>
      <c r="T340">
        <f>INDEX('ИПЦ raw'!AE:AE, MATCH(Структура!$D340,'ИПЦ raw'!$A:$A,0))</f>
        <v>101.19</v>
      </c>
      <c r="U340">
        <f>INDEX('ИПЦ raw'!AF:AF, MATCH(Структура!$D340,'ИПЦ raw'!$A:$A,0))</f>
        <v>100.82</v>
      </c>
      <c r="V340">
        <f>INDEX('ИПЦ raw'!AG:AG, MATCH(Структура!$D340,'ИПЦ raw'!$A:$A,0))</f>
        <v>100.39</v>
      </c>
      <c r="W340">
        <f>INDEX('ИПЦ raw'!AH:AH, MATCH(Структура!$D340,'ИПЦ raw'!$A:$A,0))</f>
        <v>100.37</v>
      </c>
      <c r="X340">
        <f>INDEX('ИПЦ raw'!AI:AI, MATCH(Структура!$D340,'ИПЦ raw'!$A:$A,0))</f>
        <v>100.87</v>
      </c>
      <c r="Y340">
        <f>INDEX('ИПЦ raw'!AJ:AJ, MATCH(Структура!$D340,'ИПЦ raw'!$A:$A,0))</f>
        <v>99.94</v>
      </c>
      <c r="Z340">
        <f>INDEX('ИПЦ raw'!AK:AK, MATCH(Структура!$D340,'ИПЦ raw'!$A:$A,0))</f>
        <v>99.36</v>
      </c>
      <c r="AA340">
        <f>INDEX('ИПЦ raw'!AL:AL, MATCH(Структура!$D340,'ИПЦ raw'!$A:$A,0))</f>
        <v>100.81</v>
      </c>
      <c r="AB340">
        <f>INDEX('ИПЦ raw'!AM:AM, MATCH(Структура!$D340,'ИПЦ raw'!$A:$A,0))</f>
        <v>99.65</v>
      </c>
      <c r="AC340">
        <f>INDEX('ИПЦ raw'!AN:AN, MATCH(Структура!$D340,'ИПЦ raw'!$A:$A,0))</f>
        <v>100.16</v>
      </c>
      <c r="AD340">
        <f>INDEX('ИПЦ raw'!AO:AO, MATCH(Структура!$D340,'ИПЦ raw'!$A:$A,0))</f>
        <v>100.29</v>
      </c>
      <c r="AE340">
        <f>INDEX('ИПЦ raw'!AP:AP, MATCH(Структура!$D340,'ИПЦ raw'!$A:$A,0))</f>
        <v>100.81</v>
      </c>
      <c r="AG340">
        <f>INDEX('2025'!$C:$C,MATCH(Структура!C340,'2025'!$B:$B,0))</f>
        <v>0.01</v>
      </c>
      <c r="AH340">
        <f t="shared" si="105"/>
        <v>1.0070000000000001E-2</v>
      </c>
      <c r="AI340">
        <f t="shared" si="106"/>
        <v>1.0186812E-2</v>
      </c>
      <c r="AJ340">
        <f t="shared" si="107"/>
        <v>1.03284086868E-2</v>
      </c>
      <c r="AK340">
        <f t="shared" si="108"/>
        <v>1.0437889818880079E-2</v>
      </c>
      <c r="AL340">
        <f t="shared" si="109"/>
        <v>1.0562100707724752E-2</v>
      </c>
      <c r="AM340">
        <f t="shared" si="110"/>
        <v>1.0648709933528093E-2</v>
      </c>
      <c r="AN340">
        <f t="shared" si="111"/>
        <v>1.0690239902268852E-2</v>
      </c>
      <c r="AO340">
        <f t="shared" si="112"/>
        <v>1.0729793789907247E-2</v>
      </c>
      <c r="AP340">
        <f t="shared" si="113"/>
        <v>1.0823142995879441E-2</v>
      </c>
      <c r="AQ340">
        <f t="shared" si="114"/>
        <v>1.0816649110081913E-2</v>
      </c>
      <c r="AR340">
        <f t="shared" si="118"/>
        <v>1.0747422555777389E-2</v>
      </c>
      <c r="AS340">
        <f t="shared" si="115"/>
        <v>6.0000000000000001E-3</v>
      </c>
      <c r="AT340">
        <f t="shared" si="100"/>
        <v>5.9790000000000008E-3</v>
      </c>
      <c r="AU340">
        <f t="shared" si="101"/>
        <v>5.9885664000000009E-3</v>
      </c>
      <c r="AV340">
        <f t="shared" si="102"/>
        <v>6.0059332425600014E-3</v>
      </c>
      <c r="AW340">
        <f t="shared" si="103"/>
        <v>6.0545813018247378E-3</v>
      </c>
    </row>
    <row r="341" spans="1:49" x14ac:dyDescent="0.45">
      <c r="A341" s="202" t="s">
        <v>342</v>
      </c>
      <c r="B341" s="225" t="str">
        <f t="shared" si="116"/>
        <v>Вата, 100 г</v>
      </c>
      <c r="C341" s="225" t="str">
        <f t="shared" si="117"/>
        <v>Вата, 100 г</v>
      </c>
      <c r="D341" s="226" t="str">
        <f t="shared" si="104"/>
        <v>Вата, 100 г</v>
      </c>
      <c r="E341" s="225">
        <f>INDEX(БИПЦ_НДС!$D:$D,MATCH(Структура!A341,БИПЦ_НДС!$B:$B,0))</f>
        <v>10</v>
      </c>
      <c r="F341" s="225" t="s">
        <v>1871</v>
      </c>
      <c r="G341" s="225">
        <v>1</v>
      </c>
      <c r="H341" s="225">
        <v>1</v>
      </c>
      <c r="I341" s="225">
        <v>0</v>
      </c>
      <c r="J341" s="225">
        <f>INDEX('2026'!$C:$C,MATCH(Структура!B341,'2026'!$B:$B,0))</f>
        <v>2.1999999999999999E-2</v>
      </c>
      <c r="K341" s="225">
        <f>INDEX('2025'!$C:$C,MATCH(Структура!C341,'2025'!$B:$B,0))</f>
        <v>2.7E-2</v>
      </c>
      <c r="L341" s="225">
        <v>1</v>
      </c>
      <c r="M341" s="225">
        <v>1</v>
      </c>
      <c r="N341" s="228">
        <f>INDEX(MoM!B:B,MATCH(Структура!A341,MoM!J:J,0))</f>
        <v>0</v>
      </c>
      <c r="P341">
        <f>INDEX('ИПЦ raw'!AA:AA, MATCH(Структура!$D341,'ИПЦ raw'!$A:$A,0))</f>
        <v>100.38</v>
      </c>
      <c r="Q341">
        <f>INDEX('ИПЦ raw'!AB:AB, MATCH(Структура!$D341,'ИПЦ raw'!$A:$A,0))</f>
        <v>100.95</v>
      </c>
      <c r="R341">
        <f>INDEX('ИПЦ raw'!AC:AC, MATCH(Структура!$D341,'ИПЦ raw'!$A:$A,0))</f>
        <v>101.16</v>
      </c>
      <c r="S341">
        <f>INDEX('ИПЦ raw'!AD:AD, MATCH(Структура!$D341,'ИПЦ raw'!$A:$A,0))</f>
        <v>101.16</v>
      </c>
      <c r="T341">
        <f>INDEX('ИПЦ raw'!AE:AE, MATCH(Структура!$D341,'ИПЦ raw'!$A:$A,0))</f>
        <v>100.61</v>
      </c>
      <c r="U341">
        <f>INDEX('ИПЦ raw'!AF:AF, MATCH(Структура!$D341,'ИПЦ raw'!$A:$A,0))</f>
        <v>100.28</v>
      </c>
      <c r="V341">
        <f>INDEX('ИПЦ raw'!AG:AG, MATCH(Структура!$D341,'ИПЦ raw'!$A:$A,0))</f>
        <v>100.11</v>
      </c>
      <c r="W341">
        <f>INDEX('ИПЦ raw'!AH:AH, MATCH(Структура!$D341,'ИПЦ raw'!$A:$A,0))</f>
        <v>100.64</v>
      </c>
      <c r="X341">
        <f>INDEX('ИПЦ raw'!AI:AI, MATCH(Структура!$D341,'ИПЦ raw'!$A:$A,0))</f>
        <v>100.83</v>
      </c>
      <c r="Y341">
        <f>INDEX('ИПЦ raw'!AJ:AJ, MATCH(Структура!$D341,'ИПЦ raw'!$A:$A,0))</f>
        <v>100.55</v>
      </c>
      <c r="Z341">
        <f>INDEX('ИПЦ raw'!AK:AK, MATCH(Структура!$D341,'ИПЦ raw'!$A:$A,0))</f>
        <v>100.06</v>
      </c>
      <c r="AA341">
        <f>INDEX('ИПЦ raw'!AL:AL, MATCH(Структура!$D341,'ИПЦ raw'!$A:$A,0))</f>
        <v>101.83</v>
      </c>
      <c r="AB341">
        <f>INDEX('ИПЦ raw'!AM:AM, MATCH(Структура!$D341,'ИПЦ raw'!$A:$A,0))</f>
        <v>100.35</v>
      </c>
      <c r="AC341">
        <f>INDEX('ИПЦ raw'!AN:AN, MATCH(Структура!$D341,'ИПЦ raw'!$A:$A,0))</f>
        <v>100.85</v>
      </c>
      <c r="AD341">
        <f>INDEX('ИПЦ raw'!AO:AO, MATCH(Структура!$D341,'ИПЦ raw'!$A:$A,0))</f>
        <v>100.16</v>
      </c>
      <c r="AE341">
        <f>INDEX('ИПЦ raw'!AP:AP, MATCH(Структура!$D341,'ИПЦ raw'!$A:$A,0))</f>
        <v>101.49</v>
      </c>
      <c r="AG341">
        <f>INDEX('2025'!$C:$C,MATCH(Структура!C341,'2025'!$B:$B,0))</f>
        <v>2.7E-2</v>
      </c>
      <c r="AH341">
        <f t="shared" si="105"/>
        <v>2.7102599999999998E-2</v>
      </c>
      <c r="AI341">
        <f t="shared" si="106"/>
        <v>2.7360074699999997E-2</v>
      </c>
      <c r="AJ341">
        <f t="shared" si="107"/>
        <v>2.7677451566519996E-2</v>
      </c>
      <c r="AK341">
        <f t="shared" si="108"/>
        <v>2.7998510004691626E-2</v>
      </c>
      <c r="AL341">
        <f t="shared" si="109"/>
        <v>2.8169300915720244E-2</v>
      </c>
      <c r="AM341">
        <f t="shared" si="110"/>
        <v>2.8248174958284262E-2</v>
      </c>
      <c r="AN341">
        <f t="shared" si="111"/>
        <v>2.8279247950738374E-2</v>
      </c>
      <c r="AO341">
        <f t="shared" si="112"/>
        <v>2.8460235137623097E-2</v>
      </c>
      <c r="AP341">
        <f t="shared" si="113"/>
        <v>2.8696455089265369E-2</v>
      </c>
      <c r="AQ341">
        <f t="shared" si="114"/>
        <v>2.8854285592256324E-2</v>
      </c>
      <c r="AR341">
        <f t="shared" si="118"/>
        <v>2.8871598163611682E-2</v>
      </c>
      <c r="AS341">
        <f t="shared" si="115"/>
        <v>2.1999999999999999E-2</v>
      </c>
      <c r="AT341">
        <f t="shared" si="100"/>
        <v>2.2076999999999996E-2</v>
      </c>
      <c r="AU341">
        <f t="shared" si="101"/>
        <v>2.2264654499999995E-2</v>
      </c>
      <c r="AV341">
        <f t="shared" si="102"/>
        <v>2.2300277947199992E-2</v>
      </c>
      <c r="AW341">
        <f t="shared" si="103"/>
        <v>2.263255208861327E-2</v>
      </c>
    </row>
    <row r="342" spans="1:49" x14ac:dyDescent="0.45">
      <c r="A342" s="202" t="s">
        <v>343</v>
      </c>
      <c r="B342" s="225" t="str">
        <f t="shared" si="116"/>
        <v>Свежесрезанные цветы, шт.</v>
      </c>
      <c r="C342" s="225" t="str">
        <f t="shared" si="117"/>
        <v>Свежесрезанные цветы, шт.</v>
      </c>
      <c r="D342" s="226" t="str">
        <f t="shared" si="104"/>
        <v>Свежесрезанные цветы, шт.</v>
      </c>
      <c r="E342" s="225">
        <f>INDEX(БИПЦ_НДС!$D:$D,MATCH(Структура!A342,БИПЦ_НДС!$B:$B,0))</f>
        <v>20</v>
      </c>
      <c r="F342" s="225" t="s">
        <v>1871</v>
      </c>
      <c r="G342" s="225">
        <v>1</v>
      </c>
      <c r="H342" s="225">
        <v>1</v>
      </c>
      <c r="I342" s="225">
        <v>0</v>
      </c>
      <c r="J342" s="225">
        <f>INDEX('2026'!$C:$C,MATCH(Структура!B342,'2026'!$B:$B,0))</f>
        <v>0.38400000000000001</v>
      </c>
      <c r="K342" s="225">
        <f>INDEX('2025'!$C:$C,MATCH(Структура!C342,'2025'!$B:$B,0))</f>
        <v>0.38500000000000001</v>
      </c>
      <c r="L342" s="225">
        <v>1</v>
      </c>
      <c r="M342" s="225">
        <v>1</v>
      </c>
      <c r="N342" s="225">
        <f>INDEX(MoM!B:B,MATCH(Структура!A342,MoM!J:J,0))</f>
        <v>1</v>
      </c>
      <c r="P342">
        <f>INDEX('ИПЦ raw'!AA:AA, MATCH(Структура!$D342,'ИПЦ raw'!$A:$A,0))</f>
        <v>101.46</v>
      </c>
      <c r="Q342">
        <f>INDEX('ИПЦ raw'!AB:AB, MATCH(Структура!$D342,'ИПЦ raw'!$A:$A,0))</f>
        <v>105.98</v>
      </c>
      <c r="R342">
        <f>INDEX('ИПЦ raw'!AC:AC, MATCH(Структура!$D342,'ИПЦ raw'!$A:$A,0))</f>
        <v>99.55</v>
      </c>
      <c r="S342">
        <f>INDEX('ИПЦ raw'!AD:AD, MATCH(Структура!$D342,'ИПЦ raw'!$A:$A,0))</f>
        <v>97.55</v>
      </c>
      <c r="T342">
        <f>INDEX('ИПЦ raw'!AE:AE, MATCH(Структура!$D342,'ИПЦ raw'!$A:$A,0))</f>
        <v>98.16</v>
      </c>
      <c r="U342">
        <f>INDEX('ИПЦ raw'!AF:AF, MATCH(Структура!$D342,'ИПЦ raw'!$A:$A,0))</f>
        <v>98.4</v>
      </c>
      <c r="V342">
        <f>INDEX('ИПЦ raw'!AG:AG, MATCH(Структура!$D342,'ИПЦ raw'!$A:$A,0))</f>
        <v>98.82</v>
      </c>
      <c r="W342">
        <f>INDEX('ИПЦ raw'!AH:AH, MATCH(Структура!$D342,'ИПЦ raw'!$A:$A,0))</f>
        <v>100.66</v>
      </c>
      <c r="X342">
        <f>INDEX('ИПЦ raw'!AI:AI, MATCH(Структура!$D342,'ИПЦ raw'!$A:$A,0))</f>
        <v>100.84</v>
      </c>
      <c r="Y342">
        <f>INDEX('ИПЦ raw'!AJ:AJ, MATCH(Структура!$D342,'ИПЦ raw'!$A:$A,0))</f>
        <v>100.96</v>
      </c>
      <c r="Z342">
        <f>INDEX('ИПЦ raw'!AK:AK, MATCH(Структура!$D342,'ИПЦ raw'!$A:$A,0))</f>
        <v>101.65</v>
      </c>
      <c r="AA342">
        <f>INDEX('ИПЦ raw'!AL:AL, MATCH(Структура!$D342,'ИПЦ raw'!$A:$A,0))</f>
        <v>100.88</v>
      </c>
      <c r="AB342">
        <f>INDEX('ИПЦ raw'!AM:AM, MATCH(Структура!$D342,'ИПЦ raw'!$A:$A,0))</f>
        <v>100.44</v>
      </c>
      <c r="AC342">
        <f>INDEX('ИПЦ raw'!AN:AN, MATCH(Структура!$D342,'ИПЦ raw'!$A:$A,0))</f>
        <v>103.08</v>
      </c>
      <c r="AD342">
        <f>INDEX('ИПЦ raw'!AO:AO, MATCH(Структура!$D342,'ИПЦ raw'!$A:$A,0))</f>
        <v>101.53</v>
      </c>
      <c r="AE342">
        <f>INDEX('ИПЦ raw'!AP:AP, MATCH(Структура!$D342,'ИПЦ raw'!$A:$A,0))</f>
        <v>98.8</v>
      </c>
      <c r="AG342">
        <f>INDEX('2025'!$C:$C,MATCH(Структура!C342,'2025'!$B:$B,0))</f>
        <v>0.38500000000000001</v>
      </c>
      <c r="AH342">
        <f t="shared" si="105"/>
        <v>0.390621</v>
      </c>
      <c r="AI342">
        <f t="shared" si="106"/>
        <v>0.41398013580000004</v>
      </c>
      <c r="AJ342">
        <f t="shared" si="107"/>
        <v>0.41211722518889998</v>
      </c>
      <c r="AK342">
        <f t="shared" si="108"/>
        <v>0.40202035317177193</v>
      </c>
      <c r="AL342">
        <f t="shared" si="109"/>
        <v>0.39462317867341129</v>
      </c>
      <c r="AM342">
        <f t="shared" si="110"/>
        <v>0.38830920781463674</v>
      </c>
      <c r="AN342">
        <f t="shared" si="111"/>
        <v>0.383727159162424</v>
      </c>
      <c r="AO342">
        <f t="shared" si="112"/>
        <v>0.386259758412896</v>
      </c>
      <c r="AP342">
        <f t="shared" si="113"/>
        <v>0.38950434038356435</v>
      </c>
      <c r="AQ342">
        <f t="shared" si="114"/>
        <v>0.39324358205124654</v>
      </c>
      <c r="AR342">
        <f t="shared" si="118"/>
        <v>0.39973210115509211</v>
      </c>
      <c r="AS342">
        <f t="shared" si="115"/>
        <v>0.38400000000000001</v>
      </c>
      <c r="AT342">
        <f t="shared" si="100"/>
        <v>0.38568959999999997</v>
      </c>
      <c r="AU342">
        <f t="shared" si="101"/>
        <v>0.39756883967999995</v>
      </c>
      <c r="AV342">
        <f t="shared" si="102"/>
        <v>0.40365164292710398</v>
      </c>
      <c r="AW342">
        <f t="shared" si="103"/>
        <v>0.39880782321197872</v>
      </c>
    </row>
    <row r="343" spans="1:49" x14ac:dyDescent="0.45">
      <c r="A343" s="202" t="s">
        <v>344</v>
      </c>
      <c r="B343" s="225" t="str">
        <f t="shared" si="116"/>
        <v>Земля для растений, л</v>
      </c>
      <c r="C343" s="225" t="str">
        <f t="shared" si="117"/>
        <v>Земля для растений, л</v>
      </c>
      <c r="D343" s="226" t="str">
        <f t="shared" si="104"/>
        <v>Земля для растений, л</v>
      </c>
      <c r="E343" s="225">
        <f>INDEX(БИПЦ_НДС!$D:$D,MATCH(Структура!A343,БИПЦ_НДС!$B:$B,0))</f>
        <v>20</v>
      </c>
      <c r="F343" s="225" t="s">
        <v>1871</v>
      </c>
      <c r="G343" s="225">
        <v>1</v>
      </c>
      <c r="H343" s="225">
        <v>1</v>
      </c>
      <c r="I343" s="225">
        <v>0</v>
      </c>
      <c r="J343" s="225">
        <f>INDEX('2026'!$C:$C,MATCH(Структура!B343,'2026'!$B:$B,0))</f>
        <v>0.06</v>
      </c>
      <c r="K343" s="225">
        <f>INDEX('2025'!$C:$C,MATCH(Структура!C343,'2025'!$B:$B,0))</f>
        <v>5.8000000000000003E-2</v>
      </c>
      <c r="L343" s="225">
        <v>1</v>
      </c>
      <c r="M343" s="225">
        <v>1</v>
      </c>
      <c r="N343" s="225">
        <f>INDEX(MoM!B:B,MATCH(Структура!A343,MoM!J:J,0))</f>
        <v>1</v>
      </c>
      <c r="P343">
        <f>INDEX('ИПЦ raw'!AA:AA, MATCH(Структура!$D343,'ИПЦ raw'!$A:$A,0))</f>
        <v>101.44</v>
      </c>
      <c r="Q343">
        <f>INDEX('ИПЦ raw'!AB:AB, MATCH(Структура!$D343,'ИПЦ raw'!$A:$A,0))</f>
        <v>101.63</v>
      </c>
      <c r="R343">
        <f>INDEX('ИПЦ raw'!AC:AC, MATCH(Структура!$D343,'ИПЦ raw'!$A:$A,0))</f>
        <v>101.18</v>
      </c>
      <c r="S343">
        <f>INDEX('ИПЦ raw'!AD:AD, MATCH(Структура!$D343,'ИПЦ raw'!$A:$A,0))</f>
        <v>100.93</v>
      </c>
      <c r="T343">
        <f>INDEX('ИПЦ raw'!AE:AE, MATCH(Структура!$D343,'ИПЦ raw'!$A:$A,0))</f>
        <v>100.82</v>
      </c>
      <c r="U343">
        <f>INDEX('ИПЦ raw'!AF:AF, MATCH(Структура!$D343,'ИПЦ raw'!$A:$A,0))</f>
        <v>101.26</v>
      </c>
      <c r="V343">
        <f>INDEX('ИПЦ raw'!AG:AG, MATCH(Структура!$D343,'ИПЦ raw'!$A:$A,0))</f>
        <v>100.7</v>
      </c>
      <c r="W343">
        <f>INDEX('ИПЦ raw'!AH:AH, MATCH(Структура!$D343,'ИПЦ raw'!$A:$A,0))</f>
        <v>100.46</v>
      </c>
      <c r="X343">
        <f>INDEX('ИПЦ raw'!AI:AI, MATCH(Структура!$D343,'ИПЦ raw'!$A:$A,0))</f>
        <v>100.3</v>
      </c>
      <c r="Y343">
        <f>INDEX('ИПЦ raw'!AJ:AJ, MATCH(Структура!$D343,'ИПЦ raw'!$A:$A,0))</f>
        <v>100.39</v>
      </c>
      <c r="Z343">
        <f>INDEX('ИПЦ raw'!AK:AK, MATCH(Структура!$D343,'ИПЦ raw'!$A:$A,0))</f>
        <v>100.35</v>
      </c>
      <c r="AA343">
        <f>INDEX('ИПЦ raw'!AL:AL, MATCH(Структура!$D343,'ИПЦ raw'!$A:$A,0))</f>
        <v>100.26</v>
      </c>
      <c r="AB343">
        <f>INDEX('ИПЦ raw'!AM:AM, MATCH(Структура!$D343,'ИПЦ raw'!$A:$A,0))</f>
        <v>101.66</v>
      </c>
      <c r="AC343">
        <f>INDEX('ИПЦ raw'!AN:AN, MATCH(Структура!$D343,'ИПЦ raw'!$A:$A,0))</f>
        <v>100.97</v>
      </c>
      <c r="AD343">
        <f>INDEX('ИПЦ raw'!AO:AO, MATCH(Структура!$D343,'ИПЦ raw'!$A:$A,0))</f>
        <v>101.23</v>
      </c>
      <c r="AE343">
        <f>INDEX('ИПЦ raw'!AP:AP, MATCH(Структура!$D343,'ИПЦ raw'!$A:$A,0))</f>
        <v>101.1</v>
      </c>
      <c r="AG343">
        <f>INDEX('2025'!$C:$C,MATCH(Структура!C343,'2025'!$B:$B,0))</f>
        <v>5.8000000000000003E-2</v>
      </c>
      <c r="AH343">
        <f t="shared" si="105"/>
        <v>5.8835199999999997E-2</v>
      </c>
      <c r="AI343">
        <f t="shared" si="106"/>
        <v>5.9794213759999992E-2</v>
      </c>
      <c r="AJ343">
        <f t="shared" si="107"/>
        <v>6.0499785482367993E-2</v>
      </c>
      <c r="AK343">
        <f t="shared" si="108"/>
        <v>6.1062433487354018E-2</v>
      </c>
      <c r="AL343">
        <f t="shared" si="109"/>
        <v>6.1563145441950316E-2</v>
      </c>
      <c r="AM343">
        <f t="shared" si="110"/>
        <v>6.233884107451889E-2</v>
      </c>
      <c r="AN343">
        <f t="shared" si="111"/>
        <v>6.2775212962040527E-2</v>
      </c>
      <c r="AO343">
        <f t="shared" si="112"/>
        <v>6.3063978941665905E-2</v>
      </c>
      <c r="AP343">
        <f t="shared" si="113"/>
        <v>6.3253170878490902E-2</v>
      </c>
      <c r="AQ343">
        <f t="shared" si="114"/>
        <v>6.3499858244917023E-2</v>
      </c>
      <c r="AR343">
        <f t="shared" si="118"/>
        <v>6.3722107748774223E-2</v>
      </c>
      <c r="AS343">
        <f t="shared" si="115"/>
        <v>0.06</v>
      </c>
      <c r="AT343">
        <f t="shared" si="100"/>
        <v>6.0995999999999995E-2</v>
      </c>
      <c r="AU343">
        <f t="shared" si="101"/>
        <v>6.1587661199999991E-2</v>
      </c>
      <c r="AV343">
        <f t="shared" si="102"/>
        <v>6.234518943275999E-2</v>
      </c>
      <c r="AW343">
        <f t="shared" si="103"/>
        <v>6.3030986516520351E-2</v>
      </c>
    </row>
    <row r="344" spans="1:49" x14ac:dyDescent="0.45">
      <c r="A344" s="202" t="s">
        <v>345</v>
      </c>
      <c r="B344" s="225" t="str">
        <f t="shared" si="116"/>
        <v>Лопата садовая, шт.</v>
      </c>
      <c r="C344" s="225" t="str">
        <f t="shared" si="117"/>
        <v>Лопата садовая, шт.</v>
      </c>
      <c r="D344" s="226" t="str">
        <f t="shared" si="104"/>
        <v>Лопата садовая, шт.</v>
      </c>
      <c r="E344" s="225">
        <f>INDEX(БИПЦ_НДС!$D:$D,MATCH(Структура!A344,БИПЦ_НДС!$B:$B,0))</f>
        <v>20</v>
      </c>
      <c r="F344" s="225" t="s">
        <v>1871</v>
      </c>
      <c r="G344" s="225">
        <v>1</v>
      </c>
      <c r="H344" s="225">
        <v>1</v>
      </c>
      <c r="I344" s="225">
        <v>0</v>
      </c>
      <c r="J344" s="225">
        <f>INDEX('2026'!$C:$C,MATCH(Структура!B344,'2026'!$B:$B,0))</f>
        <v>3.7999999999999999E-2</v>
      </c>
      <c r="K344" s="225">
        <f>INDEX('2025'!$C:$C,MATCH(Структура!C344,'2025'!$B:$B,0))</f>
        <v>3.2000000000000001E-2</v>
      </c>
      <c r="L344" s="225">
        <v>1</v>
      </c>
      <c r="M344" s="225">
        <v>1</v>
      </c>
      <c r="N344" s="225">
        <f>INDEX(MoM!B:B,MATCH(Структура!A344,MoM!J:J,0))</f>
        <v>1</v>
      </c>
      <c r="P344">
        <f>INDEX('ИПЦ raw'!AA:AA, MATCH(Структура!$D344,'ИПЦ raw'!$A:$A,0))</f>
        <v>100.6</v>
      </c>
      <c r="Q344">
        <f>INDEX('ИПЦ raw'!AB:AB, MATCH(Структура!$D344,'ИПЦ raw'!$A:$A,0))</f>
        <v>101.19</v>
      </c>
      <c r="R344">
        <f>INDEX('ИПЦ raw'!AC:AC, MATCH(Структура!$D344,'ИПЦ raw'!$A:$A,0))</f>
        <v>100.8</v>
      </c>
      <c r="S344">
        <f>INDEX('ИПЦ raw'!AD:AD, MATCH(Структура!$D344,'ИПЦ raw'!$A:$A,0))</f>
        <v>100.67</v>
      </c>
      <c r="T344">
        <f>INDEX('ИПЦ raw'!AE:AE, MATCH(Структура!$D344,'ИПЦ raw'!$A:$A,0))</f>
        <v>100.54</v>
      </c>
      <c r="U344">
        <f>INDEX('ИПЦ raw'!AF:AF, MATCH(Структура!$D344,'ИПЦ raw'!$A:$A,0))</f>
        <v>99.94</v>
      </c>
      <c r="V344">
        <f>INDEX('ИПЦ raw'!AG:AG, MATCH(Структура!$D344,'ИПЦ raw'!$A:$A,0))</f>
        <v>100.31</v>
      </c>
      <c r="W344">
        <f>INDEX('ИПЦ raw'!AH:AH, MATCH(Структура!$D344,'ИПЦ raw'!$A:$A,0))</f>
        <v>99.78</v>
      </c>
      <c r="X344">
        <f>INDEX('ИПЦ raw'!AI:AI, MATCH(Структура!$D344,'ИПЦ raw'!$A:$A,0))</f>
        <v>99.41</v>
      </c>
      <c r="Y344">
        <f>INDEX('ИПЦ raw'!AJ:AJ, MATCH(Структура!$D344,'ИПЦ raw'!$A:$A,0))</f>
        <v>100.62</v>
      </c>
      <c r="Z344">
        <f>INDEX('ИПЦ raw'!AK:AK, MATCH(Структура!$D344,'ИПЦ raw'!$A:$A,0))</f>
        <v>99.8</v>
      </c>
      <c r="AA344">
        <f>INDEX('ИПЦ raw'!AL:AL, MATCH(Структура!$D344,'ИПЦ raw'!$A:$A,0))</f>
        <v>101.01</v>
      </c>
      <c r="AB344">
        <f>INDEX('ИПЦ raw'!AM:AM, MATCH(Структура!$D344,'ИПЦ raw'!$A:$A,0))</f>
        <v>101.1</v>
      </c>
      <c r="AC344">
        <f>INDEX('ИПЦ raw'!AN:AN, MATCH(Структура!$D344,'ИПЦ raw'!$A:$A,0))</f>
        <v>100.78</v>
      </c>
      <c r="AD344">
        <f>INDEX('ИПЦ raw'!AO:AO, MATCH(Структура!$D344,'ИПЦ raw'!$A:$A,0))</f>
        <v>100.38</v>
      </c>
      <c r="AE344">
        <f>INDEX('ИПЦ raw'!AP:AP, MATCH(Структура!$D344,'ИПЦ raw'!$A:$A,0))</f>
        <v>100.62</v>
      </c>
      <c r="AG344">
        <f>INDEX('2025'!$C:$C,MATCH(Структура!C344,'2025'!$B:$B,0))</f>
        <v>3.2000000000000001E-2</v>
      </c>
      <c r="AH344">
        <f t="shared" si="105"/>
        <v>3.2191999999999998E-2</v>
      </c>
      <c r="AI344">
        <f t="shared" si="106"/>
        <v>3.2575084800000001E-2</v>
      </c>
      <c r="AJ344">
        <f t="shared" si="107"/>
        <v>3.2835685478399997E-2</v>
      </c>
      <c r="AK344">
        <f t="shared" si="108"/>
        <v>3.3055684571105276E-2</v>
      </c>
      <c r="AL344">
        <f t="shared" si="109"/>
        <v>3.3234185267789249E-2</v>
      </c>
      <c r="AM344">
        <f t="shared" si="110"/>
        <v>3.3214244756628576E-2</v>
      </c>
      <c r="AN344">
        <f t="shared" si="111"/>
        <v>3.3317208915374125E-2</v>
      </c>
      <c r="AO344">
        <f t="shared" si="112"/>
        <v>3.32439110557603E-2</v>
      </c>
      <c r="AP344">
        <f t="shared" si="113"/>
        <v>3.3047771980531312E-2</v>
      </c>
      <c r="AQ344">
        <f t="shared" si="114"/>
        <v>3.3252668166810606E-2</v>
      </c>
      <c r="AR344">
        <f t="shared" si="118"/>
        <v>3.3186162830476984E-2</v>
      </c>
      <c r="AS344">
        <f t="shared" si="115"/>
        <v>3.7999999999999999E-2</v>
      </c>
      <c r="AT344">
        <f t="shared" si="100"/>
        <v>3.8417999999999994E-2</v>
      </c>
      <c r="AU344">
        <f t="shared" si="101"/>
        <v>3.8717660399999992E-2</v>
      </c>
      <c r="AV344">
        <f t="shared" si="102"/>
        <v>3.8864787509519994E-2</v>
      </c>
      <c r="AW344">
        <f t="shared" si="103"/>
        <v>3.9105749192079015E-2</v>
      </c>
    </row>
    <row r="345" spans="1:49" x14ac:dyDescent="0.45">
      <c r="A345" s="202" t="s">
        <v>346</v>
      </c>
      <c r="B345" s="225" t="str">
        <f t="shared" si="116"/>
        <v>Сухие корма для домашних животных, кг</v>
      </c>
      <c r="C345" s="225" t="str">
        <f t="shared" si="117"/>
        <v>Сухие корма для домашних животных, кг</v>
      </c>
      <c r="D345" s="226" t="str">
        <f t="shared" si="104"/>
        <v>Сухие корма для домашних животных, кг</v>
      </c>
      <c r="E345" s="225">
        <f>INDEX(БИПЦ_НДС!$D:$D,MATCH(Структура!A345,БИПЦ_НДС!$B:$B,0))</f>
        <v>20</v>
      </c>
      <c r="F345" s="225" t="s">
        <v>1871</v>
      </c>
      <c r="G345" s="225">
        <v>1</v>
      </c>
      <c r="H345" s="225">
        <v>1</v>
      </c>
      <c r="I345" s="225">
        <v>0</v>
      </c>
      <c r="J345" s="225">
        <f>INDEX('2026'!$C:$C,MATCH(Структура!B345,'2026'!$B:$B,0))</f>
        <v>0.45600000000000002</v>
      </c>
      <c r="K345" s="225">
        <f>INDEX('2025'!$C:$C,MATCH(Структура!C345,'2025'!$B:$B,0))</f>
        <v>0.42299999999999999</v>
      </c>
      <c r="L345" s="225">
        <v>1</v>
      </c>
      <c r="M345" s="225">
        <v>1</v>
      </c>
      <c r="N345" s="225">
        <f>INDEX(MoM!B:B,MATCH(Структура!A345,MoM!J:J,0))</f>
        <v>1</v>
      </c>
      <c r="P345">
        <f>INDEX('ИПЦ raw'!AA:AA, MATCH(Структура!$D345,'ИПЦ raw'!$A:$A,0))</f>
        <v>99.8</v>
      </c>
      <c r="Q345">
        <f>INDEX('ИПЦ raw'!AB:AB, MATCH(Структура!$D345,'ИПЦ raw'!$A:$A,0))</f>
        <v>100.12</v>
      </c>
      <c r="R345">
        <f>INDEX('ИПЦ raw'!AC:AC, MATCH(Структура!$D345,'ИПЦ raw'!$A:$A,0))</f>
        <v>100.98</v>
      </c>
      <c r="S345">
        <f>INDEX('ИПЦ raw'!AD:AD, MATCH(Структура!$D345,'ИПЦ raw'!$A:$A,0))</f>
        <v>100.45</v>
      </c>
      <c r="T345">
        <f>INDEX('ИПЦ raw'!AE:AE, MATCH(Структура!$D345,'ИПЦ raw'!$A:$A,0))</f>
        <v>99.67</v>
      </c>
      <c r="U345">
        <f>INDEX('ИПЦ raw'!AF:AF, MATCH(Структура!$D345,'ИПЦ raw'!$A:$A,0))</f>
        <v>100.33</v>
      </c>
      <c r="V345">
        <f>INDEX('ИПЦ raw'!AG:AG, MATCH(Структура!$D345,'ИПЦ raw'!$A:$A,0))</f>
        <v>101.4</v>
      </c>
      <c r="W345">
        <f>INDEX('ИПЦ raw'!AH:AH, MATCH(Структура!$D345,'ИПЦ raw'!$A:$A,0))</f>
        <v>99.57</v>
      </c>
      <c r="X345">
        <f>INDEX('ИПЦ raw'!AI:AI, MATCH(Структура!$D345,'ИПЦ raw'!$A:$A,0))</f>
        <v>100.09</v>
      </c>
      <c r="Y345">
        <f>INDEX('ИПЦ raw'!AJ:AJ, MATCH(Структура!$D345,'ИПЦ raw'!$A:$A,0))</f>
        <v>100.05</v>
      </c>
      <c r="Z345">
        <f>INDEX('ИПЦ raw'!AK:AK, MATCH(Структура!$D345,'ИПЦ raw'!$A:$A,0))</f>
        <v>99.78</v>
      </c>
      <c r="AA345">
        <f>INDEX('ИПЦ raw'!AL:AL, MATCH(Структура!$D345,'ИПЦ raw'!$A:$A,0))</f>
        <v>100.33</v>
      </c>
      <c r="AB345">
        <f>INDEX('ИПЦ raw'!AM:AM, MATCH(Структура!$D345,'ИПЦ raw'!$A:$A,0))</f>
        <v>100.97</v>
      </c>
      <c r="AC345">
        <f>INDEX('ИПЦ raw'!AN:AN, MATCH(Структура!$D345,'ИПЦ raw'!$A:$A,0))</f>
        <v>102.02</v>
      </c>
      <c r="AD345">
        <f>INDEX('ИПЦ raw'!AO:AO, MATCH(Структура!$D345,'ИПЦ raw'!$A:$A,0))</f>
        <v>100.79</v>
      </c>
      <c r="AE345">
        <f>INDEX('ИПЦ raw'!AP:AP, MATCH(Структура!$D345,'ИПЦ raw'!$A:$A,0))</f>
        <v>101.03</v>
      </c>
      <c r="AG345">
        <f>INDEX('2025'!$C:$C,MATCH(Структура!C345,'2025'!$B:$B,0))</f>
        <v>0.42299999999999999</v>
      </c>
      <c r="AH345">
        <f t="shared" si="105"/>
        <v>0.42215399999999997</v>
      </c>
      <c r="AI345">
        <f t="shared" si="106"/>
        <v>0.42266058479999996</v>
      </c>
      <c r="AJ345">
        <f t="shared" si="107"/>
        <v>0.42680265853103999</v>
      </c>
      <c r="AK345">
        <f t="shared" si="108"/>
        <v>0.42872327049442965</v>
      </c>
      <c r="AL345">
        <f t="shared" si="109"/>
        <v>0.42730848370179808</v>
      </c>
      <c r="AM345">
        <f t="shared" si="110"/>
        <v>0.42871860169801401</v>
      </c>
      <c r="AN345">
        <f t="shared" si="111"/>
        <v>0.43472066212178623</v>
      </c>
      <c r="AO345">
        <f t="shared" si="112"/>
        <v>0.43285136327466256</v>
      </c>
      <c r="AP345">
        <f t="shared" si="113"/>
        <v>0.43324092950160975</v>
      </c>
      <c r="AQ345">
        <f t="shared" si="114"/>
        <v>0.43345754996636054</v>
      </c>
      <c r="AR345">
        <f t="shared" si="118"/>
        <v>0.43250394335643455</v>
      </c>
      <c r="AS345">
        <f t="shared" si="115"/>
        <v>0.45600000000000002</v>
      </c>
      <c r="AT345">
        <f t="shared" si="100"/>
        <v>0.46042320000000003</v>
      </c>
      <c r="AU345">
        <f t="shared" si="101"/>
        <v>0.46972374864000005</v>
      </c>
      <c r="AV345">
        <f t="shared" si="102"/>
        <v>0.47343456625425612</v>
      </c>
      <c r="AW345">
        <f t="shared" si="103"/>
        <v>0.47831094228667498</v>
      </c>
    </row>
    <row r="346" spans="1:49" x14ac:dyDescent="0.45">
      <c r="A346" s="202" t="s">
        <v>347</v>
      </c>
      <c r="B346" s="225" t="str">
        <f t="shared" si="116"/>
        <v>Постановка набоек, пара</v>
      </c>
      <c r="C346" s="225" t="str">
        <f t="shared" si="117"/>
        <v>Постановка набоек, пара</v>
      </c>
      <c r="D346" s="226" t="str">
        <f t="shared" si="104"/>
        <v>Постановка набоек, пара</v>
      </c>
      <c r="E346" s="225">
        <f>INDEX(БИПЦ_НДС!$D:$D,MATCH(Структура!A346,БИПЦ_НДС!$B:$B,0))</f>
        <v>20</v>
      </c>
      <c r="F346" s="225" t="s">
        <v>695</v>
      </c>
      <c r="G346" s="225">
        <v>1</v>
      </c>
      <c r="H346" s="225">
        <v>1</v>
      </c>
      <c r="I346" s="225">
        <v>0</v>
      </c>
      <c r="J346" s="225">
        <f>INDEX('2026'!$C:$C,MATCH(Структура!B346,'2026'!$B:$B,0))</f>
        <v>2.7E-2</v>
      </c>
      <c r="K346" s="225">
        <f>INDEX('2025'!$C:$C,MATCH(Структура!C346,'2025'!$B:$B,0))</f>
        <v>2.7E-2</v>
      </c>
      <c r="L346" s="225">
        <v>1</v>
      </c>
      <c r="M346" s="225">
        <v>1</v>
      </c>
      <c r="N346" s="225">
        <f>INDEX(MoM!B:B,MATCH(Структура!A346,MoM!J:J,0))</f>
        <v>1</v>
      </c>
      <c r="P346">
        <f>INDEX('ИПЦ raw'!AA:AA, MATCH(Структура!$D346,'ИПЦ raw'!$A:$A,0))</f>
        <v>101.03</v>
      </c>
      <c r="Q346">
        <f>INDEX('ИПЦ raw'!AB:AB, MATCH(Структура!$D346,'ИПЦ raw'!$A:$A,0))</f>
        <v>101.11</v>
      </c>
      <c r="R346">
        <f>INDEX('ИПЦ raw'!AC:AC, MATCH(Структура!$D346,'ИПЦ raw'!$A:$A,0))</f>
        <v>101.14</v>
      </c>
      <c r="S346">
        <f>INDEX('ИПЦ raw'!AD:AD, MATCH(Структура!$D346,'ИПЦ raw'!$A:$A,0))</f>
        <v>100.55</v>
      </c>
      <c r="T346">
        <f>INDEX('ИПЦ raw'!AE:AE, MATCH(Структура!$D346,'ИПЦ raw'!$A:$A,0))</f>
        <v>100.65</v>
      </c>
      <c r="U346">
        <f>INDEX('ИПЦ raw'!AF:AF, MATCH(Структура!$D346,'ИПЦ raw'!$A:$A,0))</f>
        <v>100.32</v>
      </c>
      <c r="V346">
        <f>INDEX('ИПЦ raw'!AG:AG, MATCH(Структура!$D346,'ИПЦ raw'!$A:$A,0))</f>
        <v>100.42</v>
      </c>
      <c r="W346">
        <f>INDEX('ИПЦ raw'!AH:AH, MATCH(Структура!$D346,'ИПЦ raw'!$A:$A,0))</f>
        <v>100.5</v>
      </c>
      <c r="X346">
        <f>INDEX('ИПЦ raw'!AI:AI, MATCH(Структура!$D346,'ИПЦ raw'!$A:$A,0))</f>
        <v>100.55</v>
      </c>
      <c r="Y346">
        <f>INDEX('ИПЦ raw'!AJ:AJ, MATCH(Структура!$D346,'ИПЦ raw'!$A:$A,0))</f>
        <v>101.14</v>
      </c>
      <c r="Z346">
        <f>INDEX('ИПЦ raw'!AK:AK, MATCH(Структура!$D346,'ИПЦ raw'!$A:$A,0))</f>
        <v>100.82</v>
      </c>
      <c r="AA346">
        <f>INDEX('ИПЦ raw'!AL:AL, MATCH(Структура!$D346,'ИПЦ raw'!$A:$A,0))</f>
        <v>100.25</v>
      </c>
      <c r="AB346">
        <f>INDEX('ИПЦ raw'!AM:AM, MATCH(Структура!$D346,'ИПЦ raw'!$A:$A,0))</f>
        <v>100.79</v>
      </c>
      <c r="AC346">
        <f>INDEX('ИПЦ raw'!AN:AN, MATCH(Структура!$D346,'ИПЦ raw'!$A:$A,0))</f>
        <v>100.48</v>
      </c>
      <c r="AD346">
        <f>INDEX('ИПЦ raw'!AO:AO, MATCH(Структура!$D346,'ИПЦ raw'!$A:$A,0))</f>
        <v>100.54</v>
      </c>
      <c r="AE346">
        <f>INDEX('ИПЦ raw'!AP:AP, MATCH(Структура!$D346,'ИПЦ raw'!$A:$A,0))</f>
        <v>101.02</v>
      </c>
      <c r="AG346">
        <f>INDEX('2025'!$C:$C,MATCH(Структура!C346,'2025'!$B:$B,0))</f>
        <v>2.7E-2</v>
      </c>
      <c r="AH346">
        <f t="shared" si="105"/>
        <v>2.72781E-2</v>
      </c>
      <c r="AI346">
        <f t="shared" si="106"/>
        <v>2.7580886909999998E-2</v>
      </c>
      <c r="AJ346">
        <f t="shared" si="107"/>
        <v>2.7895309020774001E-2</v>
      </c>
      <c r="AK346">
        <f t="shared" si="108"/>
        <v>2.8048733220388256E-2</v>
      </c>
      <c r="AL346">
        <f t="shared" si="109"/>
        <v>2.8231049986320783E-2</v>
      </c>
      <c r="AM346">
        <f t="shared" si="110"/>
        <v>2.8321389346277006E-2</v>
      </c>
      <c r="AN346">
        <f t="shared" si="111"/>
        <v>2.8440339181531372E-2</v>
      </c>
      <c r="AO346">
        <f t="shared" si="112"/>
        <v>2.8582540877439028E-2</v>
      </c>
      <c r="AP346">
        <f t="shared" si="113"/>
        <v>2.873974485226494E-2</v>
      </c>
      <c r="AQ346">
        <f t="shared" si="114"/>
        <v>2.9067377943580761E-2</v>
      </c>
      <c r="AR346">
        <f t="shared" si="118"/>
        <v>2.9305730442718118E-2</v>
      </c>
      <c r="AS346">
        <f t="shared" si="115"/>
        <v>2.7E-2</v>
      </c>
      <c r="AT346">
        <f t="shared" si="100"/>
        <v>2.7213299999999999E-2</v>
      </c>
      <c r="AU346">
        <f t="shared" si="101"/>
        <v>2.7343923839999999E-2</v>
      </c>
      <c r="AV346">
        <f t="shared" si="102"/>
        <v>2.7491581028736004E-2</v>
      </c>
      <c r="AW346">
        <f t="shared" si="103"/>
        <v>2.7771995155229112E-2</v>
      </c>
    </row>
    <row r="347" spans="1:49" x14ac:dyDescent="0.45">
      <c r="A347" s="202" t="s">
        <v>481</v>
      </c>
      <c r="B347" s="225" t="str">
        <f t="shared" si="116"/>
        <v>Ремонт брюк, услуга</v>
      </c>
      <c r="C347" s="225" t="s">
        <v>348</v>
      </c>
      <c r="D347" s="226" t="s">
        <v>481</v>
      </c>
      <c r="E347" s="225">
        <f>INDEX(БИПЦ_НДС!$D:$D,MATCH(Структура!A347,БИПЦ_НДС!$B:$B,0))</f>
        <v>20</v>
      </c>
      <c r="F347" s="225" t="s">
        <v>695</v>
      </c>
      <c r="G347" s="225">
        <v>1</v>
      </c>
      <c r="H347" s="225">
        <v>1</v>
      </c>
      <c r="I347" s="225">
        <v>0</v>
      </c>
      <c r="J347" s="225">
        <f>INDEX('2026'!$C:$C,MATCH(Структура!B347,'2026'!$B:$B,0))</f>
        <v>3.9E-2</v>
      </c>
      <c r="K347" s="225">
        <f>INDEX('2025'!$C:$C,MATCH(Структура!C347,'2025'!$B:$B,0))</f>
        <v>0.04</v>
      </c>
      <c r="L347" s="225">
        <v>1</v>
      </c>
      <c r="M347" s="225">
        <v>1</v>
      </c>
      <c r="N347" s="225">
        <f>INDEX(MoM!B:B,MATCH(Структура!A347,MoM!J:J,0))</f>
        <v>1</v>
      </c>
      <c r="P347">
        <f>INDEX('ИПЦ raw'!AA:AA, MATCH(Структура!$D347,'ИПЦ raw'!$A:$A,0))</f>
        <v>101.31</v>
      </c>
      <c r="Q347">
        <f>INDEX('ИПЦ raw'!AB:AB, MATCH(Структура!$D347,'ИПЦ raw'!$A:$A,0))</f>
        <v>100.78</v>
      </c>
      <c r="R347">
        <f>INDEX('ИПЦ raw'!AC:AC, MATCH(Структура!$D347,'ИПЦ raw'!$A:$A,0))</f>
        <v>100.86</v>
      </c>
      <c r="S347">
        <f>INDEX('ИПЦ raw'!AD:AD, MATCH(Структура!$D347,'ИПЦ raw'!$A:$A,0))</f>
        <v>100.64</v>
      </c>
      <c r="T347">
        <f>INDEX('ИПЦ raw'!AE:AE, MATCH(Структура!$D347,'ИПЦ raw'!$A:$A,0))</f>
        <v>101.05</v>
      </c>
      <c r="U347">
        <f>INDEX('ИПЦ raw'!AF:AF, MATCH(Структура!$D347,'ИПЦ raw'!$A:$A,0))</f>
        <v>100.7</v>
      </c>
      <c r="V347">
        <f>INDEX('ИПЦ raw'!AG:AG, MATCH(Структура!$D347,'ИПЦ raw'!$A:$A,0))</f>
        <v>100.81</v>
      </c>
      <c r="W347">
        <f>INDEX('ИПЦ raw'!AH:AH, MATCH(Структура!$D347,'ИПЦ raw'!$A:$A,0))</f>
        <v>101.16</v>
      </c>
      <c r="X347">
        <f>INDEX('ИПЦ raw'!AI:AI, MATCH(Структура!$D347,'ИПЦ raw'!$A:$A,0))</f>
        <v>101.43</v>
      </c>
      <c r="Y347">
        <f>INDEX('ИПЦ raw'!AJ:AJ, MATCH(Структура!$D347,'ИПЦ raw'!$A:$A,0))</f>
        <v>101.12</v>
      </c>
      <c r="Z347">
        <f>INDEX('ИПЦ raw'!AK:AK, MATCH(Структура!$D347,'ИПЦ raw'!$A:$A,0))</f>
        <v>101.7</v>
      </c>
      <c r="AA347">
        <f>INDEX('ИПЦ raw'!AL:AL, MATCH(Структура!$D347,'ИПЦ raw'!$A:$A,0))</f>
        <v>100.78</v>
      </c>
      <c r="AB347">
        <f>INDEX('ИПЦ raw'!AM:AM, MATCH(Структура!$D347,'ИПЦ raw'!$A:$A,0))</f>
        <v>102.26</v>
      </c>
      <c r="AC347">
        <f>INDEX('ИПЦ raw'!AN:AN, MATCH(Структура!$D347,'ИПЦ raw'!$A:$A,0))</f>
        <v>100.53</v>
      </c>
      <c r="AD347">
        <f>INDEX('ИПЦ raw'!AO:AO, MATCH(Структура!$D347,'ИПЦ raw'!$A:$A,0))</f>
        <v>100.8</v>
      </c>
      <c r="AE347">
        <f>INDEX('ИПЦ raw'!AP:AP, MATCH(Структура!$D347,'ИПЦ raw'!$A:$A,0))</f>
        <v>100.75</v>
      </c>
      <c r="AG347">
        <f>INDEX('2025'!$C:$C,MATCH(Структура!C347,'2025'!$B:$B,0))</f>
        <v>0.04</v>
      </c>
      <c r="AH347">
        <f t="shared" si="105"/>
        <v>4.0524000000000004E-2</v>
      </c>
      <c r="AI347">
        <f t="shared" si="106"/>
        <v>4.0840087200000007E-2</v>
      </c>
      <c r="AJ347">
        <f t="shared" si="107"/>
        <v>4.1191311949920005E-2</v>
      </c>
      <c r="AK347">
        <f t="shared" si="108"/>
        <v>4.1454936346399497E-2</v>
      </c>
      <c r="AL347">
        <f t="shared" si="109"/>
        <v>4.1890213178036692E-2</v>
      </c>
      <c r="AM347">
        <f t="shared" si="110"/>
        <v>4.2183444670282955E-2</v>
      </c>
      <c r="AN347">
        <f t="shared" si="111"/>
        <v>4.2525130572112248E-2</v>
      </c>
      <c r="AO347">
        <f t="shared" si="112"/>
        <v>4.3018422086748748E-2</v>
      </c>
      <c r="AP347">
        <f t="shared" si="113"/>
        <v>4.3633585522589252E-2</v>
      </c>
      <c r="AQ347">
        <f t="shared" si="114"/>
        <v>4.4122281680442257E-2</v>
      </c>
      <c r="AR347">
        <f t="shared" si="118"/>
        <v>4.4872360469009775E-2</v>
      </c>
      <c r="AS347">
        <f t="shared" si="115"/>
        <v>3.9E-2</v>
      </c>
      <c r="AT347">
        <f t="shared" si="100"/>
        <v>3.9881399999999997E-2</v>
      </c>
      <c r="AU347">
        <f t="shared" si="101"/>
        <v>4.0092771419999999E-2</v>
      </c>
      <c r="AV347">
        <f t="shared" si="102"/>
        <v>4.0413513591360001E-2</v>
      </c>
      <c r="AW347">
        <f t="shared" si="103"/>
        <v>4.0716614943295204E-2</v>
      </c>
    </row>
    <row r="348" spans="1:49" x14ac:dyDescent="0.45">
      <c r="A348" s="202" t="s">
        <v>482</v>
      </c>
      <c r="B348" s="225" t="s">
        <v>875</v>
      </c>
      <c r="C348" s="225" t="s">
        <v>349</v>
      </c>
      <c r="D348" s="226" t="s">
        <v>875</v>
      </c>
      <c r="E348" s="225">
        <f>INDEX(БИПЦ_НДС!$D:$D,MATCH(Структура!A348,БИПЦ_НДС!$B:$B,0))</f>
        <v>20</v>
      </c>
      <c r="F348" s="225" t="s">
        <v>695</v>
      </c>
      <c r="G348" s="225">
        <v>1</v>
      </c>
      <c r="H348" s="225">
        <v>1</v>
      </c>
      <c r="I348" s="225">
        <v>0</v>
      </c>
      <c r="J348" s="225">
        <f>INDEX('2026'!$C:$C,MATCH(Структура!B348,'2026'!$B:$B,0))</f>
        <v>9.2999999999999999E-2</v>
      </c>
      <c r="K348" s="225">
        <f>INDEX('2025'!$C:$C,MATCH(Структура!C348,'2025'!$B:$B,0))</f>
        <v>9.4E-2</v>
      </c>
      <c r="L348" s="225">
        <v>1</v>
      </c>
      <c r="M348" s="225">
        <v>1</v>
      </c>
      <c r="N348" s="225">
        <f>INDEX(MoM!B:B,MATCH(Структура!A348,MoM!J:J,0))</f>
        <v>1</v>
      </c>
      <c r="P348">
        <f>INDEX('ИПЦ raw'!AA:AA, MATCH(Структура!$D348,'ИПЦ raw'!$A:$A,0))</f>
        <v>100.57</v>
      </c>
      <c r="Q348">
        <f>INDEX('ИПЦ raw'!AB:AB, MATCH(Структура!$D348,'ИПЦ raw'!$A:$A,0))</f>
        <v>100.92</v>
      </c>
      <c r="R348">
        <f>INDEX('ИПЦ raw'!AC:AC, MATCH(Структура!$D348,'ИПЦ raw'!$A:$A,0))</f>
        <v>100.44</v>
      </c>
      <c r="S348">
        <f>INDEX('ИПЦ raw'!AD:AD, MATCH(Структура!$D348,'ИПЦ raw'!$A:$A,0))</f>
        <v>100.16</v>
      </c>
      <c r="T348">
        <f>INDEX('ИПЦ raw'!AE:AE, MATCH(Структура!$D348,'ИПЦ raw'!$A:$A,0))</f>
        <v>100.18</v>
      </c>
      <c r="U348">
        <f>INDEX('ИПЦ raw'!AF:AF, MATCH(Структура!$D348,'ИПЦ raw'!$A:$A,0))</f>
        <v>100.14</v>
      </c>
      <c r="V348">
        <f>INDEX('ИПЦ raw'!AG:AG, MATCH(Структура!$D348,'ИПЦ raw'!$A:$A,0))</f>
        <v>100.24</v>
      </c>
      <c r="W348">
        <f>INDEX('ИПЦ raw'!AH:AH, MATCH(Структура!$D348,'ИПЦ raw'!$A:$A,0))</f>
        <v>99.71</v>
      </c>
      <c r="X348">
        <f>INDEX('ИПЦ raw'!AI:AI, MATCH(Структура!$D348,'ИПЦ raw'!$A:$A,0))</f>
        <v>100.34</v>
      </c>
      <c r="Y348">
        <f>INDEX('ИПЦ raw'!AJ:AJ, MATCH(Структура!$D348,'ИПЦ raw'!$A:$A,0))</f>
        <v>100.25</v>
      </c>
      <c r="Z348">
        <f>INDEX('ИПЦ raw'!AK:AK, MATCH(Структура!$D348,'ИПЦ raw'!$A:$A,0))</f>
        <v>100.14</v>
      </c>
      <c r="AA348">
        <f>INDEX('ИПЦ raw'!AL:AL, MATCH(Структура!$D348,'ИПЦ raw'!$A:$A,0))</f>
        <v>100.28</v>
      </c>
      <c r="AB348">
        <f>INDEX('ИПЦ raw'!AM:AM, MATCH(Структура!$D348,'ИПЦ raw'!$A:$A,0))</f>
        <v>100.66</v>
      </c>
      <c r="AC348">
        <f>INDEX('ИПЦ raw'!AN:AN, MATCH(Структура!$D348,'ИПЦ raw'!$A:$A,0))</f>
        <v>100.22</v>
      </c>
      <c r="AD348">
        <f>INDEX('ИПЦ raw'!AO:AO, MATCH(Структура!$D348,'ИПЦ raw'!$A:$A,0))</f>
        <v>100.45</v>
      </c>
      <c r="AE348">
        <f>INDEX('ИПЦ raw'!AP:AP, MATCH(Структура!$D348,'ИПЦ raw'!$A:$A,0))</f>
        <v>100.32</v>
      </c>
      <c r="AG348">
        <f>INDEX('2025'!$C:$C,MATCH(Структура!C348,'2025'!$B:$B,0))</f>
        <v>9.4E-2</v>
      </c>
      <c r="AH348">
        <f t="shared" si="105"/>
        <v>9.4535799999999989E-2</v>
      </c>
      <c r="AI348">
        <f t="shared" si="106"/>
        <v>9.5405529359999991E-2</v>
      </c>
      <c r="AJ348">
        <f t="shared" si="107"/>
        <v>9.5825313689183997E-2</v>
      </c>
      <c r="AK348">
        <f t="shared" si="108"/>
        <v>9.5978634191086681E-2</v>
      </c>
      <c r="AL348">
        <f t="shared" si="109"/>
        <v>9.6151395732630651E-2</v>
      </c>
      <c r="AM348">
        <f t="shared" si="110"/>
        <v>9.6286007686656336E-2</v>
      </c>
      <c r="AN348">
        <f t="shared" si="111"/>
        <v>9.6517094105104312E-2</v>
      </c>
      <c r="AO348">
        <f t="shared" si="112"/>
        <v>9.6237194532199505E-2</v>
      </c>
      <c r="AP348">
        <f t="shared" si="113"/>
        <v>9.6564400993608981E-2</v>
      </c>
      <c r="AQ348">
        <f t="shared" si="114"/>
        <v>9.6805811996093005E-2</v>
      </c>
      <c r="AR348">
        <f t="shared" si="118"/>
        <v>9.6941340132887535E-2</v>
      </c>
      <c r="AS348">
        <f t="shared" si="115"/>
        <v>9.2999999999999999E-2</v>
      </c>
      <c r="AT348">
        <f t="shared" si="100"/>
        <v>9.3613800000000011E-2</v>
      </c>
      <c r="AU348">
        <f t="shared" si="101"/>
        <v>9.3819750360000023E-2</v>
      </c>
      <c r="AV348">
        <f t="shared" si="102"/>
        <v>9.4241939236620026E-2</v>
      </c>
      <c r="AW348">
        <f t="shared" si="103"/>
        <v>9.4543513442177207E-2</v>
      </c>
    </row>
    <row r="349" spans="1:49" x14ac:dyDescent="0.45">
      <c r="A349" s="211" t="s">
        <v>483</v>
      </c>
      <c r="B349" s="225" t="str">
        <f t="shared" si="116"/>
        <v>Ремонт холодильников, услуга</v>
      </c>
      <c r="C349" s="225" t="s">
        <v>350</v>
      </c>
      <c r="D349" s="226" t="s">
        <v>483</v>
      </c>
      <c r="E349" s="225">
        <f>INDEX(БИПЦ_НДС!$D:$D,MATCH(Структура!A349,БИПЦ_НДС!$B:$B,0))</f>
        <v>20</v>
      </c>
      <c r="F349" s="225" t="s">
        <v>695</v>
      </c>
      <c r="G349" s="225">
        <v>1</v>
      </c>
      <c r="H349" s="225">
        <v>1</v>
      </c>
      <c r="I349" s="225">
        <v>0</v>
      </c>
      <c r="J349" s="225">
        <f>INDEX('2026'!$C:$C,MATCH(Структура!B349,'2026'!$B:$B,0))</f>
        <v>5.3999999999999999E-2</v>
      </c>
      <c r="K349" s="225">
        <f>INDEX('2025'!$C:$C,MATCH(Структура!C349,'2025'!$B:$B,0))</f>
        <v>5.0999999999999997E-2</v>
      </c>
      <c r="L349" s="225">
        <v>1</v>
      </c>
      <c r="M349" s="225">
        <v>1</v>
      </c>
      <c r="N349" s="225">
        <f>INDEX(MoM!B:B,MATCH(Структура!A349,MoM!J:J,0))</f>
        <v>1</v>
      </c>
      <c r="P349">
        <f>INDEX('ИПЦ raw'!AA:AA, MATCH(Структура!$D349,'ИПЦ raw'!$A:$A,0))</f>
        <v>102.18</v>
      </c>
      <c r="Q349">
        <f>INDEX('ИПЦ raw'!AB:AB, MATCH(Структура!$D349,'ИПЦ raw'!$A:$A,0))</f>
        <v>102.19</v>
      </c>
      <c r="R349">
        <f>INDEX('ИПЦ raw'!AC:AC, MATCH(Структура!$D349,'ИПЦ raw'!$A:$A,0))</f>
        <v>100.71</v>
      </c>
      <c r="S349">
        <f>INDEX('ИПЦ raw'!AD:AD, MATCH(Структура!$D349,'ИПЦ raw'!$A:$A,0))</f>
        <v>100.51</v>
      </c>
      <c r="T349">
        <f>INDEX('ИПЦ raw'!AE:AE, MATCH(Структура!$D349,'ИПЦ raw'!$A:$A,0))</f>
        <v>100.3</v>
      </c>
      <c r="U349">
        <f>INDEX('ИПЦ raw'!AF:AF, MATCH(Структура!$D349,'ИПЦ raw'!$A:$A,0))</f>
        <v>100.38</v>
      </c>
      <c r="V349">
        <f>INDEX('ИПЦ raw'!AG:AG, MATCH(Структура!$D349,'ИПЦ raw'!$A:$A,0))</f>
        <v>100.47</v>
      </c>
      <c r="W349">
        <f>INDEX('ИПЦ raw'!AH:AH, MATCH(Структура!$D349,'ИПЦ raw'!$A:$A,0))</f>
        <v>100.46</v>
      </c>
      <c r="X349">
        <f>INDEX('ИПЦ raw'!AI:AI, MATCH(Структура!$D349,'ИПЦ raw'!$A:$A,0))</f>
        <v>100.49</v>
      </c>
      <c r="Y349">
        <f>INDEX('ИПЦ raw'!AJ:AJ, MATCH(Структура!$D349,'ИПЦ raw'!$A:$A,0))</f>
        <v>100.34</v>
      </c>
      <c r="Z349">
        <f>INDEX('ИПЦ raw'!AK:AK, MATCH(Структура!$D349,'ИПЦ raw'!$A:$A,0))</f>
        <v>100.2</v>
      </c>
      <c r="AA349">
        <f>INDEX('ИПЦ raw'!AL:AL, MATCH(Структура!$D349,'ИПЦ raw'!$A:$A,0))</f>
        <v>100.37</v>
      </c>
      <c r="AB349">
        <f>INDEX('ИПЦ raw'!AM:AM, MATCH(Структура!$D349,'ИПЦ raw'!$A:$A,0))</f>
        <v>101.61</v>
      </c>
      <c r="AC349">
        <f>INDEX('ИПЦ raw'!AN:AN, MATCH(Структура!$D349,'ИПЦ raw'!$A:$A,0))</f>
        <v>100.42</v>
      </c>
      <c r="AD349">
        <f>INDEX('ИПЦ raw'!AO:AO, MATCH(Структура!$D349,'ИПЦ raw'!$A:$A,0))</f>
        <v>100.45</v>
      </c>
      <c r="AE349">
        <f>INDEX('ИПЦ raw'!AP:AP, MATCH(Структура!$D349,'ИПЦ raw'!$A:$A,0))</f>
        <v>100.46</v>
      </c>
      <c r="AG349">
        <f>INDEX('2025'!$C:$C,MATCH(Структура!C349,'2025'!$B:$B,0))</f>
        <v>5.0999999999999997E-2</v>
      </c>
      <c r="AH349">
        <f t="shared" si="105"/>
        <v>5.21118E-2</v>
      </c>
      <c r="AI349">
        <f t="shared" si="106"/>
        <v>5.3253048419999997E-2</v>
      </c>
      <c r="AJ349">
        <f t="shared" si="107"/>
        <v>5.3631145063781992E-2</v>
      </c>
      <c r="AK349">
        <f t="shared" si="108"/>
        <v>5.3904663903607285E-2</v>
      </c>
      <c r="AL349">
        <f t="shared" si="109"/>
        <v>5.4066377895318103E-2</v>
      </c>
      <c r="AM349">
        <f t="shared" si="110"/>
        <v>5.4271830131320309E-2</v>
      </c>
      <c r="AN349">
        <f t="shared" si="111"/>
        <v>5.4526907732937516E-2</v>
      </c>
      <c r="AO349">
        <f t="shared" si="112"/>
        <v>5.4777731508509023E-2</v>
      </c>
      <c r="AP349">
        <f t="shared" si="113"/>
        <v>5.5046142392900711E-2</v>
      </c>
      <c r="AQ349">
        <f t="shared" si="114"/>
        <v>5.5233299277036574E-2</v>
      </c>
      <c r="AR349">
        <f t="shared" si="118"/>
        <v>5.5343765875590645E-2</v>
      </c>
      <c r="AS349">
        <f t="shared" si="115"/>
        <v>5.3999999999999999E-2</v>
      </c>
      <c r="AT349">
        <f t="shared" si="100"/>
        <v>5.4869399999999999E-2</v>
      </c>
      <c r="AU349">
        <f t="shared" si="101"/>
        <v>5.5099851480000003E-2</v>
      </c>
      <c r="AV349">
        <f t="shared" si="102"/>
        <v>5.5347800811660006E-2</v>
      </c>
      <c r="AW349">
        <f t="shared" si="103"/>
        <v>5.5602400695393642E-2</v>
      </c>
    </row>
    <row r="350" spans="1:49" ht="26.25" x14ac:dyDescent="0.45">
      <c r="A350" s="202" t="s">
        <v>484</v>
      </c>
      <c r="B350" s="225" t="str">
        <f t="shared" si="116"/>
        <v>Регулировка развала-схождения колес легкового автомобиля, услуга</v>
      </c>
      <c r="C350" s="225" t="s">
        <v>351</v>
      </c>
      <c r="D350" s="226" t="s">
        <v>484</v>
      </c>
      <c r="E350" s="225">
        <f>INDEX(БИПЦ_НДС!$D:$D,MATCH(Структура!A350,БИПЦ_НДС!$B:$B,0))</f>
        <v>20</v>
      </c>
      <c r="F350" s="225" t="s">
        <v>695</v>
      </c>
      <c r="G350" s="225">
        <v>1</v>
      </c>
      <c r="H350" s="225">
        <v>1</v>
      </c>
      <c r="I350" s="225">
        <v>0</v>
      </c>
      <c r="J350" s="225">
        <f>INDEX('2026'!$C:$C,MATCH(Структура!B350,'2026'!$B:$B,0))</f>
        <v>0.42499999999999999</v>
      </c>
      <c r="K350" s="225">
        <f>INDEX('2025'!$C:$C,MATCH(Структура!C350,'2025'!$B:$B,0))</f>
        <v>0.36599999999999999</v>
      </c>
      <c r="L350" s="225">
        <v>1</v>
      </c>
      <c r="M350" s="225">
        <v>1</v>
      </c>
      <c r="N350" s="225">
        <f>INDEX(MoM!B:B,MATCH(Структура!A350,MoM!J:J,0))</f>
        <v>1</v>
      </c>
      <c r="P350">
        <f>INDEX('ИПЦ raw'!AA:AA, MATCH(Структура!$D350,'ИПЦ raw'!$A:$A,0))</f>
        <v>101.18</v>
      </c>
      <c r="Q350">
        <f>INDEX('ИПЦ raw'!AB:AB, MATCH(Структура!$D350,'ИПЦ raw'!$A:$A,0))</f>
        <v>100.82</v>
      </c>
      <c r="R350">
        <f>INDEX('ИПЦ raw'!AC:AC, MATCH(Структура!$D350,'ИПЦ raw'!$A:$A,0))</f>
        <v>100.59</v>
      </c>
      <c r="S350">
        <f>INDEX('ИПЦ raw'!AD:AD, MATCH(Структура!$D350,'ИПЦ raw'!$A:$A,0))</f>
        <v>102.25</v>
      </c>
      <c r="T350">
        <f>INDEX('ИПЦ raw'!AE:AE, MATCH(Структура!$D350,'ИПЦ raw'!$A:$A,0))</f>
        <v>101.6</v>
      </c>
      <c r="U350">
        <f>INDEX('ИПЦ raw'!AF:AF, MATCH(Структура!$D350,'ИПЦ raw'!$A:$A,0))</f>
        <v>100.1</v>
      </c>
      <c r="V350">
        <f>INDEX('ИПЦ raw'!AG:AG, MATCH(Структура!$D350,'ИПЦ raw'!$A:$A,0))</f>
        <v>100.44</v>
      </c>
      <c r="W350">
        <f>INDEX('ИПЦ raw'!AH:AH, MATCH(Структура!$D350,'ИПЦ raw'!$A:$A,0))</f>
        <v>100.38</v>
      </c>
      <c r="X350">
        <f>INDEX('ИПЦ raw'!AI:AI, MATCH(Структура!$D350,'ИПЦ raw'!$A:$A,0))</f>
        <v>100.67</v>
      </c>
      <c r="Y350">
        <f>INDEX('ИПЦ raw'!AJ:AJ, MATCH(Структура!$D350,'ИПЦ raw'!$A:$A,0))</f>
        <v>101.14</v>
      </c>
      <c r="Z350">
        <f>INDEX('ИПЦ raw'!AK:AK, MATCH(Структура!$D350,'ИПЦ raw'!$A:$A,0))</f>
        <v>100.44</v>
      </c>
      <c r="AA350">
        <f>INDEX('ИПЦ raw'!AL:AL, MATCH(Структура!$D350,'ИПЦ raw'!$A:$A,0))</f>
        <v>100.22</v>
      </c>
      <c r="AB350">
        <f>INDEX('ИПЦ raw'!AM:AM, MATCH(Структура!$D350,'ИПЦ raw'!$A:$A,0))</f>
        <v>101.31</v>
      </c>
      <c r="AC350">
        <f>INDEX('ИПЦ raw'!AN:AN, MATCH(Структура!$D350,'ИПЦ raw'!$A:$A,0))</f>
        <v>100.76</v>
      </c>
      <c r="AD350">
        <f>INDEX('ИПЦ raw'!AO:AO, MATCH(Структура!$D350,'ИПЦ raw'!$A:$A,0))</f>
        <v>101.25</v>
      </c>
      <c r="AE350">
        <f>INDEX('ИПЦ raw'!AP:AP, MATCH(Структура!$D350,'ИПЦ raw'!$A:$A,0))</f>
        <v>101.09</v>
      </c>
      <c r="AG350">
        <f>INDEX('2025'!$C:$C,MATCH(Структура!C350,'2025'!$B:$B,0))</f>
        <v>0.36599999999999999</v>
      </c>
      <c r="AH350">
        <f t="shared" si="105"/>
        <v>0.3703188</v>
      </c>
      <c r="AI350">
        <f t="shared" si="106"/>
        <v>0.37335541415999995</v>
      </c>
      <c r="AJ350">
        <f t="shared" si="107"/>
        <v>0.37555821110354393</v>
      </c>
      <c r="AK350">
        <f t="shared" si="108"/>
        <v>0.38400827085337369</v>
      </c>
      <c r="AL350">
        <f t="shared" si="109"/>
        <v>0.39015240318702765</v>
      </c>
      <c r="AM350">
        <f t="shared" si="110"/>
        <v>0.39054255559021461</v>
      </c>
      <c r="AN350">
        <f t="shared" si="111"/>
        <v>0.39226094283481155</v>
      </c>
      <c r="AO350">
        <f t="shared" si="112"/>
        <v>0.39375153441758387</v>
      </c>
      <c r="AP350">
        <f t="shared" si="113"/>
        <v>0.39638966969818168</v>
      </c>
      <c r="AQ350">
        <f t="shared" si="114"/>
        <v>0.40090851193274096</v>
      </c>
      <c r="AR350">
        <f t="shared" si="118"/>
        <v>0.40267250938524496</v>
      </c>
      <c r="AS350">
        <f t="shared" si="115"/>
        <v>0.42499999999999999</v>
      </c>
      <c r="AT350">
        <f t="shared" si="100"/>
        <v>0.43056749999999999</v>
      </c>
      <c r="AU350">
        <f t="shared" si="101"/>
        <v>0.43383981300000002</v>
      </c>
      <c r="AV350">
        <f t="shared" si="102"/>
        <v>0.4392628106625</v>
      </c>
      <c r="AW350">
        <f t="shared" si="103"/>
        <v>0.44405077529872122</v>
      </c>
    </row>
    <row r="351" spans="1:49" ht="26.25" x14ac:dyDescent="0.45">
      <c r="A351" s="202" t="s">
        <v>352</v>
      </c>
      <c r="B351" s="225" t="str">
        <f t="shared" si="116"/>
        <v>Шиномонтаж колес легкового автомобиля, услуга</v>
      </c>
      <c r="C351" s="225" t="str">
        <f t="shared" si="117"/>
        <v>Шиномонтаж колес легкового автомобиля, услуга</v>
      </c>
      <c r="D351" s="226" t="str">
        <f t="shared" si="104"/>
        <v>Шиномонтаж колес легкового автомобиля, услуга</v>
      </c>
      <c r="E351" s="225">
        <f>INDEX(БИПЦ_НДС!$D:$D,MATCH(Структура!A351,БИПЦ_НДС!$B:$B,0))</f>
        <v>20</v>
      </c>
      <c r="F351" s="225" t="s">
        <v>695</v>
      </c>
      <c r="G351" s="225">
        <v>1</v>
      </c>
      <c r="H351" s="225">
        <v>1</v>
      </c>
      <c r="I351" s="225">
        <v>0</v>
      </c>
      <c r="J351" s="225">
        <f>INDEX('2026'!$C:$C,MATCH(Структура!B351,'2026'!$B:$B,0))</f>
        <v>0.47199999999999998</v>
      </c>
      <c r="K351" s="225">
        <f>INDEX('2025'!$C:$C,MATCH(Структура!C351,'2025'!$B:$B,0))</f>
        <v>0.45700000000000002</v>
      </c>
      <c r="L351" s="225">
        <v>1</v>
      </c>
      <c r="M351" s="225">
        <v>1</v>
      </c>
      <c r="N351" s="225">
        <f>INDEX(MoM!B:B,MATCH(Структура!A351,MoM!J:J,0))</f>
        <v>1</v>
      </c>
      <c r="P351">
        <f>INDEX('ИПЦ raw'!AA:AA, MATCH(Структура!$D351,'ИПЦ raw'!$A:$A,0))</f>
        <v>101.93</v>
      </c>
      <c r="Q351">
        <f>INDEX('ИПЦ raw'!AB:AB, MATCH(Структура!$D351,'ИПЦ raw'!$A:$A,0))</f>
        <v>101.31</v>
      </c>
      <c r="R351">
        <f>INDEX('ИПЦ raw'!AC:AC, MATCH(Структура!$D351,'ИПЦ raw'!$A:$A,0))</f>
        <v>101.7</v>
      </c>
      <c r="S351">
        <f>INDEX('ИПЦ raw'!AD:AD, MATCH(Структура!$D351,'ИПЦ raw'!$A:$A,0))</f>
        <v>100.89</v>
      </c>
      <c r="T351">
        <f>INDEX('ИПЦ raw'!AE:AE, MATCH(Структура!$D351,'ИПЦ raw'!$A:$A,0))</f>
        <v>101</v>
      </c>
      <c r="U351">
        <f>INDEX('ИПЦ raw'!AF:AF, MATCH(Структура!$D351,'ИПЦ raw'!$A:$A,0))</f>
        <v>100.13</v>
      </c>
      <c r="V351">
        <f>INDEX('ИПЦ raw'!AG:AG, MATCH(Структура!$D351,'ИПЦ raw'!$A:$A,0))</f>
        <v>100.56</v>
      </c>
      <c r="W351">
        <f>INDEX('ИПЦ raw'!AH:AH, MATCH(Структура!$D351,'ИПЦ raw'!$A:$A,0))</f>
        <v>100.44</v>
      </c>
      <c r="X351">
        <f>INDEX('ИПЦ raw'!AI:AI, MATCH(Структура!$D351,'ИПЦ raw'!$A:$A,0))</f>
        <v>100.71</v>
      </c>
      <c r="Y351">
        <f>INDEX('ИПЦ raw'!AJ:AJ, MATCH(Структура!$D351,'ИПЦ raw'!$A:$A,0))</f>
        <v>102.33</v>
      </c>
      <c r="Z351">
        <f>INDEX('ИПЦ raw'!AK:AK, MATCH(Структура!$D351,'ИПЦ raw'!$A:$A,0))</f>
        <v>101.05</v>
      </c>
      <c r="AA351">
        <f>INDEX('ИПЦ raw'!AL:AL, MATCH(Структура!$D351,'ИПЦ raw'!$A:$A,0))</f>
        <v>100.33</v>
      </c>
      <c r="AB351">
        <f>INDEX('ИПЦ raw'!AM:AM, MATCH(Структура!$D351,'ИПЦ raw'!$A:$A,0))</f>
        <v>101.35</v>
      </c>
      <c r="AC351">
        <f>INDEX('ИПЦ raw'!AN:AN, MATCH(Структура!$D351,'ИПЦ raw'!$A:$A,0))</f>
        <v>101</v>
      </c>
      <c r="AD351">
        <f>INDEX('ИПЦ raw'!AO:AO, MATCH(Структура!$D351,'ИПЦ raw'!$A:$A,0))</f>
        <v>101.67</v>
      </c>
      <c r="AE351">
        <f>INDEX('ИПЦ raw'!AP:AP, MATCH(Структура!$D351,'ИПЦ raw'!$A:$A,0))</f>
        <v>101.99</v>
      </c>
      <c r="AG351">
        <f>INDEX('2025'!$C:$C,MATCH(Структура!C351,'2025'!$B:$B,0))</f>
        <v>0.45700000000000002</v>
      </c>
      <c r="AH351">
        <f t="shared" si="105"/>
        <v>0.46582010000000001</v>
      </c>
      <c r="AI351">
        <f t="shared" si="106"/>
        <v>0.47192234330999999</v>
      </c>
      <c r="AJ351">
        <f t="shared" si="107"/>
        <v>0.47994502314626997</v>
      </c>
      <c r="AK351">
        <f t="shared" si="108"/>
        <v>0.48421653385227176</v>
      </c>
      <c r="AL351">
        <f t="shared" si="109"/>
        <v>0.48905869919079448</v>
      </c>
      <c r="AM351">
        <f t="shared" si="110"/>
        <v>0.48969447549974249</v>
      </c>
      <c r="AN351">
        <f t="shared" si="111"/>
        <v>0.4924367645625411</v>
      </c>
      <c r="AO351">
        <f t="shared" si="112"/>
        <v>0.49460348632661627</v>
      </c>
      <c r="AP351">
        <f t="shared" si="113"/>
        <v>0.49811517107953518</v>
      </c>
      <c r="AQ351">
        <f t="shared" si="114"/>
        <v>0.50972125456568829</v>
      </c>
      <c r="AR351">
        <f t="shared" si="118"/>
        <v>0.51507332773862802</v>
      </c>
      <c r="AS351">
        <f t="shared" si="115"/>
        <v>0.47199999999999998</v>
      </c>
      <c r="AT351">
        <f t="shared" si="100"/>
        <v>0.47837199999999996</v>
      </c>
      <c r="AU351">
        <f t="shared" si="101"/>
        <v>0.48315571999999996</v>
      </c>
      <c r="AV351">
        <f t="shared" si="102"/>
        <v>0.49122442052399995</v>
      </c>
      <c r="AW351">
        <f t="shared" si="103"/>
        <v>0.50099978649242749</v>
      </c>
    </row>
    <row r="352" spans="1:49" x14ac:dyDescent="0.45">
      <c r="A352" s="202" t="s">
        <v>353</v>
      </c>
      <c r="B352" s="225" t="str">
        <f t="shared" si="116"/>
        <v>Мойка легкового автомобиля, услуга</v>
      </c>
      <c r="C352" s="225" t="str">
        <f t="shared" si="117"/>
        <v>Мойка легкового автомобиля, услуга</v>
      </c>
      <c r="D352" s="226" t="str">
        <f t="shared" si="104"/>
        <v>Мойка легкового автомобиля, услуга</v>
      </c>
      <c r="E352" s="225">
        <f>INDEX(БИПЦ_НДС!$D:$D,MATCH(Структура!A352,БИПЦ_НДС!$B:$B,0))</f>
        <v>20</v>
      </c>
      <c r="F352" s="225" t="s">
        <v>695</v>
      </c>
      <c r="G352" s="225">
        <v>1</v>
      </c>
      <c r="H352" s="225">
        <v>1</v>
      </c>
      <c r="I352" s="225">
        <v>0</v>
      </c>
      <c r="J352" s="225">
        <f>INDEX('2026'!$C:$C,MATCH(Структура!B352,'2026'!$B:$B,0))</f>
        <v>0.51500000000000001</v>
      </c>
      <c r="K352" s="225">
        <f>INDEX('2025'!$C:$C,MATCH(Структура!C352,'2025'!$B:$B,0))</f>
        <v>0.47899999999999998</v>
      </c>
      <c r="L352" s="225">
        <v>1</v>
      </c>
      <c r="M352" s="225">
        <v>1</v>
      </c>
      <c r="N352" s="225">
        <f>INDEX(MoM!B:B,MATCH(Структура!A352,MoM!J:J,0))</f>
        <v>1</v>
      </c>
      <c r="P352">
        <f>INDEX('ИПЦ raw'!AA:AA, MATCH(Структура!$D352,'ИПЦ raw'!$A:$A,0))</f>
        <v>102.11</v>
      </c>
      <c r="Q352">
        <f>INDEX('ИПЦ raw'!AB:AB, MATCH(Структура!$D352,'ИПЦ raw'!$A:$A,0))</f>
        <v>101.15</v>
      </c>
      <c r="R352">
        <f>INDEX('ИПЦ raw'!AC:AC, MATCH(Структура!$D352,'ИПЦ raw'!$A:$A,0))</f>
        <v>101.62</v>
      </c>
      <c r="S352">
        <f>INDEX('ИПЦ raw'!AD:AD, MATCH(Структура!$D352,'ИПЦ raw'!$A:$A,0))</f>
        <v>103.11</v>
      </c>
      <c r="T352">
        <f>INDEX('ИПЦ raw'!AE:AE, MATCH(Структура!$D352,'ИПЦ raw'!$A:$A,0))</f>
        <v>101.14</v>
      </c>
      <c r="U352">
        <f>INDEX('ИПЦ raw'!AF:AF, MATCH(Структура!$D352,'ИПЦ raw'!$A:$A,0))</f>
        <v>100.88</v>
      </c>
      <c r="V352">
        <f>INDEX('ИПЦ raw'!AG:AG, MATCH(Структура!$D352,'ИПЦ raw'!$A:$A,0))</f>
        <v>100.37</v>
      </c>
      <c r="W352">
        <f>INDEX('ИПЦ raw'!AH:AH, MATCH(Структура!$D352,'ИПЦ raw'!$A:$A,0))</f>
        <v>100.7</v>
      </c>
      <c r="X352">
        <f>INDEX('ИПЦ raw'!AI:AI, MATCH(Структура!$D352,'ИПЦ raw'!$A:$A,0))</f>
        <v>100.63</v>
      </c>
      <c r="Y352">
        <f>INDEX('ИПЦ raw'!AJ:AJ, MATCH(Структура!$D352,'ИПЦ raw'!$A:$A,0))</f>
        <v>101.05</v>
      </c>
      <c r="Z352">
        <f>INDEX('ИПЦ raw'!AK:AK, MATCH(Структура!$D352,'ИПЦ raw'!$A:$A,0))</f>
        <v>101.43</v>
      </c>
      <c r="AA352">
        <f>INDEX('ИПЦ raw'!AL:AL, MATCH(Структура!$D352,'ИПЦ raw'!$A:$A,0))</f>
        <v>101.77</v>
      </c>
      <c r="AB352">
        <f>INDEX('ИПЦ raw'!AM:AM, MATCH(Структура!$D352,'ИПЦ raw'!$A:$A,0))</f>
        <v>103.39</v>
      </c>
      <c r="AC352">
        <f>INDEX('ИПЦ raw'!AN:AN, MATCH(Структура!$D352,'ИПЦ raw'!$A:$A,0))</f>
        <v>101.95</v>
      </c>
      <c r="AD352">
        <f>INDEX('ИПЦ raw'!AO:AO, MATCH(Структура!$D352,'ИПЦ raw'!$A:$A,0))</f>
        <v>102.27</v>
      </c>
      <c r="AE352">
        <f>INDEX('ИПЦ raw'!AP:AP, MATCH(Структура!$D352,'ИПЦ raw'!$A:$A,0))</f>
        <v>101</v>
      </c>
      <c r="AG352">
        <f>INDEX('2025'!$C:$C,MATCH(Структура!C352,'2025'!$B:$B,0))</f>
        <v>0.47899999999999998</v>
      </c>
      <c r="AH352">
        <f t="shared" si="105"/>
        <v>0.48910689999999996</v>
      </c>
      <c r="AI352">
        <f t="shared" si="106"/>
        <v>0.49473162934999998</v>
      </c>
      <c r="AJ352">
        <f t="shared" si="107"/>
        <v>0.50274628174546998</v>
      </c>
      <c r="AK352">
        <f t="shared" si="108"/>
        <v>0.51838169110775412</v>
      </c>
      <c r="AL352">
        <f t="shared" si="109"/>
        <v>0.52429124238638247</v>
      </c>
      <c r="AM352">
        <f t="shared" si="110"/>
        <v>0.52890500531938256</v>
      </c>
      <c r="AN352">
        <f t="shared" si="111"/>
        <v>0.53086195383906432</v>
      </c>
      <c r="AO352">
        <f t="shared" si="112"/>
        <v>0.53457798751593777</v>
      </c>
      <c r="AP352">
        <f t="shared" si="113"/>
        <v>0.53794582883728814</v>
      </c>
      <c r="AQ352">
        <f t="shared" si="114"/>
        <v>0.5435942600400796</v>
      </c>
      <c r="AR352">
        <f t="shared" si="118"/>
        <v>0.55136765795865283</v>
      </c>
      <c r="AS352">
        <f t="shared" si="115"/>
        <v>0.51500000000000001</v>
      </c>
      <c r="AT352">
        <f t="shared" si="100"/>
        <v>0.53245850000000006</v>
      </c>
      <c r="AU352">
        <f t="shared" si="101"/>
        <v>0.54284144075000007</v>
      </c>
      <c r="AV352">
        <f t="shared" si="102"/>
        <v>0.55516394145502501</v>
      </c>
      <c r="AW352">
        <f t="shared" si="103"/>
        <v>0.56071558086957518</v>
      </c>
    </row>
    <row r="353" spans="1:49" x14ac:dyDescent="0.45">
      <c r="A353" s="202" t="s">
        <v>354</v>
      </c>
      <c r="B353" s="225" t="str">
        <f t="shared" si="116"/>
        <v>Химчистка мужского костюма, шт.</v>
      </c>
      <c r="C353" s="225" t="str">
        <f t="shared" si="117"/>
        <v>Химчистка мужского костюма, шт.</v>
      </c>
      <c r="D353" s="226" t="str">
        <f t="shared" si="104"/>
        <v>Химчистка мужского костюма, шт.</v>
      </c>
      <c r="E353" s="225">
        <f>INDEX(БИПЦ_НДС!$D:$D,MATCH(Структура!A353,БИПЦ_НДС!$B:$B,0))</f>
        <v>20</v>
      </c>
      <c r="F353" s="225" t="s">
        <v>695</v>
      </c>
      <c r="G353" s="225">
        <v>1</v>
      </c>
      <c r="H353" s="225">
        <v>1</v>
      </c>
      <c r="I353" s="225">
        <v>0</v>
      </c>
      <c r="J353" s="225">
        <f>INDEX('2026'!$C:$C,MATCH(Структура!B353,'2026'!$B:$B,0))</f>
        <v>4.8000000000000001E-2</v>
      </c>
      <c r="K353" s="225">
        <f>INDEX('2025'!$C:$C,MATCH(Структура!C353,'2025'!$B:$B,0))</f>
        <v>4.5999999999999999E-2</v>
      </c>
      <c r="L353" s="225">
        <v>1</v>
      </c>
      <c r="M353" s="225">
        <v>1</v>
      </c>
      <c r="N353" s="225">
        <f>INDEX(MoM!B:B,MATCH(Структура!A353,MoM!J:J,0))</f>
        <v>1</v>
      </c>
      <c r="P353">
        <f>INDEX('ИПЦ raw'!AA:AA, MATCH(Структура!$D353,'ИПЦ raw'!$A:$A,0))</f>
        <v>103.93</v>
      </c>
      <c r="Q353">
        <f>INDEX('ИПЦ raw'!AB:AB, MATCH(Структура!$D353,'ИПЦ raw'!$A:$A,0))</f>
        <v>100.92</v>
      </c>
      <c r="R353">
        <f>INDEX('ИПЦ raw'!AC:AC, MATCH(Структура!$D353,'ИПЦ raw'!$A:$A,0))</f>
        <v>100.33</v>
      </c>
      <c r="S353">
        <f>INDEX('ИПЦ raw'!AD:AD, MATCH(Структура!$D353,'ИПЦ raw'!$A:$A,0))</f>
        <v>101.09</v>
      </c>
      <c r="T353">
        <f>INDEX('ИПЦ raw'!AE:AE, MATCH(Структура!$D353,'ИПЦ raw'!$A:$A,0))</f>
        <v>100.41</v>
      </c>
      <c r="U353">
        <f>INDEX('ИПЦ raw'!AF:AF, MATCH(Структура!$D353,'ИПЦ raw'!$A:$A,0))</f>
        <v>102.66</v>
      </c>
      <c r="V353">
        <f>INDEX('ИПЦ raw'!AG:AG, MATCH(Структура!$D353,'ИПЦ raw'!$A:$A,0))</f>
        <v>100.5</v>
      </c>
      <c r="W353">
        <f>INDEX('ИПЦ raw'!AH:AH, MATCH(Структура!$D353,'ИПЦ raw'!$A:$A,0))</f>
        <v>101.09</v>
      </c>
      <c r="X353">
        <f>INDEX('ИПЦ raw'!AI:AI, MATCH(Структура!$D353,'ИПЦ raw'!$A:$A,0))</f>
        <v>100.7</v>
      </c>
      <c r="Y353">
        <f>INDEX('ИПЦ raw'!AJ:AJ, MATCH(Структура!$D353,'ИПЦ raw'!$A:$A,0))</f>
        <v>102.72</v>
      </c>
      <c r="Z353">
        <f>INDEX('ИПЦ raw'!AK:AK, MATCH(Структура!$D353,'ИПЦ raw'!$A:$A,0))</f>
        <v>100.34</v>
      </c>
      <c r="AA353">
        <f>INDEX('ИПЦ raw'!AL:AL, MATCH(Структура!$D353,'ИПЦ raw'!$A:$A,0))</f>
        <v>102.31</v>
      </c>
      <c r="AB353">
        <f>INDEX('ИПЦ raw'!AM:AM, MATCH(Структура!$D353,'ИПЦ raw'!$A:$A,0))</f>
        <v>101.53</v>
      </c>
      <c r="AC353">
        <f>INDEX('ИПЦ raw'!AN:AN, MATCH(Структура!$D353,'ИПЦ raw'!$A:$A,0))</f>
        <v>100.73</v>
      </c>
      <c r="AD353">
        <f>INDEX('ИПЦ raw'!AO:AO, MATCH(Структура!$D353,'ИПЦ raw'!$A:$A,0))</f>
        <v>100.58</v>
      </c>
      <c r="AE353">
        <f>INDEX('ИПЦ raw'!AP:AP, MATCH(Структура!$D353,'ИПЦ raw'!$A:$A,0))</f>
        <v>100.78</v>
      </c>
      <c r="AG353">
        <f>INDEX('2025'!$C:$C,MATCH(Структура!C353,'2025'!$B:$B,0))</f>
        <v>4.5999999999999999E-2</v>
      </c>
      <c r="AH353">
        <f t="shared" si="105"/>
        <v>4.7807799999999998E-2</v>
      </c>
      <c r="AI353">
        <f t="shared" si="106"/>
        <v>4.824763176E-2</v>
      </c>
      <c r="AJ353">
        <f t="shared" si="107"/>
        <v>4.8406848944807998E-2</v>
      </c>
      <c r="AK353">
        <f t="shared" si="108"/>
        <v>4.8934483598306412E-2</v>
      </c>
      <c r="AL353">
        <f t="shared" si="109"/>
        <v>4.9135114981059463E-2</v>
      </c>
      <c r="AM353">
        <f t="shared" si="110"/>
        <v>5.0442109039555642E-2</v>
      </c>
      <c r="AN353">
        <f t="shared" si="111"/>
        <v>5.0694319584753428E-2</v>
      </c>
      <c r="AO353">
        <f t="shared" si="112"/>
        <v>5.1246887668227242E-2</v>
      </c>
      <c r="AP353">
        <f t="shared" si="113"/>
        <v>5.1605615881904834E-2</v>
      </c>
      <c r="AQ353">
        <f t="shared" si="114"/>
        <v>5.3009288633892648E-2</v>
      </c>
      <c r="AR353">
        <f t="shared" si="118"/>
        <v>5.3189520215247886E-2</v>
      </c>
      <c r="AS353">
        <f t="shared" si="115"/>
        <v>4.8000000000000001E-2</v>
      </c>
      <c r="AT353">
        <f t="shared" si="100"/>
        <v>4.8734400000000004E-2</v>
      </c>
      <c r="AU353">
        <f t="shared" si="101"/>
        <v>4.9090161120000003E-2</v>
      </c>
      <c r="AV353">
        <f t="shared" si="102"/>
        <v>4.9374884054495999E-2</v>
      </c>
      <c r="AW353">
        <f t="shared" si="103"/>
        <v>4.976000815012107E-2</v>
      </c>
    </row>
    <row r="354" spans="1:49" x14ac:dyDescent="0.45">
      <c r="A354" s="202" t="s">
        <v>355</v>
      </c>
      <c r="B354" s="225" t="str">
        <f t="shared" si="116"/>
        <v>Стирка и глажение белья прямого, кг</v>
      </c>
      <c r="C354" s="225" t="str">
        <f t="shared" si="117"/>
        <v>Стирка и глажение белья прямого, кг</v>
      </c>
      <c r="D354" s="226" t="str">
        <f t="shared" si="104"/>
        <v>Стирка и глажение белья прямого, кг</v>
      </c>
      <c r="E354" s="225">
        <f>INDEX(БИПЦ_НДС!$D:$D,MATCH(Структура!A354,БИПЦ_НДС!$B:$B,0))</f>
        <v>20</v>
      </c>
      <c r="F354" s="225" t="s">
        <v>695</v>
      </c>
      <c r="G354" s="225">
        <v>1</v>
      </c>
      <c r="H354" s="225">
        <v>1</v>
      </c>
      <c r="I354" s="225">
        <v>0</v>
      </c>
      <c r="J354" s="225">
        <f>INDEX('2026'!$C:$C,MATCH(Структура!B354,'2026'!$B:$B,0))</f>
        <v>6.8000000000000005E-2</v>
      </c>
      <c r="K354" s="225">
        <f>INDEX('2025'!$C:$C,MATCH(Структура!C354,'2025'!$B:$B,0))</f>
        <v>8.5000000000000006E-2</v>
      </c>
      <c r="L354" s="225">
        <v>1</v>
      </c>
      <c r="M354" s="225">
        <v>1</v>
      </c>
      <c r="N354" s="225">
        <f>INDEX(MoM!B:B,MATCH(Структура!A354,MoM!J:J,0))</f>
        <v>1</v>
      </c>
      <c r="P354">
        <f>INDEX('ИПЦ raw'!AA:AA, MATCH(Структура!$D354,'ИПЦ raw'!$A:$A,0))</f>
        <v>103.5</v>
      </c>
      <c r="Q354">
        <f>INDEX('ИПЦ raw'!AB:AB, MATCH(Структура!$D354,'ИПЦ raw'!$A:$A,0))</f>
        <v>101.66</v>
      </c>
      <c r="R354">
        <f>INDEX('ИПЦ raw'!AC:AC, MATCH(Структура!$D354,'ИПЦ raw'!$A:$A,0))</f>
        <v>100.79</v>
      </c>
      <c r="S354">
        <f>INDEX('ИПЦ raw'!AD:AD, MATCH(Структура!$D354,'ИПЦ raw'!$A:$A,0))</f>
        <v>100.46</v>
      </c>
      <c r="T354">
        <f>INDEX('ИПЦ raw'!AE:AE, MATCH(Структура!$D354,'ИПЦ raw'!$A:$A,0))</f>
        <v>100.88</v>
      </c>
      <c r="U354">
        <f>INDEX('ИПЦ raw'!AF:AF, MATCH(Структура!$D354,'ИПЦ raw'!$A:$A,0))</f>
        <v>100.5</v>
      </c>
      <c r="V354">
        <f>INDEX('ИПЦ raw'!AG:AG, MATCH(Структура!$D354,'ИПЦ raw'!$A:$A,0))</f>
        <v>100.63</v>
      </c>
      <c r="W354">
        <f>INDEX('ИПЦ raw'!AH:AH, MATCH(Структура!$D354,'ИПЦ raw'!$A:$A,0))</f>
        <v>100.34</v>
      </c>
      <c r="X354">
        <f>INDEX('ИПЦ raw'!AI:AI, MATCH(Структура!$D354,'ИПЦ raw'!$A:$A,0))</f>
        <v>100.66</v>
      </c>
      <c r="Y354">
        <f>INDEX('ИПЦ raw'!AJ:AJ, MATCH(Структура!$D354,'ИПЦ raw'!$A:$A,0))</f>
        <v>102.54</v>
      </c>
      <c r="Z354">
        <f>INDEX('ИПЦ raw'!AK:AK, MATCH(Структура!$D354,'ИПЦ raw'!$A:$A,0))</f>
        <v>100.81</v>
      </c>
      <c r="AA354">
        <f>INDEX('ИПЦ raw'!AL:AL, MATCH(Структура!$D354,'ИПЦ raw'!$A:$A,0))</f>
        <v>101.11</v>
      </c>
      <c r="AB354">
        <f>INDEX('ИПЦ raw'!AM:AM, MATCH(Структура!$D354,'ИПЦ raw'!$A:$A,0))</f>
        <v>102.5</v>
      </c>
      <c r="AC354">
        <f>INDEX('ИПЦ raw'!AN:AN, MATCH(Структура!$D354,'ИПЦ raw'!$A:$A,0))</f>
        <v>101.31</v>
      </c>
      <c r="AD354">
        <f>INDEX('ИПЦ raw'!AO:AO, MATCH(Структура!$D354,'ИПЦ raw'!$A:$A,0))</f>
        <v>100.58</v>
      </c>
      <c r="AE354">
        <f>INDEX('ИПЦ raw'!AP:AP, MATCH(Структура!$D354,'ИПЦ raw'!$A:$A,0))</f>
        <v>100.91</v>
      </c>
      <c r="AG354">
        <f>INDEX('2025'!$C:$C,MATCH(Структура!C354,'2025'!$B:$B,0))</f>
        <v>8.5000000000000006E-2</v>
      </c>
      <c r="AH354">
        <f t="shared" si="105"/>
        <v>8.7975000000000012E-2</v>
      </c>
      <c r="AI354">
        <f t="shared" si="106"/>
        <v>8.9435385000000006E-2</v>
      </c>
      <c r="AJ354">
        <f t="shared" si="107"/>
        <v>9.014192454150001E-2</v>
      </c>
      <c r="AK354">
        <f t="shared" si="108"/>
        <v>9.0556577394390894E-2</v>
      </c>
      <c r="AL354">
        <f t="shared" si="109"/>
        <v>9.1353475275461532E-2</v>
      </c>
      <c r="AM354">
        <f t="shared" si="110"/>
        <v>9.1810242651838847E-2</v>
      </c>
      <c r="AN354">
        <f t="shared" si="111"/>
        <v>9.238864718054543E-2</v>
      </c>
      <c r="AO354">
        <f t="shared" si="112"/>
        <v>9.2702768580959299E-2</v>
      </c>
      <c r="AP354">
        <f t="shared" si="113"/>
        <v>9.3314606853593621E-2</v>
      </c>
      <c r="AQ354">
        <f t="shared" si="114"/>
        <v>9.5684797867674906E-2</v>
      </c>
      <c r="AR354">
        <f t="shared" si="118"/>
        <v>9.6459844730403074E-2</v>
      </c>
      <c r="AS354">
        <f t="shared" si="115"/>
        <v>6.8000000000000005E-2</v>
      </c>
      <c r="AT354">
        <f t="shared" si="100"/>
        <v>6.9700000000000012E-2</v>
      </c>
      <c r="AU354">
        <f t="shared" si="101"/>
        <v>7.0613070000000014E-2</v>
      </c>
      <c r="AV354">
        <f t="shared" si="102"/>
        <v>7.1022625806000009E-2</v>
      </c>
      <c r="AW354">
        <f t="shared" si="103"/>
        <v>7.1668931700834604E-2</v>
      </c>
    </row>
    <row r="355" spans="1:49" x14ac:dyDescent="0.45">
      <c r="A355" s="202" t="s">
        <v>356</v>
      </c>
      <c r="B355" s="225" t="str">
        <f t="shared" si="116"/>
        <v>Выполнение обойных работ, 10 м2</v>
      </c>
      <c r="C355" s="225" t="str">
        <f t="shared" si="117"/>
        <v>Выполнение обойных работ, 10 м2</v>
      </c>
      <c r="D355" s="226" t="str">
        <f t="shared" si="104"/>
        <v>Выполнение обойных работ, 10 м2</v>
      </c>
      <c r="E355" s="225">
        <f>INDEX(БИПЦ_НДС!$D:$D,MATCH(Структура!A355,БИПЦ_НДС!$B:$B,0))</f>
        <v>20</v>
      </c>
      <c r="F355" s="225" t="s">
        <v>695</v>
      </c>
      <c r="G355" s="225">
        <v>1</v>
      </c>
      <c r="H355" s="225">
        <v>1</v>
      </c>
      <c r="I355" s="225">
        <v>0</v>
      </c>
      <c r="J355" s="225">
        <f>INDEX('2026'!$C:$C,MATCH(Структура!B355,'2026'!$B:$B,0))</f>
        <v>0.121</v>
      </c>
      <c r="K355" s="225">
        <f>INDEX('2025'!$C:$C,MATCH(Структура!C355,'2025'!$B:$B,0))</f>
        <v>0.17</v>
      </c>
      <c r="L355" s="225">
        <v>1</v>
      </c>
      <c r="M355" s="225">
        <v>1</v>
      </c>
      <c r="N355" s="225">
        <f>INDEX(MoM!B:B,MATCH(Структура!A355,MoM!J:J,0))</f>
        <v>1</v>
      </c>
      <c r="P355">
        <f>INDEX('ИПЦ raw'!AA:AA, MATCH(Структура!$D355,'ИПЦ raw'!$A:$A,0))</f>
        <v>102.8</v>
      </c>
      <c r="Q355">
        <f>INDEX('ИПЦ raw'!AB:AB, MATCH(Структура!$D355,'ИПЦ raw'!$A:$A,0))</f>
        <v>100.69</v>
      </c>
      <c r="R355">
        <f>INDEX('ИПЦ raw'!AC:AC, MATCH(Структура!$D355,'ИПЦ raw'!$A:$A,0))</f>
        <v>100.18</v>
      </c>
      <c r="S355">
        <f>INDEX('ИПЦ raw'!AD:AD, MATCH(Структура!$D355,'ИПЦ raw'!$A:$A,0))</f>
        <v>100.8</v>
      </c>
      <c r="T355">
        <f>INDEX('ИПЦ raw'!AE:AE, MATCH(Структура!$D355,'ИПЦ raw'!$A:$A,0))</f>
        <v>103.81</v>
      </c>
      <c r="U355">
        <f>INDEX('ИПЦ raw'!AF:AF, MATCH(Структура!$D355,'ИПЦ raw'!$A:$A,0))</f>
        <v>100.79</v>
      </c>
      <c r="V355">
        <f>INDEX('ИПЦ raw'!AG:AG, MATCH(Структура!$D355,'ИПЦ raw'!$A:$A,0))</f>
        <v>100.16</v>
      </c>
      <c r="W355">
        <f>INDEX('ИПЦ raw'!AH:AH, MATCH(Структура!$D355,'ИПЦ raw'!$A:$A,0))</f>
        <v>100.2</v>
      </c>
      <c r="X355">
        <f>INDEX('ИПЦ raw'!AI:AI, MATCH(Структура!$D355,'ИПЦ raw'!$A:$A,0))</f>
        <v>100.22</v>
      </c>
      <c r="Y355">
        <f>INDEX('ИПЦ raw'!AJ:AJ, MATCH(Структура!$D355,'ИПЦ raw'!$A:$A,0))</f>
        <v>100.54</v>
      </c>
      <c r="Z355">
        <f>INDEX('ИПЦ raw'!AK:AK, MATCH(Структура!$D355,'ИПЦ raw'!$A:$A,0))</f>
        <v>100.6</v>
      </c>
      <c r="AA355">
        <f>INDEX('ИПЦ raw'!AL:AL, MATCH(Структура!$D355,'ИПЦ raw'!$A:$A,0))</f>
        <v>100.53</v>
      </c>
      <c r="AB355">
        <f>INDEX('ИПЦ raw'!AM:AM, MATCH(Структура!$D355,'ИПЦ raw'!$A:$A,0))</f>
        <v>100.7</v>
      </c>
      <c r="AC355">
        <f>INDEX('ИПЦ raw'!AN:AN, MATCH(Структура!$D355,'ИПЦ raw'!$A:$A,0))</f>
        <v>100.9</v>
      </c>
      <c r="AD355">
        <f>INDEX('ИПЦ raw'!AO:AO, MATCH(Структура!$D355,'ИПЦ raw'!$A:$A,0))</f>
        <v>100.32</v>
      </c>
      <c r="AE355">
        <f>INDEX('ИПЦ raw'!AP:AP, MATCH(Структура!$D355,'ИПЦ raw'!$A:$A,0))</f>
        <v>100.41</v>
      </c>
      <c r="AG355">
        <f>INDEX('2025'!$C:$C,MATCH(Структура!C355,'2025'!$B:$B,0))</f>
        <v>0.17</v>
      </c>
      <c r="AH355">
        <f t="shared" si="105"/>
        <v>0.17476</v>
      </c>
      <c r="AI355">
        <f t="shared" si="106"/>
        <v>0.17596584400000001</v>
      </c>
      <c r="AJ355">
        <f t="shared" si="107"/>
        <v>0.17628258251920001</v>
      </c>
      <c r="AK355">
        <f t="shared" si="108"/>
        <v>0.17769284317935358</v>
      </c>
      <c r="AL355">
        <f t="shared" si="109"/>
        <v>0.18446294050448697</v>
      </c>
      <c r="AM355">
        <f t="shared" si="110"/>
        <v>0.18592019773447244</v>
      </c>
      <c r="AN355">
        <f t="shared" si="111"/>
        <v>0.18621767005084761</v>
      </c>
      <c r="AO355">
        <f t="shared" si="112"/>
        <v>0.18659010539094928</v>
      </c>
      <c r="AP355">
        <f t="shared" si="113"/>
        <v>0.18700060362280937</v>
      </c>
      <c r="AQ355">
        <f t="shared" si="114"/>
        <v>0.18801040688237255</v>
      </c>
      <c r="AR355">
        <f t="shared" si="118"/>
        <v>0.18913846932366676</v>
      </c>
      <c r="AS355">
        <f t="shared" si="115"/>
        <v>0.121</v>
      </c>
      <c r="AT355">
        <f t="shared" si="100"/>
        <v>0.121847</v>
      </c>
      <c r="AU355">
        <f t="shared" si="101"/>
        <v>0.122943623</v>
      </c>
      <c r="AV355">
        <f t="shared" si="102"/>
        <v>0.1233370425936</v>
      </c>
      <c r="AW355">
        <f t="shared" si="103"/>
        <v>0.12384272446823376</v>
      </c>
    </row>
    <row r="356" spans="1:49" ht="26.25" x14ac:dyDescent="0.45">
      <c r="A356" s="202" t="s">
        <v>357</v>
      </c>
      <c r="B356" s="225" t="str">
        <f t="shared" si="116"/>
        <v>Выполнение работ по облицовке кафельной плиткой, м2</v>
      </c>
      <c r="C356" s="225" t="str">
        <f t="shared" si="117"/>
        <v>Выполнение работ по облицовке кафельной плиткой, м2</v>
      </c>
      <c r="D356" s="226" t="str">
        <f t="shared" si="104"/>
        <v>Выполнение работ по облицовке кафельной плиткой, м2</v>
      </c>
      <c r="E356" s="225">
        <f>INDEX(БИПЦ_НДС!$D:$D,MATCH(Структура!A356,БИПЦ_НДС!$B:$B,0))</f>
        <v>20</v>
      </c>
      <c r="F356" s="225" t="s">
        <v>695</v>
      </c>
      <c r="G356" s="225">
        <v>1</v>
      </c>
      <c r="H356" s="225">
        <v>1</v>
      </c>
      <c r="I356" s="225">
        <v>0</v>
      </c>
      <c r="J356" s="225">
        <f>INDEX('2026'!$C:$C,MATCH(Структура!B356,'2026'!$B:$B,0))</f>
        <v>0.13100000000000001</v>
      </c>
      <c r="K356" s="225">
        <f>INDEX('2025'!$C:$C,MATCH(Структура!C356,'2025'!$B:$B,0))</f>
        <v>0.155</v>
      </c>
      <c r="L356" s="225">
        <v>1</v>
      </c>
      <c r="M356" s="225">
        <v>1</v>
      </c>
      <c r="N356" s="225">
        <f>INDEX(MoM!B:B,MATCH(Структура!A356,MoM!J:J,0))</f>
        <v>1</v>
      </c>
      <c r="P356">
        <f>INDEX('ИПЦ raw'!AA:AA, MATCH(Структура!$D356,'ИПЦ raw'!$A:$A,0))</f>
        <v>101.75</v>
      </c>
      <c r="Q356">
        <f>INDEX('ИПЦ raw'!AB:AB, MATCH(Структура!$D356,'ИПЦ raw'!$A:$A,0))</f>
        <v>101.74</v>
      </c>
      <c r="R356">
        <f>INDEX('ИПЦ raw'!AC:AC, MATCH(Структура!$D356,'ИПЦ raw'!$A:$A,0))</f>
        <v>100.61</v>
      </c>
      <c r="S356">
        <f>INDEX('ИПЦ raw'!AD:AD, MATCH(Структура!$D356,'ИПЦ raw'!$A:$A,0))</f>
        <v>100.84</v>
      </c>
      <c r="T356">
        <f>INDEX('ИПЦ raw'!AE:AE, MATCH(Структура!$D356,'ИПЦ raw'!$A:$A,0))</f>
        <v>101.77</v>
      </c>
      <c r="U356">
        <f>INDEX('ИПЦ raw'!AF:AF, MATCH(Структура!$D356,'ИПЦ raw'!$A:$A,0))</f>
        <v>101.68</v>
      </c>
      <c r="V356">
        <f>INDEX('ИПЦ raw'!AG:AG, MATCH(Структура!$D356,'ИПЦ raw'!$A:$A,0))</f>
        <v>100.39</v>
      </c>
      <c r="W356">
        <f>INDEX('ИПЦ raw'!AH:AH, MATCH(Структура!$D356,'ИПЦ raw'!$A:$A,0))</f>
        <v>100.1</v>
      </c>
      <c r="X356">
        <f>INDEX('ИПЦ raw'!AI:AI, MATCH(Структура!$D356,'ИПЦ raw'!$A:$A,0))</f>
        <v>100.22</v>
      </c>
      <c r="Y356">
        <f>INDEX('ИПЦ raw'!AJ:AJ, MATCH(Структура!$D356,'ИПЦ raw'!$A:$A,0))</f>
        <v>100.57</v>
      </c>
      <c r="Z356">
        <f>INDEX('ИПЦ raw'!AK:AK, MATCH(Структура!$D356,'ИПЦ raw'!$A:$A,0))</f>
        <v>100.75</v>
      </c>
      <c r="AA356">
        <f>INDEX('ИПЦ raw'!AL:AL, MATCH(Структура!$D356,'ИПЦ raw'!$A:$A,0))</f>
        <v>100.49</v>
      </c>
      <c r="AB356">
        <f>INDEX('ИПЦ raw'!AM:AM, MATCH(Структура!$D356,'ИПЦ raw'!$A:$A,0))</f>
        <v>100.86</v>
      </c>
      <c r="AC356">
        <f>INDEX('ИПЦ raw'!AN:AN, MATCH(Структура!$D356,'ИПЦ raw'!$A:$A,0))</f>
        <v>101.46</v>
      </c>
      <c r="AD356">
        <f>INDEX('ИПЦ raw'!AO:AO, MATCH(Структура!$D356,'ИПЦ raw'!$A:$A,0))</f>
        <v>100.16</v>
      </c>
      <c r="AE356">
        <f>INDEX('ИПЦ raw'!AP:AP, MATCH(Структура!$D356,'ИПЦ raw'!$A:$A,0))</f>
        <v>100.31</v>
      </c>
      <c r="AG356">
        <f>INDEX('2025'!$C:$C,MATCH(Структура!C356,'2025'!$B:$B,0))</f>
        <v>0.155</v>
      </c>
      <c r="AH356">
        <f t="shared" si="105"/>
        <v>0.15771250000000001</v>
      </c>
      <c r="AI356">
        <f t="shared" si="106"/>
        <v>0.1604566975</v>
      </c>
      <c r="AJ356">
        <f t="shared" si="107"/>
        <v>0.16143548335475</v>
      </c>
      <c r="AK356">
        <f t="shared" si="108"/>
        <v>0.16279154141492991</v>
      </c>
      <c r="AL356">
        <f t="shared" si="109"/>
        <v>0.16567295169797414</v>
      </c>
      <c r="AM356">
        <f t="shared" si="110"/>
        <v>0.1684562572865001</v>
      </c>
      <c r="AN356">
        <f t="shared" si="111"/>
        <v>0.16911323668991746</v>
      </c>
      <c r="AO356">
        <f t="shared" si="112"/>
        <v>0.16928234992660737</v>
      </c>
      <c r="AP356">
        <f t="shared" si="113"/>
        <v>0.16965477109644592</v>
      </c>
      <c r="AQ356">
        <f t="shared" si="114"/>
        <v>0.17062180329169563</v>
      </c>
      <c r="AR356">
        <f t="shared" si="118"/>
        <v>0.17190146681638335</v>
      </c>
      <c r="AS356">
        <f t="shared" si="115"/>
        <v>0.13100000000000001</v>
      </c>
      <c r="AT356">
        <f t="shared" si="100"/>
        <v>0.13212659999999998</v>
      </c>
      <c r="AU356">
        <f t="shared" si="101"/>
        <v>0.13405564835999997</v>
      </c>
      <c r="AV356">
        <f t="shared" si="102"/>
        <v>0.13427013739737595</v>
      </c>
      <c r="AW356">
        <f t="shared" si="103"/>
        <v>0.13468637482330784</v>
      </c>
    </row>
    <row r="357" spans="1:49" x14ac:dyDescent="0.45">
      <c r="A357" s="202" t="s">
        <v>358</v>
      </c>
      <c r="B357" s="225" t="str">
        <f t="shared" si="116"/>
        <v>Установка пластиковых окон, м2</v>
      </c>
      <c r="C357" s="225" t="str">
        <f t="shared" si="117"/>
        <v>Установка пластиковых окон, м2</v>
      </c>
      <c r="D357" s="226" t="str">
        <f t="shared" si="104"/>
        <v>Установка пластиковых окон, м2</v>
      </c>
      <c r="E357" s="225">
        <f>INDEX(БИПЦ_НДС!$D:$D,MATCH(Структура!A357,БИПЦ_НДС!$B:$B,0))</f>
        <v>20</v>
      </c>
      <c r="F357" s="225" t="s">
        <v>695</v>
      </c>
      <c r="G357" s="225">
        <v>1</v>
      </c>
      <c r="H357" s="225">
        <v>1</v>
      </c>
      <c r="I357" s="225">
        <v>0</v>
      </c>
      <c r="J357" s="225">
        <f>INDEX('2026'!$C:$C,MATCH(Структура!B357,'2026'!$B:$B,0))</f>
        <v>0.153</v>
      </c>
      <c r="K357" s="225">
        <f>INDEX('2025'!$C:$C,MATCH(Структура!C357,'2025'!$B:$B,0))</f>
        <v>0.17699999999999999</v>
      </c>
      <c r="L357" s="225">
        <v>1</v>
      </c>
      <c r="M357" s="225">
        <v>1</v>
      </c>
      <c r="N357" s="225">
        <f>INDEX(MoM!B:B,MATCH(Структура!A357,MoM!J:J,0))</f>
        <v>1</v>
      </c>
      <c r="P357">
        <f>INDEX('ИПЦ raw'!AA:AA, MATCH(Структура!$D357,'ИПЦ raw'!$A:$A,0))</f>
        <v>100.02</v>
      </c>
      <c r="Q357">
        <f>INDEX('ИПЦ raw'!AB:AB, MATCH(Структура!$D357,'ИПЦ raw'!$A:$A,0))</f>
        <v>101.37</v>
      </c>
      <c r="R357">
        <f>INDEX('ИПЦ raw'!AC:AC, MATCH(Структура!$D357,'ИПЦ raw'!$A:$A,0))</f>
        <v>101.14</v>
      </c>
      <c r="S357">
        <f>INDEX('ИПЦ raw'!AD:AD, MATCH(Структура!$D357,'ИПЦ raw'!$A:$A,0))</f>
        <v>99.86</v>
      </c>
      <c r="T357">
        <f>INDEX('ИПЦ raw'!AE:AE, MATCH(Структура!$D357,'ИПЦ raw'!$A:$A,0))</f>
        <v>100</v>
      </c>
      <c r="U357">
        <f>INDEX('ИПЦ raw'!AF:AF, MATCH(Структура!$D357,'ИПЦ raw'!$A:$A,0))</f>
        <v>99.96</v>
      </c>
      <c r="V357">
        <f>INDEX('ИПЦ raw'!AG:AG, MATCH(Структура!$D357,'ИПЦ raw'!$A:$A,0))</f>
        <v>100.53</v>
      </c>
      <c r="W357">
        <f>INDEX('ИПЦ raw'!AH:AH, MATCH(Структура!$D357,'ИПЦ raw'!$A:$A,0))</f>
        <v>100.03</v>
      </c>
      <c r="X357">
        <f>INDEX('ИПЦ raw'!AI:AI, MATCH(Структура!$D357,'ИПЦ raw'!$A:$A,0))</f>
        <v>101.36</v>
      </c>
      <c r="Y357">
        <f>INDEX('ИПЦ raw'!AJ:AJ, MATCH(Структура!$D357,'ИПЦ raw'!$A:$A,0))</f>
        <v>100.52</v>
      </c>
      <c r="Z357">
        <f>INDEX('ИПЦ raw'!AK:AK, MATCH(Структура!$D357,'ИПЦ raw'!$A:$A,0))</f>
        <v>100.09</v>
      </c>
      <c r="AA357">
        <f>INDEX('ИПЦ raw'!AL:AL, MATCH(Структура!$D357,'ИПЦ raw'!$A:$A,0))</f>
        <v>99.87</v>
      </c>
      <c r="AB357">
        <f>INDEX('ИПЦ raw'!AM:AM, MATCH(Структура!$D357,'ИПЦ raw'!$A:$A,0))</f>
        <v>101.29</v>
      </c>
      <c r="AC357">
        <f>INDEX('ИПЦ raw'!AN:AN, MATCH(Структура!$D357,'ИПЦ raw'!$A:$A,0))</f>
        <v>100.07</v>
      </c>
      <c r="AD357">
        <f>INDEX('ИПЦ raw'!AO:AO, MATCH(Структура!$D357,'ИПЦ raw'!$A:$A,0))</f>
        <v>99.8</v>
      </c>
      <c r="AE357">
        <f>INDEX('ИПЦ raw'!AP:AP, MATCH(Структура!$D357,'ИПЦ raw'!$A:$A,0))</f>
        <v>101.67</v>
      </c>
      <c r="AG357">
        <f>INDEX('2025'!$C:$C,MATCH(Структура!C357,'2025'!$B:$B,0))</f>
        <v>0.17699999999999999</v>
      </c>
      <c r="AH357">
        <f t="shared" si="105"/>
        <v>0.17703539999999995</v>
      </c>
      <c r="AI357">
        <f t="shared" si="106"/>
        <v>0.17946078497999995</v>
      </c>
      <c r="AJ357">
        <f t="shared" si="107"/>
        <v>0.18150663792877197</v>
      </c>
      <c r="AK357">
        <f t="shared" si="108"/>
        <v>0.18125252863567171</v>
      </c>
      <c r="AL357">
        <f t="shared" si="109"/>
        <v>0.18125252863567171</v>
      </c>
      <c r="AM357">
        <f t="shared" si="110"/>
        <v>0.18118002762421742</v>
      </c>
      <c r="AN357">
        <f t="shared" si="111"/>
        <v>0.18214028177062577</v>
      </c>
      <c r="AO357">
        <f t="shared" si="112"/>
        <v>0.18219492385515695</v>
      </c>
      <c r="AP357">
        <f t="shared" si="113"/>
        <v>0.1846727748195871</v>
      </c>
      <c r="AQ357">
        <f t="shared" si="114"/>
        <v>0.18563307324864894</v>
      </c>
      <c r="AR357">
        <f t="shared" si="118"/>
        <v>0.18580014301457271</v>
      </c>
      <c r="AS357">
        <f t="shared" si="115"/>
        <v>0.153</v>
      </c>
      <c r="AT357">
        <f t="shared" si="100"/>
        <v>0.15497369999999999</v>
      </c>
      <c r="AU357">
        <f t="shared" si="101"/>
        <v>0.15508218158999998</v>
      </c>
      <c r="AV357">
        <f t="shared" si="102"/>
        <v>0.15477201722681996</v>
      </c>
      <c r="AW357">
        <f t="shared" si="103"/>
        <v>0.15735670991450784</v>
      </c>
    </row>
    <row r="358" spans="1:49" x14ac:dyDescent="0.45">
      <c r="A358" s="219" t="s">
        <v>359</v>
      </c>
      <c r="B358" s="225" t="str">
        <f t="shared" si="116"/>
        <v>Установка натяжного потолка, м2</v>
      </c>
      <c r="C358" s="225" t="str">
        <f t="shared" si="117"/>
        <v>Установка натяжного потолка, м2</v>
      </c>
      <c r="D358" s="226" t="str">
        <f t="shared" si="104"/>
        <v>Установка натяжного потолка, м2</v>
      </c>
      <c r="E358" s="225">
        <f>INDEX(БИПЦ_НДС!$D:$D,MATCH(Структура!A358,БИПЦ_НДС!$B:$B,0))</f>
        <v>20</v>
      </c>
      <c r="F358" s="225" t="s">
        <v>695</v>
      </c>
      <c r="G358" s="225">
        <v>1</v>
      </c>
      <c r="H358" s="225">
        <v>1</v>
      </c>
      <c r="I358" s="225">
        <v>0</v>
      </c>
      <c r="J358" s="225">
        <f>INDEX('2026'!$C:$C,MATCH(Структура!B358,'2026'!$B:$B,0))</f>
        <v>7.5999999999999998E-2</v>
      </c>
      <c r="K358" s="225">
        <f>INDEX('2025'!$C:$C,MATCH(Структура!C358,'2025'!$B:$B,0))</f>
        <v>7.1999999999999995E-2</v>
      </c>
      <c r="L358" s="225">
        <v>1</v>
      </c>
      <c r="M358" s="225">
        <v>1</v>
      </c>
      <c r="N358" s="225">
        <f>INDEX(MoM!B:B,MATCH(Структура!A358,MoM!J:J,0))</f>
        <v>1</v>
      </c>
      <c r="P358">
        <f>INDEX('ИПЦ raw'!AA:AA, MATCH(Структура!$D358,'ИПЦ raw'!$A:$A,0))</f>
        <v>101.56</v>
      </c>
      <c r="Q358">
        <f>INDEX('ИПЦ raw'!AB:AB, MATCH(Структура!$D358,'ИПЦ raw'!$A:$A,0))</f>
        <v>100.79</v>
      </c>
      <c r="R358">
        <f>INDEX('ИПЦ raw'!AC:AC, MATCH(Структура!$D358,'ИПЦ raw'!$A:$A,0))</f>
        <v>101.17</v>
      </c>
      <c r="S358">
        <f>INDEX('ИПЦ raw'!AD:AD, MATCH(Структура!$D358,'ИПЦ raw'!$A:$A,0))</f>
        <v>99.97</v>
      </c>
      <c r="T358">
        <f>INDEX('ИПЦ raw'!AE:AE, MATCH(Структура!$D358,'ИПЦ raw'!$A:$A,0))</f>
        <v>100.37</v>
      </c>
      <c r="U358">
        <f>INDEX('ИПЦ raw'!AF:AF, MATCH(Структура!$D358,'ИПЦ raw'!$A:$A,0))</f>
        <v>100.07</v>
      </c>
      <c r="V358">
        <f>INDEX('ИПЦ raw'!AG:AG, MATCH(Структура!$D358,'ИПЦ raw'!$A:$A,0))</f>
        <v>100.28</v>
      </c>
      <c r="W358">
        <f>INDEX('ИПЦ raw'!AH:AH, MATCH(Структура!$D358,'ИПЦ raw'!$A:$A,0))</f>
        <v>100.46</v>
      </c>
      <c r="X358">
        <f>INDEX('ИПЦ raw'!AI:AI, MATCH(Структура!$D358,'ИПЦ raw'!$A:$A,0))</f>
        <v>100.04</v>
      </c>
      <c r="Y358">
        <f>INDEX('ИПЦ raw'!AJ:AJ, MATCH(Структура!$D358,'ИПЦ raw'!$A:$A,0))</f>
        <v>100.27</v>
      </c>
      <c r="Z358">
        <f>INDEX('ИПЦ raw'!AK:AK, MATCH(Структура!$D358,'ИПЦ raw'!$A:$A,0))</f>
        <v>100.09</v>
      </c>
      <c r="AA358">
        <f>INDEX('ИПЦ raw'!AL:AL, MATCH(Структура!$D358,'ИПЦ raw'!$A:$A,0))</f>
        <v>100.66</v>
      </c>
      <c r="AB358">
        <f>INDEX('ИПЦ raw'!AM:AM, MATCH(Структура!$D358,'ИПЦ raw'!$A:$A,0))</f>
        <v>100.21</v>
      </c>
      <c r="AC358">
        <f>INDEX('ИПЦ raw'!AN:AN, MATCH(Структура!$D358,'ИПЦ raw'!$A:$A,0))</f>
        <v>100.71</v>
      </c>
      <c r="AD358">
        <f>INDEX('ИПЦ raw'!AO:AO, MATCH(Структура!$D358,'ИПЦ raw'!$A:$A,0))</f>
        <v>100.81</v>
      </c>
      <c r="AE358">
        <f>INDEX('ИПЦ raw'!AP:AP, MATCH(Структура!$D358,'ИПЦ raw'!$A:$A,0))</f>
        <v>100.02</v>
      </c>
      <c r="AG358">
        <f>INDEX('2025'!$C:$C,MATCH(Структура!C358,'2025'!$B:$B,0))</f>
        <v>7.1999999999999995E-2</v>
      </c>
      <c r="AH358">
        <f t="shared" si="105"/>
        <v>7.3123199999999999E-2</v>
      </c>
      <c r="AI358">
        <f t="shared" si="106"/>
        <v>7.3700873280000009E-2</v>
      </c>
      <c r="AJ358">
        <f t="shared" si="107"/>
        <v>7.4563173497376012E-2</v>
      </c>
      <c r="AK358">
        <f t="shared" si="108"/>
        <v>7.45408045453268E-2</v>
      </c>
      <c r="AL358">
        <f t="shared" si="109"/>
        <v>7.4816605522144503E-2</v>
      </c>
      <c r="AM358">
        <f t="shared" si="110"/>
        <v>7.4868977146009999E-2</v>
      </c>
      <c r="AN358">
        <f t="shared" si="111"/>
        <v>7.5078610282018829E-2</v>
      </c>
      <c r="AO358">
        <f t="shared" si="112"/>
        <v>7.5423971889316113E-2</v>
      </c>
      <c r="AP358">
        <f t="shared" si="113"/>
        <v>7.5454141478071848E-2</v>
      </c>
      <c r="AQ358">
        <f t="shared" si="114"/>
        <v>7.5657867660062633E-2</v>
      </c>
      <c r="AR358">
        <f t="shared" si="118"/>
        <v>7.5725959740956694E-2</v>
      </c>
      <c r="AS358">
        <f t="shared" si="115"/>
        <v>7.5999999999999998E-2</v>
      </c>
      <c r="AT358">
        <f t="shared" si="100"/>
        <v>7.6159599999999994E-2</v>
      </c>
      <c r="AU358">
        <f t="shared" si="101"/>
        <v>7.6700333159999981E-2</v>
      </c>
      <c r="AV358">
        <f t="shared" si="102"/>
        <v>7.7321605858595988E-2</v>
      </c>
      <c r="AW358">
        <f t="shared" si="103"/>
        <v>7.7337070179767708E-2</v>
      </c>
    </row>
    <row r="359" spans="1:49" ht="26.25" x14ac:dyDescent="0.45">
      <c r="A359" s="202" t="s">
        <v>360</v>
      </c>
      <c r="B359" s="225" t="str">
        <f t="shared" si="116"/>
        <v>Изготовление фотографий для документов, 4 шт.</v>
      </c>
      <c r="C359" s="225" t="str">
        <f t="shared" si="117"/>
        <v>Изготовление фотографий для документов, 4 шт.</v>
      </c>
      <c r="D359" s="226" t="str">
        <f t="shared" si="104"/>
        <v>Изготовление фотографий для документов, 4 шт.</v>
      </c>
      <c r="E359" s="225">
        <f>INDEX(БИПЦ_НДС!$D:$D,MATCH(Структура!A359,БИПЦ_НДС!$B:$B,0))</f>
        <v>20</v>
      </c>
      <c r="F359" s="225" t="s">
        <v>695</v>
      </c>
      <c r="G359" s="225">
        <v>1</v>
      </c>
      <c r="H359" s="225">
        <v>1</v>
      </c>
      <c r="I359" s="225">
        <v>0</v>
      </c>
      <c r="J359" s="225">
        <f>INDEX('2026'!$C:$C,MATCH(Структура!B359,'2026'!$B:$B,0))</f>
        <v>1.9E-2</v>
      </c>
      <c r="K359" s="225">
        <f>INDEX('2025'!$C:$C,MATCH(Структура!C359,'2025'!$B:$B,0))</f>
        <v>1.6E-2</v>
      </c>
      <c r="L359" s="225">
        <v>1</v>
      </c>
      <c r="M359" s="225">
        <v>1</v>
      </c>
      <c r="N359" s="225">
        <f>INDEX(MoM!B:B,MATCH(Структура!A359,MoM!J:J,0))</f>
        <v>1</v>
      </c>
      <c r="P359">
        <f>INDEX('ИПЦ raw'!AA:AA, MATCH(Структура!$D359,'ИПЦ raw'!$A:$A,0))</f>
        <v>101.44</v>
      </c>
      <c r="Q359">
        <f>INDEX('ИПЦ raw'!AB:AB, MATCH(Структура!$D359,'ИПЦ raw'!$A:$A,0))</f>
        <v>101.61</v>
      </c>
      <c r="R359">
        <f>INDEX('ИПЦ raw'!AC:AC, MATCH(Структура!$D359,'ИПЦ raw'!$A:$A,0))</f>
        <v>101.05</v>
      </c>
      <c r="S359">
        <f>INDEX('ИПЦ raw'!AD:AD, MATCH(Структура!$D359,'ИПЦ raw'!$A:$A,0))</f>
        <v>100.96</v>
      </c>
      <c r="T359">
        <f>INDEX('ИПЦ raw'!AE:AE, MATCH(Структура!$D359,'ИПЦ raw'!$A:$A,0))</f>
        <v>100.82</v>
      </c>
      <c r="U359">
        <f>INDEX('ИПЦ raw'!AF:AF, MATCH(Структура!$D359,'ИПЦ raw'!$A:$A,0))</f>
        <v>100.81</v>
      </c>
      <c r="V359">
        <f>INDEX('ИПЦ raw'!AG:AG, MATCH(Структура!$D359,'ИПЦ raw'!$A:$A,0))</f>
        <v>101.17</v>
      </c>
      <c r="W359">
        <f>INDEX('ИПЦ raw'!AH:AH, MATCH(Структура!$D359,'ИПЦ raw'!$A:$A,0))</f>
        <v>100.87</v>
      </c>
      <c r="X359">
        <f>INDEX('ИПЦ raw'!AI:AI, MATCH(Структура!$D359,'ИПЦ raw'!$A:$A,0))</f>
        <v>101.06</v>
      </c>
      <c r="Y359">
        <f>INDEX('ИПЦ raw'!AJ:AJ, MATCH(Структура!$D359,'ИПЦ raw'!$A:$A,0))</f>
        <v>100.7</v>
      </c>
      <c r="Z359">
        <f>INDEX('ИПЦ raw'!AK:AK, MATCH(Структура!$D359,'ИПЦ raw'!$A:$A,0))</f>
        <v>100.75</v>
      </c>
      <c r="AA359">
        <f>INDEX('ИПЦ raw'!AL:AL, MATCH(Структура!$D359,'ИПЦ raw'!$A:$A,0))</f>
        <v>101</v>
      </c>
      <c r="AB359">
        <f>INDEX('ИПЦ raw'!AM:AM, MATCH(Структура!$D359,'ИПЦ raw'!$A:$A,0))</f>
        <v>102.34</v>
      </c>
      <c r="AC359">
        <f>INDEX('ИПЦ raw'!AN:AN, MATCH(Структура!$D359,'ИПЦ raw'!$A:$A,0))</f>
        <v>100.97</v>
      </c>
      <c r="AD359">
        <f>INDEX('ИПЦ raw'!AO:AO, MATCH(Структура!$D359,'ИПЦ raw'!$A:$A,0))</f>
        <v>101.19</v>
      </c>
      <c r="AE359">
        <f>INDEX('ИПЦ raw'!AP:AP, MATCH(Структура!$D359,'ИПЦ raw'!$A:$A,0))</f>
        <v>101.06</v>
      </c>
      <c r="AG359">
        <f>INDEX('2025'!$C:$C,MATCH(Структура!C359,'2025'!$B:$B,0))</f>
        <v>1.6E-2</v>
      </c>
      <c r="AH359">
        <f t="shared" si="105"/>
        <v>1.6230399999999999E-2</v>
      </c>
      <c r="AI359">
        <f t="shared" si="106"/>
        <v>1.6491709439999998E-2</v>
      </c>
      <c r="AJ359">
        <f t="shared" si="107"/>
        <v>1.6664872389119997E-2</v>
      </c>
      <c r="AK359">
        <f t="shared" si="108"/>
        <v>1.6824855164055547E-2</v>
      </c>
      <c r="AL359">
        <f t="shared" si="109"/>
        <v>1.6962818976400802E-2</v>
      </c>
      <c r="AM359">
        <f t="shared" si="110"/>
        <v>1.7100217810109647E-2</v>
      </c>
      <c r="AN359">
        <f t="shared" si="111"/>
        <v>1.730029035848793E-2</v>
      </c>
      <c r="AO359">
        <f t="shared" si="112"/>
        <v>1.7450802884606775E-2</v>
      </c>
      <c r="AP359">
        <f t="shared" si="113"/>
        <v>1.7635781395183608E-2</v>
      </c>
      <c r="AQ359">
        <f t="shared" si="114"/>
        <v>1.7759231864949893E-2</v>
      </c>
      <c r="AR359">
        <f t="shared" si="118"/>
        <v>1.7892426103937018E-2</v>
      </c>
      <c r="AS359">
        <f t="shared" si="115"/>
        <v>1.9E-2</v>
      </c>
      <c r="AT359">
        <f t="shared" si="100"/>
        <v>1.9444599999999999E-2</v>
      </c>
      <c r="AU359">
        <f t="shared" si="101"/>
        <v>1.963321262E-2</v>
      </c>
      <c r="AV359">
        <f t="shared" si="102"/>
        <v>1.9866847850178001E-2</v>
      </c>
      <c r="AW359">
        <f t="shared" si="103"/>
        <v>2.0077436437389889E-2</v>
      </c>
    </row>
    <row r="360" spans="1:49" x14ac:dyDescent="0.45">
      <c r="A360" s="202" t="s">
        <v>361</v>
      </c>
      <c r="B360" s="225" t="str">
        <f t="shared" si="116"/>
        <v>Печать цветных фотографий, шт.</v>
      </c>
      <c r="C360" s="225" t="str">
        <f t="shared" si="117"/>
        <v>Печать цветных фотографий, шт.</v>
      </c>
      <c r="D360" s="226" t="str">
        <f t="shared" si="104"/>
        <v>Печать цветных фотографий, шт.</v>
      </c>
      <c r="E360" s="225">
        <f>INDEX(БИПЦ_НДС!$D:$D,MATCH(Структура!A360,БИПЦ_НДС!$B:$B,0))</f>
        <v>20</v>
      </c>
      <c r="F360" s="225" t="s">
        <v>695</v>
      </c>
      <c r="G360" s="225">
        <v>1</v>
      </c>
      <c r="H360" s="225">
        <v>1</v>
      </c>
      <c r="I360" s="225">
        <v>0</v>
      </c>
      <c r="J360" s="225">
        <f>INDEX('2026'!$C:$C,MATCH(Структура!B360,'2026'!$B:$B,0))</f>
        <v>2.7E-2</v>
      </c>
      <c r="K360" s="225">
        <f>INDEX('2025'!$C:$C,MATCH(Структура!C360,'2025'!$B:$B,0))</f>
        <v>2.3E-2</v>
      </c>
      <c r="L360" s="225">
        <v>1</v>
      </c>
      <c r="M360" s="225">
        <v>1</v>
      </c>
      <c r="N360" s="225">
        <f>INDEX(MoM!B:B,MATCH(Структура!A360,MoM!J:J,0))</f>
        <v>1</v>
      </c>
      <c r="P360">
        <f>INDEX('ИПЦ raw'!AA:AA, MATCH(Структура!$D360,'ИПЦ raw'!$A:$A,0))</f>
        <v>101.49</v>
      </c>
      <c r="Q360">
        <f>INDEX('ИПЦ raw'!AB:AB, MATCH(Структура!$D360,'ИПЦ raw'!$A:$A,0))</f>
        <v>102.01</v>
      </c>
      <c r="R360">
        <f>INDEX('ИПЦ raw'!AC:AC, MATCH(Структура!$D360,'ИПЦ raw'!$A:$A,0))</f>
        <v>101.07</v>
      </c>
      <c r="S360">
        <f>INDEX('ИПЦ raw'!AD:AD, MATCH(Структура!$D360,'ИПЦ raw'!$A:$A,0))</f>
        <v>100.51</v>
      </c>
      <c r="T360">
        <f>INDEX('ИПЦ raw'!AE:AE, MATCH(Структура!$D360,'ИПЦ raw'!$A:$A,0))</f>
        <v>100.17</v>
      </c>
      <c r="U360">
        <f>INDEX('ИПЦ raw'!AF:AF, MATCH(Структура!$D360,'ИПЦ raw'!$A:$A,0))</f>
        <v>100.58</v>
      </c>
      <c r="V360">
        <f>INDEX('ИПЦ raw'!AG:AG, MATCH(Структура!$D360,'ИПЦ raw'!$A:$A,0))</f>
        <v>100.65</v>
      </c>
      <c r="W360">
        <f>INDEX('ИПЦ raw'!AH:AH, MATCH(Структура!$D360,'ИПЦ raw'!$A:$A,0))</f>
        <v>100.28</v>
      </c>
      <c r="X360">
        <f>INDEX('ИПЦ raw'!AI:AI, MATCH(Структура!$D360,'ИПЦ raw'!$A:$A,0))</f>
        <v>100.88</v>
      </c>
      <c r="Y360">
        <f>INDEX('ИПЦ raw'!AJ:AJ, MATCH(Структура!$D360,'ИПЦ raw'!$A:$A,0))</f>
        <v>100.61</v>
      </c>
      <c r="Z360">
        <f>INDEX('ИПЦ raw'!AK:AK, MATCH(Структура!$D360,'ИПЦ raw'!$A:$A,0))</f>
        <v>100.68</v>
      </c>
      <c r="AA360">
        <f>INDEX('ИПЦ raw'!AL:AL, MATCH(Структура!$D360,'ИПЦ raw'!$A:$A,0))</f>
        <v>100.39</v>
      </c>
      <c r="AB360">
        <f>INDEX('ИПЦ raw'!AM:AM, MATCH(Структура!$D360,'ИПЦ raw'!$A:$A,0))</f>
        <v>102.62</v>
      </c>
      <c r="AC360">
        <f>INDEX('ИПЦ raw'!AN:AN, MATCH(Структура!$D360,'ИПЦ raw'!$A:$A,0))</f>
        <v>101.04</v>
      </c>
      <c r="AD360">
        <f>INDEX('ИПЦ raw'!AO:AO, MATCH(Структура!$D360,'ИПЦ raw'!$A:$A,0))</f>
        <v>100.55</v>
      </c>
      <c r="AE360">
        <f>INDEX('ИПЦ raw'!AP:AP, MATCH(Структура!$D360,'ИПЦ raw'!$A:$A,0))</f>
        <v>100.92</v>
      </c>
      <c r="AG360">
        <f>INDEX('2025'!$C:$C,MATCH(Структура!C360,'2025'!$B:$B,0))</f>
        <v>2.3E-2</v>
      </c>
      <c r="AH360">
        <f t="shared" si="105"/>
        <v>2.3342699999999997E-2</v>
      </c>
      <c r="AI360">
        <f t="shared" si="106"/>
        <v>2.3811888269999998E-2</v>
      </c>
      <c r="AJ360">
        <f t="shared" si="107"/>
        <v>2.4066675474488996E-2</v>
      </c>
      <c r="AK360">
        <f t="shared" si="108"/>
        <v>2.4189415519408893E-2</v>
      </c>
      <c r="AL360">
        <f t="shared" si="109"/>
        <v>2.4230537525791893E-2</v>
      </c>
      <c r="AM360">
        <f t="shared" si="110"/>
        <v>2.4371074643441487E-2</v>
      </c>
      <c r="AN360">
        <f t="shared" si="111"/>
        <v>2.4529486628623861E-2</v>
      </c>
      <c r="AO360">
        <f t="shared" si="112"/>
        <v>2.4598169191184009E-2</v>
      </c>
      <c r="AP360">
        <f t="shared" si="113"/>
        <v>2.4814633080066425E-2</v>
      </c>
      <c r="AQ360">
        <f t="shared" si="114"/>
        <v>2.496600234185483E-2</v>
      </c>
      <c r="AR360">
        <f t="shared" si="118"/>
        <v>2.5135771157779443E-2</v>
      </c>
      <c r="AS360">
        <f t="shared" si="115"/>
        <v>2.7E-2</v>
      </c>
      <c r="AT360">
        <f t="shared" si="100"/>
        <v>2.77074E-2</v>
      </c>
      <c r="AU360">
        <f t="shared" si="101"/>
        <v>2.7995556960000001E-2</v>
      </c>
      <c r="AV360">
        <f t="shared" si="102"/>
        <v>2.8149532523279997E-2</v>
      </c>
      <c r="AW360">
        <f t="shared" si="103"/>
        <v>2.8408508222494175E-2</v>
      </c>
    </row>
    <row r="361" spans="1:49" x14ac:dyDescent="0.45">
      <c r="A361" s="202" t="s">
        <v>362</v>
      </c>
      <c r="B361" s="225" t="str">
        <f t="shared" si="116"/>
        <v>Помывка в бане в общем отделении, билет</v>
      </c>
      <c r="C361" s="225" t="str">
        <f t="shared" si="117"/>
        <v>Помывка в бане в общем отделении, билет</v>
      </c>
      <c r="D361" s="226" t="str">
        <f t="shared" si="104"/>
        <v>Помывка в бане в общем отделении, билет</v>
      </c>
      <c r="E361" s="225">
        <f>INDEX(БИПЦ_НДС!$D:$D,MATCH(Структура!A361,БИПЦ_НДС!$B:$B,0))</f>
        <v>20</v>
      </c>
      <c r="F361" s="225" t="s">
        <v>695</v>
      </c>
      <c r="G361" s="225">
        <v>1</v>
      </c>
      <c r="H361" s="225">
        <v>1</v>
      </c>
      <c r="I361" s="225">
        <v>0</v>
      </c>
      <c r="J361" s="225">
        <f>INDEX('2026'!$C:$C,MATCH(Структура!B361,'2026'!$B:$B,0))</f>
        <v>0.16600000000000001</v>
      </c>
      <c r="K361" s="225">
        <f>INDEX('2025'!$C:$C,MATCH(Структура!C361,'2025'!$B:$B,0))</f>
        <v>0.14799999999999999</v>
      </c>
      <c r="L361" s="225">
        <v>1</v>
      </c>
      <c r="M361" s="225">
        <v>1</v>
      </c>
      <c r="N361" s="225">
        <f>INDEX(MoM!B:B,MATCH(Структура!A361,MoM!J:J,0))</f>
        <v>1</v>
      </c>
      <c r="P361">
        <f>INDEX('ИПЦ raw'!AA:AA, MATCH(Структура!$D361,'ИПЦ raw'!$A:$A,0))</f>
        <v>102.04</v>
      </c>
      <c r="Q361">
        <f>INDEX('ИПЦ raw'!AB:AB, MATCH(Структура!$D361,'ИПЦ raw'!$A:$A,0))</f>
        <v>101.59</v>
      </c>
      <c r="R361">
        <f>INDEX('ИПЦ raw'!AC:AC, MATCH(Структура!$D361,'ИПЦ raw'!$A:$A,0))</f>
        <v>101.31</v>
      </c>
      <c r="S361">
        <f>INDEX('ИПЦ raw'!AD:AD, MATCH(Структура!$D361,'ИПЦ raw'!$A:$A,0))</f>
        <v>100.88</v>
      </c>
      <c r="T361">
        <f>INDEX('ИПЦ raw'!AE:AE, MATCH(Структура!$D361,'ИПЦ raw'!$A:$A,0))</f>
        <v>100.29</v>
      </c>
      <c r="U361">
        <f>INDEX('ИПЦ raw'!AF:AF, MATCH(Структура!$D361,'ИПЦ raw'!$A:$A,0))</f>
        <v>100.43</v>
      </c>
      <c r="V361">
        <f>INDEX('ИПЦ raw'!AG:AG, MATCH(Структура!$D361,'ИПЦ raw'!$A:$A,0))</f>
        <v>101.4</v>
      </c>
      <c r="W361">
        <f>INDEX('ИПЦ raw'!AH:AH, MATCH(Структура!$D361,'ИПЦ raw'!$A:$A,0))</f>
        <v>100.66</v>
      </c>
      <c r="X361">
        <f>INDEX('ИПЦ raw'!AI:AI, MATCH(Структура!$D361,'ИПЦ raw'!$A:$A,0))</f>
        <v>101.18</v>
      </c>
      <c r="Y361">
        <f>INDEX('ИПЦ raw'!AJ:AJ, MATCH(Структура!$D361,'ИПЦ raw'!$A:$A,0))</f>
        <v>102.22</v>
      </c>
      <c r="Z361">
        <f>INDEX('ИПЦ raw'!AK:AK, MATCH(Структура!$D361,'ИПЦ raw'!$A:$A,0))</f>
        <v>100.77</v>
      </c>
      <c r="AA361">
        <f>INDEX('ИПЦ raw'!AL:AL, MATCH(Структура!$D361,'ИПЦ raw'!$A:$A,0))</f>
        <v>101.54</v>
      </c>
      <c r="AB361">
        <f>INDEX('ИПЦ raw'!AM:AM, MATCH(Структура!$D361,'ИПЦ raw'!$A:$A,0))</f>
        <v>102.69</v>
      </c>
      <c r="AC361">
        <f>INDEX('ИПЦ raw'!AN:AN, MATCH(Структура!$D361,'ИПЦ raw'!$A:$A,0))</f>
        <v>101.04</v>
      </c>
      <c r="AD361">
        <f>INDEX('ИПЦ raw'!AO:AO, MATCH(Структура!$D361,'ИПЦ raw'!$A:$A,0))</f>
        <v>101.27</v>
      </c>
      <c r="AE361">
        <f>INDEX('ИПЦ raw'!AP:AP, MATCH(Структура!$D361,'ИПЦ raw'!$A:$A,0))</f>
        <v>100.35</v>
      </c>
      <c r="AG361">
        <f>INDEX('2025'!$C:$C,MATCH(Структура!C361,'2025'!$B:$B,0))</f>
        <v>0.14799999999999999</v>
      </c>
      <c r="AH361">
        <f t="shared" si="105"/>
        <v>0.15101919999999999</v>
      </c>
      <c r="AI361">
        <f t="shared" si="106"/>
        <v>0.15342040528000001</v>
      </c>
      <c r="AJ361">
        <f t="shared" si="107"/>
        <v>0.155430212589168</v>
      </c>
      <c r="AK361">
        <f t="shared" si="108"/>
        <v>0.15679799845995268</v>
      </c>
      <c r="AL361">
        <f t="shared" si="109"/>
        <v>0.15725271265548657</v>
      </c>
      <c r="AM361">
        <f t="shared" si="110"/>
        <v>0.15792889931990517</v>
      </c>
      <c r="AN361">
        <f t="shared" si="111"/>
        <v>0.16013990391038382</v>
      </c>
      <c r="AO361">
        <f t="shared" si="112"/>
        <v>0.16119682727619236</v>
      </c>
      <c r="AP361">
        <f t="shared" si="113"/>
        <v>0.16309894983805143</v>
      </c>
      <c r="AQ361">
        <f t="shared" si="114"/>
        <v>0.16671974652445617</v>
      </c>
      <c r="AR361">
        <f t="shared" si="118"/>
        <v>0.16800348857269448</v>
      </c>
      <c r="AS361">
        <f t="shared" si="115"/>
        <v>0.16600000000000001</v>
      </c>
      <c r="AT361">
        <f t="shared" si="100"/>
        <v>0.17046539999999999</v>
      </c>
      <c r="AU361">
        <f t="shared" si="101"/>
        <v>0.17223824015999997</v>
      </c>
      <c r="AV361">
        <f t="shared" si="102"/>
        <v>0.17442566581003194</v>
      </c>
      <c r="AW361">
        <f t="shared" si="103"/>
        <v>0.17503615564036704</v>
      </c>
    </row>
    <row r="362" spans="1:49" x14ac:dyDescent="0.45">
      <c r="A362" s="202" t="s">
        <v>363</v>
      </c>
      <c r="B362" s="225" t="str">
        <f t="shared" si="116"/>
        <v>Стрижка модельная в женском зале, стрижка</v>
      </c>
      <c r="C362" s="225" t="str">
        <f t="shared" si="117"/>
        <v>Стрижка модельная в женском зале, стрижка</v>
      </c>
      <c r="D362" s="226" t="str">
        <f t="shared" si="104"/>
        <v>Стрижка модельная в женском зале, стрижка</v>
      </c>
      <c r="E362" s="225">
        <f>INDEX(БИПЦ_НДС!$D:$D,MATCH(Структура!A362,БИПЦ_НДС!$B:$B,0))</f>
        <v>20</v>
      </c>
      <c r="F362" s="225" t="s">
        <v>695</v>
      </c>
      <c r="G362" s="225">
        <v>1</v>
      </c>
      <c r="H362" s="225">
        <v>1</v>
      </c>
      <c r="I362" s="225">
        <v>0</v>
      </c>
      <c r="J362" s="225">
        <f>INDEX('2026'!$C:$C,MATCH(Структура!B362,'2026'!$B:$B,0))</f>
        <v>0.89800000000000002</v>
      </c>
      <c r="K362" s="225">
        <f>INDEX('2025'!$C:$C,MATCH(Структура!C362,'2025'!$B:$B,0))</f>
        <v>0.86499999999999999</v>
      </c>
      <c r="L362" s="225">
        <v>1</v>
      </c>
      <c r="M362" s="225">
        <v>1</v>
      </c>
      <c r="N362" s="225">
        <f>INDEX(MoM!B:B,MATCH(Структура!A362,MoM!J:J,0))</f>
        <v>1</v>
      </c>
      <c r="P362">
        <f>INDEX('ИПЦ raw'!AA:AA, MATCH(Структура!$D362,'ИПЦ raw'!$A:$A,0))</f>
        <v>100.96</v>
      </c>
      <c r="Q362">
        <f>INDEX('ИПЦ raw'!AB:AB, MATCH(Структура!$D362,'ИПЦ raw'!$A:$A,0))</f>
        <v>100.92</v>
      </c>
      <c r="R362">
        <f>INDEX('ИПЦ raw'!AC:AC, MATCH(Структура!$D362,'ИПЦ raw'!$A:$A,0))</f>
        <v>101.13</v>
      </c>
      <c r="S362">
        <f>INDEX('ИПЦ raw'!AD:AD, MATCH(Структура!$D362,'ИПЦ raw'!$A:$A,0))</f>
        <v>100.69</v>
      </c>
      <c r="T362">
        <f>INDEX('ИПЦ raw'!AE:AE, MATCH(Структура!$D362,'ИПЦ raw'!$A:$A,0))</f>
        <v>100.36</v>
      </c>
      <c r="U362">
        <f>INDEX('ИПЦ raw'!AF:AF, MATCH(Структура!$D362,'ИПЦ raw'!$A:$A,0))</f>
        <v>100.69</v>
      </c>
      <c r="V362">
        <f>INDEX('ИПЦ raw'!AG:AG, MATCH(Структура!$D362,'ИПЦ raw'!$A:$A,0))</f>
        <v>100.89</v>
      </c>
      <c r="W362">
        <f>INDEX('ИПЦ raw'!AH:AH, MATCH(Структура!$D362,'ИПЦ raw'!$A:$A,0))</f>
        <v>100.53</v>
      </c>
      <c r="X362">
        <f>INDEX('ИПЦ raw'!AI:AI, MATCH(Структура!$D362,'ИПЦ raw'!$A:$A,0))</f>
        <v>100.49</v>
      </c>
      <c r="Y362">
        <f>INDEX('ИПЦ raw'!AJ:AJ, MATCH(Структура!$D362,'ИПЦ raw'!$A:$A,0))</f>
        <v>100.79</v>
      </c>
      <c r="Z362">
        <f>INDEX('ИПЦ raw'!AK:AK, MATCH(Структура!$D362,'ИПЦ raw'!$A:$A,0))</f>
        <v>100.96</v>
      </c>
      <c r="AA362">
        <f>INDEX('ИПЦ raw'!AL:AL, MATCH(Структура!$D362,'ИПЦ raw'!$A:$A,0))</f>
        <v>101.69</v>
      </c>
      <c r="AB362">
        <f>INDEX('ИПЦ raw'!AM:AM, MATCH(Структура!$D362,'ИПЦ raw'!$A:$A,0))</f>
        <v>101.19</v>
      </c>
      <c r="AC362">
        <f>INDEX('ИПЦ raw'!AN:AN, MATCH(Структура!$D362,'ИПЦ raw'!$A:$A,0))</f>
        <v>101.56</v>
      </c>
      <c r="AD362">
        <f>INDEX('ИПЦ raw'!AO:AO, MATCH(Структура!$D362,'ИПЦ raw'!$A:$A,0))</f>
        <v>101.31</v>
      </c>
      <c r="AE362">
        <f>INDEX('ИПЦ raw'!AP:AP, MATCH(Структура!$D362,'ИПЦ raw'!$A:$A,0))</f>
        <v>100.75</v>
      </c>
      <c r="AG362">
        <f>INDEX('2025'!$C:$C,MATCH(Структура!C362,'2025'!$B:$B,0))</f>
        <v>0.86499999999999999</v>
      </c>
      <c r="AH362">
        <f t="shared" si="105"/>
        <v>0.87330399999999997</v>
      </c>
      <c r="AI362">
        <f t="shared" si="106"/>
        <v>0.88133839679999992</v>
      </c>
      <c r="AJ362">
        <f t="shared" si="107"/>
        <v>0.89129752068383994</v>
      </c>
      <c r="AK362">
        <f t="shared" si="108"/>
        <v>0.89744747357655841</v>
      </c>
      <c r="AL362">
        <f t="shared" si="109"/>
        <v>0.90067828448143405</v>
      </c>
      <c r="AM362">
        <f t="shared" si="110"/>
        <v>0.90689296464435598</v>
      </c>
      <c r="AN362">
        <f t="shared" si="111"/>
        <v>0.91496431202969075</v>
      </c>
      <c r="AO362">
        <f t="shared" si="112"/>
        <v>0.91981362288344815</v>
      </c>
      <c r="AP362">
        <f t="shared" si="113"/>
        <v>0.92432070963557711</v>
      </c>
      <c r="AQ362">
        <f t="shared" si="114"/>
        <v>0.9316228432416982</v>
      </c>
      <c r="AR362">
        <f t="shared" si="118"/>
        <v>0.94056642253681844</v>
      </c>
      <c r="AS362">
        <f t="shared" si="115"/>
        <v>0.89800000000000002</v>
      </c>
      <c r="AT362">
        <f t="shared" si="100"/>
        <v>0.90868620000000011</v>
      </c>
      <c r="AU362">
        <f t="shared" si="101"/>
        <v>0.92286170472000006</v>
      </c>
      <c r="AV362">
        <f t="shared" si="102"/>
        <v>0.93495119305183205</v>
      </c>
      <c r="AW362">
        <f t="shared" si="103"/>
        <v>0.94196332699972074</v>
      </c>
    </row>
    <row r="363" spans="1:49" x14ac:dyDescent="0.45">
      <c r="A363" s="202" t="s">
        <v>364</v>
      </c>
      <c r="B363" s="225" t="str">
        <f t="shared" si="116"/>
        <v>Стрижка модельная в мужском зале, стрижка</v>
      </c>
      <c r="C363" s="225" t="str">
        <f t="shared" si="117"/>
        <v>Стрижка модельная в мужском зале, стрижка</v>
      </c>
      <c r="D363" s="226" t="str">
        <f t="shared" si="104"/>
        <v>Стрижка модельная в мужском зале, стрижка</v>
      </c>
      <c r="E363" s="225">
        <f>INDEX(БИПЦ_НДС!$D:$D,MATCH(Структура!A363,БИПЦ_НДС!$B:$B,0))</f>
        <v>20</v>
      </c>
      <c r="F363" s="225" t="s">
        <v>695</v>
      </c>
      <c r="G363" s="225">
        <v>1</v>
      </c>
      <c r="H363" s="225">
        <v>1</v>
      </c>
      <c r="I363" s="225">
        <v>0</v>
      </c>
      <c r="J363" s="225">
        <f>INDEX('2026'!$C:$C,MATCH(Структура!B363,'2026'!$B:$B,0))</f>
        <v>0.50800000000000001</v>
      </c>
      <c r="K363" s="225">
        <f>INDEX('2025'!$C:$C,MATCH(Структура!C363,'2025'!$B:$B,0))</f>
        <v>0.41199999999999998</v>
      </c>
      <c r="L363" s="225">
        <v>1</v>
      </c>
      <c r="M363" s="225">
        <v>1</v>
      </c>
      <c r="N363" s="225">
        <f>INDEX(MoM!B:B,MATCH(Структура!A363,MoM!J:J,0))</f>
        <v>1</v>
      </c>
      <c r="P363">
        <f>INDEX('ИПЦ raw'!AA:AA, MATCH(Структура!$D363,'ИПЦ raw'!$A:$A,0))</f>
        <v>101.51</v>
      </c>
      <c r="Q363">
        <f>INDEX('ИПЦ raw'!AB:AB, MATCH(Структура!$D363,'ИПЦ raw'!$A:$A,0))</f>
        <v>100.34</v>
      </c>
      <c r="R363">
        <f>INDEX('ИПЦ raw'!AC:AC, MATCH(Структура!$D363,'ИПЦ raw'!$A:$A,0))</f>
        <v>101.46</v>
      </c>
      <c r="S363">
        <f>INDEX('ИПЦ raw'!AD:AD, MATCH(Структура!$D363,'ИПЦ raw'!$A:$A,0))</f>
        <v>100.65</v>
      </c>
      <c r="T363">
        <f>INDEX('ИПЦ raw'!AE:AE, MATCH(Структура!$D363,'ИПЦ raw'!$A:$A,0))</f>
        <v>100.52</v>
      </c>
      <c r="U363">
        <f>INDEX('ИПЦ raw'!AF:AF, MATCH(Структура!$D363,'ИПЦ raw'!$A:$A,0))</f>
        <v>100.67</v>
      </c>
      <c r="V363">
        <f>INDEX('ИПЦ raw'!AG:AG, MATCH(Структура!$D363,'ИПЦ raw'!$A:$A,0))</f>
        <v>100.81</v>
      </c>
      <c r="W363">
        <f>INDEX('ИПЦ raw'!AH:AH, MATCH(Структура!$D363,'ИПЦ raw'!$A:$A,0))</f>
        <v>100.74</v>
      </c>
      <c r="X363">
        <f>INDEX('ИПЦ raw'!AI:AI, MATCH(Структура!$D363,'ИПЦ raw'!$A:$A,0))</f>
        <v>101.02</v>
      </c>
      <c r="Y363">
        <f>INDEX('ИПЦ raw'!AJ:AJ, MATCH(Структура!$D363,'ИПЦ raw'!$A:$A,0))</f>
        <v>100.88</v>
      </c>
      <c r="Z363">
        <f>INDEX('ИПЦ raw'!AK:AK, MATCH(Структура!$D363,'ИПЦ raw'!$A:$A,0))</f>
        <v>101.06</v>
      </c>
      <c r="AA363">
        <f>INDEX('ИПЦ raw'!AL:AL, MATCH(Структура!$D363,'ИПЦ raw'!$A:$A,0))</f>
        <v>102.3</v>
      </c>
      <c r="AB363">
        <f>INDEX('ИПЦ raw'!AM:AM, MATCH(Структура!$D363,'ИПЦ raw'!$A:$A,0))</f>
        <v>101.52</v>
      </c>
      <c r="AC363">
        <f>INDEX('ИПЦ raw'!AN:AN, MATCH(Структура!$D363,'ИПЦ raw'!$A:$A,0))</f>
        <v>101.11</v>
      </c>
      <c r="AD363">
        <f>INDEX('ИПЦ raw'!AO:AO, MATCH(Структура!$D363,'ИПЦ raw'!$A:$A,0))</f>
        <v>101.54</v>
      </c>
      <c r="AE363">
        <f>INDEX('ИПЦ raw'!AP:AP, MATCH(Структура!$D363,'ИПЦ raw'!$A:$A,0))</f>
        <v>100.91</v>
      </c>
      <c r="AG363">
        <f>INDEX('2025'!$C:$C,MATCH(Структура!C363,'2025'!$B:$B,0))</f>
        <v>0.41199999999999998</v>
      </c>
      <c r="AH363">
        <f t="shared" si="105"/>
        <v>0.41822119999999996</v>
      </c>
      <c r="AI363">
        <f t="shared" si="106"/>
        <v>0.41964315207999997</v>
      </c>
      <c r="AJ363">
        <f t="shared" si="107"/>
        <v>0.42576994210036795</v>
      </c>
      <c r="AK363">
        <f t="shared" si="108"/>
        <v>0.42853744672402039</v>
      </c>
      <c r="AL363">
        <f t="shared" si="109"/>
        <v>0.43076584144698526</v>
      </c>
      <c r="AM363">
        <f t="shared" si="110"/>
        <v>0.43365197258468008</v>
      </c>
      <c r="AN363">
        <f t="shared" si="111"/>
        <v>0.43716455356261597</v>
      </c>
      <c r="AO363">
        <f t="shared" si="112"/>
        <v>0.44039957125897927</v>
      </c>
      <c r="AP363">
        <f t="shared" si="113"/>
        <v>0.44489164688582084</v>
      </c>
      <c r="AQ363">
        <f t="shared" si="114"/>
        <v>0.44880669337841606</v>
      </c>
      <c r="AR363">
        <f t="shared" si="118"/>
        <v>0.45356404432822728</v>
      </c>
      <c r="AS363">
        <f t="shared" si="115"/>
        <v>0.50800000000000001</v>
      </c>
      <c r="AT363">
        <f t="shared" si="100"/>
        <v>0.5157216</v>
      </c>
      <c r="AU363">
        <f t="shared" si="101"/>
        <v>0.52144610976000005</v>
      </c>
      <c r="AV363">
        <f t="shared" si="102"/>
        <v>0.52947637985030416</v>
      </c>
      <c r="AW363">
        <f t="shared" si="103"/>
        <v>0.53429461490694186</v>
      </c>
    </row>
    <row r="364" spans="1:49" x14ac:dyDescent="0.45">
      <c r="A364" s="219" t="s">
        <v>365</v>
      </c>
      <c r="B364" s="225" t="str">
        <f t="shared" si="116"/>
        <v>Маникюр, услуга</v>
      </c>
      <c r="C364" s="225" t="s">
        <v>366</v>
      </c>
      <c r="D364" s="226" t="str">
        <f>A364</f>
        <v>Маникюр, услуга</v>
      </c>
      <c r="E364" s="225">
        <f>INDEX(БИПЦ_НДС!$D:$D,MATCH(Структура!A364,БИПЦ_НДС!$B:$B,0))</f>
        <v>20</v>
      </c>
      <c r="F364" s="225" t="s">
        <v>695</v>
      </c>
      <c r="G364" s="225">
        <v>1</v>
      </c>
      <c r="H364" s="225">
        <v>1</v>
      </c>
      <c r="I364" s="225">
        <v>0</v>
      </c>
      <c r="J364" s="225">
        <f>INDEX('2026'!$C:$C,MATCH(Структура!B364,'2026'!$B:$B,0))</f>
        <v>0.65800000000000003</v>
      </c>
      <c r="K364" s="225">
        <f>INDEX('2025'!$C:$C,MATCH(Структура!C364,'2025'!$B:$B,0))</f>
        <v>0.61899999999999999</v>
      </c>
      <c r="L364" s="225">
        <v>1</v>
      </c>
      <c r="M364" s="225">
        <v>1</v>
      </c>
      <c r="N364" s="225">
        <f>INDEX(MoM!B:B,MATCH(Структура!A364,MoM!J:J,0))</f>
        <v>1</v>
      </c>
      <c r="P364">
        <f>INDEX('ИПЦ raw'!AA:AA, MATCH(Структура!$D364,'ИПЦ raw'!$A:$A,0))</f>
        <v>101.08</v>
      </c>
      <c r="Q364">
        <f>INDEX('ИПЦ raw'!AB:AB, MATCH(Структура!$D364,'ИПЦ raw'!$A:$A,0))</f>
        <v>100.81</v>
      </c>
      <c r="R364">
        <f>INDEX('ИПЦ raw'!AC:AC, MATCH(Структура!$D364,'ИПЦ raw'!$A:$A,0))</f>
        <v>100.88</v>
      </c>
      <c r="S364">
        <f>INDEX('ИПЦ raw'!AD:AD, MATCH(Структура!$D364,'ИПЦ raw'!$A:$A,0))</f>
        <v>100.54</v>
      </c>
      <c r="T364">
        <f>INDEX('ИПЦ raw'!AE:AE, MATCH(Структура!$D364,'ИПЦ raw'!$A:$A,0))</f>
        <v>100.56</v>
      </c>
      <c r="U364">
        <f>INDEX('ИПЦ raw'!AF:AF, MATCH(Структура!$D364,'ИПЦ raw'!$A:$A,0))</f>
        <v>100.75</v>
      </c>
      <c r="V364">
        <f>INDEX('ИПЦ raw'!AG:AG, MATCH(Структура!$D364,'ИПЦ raw'!$A:$A,0))</f>
        <v>100.47</v>
      </c>
      <c r="W364">
        <f>INDEX('ИПЦ raw'!AH:AH, MATCH(Структура!$D364,'ИПЦ raw'!$A:$A,0))</f>
        <v>100.92</v>
      </c>
      <c r="X364">
        <f>INDEX('ИПЦ raw'!AI:AI, MATCH(Структура!$D364,'ИПЦ raw'!$A:$A,0))</f>
        <v>100.61</v>
      </c>
      <c r="Y364">
        <f>INDEX('ИПЦ raw'!AJ:AJ, MATCH(Структура!$D364,'ИПЦ raw'!$A:$A,0))</f>
        <v>100.88</v>
      </c>
      <c r="Z364">
        <f>INDEX('ИПЦ raw'!AK:AK, MATCH(Структура!$D364,'ИПЦ raw'!$A:$A,0))</f>
        <v>100.95</v>
      </c>
      <c r="AA364">
        <f>INDEX('ИПЦ raw'!AL:AL, MATCH(Структура!$D364,'ИПЦ raw'!$A:$A,0))</f>
        <v>101.43</v>
      </c>
      <c r="AB364">
        <f>INDEX('ИПЦ raw'!AM:AM, MATCH(Структура!$D364,'ИПЦ raw'!$A:$A,0))</f>
        <v>101.45</v>
      </c>
      <c r="AC364">
        <f>INDEX('ИПЦ raw'!AN:AN, MATCH(Структура!$D364,'ИПЦ raw'!$A:$A,0))</f>
        <v>100.72</v>
      </c>
      <c r="AD364">
        <f>INDEX('ИПЦ raw'!AO:AO, MATCH(Структура!$D364,'ИПЦ raw'!$A:$A,0))</f>
        <v>101.31</v>
      </c>
      <c r="AE364">
        <f>INDEX('ИПЦ raw'!AP:AP, MATCH(Структура!$D364,'ИПЦ raw'!$A:$A,0))</f>
        <v>100.6</v>
      </c>
      <c r="AG364">
        <f>INDEX('2025'!$C:$C,MATCH(Структура!C364,'2025'!$B:$B,0))</f>
        <v>0.61899999999999999</v>
      </c>
      <c r="AH364">
        <f t="shared" si="105"/>
        <v>0.62568519999999994</v>
      </c>
      <c r="AI364">
        <f t="shared" si="106"/>
        <v>0.63075325011999994</v>
      </c>
      <c r="AJ364">
        <f t="shared" si="107"/>
        <v>0.63630387872105598</v>
      </c>
      <c r="AK364">
        <f t="shared" si="108"/>
        <v>0.63973991966614974</v>
      </c>
      <c r="AL364">
        <f t="shared" si="109"/>
        <v>0.64332246321628017</v>
      </c>
      <c r="AM364">
        <f t="shared" si="110"/>
        <v>0.6481473816904022</v>
      </c>
      <c r="AN364">
        <f t="shared" si="111"/>
        <v>0.65119367438434705</v>
      </c>
      <c r="AO364">
        <f t="shared" si="112"/>
        <v>0.65718465618868305</v>
      </c>
      <c r="AP364">
        <f t="shared" si="113"/>
        <v>0.66119348259143407</v>
      </c>
      <c r="AQ364">
        <f t="shared" si="114"/>
        <v>0.66701198523823857</v>
      </c>
      <c r="AR364">
        <f t="shared" si="118"/>
        <v>0.67334859909800182</v>
      </c>
      <c r="AS364">
        <f t="shared" si="115"/>
        <v>0.65800000000000003</v>
      </c>
      <c r="AT364">
        <f t="shared" si="100"/>
        <v>0.66754100000000005</v>
      </c>
      <c r="AU364">
        <f t="shared" si="101"/>
        <v>0.67234729520000003</v>
      </c>
      <c r="AV364">
        <f t="shared" si="102"/>
        <v>0.68115504476712008</v>
      </c>
      <c r="AW364">
        <f t="shared" si="103"/>
        <v>0.68524197503572282</v>
      </c>
    </row>
    <row r="365" spans="1:49" x14ac:dyDescent="0.45">
      <c r="A365" s="202" t="s">
        <v>367</v>
      </c>
      <c r="B365" s="225" t="str">
        <f t="shared" si="116"/>
        <v>Изготовление гроба, шт.</v>
      </c>
      <c r="C365" s="225" t="str">
        <f t="shared" si="117"/>
        <v>Изготовление гроба, шт.</v>
      </c>
      <c r="D365" s="226" t="str">
        <f t="shared" si="104"/>
        <v>Изготовление гроба, шт.</v>
      </c>
      <c r="E365" s="225">
        <f>INDEX(БИПЦ_НДС!$D:$D,MATCH(Структура!A365,БИПЦ_НДС!$B:$B,0))</f>
        <v>0</v>
      </c>
      <c r="F365" s="225" t="s">
        <v>695</v>
      </c>
      <c r="G365" s="225">
        <v>1</v>
      </c>
      <c r="H365" s="225">
        <v>1</v>
      </c>
      <c r="I365" s="225">
        <v>0</v>
      </c>
      <c r="J365" s="225">
        <f>INDEX('2026'!$C:$C,MATCH(Структура!B365,'2026'!$B:$B,0))</f>
        <v>0.14099999999999999</v>
      </c>
      <c r="K365" s="225">
        <f>INDEX('2025'!$C:$C,MATCH(Структура!C365,'2025'!$B:$B,0))</f>
        <v>0.151</v>
      </c>
      <c r="L365" s="225">
        <v>1</v>
      </c>
      <c r="M365" s="225">
        <v>1</v>
      </c>
      <c r="N365" s="225">
        <f>INDEX(MoM!B:B,MATCH(Структура!A365,MoM!J:J,0))</f>
        <v>1</v>
      </c>
      <c r="P365">
        <f>INDEX('ИПЦ raw'!AA:AA, MATCH(Структура!$D365,'ИПЦ raw'!$A:$A,0))</f>
        <v>101.58</v>
      </c>
      <c r="Q365">
        <f>INDEX('ИПЦ raw'!AB:AB, MATCH(Структура!$D365,'ИПЦ raw'!$A:$A,0))</f>
        <v>101.12</v>
      </c>
      <c r="R365">
        <f>INDEX('ИПЦ raw'!AC:AC, MATCH(Структура!$D365,'ИПЦ raw'!$A:$A,0))</f>
        <v>100.44</v>
      </c>
      <c r="S365">
        <f>INDEX('ИПЦ raw'!AD:AD, MATCH(Структура!$D365,'ИПЦ raw'!$A:$A,0))</f>
        <v>101</v>
      </c>
      <c r="T365">
        <f>INDEX('ИПЦ raw'!AE:AE, MATCH(Структура!$D365,'ИПЦ raw'!$A:$A,0))</f>
        <v>100.45</v>
      </c>
      <c r="U365">
        <f>INDEX('ИПЦ raw'!AF:AF, MATCH(Структура!$D365,'ИПЦ raw'!$A:$A,0))</f>
        <v>100.61</v>
      </c>
      <c r="V365">
        <f>INDEX('ИПЦ raw'!AG:AG, MATCH(Структура!$D365,'ИПЦ raw'!$A:$A,0))</f>
        <v>100.24</v>
      </c>
      <c r="W365">
        <f>INDEX('ИПЦ raw'!AH:AH, MATCH(Структура!$D365,'ИПЦ raw'!$A:$A,0))</f>
        <v>100.44</v>
      </c>
      <c r="X365">
        <f>INDEX('ИПЦ raw'!AI:AI, MATCH(Структура!$D365,'ИПЦ raw'!$A:$A,0))</f>
        <v>100.28</v>
      </c>
      <c r="Y365">
        <f>INDEX('ИПЦ raw'!AJ:AJ, MATCH(Структура!$D365,'ИПЦ raw'!$A:$A,0))</f>
        <v>100.47</v>
      </c>
      <c r="Z365">
        <f>INDEX('ИПЦ raw'!AK:AK, MATCH(Структура!$D365,'ИПЦ raw'!$A:$A,0))</f>
        <v>100.43</v>
      </c>
      <c r="AA365">
        <f>INDEX('ИПЦ raw'!AL:AL, MATCH(Структура!$D365,'ИПЦ raw'!$A:$A,0))</f>
        <v>100.47</v>
      </c>
      <c r="AB365">
        <f>INDEX('ИПЦ raw'!AM:AM, MATCH(Структура!$D365,'ИПЦ raw'!$A:$A,0))</f>
        <v>101.24</v>
      </c>
      <c r="AC365">
        <f>INDEX('ИПЦ raw'!AN:AN, MATCH(Структура!$D365,'ИПЦ raw'!$A:$A,0))</f>
        <v>100.33</v>
      </c>
      <c r="AD365">
        <f>INDEX('ИПЦ raw'!AO:AO, MATCH(Структура!$D365,'ИПЦ raw'!$A:$A,0))</f>
        <v>100.33</v>
      </c>
      <c r="AE365">
        <f>INDEX('ИПЦ raw'!AP:AP, MATCH(Структура!$D365,'ИПЦ raw'!$A:$A,0))</f>
        <v>100.78</v>
      </c>
      <c r="AG365">
        <f>INDEX('2025'!$C:$C,MATCH(Структура!C365,'2025'!$B:$B,0))</f>
        <v>0.151</v>
      </c>
      <c r="AH365">
        <f t="shared" si="105"/>
        <v>0.15338579999999999</v>
      </c>
      <c r="AI365">
        <f t="shared" si="106"/>
        <v>0.15510372096</v>
      </c>
      <c r="AJ365">
        <f t="shared" si="107"/>
        <v>0.155786177332224</v>
      </c>
      <c r="AK365">
        <f t="shared" si="108"/>
        <v>0.15734403910554623</v>
      </c>
      <c r="AL365">
        <f t="shared" si="109"/>
        <v>0.15805208728152118</v>
      </c>
      <c r="AM365">
        <f t="shared" si="110"/>
        <v>0.15901620501393846</v>
      </c>
      <c r="AN365">
        <f t="shared" si="111"/>
        <v>0.15939784390597189</v>
      </c>
      <c r="AO365">
        <f t="shared" si="112"/>
        <v>0.16009919441915815</v>
      </c>
      <c r="AP365">
        <f t="shared" si="113"/>
        <v>0.16054747216353182</v>
      </c>
      <c r="AQ365">
        <f t="shared" si="114"/>
        <v>0.16130204528270042</v>
      </c>
      <c r="AR365">
        <f t="shared" si="118"/>
        <v>0.16199564407741604</v>
      </c>
      <c r="AS365">
        <f t="shared" si="115"/>
        <v>0.14099999999999999</v>
      </c>
      <c r="AT365">
        <f t="shared" si="100"/>
        <v>0.14274839999999997</v>
      </c>
      <c r="AU365">
        <f t="shared" si="101"/>
        <v>0.14321946971999996</v>
      </c>
      <c r="AV365">
        <f t="shared" si="102"/>
        <v>0.14369209397007596</v>
      </c>
      <c r="AW365">
        <f t="shared" si="103"/>
        <v>0.14481289230304256</v>
      </c>
    </row>
    <row r="366" spans="1:49" ht="26.25" x14ac:dyDescent="0.45">
      <c r="A366" s="202" t="s">
        <v>368</v>
      </c>
      <c r="B366" s="225" t="str">
        <f t="shared" si="116"/>
        <v>Услуги организатора проведения торжеств, услуга</v>
      </c>
      <c r="C366" s="225" t="str">
        <f t="shared" si="117"/>
        <v>Услуги организатора проведения торжеств, услуга</v>
      </c>
      <c r="D366" s="226" t="str">
        <f t="shared" si="104"/>
        <v>Услуги организатора проведения торжеств, услуга</v>
      </c>
      <c r="E366" s="225">
        <f>INDEX(БИПЦ_НДС!$D:$D,MATCH(Структура!A366,БИПЦ_НДС!$B:$B,0))</f>
        <v>20</v>
      </c>
      <c r="F366" s="225" t="s">
        <v>695</v>
      </c>
      <c r="G366" s="225">
        <v>1</v>
      </c>
      <c r="H366" s="225">
        <v>1</v>
      </c>
      <c r="I366" s="225">
        <v>0</v>
      </c>
      <c r="J366" s="225">
        <f>INDEX('2026'!$C:$C,MATCH(Структура!B366,'2026'!$B:$B,0))</f>
        <v>0.29699999999999999</v>
      </c>
      <c r="K366" s="225">
        <f>INDEX('2025'!$C:$C,MATCH(Структура!C366,'2025'!$B:$B,0))</f>
        <v>0.251</v>
      </c>
      <c r="L366" s="225">
        <v>1</v>
      </c>
      <c r="M366" s="225">
        <v>1</v>
      </c>
      <c r="N366" s="225">
        <f>INDEX(MoM!B:B,MATCH(Структура!A366,MoM!J:J,0))</f>
        <v>1</v>
      </c>
      <c r="P366">
        <f>INDEX('ИПЦ raw'!AA:AA, MATCH(Структура!$D366,'ИПЦ raw'!$A:$A,0))</f>
        <v>100.74</v>
      </c>
      <c r="Q366">
        <f>INDEX('ИПЦ raw'!AB:AB, MATCH(Структура!$D366,'ИПЦ raw'!$A:$A,0))</f>
        <v>100.83</v>
      </c>
      <c r="R366">
        <f>INDEX('ИПЦ raw'!AC:AC, MATCH(Структура!$D366,'ИПЦ raw'!$A:$A,0))</f>
        <v>100.43</v>
      </c>
      <c r="S366">
        <f>INDEX('ИПЦ raw'!AD:AD, MATCH(Структура!$D366,'ИПЦ raw'!$A:$A,0))</f>
        <v>100.4</v>
      </c>
      <c r="T366">
        <f>INDEX('ИПЦ raw'!AE:AE, MATCH(Структура!$D366,'ИПЦ raw'!$A:$A,0))</f>
        <v>101.03</v>
      </c>
      <c r="U366">
        <f>INDEX('ИПЦ raw'!AF:AF, MATCH(Структура!$D366,'ИПЦ raw'!$A:$A,0))</f>
        <v>100.52</v>
      </c>
      <c r="V366">
        <f>INDEX('ИПЦ raw'!AG:AG, MATCH(Структура!$D366,'ИПЦ raw'!$A:$A,0))</f>
        <v>100.57</v>
      </c>
      <c r="W366">
        <f>INDEX('ИПЦ raw'!AH:AH, MATCH(Структура!$D366,'ИПЦ raw'!$A:$A,0))</f>
        <v>102.01</v>
      </c>
      <c r="X366">
        <f>INDEX('ИПЦ raw'!AI:AI, MATCH(Структура!$D366,'ИПЦ raw'!$A:$A,0))</f>
        <v>100.34</v>
      </c>
      <c r="Y366">
        <f>INDEX('ИПЦ raw'!AJ:AJ, MATCH(Структура!$D366,'ИПЦ raw'!$A:$A,0))</f>
        <v>101.01</v>
      </c>
      <c r="Z366">
        <f>INDEX('ИПЦ raw'!AK:AK, MATCH(Структура!$D366,'ИПЦ raw'!$A:$A,0))</f>
        <v>102.18</v>
      </c>
      <c r="AA366">
        <f>INDEX('ИПЦ raw'!AL:AL, MATCH(Структура!$D366,'ИПЦ raw'!$A:$A,0))</f>
        <v>100.42</v>
      </c>
      <c r="AB366">
        <f>INDEX('ИПЦ raw'!AM:AM, MATCH(Структура!$D366,'ИПЦ raw'!$A:$A,0))</f>
        <v>101.16</v>
      </c>
      <c r="AC366">
        <f>INDEX('ИПЦ raw'!AN:AN, MATCH(Структура!$D366,'ИПЦ raw'!$A:$A,0))</f>
        <v>100.35</v>
      </c>
      <c r="AD366">
        <f>INDEX('ИПЦ raw'!AO:AO, MATCH(Структура!$D366,'ИПЦ raw'!$A:$A,0))</f>
        <v>101.36</v>
      </c>
      <c r="AE366">
        <f>INDEX('ИПЦ raw'!AP:AP, MATCH(Структура!$D366,'ИПЦ raw'!$A:$A,0))</f>
        <v>101.06</v>
      </c>
      <c r="AG366">
        <f>INDEX('2025'!$C:$C,MATCH(Структура!C366,'2025'!$B:$B,0))</f>
        <v>0.251</v>
      </c>
      <c r="AH366">
        <f t="shared" si="105"/>
        <v>0.25285740000000001</v>
      </c>
      <c r="AI366">
        <f t="shared" si="106"/>
        <v>0.25495611641999999</v>
      </c>
      <c r="AJ366">
        <f t="shared" si="107"/>
        <v>0.25605242772060599</v>
      </c>
      <c r="AK366">
        <f t="shared" si="108"/>
        <v>0.2570766374314884</v>
      </c>
      <c r="AL366">
        <f t="shared" si="109"/>
        <v>0.25972452679703273</v>
      </c>
      <c r="AM366">
        <f t="shared" si="110"/>
        <v>0.26107509433637732</v>
      </c>
      <c r="AN366">
        <f t="shared" si="111"/>
        <v>0.26256322237409468</v>
      </c>
      <c r="AO366">
        <f t="shared" si="112"/>
        <v>0.26784074314381401</v>
      </c>
      <c r="AP366">
        <f t="shared" si="113"/>
        <v>0.26875140167050299</v>
      </c>
      <c r="AQ366">
        <f t="shared" si="114"/>
        <v>0.27146579082737504</v>
      </c>
      <c r="AR366">
        <f t="shared" si="118"/>
        <v>0.27738374506741187</v>
      </c>
      <c r="AS366">
        <f t="shared" si="115"/>
        <v>0.29699999999999999</v>
      </c>
      <c r="AT366">
        <f t="shared" si="100"/>
        <v>0.30044519999999997</v>
      </c>
      <c r="AU366">
        <f t="shared" si="101"/>
        <v>0.30149675819999994</v>
      </c>
      <c r="AV366">
        <f t="shared" si="102"/>
        <v>0.30559711411151996</v>
      </c>
      <c r="AW366">
        <f t="shared" si="103"/>
        <v>0.30883644352110212</v>
      </c>
    </row>
    <row r="367" spans="1:49" ht="26.25" x14ac:dyDescent="0.45">
      <c r="A367" s="219" t="s">
        <v>369</v>
      </c>
      <c r="B367" s="225" t="str">
        <f t="shared" si="116"/>
        <v>Услуги по воспитанию детей, предоставляемые наемным персоналом, час</v>
      </c>
      <c r="C367" s="225" t="s">
        <v>370</v>
      </c>
      <c r="D367" s="226" t="str">
        <f>A367</f>
        <v>Услуги по воспитанию детей, предоставляемые наемным персоналом, час</v>
      </c>
      <c r="E367" s="225">
        <f>INDEX(БИПЦ_НДС!$D:$D,MATCH(Структура!A367,БИПЦ_НДС!$B:$B,0))</f>
        <v>20</v>
      </c>
      <c r="F367" s="225" t="s">
        <v>695</v>
      </c>
      <c r="G367" s="225">
        <v>1</v>
      </c>
      <c r="H367" s="225">
        <v>1</v>
      </c>
      <c r="I367" s="225">
        <v>0</v>
      </c>
      <c r="J367" s="225">
        <f>INDEX('2026'!$C:$C,MATCH(Структура!B367,'2026'!$B:$B,0))</f>
        <v>0.06</v>
      </c>
      <c r="K367" s="225">
        <f>INDEX('2025'!$C:$C,MATCH(Структура!C367,'2025'!$B:$B,0))</f>
        <v>6.4000000000000001E-2</v>
      </c>
      <c r="L367" s="225">
        <v>1</v>
      </c>
      <c r="M367" s="225">
        <v>1</v>
      </c>
      <c r="N367" s="225">
        <f>INDEX(MoM!B:B,MATCH(Структура!A367,MoM!J:J,0))</f>
        <v>1</v>
      </c>
      <c r="P367">
        <f>INDEX('ИПЦ raw'!AA:AA, MATCH(Структура!$D367,'ИПЦ raw'!$A:$A,0))</f>
        <v>102.08</v>
      </c>
      <c r="Q367">
        <f>INDEX('ИПЦ raw'!AB:AB, MATCH(Структура!$D367,'ИПЦ raw'!$A:$A,0))</f>
        <v>100.67</v>
      </c>
      <c r="R367">
        <f>INDEX('ИПЦ raw'!AC:AC, MATCH(Структура!$D367,'ИПЦ raw'!$A:$A,0))</f>
        <v>102.5</v>
      </c>
      <c r="S367">
        <f>INDEX('ИПЦ raw'!AD:AD, MATCH(Структура!$D367,'ИПЦ raw'!$A:$A,0))</f>
        <v>100.6</v>
      </c>
      <c r="T367">
        <f>INDEX('ИПЦ raw'!AE:AE, MATCH(Структура!$D367,'ИПЦ raw'!$A:$A,0))</f>
        <v>100.45</v>
      </c>
      <c r="U367">
        <f>INDEX('ИПЦ raw'!AF:AF, MATCH(Структура!$D367,'ИПЦ raw'!$A:$A,0))</f>
        <v>101.03</v>
      </c>
      <c r="V367">
        <f>INDEX('ИПЦ raw'!AG:AG, MATCH(Структура!$D367,'ИПЦ raw'!$A:$A,0))</f>
        <v>100.18</v>
      </c>
      <c r="W367">
        <f>INDEX('ИПЦ raw'!AH:AH, MATCH(Структура!$D367,'ИПЦ raw'!$A:$A,0))</f>
        <v>101.21</v>
      </c>
      <c r="X367">
        <f>INDEX('ИПЦ raw'!AI:AI, MATCH(Структура!$D367,'ИПЦ raw'!$A:$A,0))</f>
        <v>101.56</v>
      </c>
      <c r="Y367">
        <f>INDEX('ИПЦ raw'!AJ:AJ, MATCH(Структура!$D367,'ИПЦ raw'!$A:$A,0))</f>
        <v>101.25</v>
      </c>
      <c r="Z367">
        <f>INDEX('ИПЦ raw'!AK:AK, MATCH(Структура!$D367,'ИПЦ raw'!$A:$A,0))</f>
        <v>100.88</v>
      </c>
      <c r="AA367">
        <f>INDEX('ИПЦ raw'!AL:AL, MATCH(Структура!$D367,'ИПЦ raw'!$A:$A,0))</f>
        <v>100.5</v>
      </c>
      <c r="AB367">
        <f>INDEX('ИПЦ raw'!AM:AM, MATCH(Структура!$D367,'ИПЦ raw'!$A:$A,0))</f>
        <v>101.08</v>
      </c>
      <c r="AC367">
        <f>INDEX('ИПЦ raw'!AN:AN, MATCH(Структура!$D367,'ИПЦ raw'!$A:$A,0))</f>
        <v>100.55</v>
      </c>
      <c r="AD367">
        <f>INDEX('ИПЦ raw'!AO:AO, MATCH(Структура!$D367,'ИПЦ raw'!$A:$A,0))</f>
        <v>100.61</v>
      </c>
      <c r="AE367">
        <f>INDEX('ИПЦ raw'!AP:AP, MATCH(Структура!$D367,'ИПЦ raw'!$A:$A,0))</f>
        <v>101.59</v>
      </c>
      <c r="AG367">
        <f>INDEX('2025'!$C:$C,MATCH(Структура!C367,'2025'!$B:$B,0))</f>
        <v>6.4000000000000001E-2</v>
      </c>
      <c r="AH367">
        <f t="shared" si="105"/>
        <v>6.5331200000000006E-2</v>
      </c>
      <c r="AI367">
        <f t="shared" si="106"/>
        <v>6.5768919040000012E-2</v>
      </c>
      <c r="AJ367">
        <f t="shared" si="107"/>
        <v>6.7413142016000016E-2</v>
      </c>
      <c r="AK367">
        <f t="shared" si="108"/>
        <v>6.7817620868096007E-2</v>
      </c>
      <c r="AL367">
        <f t="shared" si="109"/>
        <v>6.8122800162002436E-2</v>
      </c>
      <c r="AM367">
        <f t="shared" si="110"/>
        <v>6.8824465003671065E-2</v>
      </c>
      <c r="AN367">
        <f t="shared" si="111"/>
        <v>6.8948349040677676E-2</v>
      </c>
      <c r="AO367">
        <f t="shared" si="112"/>
        <v>6.9782624064069876E-2</v>
      </c>
      <c r="AP367">
        <f t="shared" si="113"/>
        <v>7.0871232999469361E-2</v>
      </c>
      <c r="AQ367">
        <f t="shared" si="114"/>
        <v>7.1757123411962734E-2</v>
      </c>
      <c r="AR367">
        <f t="shared" si="118"/>
        <v>7.2388586097987997E-2</v>
      </c>
      <c r="AS367">
        <f t="shared" si="115"/>
        <v>0.06</v>
      </c>
      <c r="AT367">
        <f t="shared" si="100"/>
        <v>6.0648000000000001E-2</v>
      </c>
      <c r="AU367">
        <f t="shared" si="101"/>
        <v>6.0981563999999995E-2</v>
      </c>
      <c r="AV367">
        <f t="shared" si="102"/>
        <v>6.1353551540399988E-2</v>
      </c>
      <c r="AW367">
        <f t="shared" si="103"/>
        <v>6.232907300989235E-2</v>
      </c>
    </row>
    <row r="368" spans="1:49" ht="26.25" x14ac:dyDescent="0.45">
      <c r="A368" s="202" t="s">
        <v>371</v>
      </c>
      <c r="B368" s="225" t="str">
        <f t="shared" si="116"/>
        <v>Проезд в междугороднем автобусе, в расчете на 50 км пути</v>
      </c>
      <c r="C368" s="225" t="str">
        <f t="shared" si="117"/>
        <v>Проезд в междугороднем автобусе, в расчете на 50 км пути</v>
      </c>
      <c r="D368" s="226" t="str">
        <f>A368</f>
        <v>Проезд в междугороднем автобусе, в расчете на 50 км пути</v>
      </c>
      <c r="E368" s="225">
        <f>INDEX(БИПЦ_НДС!$D:$D,MATCH(Структура!A368,БИПЦ_НДС!$B:$B,0))</f>
        <v>20</v>
      </c>
      <c r="F368" s="225" t="s">
        <v>695</v>
      </c>
      <c r="G368" s="225">
        <v>1</v>
      </c>
      <c r="H368" s="225">
        <v>1</v>
      </c>
      <c r="I368" s="225">
        <v>0</v>
      </c>
      <c r="J368" s="225">
        <f>INDEX('2026'!$C:$C,MATCH(Структура!B368,'2026'!$B:$B,0))</f>
        <v>0.111</v>
      </c>
      <c r="K368" s="225">
        <f>INDEX('2025'!$C:$C,MATCH(Структура!C368,'2025'!$B:$B,0))</f>
        <v>0.112</v>
      </c>
      <c r="L368" s="225">
        <v>1</v>
      </c>
      <c r="M368" s="225">
        <v>1</v>
      </c>
      <c r="N368" s="225">
        <f>INDEX(MoM!B:B,MATCH(Структура!A368,MoM!J:J,0))</f>
        <v>1</v>
      </c>
      <c r="P368">
        <f>INDEX('ИПЦ raw'!AA:AA, MATCH(Структура!$D368,'ИПЦ raw'!$A:$A,0))</f>
        <v>103.14</v>
      </c>
      <c r="Q368">
        <f>INDEX('ИПЦ raw'!AB:AB, MATCH(Структура!$D368,'ИПЦ raw'!$A:$A,0))</f>
        <v>100.56</v>
      </c>
      <c r="R368">
        <f>INDEX('ИПЦ raw'!AC:AC, MATCH(Структура!$D368,'ИПЦ raw'!$A:$A,0))</f>
        <v>100.28</v>
      </c>
      <c r="S368">
        <f>INDEX('ИПЦ raw'!AD:AD, MATCH(Структура!$D368,'ИПЦ raw'!$A:$A,0))</f>
        <v>101.17</v>
      </c>
      <c r="T368">
        <f>INDEX('ИПЦ raw'!AE:AE, MATCH(Структура!$D368,'ИПЦ raw'!$A:$A,0))</f>
        <v>101.02</v>
      </c>
      <c r="U368">
        <f>INDEX('ИПЦ raw'!AF:AF, MATCH(Структура!$D368,'ИПЦ raw'!$A:$A,0))</f>
        <v>101.66</v>
      </c>
      <c r="V368">
        <f>INDEX('ИПЦ raw'!AG:AG, MATCH(Структура!$D368,'ИПЦ raw'!$A:$A,0))</f>
        <v>100.95</v>
      </c>
      <c r="W368">
        <f>INDEX('ИПЦ raw'!AH:AH, MATCH(Структура!$D368,'ИПЦ raw'!$A:$A,0))</f>
        <v>100.46</v>
      </c>
      <c r="X368">
        <f>INDEX('ИПЦ raw'!AI:AI, MATCH(Структура!$D368,'ИПЦ raw'!$A:$A,0))</f>
        <v>100.42</v>
      </c>
      <c r="Y368">
        <f>INDEX('ИПЦ raw'!AJ:AJ, MATCH(Структура!$D368,'ИПЦ raw'!$A:$A,0))</f>
        <v>100.7</v>
      </c>
      <c r="Z368">
        <f>INDEX('ИПЦ raw'!AK:AK, MATCH(Структура!$D368,'ИПЦ raw'!$A:$A,0))</f>
        <v>101.43</v>
      </c>
      <c r="AA368">
        <f>INDEX('ИПЦ raw'!AL:AL, MATCH(Структура!$D368,'ИПЦ raw'!$A:$A,0))</f>
        <v>101.38</v>
      </c>
      <c r="AB368">
        <f>INDEX('ИПЦ raw'!AM:AM, MATCH(Структура!$D368,'ИПЦ raw'!$A:$A,0))</f>
        <v>103.65</v>
      </c>
      <c r="AC368">
        <f>INDEX('ИПЦ raw'!AN:AN, MATCH(Структура!$D368,'ИПЦ raw'!$A:$A,0))</f>
        <v>101.69</v>
      </c>
      <c r="AD368">
        <f>INDEX('ИПЦ raw'!AO:AO, MATCH(Структура!$D368,'ИПЦ raw'!$A:$A,0))</f>
        <v>100.49</v>
      </c>
      <c r="AE368">
        <f>INDEX('ИПЦ raw'!AP:AP, MATCH(Структура!$D368,'ИПЦ raw'!$A:$A,0))</f>
        <v>101.03</v>
      </c>
      <c r="AG368">
        <f>INDEX('2025'!$C:$C,MATCH(Структура!C368,'2025'!$B:$B,0))</f>
        <v>0.112</v>
      </c>
      <c r="AH368">
        <f t="shared" si="105"/>
        <v>0.11551680000000002</v>
      </c>
      <c r="AI368">
        <f t="shared" si="106"/>
        <v>0.11616369408000002</v>
      </c>
      <c r="AJ368">
        <f t="shared" si="107"/>
        <v>0.11648895242342401</v>
      </c>
      <c r="AK368">
        <f t="shared" si="108"/>
        <v>0.11785187316677809</v>
      </c>
      <c r="AL368">
        <f t="shared" si="109"/>
        <v>0.11905396227307921</v>
      </c>
      <c r="AM368">
        <f t="shared" si="110"/>
        <v>0.12103025804681232</v>
      </c>
      <c r="AN368">
        <f t="shared" si="111"/>
        <v>0.12218004549825703</v>
      </c>
      <c r="AO368">
        <f t="shared" si="112"/>
        <v>0.12274207370754901</v>
      </c>
      <c r="AP368">
        <f t="shared" si="113"/>
        <v>0.12325759041712071</v>
      </c>
      <c r="AQ368">
        <f t="shared" si="114"/>
        <v>0.12412039355004056</v>
      </c>
      <c r="AR368">
        <f t="shared" si="118"/>
        <v>0.12589531517780617</v>
      </c>
      <c r="AS368">
        <f t="shared" si="115"/>
        <v>0.111</v>
      </c>
      <c r="AT368">
        <f t="shared" si="100"/>
        <v>0.1150515</v>
      </c>
      <c r="AU368">
        <f t="shared" si="101"/>
        <v>0.11699587035</v>
      </c>
      <c r="AV368">
        <f t="shared" si="102"/>
        <v>0.117569150114715</v>
      </c>
      <c r="AW368">
        <f t="shared" si="103"/>
        <v>0.11878011236089657</v>
      </c>
    </row>
    <row r="369" spans="1:49" x14ac:dyDescent="0.45">
      <c r="A369" s="202" t="s">
        <v>372</v>
      </c>
      <c r="B369" s="225" t="str">
        <f t="shared" si="116"/>
        <v>Проезд в маршрутном такси, поездка</v>
      </c>
      <c r="C369" s="225" t="str">
        <f t="shared" si="117"/>
        <v>Проезд в маршрутном такси, поездка</v>
      </c>
      <c r="D369" s="226" t="str">
        <f t="shared" si="104"/>
        <v>Проезд в маршрутном такси, поездка</v>
      </c>
      <c r="E369" s="225">
        <f>INDEX(БИПЦ_НДС!$D:$D,MATCH(Структура!A369,БИПЦ_НДС!$B:$B,0))</f>
        <v>20</v>
      </c>
      <c r="F369" s="225" t="s">
        <v>695</v>
      </c>
      <c r="G369" s="225">
        <v>1</v>
      </c>
      <c r="H369" s="225">
        <v>1</v>
      </c>
      <c r="I369" s="225">
        <v>0</v>
      </c>
      <c r="J369" s="225">
        <f>INDEX('2026'!$C:$C,MATCH(Структура!B369,'2026'!$B:$B,0))</f>
        <v>0.13500000000000001</v>
      </c>
      <c r="K369" s="225">
        <f>INDEX('2025'!$C:$C,MATCH(Структура!C369,'2025'!$B:$B,0))</f>
        <v>0.14299999999999999</v>
      </c>
      <c r="L369" s="225">
        <v>1</v>
      </c>
      <c r="M369" s="225">
        <v>1</v>
      </c>
      <c r="N369" s="225">
        <f>INDEX(MoM!B:B,MATCH(Структура!A369,MoM!J:J,0))</f>
        <v>1</v>
      </c>
      <c r="P369">
        <f>INDEX('ИПЦ raw'!AA:AA, MATCH(Структура!$D369,'ИПЦ raw'!$A:$A,0))</f>
        <v>103.59</v>
      </c>
      <c r="Q369">
        <f>INDEX('ИПЦ raw'!AB:AB, MATCH(Структура!$D369,'ИПЦ raw'!$A:$A,0))</f>
        <v>101.55</v>
      </c>
      <c r="R369">
        <f>INDEX('ИПЦ raw'!AC:AC, MATCH(Структура!$D369,'ИПЦ raw'!$A:$A,0))</f>
        <v>100.76</v>
      </c>
      <c r="S369">
        <f>INDEX('ИПЦ raw'!AD:AD, MATCH(Структура!$D369,'ИПЦ raw'!$A:$A,0))</f>
        <v>100.86</v>
      </c>
      <c r="T369">
        <f>INDEX('ИПЦ raw'!AE:AE, MATCH(Структура!$D369,'ИПЦ raw'!$A:$A,0))</f>
        <v>100.43</v>
      </c>
      <c r="U369">
        <f>INDEX('ИПЦ raw'!AF:AF, MATCH(Структура!$D369,'ИПЦ raw'!$A:$A,0))</f>
        <v>100.7</v>
      </c>
      <c r="V369">
        <f>INDEX('ИПЦ raw'!AG:AG, MATCH(Структура!$D369,'ИПЦ raw'!$A:$A,0))</f>
        <v>100.19</v>
      </c>
      <c r="W369">
        <f>INDEX('ИПЦ raw'!AH:AH, MATCH(Структура!$D369,'ИПЦ raw'!$A:$A,0))</f>
        <v>100.8</v>
      </c>
      <c r="X369">
        <f>INDEX('ИПЦ raw'!AI:AI, MATCH(Структура!$D369,'ИПЦ raw'!$A:$A,0))</f>
        <v>100.34</v>
      </c>
      <c r="Y369">
        <f>INDEX('ИПЦ raw'!AJ:AJ, MATCH(Структура!$D369,'ИПЦ raw'!$A:$A,0))</f>
        <v>102.05</v>
      </c>
      <c r="Z369">
        <f>INDEX('ИПЦ raw'!AK:AK, MATCH(Структура!$D369,'ИПЦ raw'!$A:$A,0))</f>
        <v>102.77</v>
      </c>
      <c r="AA369">
        <f>INDEX('ИПЦ raw'!AL:AL, MATCH(Структура!$D369,'ИПЦ raw'!$A:$A,0))</f>
        <v>100.89</v>
      </c>
      <c r="AB369">
        <f>INDEX('ИПЦ raw'!AM:AM, MATCH(Структура!$D369,'ИПЦ raw'!$A:$A,0))</f>
        <v>103.14</v>
      </c>
      <c r="AC369">
        <f>INDEX('ИПЦ raw'!AN:AN, MATCH(Структура!$D369,'ИПЦ raw'!$A:$A,0))</f>
        <v>100.38</v>
      </c>
      <c r="AD369">
        <f>INDEX('ИПЦ raw'!AO:AO, MATCH(Структура!$D369,'ИПЦ raw'!$A:$A,0))</f>
        <v>101.06</v>
      </c>
      <c r="AE369">
        <f>INDEX('ИПЦ raw'!AP:AP, MATCH(Структура!$D369,'ИПЦ raw'!$A:$A,0))</f>
        <v>101.09</v>
      </c>
      <c r="AG369">
        <f>INDEX('2025'!$C:$C,MATCH(Структура!C369,'2025'!$B:$B,0))</f>
        <v>0.14299999999999999</v>
      </c>
      <c r="AH369">
        <f t="shared" si="105"/>
        <v>0.14813369999999998</v>
      </c>
      <c r="AI369">
        <f t="shared" si="106"/>
        <v>0.15042977234999996</v>
      </c>
      <c r="AJ369">
        <f t="shared" si="107"/>
        <v>0.15157303861985999</v>
      </c>
      <c r="AK369">
        <f t="shared" si="108"/>
        <v>0.15287656675199079</v>
      </c>
      <c r="AL369">
        <f t="shared" si="109"/>
        <v>0.15353393598902434</v>
      </c>
      <c r="AM369">
        <f t="shared" si="110"/>
        <v>0.15460867354094751</v>
      </c>
      <c r="AN369">
        <f t="shared" si="111"/>
        <v>0.1549024300206753</v>
      </c>
      <c r="AO369">
        <f t="shared" si="112"/>
        <v>0.15614164946084069</v>
      </c>
      <c r="AP369">
        <f t="shared" si="113"/>
        <v>0.15667253106900755</v>
      </c>
      <c r="AQ369">
        <f t="shared" si="114"/>
        <v>0.1598843179559222</v>
      </c>
      <c r="AR369">
        <f t="shared" si="118"/>
        <v>0.16431311356330125</v>
      </c>
      <c r="AS369">
        <f t="shared" si="115"/>
        <v>0.13500000000000001</v>
      </c>
      <c r="AT369">
        <f t="shared" si="100"/>
        <v>0.139239</v>
      </c>
      <c r="AU369">
        <f t="shared" si="101"/>
        <v>0.13976810819999999</v>
      </c>
      <c r="AV369">
        <f t="shared" si="102"/>
        <v>0.14124965014692001</v>
      </c>
      <c r="AW369">
        <f t="shared" si="103"/>
        <v>0.14278927133352146</v>
      </c>
    </row>
    <row r="370" spans="1:49" x14ac:dyDescent="0.45">
      <c r="A370" s="202" t="s">
        <v>373</v>
      </c>
      <c r="B370" s="225" t="str">
        <f t="shared" si="116"/>
        <v>Проезд в такси, в расчете на 1 км пути</v>
      </c>
      <c r="C370" s="225" t="str">
        <f t="shared" si="117"/>
        <v>Проезд в такси, в расчете на 1 км пути</v>
      </c>
      <c r="D370" s="226" t="str">
        <f t="shared" si="104"/>
        <v>Проезд в такси, в расчете на 1 км пути</v>
      </c>
      <c r="E370" s="225">
        <f>INDEX(БИПЦ_НДС!$D:$D,MATCH(Структура!A370,БИПЦ_НДС!$B:$B,0))</f>
        <v>20</v>
      </c>
      <c r="F370" s="225" t="s">
        <v>695</v>
      </c>
      <c r="G370" s="225">
        <v>1</v>
      </c>
      <c r="H370" s="225">
        <v>1</v>
      </c>
      <c r="I370" s="225">
        <v>0</v>
      </c>
      <c r="J370" s="225">
        <f>INDEX('2026'!$C:$C,MATCH(Структура!B370,'2026'!$B:$B,0))</f>
        <v>0.28199999999999997</v>
      </c>
      <c r="K370" s="225">
        <f>INDEX('2025'!$C:$C,MATCH(Структура!C370,'2025'!$B:$B,0))</f>
        <v>0.28100000000000003</v>
      </c>
      <c r="L370" s="225">
        <v>1</v>
      </c>
      <c r="M370" s="225">
        <v>1</v>
      </c>
      <c r="N370" s="225">
        <f>INDEX(MoM!B:B,MATCH(Структура!A370,MoM!J:J,0))</f>
        <v>1</v>
      </c>
      <c r="P370">
        <f>INDEX('ИПЦ raw'!AA:AA, MATCH(Структура!$D370,'ИПЦ raw'!$A:$A,0))</f>
        <v>98.18</v>
      </c>
      <c r="Q370">
        <f>INDEX('ИПЦ raw'!AB:AB, MATCH(Структура!$D370,'ИПЦ raw'!$A:$A,0))</f>
        <v>99.56</v>
      </c>
      <c r="R370">
        <f>INDEX('ИПЦ raw'!AC:AC, MATCH(Структура!$D370,'ИПЦ raw'!$A:$A,0))</f>
        <v>99.35</v>
      </c>
      <c r="S370">
        <f>INDEX('ИПЦ raw'!AD:AD, MATCH(Структура!$D370,'ИПЦ raw'!$A:$A,0))</f>
        <v>102.73</v>
      </c>
      <c r="T370">
        <f>INDEX('ИПЦ raw'!AE:AE, MATCH(Структура!$D370,'ИПЦ raw'!$A:$A,0))</f>
        <v>101.11</v>
      </c>
      <c r="U370">
        <f>INDEX('ИПЦ raw'!AF:AF, MATCH(Структура!$D370,'ИПЦ raw'!$A:$A,0))</f>
        <v>100.89</v>
      </c>
      <c r="V370">
        <f>INDEX('ИПЦ raw'!AG:AG, MATCH(Структура!$D370,'ИПЦ raw'!$A:$A,0))</f>
        <v>101.15</v>
      </c>
      <c r="W370">
        <f>INDEX('ИПЦ raw'!AH:AH, MATCH(Структура!$D370,'ИПЦ raw'!$A:$A,0))</f>
        <v>101.33</v>
      </c>
      <c r="X370">
        <f>INDEX('ИПЦ raw'!AI:AI, MATCH(Структура!$D370,'ИПЦ raw'!$A:$A,0))</f>
        <v>99.42</v>
      </c>
      <c r="Y370">
        <f>INDEX('ИПЦ raw'!AJ:AJ, MATCH(Структура!$D370,'ИПЦ raw'!$A:$A,0))</f>
        <v>99.54</v>
      </c>
      <c r="Z370">
        <f>INDEX('ИПЦ raw'!AK:AK, MATCH(Структура!$D370,'ИПЦ raw'!$A:$A,0))</f>
        <v>99.48</v>
      </c>
      <c r="AA370">
        <f>INDEX('ИПЦ raw'!AL:AL, MATCH(Структура!$D370,'ИПЦ raw'!$A:$A,0))</f>
        <v>105.21</v>
      </c>
      <c r="AB370">
        <f>INDEX('ИПЦ raw'!AM:AM, MATCH(Структура!$D370,'ИПЦ raw'!$A:$A,0))</f>
        <v>101.05</v>
      </c>
      <c r="AC370">
        <f>INDEX('ИПЦ raw'!AN:AN, MATCH(Структура!$D370,'ИПЦ raw'!$A:$A,0))</f>
        <v>100.91</v>
      </c>
      <c r="AD370">
        <f>INDEX('ИПЦ raw'!AO:AO, MATCH(Структура!$D370,'ИПЦ raw'!$A:$A,0))</f>
        <v>96.15</v>
      </c>
      <c r="AE370">
        <f>INDEX('ИПЦ raw'!AP:AP, MATCH(Структура!$D370,'ИПЦ raw'!$A:$A,0))</f>
        <v>100.7</v>
      </c>
      <c r="AG370">
        <f>INDEX('2025'!$C:$C,MATCH(Структура!C370,'2025'!$B:$B,0))</f>
        <v>0.28100000000000003</v>
      </c>
      <c r="AH370">
        <f t="shared" si="105"/>
        <v>0.27588580000000001</v>
      </c>
      <c r="AI370">
        <f t="shared" si="106"/>
        <v>0.27467190248000001</v>
      </c>
      <c r="AJ370">
        <f t="shared" si="107"/>
        <v>0.27288653511388</v>
      </c>
      <c r="AK370">
        <f t="shared" si="108"/>
        <v>0.28033633752248893</v>
      </c>
      <c r="AL370">
        <f t="shared" si="109"/>
        <v>0.2834480708689886</v>
      </c>
      <c r="AM370">
        <f t="shared" si="110"/>
        <v>0.2859707586997226</v>
      </c>
      <c r="AN370">
        <f t="shared" si="111"/>
        <v>0.28925942242476943</v>
      </c>
      <c r="AO370">
        <f t="shared" si="112"/>
        <v>0.29310657274301888</v>
      </c>
      <c r="AP370">
        <f t="shared" si="113"/>
        <v>0.29140655462110937</v>
      </c>
      <c r="AQ370">
        <f t="shared" si="114"/>
        <v>0.29006608446985227</v>
      </c>
      <c r="AR370">
        <f t="shared" si="118"/>
        <v>0.28855774083060903</v>
      </c>
      <c r="AS370">
        <f t="shared" si="115"/>
        <v>0.28199999999999997</v>
      </c>
      <c r="AT370">
        <f t="shared" si="100"/>
        <v>0.28496099999999996</v>
      </c>
      <c r="AU370">
        <f t="shared" si="101"/>
        <v>0.28755414509999994</v>
      </c>
      <c r="AV370">
        <f t="shared" si="102"/>
        <v>0.27648331051364994</v>
      </c>
      <c r="AW370">
        <f t="shared" si="103"/>
        <v>0.27841869368724548</v>
      </c>
    </row>
    <row r="371" spans="1:49" x14ac:dyDescent="0.45">
      <c r="A371" s="202" t="s">
        <v>374</v>
      </c>
      <c r="B371" s="225" t="str">
        <f t="shared" si="116"/>
        <v>Услуги аренды автомобилей, час</v>
      </c>
      <c r="C371" s="225" t="str">
        <f t="shared" si="117"/>
        <v>Услуги аренды автомобилей, час</v>
      </c>
      <c r="D371" s="226" t="str">
        <f t="shared" si="104"/>
        <v>Услуги аренды автомобилей, час</v>
      </c>
      <c r="E371" s="225">
        <f>INDEX(БИПЦ_НДС!$D:$D,MATCH(Структура!A371,БИПЦ_НДС!$B:$B,0))</f>
        <v>20</v>
      </c>
      <c r="F371" s="225" t="s">
        <v>695</v>
      </c>
      <c r="G371" s="225">
        <v>1</v>
      </c>
      <c r="H371" s="225">
        <v>1</v>
      </c>
      <c r="I371" s="225">
        <v>0</v>
      </c>
      <c r="J371" s="225">
        <f>INDEX('2026'!$C:$C,MATCH(Структура!B371,'2026'!$B:$B,0))</f>
        <v>0.113</v>
      </c>
      <c r="K371" s="225">
        <f>INDEX('2025'!$C:$C,MATCH(Структура!C371,'2025'!$B:$B,0))</f>
        <v>0.114</v>
      </c>
      <c r="L371" s="225">
        <v>1</v>
      </c>
      <c r="M371" s="225">
        <v>1</v>
      </c>
      <c r="N371" s="225">
        <f>INDEX(MoM!B:B,MATCH(Структура!A371,MoM!J:J,0))</f>
        <v>1</v>
      </c>
      <c r="P371">
        <f>INDEX('ИПЦ raw'!AA:AA, MATCH(Структура!$D371,'ИПЦ raw'!$A:$A,0))</f>
        <v>100.64</v>
      </c>
      <c r="Q371">
        <f>INDEX('ИПЦ raw'!AB:AB, MATCH(Структура!$D371,'ИПЦ raw'!$A:$A,0))</f>
        <v>99.55</v>
      </c>
      <c r="R371">
        <f>INDEX('ИПЦ raw'!AC:AC, MATCH(Структура!$D371,'ИПЦ raw'!$A:$A,0))</f>
        <v>100.53</v>
      </c>
      <c r="S371">
        <f>INDEX('ИПЦ raw'!AD:AD, MATCH(Структура!$D371,'ИПЦ raw'!$A:$A,0))</f>
        <v>100.8</v>
      </c>
      <c r="T371">
        <f>INDEX('ИПЦ raw'!AE:AE, MATCH(Структура!$D371,'ИПЦ raw'!$A:$A,0))</f>
        <v>100.25</v>
      </c>
      <c r="U371">
        <f>INDEX('ИПЦ raw'!AF:AF, MATCH(Структура!$D371,'ИПЦ raw'!$A:$A,0))</f>
        <v>100.34</v>
      </c>
      <c r="V371">
        <f>INDEX('ИПЦ raw'!AG:AG, MATCH(Структура!$D371,'ИПЦ raw'!$A:$A,0))</f>
        <v>100.72</v>
      </c>
      <c r="W371">
        <f>INDEX('ИПЦ raw'!AH:AH, MATCH(Структура!$D371,'ИПЦ raw'!$A:$A,0))</f>
        <v>100.23</v>
      </c>
      <c r="X371">
        <f>INDEX('ИПЦ raw'!AI:AI, MATCH(Структура!$D371,'ИПЦ raw'!$A:$A,0))</f>
        <v>98.66</v>
      </c>
      <c r="Y371">
        <f>INDEX('ИПЦ raw'!AJ:AJ, MATCH(Структура!$D371,'ИПЦ raw'!$A:$A,0))</f>
        <v>100.6</v>
      </c>
      <c r="Z371">
        <f>INDEX('ИПЦ raw'!AK:AK, MATCH(Структура!$D371,'ИПЦ raw'!$A:$A,0))</f>
        <v>100.09</v>
      </c>
      <c r="AA371">
        <f>INDEX('ИПЦ raw'!AL:AL, MATCH(Структура!$D371,'ИПЦ raw'!$A:$A,0))</f>
        <v>100.08</v>
      </c>
      <c r="AB371">
        <f>INDEX('ИПЦ raw'!AM:AM, MATCH(Структура!$D371,'ИПЦ raw'!$A:$A,0))</f>
        <v>100.3</v>
      </c>
      <c r="AC371">
        <f>INDEX('ИПЦ raw'!AN:AN, MATCH(Структура!$D371,'ИПЦ raw'!$A:$A,0))</f>
        <v>99.76</v>
      </c>
      <c r="AD371">
        <f>INDEX('ИПЦ raw'!AO:AO, MATCH(Структура!$D371,'ИПЦ raw'!$A:$A,0))</f>
        <v>100.67</v>
      </c>
      <c r="AE371">
        <f>INDEX('ИПЦ raw'!AP:AP, MATCH(Структура!$D371,'ИПЦ raw'!$A:$A,0))</f>
        <v>101.5</v>
      </c>
      <c r="AG371">
        <f>INDEX('2025'!$C:$C,MATCH(Структура!C371,'2025'!$B:$B,0))</f>
        <v>0.114</v>
      </c>
      <c r="AH371">
        <f t="shared" si="105"/>
        <v>0.1147296</v>
      </c>
      <c r="AI371">
        <f t="shared" si="106"/>
        <v>0.11421331679999999</v>
      </c>
      <c r="AJ371">
        <f t="shared" si="107"/>
        <v>0.11481864737903999</v>
      </c>
      <c r="AK371">
        <f t="shared" si="108"/>
        <v>0.11573719655807231</v>
      </c>
      <c r="AL371">
        <f t="shared" si="109"/>
        <v>0.1160265395494675</v>
      </c>
      <c r="AM371">
        <f t="shared" si="110"/>
        <v>0.11642102978393569</v>
      </c>
      <c r="AN371">
        <f t="shared" si="111"/>
        <v>0.11725926119838002</v>
      </c>
      <c r="AO371">
        <f t="shared" si="112"/>
        <v>0.11752895749913631</v>
      </c>
      <c r="AP371">
        <f t="shared" si="113"/>
        <v>0.11595406946864788</v>
      </c>
      <c r="AQ371">
        <f t="shared" si="114"/>
        <v>0.11664979388545976</v>
      </c>
      <c r="AR371">
        <f t="shared" si="118"/>
        <v>0.11675477869995668</v>
      </c>
      <c r="AS371">
        <f t="shared" si="115"/>
        <v>0.113</v>
      </c>
      <c r="AT371">
        <f t="shared" si="100"/>
        <v>0.113339</v>
      </c>
      <c r="AU371">
        <f t="shared" si="101"/>
        <v>0.1130669864</v>
      </c>
      <c r="AV371">
        <f t="shared" si="102"/>
        <v>0.11382453520887999</v>
      </c>
      <c r="AW371">
        <f t="shared" si="103"/>
        <v>0.11553190323701319</v>
      </c>
    </row>
    <row r="372" spans="1:49" ht="39.4" x14ac:dyDescent="0.45">
      <c r="A372" s="202" t="s">
        <v>375</v>
      </c>
      <c r="B372" s="225" t="str">
        <f t="shared" si="116"/>
        <v>Предоставление местного телефонного соединения при повременной системе оплаты услуг связи, минута</v>
      </c>
      <c r="C372" s="225" t="str">
        <f t="shared" si="117"/>
        <v>Предоставление местного телефонного соединения при повременной системе оплаты услуг связи, минута</v>
      </c>
      <c r="D372" s="226" t="str">
        <f t="shared" si="104"/>
        <v>Предоставление местного телефонного соединения при повременной системе оплаты услуг связи, минута</v>
      </c>
      <c r="E372" s="225">
        <f>INDEX(БИПЦ_НДС!$D:$D,MATCH(Структура!A372,БИПЦ_НДС!$B:$B,0))</f>
        <v>20</v>
      </c>
      <c r="F372" s="225" t="s">
        <v>695</v>
      </c>
      <c r="G372" s="225">
        <v>1</v>
      </c>
      <c r="H372" s="225">
        <v>1</v>
      </c>
      <c r="I372" s="225">
        <v>0</v>
      </c>
      <c r="J372" s="225">
        <f>INDEX('2026'!$C:$C,MATCH(Структура!B372,'2026'!$B:$B,0))</f>
        <v>2.1000000000000001E-2</v>
      </c>
      <c r="K372" s="225">
        <f>INDEX('2025'!$C:$C,MATCH(Структура!C372,'2025'!$B:$B,0))</f>
        <v>2.4E-2</v>
      </c>
      <c r="L372" s="225">
        <v>1</v>
      </c>
      <c r="M372" s="225">
        <v>1</v>
      </c>
      <c r="N372" s="225">
        <f>INDEX(MoM!B:B,MATCH(Структура!A372,MoM!J:J,0))</f>
        <v>1</v>
      </c>
      <c r="P372">
        <f>INDEX('ИПЦ raw'!AA:AA, MATCH(Структура!$D372,'ИПЦ raw'!$A:$A,0))</f>
        <v>100</v>
      </c>
      <c r="Q372">
        <f>INDEX('ИПЦ raw'!AB:AB, MATCH(Структура!$D372,'ИПЦ raw'!$A:$A,0))</f>
        <v>100</v>
      </c>
      <c r="R372">
        <f>INDEX('ИПЦ raw'!AC:AC, MATCH(Структура!$D372,'ИПЦ raw'!$A:$A,0))</f>
        <v>100</v>
      </c>
      <c r="S372">
        <f>INDEX('ИПЦ raw'!AD:AD, MATCH(Структура!$D372,'ИПЦ raw'!$A:$A,0))</f>
        <v>104.35</v>
      </c>
      <c r="T372">
        <f>INDEX('ИПЦ raw'!AE:AE, MATCH(Структура!$D372,'ИПЦ raw'!$A:$A,0))</f>
        <v>100</v>
      </c>
      <c r="U372">
        <f>INDEX('ИПЦ raw'!AF:AF, MATCH(Структура!$D372,'ИПЦ raw'!$A:$A,0))</f>
        <v>100</v>
      </c>
      <c r="V372">
        <f>INDEX('ИПЦ raw'!AG:AG, MATCH(Структура!$D372,'ИПЦ raw'!$A:$A,0))</f>
        <v>100</v>
      </c>
      <c r="W372">
        <f>INDEX('ИПЦ raw'!AH:AH, MATCH(Структура!$D372,'ИПЦ raw'!$A:$A,0))</f>
        <v>100</v>
      </c>
      <c r="X372">
        <f>INDEX('ИПЦ raw'!AI:AI, MATCH(Структура!$D372,'ИПЦ raw'!$A:$A,0))</f>
        <v>100</v>
      </c>
      <c r="Y372">
        <f>INDEX('ИПЦ raw'!AJ:AJ, MATCH(Структура!$D372,'ИПЦ raw'!$A:$A,0))</f>
        <v>100</v>
      </c>
      <c r="Z372">
        <f>INDEX('ИПЦ raw'!AK:AK, MATCH(Структура!$D372,'ИПЦ raw'!$A:$A,0))</f>
        <v>100.3</v>
      </c>
      <c r="AA372">
        <f>INDEX('ИПЦ raw'!AL:AL, MATCH(Структура!$D372,'ИПЦ raw'!$A:$A,0))</f>
        <v>100</v>
      </c>
      <c r="AB372">
        <f>INDEX('ИПЦ raw'!AM:AM, MATCH(Структура!$D372,'ИПЦ raw'!$A:$A,0))</f>
        <v>100.02</v>
      </c>
      <c r="AC372">
        <f>INDEX('ИПЦ raw'!AN:AN, MATCH(Структура!$D372,'ИПЦ raw'!$A:$A,0))</f>
        <v>100.02</v>
      </c>
      <c r="AD372">
        <f>INDEX('ИПЦ raw'!AO:AO, MATCH(Структура!$D372,'ИПЦ raw'!$A:$A,0))</f>
        <v>103.59</v>
      </c>
      <c r="AE372">
        <f>INDEX('ИПЦ raw'!AP:AP, MATCH(Структура!$D372,'ИПЦ raw'!$A:$A,0))</f>
        <v>100.07</v>
      </c>
      <c r="AG372">
        <f>INDEX('2025'!$C:$C,MATCH(Структура!C372,'2025'!$B:$B,0))</f>
        <v>2.4E-2</v>
      </c>
      <c r="AH372">
        <f t="shared" si="105"/>
        <v>2.4E-2</v>
      </c>
      <c r="AI372">
        <f t="shared" si="106"/>
        <v>2.4E-2</v>
      </c>
      <c r="AJ372">
        <f t="shared" si="107"/>
        <v>2.4E-2</v>
      </c>
      <c r="AK372">
        <f t="shared" si="108"/>
        <v>2.5044E-2</v>
      </c>
      <c r="AL372">
        <f t="shared" si="109"/>
        <v>2.5044E-2</v>
      </c>
      <c r="AM372">
        <f t="shared" si="110"/>
        <v>2.5044E-2</v>
      </c>
      <c r="AN372">
        <f t="shared" si="111"/>
        <v>2.5044E-2</v>
      </c>
      <c r="AO372">
        <f t="shared" si="112"/>
        <v>2.5044E-2</v>
      </c>
      <c r="AP372">
        <f t="shared" si="113"/>
        <v>2.5044E-2</v>
      </c>
      <c r="AQ372">
        <f t="shared" si="114"/>
        <v>2.5044E-2</v>
      </c>
      <c r="AR372">
        <f t="shared" si="118"/>
        <v>2.5119131999999999E-2</v>
      </c>
      <c r="AS372">
        <f t="shared" si="115"/>
        <v>2.1000000000000001E-2</v>
      </c>
      <c r="AT372">
        <f t="shared" si="100"/>
        <v>2.1004200000000001E-2</v>
      </c>
      <c r="AU372">
        <f t="shared" si="101"/>
        <v>2.100840084E-2</v>
      </c>
      <c r="AV372">
        <f t="shared" si="102"/>
        <v>2.1762602430156E-2</v>
      </c>
      <c r="AW372">
        <f t="shared" si="103"/>
        <v>2.1777836251857106E-2</v>
      </c>
    </row>
    <row r="373" spans="1:49" ht="26.25" x14ac:dyDescent="0.45">
      <c r="A373" s="202" t="s">
        <v>376</v>
      </c>
      <c r="B373" s="225" t="str">
        <f t="shared" si="116"/>
        <v>Абонентская плата за телевизионную антенну, месяц</v>
      </c>
      <c r="C373" s="225" t="str">
        <f t="shared" si="117"/>
        <v>Абонентская плата за телевизионную антенну, месяц</v>
      </c>
      <c r="D373" s="226" t="str">
        <f t="shared" si="104"/>
        <v>Абонентская плата за телевизионную антенну, месяц</v>
      </c>
      <c r="E373" s="225">
        <f>INDEX(БИПЦ_НДС!$D:$D,MATCH(Структура!A373,БИПЦ_НДС!$B:$B,0))</f>
        <v>20</v>
      </c>
      <c r="F373" s="225" t="s">
        <v>695</v>
      </c>
      <c r="G373" s="225">
        <v>1</v>
      </c>
      <c r="H373" s="225">
        <v>1</v>
      </c>
      <c r="I373" s="225">
        <v>0</v>
      </c>
      <c r="J373" s="225">
        <f>INDEX('2026'!$C:$C,MATCH(Структура!B373,'2026'!$B:$B,0))</f>
        <v>0.185</v>
      </c>
      <c r="K373" s="225">
        <f>INDEX('2025'!$C:$C,MATCH(Структура!C373,'2025'!$B:$B,0))</f>
        <v>0.186</v>
      </c>
      <c r="L373" s="225">
        <v>1</v>
      </c>
      <c r="M373" s="225">
        <v>1</v>
      </c>
      <c r="N373" s="225">
        <f>INDEX(MoM!B:B,MATCH(Структура!A373,MoM!J:J,0))</f>
        <v>1</v>
      </c>
      <c r="P373">
        <f>INDEX('ИПЦ raw'!AA:AA, MATCH(Структура!$D373,'ИПЦ raw'!$A:$A,0))</f>
        <v>100.5</v>
      </c>
      <c r="Q373">
        <f>INDEX('ИПЦ raw'!AB:AB, MATCH(Структура!$D373,'ИПЦ raw'!$A:$A,0))</f>
        <v>100.32</v>
      </c>
      <c r="R373">
        <f>INDEX('ИПЦ raw'!AC:AC, MATCH(Структура!$D373,'ИПЦ raw'!$A:$A,0))</f>
        <v>100.46</v>
      </c>
      <c r="S373">
        <f>INDEX('ИПЦ raw'!AD:AD, MATCH(Структура!$D373,'ИПЦ raw'!$A:$A,0))</f>
        <v>100.95</v>
      </c>
      <c r="T373">
        <f>INDEX('ИПЦ raw'!AE:AE, MATCH(Структура!$D373,'ИПЦ raw'!$A:$A,0))</f>
        <v>100.53</v>
      </c>
      <c r="U373">
        <f>INDEX('ИПЦ raw'!AF:AF, MATCH(Структура!$D373,'ИПЦ raw'!$A:$A,0))</f>
        <v>100.78</v>
      </c>
      <c r="V373">
        <f>INDEX('ИПЦ raw'!AG:AG, MATCH(Структура!$D373,'ИПЦ raw'!$A:$A,0))</f>
        <v>100.32</v>
      </c>
      <c r="W373">
        <f>INDEX('ИПЦ raw'!AH:AH, MATCH(Структура!$D373,'ИПЦ raw'!$A:$A,0))</f>
        <v>100.17</v>
      </c>
      <c r="X373">
        <f>INDEX('ИПЦ raw'!AI:AI, MATCH(Структура!$D373,'ИПЦ raw'!$A:$A,0))</f>
        <v>99.66</v>
      </c>
      <c r="Y373">
        <f>INDEX('ИПЦ raw'!AJ:AJ, MATCH(Структура!$D373,'ИПЦ raw'!$A:$A,0))</f>
        <v>100.13</v>
      </c>
      <c r="Z373">
        <f>INDEX('ИПЦ raw'!AK:AK, MATCH(Структура!$D373,'ИПЦ raw'!$A:$A,0))</f>
        <v>100.1</v>
      </c>
      <c r="AA373">
        <f>INDEX('ИПЦ raw'!AL:AL, MATCH(Структура!$D373,'ИПЦ raw'!$A:$A,0))</f>
        <v>99.96</v>
      </c>
      <c r="AB373">
        <f>INDEX('ИПЦ raw'!AM:AM, MATCH(Структура!$D373,'ИПЦ raw'!$A:$A,0))</f>
        <v>101.34</v>
      </c>
      <c r="AC373">
        <f>INDEX('ИПЦ raw'!AN:AN, MATCH(Структура!$D373,'ИПЦ raw'!$A:$A,0))</f>
        <v>100.49</v>
      </c>
      <c r="AD373">
        <f>INDEX('ИПЦ raw'!AO:AO, MATCH(Структура!$D373,'ИПЦ raw'!$A:$A,0))</f>
        <v>100.05</v>
      </c>
      <c r="AE373">
        <f>INDEX('ИПЦ raw'!AP:AP, MATCH(Структура!$D373,'ИПЦ raw'!$A:$A,0))</f>
        <v>100.13</v>
      </c>
      <c r="AG373">
        <f>INDEX('2025'!$C:$C,MATCH(Структура!C373,'2025'!$B:$B,0))</f>
        <v>0.186</v>
      </c>
      <c r="AH373">
        <f t="shared" si="105"/>
        <v>0.18693000000000001</v>
      </c>
      <c r="AI373">
        <f t="shared" si="106"/>
        <v>0.18752817599999999</v>
      </c>
      <c r="AJ373">
        <f t="shared" si="107"/>
        <v>0.1883908056096</v>
      </c>
      <c r="AK373">
        <f t="shared" si="108"/>
        <v>0.1901805182628912</v>
      </c>
      <c r="AL373">
        <f t="shared" si="109"/>
        <v>0.19118847500968453</v>
      </c>
      <c r="AM373">
        <f t="shared" si="110"/>
        <v>0.19267974511476005</v>
      </c>
      <c r="AN373">
        <f t="shared" si="111"/>
        <v>0.19329632029912727</v>
      </c>
      <c r="AO373">
        <f t="shared" si="112"/>
        <v>0.19362492404363579</v>
      </c>
      <c r="AP373">
        <f t="shared" si="113"/>
        <v>0.19296659930188742</v>
      </c>
      <c r="AQ373">
        <f t="shared" si="114"/>
        <v>0.19321745588097985</v>
      </c>
      <c r="AR373">
        <f t="shared" si="118"/>
        <v>0.19341067333686085</v>
      </c>
      <c r="AS373">
        <f t="shared" si="115"/>
        <v>0.185</v>
      </c>
      <c r="AT373">
        <f t="shared" si="100"/>
        <v>0.18747900000000001</v>
      </c>
      <c r="AU373">
        <f t="shared" si="101"/>
        <v>0.18839764710000001</v>
      </c>
      <c r="AV373">
        <f t="shared" si="102"/>
        <v>0.18849184592355001</v>
      </c>
      <c r="AW373">
        <f t="shared" si="103"/>
        <v>0.18873688532325061</v>
      </c>
    </row>
    <row r="374" spans="1:49" ht="26.25" x14ac:dyDescent="0.45">
      <c r="A374" s="219" t="s">
        <v>377</v>
      </c>
      <c r="B374" s="225" t="str">
        <f t="shared" si="116"/>
        <v>Абонентская плата за пакет услуг сотовой связи, месяц</v>
      </c>
      <c r="C374" s="225" t="s">
        <v>378</v>
      </c>
      <c r="D374" s="226" t="str">
        <f>A374</f>
        <v>Абонентская плата за пакет услуг сотовой связи, месяц</v>
      </c>
      <c r="E374" s="225">
        <f>INDEX(БИПЦ_НДС!$D:$D,MATCH(Структура!A374,БИПЦ_НДС!$B:$B,0))</f>
        <v>20</v>
      </c>
      <c r="F374" s="225" t="s">
        <v>695</v>
      </c>
      <c r="G374" s="225">
        <v>1</v>
      </c>
      <c r="H374" s="225">
        <v>1</v>
      </c>
      <c r="I374" s="225">
        <v>0</v>
      </c>
      <c r="J374" s="225">
        <f>INDEX('2026'!$C:$C,MATCH(Структура!B374,'2026'!$B:$B,0))</f>
        <v>1.0269999999999999</v>
      </c>
      <c r="K374" s="225">
        <f>INDEX('2025'!$C:$C,MATCH(Структура!C374,'2025'!$B:$B,0))</f>
        <v>1.143</v>
      </c>
      <c r="L374" s="225">
        <v>1</v>
      </c>
      <c r="M374" s="225">
        <v>1</v>
      </c>
      <c r="N374" s="225">
        <f>INDEX(MoM!B:B,MATCH(Структура!A374,MoM!J:J,0))</f>
        <v>1</v>
      </c>
      <c r="P374">
        <f>INDEX('ИПЦ raw'!AA:AA, MATCH(Структура!$D374,'ИПЦ raw'!$A:$A,0))</f>
        <v>100.01</v>
      </c>
      <c r="Q374">
        <f>INDEX('ИПЦ raw'!AB:AB, MATCH(Структура!$D374,'ИПЦ raw'!$A:$A,0))</f>
        <v>100.16</v>
      </c>
      <c r="R374">
        <f>INDEX('ИПЦ raw'!AC:AC, MATCH(Структура!$D374,'ИПЦ raw'!$A:$A,0))</f>
        <v>99.63</v>
      </c>
      <c r="S374">
        <f>INDEX('ИПЦ raw'!AD:AD, MATCH(Структура!$D374,'ИПЦ raw'!$A:$A,0))</f>
        <v>99.45</v>
      </c>
      <c r="T374">
        <f>INDEX('ИПЦ raw'!AE:AE, MATCH(Структура!$D374,'ИПЦ raw'!$A:$A,0))</f>
        <v>98.96</v>
      </c>
      <c r="U374">
        <f>INDEX('ИПЦ raw'!AF:AF, MATCH(Структура!$D374,'ИПЦ raw'!$A:$A,0))</f>
        <v>99.23</v>
      </c>
      <c r="V374">
        <f>INDEX('ИПЦ raw'!AG:AG, MATCH(Структура!$D374,'ИПЦ raw'!$A:$A,0))</f>
        <v>100.97</v>
      </c>
      <c r="W374">
        <f>INDEX('ИПЦ raw'!AH:AH, MATCH(Структура!$D374,'ИПЦ raw'!$A:$A,0))</f>
        <v>97.97</v>
      </c>
      <c r="X374">
        <f>INDEX('ИПЦ raw'!AI:AI, MATCH(Структура!$D374,'ИПЦ raw'!$A:$A,0))</f>
        <v>100.06</v>
      </c>
      <c r="Y374">
        <f>INDEX('ИПЦ raw'!AJ:AJ, MATCH(Структура!$D374,'ИПЦ raw'!$A:$A,0))</f>
        <v>100.03</v>
      </c>
      <c r="Z374">
        <f>INDEX('ИПЦ raw'!AK:AK, MATCH(Структура!$D374,'ИПЦ raw'!$A:$A,0))</f>
        <v>99.94</v>
      </c>
      <c r="AA374">
        <f>INDEX('ИПЦ raw'!AL:AL, MATCH(Структура!$D374,'ИПЦ raw'!$A:$A,0))</f>
        <v>98.82</v>
      </c>
      <c r="AB374">
        <f>INDEX('ИПЦ raw'!AM:AM, MATCH(Структура!$D374,'ИПЦ raw'!$A:$A,0))</f>
        <v>100.24</v>
      </c>
      <c r="AC374">
        <f>INDEX('ИПЦ raw'!AN:AN, MATCH(Структура!$D374,'ИПЦ raw'!$A:$A,0))</f>
        <v>100.41</v>
      </c>
      <c r="AD374">
        <f>INDEX('ИПЦ raw'!AO:AO, MATCH(Структура!$D374,'ИПЦ raw'!$A:$A,0))</f>
        <v>100.07</v>
      </c>
      <c r="AE374">
        <f>INDEX('ИПЦ raw'!AP:AP, MATCH(Структура!$D374,'ИПЦ raw'!$A:$A,0))</f>
        <v>100.19</v>
      </c>
      <c r="AG374">
        <f>INDEX('2025'!$C:$C,MATCH(Структура!C374,'2025'!$B:$B,0))</f>
        <v>1.143</v>
      </c>
      <c r="AH374">
        <f t="shared" si="105"/>
        <v>1.1431142999999999</v>
      </c>
      <c r="AI374">
        <f t="shared" si="106"/>
        <v>1.1449432828799999</v>
      </c>
      <c r="AJ374">
        <f t="shared" si="107"/>
        <v>1.1407069927333437</v>
      </c>
      <c r="AK374">
        <f t="shared" si="108"/>
        <v>1.1344331042733105</v>
      </c>
      <c r="AL374">
        <f t="shared" si="109"/>
        <v>1.1226349999888681</v>
      </c>
      <c r="AM374">
        <f t="shared" si="110"/>
        <v>1.1139907104889537</v>
      </c>
      <c r="AN374">
        <f t="shared" si="111"/>
        <v>1.1247964203806966</v>
      </c>
      <c r="AO374">
        <f t="shared" si="112"/>
        <v>1.1019630530469684</v>
      </c>
      <c r="AP374">
        <f t="shared" si="113"/>
        <v>1.1026242308787966</v>
      </c>
      <c r="AQ374">
        <f t="shared" si="114"/>
        <v>1.1029550181480601</v>
      </c>
      <c r="AR374">
        <f t="shared" si="118"/>
        <v>1.1022932451371712</v>
      </c>
      <c r="AS374">
        <f t="shared" si="115"/>
        <v>1.0269999999999999</v>
      </c>
      <c r="AT374">
        <f t="shared" si="100"/>
        <v>1.0294647999999997</v>
      </c>
      <c r="AU374">
        <f t="shared" si="101"/>
        <v>1.0336856056799997</v>
      </c>
      <c r="AV374">
        <f t="shared" si="102"/>
        <v>1.0344091856039757</v>
      </c>
      <c r="AW374">
        <f t="shared" si="103"/>
        <v>1.036374563056623</v>
      </c>
    </row>
    <row r="375" spans="1:49" ht="26.25" x14ac:dyDescent="0.45">
      <c r="A375" s="202" t="s">
        <v>379</v>
      </c>
      <c r="B375" s="225" t="str">
        <f t="shared" si="116"/>
        <v>Абонентская плата за доступ к сети Интернет, месяц</v>
      </c>
      <c r="C375" s="225" t="str">
        <f t="shared" si="117"/>
        <v>Абонентская плата за доступ к сети Интернет, месяц</v>
      </c>
      <c r="D375" s="226" t="str">
        <f t="shared" si="104"/>
        <v>Абонентская плата за доступ к сети Интернет, месяц</v>
      </c>
      <c r="E375" s="225">
        <f>INDEX(БИПЦ_НДС!$D:$D,MATCH(Структура!A375,БИПЦ_НДС!$B:$B,0))</f>
        <v>20</v>
      </c>
      <c r="F375" s="225" t="s">
        <v>695</v>
      </c>
      <c r="G375" s="225">
        <v>1</v>
      </c>
      <c r="H375" s="225">
        <v>1</v>
      </c>
      <c r="I375" s="225">
        <v>0</v>
      </c>
      <c r="J375" s="225">
        <f>INDEX('2026'!$C:$C,MATCH(Структура!B375,'2026'!$B:$B,0))</f>
        <v>0.59899999999999998</v>
      </c>
      <c r="K375" s="225">
        <f>INDEX('2025'!$C:$C,MATCH(Структура!C375,'2025'!$B:$B,0))</f>
        <v>0.54600000000000004</v>
      </c>
      <c r="L375" s="225">
        <v>1</v>
      </c>
      <c r="M375" s="225">
        <v>1</v>
      </c>
      <c r="N375" s="225">
        <f>INDEX(MoM!B:B,MATCH(Структура!A375,MoM!J:J,0))</f>
        <v>1</v>
      </c>
      <c r="P375">
        <f>INDEX('ИПЦ raw'!AA:AA, MATCH(Структура!$D375,'ИПЦ raw'!$A:$A,0))</f>
        <v>100.43</v>
      </c>
      <c r="Q375">
        <f>INDEX('ИПЦ raw'!AB:AB, MATCH(Структура!$D375,'ИПЦ raw'!$A:$A,0))</f>
        <v>100.11</v>
      </c>
      <c r="R375">
        <f>INDEX('ИПЦ raw'!AC:AC, MATCH(Структура!$D375,'ИПЦ raw'!$A:$A,0))</f>
        <v>100.59</v>
      </c>
      <c r="S375">
        <f>INDEX('ИПЦ raw'!AD:AD, MATCH(Структура!$D375,'ИПЦ raw'!$A:$A,0))</f>
        <v>101.24</v>
      </c>
      <c r="T375">
        <f>INDEX('ИПЦ raw'!AE:AE, MATCH(Структура!$D375,'ИПЦ raw'!$A:$A,0))</f>
        <v>100.33</v>
      </c>
      <c r="U375">
        <f>INDEX('ИПЦ raw'!AF:AF, MATCH(Структура!$D375,'ИПЦ raw'!$A:$A,0))</f>
        <v>100.1</v>
      </c>
      <c r="V375">
        <f>INDEX('ИПЦ raw'!AG:AG, MATCH(Структура!$D375,'ИПЦ raw'!$A:$A,0))</f>
        <v>100.01</v>
      </c>
      <c r="W375">
        <f>INDEX('ИПЦ raw'!AH:AH, MATCH(Структура!$D375,'ИПЦ raw'!$A:$A,0))</f>
        <v>100.23</v>
      </c>
      <c r="X375">
        <f>INDEX('ИПЦ raw'!AI:AI, MATCH(Структура!$D375,'ИПЦ raw'!$A:$A,0))</f>
        <v>100.28</v>
      </c>
      <c r="Y375">
        <f>INDEX('ИПЦ raw'!AJ:AJ, MATCH(Структура!$D375,'ИПЦ raw'!$A:$A,0))</f>
        <v>100.35</v>
      </c>
      <c r="Z375">
        <f>INDEX('ИПЦ raw'!AK:AK, MATCH(Структура!$D375,'ИПЦ raw'!$A:$A,0))</f>
        <v>100.33</v>
      </c>
      <c r="AA375">
        <f>INDEX('ИПЦ raw'!AL:AL, MATCH(Структура!$D375,'ИПЦ raw'!$A:$A,0))</f>
        <v>100.44</v>
      </c>
      <c r="AB375">
        <f>INDEX('ИПЦ raw'!AM:AM, MATCH(Структура!$D375,'ИПЦ raw'!$A:$A,0))</f>
        <v>101.91</v>
      </c>
      <c r="AC375">
        <f>INDEX('ИПЦ raw'!AN:AN, MATCH(Структура!$D375,'ИПЦ raw'!$A:$A,0))</f>
        <v>100.48</v>
      </c>
      <c r="AD375">
        <f>INDEX('ИПЦ raw'!AO:AO, MATCH(Структура!$D375,'ИПЦ raw'!$A:$A,0))</f>
        <v>100.29</v>
      </c>
      <c r="AE375">
        <f>INDEX('ИПЦ raw'!AP:AP, MATCH(Структура!$D375,'ИПЦ raw'!$A:$A,0))</f>
        <v>100.23</v>
      </c>
      <c r="AG375">
        <f>INDEX('2025'!$C:$C,MATCH(Структура!C375,'2025'!$B:$B,0))</f>
        <v>0.54600000000000004</v>
      </c>
      <c r="AH375">
        <f t="shared" si="105"/>
        <v>0.54834780000000005</v>
      </c>
      <c r="AI375">
        <f t="shared" si="106"/>
        <v>0.54895098258000008</v>
      </c>
      <c r="AJ375">
        <f t="shared" si="107"/>
        <v>0.55218979337722207</v>
      </c>
      <c r="AK375">
        <f t="shared" si="108"/>
        <v>0.55903694681509963</v>
      </c>
      <c r="AL375">
        <f t="shared" si="109"/>
        <v>0.56088176873958939</v>
      </c>
      <c r="AM375">
        <f t="shared" si="110"/>
        <v>0.56144265050832898</v>
      </c>
      <c r="AN375">
        <f t="shared" si="111"/>
        <v>0.56149879477337983</v>
      </c>
      <c r="AO375">
        <f t="shared" si="112"/>
        <v>0.56279024200135863</v>
      </c>
      <c r="AP375">
        <f t="shared" si="113"/>
        <v>0.56436605467896239</v>
      </c>
      <c r="AQ375">
        <f t="shared" si="114"/>
        <v>0.56634133587033875</v>
      </c>
      <c r="AR375">
        <f t="shared" si="118"/>
        <v>0.56821026227871085</v>
      </c>
      <c r="AS375">
        <f t="shared" si="115"/>
        <v>0.59899999999999998</v>
      </c>
      <c r="AT375">
        <f t="shared" si="100"/>
        <v>0.61044089999999995</v>
      </c>
      <c r="AU375">
        <f t="shared" si="101"/>
        <v>0.61337101632000002</v>
      </c>
      <c r="AV375">
        <f t="shared" si="102"/>
        <v>0.61514979226732802</v>
      </c>
      <c r="AW375">
        <f t="shared" si="103"/>
        <v>0.61656463678954287</v>
      </c>
    </row>
    <row r="376" spans="1:49" x14ac:dyDescent="0.45">
      <c r="A376" s="219" t="s">
        <v>380</v>
      </c>
      <c r="B376" s="225" t="str">
        <f t="shared" si="116"/>
        <v>Подписка на онлайн-видеосервисы, месяц</v>
      </c>
      <c r="C376" s="225" t="str">
        <f t="shared" si="117"/>
        <v>Подписка на онлайн-видеосервисы, месяц</v>
      </c>
      <c r="D376" s="226" t="str">
        <f t="shared" si="104"/>
        <v>Подписка на онлайн-видеосервисы, месяц</v>
      </c>
      <c r="E376" s="225">
        <f>INDEX(БИПЦ_НДС!$D:$D,MATCH(Структура!A376,БИПЦ_НДС!$B:$B,0))</f>
        <v>20</v>
      </c>
      <c r="F376" s="225" t="s">
        <v>695</v>
      </c>
      <c r="G376" s="225">
        <v>1</v>
      </c>
      <c r="H376" s="225">
        <v>1</v>
      </c>
      <c r="I376" s="225">
        <v>0</v>
      </c>
      <c r="J376" s="225">
        <f>INDEX('2026'!$C:$C,MATCH(Структура!B376,'2026'!$B:$B,0))</f>
        <v>0.65700000000000003</v>
      </c>
      <c r="K376" s="225">
        <f>INDEX('2025'!$C:$C,MATCH(Структура!C376,'2025'!$B:$B,0))</f>
        <v>0.65500000000000003</v>
      </c>
      <c r="L376" s="225">
        <v>1</v>
      </c>
      <c r="M376" s="225">
        <v>1</v>
      </c>
      <c r="N376" s="225">
        <f>INDEX(MoM!B:B,MATCH(Структура!A376,MoM!J:J,0))</f>
        <v>1</v>
      </c>
      <c r="P376">
        <f>INDEX('ИПЦ raw'!AA:AA, MATCH(Структура!$D376,'ИПЦ raw'!$A:$A,0))</f>
        <v>99.87</v>
      </c>
      <c r="Q376">
        <f>INDEX('ИПЦ raw'!AB:AB, MATCH(Структура!$D376,'ИПЦ raw'!$A:$A,0))</f>
        <v>99.8</v>
      </c>
      <c r="R376">
        <f>INDEX('ИПЦ raw'!AC:AC, MATCH(Структура!$D376,'ИПЦ raw'!$A:$A,0))</f>
        <v>101.18</v>
      </c>
      <c r="S376">
        <f>INDEX('ИПЦ raw'!AD:AD, MATCH(Структура!$D376,'ИПЦ raw'!$A:$A,0))</f>
        <v>100.91</v>
      </c>
      <c r="T376">
        <f>INDEX('ИПЦ raw'!AE:AE, MATCH(Структура!$D376,'ИПЦ raw'!$A:$A,0))</f>
        <v>100.04</v>
      </c>
      <c r="U376">
        <f>INDEX('ИПЦ raw'!AF:AF, MATCH(Структура!$D376,'ИПЦ raw'!$A:$A,0))</f>
        <v>100.01</v>
      </c>
      <c r="V376">
        <f>INDEX('ИПЦ raw'!AG:AG, MATCH(Структура!$D376,'ИПЦ raw'!$A:$A,0))</f>
        <v>100.19</v>
      </c>
      <c r="W376">
        <f>INDEX('ИПЦ raw'!AH:AH, MATCH(Структура!$D376,'ИПЦ raw'!$A:$A,0))</f>
        <v>99.95</v>
      </c>
      <c r="X376">
        <f>INDEX('ИПЦ raw'!AI:AI, MATCH(Структура!$D376,'ИПЦ raw'!$A:$A,0))</f>
        <v>100.33</v>
      </c>
      <c r="Y376">
        <f>INDEX('ИПЦ raw'!AJ:AJ, MATCH(Структура!$D376,'ИПЦ raw'!$A:$A,0))</f>
        <v>99.95</v>
      </c>
      <c r="Z376">
        <f>INDEX('ИПЦ raw'!AK:AK, MATCH(Структура!$D376,'ИПЦ raw'!$A:$A,0))</f>
        <v>100.54</v>
      </c>
      <c r="AA376">
        <f>INDEX('ИПЦ raw'!AL:AL, MATCH(Структура!$D376,'ИПЦ raw'!$A:$A,0))</f>
        <v>102.25</v>
      </c>
      <c r="AB376">
        <f>INDEX('ИПЦ raw'!AM:AM, MATCH(Структура!$D376,'ИПЦ raw'!$A:$A,0))</f>
        <v>101.84</v>
      </c>
      <c r="AC376">
        <f>INDEX('ИПЦ raw'!AN:AN, MATCH(Структура!$D376,'ИПЦ raw'!$A:$A,0))</f>
        <v>100.14</v>
      </c>
      <c r="AD376">
        <f>INDEX('ИПЦ raw'!AO:AO, MATCH(Структура!$D376,'ИПЦ raw'!$A:$A,0))</f>
        <v>100.52</v>
      </c>
      <c r="AE376">
        <f>INDEX('ИПЦ raw'!AP:AP, MATCH(Структура!$D376,'ИПЦ raw'!$A:$A,0))</f>
        <v>100.03</v>
      </c>
      <c r="AG376">
        <f>INDEX('2025'!$C:$C,MATCH(Структура!C376,'2025'!$B:$B,0))</f>
        <v>0.65500000000000003</v>
      </c>
      <c r="AH376">
        <f t="shared" si="105"/>
        <v>0.65414850000000002</v>
      </c>
      <c r="AI376">
        <f t="shared" si="106"/>
        <v>0.6528402029999999</v>
      </c>
      <c r="AJ376">
        <f t="shared" si="107"/>
        <v>0.66054371739539985</v>
      </c>
      <c r="AK376">
        <f t="shared" si="108"/>
        <v>0.66655466522369788</v>
      </c>
      <c r="AL376">
        <f t="shared" si="109"/>
        <v>0.66682128708978738</v>
      </c>
      <c r="AM376">
        <f t="shared" si="110"/>
        <v>0.66688796921849647</v>
      </c>
      <c r="AN376">
        <f t="shared" si="111"/>
        <v>0.6681550563600116</v>
      </c>
      <c r="AO376">
        <f t="shared" si="112"/>
        <v>0.66782097883183156</v>
      </c>
      <c r="AP376">
        <f t="shared" si="113"/>
        <v>0.67002478806197663</v>
      </c>
      <c r="AQ376">
        <f t="shared" si="114"/>
        <v>0.66968977566794563</v>
      </c>
      <c r="AR376">
        <f t="shared" si="118"/>
        <v>0.67330610045655259</v>
      </c>
      <c r="AS376">
        <f t="shared" si="115"/>
        <v>0.65700000000000003</v>
      </c>
      <c r="AT376">
        <f t="shared" si="100"/>
        <v>0.66908880000000015</v>
      </c>
      <c r="AU376">
        <f t="shared" si="101"/>
        <v>0.67002552432000018</v>
      </c>
      <c r="AV376">
        <f t="shared" si="102"/>
        <v>0.67350965704646415</v>
      </c>
      <c r="AW376">
        <f t="shared" si="103"/>
        <v>0.6737117099435781</v>
      </c>
    </row>
    <row r="377" spans="1:49" ht="26.25" x14ac:dyDescent="0.45">
      <c r="A377" s="202" t="s">
        <v>381</v>
      </c>
      <c r="B377" s="225" t="str">
        <f t="shared" si="116"/>
        <v>Аренда однокомнатной квартиры у частных лиц, месяц</v>
      </c>
      <c r="C377" s="225" t="str">
        <f t="shared" si="117"/>
        <v>Аренда однокомнатной квартиры у частных лиц, месяц</v>
      </c>
      <c r="D377" s="226" t="str">
        <f t="shared" si="104"/>
        <v>Аренда однокомнатной квартиры у частных лиц, месяц</v>
      </c>
      <c r="E377" s="225">
        <f>INDEX(БИПЦ_НДС!$D:$D,MATCH(Структура!A377,БИПЦ_НДС!$B:$B,0))</f>
        <v>0</v>
      </c>
      <c r="F377" s="225" t="s">
        <v>695</v>
      </c>
      <c r="G377" s="225">
        <v>1</v>
      </c>
      <c r="H377" s="225">
        <v>1</v>
      </c>
      <c r="I377" s="225">
        <v>0</v>
      </c>
      <c r="J377" s="225">
        <f>INDEX('2026'!$C:$C,MATCH(Структура!B377,'2026'!$B:$B,0))</f>
        <v>0.873</v>
      </c>
      <c r="K377" s="225">
        <f>INDEX('2025'!$C:$C,MATCH(Структура!C377,'2025'!$B:$B,0))</f>
        <v>0.77300000000000002</v>
      </c>
      <c r="L377" s="225">
        <v>1</v>
      </c>
      <c r="M377" s="225">
        <v>1</v>
      </c>
      <c r="N377" s="225">
        <f>INDEX(MoM!B:B,MATCH(Структура!A377,MoM!J:J,0))</f>
        <v>1</v>
      </c>
      <c r="P377">
        <f>INDEX('ИПЦ raw'!AA:AA, MATCH(Структура!$D377,'ИПЦ raw'!$A:$A,0))</f>
        <v>100.9</v>
      </c>
      <c r="Q377">
        <f>INDEX('ИПЦ raw'!AB:AB, MATCH(Структура!$D377,'ИПЦ raw'!$A:$A,0))</f>
        <v>100.31</v>
      </c>
      <c r="R377">
        <f>INDEX('ИПЦ raw'!AC:AC, MATCH(Структура!$D377,'ИПЦ raw'!$A:$A,0))</f>
        <v>100.05</v>
      </c>
      <c r="S377">
        <f>INDEX('ИПЦ raw'!AD:AD, MATCH(Структура!$D377,'ИПЦ raw'!$A:$A,0))</f>
        <v>100.04</v>
      </c>
      <c r="T377">
        <f>INDEX('ИПЦ raw'!AE:AE, MATCH(Структура!$D377,'ИПЦ raw'!$A:$A,0))</f>
        <v>100.72</v>
      </c>
      <c r="U377">
        <f>INDEX('ИПЦ raw'!AF:AF, MATCH(Структура!$D377,'ИПЦ raw'!$A:$A,0))</f>
        <v>100.22</v>
      </c>
      <c r="V377">
        <f>INDEX('ИПЦ raw'!AG:AG, MATCH(Структура!$D377,'ИПЦ raw'!$A:$A,0))</f>
        <v>100.67</v>
      </c>
      <c r="W377">
        <f>INDEX('ИПЦ raw'!AH:AH, MATCH(Структура!$D377,'ИПЦ raw'!$A:$A,0))</f>
        <v>101.54</v>
      </c>
      <c r="X377">
        <f>INDEX('ИПЦ raw'!AI:AI, MATCH(Структура!$D377,'ИПЦ raw'!$A:$A,0))</f>
        <v>100.19</v>
      </c>
      <c r="Y377">
        <f>INDEX('ИПЦ raw'!AJ:AJ, MATCH(Структура!$D377,'ИПЦ raw'!$A:$A,0))</f>
        <v>100.34</v>
      </c>
      <c r="Z377">
        <f>INDEX('ИПЦ raw'!AK:AK, MATCH(Структура!$D377,'ИПЦ raw'!$A:$A,0))</f>
        <v>100.14</v>
      </c>
      <c r="AA377">
        <f>INDEX('ИПЦ raw'!AL:AL, MATCH(Структура!$D377,'ИПЦ raw'!$A:$A,0))</f>
        <v>100.23</v>
      </c>
      <c r="AB377">
        <f>INDEX('ИПЦ raw'!AM:AM, MATCH(Структура!$D377,'ИПЦ raw'!$A:$A,0))</f>
        <v>100.2</v>
      </c>
      <c r="AC377">
        <f>INDEX('ИПЦ raw'!AN:AN, MATCH(Структура!$D377,'ИПЦ raw'!$A:$A,0))</f>
        <v>100.08</v>
      </c>
      <c r="AD377">
        <f>INDEX('ИПЦ raw'!AO:AO, MATCH(Структура!$D377,'ИПЦ raw'!$A:$A,0))</f>
        <v>99.72</v>
      </c>
      <c r="AE377">
        <f>INDEX('ИПЦ raw'!AP:AP, MATCH(Структура!$D377,'ИПЦ raw'!$A:$A,0))</f>
        <v>100.61</v>
      </c>
      <c r="AG377">
        <f>INDEX('2025'!$C:$C,MATCH(Структура!C377,'2025'!$B:$B,0))</f>
        <v>0.77300000000000002</v>
      </c>
      <c r="AH377">
        <f t="shared" si="105"/>
        <v>0.77995700000000001</v>
      </c>
      <c r="AI377">
        <f t="shared" si="106"/>
        <v>0.78237486670000012</v>
      </c>
      <c r="AJ377">
        <f t="shared" si="107"/>
        <v>0.7827660541333501</v>
      </c>
      <c r="AK377">
        <f t="shared" si="108"/>
        <v>0.78307916055500337</v>
      </c>
      <c r="AL377">
        <f t="shared" si="109"/>
        <v>0.78871733051099935</v>
      </c>
      <c r="AM377">
        <f t="shared" si="110"/>
        <v>0.79045250863812355</v>
      </c>
      <c r="AN377">
        <f t="shared" si="111"/>
        <v>0.79574854044599908</v>
      </c>
      <c r="AO377">
        <f t="shared" si="112"/>
        <v>0.80800306796886745</v>
      </c>
      <c r="AP377">
        <f t="shared" si="113"/>
        <v>0.80953827379800825</v>
      </c>
      <c r="AQ377">
        <f t="shared" si="114"/>
        <v>0.81229070392892155</v>
      </c>
      <c r="AR377">
        <f t="shared" si="118"/>
        <v>0.81342791091442213</v>
      </c>
      <c r="AS377">
        <f t="shared" si="115"/>
        <v>0.873</v>
      </c>
      <c r="AT377">
        <f t="shared" si="100"/>
        <v>0.87474599999999991</v>
      </c>
      <c r="AU377">
        <f t="shared" si="101"/>
        <v>0.87544579679999979</v>
      </c>
      <c r="AV377">
        <f t="shared" si="102"/>
        <v>0.87299454856895975</v>
      </c>
      <c r="AW377">
        <f t="shared" si="103"/>
        <v>0.8783198153152304</v>
      </c>
    </row>
    <row r="378" spans="1:49" ht="26.25" x14ac:dyDescent="0.45">
      <c r="A378" s="202" t="s">
        <v>382</v>
      </c>
      <c r="B378" s="225" t="str">
        <f t="shared" si="116"/>
        <v>Аренда двухкомнатной квартиры у частных лиц, месяц</v>
      </c>
      <c r="C378" s="225" t="str">
        <f t="shared" si="117"/>
        <v>Аренда двухкомнатной квартиры у частных лиц, месяц</v>
      </c>
      <c r="D378" s="226" t="str">
        <f t="shared" si="104"/>
        <v>Аренда двухкомнатной квартиры у частных лиц, месяц</v>
      </c>
      <c r="E378" s="225">
        <f>INDEX(БИПЦ_НДС!$D:$D,MATCH(Структура!A378,БИПЦ_НДС!$B:$B,0))</f>
        <v>0</v>
      </c>
      <c r="F378" s="225" t="s">
        <v>695</v>
      </c>
      <c r="G378" s="225">
        <v>1</v>
      </c>
      <c r="H378" s="225">
        <v>1</v>
      </c>
      <c r="I378" s="225">
        <v>0</v>
      </c>
      <c r="J378" s="225">
        <f>INDEX('2026'!$C:$C,MATCH(Структура!B378,'2026'!$B:$B,0))</f>
        <v>0.94399999999999995</v>
      </c>
      <c r="K378" s="225">
        <f>INDEX('2025'!$C:$C,MATCH(Структура!C378,'2025'!$B:$B,0))</f>
        <v>0.86699999999999999</v>
      </c>
      <c r="L378" s="225">
        <v>1</v>
      </c>
      <c r="M378" s="225">
        <v>1</v>
      </c>
      <c r="N378" s="225">
        <f>INDEX(MoM!B:B,MATCH(Структура!A378,MoM!J:J,0))</f>
        <v>1</v>
      </c>
      <c r="P378">
        <f>INDEX('ИПЦ raw'!AA:AA, MATCH(Структура!$D378,'ИПЦ raw'!$A:$A,0))</f>
        <v>101.71</v>
      </c>
      <c r="Q378">
        <f>INDEX('ИПЦ raw'!AB:AB, MATCH(Структура!$D378,'ИПЦ raw'!$A:$A,0))</f>
        <v>99.42</v>
      </c>
      <c r="R378">
        <f>INDEX('ИПЦ raw'!AC:AC, MATCH(Структура!$D378,'ИПЦ raw'!$A:$A,0))</f>
        <v>99.23</v>
      </c>
      <c r="S378">
        <f>INDEX('ИПЦ raw'!AD:AD, MATCH(Структура!$D378,'ИПЦ raw'!$A:$A,0))</f>
        <v>100.05</v>
      </c>
      <c r="T378">
        <f>INDEX('ИПЦ raw'!AE:AE, MATCH(Структура!$D378,'ИПЦ raw'!$A:$A,0))</f>
        <v>100.67</v>
      </c>
      <c r="U378">
        <f>INDEX('ИПЦ raw'!AF:AF, MATCH(Структура!$D378,'ИПЦ raw'!$A:$A,0))</f>
        <v>100.26</v>
      </c>
      <c r="V378">
        <f>INDEX('ИПЦ raw'!AG:AG, MATCH(Структура!$D378,'ИПЦ raw'!$A:$A,0))</f>
        <v>100.57</v>
      </c>
      <c r="W378">
        <f>INDEX('ИПЦ raw'!AH:AH, MATCH(Структура!$D378,'ИПЦ raw'!$A:$A,0))</f>
        <v>101.76</v>
      </c>
      <c r="X378">
        <f>INDEX('ИПЦ raw'!AI:AI, MATCH(Структура!$D378,'ИПЦ raw'!$A:$A,0))</f>
        <v>100.52</v>
      </c>
      <c r="Y378">
        <f>INDEX('ИПЦ raw'!AJ:AJ, MATCH(Структура!$D378,'ИПЦ raw'!$A:$A,0))</f>
        <v>100.69</v>
      </c>
      <c r="Z378">
        <f>INDEX('ИПЦ raw'!AK:AK, MATCH(Структура!$D378,'ИПЦ raw'!$A:$A,0))</f>
        <v>100.07</v>
      </c>
      <c r="AA378">
        <f>INDEX('ИПЦ raw'!AL:AL, MATCH(Структура!$D378,'ИПЦ raw'!$A:$A,0))</f>
        <v>100.06</v>
      </c>
      <c r="AB378">
        <f>INDEX('ИПЦ raw'!AM:AM, MATCH(Структура!$D378,'ИПЦ raw'!$A:$A,0))</f>
        <v>100.38</v>
      </c>
      <c r="AC378">
        <f>INDEX('ИПЦ raw'!AN:AN, MATCH(Структура!$D378,'ИПЦ raw'!$A:$A,0))</f>
        <v>100.09</v>
      </c>
      <c r="AD378">
        <f>INDEX('ИПЦ raw'!AO:AO, MATCH(Структура!$D378,'ИПЦ raw'!$A:$A,0))</f>
        <v>99.48</v>
      </c>
      <c r="AE378">
        <f>INDEX('ИПЦ raw'!AP:AP, MATCH(Структура!$D378,'ИПЦ raw'!$A:$A,0))</f>
        <v>100.59</v>
      </c>
      <c r="AG378">
        <f>INDEX('2025'!$C:$C,MATCH(Структура!C378,'2025'!$B:$B,0))</f>
        <v>0.86699999999999999</v>
      </c>
      <c r="AH378">
        <f t="shared" si="105"/>
        <v>0.88182569999999993</v>
      </c>
      <c r="AI378">
        <f t="shared" si="106"/>
        <v>0.87671111093999998</v>
      </c>
      <c r="AJ378">
        <f t="shared" si="107"/>
        <v>0.86996043538576207</v>
      </c>
      <c r="AK378">
        <f t="shared" si="108"/>
        <v>0.87039541560345501</v>
      </c>
      <c r="AL378">
        <f t="shared" si="109"/>
        <v>0.87622706488799817</v>
      </c>
      <c r="AM378">
        <f t="shared" si="110"/>
        <v>0.87850525525670708</v>
      </c>
      <c r="AN378">
        <f t="shared" si="111"/>
        <v>0.88351273521167029</v>
      </c>
      <c r="AO378">
        <f t="shared" si="112"/>
        <v>0.89906255935139567</v>
      </c>
      <c r="AP378">
        <f t="shared" si="113"/>
        <v>0.90373768466002291</v>
      </c>
      <c r="AQ378">
        <f t="shared" si="114"/>
        <v>0.909973474684177</v>
      </c>
      <c r="AR378">
        <f t="shared" si="118"/>
        <v>0.91061045611645586</v>
      </c>
      <c r="AS378">
        <f t="shared" si="115"/>
        <v>0.94399999999999995</v>
      </c>
      <c r="AT378">
        <f t="shared" si="100"/>
        <v>0.94758719999999996</v>
      </c>
      <c r="AU378">
        <f t="shared" si="101"/>
        <v>0.94844002847999997</v>
      </c>
      <c r="AV378">
        <f t="shared" si="102"/>
        <v>0.943508140331904</v>
      </c>
      <c r="AW378">
        <f t="shared" si="103"/>
        <v>0.94907483835986228</v>
      </c>
    </row>
    <row r="379" spans="1:49" ht="26.25" x14ac:dyDescent="0.45">
      <c r="A379" s="219" t="s">
        <v>383</v>
      </c>
      <c r="B379" s="225" t="str">
        <f t="shared" si="116"/>
        <v>Проживание в гостинице 1* или в мотеле, сутки с человека</v>
      </c>
      <c r="C379" s="225" t="str">
        <f t="shared" si="117"/>
        <v>Проживание в гостинице 1* или в мотеле, сутки с человека</v>
      </c>
      <c r="D379" s="226" t="str">
        <f t="shared" si="104"/>
        <v>Проживание в гостинице 1* или в мотеле, сутки с человека</v>
      </c>
      <c r="E379" s="225">
        <f>INDEX(БИПЦ_НДС!$D:$D,MATCH(Структура!A379,БИПЦ_НДС!$B:$B,0))</f>
        <v>0</v>
      </c>
      <c r="F379" s="225" t="s">
        <v>695</v>
      </c>
      <c r="G379" s="225">
        <v>1</v>
      </c>
      <c r="H379" s="225">
        <v>1</v>
      </c>
      <c r="I379" s="225">
        <v>1</v>
      </c>
      <c r="J379" s="225">
        <f>INDEX('2026'!$C:$C,MATCH(Структура!B379,'2026'!$B:$B,0))</f>
        <v>3.9E-2</v>
      </c>
      <c r="K379" s="225">
        <f>INDEX('2025'!$C:$C,MATCH(Структура!C379,'2025'!$B:$B,0))</f>
        <v>3.6999999999999998E-2</v>
      </c>
      <c r="L379" s="225">
        <v>1</v>
      </c>
      <c r="M379" s="225">
        <v>1</v>
      </c>
      <c r="N379" s="228">
        <f>INDEX(MoM!B:B,MATCH(Структура!A379,MoM!J:J,0))</f>
        <v>0</v>
      </c>
      <c r="P379">
        <f>INDEX('ИПЦ raw'!AA:AA, MATCH(Структура!$D379,'ИПЦ raw'!$A:$A,0))</f>
        <v>99.91</v>
      </c>
      <c r="Q379">
        <f>INDEX('ИПЦ raw'!AB:AB, MATCH(Структура!$D379,'ИПЦ raw'!$A:$A,0))</f>
        <v>101.48</v>
      </c>
      <c r="R379">
        <f>INDEX('ИПЦ raw'!AC:AC, MATCH(Структура!$D379,'ИПЦ raw'!$A:$A,0))</f>
        <v>102.92</v>
      </c>
      <c r="S379">
        <f>INDEX('ИПЦ raw'!AD:AD, MATCH(Структура!$D379,'ИПЦ raw'!$A:$A,0))</f>
        <v>104.03</v>
      </c>
      <c r="T379">
        <f>INDEX('ИПЦ raw'!AE:AE, MATCH(Структура!$D379,'ИПЦ raw'!$A:$A,0))</f>
        <v>101.93</v>
      </c>
      <c r="U379">
        <f>INDEX('ИПЦ raw'!AF:AF, MATCH(Структура!$D379,'ИПЦ raw'!$A:$A,0))</f>
        <v>100.98</v>
      </c>
      <c r="V379">
        <f>INDEX('ИПЦ raw'!AG:AG, MATCH(Структура!$D379,'ИПЦ raw'!$A:$A,0))</f>
        <v>99.42</v>
      </c>
      <c r="W379">
        <f>INDEX('ИПЦ raw'!AH:AH, MATCH(Структура!$D379,'ИПЦ raw'!$A:$A,0))</f>
        <v>97.37</v>
      </c>
      <c r="X379">
        <f>INDEX('ИПЦ raw'!AI:AI, MATCH(Структура!$D379,'ИПЦ raw'!$A:$A,0))</f>
        <v>99.67</v>
      </c>
      <c r="Y379">
        <f>INDEX('ИПЦ raw'!AJ:AJ, MATCH(Структура!$D379,'ИПЦ raw'!$A:$A,0))</f>
        <v>99.51</v>
      </c>
      <c r="Z379">
        <f>INDEX('ИПЦ raw'!AK:AK, MATCH(Структура!$D379,'ИПЦ raw'!$A:$A,0))</f>
        <v>100.98</v>
      </c>
      <c r="AA379">
        <f>INDEX('ИПЦ raw'!AL:AL, MATCH(Структура!$D379,'ИПЦ raw'!$A:$A,0))</f>
        <v>100.76</v>
      </c>
      <c r="AB379">
        <f>INDEX('ИПЦ raw'!AM:AM, MATCH(Структура!$D379,'ИПЦ raw'!$A:$A,0))</f>
        <v>100.44</v>
      </c>
      <c r="AC379">
        <f>INDEX('ИПЦ raw'!AN:AN, MATCH(Структура!$D379,'ИПЦ raw'!$A:$A,0))</f>
        <v>100.66</v>
      </c>
      <c r="AD379">
        <f>INDEX('ИПЦ raw'!AO:AO, MATCH(Структура!$D379,'ИПЦ raw'!$A:$A,0))</f>
        <v>101.85</v>
      </c>
      <c r="AE379">
        <f>INDEX('ИПЦ raw'!AP:AP, MATCH(Структура!$D379,'ИПЦ raw'!$A:$A,0))</f>
        <v>102.57</v>
      </c>
      <c r="AG379">
        <f>INDEX('2025'!$C:$C,MATCH(Структура!C379,'2025'!$B:$B,0))</f>
        <v>3.6999999999999998E-2</v>
      </c>
      <c r="AH379">
        <f t="shared" si="105"/>
        <v>3.6966699999999998E-2</v>
      </c>
      <c r="AI379">
        <f t="shared" si="106"/>
        <v>3.7513807159999996E-2</v>
      </c>
      <c r="AJ379">
        <f t="shared" si="107"/>
        <v>3.8609210329071997E-2</v>
      </c>
      <c r="AK379">
        <f t="shared" si="108"/>
        <v>4.0165161505333599E-2</v>
      </c>
      <c r="AL379">
        <f t="shared" si="109"/>
        <v>4.0940349122386539E-2</v>
      </c>
      <c r="AM379">
        <f t="shared" si="110"/>
        <v>4.1341564543785923E-2</v>
      </c>
      <c r="AN379">
        <f t="shared" si="111"/>
        <v>4.1101783469431961E-2</v>
      </c>
      <c r="AO379">
        <f t="shared" si="112"/>
        <v>4.0020806564185898E-2</v>
      </c>
      <c r="AP379">
        <f t="shared" si="113"/>
        <v>3.9888737902524091E-2</v>
      </c>
      <c r="AQ379">
        <f t="shared" si="114"/>
        <v>3.9693283086801728E-2</v>
      </c>
      <c r="AR379">
        <f t="shared" si="118"/>
        <v>4.0082277261052388E-2</v>
      </c>
      <c r="AS379">
        <f t="shared" si="115"/>
        <v>3.9E-2</v>
      </c>
      <c r="AT379">
        <f t="shared" si="100"/>
        <v>3.9171600000000001E-2</v>
      </c>
      <c r="AU379">
        <f t="shared" si="101"/>
        <v>3.9430132559999997E-2</v>
      </c>
      <c r="AV379">
        <f t="shared" si="102"/>
        <v>4.0159590012359997E-2</v>
      </c>
      <c r="AW379">
        <f t="shared" si="103"/>
        <v>4.1191691475677646E-2</v>
      </c>
    </row>
    <row r="380" spans="1:49" x14ac:dyDescent="0.45">
      <c r="A380" s="219" t="s">
        <v>384</v>
      </c>
      <c r="B380" s="225" t="str">
        <f t="shared" si="116"/>
        <v>Проживание в гостинице 2*, сутки с человека</v>
      </c>
      <c r="C380" s="225" t="str">
        <f t="shared" si="117"/>
        <v>Проживание в гостинице 2*, сутки с человека</v>
      </c>
      <c r="D380" s="226" t="str">
        <f t="shared" si="104"/>
        <v>Проживание в гостинице 2*, сутки с человека</v>
      </c>
      <c r="E380" s="225">
        <f>INDEX(БИПЦ_НДС!$D:$D,MATCH(Структура!A380,БИПЦ_НДС!$B:$B,0))</f>
        <v>0</v>
      </c>
      <c r="F380" s="225" t="s">
        <v>695</v>
      </c>
      <c r="G380" s="225">
        <v>1</v>
      </c>
      <c r="H380" s="225">
        <v>1</v>
      </c>
      <c r="I380" s="225">
        <v>1</v>
      </c>
      <c r="J380" s="225">
        <f>INDEX('2026'!$C:$C,MATCH(Структура!B380,'2026'!$B:$B,0))</f>
        <v>5.8999999999999997E-2</v>
      </c>
      <c r="K380" s="225">
        <f>INDEX('2025'!$C:$C,MATCH(Структура!C380,'2025'!$B:$B,0))</f>
        <v>6.2E-2</v>
      </c>
      <c r="L380" s="225">
        <v>1</v>
      </c>
      <c r="M380" s="225">
        <v>1</v>
      </c>
      <c r="N380" s="228">
        <f>INDEX(MoM!B:B,MATCH(Структура!A380,MoM!J:J,0))</f>
        <v>0</v>
      </c>
      <c r="P380">
        <f>INDEX('ИПЦ raw'!AA:AA, MATCH(Структура!$D380,'ИПЦ raw'!$A:$A,0))</f>
        <v>100.26</v>
      </c>
      <c r="Q380">
        <f>INDEX('ИПЦ raw'!AB:AB, MATCH(Структура!$D380,'ИПЦ raw'!$A:$A,0))</f>
        <v>101.78</v>
      </c>
      <c r="R380">
        <f>INDEX('ИПЦ raw'!AC:AC, MATCH(Структура!$D380,'ИПЦ raw'!$A:$A,0))</f>
        <v>101.79</v>
      </c>
      <c r="S380">
        <f>INDEX('ИПЦ raw'!AD:AD, MATCH(Структура!$D380,'ИПЦ raw'!$A:$A,0))</f>
        <v>102.84</v>
      </c>
      <c r="T380">
        <f>INDEX('ИПЦ raw'!AE:AE, MATCH(Структура!$D380,'ИПЦ raw'!$A:$A,0))</f>
        <v>101.97</v>
      </c>
      <c r="U380">
        <f>INDEX('ИПЦ raw'!AF:AF, MATCH(Структура!$D380,'ИПЦ raw'!$A:$A,0))</f>
        <v>100.71</v>
      </c>
      <c r="V380">
        <f>INDEX('ИПЦ raw'!AG:AG, MATCH(Структура!$D380,'ИПЦ raw'!$A:$A,0))</f>
        <v>99.62</v>
      </c>
      <c r="W380">
        <f>INDEX('ИПЦ raw'!AH:AH, MATCH(Структура!$D380,'ИПЦ raw'!$A:$A,0))</f>
        <v>98.52</v>
      </c>
      <c r="X380">
        <f>INDEX('ИПЦ raw'!AI:AI, MATCH(Структура!$D380,'ИПЦ raw'!$A:$A,0))</f>
        <v>98.82</v>
      </c>
      <c r="Y380">
        <f>INDEX('ИПЦ raw'!AJ:AJ, MATCH(Структура!$D380,'ИПЦ raw'!$A:$A,0))</f>
        <v>99.59</v>
      </c>
      <c r="Z380">
        <f>INDEX('ИПЦ raw'!AK:AK, MATCH(Структура!$D380,'ИПЦ raw'!$A:$A,0))</f>
        <v>100.11</v>
      </c>
      <c r="AA380">
        <f>INDEX('ИПЦ raw'!AL:AL, MATCH(Структура!$D380,'ИПЦ raw'!$A:$A,0))</f>
        <v>101.62</v>
      </c>
      <c r="AB380">
        <f>INDEX('ИПЦ raw'!AM:AM, MATCH(Структура!$D380,'ИПЦ raw'!$A:$A,0))</f>
        <v>102.3</v>
      </c>
      <c r="AC380">
        <f>INDEX('ИПЦ raw'!AN:AN, MATCH(Структура!$D380,'ИПЦ raw'!$A:$A,0))</f>
        <v>100.48</v>
      </c>
      <c r="AD380">
        <f>INDEX('ИПЦ raw'!AO:AO, MATCH(Структура!$D380,'ИПЦ raw'!$A:$A,0))</f>
        <v>101.54</v>
      </c>
      <c r="AE380">
        <f>INDEX('ИПЦ raw'!AP:AP, MATCH(Структура!$D380,'ИПЦ raw'!$A:$A,0))</f>
        <v>101.69</v>
      </c>
      <c r="AG380">
        <f>INDEX('2025'!$C:$C,MATCH(Структура!C380,'2025'!$B:$B,0))</f>
        <v>6.2E-2</v>
      </c>
      <c r="AH380">
        <f t="shared" si="105"/>
        <v>6.21612E-2</v>
      </c>
      <c r="AI380">
        <f t="shared" si="106"/>
        <v>6.3267669360000001E-2</v>
      </c>
      <c r="AJ380">
        <f t="shared" si="107"/>
        <v>6.440016064154401E-2</v>
      </c>
      <c r="AK380">
        <f t="shared" si="108"/>
        <v>6.6229125203763853E-2</v>
      </c>
      <c r="AL380">
        <f t="shared" si="109"/>
        <v>6.7533838970277996E-2</v>
      </c>
      <c r="AM380">
        <f t="shared" si="110"/>
        <v>6.8013329226966956E-2</v>
      </c>
      <c r="AN380">
        <f t="shared" si="111"/>
        <v>6.7754878575904481E-2</v>
      </c>
      <c r="AO380">
        <f t="shared" si="112"/>
        <v>6.6752106372981096E-2</v>
      </c>
      <c r="AP380">
        <f t="shared" si="113"/>
        <v>6.596443151777992E-2</v>
      </c>
      <c r="AQ380">
        <f t="shared" si="114"/>
        <v>6.5693977348557031E-2</v>
      </c>
      <c r="AR380">
        <f t="shared" si="118"/>
        <v>6.5766240723640443E-2</v>
      </c>
      <c r="AS380">
        <f t="shared" si="115"/>
        <v>5.8999999999999997E-2</v>
      </c>
      <c r="AT380">
        <f t="shared" si="100"/>
        <v>6.0356999999999994E-2</v>
      </c>
      <c r="AU380">
        <f t="shared" si="101"/>
        <v>6.0646713599999992E-2</v>
      </c>
      <c r="AV380">
        <f t="shared" si="102"/>
        <v>6.1580672989439991E-2</v>
      </c>
      <c r="AW380">
        <f t="shared" si="103"/>
        <v>6.2621386362961523E-2</v>
      </c>
    </row>
    <row r="381" spans="1:49" x14ac:dyDescent="0.45">
      <c r="A381" s="202" t="s">
        <v>385</v>
      </c>
      <c r="B381" s="225" t="str">
        <f t="shared" si="116"/>
        <v>Проживание в гостинице 3*, сутки с человека</v>
      </c>
      <c r="C381" s="225" t="str">
        <f t="shared" si="117"/>
        <v>Проживание в гостинице 3*, сутки с человека</v>
      </c>
      <c r="D381" s="226" t="str">
        <f t="shared" si="104"/>
        <v>Проживание в гостинице 3*, сутки с человека</v>
      </c>
      <c r="E381" s="225">
        <f>INDEX(БИПЦ_НДС!$D:$D,MATCH(Структура!A381,БИПЦ_НДС!$B:$B,0))</f>
        <v>0</v>
      </c>
      <c r="F381" s="225" t="s">
        <v>695</v>
      </c>
      <c r="G381" s="225">
        <v>1</v>
      </c>
      <c r="H381" s="225">
        <v>1</v>
      </c>
      <c r="I381" s="225">
        <v>1</v>
      </c>
      <c r="J381" s="225">
        <f>INDEX('2026'!$C:$C,MATCH(Структура!B381,'2026'!$B:$B,0))</f>
        <v>0.10299999999999999</v>
      </c>
      <c r="K381" s="225">
        <f>INDEX('2025'!$C:$C,MATCH(Структура!C381,'2025'!$B:$B,0))</f>
        <v>9.2999999999999999E-2</v>
      </c>
      <c r="L381" s="225">
        <v>1</v>
      </c>
      <c r="M381" s="225">
        <v>1</v>
      </c>
      <c r="N381" s="228">
        <f>INDEX(MoM!B:B,MATCH(Структура!A381,MoM!J:J,0))</f>
        <v>0</v>
      </c>
      <c r="P381">
        <f>INDEX('ИПЦ raw'!AA:AA, MATCH(Структура!$D381,'ИПЦ raw'!$A:$A,0))</f>
        <v>100.76</v>
      </c>
      <c r="Q381">
        <f>INDEX('ИПЦ raw'!AB:AB, MATCH(Структура!$D381,'ИПЦ raw'!$A:$A,0))</f>
        <v>101.69</v>
      </c>
      <c r="R381">
        <f>INDEX('ИПЦ raw'!AC:AC, MATCH(Структура!$D381,'ИПЦ raw'!$A:$A,0))</f>
        <v>101.52</v>
      </c>
      <c r="S381">
        <f>INDEX('ИПЦ raw'!AD:AD, MATCH(Структура!$D381,'ИПЦ raw'!$A:$A,0))</f>
        <v>103.66</v>
      </c>
      <c r="T381">
        <f>INDEX('ИПЦ raw'!AE:AE, MATCH(Структура!$D381,'ИПЦ raw'!$A:$A,0))</f>
        <v>101.41</v>
      </c>
      <c r="U381">
        <f>INDEX('ИПЦ raw'!AF:AF, MATCH(Структура!$D381,'ИПЦ raw'!$A:$A,0))</f>
        <v>99.66</v>
      </c>
      <c r="V381">
        <f>INDEX('ИПЦ raw'!AG:AG, MATCH(Структура!$D381,'ИПЦ raw'!$A:$A,0))</f>
        <v>99.92</v>
      </c>
      <c r="W381">
        <f>INDEX('ИПЦ raw'!AH:AH, MATCH(Структура!$D381,'ИПЦ raw'!$A:$A,0))</f>
        <v>99.21</v>
      </c>
      <c r="X381">
        <f>INDEX('ИПЦ raw'!AI:AI, MATCH(Структура!$D381,'ИПЦ raw'!$A:$A,0))</f>
        <v>99.2</v>
      </c>
      <c r="Y381">
        <f>INDEX('ИПЦ raw'!AJ:AJ, MATCH(Структура!$D381,'ИПЦ raw'!$A:$A,0))</f>
        <v>99.03</v>
      </c>
      <c r="Z381">
        <f>INDEX('ИПЦ raw'!AK:AK, MATCH(Структура!$D381,'ИПЦ raw'!$A:$A,0))</f>
        <v>101.11</v>
      </c>
      <c r="AA381">
        <f>INDEX('ИПЦ raw'!AL:AL, MATCH(Структура!$D381,'ИПЦ raw'!$A:$A,0))</f>
        <v>101.02</v>
      </c>
      <c r="AB381">
        <f>INDEX('ИПЦ raw'!AM:AM, MATCH(Структура!$D381,'ИПЦ raw'!$A:$A,0))</f>
        <v>101.23</v>
      </c>
      <c r="AC381">
        <f>INDEX('ИПЦ raw'!AN:AN, MATCH(Структура!$D381,'ИПЦ raw'!$A:$A,0))</f>
        <v>101.76</v>
      </c>
      <c r="AD381">
        <f>INDEX('ИПЦ raw'!AO:AO, MATCH(Структура!$D381,'ИПЦ raw'!$A:$A,0))</f>
        <v>101.84</v>
      </c>
      <c r="AE381">
        <f>INDEX('ИПЦ raw'!AP:AP, MATCH(Структура!$D381,'ИПЦ raw'!$A:$A,0))</f>
        <v>102.01</v>
      </c>
      <c r="AG381">
        <f>INDEX('2025'!$C:$C,MATCH(Структура!C381,'2025'!$B:$B,0))</f>
        <v>9.2999999999999999E-2</v>
      </c>
      <c r="AH381">
        <f t="shared" si="105"/>
        <v>9.3706800000000007E-2</v>
      </c>
      <c r="AI381">
        <f t="shared" si="106"/>
        <v>9.5290444920000009E-2</v>
      </c>
      <c r="AJ381">
        <f t="shared" si="107"/>
        <v>9.6738859682784006E-2</v>
      </c>
      <c r="AK381">
        <f t="shared" si="108"/>
        <v>0.10027950194717389</v>
      </c>
      <c r="AL381">
        <f t="shared" si="109"/>
        <v>0.10169344292462905</v>
      </c>
      <c r="AM381">
        <f t="shared" si="110"/>
        <v>0.1013476852186853</v>
      </c>
      <c r="AN381">
        <f t="shared" si="111"/>
        <v>0.10126660707051036</v>
      </c>
      <c r="AO381">
        <f t="shared" si="112"/>
        <v>0.10046660087465333</v>
      </c>
      <c r="AP381">
        <f t="shared" si="113"/>
        <v>9.9662868067656105E-2</v>
      </c>
      <c r="AQ381">
        <f t="shared" si="114"/>
        <v>9.8696138247399839E-2</v>
      </c>
      <c r="AR381">
        <f t="shared" si="118"/>
        <v>9.9791665381945976E-2</v>
      </c>
      <c r="AS381">
        <f t="shared" si="115"/>
        <v>0.10299999999999999</v>
      </c>
      <c r="AT381">
        <f t="shared" si="100"/>
        <v>0.10426690000000001</v>
      </c>
      <c r="AU381">
        <f t="shared" si="101"/>
        <v>0.10610199744000001</v>
      </c>
      <c r="AV381">
        <f t="shared" si="102"/>
        <v>0.10805427419289602</v>
      </c>
      <c r="AW381">
        <f t="shared" si="103"/>
        <v>0.11022616510417324</v>
      </c>
    </row>
    <row r="382" spans="1:49" ht="26.25" x14ac:dyDescent="0.45">
      <c r="A382" s="219" t="s">
        <v>386</v>
      </c>
      <c r="B382" s="225" t="str">
        <f t="shared" si="116"/>
        <v>Проживание в гостинице 4*-5*, сутки с человека</v>
      </c>
      <c r="C382" s="225" t="str">
        <f t="shared" si="117"/>
        <v>Проживание в гостинице 4*-5*, сутки с человека</v>
      </c>
      <c r="D382" s="226" t="str">
        <f t="shared" si="104"/>
        <v>Проживание в гостинице 4*-5*, сутки с человека</v>
      </c>
      <c r="E382" s="225">
        <f>INDEX(БИПЦ_НДС!$D:$D,MATCH(Структура!A382,БИПЦ_НДС!$B:$B,0))</f>
        <v>0</v>
      </c>
      <c r="F382" s="225" t="s">
        <v>695</v>
      </c>
      <c r="G382" s="225">
        <v>1</v>
      </c>
      <c r="H382" s="225">
        <v>1</v>
      </c>
      <c r="I382" s="225">
        <v>1</v>
      </c>
      <c r="J382" s="225">
        <f>INDEX('2026'!$C:$C,MATCH(Структура!B382,'2026'!$B:$B,0))</f>
        <v>8.5999999999999993E-2</v>
      </c>
      <c r="K382" s="225">
        <f>INDEX('2025'!$C:$C,MATCH(Структура!C382,'2025'!$B:$B,0))</f>
        <v>8.6999999999999994E-2</v>
      </c>
      <c r="L382" s="225">
        <v>1</v>
      </c>
      <c r="M382" s="225">
        <v>1</v>
      </c>
      <c r="N382" s="228">
        <f>INDEX(MoM!B:B,MATCH(Структура!A382,MoM!J:J,0))</f>
        <v>0</v>
      </c>
      <c r="P382">
        <f>INDEX('ИПЦ raw'!AA:AA, MATCH(Структура!$D382,'ИПЦ raw'!$A:$A,0))</f>
        <v>101.54</v>
      </c>
      <c r="Q382">
        <f>INDEX('ИПЦ raw'!AB:AB, MATCH(Структура!$D382,'ИПЦ raw'!$A:$A,0))</f>
        <v>101.79</v>
      </c>
      <c r="R382">
        <f>INDEX('ИПЦ raw'!AC:AC, MATCH(Структура!$D382,'ИПЦ raw'!$A:$A,0))</f>
        <v>101.69</v>
      </c>
      <c r="S382">
        <f>INDEX('ИПЦ raw'!AD:AD, MATCH(Структура!$D382,'ИПЦ raw'!$A:$A,0))</f>
        <v>105</v>
      </c>
      <c r="T382">
        <f>INDEX('ИПЦ raw'!AE:AE, MATCH(Структура!$D382,'ИПЦ raw'!$A:$A,0))</f>
        <v>101.89</v>
      </c>
      <c r="U382">
        <f>INDEX('ИПЦ raw'!AF:AF, MATCH(Структура!$D382,'ИПЦ raw'!$A:$A,0))</f>
        <v>98.38</v>
      </c>
      <c r="V382">
        <f>INDEX('ИПЦ raw'!AG:AG, MATCH(Структура!$D382,'ИПЦ raw'!$A:$A,0))</f>
        <v>99.97</v>
      </c>
      <c r="W382">
        <f>INDEX('ИПЦ raw'!AH:AH, MATCH(Структура!$D382,'ИПЦ raw'!$A:$A,0))</f>
        <v>98.92</v>
      </c>
      <c r="X382">
        <f>INDEX('ИПЦ raw'!AI:AI, MATCH(Структура!$D382,'ИПЦ raw'!$A:$A,0))</f>
        <v>97.38</v>
      </c>
      <c r="Y382">
        <f>INDEX('ИПЦ raw'!AJ:AJ, MATCH(Структура!$D382,'ИПЦ raw'!$A:$A,0))</f>
        <v>99.15</v>
      </c>
      <c r="Z382">
        <f>INDEX('ИПЦ raw'!AK:AK, MATCH(Структура!$D382,'ИПЦ raw'!$A:$A,0))</f>
        <v>100.01</v>
      </c>
      <c r="AA382">
        <f>INDEX('ИПЦ raw'!AL:AL, MATCH(Структура!$D382,'ИПЦ raw'!$A:$A,0))</f>
        <v>100.83</v>
      </c>
      <c r="AB382">
        <f>INDEX('ИПЦ raw'!AM:AM, MATCH(Структура!$D382,'ИПЦ raw'!$A:$A,0))</f>
        <v>101.67</v>
      </c>
      <c r="AC382">
        <f>INDEX('ИПЦ raw'!AN:AN, MATCH(Структура!$D382,'ИПЦ raw'!$A:$A,0))</f>
        <v>101.5</v>
      </c>
      <c r="AD382">
        <f>INDEX('ИПЦ raw'!AO:AO, MATCH(Структура!$D382,'ИПЦ raw'!$A:$A,0))</f>
        <v>100.75</v>
      </c>
      <c r="AE382">
        <f>INDEX('ИПЦ raw'!AP:AP, MATCH(Структура!$D382,'ИПЦ raw'!$A:$A,0))</f>
        <v>104.88</v>
      </c>
      <c r="AG382">
        <f>INDEX('2025'!$C:$C,MATCH(Структура!C382,'2025'!$B:$B,0))</f>
        <v>8.6999999999999994E-2</v>
      </c>
      <c r="AH382">
        <f t="shared" si="105"/>
        <v>8.833980000000001E-2</v>
      </c>
      <c r="AI382">
        <f t="shared" si="106"/>
        <v>8.992108242000002E-2</v>
      </c>
      <c r="AJ382">
        <f t="shared" si="107"/>
        <v>9.1440748712898007E-2</v>
      </c>
      <c r="AK382">
        <f t="shared" si="108"/>
        <v>9.6012786148542903E-2</v>
      </c>
      <c r="AL382">
        <f t="shared" si="109"/>
        <v>9.7827427806750369E-2</v>
      </c>
      <c r="AM382">
        <f t="shared" si="110"/>
        <v>9.6242623476281E-2</v>
      </c>
      <c r="AN382">
        <f t="shared" si="111"/>
        <v>9.6213750689238112E-2</v>
      </c>
      <c r="AO382">
        <f t="shared" si="112"/>
        <v>9.5174642181794333E-2</v>
      </c>
      <c r="AP382">
        <f t="shared" si="113"/>
        <v>9.2681066556631317E-2</v>
      </c>
      <c r="AQ382">
        <f t="shared" si="114"/>
        <v>9.1893277490899955E-2</v>
      </c>
      <c r="AR382">
        <f t="shared" si="118"/>
        <v>9.190246681864904E-2</v>
      </c>
      <c r="AS382">
        <f t="shared" si="115"/>
        <v>8.5999999999999993E-2</v>
      </c>
      <c r="AT382">
        <f t="shared" si="100"/>
        <v>8.7436200000000006E-2</v>
      </c>
      <c r="AU382">
        <f t="shared" si="101"/>
        <v>8.8747743000000004E-2</v>
      </c>
      <c r="AV382">
        <f t="shared" si="102"/>
        <v>8.9413351072499994E-2</v>
      </c>
      <c r="AW382">
        <f t="shared" si="103"/>
        <v>9.3776722604837992E-2</v>
      </c>
    </row>
    <row r="383" spans="1:49" x14ac:dyDescent="0.45">
      <c r="A383" s="219" t="s">
        <v>387</v>
      </c>
      <c r="B383" s="225" t="str">
        <f t="shared" si="116"/>
        <v>Проживание в хостеле, сутки с человека</v>
      </c>
      <c r="C383" s="225" t="str">
        <f t="shared" si="117"/>
        <v>Проживание в хостеле, сутки с человека</v>
      </c>
      <c r="D383" s="226" t="str">
        <f t="shared" si="104"/>
        <v>Проживание в хостеле, сутки с человека</v>
      </c>
      <c r="E383" s="225">
        <f>INDEX(БИПЦ_НДС!$D:$D,MATCH(Структура!A383,БИПЦ_НДС!$B:$B,0))</f>
        <v>0</v>
      </c>
      <c r="F383" s="225" t="s">
        <v>695</v>
      </c>
      <c r="G383" s="225">
        <v>1</v>
      </c>
      <c r="H383" s="225">
        <v>1</v>
      </c>
      <c r="I383" s="225">
        <v>1</v>
      </c>
      <c r="J383" s="225">
        <f>INDEX('2026'!$C:$C,MATCH(Структура!B383,'2026'!$B:$B,0))</f>
        <v>7.0999999999999994E-2</v>
      </c>
      <c r="K383" s="225">
        <f>INDEX('2025'!$C:$C,MATCH(Структура!C383,'2025'!$B:$B,0))</f>
        <v>6.8000000000000005E-2</v>
      </c>
      <c r="L383" s="225">
        <v>1</v>
      </c>
      <c r="M383" s="225">
        <v>1</v>
      </c>
      <c r="N383" s="228">
        <f>INDEX(MoM!B:B,MATCH(Структура!A383,MoM!J:J,0))</f>
        <v>0</v>
      </c>
      <c r="P383">
        <f>INDEX('ИПЦ raw'!AA:AA, MATCH(Структура!$D383,'ИПЦ raw'!$A:$A,0))</f>
        <v>100.63</v>
      </c>
      <c r="Q383">
        <f>INDEX('ИПЦ raw'!AB:AB, MATCH(Структура!$D383,'ИПЦ raw'!$A:$A,0))</f>
        <v>103.77</v>
      </c>
      <c r="R383">
        <f>INDEX('ИПЦ raw'!AC:AC, MATCH(Структура!$D383,'ИПЦ raw'!$A:$A,0))</f>
        <v>100.67</v>
      </c>
      <c r="S383">
        <f>INDEX('ИПЦ raw'!AD:AD, MATCH(Структура!$D383,'ИПЦ raw'!$A:$A,0))</f>
        <v>102.37</v>
      </c>
      <c r="T383">
        <f>INDEX('ИПЦ raw'!AE:AE, MATCH(Структура!$D383,'ИПЦ raw'!$A:$A,0))</f>
        <v>102.97</v>
      </c>
      <c r="U383">
        <f>INDEX('ИПЦ raw'!AF:AF, MATCH(Структура!$D383,'ИПЦ raw'!$A:$A,0))</f>
        <v>103.44</v>
      </c>
      <c r="V383">
        <f>INDEX('ИПЦ raw'!AG:AG, MATCH(Структура!$D383,'ИПЦ raw'!$A:$A,0))</f>
        <v>98.23</v>
      </c>
      <c r="W383">
        <f>INDEX('ИПЦ raw'!AH:AH, MATCH(Структура!$D383,'ИПЦ raw'!$A:$A,0))</f>
        <v>98.06</v>
      </c>
      <c r="X383">
        <f>INDEX('ИПЦ raw'!AI:AI, MATCH(Структура!$D383,'ИПЦ raw'!$A:$A,0))</f>
        <v>100.23</v>
      </c>
      <c r="Y383">
        <f>INDEX('ИПЦ raw'!AJ:AJ, MATCH(Структура!$D383,'ИПЦ raw'!$A:$A,0))</f>
        <v>100.32</v>
      </c>
      <c r="Z383">
        <f>INDEX('ИПЦ raw'!AK:AK, MATCH(Структура!$D383,'ИПЦ raw'!$A:$A,0))</f>
        <v>100.39</v>
      </c>
      <c r="AA383">
        <f>INDEX('ИПЦ raw'!AL:AL, MATCH(Структура!$D383,'ИПЦ raw'!$A:$A,0))</f>
        <v>99.08</v>
      </c>
      <c r="AB383">
        <f>INDEX('ИПЦ raw'!AM:AM, MATCH(Структура!$D383,'ИПЦ raw'!$A:$A,0))</f>
        <v>101.27</v>
      </c>
      <c r="AC383">
        <f>INDEX('ИПЦ raw'!AN:AN, MATCH(Структура!$D383,'ИПЦ raw'!$A:$A,0))</f>
        <v>100.73</v>
      </c>
      <c r="AD383">
        <f>INDEX('ИПЦ raw'!AO:AO, MATCH(Структура!$D383,'ИПЦ raw'!$A:$A,0))</f>
        <v>102.34</v>
      </c>
      <c r="AE383">
        <f>INDEX('ИПЦ raw'!AP:AP, MATCH(Структура!$D383,'ИПЦ raw'!$A:$A,0))</f>
        <v>101.58</v>
      </c>
      <c r="AG383">
        <f>INDEX('2025'!$C:$C,MATCH(Структура!C383,'2025'!$B:$B,0))</f>
        <v>6.8000000000000005E-2</v>
      </c>
      <c r="AH383">
        <f t="shared" si="105"/>
        <v>6.84284E-2</v>
      </c>
      <c r="AI383">
        <f t="shared" si="106"/>
        <v>7.1008150680000007E-2</v>
      </c>
      <c r="AJ383">
        <f t="shared" si="107"/>
        <v>7.1483905289556005E-2</v>
      </c>
      <c r="AK383">
        <f t="shared" si="108"/>
        <v>7.3178073844918479E-2</v>
      </c>
      <c r="AL383">
        <f t="shared" si="109"/>
        <v>7.5351462638112557E-2</v>
      </c>
      <c r="AM383">
        <f t="shared" si="110"/>
        <v>7.7943552952863634E-2</v>
      </c>
      <c r="AN383">
        <f t="shared" si="111"/>
        <v>7.6563952065597948E-2</v>
      </c>
      <c r="AO383">
        <f t="shared" si="112"/>
        <v>7.5078611395525352E-2</v>
      </c>
      <c r="AP383">
        <f t="shared" si="113"/>
        <v>7.525129220173507E-2</v>
      </c>
      <c r="AQ383">
        <f t="shared" si="114"/>
        <v>7.5492096336780612E-2</v>
      </c>
      <c r="AR383">
        <f t="shared" si="118"/>
        <v>7.578651551249406E-2</v>
      </c>
      <c r="AS383">
        <f t="shared" si="115"/>
        <v>7.0999999999999994E-2</v>
      </c>
      <c r="AT383">
        <f t="shared" si="100"/>
        <v>7.1901699999999999E-2</v>
      </c>
      <c r="AU383">
        <f t="shared" si="101"/>
        <v>7.2426582409999996E-2</v>
      </c>
      <c r="AV383">
        <f t="shared" si="102"/>
        <v>7.4121364438393997E-2</v>
      </c>
      <c r="AW383">
        <f t="shared" si="103"/>
        <v>7.5292481996520624E-2</v>
      </c>
    </row>
    <row r="384" spans="1:49" ht="26.25" x14ac:dyDescent="0.45">
      <c r="A384" s="202" t="s">
        <v>388</v>
      </c>
      <c r="B384" s="225" t="str">
        <f t="shared" si="116"/>
        <v>Проживание в студенческом общежитии, месяц</v>
      </c>
      <c r="C384" s="225" t="str">
        <f t="shared" si="117"/>
        <v>Проживание в студенческом общежитии, месяц</v>
      </c>
      <c r="D384" s="226" t="str">
        <f t="shared" si="104"/>
        <v>Проживание в студенческом общежитии, месяц</v>
      </c>
      <c r="E384" s="225">
        <f>INDEX(БИПЦ_НДС!$D:$D,MATCH(Структура!A384,БИПЦ_НДС!$B:$B,0))</f>
        <v>0</v>
      </c>
      <c r="F384" s="225" t="s">
        <v>695</v>
      </c>
      <c r="G384" s="225">
        <v>1</v>
      </c>
      <c r="H384" s="225">
        <v>1</v>
      </c>
      <c r="I384" s="225">
        <v>0</v>
      </c>
      <c r="J384" s="225">
        <f>INDEX('2026'!$C:$C,MATCH(Структура!B384,'2026'!$B:$B,0))</f>
        <v>5.0999999999999997E-2</v>
      </c>
      <c r="K384" s="225">
        <f>INDEX('2025'!$C:$C,MATCH(Структура!C384,'2025'!$B:$B,0))</f>
        <v>5.1999999999999998E-2</v>
      </c>
      <c r="L384" s="225">
        <v>1</v>
      </c>
      <c r="M384" s="225">
        <v>1</v>
      </c>
      <c r="N384" s="225">
        <f>INDEX(MoM!B:B,MATCH(Структура!A384,MoM!J:J,0))</f>
        <v>1</v>
      </c>
      <c r="P384">
        <f>INDEX('ИПЦ raw'!AA:AA, MATCH(Структура!$D384,'ИПЦ raw'!$A:$A,0))</f>
        <v>100.08</v>
      </c>
      <c r="Q384">
        <f>INDEX('ИПЦ raw'!AB:AB, MATCH(Структура!$D384,'ИПЦ raw'!$A:$A,0))</f>
        <v>100.13</v>
      </c>
      <c r="R384">
        <f>INDEX('ИПЦ raw'!AC:AC, MATCH(Структура!$D384,'ИПЦ raw'!$A:$A,0))</f>
        <v>100.05</v>
      </c>
      <c r="S384">
        <f>INDEX('ИПЦ raw'!AD:AD, MATCH(Структура!$D384,'ИПЦ raw'!$A:$A,0))</f>
        <v>100</v>
      </c>
      <c r="T384">
        <f>INDEX('ИПЦ raw'!AE:AE, MATCH(Структура!$D384,'ИПЦ raw'!$A:$A,0))</f>
        <v>99.98</v>
      </c>
      <c r="U384">
        <f>INDEX('ИПЦ raw'!AF:AF, MATCH(Структура!$D384,'ИПЦ raw'!$A:$A,0))</f>
        <v>99.93</v>
      </c>
      <c r="V384">
        <f>INDEX('ИПЦ raw'!AG:AG, MATCH(Структура!$D384,'ИПЦ raw'!$A:$A,0))</f>
        <v>100.23</v>
      </c>
      <c r="W384">
        <f>INDEX('ИПЦ raw'!AH:AH, MATCH(Структура!$D384,'ИПЦ raw'!$A:$A,0))</f>
        <v>100.2</v>
      </c>
      <c r="X384">
        <f>INDEX('ИПЦ raw'!AI:AI, MATCH(Структура!$D384,'ИПЦ raw'!$A:$A,0))</f>
        <v>112.04</v>
      </c>
      <c r="Y384">
        <f>INDEX('ИПЦ raw'!AJ:AJ, MATCH(Структура!$D384,'ИПЦ raw'!$A:$A,0))</f>
        <v>100.99</v>
      </c>
      <c r="Z384">
        <f>INDEX('ИПЦ raw'!AK:AK, MATCH(Структура!$D384,'ИПЦ raw'!$A:$A,0))</f>
        <v>100.28</v>
      </c>
      <c r="AA384">
        <f>INDEX('ИПЦ raw'!AL:AL, MATCH(Структура!$D384,'ИПЦ raw'!$A:$A,0))</f>
        <v>100.01</v>
      </c>
      <c r="AB384">
        <f>INDEX('ИПЦ raw'!AM:AM, MATCH(Структура!$D384,'ИПЦ raw'!$A:$A,0))</f>
        <v>100.23</v>
      </c>
      <c r="AC384">
        <f>INDEX('ИПЦ raw'!AN:AN, MATCH(Структура!$D384,'ИПЦ raw'!$A:$A,0))</f>
        <v>100.17</v>
      </c>
      <c r="AD384">
        <f>INDEX('ИПЦ raw'!AO:AO, MATCH(Структура!$D384,'ИПЦ raw'!$A:$A,0))</f>
        <v>100.11</v>
      </c>
      <c r="AE384">
        <f>INDEX('ИПЦ raw'!AP:AP, MATCH(Структура!$D384,'ИПЦ raw'!$A:$A,0))</f>
        <v>100.09</v>
      </c>
      <c r="AG384">
        <f>INDEX('2025'!$C:$C,MATCH(Структура!C384,'2025'!$B:$B,0))</f>
        <v>5.1999999999999998E-2</v>
      </c>
      <c r="AH384">
        <f t="shared" si="105"/>
        <v>5.20416E-2</v>
      </c>
      <c r="AI384">
        <f t="shared" si="106"/>
        <v>5.2109254079999993E-2</v>
      </c>
      <c r="AJ384">
        <f t="shared" si="107"/>
        <v>5.2135308707039994E-2</v>
      </c>
      <c r="AK384">
        <f t="shared" si="108"/>
        <v>5.2135308707039994E-2</v>
      </c>
      <c r="AL384">
        <f t="shared" si="109"/>
        <v>5.2124881645298583E-2</v>
      </c>
      <c r="AM384">
        <f t="shared" si="110"/>
        <v>5.2088394228146873E-2</v>
      </c>
      <c r="AN384">
        <f t="shared" si="111"/>
        <v>5.220819753487161E-2</v>
      </c>
      <c r="AO384">
        <f t="shared" si="112"/>
        <v>5.2312613929941361E-2</v>
      </c>
      <c r="AP384">
        <f t="shared" si="113"/>
        <v>5.8611052647106303E-2</v>
      </c>
      <c r="AQ384">
        <f t="shared" si="114"/>
        <v>5.9191302068312648E-2</v>
      </c>
      <c r="AR384">
        <f t="shared" si="118"/>
        <v>5.9357037714103923E-2</v>
      </c>
      <c r="AS384">
        <f t="shared" si="115"/>
        <v>5.0999999999999997E-2</v>
      </c>
      <c r="AT384">
        <f t="shared" si="100"/>
        <v>5.1117299999999997E-2</v>
      </c>
      <c r="AU384">
        <f t="shared" si="101"/>
        <v>5.1204199409999998E-2</v>
      </c>
      <c r="AV384">
        <f t="shared" si="102"/>
        <v>5.1260524029351003E-2</v>
      </c>
      <c r="AW384">
        <f t="shared" si="103"/>
        <v>5.1306658500977417E-2</v>
      </c>
    </row>
    <row r="385" spans="1:49" x14ac:dyDescent="0.45">
      <c r="A385" s="202" t="s">
        <v>389</v>
      </c>
      <c r="B385" s="225" t="str">
        <f t="shared" si="116"/>
        <v>Посещение детского ясли-сада, день</v>
      </c>
      <c r="C385" s="225" t="str">
        <f t="shared" si="117"/>
        <v>Посещение детского ясли-сада, день</v>
      </c>
      <c r="D385" s="226" t="str">
        <f t="shared" si="104"/>
        <v>Посещение детского ясли-сада, день</v>
      </c>
      <c r="E385" s="225">
        <f>INDEX(БИПЦ_НДС!$D:$D,MATCH(Структура!A385,БИПЦ_НДС!$B:$B,0))</f>
        <v>0</v>
      </c>
      <c r="F385" s="225" t="s">
        <v>695</v>
      </c>
      <c r="G385" s="225">
        <v>1</v>
      </c>
      <c r="H385" s="225">
        <v>1</v>
      </c>
      <c r="I385" s="225">
        <v>0</v>
      </c>
      <c r="J385" s="225">
        <f>INDEX('2026'!$C:$C,MATCH(Структура!B385,'2026'!$B:$B,0))</f>
        <v>0.11799999999999999</v>
      </c>
      <c r="K385" s="225">
        <f>INDEX('2025'!$C:$C,MATCH(Структура!C385,'2025'!$B:$B,0))</f>
        <v>0.13300000000000001</v>
      </c>
      <c r="L385" s="225">
        <v>1</v>
      </c>
      <c r="M385" s="225">
        <v>1</v>
      </c>
      <c r="N385" s="225">
        <f>INDEX(MoM!B:B,MATCH(Структура!A385,MoM!J:J,0))</f>
        <v>1</v>
      </c>
      <c r="P385">
        <f>INDEX('ИПЦ raw'!AA:AA, MATCH(Структура!$D385,'ИПЦ raw'!$A:$A,0))</f>
        <v>103.5</v>
      </c>
      <c r="Q385">
        <f>INDEX('ИПЦ raw'!AB:AB, MATCH(Структура!$D385,'ИПЦ raw'!$A:$A,0))</f>
        <v>101.02</v>
      </c>
      <c r="R385">
        <f>INDEX('ИПЦ raw'!AC:AC, MATCH(Структура!$D385,'ИПЦ raw'!$A:$A,0))</f>
        <v>100.71</v>
      </c>
      <c r="S385">
        <f>INDEX('ИПЦ raw'!AD:AD, MATCH(Структура!$D385,'ИПЦ raw'!$A:$A,0))</f>
        <v>100.71</v>
      </c>
      <c r="T385">
        <f>INDEX('ИПЦ raw'!AE:AE, MATCH(Структура!$D385,'ИПЦ raw'!$A:$A,0))</f>
        <v>100.1</v>
      </c>
      <c r="U385">
        <f>INDEX('ИПЦ raw'!AF:AF, MATCH(Структура!$D385,'ИПЦ raw'!$A:$A,0))</f>
        <v>100.21</v>
      </c>
      <c r="V385">
        <f>INDEX('ИПЦ raw'!AG:AG, MATCH(Структура!$D385,'ИПЦ raw'!$A:$A,0))</f>
        <v>100.16</v>
      </c>
      <c r="W385">
        <f>INDEX('ИПЦ raw'!AH:AH, MATCH(Структура!$D385,'ИПЦ raw'!$A:$A,0))</f>
        <v>100.07</v>
      </c>
      <c r="X385">
        <f>INDEX('ИПЦ raw'!AI:AI, MATCH(Структура!$D385,'ИПЦ raw'!$A:$A,0))</f>
        <v>100.33</v>
      </c>
      <c r="Y385">
        <f>INDEX('ИПЦ raw'!AJ:AJ, MATCH(Структура!$D385,'ИПЦ raw'!$A:$A,0))</f>
        <v>100.24</v>
      </c>
      <c r="Z385">
        <f>INDEX('ИПЦ raw'!AK:AK, MATCH(Структура!$D385,'ИПЦ raw'!$A:$A,0))</f>
        <v>100.04</v>
      </c>
      <c r="AA385">
        <f>INDEX('ИПЦ raw'!AL:AL, MATCH(Структура!$D385,'ИПЦ raw'!$A:$A,0))</f>
        <v>100.05</v>
      </c>
      <c r="AB385">
        <f>INDEX('ИПЦ raw'!AM:AM, MATCH(Структура!$D385,'ИПЦ raw'!$A:$A,0))</f>
        <v>103.28</v>
      </c>
      <c r="AC385">
        <f>INDEX('ИПЦ raw'!AN:AN, MATCH(Структура!$D385,'ИПЦ raw'!$A:$A,0))</f>
        <v>101.08</v>
      </c>
      <c r="AD385">
        <f>INDEX('ИПЦ raw'!AO:AO, MATCH(Структура!$D385,'ИПЦ raw'!$A:$A,0))</f>
        <v>101.3</v>
      </c>
      <c r="AE385">
        <f>INDEX('ИПЦ raw'!AP:AP, MATCH(Структура!$D385,'ИПЦ raw'!$A:$A,0))</f>
        <v>100.36</v>
      </c>
      <c r="AG385">
        <f>INDEX('2025'!$C:$C,MATCH(Структура!C385,'2025'!$B:$B,0))</f>
        <v>0.13300000000000001</v>
      </c>
      <c r="AH385">
        <f t="shared" si="105"/>
        <v>0.137655</v>
      </c>
      <c r="AI385">
        <f t="shared" si="106"/>
        <v>0.139059081</v>
      </c>
      <c r="AJ385">
        <f t="shared" si="107"/>
        <v>0.1400464004751</v>
      </c>
      <c r="AK385">
        <f t="shared" si="108"/>
        <v>0.14104072991847322</v>
      </c>
      <c r="AL385">
        <f t="shared" si="109"/>
        <v>0.14118177064839169</v>
      </c>
      <c r="AM385">
        <f t="shared" si="110"/>
        <v>0.14147825236675329</v>
      </c>
      <c r="AN385">
        <f t="shared" si="111"/>
        <v>0.14170461757054009</v>
      </c>
      <c r="AO385">
        <f t="shared" si="112"/>
        <v>0.14180381080283946</v>
      </c>
      <c r="AP385">
        <f t="shared" si="113"/>
        <v>0.14227176337848882</v>
      </c>
      <c r="AQ385">
        <f t="shared" si="114"/>
        <v>0.14261321561059717</v>
      </c>
      <c r="AR385">
        <f t="shared" si="118"/>
        <v>0.14267026089684143</v>
      </c>
      <c r="AS385">
        <f t="shared" si="115"/>
        <v>0.11799999999999999</v>
      </c>
      <c r="AT385">
        <f t="shared" si="100"/>
        <v>0.12187039999999999</v>
      </c>
      <c r="AU385">
        <f t="shared" si="101"/>
        <v>0.12318660031999999</v>
      </c>
      <c r="AV385">
        <f t="shared" si="102"/>
        <v>0.12478802612415998</v>
      </c>
      <c r="AW385">
        <f t="shared" si="103"/>
        <v>0.12523726301820695</v>
      </c>
    </row>
    <row r="386" spans="1:49" ht="26.25" x14ac:dyDescent="0.45">
      <c r="A386" s="202" t="s">
        <v>390</v>
      </c>
      <c r="B386" s="225" t="str">
        <f t="shared" si="116"/>
        <v>Обучение в негосударственных общеобразовательных организациях, месяц</v>
      </c>
      <c r="C386" s="225" t="str">
        <f t="shared" si="117"/>
        <v>Обучение в негосударственных общеобразовательных организациях, месяц</v>
      </c>
      <c r="D386" s="226" t="str">
        <f t="shared" si="104"/>
        <v>Обучение в негосударственных общеобразовательных организациях, месяц</v>
      </c>
      <c r="E386" s="225">
        <f>INDEX(БИПЦ_НДС!$D:$D,MATCH(Структура!A386,БИПЦ_НДС!$B:$B,0))</f>
        <v>0</v>
      </c>
      <c r="F386" s="225" t="s">
        <v>695</v>
      </c>
      <c r="G386" s="225">
        <v>1</v>
      </c>
      <c r="H386" s="225">
        <v>1</v>
      </c>
      <c r="I386" s="225">
        <v>0</v>
      </c>
      <c r="J386" s="225">
        <f>INDEX('2026'!$C:$C,MATCH(Структура!B386,'2026'!$B:$B,0))</f>
        <v>7.0999999999999994E-2</v>
      </c>
      <c r="K386" s="225">
        <f>INDEX('2025'!$C:$C,MATCH(Структура!C386,'2025'!$B:$B,0))</f>
        <v>7.0000000000000007E-2</v>
      </c>
      <c r="L386" s="225">
        <v>1</v>
      </c>
      <c r="M386" s="225">
        <v>1</v>
      </c>
      <c r="N386" s="225">
        <f>INDEX(MoM!B:B,MATCH(Структура!A386,MoM!J:J,0))</f>
        <v>1</v>
      </c>
      <c r="P386">
        <f>INDEX('ИПЦ raw'!AA:AA, MATCH(Структура!$D386,'ИПЦ raw'!$A:$A,0))</f>
        <v>100.11</v>
      </c>
      <c r="Q386">
        <f>INDEX('ИПЦ raw'!AB:AB, MATCH(Структура!$D386,'ИПЦ raw'!$A:$A,0))</f>
        <v>100.03</v>
      </c>
      <c r="R386">
        <f>INDEX('ИПЦ raw'!AC:AC, MATCH(Структура!$D386,'ИПЦ raw'!$A:$A,0))</f>
        <v>100</v>
      </c>
      <c r="S386">
        <f>INDEX('ИПЦ raw'!AD:AD, MATCH(Структура!$D386,'ИПЦ raw'!$A:$A,0))</f>
        <v>100.01</v>
      </c>
      <c r="T386">
        <f>INDEX('ИПЦ raw'!AE:AE, MATCH(Структура!$D386,'ИПЦ raw'!$A:$A,0))</f>
        <v>100</v>
      </c>
      <c r="U386">
        <f>INDEX('ИПЦ raw'!AF:AF, MATCH(Структура!$D386,'ИПЦ raw'!$A:$A,0))</f>
        <v>100</v>
      </c>
      <c r="V386">
        <f>INDEX('ИПЦ raw'!AG:AG, MATCH(Структура!$D386,'ИПЦ raw'!$A:$A,0))</f>
        <v>100</v>
      </c>
      <c r="W386">
        <f>INDEX('ИПЦ raw'!AH:AH, MATCH(Структура!$D386,'ИПЦ raw'!$A:$A,0))</f>
        <v>100</v>
      </c>
      <c r="X386">
        <f>INDEX('ИПЦ raw'!AI:AI, MATCH(Структура!$D386,'ИПЦ raw'!$A:$A,0))</f>
        <v>110.11</v>
      </c>
      <c r="Y386">
        <f>INDEX('ИПЦ raw'!AJ:AJ, MATCH(Структура!$D386,'ИПЦ raw'!$A:$A,0))</f>
        <v>100.65</v>
      </c>
      <c r="Z386">
        <f>INDEX('ИПЦ raw'!AK:AK, MATCH(Структура!$D386,'ИПЦ raw'!$A:$A,0))</f>
        <v>100.01</v>
      </c>
      <c r="AA386">
        <f>INDEX('ИПЦ raw'!AL:AL, MATCH(Структура!$D386,'ИПЦ raw'!$A:$A,0))</f>
        <v>100.02</v>
      </c>
      <c r="AB386">
        <f>INDEX('ИПЦ raw'!AM:AM, MATCH(Структура!$D386,'ИПЦ raw'!$A:$A,0))</f>
        <v>100</v>
      </c>
      <c r="AC386">
        <f>INDEX('ИПЦ raw'!AN:AN, MATCH(Структура!$D386,'ИПЦ raw'!$A:$A,0))</f>
        <v>100.18</v>
      </c>
      <c r="AD386">
        <f>INDEX('ИПЦ raw'!AO:AO, MATCH(Структура!$D386,'ИПЦ raw'!$A:$A,0))</f>
        <v>100</v>
      </c>
      <c r="AE386">
        <f>INDEX('ИПЦ raw'!AP:AP, MATCH(Структура!$D386,'ИПЦ raw'!$A:$A,0))</f>
        <v>100.11</v>
      </c>
      <c r="AG386">
        <f>INDEX('2025'!$C:$C,MATCH(Структура!C386,'2025'!$B:$B,0))</f>
        <v>7.0000000000000007E-2</v>
      </c>
      <c r="AH386">
        <f t="shared" si="105"/>
        <v>7.0077E-2</v>
      </c>
      <c r="AI386">
        <f t="shared" si="106"/>
        <v>7.0098023100000004E-2</v>
      </c>
      <c r="AJ386">
        <f t="shared" si="107"/>
        <v>7.0098023100000004E-2</v>
      </c>
      <c r="AK386">
        <f t="shared" si="108"/>
        <v>7.0105032902310016E-2</v>
      </c>
      <c r="AL386">
        <f t="shared" si="109"/>
        <v>7.0105032902310016E-2</v>
      </c>
      <c r="AM386">
        <f t="shared" si="110"/>
        <v>7.0105032902310016E-2</v>
      </c>
      <c r="AN386">
        <f t="shared" si="111"/>
        <v>7.0105032902310016E-2</v>
      </c>
      <c r="AO386">
        <f t="shared" si="112"/>
        <v>7.0105032902310016E-2</v>
      </c>
      <c r="AP386">
        <f t="shared" si="113"/>
        <v>7.7192651728733561E-2</v>
      </c>
      <c r="AQ386">
        <f t="shared" si="114"/>
        <v>7.7694403964970335E-2</v>
      </c>
      <c r="AR386">
        <f t="shared" si="118"/>
        <v>7.7702173405366837E-2</v>
      </c>
      <c r="AS386">
        <f t="shared" si="115"/>
        <v>7.0999999999999994E-2</v>
      </c>
      <c r="AT386">
        <f t="shared" ref="AT386:AT433" si="119">AS386*AB386/100</f>
        <v>7.0999999999999994E-2</v>
      </c>
      <c r="AU386">
        <f t="shared" ref="AU386:AU433" si="120">AT386*AC386/100</f>
        <v>7.1127800000000005E-2</v>
      </c>
      <c r="AV386">
        <f t="shared" ref="AV386:AV433" si="121">AU386*AD386/100</f>
        <v>7.1127800000000005E-2</v>
      </c>
      <c r="AW386">
        <f t="shared" ref="AW386:AW433" si="122">AV386*AE386/100</f>
        <v>7.1206040580000005E-2</v>
      </c>
    </row>
    <row r="387" spans="1:49" ht="52.5" x14ac:dyDescent="0.45">
      <c r="A387" s="202" t="s">
        <v>391</v>
      </c>
      <c r="B387" s="225" t="str">
        <f t="shared" ref="B387:B451" si="123">A387</f>
        <v>Дополнительные занятия в государственных и муниципальных общеобразовательных организациях очной формы обучения, академический час</v>
      </c>
      <c r="C387" s="225" t="str">
        <f t="shared" ref="C387:C451" si="124">A387</f>
        <v>Дополнительные занятия в государственных и муниципальных общеобразовательных организациях очной формы обучения, академический час</v>
      </c>
      <c r="D387" s="226" t="str">
        <f t="shared" ref="D387:D449" si="125">C387</f>
        <v>Дополнительные занятия в государственных и муниципальных общеобразовательных организациях очной формы обучения, академический час</v>
      </c>
      <c r="E387" s="225">
        <f>INDEX(БИПЦ_НДС!$D:$D,MATCH(Структура!A387,БИПЦ_НДС!$B:$B,0))</f>
        <v>0</v>
      </c>
      <c r="F387" s="225" t="s">
        <v>695</v>
      </c>
      <c r="G387" s="225">
        <v>1</v>
      </c>
      <c r="H387" s="225">
        <v>1</v>
      </c>
      <c r="I387" s="225">
        <v>0</v>
      </c>
      <c r="J387" s="225">
        <f>INDEX('2026'!$C:$C,MATCH(Структура!B387,'2026'!$B:$B,0))</f>
        <v>4.8000000000000001E-2</v>
      </c>
      <c r="K387" s="225">
        <f>INDEX('2025'!$C:$C,MATCH(Структура!C387,'2025'!$B:$B,0))</f>
        <v>4.9000000000000002E-2</v>
      </c>
      <c r="L387" s="225">
        <v>1</v>
      </c>
      <c r="M387" s="225">
        <v>1</v>
      </c>
      <c r="N387" s="225">
        <f>INDEX(MoM!B:B,MATCH(Структура!A387,MoM!J:J,0))</f>
        <v>1</v>
      </c>
      <c r="P387">
        <f>INDEX('ИПЦ raw'!AA:AA, MATCH(Структура!$D387,'ИПЦ raw'!$A:$A,0))</f>
        <v>100.01</v>
      </c>
      <c r="Q387">
        <f>INDEX('ИПЦ raw'!AB:AB, MATCH(Структура!$D387,'ИПЦ raw'!$A:$A,0))</f>
        <v>100</v>
      </c>
      <c r="R387">
        <f>INDEX('ИПЦ raw'!AC:AC, MATCH(Структура!$D387,'ИПЦ raw'!$A:$A,0))</f>
        <v>100.07</v>
      </c>
      <c r="S387">
        <f>INDEX('ИПЦ raw'!AD:AD, MATCH(Структура!$D387,'ИПЦ raw'!$A:$A,0))</f>
        <v>100</v>
      </c>
      <c r="T387">
        <f>INDEX('ИПЦ raw'!AE:AE, MATCH(Структура!$D387,'ИПЦ raw'!$A:$A,0))</f>
        <v>100.01</v>
      </c>
      <c r="U387">
        <f>INDEX('ИПЦ raw'!AF:AF, MATCH(Структура!$D387,'ИПЦ raw'!$A:$A,0))</f>
        <v>100</v>
      </c>
      <c r="V387">
        <f>INDEX('ИПЦ raw'!AG:AG, MATCH(Структура!$D387,'ИПЦ raw'!$A:$A,0))</f>
        <v>100</v>
      </c>
      <c r="W387">
        <f>INDEX('ИПЦ raw'!AH:AH, MATCH(Структура!$D387,'ИПЦ raw'!$A:$A,0))</f>
        <v>100</v>
      </c>
      <c r="X387">
        <f>INDEX('ИПЦ raw'!AI:AI, MATCH(Структура!$D387,'ИПЦ raw'!$A:$A,0))</f>
        <v>103.71</v>
      </c>
      <c r="Y387">
        <f>INDEX('ИПЦ raw'!AJ:AJ, MATCH(Структура!$D387,'ИПЦ raw'!$A:$A,0))</f>
        <v>102.2</v>
      </c>
      <c r="Z387">
        <f>INDEX('ИПЦ raw'!AK:AK, MATCH(Структура!$D387,'ИПЦ raw'!$A:$A,0))</f>
        <v>100.1</v>
      </c>
      <c r="AA387">
        <f>INDEX('ИПЦ raw'!AL:AL, MATCH(Структура!$D387,'ИПЦ raw'!$A:$A,0))</f>
        <v>100.43</v>
      </c>
      <c r="AB387">
        <f>INDEX('ИПЦ raw'!AM:AM, MATCH(Структура!$D387,'ИПЦ raw'!$A:$A,0))</f>
        <v>100.4</v>
      </c>
      <c r="AC387">
        <f>INDEX('ИПЦ raw'!AN:AN, MATCH(Структура!$D387,'ИПЦ raw'!$A:$A,0))</f>
        <v>101.9</v>
      </c>
      <c r="AD387">
        <f>INDEX('ИПЦ raw'!AO:AO, MATCH(Структура!$D387,'ИПЦ raw'!$A:$A,0))</f>
        <v>100</v>
      </c>
      <c r="AE387">
        <f>INDEX('ИПЦ raw'!AP:AP, MATCH(Структура!$D387,'ИПЦ raw'!$A:$A,0))</f>
        <v>100.32</v>
      </c>
      <c r="AG387">
        <f>INDEX('2025'!$C:$C,MATCH(Структура!C387,'2025'!$B:$B,0))</f>
        <v>4.9000000000000002E-2</v>
      </c>
      <c r="AH387">
        <f t="shared" ref="AH387:AH452" si="126">AG387*P387/100</f>
        <v>4.9004900000000004E-2</v>
      </c>
      <c r="AI387">
        <f t="shared" ref="AI387:AI452" si="127">AH387*Q387/100</f>
        <v>4.9004900000000004E-2</v>
      </c>
      <c r="AJ387">
        <f t="shared" ref="AJ387:AJ452" si="128">AI387*R387/100</f>
        <v>4.9039203430000004E-2</v>
      </c>
      <c r="AK387">
        <f t="shared" ref="AK387:AK452" si="129">AJ387*S387/100</f>
        <v>4.9039203430000004E-2</v>
      </c>
      <c r="AL387">
        <f t="shared" ref="AL387:AL452" si="130">AK387*T387/100</f>
        <v>4.9044107350343008E-2</v>
      </c>
      <c r="AM387">
        <f t="shared" ref="AM387:AM452" si="131">AL387*U387/100</f>
        <v>4.9044107350343008E-2</v>
      </c>
      <c r="AN387">
        <f t="shared" ref="AN387:AN452" si="132">AM387*V387/100</f>
        <v>4.9044107350343008E-2</v>
      </c>
      <c r="AO387">
        <f t="shared" ref="AO387:AO452" si="133">AN387*W387/100</f>
        <v>4.9044107350343008E-2</v>
      </c>
      <c r="AP387">
        <f t="shared" ref="AP387:AP452" si="134">AO387*X387/100</f>
        <v>5.0863643733040725E-2</v>
      </c>
      <c r="AQ387">
        <f t="shared" ref="AQ387:AQ452" si="135">AP387*Y387/100</f>
        <v>5.1982643895167623E-2</v>
      </c>
      <c r="AR387">
        <f t="shared" si="118"/>
        <v>5.2034626539062788E-2</v>
      </c>
      <c r="AS387">
        <f t="shared" ref="AS387:AS450" si="136">J387</f>
        <v>4.8000000000000001E-2</v>
      </c>
      <c r="AT387">
        <f t="shared" si="119"/>
        <v>4.8192000000000006E-2</v>
      </c>
      <c r="AU387">
        <f t="shared" si="120"/>
        <v>4.9107648000000011E-2</v>
      </c>
      <c r="AV387">
        <f t="shared" si="121"/>
        <v>4.9107648000000011E-2</v>
      </c>
      <c r="AW387">
        <f t="shared" si="122"/>
        <v>4.9264792473600008E-2</v>
      </c>
    </row>
    <row r="388" spans="1:49" ht="39.4" x14ac:dyDescent="0.45">
      <c r="A388" s="202" t="s">
        <v>392</v>
      </c>
      <c r="B388" s="225" t="str">
        <f t="shared" si="123"/>
        <v>Обучение в образовательных организациях среднего профессионального образования, семестр</v>
      </c>
      <c r="C388" s="225" t="str">
        <f t="shared" si="124"/>
        <v>Обучение в образовательных организациях среднего профессионального образования, семестр</v>
      </c>
      <c r="D388" s="226" t="str">
        <f t="shared" si="125"/>
        <v>Обучение в образовательных организациях среднего профессионального образования, семестр</v>
      </c>
      <c r="E388" s="225">
        <f>INDEX(БИПЦ_НДС!$D:$D,MATCH(Структура!A388,БИПЦ_НДС!$B:$B,0))</f>
        <v>0</v>
      </c>
      <c r="F388" s="225" t="s">
        <v>695</v>
      </c>
      <c r="G388" s="225">
        <v>1</v>
      </c>
      <c r="H388" s="225">
        <v>1</v>
      </c>
      <c r="I388" s="225">
        <v>0</v>
      </c>
      <c r="J388" s="225">
        <f>INDEX('2026'!$C:$C,MATCH(Структура!B388,'2026'!$B:$B,0))</f>
        <v>0.17</v>
      </c>
      <c r="K388" s="225">
        <f>INDEX('2025'!$C:$C,MATCH(Структура!C388,'2025'!$B:$B,0))</f>
        <v>0.154</v>
      </c>
      <c r="L388" s="225">
        <v>1</v>
      </c>
      <c r="M388" s="225">
        <v>1</v>
      </c>
      <c r="N388" s="225">
        <f>INDEX(MoM!B:B,MATCH(Структура!A388,MoM!J:J,0))</f>
        <v>1</v>
      </c>
      <c r="P388">
        <f>INDEX('ИПЦ raw'!AA:AA, MATCH(Структура!$D388,'ИПЦ raw'!$A:$A,0))</f>
        <v>100.19</v>
      </c>
      <c r="Q388">
        <f>INDEX('ИПЦ raw'!AB:AB, MATCH(Структура!$D388,'ИПЦ raw'!$A:$A,0))</f>
        <v>100</v>
      </c>
      <c r="R388">
        <f>INDEX('ИПЦ raw'!AC:AC, MATCH(Структура!$D388,'ИПЦ raw'!$A:$A,0))</f>
        <v>100</v>
      </c>
      <c r="S388">
        <f>INDEX('ИПЦ raw'!AD:AD, MATCH(Структура!$D388,'ИПЦ raw'!$A:$A,0))</f>
        <v>100</v>
      </c>
      <c r="T388">
        <f>INDEX('ИПЦ raw'!AE:AE, MATCH(Структура!$D388,'ИПЦ raw'!$A:$A,0))</f>
        <v>100</v>
      </c>
      <c r="U388">
        <f>INDEX('ИПЦ raw'!AF:AF, MATCH(Структура!$D388,'ИПЦ raw'!$A:$A,0))</f>
        <v>100</v>
      </c>
      <c r="V388">
        <f>INDEX('ИПЦ raw'!AG:AG, MATCH(Структура!$D388,'ИПЦ raw'!$A:$A,0))</f>
        <v>100</v>
      </c>
      <c r="W388">
        <f>INDEX('ИПЦ raw'!AH:AH, MATCH(Структура!$D388,'ИПЦ raw'!$A:$A,0))</f>
        <v>100</v>
      </c>
      <c r="X388">
        <f>INDEX('ИПЦ raw'!AI:AI, MATCH(Структура!$D388,'ИПЦ raw'!$A:$A,0))</f>
        <v>114.16</v>
      </c>
      <c r="Y388">
        <f>INDEX('ИПЦ raw'!AJ:AJ, MATCH(Структура!$D388,'ИПЦ raw'!$A:$A,0))</f>
        <v>100.02</v>
      </c>
      <c r="Z388">
        <f>INDEX('ИПЦ raw'!AK:AK, MATCH(Структура!$D388,'ИПЦ raw'!$A:$A,0))</f>
        <v>100</v>
      </c>
      <c r="AA388">
        <f>INDEX('ИПЦ raw'!AL:AL, MATCH(Структура!$D388,'ИПЦ raw'!$A:$A,0))</f>
        <v>100</v>
      </c>
      <c r="AB388">
        <f>INDEX('ИПЦ raw'!AM:AM, MATCH(Структура!$D388,'ИПЦ raw'!$A:$A,0))</f>
        <v>100.19</v>
      </c>
      <c r="AC388">
        <f>INDEX('ИПЦ raw'!AN:AN, MATCH(Структура!$D388,'ИПЦ raw'!$A:$A,0))</f>
        <v>100</v>
      </c>
      <c r="AD388">
        <f>INDEX('ИПЦ raw'!AO:AO, MATCH(Структура!$D388,'ИПЦ raw'!$A:$A,0))</f>
        <v>100</v>
      </c>
      <c r="AE388">
        <f>INDEX('ИПЦ raw'!AP:AP, MATCH(Структура!$D388,'ИПЦ raw'!$A:$A,0))</f>
        <v>100</v>
      </c>
      <c r="AG388">
        <f>INDEX('2025'!$C:$C,MATCH(Структура!C388,'2025'!$B:$B,0))</f>
        <v>0.154</v>
      </c>
      <c r="AH388">
        <f t="shared" si="126"/>
        <v>0.1542926</v>
      </c>
      <c r="AI388">
        <f t="shared" si="127"/>
        <v>0.1542926</v>
      </c>
      <c r="AJ388">
        <f t="shared" si="128"/>
        <v>0.1542926</v>
      </c>
      <c r="AK388">
        <f t="shared" si="129"/>
        <v>0.1542926</v>
      </c>
      <c r="AL388">
        <f t="shared" si="130"/>
        <v>0.1542926</v>
      </c>
      <c r="AM388">
        <f t="shared" si="131"/>
        <v>0.1542926</v>
      </c>
      <c r="AN388">
        <f t="shared" si="132"/>
        <v>0.1542926</v>
      </c>
      <c r="AO388">
        <f t="shared" si="133"/>
        <v>0.1542926</v>
      </c>
      <c r="AP388">
        <f t="shared" si="134"/>
        <v>0.17614043216</v>
      </c>
      <c r="AQ388">
        <f t="shared" si="135"/>
        <v>0.176175660246432</v>
      </c>
      <c r="AR388">
        <f t="shared" si="118"/>
        <v>0.176175660246432</v>
      </c>
      <c r="AS388">
        <f t="shared" si="136"/>
        <v>0.17</v>
      </c>
      <c r="AT388">
        <f t="shared" si="119"/>
        <v>0.170323</v>
      </c>
      <c r="AU388">
        <f t="shared" si="120"/>
        <v>0.170323</v>
      </c>
      <c r="AV388">
        <f t="shared" si="121"/>
        <v>0.170323</v>
      </c>
      <c r="AW388">
        <f t="shared" si="122"/>
        <v>0.170323</v>
      </c>
    </row>
    <row r="389" spans="1:49" ht="26.25" x14ac:dyDescent="0.45">
      <c r="A389" s="202" t="s">
        <v>393</v>
      </c>
      <c r="B389" s="225" t="str">
        <f t="shared" si="123"/>
        <v>Занятия на курсах иностранных языков, академический час</v>
      </c>
      <c r="C389" s="225" t="str">
        <f t="shared" si="124"/>
        <v>Занятия на курсах иностранных языков, академический час</v>
      </c>
      <c r="D389" s="226" t="str">
        <f t="shared" si="125"/>
        <v>Занятия на курсах иностранных языков, академический час</v>
      </c>
      <c r="E389" s="225">
        <f>INDEX(БИПЦ_НДС!$D:$D,MATCH(Структура!A389,БИПЦ_НДС!$B:$B,0))</f>
        <v>20</v>
      </c>
      <c r="F389" s="225" t="s">
        <v>695</v>
      </c>
      <c r="G389" s="225">
        <v>1</v>
      </c>
      <c r="H389" s="225">
        <v>1</v>
      </c>
      <c r="I389" s="225">
        <v>0</v>
      </c>
      <c r="J389" s="225">
        <f>INDEX('2026'!$C:$C,MATCH(Структура!B389,'2026'!$B:$B,0))</f>
        <v>0.252</v>
      </c>
      <c r="K389" s="225">
        <f>INDEX('2025'!$C:$C,MATCH(Структура!C389,'2025'!$B:$B,0))</f>
        <v>0.23799999999999999</v>
      </c>
      <c r="L389" s="225">
        <v>1</v>
      </c>
      <c r="M389" s="225">
        <v>1</v>
      </c>
      <c r="N389" s="225">
        <f>INDEX(MoM!B:B,MATCH(Структура!A389,MoM!J:J,0))</f>
        <v>1</v>
      </c>
      <c r="P389">
        <f>INDEX('ИПЦ raw'!AA:AA, MATCH(Структура!$D389,'ИПЦ raw'!$A:$A,0))</f>
        <v>100.59</v>
      </c>
      <c r="Q389">
        <f>INDEX('ИПЦ raw'!AB:AB, MATCH(Структура!$D389,'ИПЦ raw'!$A:$A,0))</f>
        <v>100.23</v>
      </c>
      <c r="R389">
        <f>INDEX('ИПЦ raw'!AC:AC, MATCH(Структура!$D389,'ИПЦ raw'!$A:$A,0))</f>
        <v>100.15</v>
      </c>
      <c r="S389">
        <f>INDEX('ИПЦ raw'!AD:AD, MATCH(Структура!$D389,'ИПЦ raw'!$A:$A,0))</f>
        <v>100.1</v>
      </c>
      <c r="T389">
        <f>INDEX('ИПЦ raw'!AE:AE, MATCH(Структура!$D389,'ИПЦ raw'!$A:$A,0))</f>
        <v>100.08</v>
      </c>
      <c r="U389">
        <f>INDEX('ИПЦ raw'!AF:AF, MATCH(Структура!$D389,'ИПЦ raw'!$A:$A,0))</f>
        <v>100.87</v>
      </c>
      <c r="V389">
        <f>INDEX('ИПЦ raw'!AG:AG, MATCH(Структура!$D389,'ИПЦ raw'!$A:$A,0))</f>
        <v>100.19</v>
      </c>
      <c r="W389">
        <f>INDEX('ИПЦ raw'!AH:AH, MATCH(Структура!$D389,'ИПЦ raw'!$A:$A,0))</f>
        <v>100.81</v>
      </c>
      <c r="X389">
        <f>INDEX('ИПЦ raw'!AI:AI, MATCH(Структура!$D389,'ИПЦ raw'!$A:$A,0))</f>
        <v>105.57</v>
      </c>
      <c r="Y389">
        <f>INDEX('ИПЦ raw'!AJ:AJ, MATCH(Структура!$D389,'ИПЦ raw'!$A:$A,0))</f>
        <v>100.53</v>
      </c>
      <c r="Z389">
        <f>INDEX('ИПЦ raw'!AK:AK, MATCH(Структура!$D389,'ИПЦ raw'!$A:$A,0))</f>
        <v>100.45</v>
      </c>
      <c r="AA389">
        <f>INDEX('ИПЦ raw'!AL:AL, MATCH(Структура!$D389,'ИПЦ raw'!$A:$A,0))</f>
        <v>100.05</v>
      </c>
      <c r="AB389">
        <f>INDEX('ИПЦ raw'!AM:AM, MATCH(Структура!$D389,'ИПЦ raw'!$A:$A,0))</f>
        <v>100.63</v>
      </c>
      <c r="AC389">
        <f>INDEX('ИПЦ raw'!AN:AN, MATCH(Структура!$D389,'ИПЦ raw'!$A:$A,0))</f>
        <v>100.29</v>
      </c>
      <c r="AD389">
        <f>INDEX('ИПЦ raw'!AO:AO, MATCH(Структура!$D389,'ИПЦ raw'!$A:$A,0))</f>
        <v>100.19</v>
      </c>
      <c r="AE389">
        <f>INDEX('ИПЦ raw'!AP:AP, MATCH(Структура!$D389,'ИПЦ raw'!$A:$A,0))</f>
        <v>100.4</v>
      </c>
      <c r="AG389">
        <f>INDEX('2025'!$C:$C,MATCH(Структура!C389,'2025'!$B:$B,0))</f>
        <v>0.23799999999999999</v>
      </c>
      <c r="AH389">
        <f t="shared" si="126"/>
        <v>0.23940419999999998</v>
      </c>
      <c r="AI389">
        <f t="shared" si="127"/>
        <v>0.23995482966000001</v>
      </c>
      <c r="AJ389">
        <f t="shared" si="128"/>
        <v>0.24031476190449003</v>
      </c>
      <c r="AK389">
        <f t="shared" si="129"/>
        <v>0.2405550766663945</v>
      </c>
      <c r="AL389">
        <f t="shared" si="130"/>
        <v>0.24074752072772759</v>
      </c>
      <c r="AM389">
        <f t="shared" si="131"/>
        <v>0.24284202415805883</v>
      </c>
      <c r="AN389">
        <f t="shared" si="132"/>
        <v>0.24330342400395913</v>
      </c>
      <c r="AO389">
        <f t="shared" si="133"/>
        <v>0.24527418173839119</v>
      </c>
      <c r="AP389">
        <f t="shared" si="134"/>
        <v>0.25893595366121958</v>
      </c>
      <c r="AQ389">
        <f t="shared" si="135"/>
        <v>0.26030831421562406</v>
      </c>
      <c r="AR389">
        <f t="shared" si="118"/>
        <v>0.26147970162959439</v>
      </c>
      <c r="AS389">
        <f t="shared" si="136"/>
        <v>0.252</v>
      </c>
      <c r="AT389">
        <f t="shared" si="119"/>
        <v>0.25358760000000002</v>
      </c>
      <c r="AU389">
        <f t="shared" si="120"/>
        <v>0.25432300404000002</v>
      </c>
      <c r="AV389">
        <f t="shared" si="121"/>
        <v>0.25480621774767603</v>
      </c>
      <c r="AW389">
        <f t="shared" si="122"/>
        <v>0.25582544261866674</v>
      </c>
    </row>
    <row r="390" spans="1:49" ht="26.25" x14ac:dyDescent="0.45">
      <c r="A390" s="202" t="s">
        <v>394</v>
      </c>
      <c r="B390" s="225" t="str">
        <f t="shared" si="123"/>
        <v>Занятия на курсах профессионального обучения, академический час</v>
      </c>
      <c r="C390" s="225" t="str">
        <f t="shared" si="124"/>
        <v>Занятия на курсах профессионального обучения, академический час</v>
      </c>
      <c r="D390" s="226" t="str">
        <f t="shared" si="125"/>
        <v>Занятия на курсах профессионального обучения, академический час</v>
      </c>
      <c r="E390" s="225">
        <f>INDEX(БИПЦ_НДС!$D:$D,MATCH(Структура!A390,БИПЦ_НДС!$B:$B,0))</f>
        <v>20</v>
      </c>
      <c r="F390" s="225" t="s">
        <v>695</v>
      </c>
      <c r="G390" s="225">
        <v>1</v>
      </c>
      <c r="H390" s="225">
        <v>1</v>
      </c>
      <c r="I390" s="225">
        <v>0</v>
      </c>
      <c r="J390" s="225">
        <f>INDEX('2026'!$C:$C,MATCH(Структура!B390,'2026'!$B:$B,0))</f>
        <v>0.14399999999999999</v>
      </c>
      <c r="K390" s="225">
        <f>INDEX('2025'!$C:$C,MATCH(Структура!C390,'2025'!$B:$B,0))</f>
        <v>0.13900000000000001</v>
      </c>
      <c r="L390" s="225">
        <v>1</v>
      </c>
      <c r="M390" s="225">
        <v>1</v>
      </c>
      <c r="N390" s="225">
        <f>INDEX(MoM!B:B,MATCH(Структура!A390,MoM!J:J,0))</f>
        <v>1</v>
      </c>
      <c r="P390">
        <f>INDEX('ИПЦ raw'!AA:AA, MATCH(Структура!$D390,'ИПЦ raw'!$A:$A,0))</f>
        <v>101.64</v>
      </c>
      <c r="Q390">
        <f>INDEX('ИПЦ raw'!AB:AB, MATCH(Структура!$D390,'ИПЦ raw'!$A:$A,0))</f>
        <v>100.8</v>
      </c>
      <c r="R390">
        <f>INDEX('ИПЦ raw'!AC:AC, MATCH(Структура!$D390,'ИПЦ raw'!$A:$A,0))</f>
        <v>100.34</v>
      </c>
      <c r="S390">
        <f>INDEX('ИПЦ raw'!AD:AD, MATCH(Структура!$D390,'ИПЦ raw'!$A:$A,0))</f>
        <v>100.12</v>
      </c>
      <c r="T390">
        <f>INDEX('ИПЦ raw'!AE:AE, MATCH(Структура!$D390,'ИПЦ raw'!$A:$A,0))</f>
        <v>100.32</v>
      </c>
      <c r="U390">
        <f>INDEX('ИПЦ raw'!AF:AF, MATCH(Структура!$D390,'ИПЦ raw'!$A:$A,0))</f>
        <v>100.06</v>
      </c>
      <c r="V390">
        <f>INDEX('ИПЦ raw'!AG:AG, MATCH(Структура!$D390,'ИПЦ raw'!$A:$A,0))</f>
        <v>100.27</v>
      </c>
      <c r="W390">
        <f>INDEX('ИПЦ raw'!AH:AH, MATCH(Структура!$D390,'ИПЦ raw'!$A:$A,0))</f>
        <v>100.22</v>
      </c>
      <c r="X390">
        <f>INDEX('ИПЦ raw'!AI:AI, MATCH(Структура!$D390,'ИПЦ raw'!$A:$A,0))</f>
        <v>102.62</v>
      </c>
      <c r="Y390">
        <f>INDEX('ИПЦ raw'!AJ:AJ, MATCH(Структура!$D390,'ИПЦ raw'!$A:$A,0))</f>
        <v>100.76</v>
      </c>
      <c r="Z390">
        <f>INDEX('ИПЦ raw'!AK:AK, MATCH(Структура!$D390,'ИПЦ raw'!$A:$A,0))</f>
        <v>100.19</v>
      </c>
      <c r="AA390">
        <f>INDEX('ИПЦ raw'!AL:AL, MATCH(Структура!$D390,'ИПЦ raw'!$A:$A,0))</f>
        <v>100.35</v>
      </c>
      <c r="AB390">
        <f>INDEX('ИПЦ raw'!AM:AM, MATCH(Структура!$D390,'ИПЦ raw'!$A:$A,0))</f>
        <v>101.91</v>
      </c>
      <c r="AC390">
        <f>INDEX('ИПЦ raw'!AN:AN, MATCH(Структура!$D390,'ИПЦ raw'!$A:$A,0))</f>
        <v>100.98</v>
      </c>
      <c r="AD390">
        <f>INDEX('ИПЦ raw'!AO:AO, MATCH(Структура!$D390,'ИПЦ raw'!$A:$A,0))</f>
        <v>100.28</v>
      </c>
      <c r="AE390">
        <f>INDEX('ИПЦ raw'!AP:AP, MATCH(Структура!$D390,'ИПЦ raw'!$A:$A,0))</f>
        <v>100.03</v>
      </c>
      <c r="AG390">
        <f>INDEX('2025'!$C:$C,MATCH(Структура!C390,'2025'!$B:$B,0))</f>
        <v>0.13900000000000001</v>
      </c>
      <c r="AH390">
        <f t="shared" si="126"/>
        <v>0.14127960000000001</v>
      </c>
      <c r="AI390">
        <f t="shared" si="127"/>
        <v>0.14240983679999999</v>
      </c>
      <c r="AJ390">
        <f t="shared" si="128"/>
        <v>0.14289403024511999</v>
      </c>
      <c r="AK390">
        <f t="shared" si="129"/>
        <v>0.14306550308141414</v>
      </c>
      <c r="AL390">
        <f t="shared" si="130"/>
        <v>0.14352331269127463</v>
      </c>
      <c r="AM390">
        <f t="shared" si="131"/>
        <v>0.1436094266788894</v>
      </c>
      <c r="AN390">
        <f t="shared" si="132"/>
        <v>0.14399717213092239</v>
      </c>
      <c r="AO390">
        <f t="shared" si="133"/>
        <v>0.1443139659096104</v>
      </c>
      <c r="AP390">
        <f t="shared" si="134"/>
        <v>0.1480949918164422</v>
      </c>
      <c r="AQ390">
        <f t="shared" si="135"/>
        <v>0.14922051375424716</v>
      </c>
      <c r="AR390">
        <f t="shared" si="118"/>
        <v>0.14950403273038024</v>
      </c>
      <c r="AS390">
        <f t="shared" si="136"/>
        <v>0.14399999999999999</v>
      </c>
      <c r="AT390">
        <f t="shared" si="119"/>
        <v>0.1467504</v>
      </c>
      <c r="AU390">
        <f t="shared" si="120"/>
        <v>0.14818855392000002</v>
      </c>
      <c r="AV390">
        <f t="shared" si="121"/>
        <v>0.14860348187097602</v>
      </c>
      <c r="AW390">
        <f t="shared" si="122"/>
        <v>0.14864806291553731</v>
      </c>
    </row>
    <row r="391" spans="1:49" ht="26.25" x14ac:dyDescent="0.45">
      <c r="A391" s="202" t="s">
        <v>395</v>
      </c>
      <c r="B391" s="225" t="str">
        <f t="shared" si="123"/>
        <v>Начальный курс обучения вождению легкового автомобиля, курс</v>
      </c>
      <c r="C391" s="225" t="str">
        <f t="shared" si="124"/>
        <v>Начальный курс обучения вождению легкового автомобиля, курс</v>
      </c>
      <c r="D391" s="226" t="str">
        <f t="shared" si="125"/>
        <v>Начальный курс обучения вождению легкового автомобиля, курс</v>
      </c>
      <c r="E391" s="225">
        <f>INDEX(БИПЦ_НДС!$D:$D,MATCH(Структура!A391,БИПЦ_НДС!$B:$B,0))</f>
        <v>20</v>
      </c>
      <c r="F391" s="225" t="s">
        <v>695</v>
      </c>
      <c r="G391" s="225">
        <v>1</v>
      </c>
      <c r="H391" s="225">
        <v>1</v>
      </c>
      <c r="I391" s="225">
        <v>0</v>
      </c>
      <c r="J391" s="225">
        <f>INDEX('2026'!$C:$C,MATCH(Структура!B391,'2026'!$B:$B,0))</f>
        <v>0.107</v>
      </c>
      <c r="K391" s="225">
        <f>INDEX('2025'!$C:$C,MATCH(Структура!C391,'2025'!$B:$B,0))</f>
        <v>0.111</v>
      </c>
      <c r="L391" s="225">
        <v>1</v>
      </c>
      <c r="M391" s="225">
        <v>1</v>
      </c>
      <c r="N391" s="225">
        <f>INDEX(MoM!B:B,MATCH(Структура!A391,MoM!J:J,0))</f>
        <v>1</v>
      </c>
      <c r="P391">
        <f>INDEX('ИПЦ raw'!AA:AA, MATCH(Структура!$D391,'ИПЦ raw'!$A:$A,0))</f>
        <v>100.59</v>
      </c>
      <c r="Q391">
        <f>INDEX('ИПЦ raw'!AB:AB, MATCH(Структура!$D391,'ИПЦ raw'!$A:$A,0))</f>
        <v>101.4</v>
      </c>
      <c r="R391">
        <f>INDEX('ИПЦ raw'!AC:AC, MATCH(Структура!$D391,'ИПЦ raw'!$A:$A,0))</f>
        <v>101.65</v>
      </c>
      <c r="S391">
        <f>INDEX('ИПЦ raw'!AD:AD, MATCH(Структура!$D391,'ИПЦ raw'!$A:$A,0))</f>
        <v>101.63</v>
      </c>
      <c r="T391">
        <f>INDEX('ИПЦ raw'!AE:AE, MATCH(Структура!$D391,'ИПЦ raw'!$A:$A,0))</f>
        <v>100.26</v>
      </c>
      <c r="U391">
        <f>INDEX('ИПЦ raw'!AF:AF, MATCH(Структура!$D391,'ИПЦ raw'!$A:$A,0))</f>
        <v>100.7</v>
      </c>
      <c r="V391">
        <f>INDEX('ИПЦ raw'!AG:AG, MATCH(Структура!$D391,'ИПЦ raw'!$A:$A,0))</f>
        <v>101.01</v>
      </c>
      <c r="W391">
        <f>INDEX('ИПЦ raw'!AH:AH, MATCH(Структура!$D391,'ИПЦ raw'!$A:$A,0))</f>
        <v>100.92</v>
      </c>
      <c r="X391">
        <f>INDEX('ИПЦ raw'!AI:AI, MATCH(Структура!$D391,'ИПЦ raw'!$A:$A,0))</f>
        <v>102.03</v>
      </c>
      <c r="Y391">
        <f>INDEX('ИПЦ raw'!AJ:AJ, MATCH(Структура!$D391,'ИПЦ raw'!$A:$A,0))</f>
        <v>101.17</v>
      </c>
      <c r="Z391">
        <f>INDEX('ИПЦ raw'!AK:AK, MATCH(Структура!$D391,'ИПЦ raw'!$A:$A,0))</f>
        <v>100.62</v>
      </c>
      <c r="AA391">
        <f>INDEX('ИПЦ raw'!AL:AL, MATCH(Структура!$D391,'ИПЦ raw'!$A:$A,0))</f>
        <v>100.65</v>
      </c>
      <c r="AB391">
        <f>INDEX('ИПЦ raw'!AM:AM, MATCH(Структура!$D391,'ИПЦ raw'!$A:$A,0))</f>
        <v>102.39</v>
      </c>
      <c r="AC391">
        <f>INDEX('ИПЦ raw'!AN:AN, MATCH(Структура!$D391,'ИПЦ raw'!$A:$A,0))</f>
        <v>101.57</v>
      </c>
      <c r="AD391">
        <f>INDEX('ИПЦ raw'!AO:AO, MATCH(Структура!$D391,'ИПЦ raw'!$A:$A,0))</f>
        <v>101.73</v>
      </c>
      <c r="AE391">
        <f>INDEX('ИПЦ raw'!AP:AP, MATCH(Структура!$D391,'ИПЦ raw'!$A:$A,0))</f>
        <v>100.83</v>
      </c>
      <c r="AG391">
        <f>INDEX('2025'!$C:$C,MATCH(Структура!C391,'2025'!$B:$B,0))</f>
        <v>0.111</v>
      </c>
      <c r="AH391">
        <f t="shared" si="126"/>
        <v>0.1116549</v>
      </c>
      <c r="AI391">
        <f t="shared" si="127"/>
        <v>0.1132180686</v>
      </c>
      <c r="AJ391">
        <f t="shared" si="128"/>
        <v>0.1150861667319</v>
      </c>
      <c r="AK391">
        <f t="shared" si="129"/>
        <v>0.11696207124962997</v>
      </c>
      <c r="AL391">
        <f t="shared" si="130"/>
        <v>0.11726617263487901</v>
      </c>
      <c r="AM391">
        <f t="shared" si="131"/>
        <v>0.11808703584332317</v>
      </c>
      <c r="AN391">
        <f t="shared" si="132"/>
        <v>0.11927971490534073</v>
      </c>
      <c r="AO391">
        <f t="shared" si="133"/>
        <v>0.12037708828246986</v>
      </c>
      <c r="AP391">
        <f t="shared" si="134"/>
        <v>0.12282074317460401</v>
      </c>
      <c r="AQ391">
        <f t="shared" si="135"/>
        <v>0.12425774586974687</v>
      </c>
      <c r="AR391">
        <f t="shared" si="118"/>
        <v>0.1250281438941393</v>
      </c>
      <c r="AS391">
        <f t="shared" si="136"/>
        <v>0.107</v>
      </c>
      <c r="AT391">
        <f t="shared" si="119"/>
        <v>0.1095573</v>
      </c>
      <c r="AU391">
        <f t="shared" si="120"/>
        <v>0.11127734960999998</v>
      </c>
      <c r="AV391">
        <f t="shared" si="121"/>
        <v>0.11320244775825299</v>
      </c>
      <c r="AW391">
        <f t="shared" si="122"/>
        <v>0.11414202807464648</v>
      </c>
    </row>
    <row r="392" spans="1:49" x14ac:dyDescent="0.45">
      <c r="A392" s="202" t="s">
        <v>396</v>
      </c>
      <c r="B392" s="225" t="str">
        <f t="shared" si="123"/>
        <v>Кинотеатры, билет</v>
      </c>
      <c r="C392" s="225" t="str">
        <f t="shared" si="124"/>
        <v>Кинотеатры, билет</v>
      </c>
      <c r="D392" s="226" t="str">
        <f t="shared" si="125"/>
        <v>Кинотеатры, билет</v>
      </c>
      <c r="E392" s="225">
        <f>INDEX(БИПЦ_НДС!$D:$D,MATCH(Структура!A392,БИПЦ_НДС!$B:$B,0))</f>
        <v>0</v>
      </c>
      <c r="F392" s="225" t="s">
        <v>695</v>
      </c>
      <c r="G392" s="225">
        <v>1</v>
      </c>
      <c r="H392" s="225">
        <v>1</v>
      </c>
      <c r="I392" s="225">
        <v>0</v>
      </c>
      <c r="J392" s="225">
        <f>INDEX('2026'!$C:$C,MATCH(Структура!B392,'2026'!$B:$B,0))</f>
        <v>0.153</v>
      </c>
      <c r="K392" s="225">
        <f>INDEX('2025'!$C:$C,MATCH(Структура!C392,'2025'!$B:$B,0))</f>
        <v>0.14299999999999999</v>
      </c>
      <c r="L392" s="225">
        <v>1</v>
      </c>
      <c r="M392" s="225">
        <v>1</v>
      </c>
      <c r="N392" s="225">
        <f>INDEX(MoM!B:B,MATCH(Структура!A392,MoM!J:J,0))</f>
        <v>1</v>
      </c>
      <c r="P392">
        <f>INDEX('ИПЦ raw'!AA:AA, MATCH(Структура!$D392,'ИПЦ raw'!$A:$A,0))</f>
        <v>102.16</v>
      </c>
      <c r="Q392">
        <f>INDEX('ИПЦ raw'!AB:AB, MATCH(Структура!$D392,'ИПЦ raw'!$A:$A,0))</f>
        <v>102.15</v>
      </c>
      <c r="R392">
        <f>INDEX('ИПЦ raw'!AC:AC, MATCH(Структура!$D392,'ИПЦ raw'!$A:$A,0))</f>
        <v>100.83</v>
      </c>
      <c r="S392">
        <f>INDEX('ИПЦ raw'!AD:AD, MATCH(Структура!$D392,'ИПЦ raw'!$A:$A,0))</f>
        <v>99.18</v>
      </c>
      <c r="T392">
        <f>INDEX('ИПЦ raw'!AE:AE, MATCH(Структура!$D392,'ИПЦ raw'!$A:$A,0))</f>
        <v>100.64</v>
      </c>
      <c r="U392">
        <f>INDEX('ИПЦ raw'!AF:AF, MATCH(Структура!$D392,'ИПЦ raw'!$A:$A,0))</f>
        <v>100.51</v>
      </c>
      <c r="V392">
        <f>INDEX('ИПЦ raw'!AG:AG, MATCH(Структура!$D392,'ИПЦ raw'!$A:$A,0))</f>
        <v>102.53</v>
      </c>
      <c r="W392">
        <f>INDEX('ИПЦ raw'!AH:AH, MATCH(Структура!$D392,'ИПЦ raw'!$A:$A,0))</f>
        <v>99.41</v>
      </c>
      <c r="X392">
        <f>INDEX('ИПЦ raw'!AI:AI, MATCH(Структура!$D392,'ИПЦ raw'!$A:$A,0))</f>
        <v>99.79</v>
      </c>
      <c r="Y392">
        <f>INDEX('ИПЦ raw'!AJ:AJ, MATCH(Структура!$D392,'ИПЦ raw'!$A:$A,0))</f>
        <v>101.53</v>
      </c>
      <c r="Z392">
        <f>INDEX('ИПЦ raw'!AK:AK, MATCH(Структура!$D392,'ИПЦ raw'!$A:$A,0))</f>
        <v>101.15</v>
      </c>
      <c r="AA392">
        <f>INDEX('ИПЦ raw'!AL:AL, MATCH(Структура!$D392,'ИПЦ raw'!$A:$A,0))</f>
        <v>100.81</v>
      </c>
      <c r="AB392">
        <f>INDEX('ИПЦ raw'!AM:AM, MATCH(Структура!$D392,'ИПЦ raw'!$A:$A,0))</f>
        <v>103.95</v>
      </c>
      <c r="AC392">
        <f>INDEX('ИПЦ raw'!AN:AN, MATCH(Структура!$D392,'ИПЦ raw'!$A:$A,0))</f>
        <v>100.44</v>
      </c>
      <c r="AD392">
        <f>INDEX('ИПЦ raw'!AO:AO, MATCH(Структура!$D392,'ИПЦ raw'!$A:$A,0))</f>
        <v>99.77</v>
      </c>
      <c r="AE392">
        <f>INDEX('ИПЦ raw'!AP:AP, MATCH(Структура!$D392,'ИПЦ raw'!$A:$A,0))</f>
        <v>100</v>
      </c>
      <c r="AG392">
        <f>INDEX('2025'!$C:$C,MATCH(Структура!C392,'2025'!$B:$B,0))</f>
        <v>0.14299999999999999</v>
      </c>
      <c r="AH392">
        <f t="shared" si="126"/>
        <v>0.14608879999999996</v>
      </c>
      <c r="AI392">
        <f t="shared" si="127"/>
        <v>0.14922970919999998</v>
      </c>
      <c r="AJ392">
        <f t="shared" si="128"/>
        <v>0.15046831578635997</v>
      </c>
      <c r="AK392">
        <f t="shared" si="129"/>
        <v>0.14923447559691183</v>
      </c>
      <c r="AL392">
        <f t="shared" si="130"/>
        <v>0.15018957624073206</v>
      </c>
      <c r="AM392">
        <f t="shared" si="131"/>
        <v>0.1509555430795598</v>
      </c>
      <c r="AN392">
        <f t="shared" si="132"/>
        <v>0.15477471831947265</v>
      </c>
      <c r="AO392">
        <f t="shared" si="133"/>
        <v>0.15386154748138775</v>
      </c>
      <c r="AP392">
        <f t="shared" si="134"/>
        <v>0.15353843823167684</v>
      </c>
      <c r="AQ392">
        <f t="shared" si="135"/>
        <v>0.15588757633662151</v>
      </c>
      <c r="AR392">
        <f t="shared" si="118"/>
        <v>0.15768028346449267</v>
      </c>
      <c r="AS392">
        <f t="shared" si="136"/>
        <v>0.153</v>
      </c>
      <c r="AT392">
        <f t="shared" si="119"/>
        <v>0.1590435</v>
      </c>
      <c r="AU392">
        <f t="shared" si="120"/>
        <v>0.15974329139999999</v>
      </c>
      <c r="AV392">
        <f t="shared" si="121"/>
        <v>0.15937588182977999</v>
      </c>
      <c r="AW392">
        <f t="shared" si="122"/>
        <v>0.15937588182977999</v>
      </c>
    </row>
    <row r="393" spans="1:49" x14ac:dyDescent="0.45">
      <c r="A393" s="202" t="s">
        <v>397</v>
      </c>
      <c r="B393" s="225" t="str">
        <f t="shared" si="123"/>
        <v>Театры, билет</v>
      </c>
      <c r="C393" s="225" t="str">
        <f t="shared" si="124"/>
        <v>Театры, билет</v>
      </c>
      <c r="D393" s="226" t="str">
        <f t="shared" si="125"/>
        <v>Театры, билет</v>
      </c>
      <c r="E393" s="225">
        <f>INDEX(БИПЦ_НДС!$D:$D,MATCH(Структура!A393,БИПЦ_НДС!$B:$B,0))</f>
        <v>0</v>
      </c>
      <c r="F393" s="225" t="s">
        <v>695</v>
      </c>
      <c r="G393" s="225">
        <v>1</v>
      </c>
      <c r="H393" s="225">
        <v>1</v>
      </c>
      <c r="I393" s="225">
        <v>0</v>
      </c>
      <c r="J393" s="225">
        <f>INDEX('2026'!$C:$C,MATCH(Структура!B393,'2026'!$B:$B,0))</f>
        <v>0.17599999999999999</v>
      </c>
      <c r="K393" s="225">
        <f>INDEX('2025'!$C:$C,MATCH(Структура!C393,'2025'!$B:$B,0))</f>
        <v>0.14799999999999999</v>
      </c>
      <c r="L393" s="225">
        <v>1</v>
      </c>
      <c r="M393" s="225">
        <v>1</v>
      </c>
      <c r="N393" s="225">
        <f>INDEX(MoM!B:B,MATCH(Структура!A393,MoM!J:J,0))</f>
        <v>1</v>
      </c>
      <c r="P393">
        <f>INDEX('ИПЦ raw'!AA:AA, MATCH(Структура!$D393,'ИПЦ raw'!$A:$A,0))</f>
        <v>101.24</v>
      </c>
      <c r="Q393">
        <f>INDEX('ИПЦ raw'!AB:AB, MATCH(Структура!$D393,'ИПЦ raw'!$A:$A,0))</f>
        <v>103.22</v>
      </c>
      <c r="R393">
        <f>INDEX('ИПЦ raw'!AC:AC, MATCH(Структура!$D393,'ИПЦ raw'!$A:$A,0))</f>
        <v>101.63</v>
      </c>
      <c r="S393">
        <f>INDEX('ИПЦ raw'!AD:AD, MATCH(Структура!$D393,'ИПЦ raw'!$A:$A,0))</f>
        <v>100.16</v>
      </c>
      <c r="T393">
        <f>INDEX('ИПЦ raw'!AE:AE, MATCH(Структура!$D393,'ИПЦ raw'!$A:$A,0))</f>
        <v>100.34</v>
      </c>
      <c r="U393">
        <f>INDEX('ИПЦ raw'!AF:AF, MATCH(Структура!$D393,'ИПЦ raw'!$A:$A,0))</f>
        <v>100.95</v>
      </c>
      <c r="V393">
        <f>INDEX('ИПЦ raw'!AG:AG, MATCH(Структура!$D393,'ИПЦ raw'!$A:$A,0))</f>
        <v>100.01</v>
      </c>
      <c r="W393">
        <f>INDEX('ИПЦ raw'!AH:AH, MATCH(Структура!$D393,'ИПЦ raw'!$A:$A,0))</f>
        <v>101.2</v>
      </c>
      <c r="X393">
        <f>INDEX('ИПЦ raw'!AI:AI, MATCH(Структура!$D393,'ИПЦ raw'!$A:$A,0))</f>
        <v>101.94</v>
      </c>
      <c r="Y393">
        <f>INDEX('ИПЦ raw'!AJ:AJ, MATCH(Структура!$D393,'ИПЦ raw'!$A:$A,0))</f>
        <v>100.44</v>
      </c>
      <c r="Z393">
        <f>INDEX('ИПЦ raw'!AK:AK, MATCH(Структура!$D393,'ИПЦ raw'!$A:$A,0))</f>
        <v>101.67</v>
      </c>
      <c r="AA393">
        <f>INDEX('ИПЦ raw'!AL:AL, MATCH(Структура!$D393,'ИПЦ raw'!$A:$A,0))</f>
        <v>102.46</v>
      </c>
      <c r="AB393">
        <f>INDEX('ИПЦ raw'!AM:AM, MATCH(Структура!$D393,'ИПЦ raw'!$A:$A,0))</f>
        <v>102.24</v>
      </c>
      <c r="AC393">
        <f>INDEX('ИПЦ raw'!AN:AN, MATCH(Структура!$D393,'ИПЦ raw'!$A:$A,0))</f>
        <v>100.14</v>
      </c>
      <c r="AD393">
        <f>INDEX('ИПЦ raw'!AO:AO, MATCH(Структура!$D393,'ИПЦ raw'!$A:$A,0))</f>
        <v>100.53</v>
      </c>
      <c r="AE393">
        <f>INDEX('ИПЦ raw'!AP:AP, MATCH(Структура!$D393,'ИПЦ raw'!$A:$A,0))</f>
        <v>100.86</v>
      </c>
      <c r="AG393">
        <f>INDEX('2025'!$C:$C,MATCH(Структура!C393,'2025'!$B:$B,0))</f>
        <v>0.14799999999999999</v>
      </c>
      <c r="AH393">
        <f t="shared" si="126"/>
        <v>0.14983519999999997</v>
      </c>
      <c r="AI393">
        <f t="shared" si="127"/>
        <v>0.15465989343999997</v>
      </c>
      <c r="AJ393">
        <f t="shared" si="128"/>
        <v>0.15718084970307197</v>
      </c>
      <c r="AK393">
        <f t="shared" si="129"/>
        <v>0.15743233906259688</v>
      </c>
      <c r="AL393">
        <f t="shared" si="130"/>
        <v>0.15796760901540971</v>
      </c>
      <c r="AM393">
        <f t="shared" si="131"/>
        <v>0.1594683013010561</v>
      </c>
      <c r="AN393">
        <f t="shared" si="132"/>
        <v>0.15948424813118622</v>
      </c>
      <c r="AO393">
        <f t="shared" si="133"/>
        <v>0.16139805910876046</v>
      </c>
      <c r="AP393">
        <f t="shared" si="134"/>
        <v>0.16452918145547041</v>
      </c>
      <c r="AQ393">
        <f t="shared" si="135"/>
        <v>0.16525310985387448</v>
      </c>
      <c r="AR393">
        <f t="shared" si="118"/>
        <v>0.16801283678843418</v>
      </c>
      <c r="AS393">
        <f t="shared" si="136"/>
        <v>0.17599999999999999</v>
      </c>
      <c r="AT393">
        <f t="shared" si="119"/>
        <v>0.17994239999999997</v>
      </c>
      <c r="AU393">
        <f t="shared" si="120"/>
        <v>0.18019431935999997</v>
      </c>
      <c r="AV393">
        <f t="shared" si="121"/>
        <v>0.18114934925260798</v>
      </c>
      <c r="AW393">
        <f t="shared" si="122"/>
        <v>0.18270723365618038</v>
      </c>
    </row>
    <row r="394" spans="1:49" x14ac:dyDescent="0.45">
      <c r="A394" s="202" t="s">
        <v>398</v>
      </c>
      <c r="B394" s="225" t="str">
        <f t="shared" si="123"/>
        <v>Музеи и выставки, билет</v>
      </c>
      <c r="C394" s="225" t="str">
        <f t="shared" si="124"/>
        <v>Музеи и выставки, билет</v>
      </c>
      <c r="D394" s="226" t="str">
        <f t="shared" si="125"/>
        <v>Музеи и выставки, билет</v>
      </c>
      <c r="E394" s="225">
        <f>INDEX(БИПЦ_НДС!$D:$D,MATCH(Структура!A394,БИПЦ_НДС!$B:$B,0))</f>
        <v>0</v>
      </c>
      <c r="F394" s="225" t="s">
        <v>695</v>
      </c>
      <c r="G394" s="225">
        <v>1</v>
      </c>
      <c r="H394" s="225">
        <v>1</v>
      </c>
      <c r="I394" s="225">
        <v>0</v>
      </c>
      <c r="J394" s="225">
        <f>INDEX('2026'!$C:$C,MATCH(Структура!B394,'2026'!$B:$B,0))</f>
        <v>5.2999999999999999E-2</v>
      </c>
      <c r="K394" s="225">
        <f>INDEX('2025'!$C:$C,MATCH(Структура!C394,'2025'!$B:$B,0))</f>
        <v>4.9000000000000002E-2</v>
      </c>
      <c r="L394" s="225">
        <v>1</v>
      </c>
      <c r="M394" s="225">
        <v>1</v>
      </c>
      <c r="N394" s="225">
        <f>INDEX(MoM!B:B,MATCH(Структура!A394,MoM!J:J,0))</f>
        <v>1</v>
      </c>
      <c r="P394">
        <f>INDEX('ИПЦ raw'!AA:AA, MATCH(Структура!$D394,'ИПЦ raw'!$A:$A,0))</f>
        <v>103.24</v>
      </c>
      <c r="Q394">
        <f>INDEX('ИПЦ raw'!AB:AB, MATCH(Структура!$D394,'ИПЦ raw'!$A:$A,0))</f>
        <v>101.14</v>
      </c>
      <c r="R394">
        <f>INDEX('ИПЦ raw'!AC:AC, MATCH(Структура!$D394,'ИПЦ raw'!$A:$A,0))</f>
        <v>102.83</v>
      </c>
      <c r="S394">
        <f>INDEX('ИПЦ raw'!AD:AD, MATCH(Структура!$D394,'ИПЦ raw'!$A:$A,0))</f>
        <v>101.91</v>
      </c>
      <c r="T394">
        <f>INDEX('ИПЦ raw'!AE:AE, MATCH(Структура!$D394,'ИПЦ raw'!$A:$A,0))</f>
        <v>102.11</v>
      </c>
      <c r="U394">
        <f>INDEX('ИПЦ raw'!AF:AF, MATCH(Структура!$D394,'ИПЦ raw'!$A:$A,0))</f>
        <v>101.1</v>
      </c>
      <c r="V394">
        <f>INDEX('ИПЦ raw'!AG:AG, MATCH(Структура!$D394,'ИПЦ raw'!$A:$A,0))</f>
        <v>100.63</v>
      </c>
      <c r="W394">
        <f>INDEX('ИПЦ raw'!AH:AH, MATCH(Структура!$D394,'ИПЦ raw'!$A:$A,0))</f>
        <v>100.34</v>
      </c>
      <c r="X394">
        <f>INDEX('ИПЦ raw'!AI:AI, MATCH(Структура!$D394,'ИПЦ raw'!$A:$A,0))</f>
        <v>100.77</v>
      </c>
      <c r="Y394">
        <f>INDEX('ИПЦ raw'!AJ:AJ, MATCH(Структура!$D394,'ИПЦ raw'!$A:$A,0))</f>
        <v>101.64</v>
      </c>
      <c r="Z394">
        <f>INDEX('ИПЦ raw'!AK:AK, MATCH(Структура!$D394,'ИПЦ raw'!$A:$A,0))</f>
        <v>100.16</v>
      </c>
      <c r="AA394">
        <f>INDEX('ИПЦ raw'!AL:AL, MATCH(Структура!$D394,'ИПЦ raw'!$A:$A,0))</f>
        <v>100.38</v>
      </c>
      <c r="AB394">
        <f>INDEX('ИПЦ raw'!AM:AM, MATCH(Структура!$D394,'ИПЦ raw'!$A:$A,0))</f>
        <v>103.47</v>
      </c>
      <c r="AC394">
        <f>INDEX('ИПЦ raw'!AN:AN, MATCH(Структура!$D394,'ИПЦ raw'!$A:$A,0))</f>
        <v>100.6</v>
      </c>
      <c r="AD394">
        <f>INDEX('ИПЦ raw'!AO:AO, MATCH(Структура!$D394,'ИПЦ raw'!$A:$A,0))</f>
        <v>100.99</v>
      </c>
      <c r="AE394">
        <f>INDEX('ИПЦ raw'!AP:AP, MATCH(Структура!$D394,'ИПЦ raw'!$A:$A,0))</f>
        <v>101.81</v>
      </c>
      <c r="AG394">
        <f>INDEX('2025'!$C:$C,MATCH(Структура!C394,'2025'!$B:$B,0))</f>
        <v>4.9000000000000002E-2</v>
      </c>
      <c r="AH394">
        <f t="shared" si="126"/>
        <v>5.0587600000000003E-2</v>
      </c>
      <c r="AI394">
        <f t="shared" si="127"/>
        <v>5.1164298640000008E-2</v>
      </c>
      <c r="AJ394">
        <f t="shared" si="128"/>
        <v>5.2612248291512002E-2</v>
      </c>
      <c r="AK394">
        <f t="shared" si="129"/>
        <v>5.361714223387988E-2</v>
      </c>
      <c r="AL394">
        <f t="shared" si="130"/>
        <v>5.4748463935014743E-2</v>
      </c>
      <c r="AM394">
        <f t="shared" si="131"/>
        <v>5.5350697038299895E-2</v>
      </c>
      <c r="AN394">
        <f t="shared" si="132"/>
        <v>5.5699406429641184E-2</v>
      </c>
      <c r="AO394">
        <f t="shared" si="133"/>
        <v>5.5888784411501968E-2</v>
      </c>
      <c r="AP394">
        <f t="shared" si="134"/>
        <v>5.6319128051470525E-2</v>
      </c>
      <c r="AQ394">
        <f t="shared" si="135"/>
        <v>5.7242761751514645E-2</v>
      </c>
      <c r="AR394">
        <f t="shared" si="118"/>
        <v>5.7334350170317065E-2</v>
      </c>
      <c r="AS394">
        <f t="shared" si="136"/>
        <v>5.2999999999999999E-2</v>
      </c>
      <c r="AT394">
        <f t="shared" si="119"/>
        <v>5.4839100000000002E-2</v>
      </c>
      <c r="AU394">
        <f t="shared" si="120"/>
        <v>5.5168134600000002E-2</v>
      </c>
      <c r="AV394">
        <f t="shared" si="121"/>
        <v>5.5714299132539995E-2</v>
      </c>
      <c r="AW394">
        <f t="shared" si="122"/>
        <v>5.6722727946838969E-2</v>
      </c>
    </row>
    <row r="395" spans="1:49" x14ac:dyDescent="0.45">
      <c r="A395" s="219" t="s">
        <v>399</v>
      </c>
      <c r="B395" s="225" t="str">
        <f t="shared" si="123"/>
        <v>Поездка на отдых в Турцию, поездка</v>
      </c>
      <c r="C395" s="225" t="str">
        <f t="shared" si="124"/>
        <v>Поездка на отдых в Турцию, поездка</v>
      </c>
      <c r="D395" s="226" t="str">
        <f t="shared" si="125"/>
        <v>Поездка на отдых в Турцию, поездка</v>
      </c>
      <c r="E395" s="225">
        <f>INDEX(БИПЦ_НДС!$D:$D,MATCH(Структура!A395,БИПЦ_НДС!$B:$B,0))</f>
        <v>0</v>
      </c>
      <c r="F395" s="225" t="s">
        <v>695</v>
      </c>
      <c r="G395" s="225">
        <v>1</v>
      </c>
      <c r="H395" s="225">
        <v>1</v>
      </c>
      <c r="I395" s="225">
        <v>1</v>
      </c>
      <c r="J395" s="225">
        <f>INDEX('2026'!$C:$C,MATCH(Структура!B395,'2026'!$B:$B,0))</f>
        <v>0.38800000000000001</v>
      </c>
      <c r="K395" s="225">
        <f>INDEX('2025'!$C:$C,MATCH(Структура!C395,'2025'!$B:$B,0))</f>
        <v>0.36699999999999999</v>
      </c>
      <c r="L395" s="225">
        <v>1</v>
      </c>
      <c r="M395" s="225">
        <v>1</v>
      </c>
      <c r="N395" s="228">
        <f>INDEX(MoM!B:B,MATCH(Структура!A395,MoM!J:J,0))</f>
        <v>0</v>
      </c>
      <c r="P395">
        <f>INDEX('ИПЦ raw'!AA:AA, MATCH(Структура!$D395,'ИПЦ raw'!$A:$A,0))</f>
        <v>100.24</v>
      </c>
      <c r="Q395">
        <f>INDEX('ИПЦ raw'!AB:AB, MATCH(Структура!$D395,'ИПЦ raw'!$A:$A,0))</f>
        <v>102.14</v>
      </c>
      <c r="R395">
        <f>INDEX('ИПЦ raw'!AC:AC, MATCH(Структура!$D395,'ИПЦ raw'!$A:$A,0))</f>
        <v>104.62</v>
      </c>
      <c r="S395">
        <f>INDEX('ИПЦ raw'!AD:AD, MATCH(Структура!$D395,'ИПЦ raw'!$A:$A,0))</f>
        <v>105.69</v>
      </c>
      <c r="T395">
        <f>INDEX('ИПЦ raw'!AE:AE, MATCH(Структура!$D395,'ИПЦ raw'!$A:$A,0))</f>
        <v>111.06</v>
      </c>
      <c r="U395">
        <f>INDEX('ИПЦ raw'!AF:AF, MATCH(Структура!$D395,'ИПЦ raw'!$A:$A,0))</f>
        <v>101.07</v>
      </c>
      <c r="V395">
        <f>INDEX('ИПЦ raw'!AG:AG, MATCH(Структура!$D395,'ИПЦ raw'!$A:$A,0))</f>
        <v>100.23</v>
      </c>
      <c r="W395">
        <f>INDEX('ИПЦ raw'!AH:AH, MATCH(Структура!$D395,'ИПЦ raw'!$A:$A,0))</f>
        <v>101.14</v>
      </c>
      <c r="X395">
        <f>INDEX('ИПЦ raw'!AI:AI, MATCH(Структура!$D395,'ИПЦ raw'!$A:$A,0))</f>
        <v>99.67</v>
      </c>
      <c r="Y395">
        <f>INDEX('ИПЦ raw'!AJ:AJ, MATCH(Структура!$D395,'ИПЦ raw'!$A:$A,0))</f>
        <v>81.84</v>
      </c>
      <c r="Z395">
        <f>INDEX('ИПЦ raw'!AK:AK, MATCH(Структура!$D395,'ИПЦ raw'!$A:$A,0))</f>
        <v>98.43</v>
      </c>
      <c r="AA395">
        <f>INDEX('ИПЦ raw'!AL:AL, MATCH(Структура!$D395,'ИПЦ raw'!$A:$A,0))</f>
        <v>93.19</v>
      </c>
      <c r="AB395">
        <f>INDEX('ИПЦ raw'!AM:AM, MATCH(Структура!$D395,'ИПЦ raw'!$A:$A,0))</f>
        <v>101.32</v>
      </c>
      <c r="AC395">
        <f>INDEX('ИПЦ raw'!AN:AN, MATCH(Структура!$D395,'ИПЦ raw'!$A:$A,0))</f>
        <v>110.98</v>
      </c>
      <c r="AD395">
        <f>INDEX('ИПЦ raw'!AO:AO, MATCH(Структура!$D395,'ИПЦ raw'!$A:$A,0))</f>
        <v>106.29</v>
      </c>
      <c r="AE395">
        <f>INDEX('ИПЦ raw'!AP:AP, MATCH(Структура!$D395,'ИПЦ raw'!$A:$A,0))</f>
        <v>108.62</v>
      </c>
      <c r="AG395">
        <f>INDEX('2025'!$C:$C,MATCH(Структура!C395,'2025'!$B:$B,0))</f>
        <v>0.36699999999999999</v>
      </c>
      <c r="AH395">
        <f t="shared" si="126"/>
        <v>0.36788080000000001</v>
      </c>
      <c r="AI395">
        <f t="shared" si="127"/>
        <v>0.37575344911999997</v>
      </c>
      <c r="AJ395">
        <f t="shared" si="128"/>
        <v>0.39311325846934403</v>
      </c>
      <c r="AK395">
        <f t="shared" si="129"/>
        <v>0.41548140287624968</v>
      </c>
      <c r="AL395">
        <f t="shared" si="130"/>
        <v>0.46143364603436288</v>
      </c>
      <c r="AM395">
        <f t="shared" si="131"/>
        <v>0.4663709860469305</v>
      </c>
      <c r="AN395">
        <f t="shared" si="132"/>
        <v>0.46744363931483845</v>
      </c>
      <c r="AO395">
        <f t="shared" si="133"/>
        <v>0.47277249680302758</v>
      </c>
      <c r="AP395">
        <f t="shared" si="134"/>
        <v>0.4712123475635776</v>
      </c>
      <c r="AQ395">
        <f t="shared" si="135"/>
        <v>0.38564018524603194</v>
      </c>
      <c r="AR395">
        <f t="shared" si="118"/>
        <v>0.37958563433766929</v>
      </c>
      <c r="AS395">
        <f t="shared" si="136"/>
        <v>0.38800000000000001</v>
      </c>
      <c r="AT395">
        <f t="shared" si="119"/>
        <v>0.39312159999999996</v>
      </c>
      <c r="AU395">
        <f t="shared" si="120"/>
        <v>0.43628635167999996</v>
      </c>
      <c r="AV395">
        <f t="shared" si="121"/>
        <v>0.46372876320067197</v>
      </c>
      <c r="AW395">
        <f t="shared" si="122"/>
        <v>0.50370218258856991</v>
      </c>
    </row>
    <row r="396" spans="1:49" x14ac:dyDescent="0.45">
      <c r="A396" s="219" t="s">
        <v>400</v>
      </c>
      <c r="B396" s="225" t="str">
        <f t="shared" si="123"/>
        <v>Поездка на отдых в ОАЭ, поездка</v>
      </c>
      <c r="C396" s="225" t="str">
        <f t="shared" si="124"/>
        <v>Поездка на отдых в ОАЭ, поездка</v>
      </c>
      <c r="D396" s="226" t="str">
        <f t="shared" si="125"/>
        <v>Поездка на отдых в ОАЭ, поездка</v>
      </c>
      <c r="E396" s="225">
        <f>INDEX(БИПЦ_НДС!$D:$D,MATCH(Структура!A396,БИПЦ_НДС!$B:$B,0))</f>
        <v>0</v>
      </c>
      <c r="F396" s="225" t="s">
        <v>695</v>
      </c>
      <c r="G396" s="225">
        <v>1</v>
      </c>
      <c r="H396" s="225">
        <v>1</v>
      </c>
      <c r="I396" s="225">
        <v>1</v>
      </c>
      <c r="J396" s="225">
        <f>INDEX('2026'!$C:$C,MATCH(Структура!B396,'2026'!$B:$B,0))</f>
        <v>0.17699999999999999</v>
      </c>
      <c r="K396" s="225">
        <f>INDEX('2025'!$C:$C,MATCH(Структура!C396,'2025'!$B:$B,0))</f>
        <v>0.16600000000000001</v>
      </c>
      <c r="L396" s="225">
        <v>1</v>
      </c>
      <c r="M396" s="225">
        <v>1</v>
      </c>
      <c r="N396" s="228">
        <f>INDEX(MoM!B:B,MATCH(Структура!A396,MoM!J:J,0))</f>
        <v>0</v>
      </c>
      <c r="P396">
        <f>INDEX('ИПЦ raw'!AA:AA, MATCH(Структура!$D396,'ИПЦ raw'!$A:$A,0))</f>
        <v>106.73</v>
      </c>
      <c r="Q396">
        <f>INDEX('ИПЦ raw'!AB:AB, MATCH(Структура!$D396,'ИПЦ raw'!$A:$A,0))</f>
        <v>105.83</v>
      </c>
      <c r="R396">
        <f>INDEX('ИПЦ raw'!AC:AC, MATCH(Структура!$D396,'ИПЦ raw'!$A:$A,0))</f>
        <v>95.48</v>
      </c>
      <c r="S396">
        <f>INDEX('ИПЦ raw'!AD:AD, MATCH(Структура!$D396,'ИПЦ raw'!$A:$A,0))</f>
        <v>85.04</v>
      </c>
      <c r="T396">
        <f>INDEX('ИПЦ raw'!AE:AE, MATCH(Структура!$D396,'ИПЦ raw'!$A:$A,0))</f>
        <v>90.11</v>
      </c>
      <c r="U396">
        <f>INDEX('ИПЦ raw'!AF:AF, MATCH(Структура!$D396,'ИПЦ raw'!$A:$A,0))</f>
        <v>102.15</v>
      </c>
      <c r="V396">
        <f>INDEX('ИПЦ raw'!AG:AG, MATCH(Структура!$D396,'ИПЦ raw'!$A:$A,0))</f>
        <v>102.41</v>
      </c>
      <c r="W396">
        <f>INDEX('ИПЦ raw'!AH:AH, MATCH(Структура!$D396,'ИПЦ raw'!$A:$A,0))</f>
        <v>105.57</v>
      </c>
      <c r="X396">
        <f>INDEX('ИПЦ raw'!AI:AI, MATCH(Структура!$D396,'ИПЦ raw'!$A:$A,0))</f>
        <v>122.38</v>
      </c>
      <c r="Y396">
        <f>INDEX('ИПЦ raw'!AJ:AJ, MATCH(Структура!$D396,'ИПЦ raw'!$A:$A,0))</f>
        <v>92.15</v>
      </c>
      <c r="Z396">
        <f>INDEX('ИПЦ raw'!AK:AK, MATCH(Структура!$D396,'ИПЦ raw'!$A:$A,0))</f>
        <v>94.21</v>
      </c>
      <c r="AA396">
        <f>INDEX('ИПЦ raw'!AL:AL, MATCH(Структура!$D396,'ИПЦ raw'!$A:$A,0))</f>
        <v>92.25</v>
      </c>
      <c r="AB396">
        <f>INDEX('ИПЦ raw'!AM:AM, MATCH(Структура!$D396,'ИПЦ raw'!$A:$A,0))</f>
        <v>103.81</v>
      </c>
      <c r="AC396">
        <f>INDEX('ИПЦ raw'!AN:AN, MATCH(Структура!$D396,'ИПЦ raw'!$A:$A,0))</f>
        <v>124.22</v>
      </c>
      <c r="AD396">
        <f>INDEX('ИПЦ raw'!AO:AO, MATCH(Структура!$D396,'ИПЦ raw'!$A:$A,0))</f>
        <v>0</v>
      </c>
      <c r="AE396">
        <f>INDEX('ИПЦ raw'!AP:AP, MATCH(Структура!$D396,'ИПЦ raw'!$A:$A,0))</f>
        <v>0</v>
      </c>
      <c r="AG396">
        <f>INDEX('2025'!$C:$C,MATCH(Структура!C396,'2025'!$B:$B,0))</f>
        <v>0.16600000000000001</v>
      </c>
      <c r="AH396">
        <f t="shared" si="126"/>
        <v>0.17717180000000002</v>
      </c>
      <c r="AI396">
        <f t="shared" si="127"/>
        <v>0.18750091594000001</v>
      </c>
      <c r="AJ396">
        <f t="shared" si="128"/>
        <v>0.17902587453951202</v>
      </c>
      <c r="AK396">
        <f t="shared" si="129"/>
        <v>0.15224360370840104</v>
      </c>
      <c r="AL396">
        <f t="shared" si="130"/>
        <v>0.13718671130164017</v>
      </c>
      <c r="AM396">
        <f t="shared" si="131"/>
        <v>0.14013622559462546</v>
      </c>
      <c r="AN396">
        <f t="shared" si="132"/>
        <v>0.14351350863145593</v>
      </c>
      <c r="AO396">
        <f t="shared" si="133"/>
        <v>0.15150721106222803</v>
      </c>
      <c r="AP396">
        <f t="shared" si="134"/>
        <v>0.18541452489795465</v>
      </c>
      <c r="AQ396">
        <f t="shared" si="135"/>
        <v>0.17085948469346524</v>
      </c>
      <c r="AR396">
        <f t="shared" si="118"/>
        <v>0.16096672052971361</v>
      </c>
      <c r="AS396">
        <f t="shared" si="136"/>
        <v>0.17699999999999999</v>
      </c>
      <c r="AT396">
        <f t="shared" si="119"/>
        <v>0.18374369999999998</v>
      </c>
      <c r="AU396">
        <f t="shared" si="120"/>
        <v>0.22824642413999996</v>
      </c>
      <c r="AV396">
        <f t="shared" si="121"/>
        <v>0</v>
      </c>
      <c r="AW396">
        <f t="shared" si="122"/>
        <v>0</v>
      </c>
    </row>
    <row r="397" spans="1:49" x14ac:dyDescent="0.45">
      <c r="A397" s="202" t="s">
        <v>401</v>
      </c>
      <c r="B397" s="225" t="str">
        <f t="shared" si="123"/>
        <v>Поездка на отдых в Египет, поездка</v>
      </c>
      <c r="C397" s="225" t="str">
        <f t="shared" si="124"/>
        <v>Поездка на отдых в Египет, поездка</v>
      </c>
      <c r="D397" s="226" t="str">
        <f t="shared" si="125"/>
        <v>Поездка на отдых в Египет, поездка</v>
      </c>
      <c r="E397" s="225">
        <f>INDEX(БИПЦ_НДС!$D:$D,MATCH(Структура!A397,БИПЦ_НДС!$B:$B,0))</f>
        <v>0</v>
      </c>
      <c r="F397" s="225" t="s">
        <v>695</v>
      </c>
      <c r="G397" s="225">
        <v>1</v>
      </c>
      <c r="H397" s="225">
        <v>1</v>
      </c>
      <c r="I397" s="225">
        <v>1</v>
      </c>
      <c r="J397" s="225">
        <f>INDEX('2026'!$C:$C,MATCH(Структура!B397,'2026'!$B:$B,0))</f>
        <v>0.13100000000000001</v>
      </c>
      <c r="K397" s="225">
        <f>INDEX('2025'!$C:$C,MATCH(Структура!C397,'2025'!$B:$B,0))</f>
        <v>9.7000000000000003E-2</v>
      </c>
      <c r="L397" s="225">
        <v>1</v>
      </c>
      <c r="M397" s="225">
        <v>1</v>
      </c>
      <c r="N397" s="228">
        <f>INDEX(MoM!B:B,MATCH(Структура!A397,MoM!J:J,0))</f>
        <v>0</v>
      </c>
      <c r="P397">
        <f>INDEX('ИПЦ raw'!AA:AA, MATCH(Структура!$D397,'ИПЦ raw'!$A:$A,0))</f>
        <v>111.11</v>
      </c>
      <c r="Q397">
        <f>INDEX('ИПЦ raw'!AB:AB, MATCH(Структура!$D397,'ИПЦ raw'!$A:$A,0))</f>
        <v>104.93</v>
      </c>
      <c r="R397">
        <f>INDEX('ИПЦ raw'!AC:AC, MATCH(Структура!$D397,'ИПЦ raw'!$A:$A,0))</f>
        <v>107.29</v>
      </c>
      <c r="S397">
        <f>INDEX('ИПЦ raw'!AD:AD, MATCH(Структура!$D397,'ИПЦ raw'!$A:$A,0))</f>
        <v>92.53</v>
      </c>
      <c r="T397">
        <f>INDEX('ИПЦ raw'!AE:AE, MATCH(Структура!$D397,'ИПЦ raw'!$A:$A,0))</f>
        <v>93.97</v>
      </c>
      <c r="U397">
        <f>INDEX('ИПЦ raw'!AF:AF, MATCH(Структура!$D397,'ИПЦ raw'!$A:$A,0))</f>
        <v>97.95</v>
      </c>
      <c r="V397">
        <f>INDEX('ИПЦ raw'!AG:AG, MATCH(Структура!$D397,'ИПЦ raw'!$A:$A,0))</f>
        <v>101.33</v>
      </c>
      <c r="W397">
        <f>INDEX('ИПЦ raw'!AH:AH, MATCH(Структура!$D397,'ИПЦ raw'!$A:$A,0))</f>
        <v>106.9</v>
      </c>
      <c r="X397">
        <f>INDEX('ИПЦ raw'!AI:AI, MATCH(Структура!$D397,'ИПЦ raw'!$A:$A,0))</f>
        <v>113.96</v>
      </c>
      <c r="Y397">
        <f>INDEX('ИПЦ raw'!AJ:AJ, MATCH(Структура!$D397,'ИПЦ raw'!$A:$A,0))</f>
        <v>87.91</v>
      </c>
      <c r="Z397">
        <f>INDEX('ИПЦ raw'!AK:AK, MATCH(Структура!$D397,'ИПЦ raw'!$A:$A,0))</f>
        <v>94.24</v>
      </c>
      <c r="AA397">
        <f>INDEX('ИПЦ raw'!AL:AL, MATCH(Структура!$D397,'ИПЦ raw'!$A:$A,0))</f>
        <v>85.83</v>
      </c>
      <c r="AB397">
        <f>INDEX('ИПЦ raw'!AM:AM, MATCH(Структура!$D397,'ИПЦ raw'!$A:$A,0))</f>
        <v>104.14</v>
      </c>
      <c r="AC397">
        <f>INDEX('ИПЦ raw'!AN:AN, MATCH(Структура!$D397,'ИПЦ raw'!$A:$A,0))</f>
        <v>119.74</v>
      </c>
      <c r="AD397">
        <f>INDEX('ИПЦ raw'!AO:AO, MATCH(Структура!$D397,'ИПЦ raw'!$A:$A,0))</f>
        <v>108.33</v>
      </c>
      <c r="AE397">
        <f>INDEX('ИПЦ raw'!AP:AP, MATCH(Структура!$D397,'ИПЦ raw'!$A:$A,0))</f>
        <v>91.62</v>
      </c>
      <c r="AG397">
        <f>INDEX('2025'!$C:$C,MATCH(Структура!C397,'2025'!$B:$B,0))</f>
        <v>9.7000000000000003E-2</v>
      </c>
      <c r="AH397">
        <f t="shared" si="126"/>
        <v>0.1077767</v>
      </c>
      <c r="AI397">
        <f t="shared" si="127"/>
        <v>0.11309009131000002</v>
      </c>
      <c r="AJ397">
        <f t="shared" si="128"/>
        <v>0.12133435896649904</v>
      </c>
      <c r="AK397">
        <f t="shared" si="129"/>
        <v>0.11227068235170157</v>
      </c>
      <c r="AL397">
        <f t="shared" si="130"/>
        <v>0.10550076020589395</v>
      </c>
      <c r="AM397">
        <f t="shared" si="131"/>
        <v>0.10333799462167313</v>
      </c>
      <c r="AN397">
        <f t="shared" si="132"/>
        <v>0.10471238995014139</v>
      </c>
      <c r="AO397">
        <f t="shared" si="133"/>
        <v>0.11193754485670114</v>
      </c>
      <c r="AP397">
        <f t="shared" si="134"/>
        <v>0.12756402611869663</v>
      </c>
      <c r="AQ397">
        <f t="shared" si="135"/>
        <v>0.1121415353609462</v>
      </c>
      <c r="AR397">
        <f t="shared" si="118"/>
        <v>0.1056821829241557</v>
      </c>
      <c r="AS397">
        <f t="shared" si="136"/>
        <v>0.13100000000000001</v>
      </c>
      <c r="AT397">
        <f t="shared" si="119"/>
        <v>0.1364234</v>
      </c>
      <c r="AU397">
        <f t="shared" si="120"/>
        <v>0.16335337916000001</v>
      </c>
      <c r="AV397">
        <f t="shared" si="121"/>
        <v>0.17696071564402799</v>
      </c>
      <c r="AW397">
        <f t="shared" si="122"/>
        <v>0.16213140767305845</v>
      </c>
    </row>
    <row r="398" spans="1:49" x14ac:dyDescent="0.45">
      <c r="A398" s="202" t="s">
        <v>402</v>
      </c>
      <c r="B398" s="225" t="str">
        <f t="shared" si="123"/>
        <v>Поездка в Беларусь, поездка</v>
      </c>
      <c r="C398" s="225" t="str">
        <f t="shared" si="124"/>
        <v>Поездка в Беларусь, поездка</v>
      </c>
      <c r="D398" s="226" t="s">
        <v>402</v>
      </c>
      <c r="E398" s="225">
        <f>INDEX(БИПЦ_НДС!$D:$D,MATCH(Структура!A398,БИПЦ_НДС!$B:$B,0))</f>
        <v>0</v>
      </c>
      <c r="F398" s="225" t="s">
        <v>695</v>
      </c>
      <c r="G398" s="225">
        <v>1</v>
      </c>
      <c r="H398" s="225">
        <v>1</v>
      </c>
      <c r="I398" s="225">
        <v>1</v>
      </c>
      <c r="J398" s="225">
        <f>INDEX('2026'!$C:$C,MATCH(Структура!B398,'2026'!$B:$B,0))</f>
        <v>0.05</v>
      </c>
      <c r="K398" s="225">
        <f>INDEX('2025'!$C:$C,MATCH(Структура!C398,'2025'!$B:$B,0))</f>
        <v>4.7E-2</v>
      </c>
      <c r="L398" s="225">
        <v>1</v>
      </c>
      <c r="M398" s="225">
        <v>1</v>
      </c>
      <c r="N398" s="228">
        <f>INDEX(MoM!B:B,MATCH(Структура!A398,MoM!J:J,0))</f>
        <v>0</v>
      </c>
      <c r="P398">
        <f>INDEX('ИПЦ raw'!AA:AA, MATCH(Структура!$D398,'ИПЦ raw'!$A:$A,0))</f>
        <v>100.71</v>
      </c>
      <c r="Q398">
        <f>INDEX('ИПЦ raw'!AB:AB, MATCH(Структура!$D398,'ИПЦ raw'!$A:$A,0))</f>
        <v>98.69</v>
      </c>
      <c r="R398">
        <f>INDEX('ИПЦ raw'!AC:AC, MATCH(Структура!$D398,'ИПЦ raw'!$A:$A,0))</f>
        <v>102.17</v>
      </c>
      <c r="S398">
        <f>INDEX('ИПЦ raw'!AD:AD, MATCH(Структура!$D398,'ИПЦ raw'!$A:$A,0))</f>
        <v>100.75</v>
      </c>
      <c r="T398">
        <f>INDEX('ИПЦ raw'!AE:AE, MATCH(Структура!$D398,'ИПЦ raw'!$A:$A,0))</f>
        <v>99.84</v>
      </c>
      <c r="U398">
        <f>INDEX('ИПЦ raw'!AF:AF, MATCH(Структура!$D398,'ИПЦ raw'!$A:$A,0))</f>
        <v>99.61</v>
      </c>
      <c r="V398">
        <f>INDEX('ИПЦ raw'!AG:AG, MATCH(Структура!$D398,'ИПЦ raw'!$A:$A,0))</f>
        <v>100.16</v>
      </c>
      <c r="W398">
        <f>INDEX('ИПЦ raw'!AH:AH, MATCH(Структура!$D398,'ИПЦ raw'!$A:$A,0))</f>
        <v>97.5</v>
      </c>
      <c r="X398">
        <f>INDEX('ИПЦ raw'!AI:AI, MATCH(Структура!$D398,'ИПЦ raw'!$A:$A,0))</f>
        <v>103.9</v>
      </c>
      <c r="Y398">
        <f>INDEX('ИПЦ raw'!AJ:AJ, MATCH(Структура!$D398,'ИПЦ raw'!$A:$A,0))</f>
        <v>98.37</v>
      </c>
      <c r="Z398">
        <f>INDEX('ИПЦ raw'!AK:AK, MATCH(Структура!$D398,'ИПЦ raw'!$A:$A,0))</f>
        <v>105.56</v>
      </c>
      <c r="AA398">
        <f>INDEX('ИПЦ raw'!AL:AL, MATCH(Структура!$D398,'ИПЦ raw'!$A:$A,0))</f>
        <v>95.88</v>
      </c>
      <c r="AB398">
        <f>INDEX('ИПЦ raw'!AM:AM, MATCH(Структура!$D398,'ИПЦ raw'!$A:$A,0))</f>
        <v>96.54</v>
      </c>
      <c r="AC398">
        <f>INDEX('ИПЦ raw'!AN:AN, MATCH(Структура!$D398,'ИПЦ raw'!$A:$A,0))</f>
        <v>103.73</v>
      </c>
      <c r="AD398">
        <f>INDEX('ИПЦ raw'!AO:AO, MATCH(Структура!$D398,'ИПЦ raw'!$A:$A,0))</f>
        <v>103.47</v>
      </c>
      <c r="AE398">
        <f>INDEX('ИПЦ raw'!AP:AP, MATCH(Структура!$D398,'ИПЦ raw'!$A:$A,0))</f>
        <v>96.42</v>
      </c>
      <c r="AG398">
        <f>INDEX('2025'!$C:$C,MATCH(Структура!C398,'2025'!$B:$B,0))</f>
        <v>4.7E-2</v>
      </c>
      <c r="AH398">
        <f t="shared" si="126"/>
        <v>4.7333699999999999E-2</v>
      </c>
      <c r="AI398">
        <f t="shared" si="127"/>
        <v>4.6713628529999995E-2</v>
      </c>
      <c r="AJ398">
        <f t="shared" si="128"/>
        <v>4.7727314269100998E-2</v>
      </c>
      <c r="AK398">
        <f t="shared" si="129"/>
        <v>4.8085269126119254E-2</v>
      </c>
      <c r="AL398">
        <f t="shared" si="130"/>
        <v>4.8008332695517464E-2</v>
      </c>
      <c r="AM398">
        <f t="shared" si="131"/>
        <v>4.7821100198004951E-2</v>
      </c>
      <c r="AN398">
        <f t="shared" si="132"/>
        <v>4.7897613958321754E-2</v>
      </c>
      <c r="AO398">
        <f t="shared" si="133"/>
        <v>4.670017360936371E-2</v>
      </c>
      <c r="AP398">
        <f t="shared" si="134"/>
        <v>4.8521480380128892E-2</v>
      </c>
      <c r="AQ398">
        <f t="shared" si="135"/>
        <v>4.7730580249932791E-2</v>
      </c>
      <c r="AR398">
        <f t="shared" si="118"/>
        <v>5.0384400511829054E-2</v>
      </c>
      <c r="AS398">
        <f t="shared" si="136"/>
        <v>0.05</v>
      </c>
      <c r="AT398">
        <f t="shared" si="119"/>
        <v>4.8270000000000007E-2</v>
      </c>
      <c r="AU398">
        <f t="shared" si="120"/>
        <v>5.0070471000000012E-2</v>
      </c>
      <c r="AV398">
        <f t="shared" si="121"/>
        <v>5.1807916343700008E-2</v>
      </c>
      <c r="AW398">
        <f t="shared" si="122"/>
        <v>4.9953192938595549E-2</v>
      </c>
    </row>
    <row r="399" spans="1:49" x14ac:dyDescent="0.45">
      <c r="A399" s="202" t="s">
        <v>403</v>
      </c>
      <c r="B399" s="225" t="str">
        <f t="shared" si="123"/>
        <v>Поездки в страны Закавказья, поездка</v>
      </c>
      <c r="C399" s="225" t="str">
        <f t="shared" si="124"/>
        <v>Поездки в страны Закавказья, поездка</v>
      </c>
      <c r="D399" s="226" t="str">
        <f>A399</f>
        <v>Поездки в страны Закавказья, поездка</v>
      </c>
      <c r="E399" s="225">
        <f>INDEX(БИПЦ_НДС!$D:$D,MATCH(Структура!A399,БИПЦ_НДС!$B:$B,0))</f>
        <v>0</v>
      </c>
      <c r="F399" s="225" t="s">
        <v>695</v>
      </c>
      <c r="G399" s="225">
        <v>1</v>
      </c>
      <c r="H399" s="225">
        <v>1</v>
      </c>
      <c r="I399" s="225">
        <v>1</v>
      </c>
      <c r="J399" s="225">
        <f>INDEX('2026'!$C:$C,MATCH(Структура!B399,'2026'!$B:$B,0))</f>
        <v>0.14499999999999999</v>
      </c>
      <c r="K399" s="225">
        <f>INDEX('2025'!$C:$C,MATCH(Структура!C399,'2025'!$B:$B,0))</f>
        <v>0.17499999999999999</v>
      </c>
      <c r="L399" s="225">
        <v>1</v>
      </c>
      <c r="M399" s="225">
        <v>1</v>
      </c>
      <c r="N399" s="228">
        <f>INDEX(MoM!B:B,MATCH(Структура!A399,MoM!J:J,0))</f>
        <v>0</v>
      </c>
      <c r="P399">
        <f>INDEX('ИПЦ raw'!AA:AA, MATCH(Структура!$D399,'ИПЦ raw'!$A:$A,0))</f>
        <v>100.03</v>
      </c>
      <c r="Q399">
        <f>INDEX('ИПЦ raw'!AB:AB, MATCH(Структура!$D399,'ИПЦ raw'!$A:$A,0))</f>
        <v>100.33</v>
      </c>
      <c r="R399">
        <f>INDEX('ИПЦ raw'!AC:AC, MATCH(Структура!$D399,'ИПЦ raw'!$A:$A,0))</f>
        <v>106.13</v>
      </c>
      <c r="S399">
        <f>INDEX('ИПЦ raw'!AD:AD, MATCH(Структура!$D399,'ИПЦ raw'!$A:$A,0))</f>
        <v>99.22</v>
      </c>
      <c r="T399">
        <f>INDEX('ИПЦ raw'!AE:AE, MATCH(Структура!$D399,'ИПЦ raw'!$A:$A,0))</f>
        <v>110.56</v>
      </c>
      <c r="U399">
        <f>INDEX('ИПЦ raw'!AF:AF, MATCH(Структура!$D399,'ИПЦ raw'!$A:$A,0))</f>
        <v>104.89</v>
      </c>
      <c r="V399">
        <f>INDEX('ИПЦ raw'!AG:AG, MATCH(Структура!$D399,'ИПЦ raw'!$A:$A,0))</f>
        <v>98.48</v>
      </c>
      <c r="W399">
        <f>INDEX('ИПЦ raw'!AH:AH, MATCH(Структура!$D399,'ИПЦ raw'!$A:$A,0))</f>
        <v>93.44</v>
      </c>
      <c r="X399">
        <f>INDEX('ИПЦ raw'!AI:AI, MATCH(Структура!$D399,'ИПЦ raw'!$A:$A,0))</f>
        <v>98.96</v>
      </c>
      <c r="Y399">
        <f>INDEX('ИПЦ raw'!AJ:AJ, MATCH(Структура!$D399,'ИПЦ raw'!$A:$A,0))</f>
        <v>88.22</v>
      </c>
      <c r="Z399">
        <f>INDEX('ИПЦ raw'!AK:AK, MATCH(Структура!$D399,'ИПЦ raw'!$A:$A,0))</f>
        <v>102.93</v>
      </c>
      <c r="AA399">
        <f>INDEX('ИПЦ raw'!AL:AL, MATCH(Структура!$D399,'ИПЦ raw'!$A:$A,0))</f>
        <v>95.77</v>
      </c>
      <c r="AB399">
        <f>INDEX('ИПЦ raw'!AM:AM, MATCH(Структура!$D399,'ИПЦ raw'!$A:$A,0))</f>
        <v>99.67</v>
      </c>
      <c r="AC399">
        <f>INDEX('ИПЦ raw'!AN:AN, MATCH(Структура!$D399,'ИПЦ raw'!$A:$A,0))</f>
        <v>107.69</v>
      </c>
      <c r="AD399">
        <f>INDEX('ИПЦ raw'!AO:AO, MATCH(Структура!$D399,'ИПЦ raw'!$A:$A,0))</f>
        <v>106.58</v>
      </c>
      <c r="AE399">
        <f>INDEX('ИПЦ raw'!AP:AP, MATCH(Структура!$D399,'ИПЦ raw'!$A:$A,0))</f>
        <v>100.14</v>
      </c>
      <c r="AG399">
        <f>INDEX('2025'!$C:$C,MATCH(Структура!C399,'2025'!$B:$B,0))</f>
        <v>0.17499999999999999</v>
      </c>
      <c r="AH399">
        <f t="shared" si="126"/>
        <v>0.1750525</v>
      </c>
      <c r="AI399">
        <f t="shared" si="127"/>
        <v>0.17563017324999999</v>
      </c>
      <c r="AJ399">
        <f t="shared" si="128"/>
        <v>0.18639630287022499</v>
      </c>
      <c r="AK399">
        <f t="shared" si="129"/>
        <v>0.18494241170783723</v>
      </c>
      <c r="AL399">
        <f t="shared" si="130"/>
        <v>0.20447233038418486</v>
      </c>
      <c r="AM399">
        <f t="shared" si="131"/>
        <v>0.21447102733997148</v>
      </c>
      <c r="AN399">
        <f t="shared" si="132"/>
        <v>0.21121106772440393</v>
      </c>
      <c r="AO399">
        <f t="shared" si="133"/>
        <v>0.19735562168168305</v>
      </c>
      <c r="AP399">
        <f t="shared" si="134"/>
        <v>0.19530312321619353</v>
      </c>
      <c r="AQ399">
        <f t="shared" si="135"/>
        <v>0.17229641530132592</v>
      </c>
      <c r="AR399">
        <f t="shared" si="118"/>
        <v>0.17734470026965479</v>
      </c>
      <c r="AS399">
        <f t="shared" si="136"/>
        <v>0.14499999999999999</v>
      </c>
      <c r="AT399">
        <f t="shared" si="119"/>
        <v>0.1445215</v>
      </c>
      <c r="AU399">
        <f t="shared" si="120"/>
        <v>0.15563520335</v>
      </c>
      <c r="AV399">
        <f t="shared" si="121"/>
        <v>0.16587599973042999</v>
      </c>
      <c r="AW399">
        <f t="shared" si="122"/>
        <v>0.16610822613005258</v>
      </c>
    </row>
    <row r="400" spans="1:49" ht="26.25" x14ac:dyDescent="0.45">
      <c r="A400" s="202" t="s">
        <v>404</v>
      </c>
      <c r="B400" s="225" t="str">
        <f t="shared" si="123"/>
        <v>Поездки в отдельные страны Средней Азии, поездка</v>
      </c>
      <c r="C400" s="225" t="str">
        <f t="shared" si="124"/>
        <v>Поездки в отдельные страны Средней Азии, поездка</v>
      </c>
      <c r="D400" s="226" t="str">
        <f t="shared" si="125"/>
        <v>Поездки в отдельные страны Средней Азии, поездка</v>
      </c>
      <c r="E400" s="225">
        <f>INDEX(БИПЦ_НДС!$D:$D,MATCH(Структура!A400,БИПЦ_НДС!$B:$B,0))</f>
        <v>0</v>
      </c>
      <c r="F400" s="225" t="s">
        <v>695</v>
      </c>
      <c r="G400" s="225">
        <v>1</v>
      </c>
      <c r="H400" s="225">
        <v>1</v>
      </c>
      <c r="I400" s="225">
        <v>1</v>
      </c>
      <c r="J400" s="225">
        <f>INDEX('2026'!$C:$C,MATCH(Структура!B400,'2026'!$B:$B,0))</f>
        <v>4.5999999999999999E-2</v>
      </c>
      <c r="K400" s="225">
        <f>INDEX('2025'!$C:$C,MATCH(Структура!C400,'2025'!$B:$B,0))</f>
        <v>5.3999999999999999E-2</v>
      </c>
      <c r="L400" s="225">
        <v>1</v>
      </c>
      <c r="M400" s="225">
        <v>1</v>
      </c>
      <c r="N400" s="228">
        <f>INDEX(MoM!B:B,MATCH(Структура!A400,MoM!J:J,0))</f>
        <v>0</v>
      </c>
      <c r="P400">
        <f>INDEX('ИПЦ raw'!AA:AA, MATCH(Структура!$D400,'ИПЦ raw'!$A:$A,0))</f>
        <v>96.57</v>
      </c>
      <c r="Q400">
        <f>INDEX('ИПЦ raw'!AB:AB, MATCH(Структура!$D400,'ИПЦ raw'!$A:$A,0))</f>
        <v>98.2</v>
      </c>
      <c r="R400">
        <f>INDEX('ИПЦ raw'!AC:AC, MATCH(Структура!$D400,'ИПЦ raw'!$A:$A,0))</f>
        <v>103.65</v>
      </c>
      <c r="S400">
        <f>INDEX('ИПЦ raw'!AD:AD, MATCH(Структура!$D400,'ИПЦ raw'!$A:$A,0))</f>
        <v>99.19</v>
      </c>
      <c r="T400">
        <f>INDEX('ИПЦ raw'!AE:AE, MATCH(Структура!$D400,'ИПЦ raw'!$A:$A,0))</f>
        <v>101.02</v>
      </c>
      <c r="U400">
        <f>INDEX('ИПЦ raw'!AF:AF, MATCH(Структура!$D400,'ИПЦ raw'!$A:$A,0))</f>
        <v>98.64</v>
      </c>
      <c r="V400">
        <f>INDEX('ИПЦ raw'!AG:AG, MATCH(Структура!$D400,'ИПЦ raw'!$A:$A,0))</f>
        <v>100.44</v>
      </c>
      <c r="W400">
        <f>INDEX('ИПЦ raw'!AH:AH, MATCH(Структура!$D400,'ИПЦ raw'!$A:$A,0))</f>
        <v>100.54</v>
      </c>
      <c r="X400">
        <f>INDEX('ИПЦ raw'!AI:AI, MATCH(Структура!$D400,'ИПЦ raw'!$A:$A,0))</f>
        <v>102.59</v>
      </c>
      <c r="Y400">
        <f>INDEX('ИПЦ raw'!AJ:AJ, MATCH(Структура!$D400,'ИПЦ raw'!$A:$A,0))</f>
        <v>93.12</v>
      </c>
      <c r="Z400">
        <f>INDEX('ИПЦ raw'!AK:AK, MATCH(Структура!$D400,'ИПЦ raw'!$A:$A,0))</f>
        <v>101.84</v>
      </c>
      <c r="AA400">
        <f>INDEX('ИПЦ raw'!AL:AL, MATCH(Структура!$D400,'ИПЦ raw'!$A:$A,0))</f>
        <v>96.77</v>
      </c>
      <c r="AB400">
        <f>INDEX('ИПЦ raw'!AM:AM, MATCH(Структура!$D400,'ИПЦ raw'!$A:$A,0))</f>
        <v>98.04</v>
      </c>
      <c r="AC400">
        <f>INDEX('ИПЦ raw'!AN:AN, MATCH(Структура!$D400,'ИПЦ raw'!$A:$A,0))</f>
        <v>103.34</v>
      </c>
      <c r="AD400">
        <f>INDEX('ИПЦ raw'!AO:AO, MATCH(Структура!$D400,'ИПЦ raw'!$A:$A,0))</f>
        <v>107.63</v>
      </c>
      <c r="AE400">
        <f>INDEX('ИПЦ raw'!AP:AP, MATCH(Структура!$D400,'ИПЦ raw'!$A:$A,0))</f>
        <v>96.42</v>
      </c>
      <c r="AG400">
        <f>INDEX('2025'!$C:$C,MATCH(Структура!C400,'2025'!$B:$B,0))</f>
        <v>5.3999999999999999E-2</v>
      </c>
      <c r="AH400">
        <f t="shared" si="126"/>
        <v>5.2147799999999994E-2</v>
      </c>
      <c r="AI400">
        <f t="shared" si="127"/>
        <v>5.1209139599999995E-2</v>
      </c>
      <c r="AJ400">
        <f t="shared" si="128"/>
        <v>5.3078273195399997E-2</v>
      </c>
      <c r="AK400">
        <f t="shared" si="129"/>
        <v>5.2648339182517254E-2</v>
      </c>
      <c r="AL400">
        <f t="shared" si="130"/>
        <v>5.3185352242178928E-2</v>
      </c>
      <c r="AM400">
        <f t="shared" si="131"/>
        <v>5.2462031451685293E-2</v>
      </c>
      <c r="AN400">
        <f t="shared" si="132"/>
        <v>5.2692864390072709E-2</v>
      </c>
      <c r="AO400">
        <f t="shared" si="133"/>
        <v>5.297740585777911E-2</v>
      </c>
      <c r="AP400">
        <f t="shared" si="134"/>
        <v>5.4349520669495589E-2</v>
      </c>
      <c r="AQ400">
        <f t="shared" si="135"/>
        <v>5.0610273647434291E-2</v>
      </c>
      <c r="AR400">
        <f t="shared" si="118"/>
        <v>5.1541502682547084E-2</v>
      </c>
      <c r="AS400">
        <f t="shared" si="136"/>
        <v>4.5999999999999999E-2</v>
      </c>
      <c r="AT400">
        <f t="shared" si="119"/>
        <v>4.5098400000000004E-2</v>
      </c>
      <c r="AU400">
        <f t="shared" si="120"/>
        <v>4.6604686560000011E-2</v>
      </c>
      <c r="AV400">
        <f t="shared" si="121"/>
        <v>5.0160624144528008E-2</v>
      </c>
      <c r="AW400">
        <f t="shared" si="122"/>
        <v>4.8364873800153904E-2</v>
      </c>
    </row>
    <row r="401" spans="1:49" ht="26.25" x14ac:dyDescent="0.45">
      <c r="A401" s="202" t="s">
        <v>405</v>
      </c>
      <c r="B401" s="225" t="str">
        <f t="shared" si="123"/>
        <v>Поездки в отдельные страны Юго-Восточной Азии, поездка</v>
      </c>
      <c r="C401" s="225" t="str">
        <f t="shared" si="124"/>
        <v>Поездки в отдельные страны Юго-Восточной Азии, поездка</v>
      </c>
      <c r="D401" s="226" t="str">
        <f t="shared" si="125"/>
        <v>Поездки в отдельные страны Юго-Восточной Азии, поездка</v>
      </c>
      <c r="E401" s="225">
        <f>INDEX(БИПЦ_НДС!$D:$D,MATCH(Структура!A401,БИПЦ_НДС!$B:$B,0))</f>
        <v>0</v>
      </c>
      <c r="F401" s="225" t="s">
        <v>695</v>
      </c>
      <c r="G401" s="225">
        <v>1</v>
      </c>
      <c r="H401" s="225">
        <v>1</v>
      </c>
      <c r="I401" s="225">
        <v>1</v>
      </c>
      <c r="J401" s="225">
        <f>INDEX('2026'!$C:$C,MATCH(Структура!B401,'2026'!$B:$B,0))</f>
        <v>0.11</v>
      </c>
      <c r="K401" s="225">
        <f>INDEX('2025'!$C:$C,MATCH(Структура!C401,'2025'!$B:$B,0))</f>
        <v>8.6999999999999994E-2</v>
      </c>
      <c r="L401" s="225">
        <v>1</v>
      </c>
      <c r="M401" s="225">
        <v>1</v>
      </c>
      <c r="N401" s="228">
        <f>INDEX(MoM!B:B,MATCH(Структура!A401,MoM!J:J,0))</f>
        <v>0</v>
      </c>
      <c r="P401">
        <f>INDEX('ИПЦ raw'!AA:AA, MATCH(Структура!$D401,'ИПЦ raw'!$A:$A,0))</f>
        <v>100.8</v>
      </c>
      <c r="Q401">
        <f>INDEX('ИПЦ raw'!AB:AB, MATCH(Структура!$D401,'ИПЦ raw'!$A:$A,0))</f>
        <v>93.65</v>
      </c>
      <c r="R401">
        <f>INDEX('ИПЦ raw'!AC:AC, MATCH(Структура!$D401,'ИПЦ raw'!$A:$A,0))</f>
        <v>96.32</v>
      </c>
      <c r="S401">
        <f>INDEX('ИПЦ raw'!AD:AD, MATCH(Структура!$D401,'ИПЦ raw'!$A:$A,0))</f>
        <v>87.91</v>
      </c>
      <c r="T401">
        <f>INDEX('ИПЦ raw'!AE:AE, MATCH(Структура!$D401,'ИПЦ raw'!$A:$A,0))</f>
        <v>96.52</v>
      </c>
      <c r="U401">
        <f>INDEX('ИПЦ raw'!AF:AF, MATCH(Структура!$D401,'ИПЦ raw'!$A:$A,0))</f>
        <v>105.12</v>
      </c>
      <c r="V401">
        <f>INDEX('ИПЦ raw'!AG:AG, MATCH(Структура!$D401,'ИПЦ raw'!$A:$A,0))</f>
        <v>94.07</v>
      </c>
      <c r="W401">
        <f>INDEX('ИПЦ raw'!AH:AH, MATCH(Структура!$D401,'ИПЦ raw'!$A:$A,0))</f>
        <v>102.39</v>
      </c>
      <c r="X401">
        <f>INDEX('ИПЦ raw'!AI:AI, MATCH(Структура!$D401,'ИПЦ raw'!$A:$A,0))</f>
        <v>116.66</v>
      </c>
      <c r="Y401">
        <f>INDEX('ИПЦ raw'!AJ:AJ, MATCH(Структура!$D401,'ИПЦ raw'!$A:$A,0))</f>
        <v>93.79</v>
      </c>
      <c r="Z401">
        <f>INDEX('ИПЦ raw'!AK:AK, MATCH(Структура!$D401,'ИПЦ raw'!$A:$A,0))</f>
        <v>104.67</v>
      </c>
      <c r="AA401">
        <f>INDEX('ИПЦ raw'!AL:AL, MATCH(Структура!$D401,'ИПЦ raw'!$A:$A,0))</f>
        <v>95.09</v>
      </c>
      <c r="AB401">
        <f>INDEX('ИПЦ raw'!AM:AM, MATCH(Структура!$D401,'ИПЦ raw'!$A:$A,0))</f>
        <v>110.58</v>
      </c>
      <c r="AC401">
        <f>INDEX('ИПЦ raw'!AN:AN, MATCH(Структура!$D401,'ИПЦ raw'!$A:$A,0))</f>
        <v>107.24</v>
      </c>
      <c r="AD401">
        <f>INDEX('ИПЦ raw'!AO:AO, MATCH(Структура!$D401,'ИПЦ raw'!$A:$A,0))</f>
        <v>100.06</v>
      </c>
      <c r="AE401">
        <f>INDEX('ИПЦ raw'!AP:AP, MATCH(Структура!$D401,'ИПЦ raw'!$A:$A,0))</f>
        <v>81.19</v>
      </c>
      <c r="AG401">
        <f>INDEX('2025'!$C:$C,MATCH(Структура!C401,'2025'!$B:$B,0))</f>
        <v>8.6999999999999994E-2</v>
      </c>
      <c r="AH401">
        <f t="shared" si="126"/>
        <v>8.7695999999999982E-2</v>
      </c>
      <c r="AI401">
        <f t="shared" si="127"/>
        <v>8.2127303999999984E-2</v>
      </c>
      <c r="AJ401">
        <f t="shared" si="128"/>
        <v>7.9105019212799985E-2</v>
      </c>
      <c r="AK401">
        <f t="shared" si="129"/>
        <v>6.9541222389972471E-2</v>
      </c>
      <c r="AL401">
        <f t="shared" si="130"/>
        <v>6.7121187850801428E-2</v>
      </c>
      <c r="AM401">
        <f t="shared" si="131"/>
        <v>7.055779266876247E-2</v>
      </c>
      <c r="AN401">
        <f t="shared" si="132"/>
        <v>6.6373715563504854E-2</v>
      </c>
      <c r="AO401">
        <f t="shared" si="133"/>
        <v>6.796004736547262E-2</v>
      </c>
      <c r="AP401">
        <f t="shared" si="134"/>
        <v>7.9282191256560358E-2</v>
      </c>
      <c r="AQ401">
        <f t="shared" si="135"/>
        <v>7.4358767179527968E-2</v>
      </c>
      <c r="AR401">
        <f t="shared" si="118"/>
        <v>7.7831321606811929E-2</v>
      </c>
      <c r="AS401">
        <f t="shared" si="136"/>
        <v>0.11</v>
      </c>
      <c r="AT401">
        <f t="shared" si="119"/>
        <v>0.121638</v>
      </c>
      <c r="AU401">
        <f t="shared" si="120"/>
        <v>0.13044459119999999</v>
      </c>
      <c r="AV401">
        <f t="shared" si="121"/>
        <v>0.13052285795471999</v>
      </c>
      <c r="AW401">
        <f t="shared" si="122"/>
        <v>0.10597150837343715</v>
      </c>
    </row>
    <row r="402" spans="1:49" x14ac:dyDescent="0.45">
      <c r="A402" s="202" t="s">
        <v>406</v>
      </c>
      <c r="B402" s="225" t="str">
        <f t="shared" si="123"/>
        <v>Экскурсия автобусная, час</v>
      </c>
      <c r="C402" s="225" t="str">
        <f t="shared" si="124"/>
        <v>Экскурсия автобусная, час</v>
      </c>
      <c r="D402" s="226" t="str">
        <f t="shared" si="125"/>
        <v>Экскурсия автобусная, час</v>
      </c>
      <c r="E402" s="225">
        <f>INDEX(БИПЦ_НДС!$D:$D,MATCH(Структура!A402,БИПЦ_НДС!$B:$B,0))</f>
        <v>0</v>
      </c>
      <c r="F402" s="225" t="s">
        <v>695</v>
      </c>
      <c r="G402" s="225">
        <v>1</v>
      </c>
      <c r="H402" s="225">
        <v>1</v>
      </c>
      <c r="I402" s="225">
        <v>1</v>
      </c>
      <c r="J402" s="225">
        <f>INDEX('2026'!$C:$C,MATCH(Структура!B402,'2026'!$B:$B,0))</f>
        <v>0.19600000000000001</v>
      </c>
      <c r="K402" s="225">
        <f>INDEX('2025'!$C:$C,MATCH(Структура!C402,'2025'!$B:$B,0))</f>
        <v>0.17599999999999999</v>
      </c>
      <c r="L402" s="225">
        <v>1</v>
      </c>
      <c r="M402" s="225">
        <v>1</v>
      </c>
      <c r="N402" s="228">
        <f>INDEX(MoM!B:B,MATCH(Структура!A402,MoM!J:J,0))</f>
        <v>0</v>
      </c>
      <c r="P402">
        <f>INDEX('ИПЦ raw'!AA:AA, MATCH(Структура!$D402,'ИПЦ raw'!$A:$A,0))</f>
        <v>101.02</v>
      </c>
      <c r="Q402">
        <f>INDEX('ИПЦ raw'!AB:AB, MATCH(Структура!$D402,'ИПЦ raw'!$A:$A,0))</f>
        <v>101.37</v>
      </c>
      <c r="R402">
        <f>INDEX('ИПЦ raw'!AC:AC, MATCH(Структура!$D402,'ИПЦ raw'!$A:$A,0))</f>
        <v>100.59</v>
      </c>
      <c r="S402">
        <f>INDEX('ИПЦ raw'!AD:AD, MATCH(Структура!$D402,'ИПЦ raw'!$A:$A,0))</f>
        <v>101.37</v>
      </c>
      <c r="T402">
        <f>INDEX('ИПЦ raw'!AE:AE, MATCH(Структура!$D402,'ИПЦ raw'!$A:$A,0))</f>
        <v>100.78</v>
      </c>
      <c r="U402">
        <f>INDEX('ИПЦ raw'!AF:AF, MATCH(Структура!$D402,'ИПЦ raw'!$A:$A,0))</f>
        <v>100.37</v>
      </c>
      <c r="V402">
        <f>INDEX('ИПЦ raw'!AG:AG, MATCH(Структура!$D402,'ИПЦ raw'!$A:$A,0))</f>
        <v>101.66</v>
      </c>
      <c r="W402">
        <f>INDEX('ИПЦ raw'!AH:AH, MATCH(Структура!$D402,'ИПЦ raw'!$A:$A,0))</f>
        <v>99.4</v>
      </c>
      <c r="X402">
        <f>INDEX('ИПЦ raw'!AI:AI, MATCH(Структура!$D402,'ИПЦ raw'!$A:$A,0))</f>
        <v>100.83</v>
      </c>
      <c r="Y402">
        <f>INDEX('ИПЦ raw'!AJ:AJ, MATCH(Структура!$D402,'ИПЦ raw'!$A:$A,0))</f>
        <v>101.79</v>
      </c>
      <c r="Z402">
        <f>INDEX('ИПЦ raw'!AK:AK, MATCH(Структура!$D402,'ИПЦ raw'!$A:$A,0))</f>
        <v>99.71</v>
      </c>
      <c r="AA402">
        <f>INDEX('ИПЦ raw'!AL:AL, MATCH(Структура!$D402,'ИПЦ raw'!$A:$A,0))</f>
        <v>101.13</v>
      </c>
      <c r="AB402">
        <f>INDEX('ИПЦ raw'!AM:AM, MATCH(Структура!$D402,'ИПЦ raw'!$A:$A,0))</f>
        <v>101.66</v>
      </c>
      <c r="AC402">
        <f>INDEX('ИПЦ raw'!AN:AN, MATCH(Структура!$D402,'ИПЦ raw'!$A:$A,0))</f>
        <v>100.91</v>
      </c>
      <c r="AD402">
        <f>INDEX('ИПЦ raw'!AO:AO, MATCH(Структура!$D402,'ИПЦ raw'!$A:$A,0))</f>
        <v>100.44</v>
      </c>
      <c r="AE402">
        <f>INDEX('ИПЦ raw'!AP:AP, MATCH(Структура!$D402,'ИПЦ raw'!$A:$A,0))</f>
        <v>100.64</v>
      </c>
      <c r="AG402">
        <f>INDEX('2025'!$C:$C,MATCH(Структура!C402,'2025'!$B:$B,0))</f>
        <v>0.17599999999999999</v>
      </c>
      <c r="AH402">
        <f t="shared" si="126"/>
        <v>0.17779519999999999</v>
      </c>
      <c r="AI402">
        <f t="shared" si="127"/>
        <v>0.18023099423999997</v>
      </c>
      <c r="AJ402">
        <f t="shared" si="128"/>
        <v>0.18129435710601599</v>
      </c>
      <c r="AK402">
        <f t="shared" si="129"/>
        <v>0.18377808979836843</v>
      </c>
      <c r="AL402">
        <f t="shared" si="130"/>
        <v>0.1852115588987957</v>
      </c>
      <c r="AM402">
        <f t="shared" si="131"/>
        <v>0.18589684166672124</v>
      </c>
      <c r="AN402">
        <f t="shared" si="132"/>
        <v>0.18898272923838882</v>
      </c>
      <c r="AO402">
        <f t="shared" si="133"/>
        <v>0.1878488328629585</v>
      </c>
      <c r="AP402">
        <f t="shared" si="134"/>
        <v>0.18940797817572105</v>
      </c>
      <c r="AQ402">
        <f t="shared" si="135"/>
        <v>0.19279838098506649</v>
      </c>
      <c r="AR402">
        <f t="shared" si="118"/>
        <v>0.19223926568020977</v>
      </c>
      <c r="AS402">
        <f t="shared" si="136"/>
        <v>0.19600000000000001</v>
      </c>
      <c r="AT402">
        <f t="shared" si="119"/>
        <v>0.1992536</v>
      </c>
      <c r="AU402">
        <f t="shared" si="120"/>
        <v>0.20106680776000002</v>
      </c>
      <c r="AV402">
        <f t="shared" si="121"/>
        <v>0.201951501714144</v>
      </c>
      <c r="AW402">
        <f t="shared" si="122"/>
        <v>0.20324399132511453</v>
      </c>
    </row>
    <row r="403" spans="1:49" x14ac:dyDescent="0.45">
      <c r="A403" s="219" t="s">
        <v>485</v>
      </c>
      <c r="B403" s="225" t="s">
        <v>407</v>
      </c>
      <c r="C403" s="225" t="s">
        <v>407</v>
      </c>
      <c r="D403" s="226" t="str">
        <f t="shared" si="125"/>
        <v>Экскурсионные туры по России, поездка</v>
      </c>
      <c r="E403" s="225">
        <f>INDEX(БИПЦ_НДС!$D:$D,MATCH(Структура!A403,БИПЦ_НДС!$B:$B,0))</f>
        <v>0</v>
      </c>
      <c r="F403" s="225" t="s">
        <v>695</v>
      </c>
      <c r="G403" s="225">
        <v>1</v>
      </c>
      <c r="H403" s="225">
        <v>1</v>
      </c>
      <c r="I403" s="225">
        <v>1</v>
      </c>
      <c r="J403" s="225">
        <f>INDEX('2026'!$C:$C,MATCH(Структура!B403,'2026'!$B:$B,0))</f>
        <v>0.26600000000000001</v>
      </c>
      <c r="K403" s="225">
        <f>INDEX('2025'!$C:$C,MATCH(Структура!C403,'2025'!$B:$B,0))</f>
        <v>0.24299999999999999</v>
      </c>
      <c r="L403" s="225">
        <v>1</v>
      </c>
      <c r="M403" s="225">
        <v>1</v>
      </c>
      <c r="N403" s="228">
        <f>INDEX(MoM!B:B,MATCH(Структура!A403,MoM!J:J,0))</f>
        <v>0</v>
      </c>
      <c r="P403">
        <f>INDEX('ИПЦ raw'!AA:AA, MATCH(Структура!$D403,'ИПЦ raw'!$A:$A,0))</f>
        <v>100.26</v>
      </c>
      <c r="Q403">
        <f>INDEX('ИПЦ raw'!AB:AB, MATCH(Структура!$D403,'ИПЦ raw'!$A:$A,0))</f>
        <v>100.39</v>
      </c>
      <c r="R403">
        <f>INDEX('ИПЦ raw'!AC:AC, MATCH(Структура!$D403,'ИПЦ raw'!$A:$A,0))</f>
        <v>102.94</v>
      </c>
      <c r="S403">
        <f>INDEX('ИПЦ raw'!AD:AD, MATCH(Структура!$D403,'ИПЦ raw'!$A:$A,0))</f>
        <v>102.87</v>
      </c>
      <c r="T403">
        <f>INDEX('ИПЦ raw'!AE:AE, MATCH(Структура!$D403,'ИПЦ raw'!$A:$A,0))</f>
        <v>101.44</v>
      </c>
      <c r="U403">
        <f>INDEX('ИПЦ raw'!AF:AF, MATCH(Структура!$D403,'ИПЦ raw'!$A:$A,0))</f>
        <v>99.52</v>
      </c>
      <c r="V403">
        <f>INDEX('ИПЦ raw'!AG:AG, MATCH(Структура!$D403,'ИПЦ raw'!$A:$A,0))</f>
        <v>101.56</v>
      </c>
      <c r="W403">
        <f>INDEX('ИПЦ raw'!AH:AH, MATCH(Структура!$D403,'ИПЦ raw'!$A:$A,0))</f>
        <v>98.68</v>
      </c>
      <c r="X403">
        <f>INDEX('ИПЦ raw'!AI:AI, MATCH(Структура!$D403,'ИПЦ raw'!$A:$A,0))</f>
        <v>98.17</v>
      </c>
      <c r="Y403">
        <f>INDEX('ИПЦ raw'!AJ:AJ, MATCH(Структура!$D403,'ИПЦ raw'!$A:$A,0))</f>
        <v>99.44</v>
      </c>
      <c r="Z403">
        <f>INDEX('ИПЦ raw'!AK:AK, MATCH(Структура!$D403,'ИПЦ raw'!$A:$A,0))</f>
        <v>99.75</v>
      </c>
      <c r="AA403">
        <f>INDEX('ИПЦ raw'!AL:AL, MATCH(Структура!$D403,'ИПЦ raw'!$A:$A,0))</f>
        <v>102.01</v>
      </c>
      <c r="AB403">
        <f>INDEX('ИПЦ raw'!AM:AM, MATCH(Структура!$D403,'ИПЦ raw'!$A:$A,0))</f>
        <v>101.12</v>
      </c>
      <c r="AC403">
        <f>INDEX('ИПЦ raw'!AN:AN, MATCH(Структура!$D403,'ИПЦ raw'!$A:$A,0))</f>
        <v>100.68</v>
      </c>
      <c r="AD403">
        <f>INDEX('ИПЦ raw'!AO:AO, MATCH(Структура!$D403,'ИПЦ raw'!$A:$A,0))</f>
        <v>102.42</v>
      </c>
      <c r="AE403">
        <f>INDEX('ИПЦ raw'!AP:AP, MATCH(Структура!$D403,'ИПЦ raw'!$A:$A,0))</f>
        <v>105.42</v>
      </c>
      <c r="AG403">
        <f>INDEX('2025'!$C:$C,MATCH(Структура!C403,'2025'!$B:$B,0))</f>
        <v>0.24299999999999999</v>
      </c>
      <c r="AH403">
        <f t="shared" si="126"/>
        <v>0.24363180000000001</v>
      </c>
      <c r="AI403">
        <f t="shared" si="127"/>
        <v>0.24458196402000001</v>
      </c>
      <c r="AJ403">
        <f t="shared" si="128"/>
        <v>0.25177267376218798</v>
      </c>
      <c r="AK403">
        <f t="shared" si="129"/>
        <v>0.25899854949916279</v>
      </c>
      <c r="AL403">
        <f t="shared" si="130"/>
        <v>0.26272812861195072</v>
      </c>
      <c r="AM403">
        <f t="shared" si="131"/>
        <v>0.26146703359461332</v>
      </c>
      <c r="AN403">
        <f t="shared" si="132"/>
        <v>0.26554591931868932</v>
      </c>
      <c r="AO403">
        <f t="shared" si="133"/>
        <v>0.26204071318368266</v>
      </c>
      <c r="AP403">
        <f t="shared" si="134"/>
        <v>0.25724536813242127</v>
      </c>
      <c r="AQ403">
        <f t="shared" si="135"/>
        <v>0.25580479407087969</v>
      </c>
      <c r="AR403">
        <f t="shared" ref="AR403:AR469" si="137">AQ403*Z403/100</f>
        <v>0.25516528208570249</v>
      </c>
      <c r="AS403">
        <f t="shared" si="136"/>
        <v>0.26600000000000001</v>
      </c>
      <c r="AT403">
        <f t="shared" si="119"/>
        <v>0.26897920000000003</v>
      </c>
      <c r="AU403">
        <f t="shared" si="120"/>
        <v>0.27080825856000001</v>
      </c>
      <c r="AV403">
        <f t="shared" si="121"/>
        <v>0.27736181841715202</v>
      </c>
      <c r="AW403">
        <f t="shared" si="122"/>
        <v>0.29239482897536168</v>
      </c>
    </row>
    <row r="404" spans="1:49" ht="26.25" x14ac:dyDescent="0.45">
      <c r="A404" s="219" t="s">
        <v>408</v>
      </c>
      <c r="B404" s="225" t="str">
        <f t="shared" si="123"/>
        <v>Поездка на отдых на Черноморское побережье России, поездка</v>
      </c>
      <c r="C404" s="225" t="str">
        <f t="shared" si="124"/>
        <v>Поездка на отдых на Черноморское побережье России, поездка</v>
      </c>
      <c r="D404" s="226" t="str">
        <f>A404</f>
        <v>Поездка на отдых на Черноморское побережье России, поездка</v>
      </c>
      <c r="E404" s="225">
        <f>INDEX(БИПЦ_НДС!$D:$D,MATCH(Структура!A404,БИПЦ_НДС!$B:$B,0))</f>
        <v>0</v>
      </c>
      <c r="F404" s="225" t="s">
        <v>695</v>
      </c>
      <c r="G404" s="225">
        <v>1</v>
      </c>
      <c r="H404" s="225">
        <v>1</v>
      </c>
      <c r="I404" s="225">
        <v>1</v>
      </c>
      <c r="J404" s="225">
        <f>INDEX('2026'!$C:$C,MATCH(Структура!B404,'2026'!$B:$B,0))</f>
        <v>0.51700000000000002</v>
      </c>
      <c r="K404" s="225">
        <f>INDEX('2025'!$C:$C,MATCH(Структура!C404,'2025'!$B:$B,0))</f>
        <v>0.54600000000000004</v>
      </c>
      <c r="L404" s="225">
        <v>1</v>
      </c>
      <c r="M404" s="225">
        <v>1</v>
      </c>
      <c r="N404" s="228">
        <f>INDEX(MoM!B:B,MATCH(Структура!A404,MoM!J:J,0))</f>
        <v>0</v>
      </c>
      <c r="P404">
        <f>INDEX('ИПЦ raw'!AA:AA, MATCH(Структура!$D404,'ИПЦ raw'!$A:$A,0))</f>
        <v>107.65</v>
      </c>
      <c r="Q404">
        <f>INDEX('ИПЦ raw'!AB:AB, MATCH(Структура!$D404,'ИПЦ raw'!$A:$A,0))</f>
        <v>101.96</v>
      </c>
      <c r="R404">
        <f>INDEX('ИПЦ raw'!AC:AC, MATCH(Структура!$D404,'ИПЦ raw'!$A:$A,0))</f>
        <v>106.7</v>
      </c>
      <c r="S404">
        <f>INDEX('ИПЦ raw'!AD:AD, MATCH(Структура!$D404,'ИПЦ raw'!$A:$A,0))</f>
        <v>102.66</v>
      </c>
      <c r="T404">
        <f>INDEX('ИПЦ raw'!AE:AE, MATCH(Структура!$D404,'ИПЦ raw'!$A:$A,0))</f>
        <v>121.44</v>
      </c>
      <c r="U404">
        <f>INDEX('ИПЦ raw'!AF:AF, MATCH(Структура!$D404,'ИПЦ raw'!$A:$A,0))</f>
        <v>109.13</v>
      </c>
      <c r="V404">
        <f>INDEX('ИПЦ raw'!AG:AG, MATCH(Структура!$D404,'ИПЦ raw'!$A:$A,0))</f>
        <v>99.82</v>
      </c>
      <c r="W404">
        <f>INDEX('ИПЦ raw'!AH:AH, MATCH(Структура!$D404,'ИПЦ raw'!$A:$A,0))</f>
        <v>86.77</v>
      </c>
      <c r="X404">
        <f>INDEX('ИПЦ raw'!AI:AI, MATCH(Структура!$D404,'ИПЦ raw'!$A:$A,0))</f>
        <v>91.38</v>
      </c>
      <c r="Y404">
        <f>INDEX('ИПЦ raw'!AJ:AJ, MATCH(Структура!$D404,'ИПЦ raw'!$A:$A,0))</f>
        <v>84.47</v>
      </c>
      <c r="Z404">
        <f>INDEX('ИПЦ raw'!AK:AK, MATCH(Структура!$D404,'ИПЦ raw'!$A:$A,0))</f>
        <v>98.04</v>
      </c>
      <c r="AA404">
        <f>INDEX('ИПЦ raw'!AL:AL, MATCH(Структура!$D404,'ИПЦ raw'!$A:$A,0))</f>
        <v>97.5</v>
      </c>
      <c r="AB404">
        <f>INDEX('ИПЦ raw'!AM:AM, MATCH(Структура!$D404,'ИПЦ raw'!$A:$A,0))</f>
        <v>110.81</v>
      </c>
      <c r="AC404">
        <f>INDEX('ИПЦ raw'!AN:AN, MATCH(Структура!$D404,'ИПЦ raw'!$A:$A,0))</f>
        <v>101.59</v>
      </c>
      <c r="AD404">
        <f>INDEX('ИПЦ raw'!AO:AO, MATCH(Структура!$D404,'ИПЦ raw'!$A:$A,0))</f>
        <v>107</v>
      </c>
      <c r="AE404">
        <f>INDEX('ИПЦ raw'!AP:AP, MATCH(Структура!$D404,'ИПЦ raw'!$A:$A,0))</f>
        <v>98.95</v>
      </c>
      <c r="AG404">
        <f>INDEX('2025'!$C:$C,MATCH(Структура!C404,'2025'!$B:$B,0))</f>
        <v>0.54600000000000004</v>
      </c>
      <c r="AH404">
        <f t="shared" si="126"/>
        <v>0.5877690000000001</v>
      </c>
      <c r="AI404">
        <f t="shared" si="127"/>
        <v>0.59928927240000007</v>
      </c>
      <c r="AJ404">
        <f t="shared" si="128"/>
        <v>0.63944165365080008</v>
      </c>
      <c r="AK404">
        <f t="shared" si="129"/>
        <v>0.65645080163791136</v>
      </c>
      <c r="AL404">
        <f t="shared" si="130"/>
        <v>0.79719385350907956</v>
      </c>
      <c r="AM404">
        <f t="shared" si="131"/>
        <v>0.86997765233445845</v>
      </c>
      <c r="AN404">
        <f t="shared" si="132"/>
        <v>0.86841169256025641</v>
      </c>
      <c r="AO404">
        <f t="shared" si="133"/>
        <v>0.75352082563453449</v>
      </c>
      <c r="AP404">
        <f t="shared" si="134"/>
        <v>0.68856733046483753</v>
      </c>
      <c r="AQ404">
        <f t="shared" si="135"/>
        <v>0.58163282404364824</v>
      </c>
      <c r="AR404">
        <f t="shared" si="137"/>
        <v>0.57023282069239278</v>
      </c>
      <c r="AS404">
        <f t="shared" si="136"/>
        <v>0.51700000000000002</v>
      </c>
      <c r="AT404">
        <f t="shared" si="119"/>
        <v>0.5728877</v>
      </c>
      <c r="AU404">
        <f t="shared" si="120"/>
        <v>0.58199661443000006</v>
      </c>
      <c r="AV404">
        <f t="shared" si="121"/>
        <v>0.62273637744010002</v>
      </c>
      <c r="AW404">
        <f t="shared" si="122"/>
        <v>0.61619764547697897</v>
      </c>
    </row>
    <row r="405" spans="1:49" x14ac:dyDescent="0.45">
      <c r="A405" s="202" t="s">
        <v>409</v>
      </c>
      <c r="B405" s="225" t="str">
        <f t="shared" si="123"/>
        <v>Санаторий, день</v>
      </c>
      <c r="C405" s="225" t="str">
        <f t="shared" si="124"/>
        <v>Санаторий, день</v>
      </c>
      <c r="D405" s="226" t="str">
        <f t="shared" si="125"/>
        <v>Санаторий, день</v>
      </c>
      <c r="E405" s="225">
        <f>INDEX(БИПЦ_НДС!$D:$D,MATCH(Структура!A405,БИПЦ_НДС!$B:$B,0))</f>
        <v>0</v>
      </c>
      <c r="F405" s="225" t="s">
        <v>695</v>
      </c>
      <c r="G405" s="225">
        <v>1</v>
      </c>
      <c r="H405" s="225">
        <v>1</v>
      </c>
      <c r="I405" s="225">
        <v>1</v>
      </c>
      <c r="J405" s="225">
        <f>INDEX('2026'!$C:$C,MATCH(Структура!B405,'2026'!$B:$B,0))</f>
        <v>0.153</v>
      </c>
      <c r="K405" s="225">
        <f>INDEX('2025'!$C:$C,MATCH(Структура!C405,'2025'!$B:$B,0))</f>
        <v>0.13800000000000001</v>
      </c>
      <c r="L405" s="225">
        <v>1</v>
      </c>
      <c r="M405" s="225">
        <v>1</v>
      </c>
      <c r="N405" s="228">
        <f>INDEX(MoM!B:B,MATCH(Структура!A405,MoM!J:J,0))</f>
        <v>0</v>
      </c>
      <c r="P405">
        <f>INDEX('ИПЦ raw'!AA:AA, MATCH(Структура!$D405,'ИПЦ raw'!$A:$A,0))</f>
        <v>103.05</v>
      </c>
      <c r="Q405">
        <f>INDEX('ИПЦ raw'!AB:AB, MATCH(Структура!$D405,'ИПЦ raw'!$A:$A,0))</f>
        <v>101.12</v>
      </c>
      <c r="R405">
        <f>INDEX('ИПЦ raw'!AC:AC, MATCH(Структура!$D405,'ИПЦ raw'!$A:$A,0))</f>
        <v>102.07</v>
      </c>
      <c r="S405">
        <f>INDEX('ИПЦ raw'!AD:AD, MATCH(Структура!$D405,'ИПЦ raw'!$A:$A,0))</f>
        <v>104.09</v>
      </c>
      <c r="T405">
        <f>INDEX('ИПЦ raw'!AE:AE, MATCH(Структура!$D405,'ИПЦ raw'!$A:$A,0))</f>
        <v>103.89</v>
      </c>
      <c r="U405">
        <f>INDEX('ИПЦ raw'!AF:AF, MATCH(Структура!$D405,'ИПЦ raw'!$A:$A,0))</f>
        <v>100.76</v>
      </c>
      <c r="V405">
        <f>INDEX('ИПЦ raw'!AG:AG, MATCH(Структура!$D405,'ИПЦ raw'!$A:$A,0))</f>
        <v>99.04</v>
      </c>
      <c r="W405">
        <f>INDEX('ИПЦ raw'!AH:AH, MATCH(Структура!$D405,'ИПЦ raw'!$A:$A,0))</f>
        <v>98.06</v>
      </c>
      <c r="X405">
        <f>INDEX('ИПЦ raw'!AI:AI, MATCH(Структура!$D405,'ИПЦ raw'!$A:$A,0))</f>
        <v>98.26</v>
      </c>
      <c r="Y405">
        <f>INDEX('ИПЦ raw'!AJ:AJ, MATCH(Структура!$D405,'ИПЦ raw'!$A:$A,0))</f>
        <v>99.05</v>
      </c>
      <c r="Z405">
        <f>INDEX('ИПЦ raw'!AK:AK, MATCH(Структура!$D405,'ИПЦ raw'!$A:$A,0))</f>
        <v>101.39</v>
      </c>
      <c r="AA405">
        <f>INDEX('ИПЦ raw'!AL:AL, MATCH(Структура!$D405,'ИПЦ raw'!$A:$A,0))</f>
        <v>102.19</v>
      </c>
      <c r="AB405">
        <f>INDEX('ИПЦ raw'!AM:AM, MATCH(Структура!$D405,'ИПЦ raw'!$A:$A,0))</f>
        <v>102.89</v>
      </c>
      <c r="AC405">
        <f>INDEX('ИПЦ raw'!AN:AN, MATCH(Структура!$D405,'ИПЦ raw'!$A:$A,0))</f>
        <v>101.61</v>
      </c>
      <c r="AD405">
        <f>INDEX('ИПЦ raw'!AO:AO, MATCH(Структура!$D405,'ИПЦ raw'!$A:$A,0))</f>
        <v>102.73</v>
      </c>
      <c r="AE405">
        <f>INDEX('ИПЦ raw'!AP:AP, MATCH(Структура!$D405,'ИПЦ raw'!$A:$A,0))</f>
        <v>103.75</v>
      </c>
      <c r="AG405">
        <f>INDEX('2025'!$C:$C,MATCH(Структура!C405,'2025'!$B:$B,0))</f>
        <v>0.13800000000000001</v>
      </c>
      <c r="AH405">
        <f t="shared" si="126"/>
        <v>0.142209</v>
      </c>
      <c r="AI405">
        <f t="shared" si="127"/>
        <v>0.14380174080000002</v>
      </c>
      <c r="AJ405">
        <f t="shared" si="128"/>
        <v>0.14677843683456002</v>
      </c>
      <c r="AK405">
        <f t="shared" si="129"/>
        <v>0.15278167490109351</v>
      </c>
      <c r="AL405">
        <f t="shared" si="130"/>
        <v>0.15872488205474605</v>
      </c>
      <c r="AM405">
        <f t="shared" si="131"/>
        <v>0.15993119115836213</v>
      </c>
      <c r="AN405">
        <f t="shared" si="132"/>
        <v>0.15839585172324186</v>
      </c>
      <c r="AO405">
        <f t="shared" si="133"/>
        <v>0.15532297219981095</v>
      </c>
      <c r="AP405">
        <f t="shared" si="134"/>
        <v>0.15262035248353423</v>
      </c>
      <c r="AQ405">
        <f t="shared" si="135"/>
        <v>0.15117045913494065</v>
      </c>
      <c r="AR405">
        <f t="shared" si="137"/>
        <v>0.15327172851691631</v>
      </c>
      <c r="AS405">
        <f t="shared" si="136"/>
        <v>0.153</v>
      </c>
      <c r="AT405">
        <f t="shared" si="119"/>
        <v>0.1574217</v>
      </c>
      <c r="AU405">
        <f t="shared" si="120"/>
        <v>0.15995618937</v>
      </c>
      <c r="AV405">
        <f t="shared" si="121"/>
        <v>0.16432299333980102</v>
      </c>
      <c r="AW405">
        <f t="shared" si="122"/>
        <v>0.17048510559004357</v>
      </c>
    </row>
    <row r="406" spans="1:49" x14ac:dyDescent="0.45">
      <c r="A406" s="202" t="s">
        <v>410</v>
      </c>
      <c r="B406" s="225" t="str">
        <f t="shared" si="123"/>
        <v>Дом отдыха, пансионат, день</v>
      </c>
      <c r="C406" s="225" t="str">
        <f t="shared" si="124"/>
        <v>Дом отдыха, пансионат, день</v>
      </c>
      <c r="D406" s="226" t="str">
        <f t="shared" si="125"/>
        <v>Дом отдыха, пансионат, день</v>
      </c>
      <c r="E406" s="225">
        <f>INDEX(БИПЦ_НДС!$D:$D,MATCH(Структура!A406,БИПЦ_НДС!$B:$B,0))</f>
        <v>0</v>
      </c>
      <c r="F406" s="225" t="s">
        <v>695</v>
      </c>
      <c r="G406" s="225">
        <v>1</v>
      </c>
      <c r="H406" s="225">
        <v>1</v>
      </c>
      <c r="I406" s="225">
        <v>1</v>
      </c>
      <c r="J406" s="225">
        <f>INDEX('2026'!$C:$C,MATCH(Структура!B406,'2026'!$B:$B,0))</f>
        <v>0.22700000000000001</v>
      </c>
      <c r="K406" s="225">
        <f>INDEX('2025'!$C:$C,MATCH(Структура!C406,'2025'!$B:$B,0))</f>
        <v>0.219</v>
      </c>
      <c r="L406" s="225">
        <v>1</v>
      </c>
      <c r="M406" s="225">
        <v>1</v>
      </c>
      <c r="N406" s="228">
        <f>INDEX(MoM!B:B,MATCH(Структура!A406,MoM!J:J,0))</f>
        <v>0</v>
      </c>
      <c r="P406">
        <f>INDEX('ИПЦ raw'!AA:AA, MATCH(Структура!$D406,'ИПЦ raw'!$A:$A,0))</f>
        <v>102.15</v>
      </c>
      <c r="Q406">
        <f>INDEX('ИПЦ raw'!AB:AB, MATCH(Структура!$D406,'ИПЦ raw'!$A:$A,0))</f>
        <v>100.48</v>
      </c>
      <c r="R406">
        <f>INDEX('ИПЦ raw'!AC:AC, MATCH(Структура!$D406,'ИПЦ raw'!$A:$A,0))</f>
        <v>102.4</v>
      </c>
      <c r="S406">
        <f>INDEX('ИПЦ raw'!AD:AD, MATCH(Структура!$D406,'ИПЦ raw'!$A:$A,0))</f>
        <v>104.68</v>
      </c>
      <c r="T406">
        <f>INDEX('ИПЦ raw'!AE:AE, MATCH(Структура!$D406,'ИПЦ raw'!$A:$A,0))</f>
        <v>105.47</v>
      </c>
      <c r="U406">
        <f>INDEX('ИПЦ raw'!AF:AF, MATCH(Структура!$D406,'ИПЦ raw'!$A:$A,0))</f>
        <v>100.27</v>
      </c>
      <c r="V406">
        <f>INDEX('ИПЦ raw'!AG:AG, MATCH(Структура!$D406,'ИПЦ raw'!$A:$A,0))</f>
        <v>96.97</v>
      </c>
      <c r="W406">
        <f>INDEX('ИПЦ raw'!AH:AH, MATCH(Структура!$D406,'ИПЦ raw'!$A:$A,0))</f>
        <v>97.51</v>
      </c>
      <c r="X406">
        <f>INDEX('ИПЦ raw'!AI:AI, MATCH(Структура!$D406,'ИПЦ raw'!$A:$A,0))</f>
        <v>96.88</v>
      </c>
      <c r="Y406">
        <f>INDEX('ИПЦ raw'!AJ:AJ, MATCH(Структура!$D406,'ИПЦ raw'!$A:$A,0))</f>
        <v>99.91</v>
      </c>
      <c r="Z406">
        <f>INDEX('ИПЦ raw'!AK:AK, MATCH(Структура!$D406,'ИПЦ raw'!$A:$A,0))</f>
        <v>101.38</v>
      </c>
      <c r="AA406">
        <f>INDEX('ИПЦ raw'!AL:AL, MATCH(Структура!$D406,'ИПЦ raw'!$A:$A,0))</f>
        <v>101.7</v>
      </c>
      <c r="AB406">
        <f>INDEX('ИПЦ raw'!AM:AM, MATCH(Структура!$D406,'ИПЦ raw'!$A:$A,0))</f>
        <v>101.07</v>
      </c>
      <c r="AC406">
        <f>INDEX('ИПЦ raw'!AN:AN, MATCH(Структура!$D406,'ИПЦ raw'!$A:$A,0))</f>
        <v>100.55</v>
      </c>
      <c r="AD406">
        <f>INDEX('ИПЦ raw'!AO:AO, MATCH(Структура!$D406,'ИПЦ raw'!$A:$A,0))</f>
        <v>103.58</v>
      </c>
      <c r="AE406">
        <f>INDEX('ИПЦ raw'!AP:AP, MATCH(Структура!$D406,'ИПЦ raw'!$A:$A,0))</f>
        <v>105.08</v>
      </c>
      <c r="AG406">
        <f>INDEX('2025'!$C:$C,MATCH(Структура!C406,'2025'!$B:$B,0))</f>
        <v>0.219</v>
      </c>
      <c r="AH406">
        <f t="shared" si="126"/>
        <v>0.2237085</v>
      </c>
      <c r="AI406">
        <f t="shared" si="127"/>
        <v>0.22478230080000003</v>
      </c>
      <c r="AJ406">
        <f t="shared" si="128"/>
        <v>0.23017707601920004</v>
      </c>
      <c r="AK406">
        <f t="shared" si="129"/>
        <v>0.24094936317689861</v>
      </c>
      <c r="AL406">
        <f t="shared" si="130"/>
        <v>0.25412929334267498</v>
      </c>
      <c r="AM406">
        <f t="shared" si="131"/>
        <v>0.25481544243470017</v>
      </c>
      <c r="AN406">
        <f t="shared" si="132"/>
        <v>0.24709453452892874</v>
      </c>
      <c r="AO406">
        <f t="shared" si="133"/>
        <v>0.24094188061915844</v>
      </c>
      <c r="AP406">
        <f t="shared" si="134"/>
        <v>0.23342449394384068</v>
      </c>
      <c r="AQ406">
        <f t="shared" si="135"/>
        <v>0.23321441189929121</v>
      </c>
      <c r="AR406">
        <f t="shared" si="137"/>
        <v>0.23643277078350142</v>
      </c>
      <c r="AS406">
        <f t="shared" si="136"/>
        <v>0.22700000000000001</v>
      </c>
      <c r="AT406">
        <f t="shared" si="119"/>
        <v>0.22942889999999999</v>
      </c>
      <c r="AU406">
        <f t="shared" si="120"/>
        <v>0.23069075894999996</v>
      </c>
      <c r="AV406">
        <f t="shared" si="121"/>
        <v>0.23894948812040998</v>
      </c>
      <c r="AW406">
        <f t="shared" si="122"/>
        <v>0.25108812211692677</v>
      </c>
    </row>
    <row r="407" spans="1:49" ht="26.25" x14ac:dyDescent="0.45">
      <c r="A407" s="202" t="s">
        <v>411</v>
      </c>
      <c r="B407" s="225" t="str">
        <f t="shared" si="123"/>
        <v>Первичный консультативный прием у врача специалиста, посещение</v>
      </c>
      <c r="C407" s="225" t="str">
        <f t="shared" si="124"/>
        <v>Первичный консультативный прием у врача специалиста, посещение</v>
      </c>
      <c r="D407" s="226" t="str">
        <f t="shared" si="125"/>
        <v>Первичный консультативный прием у врача специалиста, посещение</v>
      </c>
      <c r="E407" s="225">
        <f>INDEX(БИПЦ_НДС!$D:$D,MATCH(Структура!A407,БИПЦ_НДС!$B:$B,0))</f>
        <v>0</v>
      </c>
      <c r="F407" s="225" t="s">
        <v>695</v>
      </c>
      <c r="G407" s="225">
        <v>1</v>
      </c>
      <c r="H407" s="225">
        <v>1</v>
      </c>
      <c r="I407" s="225">
        <v>0</v>
      </c>
      <c r="J407" s="225">
        <f>INDEX('2026'!$C:$C,MATCH(Структура!B407,'2026'!$B:$B,0))</f>
        <v>0.224</v>
      </c>
      <c r="K407" s="225">
        <f>INDEX('2025'!$C:$C,MATCH(Структура!C407,'2025'!$B:$B,0))</f>
        <v>0.19500000000000001</v>
      </c>
      <c r="L407" s="225">
        <v>1</v>
      </c>
      <c r="M407" s="225">
        <v>1</v>
      </c>
      <c r="N407" s="225">
        <f>INDEX(MoM!B:B,MATCH(Структура!A407,MoM!J:J,0))</f>
        <v>1</v>
      </c>
      <c r="P407">
        <f>INDEX('ИПЦ raw'!AA:AA, MATCH(Структура!$D407,'ИПЦ raw'!$A:$A,0))</f>
        <v>102.24</v>
      </c>
      <c r="Q407">
        <f>INDEX('ИПЦ raw'!AB:AB, MATCH(Структура!$D407,'ИПЦ raw'!$A:$A,0))</f>
        <v>102.75</v>
      </c>
      <c r="R407">
        <f>INDEX('ИПЦ raw'!AC:AC, MATCH(Структура!$D407,'ИПЦ raw'!$A:$A,0))</f>
        <v>100.74</v>
      </c>
      <c r="S407">
        <f>INDEX('ИПЦ raw'!AD:AD, MATCH(Структура!$D407,'ИПЦ raw'!$A:$A,0))</f>
        <v>101.47</v>
      </c>
      <c r="T407">
        <f>INDEX('ИПЦ raw'!AE:AE, MATCH(Структура!$D407,'ИПЦ raw'!$A:$A,0))</f>
        <v>101.16</v>
      </c>
      <c r="U407">
        <f>INDEX('ИПЦ raw'!AF:AF, MATCH(Структура!$D407,'ИПЦ raw'!$A:$A,0))</f>
        <v>100.51</v>
      </c>
      <c r="V407">
        <f>INDEX('ИПЦ raw'!AG:AG, MATCH(Структура!$D407,'ИПЦ raw'!$A:$A,0))</f>
        <v>100.96</v>
      </c>
      <c r="W407">
        <f>INDEX('ИПЦ raw'!AH:AH, MATCH(Структура!$D407,'ИПЦ raw'!$A:$A,0))</f>
        <v>101.23</v>
      </c>
      <c r="X407">
        <f>INDEX('ИПЦ raw'!AI:AI, MATCH(Структура!$D407,'ИПЦ raw'!$A:$A,0))</f>
        <v>100.92</v>
      </c>
      <c r="Y407">
        <f>INDEX('ИПЦ raw'!AJ:AJ, MATCH(Структура!$D407,'ИПЦ raw'!$A:$A,0))</f>
        <v>101.5</v>
      </c>
      <c r="Z407">
        <f>INDEX('ИПЦ raw'!AK:AK, MATCH(Структура!$D407,'ИПЦ raw'!$A:$A,0))</f>
        <v>100.94</v>
      </c>
      <c r="AA407">
        <f>INDEX('ИПЦ raw'!AL:AL, MATCH(Структура!$D407,'ИПЦ raw'!$A:$A,0))</f>
        <v>100.88</v>
      </c>
      <c r="AB407">
        <f>INDEX('ИПЦ raw'!AM:AM, MATCH(Структура!$D407,'ИПЦ raw'!$A:$A,0))</f>
        <v>103.66</v>
      </c>
      <c r="AC407">
        <f>INDEX('ИПЦ raw'!AN:AN, MATCH(Структура!$D407,'ИПЦ raw'!$A:$A,0))</f>
        <v>101.45</v>
      </c>
      <c r="AD407">
        <f>INDEX('ИПЦ raw'!AO:AO, MATCH(Структура!$D407,'ИПЦ raw'!$A:$A,0))</f>
        <v>101.62</v>
      </c>
      <c r="AE407">
        <f>INDEX('ИПЦ raw'!AP:AP, MATCH(Структура!$D407,'ИПЦ raw'!$A:$A,0))</f>
        <v>101.15</v>
      </c>
      <c r="AG407">
        <f>INDEX('2025'!$C:$C,MATCH(Структура!C407,'2025'!$B:$B,0))</f>
        <v>0.19500000000000001</v>
      </c>
      <c r="AH407">
        <f t="shared" si="126"/>
        <v>0.19936799999999999</v>
      </c>
      <c r="AI407">
        <f t="shared" si="127"/>
        <v>0.20485061999999998</v>
      </c>
      <c r="AJ407">
        <f t="shared" si="128"/>
        <v>0.20636651458799996</v>
      </c>
      <c r="AK407">
        <f t="shared" si="129"/>
        <v>0.20940010235244355</v>
      </c>
      <c r="AL407">
        <f t="shared" si="130"/>
        <v>0.2118291435397319</v>
      </c>
      <c r="AM407">
        <f t="shared" si="131"/>
        <v>0.21290947217178452</v>
      </c>
      <c r="AN407">
        <f t="shared" si="132"/>
        <v>0.21495340310463362</v>
      </c>
      <c r="AO407">
        <f t="shared" si="133"/>
        <v>0.21759732996282061</v>
      </c>
      <c r="AP407">
        <f t="shared" si="134"/>
        <v>0.21959922539847856</v>
      </c>
      <c r="AQ407">
        <f t="shared" si="135"/>
        <v>0.22289321377945573</v>
      </c>
      <c r="AR407">
        <f t="shared" si="137"/>
        <v>0.22498840998898259</v>
      </c>
      <c r="AS407">
        <f t="shared" si="136"/>
        <v>0.224</v>
      </c>
      <c r="AT407">
        <f t="shared" si="119"/>
        <v>0.23219840000000003</v>
      </c>
      <c r="AU407">
        <f t="shared" si="120"/>
        <v>0.23556527680000003</v>
      </c>
      <c r="AV407">
        <f t="shared" si="121"/>
        <v>0.23938143428416006</v>
      </c>
      <c r="AW407">
        <f t="shared" si="122"/>
        <v>0.24213432077842792</v>
      </c>
    </row>
    <row r="408" spans="1:49" ht="26.25" x14ac:dyDescent="0.45">
      <c r="A408" s="202" t="s">
        <v>412</v>
      </c>
      <c r="B408" s="225" t="str">
        <f t="shared" si="123"/>
        <v>Ультразвуковое исследование брюшной полости, исследование</v>
      </c>
      <c r="C408" s="225" t="str">
        <f t="shared" si="124"/>
        <v>Ультразвуковое исследование брюшной полости, исследование</v>
      </c>
      <c r="D408" s="226" t="str">
        <f t="shared" si="125"/>
        <v>Ультразвуковое исследование брюшной полости, исследование</v>
      </c>
      <c r="E408" s="225">
        <f>INDEX(БИПЦ_НДС!$D:$D,MATCH(Структура!A408,БИПЦ_НДС!$B:$B,0))</f>
        <v>0</v>
      </c>
      <c r="F408" s="225" t="s">
        <v>695</v>
      </c>
      <c r="G408" s="225">
        <v>1</v>
      </c>
      <c r="H408" s="225">
        <v>1</v>
      </c>
      <c r="I408" s="225">
        <v>0</v>
      </c>
      <c r="J408" s="225">
        <f>INDEX('2026'!$C:$C,MATCH(Структура!B408,'2026'!$B:$B,0))</f>
        <v>8.7999999999999995E-2</v>
      </c>
      <c r="K408" s="225">
        <f>INDEX('2025'!$C:$C,MATCH(Структура!C408,'2025'!$B:$B,0))</f>
        <v>8.5999999999999993E-2</v>
      </c>
      <c r="L408" s="225">
        <v>1</v>
      </c>
      <c r="M408" s="225">
        <v>1</v>
      </c>
      <c r="N408" s="225">
        <f>INDEX(MoM!B:B,MATCH(Структура!A408,MoM!J:J,0))</f>
        <v>1</v>
      </c>
      <c r="P408">
        <f>INDEX('ИПЦ raw'!AA:AA, MATCH(Структура!$D408,'ИПЦ raw'!$A:$A,0))</f>
        <v>101.59</v>
      </c>
      <c r="Q408">
        <f>INDEX('ИПЦ raw'!AB:AB, MATCH(Структура!$D408,'ИПЦ raw'!$A:$A,0))</f>
        <v>102.08</v>
      </c>
      <c r="R408">
        <f>INDEX('ИПЦ raw'!AC:AC, MATCH(Структура!$D408,'ИПЦ raw'!$A:$A,0))</f>
        <v>101.24</v>
      </c>
      <c r="S408">
        <f>INDEX('ИПЦ raw'!AD:AD, MATCH(Структура!$D408,'ИПЦ raw'!$A:$A,0))</f>
        <v>101.14</v>
      </c>
      <c r="T408">
        <f>INDEX('ИПЦ raw'!AE:AE, MATCH(Структура!$D408,'ИПЦ raw'!$A:$A,0))</f>
        <v>100.59</v>
      </c>
      <c r="U408">
        <f>INDEX('ИПЦ raw'!AF:AF, MATCH(Структура!$D408,'ИПЦ raw'!$A:$A,0))</f>
        <v>100.37</v>
      </c>
      <c r="V408">
        <f>INDEX('ИПЦ raw'!AG:AG, MATCH(Структура!$D408,'ИПЦ raw'!$A:$A,0))</f>
        <v>100.64</v>
      </c>
      <c r="W408">
        <f>INDEX('ИПЦ raw'!AH:AH, MATCH(Структура!$D408,'ИПЦ raw'!$A:$A,0))</f>
        <v>100.87</v>
      </c>
      <c r="X408">
        <f>INDEX('ИПЦ raw'!AI:AI, MATCH(Структура!$D408,'ИПЦ raw'!$A:$A,0))</f>
        <v>101.01</v>
      </c>
      <c r="Y408">
        <f>INDEX('ИПЦ raw'!AJ:AJ, MATCH(Структура!$D408,'ИПЦ raw'!$A:$A,0))</f>
        <v>100.88</v>
      </c>
      <c r="Z408">
        <f>INDEX('ИПЦ raw'!AK:AK, MATCH(Структура!$D408,'ИПЦ raw'!$A:$A,0))</f>
        <v>101.12</v>
      </c>
      <c r="AA408">
        <f>INDEX('ИПЦ raw'!AL:AL, MATCH(Структура!$D408,'ИПЦ raw'!$A:$A,0))</f>
        <v>100.4</v>
      </c>
      <c r="AB408">
        <f>INDEX('ИПЦ raw'!AM:AM, MATCH(Структура!$D408,'ИПЦ raw'!$A:$A,0))</f>
        <v>102.63</v>
      </c>
      <c r="AC408">
        <f>INDEX('ИПЦ raw'!AN:AN, MATCH(Структура!$D408,'ИПЦ raw'!$A:$A,0))</f>
        <v>101.23</v>
      </c>
      <c r="AD408">
        <f>INDEX('ИПЦ raw'!AO:AO, MATCH(Структура!$D408,'ИПЦ raw'!$A:$A,0))</f>
        <v>101.22</v>
      </c>
      <c r="AE408">
        <f>INDEX('ИПЦ raw'!AP:AP, MATCH(Структура!$D408,'ИПЦ raw'!$A:$A,0))</f>
        <v>100.81</v>
      </c>
      <c r="AG408">
        <f>INDEX('2025'!$C:$C,MATCH(Структура!C408,'2025'!$B:$B,0))</f>
        <v>8.5999999999999993E-2</v>
      </c>
      <c r="AH408">
        <f t="shared" si="126"/>
        <v>8.7367399999999998E-2</v>
      </c>
      <c r="AI408">
        <f t="shared" si="127"/>
        <v>8.9184641920000002E-2</v>
      </c>
      <c r="AJ408">
        <f t="shared" si="128"/>
        <v>9.0290531479808006E-2</v>
      </c>
      <c r="AK408">
        <f t="shared" si="129"/>
        <v>9.1319843538677822E-2</v>
      </c>
      <c r="AL408">
        <f t="shared" si="130"/>
        <v>9.1858630615556033E-2</v>
      </c>
      <c r="AM408">
        <f t="shared" si="131"/>
        <v>9.2198507548833603E-2</v>
      </c>
      <c r="AN408">
        <f t="shared" si="132"/>
        <v>9.2788577997146127E-2</v>
      </c>
      <c r="AO408">
        <f t="shared" si="133"/>
        <v>9.3595838625721295E-2</v>
      </c>
      <c r="AP408">
        <f t="shared" si="134"/>
        <v>9.4541156595841086E-2</v>
      </c>
      <c r="AQ408">
        <f t="shared" si="135"/>
        <v>9.5373118773884491E-2</v>
      </c>
      <c r="AR408">
        <f t="shared" si="137"/>
        <v>9.6441297704151996E-2</v>
      </c>
      <c r="AS408">
        <f t="shared" si="136"/>
        <v>8.7999999999999995E-2</v>
      </c>
      <c r="AT408">
        <f t="shared" si="119"/>
        <v>9.0314400000000003E-2</v>
      </c>
      <c r="AU408">
        <f t="shared" si="120"/>
        <v>9.1425267120000001E-2</v>
      </c>
      <c r="AV408">
        <f t="shared" si="121"/>
        <v>9.2540655378863995E-2</v>
      </c>
      <c r="AW408">
        <f t="shared" si="122"/>
        <v>9.3290234687432805E-2</v>
      </c>
    </row>
    <row r="409" spans="1:49" ht="26.25" x14ac:dyDescent="0.45">
      <c r="A409" s="219" t="s">
        <v>413</v>
      </c>
      <c r="B409" s="225" t="str">
        <f t="shared" si="123"/>
        <v>Диагностика на магнитно-резонансном или компьютерном томографе, услуга</v>
      </c>
      <c r="C409" s="225" t="str">
        <f t="shared" si="124"/>
        <v>Диагностика на магнитно-резонансном или компьютерном томографе, услуга</v>
      </c>
      <c r="D409" s="226" t="str">
        <f t="shared" si="125"/>
        <v>Диагностика на магнитно-резонансном или компьютерном томографе, услуга</v>
      </c>
      <c r="E409" s="225">
        <f>INDEX(БИПЦ_НДС!$D:$D,MATCH(Структура!A409,БИПЦ_НДС!$B:$B,0))</f>
        <v>0</v>
      </c>
      <c r="F409" s="225" t="s">
        <v>695</v>
      </c>
      <c r="G409" s="225">
        <v>1</v>
      </c>
      <c r="H409" s="225">
        <v>1</v>
      </c>
      <c r="I409" s="225">
        <v>0</v>
      </c>
      <c r="J409" s="225">
        <f>INDEX('2026'!$C:$C,MATCH(Структура!B409,'2026'!$B:$B,0))</f>
        <v>4.4999999999999998E-2</v>
      </c>
      <c r="K409" s="225">
        <f>INDEX('2025'!$C:$C,MATCH(Структура!C409,'2025'!$B:$B,0))</f>
        <v>3.5000000000000003E-2</v>
      </c>
      <c r="L409" s="225">
        <v>1</v>
      </c>
      <c r="M409" s="225">
        <v>1</v>
      </c>
      <c r="N409" s="225">
        <f>INDEX(MoM!B:B,MATCH(Структура!A409,MoM!J:J,0))</f>
        <v>1</v>
      </c>
      <c r="P409">
        <f>INDEX('ИПЦ raw'!AA:AA, MATCH(Структура!$D409,'ИПЦ raw'!$A:$A,0))</f>
        <v>101.21</v>
      </c>
      <c r="Q409">
        <f>INDEX('ИПЦ raw'!AB:AB, MATCH(Структура!$D409,'ИПЦ raw'!$A:$A,0))</f>
        <v>100.98</v>
      </c>
      <c r="R409">
        <f>INDEX('ИПЦ raw'!AC:AC, MATCH(Структура!$D409,'ИПЦ raw'!$A:$A,0))</f>
        <v>100.92</v>
      </c>
      <c r="S409">
        <f>INDEX('ИПЦ raw'!AD:AD, MATCH(Структура!$D409,'ИПЦ raw'!$A:$A,0))</f>
        <v>100.6</v>
      </c>
      <c r="T409">
        <f>INDEX('ИПЦ raw'!AE:AE, MATCH(Структура!$D409,'ИПЦ raw'!$A:$A,0))</f>
        <v>100.67</v>
      </c>
      <c r="U409">
        <f>INDEX('ИПЦ raw'!AF:AF, MATCH(Структура!$D409,'ИПЦ raw'!$A:$A,0))</f>
        <v>100.35</v>
      </c>
      <c r="V409">
        <f>INDEX('ИПЦ raw'!AG:AG, MATCH(Структура!$D409,'ИПЦ raw'!$A:$A,0))</f>
        <v>100.4</v>
      </c>
      <c r="W409">
        <f>INDEX('ИПЦ raw'!AH:AH, MATCH(Структура!$D409,'ИПЦ raw'!$A:$A,0))</f>
        <v>100.52</v>
      </c>
      <c r="X409">
        <f>INDEX('ИПЦ raw'!AI:AI, MATCH(Структура!$D409,'ИПЦ raw'!$A:$A,0))</f>
        <v>100.41</v>
      </c>
      <c r="Y409">
        <f>INDEX('ИПЦ raw'!AJ:AJ, MATCH(Структура!$D409,'ИПЦ raw'!$A:$A,0))</f>
        <v>100.51</v>
      </c>
      <c r="Z409">
        <f>INDEX('ИПЦ raw'!AK:AK, MATCH(Структура!$D409,'ИПЦ raw'!$A:$A,0))</f>
        <v>100.19</v>
      </c>
      <c r="AA409">
        <f>INDEX('ИПЦ raw'!AL:AL, MATCH(Структура!$D409,'ИПЦ raw'!$A:$A,0))</f>
        <v>100.34</v>
      </c>
      <c r="AB409">
        <f>INDEX('ИПЦ raw'!AM:AM, MATCH(Структура!$D409,'ИПЦ raw'!$A:$A,0))</f>
        <v>101.61</v>
      </c>
      <c r="AC409">
        <f>INDEX('ИПЦ raw'!AN:AN, MATCH(Структура!$D409,'ИПЦ raw'!$A:$A,0))</f>
        <v>100.76</v>
      </c>
      <c r="AD409">
        <f>INDEX('ИПЦ raw'!AO:AO, MATCH(Структура!$D409,'ИПЦ raw'!$A:$A,0))</f>
        <v>100.75</v>
      </c>
      <c r="AE409">
        <f>INDEX('ИПЦ raw'!AP:AP, MATCH(Структура!$D409,'ИПЦ raw'!$A:$A,0))</f>
        <v>100.6</v>
      </c>
      <c r="AG409">
        <f>INDEX('2025'!$C:$C,MATCH(Структура!C409,'2025'!$B:$B,0))</f>
        <v>3.5000000000000003E-2</v>
      </c>
      <c r="AH409">
        <f t="shared" si="126"/>
        <v>3.5423500000000004E-2</v>
      </c>
      <c r="AI409">
        <f t="shared" si="127"/>
        <v>3.5770650300000005E-2</v>
      </c>
      <c r="AJ409">
        <f t="shared" si="128"/>
        <v>3.6099740282760001E-2</v>
      </c>
      <c r="AK409">
        <f t="shared" si="129"/>
        <v>3.6316338724456561E-2</v>
      </c>
      <c r="AL409">
        <f t="shared" si="130"/>
        <v>3.6559658193910424E-2</v>
      </c>
      <c r="AM409">
        <f t="shared" si="131"/>
        <v>3.6687616997589108E-2</v>
      </c>
      <c r="AN409">
        <f t="shared" si="132"/>
        <v>3.6834367465579464E-2</v>
      </c>
      <c r="AO409">
        <f t="shared" si="133"/>
        <v>3.7025906176400475E-2</v>
      </c>
      <c r="AP409">
        <f t="shared" si="134"/>
        <v>3.7177712391723718E-2</v>
      </c>
      <c r="AQ409">
        <f t="shared" si="135"/>
        <v>3.7367318724921515E-2</v>
      </c>
      <c r="AR409">
        <f t="shared" si="137"/>
        <v>3.7438316630498868E-2</v>
      </c>
      <c r="AS409">
        <f t="shared" si="136"/>
        <v>4.4999999999999998E-2</v>
      </c>
      <c r="AT409">
        <f t="shared" si="119"/>
        <v>4.5724500000000001E-2</v>
      </c>
      <c r="AU409">
        <f t="shared" si="120"/>
        <v>4.6072006200000001E-2</v>
      </c>
      <c r="AV409">
        <f t="shared" si="121"/>
        <v>4.6417546246499998E-2</v>
      </c>
      <c r="AW409">
        <f t="shared" si="122"/>
        <v>4.6696051523978994E-2</v>
      </c>
    </row>
    <row r="410" spans="1:49" x14ac:dyDescent="0.45">
      <c r="A410" s="219" t="s">
        <v>414</v>
      </c>
      <c r="B410" s="225" t="str">
        <f t="shared" si="123"/>
        <v>Гастроскопия (ФГДС, ЭГДС), услуга</v>
      </c>
      <c r="C410" s="225" t="str">
        <f t="shared" si="124"/>
        <v>Гастроскопия (ФГДС, ЭГДС), услуга</v>
      </c>
      <c r="D410" s="226" t="str">
        <f t="shared" si="125"/>
        <v>Гастроскопия (ФГДС, ЭГДС), услуга</v>
      </c>
      <c r="E410" s="225">
        <f>INDEX(БИПЦ_НДС!$D:$D,MATCH(Структура!A410,БИПЦ_НДС!$B:$B,0))</f>
        <v>0</v>
      </c>
      <c r="F410" s="225" t="s">
        <v>695</v>
      </c>
      <c r="G410" s="225">
        <v>1</v>
      </c>
      <c r="H410" s="225">
        <v>1</v>
      </c>
      <c r="I410" s="225">
        <v>0</v>
      </c>
      <c r="J410" s="225">
        <f>INDEX('2026'!$C:$C,MATCH(Структура!B410,'2026'!$B:$B,0))</f>
        <v>5.1999999999999998E-2</v>
      </c>
      <c r="K410" s="225">
        <f>INDEX('2025'!$C:$C,MATCH(Структура!C410,'2025'!$B:$B,0))</f>
        <v>4.1000000000000002E-2</v>
      </c>
      <c r="L410" s="225">
        <v>1</v>
      </c>
      <c r="M410" s="225">
        <v>1</v>
      </c>
      <c r="N410" s="225">
        <f>INDEX(MoM!B:B,MATCH(Структура!A410,MoM!J:J,0))</f>
        <v>1</v>
      </c>
      <c r="P410">
        <f>INDEX('ИПЦ raw'!AA:AA, MATCH(Структура!$D410,'ИПЦ raw'!$A:$A,0))</f>
        <v>101.77</v>
      </c>
      <c r="Q410">
        <f>INDEX('ИПЦ raw'!AB:AB, MATCH(Структура!$D410,'ИПЦ raw'!$A:$A,0))</f>
        <v>101.48</v>
      </c>
      <c r="R410">
        <f>INDEX('ИПЦ raw'!AC:AC, MATCH(Структура!$D410,'ИПЦ raw'!$A:$A,0))</f>
        <v>100.78</v>
      </c>
      <c r="S410">
        <f>INDEX('ИПЦ raw'!AD:AD, MATCH(Структура!$D410,'ИПЦ raw'!$A:$A,0))</f>
        <v>100.86</v>
      </c>
      <c r="T410">
        <f>INDEX('ИПЦ raw'!AE:AE, MATCH(Структура!$D410,'ИПЦ raw'!$A:$A,0))</f>
        <v>100.84</v>
      </c>
      <c r="U410">
        <f>INDEX('ИПЦ raw'!AF:AF, MATCH(Структура!$D410,'ИПЦ raw'!$A:$A,0))</f>
        <v>100.61</v>
      </c>
      <c r="V410">
        <f>INDEX('ИПЦ raw'!AG:AG, MATCH(Структура!$D410,'ИПЦ raw'!$A:$A,0))</f>
        <v>100.93</v>
      </c>
      <c r="W410">
        <f>INDEX('ИПЦ raw'!AH:AH, MATCH(Структура!$D410,'ИПЦ raw'!$A:$A,0))</f>
        <v>101.22</v>
      </c>
      <c r="X410">
        <f>INDEX('ИПЦ raw'!AI:AI, MATCH(Структура!$D410,'ИПЦ raw'!$A:$A,0))</f>
        <v>100.4</v>
      </c>
      <c r="Y410">
        <f>INDEX('ИПЦ raw'!AJ:AJ, MATCH(Структура!$D410,'ИПЦ raw'!$A:$A,0))</f>
        <v>101.03</v>
      </c>
      <c r="Z410">
        <f>INDEX('ИПЦ raw'!AK:AK, MATCH(Структура!$D410,'ИПЦ raw'!$A:$A,0))</f>
        <v>100.54</v>
      </c>
      <c r="AA410">
        <f>INDEX('ИПЦ raw'!AL:AL, MATCH(Структура!$D410,'ИПЦ raw'!$A:$A,0))</f>
        <v>100.39</v>
      </c>
      <c r="AB410">
        <f>INDEX('ИПЦ raw'!AM:AM, MATCH(Структура!$D410,'ИПЦ raw'!$A:$A,0))</f>
        <v>102.37</v>
      </c>
      <c r="AC410">
        <f>INDEX('ИПЦ raw'!AN:AN, MATCH(Структура!$D410,'ИПЦ raw'!$A:$A,0))</f>
        <v>101.38</v>
      </c>
      <c r="AD410">
        <f>INDEX('ИПЦ raw'!AO:AO, MATCH(Структура!$D410,'ИПЦ raw'!$A:$A,0))</f>
        <v>101.45</v>
      </c>
      <c r="AE410">
        <f>INDEX('ИПЦ raw'!AP:AP, MATCH(Структура!$D410,'ИПЦ raw'!$A:$A,0))</f>
        <v>101.11</v>
      </c>
      <c r="AG410">
        <f>INDEX('2025'!$C:$C,MATCH(Структура!C410,'2025'!$B:$B,0))</f>
        <v>4.1000000000000002E-2</v>
      </c>
      <c r="AH410">
        <f t="shared" si="126"/>
        <v>4.1725700000000004E-2</v>
      </c>
      <c r="AI410">
        <f t="shared" si="127"/>
        <v>4.2343240360000006E-2</v>
      </c>
      <c r="AJ410">
        <f t="shared" si="128"/>
        <v>4.2673517634808006E-2</v>
      </c>
      <c r="AK410">
        <f t="shared" si="129"/>
        <v>4.3040509886467355E-2</v>
      </c>
      <c r="AL410">
        <f t="shared" si="130"/>
        <v>4.3402050169513685E-2</v>
      </c>
      <c r="AM410">
        <f t="shared" si="131"/>
        <v>4.366680267554772E-2</v>
      </c>
      <c r="AN410">
        <f t="shared" si="132"/>
        <v>4.4072903940430314E-2</v>
      </c>
      <c r="AO410">
        <f t="shared" si="133"/>
        <v>4.4610593368503565E-2</v>
      </c>
      <c r="AP410">
        <f t="shared" si="134"/>
        <v>4.4789035741977588E-2</v>
      </c>
      <c r="AQ410">
        <f t="shared" si="135"/>
        <v>4.525036281011996E-2</v>
      </c>
      <c r="AR410">
        <f t="shared" si="137"/>
        <v>4.5494714769294606E-2</v>
      </c>
      <c r="AS410">
        <f t="shared" si="136"/>
        <v>5.1999999999999998E-2</v>
      </c>
      <c r="AT410">
        <f t="shared" si="119"/>
        <v>5.3232399999999999E-2</v>
      </c>
      <c r="AU410">
        <f t="shared" si="120"/>
        <v>5.3967007119999993E-2</v>
      </c>
      <c r="AV410">
        <f t="shared" si="121"/>
        <v>5.4749528723239994E-2</v>
      </c>
      <c r="AW410">
        <f t="shared" si="122"/>
        <v>5.5357248492067954E-2</v>
      </c>
    </row>
    <row r="411" spans="1:49" x14ac:dyDescent="0.45">
      <c r="A411" s="202" t="s">
        <v>415</v>
      </c>
      <c r="B411" s="225" t="str">
        <f t="shared" si="123"/>
        <v>Физиотерапевтическое лечение, процедура</v>
      </c>
      <c r="C411" s="225" t="str">
        <f t="shared" si="124"/>
        <v>Физиотерапевтическое лечение, процедура</v>
      </c>
      <c r="D411" s="226" t="str">
        <f t="shared" si="125"/>
        <v>Физиотерапевтическое лечение, процедура</v>
      </c>
      <c r="E411" s="225">
        <f>INDEX(БИПЦ_НДС!$D:$D,MATCH(Структура!A411,БИПЦ_НДС!$B:$B,0))</f>
        <v>0</v>
      </c>
      <c r="F411" s="225" t="s">
        <v>695</v>
      </c>
      <c r="G411" s="225">
        <v>1</v>
      </c>
      <c r="H411" s="225">
        <v>1</v>
      </c>
      <c r="I411" s="225">
        <v>0</v>
      </c>
      <c r="J411" s="225">
        <f>INDEX('2026'!$C:$C,MATCH(Структура!B411,'2026'!$B:$B,0))</f>
        <v>7.8E-2</v>
      </c>
      <c r="K411" s="225">
        <f>INDEX('2025'!$C:$C,MATCH(Структура!C411,'2025'!$B:$B,0))</f>
        <v>7.3999999999999996E-2</v>
      </c>
      <c r="L411" s="225">
        <v>1</v>
      </c>
      <c r="M411" s="225">
        <v>1</v>
      </c>
      <c r="N411" s="225">
        <f>INDEX(MoM!B:B,MATCH(Структура!A411,MoM!J:J,0))</f>
        <v>1</v>
      </c>
      <c r="P411">
        <f>INDEX('ИПЦ raw'!AA:AA, MATCH(Структура!$D411,'ИПЦ raw'!$A:$A,0))</f>
        <v>102</v>
      </c>
      <c r="Q411">
        <f>INDEX('ИПЦ raw'!AB:AB, MATCH(Структура!$D411,'ИПЦ raw'!$A:$A,0))</f>
        <v>101.91</v>
      </c>
      <c r="R411">
        <f>INDEX('ИПЦ raw'!AC:AC, MATCH(Структура!$D411,'ИПЦ raw'!$A:$A,0))</f>
        <v>101.15</v>
      </c>
      <c r="S411">
        <f>INDEX('ИПЦ raw'!AD:AD, MATCH(Структура!$D411,'ИПЦ raw'!$A:$A,0))</f>
        <v>101.85</v>
      </c>
      <c r="T411">
        <f>INDEX('ИПЦ raw'!AE:AE, MATCH(Структура!$D411,'ИПЦ raw'!$A:$A,0))</f>
        <v>100.74</v>
      </c>
      <c r="U411">
        <f>INDEX('ИПЦ raw'!AF:AF, MATCH(Структура!$D411,'ИПЦ raw'!$A:$A,0))</f>
        <v>100.25</v>
      </c>
      <c r="V411">
        <f>INDEX('ИПЦ raw'!AG:AG, MATCH(Структура!$D411,'ИПЦ raw'!$A:$A,0))</f>
        <v>100.48</v>
      </c>
      <c r="W411">
        <f>INDEX('ИПЦ raw'!AH:AH, MATCH(Структура!$D411,'ИПЦ raw'!$A:$A,0))</f>
        <v>100.9</v>
      </c>
      <c r="X411">
        <f>INDEX('ИПЦ raw'!AI:AI, MATCH(Структура!$D411,'ИПЦ raw'!$A:$A,0))</f>
        <v>100.71</v>
      </c>
      <c r="Y411">
        <f>INDEX('ИПЦ raw'!AJ:AJ, MATCH(Структура!$D411,'ИПЦ raw'!$A:$A,0))</f>
        <v>100.66</v>
      </c>
      <c r="Z411">
        <f>INDEX('ИПЦ raw'!AK:AK, MATCH(Структура!$D411,'ИПЦ raw'!$A:$A,0))</f>
        <v>100.17</v>
      </c>
      <c r="AA411">
        <f>INDEX('ИПЦ raw'!AL:AL, MATCH(Структура!$D411,'ИПЦ raw'!$A:$A,0))</f>
        <v>100.72</v>
      </c>
      <c r="AB411">
        <f>INDEX('ИПЦ raw'!AM:AM, MATCH(Структура!$D411,'ИПЦ raw'!$A:$A,0))</f>
        <v>102.89</v>
      </c>
      <c r="AC411">
        <f>INDEX('ИПЦ raw'!AN:AN, MATCH(Структура!$D411,'ИПЦ raw'!$A:$A,0))</f>
        <v>101.22</v>
      </c>
      <c r="AD411">
        <f>INDEX('ИПЦ raw'!AO:AO, MATCH(Структура!$D411,'ИПЦ raw'!$A:$A,0))</f>
        <v>101.28</v>
      </c>
      <c r="AE411">
        <f>INDEX('ИПЦ raw'!AP:AP, MATCH(Структура!$D411,'ИПЦ raw'!$A:$A,0))</f>
        <v>100.53</v>
      </c>
      <c r="AG411">
        <f>INDEX('2025'!$C:$C,MATCH(Структура!C411,'2025'!$B:$B,0))</f>
        <v>7.3999999999999996E-2</v>
      </c>
      <c r="AH411">
        <f t="shared" si="126"/>
        <v>7.5480000000000005E-2</v>
      </c>
      <c r="AI411">
        <f t="shared" si="127"/>
        <v>7.6921667999999999E-2</v>
      </c>
      <c r="AJ411">
        <f t="shared" si="128"/>
        <v>7.7806267182000011E-2</v>
      </c>
      <c r="AK411">
        <f t="shared" si="129"/>
        <v>7.9245683124867003E-2</v>
      </c>
      <c r="AL411">
        <f t="shared" si="130"/>
        <v>7.9832101179991011E-2</v>
      </c>
      <c r="AM411">
        <f t="shared" si="131"/>
        <v>8.0031681432940982E-2</v>
      </c>
      <c r="AN411">
        <f t="shared" si="132"/>
        <v>8.041583350381909E-2</v>
      </c>
      <c r="AO411">
        <f t="shared" si="133"/>
        <v>8.1139576005353473E-2</v>
      </c>
      <c r="AP411">
        <f t="shared" si="134"/>
        <v>8.171566699499147E-2</v>
      </c>
      <c r="AQ411">
        <f t="shared" si="135"/>
        <v>8.2254990397158403E-2</v>
      </c>
      <c r="AR411">
        <f t="shared" si="137"/>
        <v>8.2394823880833579E-2</v>
      </c>
      <c r="AS411">
        <f t="shared" si="136"/>
        <v>7.8E-2</v>
      </c>
      <c r="AT411">
        <f t="shared" si="119"/>
        <v>8.0254199999999998E-2</v>
      </c>
      <c r="AU411">
        <f t="shared" si="120"/>
        <v>8.1233301239999986E-2</v>
      </c>
      <c r="AV411">
        <f t="shared" si="121"/>
        <v>8.2273087495871977E-2</v>
      </c>
      <c r="AW411">
        <f t="shared" si="122"/>
        <v>8.2709134859600103E-2</v>
      </c>
    </row>
    <row r="412" spans="1:49" x14ac:dyDescent="0.45">
      <c r="A412" s="202" t="s">
        <v>416</v>
      </c>
      <c r="B412" s="225" t="str">
        <f t="shared" si="123"/>
        <v>Общий анализ крови, анализ</v>
      </c>
      <c r="C412" s="225" t="str">
        <f t="shared" si="124"/>
        <v>Общий анализ крови, анализ</v>
      </c>
      <c r="D412" s="226" t="str">
        <f t="shared" si="125"/>
        <v>Общий анализ крови, анализ</v>
      </c>
      <c r="E412" s="225">
        <f>INDEX(БИПЦ_НДС!$D:$D,MATCH(Структура!A412,БИПЦ_НДС!$B:$B,0))</f>
        <v>0</v>
      </c>
      <c r="F412" s="225" t="s">
        <v>695</v>
      </c>
      <c r="G412" s="225">
        <v>1</v>
      </c>
      <c r="H412" s="225">
        <v>1</v>
      </c>
      <c r="I412" s="225">
        <v>0</v>
      </c>
      <c r="J412" s="225">
        <f>INDEX('2026'!$C:$C,MATCH(Структура!B412,'2026'!$B:$B,0))</f>
        <v>9.2999999999999999E-2</v>
      </c>
      <c r="K412" s="225">
        <f>INDEX('2025'!$C:$C,MATCH(Структура!C412,'2025'!$B:$B,0))</f>
        <v>8.6999999999999994E-2</v>
      </c>
      <c r="L412" s="225">
        <v>1</v>
      </c>
      <c r="M412" s="225">
        <v>1</v>
      </c>
      <c r="N412" s="225">
        <f>INDEX(MoM!B:B,MATCH(Структура!A412,MoM!J:J,0))</f>
        <v>1</v>
      </c>
      <c r="P412">
        <f>INDEX('ИПЦ raw'!AA:AA, MATCH(Структура!$D412,'ИПЦ raw'!$A:$A,0))</f>
        <v>101.31</v>
      </c>
      <c r="Q412">
        <f>INDEX('ИПЦ raw'!AB:AB, MATCH(Структура!$D412,'ИПЦ raw'!$A:$A,0))</f>
        <v>101.6</v>
      </c>
      <c r="R412">
        <f>INDEX('ИПЦ raw'!AC:AC, MATCH(Структура!$D412,'ИПЦ raw'!$A:$A,0))</f>
        <v>100.55</v>
      </c>
      <c r="S412">
        <f>INDEX('ИПЦ raw'!AD:AD, MATCH(Структура!$D412,'ИПЦ raw'!$A:$A,0))</f>
        <v>100.42</v>
      </c>
      <c r="T412">
        <f>INDEX('ИПЦ raw'!AE:AE, MATCH(Структура!$D412,'ИПЦ raw'!$A:$A,0))</f>
        <v>100.56</v>
      </c>
      <c r="U412">
        <f>INDEX('ИПЦ raw'!AF:AF, MATCH(Структура!$D412,'ИПЦ raw'!$A:$A,0))</f>
        <v>100.39</v>
      </c>
      <c r="V412">
        <f>INDEX('ИПЦ raw'!AG:AG, MATCH(Структура!$D412,'ИПЦ raw'!$A:$A,0))</f>
        <v>100.61</v>
      </c>
      <c r="W412">
        <f>INDEX('ИПЦ raw'!AH:AH, MATCH(Структура!$D412,'ИПЦ raw'!$A:$A,0))</f>
        <v>100.77</v>
      </c>
      <c r="X412">
        <f>INDEX('ИПЦ raw'!AI:AI, MATCH(Структура!$D412,'ИПЦ raw'!$A:$A,0))</f>
        <v>100.46</v>
      </c>
      <c r="Y412">
        <f>INDEX('ИПЦ raw'!AJ:AJ, MATCH(Структура!$D412,'ИПЦ raw'!$A:$A,0))</f>
        <v>100.75</v>
      </c>
      <c r="Z412">
        <f>INDEX('ИПЦ raw'!AK:AK, MATCH(Структура!$D412,'ИПЦ raw'!$A:$A,0))</f>
        <v>100.31</v>
      </c>
      <c r="AA412">
        <f>INDEX('ИПЦ raw'!AL:AL, MATCH(Структура!$D412,'ИПЦ raw'!$A:$A,0))</f>
        <v>100.48</v>
      </c>
      <c r="AB412">
        <f>INDEX('ИПЦ raw'!AM:AM, MATCH(Структура!$D412,'ИПЦ raw'!$A:$A,0))</f>
        <v>102.03</v>
      </c>
      <c r="AC412">
        <f>INDEX('ИПЦ raw'!AN:AN, MATCH(Структура!$D412,'ИПЦ raw'!$A:$A,0))</f>
        <v>100.79</v>
      </c>
      <c r="AD412">
        <f>INDEX('ИПЦ raw'!AO:AO, MATCH(Структура!$D412,'ИПЦ raw'!$A:$A,0))</f>
        <v>100.97</v>
      </c>
      <c r="AE412">
        <f>INDEX('ИПЦ raw'!AP:AP, MATCH(Структура!$D412,'ИПЦ raw'!$A:$A,0))</f>
        <v>100.43</v>
      </c>
      <c r="AG412">
        <f>INDEX('2025'!$C:$C,MATCH(Структура!C412,'2025'!$B:$B,0))</f>
        <v>8.6999999999999994E-2</v>
      </c>
      <c r="AH412">
        <f t="shared" si="126"/>
        <v>8.8139699999999988E-2</v>
      </c>
      <c r="AI412">
        <f t="shared" si="127"/>
        <v>8.9549935199999986E-2</v>
      </c>
      <c r="AJ412">
        <f t="shared" si="128"/>
        <v>9.0042459843599987E-2</v>
      </c>
      <c r="AK412">
        <f t="shared" si="129"/>
        <v>9.0420638174943113E-2</v>
      </c>
      <c r="AL412">
        <f t="shared" si="130"/>
        <v>9.0926993748722804E-2</v>
      </c>
      <c r="AM412">
        <f t="shared" si="131"/>
        <v>9.1281609024342833E-2</v>
      </c>
      <c r="AN412">
        <f t="shared" si="132"/>
        <v>9.1838426839391335E-2</v>
      </c>
      <c r="AO412">
        <f t="shared" si="133"/>
        <v>9.2545582726054648E-2</v>
      </c>
      <c r="AP412">
        <f t="shared" si="134"/>
        <v>9.2971292406594491E-2</v>
      </c>
      <c r="AQ412">
        <f t="shared" si="135"/>
        <v>9.3668577099643949E-2</v>
      </c>
      <c r="AR412">
        <f t="shared" si="137"/>
        <v>9.3958949688652857E-2</v>
      </c>
      <c r="AS412">
        <f t="shared" si="136"/>
        <v>9.2999999999999999E-2</v>
      </c>
      <c r="AT412">
        <f t="shared" si="119"/>
        <v>9.4887899999999997E-2</v>
      </c>
      <c r="AU412">
        <f t="shared" si="120"/>
        <v>9.5637514410000013E-2</v>
      </c>
      <c r="AV412">
        <f t="shared" si="121"/>
        <v>9.6565198299777014E-2</v>
      </c>
      <c r="AW412">
        <f t="shared" si="122"/>
        <v>9.6980428652466061E-2</v>
      </c>
    </row>
    <row r="413" spans="1:49" ht="26.25" x14ac:dyDescent="0.45">
      <c r="A413" s="219" t="s">
        <v>417</v>
      </c>
      <c r="B413" s="225" t="str">
        <f t="shared" si="123"/>
        <v>Пребывание пациента в круглосуточном стационаре, койко-день</v>
      </c>
      <c r="C413" s="225" t="str">
        <f t="shared" si="124"/>
        <v>Пребывание пациента в круглосуточном стационаре, койко-день</v>
      </c>
      <c r="D413" s="226" t="str">
        <f>A413</f>
        <v>Пребывание пациента в круглосуточном стационаре, койко-день</v>
      </c>
      <c r="E413" s="225">
        <f>INDEX(БИПЦ_НДС!$D:$D,MATCH(Структура!A413,БИПЦ_НДС!$B:$B,0))</f>
        <v>0</v>
      </c>
      <c r="F413" s="225" t="s">
        <v>695</v>
      </c>
      <c r="G413" s="225">
        <v>1</v>
      </c>
      <c r="H413" s="225">
        <v>1</v>
      </c>
      <c r="I413" s="225">
        <v>0</v>
      </c>
      <c r="J413" s="225">
        <f>INDEX('2026'!$C:$C,MATCH(Структура!B413,'2026'!$B:$B,0))</f>
        <v>0.107</v>
      </c>
      <c r="K413" s="225">
        <f>INDEX('2025'!$C:$C,MATCH(Структура!C413,'2025'!$B:$B,0))</f>
        <v>9.8000000000000004E-2</v>
      </c>
      <c r="L413" s="225">
        <v>1</v>
      </c>
      <c r="M413" s="225">
        <v>1</v>
      </c>
      <c r="N413" s="225">
        <f>INDEX(MoM!B:B,MATCH(Структура!A413,MoM!J:J,0))</f>
        <v>1</v>
      </c>
      <c r="P413">
        <f>INDEX('ИПЦ raw'!AA:AA, MATCH(Структура!$D413,'ИПЦ raw'!$A:$A,0))</f>
        <v>101.11</v>
      </c>
      <c r="Q413">
        <f>INDEX('ИПЦ raw'!AB:AB, MATCH(Структура!$D413,'ИПЦ raw'!$A:$A,0))</f>
        <v>100.83</v>
      </c>
      <c r="R413">
        <f>INDEX('ИПЦ raw'!AC:AC, MATCH(Структура!$D413,'ИПЦ raw'!$A:$A,0))</f>
        <v>101.18</v>
      </c>
      <c r="S413">
        <f>INDEX('ИПЦ raw'!AD:AD, MATCH(Структура!$D413,'ИПЦ raw'!$A:$A,0))</f>
        <v>100.66</v>
      </c>
      <c r="T413">
        <f>INDEX('ИПЦ raw'!AE:AE, MATCH(Структура!$D413,'ИПЦ raw'!$A:$A,0))</f>
        <v>100.94</v>
      </c>
      <c r="U413">
        <f>INDEX('ИПЦ raw'!AF:AF, MATCH(Структура!$D413,'ИПЦ raw'!$A:$A,0))</f>
        <v>100.32</v>
      </c>
      <c r="V413">
        <f>INDEX('ИПЦ raw'!AG:AG, MATCH(Структура!$D413,'ИПЦ raw'!$A:$A,0))</f>
        <v>100.41</v>
      </c>
      <c r="W413">
        <f>INDEX('ИПЦ raw'!AH:AH, MATCH(Структура!$D413,'ИПЦ raw'!$A:$A,0))</f>
        <v>100.94</v>
      </c>
      <c r="X413">
        <f>INDEX('ИПЦ raw'!AI:AI, MATCH(Структура!$D413,'ИПЦ raw'!$A:$A,0))</f>
        <v>100.49</v>
      </c>
      <c r="Y413">
        <f>INDEX('ИПЦ raw'!AJ:AJ, MATCH(Структура!$D413,'ИПЦ raw'!$A:$A,0))</f>
        <v>100.69</v>
      </c>
      <c r="Z413">
        <f>INDEX('ИПЦ raw'!AK:AK, MATCH(Структура!$D413,'ИПЦ raw'!$A:$A,0))</f>
        <v>100.43</v>
      </c>
      <c r="AA413">
        <f>INDEX('ИПЦ raw'!AL:AL, MATCH(Структура!$D413,'ИПЦ raw'!$A:$A,0))</f>
        <v>100.15</v>
      </c>
      <c r="AB413">
        <f>INDEX('ИПЦ raw'!AM:AM, MATCH(Структура!$D413,'ИПЦ raw'!$A:$A,0))</f>
        <v>102.17</v>
      </c>
      <c r="AC413">
        <f>INDEX('ИПЦ raw'!AN:AN, MATCH(Структура!$D413,'ИПЦ raw'!$A:$A,0))</f>
        <v>100.98</v>
      </c>
      <c r="AD413">
        <f>INDEX('ИПЦ raw'!AO:AO, MATCH(Структура!$D413,'ИПЦ raw'!$A:$A,0))</f>
        <v>101.32</v>
      </c>
      <c r="AE413">
        <f>INDEX('ИПЦ raw'!AP:AP, MATCH(Структура!$D413,'ИПЦ raw'!$A:$A,0))</f>
        <v>100.56</v>
      </c>
      <c r="AG413">
        <f>INDEX('2025'!$C:$C,MATCH(Структура!C413,'2025'!$B:$B,0))</f>
        <v>9.8000000000000004E-2</v>
      </c>
      <c r="AH413">
        <f t="shared" si="126"/>
        <v>9.9087800000000004E-2</v>
      </c>
      <c r="AI413">
        <f t="shared" si="127"/>
        <v>9.9910228740000009E-2</v>
      </c>
      <c r="AJ413">
        <f t="shared" si="128"/>
        <v>0.10108916943913203</v>
      </c>
      <c r="AK413">
        <f t="shared" si="129"/>
        <v>0.10175635795743031</v>
      </c>
      <c r="AL413">
        <f t="shared" si="130"/>
        <v>0.10271286772223015</v>
      </c>
      <c r="AM413">
        <f t="shared" si="131"/>
        <v>0.10304154889894129</v>
      </c>
      <c r="AN413">
        <f t="shared" si="132"/>
        <v>0.10346401924942696</v>
      </c>
      <c r="AO413">
        <f t="shared" si="133"/>
        <v>0.10443658103037157</v>
      </c>
      <c r="AP413">
        <f t="shared" si="134"/>
        <v>0.10494832027742039</v>
      </c>
      <c r="AQ413">
        <f t="shared" si="135"/>
        <v>0.10567246368733459</v>
      </c>
      <c r="AR413">
        <f t="shared" si="137"/>
        <v>0.10612685528119012</v>
      </c>
      <c r="AS413">
        <f t="shared" si="136"/>
        <v>0.107</v>
      </c>
      <c r="AT413">
        <f t="shared" si="119"/>
        <v>0.1093219</v>
      </c>
      <c r="AU413">
        <f t="shared" si="120"/>
        <v>0.11039325462000001</v>
      </c>
      <c r="AV413">
        <f t="shared" si="121"/>
        <v>0.11185044558098399</v>
      </c>
      <c r="AW413">
        <f t="shared" si="122"/>
        <v>0.1124768080762375</v>
      </c>
    </row>
    <row r="414" spans="1:49" ht="26.25" x14ac:dyDescent="0.45">
      <c r="A414" s="202" t="s">
        <v>418</v>
      </c>
      <c r="B414" s="225" t="str">
        <f t="shared" si="123"/>
        <v>Первичный консультативный осмотр больного у стоматолога, посещение</v>
      </c>
      <c r="C414" s="225" t="str">
        <f t="shared" si="124"/>
        <v>Первичный консультативный осмотр больного у стоматолога, посещение</v>
      </c>
      <c r="D414" s="226" t="str">
        <f t="shared" si="125"/>
        <v>Первичный консультативный осмотр больного у стоматолога, посещение</v>
      </c>
      <c r="E414" s="225">
        <f>INDEX(БИПЦ_НДС!$D:$D,MATCH(Структура!A414,БИПЦ_НДС!$B:$B,0))</f>
        <v>0</v>
      </c>
      <c r="F414" s="225" t="s">
        <v>695</v>
      </c>
      <c r="G414" s="225">
        <v>1</v>
      </c>
      <c r="H414" s="225">
        <v>1</v>
      </c>
      <c r="I414" s="225">
        <v>0</v>
      </c>
      <c r="J414" s="225">
        <f>INDEX('2026'!$C:$C,MATCH(Структура!B414,'2026'!$B:$B,0))</f>
        <v>6.9000000000000006E-2</v>
      </c>
      <c r="K414" s="225">
        <f>INDEX('2025'!$C:$C,MATCH(Структура!C414,'2025'!$B:$B,0))</f>
        <v>6.6000000000000003E-2</v>
      </c>
      <c r="L414" s="225">
        <v>1</v>
      </c>
      <c r="M414" s="225">
        <v>1</v>
      </c>
      <c r="N414" s="225">
        <f>INDEX(MoM!B:B,MATCH(Структура!A414,MoM!J:J,0))</f>
        <v>1</v>
      </c>
      <c r="P414">
        <f>INDEX('ИПЦ raw'!AA:AA, MATCH(Структура!$D414,'ИПЦ raw'!$A:$A,0))</f>
        <v>101.52</v>
      </c>
      <c r="Q414">
        <f>INDEX('ИПЦ raw'!AB:AB, MATCH(Структура!$D414,'ИПЦ raw'!$A:$A,0))</f>
        <v>102.67</v>
      </c>
      <c r="R414">
        <f>INDEX('ИПЦ raw'!AC:AC, MATCH(Структура!$D414,'ИПЦ raw'!$A:$A,0))</f>
        <v>101.3</v>
      </c>
      <c r="S414">
        <f>INDEX('ИПЦ raw'!AD:AD, MATCH(Структура!$D414,'ИПЦ raw'!$A:$A,0))</f>
        <v>101.15</v>
      </c>
      <c r="T414">
        <f>INDEX('ИПЦ raw'!AE:AE, MATCH(Структура!$D414,'ИПЦ raw'!$A:$A,0))</f>
        <v>100.8</v>
      </c>
      <c r="U414">
        <f>INDEX('ИПЦ raw'!AF:AF, MATCH(Структура!$D414,'ИПЦ raw'!$A:$A,0))</f>
        <v>100.32</v>
      </c>
      <c r="V414">
        <f>INDEX('ИПЦ raw'!AG:AG, MATCH(Структура!$D414,'ИПЦ raw'!$A:$A,0))</f>
        <v>100.45</v>
      </c>
      <c r="W414">
        <f>INDEX('ИПЦ raw'!AH:AH, MATCH(Структура!$D414,'ИПЦ raw'!$A:$A,0))</f>
        <v>101.02</v>
      </c>
      <c r="X414">
        <f>INDEX('ИПЦ raw'!AI:AI, MATCH(Структура!$D414,'ИПЦ raw'!$A:$A,0))</f>
        <v>101.03</v>
      </c>
      <c r="Y414">
        <f>INDEX('ИПЦ raw'!AJ:AJ, MATCH(Структура!$D414,'ИПЦ raw'!$A:$A,0))</f>
        <v>101.28</v>
      </c>
      <c r="Z414">
        <f>INDEX('ИПЦ raw'!AK:AK, MATCH(Структура!$D414,'ИПЦ raw'!$A:$A,0))</f>
        <v>100.64</v>
      </c>
      <c r="AA414">
        <f>INDEX('ИПЦ raw'!AL:AL, MATCH(Структура!$D414,'ИПЦ raw'!$A:$A,0))</f>
        <v>100.93</v>
      </c>
      <c r="AB414">
        <f>INDEX('ИПЦ raw'!AM:AM, MATCH(Структура!$D414,'ИПЦ raw'!$A:$A,0))</f>
        <v>102.8</v>
      </c>
      <c r="AC414">
        <f>INDEX('ИПЦ raw'!AN:AN, MATCH(Структура!$D414,'ИПЦ raw'!$A:$A,0))</f>
        <v>101.36</v>
      </c>
      <c r="AD414">
        <f>INDEX('ИПЦ raw'!AO:AO, MATCH(Структура!$D414,'ИПЦ raw'!$A:$A,0))</f>
        <v>101.57</v>
      </c>
      <c r="AE414">
        <f>INDEX('ИПЦ raw'!AP:AP, MATCH(Структура!$D414,'ИПЦ raw'!$A:$A,0))</f>
        <v>101.1</v>
      </c>
      <c r="AG414">
        <f>INDEX('2025'!$C:$C,MATCH(Структура!C414,'2025'!$B:$B,0))</f>
        <v>6.6000000000000003E-2</v>
      </c>
      <c r="AH414">
        <f t="shared" si="126"/>
        <v>6.7003199999999999E-2</v>
      </c>
      <c r="AI414">
        <f t="shared" si="127"/>
        <v>6.879218544E-2</v>
      </c>
      <c r="AJ414">
        <f t="shared" si="128"/>
        <v>6.9686483850720002E-2</v>
      </c>
      <c r="AK414">
        <f t="shared" si="129"/>
        <v>7.0487878415003286E-2</v>
      </c>
      <c r="AL414">
        <f t="shared" si="130"/>
        <v>7.1051781442323311E-2</v>
      </c>
      <c r="AM414">
        <f t="shared" si="131"/>
        <v>7.1279147142938745E-2</v>
      </c>
      <c r="AN414">
        <f t="shared" si="132"/>
        <v>7.159990330508198E-2</v>
      </c>
      <c r="AO414">
        <f t="shared" si="133"/>
        <v>7.233022231879381E-2</v>
      </c>
      <c r="AP414">
        <f t="shared" si="134"/>
        <v>7.3075223608677395E-2</v>
      </c>
      <c r="AQ414">
        <f t="shared" si="135"/>
        <v>7.4010586470868459E-2</v>
      </c>
      <c r="AR414">
        <f t="shared" si="137"/>
        <v>7.4484254224282023E-2</v>
      </c>
      <c r="AS414">
        <f t="shared" si="136"/>
        <v>6.9000000000000006E-2</v>
      </c>
      <c r="AT414">
        <f t="shared" si="119"/>
        <v>7.0932000000000009E-2</v>
      </c>
      <c r="AU414">
        <f t="shared" si="120"/>
        <v>7.189667520000001E-2</v>
      </c>
      <c r="AV414">
        <f t="shared" si="121"/>
        <v>7.3025453000640006E-2</v>
      </c>
      <c r="AW414">
        <f t="shared" si="122"/>
        <v>7.3828732983647047E-2</v>
      </c>
    </row>
    <row r="415" spans="1:49" ht="26.25" x14ac:dyDescent="0.45">
      <c r="A415" s="202" t="s">
        <v>419</v>
      </c>
      <c r="B415" s="225" t="str">
        <f t="shared" si="123"/>
        <v>Удаление зуба под местным обезболиванием, удаление</v>
      </c>
      <c r="C415" s="225" t="str">
        <f t="shared" si="124"/>
        <v>Удаление зуба под местным обезболиванием, удаление</v>
      </c>
      <c r="D415" s="226" t="str">
        <f t="shared" si="125"/>
        <v>Удаление зуба под местным обезболиванием, удаление</v>
      </c>
      <c r="E415" s="225">
        <f>INDEX(БИПЦ_НДС!$D:$D,MATCH(Структура!A415,БИПЦ_НДС!$B:$B,0))</f>
        <v>0</v>
      </c>
      <c r="F415" s="225" t="s">
        <v>695</v>
      </c>
      <c r="G415" s="225">
        <v>1</v>
      </c>
      <c r="H415" s="225">
        <v>1</v>
      </c>
      <c r="I415" s="225">
        <v>0</v>
      </c>
      <c r="J415" s="225">
        <f>INDEX('2026'!$C:$C,MATCH(Структура!B415,'2026'!$B:$B,0))</f>
        <v>0.13200000000000001</v>
      </c>
      <c r="K415" s="225">
        <f>INDEX('2025'!$C:$C,MATCH(Структура!C415,'2025'!$B:$B,0))</f>
        <v>0.11700000000000001</v>
      </c>
      <c r="L415" s="225">
        <v>1</v>
      </c>
      <c r="M415" s="225">
        <v>1</v>
      </c>
      <c r="N415" s="225">
        <f>INDEX(MoM!B:B,MATCH(Структура!A415,MoM!J:J,0))</f>
        <v>1</v>
      </c>
      <c r="P415">
        <f>INDEX('ИПЦ raw'!AA:AA, MATCH(Структура!$D415,'ИПЦ raw'!$A:$A,0))</f>
        <v>102.45</v>
      </c>
      <c r="Q415">
        <f>INDEX('ИПЦ raw'!AB:AB, MATCH(Структура!$D415,'ИПЦ raw'!$A:$A,0))</f>
        <v>101.85</v>
      </c>
      <c r="R415">
        <f>INDEX('ИПЦ raw'!AC:AC, MATCH(Структура!$D415,'ИПЦ raw'!$A:$A,0))</f>
        <v>101.19</v>
      </c>
      <c r="S415">
        <f>INDEX('ИПЦ raw'!AD:AD, MATCH(Структура!$D415,'ИПЦ raw'!$A:$A,0))</f>
        <v>100.99</v>
      </c>
      <c r="T415">
        <f>INDEX('ИПЦ raw'!AE:AE, MATCH(Структура!$D415,'ИПЦ raw'!$A:$A,0))</f>
        <v>100.7</v>
      </c>
      <c r="U415">
        <f>INDEX('ИПЦ raw'!AF:AF, MATCH(Структура!$D415,'ИПЦ raw'!$A:$A,0))</f>
        <v>100.79</v>
      </c>
      <c r="V415">
        <f>INDEX('ИПЦ raw'!AG:AG, MATCH(Структура!$D415,'ИПЦ raw'!$A:$A,0))</f>
        <v>100.94</v>
      </c>
      <c r="W415">
        <f>INDEX('ИПЦ raw'!AH:AH, MATCH(Структура!$D415,'ИПЦ raw'!$A:$A,0))</f>
        <v>101.2</v>
      </c>
      <c r="X415">
        <f>INDEX('ИПЦ raw'!AI:AI, MATCH(Структура!$D415,'ИПЦ raw'!$A:$A,0))</f>
        <v>100.92</v>
      </c>
      <c r="Y415">
        <f>INDEX('ИПЦ raw'!AJ:AJ, MATCH(Структура!$D415,'ИПЦ raw'!$A:$A,0))</f>
        <v>100.62</v>
      </c>
      <c r="Z415">
        <f>INDEX('ИПЦ raw'!AK:AK, MATCH(Структура!$D415,'ИПЦ raw'!$A:$A,0))</f>
        <v>100.6</v>
      </c>
      <c r="AA415">
        <f>INDEX('ИПЦ raw'!AL:AL, MATCH(Структура!$D415,'ИПЦ raw'!$A:$A,0))</f>
        <v>100.53</v>
      </c>
      <c r="AB415">
        <f>INDEX('ИПЦ raw'!AM:AM, MATCH(Структура!$D415,'ИПЦ raw'!$A:$A,0))</f>
        <v>102.01</v>
      </c>
      <c r="AC415">
        <f>INDEX('ИПЦ raw'!AN:AN, MATCH(Структура!$D415,'ИПЦ raw'!$A:$A,0))</f>
        <v>101.4</v>
      </c>
      <c r="AD415">
        <f>INDEX('ИПЦ raw'!AO:AO, MATCH(Структура!$D415,'ИПЦ raw'!$A:$A,0))</f>
        <v>101.98</v>
      </c>
      <c r="AE415">
        <f>INDEX('ИПЦ raw'!AP:AP, MATCH(Структура!$D415,'ИПЦ raw'!$A:$A,0))</f>
        <v>101.74</v>
      </c>
      <c r="AG415">
        <f>INDEX('2025'!$C:$C,MATCH(Структура!C415,'2025'!$B:$B,0))</f>
        <v>0.11700000000000001</v>
      </c>
      <c r="AH415">
        <f t="shared" si="126"/>
        <v>0.11986650000000001</v>
      </c>
      <c r="AI415">
        <f t="shared" si="127"/>
        <v>0.12208403025</v>
      </c>
      <c r="AJ415">
        <f t="shared" si="128"/>
        <v>0.12353683020997501</v>
      </c>
      <c r="AK415">
        <f t="shared" si="129"/>
        <v>0.12475984482905375</v>
      </c>
      <c r="AL415">
        <f t="shared" si="130"/>
        <v>0.12563316374285713</v>
      </c>
      <c r="AM415">
        <f t="shared" si="131"/>
        <v>0.12662566573642572</v>
      </c>
      <c r="AN415">
        <f t="shared" si="132"/>
        <v>0.12781594699434812</v>
      </c>
      <c r="AO415">
        <f t="shared" si="133"/>
        <v>0.12934973835828031</v>
      </c>
      <c r="AP415">
        <f t="shared" si="134"/>
        <v>0.13053975595117648</v>
      </c>
      <c r="AQ415">
        <f t="shared" si="135"/>
        <v>0.13134910243807377</v>
      </c>
      <c r="AR415">
        <f t="shared" si="137"/>
        <v>0.13213719705270222</v>
      </c>
      <c r="AS415">
        <f t="shared" si="136"/>
        <v>0.13200000000000001</v>
      </c>
      <c r="AT415">
        <f t="shared" si="119"/>
        <v>0.13465320000000003</v>
      </c>
      <c r="AU415">
        <f t="shared" si="120"/>
        <v>0.13653834480000004</v>
      </c>
      <c r="AV415">
        <f t="shared" si="121"/>
        <v>0.13924180402704006</v>
      </c>
      <c r="AW415">
        <f t="shared" si="122"/>
        <v>0.14166461141711056</v>
      </c>
    </row>
    <row r="416" spans="1:49" x14ac:dyDescent="0.45">
      <c r="A416" s="202" t="s">
        <v>420</v>
      </c>
      <c r="B416" s="225" t="str">
        <f t="shared" si="123"/>
        <v>Восстановление зуба пломбой, услуга</v>
      </c>
      <c r="C416" s="225" t="str">
        <f t="shared" si="124"/>
        <v>Восстановление зуба пломбой, услуга</v>
      </c>
      <c r="D416" s="226" t="str">
        <f t="shared" si="125"/>
        <v>Восстановление зуба пломбой, услуга</v>
      </c>
      <c r="E416" s="225">
        <f>INDEX(БИПЦ_НДС!$D:$D,MATCH(Структура!A416,БИПЦ_НДС!$B:$B,0))</f>
        <v>0</v>
      </c>
      <c r="F416" s="225" t="s">
        <v>695</v>
      </c>
      <c r="G416" s="225">
        <v>1</v>
      </c>
      <c r="H416" s="225">
        <v>1</v>
      </c>
      <c r="I416" s="225">
        <v>0</v>
      </c>
      <c r="J416" s="225">
        <f>INDEX('2026'!$C:$C,MATCH(Структура!B416,'2026'!$B:$B,0))</f>
        <v>0.247</v>
      </c>
      <c r="K416" s="225">
        <f>INDEX('2025'!$C:$C,MATCH(Структура!C416,'2025'!$B:$B,0))</f>
        <v>0.21299999999999999</v>
      </c>
      <c r="L416" s="225">
        <v>1</v>
      </c>
      <c r="M416" s="225">
        <v>1</v>
      </c>
      <c r="N416" s="228">
        <f>INDEX(MoM!B:B,MATCH(Структура!A416,MoM!J:J,0))</f>
        <v>0</v>
      </c>
      <c r="P416">
        <f>INDEX('ИПЦ raw'!AA:AA, MATCH(Структура!$D416,'ИПЦ raw'!$A:$A,0))</f>
        <v>101.62</v>
      </c>
      <c r="Q416">
        <f>INDEX('ИПЦ raw'!AB:AB, MATCH(Структура!$D416,'ИПЦ raw'!$A:$A,0))</f>
        <v>101.46</v>
      </c>
      <c r="R416">
        <f>INDEX('ИПЦ raw'!AC:AC, MATCH(Структура!$D416,'ИПЦ raw'!$A:$A,0))</f>
        <v>101.2</v>
      </c>
      <c r="S416">
        <f>INDEX('ИПЦ raw'!AD:AD, MATCH(Структура!$D416,'ИПЦ raw'!$A:$A,0))</f>
        <v>100.97</v>
      </c>
      <c r="T416">
        <f>INDEX('ИПЦ raw'!AE:AE, MATCH(Структура!$D416,'ИПЦ raw'!$A:$A,0))</f>
        <v>100.76</v>
      </c>
      <c r="U416">
        <f>INDEX('ИПЦ raw'!AF:AF, MATCH(Структура!$D416,'ИПЦ raw'!$A:$A,0))</f>
        <v>101.1</v>
      </c>
      <c r="V416">
        <f>INDEX('ИПЦ raw'!AG:AG, MATCH(Структура!$D416,'ИПЦ raw'!$A:$A,0))</f>
        <v>100.45</v>
      </c>
      <c r="W416">
        <f>INDEX('ИПЦ raw'!AH:AH, MATCH(Структура!$D416,'ИПЦ raw'!$A:$A,0))</f>
        <v>100.95</v>
      </c>
      <c r="X416">
        <f>INDEX('ИПЦ raw'!AI:AI, MATCH(Структура!$D416,'ИПЦ raw'!$A:$A,0))</f>
        <v>100.77</v>
      </c>
      <c r="Y416">
        <f>INDEX('ИПЦ raw'!AJ:AJ, MATCH(Структура!$D416,'ИПЦ raw'!$A:$A,0))</f>
        <v>100.82</v>
      </c>
      <c r="Z416">
        <f>INDEX('ИПЦ raw'!AK:AK, MATCH(Структура!$D416,'ИПЦ raw'!$A:$A,0))</f>
        <v>100.41</v>
      </c>
      <c r="AA416">
        <f>INDEX('ИПЦ raw'!AL:AL, MATCH(Структура!$D416,'ИПЦ raw'!$A:$A,0))</f>
        <v>100.37</v>
      </c>
      <c r="AB416">
        <f>INDEX('ИПЦ raw'!AM:AM, MATCH(Структура!$D416,'ИПЦ raw'!$A:$A,0))</f>
        <v>101.92</v>
      </c>
      <c r="AC416">
        <f>INDEX('ИПЦ raw'!AN:AN, MATCH(Структура!$D416,'ИПЦ raw'!$A:$A,0))</f>
        <v>101.37</v>
      </c>
      <c r="AD416">
        <f>INDEX('ИПЦ raw'!AO:AO, MATCH(Структура!$D416,'ИПЦ raw'!$A:$A,0))</f>
        <v>101.66</v>
      </c>
      <c r="AE416">
        <f>INDEX('ИПЦ raw'!AP:AP, MATCH(Структура!$D416,'ИПЦ raw'!$A:$A,0))</f>
        <v>101.56</v>
      </c>
      <c r="AG416">
        <f>INDEX('2025'!$C:$C,MATCH(Структура!C416,'2025'!$B:$B,0))</f>
        <v>0.21299999999999999</v>
      </c>
      <c r="AH416">
        <f t="shared" si="126"/>
        <v>0.21645060000000002</v>
      </c>
      <c r="AI416">
        <f t="shared" si="127"/>
        <v>0.21961077876000001</v>
      </c>
      <c r="AJ416">
        <f t="shared" si="128"/>
        <v>0.22224610810512002</v>
      </c>
      <c r="AK416">
        <f t="shared" si="129"/>
        <v>0.22440189535373967</v>
      </c>
      <c r="AL416">
        <f t="shared" si="130"/>
        <v>0.22610734975842811</v>
      </c>
      <c r="AM416">
        <f t="shared" si="131"/>
        <v>0.22859453060577081</v>
      </c>
      <c r="AN416">
        <f t="shared" si="132"/>
        <v>0.22962320599349678</v>
      </c>
      <c r="AO416">
        <f t="shared" si="133"/>
        <v>0.23180462645043501</v>
      </c>
      <c r="AP416">
        <f t="shared" si="134"/>
        <v>0.23358952207410336</v>
      </c>
      <c r="AQ416">
        <f t="shared" si="135"/>
        <v>0.23550495615511099</v>
      </c>
      <c r="AR416">
        <f t="shared" si="137"/>
        <v>0.23647052647534694</v>
      </c>
      <c r="AS416">
        <f t="shared" si="136"/>
        <v>0.247</v>
      </c>
      <c r="AT416">
        <f t="shared" si="119"/>
        <v>0.25174240000000003</v>
      </c>
      <c r="AU416">
        <f t="shared" si="120"/>
        <v>0.25519127088000004</v>
      </c>
      <c r="AV416">
        <f t="shared" si="121"/>
        <v>0.259427445976608</v>
      </c>
      <c r="AW416">
        <f t="shared" si="122"/>
        <v>0.2634745141338431</v>
      </c>
    </row>
    <row r="417" spans="1:49" x14ac:dyDescent="0.45">
      <c r="A417" s="202" t="s">
        <v>421</v>
      </c>
      <c r="B417" s="225" t="str">
        <f t="shared" si="123"/>
        <v>Изготовление съёмного зубного протеза, протез</v>
      </c>
      <c r="C417" s="225" t="str">
        <f t="shared" si="124"/>
        <v>Изготовление съёмного зубного протеза, протез</v>
      </c>
      <c r="D417" s="226" t="str">
        <f>A417</f>
        <v>Изготовление съёмного зубного протеза, протез</v>
      </c>
      <c r="E417" s="225">
        <f>INDEX(БИПЦ_НДС!$D:$D,MATCH(Структура!A417,БИПЦ_НДС!$B:$B,0))</f>
        <v>0</v>
      </c>
      <c r="F417" s="225" t="s">
        <v>695</v>
      </c>
      <c r="G417" s="225">
        <v>1</v>
      </c>
      <c r="H417" s="225">
        <v>1</v>
      </c>
      <c r="I417" s="225">
        <v>0</v>
      </c>
      <c r="J417" s="225">
        <f>INDEX('2026'!$C:$C,MATCH(Структура!B417,'2026'!$B:$B,0))</f>
        <v>0.17100000000000001</v>
      </c>
      <c r="K417" s="225">
        <f>INDEX('2025'!$C:$C,MATCH(Структура!C417,'2025'!$B:$B,0))</f>
        <v>0.153</v>
      </c>
      <c r="L417" s="225">
        <v>1</v>
      </c>
      <c r="M417" s="225">
        <v>1</v>
      </c>
      <c r="N417" s="225">
        <f>INDEX(MoM!B:B,MATCH(Структура!A417,MoM!J:J,0))</f>
        <v>1</v>
      </c>
      <c r="P417">
        <f>INDEX('ИПЦ raw'!AA:AA, MATCH(Структура!$D417,'ИПЦ raw'!$A:$A,0))</f>
        <v>101.17</v>
      </c>
      <c r="Q417">
        <f>INDEX('ИПЦ raw'!AB:AB, MATCH(Структура!$D417,'ИПЦ raw'!$A:$A,0))</f>
        <v>101.06</v>
      </c>
      <c r="R417">
        <f>INDEX('ИПЦ raw'!AC:AC, MATCH(Структура!$D417,'ИПЦ raw'!$A:$A,0))</f>
        <v>101.47</v>
      </c>
      <c r="S417">
        <f>INDEX('ИПЦ raw'!AD:AD, MATCH(Структура!$D417,'ИПЦ raw'!$A:$A,0))</f>
        <v>100.59</v>
      </c>
      <c r="T417">
        <f>INDEX('ИПЦ raw'!AE:AE, MATCH(Структура!$D417,'ИПЦ raw'!$A:$A,0))</f>
        <v>100.46</v>
      </c>
      <c r="U417">
        <f>INDEX('ИПЦ raw'!AF:AF, MATCH(Структура!$D417,'ИПЦ raw'!$A:$A,0))</f>
        <v>100.54</v>
      </c>
      <c r="V417">
        <f>INDEX('ИПЦ raw'!AG:AG, MATCH(Структура!$D417,'ИПЦ raw'!$A:$A,0))</f>
        <v>100.43</v>
      </c>
      <c r="W417">
        <f>INDEX('ИПЦ raw'!AH:AH, MATCH(Структура!$D417,'ИПЦ raw'!$A:$A,0))</f>
        <v>101.4</v>
      </c>
      <c r="X417">
        <f>INDEX('ИПЦ raw'!AI:AI, MATCH(Структура!$D417,'ИПЦ raw'!$A:$A,0))</f>
        <v>100.55</v>
      </c>
      <c r="Y417">
        <f>INDEX('ИПЦ raw'!AJ:AJ, MATCH(Структура!$D417,'ИПЦ raw'!$A:$A,0))</f>
        <v>101.21</v>
      </c>
      <c r="Z417">
        <f>INDEX('ИПЦ raw'!AK:AK, MATCH(Структура!$D417,'ИПЦ raw'!$A:$A,0))</f>
        <v>100.49</v>
      </c>
      <c r="AA417">
        <f>INDEX('ИПЦ raw'!AL:AL, MATCH(Структура!$D417,'ИПЦ raw'!$A:$A,0))</f>
        <v>100.67</v>
      </c>
      <c r="AB417">
        <f>INDEX('ИПЦ raw'!AM:AM, MATCH(Структура!$D417,'ИПЦ raw'!$A:$A,0))</f>
        <v>101.83</v>
      </c>
      <c r="AC417">
        <f>INDEX('ИПЦ raw'!AN:AN, MATCH(Структура!$D417,'ИПЦ raw'!$A:$A,0))</f>
        <v>101.35</v>
      </c>
      <c r="AD417">
        <f>INDEX('ИПЦ raw'!AO:AO, MATCH(Структура!$D417,'ИПЦ raw'!$A:$A,0))</f>
        <v>102.72</v>
      </c>
      <c r="AE417">
        <f>INDEX('ИПЦ raw'!AP:AP, MATCH(Структура!$D417,'ИПЦ raw'!$A:$A,0))</f>
        <v>101.02</v>
      </c>
      <c r="AG417">
        <f>INDEX('2025'!$C:$C,MATCH(Структура!C417,'2025'!$B:$B,0))</f>
        <v>0.153</v>
      </c>
      <c r="AH417">
        <f t="shared" si="126"/>
        <v>0.15479010000000001</v>
      </c>
      <c r="AI417">
        <f t="shared" si="127"/>
        <v>0.15643087506000003</v>
      </c>
      <c r="AJ417">
        <f t="shared" si="128"/>
        <v>0.15873040892338203</v>
      </c>
      <c r="AK417">
        <f t="shared" si="129"/>
        <v>0.15966691833603</v>
      </c>
      <c r="AL417">
        <f t="shared" si="130"/>
        <v>0.16040138616037575</v>
      </c>
      <c r="AM417">
        <f t="shared" si="131"/>
        <v>0.1612675536456418</v>
      </c>
      <c r="AN417">
        <f t="shared" si="132"/>
        <v>0.16196100412631809</v>
      </c>
      <c r="AO417">
        <f t="shared" si="133"/>
        <v>0.16422845818408655</v>
      </c>
      <c r="AP417">
        <f t="shared" si="134"/>
        <v>0.16513171470409901</v>
      </c>
      <c r="AQ417">
        <f t="shared" si="135"/>
        <v>0.16712980845201858</v>
      </c>
      <c r="AR417">
        <f t="shared" si="137"/>
        <v>0.16794874451343347</v>
      </c>
      <c r="AS417">
        <f t="shared" si="136"/>
        <v>0.17100000000000001</v>
      </c>
      <c r="AT417">
        <f t="shared" si="119"/>
        <v>0.17412929999999999</v>
      </c>
      <c r="AU417">
        <f t="shared" si="120"/>
        <v>0.17648004554999996</v>
      </c>
      <c r="AV417">
        <f t="shared" si="121"/>
        <v>0.18128030278895996</v>
      </c>
      <c r="AW417">
        <f t="shared" si="122"/>
        <v>0.18312936187740736</v>
      </c>
    </row>
    <row r="418" spans="1:49" x14ac:dyDescent="0.45">
      <c r="A418" s="202" t="s">
        <v>422</v>
      </c>
      <c r="B418" s="225" t="str">
        <f t="shared" si="123"/>
        <v>Изготовление коронки, шт.</v>
      </c>
      <c r="C418" s="225" t="str">
        <f t="shared" si="124"/>
        <v>Изготовление коронки, шт.</v>
      </c>
      <c r="D418" s="226" t="str">
        <f t="shared" si="125"/>
        <v>Изготовление коронки, шт.</v>
      </c>
      <c r="E418" s="225">
        <f>INDEX(БИПЦ_НДС!$D:$D,MATCH(Структура!A418,БИПЦ_НДС!$B:$B,0))</f>
        <v>0</v>
      </c>
      <c r="F418" s="225" t="s">
        <v>695</v>
      </c>
      <c r="G418" s="225">
        <v>1</v>
      </c>
      <c r="H418" s="225">
        <v>1</v>
      </c>
      <c r="I418" s="225">
        <v>0</v>
      </c>
      <c r="J418" s="225">
        <f>INDEX('2026'!$C:$C,MATCH(Структура!B418,'2026'!$B:$B,0))</f>
        <v>0.26800000000000002</v>
      </c>
      <c r="K418" s="225">
        <f>INDEX('2025'!$C:$C,MATCH(Структура!C418,'2025'!$B:$B,0))</f>
        <v>0.23899999999999999</v>
      </c>
      <c r="L418" s="225">
        <v>1</v>
      </c>
      <c r="M418" s="225">
        <v>1</v>
      </c>
      <c r="N418" s="225">
        <f>INDEX(MoM!B:B,MATCH(Структура!A418,MoM!J:J,0))</f>
        <v>1</v>
      </c>
      <c r="P418">
        <f>INDEX('ИПЦ raw'!AA:AA, MATCH(Структура!$D418,'ИПЦ raw'!$A:$A,0))</f>
        <v>101.75</v>
      </c>
      <c r="Q418">
        <f>INDEX('ИПЦ raw'!AB:AB, MATCH(Структура!$D418,'ИПЦ raw'!$A:$A,0))</f>
        <v>101.48</v>
      </c>
      <c r="R418">
        <f>INDEX('ИПЦ raw'!AC:AC, MATCH(Структура!$D418,'ИПЦ raw'!$A:$A,0))</f>
        <v>102.04</v>
      </c>
      <c r="S418">
        <f>INDEX('ИПЦ raw'!AD:AD, MATCH(Структура!$D418,'ИПЦ raw'!$A:$A,0))</f>
        <v>101.62</v>
      </c>
      <c r="T418">
        <f>INDEX('ИПЦ raw'!AE:AE, MATCH(Структура!$D418,'ИПЦ raw'!$A:$A,0))</f>
        <v>100.41</v>
      </c>
      <c r="U418">
        <f>INDEX('ИПЦ raw'!AF:AF, MATCH(Структура!$D418,'ИПЦ raw'!$A:$A,0))</f>
        <v>100.34</v>
      </c>
      <c r="V418">
        <f>INDEX('ИПЦ raw'!AG:AG, MATCH(Структура!$D418,'ИПЦ raw'!$A:$A,0))</f>
        <v>100.5</v>
      </c>
      <c r="W418">
        <f>INDEX('ИПЦ raw'!AH:AH, MATCH(Структура!$D418,'ИПЦ raw'!$A:$A,0))</f>
        <v>101</v>
      </c>
      <c r="X418">
        <f>INDEX('ИПЦ raw'!AI:AI, MATCH(Структура!$D418,'ИПЦ raw'!$A:$A,0))</f>
        <v>100.6</v>
      </c>
      <c r="Y418">
        <f>INDEX('ИПЦ raw'!AJ:AJ, MATCH(Структура!$D418,'ИПЦ raw'!$A:$A,0))</f>
        <v>100.6</v>
      </c>
      <c r="Z418">
        <f>INDEX('ИПЦ raw'!AK:AK, MATCH(Структура!$D418,'ИПЦ raw'!$A:$A,0))</f>
        <v>100.56</v>
      </c>
      <c r="AA418">
        <f>INDEX('ИПЦ raw'!AL:AL, MATCH(Структура!$D418,'ИПЦ raw'!$A:$A,0))</f>
        <v>100.67</v>
      </c>
      <c r="AB418">
        <f>INDEX('ИПЦ raw'!AM:AM, MATCH(Структура!$D418,'ИПЦ raw'!$A:$A,0))</f>
        <v>101.69</v>
      </c>
      <c r="AC418">
        <f>INDEX('ИПЦ raw'!AN:AN, MATCH(Структура!$D418,'ИПЦ raw'!$A:$A,0))</f>
        <v>101.31</v>
      </c>
      <c r="AD418">
        <f>INDEX('ИПЦ raw'!AO:AO, MATCH(Структура!$D418,'ИПЦ raw'!$A:$A,0))</f>
        <v>101.24</v>
      </c>
      <c r="AE418">
        <f>INDEX('ИПЦ raw'!AP:AP, MATCH(Структура!$D418,'ИПЦ raw'!$A:$A,0))</f>
        <v>101.04</v>
      </c>
      <c r="AG418">
        <f>INDEX('2025'!$C:$C,MATCH(Структура!C418,'2025'!$B:$B,0))</f>
        <v>0.23899999999999999</v>
      </c>
      <c r="AH418">
        <f t="shared" si="126"/>
        <v>0.2431825</v>
      </c>
      <c r="AI418">
        <f t="shared" si="127"/>
        <v>0.24678160099999999</v>
      </c>
      <c r="AJ418">
        <f t="shared" si="128"/>
        <v>0.2518159456604</v>
      </c>
      <c r="AK418">
        <f t="shared" si="129"/>
        <v>0.25589536398009849</v>
      </c>
      <c r="AL418">
        <f t="shared" si="130"/>
        <v>0.25694453497241687</v>
      </c>
      <c r="AM418">
        <f t="shared" si="131"/>
        <v>0.25781814639132311</v>
      </c>
      <c r="AN418">
        <f t="shared" si="132"/>
        <v>0.25910723712327971</v>
      </c>
      <c r="AO418">
        <f t="shared" si="133"/>
        <v>0.2616983094945125</v>
      </c>
      <c r="AP418">
        <f t="shared" si="134"/>
        <v>0.26326849935147956</v>
      </c>
      <c r="AQ418">
        <f t="shared" si="135"/>
        <v>0.26484811034758843</v>
      </c>
      <c r="AR418">
        <f t="shared" si="137"/>
        <v>0.26633125976553496</v>
      </c>
      <c r="AS418">
        <f t="shared" si="136"/>
        <v>0.26800000000000002</v>
      </c>
      <c r="AT418">
        <f t="shared" si="119"/>
        <v>0.27252919999999997</v>
      </c>
      <c r="AU418">
        <f t="shared" si="120"/>
        <v>0.27609933251999996</v>
      </c>
      <c r="AV418">
        <f t="shared" si="121"/>
        <v>0.27952296424324796</v>
      </c>
      <c r="AW418">
        <f t="shared" si="122"/>
        <v>0.28243000307137778</v>
      </c>
    </row>
    <row r="419" spans="1:49" x14ac:dyDescent="0.45">
      <c r="A419" s="202" t="s">
        <v>423</v>
      </c>
      <c r="B419" s="225" t="str">
        <f t="shared" si="123"/>
        <v>Лечебный массаж, сеанс</v>
      </c>
      <c r="C419" s="225" t="str">
        <f t="shared" si="124"/>
        <v>Лечебный массаж, сеанс</v>
      </c>
      <c r="D419" s="226" t="str">
        <f t="shared" si="125"/>
        <v>Лечебный массаж, сеанс</v>
      </c>
      <c r="E419" s="225">
        <f>INDEX(БИПЦ_НДС!$D:$D,MATCH(Структура!A419,БИПЦ_НДС!$B:$B,0))</f>
        <v>0</v>
      </c>
      <c r="F419" s="225" t="s">
        <v>695</v>
      </c>
      <c r="G419" s="225">
        <v>1</v>
      </c>
      <c r="H419" s="225">
        <v>1</v>
      </c>
      <c r="I419" s="225">
        <v>0</v>
      </c>
      <c r="J419" s="225">
        <f>INDEX('2026'!$C:$C,MATCH(Структура!B419,'2026'!$B:$B,0))</f>
        <v>7.1999999999999995E-2</v>
      </c>
      <c r="K419" s="225">
        <f>INDEX('2025'!$C:$C,MATCH(Структура!C419,'2025'!$B:$B,0))</f>
        <v>7.2999999999999995E-2</v>
      </c>
      <c r="L419" s="225">
        <v>1</v>
      </c>
      <c r="M419" s="225">
        <v>1</v>
      </c>
      <c r="N419" s="225">
        <f>INDEX(MoM!B:B,MATCH(Структура!A419,MoM!J:J,0))</f>
        <v>1</v>
      </c>
      <c r="P419">
        <f>INDEX('ИПЦ raw'!AA:AA, MATCH(Структура!$D419,'ИПЦ raw'!$A:$A,0))</f>
        <v>102.31</v>
      </c>
      <c r="Q419">
        <f>INDEX('ИПЦ raw'!AB:AB, MATCH(Структура!$D419,'ИПЦ raw'!$A:$A,0))</f>
        <v>101.73</v>
      </c>
      <c r="R419">
        <f>INDEX('ИПЦ raw'!AC:AC, MATCH(Структура!$D419,'ИПЦ raw'!$A:$A,0))</f>
        <v>100.75</v>
      </c>
      <c r="S419">
        <f>INDEX('ИПЦ raw'!AD:AD, MATCH(Структура!$D419,'ИПЦ raw'!$A:$A,0))</f>
        <v>100.87</v>
      </c>
      <c r="T419">
        <f>INDEX('ИПЦ raw'!AE:AE, MATCH(Структура!$D419,'ИПЦ raw'!$A:$A,0))</f>
        <v>100.78</v>
      </c>
      <c r="U419">
        <f>INDEX('ИПЦ raw'!AF:AF, MATCH(Структура!$D419,'ИПЦ raw'!$A:$A,0))</f>
        <v>100.65</v>
      </c>
      <c r="V419">
        <f>INDEX('ИПЦ raw'!AG:AG, MATCH(Структура!$D419,'ИПЦ raw'!$A:$A,0))</f>
        <v>100.43</v>
      </c>
      <c r="W419">
        <f>INDEX('ИПЦ raw'!AH:AH, MATCH(Структура!$D419,'ИПЦ raw'!$A:$A,0))</f>
        <v>100.33</v>
      </c>
      <c r="X419">
        <f>INDEX('ИПЦ raw'!AI:AI, MATCH(Структура!$D419,'ИПЦ raw'!$A:$A,0))</f>
        <v>100.78</v>
      </c>
      <c r="Y419">
        <f>INDEX('ИПЦ raw'!AJ:AJ, MATCH(Структура!$D419,'ИПЦ raw'!$A:$A,0))</f>
        <v>100.42</v>
      </c>
      <c r="Z419">
        <f>INDEX('ИПЦ raw'!AK:AK, MATCH(Структура!$D419,'ИПЦ raw'!$A:$A,0))</f>
        <v>100.62</v>
      </c>
      <c r="AA419">
        <f>INDEX('ИПЦ raw'!AL:AL, MATCH(Структура!$D419,'ИПЦ raw'!$A:$A,0))</f>
        <v>100.94</v>
      </c>
      <c r="AB419">
        <f>INDEX('ИПЦ raw'!AM:AM, MATCH(Структура!$D419,'ИПЦ raw'!$A:$A,0))</f>
        <v>102.47</v>
      </c>
      <c r="AC419">
        <f>INDEX('ИПЦ raw'!AN:AN, MATCH(Структура!$D419,'ИПЦ raw'!$A:$A,0))</f>
        <v>101.19</v>
      </c>
      <c r="AD419">
        <f>INDEX('ИПЦ raw'!AO:AO, MATCH(Структура!$D419,'ИПЦ raw'!$A:$A,0))</f>
        <v>101.51</v>
      </c>
      <c r="AE419">
        <f>INDEX('ИПЦ raw'!AP:AP, MATCH(Структура!$D419,'ИПЦ raw'!$A:$A,0))</f>
        <v>100.44</v>
      </c>
      <c r="AG419">
        <f>INDEX('2025'!$C:$C,MATCH(Структура!C419,'2025'!$B:$B,0))</f>
        <v>7.2999999999999995E-2</v>
      </c>
      <c r="AH419">
        <f t="shared" si="126"/>
        <v>7.4686299999999997E-2</v>
      </c>
      <c r="AI419">
        <f t="shared" si="127"/>
        <v>7.5978372990000001E-2</v>
      </c>
      <c r="AJ419">
        <f t="shared" si="128"/>
        <v>7.6548210787424992E-2</v>
      </c>
      <c r="AK419">
        <f t="shared" si="129"/>
        <v>7.7214180221275588E-2</v>
      </c>
      <c r="AL419">
        <f t="shared" si="130"/>
        <v>7.7816450827001532E-2</v>
      </c>
      <c r="AM419">
        <f t="shared" si="131"/>
        <v>7.8322257757377042E-2</v>
      </c>
      <c r="AN419">
        <f t="shared" si="132"/>
        <v>7.8659043465733769E-2</v>
      </c>
      <c r="AO419">
        <f t="shared" si="133"/>
        <v>7.8918618309170685E-2</v>
      </c>
      <c r="AP419">
        <f t="shared" si="134"/>
        <v>7.9534183531982217E-2</v>
      </c>
      <c r="AQ419">
        <f t="shared" si="135"/>
        <v>7.9868227102816547E-2</v>
      </c>
      <c r="AR419">
        <f t="shared" si="137"/>
        <v>8.0363410110854017E-2</v>
      </c>
      <c r="AS419">
        <f t="shared" si="136"/>
        <v>7.1999999999999995E-2</v>
      </c>
      <c r="AT419">
        <f t="shared" si="119"/>
        <v>7.3778399999999994E-2</v>
      </c>
      <c r="AU419">
        <f t="shared" si="120"/>
        <v>7.465636296E-2</v>
      </c>
      <c r="AV419">
        <f t="shared" si="121"/>
        <v>7.5783674040695997E-2</v>
      </c>
      <c r="AW419">
        <f t="shared" si="122"/>
        <v>7.6117122206475055E-2</v>
      </c>
    </row>
    <row r="420" spans="1:49" x14ac:dyDescent="0.45">
      <c r="A420" s="219" t="s">
        <v>424</v>
      </c>
      <c r="B420" s="225" t="str">
        <f t="shared" si="123"/>
        <v>Услуги сиделок, час</v>
      </c>
      <c r="C420" s="225" t="str">
        <f t="shared" si="124"/>
        <v>Услуги сиделок, час</v>
      </c>
      <c r="D420" s="226" t="str">
        <f t="shared" si="125"/>
        <v>Услуги сиделок, час</v>
      </c>
      <c r="E420" s="225">
        <f>INDEX(БИПЦ_НДС!$D:$D,MATCH(Структура!A420,БИПЦ_НДС!$B:$B,0))</f>
        <v>0</v>
      </c>
      <c r="F420" s="225" t="s">
        <v>695</v>
      </c>
      <c r="G420" s="225">
        <v>1</v>
      </c>
      <c r="H420" s="225">
        <v>1</v>
      </c>
      <c r="I420" s="225">
        <v>0</v>
      </c>
      <c r="J420" s="225">
        <f>INDEX('2026'!$C:$C,MATCH(Структура!B420,'2026'!$B:$B,0))</f>
        <v>3.2000000000000001E-2</v>
      </c>
      <c r="K420" s="225">
        <f>INDEX('2025'!$C:$C,MATCH(Структура!C420,'2025'!$B:$B,0))</f>
        <v>3.7999999999999999E-2</v>
      </c>
      <c r="L420" s="225">
        <v>1</v>
      </c>
      <c r="M420" s="225">
        <v>1</v>
      </c>
      <c r="N420" s="225">
        <f>INDEX(MoM!B:B,MATCH(Структура!A420,MoM!J:J,0))</f>
        <v>1</v>
      </c>
      <c r="P420">
        <f>INDEX('ИПЦ raw'!AA:AA, MATCH(Структура!$D420,'ИПЦ raw'!$A:$A,0))</f>
        <v>102.51</v>
      </c>
      <c r="Q420">
        <f>INDEX('ИПЦ raw'!AB:AB, MATCH(Структура!$D420,'ИПЦ raw'!$A:$A,0))</f>
        <v>100.07</v>
      </c>
      <c r="R420">
        <f>INDEX('ИПЦ raw'!AC:AC, MATCH(Структура!$D420,'ИПЦ raw'!$A:$A,0))</f>
        <v>101.31</v>
      </c>
      <c r="S420">
        <f>INDEX('ИПЦ raw'!AD:AD, MATCH(Структура!$D420,'ИПЦ raw'!$A:$A,0))</f>
        <v>101.41</v>
      </c>
      <c r="T420">
        <f>INDEX('ИПЦ raw'!AE:AE, MATCH(Структура!$D420,'ИПЦ raw'!$A:$A,0))</f>
        <v>100.31</v>
      </c>
      <c r="U420">
        <f>INDEX('ИПЦ raw'!AF:AF, MATCH(Структура!$D420,'ИПЦ raw'!$A:$A,0))</f>
        <v>100.48</v>
      </c>
      <c r="V420">
        <f>INDEX('ИПЦ raw'!AG:AG, MATCH(Структура!$D420,'ИПЦ raw'!$A:$A,0))</f>
        <v>101.49</v>
      </c>
      <c r="W420">
        <f>INDEX('ИПЦ raw'!AH:AH, MATCH(Структура!$D420,'ИПЦ raw'!$A:$A,0))</f>
        <v>100.56</v>
      </c>
      <c r="X420">
        <f>INDEX('ИПЦ raw'!AI:AI, MATCH(Структура!$D420,'ИПЦ raw'!$A:$A,0))</f>
        <v>100.51</v>
      </c>
      <c r="Y420">
        <f>INDEX('ИПЦ raw'!AJ:AJ, MATCH(Структура!$D420,'ИПЦ raw'!$A:$A,0))</f>
        <v>100.3</v>
      </c>
      <c r="Z420">
        <f>INDEX('ИПЦ raw'!AK:AK, MATCH(Структура!$D420,'ИПЦ raw'!$A:$A,0))</f>
        <v>99.52</v>
      </c>
      <c r="AA420">
        <f>INDEX('ИПЦ raw'!AL:AL, MATCH(Структура!$D420,'ИПЦ raw'!$A:$A,0))</f>
        <v>102.85</v>
      </c>
      <c r="AB420">
        <f>INDEX('ИПЦ raw'!AM:AM, MATCH(Структура!$D420,'ИПЦ raw'!$A:$A,0))</f>
        <v>104.8</v>
      </c>
      <c r="AC420">
        <f>INDEX('ИПЦ raw'!AN:AN, MATCH(Структура!$D420,'ИПЦ raw'!$A:$A,0))</f>
        <v>105.42</v>
      </c>
      <c r="AD420">
        <f>INDEX('ИПЦ raw'!AO:AO, MATCH(Структура!$D420,'ИПЦ raw'!$A:$A,0))</f>
        <v>100.78</v>
      </c>
      <c r="AE420">
        <f>INDEX('ИПЦ raw'!AP:AP, MATCH(Структура!$D420,'ИПЦ raw'!$A:$A,0))</f>
        <v>100.59</v>
      </c>
      <c r="AG420">
        <f>INDEX('2025'!$C:$C,MATCH(Структура!C420,'2025'!$B:$B,0))</f>
        <v>3.7999999999999999E-2</v>
      </c>
      <c r="AH420">
        <f t="shared" si="126"/>
        <v>3.8953800000000004E-2</v>
      </c>
      <c r="AI420">
        <f t="shared" si="127"/>
        <v>3.898106766E-2</v>
      </c>
      <c r="AJ420">
        <f t="shared" si="128"/>
        <v>3.9491719646345999E-2</v>
      </c>
      <c r="AK420">
        <f t="shared" si="129"/>
        <v>4.0048552893359471E-2</v>
      </c>
      <c r="AL420">
        <f t="shared" si="130"/>
        <v>4.017270340732889E-2</v>
      </c>
      <c r="AM420">
        <f t="shared" si="131"/>
        <v>4.0365532383684073E-2</v>
      </c>
      <c r="AN420">
        <f t="shared" si="132"/>
        <v>4.0966978816200969E-2</v>
      </c>
      <c r="AO420">
        <f t="shared" si="133"/>
        <v>4.1196393897571702E-2</v>
      </c>
      <c r="AP420">
        <f t="shared" si="134"/>
        <v>4.1406495506449321E-2</v>
      </c>
      <c r="AQ420">
        <f t="shared" si="135"/>
        <v>4.1530714992968669E-2</v>
      </c>
      <c r="AR420">
        <f t="shared" si="137"/>
        <v>4.1331367561002412E-2</v>
      </c>
      <c r="AS420">
        <f t="shared" si="136"/>
        <v>3.2000000000000001E-2</v>
      </c>
      <c r="AT420">
        <f t="shared" si="119"/>
        <v>3.3536000000000003E-2</v>
      </c>
      <c r="AU420">
        <f t="shared" si="120"/>
        <v>3.5353651200000002E-2</v>
      </c>
      <c r="AV420">
        <f t="shared" si="121"/>
        <v>3.5629409679360007E-2</v>
      </c>
      <c r="AW420">
        <f t="shared" si="122"/>
        <v>3.5839623196468232E-2</v>
      </c>
    </row>
    <row r="421" spans="1:49" x14ac:dyDescent="0.45">
      <c r="A421" s="202" t="s">
        <v>425</v>
      </c>
      <c r="B421" s="225" t="str">
        <f t="shared" si="123"/>
        <v>Клинический осмотр животного, посещение</v>
      </c>
      <c r="C421" s="225" t="str">
        <f t="shared" si="124"/>
        <v>Клинический осмотр животного, посещение</v>
      </c>
      <c r="D421" s="226" t="str">
        <f t="shared" si="125"/>
        <v>Клинический осмотр животного, посещение</v>
      </c>
      <c r="E421" s="225">
        <f>INDEX(БИПЦ_НДС!$D:$D,MATCH(Структура!A421,БИПЦ_НДС!$B:$B,0))</f>
        <v>0</v>
      </c>
      <c r="F421" s="225" t="s">
        <v>695</v>
      </c>
      <c r="G421" s="225">
        <v>1</v>
      </c>
      <c r="H421" s="225">
        <v>1</v>
      </c>
      <c r="I421" s="225">
        <v>0</v>
      </c>
      <c r="J421" s="225">
        <f>INDEX('2026'!$C:$C,MATCH(Структура!B421,'2026'!$B:$B,0))</f>
        <v>6.3E-2</v>
      </c>
      <c r="K421" s="225">
        <f>INDEX('2025'!$C:$C,MATCH(Структура!C421,'2025'!$B:$B,0))</f>
        <v>5.1999999999999998E-2</v>
      </c>
      <c r="L421" s="225">
        <v>1</v>
      </c>
      <c r="M421" s="225">
        <v>1</v>
      </c>
      <c r="N421" s="228">
        <f>INDEX(MoM!B:B,MATCH(Структура!A421,MoM!J:J,0))</f>
        <v>0</v>
      </c>
      <c r="P421">
        <f>INDEX('ИПЦ raw'!AA:AA, MATCH(Структура!$D421,'ИПЦ raw'!$A:$A,0))</f>
        <v>102.22</v>
      </c>
      <c r="Q421">
        <f>INDEX('ИПЦ raw'!AB:AB, MATCH(Структура!$D421,'ИПЦ raw'!$A:$A,0))</f>
        <v>103.06</v>
      </c>
      <c r="R421">
        <f>INDEX('ИПЦ raw'!AC:AC, MATCH(Структура!$D421,'ИПЦ raw'!$A:$A,0))</f>
        <v>101.61</v>
      </c>
      <c r="S421">
        <f>INDEX('ИПЦ raw'!AD:AD, MATCH(Структура!$D421,'ИПЦ raw'!$A:$A,0))</f>
        <v>101.43</v>
      </c>
      <c r="T421">
        <f>INDEX('ИПЦ raw'!AE:AE, MATCH(Структура!$D421,'ИПЦ raw'!$A:$A,0))</f>
        <v>100.88</v>
      </c>
      <c r="U421">
        <f>INDEX('ИПЦ raw'!AF:AF, MATCH(Структура!$D421,'ИПЦ raw'!$A:$A,0))</f>
        <v>100.84</v>
      </c>
      <c r="V421">
        <f>INDEX('ИПЦ raw'!AG:AG, MATCH(Структура!$D421,'ИПЦ raw'!$A:$A,0))</f>
        <v>101.78</v>
      </c>
      <c r="W421">
        <f>INDEX('ИПЦ raw'!AH:AH, MATCH(Структура!$D421,'ИПЦ raw'!$A:$A,0))</f>
        <v>101.44</v>
      </c>
      <c r="X421">
        <f>INDEX('ИПЦ raw'!AI:AI, MATCH(Структура!$D421,'ИПЦ raw'!$A:$A,0))</f>
        <v>101.55</v>
      </c>
      <c r="Y421">
        <f>INDEX('ИПЦ raw'!AJ:AJ, MATCH(Структура!$D421,'ИПЦ raw'!$A:$A,0))</f>
        <v>102.13</v>
      </c>
      <c r="Z421">
        <f>INDEX('ИПЦ raw'!AK:AK, MATCH(Структура!$D421,'ИПЦ raw'!$A:$A,0))</f>
        <v>100.87</v>
      </c>
      <c r="AA421">
        <f>INDEX('ИПЦ raw'!AL:AL, MATCH(Структура!$D421,'ИПЦ raw'!$A:$A,0))</f>
        <v>101.47</v>
      </c>
      <c r="AB421">
        <f>INDEX('ИПЦ raw'!AM:AM, MATCH(Структура!$D421,'ИПЦ raw'!$A:$A,0))</f>
        <v>104.75</v>
      </c>
      <c r="AC421">
        <f>INDEX('ИПЦ raw'!AN:AN, MATCH(Структура!$D421,'ИПЦ raw'!$A:$A,0))</f>
        <v>102.35</v>
      </c>
      <c r="AD421">
        <f>INDEX('ИПЦ raw'!AO:AO, MATCH(Структура!$D421,'ИПЦ raw'!$A:$A,0))</f>
        <v>102.14</v>
      </c>
      <c r="AE421">
        <f>INDEX('ИПЦ raw'!AP:AP, MATCH(Структура!$D421,'ИПЦ raw'!$A:$A,0))</f>
        <v>101.51</v>
      </c>
      <c r="AG421">
        <f>INDEX('2025'!$C:$C,MATCH(Структура!C421,'2025'!$B:$B,0))</f>
        <v>5.1999999999999998E-2</v>
      </c>
      <c r="AH421">
        <f t="shared" si="126"/>
        <v>5.3154399999999997E-2</v>
      </c>
      <c r="AI421">
        <f t="shared" si="127"/>
        <v>5.4780924639999992E-2</v>
      </c>
      <c r="AJ421">
        <f t="shared" si="128"/>
        <v>5.5662897526703989E-2</v>
      </c>
      <c r="AK421">
        <f t="shared" si="129"/>
        <v>5.6458876961335856E-2</v>
      </c>
      <c r="AL421">
        <f t="shared" si="130"/>
        <v>5.6955715078595606E-2</v>
      </c>
      <c r="AM421">
        <f t="shared" si="131"/>
        <v>5.7434143085255816E-2</v>
      </c>
      <c r="AN421">
        <f t="shared" si="132"/>
        <v>5.8456470832173368E-2</v>
      </c>
      <c r="AO421">
        <f t="shared" si="133"/>
        <v>5.9298244012156658E-2</v>
      </c>
      <c r="AP421">
        <f t="shared" si="134"/>
        <v>6.0217366794345084E-2</v>
      </c>
      <c r="AQ421">
        <f t="shared" si="135"/>
        <v>6.149999670706463E-2</v>
      </c>
      <c r="AR421">
        <f t="shared" si="137"/>
        <v>6.2035046678416091E-2</v>
      </c>
      <c r="AS421">
        <f t="shared" si="136"/>
        <v>6.3E-2</v>
      </c>
      <c r="AT421">
        <f t="shared" si="119"/>
        <v>6.5992499999999996E-2</v>
      </c>
      <c r="AU421">
        <f t="shared" si="120"/>
        <v>6.7543323749999995E-2</v>
      </c>
      <c r="AV421">
        <f t="shared" si="121"/>
        <v>6.8988750878249988E-2</v>
      </c>
      <c r="AW421">
        <f t="shared" si="122"/>
        <v>7.0030481016511562E-2</v>
      </c>
    </row>
    <row r="422" spans="1:49" x14ac:dyDescent="0.45">
      <c r="A422" s="202" t="s">
        <v>426</v>
      </c>
      <c r="B422" s="225" t="str">
        <f t="shared" si="123"/>
        <v>Прививка животного, шт.</v>
      </c>
      <c r="C422" s="225" t="str">
        <f t="shared" si="124"/>
        <v>Прививка животного, шт.</v>
      </c>
      <c r="D422" s="226" t="str">
        <f t="shared" si="125"/>
        <v>Прививка животного, шт.</v>
      </c>
      <c r="E422" s="225">
        <f>INDEX(БИПЦ_НДС!$D:$D,MATCH(Структура!A422,БИПЦ_НДС!$B:$B,0))</f>
        <v>0</v>
      </c>
      <c r="F422" s="225" t="s">
        <v>695</v>
      </c>
      <c r="G422" s="225">
        <v>1</v>
      </c>
      <c r="H422" s="225">
        <v>1</v>
      </c>
      <c r="I422" s="225">
        <v>0</v>
      </c>
      <c r="J422" s="225">
        <f>INDEX('2026'!$C:$C,MATCH(Структура!B422,'2026'!$B:$B,0))</f>
        <v>3.5999999999999997E-2</v>
      </c>
      <c r="K422" s="225">
        <f>INDEX('2025'!$C:$C,MATCH(Структура!C422,'2025'!$B:$B,0))</f>
        <v>3.1E-2</v>
      </c>
      <c r="L422" s="225">
        <v>1</v>
      </c>
      <c r="M422" s="225">
        <v>1</v>
      </c>
      <c r="N422" s="228">
        <f>INDEX(MoM!B:B,MATCH(Структура!A422,MoM!J:J,0))</f>
        <v>0</v>
      </c>
      <c r="P422">
        <f>INDEX('ИПЦ raw'!AA:AA, MATCH(Структура!$D422,'ИПЦ raw'!$A:$A,0))</f>
        <v>101.41</v>
      </c>
      <c r="Q422">
        <f>INDEX('ИПЦ raw'!AB:AB, MATCH(Структура!$D422,'ИПЦ raw'!$A:$A,0))</f>
        <v>101.18</v>
      </c>
      <c r="R422">
        <f>INDEX('ИПЦ raw'!AC:AC, MATCH(Структура!$D422,'ИПЦ raw'!$A:$A,0))</f>
        <v>100.66</v>
      </c>
      <c r="S422">
        <f>INDEX('ИПЦ raw'!AD:AD, MATCH(Структура!$D422,'ИПЦ raw'!$A:$A,0))</f>
        <v>101.14</v>
      </c>
      <c r="T422">
        <f>INDEX('ИПЦ raw'!AE:AE, MATCH(Структура!$D422,'ИПЦ raw'!$A:$A,0))</f>
        <v>101.45</v>
      </c>
      <c r="U422">
        <f>INDEX('ИПЦ raw'!AF:AF, MATCH(Структура!$D422,'ИПЦ raw'!$A:$A,0))</f>
        <v>101.84</v>
      </c>
      <c r="V422">
        <f>INDEX('ИПЦ raw'!AG:AG, MATCH(Структура!$D422,'ИПЦ raw'!$A:$A,0))</f>
        <v>102.66</v>
      </c>
      <c r="W422">
        <f>INDEX('ИПЦ raw'!AH:AH, MATCH(Структура!$D422,'ИПЦ raw'!$A:$A,0))</f>
        <v>103.61</v>
      </c>
      <c r="X422">
        <f>INDEX('ИПЦ raw'!AI:AI, MATCH(Структура!$D422,'ИПЦ raw'!$A:$A,0))</f>
        <v>101.95</v>
      </c>
      <c r="Y422">
        <f>INDEX('ИПЦ raw'!AJ:AJ, MATCH(Структура!$D422,'ИПЦ raw'!$A:$A,0))</f>
        <v>102.15</v>
      </c>
      <c r="Z422">
        <f>INDEX('ИПЦ raw'!AK:AK, MATCH(Структура!$D422,'ИПЦ raw'!$A:$A,0))</f>
        <v>101.01</v>
      </c>
      <c r="AA422">
        <f>INDEX('ИПЦ raw'!AL:AL, MATCH(Структура!$D422,'ИПЦ raw'!$A:$A,0))</f>
        <v>101.6</v>
      </c>
      <c r="AB422">
        <f>INDEX('ИПЦ raw'!AM:AM, MATCH(Структура!$D422,'ИПЦ raw'!$A:$A,0))</f>
        <v>102.43</v>
      </c>
      <c r="AC422">
        <f>INDEX('ИПЦ raw'!AN:AN, MATCH(Структура!$D422,'ИПЦ raw'!$A:$A,0))</f>
        <v>101.28</v>
      </c>
      <c r="AD422">
        <f>INDEX('ИПЦ raw'!AO:AO, MATCH(Структура!$D422,'ИПЦ raw'!$A:$A,0))</f>
        <v>101.33</v>
      </c>
      <c r="AE422">
        <f>INDEX('ИПЦ raw'!AP:AP, MATCH(Структура!$D422,'ИПЦ raw'!$A:$A,0))</f>
        <v>100.92</v>
      </c>
      <c r="AG422">
        <f>INDEX('2025'!$C:$C,MATCH(Структура!C422,'2025'!$B:$B,0))</f>
        <v>3.1E-2</v>
      </c>
      <c r="AH422">
        <f t="shared" si="126"/>
        <v>3.1437100000000003E-2</v>
      </c>
      <c r="AI422">
        <f t="shared" si="127"/>
        <v>3.1808057780000003E-2</v>
      </c>
      <c r="AJ422">
        <f t="shared" si="128"/>
        <v>3.2017990961347997E-2</v>
      </c>
      <c r="AK422">
        <f t="shared" si="129"/>
        <v>3.2382996058307363E-2</v>
      </c>
      <c r="AL422">
        <f t="shared" si="130"/>
        <v>3.2852549501152822E-2</v>
      </c>
      <c r="AM422">
        <f t="shared" si="131"/>
        <v>3.3457036411974034E-2</v>
      </c>
      <c r="AN422">
        <f t="shared" si="132"/>
        <v>3.4346993580532545E-2</v>
      </c>
      <c r="AO422">
        <f t="shared" si="133"/>
        <v>3.5586920048789772E-2</v>
      </c>
      <c r="AP422">
        <f t="shared" si="134"/>
        <v>3.6280864989741174E-2</v>
      </c>
      <c r="AQ422">
        <f t="shared" si="135"/>
        <v>3.7060903587020612E-2</v>
      </c>
      <c r="AR422">
        <f t="shared" si="137"/>
        <v>3.7435218713249521E-2</v>
      </c>
      <c r="AS422">
        <f t="shared" si="136"/>
        <v>3.5999999999999997E-2</v>
      </c>
      <c r="AT422">
        <f t="shared" si="119"/>
        <v>3.6874799999999999E-2</v>
      </c>
      <c r="AU422">
        <f t="shared" si="120"/>
        <v>3.7346797440000003E-2</v>
      </c>
      <c r="AV422">
        <f t="shared" si="121"/>
        <v>3.7843509845952E-2</v>
      </c>
      <c r="AW422">
        <f t="shared" si="122"/>
        <v>3.819167013653476E-2</v>
      </c>
    </row>
    <row r="423" spans="1:49" ht="26.25" x14ac:dyDescent="0.45">
      <c r="A423" s="202" t="s">
        <v>427</v>
      </c>
      <c r="B423" s="225" t="str">
        <f t="shared" si="123"/>
        <v>Удостоверение завещания в нотариальной конторе, услуга</v>
      </c>
      <c r="C423" s="225" t="str">
        <f t="shared" si="124"/>
        <v>Удостоверение завещания в нотариальной конторе, услуга</v>
      </c>
      <c r="D423" s="226" t="str">
        <f t="shared" si="125"/>
        <v>Удостоверение завещания в нотариальной конторе, услуга</v>
      </c>
      <c r="E423" s="225">
        <f>INDEX(БИПЦ_НДС!$D:$D,MATCH(Структура!A423,БИПЦ_НДС!$B:$B,0))</f>
        <v>20</v>
      </c>
      <c r="F423" s="225" t="s">
        <v>695</v>
      </c>
      <c r="G423" s="225">
        <v>1</v>
      </c>
      <c r="H423" s="225">
        <v>1</v>
      </c>
      <c r="I423" s="225">
        <v>0</v>
      </c>
      <c r="J423" s="225">
        <f>INDEX('2026'!$C:$C,MATCH(Структура!B423,'2026'!$B:$B,0))</f>
        <v>2.8000000000000001E-2</v>
      </c>
      <c r="K423" s="225">
        <f>INDEX('2025'!$C:$C,MATCH(Структура!C423,'2025'!$B:$B,0))</f>
        <v>2.9000000000000001E-2</v>
      </c>
      <c r="L423" s="225">
        <v>1</v>
      </c>
      <c r="M423" s="225">
        <v>1</v>
      </c>
      <c r="N423" s="225">
        <f>INDEX(MoM!B:B,MATCH(Структура!A423,MoM!J:J,0))</f>
        <v>1</v>
      </c>
      <c r="P423">
        <f>INDEX('ИПЦ raw'!AA:AA, MATCH(Структура!$D423,'ИПЦ raw'!$A:$A,0))</f>
        <v>132.25</v>
      </c>
      <c r="Q423">
        <f>INDEX('ИПЦ raw'!AB:AB, MATCH(Структура!$D423,'ИПЦ raw'!$A:$A,0))</f>
        <v>100.5</v>
      </c>
      <c r="R423">
        <f>INDEX('ИПЦ raw'!AC:AC, MATCH(Структура!$D423,'ИПЦ raw'!$A:$A,0))</f>
        <v>100</v>
      </c>
      <c r="S423">
        <f>INDEX('ИПЦ raw'!AD:AD, MATCH(Структура!$D423,'ИПЦ raw'!$A:$A,0))</f>
        <v>100.01</v>
      </c>
      <c r="T423">
        <f>INDEX('ИПЦ raw'!AE:AE, MATCH(Структура!$D423,'ИПЦ raw'!$A:$A,0))</f>
        <v>100.08</v>
      </c>
      <c r="U423">
        <f>INDEX('ИПЦ raw'!AF:AF, MATCH(Структура!$D423,'ИПЦ raw'!$A:$A,0))</f>
        <v>100</v>
      </c>
      <c r="V423">
        <f>INDEX('ИПЦ raw'!AG:AG, MATCH(Структура!$D423,'ИПЦ raw'!$A:$A,0))</f>
        <v>100</v>
      </c>
      <c r="W423">
        <f>INDEX('ИПЦ raw'!AH:AH, MATCH(Структура!$D423,'ИПЦ raw'!$A:$A,0))</f>
        <v>100</v>
      </c>
      <c r="X423">
        <f>INDEX('ИПЦ raw'!AI:AI, MATCH(Структура!$D423,'ИПЦ raw'!$A:$A,0))</f>
        <v>100</v>
      </c>
      <c r="Y423">
        <f>INDEX('ИПЦ raw'!AJ:AJ, MATCH(Структура!$D423,'ИПЦ raw'!$A:$A,0))</f>
        <v>100</v>
      </c>
      <c r="Z423">
        <f>INDEX('ИПЦ raw'!AK:AK, MATCH(Структура!$D423,'ИПЦ raw'!$A:$A,0))</f>
        <v>100</v>
      </c>
      <c r="AA423">
        <f>INDEX('ИПЦ raw'!AL:AL, MATCH(Структура!$D423,'ИПЦ raw'!$A:$A,0))</f>
        <v>100</v>
      </c>
      <c r="AB423">
        <f>INDEX('ИПЦ raw'!AM:AM, MATCH(Структура!$D423,'ИПЦ raw'!$A:$A,0))</f>
        <v>114.85</v>
      </c>
      <c r="AC423">
        <f>INDEX('ИПЦ raw'!AN:AN, MATCH(Структура!$D423,'ИПЦ raw'!$A:$A,0))</f>
        <v>100.08</v>
      </c>
      <c r="AD423">
        <f>INDEX('ИПЦ raw'!AO:AO, MATCH(Структура!$D423,'ИПЦ raw'!$A:$A,0))</f>
        <v>100</v>
      </c>
      <c r="AE423">
        <f>INDEX('ИПЦ raw'!AP:AP, MATCH(Структура!$D423,'ИПЦ raw'!$A:$A,0))</f>
        <v>100.01</v>
      </c>
      <c r="AG423">
        <f>INDEX('2025'!$C:$C,MATCH(Структура!C423,'2025'!$B:$B,0))</f>
        <v>2.9000000000000001E-2</v>
      </c>
      <c r="AH423">
        <f t="shared" si="126"/>
        <v>3.8352500000000005E-2</v>
      </c>
      <c r="AI423">
        <f t="shared" si="127"/>
        <v>3.8544262500000002E-2</v>
      </c>
      <c r="AJ423">
        <f t="shared" si="128"/>
        <v>3.8544262500000002E-2</v>
      </c>
      <c r="AK423">
        <f t="shared" si="129"/>
        <v>3.8548116926250001E-2</v>
      </c>
      <c r="AL423">
        <f t="shared" si="130"/>
        <v>3.8578955419790999E-2</v>
      </c>
      <c r="AM423">
        <f t="shared" si="131"/>
        <v>3.8578955419790999E-2</v>
      </c>
      <c r="AN423">
        <f t="shared" si="132"/>
        <v>3.8578955419790999E-2</v>
      </c>
      <c r="AO423">
        <f t="shared" si="133"/>
        <v>3.8578955419790999E-2</v>
      </c>
      <c r="AP423">
        <f t="shared" si="134"/>
        <v>3.8578955419790999E-2</v>
      </c>
      <c r="AQ423">
        <f t="shared" si="135"/>
        <v>3.8578955419790999E-2</v>
      </c>
      <c r="AR423">
        <f t="shared" si="137"/>
        <v>3.8578955419790999E-2</v>
      </c>
      <c r="AS423">
        <f t="shared" si="136"/>
        <v>2.8000000000000001E-2</v>
      </c>
      <c r="AT423">
        <f t="shared" si="119"/>
        <v>3.2157999999999999E-2</v>
      </c>
      <c r="AU423">
        <f t="shared" si="120"/>
        <v>3.2183726399999994E-2</v>
      </c>
      <c r="AV423">
        <f t="shared" si="121"/>
        <v>3.2183726399999994E-2</v>
      </c>
      <c r="AW423">
        <f t="shared" si="122"/>
        <v>3.2186944772639996E-2</v>
      </c>
    </row>
    <row r="424" spans="1:49" ht="26.25" x14ac:dyDescent="0.45">
      <c r="A424" s="219" t="s">
        <v>486</v>
      </c>
      <c r="B424" s="225" t="str">
        <f t="shared" si="123"/>
        <v>Оформление доверенности в нотариальной конторе, услуга</v>
      </c>
      <c r="C424" s="225" t="s">
        <v>428</v>
      </c>
      <c r="D424" s="226" t="str">
        <f>A424</f>
        <v>Оформление доверенности в нотариальной конторе, услуга</v>
      </c>
      <c r="E424" s="225">
        <f>INDEX(БИПЦ_НДС!$D:$D,MATCH(Структура!A424,БИПЦ_НДС!$B:$B,0))</f>
        <v>20</v>
      </c>
      <c r="F424" s="225" t="s">
        <v>695</v>
      </c>
      <c r="G424" s="225">
        <v>1</v>
      </c>
      <c r="H424" s="225">
        <v>1</v>
      </c>
      <c r="I424" s="225">
        <v>0</v>
      </c>
      <c r="J424" s="225">
        <f>INDEX('2026'!$C:$C,MATCH(Структура!B424,'2026'!$B:$B,0))</f>
        <v>2.3E-2</v>
      </c>
      <c r="K424" s="225">
        <f>INDEX('2025'!$C:$C,MATCH(Структура!C424,'2025'!$B:$B,0))</f>
        <v>2.4E-2</v>
      </c>
      <c r="L424" s="225">
        <v>1</v>
      </c>
      <c r="M424" s="225">
        <v>1</v>
      </c>
      <c r="N424" s="225">
        <f>INDEX(MoM!B:B,MATCH(Структура!A424,MoM!J:J,0))</f>
        <v>1</v>
      </c>
      <c r="P424">
        <f>INDEX('ИПЦ raw'!AA:AA, MATCH(Структура!$D424,'ИПЦ raw'!$A:$A,0))</f>
        <v>117.75</v>
      </c>
      <c r="Q424">
        <f>INDEX('ИПЦ raw'!AB:AB, MATCH(Структура!$D424,'ИПЦ raw'!$A:$A,0))</f>
        <v>100.59</v>
      </c>
      <c r="R424">
        <f>INDEX('ИПЦ raw'!AC:AC, MATCH(Структура!$D424,'ИПЦ raw'!$A:$A,0))</f>
        <v>100</v>
      </c>
      <c r="S424">
        <f>INDEX('ИПЦ raw'!AD:AD, MATCH(Структура!$D424,'ИПЦ raw'!$A:$A,0))</f>
        <v>100</v>
      </c>
      <c r="T424">
        <f>INDEX('ИПЦ raw'!AE:AE, MATCH(Структура!$D424,'ИПЦ raw'!$A:$A,0))</f>
        <v>100.02</v>
      </c>
      <c r="U424">
        <f>INDEX('ИПЦ raw'!AF:AF, MATCH(Структура!$D424,'ИПЦ raw'!$A:$A,0))</f>
        <v>100.07</v>
      </c>
      <c r="V424">
        <f>INDEX('ИПЦ raw'!AG:AG, MATCH(Структура!$D424,'ИПЦ raw'!$A:$A,0))</f>
        <v>100</v>
      </c>
      <c r="W424">
        <f>INDEX('ИПЦ raw'!AH:AH, MATCH(Структура!$D424,'ИПЦ raw'!$A:$A,0))</f>
        <v>100</v>
      </c>
      <c r="X424">
        <f>INDEX('ИПЦ raw'!AI:AI, MATCH(Структура!$D424,'ИПЦ raw'!$A:$A,0))</f>
        <v>100.03</v>
      </c>
      <c r="Y424">
        <f>INDEX('ИПЦ raw'!AJ:AJ, MATCH(Структура!$D424,'ИПЦ raw'!$A:$A,0))</f>
        <v>100</v>
      </c>
      <c r="Z424">
        <f>INDEX('ИПЦ raw'!AK:AK, MATCH(Структура!$D424,'ИПЦ raw'!$A:$A,0))</f>
        <v>100</v>
      </c>
      <c r="AA424">
        <f>INDEX('ИПЦ raw'!AL:AL, MATCH(Структура!$D424,'ИПЦ raw'!$A:$A,0))</f>
        <v>100</v>
      </c>
      <c r="AB424">
        <f>INDEX('ИПЦ raw'!AM:AM, MATCH(Структура!$D424,'ИПЦ raw'!$A:$A,0))</f>
        <v>111.34</v>
      </c>
      <c r="AC424">
        <f>INDEX('ИПЦ raw'!AN:AN, MATCH(Структура!$D424,'ИПЦ raw'!$A:$A,0))</f>
        <v>100.02</v>
      </c>
      <c r="AD424">
        <f>INDEX('ИПЦ raw'!AO:AO, MATCH(Структура!$D424,'ИПЦ raw'!$A:$A,0))</f>
        <v>100</v>
      </c>
      <c r="AE424">
        <f>INDEX('ИПЦ raw'!AP:AP, MATCH(Структура!$D424,'ИПЦ raw'!$A:$A,0))</f>
        <v>100</v>
      </c>
      <c r="AG424">
        <f>INDEX('2025'!$C:$C,MATCH(Структура!C424,'2025'!$B:$B,0))</f>
        <v>2.4E-2</v>
      </c>
      <c r="AH424">
        <f t="shared" si="126"/>
        <v>2.826E-2</v>
      </c>
      <c r="AI424">
        <f t="shared" si="127"/>
        <v>2.8426734000000002E-2</v>
      </c>
      <c r="AJ424">
        <f t="shared" si="128"/>
        <v>2.8426734000000002E-2</v>
      </c>
      <c r="AK424">
        <f t="shared" si="129"/>
        <v>2.8426734000000002E-2</v>
      </c>
      <c r="AL424">
        <f t="shared" si="130"/>
        <v>2.8432419346799999E-2</v>
      </c>
      <c r="AM424">
        <f t="shared" si="131"/>
        <v>2.8452322040342759E-2</v>
      </c>
      <c r="AN424">
        <f t="shared" si="132"/>
        <v>2.8452322040342759E-2</v>
      </c>
      <c r="AO424">
        <f t="shared" si="133"/>
        <v>2.8452322040342759E-2</v>
      </c>
      <c r="AP424">
        <f t="shared" si="134"/>
        <v>2.8460857736954864E-2</v>
      </c>
      <c r="AQ424">
        <f t="shared" si="135"/>
        <v>2.8460857736954864E-2</v>
      </c>
      <c r="AR424">
        <f t="shared" si="137"/>
        <v>2.8460857736954864E-2</v>
      </c>
      <c r="AS424">
        <f t="shared" si="136"/>
        <v>2.3E-2</v>
      </c>
      <c r="AT424">
        <f t="shared" si="119"/>
        <v>2.5608200000000001E-2</v>
      </c>
      <c r="AU424">
        <f t="shared" si="120"/>
        <v>2.5613321639999999E-2</v>
      </c>
      <c r="AV424">
        <f t="shared" si="121"/>
        <v>2.5613321639999999E-2</v>
      </c>
      <c r="AW424">
        <f t="shared" si="122"/>
        <v>2.5613321639999999E-2</v>
      </c>
    </row>
    <row r="425" spans="1:49" ht="26.25" x14ac:dyDescent="0.45">
      <c r="A425" s="202" t="s">
        <v>487</v>
      </c>
      <c r="B425" s="225" t="s">
        <v>429</v>
      </c>
      <c r="C425" s="225" t="s">
        <v>429</v>
      </c>
      <c r="D425" s="226" t="str">
        <f t="shared" si="125"/>
        <v>Устная консультация юриста по семейным вопросам, консультация</v>
      </c>
      <c r="E425" s="225">
        <f>INDEX(БИПЦ_НДС!$D:$D,MATCH(Структура!A425,БИПЦ_НДС!$B:$B,0))</f>
        <v>20</v>
      </c>
      <c r="F425" s="225" t="s">
        <v>695</v>
      </c>
      <c r="G425" s="225">
        <v>1</v>
      </c>
      <c r="H425" s="225">
        <v>1</v>
      </c>
      <c r="I425" s="225">
        <v>0</v>
      </c>
      <c r="J425" s="225">
        <f>INDEX('2026'!$C:$C,MATCH(Структура!B425,'2026'!$B:$B,0))</f>
        <v>1.7000000000000001E-2</v>
      </c>
      <c r="K425" s="225">
        <f>INDEX('2025'!$C:$C,MATCH(Структура!C425,'2025'!$B:$B,0))</f>
        <v>2.1999999999999999E-2</v>
      </c>
      <c r="L425" s="225">
        <v>1</v>
      </c>
      <c r="M425" s="225">
        <v>1</v>
      </c>
      <c r="N425" s="225">
        <f>INDEX(MoM!B:B,MATCH(Структура!A425,MoM!J:J,0))</f>
        <v>1</v>
      </c>
      <c r="P425">
        <f>INDEX('ИПЦ raw'!AA:AA, MATCH(Структура!$D425,'ИПЦ raw'!$A:$A,0))</f>
        <v>103.19</v>
      </c>
      <c r="Q425">
        <f>INDEX('ИПЦ raw'!AB:AB, MATCH(Структура!$D425,'ИПЦ raw'!$A:$A,0))</f>
        <v>100.74</v>
      </c>
      <c r="R425">
        <f>INDEX('ИПЦ raw'!AC:AC, MATCH(Структура!$D425,'ИПЦ raw'!$A:$A,0))</f>
        <v>100.94</v>
      </c>
      <c r="S425">
        <f>INDEX('ИПЦ raw'!AD:AD, MATCH(Структура!$D425,'ИПЦ raw'!$A:$A,0))</f>
        <v>100.88</v>
      </c>
      <c r="T425">
        <f>INDEX('ИПЦ raw'!AE:AE, MATCH(Структура!$D425,'ИПЦ raw'!$A:$A,0))</f>
        <v>100.53</v>
      </c>
      <c r="U425">
        <f>INDEX('ИПЦ raw'!AF:AF, MATCH(Структура!$D425,'ИПЦ raw'!$A:$A,0))</f>
        <v>100.2</v>
      </c>
      <c r="V425">
        <f>INDEX('ИПЦ raw'!AG:AG, MATCH(Структура!$D425,'ИПЦ raw'!$A:$A,0))</f>
        <v>100.21</v>
      </c>
      <c r="W425">
        <f>INDEX('ИПЦ raw'!AH:AH, MATCH(Структура!$D425,'ИПЦ raw'!$A:$A,0))</f>
        <v>101.19</v>
      </c>
      <c r="X425">
        <f>INDEX('ИПЦ raw'!AI:AI, MATCH(Структура!$D425,'ИПЦ raw'!$A:$A,0))</f>
        <v>100.49</v>
      </c>
      <c r="Y425">
        <f>INDEX('ИПЦ raw'!AJ:AJ, MATCH(Структура!$D425,'ИПЦ raw'!$A:$A,0))</f>
        <v>100.19</v>
      </c>
      <c r="Z425">
        <f>INDEX('ИПЦ raw'!AK:AK, MATCH(Структура!$D425,'ИПЦ raw'!$A:$A,0))</f>
        <v>100.46</v>
      </c>
      <c r="AA425">
        <f>INDEX('ИПЦ raw'!AL:AL, MATCH(Структура!$D425,'ИПЦ raw'!$A:$A,0))</f>
        <v>100.22</v>
      </c>
      <c r="AB425">
        <f>INDEX('ИПЦ raw'!AM:AM, MATCH(Структура!$D425,'ИПЦ raw'!$A:$A,0))</f>
        <v>102.88</v>
      </c>
      <c r="AC425">
        <f>INDEX('ИПЦ raw'!AN:AN, MATCH(Структура!$D425,'ИПЦ raw'!$A:$A,0))</f>
        <v>100.39</v>
      </c>
      <c r="AD425">
        <f>INDEX('ИПЦ raw'!AO:AO, MATCH(Структура!$D425,'ИПЦ raw'!$A:$A,0))</f>
        <v>101.3</v>
      </c>
      <c r="AE425">
        <f>INDEX('ИПЦ raw'!AP:AP, MATCH(Структура!$D425,'ИПЦ raw'!$A:$A,0))</f>
        <v>101.13</v>
      </c>
      <c r="AG425">
        <f>INDEX('2025'!$C:$C,MATCH(Структура!C425,'2025'!$B:$B,0))</f>
        <v>2.1999999999999999E-2</v>
      </c>
      <c r="AH425">
        <f t="shared" si="126"/>
        <v>2.2701799999999998E-2</v>
      </c>
      <c r="AI425">
        <f t="shared" si="127"/>
        <v>2.2869793319999995E-2</v>
      </c>
      <c r="AJ425">
        <f t="shared" si="128"/>
        <v>2.3084769377207996E-2</v>
      </c>
      <c r="AK425">
        <f t="shared" si="129"/>
        <v>2.3287915347727423E-2</v>
      </c>
      <c r="AL425">
        <f t="shared" si="130"/>
        <v>2.3411341299070378E-2</v>
      </c>
      <c r="AM425">
        <f t="shared" si="131"/>
        <v>2.3458163981668521E-2</v>
      </c>
      <c r="AN425">
        <f t="shared" si="132"/>
        <v>2.3507426126030025E-2</v>
      </c>
      <c r="AO425">
        <f t="shared" si="133"/>
        <v>2.3787164496929782E-2</v>
      </c>
      <c r="AP425">
        <f t="shared" si="134"/>
        <v>2.3903721602964736E-2</v>
      </c>
      <c r="AQ425">
        <f t="shared" si="135"/>
        <v>2.394913867401037E-2</v>
      </c>
      <c r="AR425">
        <f t="shared" si="137"/>
        <v>2.4059304711910819E-2</v>
      </c>
      <c r="AS425">
        <f t="shared" si="136"/>
        <v>1.7000000000000001E-2</v>
      </c>
      <c r="AT425">
        <f t="shared" si="119"/>
        <v>1.7489600000000001E-2</v>
      </c>
      <c r="AU425">
        <f t="shared" si="120"/>
        <v>1.7557809440000002E-2</v>
      </c>
      <c r="AV425">
        <f t="shared" si="121"/>
        <v>1.7786060962720004E-2</v>
      </c>
      <c r="AW425">
        <f t="shared" si="122"/>
        <v>1.7987043451598739E-2</v>
      </c>
    </row>
    <row r="426" spans="1:49" ht="39.4" x14ac:dyDescent="0.45">
      <c r="A426" s="202" t="s">
        <v>430</v>
      </c>
      <c r="B426" s="225" t="str">
        <f t="shared" si="123"/>
        <v>Плата за пользование потребительским кредитом (процентная ставка в стоимостном выражении), руб.</v>
      </c>
      <c r="C426" s="225" t="str">
        <f t="shared" si="124"/>
        <v>Плата за пользование потребительским кредитом (процентная ставка в стоимостном выражении), руб.</v>
      </c>
      <c r="D426" s="226" t="str">
        <f t="shared" si="125"/>
        <v>Плата за пользование потребительским кредитом (процентная ставка в стоимостном выражении), руб.</v>
      </c>
      <c r="E426" s="225">
        <f>INDEX(БИПЦ_НДС!$D:$D,MATCH(Структура!A426,БИПЦ_НДС!$B:$B,0))</f>
        <v>0</v>
      </c>
      <c r="F426" s="225" t="s">
        <v>695</v>
      </c>
      <c r="G426" s="225">
        <v>1</v>
      </c>
      <c r="H426" s="225">
        <v>1</v>
      </c>
      <c r="I426" s="225">
        <v>0</v>
      </c>
      <c r="J426" s="225">
        <f>INDEX('2026'!$C:$C,MATCH(Структура!B426,'2026'!$B:$B,0))</f>
        <v>0.45100000000000001</v>
      </c>
      <c r="K426" s="225">
        <f>INDEX('2025'!$C:$C,MATCH(Структура!C426,'2025'!$B:$B,0))</f>
        <v>0.64</v>
      </c>
      <c r="L426" s="225">
        <v>1</v>
      </c>
      <c r="M426" s="225">
        <v>1</v>
      </c>
      <c r="N426" s="225">
        <f>INDEX(MoM!B:B,MATCH(Структура!A426,MoM!J:J,0))</f>
        <v>1</v>
      </c>
      <c r="P426">
        <f>INDEX('ИПЦ raw'!AA:AA, MATCH(Структура!$D426,'ИПЦ raw'!$A:$A,0))</f>
        <v>108.09</v>
      </c>
      <c r="Q426">
        <f>INDEX('ИПЦ raw'!AB:AB, MATCH(Структура!$D426,'ИПЦ raw'!$A:$A,0))</f>
        <v>100.84</v>
      </c>
      <c r="R426">
        <f>INDEX('ИПЦ raw'!AC:AC, MATCH(Структура!$D426,'ИПЦ raw'!$A:$A,0))</f>
        <v>102.23</v>
      </c>
      <c r="S426">
        <f>INDEX('ИПЦ raw'!AD:AD, MATCH(Структура!$D426,'ИПЦ raw'!$A:$A,0))</f>
        <v>93.55</v>
      </c>
      <c r="T426">
        <f>INDEX('ИПЦ raw'!AE:AE, MATCH(Структура!$D426,'ИПЦ raw'!$A:$A,0))</f>
        <v>99.91</v>
      </c>
      <c r="U426">
        <f>INDEX('ИПЦ raw'!AF:AF, MATCH(Структура!$D426,'ИПЦ raw'!$A:$A,0))</f>
        <v>99.14</v>
      </c>
      <c r="V426">
        <f>INDEX('ИПЦ raw'!AG:AG, MATCH(Структура!$D426,'ИПЦ raw'!$A:$A,0))</f>
        <v>98.35</v>
      </c>
      <c r="W426">
        <f>INDEX('ИПЦ raw'!AH:AH, MATCH(Структура!$D426,'ИПЦ raw'!$A:$A,0))</f>
        <v>98.62</v>
      </c>
      <c r="X426">
        <f>INDEX('ИПЦ raw'!AI:AI, MATCH(Структура!$D426,'ИПЦ raw'!$A:$A,0))</f>
        <v>98.13</v>
      </c>
      <c r="Y426">
        <f>INDEX('ИПЦ raw'!AJ:AJ, MATCH(Структура!$D426,'ИПЦ raw'!$A:$A,0))</f>
        <v>99.32</v>
      </c>
      <c r="Z426">
        <f>INDEX('ИПЦ raw'!AK:AK, MATCH(Структура!$D426,'ИПЦ raw'!$A:$A,0))</f>
        <v>99.88</v>
      </c>
      <c r="AA426">
        <f>INDEX('ИПЦ raw'!AL:AL, MATCH(Структура!$D426,'ИПЦ raw'!$A:$A,0))</f>
        <v>99.8</v>
      </c>
      <c r="AB426">
        <f>INDEX('ИПЦ raw'!AM:AM, MATCH(Структура!$D426,'ИПЦ raw'!$A:$A,0))</f>
        <v>100.18</v>
      </c>
      <c r="AC426">
        <f>INDEX('ИПЦ raw'!AN:AN, MATCH(Структура!$D426,'ИПЦ raw'!$A:$A,0))</f>
        <v>100.86</v>
      </c>
      <c r="AD426">
        <f>INDEX('ИПЦ raw'!AO:AO, MATCH(Структура!$D426,'ИПЦ raw'!$A:$A,0))</f>
        <v>99.92</v>
      </c>
      <c r="AE426">
        <f>INDEX('ИПЦ raw'!AP:AP, MATCH(Структура!$D426,'ИПЦ raw'!$A:$A,0))</f>
        <v>99.07</v>
      </c>
      <c r="AG426">
        <f>INDEX('2025'!$C:$C,MATCH(Структура!C426,'2025'!$B:$B,0))</f>
        <v>0.64</v>
      </c>
      <c r="AH426">
        <f t="shared" si="126"/>
        <v>0.69177599999999995</v>
      </c>
      <c r="AI426">
        <f t="shared" si="127"/>
        <v>0.69758691839999998</v>
      </c>
      <c r="AJ426">
        <f t="shared" si="128"/>
        <v>0.7131431066803201</v>
      </c>
      <c r="AK426">
        <f t="shared" si="129"/>
        <v>0.66714537629943949</v>
      </c>
      <c r="AL426">
        <f t="shared" si="130"/>
        <v>0.66654494546077003</v>
      </c>
      <c r="AM426">
        <f t="shared" si="131"/>
        <v>0.66081265892980734</v>
      </c>
      <c r="AN426">
        <f t="shared" si="132"/>
        <v>0.64990925005746547</v>
      </c>
      <c r="AO426">
        <f t="shared" si="133"/>
        <v>0.64094050240667244</v>
      </c>
      <c r="AP426">
        <f t="shared" si="134"/>
        <v>0.62895491501166767</v>
      </c>
      <c r="AQ426">
        <f t="shared" si="135"/>
        <v>0.62467802158958829</v>
      </c>
      <c r="AR426">
        <f t="shared" si="137"/>
        <v>0.62392840796368076</v>
      </c>
      <c r="AS426">
        <f t="shared" si="136"/>
        <v>0.45100000000000001</v>
      </c>
      <c r="AT426">
        <f t="shared" si="119"/>
        <v>0.45181180000000004</v>
      </c>
      <c r="AU426">
        <f t="shared" si="120"/>
        <v>0.45569738148000005</v>
      </c>
      <c r="AV426">
        <f t="shared" si="121"/>
        <v>0.45533282357481603</v>
      </c>
      <c r="AW426">
        <f t="shared" si="122"/>
        <v>0.45109822831557017</v>
      </c>
    </row>
    <row r="427" spans="1:49" ht="26.25" x14ac:dyDescent="0.45">
      <c r="A427" s="202" t="s">
        <v>488</v>
      </c>
      <c r="B427" s="225" t="str">
        <f t="shared" si="123"/>
        <v>Аренда индивидуального банковского сейфа, месяц</v>
      </c>
      <c r="C427" s="225" t="s">
        <v>431</v>
      </c>
      <c r="D427" s="226" t="str">
        <f>A427</f>
        <v>Аренда индивидуального банковского сейфа, месяц</v>
      </c>
      <c r="E427" s="225">
        <f>INDEX(БИПЦ_НДС!$D:$D,MATCH(Структура!A427,БИПЦ_НДС!$B:$B,0))</f>
        <v>20</v>
      </c>
      <c r="F427" s="225" t="s">
        <v>695</v>
      </c>
      <c r="G427" s="225">
        <v>1</v>
      </c>
      <c r="H427" s="225">
        <v>1</v>
      </c>
      <c r="I427" s="225">
        <v>0</v>
      </c>
      <c r="J427" s="225">
        <f>INDEX('2026'!$C:$C,MATCH(Структура!B427,'2026'!$B:$B,0))</f>
        <v>8.0000000000000002E-3</v>
      </c>
      <c r="K427" s="225">
        <f>INDEX('2025'!$C:$C,MATCH(Структура!C427,'2025'!$B:$B,0))</f>
        <v>1.0999999999999999E-2</v>
      </c>
      <c r="L427" s="225">
        <v>1</v>
      </c>
      <c r="M427" s="225">
        <v>1</v>
      </c>
      <c r="N427" s="225">
        <f>INDEX(MoM!B:B,MATCH(Структура!A427,MoM!J:J,0))</f>
        <v>1</v>
      </c>
      <c r="P427">
        <f>INDEX('ИПЦ raw'!AA:AA, MATCH(Структура!$D427,'ИПЦ raw'!$A:$A,0))</f>
        <v>100.18</v>
      </c>
      <c r="Q427">
        <f>INDEX('ИПЦ raw'!AB:AB, MATCH(Структура!$D427,'ИПЦ raw'!$A:$A,0))</f>
        <v>100</v>
      </c>
      <c r="R427">
        <f>INDEX('ИПЦ raw'!AC:AC, MATCH(Структура!$D427,'ИПЦ raw'!$A:$A,0))</f>
        <v>100.35</v>
      </c>
      <c r="S427">
        <f>INDEX('ИПЦ raw'!AD:AD, MATCH(Структура!$D427,'ИПЦ raw'!$A:$A,0))</f>
        <v>101.34</v>
      </c>
      <c r="T427">
        <f>INDEX('ИПЦ raw'!AE:AE, MATCH(Структура!$D427,'ИПЦ raw'!$A:$A,0))</f>
        <v>103.65</v>
      </c>
      <c r="U427">
        <f>INDEX('ИПЦ raw'!AF:AF, MATCH(Структура!$D427,'ИПЦ raw'!$A:$A,0))</f>
        <v>100.29</v>
      </c>
      <c r="V427">
        <f>INDEX('ИПЦ raw'!AG:AG, MATCH(Структура!$D427,'ИПЦ raw'!$A:$A,0))</f>
        <v>106.2</v>
      </c>
      <c r="W427">
        <f>INDEX('ИПЦ raw'!AH:AH, MATCH(Структура!$D427,'ИПЦ raw'!$A:$A,0))</f>
        <v>100.85</v>
      </c>
      <c r="X427">
        <f>INDEX('ИПЦ raw'!AI:AI, MATCH(Структура!$D427,'ИПЦ raw'!$A:$A,0))</f>
        <v>100.03</v>
      </c>
      <c r="Y427">
        <f>INDEX('ИПЦ raw'!AJ:AJ, MATCH(Структура!$D427,'ИПЦ raw'!$A:$A,0))</f>
        <v>101.01</v>
      </c>
      <c r="Z427">
        <f>INDEX('ИПЦ raw'!AK:AK, MATCH(Структура!$D427,'ИПЦ raw'!$A:$A,0))</f>
        <v>100.2</v>
      </c>
      <c r="AA427">
        <f>INDEX('ИПЦ raw'!AL:AL, MATCH(Структура!$D427,'ИПЦ raw'!$A:$A,0))</f>
        <v>100.28</v>
      </c>
      <c r="AB427">
        <f>INDEX('ИПЦ raw'!AM:AM, MATCH(Структура!$D427,'ИПЦ raw'!$A:$A,0))</f>
        <v>101.14</v>
      </c>
      <c r="AC427">
        <f>INDEX('ИПЦ raw'!AN:AN, MATCH(Структура!$D427,'ИПЦ raw'!$A:$A,0))</f>
        <v>101.59</v>
      </c>
      <c r="AD427">
        <f>INDEX('ИПЦ raw'!AO:AO, MATCH(Структура!$D427,'ИПЦ raw'!$A:$A,0))</f>
        <v>105.58</v>
      </c>
      <c r="AE427">
        <f>INDEX('ИПЦ raw'!AP:AP, MATCH(Структура!$D427,'ИПЦ raw'!$A:$A,0))</f>
        <v>102.23</v>
      </c>
      <c r="AG427">
        <f>INDEX('2025'!$C:$C,MATCH(Структура!C427,'2025'!$B:$B,0))</f>
        <v>1.0999999999999999E-2</v>
      </c>
      <c r="AH427">
        <f t="shared" si="126"/>
        <v>1.10198E-2</v>
      </c>
      <c r="AI427">
        <f t="shared" si="127"/>
        <v>1.10198E-2</v>
      </c>
      <c r="AJ427">
        <f t="shared" si="128"/>
        <v>1.1058369299999999E-2</v>
      </c>
      <c r="AK427">
        <f t="shared" si="129"/>
        <v>1.1206551448619999E-2</v>
      </c>
      <c r="AL427">
        <f t="shared" si="130"/>
        <v>1.161559057649463E-2</v>
      </c>
      <c r="AM427">
        <f t="shared" si="131"/>
        <v>1.1649275789166464E-2</v>
      </c>
      <c r="AN427">
        <f t="shared" si="132"/>
        <v>1.2371530888094784E-2</v>
      </c>
      <c r="AO427">
        <f t="shared" si="133"/>
        <v>1.2476688900643589E-2</v>
      </c>
      <c r="AP427">
        <f t="shared" si="134"/>
        <v>1.2480431907313783E-2</v>
      </c>
      <c r="AQ427">
        <f t="shared" si="135"/>
        <v>1.2606484269577653E-2</v>
      </c>
      <c r="AR427">
        <f t="shared" si="137"/>
        <v>1.2631697238116808E-2</v>
      </c>
      <c r="AS427">
        <f t="shared" si="136"/>
        <v>8.0000000000000002E-3</v>
      </c>
      <c r="AT427">
        <f t="shared" si="119"/>
        <v>8.0911999999999998E-3</v>
      </c>
      <c r="AU427">
        <f t="shared" si="120"/>
        <v>8.2198500800000004E-3</v>
      </c>
      <c r="AV427">
        <f t="shared" si="121"/>
        <v>8.6785177144640003E-3</v>
      </c>
      <c r="AW427">
        <f t="shared" si="122"/>
        <v>8.8720486594965481E-3</v>
      </c>
    </row>
    <row r="428" spans="1:49" ht="39.4" x14ac:dyDescent="0.45">
      <c r="A428" s="202" t="s">
        <v>432</v>
      </c>
      <c r="B428" s="225" t="str">
        <f t="shared" si="123"/>
        <v>Годовая стоимость полиса добровольного страхования жилья от стандартных рисков, полис</v>
      </c>
      <c r="C428" s="225" t="str">
        <f t="shared" si="124"/>
        <v>Годовая стоимость полиса добровольного страхования жилья от стандартных рисков, полис</v>
      </c>
      <c r="D428" s="226" t="str">
        <f t="shared" si="125"/>
        <v>Годовая стоимость полиса добровольного страхования жилья от стандартных рисков, полис</v>
      </c>
      <c r="E428" s="225">
        <f>INDEX(БИПЦ_НДС!$D:$D,MATCH(Структура!A428,БИПЦ_НДС!$B:$B,0))</f>
        <v>0</v>
      </c>
      <c r="F428" s="225" t="s">
        <v>695</v>
      </c>
      <c r="G428" s="225">
        <v>1</v>
      </c>
      <c r="H428" s="225">
        <v>1</v>
      </c>
      <c r="I428" s="225">
        <v>0</v>
      </c>
      <c r="J428" s="225">
        <f>INDEX('2026'!$C:$C,MATCH(Структура!B428,'2026'!$B:$B,0))</f>
        <v>0.05</v>
      </c>
      <c r="K428" s="225">
        <f>INDEX('2025'!$C:$C,MATCH(Структура!C428,'2025'!$B:$B,0))</f>
        <v>0.05</v>
      </c>
      <c r="L428" s="225">
        <v>1</v>
      </c>
      <c r="M428" s="225">
        <v>1</v>
      </c>
      <c r="N428" s="225">
        <f>INDEX(MoM!B:B,MATCH(Структура!A428,MoM!J:J,0))</f>
        <v>1</v>
      </c>
      <c r="P428">
        <f>INDEX('ИПЦ raw'!AA:AA, MATCH(Структура!$D428,'ИПЦ raw'!$A:$A,0))</f>
        <v>98.91</v>
      </c>
      <c r="Q428">
        <f>INDEX('ИПЦ raw'!AB:AB, MATCH(Структура!$D428,'ИПЦ raw'!$A:$A,0))</f>
        <v>99.97</v>
      </c>
      <c r="R428">
        <f>INDEX('ИПЦ raw'!AC:AC, MATCH(Структура!$D428,'ИПЦ raw'!$A:$A,0))</f>
        <v>100.29</v>
      </c>
      <c r="S428">
        <f>INDEX('ИПЦ raw'!AD:AD, MATCH(Структура!$D428,'ИПЦ raw'!$A:$A,0))</f>
        <v>99.76</v>
      </c>
      <c r="T428">
        <f>INDEX('ИПЦ raw'!AE:AE, MATCH(Структура!$D428,'ИПЦ raw'!$A:$A,0))</f>
        <v>100.08</v>
      </c>
      <c r="U428">
        <f>INDEX('ИПЦ raw'!AF:AF, MATCH(Структура!$D428,'ИПЦ raw'!$A:$A,0))</f>
        <v>100.2</v>
      </c>
      <c r="V428">
        <f>INDEX('ИПЦ raw'!AG:AG, MATCH(Структура!$D428,'ИПЦ raw'!$A:$A,0))</f>
        <v>100.49</v>
      </c>
      <c r="W428">
        <f>INDEX('ИПЦ raw'!AH:AH, MATCH(Структура!$D428,'ИПЦ raw'!$A:$A,0))</f>
        <v>99.84</v>
      </c>
      <c r="X428">
        <f>INDEX('ИПЦ raw'!AI:AI, MATCH(Структура!$D428,'ИПЦ raw'!$A:$A,0))</f>
        <v>100.44</v>
      </c>
      <c r="Y428">
        <f>INDEX('ИПЦ raw'!AJ:AJ, MATCH(Структура!$D428,'ИПЦ raw'!$A:$A,0))</f>
        <v>99.1</v>
      </c>
      <c r="Z428">
        <f>INDEX('ИПЦ raw'!AK:AK, MATCH(Структура!$D428,'ИПЦ raw'!$A:$A,0))</f>
        <v>100.02</v>
      </c>
      <c r="AA428">
        <f>INDEX('ИПЦ raw'!AL:AL, MATCH(Структура!$D428,'ИПЦ raw'!$A:$A,0))</f>
        <v>99.45</v>
      </c>
      <c r="AB428">
        <f>INDEX('ИПЦ raw'!AM:AM, MATCH(Структура!$D428,'ИПЦ raw'!$A:$A,0))</f>
        <v>100.7</v>
      </c>
      <c r="AC428">
        <f>INDEX('ИПЦ raw'!AN:AN, MATCH(Структура!$D428,'ИПЦ raw'!$A:$A,0))</f>
        <v>100.12</v>
      </c>
      <c r="AD428">
        <f>INDEX('ИПЦ raw'!AO:AO, MATCH(Структура!$D428,'ИПЦ raw'!$A:$A,0))</f>
        <v>100.21</v>
      </c>
      <c r="AE428">
        <f>INDEX('ИПЦ raw'!AP:AP, MATCH(Структура!$D428,'ИПЦ raw'!$A:$A,0))</f>
        <v>100.23</v>
      </c>
      <c r="AG428">
        <f>INDEX('2025'!$C:$C,MATCH(Структура!C428,'2025'!$B:$B,0))</f>
        <v>0.05</v>
      </c>
      <c r="AH428">
        <f t="shared" si="126"/>
        <v>4.9454999999999999E-2</v>
      </c>
      <c r="AI428">
        <f t="shared" si="127"/>
        <v>4.9440163500000002E-2</v>
      </c>
      <c r="AJ428">
        <f t="shared" si="128"/>
        <v>4.958353997415E-2</v>
      </c>
      <c r="AK428">
        <f t="shared" si="129"/>
        <v>4.9464539478212048E-2</v>
      </c>
      <c r="AL428">
        <f t="shared" si="130"/>
        <v>4.9504111109794621E-2</v>
      </c>
      <c r="AM428">
        <f t="shared" si="131"/>
        <v>4.9603119332014209E-2</v>
      </c>
      <c r="AN428">
        <f t="shared" si="132"/>
        <v>4.9846174616741082E-2</v>
      </c>
      <c r="AO428">
        <f t="shared" si="133"/>
        <v>4.9766420737354301E-2</v>
      </c>
      <c r="AP428">
        <f t="shared" si="134"/>
        <v>4.9985392988598658E-2</v>
      </c>
      <c r="AQ428">
        <f t="shared" si="135"/>
        <v>4.9535524451701264E-2</v>
      </c>
      <c r="AR428">
        <f t="shared" si="137"/>
        <v>4.9545431556591607E-2</v>
      </c>
      <c r="AS428">
        <f t="shared" si="136"/>
        <v>0.05</v>
      </c>
      <c r="AT428">
        <f t="shared" si="119"/>
        <v>5.0349999999999999E-2</v>
      </c>
      <c r="AU428">
        <f t="shared" si="120"/>
        <v>5.0410419999999997E-2</v>
      </c>
      <c r="AV428">
        <f t="shared" si="121"/>
        <v>5.0516281881999997E-2</v>
      </c>
      <c r="AW428">
        <f t="shared" si="122"/>
        <v>5.0632469330328604E-2</v>
      </c>
    </row>
    <row r="429" spans="1:49" ht="39.4" x14ac:dyDescent="0.45">
      <c r="A429" s="202" t="s">
        <v>433</v>
      </c>
      <c r="B429" s="225" t="str">
        <f t="shared" si="123"/>
        <v>Годовая стоимость полиса добровольного страхования легкового автомобиля от стандартных рисков (КАСКО), полис</v>
      </c>
      <c r="C429" s="225" t="str">
        <f t="shared" si="124"/>
        <v>Годовая стоимость полиса добровольного страхования легкового автомобиля от стандартных рисков (КАСКО), полис</v>
      </c>
      <c r="D429" s="226" t="str">
        <f>A429</f>
        <v>Годовая стоимость полиса добровольного страхования легкового автомобиля от стандартных рисков (КАСКО), полис</v>
      </c>
      <c r="E429" s="225">
        <f>INDEX(БИПЦ_НДС!$D:$D,MATCH(Структура!A429,БИПЦ_НДС!$B:$B,0))</f>
        <v>0</v>
      </c>
      <c r="F429" s="225" t="s">
        <v>695</v>
      </c>
      <c r="G429" s="225">
        <v>1</v>
      </c>
      <c r="H429" s="225">
        <v>1</v>
      </c>
      <c r="I429" s="225">
        <v>0</v>
      </c>
      <c r="J429" s="225">
        <f>INDEX('2026'!$C:$C,MATCH(Структура!B429,'2026'!$B:$B,0))</f>
        <v>0.28199999999999997</v>
      </c>
      <c r="K429" s="225">
        <f>INDEX('2025'!$C:$C,MATCH(Структура!C429,'2025'!$B:$B,0))</f>
        <v>0.216</v>
      </c>
      <c r="L429" s="225">
        <v>1</v>
      </c>
      <c r="M429" s="225">
        <v>1</v>
      </c>
      <c r="N429" s="225">
        <f>INDEX(MoM!B:B,MATCH(Структура!A429,MoM!J:J,0))</f>
        <v>1</v>
      </c>
      <c r="P429">
        <f>INDEX('ИПЦ raw'!AA:AA, MATCH(Структура!$D429,'ИПЦ raw'!$A:$A,0))</f>
        <v>100.63</v>
      </c>
      <c r="Q429">
        <f>INDEX('ИПЦ raw'!AB:AB, MATCH(Структура!$D429,'ИПЦ raw'!$A:$A,0))</f>
        <v>103.1</v>
      </c>
      <c r="R429">
        <f>INDEX('ИПЦ raw'!AC:AC, MATCH(Структура!$D429,'ИПЦ raw'!$A:$A,0))</f>
        <v>100.85</v>
      </c>
      <c r="S429">
        <f>INDEX('ИПЦ raw'!AD:AD, MATCH(Структура!$D429,'ИПЦ raw'!$A:$A,0))</f>
        <v>100.6</v>
      </c>
      <c r="T429">
        <f>INDEX('ИПЦ raw'!AE:AE, MATCH(Структура!$D429,'ИПЦ raw'!$A:$A,0))</f>
        <v>100.97</v>
      </c>
      <c r="U429">
        <f>INDEX('ИПЦ raw'!AF:AF, MATCH(Структура!$D429,'ИПЦ raw'!$A:$A,0))</f>
        <v>99.82</v>
      </c>
      <c r="V429">
        <f>INDEX('ИПЦ raw'!AG:AG, MATCH(Структура!$D429,'ИПЦ raw'!$A:$A,0))</f>
        <v>102.35</v>
      </c>
      <c r="W429">
        <f>INDEX('ИПЦ raw'!AH:AH, MATCH(Структура!$D429,'ИПЦ raw'!$A:$A,0))</f>
        <v>102.02</v>
      </c>
      <c r="X429">
        <f>INDEX('ИПЦ raw'!AI:AI, MATCH(Структура!$D429,'ИПЦ raw'!$A:$A,0))</f>
        <v>100.34</v>
      </c>
      <c r="Y429">
        <f>INDEX('ИПЦ raw'!AJ:AJ, MATCH(Структура!$D429,'ИПЦ raw'!$A:$A,0))</f>
        <v>98.1</v>
      </c>
      <c r="Z429">
        <f>INDEX('ИПЦ raw'!AK:AK, MATCH(Структура!$D429,'ИПЦ raw'!$A:$A,0))</f>
        <v>98.8</v>
      </c>
      <c r="AA429">
        <f>INDEX('ИПЦ raw'!AL:AL, MATCH(Структура!$D429,'ИПЦ raw'!$A:$A,0))</f>
        <v>103.28</v>
      </c>
      <c r="AB429">
        <f>INDEX('ИПЦ raw'!AM:AM, MATCH(Структура!$D429,'ИПЦ raw'!$A:$A,0))</f>
        <v>104.69</v>
      </c>
      <c r="AC429">
        <f>INDEX('ИПЦ raw'!AN:AN, MATCH(Структура!$D429,'ИПЦ raw'!$A:$A,0))</f>
        <v>99.14</v>
      </c>
      <c r="AD429">
        <f>INDEX('ИПЦ raw'!AO:AO, MATCH(Структура!$D429,'ИПЦ raw'!$A:$A,0))</f>
        <v>103.02</v>
      </c>
      <c r="AE429">
        <f>INDEX('ИПЦ raw'!AP:AP, MATCH(Структура!$D429,'ИПЦ raw'!$A:$A,0))</f>
        <v>101.13</v>
      </c>
      <c r="AG429">
        <f>INDEX('2025'!$C:$C,MATCH(Структура!C429,'2025'!$B:$B,0))</f>
        <v>0.216</v>
      </c>
      <c r="AH429">
        <f t="shared" si="126"/>
        <v>0.21736079999999997</v>
      </c>
      <c r="AI429">
        <f t="shared" si="127"/>
        <v>0.22409898479999996</v>
      </c>
      <c r="AJ429">
        <f t="shared" si="128"/>
        <v>0.22600382617079995</v>
      </c>
      <c r="AK429">
        <f t="shared" si="129"/>
        <v>0.22735984912782473</v>
      </c>
      <c r="AL429">
        <f t="shared" si="130"/>
        <v>0.22956523966436465</v>
      </c>
      <c r="AM429">
        <f t="shared" si="131"/>
        <v>0.22915202223296877</v>
      </c>
      <c r="AN429">
        <f t="shared" si="132"/>
        <v>0.23453709475544351</v>
      </c>
      <c r="AO429">
        <f t="shared" si="133"/>
        <v>0.23927474406950344</v>
      </c>
      <c r="AP429">
        <f t="shared" si="134"/>
        <v>0.24008827819933976</v>
      </c>
      <c r="AQ429">
        <f t="shared" si="135"/>
        <v>0.23552660091355229</v>
      </c>
      <c r="AR429">
        <f t="shared" si="137"/>
        <v>0.23270028170258963</v>
      </c>
      <c r="AS429">
        <f t="shared" si="136"/>
        <v>0.28199999999999997</v>
      </c>
      <c r="AT429">
        <f t="shared" si="119"/>
        <v>0.29522579999999998</v>
      </c>
      <c r="AU429">
        <f t="shared" si="120"/>
        <v>0.29268685811999995</v>
      </c>
      <c r="AV429">
        <f t="shared" si="121"/>
        <v>0.30152600123522394</v>
      </c>
      <c r="AW429">
        <f t="shared" si="122"/>
        <v>0.30493324504918196</v>
      </c>
    </row>
    <row r="430" spans="1:49" x14ac:dyDescent="0.45">
      <c r="A430" s="202" t="s">
        <v>434</v>
      </c>
      <c r="B430" s="225" t="str">
        <f t="shared" si="123"/>
        <v>Занятия в плавательных бассейнах, месяц</v>
      </c>
      <c r="C430" s="225" t="str">
        <f t="shared" si="124"/>
        <v>Занятия в плавательных бассейнах, месяц</v>
      </c>
      <c r="D430" s="226" t="str">
        <f t="shared" si="125"/>
        <v>Занятия в плавательных бассейнах, месяц</v>
      </c>
      <c r="E430" s="225">
        <v>0</v>
      </c>
      <c r="F430" s="225" t="s">
        <v>695</v>
      </c>
      <c r="G430" s="225">
        <v>1</v>
      </c>
      <c r="H430" s="225">
        <v>1</v>
      </c>
      <c r="I430" s="225">
        <v>0</v>
      </c>
      <c r="J430" s="225">
        <f>INDEX('2026'!$C:$C,MATCH(Структура!B430,'2026'!$B:$B,0))</f>
        <v>0.215</v>
      </c>
      <c r="K430" s="225">
        <f>INDEX('2025'!$C:$C,MATCH(Структура!C430,'2025'!$B:$B,0))</f>
        <v>0.189</v>
      </c>
      <c r="L430" s="225">
        <v>1</v>
      </c>
      <c r="M430" s="225">
        <v>1</v>
      </c>
      <c r="N430" s="225">
        <f>INDEX(MoM!B:B,MATCH(Структура!A430,MoM!J:J,0))</f>
        <v>1</v>
      </c>
      <c r="P430">
        <f>INDEX('ИПЦ raw'!AA:AA, MATCH(Структура!$D430,'ИПЦ raw'!$A:$A,0))</f>
        <v>100.63</v>
      </c>
      <c r="Q430">
        <f>INDEX('ИПЦ raw'!AB:AB, MATCH(Структура!$D430,'ИПЦ raw'!$A:$A,0))</f>
        <v>101.3</v>
      </c>
      <c r="R430">
        <f>INDEX('ИПЦ raw'!AC:AC, MATCH(Структура!$D430,'ИПЦ raw'!$A:$A,0))</f>
        <v>100.28</v>
      </c>
      <c r="S430">
        <f>INDEX('ИПЦ raw'!AD:AD, MATCH(Структура!$D430,'ИПЦ raw'!$A:$A,0))</f>
        <v>100.79</v>
      </c>
      <c r="T430">
        <f>INDEX('ИПЦ raw'!AE:AE, MATCH(Структура!$D430,'ИПЦ raw'!$A:$A,0))</f>
        <v>101.42</v>
      </c>
      <c r="U430">
        <f>INDEX('ИПЦ raw'!AF:AF, MATCH(Структура!$D430,'ИПЦ raw'!$A:$A,0))</f>
        <v>100.14</v>
      </c>
      <c r="V430">
        <f>INDEX('ИПЦ raw'!AG:AG, MATCH(Структура!$D430,'ИПЦ raw'!$A:$A,0))</f>
        <v>100.55</v>
      </c>
      <c r="W430">
        <f>INDEX('ИПЦ raw'!AH:AH, MATCH(Структура!$D430,'ИПЦ raw'!$A:$A,0))</f>
        <v>100.83</v>
      </c>
      <c r="X430">
        <f>INDEX('ИПЦ raw'!AI:AI, MATCH(Структура!$D430,'ИПЦ raw'!$A:$A,0))</f>
        <v>102.39</v>
      </c>
      <c r="Y430">
        <f>INDEX('ИПЦ raw'!AJ:AJ, MATCH(Структура!$D430,'ИПЦ raw'!$A:$A,0))</f>
        <v>100.68</v>
      </c>
      <c r="Z430">
        <f>INDEX('ИПЦ raw'!AK:AK, MATCH(Структура!$D430,'ИПЦ raw'!$A:$A,0))</f>
        <v>100.41</v>
      </c>
      <c r="AA430">
        <f>INDEX('ИПЦ raw'!AL:AL, MATCH(Структура!$D430,'ИПЦ raw'!$A:$A,0))</f>
        <v>100.13</v>
      </c>
      <c r="AB430">
        <f>INDEX('ИПЦ raw'!AM:AM, MATCH(Структура!$D430,'ИПЦ raw'!$A:$A,0))</f>
        <v>101.56</v>
      </c>
      <c r="AC430">
        <f>INDEX('ИПЦ raw'!AN:AN, MATCH(Структура!$D430,'ИПЦ raw'!$A:$A,0))</f>
        <v>101.24</v>
      </c>
      <c r="AD430">
        <f>INDEX('ИПЦ raw'!AO:AO, MATCH(Структура!$D430,'ИПЦ raw'!$A:$A,0))</f>
        <v>100.14</v>
      </c>
      <c r="AE430">
        <f>INDEX('ИПЦ raw'!AP:AP, MATCH(Структура!$D430,'ИПЦ raw'!$A:$A,0))</f>
        <v>100.26</v>
      </c>
      <c r="AG430">
        <f>INDEX('2025'!$C:$C,MATCH(Структура!C430,'2025'!$B:$B,0))</f>
        <v>0.189</v>
      </c>
      <c r="AH430">
        <f t="shared" si="126"/>
        <v>0.19019069999999999</v>
      </c>
      <c r="AI430">
        <f t="shared" si="127"/>
        <v>0.19266317909999997</v>
      </c>
      <c r="AJ430">
        <f t="shared" si="128"/>
        <v>0.19320263600147997</v>
      </c>
      <c r="AK430">
        <f t="shared" si="129"/>
        <v>0.19472893682589165</v>
      </c>
      <c r="AL430">
        <f t="shared" si="130"/>
        <v>0.19749408772881932</v>
      </c>
      <c r="AM430">
        <f t="shared" si="131"/>
        <v>0.19777057945163967</v>
      </c>
      <c r="AN430">
        <f t="shared" si="132"/>
        <v>0.19885831763862366</v>
      </c>
      <c r="AO430">
        <f t="shared" si="133"/>
        <v>0.20050884167502425</v>
      </c>
      <c r="AP430">
        <f t="shared" si="134"/>
        <v>0.20530100299105733</v>
      </c>
      <c r="AQ430">
        <f t="shared" si="135"/>
        <v>0.20669704981139653</v>
      </c>
      <c r="AR430">
        <f t="shared" si="137"/>
        <v>0.20754450771562324</v>
      </c>
      <c r="AS430">
        <f t="shared" si="136"/>
        <v>0.215</v>
      </c>
      <c r="AT430">
        <f t="shared" si="119"/>
        <v>0.21835399999999999</v>
      </c>
      <c r="AU430">
        <f t="shared" si="120"/>
        <v>0.2210615896</v>
      </c>
      <c r="AV430">
        <f t="shared" si="121"/>
        <v>0.22137107582544002</v>
      </c>
      <c r="AW430">
        <f t="shared" si="122"/>
        <v>0.22194664062258618</v>
      </c>
    </row>
    <row r="431" spans="1:49" x14ac:dyDescent="0.45">
      <c r="A431" s="202" t="s">
        <v>435</v>
      </c>
      <c r="B431" s="225" t="str">
        <f t="shared" si="123"/>
        <v>Клубная карта в фитнес-центр, месяц</v>
      </c>
      <c r="C431" s="225" t="str">
        <f t="shared" si="124"/>
        <v>Клубная карта в фитнес-центр, месяц</v>
      </c>
      <c r="D431" s="226" t="str">
        <f>A431</f>
        <v>Клубная карта в фитнес-центр, месяц</v>
      </c>
      <c r="E431" s="225">
        <v>0</v>
      </c>
      <c r="F431" s="225" t="s">
        <v>695</v>
      </c>
      <c r="G431" s="225">
        <v>1</v>
      </c>
      <c r="H431" s="225">
        <v>1</v>
      </c>
      <c r="I431" s="225">
        <v>0</v>
      </c>
      <c r="J431" s="225">
        <f>INDEX('2026'!$C:$C,MATCH(Структура!B431,'2026'!$B:$B,0))</f>
        <v>0.32800000000000001</v>
      </c>
      <c r="K431" s="225">
        <f>INDEX('2025'!$C:$C,MATCH(Структура!C431,'2025'!$B:$B,0))</f>
        <v>0.317</v>
      </c>
      <c r="L431" s="225">
        <v>1</v>
      </c>
      <c r="M431" s="225">
        <v>1</v>
      </c>
      <c r="N431" s="225">
        <f>INDEX(MoM!B:B,MATCH(Структура!A431,MoM!J:J,0))</f>
        <v>1</v>
      </c>
      <c r="P431">
        <f>INDEX('ИПЦ raw'!AA:AA, MATCH(Структура!$D431,'ИПЦ raw'!$A:$A,0))</f>
        <v>101.92</v>
      </c>
      <c r="Q431">
        <f>INDEX('ИПЦ raw'!AB:AB, MATCH(Структура!$D431,'ИПЦ raw'!$A:$A,0))</f>
        <v>100.88</v>
      </c>
      <c r="R431">
        <f>INDEX('ИПЦ raw'!AC:AC, MATCH(Структура!$D431,'ИПЦ raw'!$A:$A,0))</f>
        <v>100.88</v>
      </c>
      <c r="S431">
        <f>INDEX('ИПЦ raw'!AD:AD, MATCH(Структура!$D431,'ИПЦ raw'!$A:$A,0))</f>
        <v>99.91</v>
      </c>
      <c r="T431">
        <f>INDEX('ИПЦ raw'!AE:AE, MATCH(Структура!$D431,'ИПЦ raw'!$A:$A,0))</f>
        <v>100.02</v>
      </c>
      <c r="U431">
        <f>INDEX('ИПЦ raw'!AF:AF, MATCH(Структура!$D431,'ИПЦ raw'!$A:$A,0))</f>
        <v>99.94</v>
      </c>
      <c r="V431">
        <f>INDEX('ИПЦ raw'!AG:AG, MATCH(Структура!$D431,'ИПЦ raw'!$A:$A,0))</f>
        <v>100.07</v>
      </c>
      <c r="W431">
        <f>INDEX('ИПЦ raw'!AH:AH, MATCH(Структура!$D431,'ИПЦ raw'!$A:$A,0))</f>
        <v>100.66</v>
      </c>
      <c r="X431">
        <f>INDEX('ИПЦ raw'!AI:AI, MATCH(Структура!$D431,'ИПЦ raw'!$A:$A,0))</f>
        <v>102.26</v>
      </c>
      <c r="Y431">
        <f>INDEX('ИПЦ raw'!AJ:AJ, MATCH(Структура!$D431,'ИПЦ raw'!$A:$A,0))</f>
        <v>100.57</v>
      </c>
      <c r="Z431">
        <f>INDEX('ИПЦ raw'!AK:AK, MATCH(Структура!$D431,'ИПЦ raw'!$A:$A,0))</f>
        <v>100.22</v>
      </c>
      <c r="AA431">
        <f>INDEX('ИПЦ raw'!AL:AL, MATCH(Структура!$D431,'ИПЦ raw'!$A:$A,0))</f>
        <v>100.64</v>
      </c>
      <c r="AB431">
        <f>INDEX('ИПЦ raw'!AM:AM, MATCH(Структура!$D431,'ИПЦ raw'!$A:$A,0))</f>
        <v>101.42</v>
      </c>
      <c r="AC431">
        <f>INDEX('ИПЦ raw'!AN:AN, MATCH(Структура!$D431,'ИПЦ raw'!$A:$A,0))</f>
        <v>100.08</v>
      </c>
      <c r="AD431">
        <f>INDEX('ИПЦ raw'!AO:AO, MATCH(Структура!$D431,'ИПЦ raw'!$A:$A,0))</f>
        <v>100.61</v>
      </c>
      <c r="AE431">
        <f>INDEX('ИПЦ raw'!AP:AP, MATCH(Структура!$D431,'ИПЦ raw'!$A:$A,0))</f>
        <v>100</v>
      </c>
      <c r="AG431">
        <f>INDEX('2025'!$C:$C,MATCH(Структура!C431,'2025'!$B:$B,0))</f>
        <v>0.317</v>
      </c>
      <c r="AH431">
        <f t="shared" si="126"/>
        <v>0.32308640000000005</v>
      </c>
      <c r="AI431">
        <f t="shared" si="127"/>
        <v>0.32592956032000003</v>
      </c>
      <c r="AJ431">
        <f t="shared" si="128"/>
        <v>0.32879774045081606</v>
      </c>
      <c r="AK431">
        <f t="shared" si="129"/>
        <v>0.32850182248441029</v>
      </c>
      <c r="AL431">
        <f t="shared" si="130"/>
        <v>0.32856752284890717</v>
      </c>
      <c r="AM431">
        <f t="shared" si="131"/>
        <v>0.32837038233519783</v>
      </c>
      <c r="AN431">
        <f t="shared" si="132"/>
        <v>0.32860024160283247</v>
      </c>
      <c r="AO431">
        <f t="shared" si="133"/>
        <v>0.33076900319741115</v>
      </c>
      <c r="AP431">
        <f t="shared" si="134"/>
        <v>0.33824438266967261</v>
      </c>
      <c r="AQ431">
        <f t="shared" si="135"/>
        <v>0.3401723756508897</v>
      </c>
      <c r="AR431">
        <f t="shared" si="137"/>
        <v>0.34092075487732165</v>
      </c>
      <c r="AS431">
        <f t="shared" si="136"/>
        <v>0.32800000000000001</v>
      </c>
      <c r="AT431">
        <f t="shared" si="119"/>
        <v>0.3326576</v>
      </c>
      <c r="AU431">
        <f t="shared" si="120"/>
        <v>0.33292372607999998</v>
      </c>
      <c r="AV431">
        <f t="shared" si="121"/>
        <v>0.33495456080908798</v>
      </c>
      <c r="AW431">
        <f t="shared" si="122"/>
        <v>0.33495456080908798</v>
      </c>
    </row>
    <row r="432" spans="1:49" x14ac:dyDescent="0.45">
      <c r="A432" s="202" t="s">
        <v>436</v>
      </c>
      <c r="B432" s="225" t="str">
        <f t="shared" si="123"/>
        <v>Ксерокопирование документа, лист</v>
      </c>
      <c r="C432" s="225" t="str">
        <f t="shared" si="124"/>
        <v>Ксерокопирование документа, лист</v>
      </c>
      <c r="D432" s="226" t="str">
        <f t="shared" si="125"/>
        <v>Ксерокопирование документа, лист</v>
      </c>
      <c r="E432" s="225">
        <f>INDEX(БИПЦ_НДС!$D:$D,MATCH(Структура!A432,БИПЦ_НДС!$B:$B,0))</f>
        <v>20</v>
      </c>
      <c r="F432" s="225" t="s">
        <v>695</v>
      </c>
      <c r="G432" s="225">
        <v>1</v>
      </c>
      <c r="H432" s="225">
        <v>1</v>
      </c>
      <c r="I432" s="225">
        <v>0</v>
      </c>
      <c r="J432" s="225">
        <f>INDEX('2026'!$C:$C,MATCH(Структура!B432,'2026'!$B:$B,0))</f>
        <v>5.6000000000000001E-2</v>
      </c>
      <c r="K432" s="225">
        <f>INDEX('2025'!$C:$C,MATCH(Структура!C432,'2025'!$B:$B,0))</f>
        <v>5.6000000000000001E-2</v>
      </c>
      <c r="L432" s="225">
        <v>1</v>
      </c>
      <c r="M432" s="225">
        <v>1</v>
      </c>
      <c r="N432" s="225">
        <f>INDEX(MoM!B:B,MATCH(Структура!A432,MoM!J:J,0))</f>
        <v>1</v>
      </c>
      <c r="P432">
        <f>INDEX('ИПЦ raw'!AA:AA, MATCH(Структура!$D432,'ИПЦ raw'!$A:$A,0))</f>
        <v>101.76</v>
      </c>
      <c r="Q432">
        <f>INDEX('ИПЦ raw'!AB:AB, MATCH(Структура!$D432,'ИПЦ raw'!$A:$A,0))</f>
        <v>101.39</v>
      </c>
      <c r="R432">
        <f>INDEX('ИПЦ raw'!AC:AC, MATCH(Структура!$D432,'ИПЦ raw'!$A:$A,0))</f>
        <v>101.21</v>
      </c>
      <c r="S432">
        <f>INDEX('ИПЦ raw'!AD:AD, MATCH(Структура!$D432,'ИПЦ raw'!$A:$A,0))</f>
        <v>100.6</v>
      </c>
      <c r="T432">
        <f>INDEX('ИПЦ raw'!AE:AE, MATCH(Структура!$D432,'ИПЦ raw'!$A:$A,0))</f>
        <v>100.54</v>
      </c>
      <c r="U432">
        <f>INDEX('ИПЦ raw'!AF:AF, MATCH(Структура!$D432,'ИПЦ raw'!$A:$A,0))</f>
        <v>101.31</v>
      </c>
      <c r="V432">
        <f>INDEX('ИПЦ raw'!AG:AG, MATCH(Структура!$D432,'ИПЦ raw'!$A:$A,0))</f>
        <v>100.62</v>
      </c>
      <c r="W432">
        <f>INDEX('ИПЦ raw'!AH:AH, MATCH(Структура!$D432,'ИПЦ raw'!$A:$A,0))</f>
        <v>101.52</v>
      </c>
      <c r="X432">
        <f>INDEX('ИПЦ raw'!AI:AI, MATCH(Структура!$D432,'ИПЦ raw'!$A:$A,0))</f>
        <v>101.32</v>
      </c>
      <c r="Y432">
        <f>INDEX('ИПЦ raw'!AJ:AJ, MATCH(Структура!$D432,'ИПЦ raw'!$A:$A,0))</f>
        <v>100.86</v>
      </c>
      <c r="Z432">
        <f>INDEX('ИПЦ raw'!AK:AK, MATCH(Структура!$D432,'ИПЦ raw'!$A:$A,0))</f>
        <v>100.76</v>
      </c>
      <c r="AA432">
        <f>INDEX('ИПЦ raw'!AL:AL, MATCH(Структура!$D432,'ИПЦ raw'!$A:$A,0))</f>
        <v>100.52</v>
      </c>
      <c r="AB432">
        <f>INDEX('ИПЦ raw'!AM:AM, MATCH(Структура!$D432,'ИПЦ raw'!$A:$A,0))</f>
        <v>102.22</v>
      </c>
      <c r="AC432">
        <f>INDEX('ИПЦ raw'!AN:AN, MATCH(Структура!$D432,'ИПЦ raw'!$A:$A,0))</f>
        <v>100.55</v>
      </c>
      <c r="AD432">
        <f>INDEX('ИПЦ raw'!AO:AO, MATCH(Структура!$D432,'ИПЦ raw'!$A:$A,0))</f>
        <v>101.8</v>
      </c>
      <c r="AE432">
        <f>INDEX('ИПЦ raw'!AP:AP, MATCH(Структура!$D432,'ИПЦ raw'!$A:$A,0))</f>
        <v>100.89</v>
      </c>
      <c r="AG432">
        <f>INDEX('2025'!$C:$C,MATCH(Структура!C432,'2025'!$B:$B,0))</f>
        <v>5.6000000000000001E-2</v>
      </c>
      <c r="AH432">
        <f t="shared" si="126"/>
        <v>5.6985600000000004E-2</v>
      </c>
      <c r="AI432">
        <f t="shared" si="127"/>
        <v>5.7777699840000009E-2</v>
      </c>
      <c r="AJ432">
        <f t="shared" si="128"/>
        <v>5.8476810008064012E-2</v>
      </c>
      <c r="AK432">
        <f t="shared" si="129"/>
        <v>5.8827670868112393E-2</v>
      </c>
      <c r="AL432">
        <f t="shared" si="130"/>
        <v>5.9145340290800208E-2</v>
      </c>
      <c r="AM432">
        <f t="shared" si="131"/>
        <v>5.992014424860969E-2</v>
      </c>
      <c r="AN432">
        <f t="shared" si="132"/>
        <v>6.029164914295107E-2</v>
      </c>
      <c r="AO432">
        <f t="shared" si="133"/>
        <v>6.1208082209923929E-2</v>
      </c>
      <c r="AP432">
        <f t="shared" si="134"/>
        <v>6.2016028895094923E-2</v>
      </c>
      <c r="AQ432">
        <f t="shared" si="135"/>
        <v>6.2549366743592738E-2</v>
      </c>
      <c r="AR432">
        <f t="shared" si="137"/>
        <v>6.302474193084405E-2</v>
      </c>
      <c r="AS432">
        <f t="shared" si="136"/>
        <v>5.6000000000000001E-2</v>
      </c>
      <c r="AT432">
        <f t="shared" si="119"/>
        <v>5.7243199999999994E-2</v>
      </c>
      <c r="AU432">
        <f t="shared" si="120"/>
        <v>5.7558037599999994E-2</v>
      </c>
      <c r="AV432">
        <f t="shared" si="121"/>
        <v>5.8594082276799991E-2</v>
      </c>
      <c r="AW432">
        <f t="shared" si="122"/>
        <v>5.9115569609063508E-2</v>
      </c>
    </row>
    <row r="433" spans="1:49" ht="26.25" x14ac:dyDescent="0.45">
      <c r="A433" s="202" t="s">
        <v>437</v>
      </c>
      <c r="B433" s="225" t="str">
        <f t="shared" si="123"/>
        <v>Пользование общественным туалетом, посещение</v>
      </c>
      <c r="C433" s="225" t="str">
        <f t="shared" si="124"/>
        <v>Пользование общественным туалетом, посещение</v>
      </c>
      <c r="D433" s="226" t="str">
        <f t="shared" si="125"/>
        <v>Пользование общественным туалетом, посещение</v>
      </c>
      <c r="E433" s="225">
        <f>INDEX(БИПЦ_НДС!$D:$D,MATCH(Структура!A433,БИПЦ_НДС!$B:$B,0))</f>
        <v>20</v>
      </c>
      <c r="F433" s="225" t="s">
        <v>695</v>
      </c>
      <c r="G433" s="225">
        <v>1</v>
      </c>
      <c r="H433" s="225">
        <v>1</v>
      </c>
      <c r="I433" s="225">
        <v>0</v>
      </c>
      <c r="J433" s="225">
        <f>INDEX('2026'!$C:$C,MATCH(Структура!B433,'2026'!$B:$B,0))</f>
        <v>2.8000000000000001E-2</v>
      </c>
      <c r="K433" s="225">
        <f>INDEX('2025'!$C:$C,MATCH(Структура!C433,'2025'!$B:$B,0))</f>
        <v>2.9000000000000001E-2</v>
      </c>
      <c r="L433" s="225">
        <v>1</v>
      </c>
      <c r="M433" s="225">
        <v>1</v>
      </c>
      <c r="N433" s="225">
        <f>INDEX(MoM!B:B,MATCH(Структура!A433,MoM!J:J,0))</f>
        <v>1</v>
      </c>
      <c r="P433">
        <f>INDEX('ИПЦ raw'!AA:AA, MATCH(Структура!$D433,'ИПЦ raw'!$A:$A,0))</f>
        <v>101</v>
      </c>
      <c r="Q433">
        <f>INDEX('ИПЦ raw'!AB:AB, MATCH(Структура!$D433,'ИПЦ raw'!$A:$A,0))</f>
        <v>101.15</v>
      </c>
      <c r="R433">
        <f>INDEX('ИПЦ raw'!AC:AC, MATCH(Структура!$D433,'ИПЦ raw'!$A:$A,0))</f>
        <v>102.15</v>
      </c>
      <c r="S433">
        <f>INDEX('ИПЦ raw'!AD:AD, MATCH(Структура!$D433,'ИПЦ raw'!$A:$A,0))</f>
        <v>100.43</v>
      </c>
      <c r="T433">
        <f>INDEX('ИПЦ raw'!AE:AE, MATCH(Структура!$D433,'ИПЦ raw'!$A:$A,0))</f>
        <v>101.08</v>
      </c>
      <c r="U433">
        <f>INDEX('ИПЦ raw'!AF:AF, MATCH(Структура!$D433,'ИПЦ raw'!$A:$A,0))</f>
        <v>100.65</v>
      </c>
      <c r="V433">
        <f>INDEX('ИПЦ raw'!AG:AG, MATCH(Структура!$D433,'ИПЦ raw'!$A:$A,0))</f>
        <v>102.22</v>
      </c>
      <c r="W433">
        <f>INDEX('ИПЦ raw'!AH:AH, MATCH(Структура!$D433,'ИПЦ raw'!$A:$A,0))</f>
        <v>100.62</v>
      </c>
      <c r="X433">
        <f>INDEX('ИПЦ raw'!AI:AI, MATCH(Структура!$D433,'ИПЦ raw'!$A:$A,0))</f>
        <v>100.44</v>
      </c>
      <c r="Y433">
        <f>INDEX('ИПЦ raw'!AJ:AJ, MATCH(Структура!$D433,'ИПЦ raw'!$A:$A,0))</f>
        <v>100.25</v>
      </c>
      <c r="Z433">
        <f>INDEX('ИПЦ raw'!AK:AK, MATCH(Структура!$D433,'ИПЦ raw'!$A:$A,0))</f>
        <v>100.88</v>
      </c>
      <c r="AA433">
        <f>INDEX('ИПЦ raw'!AL:AL, MATCH(Структура!$D433,'ИПЦ raw'!$A:$A,0))</f>
        <v>100.17</v>
      </c>
      <c r="AB433">
        <f>INDEX('ИПЦ raw'!AM:AM, MATCH(Структура!$D433,'ИПЦ raw'!$A:$A,0))</f>
        <v>101.5</v>
      </c>
      <c r="AC433">
        <f>INDEX('ИПЦ raw'!AN:AN, MATCH(Структура!$D433,'ИПЦ raw'!$A:$A,0))</f>
        <v>102.06</v>
      </c>
      <c r="AD433">
        <f>INDEX('ИПЦ raw'!AO:AO, MATCH(Структура!$D433,'ИПЦ raw'!$A:$A,0))</f>
        <v>101.93</v>
      </c>
      <c r="AE433">
        <f>INDEX('ИПЦ raw'!AP:AP, MATCH(Структура!$D433,'ИПЦ raw'!$A:$A,0))</f>
        <v>101.22</v>
      </c>
      <c r="AG433">
        <f>INDEX('2025'!$C:$C,MATCH(Структура!C433,'2025'!$B:$B,0))</f>
        <v>2.9000000000000001E-2</v>
      </c>
      <c r="AH433">
        <f t="shared" si="126"/>
        <v>2.9290000000000004E-2</v>
      </c>
      <c r="AI433">
        <f t="shared" si="127"/>
        <v>2.9626835000000008E-2</v>
      </c>
      <c r="AJ433">
        <f t="shared" si="128"/>
        <v>3.0263811952500008E-2</v>
      </c>
      <c r="AK433">
        <f t="shared" si="129"/>
        <v>3.0393946343895761E-2</v>
      </c>
      <c r="AL433">
        <f t="shared" si="130"/>
        <v>3.0722200964409835E-2</v>
      </c>
      <c r="AM433">
        <f t="shared" si="131"/>
        <v>3.0921895270678502E-2</v>
      </c>
      <c r="AN433">
        <f t="shared" si="132"/>
        <v>3.1608361345687563E-2</v>
      </c>
      <c r="AO433">
        <f t="shared" si="133"/>
        <v>3.1804333186030827E-2</v>
      </c>
      <c r="AP433">
        <f t="shared" si="134"/>
        <v>3.1944272252049363E-2</v>
      </c>
      <c r="AQ433">
        <f t="shared" si="135"/>
        <v>3.2024132932679486E-2</v>
      </c>
      <c r="AR433">
        <f t="shared" si="137"/>
        <v>3.2305945302487066E-2</v>
      </c>
      <c r="AS433">
        <f t="shared" si="136"/>
        <v>2.8000000000000001E-2</v>
      </c>
      <c r="AT433">
        <f t="shared" si="119"/>
        <v>2.8420000000000001E-2</v>
      </c>
      <c r="AU433">
        <f t="shared" si="120"/>
        <v>2.9005452000000001E-2</v>
      </c>
      <c r="AV433">
        <f t="shared" si="121"/>
        <v>2.9565257223600004E-2</v>
      </c>
      <c r="AW433">
        <f t="shared" si="122"/>
        <v>2.9925953361727924E-2</v>
      </c>
    </row>
    <row r="434" spans="1:49" s="238" customFormat="1" x14ac:dyDescent="0.45">
      <c r="A434" s="236" t="s">
        <v>1878</v>
      </c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</row>
    <row r="435" spans="1:49" x14ac:dyDescent="0.45">
      <c r="A435" s="202" t="s">
        <v>869</v>
      </c>
      <c r="B435" s="225" t="str">
        <f t="shared" si="123"/>
        <v>Печень птицы, кг</v>
      </c>
      <c r="C435" s="225" t="str">
        <f t="shared" si="124"/>
        <v>Печень птицы, кг</v>
      </c>
      <c r="D435" s="226" t="str">
        <f t="shared" si="125"/>
        <v>Печень птицы, кг</v>
      </c>
      <c r="E435" s="225">
        <v>10</v>
      </c>
      <c r="F435" s="225" t="s">
        <v>1870</v>
      </c>
      <c r="G435" s="225">
        <v>1</v>
      </c>
      <c r="H435" s="225">
        <v>0</v>
      </c>
      <c r="I435" s="225">
        <v>0</v>
      </c>
      <c r="J435" s="225">
        <f>INDEX('2026'!$C:$C,MATCH(Структура!B435,'2026'!$B:$B,0))</f>
        <v>0.11899999999999999</v>
      </c>
      <c r="K435" s="225" t="e">
        <f>INDEX('2025'!$C:$C,MATCH(Структура!C435,'2025'!$B:$B,0))</f>
        <v>#N/A</v>
      </c>
      <c r="L435" s="225">
        <v>1</v>
      </c>
      <c r="M435" s="225">
        <v>0</v>
      </c>
      <c r="N435" s="225">
        <v>0</v>
      </c>
      <c r="P435">
        <f>INDEX('ИПЦ raw'!AA:AA, MATCH(Структура!$D435,'ИПЦ raw'!$A:$A,0))</f>
        <v>0</v>
      </c>
      <c r="Q435">
        <f>INDEX('ИПЦ raw'!AB:AB, MATCH(Структура!$D435,'ИПЦ raw'!$A:$A,0))</f>
        <v>0</v>
      </c>
      <c r="R435">
        <f>INDEX('ИПЦ raw'!AC:AC, MATCH(Структура!$D435,'ИПЦ raw'!$A:$A,0))</f>
        <v>0</v>
      </c>
      <c r="S435">
        <f>INDEX('ИПЦ raw'!AD:AD, MATCH(Структура!$D435,'ИПЦ raw'!$A:$A,0))</f>
        <v>0</v>
      </c>
      <c r="T435">
        <f>INDEX('ИПЦ raw'!AE:AE, MATCH(Структура!$D435,'ИПЦ raw'!$A:$A,0))</f>
        <v>0</v>
      </c>
      <c r="U435">
        <f>INDEX('ИПЦ raw'!AF:AF, MATCH(Структура!$D435,'ИПЦ raw'!$A:$A,0))</f>
        <v>0</v>
      </c>
      <c r="V435">
        <f>INDEX('ИПЦ raw'!AG:AG, MATCH(Структура!$D435,'ИПЦ raw'!$A:$A,0))</f>
        <v>0</v>
      </c>
      <c r="W435">
        <f>INDEX('ИПЦ raw'!AH:AH, MATCH(Структура!$D435,'ИПЦ raw'!$A:$A,0))</f>
        <v>0</v>
      </c>
      <c r="X435">
        <f>INDEX('ИПЦ raw'!AI:AI, MATCH(Структура!$D435,'ИПЦ raw'!$A:$A,0))</f>
        <v>0</v>
      </c>
      <c r="Y435">
        <f>INDEX('ИПЦ raw'!AJ:AJ, MATCH(Структура!$D435,'ИПЦ raw'!$A:$A,0))</f>
        <v>0</v>
      </c>
      <c r="Z435">
        <f>INDEX('ИПЦ raw'!AK:AK, MATCH(Структура!$D435,'ИПЦ raw'!$A:$A,0))</f>
        <v>0</v>
      </c>
      <c r="AA435">
        <f>INDEX('ИПЦ raw'!AL:AL, MATCH(Структура!$D435,'ИПЦ raw'!$A:$A,0))</f>
        <v>0</v>
      </c>
      <c r="AB435">
        <f>INDEX('ИПЦ raw'!AM:AM, MATCH(Структура!$D435,'ИПЦ raw'!$A:$A,0))</f>
        <v>100.37</v>
      </c>
      <c r="AC435">
        <f>INDEX('ИПЦ raw'!AN:AN, MATCH(Структура!$D435,'ИПЦ raw'!$A:$A,0))</f>
        <v>100.88</v>
      </c>
      <c r="AD435">
        <f>INDEX('ИПЦ raw'!AO:AO, MATCH(Структура!$D435,'ИПЦ raw'!$A:$A,0))</f>
        <v>100.91</v>
      </c>
      <c r="AE435">
        <f>INDEX('ИПЦ raw'!AP:AP, MATCH(Структура!$D435,'ИПЦ raw'!$A:$A,0))</f>
        <v>100.34</v>
      </c>
      <c r="AG435" t="e">
        <f>INDEX('2025'!$C:$C,MATCH(Структура!C435,'2025'!$B:$B,0))</f>
        <v>#N/A</v>
      </c>
      <c r="AH435" t="e">
        <f t="shared" si="126"/>
        <v>#N/A</v>
      </c>
      <c r="AI435" t="e">
        <f t="shared" si="127"/>
        <v>#N/A</v>
      </c>
      <c r="AJ435" t="e">
        <f t="shared" si="128"/>
        <v>#N/A</v>
      </c>
      <c r="AK435" t="e">
        <f t="shared" si="129"/>
        <v>#N/A</v>
      </c>
      <c r="AL435" t="e">
        <f t="shared" si="130"/>
        <v>#N/A</v>
      </c>
      <c r="AM435" t="e">
        <f t="shared" si="131"/>
        <v>#N/A</v>
      </c>
      <c r="AN435" t="e">
        <f t="shared" si="132"/>
        <v>#N/A</v>
      </c>
      <c r="AO435" t="e">
        <f t="shared" si="133"/>
        <v>#N/A</v>
      </c>
      <c r="AP435" t="e">
        <f t="shared" si="134"/>
        <v>#N/A</v>
      </c>
      <c r="AQ435" t="e">
        <f t="shared" si="135"/>
        <v>#N/A</v>
      </c>
      <c r="AR435" t="e">
        <f t="shared" si="137"/>
        <v>#N/A</v>
      </c>
      <c r="AS435">
        <f t="shared" si="136"/>
        <v>0.11899999999999999</v>
      </c>
      <c r="AT435">
        <f t="shared" ref="AT435:AT443" si="138">AS435*AB435/100</f>
        <v>0.1194403</v>
      </c>
      <c r="AU435">
        <f t="shared" ref="AU435:AU443" si="139">AT435*AC435/100</f>
        <v>0.12049137464</v>
      </c>
      <c r="AV435">
        <f t="shared" ref="AV435:AV443" si="140">AU435*AD435/100</f>
        <v>0.12158784614922399</v>
      </c>
      <c r="AW435">
        <f t="shared" ref="AW435:AW443" si="141">AV435*AE435/100</f>
        <v>0.12200124482613135</v>
      </c>
    </row>
    <row r="436" spans="1:49" x14ac:dyDescent="0.45">
      <c r="A436" s="202" t="s">
        <v>845</v>
      </c>
      <c r="B436" s="225" t="str">
        <f t="shared" si="123"/>
        <v>Кефир, кг</v>
      </c>
      <c r="C436" s="225" t="str">
        <f t="shared" ref="C436" si="142">A436</f>
        <v>Кефир, кг</v>
      </c>
      <c r="D436" s="226" t="str">
        <f t="shared" ref="D436" si="143">C436</f>
        <v>Кефир, кг</v>
      </c>
      <c r="E436" s="225">
        <v>10</v>
      </c>
      <c r="F436" s="225" t="s">
        <v>1870</v>
      </c>
      <c r="G436" s="225">
        <v>1</v>
      </c>
      <c r="H436" s="225">
        <v>0</v>
      </c>
      <c r="I436" s="225">
        <v>0</v>
      </c>
      <c r="J436" s="225">
        <f>INDEX('2026'!$C:$C,MATCH(Структура!B436,'2026'!$B:$B,0))</f>
        <v>0.26800000000000002</v>
      </c>
      <c r="K436" s="225" t="e">
        <f>INDEX('2025'!$C:$C,MATCH(Структура!C436,'2025'!$B:$B,0))</f>
        <v>#N/A</v>
      </c>
      <c r="L436" s="225">
        <v>1</v>
      </c>
      <c r="M436" s="225">
        <v>0</v>
      </c>
      <c r="N436" s="225">
        <v>0</v>
      </c>
      <c r="P436">
        <f>INDEX('ИПЦ raw'!AA:AA, MATCH(Структура!$D436,'ИПЦ raw'!$A:$A,0))</f>
        <v>0</v>
      </c>
      <c r="Q436">
        <f>INDEX('ИПЦ raw'!AB:AB, MATCH(Структура!$D436,'ИПЦ raw'!$A:$A,0))</f>
        <v>0</v>
      </c>
      <c r="R436">
        <f>INDEX('ИПЦ raw'!AC:AC, MATCH(Структура!$D436,'ИПЦ raw'!$A:$A,0))</f>
        <v>0</v>
      </c>
      <c r="S436">
        <f>INDEX('ИПЦ raw'!AD:AD, MATCH(Структура!$D436,'ИПЦ raw'!$A:$A,0))</f>
        <v>0</v>
      </c>
      <c r="T436">
        <f>INDEX('ИПЦ raw'!AE:AE, MATCH(Структура!$D436,'ИПЦ raw'!$A:$A,0))</f>
        <v>0</v>
      </c>
      <c r="U436">
        <f>INDEX('ИПЦ raw'!AF:AF, MATCH(Структура!$D436,'ИПЦ raw'!$A:$A,0))</f>
        <v>0</v>
      </c>
      <c r="V436">
        <f>INDEX('ИПЦ raw'!AG:AG, MATCH(Структура!$D436,'ИПЦ raw'!$A:$A,0))</f>
        <v>0</v>
      </c>
      <c r="W436">
        <f>INDEX('ИПЦ raw'!AH:AH, MATCH(Структура!$D436,'ИПЦ raw'!$A:$A,0))</f>
        <v>0</v>
      </c>
      <c r="X436">
        <f>INDEX('ИПЦ raw'!AI:AI, MATCH(Структура!$D436,'ИПЦ raw'!$A:$A,0))</f>
        <v>0</v>
      </c>
      <c r="Y436">
        <f>INDEX('ИПЦ raw'!AJ:AJ, MATCH(Структура!$D436,'ИПЦ raw'!$A:$A,0))</f>
        <v>0</v>
      </c>
      <c r="Z436">
        <f>INDEX('ИПЦ raw'!AK:AK, MATCH(Структура!$D436,'ИПЦ raw'!$A:$A,0))</f>
        <v>0</v>
      </c>
      <c r="AA436">
        <f>INDEX('ИПЦ raw'!AL:AL, MATCH(Структура!$D436,'ИПЦ raw'!$A:$A,0))</f>
        <v>0</v>
      </c>
      <c r="AB436">
        <f>INDEX('ИПЦ raw'!AM:AM, MATCH(Структура!$D436,'ИПЦ raw'!$A:$A,0))</f>
        <v>100.69</v>
      </c>
      <c r="AC436">
        <f>INDEX('ИПЦ raw'!AN:AN, MATCH(Структура!$D436,'ИПЦ raw'!$A:$A,0))</f>
        <v>100.01</v>
      </c>
      <c r="AD436">
        <f>INDEX('ИПЦ raw'!AO:AO, MATCH(Структура!$D436,'ИПЦ raw'!$A:$A,0))</f>
        <v>99.63</v>
      </c>
      <c r="AE436">
        <f>INDEX('ИПЦ raw'!AP:AP, MATCH(Структура!$D436,'ИПЦ raw'!$A:$A,0))</f>
        <v>99.84</v>
      </c>
      <c r="AG436" t="e">
        <f>INDEX('2025'!$C:$C,MATCH(Структура!C436,'2025'!$B:$B,0))</f>
        <v>#N/A</v>
      </c>
      <c r="AH436" t="e">
        <f t="shared" ref="AH436" si="144">AG436*P436/100</f>
        <v>#N/A</v>
      </c>
      <c r="AI436" t="e">
        <f t="shared" ref="AI436" si="145">AH436*Q436/100</f>
        <v>#N/A</v>
      </c>
      <c r="AJ436" t="e">
        <f t="shared" ref="AJ436" si="146">AI436*R436/100</f>
        <v>#N/A</v>
      </c>
      <c r="AK436" t="e">
        <f t="shared" ref="AK436" si="147">AJ436*S436/100</f>
        <v>#N/A</v>
      </c>
      <c r="AL436" t="e">
        <f t="shared" ref="AL436" si="148">AK436*T436/100</f>
        <v>#N/A</v>
      </c>
      <c r="AM436" t="e">
        <f t="shared" ref="AM436" si="149">AL436*U436/100</f>
        <v>#N/A</v>
      </c>
      <c r="AN436" t="e">
        <f t="shared" ref="AN436" si="150">AM436*V436/100</f>
        <v>#N/A</v>
      </c>
      <c r="AO436" t="e">
        <f t="shared" ref="AO436" si="151">AN436*W436/100</f>
        <v>#N/A</v>
      </c>
      <c r="AP436" t="e">
        <f t="shared" ref="AP436" si="152">AO436*X436/100</f>
        <v>#N/A</v>
      </c>
      <c r="AQ436" t="e">
        <f t="shared" ref="AQ436" si="153">AP436*Y436/100</f>
        <v>#N/A</v>
      </c>
      <c r="AR436" t="e">
        <f t="shared" ref="AR436" si="154">AQ436*Z436/100</f>
        <v>#N/A</v>
      </c>
      <c r="AS436">
        <f t="shared" si="136"/>
        <v>0.26800000000000002</v>
      </c>
      <c r="AT436">
        <f t="shared" si="138"/>
        <v>0.26984920000000001</v>
      </c>
      <c r="AU436">
        <f t="shared" si="139"/>
        <v>0.26987618492000004</v>
      </c>
      <c r="AV436">
        <f t="shared" si="140"/>
        <v>0.26887764303579603</v>
      </c>
      <c r="AW436">
        <f t="shared" si="141"/>
        <v>0.26844743880693878</v>
      </c>
    </row>
    <row r="437" spans="1:49" x14ac:dyDescent="0.45">
      <c r="A437" s="202" t="s">
        <v>1877</v>
      </c>
      <c r="B437" s="225" t="s">
        <v>837</v>
      </c>
      <c r="C437" s="225" t="str">
        <f t="shared" si="124"/>
        <v>Жидкие средства для стирки, л</v>
      </c>
      <c r="D437" s="226" t="str">
        <f>A437</f>
        <v>Жидкие средства для стирки, л</v>
      </c>
      <c r="E437" s="225">
        <v>20</v>
      </c>
      <c r="F437" s="225" t="s">
        <v>1871</v>
      </c>
      <c r="G437" s="225">
        <v>1</v>
      </c>
      <c r="H437" s="225">
        <v>0</v>
      </c>
      <c r="I437" s="225">
        <v>0</v>
      </c>
      <c r="J437" s="225">
        <f>INDEX('2026'!$C:$C,MATCH(Структура!B437,'2026'!$B:$B,0))</f>
        <v>0.11700000000000001</v>
      </c>
      <c r="K437" s="225" t="e">
        <f>INDEX('2025'!$C:$C,MATCH(Структура!C437,'2025'!$B:$B,0))</f>
        <v>#N/A</v>
      </c>
      <c r="L437" s="225">
        <v>1</v>
      </c>
      <c r="M437" s="225">
        <v>0</v>
      </c>
      <c r="N437" s="225">
        <v>0</v>
      </c>
      <c r="P437">
        <f>INDEX('ИПЦ raw'!AA:AA, MATCH(Структура!$D437,'ИПЦ raw'!$A:$A,0))</f>
        <v>0</v>
      </c>
      <c r="Q437">
        <f>INDEX('ИПЦ raw'!AB:AB, MATCH(Структура!$D437,'ИПЦ raw'!$A:$A,0))</f>
        <v>0</v>
      </c>
      <c r="R437">
        <f>INDEX('ИПЦ raw'!AC:AC, MATCH(Структура!$D437,'ИПЦ raw'!$A:$A,0))</f>
        <v>0</v>
      </c>
      <c r="S437">
        <f>INDEX('ИПЦ raw'!AD:AD, MATCH(Структура!$D437,'ИПЦ raw'!$A:$A,0))</f>
        <v>0</v>
      </c>
      <c r="T437">
        <f>INDEX('ИПЦ raw'!AE:AE, MATCH(Структура!$D437,'ИПЦ raw'!$A:$A,0))</f>
        <v>0</v>
      </c>
      <c r="U437">
        <f>INDEX('ИПЦ raw'!AF:AF, MATCH(Структура!$D437,'ИПЦ raw'!$A:$A,0))</f>
        <v>0</v>
      </c>
      <c r="V437">
        <f>INDEX('ИПЦ raw'!AG:AG, MATCH(Структура!$D437,'ИПЦ raw'!$A:$A,0))</f>
        <v>0</v>
      </c>
      <c r="W437">
        <f>INDEX('ИПЦ raw'!AH:AH, MATCH(Структура!$D437,'ИПЦ raw'!$A:$A,0))</f>
        <v>0</v>
      </c>
      <c r="X437">
        <f>INDEX('ИПЦ raw'!AI:AI, MATCH(Структура!$D437,'ИПЦ raw'!$A:$A,0))</f>
        <v>0</v>
      </c>
      <c r="Y437">
        <f>INDEX('ИПЦ raw'!AJ:AJ, MATCH(Структура!$D437,'ИПЦ raw'!$A:$A,0))</f>
        <v>0</v>
      </c>
      <c r="Z437">
        <f>INDEX('ИПЦ raw'!AK:AK, MATCH(Структура!$D437,'ИПЦ raw'!$A:$A,0))</f>
        <v>0</v>
      </c>
      <c r="AA437">
        <f>INDEX('ИПЦ raw'!AL:AL, MATCH(Структура!$D437,'ИПЦ raw'!$A:$A,0))</f>
        <v>0</v>
      </c>
      <c r="AB437">
        <f>INDEX('ИПЦ raw'!AM:AM, MATCH(Структура!$D437,'ИПЦ raw'!$A:$A,0))</f>
        <v>98.35</v>
      </c>
      <c r="AC437">
        <f>INDEX('ИПЦ raw'!AN:AN, MATCH(Структура!$D437,'ИПЦ raw'!$A:$A,0))</f>
        <v>99.75</v>
      </c>
      <c r="AD437">
        <f>INDEX('ИПЦ raw'!AO:AO, MATCH(Структура!$D437,'ИПЦ raw'!$A:$A,0))</f>
        <v>99.28</v>
      </c>
      <c r="AE437">
        <f>INDEX('ИПЦ raw'!AP:AP, MATCH(Структура!$D437,'ИПЦ raw'!$A:$A,0))</f>
        <v>100.04</v>
      </c>
      <c r="AG437" t="e">
        <f>INDEX('2025'!$C:$C,MATCH(Структура!C437,'2025'!$B:$B,0))</f>
        <v>#N/A</v>
      </c>
      <c r="AH437" t="e">
        <f t="shared" si="126"/>
        <v>#N/A</v>
      </c>
      <c r="AI437" t="e">
        <f t="shared" si="127"/>
        <v>#N/A</v>
      </c>
      <c r="AJ437" t="e">
        <f t="shared" si="128"/>
        <v>#N/A</v>
      </c>
      <c r="AK437" t="e">
        <f t="shared" si="129"/>
        <v>#N/A</v>
      </c>
      <c r="AL437" t="e">
        <f t="shared" si="130"/>
        <v>#N/A</v>
      </c>
      <c r="AM437" t="e">
        <f t="shared" si="131"/>
        <v>#N/A</v>
      </c>
      <c r="AN437" t="e">
        <f t="shared" si="132"/>
        <v>#N/A</v>
      </c>
      <c r="AO437" t="e">
        <f t="shared" si="133"/>
        <v>#N/A</v>
      </c>
      <c r="AP437" t="e">
        <f t="shared" si="134"/>
        <v>#N/A</v>
      </c>
      <c r="AQ437" t="e">
        <f t="shared" si="135"/>
        <v>#N/A</v>
      </c>
      <c r="AR437" t="e">
        <f t="shared" si="137"/>
        <v>#N/A</v>
      </c>
      <c r="AS437">
        <f t="shared" si="136"/>
        <v>0.11700000000000001</v>
      </c>
      <c r="AT437">
        <f t="shared" si="138"/>
        <v>0.11506949999999999</v>
      </c>
      <c r="AU437">
        <f t="shared" si="139"/>
        <v>0.11478182624999998</v>
      </c>
      <c r="AV437">
        <f t="shared" si="140"/>
        <v>0.11395539710099997</v>
      </c>
      <c r="AW437">
        <f t="shared" si="141"/>
        <v>0.11400097925984039</v>
      </c>
    </row>
    <row r="438" spans="1:49" x14ac:dyDescent="0.45">
      <c r="A438" s="202" t="s">
        <v>872</v>
      </c>
      <c r="B438" s="225" t="str">
        <f t="shared" si="123"/>
        <v>Помада, шт.</v>
      </c>
      <c r="C438" s="225" t="str">
        <f t="shared" si="124"/>
        <v>Помада, шт.</v>
      </c>
      <c r="D438" s="226" t="str">
        <f t="shared" si="125"/>
        <v>Помада, шт.</v>
      </c>
      <c r="E438" s="225">
        <v>20</v>
      </c>
      <c r="F438" s="225" t="s">
        <v>1871</v>
      </c>
      <c r="G438" s="225">
        <v>1</v>
      </c>
      <c r="H438" s="225">
        <v>0</v>
      </c>
      <c r="I438" s="225">
        <v>0</v>
      </c>
      <c r="J438" s="225">
        <f>INDEX('2026'!$C:$C,MATCH(Структура!B438,'2026'!$B:$B,0))</f>
        <v>7.8E-2</v>
      </c>
      <c r="K438" s="225" t="e">
        <f>INDEX('2025'!$C:$C,MATCH(Структура!C438,'2025'!$B:$B,0))</f>
        <v>#N/A</v>
      </c>
      <c r="L438" s="225">
        <v>1</v>
      </c>
      <c r="M438" s="225">
        <v>0</v>
      </c>
      <c r="N438" s="225">
        <v>0</v>
      </c>
      <c r="P438">
        <f>INDEX('ИПЦ raw'!AA:AA, MATCH(Структура!$D438,'ИПЦ raw'!$A:$A,0))</f>
        <v>0</v>
      </c>
      <c r="Q438">
        <f>INDEX('ИПЦ raw'!AB:AB, MATCH(Структура!$D438,'ИПЦ raw'!$A:$A,0))</f>
        <v>0</v>
      </c>
      <c r="R438">
        <f>INDEX('ИПЦ raw'!AC:AC, MATCH(Структура!$D438,'ИПЦ raw'!$A:$A,0))</f>
        <v>0</v>
      </c>
      <c r="S438">
        <f>INDEX('ИПЦ raw'!AD:AD, MATCH(Структура!$D438,'ИПЦ raw'!$A:$A,0))</f>
        <v>0</v>
      </c>
      <c r="T438">
        <f>INDEX('ИПЦ raw'!AE:AE, MATCH(Структура!$D438,'ИПЦ raw'!$A:$A,0))</f>
        <v>0</v>
      </c>
      <c r="U438">
        <f>INDEX('ИПЦ raw'!AF:AF, MATCH(Структура!$D438,'ИПЦ raw'!$A:$A,0))</f>
        <v>0</v>
      </c>
      <c r="V438">
        <f>INDEX('ИПЦ raw'!AG:AG, MATCH(Структура!$D438,'ИПЦ raw'!$A:$A,0))</f>
        <v>0</v>
      </c>
      <c r="W438">
        <f>INDEX('ИПЦ raw'!AH:AH, MATCH(Структура!$D438,'ИПЦ raw'!$A:$A,0))</f>
        <v>0</v>
      </c>
      <c r="X438">
        <f>INDEX('ИПЦ raw'!AI:AI, MATCH(Структура!$D438,'ИПЦ raw'!$A:$A,0))</f>
        <v>0</v>
      </c>
      <c r="Y438">
        <f>INDEX('ИПЦ raw'!AJ:AJ, MATCH(Структура!$D438,'ИПЦ raw'!$A:$A,0))</f>
        <v>0</v>
      </c>
      <c r="Z438">
        <f>INDEX('ИПЦ raw'!AK:AK, MATCH(Структура!$D438,'ИПЦ raw'!$A:$A,0))</f>
        <v>0</v>
      </c>
      <c r="AA438">
        <f>INDEX('ИПЦ raw'!AL:AL, MATCH(Структура!$D438,'ИПЦ raw'!$A:$A,0))</f>
        <v>0</v>
      </c>
      <c r="AB438">
        <f>INDEX('ИПЦ raw'!AM:AM, MATCH(Структура!$D438,'ИПЦ raw'!$A:$A,0))</f>
        <v>101.57</v>
      </c>
      <c r="AC438">
        <f>INDEX('ИПЦ raw'!AN:AN, MATCH(Структура!$D438,'ИПЦ raw'!$A:$A,0))</f>
        <v>100.65</v>
      </c>
      <c r="AD438">
        <f>INDEX('ИПЦ raw'!AO:AO, MATCH(Структура!$D438,'ИПЦ raw'!$A:$A,0))</f>
        <v>100.79</v>
      </c>
      <c r="AE438">
        <f>INDEX('ИПЦ raw'!AP:AP, MATCH(Структура!$D438,'ИПЦ raw'!$A:$A,0))</f>
        <v>98.37</v>
      </c>
      <c r="AG438" t="e">
        <f>INDEX('2025'!$C:$C,MATCH(Структура!C438,'2025'!$B:$B,0))</f>
        <v>#N/A</v>
      </c>
      <c r="AH438" t="e">
        <f t="shared" si="126"/>
        <v>#N/A</v>
      </c>
      <c r="AI438" t="e">
        <f t="shared" si="127"/>
        <v>#N/A</v>
      </c>
      <c r="AJ438" t="e">
        <f t="shared" si="128"/>
        <v>#N/A</v>
      </c>
      <c r="AK438" t="e">
        <f t="shared" si="129"/>
        <v>#N/A</v>
      </c>
      <c r="AL438" t="e">
        <f t="shared" si="130"/>
        <v>#N/A</v>
      </c>
      <c r="AM438" t="e">
        <f t="shared" si="131"/>
        <v>#N/A</v>
      </c>
      <c r="AN438" t="e">
        <f t="shared" si="132"/>
        <v>#N/A</v>
      </c>
      <c r="AO438" t="e">
        <f t="shared" si="133"/>
        <v>#N/A</v>
      </c>
      <c r="AP438" t="e">
        <f t="shared" si="134"/>
        <v>#N/A</v>
      </c>
      <c r="AQ438" t="e">
        <f t="shared" si="135"/>
        <v>#N/A</v>
      </c>
      <c r="AR438" t="e">
        <f t="shared" si="137"/>
        <v>#N/A</v>
      </c>
      <c r="AS438">
        <f t="shared" si="136"/>
        <v>7.8E-2</v>
      </c>
      <c r="AT438">
        <f t="shared" si="138"/>
        <v>7.9224599999999992E-2</v>
      </c>
      <c r="AU438">
        <f t="shared" si="139"/>
        <v>7.9739559899999993E-2</v>
      </c>
      <c r="AV438">
        <f t="shared" si="140"/>
        <v>8.0369502423210004E-2</v>
      </c>
      <c r="AW438">
        <f t="shared" si="141"/>
        <v>7.9059479533711674E-2</v>
      </c>
    </row>
    <row r="439" spans="1:49" x14ac:dyDescent="0.45">
      <c r="A439" s="202" t="s">
        <v>824</v>
      </c>
      <c r="B439" s="225" t="str">
        <f t="shared" si="123"/>
        <v>Блоки строительные, 1000 шт.</v>
      </c>
      <c r="C439" s="225" t="str">
        <f t="shared" si="124"/>
        <v>Блоки строительные, 1000 шт.</v>
      </c>
      <c r="D439" s="226" t="str">
        <f t="shared" si="125"/>
        <v>Блоки строительные, 1000 шт.</v>
      </c>
      <c r="E439" s="225">
        <v>20</v>
      </c>
      <c r="F439" s="225" t="s">
        <v>1871</v>
      </c>
      <c r="G439" s="225">
        <v>1</v>
      </c>
      <c r="H439" s="225">
        <v>0</v>
      </c>
      <c r="I439" s="225">
        <v>0</v>
      </c>
      <c r="J439" s="225">
        <f>INDEX('2026'!$C:$C,MATCH(Структура!B439,'2026'!$B:$B,0))</f>
        <v>3.2000000000000001E-2</v>
      </c>
      <c r="K439" s="225" t="e">
        <f>INDEX('2025'!$C:$C,MATCH(Структура!C439,'2025'!$B:$B,0))</f>
        <v>#N/A</v>
      </c>
      <c r="L439" s="225">
        <v>1</v>
      </c>
      <c r="M439" s="225">
        <v>0</v>
      </c>
      <c r="N439" s="225">
        <v>0</v>
      </c>
      <c r="P439">
        <f>INDEX('ИПЦ raw'!AA:AA, MATCH(Структура!$D439,'ИПЦ raw'!$A:$A,0))</f>
        <v>0</v>
      </c>
      <c r="Q439">
        <f>INDEX('ИПЦ raw'!AB:AB, MATCH(Структура!$D439,'ИПЦ raw'!$A:$A,0))</f>
        <v>0</v>
      </c>
      <c r="R439">
        <f>INDEX('ИПЦ raw'!AC:AC, MATCH(Структура!$D439,'ИПЦ raw'!$A:$A,0))</f>
        <v>0</v>
      </c>
      <c r="S439">
        <f>INDEX('ИПЦ raw'!AD:AD, MATCH(Структура!$D439,'ИПЦ raw'!$A:$A,0))</f>
        <v>0</v>
      </c>
      <c r="T439">
        <f>INDEX('ИПЦ raw'!AE:AE, MATCH(Структура!$D439,'ИПЦ raw'!$A:$A,0))</f>
        <v>0</v>
      </c>
      <c r="U439">
        <f>INDEX('ИПЦ raw'!AF:AF, MATCH(Структура!$D439,'ИПЦ raw'!$A:$A,0))</f>
        <v>0</v>
      </c>
      <c r="V439">
        <f>INDEX('ИПЦ raw'!AG:AG, MATCH(Структура!$D439,'ИПЦ raw'!$A:$A,0))</f>
        <v>0</v>
      </c>
      <c r="W439">
        <f>INDEX('ИПЦ raw'!AH:AH, MATCH(Структура!$D439,'ИПЦ raw'!$A:$A,0))</f>
        <v>0</v>
      </c>
      <c r="X439">
        <f>INDEX('ИПЦ raw'!AI:AI, MATCH(Структура!$D439,'ИПЦ raw'!$A:$A,0))</f>
        <v>0</v>
      </c>
      <c r="Y439">
        <f>INDEX('ИПЦ raw'!AJ:AJ, MATCH(Структура!$D439,'ИПЦ raw'!$A:$A,0))</f>
        <v>0</v>
      </c>
      <c r="Z439">
        <f>INDEX('ИПЦ raw'!AK:AK, MATCH(Структура!$D439,'ИПЦ raw'!$A:$A,0))</f>
        <v>0</v>
      </c>
      <c r="AA439">
        <f>INDEX('ИПЦ raw'!AL:AL, MATCH(Структура!$D439,'ИПЦ raw'!$A:$A,0))</f>
        <v>0</v>
      </c>
      <c r="AB439">
        <f>INDEX('ИПЦ raw'!AM:AM, MATCH(Структура!$D439,'ИПЦ raw'!$A:$A,0))</f>
        <v>99.87</v>
      </c>
      <c r="AC439">
        <f>INDEX('ИПЦ raw'!AN:AN, MATCH(Структура!$D439,'ИПЦ raw'!$A:$A,0))</f>
        <v>100.07</v>
      </c>
      <c r="AD439">
        <f>INDEX('ИПЦ raw'!AO:AO, MATCH(Структура!$D439,'ИПЦ raw'!$A:$A,0))</f>
        <v>99.37</v>
      </c>
      <c r="AE439">
        <f>INDEX('ИПЦ raw'!AP:AP, MATCH(Структура!$D439,'ИПЦ raw'!$A:$A,0))</f>
        <v>100.44</v>
      </c>
      <c r="AG439" t="e">
        <f>INDEX('2025'!$C:$C,MATCH(Структура!C439,'2025'!$B:$B,0))</f>
        <v>#N/A</v>
      </c>
      <c r="AH439" t="e">
        <f t="shared" si="126"/>
        <v>#N/A</v>
      </c>
      <c r="AI439" t="e">
        <f t="shared" si="127"/>
        <v>#N/A</v>
      </c>
      <c r="AJ439" t="e">
        <f t="shared" si="128"/>
        <v>#N/A</v>
      </c>
      <c r="AK439" t="e">
        <f t="shared" si="129"/>
        <v>#N/A</v>
      </c>
      <c r="AL439" t="e">
        <f t="shared" si="130"/>
        <v>#N/A</v>
      </c>
      <c r="AM439" t="e">
        <f t="shared" si="131"/>
        <v>#N/A</v>
      </c>
      <c r="AN439" t="e">
        <f t="shared" si="132"/>
        <v>#N/A</v>
      </c>
      <c r="AO439" t="e">
        <f t="shared" si="133"/>
        <v>#N/A</v>
      </c>
      <c r="AP439" t="e">
        <f t="shared" si="134"/>
        <v>#N/A</v>
      </c>
      <c r="AQ439" t="e">
        <f t="shared" si="135"/>
        <v>#N/A</v>
      </c>
      <c r="AR439" t="e">
        <f t="shared" si="137"/>
        <v>#N/A</v>
      </c>
      <c r="AS439">
        <f t="shared" si="136"/>
        <v>3.2000000000000001E-2</v>
      </c>
      <c r="AT439">
        <f t="shared" si="138"/>
        <v>3.1958399999999998E-2</v>
      </c>
      <c r="AU439">
        <f t="shared" si="139"/>
        <v>3.1980770879999995E-2</v>
      </c>
      <c r="AV439">
        <f t="shared" si="140"/>
        <v>3.1779292023455995E-2</v>
      </c>
      <c r="AW439">
        <f t="shared" si="141"/>
        <v>3.1919120908359203E-2</v>
      </c>
    </row>
    <row r="440" spans="1:49" x14ac:dyDescent="0.45">
      <c r="A440" s="199" t="s">
        <v>858</v>
      </c>
      <c r="B440" s="225" t="str">
        <f t="shared" si="123"/>
        <v>Мелоксикам, 10 таблеток</v>
      </c>
      <c r="C440" s="225" t="str">
        <f t="shared" si="124"/>
        <v>Мелоксикам, 10 таблеток</v>
      </c>
      <c r="D440" s="226" t="str">
        <f t="shared" si="125"/>
        <v>Мелоксикам, 10 таблеток</v>
      </c>
      <c r="E440" s="226">
        <v>10</v>
      </c>
      <c r="F440" s="225" t="s">
        <v>1871</v>
      </c>
      <c r="G440" s="225">
        <v>1</v>
      </c>
      <c r="H440" s="225">
        <v>0</v>
      </c>
      <c r="I440" s="225">
        <v>0</v>
      </c>
      <c r="J440" s="225">
        <f>INDEX('2026'!$C:$C,MATCH(Структура!B440,'2026'!$B:$B,0))</f>
        <v>0.04</v>
      </c>
      <c r="K440" s="225" t="e">
        <f>INDEX('2025'!$C:$C,MATCH(Структура!C440,'2025'!$B:$B,0))</f>
        <v>#N/A</v>
      </c>
      <c r="L440" s="225">
        <v>1</v>
      </c>
      <c r="M440" s="225">
        <v>0</v>
      </c>
      <c r="N440" s="225">
        <v>0</v>
      </c>
      <c r="P440">
        <f>INDEX('ИПЦ raw'!AA:AA, MATCH(Структура!$D440,'ИПЦ raw'!$A:$A,0))</f>
        <v>0</v>
      </c>
      <c r="Q440">
        <f>INDEX('ИПЦ raw'!AB:AB, MATCH(Структура!$D440,'ИПЦ raw'!$A:$A,0))</f>
        <v>0</v>
      </c>
      <c r="R440">
        <f>INDEX('ИПЦ raw'!AC:AC, MATCH(Структура!$D440,'ИПЦ raw'!$A:$A,0))</f>
        <v>0</v>
      </c>
      <c r="S440">
        <f>INDEX('ИПЦ raw'!AD:AD, MATCH(Структура!$D440,'ИПЦ raw'!$A:$A,0))</f>
        <v>0</v>
      </c>
      <c r="T440">
        <f>INDEX('ИПЦ raw'!AE:AE, MATCH(Структура!$D440,'ИПЦ raw'!$A:$A,0))</f>
        <v>0</v>
      </c>
      <c r="U440">
        <f>INDEX('ИПЦ raw'!AF:AF, MATCH(Структура!$D440,'ИПЦ raw'!$A:$A,0))</f>
        <v>0</v>
      </c>
      <c r="V440">
        <f>INDEX('ИПЦ raw'!AG:AG, MATCH(Структура!$D440,'ИПЦ raw'!$A:$A,0))</f>
        <v>0</v>
      </c>
      <c r="W440">
        <f>INDEX('ИПЦ raw'!AH:AH, MATCH(Структура!$D440,'ИПЦ raw'!$A:$A,0))</f>
        <v>0</v>
      </c>
      <c r="X440">
        <f>INDEX('ИПЦ raw'!AI:AI, MATCH(Структура!$D440,'ИПЦ raw'!$A:$A,0))</f>
        <v>0</v>
      </c>
      <c r="Y440">
        <f>INDEX('ИПЦ raw'!AJ:AJ, MATCH(Структура!$D440,'ИПЦ raw'!$A:$A,0))</f>
        <v>0</v>
      </c>
      <c r="Z440">
        <f>INDEX('ИПЦ raw'!AK:AK, MATCH(Структура!$D440,'ИПЦ raw'!$A:$A,0))</f>
        <v>0</v>
      </c>
      <c r="AA440">
        <f>INDEX('ИПЦ raw'!AL:AL, MATCH(Структура!$D440,'ИПЦ raw'!$A:$A,0))</f>
        <v>0</v>
      </c>
      <c r="AB440">
        <f>INDEX('ИПЦ raw'!AM:AM, MATCH(Структура!$D440,'ИПЦ raw'!$A:$A,0))</f>
        <v>100.15</v>
      </c>
      <c r="AC440">
        <f>INDEX('ИПЦ raw'!AN:AN, MATCH(Структура!$D440,'ИПЦ raw'!$A:$A,0))</f>
        <v>101.41</v>
      </c>
      <c r="AD440">
        <f>INDEX('ИПЦ raw'!AO:AO, MATCH(Структура!$D440,'ИПЦ raw'!$A:$A,0))</f>
        <v>100.92</v>
      </c>
      <c r="AE440">
        <f>INDEX('ИПЦ raw'!AP:AP, MATCH(Структура!$D440,'ИПЦ raw'!$A:$A,0))</f>
        <v>100.57</v>
      </c>
      <c r="AG440" t="e">
        <f>INDEX('2025'!$C:$C,MATCH(Структура!C440,'2025'!$B:$B,0))</f>
        <v>#N/A</v>
      </c>
      <c r="AH440" t="e">
        <f t="shared" si="126"/>
        <v>#N/A</v>
      </c>
      <c r="AI440" t="e">
        <f t="shared" si="127"/>
        <v>#N/A</v>
      </c>
      <c r="AJ440" t="e">
        <f t="shared" si="128"/>
        <v>#N/A</v>
      </c>
      <c r="AK440" t="e">
        <f t="shared" si="129"/>
        <v>#N/A</v>
      </c>
      <c r="AL440" t="e">
        <f t="shared" si="130"/>
        <v>#N/A</v>
      </c>
      <c r="AM440" t="e">
        <f t="shared" si="131"/>
        <v>#N/A</v>
      </c>
      <c r="AN440" t="e">
        <f t="shared" si="132"/>
        <v>#N/A</v>
      </c>
      <c r="AO440" t="e">
        <f t="shared" si="133"/>
        <v>#N/A</v>
      </c>
      <c r="AP440" t="e">
        <f t="shared" si="134"/>
        <v>#N/A</v>
      </c>
      <c r="AQ440" t="e">
        <f t="shared" si="135"/>
        <v>#N/A</v>
      </c>
      <c r="AR440" t="e">
        <f t="shared" si="137"/>
        <v>#N/A</v>
      </c>
      <c r="AS440">
        <f t="shared" si="136"/>
        <v>0.04</v>
      </c>
      <c r="AT440">
        <f t="shared" si="138"/>
        <v>4.0060000000000005E-2</v>
      </c>
      <c r="AU440">
        <f t="shared" si="139"/>
        <v>4.0624846000000006E-2</v>
      </c>
      <c r="AV440">
        <f t="shared" si="140"/>
        <v>4.0998594583200008E-2</v>
      </c>
      <c r="AW440">
        <f t="shared" si="141"/>
        <v>4.1232286572324243E-2</v>
      </c>
    </row>
    <row r="441" spans="1:49" x14ac:dyDescent="0.45">
      <c r="A441" s="199" t="s">
        <v>877</v>
      </c>
      <c r="B441" s="225" t="str">
        <f t="shared" si="123"/>
        <v>Римантадин, 10 таблеток</v>
      </c>
      <c r="C441" s="225" t="str">
        <f t="shared" si="124"/>
        <v>Римантадин, 10 таблеток</v>
      </c>
      <c r="D441" s="226" t="str">
        <f t="shared" si="125"/>
        <v>Римантадин, 10 таблеток</v>
      </c>
      <c r="E441" s="226">
        <v>10</v>
      </c>
      <c r="F441" s="225" t="s">
        <v>1871</v>
      </c>
      <c r="G441" s="225">
        <v>1</v>
      </c>
      <c r="H441" s="225">
        <v>0</v>
      </c>
      <c r="I441" s="225">
        <v>0</v>
      </c>
      <c r="J441" s="225">
        <f>INDEX('2026'!$C:$C,MATCH(Структура!B441,'2026'!$B:$B,0))</f>
        <v>3.3000000000000002E-2</v>
      </c>
      <c r="K441" s="225" t="e">
        <f>INDEX('2025'!$C:$C,MATCH(Структура!C441,'2025'!$B:$B,0))</f>
        <v>#N/A</v>
      </c>
      <c r="L441" s="225">
        <v>1</v>
      </c>
      <c r="M441" s="225">
        <v>0</v>
      </c>
      <c r="N441" s="225">
        <v>0</v>
      </c>
      <c r="P441">
        <f>INDEX('ИПЦ raw'!AA:AA, MATCH(Структура!$D441,'ИПЦ raw'!$A:$A,0))</f>
        <v>0</v>
      </c>
      <c r="Q441">
        <f>INDEX('ИПЦ raw'!AB:AB, MATCH(Структура!$D441,'ИПЦ raw'!$A:$A,0))</f>
        <v>0</v>
      </c>
      <c r="R441">
        <f>INDEX('ИПЦ raw'!AC:AC, MATCH(Структура!$D441,'ИПЦ raw'!$A:$A,0))</f>
        <v>0</v>
      </c>
      <c r="S441">
        <f>INDEX('ИПЦ raw'!AD:AD, MATCH(Структура!$D441,'ИПЦ raw'!$A:$A,0))</f>
        <v>0</v>
      </c>
      <c r="T441">
        <f>INDEX('ИПЦ raw'!AE:AE, MATCH(Структура!$D441,'ИПЦ raw'!$A:$A,0))</f>
        <v>0</v>
      </c>
      <c r="U441">
        <f>INDEX('ИПЦ raw'!AF:AF, MATCH(Структура!$D441,'ИПЦ raw'!$A:$A,0))</f>
        <v>0</v>
      </c>
      <c r="V441">
        <f>INDEX('ИПЦ raw'!AG:AG, MATCH(Структура!$D441,'ИПЦ raw'!$A:$A,0))</f>
        <v>0</v>
      </c>
      <c r="W441">
        <f>INDEX('ИПЦ raw'!AH:AH, MATCH(Структура!$D441,'ИПЦ raw'!$A:$A,0))</f>
        <v>0</v>
      </c>
      <c r="X441">
        <f>INDEX('ИПЦ raw'!AI:AI, MATCH(Структура!$D441,'ИПЦ raw'!$A:$A,0))</f>
        <v>0</v>
      </c>
      <c r="Y441">
        <f>INDEX('ИПЦ raw'!AJ:AJ, MATCH(Структура!$D441,'ИПЦ raw'!$A:$A,0))</f>
        <v>0</v>
      </c>
      <c r="Z441">
        <f>INDEX('ИПЦ raw'!AK:AK, MATCH(Структура!$D441,'ИПЦ raw'!$A:$A,0))</f>
        <v>0</v>
      </c>
      <c r="AA441">
        <f>INDEX('ИПЦ raw'!AL:AL, MATCH(Структура!$D441,'ИПЦ raw'!$A:$A,0))</f>
        <v>0</v>
      </c>
      <c r="AB441">
        <f>INDEX('ИПЦ raw'!AM:AM, MATCH(Структура!$D441,'ИПЦ raw'!$A:$A,0))</f>
        <v>102.65</v>
      </c>
      <c r="AC441">
        <f>INDEX('ИПЦ raw'!AN:AN, MATCH(Структура!$D441,'ИПЦ raw'!$A:$A,0))</f>
        <v>102.41</v>
      </c>
      <c r="AD441">
        <f>INDEX('ИПЦ raw'!AO:AO, MATCH(Структура!$D441,'ИПЦ raw'!$A:$A,0))</f>
        <v>102.01</v>
      </c>
      <c r="AE441">
        <f>INDEX('ИПЦ raw'!AP:AP, MATCH(Структура!$D441,'ИПЦ raw'!$A:$A,0))</f>
        <v>100.02</v>
      </c>
      <c r="AG441" t="e">
        <f>INDEX('2025'!$C:$C,MATCH(Структура!C441,'2025'!$B:$B,0))</f>
        <v>#N/A</v>
      </c>
      <c r="AH441" t="e">
        <f t="shared" si="126"/>
        <v>#N/A</v>
      </c>
      <c r="AI441" t="e">
        <f t="shared" si="127"/>
        <v>#N/A</v>
      </c>
      <c r="AJ441" t="e">
        <f t="shared" si="128"/>
        <v>#N/A</v>
      </c>
      <c r="AK441" t="e">
        <f t="shared" si="129"/>
        <v>#N/A</v>
      </c>
      <c r="AL441" t="e">
        <f t="shared" si="130"/>
        <v>#N/A</v>
      </c>
      <c r="AM441" t="e">
        <f t="shared" si="131"/>
        <v>#N/A</v>
      </c>
      <c r="AN441" t="e">
        <f t="shared" si="132"/>
        <v>#N/A</v>
      </c>
      <c r="AO441" t="e">
        <f t="shared" si="133"/>
        <v>#N/A</v>
      </c>
      <c r="AP441" t="e">
        <f t="shared" si="134"/>
        <v>#N/A</v>
      </c>
      <c r="AQ441" t="e">
        <f t="shared" si="135"/>
        <v>#N/A</v>
      </c>
      <c r="AR441" t="e">
        <f t="shared" si="137"/>
        <v>#N/A</v>
      </c>
      <c r="AS441">
        <f t="shared" si="136"/>
        <v>3.3000000000000002E-2</v>
      </c>
      <c r="AT441">
        <f t="shared" si="138"/>
        <v>3.3874500000000002E-2</v>
      </c>
      <c r="AU441">
        <f t="shared" si="139"/>
        <v>3.4690875450000005E-2</v>
      </c>
      <c r="AV441">
        <f t="shared" si="140"/>
        <v>3.5388162046545005E-2</v>
      </c>
      <c r="AW441">
        <f t="shared" si="141"/>
        <v>3.5395239678954311E-2</v>
      </c>
    </row>
    <row r="442" spans="1:49" x14ac:dyDescent="0.45">
      <c r="A442" s="199" t="s">
        <v>878</v>
      </c>
      <c r="B442" s="225" t="str">
        <f t="shared" si="123"/>
        <v>Розувастатин, 10 таблеток</v>
      </c>
      <c r="C442" s="225" t="str">
        <f t="shared" si="124"/>
        <v>Розувастатин, 10 таблеток</v>
      </c>
      <c r="D442" s="226" t="str">
        <f t="shared" si="125"/>
        <v>Розувастатин, 10 таблеток</v>
      </c>
      <c r="E442" s="226">
        <v>10</v>
      </c>
      <c r="F442" s="225" t="s">
        <v>1871</v>
      </c>
      <c r="G442" s="225">
        <v>1</v>
      </c>
      <c r="H442" s="225">
        <v>0</v>
      </c>
      <c r="I442" s="225">
        <v>0</v>
      </c>
      <c r="J442" s="225">
        <f>INDEX('2026'!$C:$C,MATCH(Структура!B442,'2026'!$B:$B,0))</f>
        <v>3.4000000000000002E-2</v>
      </c>
      <c r="K442" s="225" t="e">
        <f>INDEX('2025'!$C:$C,MATCH(Структура!C442,'2025'!$B:$B,0))</f>
        <v>#N/A</v>
      </c>
      <c r="L442" s="225">
        <v>1</v>
      </c>
      <c r="M442" s="225">
        <v>0</v>
      </c>
      <c r="N442" s="225">
        <v>0</v>
      </c>
      <c r="P442">
        <f>INDEX('ИПЦ raw'!AA:AA, MATCH(Структура!$D442,'ИПЦ raw'!$A:$A,0))</f>
        <v>0</v>
      </c>
      <c r="Q442">
        <f>INDEX('ИПЦ raw'!AB:AB, MATCH(Структура!$D442,'ИПЦ raw'!$A:$A,0))</f>
        <v>0</v>
      </c>
      <c r="R442">
        <f>INDEX('ИПЦ raw'!AC:AC, MATCH(Структура!$D442,'ИПЦ raw'!$A:$A,0))</f>
        <v>0</v>
      </c>
      <c r="S442">
        <f>INDEX('ИПЦ raw'!AD:AD, MATCH(Структура!$D442,'ИПЦ raw'!$A:$A,0))</f>
        <v>0</v>
      </c>
      <c r="T442">
        <f>INDEX('ИПЦ raw'!AE:AE, MATCH(Структура!$D442,'ИПЦ raw'!$A:$A,0))</f>
        <v>0</v>
      </c>
      <c r="U442">
        <f>INDEX('ИПЦ raw'!AF:AF, MATCH(Структура!$D442,'ИПЦ raw'!$A:$A,0))</f>
        <v>0</v>
      </c>
      <c r="V442">
        <f>INDEX('ИПЦ raw'!AG:AG, MATCH(Структура!$D442,'ИПЦ raw'!$A:$A,0))</f>
        <v>0</v>
      </c>
      <c r="W442">
        <f>INDEX('ИПЦ raw'!AH:AH, MATCH(Структура!$D442,'ИПЦ raw'!$A:$A,0))</f>
        <v>0</v>
      </c>
      <c r="X442">
        <f>INDEX('ИПЦ raw'!AI:AI, MATCH(Структура!$D442,'ИПЦ raw'!$A:$A,0))</f>
        <v>0</v>
      </c>
      <c r="Y442">
        <f>INDEX('ИПЦ raw'!AJ:AJ, MATCH(Структура!$D442,'ИПЦ raw'!$A:$A,0))</f>
        <v>0</v>
      </c>
      <c r="Z442">
        <f>INDEX('ИПЦ raw'!AK:AK, MATCH(Структура!$D442,'ИПЦ raw'!$A:$A,0))</f>
        <v>0</v>
      </c>
      <c r="AA442">
        <f>INDEX('ИПЦ raw'!AL:AL, MATCH(Структура!$D442,'ИПЦ raw'!$A:$A,0))</f>
        <v>0</v>
      </c>
      <c r="AB442">
        <f>INDEX('ИПЦ raw'!AM:AM, MATCH(Структура!$D442,'ИПЦ raw'!$A:$A,0))</f>
        <v>100.35</v>
      </c>
      <c r="AC442">
        <f>INDEX('ИПЦ raw'!AN:AN, MATCH(Структура!$D442,'ИПЦ raw'!$A:$A,0))</f>
        <v>100.77</v>
      </c>
      <c r="AD442">
        <f>INDEX('ИПЦ raw'!AO:AO, MATCH(Структура!$D442,'ИПЦ raw'!$A:$A,0))</f>
        <v>100.84</v>
      </c>
      <c r="AE442">
        <f>INDEX('ИПЦ raw'!AP:AP, MATCH(Структура!$D442,'ИПЦ raw'!$A:$A,0))</f>
        <v>100.91</v>
      </c>
      <c r="AG442" t="e">
        <f>INDEX('2025'!$C:$C,MATCH(Структура!C442,'2025'!$B:$B,0))</f>
        <v>#N/A</v>
      </c>
      <c r="AH442" t="e">
        <f t="shared" si="126"/>
        <v>#N/A</v>
      </c>
      <c r="AI442" t="e">
        <f t="shared" si="127"/>
        <v>#N/A</v>
      </c>
      <c r="AJ442" t="e">
        <f t="shared" si="128"/>
        <v>#N/A</v>
      </c>
      <c r="AK442" t="e">
        <f t="shared" si="129"/>
        <v>#N/A</v>
      </c>
      <c r="AL442" t="e">
        <f t="shared" si="130"/>
        <v>#N/A</v>
      </c>
      <c r="AM442" t="e">
        <f t="shared" si="131"/>
        <v>#N/A</v>
      </c>
      <c r="AN442" t="e">
        <f t="shared" si="132"/>
        <v>#N/A</v>
      </c>
      <c r="AO442" t="e">
        <f t="shared" si="133"/>
        <v>#N/A</v>
      </c>
      <c r="AP442" t="e">
        <f t="shared" si="134"/>
        <v>#N/A</v>
      </c>
      <c r="AQ442" t="e">
        <f t="shared" si="135"/>
        <v>#N/A</v>
      </c>
      <c r="AR442" t="e">
        <f t="shared" si="137"/>
        <v>#N/A</v>
      </c>
      <c r="AS442">
        <f t="shared" si="136"/>
        <v>3.4000000000000002E-2</v>
      </c>
      <c r="AT442">
        <f t="shared" si="138"/>
        <v>3.4119000000000003E-2</v>
      </c>
      <c r="AU442">
        <f t="shared" si="139"/>
        <v>3.4381716300000004E-2</v>
      </c>
      <c r="AV442">
        <f t="shared" si="140"/>
        <v>3.4670522716920005E-2</v>
      </c>
      <c r="AW442">
        <f t="shared" si="141"/>
        <v>3.4986024473643976E-2</v>
      </c>
    </row>
    <row r="443" spans="1:49" x14ac:dyDescent="0.45">
      <c r="A443" s="199" t="s">
        <v>851</v>
      </c>
      <c r="B443" s="225" t="str">
        <f t="shared" si="123"/>
        <v>Курьерская доставка, услуга</v>
      </c>
      <c r="C443" s="225" t="str">
        <f t="shared" si="124"/>
        <v>Курьерская доставка, услуга</v>
      </c>
      <c r="D443" s="226" t="str">
        <f t="shared" si="125"/>
        <v>Курьерская доставка, услуга</v>
      </c>
      <c r="E443" s="226">
        <v>10</v>
      </c>
      <c r="F443" s="225" t="s">
        <v>695</v>
      </c>
      <c r="G443" s="225">
        <v>1</v>
      </c>
      <c r="H443" s="225">
        <v>0</v>
      </c>
      <c r="I443" s="225">
        <v>0</v>
      </c>
      <c r="J443" s="225">
        <f>INDEX('2026'!$C:$C,MATCH(Структура!B443,'2026'!$B:$B,0))</f>
        <v>5.0999999999999997E-2</v>
      </c>
      <c r="K443" s="225" t="e">
        <f>INDEX('2025'!$C:$C,MATCH(Структура!C443,'2025'!$B:$B,0))</f>
        <v>#N/A</v>
      </c>
      <c r="L443" s="225">
        <v>1</v>
      </c>
      <c r="M443" s="225">
        <v>0</v>
      </c>
      <c r="N443" s="225">
        <v>0</v>
      </c>
      <c r="P443">
        <f>INDEX('ИПЦ raw'!AA:AA, MATCH(Структура!$D443,'ИПЦ raw'!$A:$A,0))</f>
        <v>0</v>
      </c>
      <c r="Q443">
        <f>INDEX('ИПЦ raw'!AB:AB, MATCH(Структура!$D443,'ИПЦ raw'!$A:$A,0))</f>
        <v>0</v>
      </c>
      <c r="R443">
        <f>INDEX('ИПЦ raw'!AC:AC, MATCH(Структура!$D443,'ИПЦ raw'!$A:$A,0))</f>
        <v>0</v>
      </c>
      <c r="S443">
        <f>INDEX('ИПЦ raw'!AD:AD, MATCH(Структура!$D443,'ИПЦ raw'!$A:$A,0))</f>
        <v>0</v>
      </c>
      <c r="T443">
        <f>INDEX('ИПЦ raw'!AE:AE, MATCH(Структура!$D443,'ИПЦ raw'!$A:$A,0))</f>
        <v>0</v>
      </c>
      <c r="U443">
        <f>INDEX('ИПЦ raw'!AF:AF, MATCH(Структура!$D443,'ИПЦ raw'!$A:$A,0))</f>
        <v>0</v>
      </c>
      <c r="V443">
        <f>INDEX('ИПЦ raw'!AG:AG, MATCH(Структура!$D443,'ИПЦ raw'!$A:$A,0))</f>
        <v>0</v>
      </c>
      <c r="W443">
        <f>INDEX('ИПЦ raw'!AH:AH, MATCH(Структура!$D443,'ИПЦ raw'!$A:$A,0))</f>
        <v>0</v>
      </c>
      <c r="X443">
        <f>INDEX('ИПЦ raw'!AI:AI, MATCH(Структура!$D443,'ИПЦ raw'!$A:$A,0))</f>
        <v>0</v>
      </c>
      <c r="Y443">
        <f>INDEX('ИПЦ raw'!AJ:AJ, MATCH(Структура!$D443,'ИПЦ raw'!$A:$A,0))</f>
        <v>0</v>
      </c>
      <c r="Z443">
        <f>INDEX('ИПЦ raw'!AK:AK, MATCH(Структура!$D443,'ИПЦ raw'!$A:$A,0))</f>
        <v>0</v>
      </c>
      <c r="AA443">
        <f>INDEX('ИПЦ raw'!AL:AL, MATCH(Структура!$D443,'ИПЦ raw'!$A:$A,0))</f>
        <v>0</v>
      </c>
      <c r="AB443">
        <f>INDEX('ИПЦ raw'!AM:AM, MATCH(Структура!$D443,'ИПЦ raw'!$A:$A,0))</f>
        <v>100.59</v>
      </c>
      <c r="AC443">
        <f>INDEX('ИПЦ raw'!AN:AN, MATCH(Структура!$D443,'ИПЦ raw'!$A:$A,0))</f>
        <v>100.81</v>
      </c>
      <c r="AD443">
        <f>INDEX('ИПЦ raw'!AO:AO, MATCH(Структура!$D443,'ИПЦ raw'!$A:$A,0))</f>
        <v>97.37</v>
      </c>
      <c r="AE443">
        <f>INDEX('ИПЦ raw'!AP:AP, MATCH(Структура!$D443,'ИПЦ raw'!$A:$A,0))</f>
        <v>100.18</v>
      </c>
      <c r="AG443" t="e">
        <f>INDEX('2025'!$C:$C,MATCH(Структура!C443,'2025'!$B:$B,0))</f>
        <v>#N/A</v>
      </c>
      <c r="AH443" t="e">
        <f t="shared" si="126"/>
        <v>#N/A</v>
      </c>
      <c r="AI443" t="e">
        <f t="shared" si="127"/>
        <v>#N/A</v>
      </c>
      <c r="AJ443" t="e">
        <f t="shared" si="128"/>
        <v>#N/A</v>
      </c>
      <c r="AK443" t="e">
        <f t="shared" si="129"/>
        <v>#N/A</v>
      </c>
      <c r="AL443" t="e">
        <f t="shared" si="130"/>
        <v>#N/A</v>
      </c>
      <c r="AM443" t="e">
        <f t="shared" si="131"/>
        <v>#N/A</v>
      </c>
      <c r="AN443" t="e">
        <f t="shared" si="132"/>
        <v>#N/A</v>
      </c>
      <c r="AO443" t="e">
        <f t="shared" si="133"/>
        <v>#N/A</v>
      </c>
      <c r="AP443" t="e">
        <f t="shared" si="134"/>
        <v>#N/A</v>
      </c>
      <c r="AQ443" t="e">
        <f t="shared" si="135"/>
        <v>#N/A</v>
      </c>
      <c r="AR443" t="e">
        <f t="shared" si="137"/>
        <v>#N/A</v>
      </c>
      <c r="AS443">
        <f t="shared" si="136"/>
        <v>5.0999999999999997E-2</v>
      </c>
      <c r="AT443">
        <f t="shared" si="138"/>
        <v>5.1300900000000003E-2</v>
      </c>
      <c r="AU443">
        <f t="shared" si="139"/>
        <v>5.171643729E-2</v>
      </c>
      <c r="AV443">
        <f t="shared" si="140"/>
        <v>5.0356294989273007E-2</v>
      </c>
      <c r="AW443">
        <f t="shared" si="141"/>
        <v>5.0446936320253703E-2</v>
      </c>
    </row>
    <row r="444" spans="1:49" s="238" customFormat="1" x14ac:dyDescent="0.45">
      <c r="A444" s="236" t="s">
        <v>1880</v>
      </c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</row>
    <row r="445" spans="1:49" x14ac:dyDescent="0.45">
      <c r="A445" s="199" t="s">
        <v>876</v>
      </c>
      <c r="B445" s="225" t="str">
        <f t="shared" si="123"/>
        <v>Речной круиз на территории России, поездка</v>
      </c>
      <c r="C445" s="225" t="str">
        <f t="shared" si="124"/>
        <v>Речной круиз на территории России, поездка</v>
      </c>
      <c r="D445" s="226" t="str">
        <f t="shared" si="125"/>
        <v>Речной круиз на территории России, поездка</v>
      </c>
      <c r="E445" s="226">
        <v>0</v>
      </c>
      <c r="F445" s="225" t="s">
        <v>695</v>
      </c>
      <c r="G445" s="225">
        <v>0</v>
      </c>
      <c r="H445" s="225">
        <v>1</v>
      </c>
      <c r="I445" s="225">
        <v>0</v>
      </c>
      <c r="J445" s="225">
        <f>INDEX('2026'!$C:$C,MATCH(Структура!B445,'2026'!$B:$B,0))</f>
        <v>2.4E-2</v>
      </c>
      <c r="K445" s="225">
        <f>INDEX('2025'!$C:$C,MATCH(Структура!C445,'2025'!$B:$B,0))</f>
        <v>2.4E-2</v>
      </c>
      <c r="L445" s="225">
        <v>1</v>
      </c>
      <c r="M445" s="225">
        <v>1</v>
      </c>
      <c r="N445" s="225">
        <v>0</v>
      </c>
      <c r="P445">
        <f>INDEX('ИПЦ raw'!AA:AA, MATCH(Структура!$D445,'ИПЦ raw'!$A:$A,0))</f>
        <v>100.12</v>
      </c>
      <c r="Q445">
        <f>INDEX('ИПЦ raw'!AB:AB, MATCH(Структура!$D445,'ИПЦ raw'!$A:$A,0))</f>
        <v>99.88</v>
      </c>
      <c r="R445">
        <f>INDEX('ИПЦ raw'!AC:AC, MATCH(Структура!$D445,'ИПЦ raw'!$A:$A,0))</f>
        <v>100</v>
      </c>
      <c r="S445">
        <f>INDEX('ИПЦ raw'!AD:AD, MATCH(Структура!$D445,'ИПЦ raw'!$A:$A,0))</f>
        <v>108.32</v>
      </c>
      <c r="T445">
        <f>INDEX('ИПЦ raw'!AE:AE, MATCH(Структура!$D445,'ИПЦ raw'!$A:$A,0))</f>
        <v>109.16</v>
      </c>
      <c r="U445">
        <f>INDEX('ИПЦ raw'!AF:AF, MATCH(Структура!$D445,'ИПЦ raw'!$A:$A,0))</f>
        <v>103.53</v>
      </c>
      <c r="V445">
        <f>INDEX('ИПЦ raw'!AG:AG, MATCH(Структура!$D445,'ИПЦ raw'!$A:$A,0))</f>
        <v>97.98</v>
      </c>
      <c r="W445">
        <f>INDEX('ИПЦ raw'!AH:AH, MATCH(Структура!$D445,'ИПЦ raw'!$A:$A,0))</f>
        <v>92.03</v>
      </c>
      <c r="X445">
        <f>INDEX('ИПЦ raw'!AI:AI, MATCH(Структура!$D445,'ИПЦ raw'!$A:$A,0))</f>
        <v>96.81</v>
      </c>
      <c r="Y445">
        <f>INDEX('ИПЦ raw'!AJ:AJ, MATCH(Структура!$D445,'ИПЦ raw'!$A:$A,0))</f>
        <v>100</v>
      </c>
      <c r="Z445">
        <f>INDEX('ИПЦ raw'!AK:AK, MATCH(Структура!$D445,'ИПЦ raw'!$A:$A,0))</f>
        <v>100</v>
      </c>
      <c r="AA445">
        <f>INDEX('ИПЦ raw'!AL:AL, MATCH(Структура!$D445,'ИПЦ raw'!$A:$A,0))</f>
        <v>100</v>
      </c>
      <c r="AB445">
        <f>INDEX('ИПЦ raw'!AM:AM, MATCH(Структура!$D445,'ИПЦ raw'!$A:$A,0))</f>
        <v>100</v>
      </c>
      <c r="AC445">
        <f>INDEX('ИПЦ raw'!AN:AN, MATCH(Структура!$D445,'ИПЦ raw'!$A:$A,0))</f>
        <v>100</v>
      </c>
      <c r="AD445">
        <f>INDEX('ИПЦ raw'!AO:AO, MATCH(Структура!$D445,'ИПЦ raw'!$A:$A,0))</f>
        <v>100</v>
      </c>
      <c r="AE445">
        <f>INDEX('ИПЦ raw'!AP:AP, MATCH(Структура!$D445,'ИПЦ raw'!$A:$A,0))</f>
        <v>111.24</v>
      </c>
      <c r="AG445">
        <f>INDEX('2025'!$C:$C,MATCH(Структура!C445,'2025'!$B:$B,0))</f>
        <v>2.4E-2</v>
      </c>
      <c r="AH445">
        <f t="shared" si="126"/>
        <v>2.4028800000000003E-2</v>
      </c>
      <c r="AI445">
        <f t="shared" si="127"/>
        <v>2.3999965440000003E-2</v>
      </c>
      <c r="AJ445">
        <f t="shared" si="128"/>
        <v>2.3999965440000003E-2</v>
      </c>
      <c r="AK445">
        <f t="shared" si="129"/>
        <v>2.5996762564608002E-2</v>
      </c>
      <c r="AL445">
        <f t="shared" si="130"/>
        <v>2.8378066015526095E-2</v>
      </c>
      <c r="AM445">
        <f t="shared" si="131"/>
        <v>2.9379811745874167E-2</v>
      </c>
      <c r="AN445">
        <f t="shared" si="132"/>
        <v>2.8786339548607511E-2</v>
      </c>
      <c r="AO445">
        <f t="shared" si="133"/>
        <v>2.6492068286583494E-2</v>
      </c>
      <c r="AP445">
        <f t="shared" si="134"/>
        <v>2.5646971308241482E-2</v>
      </c>
      <c r="AQ445">
        <f t="shared" si="135"/>
        <v>2.5646971308241482E-2</v>
      </c>
      <c r="AR445">
        <f t="shared" si="137"/>
        <v>2.5646971308241482E-2</v>
      </c>
      <c r="AS445">
        <f t="shared" si="136"/>
        <v>2.4E-2</v>
      </c>
      <c r="AT445">
        <f t="shared" ref="AT445:AW446" si="155">AS445*AB445/100</f>
        <v>2.4E-2</v>
      </c>
      <c r="AU445">
        <f t="shared" si="155"/>
        <v>2.4E-2</v>
      </c>
      <c r="AV445">
        <f t="shared" si="155"/>
        <v>2.4E-2</v>
      </c>
      <c r="AW445">
        <f t="shared" si="155"/>
        <v>2.6697600000000002E-2</v>
      </c>
    </row>
    <row r="446" spans="1:49" x14ac:dyDescent="0.45">
      <c r="A446" s="199" t="s">
        <v>623</v>
      </c>
      <c r="B446" s="225" t="str">
        <f t="shared" si="123"/>
        <v>Сапоги, ботинки для детей школьного возраста зимние с верхом из натуральной кожи, пара</v>
      </c>
      <c r="C446" s="225" t="str">
        <f t="shared" si="124"/>
        <v>Сапоги, ботинки для детей школьного возраста зимние с верхом из натуральной кожи, пара</v>
      </c>
      <c r="D446" s="226" t="str">
        <f t="shared" si="125"/>
        <v>Сапоги, ботинки для детей школьного возраста зимние с верхом из натуральной кожи, пара</v>
      </c>
      <c r="E446" s="226">
        <v>0</v>
      </c>
      <c r="F446" s="225" t="s">
        <v>1871</v>
      </c>
      <c r="G446" s="225">
        <v>0</v>
      </c>
      <c r="H446" s="225">
        <v>1</v>
      </c>
      <c r="I446" s="225">
        <v>0</v>
      </c>
      <c r="J446" s="225">
        <f>INDEX('2026'!$C:$C,MATCH(Структура!B446,'2026'!$B:$B,0))</f>
        <v>6.6000000000000003E-2</v>
      </c>
      <c r="K446" s="225">
        <f>INDEX('2025'!$C:$C,MATCH(Структура!C446,'2025'!$B:$B,0))</f>
        <v>7.1999999999999995E-2</v>
      </c>
      <c r="L446" s="225">
        <v>1</v>
      </c>
      <c r="M446" s="225">
        <v>1</v>
      </c>
      <c r="N446" s="225">
        <v>0</v>
      </c>
      <c r="P446">
        <f>INDEX('ИПЦ raw'!AA:AA, MATCH(Структура!$D446,'ИПЦ raw'!$A:$A,0))</f>
        <v>98.9</v>
      </c>
      <c r="Q446">
        <f>INDEX('ИПЦ raw'!AB:AB, MATCH(Структура!$D446,'ИПЦ raw'!$A:$A,0))</f>
        <v>99.19</v>
      </c>
      <c r="R446">
        <f>INDEX('ИПЦ raw'!AC:AC, MATCH(Структура!$D446,'ИПЦ raw'!$A:$A,0))</f>
        <v>99.57</v>
      </c>
      <c r="S446">
        <f>INDEX('ИПЦ raw'!AD:AD, MATCH(Структура!$D446,'ИПЦ raw'!$A:$A,0))</f>
        <v>99.48</v>
      </c>
      <c r="T446">
        <f>INDEX('ИПЦ raw'!AE:AE, MATCH(Структура!$D446,'ИПЦ raw'!$A:$A,0))</f>
        <v>99.85</v>
      </c>
      <c r="U446">
        <f>INDEX('ИПЦ raw'!AF:AF, MATCH(Структура!$D446,'ИПЦ raw'!$A:$A,0))</f>
        <v>100.19</v>
      </c>
      <c r="V446">
        <f>INDEX('ИПЦ raw'!AG:AG, MATCH(Структура!$D446,'ИПЦ raw'!$A:$A,0))</f>
        <v>100.08</v>
      </c>
      <c r="W446">
        <f>INDEX('ИПЦ raw'!AH:AH, MATCH(Структура!$D446,'ИПЦ raw'!$A:$A,0))</f>
        <v>100.88</v>
      </c>
      <c r="X446">
        <f>INDEX('ИПЦ raw'!AI:AI, MATCH(Структура!$D446,'ИПЦ raw'!$A:$A,0))</f>
        <v>100.84</v>
      </c>
      <c r="Y446">
        <f>INDEX('ИПЦ raw'!AJ:AJ, MATCH(Структура!$D446,'ИПЦ raw'!$A:$A,0))</f>
        <v>100.84</v>
      </c>
      <c r="Z446">
        <f>INDEX('ИПЦ raw'!AK:AK, MATCH(Структура!$D446,'ИПЦ raw'!$A:$A,0))</f>
        <v>100.21</v>
      </c>
      <c r="AA446">
        <f>INDEX('ИПЦ raw'!AL:AL, MATCH(Структура!$D446,'ИПЦ raw'!$A:$A,0))</f>
        <v>99.9</v>
      </c>
      <c r="AB446">
        <f>INDEX('ИПЦ raw'!AM:AM, MATCH(Структура!$D446,'ИПЦ raw'!$A:$A,0))</f>
        <v>99.34</v>
      </c>
      <c r="AC446">
        <f>INDEX('ИПЦ raw'!AN:AN, MATCH(Структура!$D446,'ИПЦ raw'!$A:$A,0))</f>
        <v>98.42</v>
      </c>
      <c r="AD446">
        <f>INDEX('ИПЦ raw'!AO:AO, MATCH(Структура!$D446,'ИПЦ raw'!$A:$A,0))</f>
        <v>99.9</v>
      </c>
      <c r="AE446">
        <f>INDEX('ИПЦ raw'!AP:AP, MATCH(Структура!$D446,'ИПЦ raw'!$A:$A,0))</f>
        <v>100.08</v>
      </c>
      <c r="AG446">
        <f>INDEX('2025'!$C:$C,MATCH(Структура!C446,'2025'!$B:$B,0))</f>
        <v>7.1999999999999995E-2</v>
      </c>
      <c r="AH446">
        <f t="shared" si="126"/>
        <v>7.1207999999999994E-2</v>
      </c>
      <c r="AI446">
        <f t="shared" si="127"/>
        <v>7.0631215199999986E-2</v>
      </c>
      <c r="AJ446">
        <f t="shared" si="128"/>
        <v>7.0327500974639981E-2</v>
      </c>
      <c r="AK446">
        <f t="shared" si="129"/>
        <v>6.9961797969571859E-2</v>
      </c>
      <c r="AL446">
        <f t="shared" si="130"/>
        <v>6.9856855272617494E-2</v>
      </c>
      <c r="AM446">
        <f t="shared" si="131"/>
        <v>6.9989583297635466E-2</v>
      </c>
      <c r="AN446">
        <f t="shared" si="132"/>
        <v>7.0045574964273577E-2</v>
      </c>
      <c r="AO446">
        <f t="shared" si="133"/>
        <v>7.0661976023959183E-2</v>
      </c>
      <c r="AP446">
        <f t="shared" si="134"/>
        <v>7.1255536622560442E-2</v>
      </c>
      <c r="AQ446">
        <f t="shared" si="135"/>
        <v>7.1854083130189955E-2</v>
      </c>
      <c r="AR446">
        <f t="shared" si="137"/>
        <v>7.2004976704763357E-2</v>
      </c>
      <c r="AS446">
        <f t="shared" si="136"/>
        <v>6.6000000000000003E-2</v>
      </c>
      <c r="AT446">
        <f t="shared" si="155"/>
        <v>6.5564400000000009E-2</v>
      </c>
      <c r="AU446">
        <f t="shared" si="155"/>
        <v>6.452848248000001E-2</v>
      </c>
      <c r="AV446">
        <f t="shared" si="155"/>
        <v>6.4463953997520015E-2</v>
      </c>
      <c r="AW446">
        <f t="shared" si="155"/>
        <v>6.451552516071804E-2</v>
      </c>
    </row>
    <row r="447" spans="1:49" s="238" customFormat="1" x14ac:dyDescent="0.45">
      <c r="A447" s="236" t="s">
        <v>1892</v>
      </c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</row>
    <row r="448" spans="1:49" x14ac:dyDescent="0.45">
      <c r="A448" s="199" t="s">
        <v>652</v>
      </c>
      <c r="B448" s="225" t="str">
        <f t="shared" si="123"/>
        <v>Телефонный аппарат стационарный, шт.</v>
      </c>
      <c r="C448" s="225" t="str">
        <f t="shared" si="124"/>
        <v>Телефонный аппарат стационарный, шт.</v>
      </c>
      <c r="D448" s="226" t="str">
        <f t="shared" si="125"/>
        <v>Телефонный аппарат стационарный, шт.</v>
      </c>
      <c r="E448" s="225">
        <v>20</v>
      </c>
      <c r="F448" s="225" t="s">
        <v>1871</v>
      </c>
      <c r="G448" s="225">
        <v>0</v>
      </c>
      <c r="H448" s="225">
        <v>1</v>
      </c>
      <c r="I448" s="225">
        <v>0</v>
      </c>
      <c r="J448" s="225" t="e">
        <f>INDEX('2026'!$C:$C,MATCH(Структура!B448,'2026'!$B:$B,0))</f>
        <v>#N/A</v>
      </c>
      <c r="K448" s="225">
        <f>INDEX('2025'!$C:$C,MATCH(Структура!C448,'2025'!$B:$B,0))</f>
        <v>8.0000000000000002E-3</v>
      </c>
      <c r="L448" s="225">
        <v>0</v>
      </c>
      <c r="M448" s="225">
        <v>1</v>
      </c>
      <c r="N448" s="225">
        <v>0</v>
      </c>
      <c r="P448">
        <f>INDEX('ИПЦ raw'!AA:AA, MATCH(Структура!$D448,'ИПЦ raw'!$A:$A,0))</f>
        <v>100.83</v>
      </c>
      <c r="Q448">
        <f>INDEX('ИПЦ raw'!AB:AB, MATCH(Структура!$D448,'ИПЦ raw'!$A:$A,0))</f>
        <v>100.33</v>
      </c>
      <c r="R448">
        <f>INDEX('ИПЦ raw'!AC:AC, MATCH(Структура!$D448,'ИПЦ raw'!$A:$A,0))</f>
        <v>99.52</v>
      </c>
      <c r="S448">
        <f>INDEX('ИПЦ raw'!AD:AD, MATCH(Структура!$D448,'ИПЦ raw'!$A:$A,0))</f>
        <v>99.47</v>
      </c>
      <c r="T448">
        <f>INDEX('ИПЦ raw'!AE:AE, MATCH(Структура!$D448,'ИПЦ raw'!$A:$A,0))</f>
        <v>99.7</v>
      </c>
      <c r="U448">
        <f>INDEX('ИПЦ raw'!AF:AF, MATCH(Структура!$D448,'ИПЦ raw'!$A:$A,0))</f>
        <v>99.44</v>
      </c>
      <c r="V448">
        <f>INDEX('ИПЦ raw'!AG:AG, MATCH(Структура!$D448,'ИПЦ raw'!$A:$A,0))</f>
        <v>99.86</v>
      </c>
      <c r="W448">
        <f>INDEX('ИПЦ raw'!AH:AH, MATCH(Структура!$D448,'ИПЦ raw'!$A:$A,0))</f>
        <v>100.91</v>
      </c>
      <c r="X448">
        <f>INDEX('ИПЦ raw'!AI:AI, MATCH(Структура!$D448,'ИПЦ raw'!$A:$A,0))</f>
        <v>100.42</v>
      </c>
      <c r="Y448">
        <f>INDEX('ИПЦ raw'!AJ:AJ, MATCH(Структура!$D448,'ИПЦ raw'!$A:$A,0))</f>
        <v>97.83</v>
      </c>
      <c r="Z448">
        <f>INDEX('ИПЦ raw'!AK:AK, MATCH(Структура!$D448,'ИПЦ raw'!$A:$A,0))</f>
        <v>101.52</v>
      </c>
      <c r="AA448">
        <f>INDEX('ИПЦ raw'!AL:AL, MATCH(Структура!$D448,'ИПЦ raw'!$A:$A,0))</f>
        <v>101.57</v>
      </c>
      <c r="AB448">
        <f>INDEX('ИПЦ raw'!AM:AM, MATCH(Структура!$D448,'ИПЦ raw'!$A:$A,0))</f>
        <v>0</v>
      </c>
      <c r="AC448">
        <f>INDEX('ИПЦ raw'!AN:AN, MATCH(Структура!$D448,'ИПЦ raw'!$A:$A,0))</f>
        <v>0</v>
      </c>
      <c r="AD448">
        <f>INDEX('ИПЦ raw'!AO:AO, MATCH(Структура!$D448,'ИПЦ raw'!$A:$A,0))</f>
        <v>0</v>
      </c>
      <c r="AE448">
        <f>INDEX('ИПЦ raw'!AP:AP, MATCH(Структура!$D448,'ИПЦ raw'!$A:$A,0))</f>
        <v>0</v>
      </c>
      <c r="AG448">
        <f>INDEX('2025'!$C:$C,MATCH(Структура!C448,'2025'!$B:$B,0))</f>
        <v>8.0000000000000002E-3</v>
      </c>
      <c r="AH448">
        <f t="shared" si="126"/>
        <v>8.0663999999999996E-3</v>
      </c>
      <c r="AI448">
        <f t="shared" si="127"/>
        <v>8.0930191199999994E-3</v>
      </c>
      <c r="AJ448">
        <f t="shared" si="128"/>
        <v>8.0541726282239989E-3</v>
      </c>
      <c r="AK448">
        <f t="shared" si="129"/>
        <v>8.0114855132944127E-3</v>
      </c>
      <c r="AL448">
        <f t="shared" si="130"/>
        <v>7.9874510567545295E-3</v>
      </c>
      <c r="AM448">
        <f t="shared" si="131"/>
        <v>7.9427213308367033E-3</v>
      </c>
      <c r="AN448">
        <f t="shared" si="132"/>
        <v>7.9316015209735316E-3</v>
      </c>
      <c r="AO448">
        <f t="shared" si="133"/>
        <v>8.0037790948143898E-3</v>
      </c>
      <c r="AP448">
        <f t="shared" si="134"/>
        <v>8.0373949670126104E-3</v>
      </c>
      <c r="AQ448">
        <f t="shared" si="135"/>
        <v>7.8629834962284356E-3</v>
      </c>
      <c r="AR448">
        <f t="shared" si="137"/>
        <v>7.9825008453711082E-3</v>
      </c>
      <c r="AS448" t="e">
        <f t="shared" si="136"/>
        <v>#N/A</v>
      </c>
      <c r="AT448" t="e">
        <f t="shared" ref="AT448:AT459" si="156">AS448*AB448/100</f>
        <v>#N/A</v>
      </c>
      <c r="AU448" t="e">
        <f t="shared" ref="AU448:AU459" si="157">AT448*AC448/100</f>
        <v>#N/A</v>
      </c>
      <c r="AV448" t="e">
        <f t="shared" ref="AV448:AV459" si="158">AU448*AD448/100</f>
        <v>#N/A</v>
      </c>
      <c r="AW448" t="e">
        <f t="shared" ref="AW448:AW459" si="159">AV448*AE448/100</f>
        <v>#N/A</v>
      </c>
    </row>
    <row r="449" spans="1:49" x14ac:dyDescent="0.45">
      <c r="A449" s="199" t="s">
        <v>880</v>
      </c>
      <c r="B449" s="225" t="str">
        <f t="shared" si="123"/>
        <v>Санитарно-гигиеническая маска (медицинская), шт.</v>
      </c>
      <c r="C449" s="225" t="str">
        <f t="shared" si="124"/>
        <v>Санитарно-гигиеническая маска (медицинская), шт.</v>
      </c>
      <c r="D449" s="226" t="str">
        <f t="shared" si="125"/>
        <v>Санитарно-гигиеническая маска (медицинская), шт.</v>
      </c>
      <c r="E449" s="225">
        <v>20</v>
      </c>
      <c r="F449" s="225" t="s">
        <v>1871</v>
      </c>
      <c r="G449" s="225">
        <v>0</v>
      </c>
      <c r="H449" s="225">
        <v>1</v>
      </c>
      <c r="I449" s="225">
        <v>0</v>
      </c>
      <c r="J449" s="225" t="e">
        <f>INDEX('2026'!$C:$C,MATCH(Структура!B449,'2026'!$B:$B,0))</f>
        <v>#N/A</v>
      </c>
      <c r="K449" s="225">
        <f>INDEX('2025'!$C:$C,MATCH(Структура!C449,'2025'!$B:$B,0))</f>
        <v>1.2999999999999999E-2</v>
      </c>
      <c r="L449" s="225">
        <v>0</v>
      </c>
      <c r="M449" s="225">
        <v>1</v>
      </c>
      <c r="N449" s="225">
        <v>0</v>
      </c>
      <c r="P449">
        <f>INDEX('ИПЦ raw'!AA:AA, MATCH(Структура!$D449,'ИПЦ raw'!$A:$A,0))</f>
        <v>100.6</v>
      </c>
      <c r="Q449">
        <f>INDEX('ИПЦ raw'!AB:AB, MATCH(Структура!$D449,'ИПЦ raw'!$A:$A,0))</f>
        <v>100.38</v>
      </c>
      <c r="R449">
        <f>INDEX('ИПЦ raw'!AC:AC, MATCH(Структура!$D449,'ИПЦ raw'!$A:$A,0))</f>
        <v>100.21</v>
      </c>
      <c r="S449">
        <f>INDEX('ИПЦ raw'!AD:AD, MATCH(Структура!$D449,'ИПЦ raw'!$A:$A,0))</f>
        <v>100.39</v>
      </c>
      <c r="T449">
        <f>INDEX('ИПЦ raw'!AE:AE, MATCH(Структура!$D449,'ИПЦ raw'!$A:$A,0))</f>
        <v>100.18</v>
      </c>
      <c r="U449">
        <f>INDEX('ИПЦ raw'!AF:AF, MATCH(Структура!$D449,'ИПЦ raw'!$A:$A,0))</f>
        <v>100.27</v>
      </c>
      <c r="V449">
        <f>INDEX('ИПЦ raw'!AG:AG, MATCH(Структура!$D449,'ИПЦ raw'!$A:$A,0))</f>
        <v>99.84</v>
      </c>
      <c r="W449">
        <f>INDEX('ИПЦ raw'!AH:AH, MATCH(Структура!$D449,'ИПЦ raw'!$A:$A,0))</f>
        <v>100.23</v>
      </c>
      <c r="X449">
        <f>INDEX('ИПЦ raw'!AI:AI, MATCH(Структура!$D449,'ИПЦ raw'!$A:$A,0))</f>
        <v>100</v>
      </c>
      <c r="Y449">
        <f>INDEX('ИПЦ raw'!AJ:AJ, MATCH(Структура!$D449,'ИПЦ raw'!$A:$A,0))</f>
        <v>101.27</v>
      </c>
      <c r="Z449">
        <f>INDEX('ИПЦ raw'!AK:AK, MATCH(Структура!$D449,'ИПЦ raw'!$A:$A,0))</f>
        <v>99.74</v>
      </c>
      <c r="AA449">
        <f>INDEX('ИПЦ raw'!AL:AL, MATCH(Структура!$D449,'ИПЦ raw'!$A:$A,0))</f>
        <v>101.14</v>
      </c>
      <c r="AB449">
        <f>INDEX('ИПЦ raw'!AM:AM, MATCH(Структура!$D449,'ИПЦ raw'!$A:$A,0))</f>
        <v>0</v>
      </c>
      <c r="AC449">
        <f>INDEX('ИПЦ raw'!AN:AN, MATCH(Структура!$D449,'ИПЦ raw'!$A:$A,0))</f>
        <v>0</v>
      </c>
      <c r="AD449">
        <f>INDEX('ИПЦ raw'!AO:AO, MATCH(Структура!$D449,'ИПЦ raw'!$A:$A,0))</f>
        <v>0</v>
      </c>
      <c r="AE449">
        <f>INDEX('ИПЦ raw'!AP:AP, MATCH(Структура!$D449,'ИПЦ raw'!$A:$A,0))</f>
        <v>0</v>
      </c>
      <c r="AG449">
        <f>INDEX('2025'!$C:$C,MATCH(Структура!C449,'2025'!$B:$B,0))</f>
        <v>1.2999999999999999E-2</v>
      </c>
      <c r="AH449">
        <f t="shared" si="126"/>
        <v>1.3077999999999999E-2</v>
      </c>
      <c r="AI449">
        <f t="shared" si="127"/>
        <v>1.31276964E-2</v>
      </c>
      <c r="AJ449">
        <f t="shared" si="128"/>
        <v>1.3155264562439999E-2</v>
      </c>
      <c r="AK449">
        <f t="shared" si="129"/>
        <v>1.3206570094233514E-2</v>
      </c>
      <c r="AL449">
        <f t="shared" si="130"/>
        <v>1.3230341920403135E-2</v>
      </c>
      <c r="AM449">
        <f t="shared" si="131"/>
        <v>1.3266063843588223E-2</v>
      </c>
      <c r="AN449">
        <f t="shared" si="132"/>
        <v>1.3244838141438483E-2</v>
      </c>
      <c r="AO449">
        <f t="shared" si="133"/>
        <v>1.327530126916379E-2</v>
      </c>
      <c r="AP449">
        <f t="shared" si="134"/>
        <v>1.327530126916379E-2</v>
      </c>
      <c r="AQ449">
        <f t="shared" si="135"/>
        <v>1.3443897595282171E-2</v>
      </c>
      <c r="AR449">
        <f t="shared" si="137"/>
        <v>1.3408943461534437E-2</v>
      </c>
      <c r="AS449" t="e">
        <f t="shared" si="136"/>
        <v>#N/A</v>
      </c>
      <c r="AT449" t="e">
        <f t="shared" si="156"/>
        <v>#N/A</v>
      </c>
      <c r="AU449" t="e">
        <f t="shared" si="157"/>
        <v>#N/A</v>
      </c>
      <c r="AV449" t="e">
        <f t="shared" si="158"/>
        <v>#N/A</v>
      </c>
      <c r="AW449" t="e">
        <f t="shared" si="159"/>
        <v>#N/A</v>
      </c>
    </row>
    <row r="450" spans="1:49" x14ac:dyDescent="0.45">
      <c r="A450" s="199" t="s">
        <v>790</v>
      </c>
      <c r="B450" s="225" t="str">
        <f t="shared" ref="B450" si="160">A450</f>
        <v>Аскофен-П, 10 таблеток</v>
      </c>
      <c r="C450" s="225" t="str">
        <f t="shared" ref="C450:D450" si="161">A450</f>
        <v>Аскофен-П, 10 таблеток</v>
      </c>
      <c r="D450" s="226" t="str">
        <f t="shared" si="161"/>
        <v>Аскофен-П, 10 таблеток</v>
      </c>
      <c r="E450" s="225">
        <v>10</v>
      </c>
      <c r="F450" s="225" t="s">
        <v>1871</v>
      </c>
      <c r="G450" s="225">
        <v>0</v>
      </c>
      <c r="H450" s="225">
        <v>1</v>
      </c>
      <c r="I450" s="225">
        <v>0</v>
      </c>
      <c r="J450" s="225" t="e">
        <f>INDEX('2026'!$C:$C,MATCH(Структура!B450,'2026'!$B:$B,0))</f>
        <v>#N/A</v>
      </c>
      <c r="K450" s="225">
        <f>INDEX('2025'!$C:$C,MATCH(Структура!C450,'2025'!$B:$B,0))</f>
        <v>3.7999999999999999E-2</v>
      </c>
      <c r="L450" s="225">
        <v>0</v>
      </c>
      <c r="M450" s="225">
        <v>1</v>
      </c>
      <c r="N450" s="225">
        <v>0</v>
      </c>
      <c r="P450">
        <f>INDEX('ИПЦ raw'!AA:AA, MATCH(Структура!$D450,'ИПЦ raw'!$A:$A,0))</f>
        <v>100.19</v>
      </c>
      <c r="Q450">
        <f>INDEX('ИПЦ raw'!AB:AB, MATCH(Структура!$D450,'ИПЦ raw'!$A:$A,0))</f>
        <v>100.81</v>
      </c>
      <c r="R450">
        <f>INDEX('ИПЦ raw'!AC:AC, MATCH(Структура!$D450,'ИПЦ raw'!$A:$A,0))</f>
        <v>100.96</v>
      </c>
      <c r="S450">
        <f>INDEX('ИПЦ raw'!AD:AD, MATCH(Структура!$D450,'ИПЦ raw'!$A:$A,0))</f>
        <v>100.43</v>
      </c>
      <c r="T450">
        <f>INDEX('ИПЦ raw'!AE:AE, MATCH(Структура!$D450,'ИПЦ raw'!$A:$A,0))</f>
        <v>100.3</v>
      </c>
      <c r="U450">
        <f>INDEX('ИПЦ raw'!AF:AF, MATCH(Структура!$D450,'ИПЦ raw'!$A:$A,0))</f>
        <v>100.3</v>
      </c>
      <c r="V450">
        <f>INDEX('ИПЦ raw'!AG:AG, MATCH(Структура!$D450,'ИПЦ raw'!$A:$A,0))</f>
        <v>100.47</v>
      </c>
      <c r="W450">
        <f>INDEX('ИПЦ raw'!AH:AH, MATCH(Структура!$D450,'ИПЦ raw'!$A:$A,0))</f>
        <v>100.7</v>
      </c>
      <c r="X450">
        <f>INDEX('ИПЦ raw'!AI:AI, MATCH(Структура!$D450,'ИПЦ raw'!$A:$A,0))</f>
        <v>102.28</v>
      </c>
      <c r="Y450">
        <f>INDEX('ИПЦ raw'!AJ:AJ, MATCH(Структура!$D450,'ИПЦ raw'!$A:$A,0))</f>
        <v>101.74</v>
      </c>
      <c r="Z450">
        <f>INDEX('ИПЦ raw'!AK:AK, MATCH(Структура!$D450,'ИПЦ raw'!$A:$A,0))</f>
        <v>100.12</v>
      </c>
      <c r="AA450">
        <f>INDEX('ИПЦ raw'!AL:AL, MATCH(Структура!$D450,'ИПЦ raw'!$A:$A,0))</f>
        <v>100.73</v>
      </c>
      <c r="AB450">
        <f>INDEX('ИПЦ raw'!AM:AM, MATCH(Структура!$D450,'ИПЦ raw'!$A:$A,0))</f>
        <v>0</v>
      </c>
      <c r="AC450">
        <f>INDEX('ИПЦ raw'!AN:AN, MATCH(Структура!$D450,'ИПЦ raw'!$A:$A,0))</f>
        <v>0</v>
      </c>
      <c r="AD450">
        <f>INDEX('ИПЦ raw'!AO:AO, MATCH(Структура!$D450,'ИПЦ raw'!$A:$A,0))</f>
        <v>0</v>
      </c>
      <c r="AE450">
        <f>INDEX('ИПЦ raw'!AP:AP, MATCH(Структура!$D450,'ИПЦ raw'!$A:$A,0))</f>
        <v>0</v>
      </c>
      <c r="AG450">
        <f>INDEX('2025'!$C:$C,MATCH(Структура!C450,'2025'!$B:$B,0))</f>
        <v>3.7999999999999999E-2</v>
      </c>
      <c r="AH450">
        <f t="shared" ref="AH450" si="162">AG450*P450/100</f>
        <v>3.8072199999999994E-2</v>
      </c>
      <c r="AI450">
        <f t="shared" ref="AI450" si="163">AH450*Q450/100</f>
        <v>3.8380584819999994E-2</v>
      </c>
      <c r="AJ450">
        <f t="shared" ref="AJ450" si="164">AI450*R450/100</f>
        <v>3.8749038434271993E-2</v>
      </c>
      <c r="AK450">
        <f t="shared" ref="AK450" si="165">AJ450*S450/100</f>
        <v>3.8915659299539364E-2</v>
      </c>
      <c r="AL450">
        <f t="shared" ref="AL450" si="166">AK450*T450/100</f>
        <v>3.9032406277437981E-2</v>
      </c>
      <c r="AM450">
        <f t="shared" ref="AM450" si="167">AL450*U450/100</f>
        <v>3.9149503496270291E-2</v>
      </c>
      <c r="AN450">
        <f t="shared" ref="AN450" si="168">AM450*V450/100</f>
        <v>3.9333506162702758E-2</v>
      </c>
      <c r="AO450">
        <f t="shared" ref="AO450" si="169">AN450*W450/100</f>
        <v>3.9608840705841676E-2</v>
      </c>
      <c r="AP450">
        <f t="shared" ref="AP450" si="170">AO450*X450/100</f>
        <v>4.0511922273934867E-2</v>
      </c>
      <c r="AQ450">
        <f t="shared" ref="AQ450" si="171">AP450*Y450/100</f>
        <v>4.1216829721501327E-2</v>
      </c>
      <c r="AR450">
        <f t="shared" ref="AR450" si="172">AQ450*Z450/100</f>
        <v>4.1266289917167132E-2</v>
      </c>
      <c r="AS450" t="e">
        <f t="shared" si="136"/>
        <v>#N/A</v>
      </c>
      <c r="AT450" t="e">
        <f t="shared" si="156"/>
        <v>#N/A</v>
      </c>
      <c r="AU450" t="e">
        <f t="shared" si="157"/>
        <v>#N/A</v>
      </c>
      <c r="AV450" t="e">
        <f t="shared" si="158"/>
        <v>#N/A</v>
      </c>
      <c r="AW450" t="e">
        <f t="shared" si="159"/>
        <v>#N/A</v>
      </c>
    </row>
    <row r="451" spans="1:49" x14ac:dyDescent="0.45">
      <c r="A451" s="199" t="s">
        <v>1854</v>
      </c>
      <c r="B451" s="225" t="str">
        <f t="shared" si="123"/>
        <v>Гепариновая мазь,  25 г</v>
      </c>
      <c r="C451" s="225" t="str">
        <f t="shared" si="124"/>
        <v>Гепариновая мазь,  25 г</v>
      </c>
      <c r="D451" s="232" t="s">
        <v>831</v>
      </c>
      <c r="E451" s="225">
        <v>10</v>
      </c>
      <c r="F451" s="225" t="s">
        <v>1871</v>
      </c>
      <c r="G451" s="225">
        <v>0</v>
      </c>
      <c r="H451" s="225">
        <v>1</v>
      </c>
      <c r="I451" s="225">
        <v>0</v>
      </c>
      <c r="J451" s="225" t="e">
        <f>INDEX('2026'!$C:$C,MATCH(Структура!B451,'2026'!$B:$B,0))</f>
        <v>#N/A</v>
      </c>
      <c r="K451" s="225">
        <f>INDEX('2025'!$C:$C,MATCH(Структура!C451,'2025'!$B:$B,0))</f>
        <v>0.04</v>
      </c>
      <c r="L451" s="225">
        <v>0</v>
      </c>
      <c r="M451" s="225">
        <v>1</v>
      </c>
      <c r="N451" s="225">
        <v>0</v>
      </c>
      <c r="P451">
        <f>INDEX('ИПЦ raw'!AA:AA, MATCH(Структура!$D451,'ИПЦ raw'!$A:$A,0))</f>
        <v>100.32</v>
      </c>
      <c r="Q451">
        <f>INDEX('ИПЦ raw'!AB:AB, MATCH(Структура!$D451,'ИПЦ raw'!$A:$A,0))</f>
        <v>101.03</v>
      </c>
      <c r="R451">
        <f>INDEX('ИПЦ raw'!AC:AC, MATCH(Структура!$D451,'ИПЦ raw'!$A:$A,0))</f>
        <v>101.91</v>
      </c>
      <c r="S451">
        <f>INDEX('ИПЦ raw'!AD:AD, MATCH(Структура!$D451,'ИПЦ raw'!$A:$A,0))</f>
        <v>101.89</v>
      </c>
      <c r="T451">
        <f>INDEX('ИПЦ raw'!AE:AE, MATCH(Структура!$D451,'ИПЦ raw'!$A:$A,0))</f>
        <v>101.95</v>
      </c>
      <c r="U451">
        <f>INDEX('ИПЦ raw'!AF:AF, MATCH(Структура!$D451,'ИПЦ raw'!$A:$A,0))</f>
        <v>101.24</v>
      </c>
      <c r="V451">
        <f>INDEX('ИПЦ raw'!AG:AG, MATCH(Структура!$D451,'ИПЦ raw'!$A:$A,0))</f>
        <v>101.02</v>
      </c>
      <c r="W451">
        <f>INDEX('ИПЦ raw'!AH:AH, MATCH(Структура!$D451,'ИПЦ raw'!$A:$A,0))</f>
        <v>100.85</v>
      </c>
      <c r="X451">
        <f>INDEX('ИПЦ raw'!AI:AI, MATCH(Структура!$D451,'ИПЦ raw'!$A:$A,0))</f>
        <v>101.94</v>
      </c>
      <c r="Y451">
        <f>INDEX('ИПЦ raw'!AJ:AJ, MATCH(Структура!$D451,'ИПЦ raw'!$A:$A,0))</f>
        <v>101.36</v>
      </c>
      <c r="Z451">
        <f>INDEX('ИПЦ raw'!AK:AK, MATCH(Структура!$D451,'ИПЦ raw'!$A:$A,0))</f>
        <v>100.69</v>
      </c>
      <c r="AA451">
        <f>INDEX('ИПЦ raw'!AL:AL, MATCH(Структура!$D451,'ИПЦ raw'!$A:$A,0))</f>
        <v>101.17</v>
      </c>
      <c r="AB451">
        <f>INDEX('ИПЦ raw'!AM:AM, MATCH(Структура!$D451,'ИПЦ raw'!$A:$A,0))</f>
        <v>0</v>
      </c>
      <c r="AC451">
        <f>INDEX('ИПЦ raw'!AN:AN, MATCH(Структура!$D451,'ИПЦ raw'!$A:$A,0))</f>
        <v>0</v>
      </c>
      <c r="AD451">
        <f>INDEX('ИПЦ raw'!AO:AO, MATCH(Структура!$D451,'ИПЦ raw'!$A:$A,0))</f>
        <v>0</v>
      </c>
      <c r="AE451">
        <f>INDEX('ИПЦ raw'!AP:AP, MATCH(Структура!$D451,'ИПЦ raw'!$A:$A,0))</f>
        <v>0</v>
      </c>
      <c r="AG451">
        <f>INDEX('2025'!$C:$C,MATCH(Структура!C451,'2025'!$B:$B,0))</f>
        <v>0.04</v>
      </c>
      <c r="AH451">
        <f t="shared" si="126"/>
        <v>4.0127999999999997E-2</v>
      </c>
      <c r="AI451">
        <f t="shared" si="127"/>
        <v>4.0541318399999998E-2</v>
      </c>
      <c r="AJ451">
        <f t="shared" si="128"/>
        <v>4.1315657581439992E-2</v>
      </c>
      <c r="AK451">
        <f t="shared" si="129"/>
        <v>4.2096523509729214E-2</v>
      </c>
      <c r="AL451">
        <f t="shared" si="130"/>
        <v>4.2917405718168933E-2</v>
      </c>
      <c r="AM451">
        <f t="shared" si="131"/>
        <v>4.3449581549074218E-2</v>
      </c>
      <c r="AN451">
        <f t="shared" si="132"/>
        <v>4.3892767280874774E-2</v>
      </c>
      <c r="AO451">
        <f t="shared" si="133"/>
        <v>4.4265855802762211E-2</v>
      </c>
      <c r="AP451">
        <f t="shared" si="134"/>
        <v>4.5124613405335801E-2</v>
      </c>
      <c r="AQ451">
        <f t="shared" si="135"/>
        <v>4.5738308147648371E-2</v>
      </c>
      <c r="AR451">
        <f t="shared" si="137"/>
        <v>4.6053902473867148E-2</v>
      </c>
      <c r="AS451" t="e">
        <f t="shared" ref="AS451:AS514" si="173">J451</f>
        <v>#N/A</v>
      </c>
      <c r="AT451" t="e">
        <f t="shared" si="156"/>
        <v>#N/A</v>
      </c>
      <c r="AU451" t="e">
        <f t="shared" si="157"/>
        <v>#N/A</v>
      </c>
      <c r="AV451" t="e">
        <f t="shared" si="158"/>
        <v>#N/A</v>
      </c>
      <c r="AW451" t="e">
        <f t="shared" si="159"/>
        <v>#N/A</v>
      </c>
    </row>
    <row r="452" spans="1:49" x14ac:dyDescent="0.45">
      <c r="A452" s="199" t="s">
        <v>885</v>
      </c>
      <c r="B452" s="225" t="str">
        <f t="shared" ref="B452:B515" si="174">A452</f>
        <v>Трекрезан, 10 таблеток</v>
      </c>
      <c r="C452" s="225" t="str">
        <f t="shared" ref="C452:C457" si="175">A452</f>
        <v>Трекрезан, 10 таблеток</v>
      </c>
      <c r="D452" s="226" t="str">
        <f t="shared" ref="D452:D515" si="176">C452</f>
        <v>Трекрезан, 10 таблеток</v>
      </c>
      <c r="E452" s="225">
        <v>10</v>
      </c>
      <c r="F452" s="225" t="s">
        <v>1871</v>
      </c>
      <c r="G452" s="225">
        <v>0</v>
      </c>
      <c r="H452" s="225">
        <v>1</v>
      </c>
      <c r="I452" s="225">
        <v>0</v>
      </c>
      <c r="J452" s="225" t="e">
        <f>INDEX('2026'!$C:$C,MATCH(Структура!B452,'2026'!$B:$B,0))</f>
        <v>#N/A</v>
      </c>
      <c r="K452" s="225">
        <f>INDEX('2025'!$C:$C,MATCH(Структура!C452,'2025'!$B:$B,0))</f>
        <v>3.3000000000000002E-2</v>
      </c>
      <c r="L452" s="225">
        <v>0</v>
      </c>
      <c r="M452" s="225">
        <v>1</v>
      </c>
      <c r="N452" s="225">
        <v>0</v>
      </c>
      <c r="P452">
        <f>INDEX('ИПЦ raw'!AA:AA, MATCH(Структура!$D452,'ИПЦ raw'!$A:$A,0))</f>
        <v>99.87</v>
      </c>
      <c r="Q452">
        <f>INDEX('ИПЦ raw'!AB:AB, MATCH(Структура!$D452,'ИПЦ raw'!$A:$A,0))</f>
        <v>100.68</v>
      </c>
      <c r="R452">
        <f>INDEX('ИПЦ raw'!AC:AC, MATCH(Структура!$D452,'ИПЦ raw'!$A:$A,0))</f>
        <v>102.17</v>
      </c>
      <c r="S452">
        <f>INDEX('ИПЦ raw'!AD:AD, MATCH(Структура!$D452,'ИПЦ raw'!$A:$A,0))</f>
        <v>99.83</v>
      </c>
      <c r="T452">
        <f>INDEX('ИПЦ raw'!AE:AE, MATCH(Структура!$D452,'ИПЦ raw'!$A:$A,0))</f>
        <v>99.89</v>
      </c>
      <c r="U452">
        <f>INDEX('ИПЦ raw'!AF:AF, MATCH(Структура!$D452,'ИПЦ raw'!$A:$A,0))</f>
        <v>99.63</v>
      </c>
      <c r="V452">
        <f>INDEX('ИПЦ raw'!AG:AG, MATCH(Структура!$D452,'ИПЦ raw'!$A:$A,0))</f>
        <v>99.26</v>
      </c>
      <c r="W452">
        <f>INDEX('ИПЦ raw'!AH:AH, MATCH(Структура!$D452,'ИПЦ raw'!$A:$A,0))</f>
        <v>98.45</v>
      </c>
      <c r="X452">
        <f>INDEX('ИПЦ raw'!AI:AI, MATCH(Структура!$D452,'ИПЦ raw'!$A:$A,0))</f>
        <v>100.92</v>
      </c>
      <c r="Y452">
        <f>INDEX('ИПЦ raw'!AJ:AJ, MATCH(Структура!$D452,'ИПЦ raw'!$A:$A,0))</f>
        <v>100.48</v>
      </c>
      <c r="Z452">
        <f>INDEX('ИПЦ raw'!AK:AK, MATCH(Структура!$D452,'ИПЦ raw'!$A:$A,0))</f>
        <v>99.73</v>
      </c>
      <c r="AA452">
        <f>INDEX('ИПЦ raw'!AL:AL, MATCH(Структура!$D452,'ИПЦ raw'!$A:$A,0))</f>
        <v>101.35</v>
      </c>
      <c r="AB452">
        <f>INDEX('ИПЦ raw'!AM:AM, MATCH(Структура!$D452,'ИПЦ raw'!$A:$A,0))</f>
        <v>0</v>
      </c>
      <c r="AC452">
        <f>INDEX('ИПЦ raw'!AN:AN, MATCH(Структура!$D452,'ИПЦ raw'!$A:$A,0))</f>
        <v>0</v>
      </c>
      <c r="AD452">
        <f>INDEX('ИПЦ raw'!AO:AO, MATCH(Структура!$D452,'ИПЦ raw'!$A:$A,0))</f>
        <v>0</v>
      </c>
      <c r="AE452">
        <f>INDEX('ИПЦ raw'!AP:AP, MATCH(Структура!$D452,'ИПЦ raw'!$A:$A,0))</f>
        <v>0</v>
      </c>
      <c r="AG452">
        <f>INDEX('2025'!$C:$C,MATCH(Структура!C452,'2025'!$B:$B,0))</f>
        <v>3.3000000000000002E-2</v>
      </c>
      <c r="AH452">
        <f t="shared" si="126"/>
        <v>3.2957100000000003E-2</v>
      </c>
      <c r="AI452">
        <f t="shared" si="127"/>
        <v>3.3181208280000006E-2</v>
      </c>
      <c r="AJ452">
        <f t="shared" si="128"/>
        <v>3.3901240499676008E-2</v>
      </c>
      <c r="AK452">
        <f t="shared" si="129"/>
        <v>3.3843608390826556E-2</v>
      </c>
      <c r="AL452">
        <f t="shared" si="130"/>
        <v>3.380638042159665E-2</v>
      </c>
      <c r="AM452">
        <f t="shared" si="131"/>
        <v>3.368129681403674E-2</v>
      </c>
      <c r="AN452">
        <f t="shared" si="132"/>
        <v>3.3432055217612867E-2</v>
      </c>
      <c r="AO452">
        <f t="shared" si="133"/>
        <v>3.2913858361739871E-2</v>
      </c>
      <c r="AP452">
        <f t="shared" si="134"/>
        <v>3.3216665858667879E-2</v>
      </c>
      <c r="AQ452">
        <f t="shared" si="135"/>
        <v>3.3376105854789485E-2</v>
      </c>
      <c r="AR452">
        <f t="shared" si="137"/>
        <v>3.3285990368981555E-2</v>
      </c>
      <c r="AS452" t="e">
        <f t="shared" si="173"/>
        <v>#N/A</v>
      </c>
      <c r="AT452" t="e">
        <f t="shared" si="156"/>
        <v>#N/A</v>
      </c>
      <c r="AU452" t="e">
        <f t="shared" si="157"/>
        <v>#N/A</v>
      </c>
      <c r="AV452" t="e">
        <f t="shared" si="158"/>
        <v>#N/A</v>
      </c>
      <c r="AW452" t="e">
        <f t="shared" si="159"/>
        <v>#N/A</v>
      </c>
    </row>
    <row r="453" spans="1:49" x14ac:dyDescent="0.45">
      <c r="A453" s="199" t="s">
        <v>843</v>
      </c>
      <c r="B453" s="225" t="str">
        <f t="shared" si="174"/>
        <v>Канефрон Н, 60 таблеток</v>
      </c>
      <c r="C453" s="225" t="str">
        <f t="shared" si="175"/>
        <v>Канефрон Н, 60 таблеток</v>
      </c>
      <c r="D453" s="226" t="str">
        <f t="shared" si="176"/>
        <v>Канефрон Н, 60 таблеток</v>
      </c>
      <c r="E453" s="225">
        <v>10</v>
      </c>
      <c r="F453" s="225" t="s">
        <v>1871</v>
      </c>
      <c r="G453" s="225">
        <v>0</v>
      </c>
      <c r="H453" s="225">
        <v>1</v>
      </c>
      <c r="I453" s="225">
        <v>0</v>
      </c>
      <c r="J453" s="225" t="e">
        <f>INDEX('2026'!$C:$C,MATCH(Структура!B453,'2026'!$B:$B,0))</f>
        <v>#N/A</v>
      </c>
      <c r="K453" s="225">
        <f>INDEX('2025'!$C:$C,MATCH(Структура!C453,'2025'!$B:$B,0))</f>
        <v>3.7999999999999999E-2</v>
      </c>
      <c r="L453" s="225">
        <v>0</v>
      </c>
      <c r="M453" s="225">
        <v>1</v>
      </c>
      <c r="N453" s="225">
        <v>0</v>
      </c>
      <c r="P453">
        <f>INDEX('ИПЦ raw'!AA:AA, MATCH(Структура!$D453,'ИПЦ raw'!$A:$A,0))</f>
        <v>99.58</v>
      </c>
      <c r="Q453">
        <f>INDEX('ИПЦ raw'!AB:AB, MATCH(Структура!$D453,'ИПЦ raw'!$A:$A,0))</f>
        <v>99.39</v>
      </c>
      <c r="R453">
        <f>INDEX('ИПЦ raw'!AC:AC, MATCH(Структура!$D453,'ИПЦ raw'!$A:$A,0))</f>
        <v>100.73</v>
      </c>
      <c r="S453">
        <f>INDEX('ИПЦ raw'!AD:AD, MATCH(Структура!$D453,'ИПЦ raw'!$A:$A,0))</f>
        <v>101.38</v>
      </c>
      <c r="T453">
        <f>INDEX('ИПЦ raw'!AE:AE, MATCH(Структура!$D453,'ИПЦ raw'!$A:$A,0))</f>
        <v>100.94</v>
      </c>
      <c r="U453">
        <f>INDEX('ИПЦ raw'!AF:AF, MATCH(Структура!$D453,'ИПЦ raw'!$A:$A,0))</f>
        <v>101.64</v>
      </c>
      <c r="V453">
        <f>INDEX('ИПЦ raw'!AG:AG, MATCH(Структура!$D453,'ИПЦ raw'!$A:$A,0))</f>
        <v>101.02</v>
      </c>
      <c r="W453">
        <f>INDEX('ИПЦ raw'!AH:AH, MATCH(Структура!$D453,'ИПЦ raw'!$A:$A,0))</f>
        <v>99.73</v>
      </c>
      <c r="X453">
        <f>INDEX('ИПЦ raw'!AI:AI, MATCH(Структура!$D453,'ИПЦ raw'!$A:$A,0))</f>
        <v>101.11</v>
      </c>
      <c r="Y453">
        <f>INDEX('ИПЦ raw'!AJ:AJ, MATCH(Структура!$D453,'ИПЦ raw'!$A:$A,0))</f>
        <v>101.64</v>
      </c>
      <c r="Z453">
        <f>INDEX('ИПЦ raw'!AK:AK, MATCH(Структура!$D453,'ИПЦ raw'!$A:$A,0))</f>
        <v>101.03</v>
      </c>
      <c r="AA453">
        <f>INDEX('ИПЦ raw'!AL:AL, MATCH(Структура!$D453,'ИПЦ raw'!$A:$A,0))</f>
        <v>101.19</v>
      </c>
      <c r="AB453">
        <f>INDEX('ИПЦ raw'!AM:AM, MATCH(Структура!$D453,'ИПЦ raw'!$A:$A,0))</f>
        <v>0</v>
      </c>
      <c r="AC453">
        <f>INDEX('ИПЦ raw'!AN:AN, MATCH(Структура!$D453,'ИПЦ raw'!$A:$A,0))</f>
        <v>0</v>
      </c>
      <c r="AD453">
        <f>INDEX('ИПЦ raw'!AO:AO, MATCH(Структура!$D453,'ИПЦ raw'!$A:$A,0))</f>
        <v>0</v>
      </c>
      <c r="AE453">
        <f>INDEX('ИПЦ raw'!AP:AP, MATCH(Структура!$D453,'ИПЦ raw'!$A:$A,0))</f>
        <v>0</v>
      </c>
      <c r="AG453">
        <f>INDEX('2025'!$C:$C,MATCH(Структура!C453,'2025'!$B:$B,0))</f>
        <v>3.7999999999999999E-2</v>
      </c>
      <c r="AH453">
        <f t="shared" ref="AH453:AH520" si="177">AG453*P453/100</f>
        <v>3.7840399999999996E-2</v>
      </c>
      <c r="AI453">
        <f t="shared" ref="AI453:AI520" si="178">AH453*Q453/100</f>
        <v>3.7609573559999998E-2</v>
      </c>
      <c r="AJ453">
        <f t="shared" ref="AJ453:AJ520" si="179">AI453*R453/100</f>
        <v>3.7884123446988001E-2</v>
      </c>
      <c r="AK453">
        <f t="shared" ref="AK453:AK520" si="180">AJ453*S453/100</f>
        <v>3.8406924350556433E-2</v>
      </c>
      <c r="AL453">
        <f t="shared" ref="AL453:AL520" si="181">AK453*T453/100</f>
        <v>3.8767949439451665E-2</v>
      </c>
      <c r="AM453">
        <f t="shared" ref="AM453:AM520" si="182">AL453*U453/100</f>
        <v>3.9403743810258671E-2</v>
      </c>
      <c r="AN453">
        <f t="shared" ref="AN453:AN520" si="183">AM453*V453/100</f>
        <v>3.9805661997123307E-2</v>
      </c>
      <c r="AO453">
        <f t="shared" ref="AO453:AO520" si="184">AN453*W453/100</f>
        <v>3.9698186709731076E-2</v>
      </c>
      <c r="AP453">
        <f t="shared" ref="AP453:AP520" si="185">AO453*X453/100</f>
        <v>4.0138836582209091E-2</v>
      </c>
      <c r="AQ453">
        <f t="shared" ref="AQ453:AQ520" si="186">AP453*Y453/100</f>
        <v>4.0797113502157319E-2</v>
      </c>
      <c r="AR453">
        <f t="shared" si="137"/>
        <v>4.1217323771229539E-2</v>
      </c>
      <c r="AS453" t="e">
        <f t="shared" si="173"/>
        <v>#N/A</v>
      </c>
      <c r="AT453" t="e">
        <f t="shared" si="156"/>
        <v>#N/A</v>
      </c>
      <c r="AU453" t="e">
        <f t="shared" si="157"/>
        <v>#N/A</v>
      </c>
      <c r="AV453" t="e">
        <f t="shared" si="158"/>
        <v>#N/A</v>
      </c>
      <c r="AW453" t="e">
        <f t="shared" si="159"/>
        <v>#N/A</v>
      </c>
    </row>
    <row r="454" spans="1:49" x14ac:dyDescent="0.45">
      <c r="A454" s="199" t="s">
        <v>841</v>
      </c>
      <c r="B454" s="225" t="str">
        <f t="shared" si="174"/>
        <v>Ингалипт, аэрозоль для местного применения, 30 мл</v>
      </c>
      <c r="C454" s="225" t="str">
        <f t="shared" si="175"/>
        <v>Ингалипт, аэрозоль для местного применения, 30 мл</v>
      </c>
      <c r="D454" s="226" t="str">
        <f t="shared" si="176"/>
        <v>Ингалипт, аэрозоль для местного применения, 30 мл</v>
      </c>
      <c r="E454" s="225">
        <v>10</v>
      </c>
      <c r="F454" s="225" t="s">
        <v>1871</v>
      </c>
      <c r="G454" s="225">
        <v>0</v>
      </c>
      <c r="H454" s="225">
        <v>1</v>
      </c>
      <c r="I454" s="225">
        <v>0</v>
      </c>
      <c r="J454" s="225" t="e">
        <f>INDEX('2026'!$C:$C,MATCH(Структура!B454,'2026'!$B:$B,0))</f>
        <v>#N/A</v>
      </c>
      <c r="K454" s="225">
        <f>INDEX('2025'!$C:$C,MATCH(Структура!C454,'2025'!$B:$B,0))</f>
        <v>3.9E-2</v>
      </c>
      <c r="L454" s="225">
        <v>0</v>
      </c>
      <c r="M454" s="225">
        <v>1</v>
      </c>
      <c r="N454" s="225">
        <v>0</v>
      </c>
      <c r="P454">
        <f>INDEX('ИПЦ raw'!AA:AA, MATCH(Структура!$D454,'ИПЦ raw'!$A:$A,0))</f>
        <v>100.13</v>
      </c>
      <c r="Q454">
        <f>INDEX('ИПЦ raw'!AB:AB, MATCH(Структура!$D454,'ИПЦ raw'!$A:$A,0))</f>
        <v>100.04</v>
      </c>
      <c r="R454">
        <f>INDEX('ИПЦ raw'!AC:AC, MATCH(Структура!$D454,'ИПЦ raw'!$A:$A,0))</f>
        <v>100.81</v>
      </c>
      <c r="S454">
        <f>INDEX('ИПЦ raw'!AD:AD, MATCH(Структура!$D454,'ИПЦ raw'!$A:$A,0))</f>
        <v>100.7</v>
      </c>
      <c r="T454">
        <f>INDEX('ИПЦ raw'!AE:AE, MATCH(Структура!$D454,'ИПЦ raw'!$A:$A,0))</f>
        <v>101.06</v>
      </c>
      <c r="U454">
        <f>INDEX('ИПЦ raw'!AF:AF, MATCH(Структура!$D454,'ИПЦ raw'!$A:$A,0))</f>
        <v>100.35</v>
      </c>
      <c r="V454">
        <f>INDEX('ИПЦ raw'!AG:AG, MATCH(Структура!$D454,'ИПЦ raw'!$A:$A,0))</f>
        <v>100.42</v>
      </c>
      <c r="W454">
        <f>INDEX('ИПЦ raw'!AH:AH, MATCH(Структура!$D454,'ИПЦ raw'!$A:$A,0))</f>
        <v>99.97</v>
      </c>
      <c r="X454">
        <f>INDEX('ИПЦ raw'!AI:AI, MATCH(Структура!$D454,'ИПЦ raw'!$A:$A,0))</f>
        <v>101.27</v>
      </c>
      <c r="Y454">
        <f>INDEX('ИПЦ raw'!AJ:AJ, MATCH(Структура!$D454,'ИПЦ raw'!$A:$A,0))</f>
        <v>100.4</v>
      </c>
      <c r="Z454">
        <f>INDEX('ИПЦ raw'!AK:AK, MATCH(Структура!$D454,'ИПЦ raw'!$A:$A,0))</f>
        <v>100.16</v>
      </c>
      <c r="AA454">
        <f>INDEX('ИПЦ raw'!AL:AL, MATCH(Структура!$D454,'ИПЦ raw'!$A:$A,0))</f>
        <v>100.04</v>
      </c>
      <c r="AB454">
        <f>INDEX('ИПЦ raw'!AM:AM, MATCH(Структура!$D454,'ИПЦ raw'!$A:$A,0))</f>
        <v>0</v>
      </c>
      <c r="AC454">
        <f>INDEX('ИПЦ raw'!AN:AN, MATCH(Структура!$D454,'ИПЦ raw'!$A:$A,0))</f>
        <v>0</v>
      </c>
      <c r="AD454">
        <f>INDEX('ИПЦ raw'!AO:AO, MATCH(Структура!$D454,'ИПЦ raw'!$A:$A,0))</f>
        <v>0</v>
      </c>
      <c r="AE454">
        <f>INDEX('ИПЦ raw'!AP:AP, MATCH(Структура!$D454,'ИПЦ raw'!$A:$A,0))</f>
        <v>0</v>
      </c>
      <c r="AG454">
        <f>INDEX('2025'!$C:$C,MATCH(Структура!C454,'2025'!$B:$B,0))</f>
        <v>3.9E-2</v>
      </c>
      <c r="AH454">
        <f t="shared" si="177"/>
        <v>3.9050700000000001E-2</v>
      </c>
      <c r="AI454">
        <f t="shared" si="178"/>
        <v>3.9066320280000004E-2</v>
      </c>
      <c r="AJ454">
        <f t="shared" si="179"/>
        <v>3.9382757474268004E-2</v>
      </c>
      <c r="AK454">
        <f t="shared" si="180"/>
        <v>3.9658436776587883E-2</v>
      </c>
      <c r="AL454">
        <f t="shared" si="181"/>
        <v>4.0078816206419718E-2</v>
      </c>
      <c r="AM454">
        <f t="shared" si="182"/>
        <v>4.0219092063142184E-2</v>
      </c>
      <c r="AN454">
        <f t="shared" si="183"/>
        <v>4.0388012249807384E-2</v>
      </c>
      <c r="AO454">
        <f t="shared" si="184"/>
        <v>4.0375895846132444E-2</v>
      </c>
      <c r="AP454">
        <f t="shared" si="185"/>
        <v>4.0888669723378325E-2</v>
      </c>
      <c r="AQ454">
        <f t="shared" si="186"/>
        <v>4.1052224402271839E-2</v>
      </c>
      <c r="AR454">
        <f t="shared" si="137"/>
        <v>4.1117907961315474E-2</v>
      </c>
      <c r="AS454" t="e">
        <f t="shared" si="173"/>
        <v>#N/A</v>
      </c>
      <c r="AT454" t="e">
        <f t="shared" si="156"/>
        <v>#N/A</v>
      </c>
      <c r="AU454" t="e">
        <f t="shared" si="157"/>
        <v>#N/A</v>
      </c>
      <c r="AV454" t="e">
        <f t="shared" si="158"/>
        <v>#N/A</v>
      </c>
      <c r="AW454" t="e">
        <f t="shared" si="159"/>
        <v>#N/A</v>
      </c>
    </row>
    <row r="455" spans="1:49" x14ac:dyDescent="0.45">
      <c r="A455" s="199" t="s">
        <v>853</v>
      </c>
      <c r="B455" s="225" t="str">
        <f t="shared" si="174"/>
        <v>Лизобакт, 10 таблеток</v>
      </c>
      <c r="C455" s="225" t="str">
        <f t="shared" si="175"/>
        <v>Лизобакт, 10 таблеток</v>
      </c>
      <c r="D455" s="226" t="str">
        <f t="shared" si="176"/>
        <v>Лизобакт, 10 таблеток</v>
      </c>
      <c r="E455" s="225">
        <v>10</v>
      </c>
      <c r="F455" s="225" t="s">
        <v>1871</v>
      </c>
      <c r="G455" s="225">
        <v>0</v>
      </c>
      <c r="H455" s="225">
        <v>1</v>
      </c>
      <c r="I455" s="225">
        <v>0</v>
      </c>
      <c r="J455" s="225" t="e">
        <f>INDEX('2026'!$C:$C,MATCH(Структура!B455,'2026'!$B:$B,0))</f>
        <v>#N/A</v>
      </c>
      <c r="K455" s="225">
        <f>INDEX('2025'!$C:$C,MATCH(Структура!C455,'2025'!$B:$B,0))</f>
        <v>3.5999999999999997E-2</v>
      </c>
      <c r="L455" s="225">
        <v>0</v>
      </c>
      <c r="M455" s="225">
        <v>1</v>
      </c>
      <c r="N455" s="225">
        <v>0</v>
      </c>
      <c r="P455">
        <f>INDEX('ИПЦ raw'!AA:AA, MATCH(Структура!$D455,'ИПЦ raw'!$A:$A,0))</f>
        <v>100</v>
      </c>
      <c r="Q455">
        <f>INDEX('ИПЦ raw'!AB:AB, MATCH(Структура!$D455,'ИПЦ raw'!$A:$A,0))</f>
        <v>100.24</v>
      </c>
      <c r="R455">
        <f>INDEX('ИПЦ raw'!AC:AC, MATCH(Структура!$D455,'ИПЦ raw'!$A:$A,0))</f>
        <v>100.02</v>
      </c>
      <c r="S455">
        <f>INDEX('ИПЦ raw'!AD:AD, MATCH(Структура!$D455,'ИПЦ raw'!$A:$A,0))</f>
        <v>100.08</v>
      </c>
      <c r="T455">
        <f>INDEX('ИПЦ raw'!AE:AE, MATCH(Структура!$D455,'ИПЦ raw'!$A:$A,0))</f>
        <v>101.46</v>
      </c>
      <c r="U455">
        <f>INDEX('ИПЦ raw'!AF:AF, MATCH(Структура!$D455,'ИПЦ raw'!$A:$A,0))</f>
        <v>101.59</v>
      </c>
      <c r="V455">
        <f>INDEX('ИПЦ raw'!AG:AG, MATCH(Структура!$D455,'ИПЦ raw'!$A:$A,0))</f>
        <v>100.03</v>
      </c>
      <c r="W455">
        <f>INDEX('ИПЦ raw'!AH:AH, MATCH(Структура!$D455,'ИПЦ raw'!$A:$A,0))</f>
        <v>101.42</v>
      </c>
      <c r="X455">
        <f>INDEX('ИПЦ raw'!AI:AI, MATCH(Структура!$D455,'ИПЦ raw'!$A:$A,0))</f>
        <v>102.53</v>
      </c>
      <c r="Y455">
        <f>INDEX('ИПЦ raw'!AJ:AJ, MATCH(Структура!$D455,'ИПЦ raw'!$A:$A,0))</f>
        <v>102.04</v>
      </c>
      <c r="Z455">
        <f>INDEX('ИПЦ raw'!AK:AK, MATCH(Структура!$D455,'ИПЦ raw'!$A:$A,0))</f>
        <v>100.83</v>
      </c>
      <c r="AA455">
        <f>INDEX('ИПЦ raw'!AL:AL, MATCH(Структура!$D455,'ИПЦ raw'!$A:$A,0))</f>
        <v>100.82</v>
      </c>
      <c r="AB455">
        <f>INDEX('ИПЦ raw'!AM:AM, MATCH(Структура!$D455,'ИПЦ raw'!$A:$A,0))</f>
        <v>0</v>
      </c>
      <c r="AC455">
        <f>INDEX('ИПЦ raw'!AN:AN, MATCH(Структура!$D455,'ИПЦ raw'!$A:$A,0))</f>
        <v>0</v>
      </c>
      <c r="AD455">
        <f>INDEX('ИПЦ raw'!AO:AO, MATCH(Структура!$D455,'ИПЦ raw'!$A:$A,0))</f>
        <v>0</v>
      </c>
      <c r="AE455">
        <f>INDEX('ИПЦ raw'!AP:AP, MATCH(Структура!$D455,'ИПЦ raw'!$A:$A,0))</f>
        <v>0</v>
      </c>
      <c r="AG455">
        <f>INDEX('2025'!$C:$C,MATCH(Структура!C455,'2025'!$B:$B,0))</f>
        <v>3.5999999999999997E-2</v>
      </c>
      <c r="AH455">
        <f t="shared" si="177"/>
        <v>3.5999999999999997E-2</v>
      </c>
      <c r="AI455">
        <f t="shared" si="178"/>
        <v>3.6086399999999991E-2</v>
      </c>
      <c r="AJ455">
        <f t="shared" si="179"/>
        <v>3.609361727999999E-2</v>
      </c>
      <c r="AK455">
        <f t="shared" si="180"/>
        <v>3.6122492173823989E-2</v>
      </c>
      <c r="AL455">
        <f t="shared" si="181"/>
        <v>3.6649880559561816E-2</v>
      </c>
      <c r="AM455">
        <f t="shared" si="182"/>
        <v>3.7232613660458852E-2</v>
      </c>
      <c r="AN455">
        <f t="shared" si="183"/>
        <v>3.7243783444556991E-2</v>
      </c>
      <c r="AO455">
        <f t="shared" si="184"/>
        <v>3.7772645169469703E-2</v>
      </c>
      <c r="AP455">
        <f t="shared" si="185"/>
        <v>3.8728293092257289E-2</v>
      </c>
      <c r="AQ455">
        <f t="shared" si="186"/>
        <v>3.9518350271339341E-2</v>
      </c>
      <c r="AR455">
        <f t="shared" si="137"/>
        <v>3.9846352578591454E-2</v>
      </c>
      <c r="AS455" t="e">
        <f t="shared" si="173"/>
        <v>#N/A</v>
      </c>
      <c r="AT455" t="e">
        <f t="shared" si="156"/>
        <v>#N/A</v>
      </c>
      <c r="AU455" t="e">
        <f t="shared" si="157"/>
        <v>#N/A</v>
      </c>
      <c r="AV455" t="e">
        <f t="shared" si="158"/>
        <v>#N/A</v>
      </c>
      <c r="AW455" t="e">
        <f t="shared" si="159"/>
        <v>#N/A</v>
      </c>
    </row>
    <row r="456" spans="1:49" x14ac:dyDescent="0.45">
      <c r="A456" s="199" t="s">
        <v>832</v>
      </c>
      <c r="B456" s="225" t="str">
        <f t="shared" si="174"/>
        <v>Граммидин, 10 таблеток</v>
      </c>
      <c r="C456" s="225" t="str">
        <f t="shared" si="175"/>
        <v>Граммидин, 10 таблеток</v>
      </c>
      <c r="D456" s="226" t="str">
        <f t="shared" si="176"/>
        <v>Граммидин, 10 таблеток</v>
      </c>
      <c r="E456" s="225">
        <v>10</v>
      </c>
      <c r="F456" s="225" t="s">
        <v>1871</v>
      </c>
      <c r="G456" s="225">
        <v>0</v>
      </c>
      <c r="H456" s="225">
        <v>1</v>
      </c>
      <c r="I456" s="225">
        <v>0</v>
      </c>
      <c r="J456" s="225" t="e">
        <f>INDEX('2026'!$C:$C,MATCH(Структура!B456,'2026'!$B:$B,0))</f>
        <v>#N/A</v>
      </c>
      <c r="K456" s="225">
        <f>INDEX('2025'!$C:$C,MATCH(Структура!C456,'2025'!$B:$B,0))</f>
        <v>3.5000000000000003E-2</v>
      </c>
      <c r="L456" s="225">
        <v>0</v>
      </c>
      <c r="M456" s="225">
        <v>1</v>
      </c>
      <c r="N456" s="225">
        <v>0</v>
      </c>
      <c r="P456">
        <f>INDEX('ИПЦ raw'!AA:AA, MATCH(Структура!$D456,'ИПЦ raw'!$A:$A,0))</f>
        <v>100.34</v>
      </c>
      <c r="Q456">
        <f>INDEX('ИПЦ raw'!AB:AB, MATCH(Структура!$D456,'ИПЦ raw'!$A:$A,0))</f>
        <v>103.25</v>
      </c>
      <c r="R456">
        <f>INDEX('ИПЦ raw'!AC:AC, MATCH(Структура!$D456,'ИПЦ raw'!$A:$A,0))</f>
        <v>100.48</v>
      </c>
      <c r="S456">
        <f>INDEX('ИПЦ raw'!AD:AD, MATCH(Структура!$D456,'ИПЦ raw'!$A:$A,0))</f>
        <v>100.12</v>
      </c>
      <c r="T456">
        <f>INDEX('ИПЦ raw'!AE:AE, MATCH(Структура!$D456,'ИПЦ raw'!$A:$A,0))</f>
        <v>101.68</v>
      </c>
      <c r="U456">
        <f>INDEX('ИПЦ raw'!AF:AF, MATCH(Структура!$D456,'ИПЦ raw'!$A:$A,0))</f>
        <v>101.53</v>
      </c>
      <c r="V456">
        <f>INDEX('ИПЦ raw'!AG:AG, MATCH(Структура!$D456,'ИПЦ raw'!$A:$A,0))</f>
        <v>101.27</v>
      </c>
      <c r="W456">
        <f>INDEX('ИПЦ raw'!AH:AH, MATCH(Структура!$D456,'ИПЦ raw'!$A:$A,0))</f>
        <v>100.87</v>
      </c>
      <c r="X456">
        <f>INDEX('ИПЦ raw'!AI:AI, MATCH(Структура!$D456,'ИПЦ raw'!$A:$A,0))</f>
        <v>103.08</v>
      </c>
      <c r="Y456">
        <f>INDEX('ИПЦ raw'!AJ:AJ, MATCH(Структура!$D456,'ИПЦ raw'!$A:$A,0))</f>
        <v>101.74</v>
      </c>
      <c r="Z456">
        <f>INDEX('ИПЦ raw'!AK:AK, MATCH(Структура!$D456,'ИПЦ raw'!$A:$A,0))</f>
        <v>101.28</v>
      </c>
      <c r="AA456">
        <f>INDEX('ИПЦ raw'!AL:AL, MATCH(Структура!$D456,'ИПЦ raw'!$A:$A,0))</f>
        <v>100.71</v>
      </c>
      <c r="AB456">
        <f>INDEX('ИПЦ raw'!AM:AM, MATCH(Структура!$D456,'ИПЦ raw'!$A:$A,0))</f>
        <v>0</v>
      </c>
      <c r="AC456">
        <f>INDEX('ИПЦ raw'!AN:AN, MATCH(Структура!$D456,'ИПЦ raw'!$A:$A,0))</f>
        <v>0</v>
      </c>
      <c r="AD456">
        <f>INDEX('ИПЦ raw'!AO:AO, MATCH(Структура!$D456,'ИПЦ raw'!$A:$A,0))</f>
        <v>0</v>
      </c>
      <c r="AE456">
        <f>INDEX('ИПЦ raw'!AP:AP, MATCH(Структура!$D456,'ИПЦ raw'!$A:$A,0))</f>
        <v>0</v>
      </c>
      <c r="AG456">
        <f>INDEX('2025'!$C:$C,MATCH(Структура!C456,'2025'!$B:$B,0))</f>
        <v>3.5000000000000003E-2</v>
      </c>
      <c r="AH456">
        <f t="shared" si="177"/>
        <v>3.5119000000000004E-2</v>
      </c>
      <c r="AI456">
        <f t="shared" si="178"/>
        <v>3.6260367500000001E-2</v>
      </c>
      <c r="AJ456">
        <f t="shared" si="179"/>
        <v>3.6434417264000006E-2</v>
      </c>
      <c r="AK456">
        <f t="shared" si="180"/>
        <v>3.6478138564716808E-2</v>
      </c>
      <c r="AL456">
        <f t="shared" si="181"/>
        <v>3.7090971292604052E-2</v>
      </c>
      <c r="AM456">
        <f t="shared" si="182"/>
        <v>3.7658463153380894E-2</v>
      </c>
      <c r="AN456">
        <f t="shared" si="183"/>
        <v>3.8136725635428831E-2</v>
      </c>
      <c r="AO456">
        <f t="shared" si="184"/>
        <v>3.8468515148457068E-2</v>
      </c>
      <c r="AP456">
        <f t="shared" si="185"/>
        <v>3.9653345415029545E-2</v>
      </c>
      <c r="AQ456">
        <f t="shared" si="186"/>
        <v>4.0343313625251058E-2</v>
      </c>
      <c r="AR456">
        <f t="shared" si="137"/>
        <v>4.0859708039654274E-2</v>
      </c>
      <c r="AS456" t="e">
        <f t="shared" si="173"/>
        <v>#N/A</v>
      </c>
      <c r="AT456" t="e">
        <f t="shared" si="156"/>
        <v>#N/A</v>
      </c>
      <c r="AU456" t="e">
        <f t="shared" si="157"/>
        <v>#N/A</v>
      </c>
      <c r="AV456" t="e">
        <f t="shared" si="158"/>
        <v>#N/A</v>
      </c>
      <c r="AW456" t="e">
        <f t="shared" si="159"/>
        <v>#N/A</v>
      </c>
    </row>
    <row r="457" spans="1:49" x14ac:dyDescent="0.45">
      <c r="A457" s="199" t="s">
        <v>699</v>
      </c>
      <c r="B457" s="225" t="str">
        <f t="shared" si="174"/>
        <v>Замена элементов питания в наручных часах, услуга</v>
      </c>
      <c r="C457" s="225" t="str">
        <f t="shared" si="175"/>
        <v>Замена элементов питания в наручных часах, услуга</v>
      </c>
      <c r="D457" s="226" t="str">
        <f t="shared" si="176"/>
        <v>Замена элементов питания в наручных часах, услуга</v>
      </c>
      <c r="E457" s="225">
        <v>20</v>
      </c>
      <c r="F457" s="225" t="s">
        <v>695</v>
      </c>
      <c r="G457" s="225">
        <v>0</v>
      </c>
      <c r="H457" s="225">
        <v>1</v>
      </c>
      <c r="I457" s="225">
        <v>0</v>
      </c>
      <c r="J457" s="225" t="e">
        <f>INDEX('2026'!$C:$C,MATCH(Структура!B457,'2026'!$B:$B,0))</f>
        <v>#N/A</v>
      </c>
      <c r="K457" s="225">
        <f>INDEX('2025'!$C:$C,MATCH(Структура!C457,'2025'!$B:$B,0))</f>
        <v>6.0000000000000001E-3</v>
      </c>
      <c r="L457" s="225">
        <v>0</v>
      </c>
      <c r="M457" s="225">
        <v>1</v>
      </c>
      <c r="N457" s="225">
        <v>0</v>
      </c>
      <c r="P457">
        <f>INDEX('ИПЦ raw'!AA:AA, MATCH(Структура!$D457,'ИПЦ raw'!$A:$A,0))</f>
        <v>101.3</v>
      </c>
      <c r="Q457">
        <f>INDEX('ИПЦ raw'!AB:AB, MATCH(Структура!$D457,'ИПЦ raw'!$A:$A,0))</f>
        <v>100.68</v>
      </c>
      <c r="R457">
        <f>INDEX('ИПЦ raw'!AC:AC, MATCH(Структура!$D457,'ИПЦ raw'!$A:$A,0))</f>
        <v>100.97</v>
      </c>
      <c r="S457">
        <f>INDEX('ИПЦ raw'!AD:AD, MATCH(Структура!$D457,'ИПЦ raw'!$A:$A,0))</f>
        <v>100.45</v>
      </c>
      <c r="T457">
        <f>INDEX('ИПЦ raw'!AE:AE, MATCH(Структура!$D457,'ИПЦ raw'!$A:$A,0))</f>
        <v>100.87</v>
      </c>
      <c r="U457">
        <f>INDEX('ИПЦ raw'!AF:AF, MATCH(Структура!$D457,'ИПЦ raw'!$A:$A,0))</f>
        <v>100.35</v>
      </c>
      <c r="V457">
        <f>INDEX('ИПЦ raw'!AG:AG, MATCH(Структура!$D457,'ИПЦ raw'!$A:$A,0))</f>
        <v>100.28</v>
      </c>
      <c r="W457">
        <f>INDEX('ИПЦ raw'!AH:AH, MATCH(Структура!$D457,'ИПЦ raw'!$A:$A,0))</f>
        <v>100.41</v>
      </c>
      <c r="X457">
        <f>INDEX('ИПЦ raw'!AI:AI, MATCH(Структура!$D457,'ИПЦ raw'!$A:$A,0))</f>
        <v>100.36</v>
      </c>
      <c r="Y457">
        <f>INDEX('ИПЦ raw'!AJ:AJ, MATCH(Структура!$D457,'ИПЦ raw'!$A:$A,0))</f>
        <v>101.04</v>
      </c>
      <c r="Z457">
        <f>INDEX('ИПЦ raw'!AK:AK, MATCH(Структура!$D457,'ИПЦ raw'!$A:$A,0))</f>
        <v>100.37</v>
      </c>
      <c r="AA457">
        <f>INDEX('ИПЦ raw'!AL:AL, MATCH(Структура!$D457,'ИПЦ raw'!$A:$A,0))</f>
        <v>100.2</v>
      </c>
      <c r="AB457">
        <f>INDEX('ИПЦ raw'!AM:AM, MATCH(Структура!$D457,'ИПЦ raw'!$A:$A,0))</f>
        <v>0</v>
      </c>
      <c r="AC457">
        <f>INDEX('ИПЦ raw'!AN:AN, MATCH(Структура!$D457,'ИПЦ raw'!$A:$A,0))</f>
        <v>0</v>
      </c>
      <c r="AD457">
        <f>INDEX('ИПЦ raw'!AO:AO, MATCH(Структура!$D457,'ИПЦ raw'!$A:$A,0))</f>
        <v>0</v>
      </c>
      <c r="AE457">
        <f>INDEX('ИПЦ raw'!AP:AP, MATCH(Структура!$D457,'ИПЦ raw'!$A:$A,0))</f>
        <v>0</v>
      </c>
      <c r="AG457">
        <f>INDEX('2025'!$C:$C,MATCH(Структура!C457,'2025'!$B:$B,0))</f>
        <v>6.0000000000000001E-3</v>
      </c>
      <c r="AH457">
        <f t="shared" si="177"/>
        <v>6.0780000000000001E-3</v>
      </c>
      <c r="AI457">
        <f t="shared" si="178"/>
        <v>6.1193304000000002E-3</v>
      </c>
      <c r="AJ457">
        <f t="shared" si="179"/>
        <v>6.1786879048800003E-3</v>
      </c>
      <c r="AK457">
        <f t="shared" si="180"/>
        <v>6.2064920004519606E-3</v>
      </c>
      <c r="AL457">
        <f t="shared" si="181"/>
        <v>6.2604884808558922E-3</v>
      </c>
      <c r="AM457">
        <f t="shared" si="182"/>
        <v>6.2824001905388872E-3</v>
      </c>
      <c r="AN457">
        <f t="shared" si="183"/>
        <v>6.2999909110723964E-3</v>
      </c>
      <c r="AO457">
        <f t="shared" si="184"/>
        <v>6.3258208738077928E-3</v>
      </c>
      <c r="AP457">
        <f t="shared" si="185"/>
        <v>6.3485938289535001E-3</v>
      </c>
      <c r="AQ457">
        <f t="shared" si="186"/>
        <v>6.4146192047746164E-3</v>
      </c>
      <c r="AR457">
        <f t="shared" si="137"/>
        <v>6.4383532958322831E-3</v>
      </c>
      <c r="AS457" t="e">
        <f t="shared" si="173"/>
        <v>#N/A</v>
      </c>
      <c r="AT457" t="e">
        <f t="shared" si="156"/>
        <v>#N/A</v>
      </c>
      <c r="AU457" t="e">
        <f t="shared" si="157"/>
        <v>#N/A</v>
      </c>
      <c r="AV457" t="e">
        <f t="shared" si="158"/>
        <v>#N/A</v>
      </c>
      <c r="AW457" t="e">
        <f t="shared" si="159"/>
        <v>#N/A</v>
      </c>
    </row>
    <row r="458" spans="1:49" x14ac:dyDescent="0.45">
      <c r="A458" s="199" t="s">
        <v>325</v>
      </c>
      <c r="B458" s="225" t="str">
        <f t="shared" si="174"/>
        <v>Мукалтин, 10 таблеток</v>
      </c>
      <c r="C458" s="225" t="str">
        <f t="shared" ref="C458" si="187">A458</f>
        <v>Мукалтин, 10 таблеток</v>
      </c>
      <c r="D458" s="226" t="str">
        <f t="shared" si="176"/>
        <v>Мукалтин, 10 таблеток</v>
      </c>
      <c r="E458" s="225">
        <v>10</v>
      </c>
      <c r="F458" s="225" t="s">
        <v>1871</v>
      </c>
      <c r="G458" s="225">
        <v>0</v>
      </c>
      <c r="H458" s="225">
        <v>1</v>
      </c>
      <c r="I458" s="225">
        <v>0</v>
      </c>
      <c r="J458" s="225" t="e">
        <f>INDEX('2026'!$C:$C,MATCH(Структура!B458,'2026'!$B:$B,0))</f>
        <v>#N/A</v>
      </c>
      <c r="K458" s="225">
        <f>INDEX('2025'!$C:$C,MATCH(Структура!C458,'2025'!$B:$B,0))</f>
        <v>3.5000000000000003E-2</v>
      </c>
      <c r="L458" s="225">
        <v>0</v>
      </c>
      <c r="M458" s="225">
        <v>1</v>
      </c>
      <c r="N458" s="225">
        <v>0</v>
      </c>
      <c r="P458">
        <f>INDEX('ИПЦ raw'!AA:AA, MATCH(Структура!$D458,'ИПЦ raw'!$A:$A,0))</f>
        <v>100.28</v>
      </c>
      <c r="Q458">
        <f>INDEX('ИПЦ raw'!AB:AB, MATCH(Структура!$D458,'ИПЦ raw'!$A:$A,0))</f>
        <v>102.08</v>
      </c>
      <c r="R458">
        <f>INDEX('ИПЦ raw'!AC:AC, MATCH(Структура!$D458,'ИПЦ raw'!$A:$A,0))</f>
        <v>100.59</v>
      </c>
      <c r="S458">
        <f>INDEX('ИПЦ raw'!AD:AD, MATCH(Структура!$D458,'ИПЦ raw'!$A:$A,0))</f>
        <v>100.88</v>
      </c>
      <c r="T458">
        <f>INDEX('ИПЦ raw'!AE:AE, MATCH(Структура!$D458,'ИПЦ raw'!$A:$A,0))</f>
        <v>100.47</v>
      </c>
      <c r="U458">
        <f>INDEX('ИПЦ raw'!AF:AF, MATCH(Структура!$D458,'ИПЦ raw'!$A:$A,0))</f>
        <v>100.69</v>
      </c>
      <c r="V458">
        <f>INDEX('ИПЦ raw'!AG:AG, MATCH(Структура!$D458,'ИПЦ raw'!$A:$A,0))</f>
        <v>100.89</v>
      </c>
      <c r="W458">
        <f>INDEX('ИПЦ raw'!AH:AH, MATCH(Структура!$D458,'ИПЦ raw'!$A:$A,0))</f>
        <v>99.37</v>
      </c>
      <c r="X458">
        <f>INDEX('ИПЦ raw'!AI:AI, MATCH(Структура!$D458,'ИПЦ raw'!$A:$A,0))</f>
        <v>101.29</v>
      </c>
      <c r="Y458">
        <f>INDEX('ИПЦ raw'!AJ:AJ, MATCH(Структура!$D458,'ИПЦ raw'!$A:$A,0))</f>
        <v>100.81</v>
      </c>
      <c r="Z458">
        <f>INDEX('ИПЦ raw'!AK:AK, MATCH(Структура!$D458,'ИПЦ raw'!$A:$A,0))</f>
        <v>100.03</v>
      </c>
      <c r="AA458">
        <f>INDEX('ИПЦ raw'!AL:AL, MATCH(Структура!$D458,'ИПЦ raw'!$A:$A,0))</f>
        <v>101.78</v>
      </c>
      <c r="AB458">
        <f>INDEX('ИПЦ raw'!AM:AM, MATCH(Структура!$D458,'ИПЦ raw'!$A:$A,0))</f>
        <v>0</v>
      </c>
      <c r="AC458">
        <f>INDEX('ИПЦ raw'!AN:AN, MATCH(Структура!$D458,'ИПЦ raw'!$A:$A,0))</f>
        <v>0</v>
      </c>
      <c r="AD458">
        <f>INDEX('ИПЦ raw'!AO:AO, MATCH(Структура!$D458,'ИПЦ raw'!$A:$A,0))</f>
        <v>0</v>
      </c>
      <c r="AE458">
        <f>INDEX('ИПЦ raw'!AP:AP, MATCH(Структура!$D458,'ИПЦ raw'!$A:$A,0))</f>
        <v>0</v>
      </c>
      <c r="AG458">
        <f>INDEX('2025'!$C:$C,MATCH(Структура!C458,'2025'!$B:$B,0))</f>
        <v>3.5000000000000003E-2</v>
      </c>
      <c r="AH458">
        <f t="shared" si="177"/>
        <v>3.5098000000000004E-2</v>
      </c>
      <c r="AI458">
        <f t="shared" si="178"/>
        <v>3.5828038400000005E-2</v>
      </c>
      <c r="AJ458">
        <f t="shared" si="179"/>
        <v>3.6039423826560009E-2</v>
      </c>
      <c r="AK458">
        <f t="shared" si="180"/>
        <v>3.6356570756233733E-2</v>
      </c>
      <c r="AL458">
        <f t="shared" si="181"/>
        <v>3.6527446638788034E-2</v>
      </c>
      <c r="AM458">
        <f t="shared" si="182"/>
        <v>3.6779486020595671E-2</v>
      </c>
      <c r="AN458">
        <f t="shared" si="183"/>
        <v>3.7106823446178973E-2</v>
      </c>
      <c r="AO458">
        <f t="shared" si="184"/>
        <v>3.6873050458468046E-2</v>
      </c>
      <c r="AP458">
        <f t="shared" si="185"/>
        <v>3.734871280938229E-2</v>
      </c>
      <c r="AQ458">
        <f t="shared" si="186"/>
        <v>3.7651237383138289E-2</v>
      </c>
      <c r="AR458">
        <f t="shared" si="137"/>
        <v>3.7662532754353231E-2</v>
      </c>
      <c r="AS458" t="e">
        <f t="shared" si="173"/>
        <v>#N/A</v>
      </c>
      <c r="AT458" t="e">
        <f t="shared" si="156"/>
        <v>#N/A</v>
      </c>
      <c r="AU458" t="e">
        <f t="shared" si="157"/>
        <v>#N/A</v>
      </c>
      <c r="AV458" t="e">
        <f t="shared" si="158"/>
        <v>#N/A</v>
      </c>
      <c r="AW458" t="e">
        <f t="shared" si="159"/>
        <v>#N/A</v>
      </c>
    </row>
    <row r="459" spans="1:49" x14ac:dyDescent="0.45">
      <c r="A459" s="199" t="s">
        <v>835</v>
      </c>
      <c r="B459" s="225" t="str">
        <f t="shared" si="174"/>
        <v>Дезинфицирующее средство для поверхностей, л</v>
      </c>
      <c r="C459" s="225" t="str">
        <f t="shared" ref="C459" si="188">B459</f>
        <v>Дезинфицирующее средство для поверхностей, л</v>
      </c>
      <c r="D459" s="226" t="str">
        <f t="shared" si="176"/>
        <v>Дезинфицирующее средство для поверхностей, л</v>
      </c>
      <c r="E459" s="225">
        <v>10</v>
      </c>
      <c r="F459" s="225" t="s">
        <v>1871</v>
      </c>
      <c r="G459" s="225">
        <v>0</v>
      </c>
      <c r="H459" s="225">
        <v>1</v>
      </c>
      <c r="I459" s="225">
        <v>0</v>
      </c>
      <c r="J459" s="225" t="e">
        <f>INDEX('2026'!$C:$C,MATCH(Структура!B459,'2026'!$B:$B,0))</f>
        <v>#N/A</v>
      </c>
      <c r="K459" s="225">
        <f>INDEX('2025'!$C:$C,MATCH(Структура!C459,'2025'!$B:$B,0))</f>
        <v>0.13800000000000001</v>
      </c>
      <c r="L459" s="225">
        <v>0</v>
      </c>
      <c r="M459" s="225">
        <v>1</v>
      </c>
      <c r="N459" s="225">
        <v>0</v>
      </c>
      <c r="P459">
        <f>INDEX('ИПЦ raw'!AA:AA, MATCH(Структура!$D459,'ИПЦ raw'!$A:$A,0))</f>
        <v>99.22</v>
      </c>
      <c r="Q459">
        <f>INDEX('ИПЦ raw'!AB:AB, MATCH(Структура!$D459,'ИПЦ raw'!$A:$A,0))</f>
        <v>100.09</v>
      </c>
      <c r="R459">
        <f>INDEX('ИПЦ raw'!AC:AC, MATCH(Структура!$D459,'ИПЦ raw'!$A:$A,0))</f>
        <v>99.92</v>
      </c>
      <c r="S459">
        <f>INDEX('ИПЦ raw'!AD:AD, MATCH(Структура!$D459,'ИПЦ raw'!$A:$A,0))</f>
        <v>99.82</v>
      </c>
      <c r="T459">
        <f>INDEX('ИПЦ raw'!AE:AE, MATCH(Структура!$D459,'ИПЦ raw'!$A:$A,0))</f>
        <v>100.48</v>
      </c>
      <c r="U459">
        <f>INDEX('ИПЦ raw'!AF:AF, MATCH(Структура!$D459,'ИПЦ raw'!$A:$A,0))</f>
        <v>100.48</v>
      </c>
      <c r="V459">
        <f>INDEX('ИПЦ raw'!AG:AG, MATCH(Структура!$D459,'ИПЦ raw'!$A:$A,0))</f>
        <v>100.44</v>
      </c>
      <c r="W459">
        <f>INDEX('ИПЦ raw'!AH:AH, MATCH(Структура!$D459,'ИПЦ raw'!$A:$A,0))</f>
        <v>100.3</v>
      </c>
      <c r="X459">
        <f>INDEX('ИПЦ raw'!AI:AI, MATCH(Структура!$D459,'ИПЦ raw'!$A:$A,0))</f>
        <v>100.48</v>
      </c>
      <c r="Y459">
        <f>INDEX('ИПЦ raw'!AJ:AJ, MATCH(Структура!$D459,'ИПЦ raw'!$A:$A,0))</f>
        <v>100.93</v>
      </c>
      <c r="Z459">
        <f>INDEX('ИПЦ raw'!AK:AK, MATCH(Структура!$D459,'ИПЦ raw'!$A:$A,0))</f>
        <v>100.11</v>
      </c>
      <c r="AA459">
        <f>INDEX('ИПЦ raw'!AL:AL, MATCH(Структура!$D459,'ИПЦ raw'!$A:$A,0))</f>
        <v>100.12</v>
      </c>
      <c r="AB459">
        <f>INDEX('ИПЦ raw'!AM:AM, MATCH(Структура!$D459,'ИПЦ raw'!$A:$A,0))</f>
        <v>0</v>
      </c>
      <c r="AC459">
        <f>INDEX('ИПЦ raw'!AN:AN, MATCH(Структура!$D459,'ИПЦ raw'!$A:$A,0))</f>
        <v>0</v>
      </c>
      <c r="AD459">
        <f>INDEX('ИПЦ raw'!AO:AO, MATCH(Структура!$D459,'ИПЦ raw'!$A:$A,0))</f>
        <v>0</v>
      </c>
      <c r="AE459">
        <f>INDEX('ИПЦ raw'!AP:AP, MATCH(Структура!$D459,'ИПЦ raw'!$A:$A,0))</f>
        <v>0</v>
      </c>
      <c r="AG459">
        <f>INDEX('2025'!$C:$C,MATCH(Структура!C459,'2025'!$B:$B,0))</f>
        <v>0.13800000000000001</v>
      </c>
      <c r="AH459">
        <f t="shared" si="177"/>
        <v>0.13692360000000001</v>
      </c>
      <c r="AI459">
        <f t="shared" si="178"/>
        <v>0.13704683124</v>
      </c>
      <c r="AJ459">
        <f t="shared" si="179"/>
        <v>0.13693719377500801</v>
      </c>
      <c r="AK459">
        <f t="shared" si="180"/>
        <v>0.13669070682621298</v>
      </c>
      <c r="AL459">
        <f t="shared" si="181"/>
        <v>0.13734682221897881</v>
      </c>
      <c r="AM459">
        <f t="shared" si="182"/>
        <v>0.13800608696562994</v>
      </c>
      <c r="AN459">
        <f t="shared" si="183"/>
        <v>0.1386133137482787</v>
      </c>
      <c r="AO459">
        <f t="shared" si="184"/>
        <v>0.13902915368952354</v>
      </c>
      <c r="AP459">
        <f t="shared" si="185"/>
        <v>0.13969649362723324</v>
      </c>
      <c r="AQ459">
        <f t="shared" si="186"/>
        <v>0.14099567101796651</v>
      </c>
      <c r="AR459">
        <f t="shared" si="137"/>
        <v>0.14115076625608627</v>
      </c>
      <c r="AS459" t="e">
        <f t="shared" si="173"/>
        <v>#N/A</v>
      </c>
      <c r="AT459" t="e">
        <f t="shared" si="156"/>
        <v>#N/A</v>
      </c>
      <c r="AU459" t="e">
        <f t="shared" si="157"/>
        <v>#N/A</v>
      </c>
      <c r="AV459" t="e">
        <f t="shared" si="158"/>
        <v>#N/A</v>
      </c>
      <c r="AW459" t="e">
        <f t="shared" si="159"/>
        <v>#N/A</v>
      </c>
    </row>
    <row r="460" spans="1:49" s="238" customFormat="1" x14ac:dyDescent="0.45">
      <c r="A460" s="236" t="s">
        <v>1893</v>
      </c>
      <c r="B460" s="237"/>
      <c r="C460" s="237"/>
      <c r="D460" s="237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</row>
    <row r="461" spans="1:49" x14ac:dyDescent="0.45">
      <c r="A461" s="199" t="s">
        <v>884</v>
      </c>
      <c r="B461" s="225" t="str">
        <f t="shared" si="174"/>
        <v>Сыры твердые, полутвердые и мягкие, кг</v>
      </c>
      <c r="C461" s="225" t="str">
        <f t="shared" ref="C461:C525" si="189">A461</f>
        <v>Сыры твердые, полутвердые и мягкие, кг</v>
      </c>
      <c r="D461" s="226" t="str">
        <f t="shared" si="176"/>
        <v>Сыры твердые, полутвердые и мягкие, кг</v>
      </c>
      <c r="E461" s="226">
        <v>10</v>
      </c>
      <c r="F461" s="225" t="s">
        <v>1870</v>
      </c>
      <c r="G461" s="225">
        <v>0</v>
      </c>
      <c r="H461" s="225">
        <v>0</v>
      </c>
      <c r="I461" s="225">
        <v>0</v>
      </c>
      <c r="J461" s="225">
        <f>INDEX('2026'!$C:$C,MATCH(Структура!B461,'2026'!$B:$B,0))</f>
        <v>1.0209999999999999</v>
      </c>
      <c r="K461" s="225">
        <f>INDEX('2025'!$C:$C,MATCH(Структура!C461,'2025'!$B:$B,0))</f>
        <v>0.98599999999999999</v>
      </c>
      <c r="L461" s="225">
        <v>1</v>
      </c>
      <c r="M461" s="225">
        <v>1</v>
      </c>
      <c r="N461" s="225">
        <v>0</v>
      </c>
      <c r="P461">
        <f>INDEX('ИПЦ raw'!AA:AA, MATCH(Структура!$D461,'ИПЦ raw'!$A:$A,0))</f>
        <v>101.89</v>
      </c>
      <c r="Q461">
        <f>INDEX('ИПЦ raw'!AB:AB, MATCH(Структура!$D461,'ИПЦ raw'!$A:$A,0))</f>
        <v>101.4</v>
      </c>
      <c r="R461">
        <f>INDEX('ИПЦ raw'!AC:AC, MATCH(Структура!$D461,'ИПЦ raw'!$A:$A,0))</f>
        <v>101.55</v>
      </c>
      <c r="S461">
        <f>INDEX('ИПЦ raw'!AD:AD, MATCH(Структура!$D461,'ИПЦ raw'!$A:$A,0))</f>
        <v>100.16</v>
      </c>
      <c r="T461">
        <f>INDEX('ИПЦ raw'!AE:AE, MATCH(Структура!$D461,'ИПЦ raw'!$A:$A,0))</f>
        <v>100.38</v>
      </c>
      <c r="U461">
        <f>INDEX('ИПЦ raw'!AF:AF, MATCH(Структура!$D461,'ИПЦ raw'!$A:$A,0))</f>
        <v>100.38</v>
      </c>
      <c r="V461">
        <f>INDEX('ИПЦ raw'!AG:AG, MATCH(Структура!$D461,'ИПЦ raw'!$A:$A,0))</f>
        <v>100.04</v>
      </c>
      <c r="W461">
        <f>INDEX('ИПЦ raw'!AH:AH, MATCH(Структура!$D461,'ИПЦ raw'!$A:$A,0))</f>
        <v>100.08</v>
      </c>
      <c r="X461">
        <f>INDEX('ИПЦ raw'!AI:AI, MATCH(Структура!$D461,'ИПЦ raw'!$A:$A,0))</f>
        <v>100.24</v>
      </c>
      <c r="Y461">
        <f>INDEX('ИПЦ raw'!AJ:AJ, MATCH(Структура!$D461,'ИПЦ raw'!$A:$A,0))</f>
        <v>100.59</v>
      </c>
      <c r="Z461">
        <f>INDEX('ИПЦ raw'!AK:AK, MATCH(Структура!$D461,'ИПЦ raw'!$A:$A,0))</f>
        <v>99.76</v>
      </c>
      <c r="AA461">
        <f>INDEX('ИПЦ raw'!AL:AL, MATCH(Структура!$D461,'ИПЦ raw'!$A:$A,0))</f>
        <v>99.63</v>
      </c>
      <c r="AB461">
        <f>INDEX('ИПЦ raw'!AM:AM, MATCH(Структура!$D461,'ИПЦ raw'!$A:$A,0))</f>
        <v>100.3</v>
      </c>
      <c r="AC461">
        <f>INDEX('ИПЦ raw'!AN:AN, MATCH(Структура!$D461,'ИПЦ raw'!$A:$A,0))</f>
        <v>99.67</v>
      </c>
      <c r="AD461">
        <f>INDEX('ИПЦ raw'!AO:AO, MATCH(Структура!$D461,'ИПЦ raw'!$A:$A,0))</f>
        <v>99.48</v>
      </c>
      <c r="AE461">
        <f>INDEX('ИПЦ raw'!AP:AP, MATCH(Структура!$D461,'ИПЦ raw'!$A:$A,0))</f>
        <v>99.63</v>
      </c>
      <c r="AG461">
        <f>INDEX('2025'!$C:$C,MATCH(Структура!C461,'2025'!$B:$B,0))</f>
        <v>0.98599999999999999</v>
      </c>
      <c r="AH461">
        <f t="shared" si="177"/>
        <v>1.0046354</v>
      </c>
      <c r="AI461">
        <f t="shared" si="178"/>
        <v>1.0187002956</v>
      </c>
      <c r="AJ461">
        <f t="shared" si="179"/>
        <v>1.0344901501818</v>
      </c>
      <c r="AK461">
        <f t="shared" si="180"/>
        <v>1.0361453344220908</v>
      </c>
      <c r="AL461">
        <f t="shared" si="181"/>
        <v>1.0400826866928947</v>
      </c>
      <c r="AM461">
        <f t="shared" si="182"/>
        <v>1.0440350009023276</v>
      </c>
      <c r="AN461">
        <f t="shared" si="183"/>
        <v>1.0444526149026887</v>
      </c>
      <c r="AO461">
        <f t="shared" si="184"/>
        <v>1.045288176994611</v>
      </c>
      <c r="AP461">
        <f t="shared" si="185"/>
        <v>1.0477968686193979</v>
      </c>
      <c r="AQ461">
        <f t="shared" si="186"/>
        <v>1.0539788701442523</v>
      </c>
      <c r="AR461">
        <f t="shared" si="137"/>
        <v>1.0514493208559061</v>
      </c>
      <c r="AS461">
        <f t="shared" si="173"/>
        <v>1.0209999999999999</v>
      </c>
      <c r="AT461">
        <f t="shared" ref="AT461:AT489" si="190">AS461*AB461/100</f>
        <v>1.0240629999999999</v>
      </c>
      <c r="AU461">
        <f t="shared" ref="AU461:AU489" si="191">AT461*AC461/100</f>
        <v>1.0206835920999999</v>
      </c>
      <c r="AV461">
        <f t="shared" ref="AV461:AV489" si="192">AU461*AD461/100</f>
        <v>1.0153760374210798</v>
      </c>
      <c r="AW461">
        <f t="shared" ref="AW461:AW489" si="193">AV461*AE461/100</f>
        <v>1.0116191460826218</v>
      </c>
    </row>
    <row r="462" spans="1:49" x14ac:dyDescent="0.45">
      <c r="A462" s="199" t="s">
        <v>554</v>
      </c>
      <c r="B462" s="225" t="str">
        <f t="shared" si="174"/>
        <v>Сыры плавленые, кг</v>
      </c>
      <c r="C462" s="225" t="str">
        <f t="shared" si="189"/>
        <v>Сыры плавленые, кг</v>
      </c>
      <c r="D462" s="226" t="str">
        <f t="shared" si="176"/>
        <v>Сыры плавленые, кг</v>
      </c>
      <c r="E462" s="226">
        <v>10</v>
      </c>
      <c r="F462" s="225" t="s">
        <v>1870</v>
      </c>
      <c r="G462" s="225">
        <v>0</v>
      </c>
      <c r="H462" s="225">
        <v>0</v>
      </c>
      <c r="I462" s="225">
        <v>0</v>
      </c>
      <c r="J462" s="225">
        <f>INDEX('2026'!$C:$C,MATCH(Структура!B462,'2026'!$B:$B,0))</f>
        <v>0.183</v>
      </c>
      <c r="K462" s="225">
        <f>INDEX('2025'!$C:$C,MATCH(Структура!C462,'2025'!$B:$B,0))</f>
        <v>0.187</v>
      </c>
      <c r="L462" s="225">
        <v>1</v>
      </c>
      <c r="M462" s="225">
        <v>1</v>
      </c>
      <c r="N462" s="225">
        <v>0</v>
      </c>
      <c r="P462">
        <f>INDEX('ИПЦ raw'!AA:AA, MATCH(Структура!$D462,'ИПЦ raw'!$A:$A,0))</f>
        <v>101.04</v>
      </c>
      <c r="Q462">
        <f>INDEX('ИПЦ raw'!AB:AB, MATCH(Структура!$D462,'ИПЦ raw'!$A:$A,0))</f>
        <v>101.17</v>
      </c>
      <c r="R462">
        <f>INDEX('ИПЦ raw'!AC:AC, MATCH(Структура!$D462,'ИПЦ raw'!$A:$A,0))</f>
        <v>100.56</v>
      </c>
      <c r="S462">
        <f>INDEX('ИПЦ raw'!AD:AD, MATCH(Структура!$D462,'ИПЦ raw'!$A:$A,0))</f>
        <v>100.72</v>
      </c>
      <c r="T462">
        <f>INDEX('ИПЦ raw'!AE:AE, MATCH(Структура!$D462,'ИПЦ raw'!$A:$A,0))</f>
        <v>100.7</v>
      </c>
      <c r="U462">
        <f>INDEX('ИПЦ raw'!AF:AF, MATCH(Структура!$D462,'ИПЦ raw'!$A:$A,0))</f>
        <v>100.24</v>
      </c>
      <c r="V462">
        <f>INDEX('ИПЦ raw'!AG:AG, MATCH(Структура!$D462,'ИПЦ raw'!$A:$A,0))</f>
        <v>100.18</v>
      </c>
      <c r="W462">
        <f>INDEX('ИПЦ raw'!AH:AH, MATCH(Структура!$D462,'ИПЦ raw'!$A:$A,0))</f>
        <v>100.2</v>
      </c>
      <c r="X462">
        <f>INDEX('ИПЦ raw'!AI:AI, MATCH(Структура!$D462,'ИПЦ raw'!$A:$A,0))</f>
        <v>99.96</v>
      </c>
      <c r="Y462">
        <f>INDEX('ИПЦ raw'!AJ:AJ, MATCH(Структура!$D462,'ИПЦ raw'!$A:$A,0))</f>
        <v>100.22</v>
      </c>
      <c r="Z462">
        <f>INDEX('ИПЦ raw'!AK:AK, MATCH(Структура!$D462,'ИПЦ raw'!$A:$A,0))</f>
        <v>100.08</v>
      </c>
      <c r="AA462">
        <f>INDEX('ИПЦ raw'!AL:AL, MATCH(Структура!$D462,'ИПЦ raw'!$A:$A,0))</f>
        <v>100.35</v>
      </c>
      <c r="AB462">
        <f>INDEX('ИПЦ raw'!AM:AM, MATCH(Структура!$D462,'ИПЦ raw'!$A:$A,0))</f>
        <v>100.33</v>
      </c>
      <c r="AC462">
        <f>INDEX('ИПЦ raw'!AN:AN, MATCH(Структура!$D462,'ИПЦ raw'!$A:$A,0))</f>
        <v>99.43</v>
      </c>
      <c r="AD462">
        <f>INDEX('ИПЦ raw'!AO:AO, MATCH(Структура!$D462,'ИПЦ raw'!$A:$A,0))</f>
        <v>98.89</v>
      </c>
      <c r="AE462">
        <f>INDEX('ИПЦ raw'!AP:AP, MATCH(Структура!$D462,'ИПЦ raw'!$A:$A,0))</f>
        <v>99.61</v>
      </c>
      <c r="AG462">
        <f>INDEX('2025'!$C:$C,MATCH(Структура!C462,'2025'!$B:$B,0))</f>
        <v>0.187</v>
      </c>
      <c r="AH462">
        <f t="shared" si="177"/>
        <v>0.18894480000000002</v>
      </c>
      <c r="AI462">
        <f t="shared" si="178"/>
        <v>0.19115545416000004</v>
      </c>
      <c r="AJ462">
        <f t="shared" si="179"/>
        <v>0.19222592470329605</v>
      </c>
      <c r="AK462">
        <f t="shared" si="180"/>
        <v>0.19360995136115977</v>
      </c>
      <c r="AL462">
        <f t="shared" si="181"/>
        <v>0.19496522102068789</v>
      </c>
      <c r="AM462">
        <f t="shared" si="182"/>
        <v>0.19543313755113753</v>
      </c>
      <c r="AN462">
        <f t="shared" si="183"/>
        <v>0.19578491719872962</v>
      </c>
      <c r="AO462">
        <f t="shared" si="184"/>
        <v>0.19617648703312707</v>
      </c>
      <c r="AP462">
        <f t="shared" si="185"/>
        <v>0.19609801643831382</v>
      </c>
      <c r="AQ462">
        <f t="shared" si="186"/>
        <v>0.19652943207447809</v>
      </c>
      <c r="AR462">
        <f t="shared" si="137"/>
        <v>0.19668665562013768</v>
      </c>
      <c r="AS462">
        <f t="shared" si="173"/>
        <v>0.183</v>
      </c>
      <c r="AT462">
        <f t="shared" si="190"/>
        <v>0.18360389999999999</v>
      </c>
      <c r="AU462">
        <f t="shared" si="191"/>
        <v>0.18255735776999998</v>
      </c>
      <c r="AV462">
        <f t="shared" si="192"/>
        <v>0.18053097109875299</v>
      </c>
      <c r="AW462">
        <f t="shared" si="193"/>
        <v>0.17982690031146784</v>
      </c>
    </row>
    <row r="463" spans="1:49" x14ac:dyDescent="0.45">
      <c r="A463" s="199" t="s">
        <v>558</v>
      </c>
      <c r="B463" s="225" t="str">
        <f t="shared" si="174"/>
        <v>Яйца куриные, 10 шт.</v>
      </c>
      <c r="C463" s="225" t="str">
        <f t="shared" si="189"/>
        <v>Яйца куриные, 10 шт.</v>
      </c>
      <c r="D463" s="226" t="str">
        <f t="shared" si="176"/>
        <v>Яйца куриные, 10 шт.</v>
      </c>
      <c r="E463" s="226">
        <v>10</v>
      </c>
      <c r="F463" s="225" t="s">
        <v>1870</v>
      </c>
      <c r="G463" s="225">
        <v>0</v>
      </c>
      <c r="H463" s="225">
        <v>0</v>
      </c>
      <c r="I463" s="225">
        <v>0</v>
      </c>
      <c r="J463" s="225">
        <f>INDEX('2026'!$C:$C,MATCH(Структура!B463,'2026'!$B:$B,0))</f>
        <v>0.50900000000000001</v>
      </c>
      <c r="K463" s="225">
        <f>INDEX('2025'!$C:$C,MATCH(Структура!C463,'2025'!$B:$B,0))</f>
        <v>0.59299999999999997</v>
      </c>
      <c r="L463" s="225">
        <v>1</v>
      </c>
      <c r="M463" s="225">
        <v>1</v>
      </c>
      <c r="N463" s="225">
        <v>0</v>
      </c>
      <c r="P463">
        <f>INDEX('ИПЦ raw'!AA:AA, MATCH(Структура!$D463,'ИПЦ raw'!$A:$A,0))</f>
        <v>100.54</v>
      </c>
      <c r="Q463">
        <f>INDEX('ИПЦ raw'!AB:AB, MATCH(Структура!$D463,'ИПЦ raw'!$A:$A,0))</f>
        <v>97.91</v>
      </c>
      <c r="R463">
        <f>INDEX('ИПЦ raw'!AC:AC, MATCH(Структура!$D463,'ИПЦ raw'!$A:$A,0))</f>
        <v>96.02</v>
      </c>
      <c r="S463">
        <f>INDEX('ИПЦ raw'!AD:AD, MATCH(Структура!$D463,'ИПЦ raw'!$A:$A,0))</f>
        <v>93.09</v>
      </c>
      <c r="T463">
        <f>INDEX('ИПЦ raw'!AE:AE, MATCH(Структура!$D463,'ИПЦ raw'!$A:$A,0))</f>
        <v>94</v>
      </c>
      <c r="U463">
        <f>INDEX('ИПЦ raw'!AF:AF, MATCH(Структура!$D463,'ИПЦ raw'!$A:$A,0))</f>
        <v>91.36</v>
      </c>
      <c r="V463">
        <f>INDEX('ИПЦ raw'!AG:AG, MATCH(Структура!$D463,'ИПЦ raw'!$A:$A,0))</f>
        <v>94.52</v>
      </c>
      <c r="W463">
        <f>INDEX('ИПЦ raw'!AH:AH, MATCH(Структура!$D463,'ИПЦ raw'!$A:$A,0))</f>
        <v>98.83</v>
      </c>
      <c r="X463">
        <f>INDEX('ИПЦ raw'!AI:AI, MATCH(Структура!$D463,'ИПЦ raw'!$A:$A,0))</f>
        <v>104.37</v>
      </c>
      <c r="Y463">
        <f>INDEX('ИПЦ raw'!AJ:AJ, MATCH(Структура!$D463,'ИПЦ raw'!$A:$A,0))</f>
        <v>106.94</v>
      </c>
      <c r="Z463">
        <f>INDEX('ИПЦ raw'!AK:AK, MATCH(Структура!$D463,'ИПЦ raw'!$A:$A,0))</f>
        <v>100.84</v>
      </c>
      <c r="AA463">
        <f>INDEX('ИПЦ raw'!AL:AL, MATCH(Структура!$D463,'ИПЦ raw'!$A:$A,0))</f>
        <v>100.67</v>
      </c>
      <c r="AB463">
        <f>INDEX('ИПЦ raw'!AM:AM, MATCH(Структура!$D463,'ИПЦ raw'!$A:$A,0))</f>
        <v>101.15</v>
      </c>
      <c r="AC463">
        <f>INDEX('ИПЦ raw'!AN:AN, MATCH(Структура!$D463,'ИПЦ raw'!$A:$A,0))</f>
        <v>109.25</v>
      </c>
      <c r="AD463">
        <f>INDEX('ИПЦ raw'!AO:AO, MATCH(Структура!$D463,'ИПЦ raw'!$A:$A,0))</f>
        <v>110.28</v>
      </c>
      <c r="AE463">
        <f>INDEX('ИПЦ raw'!AP:AP, MATCH(Структура!$D463,'ИПЦ raw'!$A:$A,0))</f>
        <v>99.73</v>
      </c>
      <c r="AG463">
        <f>INDEX('2025'!$C:$C,MATCH(Структура!C463,'2025'!$B:$B,0))</f>
        <v>0.59299999999999997</v>
      </c>
      <c r="AH463">
        <f t="shared" si="177"/>
        <v>0.59620220000000002</v>
      </c>
      <c r="AI463">
        <f t="shared" si="178"/>
        <v>0.58374157402000004</v>
      </c>
      <c r="AJ463">
        <f t="shared" si="179"/>
        <v>0.56050865937400407</v>
      </c>
      <c r="AK463">
        <f t="shared" si="180"/>
        <v>0.52177751101126046</v>
      </c>
      <c r="AL463">
        <f t="shared" si="181"/>
        <v>0.49047086035058485</v>
      </c>
      <c r="AM463">
        <f t="shared" si="182"/>
        <v>0.44809417801629431</v>
      </c>
      <c r="AN463">
        <f t="shared" si="183"/>
        <v>0.42353861706100132</v>
      </c>
      <c r="AO463">
        <f t="shared" si="184"/>
        <v>0.41858321524138759</v>
      </c>
      <c r="AP463">
        <f t="shared" si="185"/>
        <v>0.43687530174743622</v>
      </c>
      <c r="AQ463">
        <f t="shared" si="186"/>
        <v>0.46719444768870827</v>
      </c>
      <c r="AR463">
        <f t="shared" si="137"/>
        <v>0.47111888104929345</v>
      </c>
      <c r="AS463">
        <f t="shared" si="173"/>
        <v>0.50900000000000001</v>
      </c>
      <c r="AT463">
        <f t="shared" si="190"/>
        <v>0.51485350000000007</v>
      </c>
      <c r="AU463">
        <f t="shared" si="191"/>
        <v>0.56247744875000005</v>
      </c>
      <c r="AV463">
        <f t="shared" si="192"/>
        <v>0.62030013048150001</v>
      </c>
      <c r="AW463">
        <f t="shared" si="193"/>
        <v>0.61862532012920002</v>
      </c>
    </row>
    <row r="464" spans="1:49" x14ac:dyDescent="0.45">
      <c r="A464" s="199" t="s">
        <v>560</v>
      </c>
      <c r="B464" s="225" t="str">
        <f t="shared" si="174"/>
        <v>Сахар-песок, кг</v>
      </c>
      <c r="C464" s="225" t="str">
        <f t="shared" si="189"/>
        <v>Сахар-песок, кг</v>
      </c>
      <c r="D464" s="226" t="str">
        <f t="shared" si="176"/>
        <v>Сахар-песок, кг</v>
      </c>
      <c r="E464" s="226">
        <v>10</v>
      </c>
      <c r="F464" s="225" t="s">
        <v>1870</v>
      </c>
      <c r="G464" s="225">
        <v>0</v>
      </c>
      <c r="H464" s="225">
        <v>0</v>
      </c>
      <c r="I464" s="225">
        <v>0</v>
      </c>
      <c r="J464" s="225">
        <f>INDEX('2026'!$C:$C,MATCH(Структура!B464,'2026'!$B:$B,0))</f>
        <v>0.28000000000000003</v>
      </c>
      <c r="K464" s="225">
        <f>INDEX('2025'!$C:$C,MATCH(Структура!C464,'2025'!$B:$B,0))</f>
        <v>0.32</v>
      </c>
      <c r="L464" s="225">
        <v>1</v>
      </c>
      <c r="M464" s="225">
        <v>1</v>
      </c>
      <c r="N464" s="225">
        <v>0</v>
      </c>
      <c r="P464">
        <f>INDEX('ИПЦ raw'!AA:AA, MATCH(Структура!$D464,'ИПЦ raw'!$A:$A,0))</f>
        <v>100.53</v>
      </c>
      <c r="Q464">
        <f>INDEX('ИПЦ raw'!AB:AB, MATCH(Структура!$D464,'ИПЦ raw'!$A:$A,0))</f>
        <v>100.32</v>
      </c>
      <c r="R464">
        <f>INDEX('ИПЦ raw'!AC:AC, MATCH(Структура!$D464,'ИПЦ raw'!$A:$A,0))</f>
        <v>99.89</v>
      </c>
      <c r="S464">
        <f>INDEX('ИПЦ raw'!AD:AD, MATCH(Структура!$D464,'ИПЦ raw'!$A:$A,0))</f>
        <v>99.97</v>
      </c>
      <c r="T464">
        <f>INDEX('ИПЦ raw'!AE:AE, MATCH(Структура!$D464,'ИПЦ raw'!$A:$A,0))</f>
        <v>100.07</v>
      </c>
      <c r="U464">
        <f>INDEX('ИПЦ raw'!AF:AF, MATCH(Структура!$D464,'ИПЦ raw'!$A:$A,0))</f>
        <v>98.6</v>
      </c>
      <c r="V464">
        <f>INDEX('ИПЦ raw'!AG:AG, MATCH(Структура!$D464,'ИПЦ raw'!$A:$A,0))</f>
        <v>99.15</v>
      </c>
      <c r="W464">
        <f>INDEX('ИПЦ raw'!AH:AH, MATCH(Структура!$D464,'ИПЦ raw'!$A:$A,0))</f>
        <v>99.98</v>
      </c>
      <c r="X464">
        <f>INDEX('ИПЦ raw'!AI:AI, MATCH(Структура!$D464,'ИПЦ raw'!$A:$A,0))</f>
        <v>100.56</v>
      </c>
      <c r="Y464">
        <f>INDEX('ИПЦ raw'!AJ:AJ, MATCH(Структура!$D464,'ИПЦ raw'!$A:$A,0))</f>
        <v>98.32</v>
      </c>
      <c r="Z464">
        <f>INDEX('ИПЦ raw'!AK:AK, MATCH(Структура!$D464,'ИПЦ raw'!$A:$A,0))</f>
        <v>98.23</v>
      </c>
      <c r="AA464">
        <f>INDEX('ИПЦ raw'!AL:AL, MATCH(Структура!$D464,'ИПЦ raw'!$A:$A,0))</f>
        <v>97.82</v>
      </c>
      <c r="AB464">
        <f>INDEX('ИПЦ raw'!AM:AM, MATCH(Структура!$D464,'ИПЦ raw'!$A:$A,0))</f>
        <v>99.6</v>
      </c>
      <c r="AC464">
        <f>INDEX('ИПЦ raw'!AN:AN, MATCH(Структура!$D464,'ИПЦ raw'!$A:$A,0))</f>
        <v>101.19</v>
      </c>
      <c r="AD464">
        <f>INDEX('ИПЦ raw'!AO:AO, MATCH(Структура!$D464,'ИПЦ raw'!$A:$A,0))</f>
        <v>102.63</v>
      </c>
      <c r="AE464">
        <f>INDEX('ИПЦ raw'!AP:AP, MATCH(Структура!$D464,'ИПЦ raw'!$A:$A,0))</f>
        <v>102.91</v>
      </c>
      <c r="AG464">
        <f>INDEX('2025'!$C:$C,MATCH(Структура!C464,'2025'!$B:$B,0))</f>
        <v>0.32</v>
      </c>
      <c r="AH464">
        <f t="shared" si="177"/>
        <v>0.32169600000000004</v>
      </c>
      <c r="AI464">
        <f t="shared" si="178"/>
        <v>0.32272542720000003</v>
      </c>
      <c r="AJ464">
        <f t="shared" si="179"/>
        <v>0.32237042923008002</v>
      </c>
      <c r="AK464">
        <f t="shared" si="180"/>
        <v>0.32227371810131095</v>
      </c>
      <c r="AL464">
        <f t="shared" si="181"/>
        <v>0.32249930970398183</v>
      </c>
      <c r="AM464">
        <f t="shared" si="182"/>
        <v>0.31798431936812604</v>
      </c>
      <c r="AN464">
        <f t="shared" si="183"/>
        <v>0.315281452653497</v>
      </c>
      <c r="AO464">
        <f t="shared" si="184"/>
        <v>0.31521839636296628</v>
      </c>
      <c r="AP464">
        <f t="shared" si="185"/>
        <v>0.31698361938259889</v>
      </c>
      <c r="AQ464">
        <f t="shared" si="186"/>
        <v>0.3116582945769712</v>
      </c>
      <c r="AR464">
        <f t="shared" si="137"/>
        <v>0.30614194276295881</v>
      </c>
      <c r="AS464">
        <f t="shared" si="173"/>
        <v>0.28000000000000003</v>
      </c>
      <c r="AT464">
        <f t="shared" si="190"/>
        <v>0.27888000000000002</v>
      </c>
      <c r="AU464">
        <f t="shared" si="191"/>
        <v>0.28219867199999998</v>
      </c>
      <c r="AV464">
        <f t="shared" si="192"/>
        <v>0.28962049707359999</v>
      </c>
      <c r="AW464">
        <f t="shared" si="193"/>
        <v>0.29804845353844178</v>
      </c>
    </row>
    <row r="465" spans="1:49" x14ac:dyDescent="0.45">
      <c r="A465" s="199" t="s">
        <v>572</v>
      </c>
      <c r="B465" s="225" t="str">
        <f t="shared" si="174"/>
        <v>Рис шлифованный, кг</v>
      </c>
      <c r="C465" s="225" t="str">
        <f t="shared" si="189"/>
        <v>Рис шлифованный, кг</v>
      </c>
      <c r="D465" s="226" t="str">
        <f t="shared" si="176"/>
        <v>Рис шлифованный, кг</v>
      </c>
      <c r="E465" s="226">
        <v>10</v>
      </c>
      <c r="F465" s="225" t="s">
        <v>1870</v>
      </c>
      <c r="G465" s="225">
        <v>0</v>
      </c>
      <c r="H465" s="225">
        <v>0</v>
      </c>
      <c r="I465" s="225">
        <v>0</v>
      </c>
      <c r="J465" s="225">
        <f>INDEX('2026'!$C:$C,MATCH(Структура!B465,'2026'!$B:$B,0))</f>
        <v>0.313</v>
      </c>
      <c r="K465" s="225">
        <f>INDEX('2025'!$C:$C,MATCH(Структура!C465,'2025'!$B:$B,0))</f>
        <v>0.29299999999999998</v>
      </c>
      <c r="L465" s="225">
        <v>1</v>
      </c>
      <c r="M465" s="225">
        <v>1</v>
      </c>
      <c r="N465" s="225">
        <v>0</v>
      </c>
      <c r="P465">
        <f>INDEX('ИПЦ raw'!AA:AA, MATCH(Структура!$D465,'ИПЦ raw'!$A:$A,0))</f>
        <v>100.08</v>
      </c>
      <c r="Q465">
        <f>INDEX('ИПЦ raw'!AB:AB, MATCH(Структура!$D465,'ИПЦ raw'!$A:$A,0))</f>
        <v>100.15</v>
      </c>
      <c r="R465">
        <f>INDEX('ИПЦ raw'!AC:AC, MATCH(Структура!$D465,'ИПЦ raw'!$A:$A,0))</f>
        <v>98.75</v>
      </c>
      <c r="S465">
        <f>INDEX('ИПЦ raw'!AD:AD, MATCH(Структура!$D465,'ИПЦ raw'!$A:$A,0))</f>
        <v>99.35</v>
      </c>
      <c r="T465">
        <f>INDEX('ИПЦ raw'!AE:AE, MATCH(Структура!$D465,'ИПЦ raw'!$A:$A,0))</f>
        <v>99.3</v>
      </c>
      <c r="U465">
        <f>INDEX('ИПЦ raw'!AF:AF, MATCH(Структура!$D465,'ИПЦ raw'!$A:$A,0))</f>
        <v>99.45</v>
      </c>
      <c r="V465">
        <f>INDEX('ИПЦ raw'!AG:AG, MATCH(Структура!$D465,'ИПЦ raw'!$A:$A,0))</f>
        <v>99.04</v>
      </c>
      <c r="W465">
        <f>INDEX('ИПЦ raw'!AH:AH, MATCH(Структура!$D465,'ИПЦ raw'!$A:$A,0))</f>
        <v>98.71</v>
      </c>
      <c r="X465">
        <f>INDEX('ИПЦ raw'!AI:AI, MATCH(Структура!$D465,'ИПЦ raw'!$A:$A,0))</f>
        <v>99.48</v>
      </c>
      <c r="Y465">
        <f>INDEX('ИПЦ raw'!AJ:AJ, MATCH(Структура!$D465,'ИПЦ raw'!$A:$A,0))</f>
        <v>99.48</v>
      </c>
      <c r="Z465">
        <f>INDEX('ИПЦ raw'!AK:AK, MATCH(Структура!$D465,'ИПЦ raw'!$A:$A,0))</f>
        <v>99.79</v>
      </c>
      <c r="AA465">
        <f>INDEX('ИПЦ raw'!AL:AL, MATCH(Структура!$D465,'ИПЦ raw'!$A:$A,0))</f>
        <v>98.94</v>
      </c>
      <c r="AB465">
        <f>INDEX('ИПЦ raw'!AM:AM, MATCH(Структура!$D465,'ИПЦ raw'!$A:$A,0))</f>
        <v>99.82</v>
      </c>
      <c r="AC465">
        <f>INDEX('ИПЦ raw'!AN:AN, MATCH(Структура!$D465,'ИПЦ raw'!$A:$A,0))</f>
        <v>99.5</v>
      </c>
      <c r="AD465">
        <f>INDEX('ИПЦ raw'!AO:AO, MATCH(Структура!$D465,'ИПЦ raw'!$A:$A,0))</f>
        <v>99.11</v>
      </c>
      <c r="AE465">
        <f>INDEX('ИПЦ raw'!AP:AP, MATCH(Структура!$D465,'ИПЦ raw'!$A:$A,0))</f>
        <v>99.76</v>
      </c>
      <c r="AG465">
        <f>INDEX('2025'!$C:$C,MATCH(Структура!C465,'2025'!$B:$B,0))</f>
        <v>0.29299999999999998</v>
      </c>
      <c r="AH465">
        <f t="shared" si="177"/>
        <v>0.29323440000000001</v>
      </c>
      <c r="AI465">
        <f t="shared" si="178"/>
        <v>0.29367425160000005</v>
      </c>
      <c r="AJ465">
        <f t="shared" si="179"/>
        <v>0.29000332345500007</v>
      </c>
      <c r="AK465">
        <f t="shared" si="180"/>
        <v>0.28811830185254256</v>
      </c>
      <c r="AL465">
        <f t="shared" si="181"/>
        <v>0.28610147373957473</v>
      </c>
      <c r="AM465">
        <f t="shared" si="182"/>
        <v>0.28452791563400709</v>
      </c>
      <c r="AN465">
        <f t="shared" si="183"/>
        <v>0.28179644764392064</v>
      </c>
      <c r="AO465">
        <f t="shared" si="184"/>
        <v>0.27816127346931407</v>
      </c>
      <c r="AP465">
        <f t="shared" si="185"/>
        <v>0.27671483484727366</v>
      </c>
      <c r="AQ465">
        <f t="shared" si="186"/>
        <v>0.27527591770606785</v>
      </c>
      <c r="AR465">
        <f t="shared" si="137"/>
        <v>0.27469783827888511</v>
      </c>
      <c r="AS465">
        <f t="shared" si="173"/>
        <v>0.313</v>
      </c>
      <c r="AT465">
        <f t="shared" si="190"/>
        <v>0.31243660000000001</v>
      </c>
      <c r="AU465">
        <f t="shared" si="191"/>
        <v>0.31087441700000001</v>
      </c>
      <c r="AV465">
        <f t="shared" si="192"/>
        <v>0.30810763468870001</v>
      </c>
      <c r="AW465">
        <f t="shared" si="193"/>
        <v>0.30736817636544717</v>
      </c>
    </row>
    <row r="466" spans="1:49" x14ac:dyDescent="0.45">
      <c r="A466" s="199" t="s">
        <v>573</v>
      </c>
      <c r="B466" s="225" t="str">
        <f t="shared" si="174"/>
        <v>Пшено, кг</v>
      </c>
      <c r="C466" s="225" t="str">
        <f t="shared" si="189"/>
        <v>Пшено, кг</v>
      </c>
      <c r="D466" s="226" t="str">
        <f t="shared" si="176"/>
        <v>Пшено, кг</v>
      </c>
      <c r="E466" s="226">
        <v>10</v>
      </c>
      <c r="F466" s="225" t="s">
        <v>1870</v>
      </c>
      <c r="G466" s="225">
        <v>0</v>
      </c>
      <c r="H466" s="225">
        <v>0</v>
      </c>
      <c r="I466" s="225">
        <v>0</v>
      </c>
      <c r="J466" s="225">
        <f>INDEX('2026'!$C:$C,MATCH(Структура!B466,'2026'!$B:$B,0))</f>
        <v>3.5000000000000003E-2</v>
      </c>
      <c r="K466" s="225">
        <f>INDEX('2025'!$C:$C,MATCH(Структура!C466,'2025'!$B:$B,0))</f>
        <v>4.2000000000000003E-2</v>
      </c>
      <c r="L466" s="225">
        <v>1</v>
      </c>
      <c r="M466" s="225">
        <v>1</v>
      </c>
      <c r="N466" s="225">
        <v>0</v>
      </c>
      <c r="P466">
        <f>INDEX('ИПЦ raw'!AA:AA, MATCH(Структура!$D466,'ИПЦ raw'!$A:$A,0))</f>
        <v>101.23</v>
      </c>
      <c r="Q466">
        <f>INDEX('ИПЦ raw'!AB:AB, MATCH(Структура!$D466,'ИПЦ raw'!$A:$A,0))</f>
        <v>100.49</v>
      </c>
      <c r="R466">
        <f>INDEX('ИПЦ raw'!AC:AC, MATCH(Структура!$D466,'ИПЦ raw'!$A:$A,0))</f>
        <v>99.98</v>
      </c>
      <c r="S466">
        <f>INDEX('ИПЦ raw'!AD:AD, MATCH(Структура!$D466,'ИПЦ raw'!$A:$A,0))</f>
        <v>98.99</v>
      </c>
      <c r="T466">
        <f>INDEX('ИПЦ raw'!AE:AE, MATCH(Структура!$D466,'ИПЦ raw'!$A:$A,0))</f>
        <v>99.91</v>
      </c>
      <c r="U466">
        <f>INDEX('ИПЦ raw'!AF:AF, MATCH(Структура!$D466,'ИПЦ raw'!$A:$A,0))</f>
        <v>98.98</v>
      </c>
      <c r="V466">
        <f>INDEX('ИПЦ raw'!AG:AG, MATCH(Структура!$D466,'ИПЦ raw'!$A:$A,0))</f>
        <v>99.24</v>
      </c>
      <c r="W466">
        <f>INDEX('ИПЦ raw'!AH:AH, MATCH(Структура!$D466,'ИПЦ raw'!$A:$A,0))</f>
        <v>100.27</v>
      </c>
      <c r="X466">
        <f>INDEX('ИПЦ raw'!AI:AI, MATCH(Структура!$D466,'ИПЦ raw'!$A:$A,0))</f>
        <v>99.83</v>
      </c>
      <c r="Y466">
        <f>INDEX('ИПЦ raw'!AJ:AJ, MATCH(Структура!$D466,'ИПЦ raw'!$A:$A,0))</f>
        <v>99.9</v>
      </c>
      <c r="Z466">
        <f>INDEX('ИПЦ raw'!AK:AK, MATCH(Структура!$D466,'ИПЦ raw'!$A:$A,0))</f>
        <v>99.39</v>
      </c>
      <c r="AA466">
        <f>INDEX('ИПЦ raw'!AL:AL, MATCH(Структура!$D466,'ИПЦ raw'!$A:$A,0))</f>
        <v>99.02</v>
      </c>
      <c r="AB466">
        <f>INDEX('ИПЦ raw'!AM:AM, MATCH(Структура!$D466,'ИПЦ raw'!$A:$A,0))</f>
        <v>99.95</v>
      </c>
      <c r="AC466">
        <f>INDEX('ИПЦ raw'!AN:AN, MATCH(Структура!$D466,'ИПЦ raw'!$A:$A,0))</f>
        <v>100.23</v>
      </c>
      <c r="AD466">
        <f>INDEX('ИПЦ raw'!AO:AO, MATCH(Структура!$D466,'ИПЦ raw'!$A:$A,0))</f>
        <v>101.02</v>
      </c>
      <c r="AE466">
        <f>INDEX('ИПЦ raw'!AP:AP, MATCH(Структура!$D466,'ИПЦ raw'!$A:$A,0))</f>
        <v>100.53</v>
      </c>
      <c r="AG466">
        <f>INDEX('2025'!$C:$C,MATCH(Структура!C466,'2025'!$B:$B,0))</f>
        <v>4.2000000000000003E-2</v>
      </c>
      <c r="AH466">
        <f t="shared" si="177"/>
        <v>4.2516600000000002E-2</v>
      </c>
      <c r="AI466">
        <f t="shared" si="178"/>
        <v>4.2724931340000001E-2</v>
      </c>
      <c r="AJ466">
        <f t="shared" si="179"/>
        <v>4.2716386353732004E-2</v>
      </c>
      <c r="AK466">
        <f t="shared" si="180"/>
        <v>4.2284950851559311E-2</v>
      </c>
      <c r="AL466">
        <f t="shared" si="181"/>
        <v>4.2246894395792906E-2</v>
      </c>
      <c r="AM466">
        <f t="shared" si="182"/>
        <v>4.181597607295582E-2</v>
      </c>
      <c r="AN466">
        <f t="shared" si="183"/>
        <v>4.1498174654801351E-2</v>
      </c>
      <c r="AO466">
        <f t="shared" si="184"/>
        <v>4.1610219726369309E-2</v>
      </c>
      <c r="AP466">
        <f t="shared" si="185"/>
        <v>4.1539482352834473E-2</v>
      </c>
      <c r="AQ466">
        <f t="shared" si="186"/>
        <v>4.1497942870481641E-2</v>
      </c>
      <c r="AR466">
        <f t="shared" si="137"/>
        <v>4.12448054189717E-2</v>
      </c>
      <c r="AS466">
        <f t="shared" si="173"/>
        <v>3.5000000000000003E-2</v>
      </c>
      <c r="AT466">
        <f t="shared" si="190"/>
        <v>3.4982500000000007E-2</v>
      </c>
      <c r="AU466">
        <f t="shared" si="191"/>
        <v>3.5062959750000011E-2</v>
      </c>
      <c r="AV466">
        <f t="shared" si="192"/>
        <v>3.5420601939450014E-2</v>
      </c>
      <c r="AW466">
        <f t="shared" si="193"/>
        <v>3.5608331129729096E-2</v>
      </c>
    </row>
    <row r="467" spans="1:49" x14ac:dyDescent="0.45">
      <c r="A467" s="199" t="s">
        <v>574</v>
      </c>
      <c r="B467" s="225" t="str">
        <f t="shared" si="174"/>
        <v>Крупа гречневая-ядрица, кг</v>
      </c>
      <c r="C467" s="225" t="str">
        <f t="shared" si="189"/>
        <v>Крупа гречневая-ядрица, кг</v>
      </c>
      <c r="D467" s="226" t="str">
        <f t="shared" si="176"/>
        <v>Крупа гречневая-ядрица, кг</v>
      </c>
      <c r="E467" s="226">
        <v>10</v>
      </c>
      <c r="F467" s="225" t="s">
        <v>1870</v>
      </c>
      <c r="G467" s="225">
        <v>0</v>
      </c>
      <c r="H467" s="225">
        <v>0</v>
      </c>
      <c r="I467" s="225">
        <v>0</v>
      </c>
      <c r="J467" s="225">
        <f>INDEX('2026'!$C:$C,MATCH(Структура!B467,'2026'!$B:$B,0))</f>
        <v>0.20599999999999999</v>
      </c>
      <c r="K467" s="225">
        <f>INDEX('2025'!$C:$C,MATCH(Структура!C467,'2025'!$B:$B,0))</f>
        <v>0.187</v>
      </c>
      <c r="L467" s="225">
        <v>1</v>
      </c>
      <c r="M467" s="225">
        <v>1</v>
      </c>
      <c r="N467" s="225">
        <v>0</v>
      </c>
      <c r="P467">
        <f>INDEX('ИПЦ raw'!AA:AA, MATCH(Структура!$D467,'ИПЦ raw'!$A:$A,0))</f>
        <v>99.59</v>
      </c>
      <c r="Q467">
        <f>INDEX('ИПЦ raw'!AB:AB, MATCH(Структура!$D467,'ИПЦ raw'!$A:$A,0))</f>
        <v>99.64</v>
      </c>
      <c r="R467">
        <f>INDEX('ИПЦ raw'!AC:AC, MATCH(Структура!$D467,'ИПЦ raw'!$A:$A,0))</f>
        <v>98.8</v>
      </c>
      <c r="S467">
        <f>INDEX('ИПЦ raw'!AD:AD, MATCH(Структура!$D467,'ИПЦ raw'!$A:$A,0))</f>
        <v>98.97</v>
      </c>
      <c r="T467">
        <f>INDEX('ИПЦ raw'!AE:AE, MATCH(Структура!$D467,'ИПЦ raw'!$A:$A,0))</f>
        <v>98.92</v>
      </c>
      <c r="U467">
        <f>INDEX('ИПЦ raw'!AF:AF, MATCH(Структура!$D467,'ИПЦ raw'!$A:$A,0))</f>
        <v>99.96</v>
      </c>
      <c r="V467">
        <f>INDEX('ИПЦ raw'!AG:AG, MATCH(Структура!$D467,'ИПЦ raw'!$A:$A,0))</f>
        <v>99.23</v>
      </c>
      <c r="W467">
        <f>INDEX('ИПЦ raw'!AH:AH, MATCH(Структура!$D467,'ИПЦ raw'!$A:$A,0))</f>
        <v>100.27</v>
      </c>
      <c r="X467">
        <f>INDEX('ИПЦ raw'!AI:AI, MATCH(Структура!$D467,'ИПЦ raw'!$A:$A,0))</f>
        <v>101.07</v>
      </c>
      <c r="Y467">
        <f>INDEX('ИПЦ raw'!AJ:AJ, MATCH(Структура!$D467,'ИПЦ raw'!$A:$A,0))</f>
        <v>101.26</v>
      </c>
      <c r="Z467">
        <f>INDEX('ИПЦ raw'!AK:AK, MATCH(Структура!$D467,'ИПЦ raw'!$A:$A,0))</f>
        <v>100.93</v>
      </c>
      <c r="AA467">
        <f>INDEX('ИПЦ raw'!AL:AL, MATCH(Структура!$D467,'ИПЦ raw'!$A:$A,0))</f>
        <v>98.99</v>
      </c>
      <c r="AB467">
        <f>INDEX('ИПЦ raw'!AM:AM, MATCH(Структура!$D467,'ИПЦ raw'!$A:$A,0))</f>
        <v>100.73</v>
      </c>
      <c r="AC467">
        <f>INDEX('ИПЦ raw'!AN:AN, MATCH(Структура!$D467,'ИПЦ raw'!$A:$A,0))</f>
        <v>99.64</v>
      </c>
      <c r="AD467">
        <f>INDEX('ИПЦ raw'!AO:AO, MATCH(Структура!$D467,'ИПЦ raw'!$A:$A,0))</f>
        <v>100.09</v>
      </c>
      <c r="AE467">
        <f>INDEX('ИПЦ raw'!AP:AP, MATCH(Структура!$D467,'ИПЦ raw'!$A:$A,0))</f>
        <v>101.12</v>
      </c>
      <c r="AG467">
        <f>INDEX('2025'!$C:$C,MATCH(Структура!C467,'2025'!$B:$B,0))</f>
        <v>0.187</v>
      </c>
      <c r="AH467">
        <f t="shared" si="177"/>
        <v>0.18623329999999999</v>
      </c>
      <c r="AI467">
        <f t="shared" si="178"/>
        <v>0.18556286011999998</v>
      </c>
      <c r="AJ467">
        <f t="shared" si="179"/>
        <v>0.18333610579855997</v>
      </c>
      <c r="AK467">
        <f t="shared" si="180"/>
        <v>0.18144774390883481</v>
      </c>
      <c r="AL467">
        <f t="shared" si="181"/>
        <v>0.17948810827461942</v>
      </c>
      <c r="AM467">
        <f t="shared" si="182"/>
        <v>0.17941631303130953</v>
      </c>
      <c r="AN467">
        <f t="shared" si="183"/>
        <v>0.17803480742096844</v>
      </c>
      <c r="AO467">
        <f t="shared" si="184"/>
        <v>0.17851550140100506</v>
      </c>
      <c r="AP467">
        <f t="shared" si="185"/>
        <v>0.18042561726599579</v>
      </c>
      <c r="AQ467">
        <f t="shared" si="186"/>
        <v>0.18269898004354734</v>
      </c>
      <c r="AR467">
        <f t="shared" si="137"/>
        <v>0.18439808055795237</v>
      </c>
      <c r="AS467">
        <f t="shared" si="173"/>
        <v>0.20599999999999999</v>
      </c>
      <c r="AT467">
        <f t="shared" si="190"/>
        <v>0.20750379999999999</v>
      </c>
      <c r="AU467">
        <f t="shared" si="191"/>
        <v>0.20675678632</v>
      </c>
      <c r="AV467">
        <f t="shared" si="192"/>
        <v>0.206942867427688</v>
      </c>
      <c r="AW467">
        <f t="shared" si="193"/>
        <v>0.20926062754287814</v>
      </c>
    </row>
    <row r="468" spans="1:49" x14ac:dyDescent="0.45">
      <c r="A468" s="199" t="s">
        <v>576</v>
      </c>
      <c r="B468" s="225" t="str">
        <f t="shared" si="174"/>
        <v>Картофель, кг</v>
      </c>
      <c r="C468" s="225" t="str">
        <f t="shared" si="189"/>
        <v>Картофель, кг</v>
      </c>
      <c r="D468" s="226" t="str">
        <f t="shared" si="176"/>
        <v>Картофель, кг</v>
      </c>
      <c r="E468" s="226">
        <v>10</v>
      </c>
      <c r="F468" s="225" t="s">
        <v>1870</v>
      </c>
      <c r="G468" s="225">
        <v>0</v>
      </c>
      <c r="H468" s="225">
        <v>0</v>
      </c>
      <c r="I468" s="225">
        <v>0</v>
      </c>
      <c r="J468" s="225">
        <f>INDEX('2026'!$C:$C,MATCH(Структура!B468,'2026'!$B:$B,0))</f>
        <v>0.38800000000000001</v>
      </c>
      <c r="K468" s="225">
        <f>INDEX('2025'!$C:$C,MATCH(Структура!C468,'2025'!$B:$B,0))</f>
        <v>0.41799999999999998</v>
      </c>
      <c r="L468" s="225">
        <v>1</v>
      </c>
      <c r="M468" s="225">
        <v>1</v>
      </c>
      <c r="N468" s="225">
        <v>0</v>
      </c>
      <c r="P468">
        <f>INDEX('ИПЦ raw'!AA:AA, MATCH(Структура!$D468,'ИПЦ raw'!$A:$A,0))</f>
        <v>103.46</v>
      </c>
      <c r="Q468">
        <f>INDEX('ИПЦ raw'!AB:AB, MATCH(Структура!$D468,'ИПЦ raw'!$A:$A,0))</f>
        <v>106.98</v>
      </c>
      <c r="R468">
        <f>INDEX('ИПЦ raw'!AC:AC, MATCH(Структура!$D468,'ИПЦ raw'!$A:$A,0))</f>
        <v>117.22</v>
      </c>
      <c r="S468">
        <f>INDEX('ИПЦ raw'!AD:AD, MATCH(Структура!$D468,'ИПЦ raw'!$A:$A,0))</f>
        <v>113.97</v>
      </c>
      <c r="T468">
        <f>INDEX('ИПЦ raw'!AE:AE, MATCH(Структура!$D468,'ИПЦ raw'!$A:$A,0))</f>
        <v>107.83</v>
      </c>
      <c r="U468">
        <f>INDEX('ИПЦ raw'!AF:AF, MATCH(Структура!$D468,'ИПЦ raw'!$A:$A,0))</f>
        <v>95.96</v>
      </c>
      <c r="V468">
        <f>INDEX('ИПЦ raw'!AG:AG, MATCH(Структура!$D468,'ИПЦ raw'!$A:$A,0))</f>
        <v>78.92</v>
      </c>
      <c r="W468">
        <f>INDEX('ИПЦ raw'!AH:AH, MATCH(Структура!$D468,'ИПЦ raw'!$A:$A,0))</f>
        <v>69.97</v>
      </c>
      <c r="X468">
        <f>INDEX('ИПЦ raw'!AI:AI, MATCH(Структура!$D468,'ИПЦ raw'!$A:$A,0))</f>
        <v>84.83</v>
      </c>
      <c r="Y468">
        <f>INDEX('ИПЦ raw'!AJ:AJ, MATCH(Структура!$D468,'ИПЦ raw'!$A:$A,0))</f>
        <v>102.49</v>
      </c>
      <c r="Z468">
        <f>INDEX('ИПЦ raw'!AK:AK, MATCH(Структура!$D468,'ИПЦ raw'!$A:$A,0))</f>
        <v>102.79</v>
      </c>
      <c r="AA468">
        <f>INDEX('ИПЦ raw'!AL:AL, MATCH(Структура!$D468,'ИПЦ raw'!$A:$A,0))</f>
        <v>103.9</v>
      </c>
      <c r="AB468">
        <f>INDEX('ИПЦ raw'!AM:AM, MATCH(Структура!$D468,'ИПЦ raw'!$A:$A,0))</f>
        <v>109.41</v>
      </c>
      <c r="AC468">
        <f>INDEX('ИПЦ raw'!AN:AN, MATCH(Структура!$D468,'ИПЦ raw'!$A:$A,0))</f>
        <v>105.01</v>
      </c>
      <c r="AD468">
        <f>INDEX('ИПЦ raw'!AO:AO, MATCH(Структура!$D468,'ИПЦ raw'!$A:$A,0))</f>
        <v>105.36</v>
      </c>
      <c r="AE468">
        <f>INDEX('ИПЦ raw'!AP:AP, MATCH(Структура!$D468,'ИПЦ raw'!$A:$A,0))</f>
        <v>101.01</v>
      </c>
      <c r="AG468">
        <f>INDEX('2025'!$C:$C,MATCH(Структура!C468,'2025'!$B:$B,0))</f>
        <v>0.41799999999999998</v>
      </c>
      <c r="AH468">
        <f t="shared" si="177"/>
        <v>0.43246279999999998</v>
      </c>
      <c r="AI468">
        <f t="shared" si="178"/>
        <v>0.46264870344000003</v>
      </c>
      <c r="AJ468">
        <f t="shared" si="179"/>
        <v>0.54231681017236799</v>
      </c>
      <c r="AK468">
        <f t="shared" si="180"/>
        <v>0.61807846855344772</v>
      </c>
      <c r="AL468">
        <f t="shared" si="181"/>
        <v>0.66647401264118278</v>
      </c>
      <c r="AM468">
        <f t="shared" si="182"/>
        <v>0.63954846253047892</v>
      </c>
      <c r="AN468">
        <f t="shared" si="183"/>
        <v>0.50473164662905401</v>
      </c>
      <c r="AO468">
        <f t="shared" si="184"/>
        <v>0.35316073314634905</v>
      </c>
      <c r="AP468">
        <f t="shared" si="185"/>
        <v>0.29958624992804789</v>
      </c>
      <c r="AQ468">
        <f t="shared" si="186"/>
        <v>0.30704594755125625</v>
      </c>
      <c r="AR468">
        <f t="shared" si="137"/>
        <v>0.31561252948793628</v>
      </c>
      <c r="AS468">
        <f t="shared" si="173"/>
        <v>0.38800000000000001</v>
      </c>
      <c r="AT468">
        <f t="shared" si="190"/>
        <v>0.42451079999999997</v>
      </c>
      <c r="AU468">
        <f t="shared" si="191"/>
        <v>0.44577879107999996</v>
      </c>
      <c r="AV468">
        <f t="shared" si="192"/>
        <v>0.46967253428188799</v>
      </c>
      <c r="AW468">
        <f t="shared" si="193"/>
        <v>0.47441622687813506</v>
      </c>
    </row>
    <row r="469" spans="1:49" x14ac:dyDescent="0.45">
      <c r="A469" s="199" t="s">
        <v>578</v>
      </c>
      <c r="B469" s="225" t="str">
        <f t="shared" si="174"/>
        <v>Капуста белокочанная свежая, кг</v>
      </c>
      <c r="C469" s="225" t="str">
        <f t="shared" si="189"/>
        <v>Капуста белокочанная свежая, кг</v>
      </c>
      <c r="D469" s="226" t="str">
        <f t="shared" si="176"/>
        <v>Капуста белокочанная свежая, кг</v>
      </c>
      <c r="E469" s="226">
        <v>10</v>
      </c>
      <c r="F469" s="225" t="s">
        <v>1870</v>
      </c>
      <c r="G469" s="225">
        <v>0</v>
      </c>
      <c r="H469" s="225">
        <v>0</v>
      </c>
      <c r="I469" s="225">
        <v>0</v>
      </c>
      <c r="J469" s="225">
        <f>INDEX('2026'!$C:$C,MATCH(Структура!B469,'2026'!$B:$B,0))</f>
        <v>0.122</v>
      </c>
      <c r="K469" s="225">
        <f>INDEX('2025'!$C:$C,MATCH(Структура!C469,'2025'!$B:$B,0))</f>
        <v>0.154</v>
      </c>
      <c r="L469" s="225">
        <v>1</v>
      </c>
      <c r="M469" s="225">
        <v>1</v>
      </c>
      <c r="N469" s="225">
        <v>0</v>
      </c>
      <c r="P469">
        <f>INDEX('ИПЦ raw'!AA:AA, MATCH(Структура!$D469,'ИПЦ raw'!$A:$A,0))</f>
        <v>103.58</v>
      </c>
      <c r="Q469">
        <f>INDEX('ИПЦ raw'!AB:AB, MATCH(Структура!$D469,'ИПЦ raw'!$A:$A,0))</f>
        <v>104.58</v>
      </c>
      <c r="R469">
        <f>INDEX('ИПЦ raw'!AC:AC, MATCH(Структура!$D469,'ИПЦ raw'!$A:$A,0))</f>
        <v>108.19</v>
      </c>
      <c r="S469">
        <f>INDEX('ИПЦ raw'!AD:AD, MATCH(Структура!$D469,'ИПЦ raw'!$A:$A,0))</f>
        <v>120.23</v>
      </c>
      <c r="T469">
        <f>INDEX('ИПЦ raw'!AE:AE, MATCH(Структура!$D469,'ИПЦ raw'!$A:$A,0))</f>
        <v>111.95</v>
      </c>
      <c r="U469">
        <f>INDEX('ИПЦ raw'!AF:AF, MATCH(Структура!$D469,'ИПЦ raw'!$A:$A,0))</f>
        <v>82.81</v>
      </c>
      <c r="V469">
        <f>INDEX('ИПЦ raw'!AG:AG, MATCH(Структура!$D469,'ИПЦ raw'!$A:$A,0))</f>
        <v>78.5</v>
      </c>
      <c r="W469">
        <f>INDEX('ИПЦ raw'!AH:AH, MATCH(Структура!$D469,'ИПЦ raw'!$A:$A,0))</f>
        <v>74.63</v>
      </c>
      <c r="X469">
        <f>INDEX('ИПЦ raw'!AI:AI, MATCH(Структура!$D469,'ИПЦ raw'!$A:$A,0))</f>
        <v>87.2</v>
      </c>
      <c r="Y469">
        <f>INDEX('ИПЦ raw'!AJ:AJ, MATCH(Структура!$D469,'ИПЦ raw'!$A:$A,0))</f>
        <v>102.61</v>
      </c>
      <c r="Z469">
        <f>INDEX('ИПЦ raw'!AK:AK, MATCH(Структура!$D469,'ИПЦ raw'!$A:$A,0))</f>
        <v>104.47</v>
      </c>
      <c r="AA469">
        <f>INDEX('ИПЦ raw'!AL:AL, MATCH(Структура!$D469,'ИПЦ raw'!$A:$A,0))</f>
        <v>101.17</v>
      </c>
      <c r="AB469">
        <f>INDEX('ИПЦ raw'!AM:AM, MATCH(Структура!$D469,'ИПЦ raw'!$A:$A,0))</f>
        <v>107.21</v>
      </c>
      <c r="AC469">
        <f>INDEX('ИПЦ raw'!AN:AN, MATCH(Структура!$D469,'ИПЦ raw'!$A:$A,0))</f>
        <v>103.82</v>
      </c>
      <c r="AD469">
        <f>INDEX('ИПЦ raw'!AO:AO, MATCH(Структура!$D469,'ИПЦ raw'!$A:$A,0))</f>
        <v>106.31</v>
      </c>
      <c r="AE469">
        <f>INDEX('ИПЦ raw'!AP:AP, MATCH(Структура!$D469,'ИПЦ raw'!$A:$A,0))</f>
        <v>104.55</v>
      </c>
      <c r="AG469">
        <f>INDEX('2025'!$C:$C,MATCH(Структура!C469,'2025'!$B:$B,0))</f>
        <v>0.154</v>
      </c>
      <c r="AH469">
        <f t="shared" si="177"/>
        <v>0.15951319999999999</v>
      </c>
      <c r="AI469">
        <f t="shared" si="178"/>
        <v>0.16681890455999998</v>
      </c>
      <c r="AJ469">
        <f t="shared" si="179"/>
        <v>0.18048137284346397</v>
      </c>
      <c r="AK469">
        <f t="shared" si="180"/>
        <v>0.21699275456969672</v>
      </c>
      <c r="AL469">
        <f t="shared" si="181"/>
        <v>0.24292338874077546</v>
      </c>
      <c r="AM469">
        <f t="shared" si="182"/>
        <v>0.20116485821623617</v>
      </c>
      <c r="AN469">
        <f t="shared" si="183"/>
        <v>0.15791441369974538</v>
      </c>
      <c r="AO469">
        <f t="shared" si="184"/>
        <v>0.11785152694411996</v>
      </c>
      <c r="AP469">
        <f t="shared" si="185"/>
        <v>0.10276653149527261</v>
      </c>
      <c r="AQ469">
        <f t="shared" si="186"/>
        <v>0.10544873796729921</v>
      </c>
      <c r="AR469">
        <f t="shared" si="137"/>
        <v>0.11016229655443749</v>
      </c>
      <c r="AS469">
        <f t="shared" si="173"/>
        <v>0.122</v>
      </c>
      <c r="AT469">
        <f t="shared" si="190"/>
        <v>0.13079619999999997</v>
      </c>
      <c r="AU469">
        <f t="shared" si="191"/>
        <v>0.13579261483999996</v>
      </c>
      <c r="AV469">
        <f t="shared" si="192"/>
        <v>0.14436112883640395</v>
      </c>
      <c r="AW469">
        <f t="shared" si="193"/>
        <v>0.15092956019846032</v>
      </c>
    </row>
    <row r="470" spans="1:49" x14ac:dyDescent="0.45">
      <c r="A470" s="199" t="s">
        <v>580</v>
      </c>
      <c r="B470" s="225" t="str">
        <f t="shared" si="174"/>
        <v>Лук репчатый, кг</v>
      </c>
      <c r="C470" s="225" t="str">
        <f t="shared" si="189"/>
        <v>Лук репчатый, кг</v>
      </c>
      <c r="D470" s="226" t="str">
        <f t="shared" si="176"/>
        <v>Лук репчатый, кг</v>
      </c>
      <c r="E470" s="226">
        <v>10</v>
      </c>
      <c r="F470" s="225" t="s">
        <v>1870</v>
      </c>
      <c r="G470" s="225">
        <v>0</v>
      </c>
      <c r="H470" s="225">
        <v>0</v>
      </c>
      <c r="I470" s="225">
        <v>0</v>
      </c>
      <c r="J470" s="225">
        <f>INDEX('2026'!$C:$C,MATCH(Структура!B470,'2026'!$B:$B,0))</f>
        <v>0.128</v>
      </c>
      <c r="K470" s="225">
        <f>INDEX('2025'!$C:$C,MATCH(Структура!C470,'2025'!$B:$B,0))</f>
        <v>0.13900000000000001</v>
      </c>
      <c r="L470" s="225">
        <v>1</v>
      </c>
      <c r="M470" s="225">
        <v>1</v>
      </c>
      <c r="N470" s="225">
        <v>0</v>
      </c>
      <c r="P470">
        <f>INDEX('ИПЦ raw'!AA:AA, MATCH(Структура!$D470,'ИПЦ raw'!$A:$A,0))</f>
        <v>104.37</v>
      </c>
      <c r="Q470">
        <f>INDEX('ИПЦ raw'!AB:AB, MATCH(Структура!$D470,'ИПЦ raw'!$A:$A,0))</f>
        <v>101.07</v>
      </c>
      <c r="R470">
        <f>INDEX('ИПЦ raw'!AC:AC, MATCH(Структура!$D470,'ИПЦ raw'!$A:$A,0))</f>
        <v>101.67</v>
      </c>
      <c r="S470">
        <f>INDEX('ИПЦ raw'!AD:AD, MATCH(Структура!$D470,'ИПЦ raw'!$A:$A,0))</f>
        <v>116.13</v>
      </c>
      <c r="T470">
        <f>INDEX('ИПЦ raw'!AE:AE, MATCH(Структура!$D470,'ИПЦ raw'!$A:$A,0))</f>
        <v>114.19</v>
      </c>
      <c r="U470">
        <f>INDEX('ИПЦ raw'!AF:AF, MATCH(Структура!$D470,'ИПЦ raw'!$A:$A,0))</f>
        <v>93.29</v>
      </c>
      <c r="V470">
        <f>INDEX('ИПЦ raw'!AG:AG, MATCH(Структура!$D470,'ИПЦ raw'!$A:$A,0))</f>
        <v>89.6</v>
      </c>
      <c r="W470">
        <f>INDEX('ИПЦ raw'!AH:AH, MATCH(Структура!$D470,'ИПЦ raw'!$A:$A,0))</f>
        <v>77.66</v>
      </c>
      <c r="X470">
        <f>INDEX('ИПЦ raw'!AI:AI, MATCH(Структура!$D470,'ИПЦ raw'!$A:$A,0))</f>
        <v>85.21</v>
      </c>
      <c r="Y470">
        <f>INDEX('ИПЦ raw'!AJ:AJ, MATCH(Структура!$D470,'ИПЦ raw'!$A:$A,0))</f>
        <v>98.96</v>
      </c>
      <c r="Z470">
        <f>INDEX('ИПЦ raw'!AK:AK, MATCH(Структура!$D470,'ИПЦ raw'!$A:$A,0))</f>
        <v>102.67</v>
      </c>
      <c r="AA470">
        <f>INDEX('ИПЦ raw'!AL:AL, MATCH(Структура!$D470,'ИПЦ raw'!$A:$A,0))</f>
        <v>103.92</v>
      </c>
      <c r="AB470">
        <f>INDEX('ИПЦ raw'!AM:AM, MATCH(Структура!$D470,'ИПЦ raw'!$A:$A,0))</f>
        <v>105.28</v>
      </c>
      <c r="AC470">
        <f>INDEX('ИПЦ raw'!AN:AN, MATCH(Структура!$D470,'ИПЦ raw'!$A:$A,0))</f>
        <v>100.79</v>
      </c>
      <c r="AD470">
        <f>INDEX('ИПЦ raw'!AO:AO, MATCH(Структура!$D470,'ИПЦ raw'!$A:$A,0))</f>
        <v>102.64</v>
      </c>
      <c r="AE470">
        <f>INDEX('ИПЦ raw'!AP:AP, MATCH(Структура!$D470,'ИПЦ raw'!$A:$A,0))</f>
        <v>98.52</v>
      </c>
      <c r="AG470">
        <f>INDEX('2025'!$C:$C,MATCH(Структура!C470,'2025'!$B:$B,0))</f>
        <v>0.13900000000000001</v>
      </c>
      <c r="AH470">
        <f t="shared" si="177"/>
        <v>0.14507430000000002</v>
      </c>
      <c r="AI470">
        <f t="shared" si="178"/>
        <v>0.14662659501</v>
      </c>
      <c r="AJ470">
        <f t="shared" si="179"/>
        <v>0.149075259146667</v>
      </c>
      <c r="AK470">
        <f t="shared" si="180"/>
        <v>0.17312109844702436</v>
      </c>
      <c r="AL470">
        <f t="shared" si="181"/>
        <v>0.19768698231665713</v>
      </c>
      <c r="AM470">
        <f t="shared" si="182"/>
        <v>0.18442218580320943</v>
      </c>
      <c r="AN470">
        <f t="shared" si="183"/>
        <v>0.16524227847967562</v>
      </c>
      <c r="AO470">
        <f t="shared" si="184"/>
        <v>0.1283271534673161</v>
      </c>
      <c r="AP470">
        <f t="shared" si="185"/>
        <v>0.10934756746950004</v>
      </c>
      <c r="AQ470">
        <f t="shared" si="186"/>
        <v>0.10821035276781724</v>
      </c>
      <c r="AR470">
        <f t="shared" ref="AR470:AR539" si="194">AQ470*Z470/100</f>
        <v>0.11109956918671796</v>
      </c>
      <c r="AS470">
        <f t="shared" si="173"/>
        <v>0.128</v>
      </c>
      <c r="AT470">
        <f t="shared" si="190"/>
        <v>0.1347584</v>
      </c>
      <c r="AU470">
        <f t="shared" si="191"/>
        <v>0.13582299136000001</v>
      </c>
      <c r="AV470">
        <f t="shared" si="192"/>
        <v>0.13940871833190402</v>
      </c>
      <c r="AW470">
        <f t="shared" si="193"/>
        <v>0.13734546930059183</v>
      </c>
    </row>
    <row r="471" spans="1:49" x14ac:dyDescent="0.45">
      <c r="A471" s="199" t="s">
        <v>581</v>
      </c>
      <c r="B471" s="225" t="str">
        <f t="shared" si="174"/>
        <v>Свёкла столовая, кг</v>
      </c>
      <c r="C471" s="225" t="str">
        <f t="shared" si="189"/>
        <v>Свёкла столовая, кг</v>
      </c>
      <c r="D471" s="226" t="str">
        <f t="shared" si="176"/>
        <v>Свёкла столовая, кг</v>
      </c>
      <c r="E471" s="226">
        <v>10</v>
      </c>
      <c r="F471" s="225" t="s">
        <v>1870</v>
      </c>
      <c r="G471" s="225">
        <v>0</v>
      </c>
      <c r="H471" s="225">
        <v>0</v>
      </c>
      <c r="I471" s="225">
        <v>0</v>
      </c>
      <c r="J471" s="225">
        <f>INDEX('2026'!$C:$C,MATCH(Структура!B471,'2026'!$B:$B,0))</f>
        <v>4.4999999999999998E-2</v>
      </c>
      <c r="K471" s="225">
        <f>INDEX('2025'!$C:$C,MATCH(Структура!C471,'2025'!$B:$B,0))</f>
        <v>5.6000000000000001E-2</v>
      </c>
      <c r="L471" s="225">
        <v>1</v>
      </c>
      <c r="M471" s="225">
        <v>1</v>
      </c>
      <c r="N471" s="225">
        <v>0</v>
      </c>
      <c r="P471">
        <f>INDEX('ИПЦ raw'!AA:AA, MATCH(Структура!$D471,'ИПЦ raw'!$A:$A,0))</f>
        <v>103.63</v>
      </c>
      <c r="Q471">
        <f>INDEX('ИПЦ raw'!AB:AB, MATCH(Структура!$D471,'ИПЦ raw'!$A:$A,0))</f>
        <v>100.1</v>
      </c>
      <c r="R471">
        <f>INDEX('ИПЦ raw'!AC:AC, MATCH(Структура!$D471,'ИПЦ raw'!$A:$A,0))</f>
        <v>109.93</v>
      </c>
      <c r="S471">
        <f>INDEX('ИПЦ raw'!AD:AD, MATCH(Структура!$D471,'ИПЦ raw'!$A:$A,0))</f>
        <v>116.86</v>
      </c>
      <c r="T471">
        <f>INDEX('ИПЦ raw'!AE:AE, MATCH(Структура!$D471,'ИПЦ raw'!$A:$A,0))</f>
        <v>119.32</v>
      </c>
      <c r="U471">
        <f>INDEX('ИПЦ raw'!AF:AF, MATCH(Структура!$D471,'ИПЦ raw'!$A:$A,0))</f>
        <v>107.89</v>
      </c>
      <c r="V471">
        <f>INDEX('ИПЦ raw'!AG:AG, MATCH(Структура!$D471,'ИПЦ raw'!$A:$A,0))</f>
        <v>73.94</v>
      </c>
      <c r="W471">
        <f>INDEX('ИПЦ raw'!AH:AH, MATCH(Структура!$D471,'ИПЦ raw'!$A:$A,0))</f>
        <v>73.55</v>
      </c>
      <c r="X471">
        <f>INDEX('ИПЦ raw'!AI:AI, MATCH(Структура!$D471,'ИПЦ raw'!$A:$A,0))</f>
        <v>87.74</v>
      </c>
      <c r="Y471">
        <f>INDEX('ИПЦ raw'!AJ:AJ, MATCH(Структура!$D471,'ИПЦ raw'!$A:$A,0))</f>
        <v>99.55</v>
      </c>
      <c r="Z471">
        <f>INDEX('ИПЦ raw'!AK:AK, MATCH(Структура!$D471,'ИПЦ raw'!$A:$A,0))</f>
        <v>103.46</v>
      </c>
      <c r="AA471">
        <f>INDEX('ИПЦ raw'!AL:AL, MATCH(Структура!$D471,'ИПЦ raw'!$A:$A,0))</f>
        <v>99.58</v>
      </c>
      <c r="AB471">
        <f>INDEX('ИПЦ raw'!AM:AM, MATCH(Структура!$D471,'ИПЦ raw'!$A:$A,0))</f>
        <v>106.28</v>
      </c>
      <c r="AC471">
        <f>INDEX('ИПЦ raw'!AN:AN, MATCH(Структура!$D471,'ИПЦ raw'!$A:$A,0))</f>
        <v>102.82</v>
      </c>
      <c r="AD471">
        <f>INDEX('ИПЦ raw'!AO:AO, MATCH(Структура!$D471,'ИПЦ raw'!$A:$A,0))</f>
        <v>103.78</v>
      </c>
      <c r="AE471">
        <f>INDEX('ИПЦ raw'!AP:AP, MATCH(Структура!$D471,'ИПЦ raw'!$A:$A,0))</f>
        <v>103.31</v>
      </c>
      <c r="AG471">
        <f>INDEX('2025'!$C:$C,MATCH(Структура!C471,'2025'!$B:$B,0))</f>
        <v>5.6000000000000001E-2</v>
      </c>
      <c r="AH471">
        <f t="shared" si="177"/>
        <v>5.8032800000000002E-2</v>
      </c>
      <c r="AI471">
        <f t="shared" si="178"/>
        <v>5.8090832800000006E-2</v>
      </c>
      <c r="AJ471">
        <f t="shared" si="179"/>
        <v>6.3859252497040012E-2</v>
      </c>
      <c r="AK471">
        <f t="shared" si="180"/>
        <v>7.4625922468040964E-2</v>
      </c>
      <c r="AL471">
        <f t="shared" si="181"/>
        <v>8.904365068886648E-2</v>
      </c>
      <c r="AM471">
        <f t="shared" si="182"/>
        <v>9.6069194728218038E-2</v>
      </c>
      <c r="AN471">
        <f t="shared" si="183"/>
        <v>7.1033562582044421E-2</v>
      </c>
      <c r="AO471">
        <f t="shared" si="184"/>
        <v>5.2245185279093664E-2</v>
      </c>
      <c r="AP471">
        <f t="shared" si="185"/>
        <v>4.5839925563876775E-2</v>
      </c>
      <c r="AQ471">
        <f t="shared" si="186"/>
        <v>4.563364589883933E-2</v>
      </c>
      <c r="AR471">
        <f t="shared" si="194"/>
        <v>4.721257004693917E-2</v>
      </c>
      <c r="AS471">
        <f t="shared" si="173"/>
        <v>4.4999999999999998E-2</v>
      </c>
      <c r="AT471">
        <f t="shared" si="190"/>
        <v>4.7825999999999994E-2</v>
      </c>
      <c r="AU471">
        <f t="shared" si="191"/>
        <v>4.9174693199999987E-2</v>
      </c>
      <c r="AV471">
        <f t="shared" si="192"/>
        <v>5.1033496602959992E-2</v>
      </c>
      <c r="AW471">
        <f t="shared" si="193"/>
        <v>5.272270534051797E-2</v>
      </c>
    </row>
    <row r="472" spans="1:49" x14ac:dyDescent="0.45">
      <c r="A472" s="199" t="s">
        <v>582</v>
      </c>
      <c r="B472" s="225" t="str">
        <f t="shared" si="174"/>
        <v>Морковь, кг</v>
      </c>
      <c r="C472" s="225" t="str">
        <f t="shared" si="189"/>
        <v>Морковь, кг</v>
      </c>
      <c r="D472" s="226" t="str">
        <f t="shared" si="176"/>
        <v>Морковь, кг</v>
      </c>
      <c r="E472" s="226">
        <v>10</v>
      </c>
      <c r="F472" s="225" t="s">
        <v>1870</v>
      </c>
      <c r="G472" s="225">
        <v>0</v>
      </c>
      <c r="H472" s="225">
        <v>0</v>
      </c>
      <c r="I472" s="225">
        <v>0</v>
      </c>
      <c r="J472" s="225">
        <f>INDEX('2026'!$C:$C,MATCH(Структура!B472,'2026'!$B:$B,0))</f>
        <v>0.10199999999999999</v>
      </c>
      <c r="K472" s="225">
        <f>INDEX('2025'!$C:$C,MATCH(Структура!C472,'2025'!$B:$B,0))</f>
        <v>0.11899999999999999</v>
      </c>
      <c r="L472" s="225">
        <v>1</v>
      </c>
      <c r="M472" s="225">
        <v>1</v>
      </c>
      <c r="N472" s="225">
        <v>0</v>
      </c>
      <c r="P472">
        <f>INDEX('ИПЦ raw'!AA:AA, MATCH(Структура!$D472,'ИПЦ raw'!$A:$A,0))</f>
        <v>101.45</v>
      </c>
      <c r="Q472">
        <f>INDEX('ИПЦ raw'!AB:AB, MATCH(Структура!$D472,'ИПЦ raw'!$A:$A,0))</f>
        <v>100.44</v>
      </c>
      <c r="R472">
        <f>INDEX('ИПЦ raw'!AC:AC, MATCH(Структура!$D472,'ИПЦ raw'!$A:$A,0))</f>
        <v>104.66</v>
      </c>
      <c r="S472">
        <f>INDEX('ИПЦ raw'!AD:AD, MATCH(Структура!$D472,'ИПЦ raw'!$A:$A,0))</f>
        <v>109.65</v>
      </c>
      <c r="T472">
        <f>INDEX('ИПЦ raw'!AE:AE, MATCH(Структура!$D472,'ИПЦ raw'!$A:$A,0))</f>
        <v>118.07</v>
      </c>
      <c r="U472">
        <f>INDEX('ИПЦ raw'!AF:AF, MATCH(Структура!$D472,'ИПЦ raw'!$A:$A,0))</f>
        <v>115.41</v>
      </c>
      <c r="V472">
        <f>INDEX('ИПЦ raw'!AG:AG, MATCH(Структура!$D472,'ИПЦ raw'!$A:$A,0))</f>
        <v>92.35</v>
      </c>
      <c r="W472">
        <f>INDEX('ИПЦ raw'!AH:AH, MATCH(Структура!$D472,'ИПЦ raw'!$A:$A,0))</f>
        <v>74.72</v>
      </c>
      <c r="X472">
        <f>INDEX('ИПЦ raw'!AI:AI, MATCH(Структура!$D472,'ИПЦ raw'!$A:$A,0))</f>
        <v>83.4</v>
      </c>
      <c r="Y472">
        <f>INDEX('ИПЦ raw'!AJ:AJ, MATCH(Структура!$D472,'ИПЦ raw'!$A:$A,0))</f>
        <v>98.02</v>
      </c>
      <c r="Z472">
        <f>INDEX('ИПЦ raw'!AK:AK, MATCH(Структура!$D472,'ИПЦ raw'!$A:$A,0))</f>
        <v>100.26</v>
      </c>
      <c r="AA472">
        <f>INDEX('ИПЦ raw'!AL:AL, MATCH(Структура!$D472,'ИПЦ raw'!$A:$A,0))</f>
        <v>101.07</v>
      </c>
      <c r="AB472">
        <f>INDEX('ИПЦ raw'!AM:AM, MATCH(Структура!$D472,'ИПЦ raw'!$A:$A,0))</f>
        <v>107.85</v>
      </c>
      <c r="AC472">
        <f>INDEX('ИПЦ raw'!AN:AN, MATCH(Структура!$D472,'ИПЦ raw'!$A:$A,0))</f>
        <v>108.19</v>
      </c>
      <c r="AD472">
        <f>INDEX('ИПЦ raw'!AO:AO, MATCH(Структура!$D472,'ИПЦ raw'!$A:$A,0))</f>
        <v>112.93</v>
      </c>
      <c r="AE472">
        <f>INDEX('ИПЦ raw'!AP:AP, MATCH(Структура!$D472,'ИПЦ raw'!$A:$A,0))</f>
        <v>103.33</v>
      </c>
      <c r="AG472">
        <f>INDEX('2025'!$C:$C,MATCH(Структура!C472,'2025'!$B:$B,0))</f>
        <v>0.11899999999999999</v>
      </c>
      <c r="AH472">
        <f t="shared" si="177"/>
        <v>0.1207255</v>
      </c>
      <c r="AI472">
        <f t="shared" si="178"/>
        <v>0.12125669219999999</v>
      </c>
      <c r="AJ472">
        <f t="shared" si="179"/>
        <v>0.12690725405651998</v>
      </c>
      <c r="AK472">
        <f t="shared" si="180"/>
        <v>0.13915380407297417</v>
      </c>
      <c r="AL472">
        <f t="shared" si="181"/>
        <v>0.16429889646896062</v>
      </c>
      <c r="AM472">
        <f t="shared" si="182"/>
        <v>0.18961735641482744</v>
      </c>
      <c r="AN472">
        <f t="shared" si="183"/>
        <v>0.17511162864909313</v>
      </c>
      <c r="AO472">
        <f t="shared" si="184"/>
        <v>0.13084340892660237</v>
      </c>
      <c r="AP472">
        <f t="shared" si="185"/>
        <v>0.10912340304478638</v>
      </c>
      <c r="AQ472">
        <f t="shared" si="186"/>
        <v>0.1069627596644996</v>
      </c>
      <c r="AR472">
        <f t="shared" si="194"/>
        <v>0.1072408628396273</v>
      </c>
      <c r="AS472">
        <f t="shared" si="173"/>
        <v>0.10199999999999999</v>
      </c>
      <c r="AT472">
        <f t="shared" si="190"/>
        <v>0.11000699999999998</v>
      </c>
      <c r="AU472">
        <f t="shared" si="191"/>
        <v>0.11901657329999997</v>
      </c>
      <c r="AV472">
        <f t="shared" si="192"/>
        <v>0.13440541622768998</v>
      </c>
      <c r="AW472">
        <f t="shared" si="193"/>
        <v>0.13888111658807203</v>
      </c>
    </row>
    <row r="473" spans="1:49" x14ac:dyDescent="0.45">
      <c r="A473" s="199" t="s">
        <v>583</v>
      </c>
      <c r="B473" s="225" t="str">
        <f t="shared" si="174"/>
        <v>Чеснок, кг</v>
      </c>
      <c r="C473" s="225" t="str">
        <f t="shared" si="189"/>
        <v>Чеснок, кг</v>
      </c>
      <c r="D473" s="226" t="str">
        <f t="shared" si="176"/>
        <v>Чеснок, кг</v>
      </c>
      <c r="E473" s="226">
        <v>10</v>
      </c>
      <c r="F473" s="225" t="s">
        <v>1870</v>
      </c>
      <c r="G473" s="225">
        <v>0</v>
      </c>
      <c r="H473" s="225">
        <v>0</v>
      </c>
      <c r="I473" s="225">
        <v>0</v>
      </c>
      <c r="J473" s="225">
        <f>INDEX('2026'!$C:$C,MATCH(Структура!B473,'2026'!$B:$B,0))</f>
        <v>4.8000000000000001E-2</v>
      </c>
      <c r="K473" s="225">
        <f>INDEX('2025'!$C:$C,MATCH(Структура!C473,'2025'!$B:$B,0))</f>
        <v>5.8000000000000003E-2</v>
      </c>
      <c r="L473" s="225">
        <v>1</v>
      </c>
      <c r="M473" s="225">
        <v>1</v>
      </c>
      <c r="N473" s="225">
        <v>0</v>
      </c>
      <c r="P473">
        <f>INDEX('ИПЦ raw'!AA:AA, MATCH(Структура!$D473,'ИПЦ raw'!$A:$A,0))</f>
        <v>106.2</v>
      </c>
      <c r="Q473">
        <f>INDEX('ИПЦ raw'!AB:AB, MATCH(Структура!$D473,'ИПЦ raw'!$A:$A,0))</f>
        <v>100.69</v>
      </c>
      <c r="R473">
        <f>INDEX('ИПЦ raw'!AC:AC, MATCH(Структура!$D473,'ИПЦ raw'!$A:$A,0))</f>
        <v>100.91</v>
      </c>
      <c r="S473">
        <f>INDEX('ИПЦ raw'!AD:AD, MATCH(Структура!$D473,'ИПЦ raw'!$A:$A,0))</f>
        <v>94.52</v>
      </c>
      <c r="T473">
        <f>INDEX('ИПЦ raw'!AE:AE, MATCH(Структура!$D473,'ИПЦ raw'!$A:$A,0))</f>
        <v>96.89</v>
      </c>
      <c r="U473">
        <f>INDEX('ИПЦ raw'!AF:AF, MATCH(Структура!$D473,'ИПЦ raw'!$A:$A,0))</f>
        <v>96.19</v>
      </c>
      <c r="V473">
        <f>INDEX('ИПЦ raw'!AG:AG, MATCH(Структура!$D473,'ИПЦ raw'!$A:$A,0))</f>
        <v>95.66</v>
      </c>
      <c r="W473">
        <f>INDEX('ИПЦ raw'!AH:AH, MATCH(Структура!$D473,'ИПЦ raw'!$A:$A,0))</f>
        <v>96.72</v>
      </c>
      <c r="X473">
        <f>INDEX('ИПЦ raw'!AI:AI, MATCH(Структура!$D473,'ИПЦ raw'!$A:$A,0))</f>
        <v>101.74</v>
      </c>
      <c r="Y473">
        <f>INDEX('ИПЦ raw'!AJ:AJ, MATCH(Структура!$D473,'ИПЦ raw'!$A:$A,0))</f>
        <v>100.51</v>
      </c>
      <c r="Z473">
        <f>INDEX('ИПЦ raw'!AK:AK, MATCH(Структура!$D473,'ИПЦ raw'!$A:$A,0))</f>
        <v>98.9</v>
      </c>
      <c r="AA473">
        <f>INDEX('ИПЦ raw'!AL:AL, MATCH(Структура!$D473,'ИПЦ raw'!$A:$A,0))</f>
        <v>98.86</v>
      </c>
      <c r="AB473">
        <f>INDEX('ИПЦ raw'!AM:AM, MATCH(Структура!$D473,'ИПЦ raw'!$A:$A,0))</f>
        <v>102.75</v>
      </c>
      <c r="AC473">
        <f>INDEX('ИПЦ raw'!AN:AN, MATCH(Структура!$D473,'ИПЦ raw'!$A:$A,0))</f>
        <v>101.44</v>
      </c>
      <c r="AD473">
        <f>INDEX('ИПЦ raw'!AO:AO, MATCH(Структура!$D473,'ИПЦ raw'!$A:$A,0))</f>
        <v>101.87</v>
      </c>
      <c r="AE473">
        <f>INDEX('ИПЦ raw'!AP:AP, MATCH(Структура!$D473,'ИПЦ raw'!$A:$A,0))</f>
        <v>96.61</v>
      </c>
      <c r="AG473">
        <f>INDEX('2025'!$C:$C,MATCH(Структура!C473,'2025'!$B:$B,0))</f>
        <v>5.8000000000000003E-2</v>
      </c>
      <c r="AH473">
        <f t="shared" si="177"/>
        <v>6.1596000000000005E-2</v>
      </c>
      <c r="AI473">
        <f t="shared" si="178"/>
        <v>6.2021012399999999E-2</v>
      </c>
      <c r="AJ473">
        <f t="shared" si="179"/>
        <v>6.2585403612839999E-2</v>
      </c>
      <c r="AK473">
        <f t="shared" si="180"/>
        <v>5.9155723494856358E-2</v>
      </c>
      <c r="AL473">
        <f t="shared" si="181"/>
        <v>5.7315980494166328E-2</v>
      </c>
      <c r="AM473">
        <f t="shared" si="182"/>
        <v>5.5132241637338583E-2</v>
      </c>
      <c r="AN473">
        <f t="shared" si="183"/>
        <v>5.2739502350278092E-2</v>
      </c>
      <c r="AO473">
        <f t="shared" si="184"/>
        <v>5.1009646673188976E-2</v>
      </c>
      <c r="AP473">
        <f t="shared" si="185"/>
        <v>5.1897214525302458E-2</v>
      </c>
      <c r="AQ473">
        <f t="shared" si="186"/>
        <v>5.216189031938151E-2</v>
      </c>
      <c r="AR473">
        <f t="shared" si="194"/>
        <v>5.1588109525868314E-2</v>
      </c>
      <c r="AS473">
        <f t="shared" si="173"/>
        <v>4.8000000000000001E-2</v>
      </c>
      <c r="AT473">
        <f t="shared" si="190"/>
        <v>4.9320000000000003E-2</v>
      </c>
      <c r="AU473">
        <f t="shared" si="191"/>
        <v>5.0030208E-2</v>
      </c>
      <c r="AV473">
        <f t="shared" si="192"/>
        <v>5.0965772889599997E-2</v>
      </c>
      <c r="AW473">
        <f t="shared" si="193"/>
        <v>4.9238033188642553E-2</v>
      </c>
    </row>
    <row r="474" spans="1:49" x14ac:dyDescent="0.45">
      <c r="A474" s="199" t="s">
        <v>584</v>
      </c>
      <c r="B474" s="225" t="str">
        <f t="shared" si="174"/>
        <v>Огурцы свежие, кг</v>
      </c>
      <c r="C474" s="225" t="str">
        <f t="shared" si="189"/>
        <v>Огурцы свежие, кг</v>
      </c>
      <c r="D474" s="226" t="str">
        <f t="shared" si="176"/>
        <v>Огурцы свежие, кг</v>
      </c>
      <c r="E474" s="226">
        <v>10</v>
      </c>
      <c r="F474" s="225" t="s">
        <v>1870</v>
      </c>
      <c r="G474" s="225">
        <v>0</v>
      </c>
      <c r="H474" s="225">
        <v>0</v>
      </c>
      <c r="I474" s="225">
        <v>0</v>
      </c>
      <c r="J474" s="225">
        <f>INDEX('2026'!$C:$C,MATCH(Структура!B474,'2026'!$B:$B,0))</f>
        <v>0.56299999999999994</v>
      </c>
      <c r="K474" s="225">
        <f>INDEX('2025'!$C:$C,MATCH(Структура!C474,'2025'!$B:$B,0))</f>
        <v>0.60699999999999998</v>
      </c>
      <c r="L474" s="225">
        <v>1</v>
      </c>
      <c r="M474" s="225">
        <v>1</v>
      </c>
      <c r="N474" s="225">
        <v>0</v>
      </c>
      <c r="P474">
        <f>INDEX('ИПЦ raw'!AA:AA, MATCH(Структура!$D474,'ИПЦ raw'!$A:$A,0))</f>
        <v>107.74</v>
      </c>
      <c r="Q474">
        <f>INDEX('ИПЦ raw'!AB:AB, MATCH(Структура!$D474,'ИПЦ raw'!$A:$A,0))</f>
        <v>103.42</v>
      </c>
      <c r="R474">
        <f>INDEX('ИПЦ raw'!AC:AC, MATCH(Структура!$D474,'ИПЦ raw'!$A:$A,0))</f>
        <v>73.69</v>
      </c>
      <c r="S474">
        <f>INDEX('ИПЦ raw'!AD:AD, MATCH(Структура!$D474,'ИПЦ raw'!$A:$A,0))</f>
        <v>91.39</v>
      </c>
      <c r="T474">
        <f>INDEX('ИПЦ raw'!AE:AE, MATCH(Структура!$D474,'ИПЦ raw'!$A:$A,0))</f>
        <v>68.7</v>
      </c>
      <c r="U474">
        <f>INDEX('ИПЦ raw'!AF:AF, MATCH(Структура!$D474,'ИПЦ raw'!$A:$A,0))</f>
        <v>97.96</v>
      </c>
      <c r="V474">
        <f>INDEX('ИПЦ raw'!AG:AG, MATCH(Структура!$D474,'ИПЦ raw'!$A:$A,0))</f>
        <v>83.94</v>
      </c>
      <c r="W474">
        <f>INDEX('ИПЦ raw'!AH:AH, MATCH(Структура!$D474,'ИПЦ raw'!$A:$A,0))</f>
        <v>112.75</v>
      </c>
      <c r="X474">
        <f>INDEX('ИПЦ raw'!AI:AI, MATCH(Структура!$D474,'ИПЦ raw'!$A:$A,0))</f>
        <v>98.84</v>
      </c>
      <c r="Y474">
        <f>INDEX('ИПЦ raw'!AJ:AJ, MATCH(Структура!$D474,'ИПЦ raw'!$A:$A,0))</f>
        <v>112.29</v>
      </c>
      <c r="Z474">
        <f>INDEX('ИПЦ raw'!AK:AK, MATCH(Структура!$D474,'ИПЦ raw'!$A:$A,0))</f>
        <v>126.1</v>
      </c>
      <c r="AA474">
        <f>INDEX('ИПЦ raw'!AL:AL, MATCH(Структура!$D474,'ИПЦ raw'!$A:$A,0))</f>
        <v>122.72</v>
      </c>
      <c r="AB474">
        <f>INDEX('ИПЦ raw'!AM:AM, MATCH(Структура!$D474,'ИПЦ raw'!$A:$A,0))</f>
        <v>132.68</v>
      </c>
      <c r="AC474">
        <f>INDEX('ИПЦ raw'!AN:AN, MATCH(Структура!$D474,'ИПЦ raw'!$A:$A,0))</f>
        <v>107.93</v>
      </c>
      <c r="AD474">
        <f>INDEX('ИПЦ raw'!AO:AO, MATCH(Структура!$D474,'ИПЦ raw'!$A:$A,0))</f>
        <v>70.91</v>
      </c>
      <c r="AE474">
        <f>INDEX('ИПЦ raw'!AP:AP, MATCH(Структура!$D474,'ИПЦ raw'!$A:$A,0))</f>
        <v>85.3</v>
      </c>
      <c r="AG474">
        <f>INDEX('2025'!$C:$C,MATCH(Структура!C474,'2025'!$B:$B,0))</f>
        <v>0.60699999999999998</v>
      </c>
      <c r="AH474">
        <f t="shared" si="177"/>
        <v>0.65398179999999995</v>
      </c>
      <c r="AI474">
        <f t="shared" si="178"/>
        <v>0.67634797755999998</v>
      </c>
      <c r="AJ474">
        <f t="shared" si="179"/>
        <v>0.49840082466396396</v>
      </c>
      <c r="AK474">
        <f t="shared" si="180"/>
        <v>0.45548851366039661</v>
      </c>
      <c r="AL474">
        <f t="shared" si="181"/>
        <v>0.31292060888469247</v>
      </c>
      <c r="AM474">
        <f t="shared" si="182"/>
        <v>0.30653702846344472</v>
      </c>
      <c r="AN474">
        <f t="shared" si="183"/>
        <v>0.2573071816922155</v>
      </c>
      <c r="AO474">
        <f t="shared" si="184"/>
        <v>0.29011384735797296</v>
      </c>
      <c r="AP474">
        <f t="shared" si="185"/>
        <v>0.2867485267286205</v>
      </c>
      <c r="AQ474">
        <f t="shared" si="186"/>
        <v>0.32198992066356796</v>
      </c>
      <c r="AR474">
        <f t="shared" si="194"/>
        <v>0.40602928995675919</v>
      </c>
      <c r="AS474">
        <f t="shared" si="173"/>
        <v>0.56299999999999994</v>
      </c>
      <c r="AT474">
        <f t="shared" si="190"/>
        <v>0.74698839999999989</v>
      </c>
      <c r="AU474">
        <f t="shared" si="191"/>
        <v>0.80622458011999998</v>
      </c>
      <c r="AV474">
        <f t="shared" si="192"/>
        <v>0.57169384976309201</v>
      </c>
      <c r="AW474">
        <f t="shared" si="193"/>
        <v>0.48765485384791746</v>
      </c>
    </row>
    <row r="475" spans="1:49" x14ac:dyDescent="0.45">
      <c r="A475" s="199" t="s">
        <v>585</v>
      </c>
      <c r="B475" s="225" t="str">
        <f t="shared" si="174"/>
        <v>Помидоры свежие, кг</v>
      </c>
      <c r="C475" s="225" t="str">
        <f t="shared" si="189"/>
        <v>Помидоры свежие, кг</v>
      </c>
      <c r="D475" s="226" t="str">
        <f t="shared" si="176"/>
        <v>Помидоры свежие, кг</v>
      </c>
      <c r="E475" s="226">
        <v>10</v>
      </c>
      <c r="F475" s="225" t="s">
        <v>1870</v>
      </c>
      <c r="G475" s="225">
        <v>0</v>
      </c>
      <c r="H475" s="225">
        <v>0</v>
      </c>
      <c r="I475" s="225">
        <v>0</v>
      </c>
      <c r="J475" s="225">
        <f>INDEX('2026'!$C:$C,MATCH(Структура!B475,'2026'!$B:$B,0))</f>
        <v>0.47299999999999998</v>
      </c>
      <c r="K475" s="225">
        <f>INDEX('2025'!$C:$C,MATCH(Структура!C475,'2025'!$B:$B,0))</f>
        <v>0.54100000000000004</v>
      </c>
      <c r="L475" s="225">
        <v>1</v>
      </c>
      <c r="M475" s="225">
        <v>1</v>
      </c>
      <c r="N475" s="225">
        <v>0</v>
      </c>
      <c r="P475">
        <f>INDEX('ИПЦ raw'!AA:AA, MATCH(Структура!$D475,'ИПЦ raw'!$A:$A,0))</f>
        <v>99.96</v>
      </c>
      <c r="Q475">
        <f>INDEX('ИПЦ raw'!AB:AB, MATCH(Структура!$D475,'ИПЦ raw'!$A:$A,0))</f>
        <v>104.62</v>
      </c>
      <c r="R475">
        <f>INDEX('ИПЦ raw'!AC:AC, MATCH(Структура!$D475,'ИПЦ raw'!$A:$A,0))</f>
        <v>109.43</v>
      </c>
      <c r="S475">
        <f>INDEX('ИПЦ raw'!AD:AD, MATCH(Структура!$D475,'ИПЦ raw'!$A:$A,0))</f>
        <v>95.16</v>
      </c>
      <c r="T475">
        <f>INDEX('ИПЦ raw'!AE:AE, MATCH(Структура!$D475,'ИПЦ raw'!$A:$A,0))</f>
        <v>78.86</v>
      </c>
      <c r="U475">
        <f>INDEX('ИПЦ raw'!AF:AF, MATCH(Структура!$D475,'ИПЦ raw'!$A:$A,0))</f>
        <v>88.62</v>
      </c>
      <c r="V475">
        <f>INDEX('ИПЦ raw'!AG:AG, MATCH(Структура!$D475,'ИПЦ raw'!$A:$A,0))</f>
        <v>90.83</v>
      </c>
      <c r="W475">
        <f>INDEX('ИПЦ raw'!AH:AH, MATCH(Структура!$D475,'ИПЦ raw'!$A:$A,0))</f>
        <v>78.69</v>
      </c>
      <c r="X475">
        <f>INDEX('ИПЦ raw'!AI:AI, MATCH(Структура!$D475,'ИПЦ raw'!$A:$A,0))</f>
        <v>122.65</v>
      </c>
      <c r="Y475">
        <f>INDEX('ИПЦ raw'!AJ:AJ, MATCH(Структура!$D475,'ИПЦ raw'!$A:$A,0))</f>
        <v>122.46</v>
      </c>
      <c r="Z475">
        <f>INDEX('ИПЦ raw'!AK:AK, MATCH(Структура!$D475,'ИПЦ raw'!$A:$A,0))</f>
        <v>109.18</v>
      </c>
      <c r="AA475">
        <f>INDEX('ИПЦ raw'!AL:AL, MATCH(Структура!$D475,'ИПЦ raw'!$A:$A,0))</f>
        <v>93.58</v>
      </c>
      <c r="AB475">
        <f>INDEX('ИПЦ raw'!AM:AM, MATCH(Структура!$D475,'ИПЦ raw'!$A:$A,0))</f>
        <v>117.98</v>
      </c>
      <c r="AC475">
        <f>INDEX('ИПЦ raw'!AN:AN, MATCH(Структура!$D475,'ИПЦ raw'!$A:$A,0))</f>
        <v>105.16</v>
      </c>
      <c r="AD475">
        <f>INDEX('ИПЦ raw'!AO:AO, MATCH(Структура!$D475,'ИПЦ raw'!$A:$A,0))</f>
        <v>117.04</v>
      </c>
      <c r="AE475">
        <f>INDEX('ИПЦ raw'!AP:AP, MATCH(Структура!$D475,'ИПЦ raw'!$A:$A,0))</f>
        <v>96.87</v>
      </c>
      <c r="AG475">
        <f>INDEX('2025'!$C:$C,MATCH(Структура!C475,'2025'!$B:$B,0))</f>
        <v>0.54100000000000004</v>
      </c>
      <c r="AH475">
        <f t="shared" si="177"/>
        <v>0.54078360000000003</v>
      </c>
      <c r="AI475">
        <f t="shared" si="178"/>
        <v>0.56576780232000001</v>
      </c>
      <c r="AJ475">
        <f t="shared" si="179"/>
        <v>0.61911970607877609</v>
      </c>
      <c r="AK475">
        <f t="shared" si="180"/>
        <v>0.58915431230456328</v>
      </c>
      <c r="AL475">
        <f t="shared" si="181"/>
        <v>0.46460709068337863</v>
      </c>
      <c r="AM475">
        <f t="shared" si="182"/>
        <v>0.41173480376361016</v>
      </c>
      <c r="AN475">
        <f t="shared" si="183"/>
        <v>0.37397872225848711</v>
      </c>
      <c r="AO475">
        <f t="shared" si="184"/>
        <v>0.2942838565452035</v>
      </c>
      <c r="AP475">
        <f t="shared" si="185"/>
        <v>0.36093915005269211</v>
      </c>
      <c r="AQ475">
        <f t="shared" si="186"/>
        <v>0.44200608315452677</v>
      </c>
      <c r="AR475">
        <f t="shared" si="194"/>
        <v>0.48258224158811236</v>
      </c>
      <c r="AS475">
        <f t="shared" si="173"/>
        <v>0.47299999999999998</v>
      </c>
      <c r="AT475">
        <f t="shared" si="190"/>
        <v>0.55804539999999991</v>
      </c>
      <c r="AU475">
        <f t="shared" si="191"/>
        <v>0.58684054263999985</v>
      </c>
      <c r="AV475">
        <f t="shared" si="192"/>
        <v>0.68683817110585577</v>
      </c>
      <c r="AW475">
        <f t="shared" si="193"/>
        <v>0.66534013635024247</v>
      </c>
    </row>
    <row r="476" spans="1:49" x14ac:dyDescent="0.45">
      <c r="A476" s="199" t="s">
        <v>868</v>
      </c>
      <c r="B476" s="225" t="str">
        <f t="shared" si="174"/>
        <v>Перец сладкий свежий, кг</v>
      </c>
      <c r="C476" s="225" t="str">
        <f t="shared" si="189"/>
        <v>Перец сладкий свежий, кг</v>
      </c>
      <c r="D476" s="226" t="str">
        <f t="shared" si="176"/>
        <v>Перец сладкий свежий, кг</v>
      </c>
      <c r="E476" s="226">
        <v>10</v>
      </c>
      <c r="F476" s="225" t="s">
        <v>1870</v>
      </c>
      <c r="G476" s="225">
        <v>0</v>
      </c>
      <c r="H476" s="225">
        <v>0</v>
      </c>
      <c r="I476" s="225">
        <v>0</v>
      </c>
      <c r="J476" s="225">
        <f>INDEX('2026'!$C:$C,MATCH(Структура!B476,'2026'!$B:$B,0))</f>
        <v>0.193</v>
      </c>
      <c r="K476" s="225">
        <f>INDEX('2025'!$C:$C,MATCH(Структура!C476,'2025'!$B:$B,0))</f>
        <v>0.217</v>
      </c>
      <c r="L476" s="225">
        <v>1</v>
      </c>
      <c r="M476" s="225">
        <v>1</v>
      </c>
      <c r="N476" s="225">
        <v>0</v>
      </c>
      <c r="P476">
        <f>INDEX('ИПЦ raw'!AA:AA, MATCH(Структура!$D476,'ИПЦ raw'!$A:$A,0))</f>
        <v>94.89</v>
      </c>
      <c r="Q476">
        <f>INDEX('ИПЦ raw'!AB:AB, MATCH(Структура!$D476,'ИПЦ raw'!$A:$A,0))</f>
        <v>94.58</v>
      </c>
      <c r="R476">
        <f>INDEX('ИПЦ raw'!AC:AC, MATCH(Структура!$D476,'ИПЦ raw'!$A:$A,0))</f>
        <v>92.11</v>
      </c>
      <c r="S476">
        <f>INDEX('ИПЦ raw'!AD:AD, MATCH(Структура!$D476,'ИПЦ raw'!$A:$A,0))</f>
        <v>94.87</v>
      </c>
      <c r="T476">
        <f>INDEX('ИПЦ raw'!AE:AE, MATCH(Структура!$D476,'ИПЦ raw'!$A:$A,0))</f>
        <v>95.73</v>
      </c>
      <c r="U476">
        <f>INDEX('ИПЦ raw'!AF:AF, MATCH(Структура!$D476,'ИПЦ raw'!$A:$A,0))</f>
        <v>90.49</v>
      </c>
      <c r="V476">
        <f>INDEX('ИПЦ raw'!AG:AG, MATCH(Структура!$D476,'ИПЦ raw'!$A:$A,0))</f>
        <v>89.55</v>
      </c>
      <c r="W476">
        <f>INDEX('ИПЦ raw'!AH:AH, MATCH(Структура!$D476,'ИПЦ raw'!$A:$A,0))</f>
        <v>92.74</v>
      </c>
      <c r="X476">
        <f>INDEX('ИПЦ raw'!AI:AI, MATCH(Структура!$D476,'ИПЦ raw'!$A:$A,0))</f>
        <v>107.46</v>
      </c>
      <c r="Y476">
        <f>INDEX('ИПЦ raw'!AJ:AJ, MATCH(Структура!$D476,'ИПЦ raw'!$A:$A,0))</f>
        <v>117.25</v>
      </c>
      <c r="Z476">
        <f>INDEX('ИПЦ raw'!AK:AK, MATCH(Структура!$D476,'ИПЦ raw'!$A:$A,0))</f>
        <v>113.09</v>
      </c>
      <c r="AA476">
        <f>INDEX('ИПЦ raw'!AL:AL, MATCH(Структура!$D476,'ИПЦ raw'!$A:$A,0))</f>
        <v>95.99</v>
      </c>
      <c r="AB476">
        <f>INDEX('ИПЦ raw'!AM:AM, MATCH(Структура!$D476,'ИПЦ raw'!$A:$A,0))</f>
        <v>97.83</v>
      </c>
      <c r="AC476">
        <f>INDEX('ИПЦ raw'!AN:AN, MATCH(Структура!$D476,'ИПЦ raw'!$A:$A,0))</f>
        <v>107.59</v>
      </c>
      <c r="AD476">
        <f>INDEX('ИПЦ raw'!AO:AO, MATCH(Структура!$D476,'ИПЦ raw'!$A:$A,0))</f>
        <v>120.04</v>
      </c>
      <c r="AE476">
        <f>INDEX('ИПЦ raw'!AP:AP, MATCH(Структура!$D476,'ИПЦ raw'!$A:$A,0))</f>
        <v>82.38</v>
      </c>
      <c r="AG476">
        <f>INDEX('2025'!$C:$C,MATCH(Структура!C476,'2025'!$B:$B,0))</f>
        <v>0.217</v>
      </c>
      <c r="AH476">
        <f t="shared" si="177"/>
        <v>0.20591129999999999</v>
      </c>
      <c r="AI476">
        <f t="shared" si="178"/>
        <v>0.19475090753999999</v>
      </c>
      <c r="AJ476">
        <f t="shared" si="179"/>
        <v>0.17938506093509399</v>
      </c>
      <c r="AK476">
        <f t="shared" si="180"/>
        <v>0.17018260730912366</v>
      </c>
      <c r="AL476">
        <f t="shared" si="181"/>
        <v>0.16291580997702407</v>
      </c>
      <c r="AM476">
        <f t="shared" si="182"/>
        <v>0.14742251644820908</v>
      </c>
      <c r="AN476">
        <f t="shared" si="183"/>
        <v>0.13201686347937122</v>
      </c>
      <c r="AO476">
        <f t="shared" si="184"/>
        <v>0.12243243919076888</v>
      </c>
      <c r="AP476">
        <f t="shared" si="185"/>
        <v>0.13156589915440023</v>
      </c>
      <c r="AQ476">
        <f t="shared" si="186"/>
        <v>0.15426101675853426</v>
      </c>
      <c r="AR476">
        <f t="shared" si="194"/>
        <v>0.1744537838522264</v>
      </c>
      <c r="AS476">
        <f t="shared" si="173"/>
        <v>0.193</v>
      </c>
      <c r="AT476">
        <f t="shared" si="190"/>
        <v>0.1888119</v>
      </c>
      <c r="AU476">
        <f t="shared" si="191"/>
        <v>0.20314272321000001</v>
      </c>
      <c r="AV476">
        <f t="shared" si="192"/>
        <v>0.24385252494128401</v>
      </c>
      <c r="AW476">
        <f t="shared" si="193"/>
        <v>0.20088571004662975</v>
      </c>
    </row>
    <row r="477" spans="1:49" x14ac:dyDescent="0.45">
      <c r="A477" s="199" t="s">
        <v>579</v>
      </c>
      <c r="B477" s="225" t="str">
        <f t="shared" si="174"/>
        <v>Зелень свежая, кг</v>
      </c>
      <c r="C477" s="225" t="str">
        <f t="shared" si="189"/>
        <v>Зелень свежая, кг</v>
      </c>
      <c r="D477" s="226" t="str">
        <f t="shared" si="176"/>
        <v>Зелень свежая, кг</v>
      </c>
      <c r="E477" s="226">
        <v>10</v>
      </c>
      <c r="F477" s="225" t="s">
        <v>1870</v>
      </c>
      <c r="G477" s="225">
        <v>0</v>
      </c>
      <c r="H477" s="225">
        <v>0</v>
      </c>
      <c r="I477" s="225">
        <v>0</v>
      </c>
      <c r="J477" s="225">
        <f>INDEX('2026'!$C:$C,MATCH(Структура!B477,'2026'!$B:$B,0))</f>
        <v>0.16200000000000001</v>
      </c>
      <c r="K477" s="225">
        <f>INDEX('2025'!$C:$C,MATCH(Структура!C477,'2025'!$B:$B,0))</f>
        <v>0.17</v>
      </c>
      <c r="L477" s="225">
        <v>1</v>
      </c>
      <c r="M477" s="225">
        <v>1</v>
      </c>
      <c r="N477" s="225">
        <v>0</v>
      </c>
      <c r="P477">
        <f>INDEX('ИПЦ raw'!AA:AA, MATCH(Структура!$D477,'ИПЦ raw'!$A:$A,0))</f>
        <v>102.6</v>
      </c>
      <c r="Q477">
        <f>INDEX('ИПЦ raw'!AB:AB, MATCH(Структура!$D477,'ИПЦ raw'!$A:$A,0))</f>
        <v>100.47</v>
      </c>
      <c r="R477">
        <f>INDEX('ИПЦ raw'!AC:AC, MATCH(Структура!$D477,'ИПЦ raw'!$A:$A,0))</f>
        <v>100.73</v>
      </c>
      <c r="S477">
        <f>INDEX('ИПЦ raw'!AD:AD, MATCH(Структура!$D477,'ИПЦ raw'!$A:$A,0))</f>
        <v>98.93</v>
      </c>
      <c r="T477">
        <f>INDEX('ИПЦ raw'!AE:AE, MATCH(Структура!$D477,'ИПЦ raw'!$A:$A,0))</f>
        <v>98.89</v>
      </c>
      <c r="U477">
        <f>INDEX('ИПЦ raw'!AF:AF, MATCH(Структура!$D477,'ИПЦ raw'!$A:$A,0))</f>
        <v>97.11</v>
      </c>
      <c r="V477">
        <f>INDEX('ИПЦ raw'!AG:AG, MATCH(Структура!$D477,'ИПЦ raw'!$A:$A,0))</f>
        <v>98.82</v>
      </c>
      <c r="W477">
        <f>INDEX('ИПЦ raw'!AH:AH, MATCH(Структура!$D477,'ИПЦ raw'!$A:$A,0))</f>
        <v>100.83</v>
      </c>
      <c r="X477">
        <f>INDEX('ИПЦ raw'!AI:AI, MATCH(Структура!$D477,'ИПЦ raw'!$A:$A,0))</f>
        <v>99.44</v>
      </c>
      <c r="Y477">
        <f>INDEX('ИПЦ raw'!AJ:AJ, MATCH(Структура!$D477,'ИПЦ raw'!$A:$A,0))</f>
        <v>101.83</v>
      </c>
      <c r="Z477">
        <f>INDEX('ИПЦ raw'!AK:AK, MATCH(Структура!$D477,'ИПЦ raw'!$A:$A,0))</f>
        <v>100.05</v>
      </c>
      <c r="AA477">
        <f>INDEX('ИПЦ raw'!AL:AL, MATCH(Структура!$D477,'ИПЦ raw'!$A:$A,0))</f>
        <v>102.06</v>
      </c>
      <c r="AB477">
        <f>INDEX('ИПЦ raw'!AM:AM, MATCH(Структура!$D477,'ИПЦ raw'!$A:$A,0))</f>
        <v>103.09</v>
      </c>
      <c r="AC477">
        <f>INDEX('ИПЦ raw'!AN:AN, MATCH(Структура!$D477,'ИПЦ raw'!$A:$A,0))</f>
        <v>101.13</v>
      </c>
      <c r="AD477">
        <f>INDEX('ИПЦ raw'!AO:AO, MATCH(Структура!$D477,'ИПЦ raw'!$A:$A,0))</f>
        <v>100.45</v>
      </c>
      <c r="AE477">
        <f>INDEX('ИПЦ raw'!AP:AP, MATCH(Структура!$D477,'ИПЦ raw'!$A:$A,0))</f>
        <v>99.72</v>
      </c>
      <c r="AG477">
        <f>INDEX('2025'!$C:$C,MATCH(Структура!C477,'2025'!$B:$B,0))</f>
        <v>0.17</v>
      </c>
      <c r="AH477">
        <f t="shared" si="177"/>
        <v>0.17441999999999999</v>
      </c>
      <c r="AI477">
        <f t="shared" si="178"/>
        <v>0.17523977399999999</v>
      </c>
      <c r="AJ477">
        <f t="shared" si="179"/>
        <v>0.17651902435019998</v>
      </c>
      <c r="AK477">
        <f t="shared" si="180"/>
        <v>0.17463027078965287</v>
      </c>
      <c r="AL477">
        <f t="shared" si="181"/>
        <v>0.17269187478388773</v>
      </c>
      <c r="AM477">
        <f t="shared" si="182"/>
        <v>0.16770107960263339</v>
      </c>
      <c r="AN477">
        <f t="shared" si="183"/>
        <v>0.16572220686332229</v>
      </c>
      <c r="AO477">
        <f t="shared" si="184"/>
        <v>0.16709770118028786</v>
      </c>
      <c r="AP477">
        <f t="shared" si="185"/>
        <v>0.16616195405367823</v>
      </c>
      <c r="AQ477">
        <f t="shared" si="186"/>
        <v>0.16920271781286053</v>
      </c>
      <c r="AR477">
        <f t="shared" si="194"/>
        <v>0.16928731917176695</v>
      </c>
      <c r="AS477">
        <f t="shared" si="173"/>
        <v>0.16200000000000001</v>
      </c>
      <c r="AT477">
        <f t="shared" si="190"/>
        <v>0.16700580000000001</v>
      </c>
      <c r="AU477">
        <f t="shared" si="191"/>
        <v>0.16889296554000002</v>
      </c>
      <c r="AV477">
        <f t="shared" si="192"/>
        <v>0.16965298388493003</v>
      </c>
      <c r="AW477">
        <f t="shared" si="193"/>
        <v>0.16917795553005222</v>
      </c>
    </row>
    <row r="478" spans="1:49" x14ac:dyDescent="0.45">
      <c r="A478" s="199" t="s">
        <v>833</v>
      </c>
      <c r="B478" s="225" t="str">
        <f t="shared" si="174"/>
        <v>Грибы свежие, кг</v>
      </c>
      <c r="C478" s="225" t="str">
        <f t="shared" si="189"/>
        <v>Грибы свежие, кг</v>
      </c>
      <c r="D478" s="226" t="str">
        <f t="shared" si="176"/>
        <v>Грибы свежие, кг</v>
      </c>
      <c r="E478" s="226">
        <v>10</v>
      </c>
      <c r="F478" s="225" t="s">
        <v>1870</v>
      </c>
      <c r="G478" s="225">
        <v>0</v>
      </c>
      <c r="H478" s="225">
        <v>0</v>
      </c>
      <c r="I478" s="225">
        <v>0</v>
      </c>
      <c r="J478" s="225">
        <f>INDEX('2026'!$C:$C,MATCH(Структура!B478,'2026'!$B:$B,0))</f>
        <v>8.7999999999999995E-2</v>
      </c>
      <c r="K478" s="225">
        <f>INDEX('2025'!$C:$C,MATCH(Структура!C478,'2025'!$B:$B,0))</f>
        <v>9.5000000000000001E-2</v>
      </c>
      <c r="L478" s="225">
        <v>1</v>
      </c>
      <c r="M478" s="225">
        <v>1</v>
      </c>
      <c r="N478" s="225">
        <v>0</v>
      </c>
      <c r="P478">
        <f>INDEX('ИПЦ raw'!AA:AA, MATCH(Структура!$D478,'ИПЦ raw'!$A:$A,0))</f>
        <v>107.2</v>
      </c>
      <c r="Q478">
        <f>INDEX('ИПЦ raw'!AB:AB, MATCH(Структура!$D478,'ИПЦ raw'!$A:$A,0))</f>
        <v>97.73</v>
      </c>
      <c r="R478">
        <f>INDEX('ИПЦ raw'!AC:AC, MATCH(Структура!$D478,'ИПЦ raw'!$A:$A,0))</f>
        <v>102.92</v>
      </c>
      <c r="S478">
        <f>INDEX('ИПЦ raw'!AD:AD, MATCH(Структура!$D478,'ИПЦ raw'!$A:$A,0))</f>
        <v>99.29</v>
      </c>
      <c r="T478">
        <f>INDEX('ИПЦ raw'!AE:AE, MATCH(Структура!$D478,'ИПЦ raw'!$A:$A,0))</f>
        <v>98.16</v>
      </c>
      <c r="U478">
        <f>INDEX('ИПЦ raw'!AF:AF, MATCH(Структура!$D478,'ИПЦ raw'!$A:$A,0))</f>
        <v>97.39</v>
      </c>
      <c r="V478">
        <f>INDEX('ИПЦ raw'!AG:AG, MATCH(Структура!$D478,'ИПЦ raw'!$A:$A,0))</f>
        <v>96.96</v>
      </c>
      <c r="W478">
        <f>INDEX('ИПЦ raw'!AH:AH, MATCH(Структура!$D478,'ИПЦ raw'!$A:$A,0))</f>
        <v>97.92</v>
      </c>
      <c r="X478">
        <f>INDEX('ИПЦ raw'!AI:AI, MATCH(Структура!$D478,'ИПЦ raw'!$A:$A,0))</f>
        <v>99.52</v>
      </c>
      <c r="Y478">
        <f>INDEX('ИПЦ raw'!AJ:AJ, MATCH(Структура!$D478,'ИПЦ raw'!$A:$A,0))</f>
        <v>100.71</v>
      </c>
      <c r="Z478">
        <f>INDEX('ИПЦ raw'!AK:AK, MATCH(Структура!$D478,'ИПЦ raw'!$A:$A,0))</f>
        <v>101.61</v>
      </c>
      <c r="AA478">
        <f>INDEX('ИПЦ raw'!AL:AL, MATCH(Структура!$D478,'ИПЦ raw'!$A:$A,0))</f>
        <v>100.63</v>
      </c>
      <c r="AB478">
        <f>INDEX('ИПЦ raw'!AM:AM, MATCH(Структура!$D478,'ИПЦ raw'!$A:$A,0))</f>
        <v>105.97</v>
      </c>
      <c r="AC478">
        <f>INDEX('ИПЦ raw'!AN:AN, MATCH(Структура!$D478,'ИПЦ raw'!$A:$A,0))</f>
        <v>98.74</v>
      </c>
      <c r="AD478">
        <f>INDEX('ИПЦ raw'!AO:AO, MATCH(Структура!$D478,'ИПЦ raw'!$A:$A,0))</f>
        <v>102.64</v>
      </c>
      <c r="AE478">
        <f>INDEX('ИПЦ raw'!AP:AP, MATCH(Структура!$D478,'ИПЦ raw'!$A:$A,0))</f>
        <v>99.13</v>
      </c>
      <c r="AG478">
        <f>INDEX('2025'!$C:$C,MATCH(Структура!C478,'2025'!$B:$B,0))</f>
        <v>9.5000000000000001E-2</v>
      </c>
      <c r="AH478">
        <f t="shared" si="177"/>
        <v>0.10184000000000001</v>
      </c>
      <c r="AI478">
        <f t="shared" si="178"/>
        <v>9.9528232000000008E-2</v>
      </c>
      <c r="AJ478">
        <f t="shared" si="179"/>
        <v>0.1024344563744</v>
      </c>
      <c r="AK478">
        <f t="shared" si="180"/>
        <v>0.10170717173414177</v>
      </c>
      <c r="AL478">
        <f t="shared" si="181"/>
        <v>9.9835759774233562E-2</v>
      </c>
      <c r="AM478">
        <f t="shared" si="182"/>
        <v>9.723004644412607E-2</v>
      </c>
      <c r="AN478">
        <f t="shared" si="183"/>
        <v>9.4274253032224642E-2</v>
      </c>
      <c r="AO478">
        <f t="shared" si="184"/>
        <v>9.2313348569154366E-2</v>
      </c>
      <c r="AP478">
        <f t="shared" si="185"/>
        <v>9.1870244496022421E-2</v>
      </c>
      <c r="AQ478">
        <f t="shared" si="186"/>
        <v>9.2522523231944168E-2</v>
      </c>
      <c r="AR478">
        <f t="shared" si="194"/>
        <v>9.4012135855978465E-2</v>
      </c>
      <c r="AS478">
        <f t="shared" si="173"/>
        <v>8.7999999999999995E-2</v>
      </c>
      <c r="AT478">
        <f t="shared" si="190"/>
        <v>9.3253599999999992E-2</v>
      </c>
      <c r="AU478">
        <f t="shared" si="191"/>
        <v>9.2078604639999992E-2</v>
      </c>
      <c r="AV478">
        <f t="shared" si="192"/>
        <v>9.4509479802495994E-2</v>
      </c>
      <c r="AW478">
        <f t="shared" si="193"/>
        <v>9.3687247328214263E-2</v>
      </c>
    </row>
    <row r="479" spans="1:49" x14ac:dyDescent="0.45">
      <c r="A479" s="199" t="s">
        <v>587</v>
      </c>
      <c r="B479" s="225" t="str">
        <f t="shared" si="174"/>
        <v>Яблоки, кг</v>
      </c>
      <c r="C479" s="225" t="str">
        <f t="shared" si="189"/>
        <v>Яблоки, кг</v>
      </c>
      <c r="D479" s="226" t="str">
        <f t="shared" si="176"/>
        <v>Яблоки, кг</v>
      </c>
      <c r="E479" s="226">
        <v>10</v>
      </c>
      <c r="F479" s="225" t="s">
        <v>1870</v>
      </c>
      <c r="G479" s="225">
        <v>0</v>
      </c>
      <c r="H479" s="225">
        <v>0</v>
      </c>
      <c r="I479" s="225">
        <v>0</v>
      </c>
      <c r="J479" s="225">
        <f>INDEX('2026'!$C:$C,MATCH(Структура!B479,'2026'!$B:$B,0))</f>
        <v>0.69199999999999995</v>
      </c>
      <c r="K479" s="225">
        <f>INDEX('2025'!$C:$C,MATCH(Структура!C479,'2025'!$B:$B,0))</f>
        <v>0.70599999999999996</v>
      </c>
      <c r="L479" s="225">
        <v>1</v>
      </c>
      <c r="M479" s="225">
        <v>1</v>
      </c>
      <c r="N479" s="225">
        <v>0</v>
      </c>
      <c r="P479">
        <f>INDEX('ИПЦ raw'!AA:AA, MATCH(Структура!$D479,'ИПЦ raw'!$A:$A,0))</f>
        <v>104.28</v>
      </c>
      <c r="Q479">
        <f>INDEX('ИПЦ raw'!AB:AB, MATCH(Структура!$D479,'ИПЦ raw'!$A:$A,0))</f>
        <v>101.33</v>
      </c>
      <c r="R479">
        <f>INDEX('ИПЦ raw'!AC:AC, MATCH(Структура!$D479,'ИПЦ raw'!$A:$A,0))</f>
        <v>101.57</v>
      </c>
      <c r="S479">
        <f>INDEX('ИПЦ raw'!AD:AD, MATCH(Структура!$D479,'ИПЦ raw'!$A:$A,0))</f>
        <v>102.75</v>
      </c>
      <c r="T479">
        <f>INDEX('ИПЦ raw'!AE:AE, MATCH(Структура!$D479,'ИПЦ raw'!$A:$A,0))</f>
        <v>104.38</v>
      </c>
      <c r="U479">
        <f>INDEX('ИПЦ raw'!AF:AF, MATCH(Структура!$D479,'ИПЦ raw'!$A:$A,0))</f>
        <v>106.94</v>
      </c>
      <c r="V479">
        <f>INDEX('ИПЦ raw'!AG:AG, MATCH(Структура!$D479,'ИПЦ raw'!$A:$A,0))</f>
        <v>103.8</v>
      </c>
      <c r="W479">
        <f>INDEX('ИПЦ raw'!AH:AH, MATCH(Структура!$D479,'ИПЦ raw'!$A:$A,0))</f>
        <v>94.66</v>
      </c>
      <c r="X479">
        <f>INDEX('ИПЦ raw'!AI:AI, MATCH(Структура!$D479,'ИПЦ raw'!$A:$A,0))</f>
        <v>88.04</v>
      </c>
      <c r="Y479">
        <f>INDEX('ИПЦ raw'!AJ:AJ, MATCH(Структура!$D479,'ИПЦ raw'!$A:$A,0))</f>
        <v>98.05</v>
      </c>
      <c r="Z479">
        <f>INDEX('ИПЦ raw'!AK:AK, MATCH(Структура!$D479,'ИПЦ raw'!$A:$A,0))</f>
        <v>100.28</v>
      </c>
      <c r="AA479">
        <f>INDEX('ИПЦ raw'!AL:AL, MATCH(Структура!$D479,'ИПЦ raw'!$A:$A,0))</f>
        <v>101.56</v>
      </c>
      <c r="AB479">
        <f>INDEX('ИПЦ raw'!AM:AM, MATCH(Структура!$D479,'ИПЦ raw'!$A:$A,0))</f>
        <v>104.29</v>
      </c>
      <c r="AC479">
        <f>INDEX('ИПЦ raw'!AN:AN, MATCH(Структура!$D479,'ИПЦ raw'!$A:$A,0))</f>
        <v>101.97</v>
      </c>
      <c r="AD479">
        <f>INDEX('ИПЦ raw'!AO:AO, MATCH(Структура!$D479,'ИПЦ raw'!$A:$A,0))</f>
        <v>100.83</v>
      </c>
      <c r="AE479">
        <f>INDEX('ИПЦ raw'!AP:AP, MATCH(Структура!$D479,'ИПЦ raw'!$A:$A,0))</f>
        <v>100.25</v>
      </c>
      <c r="AG479">
        <f>INDEX('2025'!$C:$C,MATCH(Структура!C479,'2025'!$B:$B,0))</f>
        <v>0.70599999999999996</v>
      </c>
      <c r="AH479">
        <f t="shared" si="177"/>
        <v>0.7362168</v>
      </c>
      <c r="AI479">
        <f t="shared" si="178"/>
        <v>0.74600848344000004</v>
      </c>
      <c r="AJ479">
        <f t="shared" si="179"/>
        <v>0.75772081663000801</v>
      </c>
      <c r="AK479">
        <f t="shared" si="180"/>
        <v>0.77855813908733329</v>
      </c>
      <c r="AL479">
        <f t="shared" si="181"/>
        <v>0.81265898557935845</v>
      </c>
      <c r="AM479">
        <f t="shared" si="182"/>
        <v>0.86905751917856588</v>
      </c>
      <c r="AN479">
        <f t="shared" si="183"/>
        <v>0.9020817049073514</v>
      </c>
      <c r="AO479">
        <f t="shared" si="184"/>
        <v>0.8539105418652988</v>
      </c>
      <c r="AP479">
        <f t="shared" si="185"/>
        <v>0.75178284105820903</v>
      </c>
      <c r="AQ479">
        <f t="shared" si="186"/>
        <v>0.73712307565757396</v>
      </c>
      <c r="AR479">
        <f t="shared" si="194"/>
        <v>0.73918702026941518</v>
      </c>
      <c r="AS479">
        <f t="shared" si="173"/>
        <v>0.69199999999999995</v>
      </c>
      <c r="AT479">
        <f t="shared" si="190"/>
        <v>0.72168679999999996</v>
      </c>
      <c r="AU479">
        <f t="shared" si="191"/>
        <v>0.73590402995999993</v>
      </c>
      <c r="AV479">
        <f t="shared" si="192"/>
        <v>0.74201203340866795</v>
      </c>
      <c r="AW479">
        <f t="shared" si="193"/>
        <v>0.74386706349218967</v>
      </c>
    </row>
    <row r="480" spans="1:49" x14ac:dyDescent="0.45">
      <c r="A480" s="199" t="s">
        <v>588</v>
      </c>
      <c r="B480" s="225" t="str">
        <f t="shared" si="174"/>
        <v>Груши, кг</v>
      </c>
      <c r="C480" s="225" t="str">
        <f t="shared" si="189"/>
        <v>Груши, кг</v>
      </c>
      <c r="D480" s="226" t="str">
        <f t="shared" si="176"/>
        <v>Груши, кг</v>
      </c>
      <c r="E480" s="226">
        <v>10</v>
      </c>
      <c r="F480" s="225" t="s">
        <v>1870</v>
      </c>
      <c r="G480" s="225">
        <v>0</v>
      </c>
      <c r="H480" s="225">
        <v>0</v>
      </c>
      <c r="I480" s="225">
        <v>0</v>
      </c>
      <c r="J480" s="225">
        <f>INDEX('2026'!$C:$C,MATCH(Структура!B480,'2026'!$B:$B,0))</f>
        <v>0.183</v>
      </c>
      <c r="K480" s="225">
        <f>INDEX('2025'!$C:$C,MATCH(Структура!C480,'2025'!$B:$B,0))</f>
        <v>0.20200000000000001</v>
      </c>
      <c r="L480" s="225">
        <v>1</v>
      </c>
      <c r="M480" s="225">
        <v>1</v>
      </c>
      <c r="N480" s="225">
        <v>0</v>
      </c>
      <c r="P480">
        <f>INDEX('ИПЦ raw'!AA:AA, MATCH(Структура!$D480,'ИПЦ raw'!$A:$A,0))</f>
        <v>103.33</v>
      </c>
      <c r="Q480">
        <f>INDEX('ИПЦ raw'!AB:AB, MATCH(Структура!$D480,'ИПЦ raw'!$A:$A,0))</f>
        <v>102.77</v>
      </c>
      <c r="R480">
        <f>INDEX('ИПЦ raw'!AC:AC, MATCH(Структура!$D480,'ИПЦ raw'!$A:$A,0))</f>
        <v>97.71</v>
      </c>
      <c r="S480">
        <f>INDEX('ИПЦ raw'!AD:AD, MATCH(Структура!$D480,'ИПЦ raw'!$A:$A,0))</f>
        <v>98.27</v>
      </c>
      <c r="T480">
        <f>INDEX('ИПЦ raw'!AE:AE, MATCH(Структура!$D480,'ИПЦ raw'!$A:$A,0))</f>
        <v>102.19</v>
      </c>
      <c r="U480">
        <f>INDEX('ИПЦ raw'!AF:AF, MATCH(Структура!$D480,'ИПЦ raw'!$A:$A,0))</f>
        <v>100.32</v>
      </c>
      <c r="V480">
        <f>INDEX('ИПЦ raw'!AG:AG, MATCH(Структура!$D480,'ИПЦ raw'!$A:$A,0))</f>
        <v>95.63</v>
      </c>
      <c r="W480">
        <f>INDEX('ИПЦ raw'!AH:AH, MATCH(Структура!$D480,'ИПЦ raw'!$A:$A,0))</f>
        <v>95.29</v>
      </c>
      <c r="X480">
        <f>INDEX('ИПЦ raw'!AI:AI, MATCH(Структура!$D480,'ИПЦ raw'!$A:$A,0))</f>
        <v>98.54</v>
      </c>
      <c r="Y480">
        <f>INDEX('ИПЦ raw'!AJ:AJ, MATCH(Структура!$D480,'ИПЦ raw'!$A:$A,0))</f>
        <v>100.31</v>
      </c>
      <c r="Z480">
        <f>INDEX('ИПЦ raw'!AK:AK, MATCH(Структура!$D480,'ИПЦ raw'!$A:$A,0))</f>
        <v>100.35</v>
      </c>
      <c r="AA480">
        <f>INDEX('ИПЦ raw'!AL:AL, MATCH(Структура!$D480,'ИПЦ raw'!$A:$A,0))</f>
        <v>100.43</v>
      </c>
      <c r="AB480">
        <f>INDEX('ИПЦ raw'!AM:AM, MATCH(Структура!$D480,'ИПЦ raw'!$A:$A,0))</f>
        <v>103.85</v>
      </c>
      <c r="AC480">
        <f>INDEX('ИПЦ raw'!AN:AN, MATCH(Структура!$D480,'ИПЦ raw'!$A:$A,0))</f>
        <v>103.6</v>
      </c>
      <c r="AD480">
        <f>INDEX('ИПЦ raw'!AO:AO, MATCH(Структура!$D480,'ИПЦ raw'!$A:$A,0))</f>
        <v>99.54</v>
      </c>
      <c r="AE480">
        <f>INDEX('ИПЦ raw'!AP:AP, MATCH(Структура!$D480,'ИПЦ raw'!$A:$A,0))</f>
        <v>97.05</v>
      </c>
      <c r="AG480">
        <f>INDEX('2025'!$C:$C,MATCH(Структура!C480,'2025'!$B:$B,0))</f>
        <v>0.20200000000000001</v>
      </c>
      <c r="AH480">
        <f t="shared" si="177"/>
        <v>0.20872659999999998</v>
      </c>
      <c r="AI480">
        <f t="shared" si="178"/>
        <v>0.21450832681999998</v>
      </c>
      <c r="AJ480">
        <f t="shared" si="179"/>
        <v>0.20959608613582198</v>
      </c>
      <c r="AK480">
        <f t="shared" si="180"/>
        <v>0.20597007384567223</v>
      </c>
      <c r="AL480">
        <f t="shared" si="181"/>
        <v>0.21048081846289246</v>
      </c>
      <c r="AM480">
        <f t="shared" si="182"/>
        <v>0.21115435708197372</v>
      </c>
      <c r="AN480">
        <f t="shared" si="183"/>
        <v>0.20192691167749147</v>
      </c>
      <c r="AO480">
        <f t="shared" si="184"/>
        <v>0.19241615413748164</v>
      </c>
      <c r="AP480">
        <f t="shared" si="185"/>
        <v>0.18960687828707443</v>
      </c>
      <c r="AQ480">
        <f t="shared" si="186"/>
        <v>0.19019465960976437</v>
      </c>
      <c r="AR480">
        <f t="shared" si="194"/>
        <v>0.19086034091839854</v>
      </c>
      <c r="AS480">
        <f t="shared" si="173"/>
        <v>0.183</v>
      </c>
      <c r="AT480">
        <f t="shared" si="190"/>
        <v>0.19004549999999998</v>
      </c>
      <c r="AU480">
        <f t="shared" si="191"/>
        <v>0.19688713799999996</v>
      </c>
      <c r="AV480">
        <f t="shared" si="192"/>
        <v>0.19598145716519999</v>
      </c>
      <c r="AW480">
        <f t="shared" si="193"/>
        <v>0.1902000041788266</v>
      </c>
    </row>
    <row r="481" spans="1:49" x14ac:dyDescent="0.45">
      <c r="A481" s="199" t="s">
        <v>589</v>
      </c>
      <c r="B481" s="225" t="str">
        <f t="shared" si="174"/>
        <v>Апельсины, кг</v>
      </c>
      <c r="C481" s="225" t="str">
        <f t="shared" si="189"/>
        <v>Апельсины, кг</v>
      </c>
      <c r="D481" s="226" t="str">
        <f t="shared" si="176"/>
        <v>Апельсины, кг</v>
      </c>
      <c r="E481" s="226">
        <v>10</v>
      </c>
      <c r="F481" s="225" t="s">
        <v>1870</v>
      </c>
      <c r="G481" s="225">
        <v>0</v>
      </c>
      <c r="H481" s="225">
        <v>0</v>
      </c>
      <c r="I481" s="225">
        <v>0</v>
      </c>
      <c r="J481" s="225">
        <f>INDEX('2026'!$C:$C,MATCH(Структура!B481,'2026'!$B:$B,0))</f>
        <v>0.26100000000000001</v>
      </c>
      <c r="K481" s="225">
        <f>INDEX('2025'!$C:$C,MATCH(Структура!C481,'2025'!$B:$B,0))</f>
        <v>0.30299999999999999</v>
      </c>
      <c r="L481" s="225">
        <v>1</v>
      </c>
      <c r="M481" s="225">
        <v>1</v>
      </c>
      <c r="N481" s="225">
        <v>0</v>
      </c>
      <c r="P481">
        <f>INDEX('ИПЦ raw'!AA:AA, MATCH(Структура!$D481,'ИПЦ raw'!$A:$A,0))</f>
        <v>93.1</v>
      </c>
      <c r="Q481">
        <f>INDEX('ИПЦ raw'!AB:AB, MATCH(Структура!$D481,'ИПЦ raw'!$A:$A,0))</f>
        <v>95.91</v>
      </c>
      <c r="R481">
        <f>INDEX('ИПЦ raw'!AC:AC, MATCH(Структура!$D481,'ИПЦ raw'!$A:$A,0))</f>
        <v>96.71</v>
      </c>
      <c r="S481">
        <f>INDEX('ИПЦ raw'!AD:AD, MATCH(Структура!$D481,'ИПЦ raw'!$A:$A,0))</f>
        <v>92.6</v>
      </c>
      <c r="T481">
        <f>INDEX('ИПЦ raw'!AE:AE, MATCH(Структура!$D481,'ИПЦ raw'!$A:$A,0))</f>
        <v>99.38</v>
      </c>
      <c r="U481">
        <f>INDEX('ИПЦ raw'!AF:AF, MATCH(Структура!$D481,'ИПЦ raw'!$A:$A,0))</f>
        <v>102.32</v>
      </c>
      <c r="V481">
        <f>INDEX('ИПЦ raw'!AG:AG, MATCH(Структура!$D481,'ИПЦ raw'!$A:$A,0))</f>
        <v>103.08</v>
      </c>
      <c r="W481">
        <f>INDEX('ИПЦ raw'!AH:AH, MATCH(Структура!$D481,'ИПЦ raw'!$A:$A,0))</f>
        <v>100.41</v>
      </c>
      <c r="X481">
        <f>INDEX('ИПЦ raw'!AI:AI, MATCH(Структура!$D481,'ИПЦ raw'!$A:$A,0))</f>
        <v>104.94</v>
      </c>
      <c r="Y481">
        <f>INDEX('ИПЦ raw'!AJ:AJ, MATCH(Структура!$D481,'ИПЦ raw'!$A:$A,0))</f>
        <v>104.99</v>
      </c>
      <c r="Z481">
        <f>INDEX('ИПЦ raw'!AK:AK, MATCH(Структура!$D481,'ИПЦ raw'!$A:$A,0))</f>
        <v>94.71</v>
      </c>
      <c r="AA481">
        <f>INDEX('ИПЦ raw'!AL:AL, MATCH(Структура!$D481,'ИПЦ raw'!$A:$A,0))</f>
        <v>93.62</v>
      </c>
      <c r="AB481">
        <f>INDEX('ИПЦ raw'!AM:AM, MATCH(Структура!$D481,'ИПЦ raw'!$A:$A,0))</f>
        <v>100.43</v>
      </c>
      <c r="AC481">
        <f>INDEX('ИПЦ raw'!AN:AN, MATCH(Структура!$D481,'ИПЦ raw'!$A:$A,0))</f>
        <v>92.89</v>
      </c>
      <c r="AD481">
        <f>INDEX('ИПЦ raw'!AO:AO, MATCH(Структура!$D481,'ИПЦ raw'!$A:$A,0))</f>
        <v>94.21</v>
      </c>
      <c r="AE481">
        <f>INDEX('ИПЦ raw'!AP:AP, MATCH(Структура!$D481,'ИПЦ raw'!$A:$A,0))</f>
        <v>94.55</v>
      </c>
      <c r="AG481">
        <f>INDEX('2025'!$C:$C,MATCH(Структура!C481,'2025'!$B:$B,0))</f>
        <v>0.30299999999999999</v>
      </c>
      <c r="AH481">
        <f t="shared" si="177"/>
        <v>0.28209299999999998</v>
      </c>
      <c r="AI481">
        <f t="shared" si="178"/>
        <v>0.27055539629999997</v>
      </c>
      <c r="AJ481">
        <f t="shared" si="179"/>
        <v>0.26165412376172997</v>
      </c>
      <c r="AK481">
        <f t="shared" si="180"/>
        <v>0.24229171860336193</v>
      </c>
      <c r="AL481">
        <f t="shared" si="181"/>
        <v>0.24078950994802106</v>
      </c>
      <c r="AM481">
        <f t="shared" si="182"/>
        <v>0.24637582657881513</v>
      </c>
      <c r="AN481">
        <f t="shared" si="183"/>
        <v>0.25396420203744263</v>
      </c>
      <c r="AO481">
        <f t="shared" si="184"/>
        <v>0.25500545526579615</v>
      </c>
      <c r="AP481">
        <f t="shared" si="185"/>
        <v>0.26760272475592645</v>
      </c>
      <c r="AQ481">
        <f t="shared" si="186"/>
        <v>0.28095610072124716</v>
      </c>
      <c r="AR481">
        <f t="shared" si="194"/>
        <v>0.26609352299309319</v>
      </c>
      <c r="AS481">
        <f t="shared" si="173"/>
        <v>0.26100000000000001</v>
      </c>
      <c r="AT481">
        <f t="shared" si="190"/>
        <v>0.26212230000000003</v>
      </c>
      <c r="AU481">
        <f t="shared" si="191"/>
        <v>0.24348540447</v>
      </c>
      <c r="AV481">
        <f t="shared" si="192"/>
        <v>0.22938759955118698</v>
      </c>
      <c r="AW481">
        <f t="shared" si="193"/>
        <v>0.21688597537564727</v>
      </c>
    </row>
    <row r="482" spans="1:49" x14ac:dyDescent="0.45">
      <c r="A482" s="199" t="s">
        <v>590</v>
      </c>
      <c r="B482" s="225" t="str">
        <f t="shared" si="174"/>
        <v>Виноград, кг</v>
      </c>
      <c r="C482" s="225" t="str">
        <f t="shared" si="189"/>
        <v>Виноград, кг</v>
      </c>
      <c r="D482" s="226" t="str">
        <f t="shared" si="176"/>
        <v>Виноград, кг</v>
      </c>
      <c r="E482" s="226">
        <v>10</v>
      </c>
      <c r="F482" s="225" t="s">
        <v>1870</v>
      </c>
      <c r="G482" s="225">
        <v>0</v>
      </c>
      <c r="H482" s="225">
        <v>0</v>
      </c>
      <c r="I482" s="225">
        <v>0</v>
      </c>
      <c r="J482" s="225">
        <f>INDEX('2026'!$C:$C,MATCH(Структура!B482,'2026'!$B:$B,0))</f>
        <v>0.27500000000000002</v>
      </c>
      <c r="K482" s="225">
        <f>INDEX('2025'!$C:$C,MATCH(Структура!C482,'2025'!$B:$B,0))</f>
        <v>0.29199999999999998</v>
      </c>
      <c r="L482" s="225">
        <v>1</v>
      </c>
      <c r="M482" s="225">
        <v>1</v>
      </c>
      <c r="N482" s="225">
        <v>0</v>
      </c>
      <c r="P482">
        <f>INDEX('ИПЦ raw'!AA:AA, MATCH(Структура!$D482,'ИПЦ raw'!$A:$A,0))</f>
        <v>110.39</v>
      </c>
      <c r="Q482">
        <f>INDEX('ИПЦ raw'!AB:AB, MATCH(Структура!$D482,'ИПЦ raw'!$A:$A,0))</f>
        <v>106.09</v>
      </c>
      <c r="R482">
        <f>INDEX('ИПЦ raw'!AC:AC, MATCH(Структура!$D482,'ИПЦ raw'!$A:$A,0))</f>
        <v>101.81</v>
      </c>
      <c r="S482">
        <f>INDEX('ИПЦ raw'!AD:AD, MATCH(Структура!$D482,'ИПЦ raw'!$A:$A,0))</f>
        <v>101.67</v>
      </c>
      <c r="T482">
        <f>INDEX('ИПЦ raw'!AE:AE, MATCH(Структура!$D482,'ИПЦ raw'!$A:$A,0))</f>
        <v>103.34</v>
      </c>
      <c r="U482">
        <f>INDEX('ИПЦ raw'!AF:AF, MATCH(Структура!$D482,'ИПЦ raw'!$A:$A,0))</f>
        <v>97.45</v>
      </c>
      <c r="V482">
        <f>INDEX('ИПЦ raw'!AG:AG, MATCH(Структура!$D482,'ИПЦ raw'!$A:$A,0))</f>
        <v>89.74</v>
      </c>
      <c r="W482">
        <f>INDEX('ИПЦ raw'!AH:AH, MATCH(Структура!$D482,'ИПЦ raw'!$A:$A,0))</f>
        <v>85.23</v>
      </c>
      <c r="X482">
        <f>INDEX('ИПЦ raw'!AI:AI, MATCH(Структура!$D482,'ИПЦ raw'!$A:$A,0))</f>
        <v>90.11</v>
      </c>
      <c r="Y482">
        <f>INDEX('ИПЦ raw'!AJ:AJ, MATCH(Структура!$D482,'ИПЦ raw'!$A:$A,0))</f>
        <v>98.99</v>
      </c>
      <c r="Z482">
        <f>INDEX('ИПЦ raw'!AK:AK, MATCH(Структура!$D482,'ИПЦ raw'!$A:$A,0))</f>
        <v>102.83</v>
      </c>
      <c r="AA482">
        <f>INDEX('ИПЦ raw'!AL:AL, MATCH(Структура!$D482,'ИПЦ raw'!$A:$A,0))</f>
        <v>102.77</v>
      </c>
      <c r="AB482">
        <f>INDEX('ИПЦ raw'!AM:AM, MATCH(Структура!$D482,'ИПЦ raw'!$A:$A,0))</f>
        <v>108.88</v>
      </c>
      <c r="AC482">
        <f>INDEX('ИПЦ raw'!AN:AN, MATCH(Структура!$D482,'ИПЦ raw'!$A:$A,0))</f>
        <v>109.33</v>
      </c>
      <c r="AD482">
        <f>INDEX('ИПЦ raw'!AO:AO, MATCH(Структура!$D482,'ИПЦ raw'!$A:$A,0))</f>
        <v>108.3</v>
      </c>
      <c r="AE482">
        <f>INDEX('ИПЦ raw'!AP:AP, MATCH(Структура!$D482,'ИПЦ raw'!$A:$A,0))</f>
        <v>101.47</v>
      </c>
      <c r="AG482">
        <f>INDEX('2025'!$C:$C,MATCH(Структура!C482,'2025'!$B:$B,0))</f>
        <v>0.29199999999999998</v>
      </c>
      <c r="AH482">
        <f t="shared" si="177"/>
        <v>0.32233879999999998</v>
      </c>
      <c r="AI482">
        <f t="shared" si="178"/>
        <v>0.34196923292000003</v>
      </c>
      <c r="AJ482">
        <f t="shared" si="179"/>
        <v>0.34815887603585205</v>
      </c>
      <c r="AK482">
        <f t="shared" si="180"/>
        <v>0.35397312926565078</v>
      </c>
      <c r="AL482">
        <f t="shared" si="181"/>
        <v>0.36579583178312353</v>
      </c>
      <c r="AM482">
        <f t="shared" si="182"/>
        <v>0.35646803807265387</v>
      </c>
      <c r="AN482">
        <f t="shared" si="183"/>
        <v>0.31989441736639956</v>
      </c>
      <c r="AO482">
        <f t="shared" si="184"/>
        <v>0.27264601192138238</v>
      </c>
      <c r="AP482">
        <f t="shared" si="185"/>
        <v>0.24568132134235768</v>
      </c>
      <c r="AQ482">
        <f t="shared" si="186"/>
        <v>0.24319993999679987</v>
      </c>
      <c r="AR482">
        <f t="shared" si="194"/>
        <v>0.25008249829870932</v>
      </c>
      <c r="AS482">
        <f t="shared" si="173"/>
        <v>0.27500000000000002</v>
      </c>
      <c r="AT482">
        <f t="shared" si="190"/>
        <v>0.29942000000000002</v>
      </c>
      <c r="AU482">
        <f t="shared" si="191"/>
        <v>0.32735588599999998</v>
      </c>
      <c r="AV482">
        <f t="shared" si="192"/>
        <v>0.35452642453799998</v>
      </c>
      <c r="AW482">
        <f t="shared" si="193"/>
        <v>0.35973796297870853</v>
      </c>
    </row>
    <row r="483" spans="1:49" x14ac:dyDescent="0.45">
      <c r="A483" s="199" t="s">
        <v>591</v>
      </c>
      <c r="B483" s="225" t="str">
        <f t="shared" si="174"/>
        <v>Лимоны, кг</v>
      </c>
      <c r="C483" s="225" t="str">
        <f t="shared" si="189"/>
        <v>Лимоны, кг</v>
      </c>
      <c r="D483" s="226" t="str">
        <f t="shared" si="176"/>
        <v>Лимоны, кг</v>
      </c>
      <c r="E483" s="226">
        <v>10</v>
      </c>
      <c r="F483" s="225" t="s">
        <v>1870</v>
      </c>
      <c r="G483" s="225">
        <v>0</v>
      </c>
      <c r="H483" s="225">
        <v>0</v>
      </c>
      <c r="I483" s="225">
        <v>0</v>
      </c>
      <c r="J483" s="225">
        <f>INDEX('2026'!$C:$C,MATCH(Структура!B483,'2026'!$B:$B,0))</f>
        <v>0.13100000000000001</v>
      </c>
      <c r="K483" s="225">
        <f>INDEX('2025'!$C:$C,MATCH(Структура!C483,'2025'!$B:$B,0))</f>
        <v>0.11</v>
      </c>
      <c r="L483" s="225">
        <v>1</v>
      </c>
      <c r="M483" s="225">
        <v>1</v>
      </c>
      <c r="N483" s="225">
        <v>0</v>
      </c>
      <c r="P483">
        <f>INDEX('ИПЦ raw'!AA:AA, MATCH(Структура!$D483,'ИПЦ raw'!$A:$A,0))</f>
        <v>98.96</v>
      </c>
      <c r="Q483">
        <f>INDEX('ИПЦ raw'!AB:AB, MATCH(Структура!$D483,'ИПЦ raw'!$A:$A,0))</f>
        <v>100.15</v>
      </c>
      <c r="R483">
        <f>INDEX('ИПЦ raw'!AC:AC, MATCH(Структура!$D483,'ИПЦ raw'!$A:$A,0))</f>
        <v>106.53</v>
      </c>
      <c r="S483">
        <f>INDEX('ИПЦ raw'!AD:AD, MATCH(Структура!$D483,'ИПЦ raw'!$A:$A,0))</f>
        <v>115.15</v>
      </c>
      <c r="T483">
        <f>INDEX('ИПЦ raw'!AE:AE, MATCH(Структура!$D483,'ИПЦ raw'!$A:$A,0))</f>
        <v>104.67</v>
      </c>
      <c r="U483">
        <f>INDEX('ИПЦ raw'!AF:AF, MATCH(Структура!$D483,'ИПЦ raw'!$A:$A,0))</f>
        <v>100.46</v>
      </c>
      <c r="V483">
        <f>INDEX('ИПЦ raw'!AG:AG, MATCH(Структура!$D483,'ИПЦ raw'!$A:$A,0))</f>
        <v>100.86</v>
      </c>
      <c r="W483">
        <f>INDEX('ИПЦ raw'!AH:AH, MATCH(Структура!$D483,'ИПЦ raw'!$A:$A,0))</f>
        <v>93.69</v>
      </c>
      <c r="X483">
        <f>INDEX('ИПЦ raw'!AI:AI, MATCH(Структура!$D483,'ИПЦ raw'!$A:$A,0))</f>
        <v>97.09</v>
      </c>
      <c r="Y483">
        <f>INDEX('ИПЦ raw'!AJ:AJ, MATCH(Структура!$D483,'ИПЦ raw'!$A:$A,0))</f>
        <v>110.27</v>
      </c>
      <c r="Z483">
        <f>INDEX('ИПЦ raw'!AK:AK, MATCH(Структура!$D483,'ИПЦ raw'!$A:$A,0))</f>
        <v>106.74</v>
      </c>
      <c r="AA483">
        <f>INDEX('ИПЦ raw'!AL:AL, MATCH(Структура!$D483,'ИПЦ raw'!$A:$A,0))</f>
        <v>95.44</v>
      </c>
      <c r="AB483">
        <f>INDEX('ИПЦ raw'!AM:AM, MATCH(Структура!$D483,'ИПЦ raw'!$A:$A,0))</f>
        <v>100.9</v>
      </c>
      <c r="AC483">
        <f>INDEX('ИПЦ raw'!AN:AN, MATCH(Структура!$D483,'ИПЦ raw'!$A:$A,0))</f>
        <v>104.11</v>
      </c>
      <c r="AD483">
        <f>INDEX('ИПЦ raw'!AO:AO, MATCH(Структура!$D483,'ИПЦ raw'!$A:$A,0))</f>
        <v>100.64</v>
      </c>
      <c r="AE483">
        <f>INDEX('ИПЦ raw'!AP:AP, MATCH(Структура!$D483,'ИПЦ raw'!$A:$A,0))</f>
        <v>97.68</v>
      </c>
      <c r="AG483">
        <f>INDEX('2025'!$C:$C,MATCH(Структура!C483,'2025'!$B:$B,0))</f>
        <v>0.11</v>
      </c>
      <c r="AH483">
        <f t="shared" si="177"/>
        <v>0.10885600000000001</v>
      </c>
      <c r="AI483">
        <f t="shared" si="178"/>
        <v>0.10901928400000001</v>
      </c>
      <c r="AJ483">
        <f t="shared" si="179"/>
        <v>0.11613824324520002</v>
      </c>
      <c r="AK483">
        <f t="shared" si="180"/>
        <v>0.13373318709684784</v>
      </c>
      <c r="AL483">
        <f t="shared" si="181"/>
        <v>0.13997852693427063</v>
      </c>
      <c r="AM483">
        <f t="shared" si="182"/>
        <v>0.14062242815816828</v>
      </c>
      <c r="AN483">
        <f t="shared" si="183"/>
        <v>0.14183178104032854</v>
      </c>
      <c r="AO483">
        <f t="shared" si="184"/>
        <v>0.1328821956566838</v>
      </c>
      <c r="AP483">
        <f t="shared" si="185"/>
        <v>0.12901532376307431</v>
      </c>
      <c r="AQ483">
        <f t="shared" si="186"/>
        <v>0.14226519751354202</v>
      </c>
      <c r="AR483">
        <f t="shared" si="194"/>
        <v>0.15185387182595475</v>
      </c>
      <c r="AS483">
        <f t="shared" si="173"/>
        <v>0.13100000000000001</v>
      </c>
      <c r="AT483">
        <f t="shared" si="190"/>
        <v>0.13217900000000002</v>
      </c>
      <c r="AU483">
        <f t="shared" si="191"/>
        <v>0.13761155690000001</v>
      </c>
      <c r="AV483">
        <f t="shared" si="192"/>
        <v>0.13849227086416002</v>
      </c>
      <c r="AW483">
        <f t="shared" si="193"/>
        <v>0.13527925018011153</v>
      </c>
    </row>
    <row r="484" spans="1:49" x14ac:dyDescent="0.45">
      <c r="A484" s="199" t="s">
        <v>592</v>
      </c>
      <c r="B484" s="225" t="str">
        <f t="shared" si="174"/>
        <v>Бананы, кг</v>
      </c>
      <c r="C484" s="225" t="str">
        <f t="shared" si="189"/>
        <v>Бананы, кг</v>
      </c>
      <c r="D484" s="226" t="str">
        <f t="shared" si="176"/>
        <v>Бананы, кг</v>
      </c>
      <c r="E484" s="226">
        <v>20</v>
      </c>
      <c r="F484" s="225" t="s">
        <v>1870</v>
      </c>
      <c r="G484" s="225">
        <v>0</v>
      </c>
      <c r="H484" s="225">
        <v>0</v>
      </c>
      <c r="I484" s="225">
        <v>0</v>
      </c>
      <c r="J484" s="225">
        <f>INDEX('2026'!$C:$C,MATCH(Структура!B484,'2026'!$B:$B,0))</f>
        <v>0.39400000000000002</v>
      </c>
      <c r="K484" s="225">
        <f>INDEX('2025'!$C:$C,MATCH(Структура!C484,'2025'!$B:$B,0))</f>
        <v>0.41199999999999998</v>
      </c>
      <c r="L484" s="225">
        <v>1</v>
      </c>
      <c r="M484" s="225">
        <v>1</v>
      </c>
      <c r="N484" s="225">
        <v>0</v>
      </c>
      <c r="P484">
        <f>INDEX('ИПЦ raw'!AA:AA, MATCH(Структура!$D484,'ИПЦ raw'!$A:$A,0))</f>
        <v>101.51</v>
      </c>
      <c r="Q484">
        <f>INDEX('ИПЦ raw'!AB:AB, MATCH(Структура!$D484,'ИПЦ raw'!$A:$A,0))</f>
        <v>103.39</v>
      </c>
      <c r="R484">
        <f>INDEX('ИПЦ raw'!AC:AC, MATCH(Структура!$D484,'ИПЦ raw'!$A:$A,0))</f>
        <v>106.2</v>
      </c>
      <c r="S484">
        <f>INDEX('ИПЦ raw'!AD:AD, MATCH(Структура!$D484,'ИПЦ raw'!$A:$A,0))</f>
        <v>96.4</v>
      </c>
      <c r="T484">
        <f>INDEX('ИПЦ raw'!AE:AE, MATCH(Структура!$D484,'ИПЦ raw'!$A:$A,0))</f>
        <v>94.65</v>
      </c>
      <c r="U484">
        <f>INDEX('ИПЦ raw'!AF:AF, MATCH(Структура!$D484,'ИПЦ raw'!$A:$A,0))</f>
        <v>94.91</v>
      </c>
      <c r="V484">
        <f>INDEX('ИПЦ raw'!AG:AG, MATCH(Структура!$D484,'ИПЦ raw'!$A:$A,0))</f>
        <v>93.61</v>
      </c>
      <c r="W484">
        <f>INDEX('ИПЦ raw'!AH:AH, MATCH(Структура!$D484,'ИПЦ raw'!$A:$A,0))</f>
        <v>92.75</v>
      </c>
      <c r="X484">
        <f>INDEX('ИПЦ raw'!AI:AI, MATCH(Структура!$D484,'ИПЦ raw'!$A:$A,0))</f>
        <v>103.53</v>
      </c>
      <c r="Y484">
        <f>INDEX('ИПЦ raw'!AJ:AJ, MATCH(Структура!$D484,'ИПЦ raw'!$A:$A,0))</f>
        <v>103.97</v>
      </c>
      <c r="Z484">
        <f>INDEX('ИПЦ raw'!AK:AK, MATCH(Структура!$D484,'ИПЦ raw'!$A:$A,0))</f>
        <v>101.94</v>
      </c>
      <c r="AA484">
        <f>INDEX('ИПЦ raw'!AL:AL, MATCH(Структура!$D484,'ИПЦ raw'!$A:$A,0))</f>
        <v>99.6</v>
      </c>
      <c r="AB484">
        <f>INDEX('ИПЦ raw'!AM:AM, MATCH(Структура!$D484,'ИПЦ raw'!$A:$A,0))</f>
        <v>102.44</v>
      </c>
      <c r="AC484">
        <f>INDEX('ИПЦ raw'!AN:AN, MATCH(Структура!$D484,'ИПЦ raw'!$A:$A,0))</f>
        <v>102.7</v>
      </c>
      <c r="AD484">
        <f>INDEX('ИПЦ raw'!AO:AO, MATCH(Структура!$D484,'ИПЦ raw'!$A:$A,0))</f>
        <v>103.9</v>
      </c>
      <c r="AE484">
        <f>INDEX('ИПЦ raw'!AP:AP, MATCH(Структура!$D484,'ИПЦ raw'!$A:$A,0))</f>
        <v>97.59</v>
      </c>
      <c r="AG484">
        <f>INDEX('2025'!$C:$C,MATCH(Структура!C484,'2025'!$B:$B,0))</f>
        <v>0.41199999999999998</v>
      </c>
      <c r="AH484">
        <f t="shared" si="177"/>
        <v>0.41822119999999996</v>
      </c>
      <c r="AI484">
        <f t="shared" si="178"/>
        <v>0.43239889867999998</v>
      </c>
      <c r="AJ484">
        <f t="shared" si="179"/>
        <v>0.45920763039816004</v>
      </c>
      <c r="AK484">
        <f t="shared" si="180"/>
        <v>0.44267615570382629</v>
      </c>
      <c r="AL484">
        <f t="shared" si="181"/>
        <v>0.41899298137367164</v>
      </c>
      <c r="AM484">
        <f t="shared" si="182"/>
        <v>0.39766623862175171</v>
      </c>
      <c r="AN484">
        <f t="shared" si="183"/>
        <v>0.37225536597382175</v>
      </c>
      <c r="AO484">
        <f t="shared" si="184"/>
        <v>0.34526685194071965</v>
      </c>
      <c r="AP484">
        <f t="shared" si="185"/>
        <v>0.35745477181422708</v>
      </c>
      <c r="AQ484">
        <f t="shared" si="186"/>
        <v>0.37164572625525188</v>
      </c>
      <c r="AR484">
        <f t="shared" si="194"/>
        <v>0.37885565334460375</v>
      </c>
      <c r="AS484">
        <f t="shared" si="173"/>
        <v>0.39400000000000002</v>
      </c>
      <c r="AT484">
        <f t="shared" si="190"/>
        <v>0.40361359999999996</v>
      </c>
      <c r="AU484">
        <f t="shared" si="191"/>
        <v>0.41451116719999992</v>
      </c>
      <c r="AV484">
        <f t="shared" si="192"/>
        <v>0.4306771027207999</v>
      </c>
      <c r="AW484">
        <f t="shared" si="193"/>
        <v>0.42029778454522865</v>
      </c>
    </row>
    <row r="485" spans="1:49" x14ac:dyDescent="0.45">
      <c r="A485" s="199" t="s">
        <v>829</v>
      </c>
      <c r="B485" s="225" t="str">
        <f t="shared" si="174"/>
        <v>Водка, л</v>
      </c>
      <c r="C485" s="225" t="str">
        <f t="shared" si="189"/>
        <v>Водка, л</v>
      </c>
      <c r="D485" s="226" t="str">
        <f t="shared" si="176"/>
        <v>Водка, л</v>
      </c>
      <c r="E485" s="226">
        <v>20</v>
      </c>
      <c r="F485" s="225" t="s">
        <v>1870</v>
      </c>
      <c r="G485" s="225">
        <v>0</v>
      </c>
      <c r="H485" s="225">
        <v>0</v>
      </c>
      <c r="I485" s="225">
        <v>0</v>
      </c>
      <c r="J485" s="225">
        <f>INDEX('2026'!$C:$C,MATCH(Структура!B485,'2026'!$B:$B,0))</f>
        <v>0.90700000000000003</v>
      </c>
      <c r="K485" s="225">
        <f>INDEX('2025'!$C:$C,MATCH(Структура!C485,'2025'!$B:$B,0))</f>
        <v>0.90300000000000002</v>
      </c>
      <c r="L485" s="225">
        <v>1</v>
      </c>
      <c r="M485" s="225">
        <v>1</v>
      </c>
      <c r="N485" s="225">
        <v>0</v>
      </c>
      <c r="P485">
        <f>INDEX('ИПЦ raw'!AA:AA, MATCH(Структура!$D485,'ИПЦ raw'!$A:$A,0))</f>
        <v>105.19</v>
      </c>
      <c r="Q485">
        <f>INDEX('ИПЦ raw'!AB:AB, MATCH(Структура!$D485,'ИПЦ raw'!$A:$A,0))</f>
        <v>102.85</v>
      </c>
      <c r="R485">
        <f>INDEX('ИПЦ raw'!AC:AC, MATCH(Структура!$D485,'ИПЦ raw'!$A:$A,0))</f>
        <v>101.65</v>
      </c>
      <c r="S485">
        <f>INDEX('ИПЦ raw'!AD:AD, MATCH(Структура!$D485,'ИПЦ raw'!$A:$A,0))</f>
        <v>100.76</v>
      </c>
      <c r="T485">
        <f>INDEX('ИПЦ raw'!AE:AE, MATCH(Структура!$D485,'ИПЦ raw'!$A:$A,0))</f>
        <v>100.3</v>
      </c>
      <c r="U485">
        <f>INDEX('ИПЦ raw'!AF:AF, MATCH(Структура!$D485,'ИПЦ raw'!$A:$A,0))</f>
        <v>100.68</v>
      </c>
      <c r="V485">
        <f>INDEX('ИПЦ raw'!AG:AG, MATCH(Структура!$D485,'ИПЦ raw'!$A:$A,0))</f>
        <v>100.38</v>
      </c>
      <c r="W485">
        <f>INDEX('ИПЦ raw'!AH:AH, MATCH(Структура!$D485,'ИПЦ raw'!$A:$A,0))</f>
        <v>100.23</v>
      </c>
      <c r="X485">
        <f>INDEX('ИПЦ raw'!AI:AI, MATCH(Структура!$D485,'ИПЦ raw'!$A:$A,0))</f>
        <v>99.88</v>
      </c>
      <c r="Y485">
        <f>INDEX('ИПЦ raw'!AJ:AJ, MATCH(Структура!$D485,'ИПЦ raw'!$A:$A,0))</f>
        <v>100.48</v>
      </c>
      <c r="Z485">
        <f>INDEX('ИПЦ raw'!AK:AK, MATCH(Структура!$D485,'ИПЦ raw'!$A:$A,0))</f>
        <v>99.86</v>
      </c>
      <c r="AA485">
        <f>INDEX('ИПЦ raw'!AL:AL, MATCH(Структура!$D485,'ИПЦ raw'!$A:$A,0))</f>
        <v>100.23</v>
      </c>
      <c r="AB485">
        <f>INDEX('ИПЦ raw'!AM:AM, MATCH(Структура!$D485,'ИПЦ raw'!$A:$A,0))</f>
        <v>107.17</v>
      </c>
      <c r="AC485">
        <f>INDEX('ИПЦ raw'!AN:AN, MATCH(Структура!$D485,'ИПЦ raw'!$A:$A,0))</f>
        <v>102.3</v>
      </c>
      <c r="AD485">
        <f>INDEX('ИПЦ raw'!AO:AO, MATCH(Структура!$D485,'ИПЦ raw'!$A:$A,0))</f>
        <v>101.38</v>
      </c>
      <c r="AE485">
        <f>INDEX('ИПЦ raw'!AP:AP, MATCH(Структура!$D485,'ИПЦ raw'!$A:$A,0))</f>
        <v>100.32</v>
      </c>
      <c r="AG485">
        <f>INDEX('2025'!$C:$C,MATCH(Структура!C485,'2025'!$B:$B,0))</f>
        <v>0.90300000000000002</v>
      </c>
      <c r="AH485">
        <f t="shared" si="177"/>
        <v>0.94986570000000003</v>
      </c>
      <c r="AI485">
        <f t="shared" si="178"/>
        <v>0.97693687244999994</v>
      </c>
      <c r="AJ485">
        <f t="shared" si="179"/>
        <v>0.99305633084542488</v>
      </c>
      <c r="AK485">
        <f t="shared" si="180"/>
        <v>1.0006035589598501</v>
      </c>
      <c r="AL485">
        <f t="shared" si="181"/>
        <v>1.0036053696367295</v>
      </c>
      <c r="AM485">
        <f t="shared" si="182"/>
        <v>1.0104298861502594</v>
      </c>
      <c r="AN485">
        <f t="shared" si="183"/>
        <v>1.0142695197176304</v>
      </c>
      <c r="AO485">
        <f t="shared" si="184"/>
        <v>1.0166023396129809</v>
      </c>
      <c r="AP485">
        <f t="shared" si="185"/>
        <v>1.0153824168054451</v>
      </c>
      <c r="AQ485">
        <f t="shared" si="186"/>
        <v>1.0202562524061112</v>
      </c>
      <c r="AR485">
        <f t="shared" si="194"/>
        <v>1.0188278936527426</v>
      </c>
      <c r="AS485">
        <f t="shared" si="173"/>
        <v>0.90700000000000003</v>
      </c>
      <c r="AT485">
        <f t="shared" si="190"/>
        <v>0.97203190000000006</v>
      </c>
      <c r="AU485">
        <f t="shared" si="191"/>
        <v>0.99438863370000008</v>
      </c>
      <c r="AV485">
        <f t="shared" si="192"/>
        <v>1.00811119684506</v>
      </c>
      <c r="AW485">
        <f t="shared" si="193"/>
        <v>1.0113371526749642</v>
      </c>
    </row>
    <row r="486" spans="1:49" x14ac:dyDescent="0.45">
      <c r="A486" s="199" t="s">
        <v>825</v>
      </c>
      <c r="B486" s="225" t="str">
        <f t="shared" si="174"/>
        <v>Вино виноградное крепленое, л</v>
      </c>
      <c r="C486" s="225" t="str">
        <f t="shared" si="189"/>
        <v>Вино виноградное крепленое, л</v>
      </c>
      <c r="D486" s="226" t="str">
        <f t="shared" si="176"/>
        <v>Вино виноградное крепленое, л</v>
      </c>
      <c r="E486" s="226">
        <v>20</v>
      </c>
      <c r="F486" s="225" t="s">
        <v>1870</v>
      </c>
      <c r="G486" s="225">
        <v>0</v>
      </c>
      <c r="H486" s="225">
        <v>0</v>
      </c>
      <c r="I486" s="225">
        <v>0</v>
      </c>
      <c r="J486" s="225">
        <f>INDEX('2026'!$C:$C,MATCH(Структура!B486,'2026'!$B:$B,0))</f>
        <v>0.40699999999999997</v>
      </c>
      <c r="K486" s="225">
        <f>INDEX('2025'!$C:$C,MATCH(Структура!C486,'2025'!$B:$B,0))</f>
        <v>0.378</v>
      </c>
      <c r="L486" s="225">
        <v>1</v>
      </c>
      <c r="M486" s="225">
        <v>1</v>
      </c>
      <c r="N486" s="225">
        <v>0</v>
      </c>
      <c r="P486">
        <f>INDEX('ИПЦ raw'!AA:AA, MATCH(Структура!$D486,'ИПЦ raw'!$A:$A,0))</f>
        <v>101.24</v>
      </c>
      <c r="Q486">
        <f>INDEX('ИПЦ raw'!AB:AB, MATCH(Структура!$D486,'ИПЦ raw'!$A:$A,0))</f>
        <v>101.09</v>
      </c>
      <c r="R486">
        <f>INDEX('ИПЦ raw'!AC:AC, MATCH(Структура!$D486,'ИПЦ raw'!$A:$A,0))</f>
        <v>101.47</v>
      </c>
      <c r="S486">
        <f>INDEX('ИПЦ raw'!AD:AD, MATCH(Структура!$D486,'ИПЦ raw'!$A:$A,0))</f>
        <v>101.15</v>
      </c>
      <c r="T486">
        <f>INDEX('ИПЦ raw'!AE:AE, MATCH(Структура!$D486,'ИПЦ raw'!$A:$A,0))</f>
        <v>100.96</v>
      </c>
      <c r="U486">
        <f>INDEX('ИПЦ raw'!AF:AF, MATCH(Структура!$D486,'ИПЦ raw'!$A:$A,0))</f>
        <v>101.08</v>
      </c>
      <c r="V486">
        <f>INDEX('ИПЦ raw'!AG:AG, MATCH(Структура!$D486,'ИПЦ raw'!$A:$A,0))</f>
        <v>100.77</v>
      </c>
      <c r="W486">
        <f>INDEX('ИПЦ raw'!AH:AH, MATCH(Структура!$D486,'ИПЦ raw'!$A:$A,0))</f>
        <v>99.9</v>
      </c>
      <c r="X486">
        <f>INDEX('ИПЦ raw'!AI:AI, MATCH(Структура!$D486,'ИПЦ raw'!$A:$A,0))</f>
        <v>100.58</v>
      </c>
      <c r="Y486">
        <f>INDEX('ИПЦ raw'!AJ:AJ, MATCH(Структура!$D486,'ИПЦ raw'!$A:$A,0))</f>
        <v>99.94</v>
      </c>
      <c r="Z486">
        <f>INDEX('ИПЦ raw'!AK:AK, MATCH(Структура!$D486,'ИПЦ raw'!$A:$A,0))</f>
        <v>100.39</v>
      </c>
      <c r="AA486">
        <f>INDEX('ИПЦ raw'!AL:AL, MATCH(Структура!$D486,'ИПЦ raw'!$A:$A,0))</f>
        <v>100.71</v>
      </c>
      <c r="AB486">
        <f>INDEX('ИПЦ raw'!AM:AM, MATCH(Структура!$D486,'ИПЦ raw'!$A:$A,0))</f>
        <v>101.21</v>
      </c>
      <c r="AC486">
        <f>INDEX('ИПЦ raw'!AN:AN, MATCH(Структура!$D486,'ИПЦ raw'!$A:$A,0))</f>
        <v>101.32</v>
      </c>
      <c r="AD486">
        <f>INDEX('ИПЦ raw'!AO:AO, MATCH(Структура!$D486,'ИПЦ raw'!$A:$A,0))</f>
        <v>101.24</v>
      </c>
      <c r="AE486">
        <f>INDEX('ИПЦ raw'!AP:AP, MATCH(Структура!$D486,'ИПЦ raw'!$A:$A,0))</f>
        <v>100.71</v>
      </c>
      <c r="AG486">
        <f>INDEX('2025'!$C:$C,MATCH(Структура!C486,'2025'!$B:$B,0))</f>
        <v>0.378</v>
      </c>
      <c r="AH486">
        <f t="shared" si="177"/>
        <v>0.38268720000000001</v>
      </c>
      <c r="AI486">
        <f t="shared" si="178"/>
        <v>0.38685849048000004</v>
      </c>
      <c r="AJ486">
        <f t="shared" si="179"/>
        <v>0.39254531029005607</v>
      </c>
      <c r="AK486">
        <f t="shared" si="180"/>
        <v>0.39705958135839176</v>
      </c>
      <c r="AL486">
        <f t="shared" si="181"/>
        <v>0.4008713533394323</v>
      </c>
      <c r="AM486">
        <f t="shared" si="182"/>
        <v>0.40520076395549814</v>
      </c>
      <c r="AN486">
        <f t="shared" si="183"/>
        <v>0.40832080983795549</v>
      </c>
      <c r="AO486">
        <f t="shared" si="184"/>
        <v>0.40791248902811761</v>
      </c>
      <c r="AP486">
        <f t="shared" si="185"/>
        <v>0.4102783814644807</v>
      </c>
      <c r="AQ486">
        <f t="shared" si="186"/>
        <v>0.410032214435602</v>
      </c>
      <c r="AR486">
        <f t="shared" si="194"/>
        <v>0.41163134007190089</v>
      </c>
      <c r="AS486">
        <f t="shared" si="173"/>
        <v>0.40699999999999997</v>
      </c>
      <c r="AT486">
        <f t="shared" si="190"/>
        <v>0.41192469999999992</v>
      </c>
      <c r="AU486">
        <f t="shared" si="191"/>
        <v>0.41736210603999985</v>
      </c>
      <c r="AV486">
        <f t="shared" si="192"/>
        <v>0.42253739615489588</v>
      </c>
      <c r="AW486">
        <f t="shared" si="193"/>
        <v>0.42553741166759562</v>
      </c>
    </row>
    <row r="487" spans="1:49" x14ac:dyDescent="0.45">
      <c r="A487" s="199" t="s">
        <v>826</v>
      </c>
      <c r="B487" s="225" t="str">
        <f t="shared" si="174"/>
        <v>Вино виноградное столовое, л</v>
      </c>
      <c r="C487" s="225" t="str">
        <f t="shared" si="189"/>
        <v>Вино виноградное столовое, л</v>
      </c>
      <c r="D487" s="226" t="str">
        <f t="shared" si="176"/>
        <v>Вино виноградное столовое, л</v>
      </c>
      <c r="E487" s="226">
        <v>20</v>
      </c>
      <c r="F487" s="225" t="s">
        <v>1870</v>
      </c>
      <c r="G487" s="225">
        <v>0</v>
      </c>
      <c r="H487" s="225">
        <v>0</v>
      </c>
      <c r="I487" s="225">
        <v>0</v>
      </c>
      <c r="J487" s="225">
        <f>INDEX('2026'!$C:$C,MATCH(Структура!B487,'2026'!$B:$B,0))</f>
        <v>0.80200000000000005</v>
      </c>
      <c r="K487" s="225">
        <f>INDEX('2025'!$C:$C,MATCH(Структура!C487,'2025'!$B:$B,0))</f>
        <v>0.78900000000000003</v>
      </c>
      <c r="L487" s="225">
        <v>1</v>
      </c>
      <c r="M487" s="225">
        <v>1</v>
      </c>
      <c r="N487" s="225">
        <v>0</v>
      </c>
      <c r="P487">
        <f>INDEX('ИПЦ raw'!AA:AA, MATCH(Структура!$D487,'ИПЦ raw'!$A:$A,0))</f>
        <v>100.41</v>
      </c>
      <c r="Q487">
        <f>INDEX('ИПЦ raw'!AB:AB, MATCH(Структура!$D487,'ИПЦ raw'!$A:$A,0))</f>
        <v>101.01</v>
      </c>
      <c r="R487">
        <f>INDEX('ИПЦ raw'!AC:AC, MATCH(Структура!$D487,'ИПЦ raw'!$A:$A,0))</f>
        <v>101.38</v>
      </c>
      <c r="S487">
        <f>INDEX('ИПЦ raw'!AD:AD, MATCH(Структура!$D487,'ИПЦ raw'!$A:$A,0))</f>
        <v>101.21</v>
      </c>
      <c r="T487">
        <f>INDEX('ИПЦ raw'!AE:AE, MATCH(Структура!$D487,'ИПЦ raw'!$A:$A,0))</f>
        <v>100.75</v>
      </c>
      <c r="U487">
        <f>INDEX('ИПЦ raw'!AF:AF, MATCH(Структура!$D487,'ИПЦ raw'!$A:$A,0))</f>
        <v>100.39</v>
      </c>
      <c r="V487">
        <f>INDEX('ИПЦ raw'!AG:AG, MATCH(Структура!$D487,'ИПЦ raw'!$A:$A,0))</f>
        <v>100.42</v>
      </c>
      <c r="W487">
        <f>INDEX('ИПЦ raw'!AH:AH, MATCH(Структура!$D487,'ИПЦ raw'!$A:$A,0))</f>
        <v>100.32</v>
      </c>
      <c r="X487">
        <f>INDEX('ИПЦ raw'!AI:AI, MATCH(Структура!$D487,'ИПЦ raw'!$A:$A,0))</f>
        <v>100.32</v>
      </c>
      <c r="Y487">
        <f>INDEX('ИПЦ raw'!AJ:AJ, MATCH(Структура!$D487,'ИПЦ raw'!$A:$A,0))</f>
        <v>100.35</v>
      </c>
      <c r="Z487">
        <f>INDEX('ИПЦ raw'!AK:AK, MATCH(Структура!$D487,'ИПЦ raw'!$A:$A,0))</f>
        <v>99.97</v>
      </c>
      <c r="AA487">
        <f>INDEX('ИПЦ raw'!AL:AL, MATCH(Структура!$D487,'ИПЦ raw'!$A:$A,0))</f>
        <v>100.36</v>
      </c>
      <c r="AB487">
        <f>INDEX('ИПЦ raw'!AM:AM, MATCH(Структура!$D487,'ИПЦ raw'!$A:$A,0))</f>
        <v>101.33</v>
      </c>
      <c r="AC487">
        <f>INDEX('ИПЦ raw'!AN:AN, MATCH(Структура!$D487,'ИПЦ raw'!$A:$A,0))</f>
        <v>101.02</v>
      </c>
      <c r="AD487">
        <f>INDEX('ИПЦ raw'!AO:AO, MATCH(Структура!$D487,'ИПЦ raw'!$A:$A,0))</f>
        <v>100.84</v>
      </c>
      <c r="AE487">
        <f>INDEX('ИПЦ raw'!AP:AP, MATCH(Структура!$D487,'ИПЦ raw'!$A:$A,0))</f>
        <v>100.69</v>
      </c>
      <c r="AG487">
        <f>INDEX('2025'!$C:$C,MATCH(Структура!C487,'2025'!$B:$B,0))</f>
        <v>0.78900000000000003</v>
      </c>
      <c r="AH487">
        <f t="shared" si="177"/>
        <v>0.79223489999999996</v>
      </c>
      <c r="AI487">
        <f t="shared" si="178"/>
        <v>0.80023647249000007</v>
      </c>
      <c r="AJ487">
        <f t="shared" si="179"/>
        <v>0.81127973581036206</v>
      </c>
      <c r="AK487">
        <f t="shared" si="180"/>
        <v>0.82109622061366738</v>
      </c>
      <c r="AL487">
        <f t="shared" si="181"/>
        <v>0.82725444226826994</v>
      </c>
      <c r="AM487">
        <f t="shared" si="182"/>
        <v>0.83048073459311622</v>
      </c>
      <c r="AN487">
        <f t="shared" si="183"/>
        <v>0.83396875367840739</v>
      </c>
      <c r="AO487">
        <f t="shared" si="184"/>
        <v>0.83663745369017817</v>
      </c>
      <c r="AP487">
        <f t="shared" si="185"/>
        <v>0.83931469354198673</v>
      </c>
      <c r="AQ487">
        <f t="shared" si="186"/>
        <v>0.8422522949693837</v>
      </c>
      <c r="AR487">
        <f t="shared" si="194"/>
        <v>0.84199961928089284</v>
      </c>
      <c r="AS487">
        <f t="shared" si="173"/>
        <v>0.80200000000000005</v>
      </c>
      <c r="AT487">
        <f t="shared" si="190"/>
        <v>0.81266660000000002</v>
      </c>
      <c r="AU487">
        <f t="shared" si="191"/>
        <v>0.82095579931999996</v>
      </c>
      <c r="AV487">
        <f t="shared" si="192"/>
        <v>0.82785182803428792</v>
      </c>
      <c r="AW487">
        <f t="shared" si="193"/>
        <v>0.83356400564772448</v>
      </c>
    </row>
    <row r="488" spans="1:49" x14ac:dyDescent="0.45">
      <c r="A488" s="199" t="s">
        <v>596</v>
      </c>
      <c r="B488" s="225" t="str">
        <f t="shared" si="174"/>
        <v>Коньяк ординарный отечественный, л</v>
      </c>
      <c r="C488" s="225" t="str">
        <f t="shared" si="189"/>
        <v>Коньяк ординарный отечественный, л</v>
      </c>
      <c r="D488" s="226" t="str">
        <f t="shared" si="176"/>
        <v>Коньяк ординарный отечественный, л</v>
      </c>
      <c r="E488" s="226">
        <v>20</v>
      </c>
      <c r="F488" s="225" t="s">
        <v>1870</v>
      </c>
      <c r="G488" s="225">
        <v>0</v>
      </c>
      <c r="H488" s="225">
        <v>0</v>
      </c>
      <c r="I488" s="225">
        <v>0</v>
      </c>
      <c r="J488" s="225">
        <f>INDEX('2026'!$C:$C,MATCH(Структура!B488,'2026'!$B:$B,0))</f>
        <v>0.59499999999999997</v>
      </c>
      <c r="K488" s="225">
        <f>INDEX('2025'!$C:$C,MATCH(Структура!C488,'2025'!$B:$B,0))</f>
        <v>0.63200000000000001</v>
      </c>
      <c r="L488" s="225">
        <v>1</v>
      </c>
      <c r="M488" s="225">
        <v>1</v>
      </c>
      <c r="N488" s="225">
        <v>0</v>
      </c>
      <c r="P488">
        <f>INDEX('ИПЦ raw'!AA:AA, MATCH(Структура!$D488,'ИПЦ raw'!$A:$A,0))</f>
        <v>102.18</v>
      </c>
      <c r="Q488">
        <f>INDEX('ИПЦ raw'!AB:AB, MATCH(Структура!$D488,'ИПЦ raw'!$A:$A,0))</f>
        <v>102.52</v>
      </c>
      <c r="R488">
        <f>INDEX('ИПЦ raw'!AC:AC, MATCH(Структура!$D488,'ИПЦ raw'!$A:$A,0))</f>
        <v>100.66</v>
      </c>
      <c r="S488">
        <f>INDEX('ИПЦ raw'!AD:AD, MATCH(Структура!$D488,'ИПЦ raw'!$A:$A,0))</f>
        <v>101.25</v>
      </c>
      <c r="T488">
        <f>INDEX('ИПЦ raw'!AE:AE, MATCH(Структура!$D488,'ИПЦ raw'!$A:$A,0))</f>
        <v>100.73</v>
      </c>
      <c r="U488">
        <f>INDEX('ИПЦ raw'!AF:AF, MATCH(Структура!$D488,'ИПЦ raw'!$A:$A,0))</f>
        <v>100.75</v>
      </c>
      <c r="V488">
        <f>INDEX('ИПЦ raw'!AG:AG, MATCH(Структура!$D488,'ИПЦ raw'!$A:$A,0))</f>
        <v>100.95</v>
      </c>
      <c r="W488">
        <f>INDEX('ИПЦ raw'!AH:AH, MATCH(Структура!$D488,'ИПЦ raw'!$A:$A,0))</f>
        <v>100.39</v>
      </c>
      <c r="X488">
        <f>INDEX('ИПЦ raw'!AI:AI, MATCH(Структура!$D488,'ИПЦ raw'!$A:$A,0))</f>
        <v>99.88</v>
      </c>
      <c r="Y488">
        <f>INDEX('ИПЦ raw'!AJ:AJ, MATCH(Структура!$D488,'ИПЦ raw'!$A:$A,0))</f>
        <v>100.07</v>
      </c>
      <c r="Z488">
        <f>INDEX('ИПЦ raw'!AK:AK, MATCH(Структура!$D488,'ИПЦ raw'!$A:$A,0))</f>
        <v>99.89</v>
      </c>
      <c r="AA488">
        <f>INDEX('ИПЦ raw'!AL:AL, MATCH(Структура!$D488,'ИПЦ raw'!$A:$A,0))</f>
        <v>100</v>
      </c>
      <c r="AB488">
        <f>INDEX('ИПЦ raw'!AM:AM, MATCH(Структура!$D488,'ИПЦ raw'!$A:$A,0))</f>
        <v>103.33</v>
      </c>
      <c r="AC488">
        <f>INDEX('ИПЦ raw'!AN:AN, MATCH(Структура!$D488,'ИПЦ raw'!$A:$A,0))</f>
        <v>101.21</v>
      </c>
      <c r="AD488">
        <f>INDEX('ИПЦ raw'!AO:AO, MATCH(Структура!$D488,'ИПЦ raw'!$A:$A,0))</f>
        <v>100.34</v>
      </c>
      <c r="AE488">
        <f>INDEX('ИПЦ raw'!AP:AP, MATCH(Структура!$D488,'ИПЦ raw'!$A:$A,0))</f>
        <v>100.87</v>
      </c>
      <c r="AG488">
        <f>INDEX('2025'!$C:$C,MATCH(Структура!C488,'2025'!$B:$B,0))</f>
        <v>0.63200000000000001</v>
      </c>
      <c r="AH488">
        <f t="shared" si="177"/>
        <v>0.64577760000000017</v>
      </c>
      <c r="AI488">
        <f t="shared" si="178"/>
        <v>0.66205119552000014</v>
      </c>
      <c r="AJ488">
        <f t="shared" si="179"/>
        <v>0.66642073341043218</v>
      </c>
      <c r="AK488">
        <f t="shared" si="180"/>
        <v>0.67475099257806259</v>
      </c>
      <c r="AL488">
        <f t="shared" si="181"/>
        <v>0.6796766748238825</v>
      </c>
      <c r="AM488">
        <f t="shared" si="182"/>
        <v>0.68477424988506153</v>
      </c>
      <c r="AN488">
        <f t="shared" si="183"/>
        <v>0.6912796052589697</v>
      </c>
      <c r="AO488">
        <f t="shared" si="184"/>
        <v>0.69397559571947964</v>
      </c>
      <c r="AP488">
        <f t="shared" si="185"/>
        <v>0.69314282500461633</v>
      </c>
      <c r="AQ488">
        <f t="shared" si="186"/>
        <v>0.69362802498211951</v>
      </c>
      <c r="AR488">
        <f t="shared" si="194"/>
        <v>0.69286503415463907</v>
      </c>
      <c r="AS488">
        <f t="shared" si="173"/>
        <v>0.59499999999999997</v>
      </c>
      <c r="AT488">
        <f t="shared" si="190"/>
        <v>0.61481350000000001</v>
      </c>
      <c r="AU488">
        <f t="shared" si="191"/>
        <v>0.62225274334999991</v>
      </c>
      <c r="AV488">
        <f t="shared" si="192"/>
        <v>0.62436840267738991</v>
      </c>
      <c r="AW488">
        <f t="shared" si="193"/>
        <v>0.62980040778068325</v>
      </c>
    </row>
    <row r="489" spans="1:49" x14ac:dyDescent="0.45">
      <c r="A489" s="199" t="s">
        <v>598</v>
      </c>
      <c r="B489" s="225" t="str">
        <f t="shared" si="174"/>
        <v>Вино игристое отечественное, л</v>
      </c>
      <c r="C489" s="225" t="str">
        <f t="shared" si="189"/>
        <v>Вино игристое отечественное, л</v>
      </c>
      <c r="D489" s="226" t="str">
        <f t="shared" si="176"/>
        <v>Вино игристое отечественное, л</v>
      </c>
      <c r="E489" s="225">
        <v>20</v>
      </c>
      <c r="F489" s="225" t="s">
        <v>1870</v>
      </c>
      <c r="G489" s="225">
        <v>0</v>
      </c>
      <c r="H489" s="225">
        <v>0</v>
      </c>
      <c r="I489" s="225">
        <v>0</v>
      </c>
      <c r="J489" s="225">
        <f>INDEX('2026'!$C:$C,MATCH(Структура!B489,'2026'!$B:$B,0))</f>
        <v>0.43099999999999999</v>
      </c>
      <c r="K489" s="225">
        <f>INDEX('2025'!$C:$C,MATCH(Структура!C489,'2025'!$B:$B,0))</f>
        <v>0.35199999999999998</v>
      </c>
      <c r="L489" s="225">
        <v>1</v>
      </c>
      <c r="M489" s="225">
        <v>1</v>
      </c>
      <c r="N489" s="225">
        <v>0</v>
      </c>
      <c r="P489">
        <f>INDEX('ИПЦ raw'!AA:AA, MATCH(Структура!$D489,'ИПЦ raw'!$A:$A,0))</f>
        <v>101.18</v>
      </c>
      <c r="Q489">
        <f>INDEX('ИПЦ raw'!AB:AB, MATCH(Структура!$D489,'ИПЦ raw'!$A:$A,0))</f>
        <v>101.34</v>
      </c>
      <c r="R489">
        <f>INDEX('ИПЦ raw'!AC:AC, MATCH(Структура!$D489,'ИПЦ raw'!$A:$A,0))</f>
        <v>100.97</v>
      </c>
      <c r="S489">
        <f>INDEX('ИПЦ raw'!AD:AD, MATCH(Структура!$D489,'ИПЦ raw'!$A:$A,0))</f>
        <v>101.45</v>
      </c>
      <c r="T489">
        <f>INDEX('ИПЦ raw'!AE:AE, MATCH(Структура!$D489,'ИПЦ raw'!$A:$A,0))</f>
        <v>101.36</v>
      </c>
      <c r="U489">
        <f>INDEX('ИПЦ raw'!AF:AF, MATCH(Структура!$D489,'ИПЦ raw'!$A:$A,0))</f>
        <v>100.11</v>
      </c>
      <c r="V489">
        <f>INDEX('ИПЦ raw'!AG:AG, MATCH(Структура!$D489,'ИПЦ raw'!$A:$A,0))</f>
        <v>100.2</v>
      </c>
      <c r="W489">
        <f>INDEX('ИПЦ raw'!AH:AH, MATCH(Структура!$D489,'ИПЦ raw'!$A:$A,0))</f>
        <v>100.17</v>
      </c>
      <c r="X489">
        <f>INDEX('ИПЦ raw'!AI:AI, MATCH(Структура!$D489,'ИПЦ raw'!$A:$A,0))</f>
        <v>100.23</v>
      </c>
      <c r="Y489">
        <f>INDEX('ИПЦ raw'!AJ:AJ, MATCH(Структура!$D489,'ИПЦ raw'!$A:$A,0))</f>
        <v>100.05</v>
      </c>
      <c r="Z489">
        <f>INDEX('ИПЦ raw'!AK:AK, MATCH(Структура!$D489,'ИПЦ raw'!$A:$A,0))</f>
        <v>100.07</v>
      </c>
      <c r="AA489">
        <f>INDEX('ИПЦ raw'!AL:AL, MATCH(Структура!$D489,'ИПЦ raw'!$A:$A,0))</f>
        <v>99.85</v>
      </c>
      <c r="AB489">
        <f>INDEX('ИПЦ raw'!AM:AM, MATCH(Структура!$D489,'ИПЦ raw'!$A:$A,0))</f>
        <v>102.3</v>
      </c>
      <c r="AC489">
        <f>INDEX('ИПЦ raw'!AN:AN, MATCH(Структура!$D489,'ИПЦ raw'!$A:$A,0))</f>
        <v>101.7</v>
      </c>
      <c r="AD489">
        <f>INDEX('ИПЦ raw'!AO:AO, MATCH(Структура!$D489,'ИПЦ raw'!$A:$A,0))</f>
        <v>101.11</v>
      </c>
      <c r="AE489">
        <f>INDEX('ИПЦ raw'!AP:AP, MATCH(Структура!$D489,'ИПЦ raw'!$A:$A,0))</f>
        <v>100.6</v>
      </c>
      <c r="AG489">
        <f>INDEX('2025'!$C:$C,MATCH(Структура!C489,'2025'!$B:$B,0))</f>
        <v>0.35199999999999998</v>
      </c>
      <c r="AH489">
        <f t="shared" si="177"/>
        <v>0.35615360000000001</v>
      </c>
      <c r="AI489">
        <f t="shared" si="178"/>
        <v>0.36092605824000001</v>
      </c>
      <c r="AJ489">
        <f t="shared" si="179"/>
        <v>0.36442704100492807</v>
      </c>
      <c r="AK489">
        <f t="shared" si="180"/>
        <v>0.36971123309949955</v>
      </c>
      <c r="AL489">
        <f t="shared" si="181"/>
        <v>0.37473930586965276</v>
      </c>
      <c r="AM489">
        <f t="shared" si="182"/>
        <v>0.37515151910610939</v>
      </c>
      <c r="AN489">
        <f t="shared" si="183"/>
        <v>0.37590182214432161</v>
      </c>
      <c r="AO489">
        <f t="shared" si="184"/>
        <v>0.37654085524196695</v>
      </c>
      <c r="AP489">
        <f t="shared" si="185"/>
        <v>0.37740689920902348</v>
      </c>
      <c r="AQ489">
        <f t="shared" si="186"/>
        <v>0.37759560265862796</v>
      </c>
      <c r="AR489">
        <f t="shared" si="194"/>
        <v>0.37785991958048898</v>
      </c>
      <c r="AS489">
        <f t="shared" si="173"/>
        <v>0.43099999999999999</v>
      </c>
      <c r="AT489">
        <f t="shared" si="190"/>
        <v>0.44091299999999994</v>
      </c>
      <c r="AU489">
        <f t="shared" si="191"/>
        <v>0.44840852099999995</v>
      </c>
      <c r="AV489">
        <f t="shared" si="192"/>
        <v>0.45338585558309996</v>
      </c>
      <c r="AW489">
        <f t="shared" si="193"/>
        <v>0.45610617071659854</v>
      </c>
    </row>
    <row r="490" spans="1:49" s="238" customFormat="1" x14ac:dyDescent="0.45">
      <c r="A490" s="236" t="s">
        <v>1907</v>
      </c>
      <c r="B490" s="237"/>
      <c r="C490" s="237"/>
      <c r="D490" s="237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</row>
    <row r="491" spans="1:49" x14ac:dyDescent="0.45">
      <c r="A491" s="199" t="s">
        <v>866</v>
      </c>
      <c r="B491" s="225" t="str">
        <f t="shared" si="174"/>
        <v>Пальто женское зимнее, шт.</v>
      </c>
      <c r="C491" s="225" t="s">
        <v>449</v>
      </c>
      <c r="D491" s="226" t="s">
        <v>866</v>
      </c>
      <c r="E491" s="225">
        <v>20</v>
      </c>
      <c r="F491" s="225" t="s">
        <v>1871</v>
      </c>
      <c r="G491" s="225">
        <v>0</v>
      </c>
      <c r="H491" s="225">
        <v>0</v>
      </c>
      <c r="I491" s="225">
        <v>0</v>
      </c>
      <c r="J491" s="225">
        <f>INDEX('2026'!$C:$C,MATCH(Структура!B491,'2026'!$B:$B,0))</f>
        <v>0.10299999999999999</v>
      </c>
      <c r="K491" s="225">
        <f>INDEX('2025'!$C:$C,MATCH(Структура!C491,'2025'!$B:$B,0))</f>
        <v>9.4E-2</v>
      </c>
      <c r="L491" s="225">
        <v>1</v>
      </c>
      <c r="M491" s="225">
        <v>1</v>
      </c>
      <c r="N491" s="225">
        <v>0</v>
      </c>
      <c r="P491">
        <f>INDEX('ИПЦ raw'!AA:AA, MATCH(Структура!$D491,'ИПЦ raw'!$A:$A,0))</f>
        <v>99.74</v>
      </c>
      <c r="Q491">
        <f>INDEX('ИПЦ raw'!AB:AB, MATCH(Структура!$D491,'ИПЦ raw'!$A:$A,0))</f>
        <v>100.05</v>
      </c>
      <c r="R491">
        <f>INDEX('ИПЦ raw'!AC:AC, MATCH(Структура!$D491,'ИПЦ raw'!$A:$A,0))</f>
        <v>99.08</v>
      </c>
      <c r="S491">
        <f>INDEX('ИПЦ raw'!AD:AD, MATCH(Структура!$D491,'ИПЦ raw'!$A:$A,0))</f>
        <v>99.74</v>
      </c>
      <c r="T491">
        <f>INDEX('ИПЦ raw'!AE:AE, MATCH(Структура!$D491,'ИПЦ raw'!$A:$A,0))</f>
        <v>99.66</v>
      </c>
      <c r="U491">
        <f>INDEX('ИПЦ raw'!AF:AF, MATCH(Структура!$D491,'ИПЦ raw'!$A:$A,0))</f>
        <v>100.02</v>
      </c>
      <c r="V491">
        <f>INDEX('ИПЦ raw'!AG:AG, MATCH(Структура!$D491,'ИПЦ raw'!$A:$A,0))</f>
        <v>100.15</v>
      </c>
      <c r="W491">
        <f>INDEX('ИПЦ raw'!AH:AH, MATCH(Структура!$D491,'ИПЦ raw'!$A:$A,0))</f>
        <v>100.41</v>
      </c>
      <c r="X491">
        <f>INDEX('ИПЦ raw'!AI:AI, MATCH(Структура!$D491,'ИПЦ raw'!$A:$A,0))</f>
        <v>100.08</v>
      </c>
      <c r="Y491">
        <f>INDEX('ИПЦ raw'!AJ:AJ, MATCH(Структура!$D491,'ИПЦ raw'!$A:$A,0))</f>
        <v>101.43</v>
      </c>
      <c r="Z491">
        <f>INDEX('ИПЦ raw'!AK:AK, MATCH(Структура!$D491,'ИПЦ raw'!$A:$A,0))</f>
        <v>100.99</v>
      </c>
      <c r="AA491">
        <f>INDEX('ИПЦ raw'!AL:AL, MATCH(Структура!$D491,'ИПЦ raw'!$A:$A,0))</f>
        <v>101.3</v>
      </c>
      <c r="AB491">
        <f>INDEX('ИПЦ raw'!AM:AM, MATCH(Структура!$D491,'ИПЦ raw'!$A:$A,0))</f>
        <v>99.14</v>
      </c>
      <c r="AC491">
        <f>INDEX('ИПЦ raw'!AN:AN, MATCH(Структура!$D491,'ИПЦ raw'!$A:$A,0))</f>
        <v>99.12</v>
      </c>
      <c r="AD491">
        <f>INDEX('ИПЦ raw'!AO:AO, MATCH(Структура!$D491,'ИПЦ raw'!$A:$A,0))</f>
        <v>99.81</v>
      </c>
      <c r="AE491">
        <f>INDEX('ИПЦ raw'!AP:AP, MATCH(Структура!$D491,'ИПЦ raw'!$A:$A,0))</f>
        <v>100.31</v>
      </c>
      <c r="AG491">
        <f>INDEX('2025'!$C:$C,MATCH(Структура!C491,'2025'!$B:$B,0))</f>
        <v>9.4E-2</v>
      </c>
      <c r="AH491">
        <f t="shared" si="177"/>
        <v>9.3755599999999994E-2</v>
      </c>
      <c r="AI491">
        <f t="shared" si="178"/>
        <v>9.3802477799999992E-2</v>
      </c>
      <c r="AJ491">
        <f t="shared" si="179"/>
        <v>9.293949500423998E-2</v>
      </c>
      <c r="AK491">
        <f t="shared" si="180"/>
        <v>9.2697852317228963E-2</v>
      </c>
      <c r="AL491">
        <f t="shared" si="181"/>
        <v>9.2382679619350386E-2</v>
      </c>
      <c r="AM491">
        <f t="shared" si="182"/>
        <v>9.2401156155274264E-2</v>
      </c>
      <c r="AN491">
        <f t="shared" si="183"/>
        <v>9.253975788950719E-2</v>
      </c>
      <c r="AO491">
        <f t="shared" si="184"/>
        <v>9.2919170896854156E-2</v>
      </c>
      <c r="AP491">
        <f t="shared" si="185"/>
        <v>9.2993506233571638E-2</v>
      </c>
      <c r="AQ491">
        <f t="shared" si="186"/>
        <v>9.4323313372711728E-2</v>
      </c>
      <c r="AR491">
        <f t="shared" si="194"/>
        <v>9.5257114175101576E-2</v>
      </c>
      <c r="AS491">
        <f t="shared" si="173"/>
        <v>0.10299999999999999</v>
      </c>
      <c r="AT491">
        <f t="shared" ref="AT491:AT537" si="195">AS491*AB491/100</f>
        <v>0.1021142</v>
      </c>
      <c r="AU491">
        <f t="shared" ref="AU491:AU537" si="196">AT491*AC491/100</f>
        <v>0.10121559504000001</v>
      </c>
      <c r="AV491">
        <f t="shared" ref="AV491:AV537" si="197">AU491*AD491/100</f>
        <v>0.10102328540942401</v>
      </c>
      <c r="AW491">
        <f t="shared" ref="AW491:AW537" si="198">AV491*AE491/100</f>
        <v>0.10133645759419324</v>
      </c>
    </row>
    <row r="492" spans="1:49" x14ac:dyDescent="0.45">
      <c r="A492" s="199" t="s">
        <v>615</v>
      </c>
      <c r="B492" s="225" t="str">
        <f t="shared" si="174"/>
        <v>Пальто женское меховое и дубленка, шт.</v>
      </c>
      <c r="C492" s="225" t="str">
        <f t="shared" si="189"/>
        <v>Пальто женское меховое и дубленка, шт.</v>
      </c>
      <c r="D492" s="226" t="str">
        <f t="shared" si="176"/>
        <v>Пальто женское меховое и дубленка, шт.</v>
      </c>
      <c r="E492" s="225">
        <v>20</v>
      </c>
      <c r="F492" s="225" t="s">
        <v>1871</v>
      </c>
      <c r="G492" s="225">
        <v>0</v>
      </c>
      <c r="H492" s="225">
        <v>0</v>
      </c>
      <c r="I492" s="225">
        <v>0</v>
      </c>
      <c r="J492" s="225">
        <f>INDEX('2026'!$C:$C,MATCH(Структура!B492,'2026'!$B:$B,0))</f>
        <v>9.4E-2</v>
      </c>
      <c r="K492" s="225">
        <f>INDEX('2025'!$C:$C,MATCH(Структура!C492,'2025'!$B:$B,0))</f>
        <v>0.123</v>
      </c>
      <c r="L492" s="225">
        <v>1</v>
      </c>
      <c r="M492" s="225">
        <v>1</v>
      </c>
      <c r="N492" s="225">
        <v>0</v>
      </c>
      <c r="P492">
        <f>INDEX('ИПЦ raw'!AA:AA, MATCH(Структура!$D492,'ИПЦ raw'!$A:$A,0))</f>
        <v>99.45</v>
      </c>
      <c r="Q492">
        <f>INDEX('ИПЦ raw'!AB:AB, MATCH(Структура!$D492,'ИПЦ raw'!$A:$A,0))</f>
        <v>99.55</v>
      </c>
      <c r="R492">
        <f>INDEX('ИПЦ raw'!AC:AC, MATCH(Структура!$D492,'ИПЦ raw'!$A:$A,0))</f>
        <v>99.22</v>
      </c>
      <c r="S492">
        <f>INDEX('ИПЦ raw'!AD:AD, MATCH(Структура!$D492,'ИПЦ raw'!$A:$A,0))</f>
        <v>99.75</v>
      </c>
      <c r="T492">
        <f>INDEX('ИПЦ raw'!AE:AE, MATCH(Структура!$D492,'ИПЦ raw'!$A:$A,0))</f>
        <v>99.73</v>
      </c>
      <c r="U492">
        <f>INDEX('ИПЦ raw'!AF:AF, MATCH(Структура!$D492,'ИПЦ raw'!$A:$A,0))</f>
        <v>99.58</v>
      </c>
      <c r="V492">
        <f>INDEX('ИПЦ raw'!AG:AG, MATCH(Структура!$D492,'ИПЦ raw'!$A:$A,0))</f>
        <v>100.01</v>
      </c>
      <c r="W492">
        <f>INDEX('ИПЦ raw'!AH:AH, MATCH(Структура!$D492,'ИПЦ raw'!$A:$A,0))</f>
        <v>100.92</v>
      </c>
      <c r="X492">
        <f>INDEX('ИПЦ raw'!AI:AI, MATCH(Структура!$D492,'ИПЦ raw'!$A:$A,0))</f>
        <v>100.5</v>
      </c>
      <c r="Y492">
        <f>INDEX('ИПЦ raw'!AJ:AJ, MATCH(Структура!$D492,'ИПЦ raw'!$A:$A,0))</f>
        <v>101.1</v>
      </c>
      <c r="Z492">
        <f>INDEX('ИПЦ raw'!AK:AK, MATCH(Структура!$D492,'ИПЦ raw'!$A:$A,0))</f>
        <v>100.26</v>
      </c>
      <c r="AA492">
        <f>INDEX('ИПЦ raw'!AL:AL, MATCH(Структура!$D492,'ИПЦ raw'!$A:$A,0))</f>
        <v>100.4</v>
      </c>
      <c r="AB492">
        <f>INDEX('ИПЦ raw'!AM:AM, MATCH(Структура!$D492,'ИПЦ raw'!$A:$A,0))</f>
        <v>99.41</v>
      </c>
      <c r="AC492">
        <f>INDEX('ИПЦ raw'!AN:AN, MATCH(Структура!$D492,'ИПЦ raw'!$A:$A,0))</f>
        <v>99.43</v>
      </c>
      <c r="AD492">
        <f>INDEX('ИПЦ raw'!AO:AO, MATCH(Структура!$D492,'ИПЦ raw'!$A:$A,0))</f>
        <v>99.29</v>
      </c>
      <c r="AE492">
        <f>INDEX('ИПЦ raw'!AP:AP, MATCH(Структура!$D492,'ИПЦ raw'!$A:$A,0))</f>
        <v>100.05</v>
      </c>
      <c r="AG492">
        <f>INDEX('2025'!$C:$C,MATCH(Структура!C492,'2025'!$B:$B,0))</f>
        <v>0.123</v>
      </c>
      <c r="AH492">
        <f t="shared" si="177"/>
        <v>0.1223235</v>
      </c>
      <c r="AI492">
        <f t="shared" si="178"/>
        <v>0.12177304424999999</v>
      </c>
      <c r="AJ492">
        <f t="shared" si="179"/>
        <v>0.12082321450484999</v>
      </c>
      <c r="AK492">
        <f t="shared" si="180"/>
        <v>0.12052115646858788</v>
      </c>
      <c r="AL492">
        <f t="shared" si="181"/>
        <v>0.1201957493461227</v>
      </c>
      <c r="AM492">
        <f t="shared" si="182"/>
        <v>0.11969092719886898</v>
      </c>
      <c r="AN492">
        <f t="shared" si="183"/>
        <v>0.11970289629158888</v>
      </c>
      <c r="AO492">
        <f t="shared" si="184"/>
        <v>0.12080416293747151</v>
      </c>
      <c r="AP492">
        <f t="shared" si="185"/>
        <v>0.12140818375215887</v>
      </c>
      <c r="AQ492">
        <f t="shared" si="186"/>
        <v>0.12274367377343261</v>
      </c>
      <c r="AR492">
        <f t="shared" si="194"/>
        <v>0.12306280732524354</v>
      </c>
      <c r="AS492">
        <f t="shared" si="173"/>
        <v>9.4E-2</v>
      </c>
      <c r="AT492">
        <f t="shared" si="195"/>
        <v>9.3445399999999998E-2</v>
      </c>
      <c r="AU492">
        <f t="shared" si="196"/>
        <v>9.2912761220000015E-2</v>
      </c>
      <c r="AV492">
        <f t="shared" si="197"/>
        <v>9.2253080615338018E-2</v>
      </c>
      <c r="AW492">
        <f t="shared" si="198"/>
        <v>9.2299207155645699E-2</v>
      </c>
    </row>
    <row r="493" spans="1:49" x14ac:dyDescent="0.45">
      <c r="A493" s="199" t="s">
        <v>625</v>
      </c>
      <c r="B493" s="225" t="str">
        <f t="shared" si="174"/>
        <v>Сапоги, ботинки мужские зимние с верхом из натуральной кожи, пара</v>
      </c>
      <c r="C493" s="225" t="str">
        <f t="shared" si="189"/>
        <v>Сапоги, ботинки мужские зимние с верхом из натуральной кожи, пара</v>
      </c>
      <c r="D493" s="226" t="str">
        <f t="shared" si="176"/>
        <v>Сапоги, ботинки мужские зимние с верхом из натуральной кожи, пара</v>
      </c>
      <c r="E493" s="225">
        <v>20</v>
      </c>
      <c r="F493" s="225" t="s">
        <v>1871</v>
      </c>
      <c r="G493" s="225">
        <v>0</v>
      </c>
      <c r="H493" s="225">
        <v>0</v>
      </c>
      <c r="I493" s="225">
        <v>0</v>
      </c>
      <c r="J493" s="225">
        <f>INDEX('2026'!$C:$C,MATCH(Структура!B493,'2026'!$B:$B,0))</f>
        <v>0.20100000000000001</v>
      </c>
      <c r="K493" s="225">
        <f>INDEX('2025'!$C:$C,MATCH(Структура!C493,'2025'!$B:$B,0))</f>
        <v>0.214</v>
      </c>
      <c r="L493" s="225">
        <v>1</v>
      </c>
      <c r="M493" s="225">
        <v>1</v>
      </c>
      <c r="N493" s="225">
        <v>0</v>
      </c>
      <c r="P493">
        <f>INDEX('ИПЦ raw'!AA:AA, MATCH(Структура!$D493,'ИПЦ raw'!$A:$A,0))</f>
        <v>99.15</v>
      </c>
      <c r="Q493">
        <f>INDEX('ИПЦ raw'!AB:AB, MATCH(Структура!$D493,'ИПЦ raw'!$A:$A,0))</f>
        <v>97.94</v>
      </c>
      <c r="R493">
        <f>INDEX('ИПЦ raw'!AC:AC, MATCH(Структура!$D493,'ИПЦ raw'!$A:$A,0))</f>
        <v>99.68</v>
      </c>
      <c r="S493">
        <f>INDEX('ИПЦ raw'!AD:AD, MATCH(Структура!$D493,'ИПЦ raw'!$A:$A,0))</f>
        <v>99.79</v>
      </c>
      <c r="T493">
        <f>INDEX('ИПЦ raw'!AE:AE, MATCH(Структура!$D493,'ИПЦ raw'!$A:$A,0))</f>
        <v>100.35</v>
      </c>
      <c r="U493">
        <f>INDEX('ИПЦ raw'!AF:AF, MATCH(Структура!$D493,'ИПЦ raw'!$A:$A,0))</f>
        <v>100.23</v>
      </c>
      <c r="V493">
        <f>INDEX('ИПЦ raw'!AG:AG, MATCH(Структура!$D493,'ИПЦ raw'!$A:$A,0))</f>
        <v>100.17</v>
      </c>
      <c r="W493">
        <f>INDEX('ИПЦ raw'!AH:AH, MATCH(Структура!$D493,'ИПЦ raw'!$A:$A,0))</f>
        <v>100.63</v>
      </c>
      <c r="X493">
        <f>INDEX('ИПЦ raw'!AI:AI, MATCH(Структура!$D493,'ИПЦ raw'!$A:$A,0))</f>
        <v>101.08</v>
      </c>
      <c r="Y493">
        <f>INDEX('ИПЦ raw'!AJ:AJ, MATCH(Структура!$D493,'ИПЦ raw'!$A:$A,0))</f>
        <v>101.44</v>
      </c>
      <c r="Z493">
        <f>INDEX('ИПЦ raw'!AK:AK, MATCH(Структура!$D493,'ИПЦ raw'!$A:$A,0))</f>
        <v>100.55</v>
      </c>
      <c r="AA493">
        <f>INDEX('ИПЦ raw'!AL:AL, MATCH(Структура!$D493,'ИПЦ raw'!$A:$A,0))</f>
        <v>99.61</v>
      </c>
      <c r="AB493">
        <f>INDEX('ИПЦ raw'!AM:AM, MATCH(Структура!$D493,'ИПЦ raw'!$A:$A,0))</f>
        <v>98.57</v>
      </c>
      <c r="AC493">
        <f>INDEX('ИПЦ raw'!AN:AN, MATCH(Структура!$D493,'ИПЦ raw'!$A:$A,0))</f>
        <v>98.86</v>
      </c>
      <c r="AD493">
        <f>INDEX('ИПЦ raw'!AO:AO, MATCH(Структура!$D493,'ИПЦ raw'!$A:$A,0))</f>
        <v>99.48</v>
      </c>
      <c r="AE493">
        <f>INDEX('ИПЦ raw'!AP:AP, MATCH(Структура!$D493,'ИПЦ raw'!$A:$A,0))</f>
        <v>99.95</v>
      </c>
      <c r="AG493">
        <f>INDEX('2025'!$C:$C,MATCH(Структура!C493,'2025'!$B:$B,0))</f>
        <v>0.214</v>
      </c>
      <c r="AH493">
        <f t="shared" si="177"/>
        <v>0.21218100000000001</v>
      </c>
      <c r="AI493">
        <f t="shared" si="178"/>
        <v>0.20781007139999999</v>
      </c>
      <c r="AJ493">
        <f t="shared" si="179"/>
        <v>0.20714507917152003</v>
      </c>
      <c r="AK493">
        <f t="shared" si="180"/>
        <v>0.20671007450525983</v>
      </c>
      <c r="AL493">
        <f t="shared" si="181"/>
        <v>0.2074335597660282</v>
      </c>
      <c r="AM493">
        <f t="shared" si="182"/>
        <v>0.20791065695349009</v>
      </c>
      <c r="AN493">
        <f t="shared" si="183"/>
        <v>0.20826410507031101</v>
      </c>
      <c r="AO493">
        <f t="shared" si="184"/>
        <v>0.20957616893225395</v>
      </c>
      <c r="AP493">
        <f t="shared" si="185"/>
        <v>0.2118395915567223</v>
      </c>
      <c r="AQ493">
        <f t="shared" si="186"/>
        <v>0.21489008167513909</v>
      </c>
      <c r="AR493">
        <f t="shared" si="194"/>
        <v>0.21607197712435233</v>
      </c>
      <c r="AS493">
        <f t="shared" si="173"/>
        <v>0.20100000000000001</v>
      </c>
      <c r="AT493">
        <f t="shared" si="195"/>
        <v>0.19812570000000002</v>
      </c>
      <c r="AU493">
        <f t="shared" si="196"/>
        <v>0.19586706702000001</v>
      </c>
      <c r="AV493">
        <f t="shared" si="197"/>
        <v>0.19484855827149603</v>
      </c>
      <c r="AW493">
        <f t="shared" si="198"/>
        <v>0.1947511339923603</v>
      </c>
    </row>
    <row r="494" spans="1:49" x14ac:dyDescent="0.45">
      <c r="A494" s="199" t="s">
        <v>621</v>
      </c>
      <c r="B494" s="225" t="str">
        <f t="shared" si="174"/>
        <v>Сапоги женские зимние с верхом из натуральной кожи, пара</v>
      </c>
      <c r="C494" s="225" t="str">
        <f t="shared" si="189"/>
        <v>Сапоги женские зимние с верхом из натуральной кожи, пара</v>
      </c>
      <c r="D494" s="226" t="str">
        <f t="shared" si="176"/>
        <v>Сапоги женские зимние с верхом из натуральной кожи, пара</v>
      </c>
      <c r="E494" s="225">
        <v>20</v>
      </c>
      <c r="F494" s="225" t="s">
        <v>1871</v>
      </c>
      <c r="G494" s="225">
        <v>0</v>
      </c>
      <c r="H494" s="225">
        <v>0</v>
      </c>
      <c r="I494" s="225">
        <v>0</v>
      </c>
      <c r="J494" s="225">
        <f>INDEX('2026'!$C:$C,MATCH(Структура!B494,'2026'!$B:$B,0))</f>
        <v>0.189</v>
      </c>
      <c r="K494" s="225">
        <f>INDEX('2025'!$C:$C,MATCH(Структура!C494,'2025'!$B:$B,0))</f>
        <v>0.21099999999999999</v>
      </c>
      <c r="L494" s="225">
        <v>1</v>
      </c>
      <c r="M494" s="225">
        <v>1</v>
      </c>
      <c r="N494" s="225">
        <v>0</v>
      </c>
      <c r="P494">
        <f>INDEX('ИПЦ raw'!AA:AA, MATCH(Структура!$D494,'ИПЦ raw'!$A:$A,0))</f>
        <v>98.95</v>
      </c>
      <c r="Q494">
        <f>INDEX('ИПЦ raw'!AB:AB, MATCH(Структура!$D494,'ИПЦ raw'!$A:$A,0))</f>
        <v>98.12</v>
      </c>
      <c r="R494">
        <f>INDEX('ИПЦ raw'!AC:AC, MATCH(Структура!$D494,'ИПЦ raw'!$A:$A,0))</f>
        <v>99.45</v>
      </c>
      <c r="S494">
        <f>INDEX('ИПЦ raw'!AD:AD, MATCH(Структура!$D494,'ИПЦ raw'!$A:$A,0))</f>
        <v>99.81</v>
      </c>
      <c r="T494">
        <f>INDEX('ИПЦ raw'!AE:AE, MATCH(Структура!$D494,'ИПЦ raw'!$A:$A,0))</f>
        <v>100.16</v>
      </c>
      <c r="U494">
        <f>INDEX('ИПЦ raw'!AF:AF, MATCH(Структура!$D494,'ИПЦ raw'!$A:$A,0))</f>
        <v>100.25</v>
      </c>
      <c r="V494">
        <f>INDEX('ИПЦ raw'!AG:AG, MATCH(Структура!$D494,'ИПЦ raw'!$A:$A,0))</f>
        <v>100.33</v>
      </c>
      <c r="W494">
        <f>INDEX('ИПЦ raw'!AH:AH, MATCH(Структура!$D494,'ИПЦ raw'!$A:$A,0))</f>
        <v>100.88</v>
      </c>
      <c r="X494">
        <f>INDEX('ИПЦ raw'!AI:AI, MATCH(Структура!$D494,'ИПЦ raw'!$A:$A,0))</f>
        <v>100.85</v>
      </c>
      <c r="Y494">
        <f>INDEX('ИПЦ raw'!AJ:AJ, MATCH(Структура!$D494,'ИПЦ raw'!$A:$A,0))</f>
        <v>101</v>
      </c>
      <c r="Z494">
        <f>INDEX('ИПЦ raw'!AK:AK, MATCH(Структура!$D494,'ИПЦ raw'!$A:$A,0))</f>
        <v>100.42</v>
      </c>
      <c r="AA494">
        <f>INDEX('ИПЦ raw'!AL:AL, MATCH(Структура!$D494,'ИПЦ raw'!$A:$A,0))</f>
        <v>99.76</v>
      </c>
      <c r="AB494">
        <f>INDEX('ИПЦ raw'!AM:AM, MATCH(Структура!$D494,'ИПЦ raw'!$A:$A,0))</f>
        <v>97.86</v>
      </c>
      <c r="AC494">
        <f>INDEX('ИПЦ raw'!AN:AN, MATCH(Структура!$D494,'ИПЦ raw'!$A:$A,0))</f>
        <v>97.98</v>
      </c>
      <c r="AD494">
        <f>INDEX('ИПЦ raw'!AO:AO, MATCH(Структура!$D494,'ИПЦ raw'!$A:$A,0))</f>
        <v>99.39</v>
      </c>
      <c r="AE494">
        <f>INDEX('ИПЦ raw'!AP:AP, MATCH(Структура!$D494,'ИПЦ raw'!$A:$A,0))</f>
        <v>100.3</v>
      </c>
      <c r="AG494">
        <f>INDEX('2025'!$C:$C,MATCH(Структура!C494,'2025'!$B:$B,0))</f>
        <v>0.21099999999999999</v>
      </c>
      <c r="AH494">
        <f t="shared" si="177"/>
        <v>0.20878450000000001</v>
      </c>
      <c r="AI494">
        <f t="shared" si="178"/>
        <v>0.20485935140000003</v>
      </c>
      <c r="AJ494">
        <f t="shared" si="179"/>
        <v>0.20373262496730005</v>
      </c>
      <c r="AK494">
        <f t="shared" si="180"/>
        <v>0.20334553297986219</v>
      </c>
      <c r="AL494">
        <f t="shared" si="181"/>
        <v>0.20367088583262993</v>
      </c>
      <c r="AM494">
        <f t="shared" si="182"/>
        <v>0.20418006304721151</v>
      </c>
      <c r="AN494">
        <f t="shared" si="183"/>
        <v>0.20485385725526728</v>
      </c>
      <c r="AO494">
        <f t="shared" si="184"/>
        <v>0.20665657119911363</v>
      </c>
      <c r="AP494">
        <f t="shared" si="185"/>
        <v>0.20841315205430608</v>
      </c>
      <c r="AQ494">
        <f t="shared" si="186"/>
        <v>0.21049728357484912</v>
      </c>
      <c r="AR494">
        <f t="shared" si="194"/>
        <v>0.21138137216586347</v>
      </c>
      <c r="AS494">
        <f t="shared" si="173"/>
        <v>0.189</v>
      </c>
      <c r="AT494">
        <f t="shared" si="195"/>
        <v>0.18495539999999999</v>
      </c>
      <c r="AU494">
        <f t="shared" si="196"/>
        <v>0.18121930091999999</v>
      </c>
      <c r="AV494">
        <f t="shared" si="197"/>
        <v>0.18011386318438799</v>
      </c>
      <c r="AW494">
        <f t="shared" si="198"/>
        <v>0.18065420477394112</v>
      </c>
    </row>
    <row r="495" spans="1:49" x14ac:dyDescent="0.45">
      <c r="A495" s="199" t="s">
        <v>881</v>
      </c>
      <c r="B495" s="225" t="str">
        <f t="shared" si="174"/>
        <v>Сигареты с фильтром, пачка</v>
      </c>
      <c r="C495" s="225" t="str">
        <f t="shared" si="189"/>
        <v>Сигареты с фильтром, пачка</v>
      </c>
      <c r="D495" s="226" t="str">
        <f t="shared" si="176"/>
        <v>Сигареты с фильтром, пачка</v>
      </c>
      <c r="E495" s="225">
        <v>20</v>
      </c>
      <c r="F495" s="225" t="s">
        <v>1871</v>
      </c>
      <c r="G495" s="225">
        <v>0</v>
      </c>
      <c r="H495" s="225">
        <v>0</v>
      </c>
      <c r="I495" s="225">
        <v>0</v>
      </c>
      <c r="J495" s="225">
        <f>INDEX('2026'!$C:$C,MATCH(Структура!B495,'2026'!$B:$B,0))</f>
        <v>1.0589999999999999</v>
      </c>
      <c r="K495" s="225">
        <f>INDEX('2025'!$C:$C,MATCH(Структура!C495,'2025'!$B:$B,0))</f>
        <v>1.1850000000000001</v>
      </c>
      <c r="L495" s="225">
        <v>1</v>
      </c>
      <c r="M495" s="225">
        <v>1</v>
      </c>
      <c r="N495" s="225">
        <v>0</v>
      </c>
      <c r="P495">
        <f>INDEX('ИПЦ raw'!AA:AA, MATCH(Структура!$D495,'ИПЦ raw'!$A:$A,0))</f>
        <v>100.65</v>
      </c>
      <c r="Q495">
        <f>INDEX('ИПЦ raw'!AB:AB, MATCH(Структура!$D495,'ИПЦ raw'!$A:$A,0))</f>
        <v>100.45</v>
      </c>
      <c r="R495">
        <f>INDEX('ИПЦ raw'!AC:AC, MATCH(Структура!$D495,'ИПЦ raw'!$A:$A,0))</f>
        <v>100.84</v>
      </c>
      <c r="S495">
        <f>INDEX('ИПЦ raw'!AD:AD, MATCH(Структура!$D495,'ИПЦ raw'!$A:$A,0))</f>
        <v>100.59</v>
      </c>
      <c r="T495">
        <f>INDEX('ИПЦ raw'!AE:AE, MATCH(Структура!$D495,'ИПЦ raw'!$A:$A,0))</f>
        <v>100.62</v>
      </c>
      <c r="U495">
        <f>INDEX('ИПЦ raw'!AF:AF, MATCH(Структура!$D495,'ИПЦ raw'!$A:$A,0))</f>
        <v>100.5</v>
      </c>
      <c r="V495">
        <f>INDEX('ИПЦ raw'!AG:AG, MATCH(Структура!$D495,'ИПЦ raw'!$A:$A,0))</f>
        <v>100.44</v>
      </c>
      <c r="W495">
        <f>INDEX('ИПЦ raw'!AH:AH, MATCH(Структура!$D495,'ИПЦ raw'!$A:$A,0))</f>
        <v>100.36</v>
      </c>
      <c r="X495">
        <f>INDEX('ИПЦ raw'!AI:AI, MATCH(Структура!$D495,'ИПЦ raw'!$A:$A,0))</f>
        <v>100.79</v>
      </c>
      <c r="Y495">
        <f>INDEX('ИПЦ raw'!AJ:AJ, MATCH(Структура!$D495,'ИПЦ raw'!$A:$A,0))</f>
        <v>100.78</v>
      </c>
      <c r="Z495">
        <f>INDEX('ИПЦ raw'!AK:AK, MATCH(Структура!$D495,'ИПЦ raw'!$A:$A,0))</f>
        <v>100.5</v>
      </c>
      <c r="AA495">
        <f>INDEX('ИПЦ raw'!AL:AL, MATCH(Структура!$D495,'ИПЦ raw'!$A:$A,0))</f>
        <v>100.33</v>
      </c>
      <c r="AB495">
        <f>INDEX('ИПЦ raw'!AM:AM, MATCH(Структура!$D495,'ИПЦ raw'!$A:$A,0))</f>
        <v>100.63</v>
      </c>
      <c r="AC495">
        <f>INDEX('ИПЦ raw'!AN:AN, MATCH(Структура!$D495,'ИПЦ raw'!$A:$A,0))</f>
        <v>100.5</v>
      </c>
      <c r="AD495">
        <f>INDEX('ИПЦ raw'!AO:AO, MATCH(Структура!$D495,'ИПЦ raw'!$A:$A,0))</f>
        <v>100.84</v>
      </c>
      <c r="AE495">
        <f>INDEX('ИПЦ raw'!AP:AP, MATCH(Структура!$D495,'ИПЦ raw'!$A:$A,0))</f>
        <v>100.9</v>
      </c>
      <c r="AG495">
        <f>INDEX('2025'!$C:$C,MATCH(Структура!C495,'2025'!$B:$B,0))</f>
        <v>1.1850000000000001</v>
      </c>
      <c r="AH495">
        <f t="shared" si="177"/>
        <v>1.1927025000000002</v>
      </c>
      <c r="AI495">
        <f t="shared" si="178"/>
        <v>1.1980696612500004</v>
      </c>
      <c r="AJ495">
        <f t="shared" si="179"/>
        <v>1.2081334464045004</v>
      </c>
      <c r="AK495">
        <f t="shared" si="180"/>
        <v>1.215261433738287</v>
      </c>
      <c r="AL495">
        <f t="shared" si="181"/>
        <v>1.2227960546274645</v>
      </c>
      <c r="AM495">
        <f t="shared" si="182"/>
        <v>1.2289100349006019</v>
      </c>
      <c r="AN495">
        <f t="shared" si="183"/>
        <v>1.2343172390541646</v>
      </c>
      <c r="AO495">
        <f t="shared" si="184"/>
        <v>1.2387607811147596</v>
      </c>
      <c r="AP495">
        <f t="shared" si="185"/>
        <v>1.2485469912855662</v>
      </c>
      <c r="AQ495">
        <f t="shared" si="186"/>
        <v>1.2582856578175936</v>
      </c>
      <c r="AR495">
        <f t="shared" si="194"/>
        <v>1.2645770861066816</v>
      </c>
      <c r="AS495">
        <f t="shared" si="173"/>
        <v>1.0589999999999999</v>
      </c>
      <c r="AT495">
        <f t="shared" si="195"/>
        <v>1.0656717</v>
      </c>
      <c r="AU495">
        <f t="shared" si="196"/>
        <v>1.0710000585000001</v>
      </c>
      <c r="AV495">
        <f t="shared" si="197"/>
        <v>1.0799964589914002</v>
      </c>
      <c r="AW495">
        <f t="shared" si="198"/>
        <v>1.0897164271223228</v>
      </c>
    </row>
    <row r="496" spans="1:49" s="243" customFormat="1" ht="15.4" customHeight="1" x14ac:dyDescent="0.45">
      <c r="A496" s="241" t="s">
        <v>666</v>
      </c>
      <c r="B496" s="242" t="str">
        <f t="shared" si="174"/>
        <v>Газовое моторное топливо, л</v>
      </c>
      <c r="C496" s="242" t="str">
        <f t="shared" si="189"/>
        <v>Газовое моторное топливо, л</v>
      </c>
      <c r="D496" s="242" t="str">
        <f t="shared" si="176"/>
        <v>Газовое моторное топливо, л</v>
      </c>
      <c r="E496" s="242">
        <v>20</v>
      </c>
      <c r="F496" s="242"/>
      <c r="G496" s="242" t="s">
        <v>1914</v>
      </c>
      <c r="H496" s="242" t="s">
        <v>1914</v>
      </c>
      <c r="I496" s="242">
        <v>0</v>
      </c>
      <c r="J496" s="242">
        <f>INDEX('2026'!$C:$C,MATCH(Структура!B496,'2026'!$B:$B,0))</f>
        <v>4.9000000000000002E-2</v>
      </c>
      <c r="K496" s="242">
        <f>INDEX('2025'!$C:$C,MATCH(Структура!C496,'2025'!$B:$B,0))</f>
        <v>6.9000000000000006E-2</v>
      </c>
      <c r="L496" s="242">
        <v>1</v>
      </c>
      <c r="M496" s="242">
        <v>1</v>
      </c>
      <c r="N496" s="242">
        <v>0</v>
      </c>
      <c r="P496" s="243">
        <f>INDEX('ИПЦ raw'!AA:AA, MATCH(Структура!$D496,'ИПЦ raw'!$A:$A,0))</f>
        <v>98.1</v>
      </c>
      <c r="Q496" s="243">
        <f>INDEX('ИПЦ raw'!AB:AB, MATCH(Структура!$D496,'ИПЦ raw'!$A:$A,0))</f>
        <v>97.32</v>
      </c>
      <c r="R496" s="243">
        <f>INDEX('ИПЦ raw'!AC:AC, MATCH(Структура!$D496,'ИПЦ raw'!$A:$A,0))</f>
        <v>95.77</v>
      </c>
      <c r="S496" s="243">
        <f>INDEX('ИПЦ raw'!AD:AD, MATCH(Структура!$D496,'ИПЦ raw'!$A:$A,0))</f>
        <v>98.97</v>
      </c>
      <c r="T496" s="243">
        <f>INDEX('ИПЦ raw'!AE:AE, MATCH(Структура!$D496,'ИПЦ raw'!$A:$A,0))</f>
        <v>98.19</v>
      </c>
      <c r="U496" s="243">
        <f>INDEX('ИПЦ raw'!AF:AF, MATCH(Структура!$D496,'ИПЦ raw'!$A:$A,0))</f>
        <v>99.04</v>
      </c>
      <c r="V496" s="243">
        <f>INDEX('ИПЦ raw'!AG:AG, MATCH(Структура!$D496,'ИПЦ raw'!$A:$A,0))</f>
        <v>99.81</v>
      </c>
      <c r="W496" s="243">
        <f>INDEX('ИПЦ raw'!AH:AH, MATCH(Структура!$D496,'ИПЦ raw'!$A:$A,0))</f>
        <v>100.89</v>
      </c>
      <c r="X496" s="243">
        <f>INDEX('ИПЦ raw'!AI:AI, MATCH(Структура!$D496,'ИПЦ raw'!$A:$A,0))</f>
        <v>99.77</v>
      </c>
      <c r="Y496" s="243">
        <f>INDEX('ИПЦ raw'!AJ:AJ, MATCH(Структура!$D496,'ИПЦ raw'!$A:$A,0))</f>
        <v>99.78</v>
      </c>
      <c r="Z496" s="243">
        <f>INDEX('ИПЦ raw'!AK:AK, MATCH(Структура!$D496,'ИПЦ raw'!$A:$A,0))</f>
        <v>99.3</v>
      </c>
      <c r="AA496" s="243">
        <f>INDEX('ИПЦ raw'!AL:AL, MATCH(Структура!$D496,'ИПЦ raw'!$A:$A,0))</f>
        <v>99.85</v>
      </c>
      <c r="AB496" s="243">
        <f>INDEX('ИПЦ raw'!AM:AM, MATCH(Структура!$D496,'ИПЦ raw'!$A:$A,0))</f>
        <v>101.62</v>
      </c>
      <c r="AC496" s="243">
        <f>INDEX('ИПЦ raw'!AN:AN, MATCH(Структура!$D496,'ИПЦ raw'!$A:$A,0))</f>
        <v>101.47</v>
      </c>
      <c r="AD496" s="243">
        <f>INDEX('ИПЦ raw'!AO:AO, MATCH(Структура!$D496,'ИПЦ raw'!$A:$A,0))</f>
        <v>101.22</v>
      </c>
      <c r="AE496" s="243">
        <f>INDEX('ИПЦ raw'!AP:AP, MATCH(Структура!$D496,'ИПЦ raw'!$A:$A,0))</f>
        <v>100.58</v>
      </c>
      <c r="AF496" s="238"/>
      <c r="AG496" s="243">
        <f>INDEX('2025'!$C:$C,MATCH(Структура!C496,'2025'!$B:$B,0))</f>
        <v>6.9000000000000006E-2</v>
      </c>
      <c r="AH496" s="243">
        <f t="shared" si="177"/>
        <v>6.7688999999999999E-2</v>
      </c>
      <c r="AI496" s="243">
        <f t="shared" si="178"/>
        <v>6.5874934799999993E-2</v>
      </c>
      <c r="AJ496" s="243">
        <f t="shared" si="179"/>
        <v>6.3088425057959988E-2</v>
      </c>
      <c r="AK496" s="243">
        <f t="shared" si="180"/>
        <v>6.2438614279862997E-2</v>
      </c>
      <c r="AL496" s="243">
        <f t="shared" si="181"/>
        <v>6.1308475361397476E-2</v>
      </c>
      <c r="AM496" s="243">
        <f t="shared" si="182"/>
        <v>6.0719913997928067E-2</v>
      </c>
      <c r="AN496" s="243">
        <f t="shared" si="183"/>
        <v>6.0604546161332006E-2</v>
      </c>
      <c r="AO496" s="243">
        <f t="shared" si="184"/>
        <v>6.114392662216786E-2</v>
      </c>
      <c r="AP496" s="243">
        <f t="shared" si="185"/>
        <v>6.1003295590936875E-2</v>
      </c>
      <c r="AQ496" s="243">
        <f t="shared" si="186"/>
        <v>6.0869088340636812E-2</v>
      </c>
      <c r="AR496" s="243">
        <f t="shared" si="194"/>
        <v>6.0443004722252357E-2</v>
      </c>
      <c r="AS496" s="243">
        <f t="shared" si="173"/>
        <v>4.9000000000000002E-2</v>
      </c>
      <c r="AT496" s="243">
        <f t="shared" si="195"/>
        <v>4.9793800000000006E-2</v>
      </c>
      <c r="AU496" s="243">
        <f t="shared" si="196"/>
        <v>5.0525768860000007E-2</v>
      </c>
      <c r="AV496" s="243">
        <f t="shared" si="197"/>
        <v>5.114218324009201E-2</v>
      </c>
      <c r="AW496" s="243">
        <f t="shared" si="198"/>
        <v>5.1438807902884548E-2</v>
      </c>
    </row>
    <row r="497" spans="1:49" s="243" customFormat="1" x14ac:dyDescent="0.45">
      <c r="A497" s="241" t="s">
        <v>848</v>
      </c>
      <c r="B497" s="242" t="str">
        <f t="shared" si="174"/>
        <v>Компримированный природный газ, м3</v>
      </c>
      <c r="C497" s="242" t="str">
        <f t="shared" si="189"/>
        <v>Компримированный природный газ, м3</v>
      </c>
      <c r="D497" s="242" t="s">
        <v>848</v>
      </c>
      <c r="E497" s="242">
        <v>20</v>
      </c>
      <c r="F497" s="242"/>
      <c r="G497" s="242" t="s">
        <v>1914</v>
      </c>
      <c r="H497" s="242" t="s">
        <v>1914</v>
      </c>
      <c r="I497" s="242">
        <v>0</v>
      </c>
      <c r="J497" s="242">
        <f>INDEX('2026'!$C:$C,MATCH(Структура!B497,'2026'!$B:$B,0))</f>
        <v>0.02</v>
      </c>
      <c r="K497" s="242" t="e">
        <f>INDEX('2025'!$C:$C,MATCH(Структура!C497,'2025'!$B:$B,0))</f>
        <v>#N/A</v>
      </c>
      <c r="L497" s="242">
        <v>1</v>
      </c>
      <c r="M497" s="242">
        <v>0</v>
      </c>
      <c r="N497" s="242">
        <v>0</v>
      </c>
      <c r="P497" s="243">
        <f>INDEX('ИПЦ raw'!AA:AA, MATCH(Структура!$D497,'ИПЦ raw'!$A:$A,0))</f>
        <v>0</v>
      </c>
      <c r="Q497" s="243">
        <f>INDEX('ИПЦ raw'!AB:AB, MATCH(Структура!$D497,'ИПЦ raw'!$A:$A,0))</f>
        <v>0</v>
      </c>
      <c r="R497" s="243">
        <f>INDEX('ИПЦ raw'!AC:AC, MATCH(Структура!$D497,'ИПЦ raw'!$A:$A,0))</f>
        <v>0</v>
      </c>
      <c r="S497" s="243">
        <f>INDEX('ИПЦ raw'!AD:AD, MATCH(Структура!$D497,'ИПЦ raw'!$A:$A,0))</f>
        <v>0</v>
      </c>
      <c r="T497" s="243">
        <f>INDEX('ИПЦ raw'!AE:AE, MATCH(Структура!$D497,'ИПЦ raw'!$A:$A,0))</f>
        <v>0</v>
      </c>
      <c r="U497" s="243">
        <f>INDEX('ИПЦ raw'!AF:AF, MATCH(Структура!$D497,'ИПЦ raw'!$A:$A,0))</f>
        <v>0</v>
      </c>
      <c r="V497" s="243">
        <f>INDEX('ИПЦ raw'!AG:AG, MATCH(Структура!$D497,'ИПЦ raw'!$A:$A,0))</f>
        <v>0</v>
      </c>
      <c r="W497" s="243">
        <f>INDEX('ИПЦ raw'!AH:AH, MATCH(Структура!$D497,'ИПЦ raw'!$A:$A,0))</f>
        <v>0</v>
      </c>
      <c r="X497" s="243">
        <f>INDEX('ИПЦ raw'!AI:AI, MATCH(Структура!$D497,'ИПЦ raw'!$A:$A,0))</f>
        <v>0</v>
      </c>
      <c r="Y497" s="243">
        <f>INDEX('ИПЦ raw'!AJ:AJ, MATCH(Структура!$D497,'ИПЦ raw'!$A:$A,0))</f>
        <v>0</v>
      </c>
      <c r="Z497" s="243">
        <f>INDEX('ИПЦ raw'!AK:AK, MATCH(Структура!$D497,'ИПЦ raw'!$A:$A,0))</f>
        <v>0</v>
      </c>
      <c r="AA497" s="243">
        <f>INDEX('ИПЦ raw'!AL:AL, MATCH(Структура!$D497,'ИПЦ raw'!$A:$A,0))</f>
        <v>0</v>
      </c>
      <c r="AB497" s="243">
        <f>INDEX('ИПЦ raw'!AM:AM, MATCH(Структура!$D497,'ИПЦ raw'!$A:$A,0))</f>
        <v>100.89</v>
      </c>
      <c r="AC497" s="243">
        <f>INDEX('ИПЦ raw'!AN:AN, MATCH(Структура!$D497,'ИПЦ raw'!$A:$A,0))</f>
        <v>101.24</v>
      </c>
      <c r="AD497" s="243">
        <f>INDEX('ИПЦ raw'!AO:AO, MATCH(Структура!$D497,'ИПЦ raw'!$A:$A,0))</f>
        <v>100.54</v>
      </c>
      <c r="AE497" s="243">
        <f>INDEX('ИПЦ raw'!AP:AP, MATCH(Структура!$D497,'ИПЦ raw'!$A:$A,0))</f>
        <v>101.21</v>
      </c>
      <c r="AF497" s="238"/>
      <c r="AG497" s="243" t="e">
        <f>INDEX('2025'!$C:$C,MATCH(Структура!C497,'2025'!$B:$B,0))</f>
        <v>#N/A</v>
      </c>
      <c r="AH497" s="243" t="e">
        <f t="shared" si="177"/>
        <v>#N/A</v>
      </c>
      <c r="AI497" s="243" t="e">
        <f t="shared" si="178"/>
        <v>#N/A</v>
      </c>
      <c r="AJ497" s="243" t="e">
        <f t="shared" si="179"/>
        <v>#N/A</v>
      </c>
      <c r="AK497" s="243" t="e">
        <f t="shared" si="180"/>
        <v>#N/A</v>
      </c>
      <c r="AL497" s="243" t="e">
        <f t="shared" si="181"/>
        <v>#N/A</v>
      </c>
      <c r="AM497" s="243" t="e">
        <f t="shared" si="182"/>
        <v>#N/A</v>
      </c>
      <c r="AN497" s="243" t="e">
        <f t="shared" si="183"/>
        <v>#N/A</v>
      </c>
      <c r="AO497" s="243" t="e">
        <f t="shared" si="184"/>
        <v>#N/A</v>
      </c>
      <c r="AP497" s="243" t="e">
        <f t="shared" si="185"/>
        <v>#N/A</v>
      </c>
      <c r="AQ497" s="243" t="e">
        <f t="shared" si="186"/>
        <v>#N/A</v>
      </c>
      <c r="AR497" s="243" t="e">
        <f t="shared" si="194"/>
        <v>#N/A</v>
      </c>
      <c r="AS497" s="243">
        <f t="shared" si="173"/>
        <v>0.02</v>
      </c>
      <c r="AT497" s="243">
        <f t="shared" si="195"/>
        <v>2.0178000000000001E-2</v>
      </c>
      <c r="AU497" s="243">
        <f t="shared" si="196"/>
        <v>2.04282072E-2</v>
      </c>
      <c r="AV497" s="243">
        <f t="shared" si="197"/>
        <v>2.0538519518880003E-2</v>
      </c>
      <c r="AW497" s="243">
        <f t="shared" si="198"/>
        <v>2.0787035605058447E-2</v>
      </c>
    </row>
    <row r="498" spans="1:49" s="243" customFormat="1" x14ac:dyDescent="0.45">
      <c r="A498" s="241" t="s">
        <v>665</v>
      </c>
      <c r="B498" s="242" t="str">
        <f t="shared" si="174"/>
        <v>Дизельное топливо, л</v>
      </c>
      <c r="C498" s="242" t="str">
        <f t="shared" si="189"/>
        <v>Дизельное топливо, л</v>
      </c>
      <c r="D498" s="242" t="str">
        <f t="shared" si="176"/>
        <v>Дизельное топливо, л</v>
      </c>
      <c r="E498" s="242">
        <v>20</v>
      </c>
      <c r="F498" s="242"/>
      <c r="G498" s="242" t="s">
        <v>1914</v>
      </c>
      <c r="H498" s="242" t="s">
        <v>1914</v>
      </c>
      <c r="I498" s="242">
        <v>0</v>
      </c>
      <c r="J498" s="242">
        <f>INDEX('2026'!$C:$C,MATCH(Структура!B498,'2026'!$B:$B,0))</f>
        <v>0.219</v>
      </c>
      <c r="K498" s="242">
        <f>INDEX('2025'!$C:$C,MATCH(Структура!C498,'2025'!$B:$B,0))</f>
        <v>0.224</v>
      </c>
      <c r="L498" s="242">
        <v>1</v>
      </c>
      <c r="M498" s="242">
        <v>1</v>
      </c>
      <c r="N498" s="242">
        <v>0</v>
      </c>
      <c r="P498" s="243">
        <f>INDEX('ИПЦ raw'!AA:AA, MATCH(Структура!$D498,'ИПЦ raw'!$A:$A,0))</f>
        <v>100.72</v>
      </c>
      <c r="Q498" s="243">
        <f>INDEX('ИПЦ raw'!AB:AB, MATCH(Структура!$D498,'ИПЦ raw'!$A:$A,0))</f>
        <v>100.37</v>
      </c>
      <c r="R498" s="243">
        <f>INDEX('ИПЦ raw'!AC:AC, MATCH(Структура!$D498,'ИПЦ raw'!$A:$A,0))</f>
        <v>100.08</v>
      </c>
      <c r="S498" s="243">
        <f>INDEX('ИПЦ raw'!AD:AD, MATCH(Структура!$D498,'ИПЦ raw'!$A:$A,0))</f>
        <v>100.41</v>
      </c>
      <c r="T498" s="243">
        <f>INDEX('ИПЦ raw'!AE:AE, MATCH(Структура!$D498,'ИПЦ raw'!$A:$A,0))</f>
        <v>100.11</v>
      </c>
      <c r="U498" s="243">
        <f>INDEX('ИПЦ raw'!AF:AF, MATCH(Структура!$D498,'ИПЦ raw'!$A:$A,0))</f>
        <v>100.19</v>
      </c>
      <c r="V498" s="243">
        <f>INDEX('ИПЦ raw'!AG:AG, MATCH(Структура!$D498,'ИПЦ raw'!$A:$A,0))</f>
        <v>100.04</v>
      </c>
      <c r="W498" s="243">
        <f>INDEX('ИПЦ raw'!AH:AH, MATCH(Структура!$D498,'ИПЦ raw'!$A:$A,0))</f>
        <v>100.15</v>
      </c>
      <c r="X498" s="243">
        <f>INDEX('ИПЦ raw'!AI:AI, MATCH(Структура!$D498,'ИПЦ raw'!$A:$A,0))</f>
        <v>101.49</v>
      </c>
      <c r="Y498" s="243">
        <f>INDEX('ИПЦ raw'!AJ:AJ, MATCH(Структура!$D498,'ИПЦ raw'!$A:$A,0))</f>
        <v>102.07</v>
      </c>
      <c r="Z498" s="243">
        <f>INDEX('ИПЦ raw'!AK:AK, MATCH(Структура!$D498,'ИПЦ raw'!$A:$A,0))</f>
        <v>101.65</v>
      </c>
      <c r="AA498" s="243">
        <f>INDEX('ИПЦ raw'!AL:AL, MATCH(Структура!$D498,'ИПЦ raw'!$A:$A,0))</f>
        <v>100.75</v>
      </c>
      <c r="AB498" s="243">
        <f>INDEX('ИПЦ raw'!AM:AM, MATCH(Структура!$D498,'ИПЦ raw'!$A:$A,0))</f>
        <v>101.43</v>
      </c>
      <c r="AC498" s="243">
        <f>INDEX('ИПЦ raw'!AN:AN, MATCH(Структура!$D498,'ИПЦ raw'!$A:$A,0))</f>
        <v>100.08</v>
      </c>
      <c r="AD498" s="243">
        <f>INDEX('ИПЦ raw'!AO:AO, MATCH(Структура!$D498,'ИПЦ raw'!$A:$A,0))</f>
        <v>100.44</v>
      </c>
      <c r="AE498" s="243">
        <f>INDEX('ИПЦ raw'!AP:AP, MATCH(Структура!$D498,'ИПЦ raw'!$A:$A,0))</f>
        <v>100.47</v>
      </c>
      <c r="AF498" s="238"/>
      <c r="AG498" s="243">
        <f>INDEX('2025'!$C:$C,MATCH(Структура!C498,'2025'!$B:$B,0))</f>
        <v>0.224</v>
      </c>
      <c r="AH498" s="243">
        <f t="shared" si="177"/>
        <v>0.2256128</v>
      </c>
      <c r="AI498" s="243">
        <f t="shared" si="178"/>
        <v>0.22644756736000002</v>
      </c>
      <c r="AJ498" s="243">
        <f t="shared" si="179"/>
        <v>0.22662872541388801</v>
      </c>
      <c r="AK498" s="243">
        <f t="shared" si="180"/>
        <v>0.22755790318808494</v>
      </c>
      <c r="AL498" s="243">
        <f t="shared" si="181"/>
        <v>0.22780821688159184</v>
      </c>
      <c r="AM498" s="243">
        <f t="shared" si="182"/>
        <v>0.22824105249366686</v>
      </c>
      <c r="AN498" s="243">
        <f t="shared" si="183"/>
        <v>0.22833234891466433</v>
      </c>
      <c r="AO498" s="243">
        <f t="shared" si="184"/>
        <v>0.22867484743803634</v>
      </c>
      <c r="AP498" s="243">
        <f t="shared" si="185"/>
        <v>0.23208210266486307</v>
      </c>
      <c r="AQ498" s="243">
        <f t="shared" si="186"/>
        <v>0.23688620219002574</v>
      </c>
      <c r="AR498" s="243">
        <f t="shared" si="194"/>
        <v>0.24079482452616116</v>
      </c>
      <c r="AS498" s="243">
        <f t="shared" si="173"/>
        <v>0.219</v>
      </c>
      <c r="AT498" s="243">
        <f t="shared" si="195"/>
        <v>0.22213170000000002</v>
      </c>
      <c r="AU498" s="243">
        <f t="shared" si="196"/>
        <v>0.22230940536000002</v>
      </c>
      <c r="AV498" s="243">
        <f t="shared" si="197"/>
        <v>0.22328756674358402</v>
      </c>
      <c r="AW498" s="243">
        <f t="shared" si="198"/>
        <v>0.22433701830727887</v>
      </c>
    </row>
    <row r="499" spans="1:49" s="243" customFormat="1" x14ac:dyDescent="0.45">
      <c r="A499" s="241" t="s">
        <v>663</v>
      </c>
      <c r="B499" s="242" t="str">
        <f t="shared" si="174"/>
        <v>Бензин автомобильный марки АИ-92, л</v>
      </c>
      <c r="C499" s="242" t="str">
        <f t="shared" si="189"/>
        <v>Бензин автомобильный марки АИ-92, л</v>
      </c>
      <c r="D499" s="242" t="str">
        <f t="shared" si="176"/>
        <v>Бензин автомобильный марки АИ-92, л</v>
      </c>
      <c r="E499" s="242">
        <v>20</v>
      </c>
      <c r="F499" s="242"/>
      <c r="G499" s="242" t="s">
        <v>1914</v>
      </c>
      <c r="H499" s="242" t="s">
        <v>1914</v>
      </c>
      <c r="I499" s="242">
        <v>0</v>
      </c>
      <c r="J499" s="242">
        <f>INDEX('2026'!$C:$C,MATCH(Структура!B499,'2026'!$B:$B,0))</f>
        <v>1.9319999999999999</v>
      </c>
      <c r="K499" s="242">
        <f>INDEX('2025'!$C:$C,MATCH(Структура!C499,'2025'!$B:$B,0))</f>
        <v>1.9550000000000001</v>
      </c>
      <c r="L499" s="242">
        <v>1</v>
      </c>
      <c r="M499" s="242">
        <v>1</v>
      </c>
      <c r="N499" s="242">
        <v>0</v>
      </c>
      <c r="P499" s="243">
        <f>INDEX('ИПЦ raw'!AA:AA, MATCH(Структура!$D499,'ИПЦ raw'!$A:$A,0))</f>
        <v>100.69</v>
      </c>
      <c r="Q499" s="243">
        <f>INDEX('ИПЦ raw'!AB:AB, MATCH(Структура!$D499,'ИПЦ raw'!$A:$A,0))</f>
        <v>100.56</v>
      </c>
      <c r="R499" s="243">
        <f>INDEX('ИПЦ raw'!AC:AC, MATCH(Структура!$D499,'ИПЦ raw'!$A:$A,0))</f>
        <v>100.52</v>
      </c>
      <c r="S499" s="243">
        <f>INDEX('ИПЦ raw'!AD:AD, MATCH(Структура!$D499,'ИПЦ raw'!$A:$A,0))</f>
        <v>100.59</v>
      </c>
      <c r="T499" s="243">
        <f>INDEX('ИПЦ raw'!AE:AE, MATCH(Структура!$D499,'ИПЦ raw'!$A:$A,0))</f>
        <v>100.29</v>
      </c>
      <c r="U499" s="243">
        <f>INDEX('ИПЦ raw'!AF:AF, MATCH(Структура!$D499,'ИПЦ raw'!$A:$A,0))</f>
        <v>100.7</v>
      </c>
      <c r="V499" s="243">
        <f>INDEX('ИПЦ raw'!AG:AG, MATCH(Структура!$D499,'ИПЦ raw'!$A:$A,0))</f>
        <v>101.47</v>
      </c>
      <c r="W499" s="243">
        <f>INDEX('ИПЦ raw'!AH:AH, MATCH(Структура!$D499,'ИПЦ raw'!$A:$A,0))</f>
        <v>101.8</v>
      </c>
      <c r="X499" s="243">
        <f>INDEX('ИПЦ raw'!AI:AI, MATCH(Структура!$D499,'ИПЦ raw'!$A:$A,0))</f>
        <v>102.84</v>
      </c>
      <c r="Y499" s="243">
        <f>INDEX('ИПЦ raw'!AJ:AJ, MATCH(Структура!$D499,'ИПЦ raw'!$A:$A,0))</f>
        <v>102.93</v>
      </c>
      <c r="Z499" s="243">
        <f>INDEX('ИПЦ raw'!AK:AK, MATCH(Структура!$D499,'ИПЦ raw'!$A:$A,0))</f>
        <v>98.94</v>
      </c>
      <c r="AA499" s="243">
        <f>INDEX('ИПЦ raw'!AL:AL, MATCH(Структура!$D499,'ИПЦ raw'!$A:$A,0))</f>
        <v>99.43</v>
      </c>
      <c r="AB499" s="243">
        <f>INDEX('ИПЦ raw'!AM:AM, MATCH(Структура!$D499,'ИПЦ raw'!$A:$A,0))</f>
        <v>101.32</v>
      </c>
      <c r="AC499" s="243">
        <f>INDEX('ИПЦ raw'!AN:AN, MATCH(Структура!$D499,'ИПЦ raw'!$A:$A,0))</f>
        <v>100.64</v>
      </c>
      <c r="AD499" s="243">
        <f>INDEX('ИПЦ raw'!AO:AO, MATCH(Структура!$D499,'ИПЦ raw'!$A:$A,0))</f>
        <v>101.14</v>
      </c>
      <c r="AE499" s="243">
        <f>INDEX('ИПЦ raw'!AP:AP, MATCH(Структура!$D499,'ИПЦ raw'!$A:$A,0))</f>
        <v>100.57</v>
      </c>
      <c r="AF499" s="238"/>
      <c r="AG499" s="243">
        <f>INDEX('2025'!$C:$C,MATCH(Структура!C499,'2025'!$B:$B,0))</f>
        <v>1.9550000000000001</v>
      </c>
      <c r="AH499" s="243">
        <f t="shared" si="177"/>
        <v>1.9684895</v>
      </c>
      <c r="AI499" s="243">
        <f t="shared" si="178"/>
        <v>1.9795130411999999</v>
      </c>
      <c r="AJ499" s="243">
        <f t="shared" si="179"/>
        <v>1.9898065090142398</v>
      </c>
      <c r="AK499" s="243">
        <f t="shared" si="180"/>
        <v>2.0015463674174239</v>
      </c>
      <c r="AL499" s="243">
        <f t="shared" si="181"/>
        <v>2.0073508518829346</v>
      </c>
      <c r="AM499" s="243">
        <f t="shared" si="182"/>
        <v>2.0214023078461154</v>
      </c>
      <c r="AN499" s="243">
        <f t="shared" si="183"/>
        <v>2.0511169217714533</v>
      </c>
      <c r="AO499" s="243">
        <f t="shared" si="184"/>
        <v>2.0880370263633394</v>
      </c>
      <c r="AP499" s="243">
        <f t="shared" si="185"/>
        <v>2.1473372779120585</v>
      </c>
      <c r="AQ499" s="243">
        <f t="shared" si="186"/>
        <v>2.210254260154882</v>
      </c>
      <c r="AR499" s="243">
        <f t="shared" si="194"/>
        <v>2.1868255649972403</v>
      </c>
      <c r="AS499" s="243">
        <f t="shared" si="173"/>
        <v>1.9319999999999999</v>
      </c>
      <c r="AT499" s="243">
        <f t="shared" si="195"/>
        <v>1.9575023999999999</v>
      </c>
      <c r="AU499" s="243">
        <f t="shared" si="196"/>
        <v>1.9700304153599999</v>
      </c>
      <c r="AV499" s="243">
        <f t="shared" si="197"/>
        <v>1.9924887620951039</v>
      </c>
      <c r="AW499" s="243">
        <f t="shared" si="198"/>
        <v>2.0038459480390456</v>
      </c>
    </row>
    <row r="500" spans="1:49" s="243" customFormat="1" x14ac:dyDescent="0.45">
      <c r="A500" s="241" t="s">
        <v>664</v>
      </c>
      <c r="B500" s="242" t="str">
        <f t="shared" si="174"/>
        <v>Бензин автомобильный марки АИ-95, л</v>
      </c>
      <c r="C500" s="242" t="str">
        <f t="shared" si="189"/>
        <v>Бензин автомобильный марки АИ-95, л</v>
      </c>
      <c r="D500" s="242" t="str">
        <f t="shared" si="176"/>
        <v>Бензин автомобильный марки АИ-95, л</v>
      </c>
      <c r="E500" s="242">
        <v>20</v>
      </c>
      <c r="F500" s="242"/>
      <c r="G500" s="242" t="s">
        <v>1914</v>
      </c>
      <c r="H500" s="242" t="s">
        <v>1914</v>
      </c>
      <c r="I500" s="242">
        <v>0</v>
      </c>
      <c r="J500" s="242">
        <f>INDEX('2026'!$C:$C,MATCH(Структура!B500,'2026'!$B:$B,0))</f>
        <v>2.452</v>
      </c>
      <c r="K500" s="242">
        <f>INDEX('2025'!$C:$C,MATCH(Структура!C500,'2025'!$B:$B,0))</f>
        <v>2.274</v>
      </c>
      <c r="L500" s="242">
        <v>1</v>
      </c>
      <c r="M500" s="242">
        <v>1</v>
      </c>
      <c r="N500" s="242">
        <v>0</v>
      </c>
      <c r="P500" s="243">
        <f>INDEX('ИПЦ raw'!AA:AA, MATCH(Структура!$D500,'ИПЦ raw'!$A:$A,0))</f>
        <v>100.55</v>
      </c>
      <c r="Q500" s="243">
        <f>INDEX('ИПЦ raw'!AB:AB, MATCH(Структура!$D500,'ИПЦ raw'!$A:$A,0))</f>
        <v>100.48</v>
      </c>
      <c r="R500" s="243">
        <f>INDEX('ИПЦ raw'!AC:AC, MATCH(Структура!$D500,'ИПЦ raw'!$A:$A,0))</f>
        <v>100.59</v>
      </c>
      <c r="S500" s="243">
        <f>INDEX('ИПЦ raw'!AD:AD, MATCH(Структура!$D500,'ИПЦ raw'!$A:$A,0))</f>
        <v>100.62</v>
      </c>
      <c r="T500" s="243">
        <f>INDEX('ИПЦ raw'!AE:AE, MATCH(Структура!$D500,'ИПЦ raw'!$A:$A,0))</f>
        <v>100.3</v>
      </c>
      <c r="U500" s="243">
        <f>INDEX('ИПЦ raw'!AF:AF, MATCH(Структура!$D500,'ИПЦ raw'!$A:$A,0))</f>
        <v>100.64</v>
      </c>
      <c r="V500" s="243">
        <f>INDEX('ИПЦ raw'!AG:AG, MATCH(Структура!$D500,'ИПЦ raw'!$A:$A,0))</f>
        <v>101.34</v>
      </c>
      <c r="W500" s="243">
        <f>INDEX('ИПЦ raw'!AH:AH, MATCH(Структура!$D500,'ИПЦ raw'!$A:$A,0))</f>
        <v>101.89</v>
      </c>
      <c r="X500" s="243">
        <f>INDEX('ИПЦ raw'!AI:AI, MATCH(Структура!$D500,'ИПЦ raw'!$A:$A,0))</f>
        <v>102.45</v>
      </c>
      <c r="Y500" s="243">
        <f>INDEX('ИПЦ raw'!AJ:AJ, MATCH(Структура!$D500,'ИПЦ raw'!$A:$A,0))</f>
        <v>102.39</v>
      </c>
      <c r="Z500" s="243">
        <f>INDEX('ИПЦ raw'!AK:AK, MATCH(Структура!$D500,'ИПЦ raw'!$A:$A,0))</f>
        <v>99.23</v>
      </c>
      <c r="AA500" s="243">
        <f>INDEX('ИПЦ raw'!AL:AL, MATCH(Структура!$D500,'ИПЦ raw'!$A:$A,0))</f>
        <v>99.64</v>
      </c>
      <c r="AB500" s="243">
        <f>INDEX('ИПЦ raw'!AM:AM, MATCH(Структура!$D500,'ИПЦ raw'!$A:$A,0))</f>
        <v>101.34</v>
      </c>
      <c r="AC500" s="243">
        <f>INDEX('ИПЦ raw'!AN:AN, MATCH(Структура!$D500,'ИПЦ raw'!$A:$A,0))</f>
        <v>100.58</v>
      </c>
      <c r="AD500" s="243">
        <f>INDEX('ИПЦ raw'!AO:AO, MATCH(Структура!$D500,'ИПЦ raw'!$A:$A,0))</f>
        <v>101.04</v>
      </c>
      <c r="AE500" s="243">
        <f>INDEX('ИПЦ raw'!AP:AP, MATCH(Структура!$D500,'ИПЦ raw'!$A:$A,0))</f>
        <v>100.62</v>
      </c>
      <c r="AF500" s="238"/>
      <c r="AG500" s="243">
        <f>INDEX('2025'!$C:$C,MATCH(Структура!C500,'2025'!$B:$B,0))</f>
        <v>2.274</v>
      </c>
      <c r="AH500" s="243">
        <f t="shared" si="177"/>
        <v>2.2865069999999998</v>
      </c>
      <c r="AI500" s="243">
        <f t="shared" si="178"/>
        <v>2.2974822335999998</v>
      </c>
      <c r="AJ500" s="243">
        <f t="shared" si="179"/>
        <v>2.3110373787782397</v>
      </c>
      <c r="AK500" s="243">
        <f t="shared" si="180"/>
        <v>2.325365810526665</v>
      </c>
      <c r="AL500" s="243">
        <f t="shared" si="181"/>
        <v>2.332341907958245</v>
      </c>
      <c r="AM500" s="243">
        <f t="shared" si="182"/>
        <v>2.3472688961691777</v>
      </c>
      <c r="AN500" s="243">
        <f t="shared" si="183"/>
        <v>2.378722299377845</v>
      </c>
      <c r="AO500" s="243">
        <f t="shared" si="184"/>
        <v>2.4236801508360859</v>
      </c>
      <c r="AP500" s="243">
        <f t="shared" si="185"/>
        <v>2.4830603145315702</v>
      </c>
      <c r="AQ500" s="243">
        <f t="shared" si="186"/>
        <v>2.5424054560488747</v>
      </c>
      <c r="AR500" s="243">
        <f t="shared" si="194"/>
        <v>2.5228289340372982</v>
      </c>
      <c r="AS500" s="243">
        <f t="shared" si="173"/>
        <v>2.452</v>
      </c>
      <c r="AT500" s="243">
        <f t="shared" si="195"/>
        <v>2.4848568000000002</v>
      </c>
      <c r="AU500" s="243">
        <f t="shared" si="196"/>
        <v>2.4992689694400001</v>
      </c>
      <c r="AV500" s="243">
        <f t="shared" si="197"/>
        <v>2.5252613667221762</v>
      </c>
      <c r="AW500" s="243">
        <f t="shared" si="198"/>
        <v>2.5409179871958538</v>
      </c>
    </row>
    <row r="501" spans="1:49" s="243" customFormat="1" x14ac:dyDescent="0.45">
      <c r="A501" s="241" t="s">
        <v>667</v>
      </c>
      <c r="B501" s="242" t="str">
        <f t="shared" si="174"/>
        <v>Бензин автомобильный марки АИ-98 и выше, л</v>
      </c>
      <c r="C501" s="242" t="str">
        <f t="shared" si="189"/>
        <v>Бензин автомобильный марки АИ-98 и выше, л</v>
      </c>
      <c r="D501" s="242" t="s">
        <v>667</v>
      </c>
      <c r="E501" s="242">
        <v>20</v>
      </c>
      <c r="F501" s="242"/>
      <c r="G501" s="242" t="s">
        <v>1914</v>
      </c>
      <c r="H501" s="242" t="s">
        <v>1914</v>
      </c>
      <c r="I501" s="242">
        <v>0</v>
      </c>
      <c r="J501" s="242">
        <f>INDEX('2026'!$C:$C,MATCH(Структура!B501,'2026'!$B:$B,0))</f>
        <v>0.129</v>
      </c>
      <c r="K501" s="242">
        <f>INDEX('2025'!$C:$C,MATCH(Структура!C501,'2025'!$B:$B,0))</f>
        <v>0.121</v>
      </c>
      <c r="L501" s="242">
        <v>1</v>
      </c>
      <c r="M501" s="242">
        <v>1</v>
      </c>
      <c r="N501" s="242">
        <v>0</v>
      </c>
      <c r="P501" s="243">
        <f>INDEX('ИПЦ raw'!AA:AA, MATCH(Структура!$D501,'ИПЦ raw'!$A:$A,0))</f>
        <v>100.82</v>
      </c>
      <c r="Q501" s="243">
        <f>INDEX('ИПЦ raw'!AB:AB, MATCH(Структура!$D501,'ИПЦ raw'!$A:$A,0))</f>
        <v>100.36</v>
      </c>
      <c r="R501" s="243">
        <f>INDEX('ИПЦ raw'!AC:AC, MATCH(Структура!$D501,'ИПЦ raw'!$A:$A,0))</f>
        <v>100.15</v>
      </c>
      <c r="S501" s="243">
        <f>INDEX('ИПЦ raw'!AD:AD, MATCH(Структура!$D501,'ИПЦ raw'!$A:$A,0))</f>
        <v>100.26</v>
      </c>
      <c r="T501" s="243">
        <f>INDEX('ИПЦ raw'!AE:AE, MATCH(Структура!$D501,'ИПЦ raw'!$A:$A,0))</f>
        <v>100.11</v>
      </c>
      <c r="U501" s="243">
        <f>INDEX('ИПЦ raw'!AF:AF, MATCH(Структура!$D501,'ИПЦ raw'!$A:$A,0))</f>
        <v>100.28</v>
      </c>
      <c r="V501" s="243">
        <f>INDEX('ИПЦ raw'!AG:AG, MATCH(Структура!$D501,'ИПЦ raw'!$A:$A,0))</f>
        <v>100.15</v>
      </c>
      <c r="W501" s="243">
        <f>INDEX('ИПЦ raw'!AH:AH, MATCH(Структура!$D501,'ИПЦ raw'!$A:$A,0))</f>
        <v>100.31</v>
      </c>
      <c r="X501" s="243">
        <f>INDEX('ИПЦ raw'!AI:AI, MATCH(Структура!$D501,'ИПЦ raw'!$A:$A,0))</f>
        <v>100.83</v>
      </c>
      <c r="Y501" s="243">
        <f>INDEX('ИПЦ raw'!AJ:AJ, MATCH(Структура!$D501,'ИПЦ raw'!$A:$A,0))</f>
        <v>102.21</v>
      </c>
      <c r="Z501" s="243">
        <f>INDEX('ИПЦ raw'!AK:AK, MATCH(Структура!$D501,'ИПЦ raw'!$A:$A,0))</f>
        <v>101.03</v>
      </c>
      <c r="AA501" s="243">
        <f>INDEX('ИПЦ raw'!AL:AL, MATCH(Структура!$D501,'ИПЦ raw'!$A:$A,0))</f>
        <v>100.75</v>
      </c>
      <c r="AB501" s="243">
        <f>INDEX('ИПЦ raw'!AM:AM, MATCH(Структура!$D501,'ИПЦ raw'!$A:$A,0))</f>
        <v>101.92</v>
      </c>
      <c r="AC501" s="243">
        <f>INDEX('ИПЦ raw'!AN:AN, MATCH(Структура!$D501,'ИПЦ raw'!$A:$A,0))</f>
        <v>100.71</v>
      </c>
      <c r="AD501" s="243">
        <f>INDEX('ИПЦ raw'!AO:AO, MATCH(Структура!$D501,'ИПЦ raw'!$A:$A,0))</f>
        <v>101.01</v>
      </c>
      <c r="AE501" s="243">
        <f>INDEX('ИПЦ raw'!AP:AP, MATCH(Структура!$D501,'ИПЦ raw'!$A:$A,0))</f>
        <v>100.88</v>
      </c>
      <c r="AF501" s="238"/>
      <c r="AG501" s="243">
        <f>INDEX('2025'!$C:$C,MATCH(Структура!C501,'2025'!$B:$B,0))</f>
        <v>0.121</v>
      </c>
      <c r="AH501" s="243">
        <f t="shared" si="177"/>
        <v>0.12199219999999998</v>
      </c>
      <c r="AI501" s="243">
        <f t="shared" si="178"/>
        <v>0.12243137191999998</v>
      </c>
      <c r="AJ501" s="243">
        <f t="shared" si="179"/>
        <v>0.12261501897787998</v>
      </c>
      <c r="AK501" s="243">
        <f t="shared" si="180"/>
        <v>0.12293381802722247</v>
      </c>
      <c r="AL501" s="243">
        <f t="shared" si="181"/>
        <v>0.12306904522705242</v>
      </c>
      <c r="AM501" s="243">
        <f t="shared" si="182"/>
        <v>0.12341363855368817</v>
      </c>
      <c r="AN501" s="243">
        <f t="shared" si="183"/>
        <v>0.12359875901151871</v>
      </c>
      <c r="AO501" s="243">
        <f t="shared" si="184"/>
        <v>0.12398191516445442</v>
      </c>
      <c r="AP501" s="243">
        <f t="shared" si="185"/>
        <v>0.12501096506031939</v>
      </c>
      <c r="AQ501" s="243">
        <f t="shared" si="186"/>
        <v>0.12777370738815244</v>
      </c>
      <c r="AR501" s="243">
        <f t="shared" si="194"/>
        <v>0.12908977657425041</v>
      </c>
      <c r="AS501" s="243">
        <f t="shared" si="173"/>
        <v>0.129</v>
      </c>
      <c r="AT501" s="243">
        <f t="shared" si="195"/>
        <v>0.1314768</v>
      </c>
      <c r="AU501" s="243">
        <f t="shared" si="196"/>
        <v>0.13241028527999998</v>
      </c>
      <c r="AV501" s="243">
        <f t="shared" si="197"/>
        <v>0.13374762916132799</v>
      </c>
      <c r="AW501" s="243">
        <f t="shared" si="198"/>
        <v>0.13492460829794767</v>
      </c>
    </row>
    <row r="502" spans="1:49" x14ac:dyDescent="0.45">
      <c r="A502" s="199" t="s">
        <v>1897</v>
      </c>
      <c r="B502" s="225" t="s">
        <v>670</v>
      </c>
      <c r="C502" s="225" t="s">
        <v>1851</v>
      </c>
      <c r="D502" s="226" t="s">
        <v>1953</v>
      </c>
      <c r="E502" s="225">
        <v>10</v>
      </c>
      <c r="F502" s="225" t="s">
        <v>1871</v>
      </c>
      <c r="G502" s="225">
        <v>0</v>
      </c>
      <c r="H502" s="225">
        <v>0</v>
      </c>
      <c r="I502" s="225">
        <v>0</v>
      </c>
      <c r="J502" s="225">
        <f>INDEX('2026'!$C:$C,MATCH(Структура!B502,'2026'!$B:$B,0))</f>
        <v>3.9E-2</v>
      </c>
      <c r="K502" s="225">
        <f>INDEX('2025'!$C:$C,MATCH(Структура!C502,'2025'!$B:$B,0))</f>
        <v>4.5999999999999999E-2</v>
      </c>
      <c r="L502" s="225">
        <v>1</v>
      </c>
      <c r="M502" s="225">
        <v>1</v>
      </c>
      <c r="N502" s="225">
        <v>0</v>
      </c>
      <c r="P502">
        <f>INDEX('ИПЦ raw'!AA:AA, MATCH(Структура!$D502,'ИПЦ raw'!$A:$A,0))</f>
        <v>100.97</v>
      </c>
      <c r="Q502">
        <f>INDEX('ИПЦ raw'!AB:AB, MATCH(Структура!$D502,'ИПЦ raw'!$A:$A,0))</f>
        <v>101.2</v>
      </c>
      <c r="R502">
        <f>INDEX('ИПЦ raw'!AC:AC, MATCH(Структура!$D502,'ИПЦ raw'!$A:$A,0))</f>
        <v>101.18</v>
      </c>
      <c r="S502">
        <f>INDEX('ИПЦ raw'!AD:AD, MATCH(Структура!$D502,'ИПЦ raw'!$A:$A,0))</f>
        <v>101.05</v>
      </c>
      <c r="T502">
        <f>INDEX('ИПЦ raw'!AE:AE, MATCH(Структура!$D502,'ИПЦ raw'!$A:$A,0))</f>
        <v>101.14</v>
      </c>
      <c r="U502">
        <f>INDEX('ИПЦ raw'!AF:AF, MATCH(Структура!$D502,'ИПЦ raw'!$A:$A,0))</f>
        <v>100.42</v>
      </c>
      <c r="V502">
        <f>INDEX('ИПЦ raw'!AG:AG, MATCH(Структура!$D502,'ИПЦ raw'!$A:$A,0))</f>
        <v>100.32</v>
      </c>
      <c r="W502">
        <f>INDEX('ИПЦ raw'!AH:AH, MATCH(Структура!$D502,'ИПЦ raw'!$A:$A,0))</f>
        <v>100.92</v>
      </c>
      <c r="X502">
        <f>INDEX('ИПЦ raw'!AI:AI, MATCH(Структура!$D502,'ИПЦ raw'!$A:$A,0))</f>
        <v>100.61</v>
      </c>
      <c r="Y502">
        <f>INDEX('ИПЦ raw'!AJ:AJ, MATCH(Структура!$D502,'ИПЦ raw'!$A:$A,0))</f>
        <v>100.97</v>
      </c>
      <c r="Z502">
        <f>INDEX('ИПЦ raw'!AK:AK, MATCH(Структура!$D502,'ИПЦ raw'!$A:$A,0))</f>
        <v>100.36</v>
      </c>
      <c r="AA502">
        <f>INDEX('ИПЦ raw'!AL:AL, MATCH(Структура!$D502,'ИПЦ raw'!$A:$A,0))</f>
        <v>100.33</v>
      </c>
      <c r="AB502">
        <f>INDEX('ИПЦ raw'!AM:AM, MATCH(Структура!$D502,'ИПЦ raw'!$A:$A,0))</f>
        <v>101.05</v>
      </c>
      <c r="AC502">
        <f>INDEX('ИПЦ raw'!AN:AN, MATCH(Структура!$D502,'ИПЦ raw'!$A:$A,0))</f>
        <v>100.73</v>
      </c>
      <c r="AD502">
        <f>INDEX('ИПЦ raw'!AO:AO, MATCH(Структура!$D502,'ИПЦ raw'!$A:$A,0))</f>
        <v>101.49</v>
      </c>
      <c r="AE502">
        <f>INDEX('ИПЦ raw'!AP:AP, MATCH(Структура!$D502,'ИПЦ raw'!$A:$A,0))</f>
        <v>101</v>
      </c>
      <c r="AG502">
        <f>INDEX('2025'!$C:$C,MATCH(Структура!C502,'2025'!$B:$B,0))</f>
        <v>4.5999999999999999E-2</v>
      </c>
      <c r="AH502">
        <f t="shared" si="177"/>
        <v>4.64462E-2</v>
      </c>
      <c r="AI502">
        <f t="shared" si="178"/>
        <v>4.7003554400000001E-2</v>
      </c>
      <c r="AJ502">
        <f t="shared" si="179"/>
        <v>4.7558196341920003E-2</v>
      </c>
      <c r="AK502">
        <f t="shared" si="180"/>
        <v>4.8057557403510164E-2</v>
      </c>
      <c r="AL502">
        <f t="shared" si="181"/>
        <v>4.8605413557910176E-2</v>
      </c>
      <c r="AM502">
        <f t="shared" si="182"/>
        <v>4.8809556294853396E-2</v>
      </c>
      <c r="AN502">
        <f t="shared" si="183"/>
        <v>4.896574687499692E-2</v>
      </c>
      <c r="AO502">
        <f t="shared" si="184"/>
        <v>4.9416231746246889E-2</v>
      </c>
      <c r="AP502">
        <f t="shared" si="185"/>
        <v>4.9717670759898996E-2</v>
      </c>
      <c r="AQ502">
        <f t="shared" si="186"/>
        <v>5.0199932166270021E-2</v>
      </c>
      <c r="AR502">
        <f t="shared" si="194"/>
        <v>5.0380651922068587E-2</v>
      </c>
      <c r="AS502">
        <f t="shared" si="173"/>
        <v>3.9E-2</v>
      </c>
      <c r="AT502">
        <f t="shared" si="195"/>
        <v>3.94095E-2</v>
      </c>
      <c r="AU502">
        <f t="shared" si="196"/>
        <v>3.9697189350000002E-2</v>
      </c>
      <c r="AV502">
        <f t="shared" si="197"/>
        <v>4.0288677471314996E-2</v>
      </c>
      <c r="AW502">
        <f t="shared" si="198"/>
        <v>4.0691564246028149E-2</v>
      </c>
    </row>
    <row r="503" spans="1:49" x14ac:dyDescent="0.45">
      <c r="A503" s="199" t="s">
        <v>867</v>
      </c>
      <c r="B503" s="225" t="str">
        <f t="shared" si="174"/>
        <v>Парацетамол, 10 таблеток</v>
      </c>
      <c r="C503" s="225" t="str">
        <f t="shared" si="189"/>
        <v>Парацетамол, 10 таблеток</v>
      </c>
      <c r="D503" s="226" t="str">
        <f t="shared" si="176"/>
        <v>Парацетамол, 10 таблеток</v>
      </c>
      <c r="E503" s="225">
        <v>10</v>
      </c>
      <c r="F503" s="225" t="s">
        <v>1871</v>
      </c>
      <c r="G503" s="225">
        <v>0</v>
      </c>
      <c r="H503" s="225">
        <v>0</v>
      </c>
      <c r="I503" s="225">
        <v>0</v>
      </c>
      <c r="J503" s="225">
        <f>INDEX('2026'!$C:$C,MATCH(Структура!B503,'2026'!$B:$B,0))</f>
        <v>3.7999999999999999E-2</v>
      </c>
      <c r="K503" s="225">
        <f>INDEX('2025'!$C:$C,MATCH(Структура!C503,'2025'!$B:$B,0))</f>
        <v>4.2000000000000003E-2</v>
      </c>
      <c r="L503" s="225">
        <v>1</v>
      </c>
      <c r="M503" s="225">
        <v>1</v>
      </c>
      <c r="N503" s="225">
        <v>0</v>
      </c>
      <c r="P503">
        <f>INDEX('ИПЦ raw'!AA:AA, MATCH(Структура!$D503,'ИПЦ raw'!$A:$A,0))</f>
        <v>100.73</v>
      </c>
      <c r="Q503">
        <f>INDEX('ИПЦ raw'!AB:AB, MATCH(Структура!$D503,'ИПЦ raw'!$A:$A,0))</f>
        <v>100.42</v>
      </c>
      <c r="R503">
        <f>INDEX('ИПЦ raw'!AC:AC, MATCH(Структура!$D503,'ИПЦ raw'!$A:$A,0))</f>
        <v>100.59</v>
      </c>
      <c r="S503">
        <f>INDEX('ИПЦ raw'!AD:AD, MATCH(Структура!$D503,'ИПЦ raw'!$A:$A,0))</f>
        <v>100.43</v>
      </c>
      <c r="T503">
        <f>INDEX('ИПЦ raw'!AE:AE, MATCH(Структура!$D503,'ИПЦ raw'!$A:$A,0))</f>
        <v>99.94</v>
      </c>
      <c r="U503">
        <f>INDEX('ИПЦ raw'!AF:AF, MATCH(Структура!$D503,'ИПЦ raw'!$A:$A,0))</f>
        <v>99.47</v>
      </c>
      <c r="V503">
        <f>INDEX('ИПЦ raw'!AG:AG, MATCH(Структура!$D503,'ИПЦ raw'!$A:$A,0))</f>
        <v>100.02</v>
      </c>
      <c r="W503">
        <f>INDEX('ИПЦ raw'!AH:AH, MATCH(Структура!$D503,'ИПЦ raw'!$A:$A,0))</f>
        <v>100.17</v>
      </c>
      <c r="X503">
        <f>INDEX('ИПЦ raw'!AI:AI, MATCH(Структура!$D503,'ИПЦ raw'!$A:$A,0))</f>
        <v>100.59</v>
      </c>
      <c r="Y503">
        <f>INDEX('ИПЦ raw'!AJ:AJ, MATCH(Структура!$D503,'ИПЦ raw'!$A:$A,0))</f>
        <v>100.35</v>
      </c>
      <c r="Z503">
        <f>INDEX('ИПЦ raw'!AK:AK, MATCH(Структура!$D503,'ИПЦ raw'!$A:$A,0))</f>
        <v>100.67</v>
      </c>
      <c r="AA503">
        <f>INDEX('ИПЦ raw'!AL:AL, MATCH(Структура!$D503,'ИПЦ raw'!$A:$A,0))</f>
        <v>101.15</v>
      </c>
      <c r="AB503">
        <f>INDEX('ИПЦ raw'!AM:AM, MATCH(Структура!$D503,'ИПЦ raw'!$A:$A,0))</f>
        <v>101.24</v>
      </c>
      <c r="AC503">
        <f>INDEX('ИПЦ raw'!AN:AN, MATCH(Структура!$D503,'ИПЦ raw'!$A:$A,0))</f>
        <v>100.56</v>
      </c>
      <c r="AD503">
        <f>INDEX('ИПЦ raw'!AO:AO, MATCH(Структура!$D503,'ИПЦ raw'!$A:$A,0))</f>
        <v>99.98</v>
      </c>
      <c r="AE503">
        <f>INDEX('ИПЦ raw'!AP:AP, MATCH(Структура!$D503,'ИПЦ raw'!$A:$A,0))</f>
        <v>100.38</v>
      </c>
      <c r="AG503">
        <f>INDEX('2025'!$C:$C,MATCH(Структура!C503,'2025'!$B:$B,0))</f>
        <v>4.2000000000000003E-2</v>
      </c>
      <c r="AH503">
        <f t="shared" si="177"/>
        <v>4.23066E-2</v>
      </c>
      <c r="AI503">
        <f t="shared" si="178"/>
        <v>4.2484287720000007E-2</v>
      </c>
      <c r="AJ503">
        <f t="shared" si="179"/>
        <v>4.2734945017548008E-2</v>
      </c>
      <c r="AK503">
        <f t="shared" si="180"/>
        <v>4.2918705281123473E-2</v>
      </c>
      <c r="AL503">
        <f t="shared" si="181"/>
        <v>4.2892954057954798E-2</v>
      </c>
      <c r="AM503">
        <f t="shared" si="182"/>
        <v>4.266562140144764E-2</v>
      </c>
      <c r="AN503">
        <f t="shared" si="183"/>
        <v>4.2674154525727932E-2</v>
      </c>
      <c r="AO503">
        <f t="shared" si="184"/>
        <v>4.2746700588421671E-2</v>
      </c>
      <c r="AP503">
        <f t="shared" si="185"/>
        <v>4.299890612189336E-2</v>
      </c>
      <c r="AQ503">
        <f t="shared" si="186"/>
        <v>4.314940229331999E-2</v>
      </c>
      <c r="AR503">
        <f t="shared" si="194"/>
        <v>4.3438503288685232E-2</v>
      </c>
      <c r="AS503">
        <f t="shared" si="173"/>
        <v>3.7999999999999999E-2</v>
      </c>
      <c r="AT503">
        <f t="shared" si="195"/>
        <v>3.8471199999999997E-2</v>
      </c>
      <c r="AU503">
        <f t="shared" si="196"/>
        <v>3.8686638719999999E-2</v>
      </c>
      <c r="AV503">
        <f t="shared" si="197"/>
        <v>3.8678901392256E-2</v>
      </c>
      <c r="AW503">
        <f t="shared" si="198"/>
        <v>3.8825881217546571E-2</v>
      </c>
    </row>
    <row r="504" spans="1:49" x14ac:dyDescent="0.45">
      <c r="A504" s="199" t="s">
        <v>1898</v>
      </c>
      <c r="B504" s="225" t="s">
        <v>1856</v>
      </c>
      <c r="C504" s="225" t="s">
        <v>671</v>
      </c>
      <c r="D504" s="226" t="s">
        <v>1856</v>
      </c>
      <c r="E504" s="225">
        <v>10</v>
      </c>
      <c r="F504" s="225" t="s">
        <v>1871</v>
      </c>
      <c r="G504" s="225">
        <v>0</v>
      </c>
      <c r="H504" s="225">
        <v>0</v>
      </c>
      <c r="I504" s="225">
        <v>0</v>
      </c>
      <c r="J504" s="225">
        <f>INDEX('2026'!$C:$C,MATCH(Структура!B504,'2026'!$B:$B,0))</f>
        <v>4.1000000000000002E-2</v>
      </c>
      <c r="K504" s="225">
        <f>INDEX('2025'!$C:$C,MATCH(Структура!C504,'2025'!$B:$B,0))</f>
        <v>4.3999999999999997E-2</v>
      </c>
      <c r="L504" s="225">
        <v>1</v>
      </c>
      <c r="M504" s="225">
        <v>1</v>
      </c>
      <c r="N504" s="225">
        <v>0</v>
      </c>
      <c r="P504">
        <f>INDEX('ИПЦ raw'!AA:AA, MATCH(Структура!$D504,'ИПЦ raw'!$A:$A,0))</f>
        <v>100.64</v>
      </c>
      <c r="Q504">
        <f>INDEX('ИПЦ raw'!AB:AB, MATCH(Структура!$D504,'ИПЦ raw'!$A:$A,0))</f>
        <v>100.52</v>
      </c>
      <c r="R504">
        <f>INDEX('ИПЦ raw'!AC:AC, MATCH(Структура!$D504,'ИПЦ raw'!$A:$A,0))</f>
        <v>100.27</v>
      </c>
      <c r="S504">
        <f>INDEX('ИПЦ raw'!AD:AD, MATCH(Структура!$D504,'ИПЦ raw'!$A:$A,0))</f>
        <v>100.81</v>
      </c>
      <c r="T504">
        <f>INDEX('ИПЦ raw'!AE:AE, MATCH(Структура!$D504,'ИПЦ raw'!$A:$A,0))</f>
        <v>100.1</v>
      </c>
      <c r="U504">
        <f>INDEX('ИПЦ raw'!AF:AF, MATCH(Структура!$D504,'ИПЦ raw'!$A:$A,0))</f>
        <v>100.62</v>
      </c>
      <c r="V504">
        <f>INDEX('ИПЦ raw'!AG:AG, MATCH(Структура!$D504,'ИПЦ raw'!$A:$A,0))</f>
        <v>100.05</v>
      </c>
      <c r="W504">
        <f>INDEX('ИПЦ raw'!AH:AH, MATCH(Структура!$D504,'ИПЦ raw'!$A:$A,0))</f>
        <v>100</v>
      </c>
      <c r="X504">
        <f>INDEX('ИПЦ raw'!AI:AI, MATCH(Структура!$D504,'ИПЦ raw'!$A:$A,0))</f>
        <v>100.68</v>
      </c>
      <c r="Y504">
        <f>INDEX('ИПЦ raw'!AJ:AJ, MATCH(Структура!$D504,'ИПЦ raw'!$A:$A,0))</f>
        <v>100.59</v>
      </c>
      <c r="Z504">
        <f>INDEX('ИПЦ raw'!AK:AK, MATCH(Структура!$D504,'ИПЦ raw'!$A:$A,0))</f>
        <v>100.22</v>
      </c>
      <c r="AA504">
        <f>INDEX('ИПЦ raw'!AL:AL, MATCH(Структура!$D504,'ИПЦ raw'!$A:$A,0))</f>
        <v>100.96</v>
      </c>
      <c r="AB504">
        <f>INDEX('ИПЦ raw'!AM:AM, MATCH(Структура!$D504,'ИПЦ raw'!$A:$A,0))</f>
        <v>100.22</v>
      </c>
      <c r="AC504">
        <f>INDEX('ИПЦ raw'!AN:AN, MATCH(Структура!$D504,'ИПЦ raw'!$A:$A,0))</f>
        <v>100.08</v>
      </c>
      <c r="AD504">
        <f>INDEX('ИПЦ raw'!AO:AO, MATCH(Структура!$D504,'ИПЦ raw'!$A:$A,0))</f>
        <v>100.14</v>
      </c>
      <c r="AE504">
        <f>INDEX('ИПЦ raw'!AP:AP, MATCH(Структура!$D504,'ИПЦ raw'!$A:$A,0))</f>
        <v>100.69</v>
      </c>
      <c r="AG504">
        <f>INDEX('2025'!$C:$C,MATCH(Структура!C504,'2025'!$B:$B,0))</f>
        <v>4.3999999999999997E-2</v>
      </c>
      <c r="AH504">
        <f t="shared" si="177"/>
        <v>4.4281600000000004E-2</v>
      </c>
      <c r="AI504">
        <f t="shared" si="178"/>
        <v>4.4511864320000004E-2</v>
      </c>
      <c r="AJ504">
        <f t="shared" si="179"/>
        <v>4.4632046353664002E-2</v>
      </c>
      <c r="AK504">
        <f t="shared" si="180"/>
        <v>4.4993565929128676E-2</v>
      </c>
      <c r="AL504">
        <f t="shared" si="181"/>
        <v>4.5038559495057806E-2</v>
      </c>
      <c r="AM504">
        <f t="shared" si="182"/>
        <v>4.5317798563927168E-2</v>
      </c>
      <c r="AN504">
        <f t="shared" si="183"/>
        <v>4.5340457463209131E-2</v>
      </c>
      <c r="AO504">
        <f t="shared" si="184"/>
        <v>4.5340457463209131E-2</v>
      </c>
      <c r="AP504">
        <f t="shared" si="185"/>
        <v>4.5648772573958961E-2</v>
      </c>
      <c r="AQ504">
        <f t="shared" si="186"/>
        <v>4.5918100332145322E-2</v>
      </c>
      <c r="AR504">
        <f t="shared" si="194"/>
        <v>4.6019120152876035E-2</v>
      </c>
      <c r="AS504">
        <f t="shared" si="173"/>
        <v>4.1000000000000002E-2</v>
      </c>
      <c r="AT504">
        <f t="shared" si="195"/>
        <v>4.10902E-2</v>
      </c>
      <c r="AU504">
        <f t="shared" si="196"/>
        <v>4.1123072159999996E-2</v>
      </c>
      <c r="AV504">
        <f t="shared" si="197"/>
        <v>4.1180644461023999E-2</v>
      </c>
      <c r="AW504">
        <f t="shared" si="198"/>
        <v>4.1464790907805062E-2</v>
      </c>
    </row>
    <row r="505" spans="1:49" x14ac:dyDescent="0.45">
      <c r="A505" s="199" t="s">
        <v>1899</v>
      </c>
      <c r="B505" s="225" t="s">
        <v>893</v>
      </c>
      <c r="C505" s="225" t="s">
        <v>893</v>
      </c>
      <c r="D505" s="226" t="str">
        <f t="shared" si="176"/>
        <v>Хлоропирамин, 10 таблеток</v>
      </c>
      <c r="E505" s="225">
        <v>10</v>
      </c>
      <c r="F505" s="225" t="s">
        <v>1871</v>
      </c>
      <c r="G505" s="225">
        <v>0</v>
      </c>
      <c r="H505" s="225">
        <v>0</v>
      </c>
      <c r="I505" s="225">
        <v>0</v>
      </c>
      <c r="J505" s="225">
        <f>INDEX('2026'!$C:$C,MATCH(Структура!B505,'2026'!$B:$B,0))</f>
        <v>3.5000000000000003E-2</v>
      </c>
      <c r="K505" s="225" t="e">
        <f>INDEX('2025'!$C:$C,MATCH(Структура!C505,'2025'!$B:$B,0))</f>
        <v>#N/A</v>
      </c>
      <c r="L505" s="225">
        <v>1</v>
      </c>
      <c r="M505" s="225">
        <v>0</v>
      </c>
      <c r="N505" s="225">
        <v>0</v>
      </c>
      <c r="P505">
        <f>INDEX('ИПЦ raw'!AA:AA, MATCH(Структура!$D505,'ИПЦ raw'!$A:$A,0))</f>
        <v>0</v>
      </c>
      <c r="Q505">
        <f>INDEX('ИПЦ raw'!AB:AB, MATCH(Структура!$D505,'ИПЦ raw'!$A:$A,0))</f>
        <v>0</v>
      </c>
      <c r="R505">
        <f>INDEX('ИПЦ raw'!AC:AC, MATCH(Структура!$D505,'ИПЦ raw'!$A:$A,0))</f>
        <v>0</v>
      </c>
      <c r="S505">
        <f>INDEX('ИПЦ raw'!AD:AD, MATCH(Структура!$D505,'ИПЦ raw'!$A:$A,0))</f>
        <v>0</v>
      </c>
      <c r="T505">
        <f>INDEX('ИПЦ raw'!AE:AE, MATCH(Структура!$D505,'ИПЦ raw'!$A:$A,0))</f>
        <v>0</v>
      </c>
      <c r="U505">
        <f>INDEX('ИПЦ raw'!AF:AF, MATCH(Структура!$D505,'ИПЦ raw'!$A:$A,0))</f>
        <v>0</v>
      </c>
      <c r="V505">
        <f>INDEX('ИПЦ raw'!AG:AG, MATCH(Структура!$D505,'ИПЦ raw'!$A:$A,0))</f>
        <v>0</v>
      </c>
      <c r="W505">
        <f>INDEX('ИПЦ raw'!AH:AH, MATCH(Структура!$D505,'ИПЦ raw'!$A:$A,0))</f>
        <v>0</v>
      </c>
      <c r="X505">
        <f>INDEX('ИПЦ raw'!AI:AI, MATCH(Структура!$D505,'ИПЦ raw'!$A:$A,0))</f>
        <v>0</v>
      </c>
      <c r="Y505">
        <f>INDEX('ИПЦ raw'!AJ:AJ, MATCH(Структура!$D505,'ИПЦ raw'!$A:$A,0))</f>
        <v>0</v>
      </c>
      <c r="Z505">
        <f>INDEX('ИПЦ raw'!AK:AK, MATCH(Структура!$D505,'ИПЦ raw'!$A:$A,0))</f>
        <v>0</v>
      </c>
      <c r="AA505">
        <f>INDEX('ИПЦ raw'!AL:AL, MATCH(Структура!$D505,'ИПЦ raw'!$A:$A,0))</f>
        <v>0</v>
      </c>
      <c r="AB505">
        <f>INDEX('ИПЦ raw'!AM:AM, MATCH(Структура!$D505,'ИПЦ raw'!$A:$A,0))</f>
        <v>100.36</v>
      </c>
      <c r="AC505">
        <f>INDEX('ИПЦ raw'!AN:AN, MATCH(Структура!$D505,'ИПЦ raw'!$A:$A,0))</f>
        <v>99.52</v>
      </c>
      <c r="AD505">
        <f>INDEX('ИПЦ raw'!AO:AO, MATCH(Структура!$D505,'ИПЦ raw'!$A:$A,0))</f>
        <v>100.29</v>
      </c>
      <c r="AE505">
        <f>INDEX('ИПЦ raw'!AP:AP, MATCH(Структура!$D505,'ИПЦ raw'!$A:$A,0))</f>
        <v>100.63</v>
      </c>
      <c r="AG505" t="e">
        <f>INDEX('2025'!$C:$C,MATCH(Структура!C505,'2025'!$B:$B,0))</f>
        <v>#N/A</v>
      </c>
      <c r="AH505" t="e">
        <f t="shared" si="177"/>
        <v>#N/A</v>
      </c>
      <c r="AI505" t="e">
        <f t="shared" si="178"/>
        <v>#N/A</v>
      </c>
      <c r="AJ505" t="e">
        <f t="shared" si="179"/>
        <v>#N/A</v>
      </c>
      <c r="AK505" t="e">
        <f t="shared" si="180"/>
        <v>#N/A</v>
      </c>
      <c r="AL505" t="e">
        <f t="shared" si="181"/>
        <v>#N/A</v>
      </c>
      <c r="AM505" t="e">
        <f t="shared" si="182"/>
        <v>#N/A</v>
      </c>
      <c r="AN505" t="e">
        <f t="shared" si="183"/>
        <v>#N/A</v>
      </c>
      <c r="AO505" t="e">
        <f t="shared" si="184"/>
        <v>#N/A</v>
      </c>
      <c r="AP505" t="e">
        <f t="shared" si="185"/>
        <v>#N/A</v>
      </c>
      <c r="AQ505" t="e">
        <f t="shared" si="186"/>
        <v>#N/A</v>
      </c>
      <c r="AR505" t="e">
        <f t="shared" si="194"/>
        <v>#N/A</v>
      </c>
      <c r="AS505">
        <f t="shared" si="173"/>
        <v>3.5000000000000003E-2</v>
      </c>
      <c r="AT505">
        <f t="shared" si="195"/>
        <v>3.5126000000000004E-2</v>
      </c>
      <c r="AU505">
        <f t="shared" si="196"/>
        <v>3.4957395200000005E-2</v>
      </c>
      <c r="AV505">
        <f t="shared" si="197"/>
        <v>3.5058771646080011E-2</v>
      </c>
      <c r="AW505">
        <f t="shared" si="198"/>
        <v>3.527964190745031E-2</v>
      </c>
    </row>
    <row r="506" spans="1:49" x14ac:dyDescent="0.45">
      <c r="A506" s="199" t="s">
        <v>678</v>
      </c>
      <c r="B506" s="225" t="str">
        <f t="shared" ref="B506" si="199">A506</f>
        <v>Супрастин, 10 таблеток</v>
      </c>
      <c r="C506" s="225" t="str">
        <f t="shared" ref="C506" si="200">B506</f>
        <v>Супрастин, 10 таблеток</v>
      </c>
      <c r="D506" s="226" t="str">
        <f t="shared" si="176"/>
        <v>Супрастин, 10 таблеток</v>
      </c>
      <c r="E506" s="225">
        <v>10</v>
      </c>
      <c r="F506" s="225" t="s">
        <v>1871</v>
      </c>
      <c r="G506" s="225">
        <v>0</v>
      </c>
      <c r="H506" s="225">
        <v>0</v>
      </c>
      <c r="I506" s="225">
        <v>0</v>
      </c>
      <c r="J506" s="225" t="e">
        <f>INDEX('2026'!$C:$C,MATCH(Структура!B506,'2026'!$B:$B,0))</f>
        <v>#N/A</v>
      </c>
      <c r="K506" s="225">
        <f>INDEX('2025'!$C:$C,MATCH(Структура!C506,'2025'!$B:$B,0))</f>
        <v>0.04</v>
      </c>
      <c r="L506" s="225">
        <v>0</v>
      </c>
      <c r="M506" s="225">
        <v>1</v>
      </c>
      <c r="N506" s="225">
        <v>0</v>
      </c>
      <c r="P506">
        <f>INDEX('ИПЦ raw'!AA:AA, MATCH(Структура!$D506,'ИПЦ raw'!$A:$A,0))</f>
        <v>100.16</v>
      </c>
      <c r="Q506">
        <f>INDEX('ИПЦ raw'!AB:AB, MATCH(Структура!$D506,'ИПЦ raw'!$A:$A,0))</f>
        <v>99.06</v>
      </c>
      <c r="R506">
        <f>INDEX('ИПЦ raw'!AC:AC, MATCH(Структура!$D506,'ИПЦ raw'!$A:$A,0))</f>
        <v>102.25</v>
      </c>
      <c r="S506">
        <f>INDEX('ИПЦ raw'!AD:AD, MATCH(Структура!$D506,'ИПЦ raw'!$A:$A,0))</f>
        <v>102.4</v>
      </c>
      <c r="T506">
        <f>INDEX('ИПЦ raw'!AE:AE, MATCH(Структура!$D506,'ИПЦ raw'!$A:$A,0))</f>
        <v>100.38</v>
      </c>
      <c r="U506">
        <f>INDEX('ИПЦ raw'!AF:AF, MATCH(Структура!$D506,'ИПЦ raw'!$A:$A,0))</f>
        <v>100.61</v>
      </c>
      <c r="V506">
        <f>INDEX('ИПЦ raw'!AG:AG, MATCH(Структура!$D506,'ИПЦ raw'!$A:$A,0))</f>
        <v>99.56</v>
      </c>
      <c r="W506">
        <f>INDEX('ИПЦ raw'!AH:AH, MATCH(Структура!$D506,'ИПЦ raw'!$A:$A,0))</f>
        <v>100.13</v>
      </c>
      <c r="X506">
        <f>INDEX('ИПЦ raw'!AI:AI, MATCH(Структура!$D506,'ИПЦ raw'!$A:$A,0))</f>
        <v>100.64</v>
      </c>
      <c r="Y506">
        <f>INDEX('ИПЦ raw'!AJ:AJ, MATCH(Структура!$D506,'ИПЦ raw'!$A:$A,0))</f>
        <v>100.98</v>
      </c>
      <c r="Z506">
        <f>INDEX('ИПЦ raw'!AK:AK, MATCH(Структура!$D506,'ИПЦ raw'!$A:$A,0))</f>
        <v>99.54</v>
      </c>
      <c r="AA506">
        <f>INDEX('ИПЦ raw'!AL:AL, MATCH(Структура!$D506,'ИПЦ raw'!$A:$A,0))</f>
        <v>100.27</v>
      </c>
      <c r="AB506">
        <f>INDEX('ИПЦ raw'!AM:AM, MATCH(Структура!$D506,'ИПЦ raw'!$A:$A,0))</f>
        <v>0</v>
      </c>
      <c r="AC506">
        <f>INDEX('ИПЦ raw'!AN:AN, MATCH(Структура!$D506,'ИПЦ raw'!$A:$A,0))</f>
        <v>0</v>
      </c>
      <c r="AD506">
        <f>INDEX('ИПЦ raw'!AO:AO, MATCH(Структура!$D506,'ИПЦ raw'!$A:$A,0))</f>
        <v>0</v>
      </c>
      <c r="AE506">
        <f>INDEX('ИПЦ raw'!AP:AP, MATCH(Структура!$D506,'ИПЦ raw'!$A:$A,0))</f>
        <v>0</v>
      </c>
      <c r="AG506">
        <f>INDEX('2025'!$C:$C,MATCH(Структура!C506,'2025'!$B:$B,0))</f>
        <v>0.04</v>
      </c>
      <c r="AH506">
        <f t="shared" si="177"/>
        <v>4.0064000000000002E-2</v>
      </c>
      <c r="AI506">
        <f t="shared" si="178"/>
        <v>3.9687398400000004E-2</v>
      </c>
      <c r="AJ506">
        <f t="shared" si="179"/>
        <v>4.0580364864000004E-2</v>
      </c>
      <c r="AK506">
        <f t="shared" si="180"/>
        <v>4.1554293620736003E-2</v>
      </c>
      <c r="AL506">
        <f t="shared" si="181"/>
        <v>4.1712199936494797E-2</v>
      </c>
      <c r="AM506">
        <f t="shared" si="182"/>
        <v>4.1966644356107412E-2</v>
      </c>
      <c r="AN506">
        <f t="shared" si="183"/>
        <v>4.178199112094054E-2</v>
      </c>
      <c r="AO506">
        <f t="shared" si="184"/>
        <v>4.1836307709397759E-2</v>
      </c>
      <c r="AP506">
        <f t="shared" si="185"/>
        <v>4.2104060078737904E-2</v>
      </c>
      <c r="AQ506">
        <f t="shared" si="186"/>
        <v>4.2516679867509531E-2</v>
      </c>
      <c r="AR506">
        <f t="shared" si="194"/>
        <v>4.2321103140118985E-2</v>
      </c>
      <c r="AS506" t="e">
        <f t="shared" si="173"/>
        <v>#N/A</v>
      </c>
      <c r="AT506" t="e">
        <f t="shared" si="195"/>
        <v>#N/A</v>
      </c>
      <c r="AU506" t="e">
        <f t="shared" si="196"/>
        <v>#N/A</v>
      </c>
      <c r="AV506" t="e">
        <f t="shared" si="197"/>
        <v>#N/A</v>
      </c>
      <c r="AW506" t="e">
        <f t="shared" si="198"/>
        <v>#N/A</v>
      </c>
    </row>
    <row r="507" spans="1:49" x14ac:dyDescent="0.45">
      <c r="A507" s="199" t="s">
        <v>1900</v>
      </c>
      <c r="B507" s="225" t="s">
        <v>894</v>
      </c>
      <c r="C507" s="225" t="s">
        <v>894</v>
      </c>
      <c r="D507" s="226" t="str">
        <f t="shared" si="176"/>
        <v>Цетиризин, 10 таблеток</v>
      </c>
      <c r="E507" s="225">
        <v>10</v>
      </c>
      <c r="F507" s="225" t="s">
        <v>1871</v>
      </c>
      <c r="G507" s="225">
        <v>0</v>
      </c>
      <c r="H507" s="225">
        <v>0</v>
      </c>
      <c r="I507" s="225">
        <v>0</v>
      </c>
      <c r="J507" s="225">
        <f>INDEX('2026'!$C:$C,MATCH(Структура!B507,'2026'!$B:$B,0))</f>
        <v>3.6999999999999998E-2</v>
      </c>
      <c r="K507" s="225" t="e">
        <f>INDEX('2025'!$C:$C,MATCH(Структура!C507,'2025'!$B:$B,0))</f>
        <v>#N/A</v>
      </c>
      <c r="L507" s="225">
        <v>1</v>
      </c>
      <c r="M507" s="225">
        <v>0</v>
      </c>
      <c r="N507" s="225">
        <v>0</v>
      </c>
      <c r="P507">
        <f>INDEX('ИПЦ raw'!AA:AA, MATCH(Структура!$D507,'ИПЦ raw'!$A:$A,0))</f>
        <v>0</v>
      </c>
      <c r="Q507">
        <f>INDEX('ИПЦ raw'!AB:AB, MATCH(Структура!$D507,'ИПЦ raw'!$A:$A,0))</f>
        <v>0</v>
      </c>
      <c r="R507">
        <f>INDEX('ИПЦ raw'!AC:AC, MATCH(Структура!$D507,'ИПЦ raw'!$A:$A,0))</f>
        <v>0</v>
      </c>
      <c r="S507">
        <f>INDEX('ИПЦ raw'!AD:AD, MATCH(Структура!$D507,'ИПЦ raw'!$A:$A,0))</f>
        <v>0</v>
      </c>
      <c r="T507">
        <f>INDEX('ИПЦ raw'!AE:AE, MATCH(Структура!$D507,'ИПЦ raw'!$A:$A,0))</f>
        <v>0</v>
      </c>
      <c r="U507">
        <f>INDEX('ИПЦ raw'!AF:AF, MATCH(Структура!$D507,'ИПЦ raw'!$A:$A,0))</f>
        <v>0</v>
      </c>
      <c r="V507">
        <f>INDEX('ИПЦ raw'!AG:AG, MATCH(Структура!$D507,'ИПЦ raw'!$A:$A,0))</f>
        <v>0</v>
      </c>
      <c r="W507">
        <f>INDEX('ИПЦ raw'!AH:AH, MATCH(Структура!$D507,'ИПЦ raw'!$A:$A,0))</f>
        <v>0</v>
      </c>
      <c r="X507">
        <f>INDEX('ИПЦ raw'!AI:AI, MATCH(Структура!$D507,'ИПЦ raw'!$A:$A,0))</f>
        <v>0</v>
      </c>
      <c r="Y507">
        <f>INDEX('ИПЦ raw'!AJ:AJ, MATCH(Структура!$D507,'ИПЦ raw'!$A:$A,0))</f>
        <v>0</v>
      </c>
      <c r="Z507">
        <f>INDEX('ИПЦ raw'!AK:AK, MATCH(Структура!$D507,'ИПЦ raw'!$A:$A,0))</f>
        <v>0</v>
      </c>
      <c r="AA507">
        <f>INDEX('ИПЦ raw'!AL:AL, MATCH(Структура!$D507,'ИПЦ raw'!$A:$A,0))</f>
        <v>0</v>
      </c>
      <c r="AB507">
        <f>INDEX('ИПЦ raw'!AM:AM, MATCH(Структура!$D507,'ИПЦ raw'!$A:$A,0))</f>
        <v>100.29</v>
      </c>
      <c r="AC507">
        <f>INDEX('ИПЦ raw'!AN:AN, MATCH(Структура!$D507,'ИПЦ raw'!$A:$A,0))</f>
        <v>100.11</v>
      </c>
      <c r="AD507">
        <f>INDEX('ИПЦ raw'!AO:AO, MATCH(Структура!$D507,'ИПЦ raw'!$A:$A,0))</f>
        <v>100.49</v>
      </c>
      <c r="AE507">
        <f>INDEX('ИПЦ raw'!AP:AP, MATCH(Структура!$D507,'ИПЦ raw'!$A:$A,0))</f>
        <v>100.2</v>
      </c>
      <c r="AG507" t="e">
        <f>INDEX('2025'!$C:$C,MATCH(Структура!C507,'2025'!$B:$B,0))</f>
        <v>#N/A</v>
      </c>
      <c r="AH507" t="e">
        <f t="shared" si="177"/>
        <v>#N/A</v>
      </c>
      <c r="AI507" t="e">
        <f t="shared" si="178"/>
        <v>#N/A</v>
      </c>
      <c r="AJ507" t="e">
        <f t="shared" si="179"/>
        <v>#N/A</v>
      </c>
      <c r="AK507" t="e">
        <f t="shared" si="180"/>
        <v>#N/A</v>
      </c>
      <c r="AL507" t="e">
        <f t="shared" si="181"/>
        <v>#N/A</v>
      </c>
      <c r="AM507" t="e">
        <f t="shared" si="182"/>
        <v>#N/A</v>
      </c>
      <c r="AN507" t="e">
        <f t="shared" si="183"/>
        <v>#N/A</v>
      </c>
      <c r="AO507" t="e">
        <f t="shared" si="184"/>
        <v>#N/A</v>
      </c>
      <c r="AP507" t="e">
        <f t="shared" si="185"/>
        <v>#N/A</v>
      </c>
      <c r="AQ507" t="e">
        <f t="shared" si="186"/>
        <v>#N/A</v>
      </c>
      <c r="AR507" t="e">
        <f t="shared" si="194"/>
        <v>#N/A</v>
      </c>
      <c r="AS507">
        <f t="shared" si="173"/>
        <v>3.6999999999999998E-2</v>
      </c>
      <c r="AT507">
        <f t="shared" si="195"/>
        <v>3.7107299999999996E-2</v>
      </c>
      <c r="AU507">
        <f t="shared" si="196"/>
        <v>3.7148118029999996E-2</v>
      </c>
      <c r="AV507">
        <f t="shared" si="197"/>
        <v>3.7330143808346997E-2</v>
      </c>
      <c r="AW507">
        <f t="shared" si="198"/>
        <v>3.7404804095963688E-2</v>
      </c>
    </row>
    <row r="508" spans="1:49" x14ac:dyDescent="0.45">
      <c r="A508" s="199" t="s">
        <v>895</v>
      </c>
      <c r="B508" s="225" t="str">
        <f t="shared" ref="B508" si="201">A508</f>
        <v>Цетрин, 10 таблеток</v>
      </c>
      <c r="C508" s="225" t="str">
        <f t="shared" ref="C508" si="202">B508</f>
        <v>Цетрин, 10 таблеток</v>
      </c>
      <c r="D508" s="226" t="str">
        <f t="shared" ref="D508" si="203">C508</f>
        <v>Цетрин, 10 таблеток</v>
      </c>
      <c r="E508" s="225">
        <v>10</v>
      </c>
      <c r="F508" s="225" t="s">
        <v>1871</v>
      </c>
      <c r="G508" s="225">
        <v>0</v>
      </c>
      <c r="H508" s="225">
        <v>0</v>
      </c>
      <c r="I508" s="225">
        <v>0</v>
      </c>
      <c r="J508" s="225" t="e">
        <f>INDEX('2026'!$C:$C,MATCH(Структура!B508,'2026'!$B:$B,0))</f>
        <v>#N/A</v>
      </c>
      <c r="K508" s="225">
        <f>INDEX('2025'!$C:$C,MATCH(Структура!C508,'2025'!$B:$B,0))</f>
        <v>3.3000000000000002E-2</v>
      </c>
      <c r="L508" s="225">
        <v>0</v>
      </c>
      <c r="M508" s="225">
        <v>1</v>
      </c>
      <c r="N508" s="225">
        <v>0</v>
      </c>
      <c r="P508">
        <f>INDEX('ИПЦ raw'!AA:AA, MATCH(Структура!$D508,'ИПЦ raw'!$A:$A,0))</f>
        <v>100.19</v>
      </c>
      <c r="Q508">
        <f>INDEX('ИПЦ raw'!AB:AB, MATCH(Структура!$D508,'ИПЦ raw'!$A:$A,0))</f>
        <v>100.1</v>
      </c>
      <c r="R508">
        <f>INDEX('ИПЦ raw'!AC:AC, MATCH(Структура!$D508,'ИПЦ raw'!$A:$A,0))</f>
        <v>100.42</v>
      </c>
      <c r="S508">
        <f>INDEX('ИПЦ raw'!AD:AD, MATCH(Структура!$D508,'ИПЦ raw'!$A:$A,0))</f>
        <v>100.15</v>
      </c>
      <c r="T508">
        <f>INDEX('ИПЦ raw'!AE:AE, MATCH(Структура!$D508,'ИПЦ raw'!$A:$A,0))</f>
        <v>100.45</v>
      </c>
      <c r="U508">
        <f>INDEX('ИПЦ raw'!AF:AF, MATCH(Структура!$D508,'ИПЦ raw'!$A:$A,0))</f>
        <v>99.71</v>
      </c>
      <c r="V508">
        <f>INDEX('ИПЦ raw'!AG:AG, MATCH(Структура!$D508,'ИПЦ raw'!$A:$A,0))</f>
        <v>99.9</v>
      </c>
      <c r="W508">
        <f>INDEX('ИПЦ raw'!AH:AH, MATCH(Структура!$D508,'ИПЦ raw'!$A:$A,0))</f>
        <v>99.7</v>
      </c>
      <c r="X508">
        <f>INDEX('ИПЦ raw'!AI:AI, MATCH(Структура!$D508,'ИПЦ raw'!$A:$A,0))</f>
        <v>100.23</v>
      </c>
      <c r="Y508">
        <f>INDEX('ИПЦ raw'!AJ:AJ, MATCH(Структура!$D508,'ИПЦ raw'!$A:$A,0))</f>
        <v>100.33</v>
      </c>
      <c r="Z508">
        <f>INDEX('ИПЦ raw'!AK:AK, MATCH(Структура!$D508,'ИПЦ raw'!$A:$A,0))</f>
        <v>100.29</v>
      </c>
      <c r="AA508">
        <f>INDEX('ИПЦ raw'!AL:AL, MATCH(Структура!$D508,'ИПЦ raw'!$A:$A,0))</f>
        <v>100.2</v>
      </c>
      <c r="AB508">
        <f>INDEX('ИПЦ raw'!AM:AM, MATCH(Структура!$D508,'ИПЦ raw'!$A:$A,0))</f>
        <v>0</v>
      </c>
      <c r="AC508">
        <f>INDEX('ИПЦ raw'!AN:AN, MATCH(Структура!$D508,'ИПЦ raw'!$A:$A,0))</f>
        <v>0</v>
      </c>
      <c r="AD508">
        <f>INDEX('ИПЦ raw'!AO:AO, MATCH(Структура!$D508,'ИПЦ raw'!$A:$A,0))</f>
        <v>0</v>
      </c>
      <c r="AE508">
        <f>INDEX('ИПЦ raw'!AP:AP, MATCH(Структура!$D508,'ИПЦ raw'!$A:$A,0))</f>
        <v>0</v>
      </c>
      <c r="AG508">
        <f>INDEX('2025'!$C:$C,MATCH(Структура!C508,'2025'!$B:$B,0))</f>
        <v>3.3000000000000002E-2</v>
      </c>
      <c r="AH508">
        <f t="shared" ref="AH508" si="204">AG508*P508/100</f>
        <v>3.30627E-2</v>
      </c>
      <c r="AI508">
        <f t="shared" ref="AI508" si="205">AH508*Q508/100</f>
        <v>3.3095762700000003E-2</v>
      </c>
      <c r="AJ508">
        <f t="shared" ref="AJ508" si="206">AI508*R508/100</f>
        <v>3.3234764903340007E-2</v>
      </c>
      <c r="AK508">
        <f t="shared" ref="AK508" si="207">AJ508*S508/100</f>
        <v>3.328461705069502E-2</v>
      </c>
      <c r="AL508">
        <f t="shared" ref="AL508" si="208">AK508*T508/100</f>
        <v>3.3434397827423148E-2</v>
      </c>
      <c r="AM508">
        <f t="shared" ref="AM508" si="209">AL508*U508/100</f>
        <v>3.3337438073723621E-2</v>
      </c>
      <c r="AN508">
        <f t="shared" ref="AN508" si="210">AM508*V508/100</f>
        <v>3.3304100635649897E-2</v>
      </c>
      <c r="AO508">
        <f t="shared" ref="AO508" si="211">AN508*W508/100</f>
        <v>3.3204188333742952E-2</v>
      </c>
      <c r="AP508">
        <f t="shared" ref="AP508" si="212">AO508*X508/100</f>
        <v>3.3280557966910561E-2</v>
      </c>
      <c r="AQ508">
        <f t="shared" ref="AQ508" si="213">AP508*Y508/100</f>
        <v>3.339038380820137E-2</v>
      </c>
      <c r="AR508">
        <f t="shared" ref="AR508" si="214">AQ508*Z508/100</f>
        <v>3.3487215921245157E-2</v>
      </c>
      <c r="AS508" t="e">
        <f t="shared" si="173"/>
        <v>#N/A</v>
      </c>
      <c r="AT508" t="e">
        <f t="shared" si="195"/>
        <v>#N/A</v>
      </c>
      <c r="AU508" t="e">
        <f t="shared" si="196"/>
        <v>#N/A</v>
      </c>
      <c r="AV508" t="e">
        <f t="shared" si="197"/>
        <v>#N/A</v>
      </c>
      <c r="AW508" t="e">
        <f t="shared" si="198"/>
        <v>#N/A</v>
      </c>
    </row>
    <row r="509" spans="1:49" x14ac:dyDescent="0.45">
      <c r="A509" s="199" t="s">
        <v>684</v>
      </c>
      <c r="B509" s="225" t="str">
        <f t="shared" si="174"/>
        <v>Бисопролол, 10 таблеток</v>
      </c>
      <c r="C509" s="225" t="str">
        <f t="shared" si="189"/>
        <v>Бисопролол, 10 таблеток</v>
      </c>
      <c r="D509" s="226" t="s">
        <v>684</v>
      </c>
      <c r="E509" s="225">
        <v>10</v>
      </c>
      <c r="F509" s="225" t="s">
        <v>1871</v>
      </c>
      <c r="G509" s="225">
        <v>0</v>
      </c>
      <c r="H509" s="225">
        <v>0</v>
      </c>
      <c r="I509" s="225">
        <v>0</v>
      </c>
      <c r="J509" s="225">
        <f>INDEX('2026'!$C:$C,MATCH(Структура!B509,'2026'!$B:$B,0))</f>
        <v>3.7999999999999999E-2</v>
      </c>
      <c r="K509" s="225">
        <f>INDEX('2025'!$C:$C,MATCH(Структура!C509,'2025'!$B:$B,0))</f>
        <v>3.4000000000000002E-2</v>
      </c>
      <c r="L509" s="225">
        <v>1</v>
      </c>
      <c r="M509" s="225">
        <v>1</v>
      </c>
      <c r="N509" s="225">
        <v>0</v>
      </c>
      <c r="P509">
        <f>INDEX('ИПЦ raw'!AA:AA, MATCH(Структура!$D509,'ИПЦ raw'!$A:$A,0))</f>
        <v>100.28</v>
      </c>
      <c r="Q509">
        <f>INDEX('ИПЦ raw'!AB:AB, MATCH(Структура!$D509,'ИПЦ raw'!$A:$A,0))</f>
        <v>99.87</v>
      </c>
      <c r="R509">
        <f>INDEX('ИПЦ raw'!AC:AC, MATCH(Структура!$D509,'ИПЦ raw'!$A:$A,0))</f>
        <v>100.16</v>
      </c>
      <c r="S509">
        <f>INDEX('ИПЦ raw'!AD:AD, MATCH(Структура!$D509,'ИПЦ raw'!$A:$A,0))</f>
        <v>100.31</v>
      </c>
      <c r="T509">
        <f>INDEX('ИПЦ raw'!AE:AE, MATCH(Структура!$D509,'ИПЦ raw'!$A:$A,0))</f>
        <v>100.34</v>
      </c>
      <c r="U509">
        <f>INDEX('ИПЦ raw'!AF:AF, MATCH(Структура!$D509,'ИПЦ raw'!$A:$A,0))</f>
        <v>100.4</v>
      </c>
      <c r="V509">
        <f>INDEX('ИПЦ raw'!AG:AG, MATCH(Структура!$D509,'ИПЦ raw'!$A:$A,0))</f>
        <v>100.15</v>
      </c>
      <c r="W509">
        <f>INDEX('ИПЦ raw'!AH:AH, MATCH(Структура!$D509,'ИПЦ raw'!$A:$A,0))</f>
        <v>99.75</v>
      </c>
      <c r="X509">
        <f>INDEX('ИПЦ raw'!AI:AI, MATCH(Структура!$D509,'ИПЦ raw'!$A:$A,0))</f>
        <v>99.98</v>
      </c>
      <c r="Y509">
        <f>INDEX('ИПЦ raw'!AJ:AJ, MATCH(Структура!$D509,'ИПЦ raw'!$A:$A,0))</f>
        <v>100.39</v>
      </c>
      <c r="Z509">
        <f>INDEX('ИПЦ raw'!AK:AK, MATCH(Структура!$D509,'ИПЦ raw'!$A:$A,0))</f>
        <v>100.11</v>
      </c>
      <c r="AA509">
        <f>INDEX('ИПЦ raw'!AL:AL, MATCH(Структура!$D509,'ИПЦ raw'!$A:$A,0))</f>
        <v>100.32</v>
      </c>
      <c r="AB509">
        <f>INDEX('ИПЦ raw'!AM:AM, MATCH(Структура!$D509,'ИПЦ raw'!$A:$A,0))</f>
        <v>99.94</v>
      </c>
      <c r="AC509">
        <f>INDEX('ИПЦ raw'!AN:AN, MATCH(Структура!$D509,'ИПЦ raw'!$A:$A,0))</f>
        <v>100</v>
      </c>
      <c r="AD509">
        <f>INDEX('ИПЦ raw'!AO:AO, MATCH(Структура!$D509,'ИПЦ raw'!$A:$A,0))</f>
        <v>100.36</v>
      </c>
      <c r="AE509">
        <f>INDEX('ИПЦ raw'!AP:AP, MATCH(Структура!$D509,'ИПЦ raw'!$A:$A,0))</f>
        <v>100.45</v>
      </c>
      <c r="AG509">
        <f>INDEX('2025'!$C:$C,MATCH(Структура!C509,'2025'!$B:$B,0))</f>
        <v>3.4000000000000002E-2</v>
      </c>
      <c r="AH509">
        <f t="shared" si="177"/>
        <v>3.4095199999999999E-2</v>
      </c>
      <c r="AI509">
        <f t="shared" si="178"/>
        <v>3.405087624E-2</v>
      </c>
      <c r="AJ509">
        <f t="shared" si="179"/>
        <v>3.4105357641983997E-2</v>
      </c>
      <c r="AK509">
        <f t="shared" si="180"/>
        <v>3.4211084250674151E-2</v>
      </c>
      <c r="AL509">
        <f t="shared" si="181"/>
        <v>3.4327401937126446E-2</v>
      </c>
      <c r="AM509">
        <f t="shared" si="182"/>
        <v>3.4464711544874953E-2</v>
      </c>
      <c r="AN509">
        <f t="shared" si="183"/>
        <v>3.4516408612192268E-2</v>
      </c>
      <c r="AO509">
        <f t="shared" si="184"/>
        <v>3.4430117590661787E-2</v>
      </c>
      <c r="AP509">
        <f t="shared" si="185"/>
        <v>3.4423231567143657E-2</v>
      </c>
      <c r="AQ509">
        <f t="shared" si="186"/>
        <v>3.4557482170255518E-2</v>
      </c>
      <c r="AR509">
        <f t="shared" si="194"/>
        <v>3.4595495400642801E-2</v>
      </c>
      <c r="AS509">
        <f t="shared" si="173"/>
        <v>3.7999999999999999E-2</v>
      </c>
      <c r="AT509">
        <f t="shared" si="195"/>
        <v>3.7977200000000003E-2</v>
      </c>
      <c r="AU509">
        <f t="shared" si="196"/>
        <v>3.7977200000000003E-2</v>
      </c>
      <c r="AV509">
        <f t="shared" si="197"/>
        <v>3.8113917920000004E-2</v>
      </c>
      <c r="AW509">
        <f t="shared" si="198"/>
        <v>3.8285430550640001E-2</v>
      </c>
    </row>
    <row r="510" spans="1:49" x14ac:dyDescent="0.45">
      <c r="A510" s="199" t="s">
        <v>1852</v>
      </c>
      <c r="B510" s="225" t="str">
        <f t="shared" si="174"/>
        <v>Верошпирон, 10 капсул (таблеток)</v>
      </c>
      <c r="C510" s="225" t="str">
        <f t="shared" ref="C510" si="215">B510</f>
        <v>Верошпирон, 10 капсул (таблеток)</v>
      </c>
      <c r="D510" s="226" t="str">
        <f>A510</f>
        <v>Верошпирон, 10 капсул (таблеток)</v>
      </c>
      <c r="E510" s="225">
        <v>10</v>
      </c>
      <c r="F510" s="225" t="s">
        <v>1871</v>
      </c>
      <c r="G510" s="225">
        <v>0</v>
      </c>
      <c r="H510" s="225">
        <v>0</v>
      </c>
      <c r="I510" s="225">
        <v>0</v>
      </c>
      <c r="J510" s="225" t="e">
        <f>INDEX('2026'!$C:$C,MATCH(Структура!B510,'2026'!$B:$B,0))</f>
        <v>#N/A</v>
      </c>
      <c r="K510" s="225">
        <f>INDEX('2025'!$C:$C,MATCH(Структура!C510,'2025'!$B:$B,0))</f>
        <v>4.5999999999999999E-2</v>
      </c>
      <c r="L510" s="225">
        <v>0</v>
      </c>
      <c r="M510" s="225">
        <v>1</v>
      </c>
      <c r="N510" s="225">
        <v>0</v>
      </c>
      <c r="P510">
        <f>INDEX('ИПЦ raw'!AA:AA, MATCH(Структура!$D510,'ИПЦ raw'!$A:$A,0))</f>
        <v>100.18</v>
      </c>
      <c r="Q510">
        <f>INDEX('ИПЦ raw'!AB:AB, MATCH(Структура!$D510,'ИПЦ raw'!$A:$A,0))</f>
        <v>100.61</v>
      </c>
      <c r="R510">
        <f>INDEX('ИПЦ raw'!AC:AC, MATCH(Структура!$D510,'ИПЦ raw'!$A:$A,0))</f>
        <v>100.16</v>
      </c>
      <c r="S510">
        <f>INDEX('ИПЦ raw'!AD:AD, MATCH(Структура!$D510,'ИПЦ raw'!$A:$A,0))</f>
        <v>100.82</v>
      </c>
      <c r="T510">
        <f>INDEX('ИПЦ raw'!AE:AE, MATCH(Структура!$D510,'ИПЦ raw'!$A:$A,0))</f>
        <v>101.39</v>
      </c>
      <c r="U510">
        <f>INDEX('ИПЦ raw'!AF:AF, MATCH(Структура!$D510,'ИПЦ raw'!$A:$A,0))</f>
        <v>101.56</v>
      </c>
      <c r="V510">
        <f>INDEX('ИПЦ raw'!AG:AG, MATCH(Структура!$D510,'ИПЦ raw'!$A:$A,0))</f>
        <v>100.96</v>
      </c>
      <c r="W510">
        <f>INDEX('ИПЦ raw'!AH:AH, MATCH(Структура!$D510,'ИПЦ raw'!$A:$A,0))</f>
        <v>100.45</v>
      </c>
      <c r="X510">
        <f>INDEX('ИПЦ raw'!AI:AI, MATCH(Структура!$D510,'ИПЦ raw'!$A:$A,0))</f>
        <v>101.06</v>
      </c>
      <c r="Y510">
        <f>INDEX('ИПЦ raw'!AJ:AJ, MATCH(Структура!$D510,'ИПЦ raw'!$A:$A,0))</f>
        <v>100.56</v>
      </c>
      <c r="Z510">
        <f>INDEX('ИПЦ raw'!AK:AK, MATCH(Структура!$D510,'ИПЦ raw'!$A:$A,0))</f>
        <v>100.17</v>
      </c>
      <c r="AA510">
        <f>INDEX('ИПЦ raw'!AL:AL, MATCH(Структура!$D510,'ИПЦ raw'!$A:$A,0))</f>
        <v>100.33</v>
      </c>
      <c r="AB510">
        <f>INDEX('ИПЦ raw'!AM:AM, MATCH(Структура!$D510,'ИПЦ raw'!$A:$A,0))</f>
        <v>0</v>
      </c>
      <c r="AC510">
        <f>INDEX('ИПЦ raw'!AN:AN, MATCH(Структура!$D510,'ИПЦ raw'!$A:$A,0))</f>
        <v>0</v>
      </c>
      <c r="AD510">
        <f>INDEX('ИПЦ raw'!AO:AO, MATCH(Структура!$D510,'ИПЦ raw'!$A:$A,0))</f>
        <v>0</v>
      </c>
      <c r="AE510">
        <f>INDEX('ИПЦ raw'!AP:AP, MATCH(Структура!$D510,'ИПЦ raw'!$A:$A,0))</f>
        <v>0</v>
      </c>
      <c r="AG510">
        <f>INDEX('2025'!$C:$C,MATCH(Структура!C510,'2025'!$B:$B,0))</f>
        <v>4.5999999999999999E-2</v>
      </c>
      <c r="AH510">
        <f t="shared" si="177"/>
        <v>4.6082800000000007E-2</v>
      </c>
      <c r="AI510">
        <f t="shared" si="178"/>
        <v>4.636390508000001E-2</v>
      </c>
      <c r="AJ510">
        <f t="shared" si="179"/>
        <v>4.6438087328128007E-2</v>
      </c>
      <c r="AK510">
        <f t="shared" si="180"/>
        <v>4.6818879644218658E-2</v>
      </c>
      <c r="AL510">
        <f t="shared" si="181"/>
        <v>4.7469662071273303E-2</v>
      </c>
      <c r="AM510">
        <f t="shared" si="182"/>
        <v>4.8210188799585163E-2</v>
      </c>
      <c r="AN510">
        <f t="shared" si="183"/>
        <v>4.8673006612061177E-2</v>
      </c>
      <c r="AO510">
        <f t="shared" si="184"/>
        <v>4.8892035141815456E-2</v>
      </c>
      <c r="AP510">
        <f t="shared" si="185"/>
        <v>4.9410290714318697E-2</v>
      </c>
      <c r="AQ510">
        <f t="shared" si="186"/>
        <v>4.9686988342318876E-2</v>
      </c>
      <c r="AR510">
        <f t="shared" si="194"/>
        <v>4.9771456222500815E-2</v>
      </c>
      <c r="AS510" t="e">
        <f t="shared" si="173"/>
        <v>#N/A</v>
      </c>
      <c r="AT510" t="e">
        <f t="shared" si="195"/>
        <v>#N/A</v>
      </c>
      <c r="AU510" t="e">
        <f t="shared" si="196"/>
        <v>#N/A</v>
      </c>
      <c r="AV510" t="e">
        <f t="shared" si="197"/>
        <v>#N/A</v>
      </c>
      <c r="AW510" t="e">
        <f t="shared" si="198"/>
        <v>#N/A</v>
      </c>
    </row>
    <row r="511" spans="1:49" x14ac:dyDescent="0.45">
      <c r="A511" s="199" t="s">
        <v>673</v>
      </c>
      <c r="B511" s="225" t="str">
        <f t="shared" si="174"/>
        <v>Эналаприл, 10 таблеток</v>
      </c>
      <c r="C511" s="225" t="str">
        <f t="shared" si="189"/>
        <v>Эналаприл, 10 таблеток</v>
      </c>
      <c r="D511" s="226" t="str">
        <f t="shared" si="176"/>
        <v>Эналаприл, 10 таблеток</v>
      </c>
      <c r="E511" s="225">
        <v>10</v>
      </c>
      <c r="F511" s="225" t="s">
        <v>1871</v>
      </c>
      <c r="G511" s="225">
        <v>0</v>
      </c>
      <c r="H511" s="225">
        <v>0</v>
      </c>
      <c r="I511" s="225">
        <v>0</v>
      </c>
      <c r="J511" s="225">
        <f>INDEX('2026'!$C:$C,MATCH(Структура!B511,'2026'!$B:$B,0))</f>
        <v>3.7999999999999999E-2</v>
      </c>
      <c r="K511" s="225">
        <f>INDEX('2025'!$C:$C,MATCH(Структура!C511,'2025'!$B:$B,0))</f>
        <v>3.5999999999999997E-2</v>
      </c>
      <c r="L511" s="225">
        <v>1</v>
      </c>
      <c r="M511" s="225">
        <v>1</v>
      </c>
      <c r="N511" s="225">
        <v>0</v>
      </c>
      <c r="P511">
        <f>INDEX('ИПЦ raw'!AA:AA, MATCH(Структура!$D511,'ИПЦ raw'!$A:$A,0))</f>
        <v>100.42</v>
      </c>
      <c r="Q511">
        <f>INDEX('ИПЦ raw'!AB:AB, MATCH(Структура!$D511,'ИПЦ raw'!$A:$A,0))</f>
        <v>100.65</v>
      </c>
      <c r="R511">
        <f>INDEX('ИПЦ raw'!AC:AC, MATCH(Структура!$D511,'ИПЦ raw'!$A:$A,0))</f>
        <v>100.51</v>
      </c>
      <c r="S511">
        <f>INDEX('ИПЦ raw'!AD:AD, MATCH(Структура!$D511,'ИПЦ raw'!$A:$A,0))</f>
        <v>100.32</v>
      </c>
      <c r="T511">
        <f>INDEX('ИПЦ raw'!AE:AE, MATCH(Структура!$D511,'ИПЦ raw'!$A:$A,0))</f>
        <v>100.4</v>
      </c>
      <c r="U511">
        <f>INDEX('ИПЦ raw'!AF:AF, MATCH(Структура!$D511,'ИПЦ raw'!$A:$A,0))</f>
        <v>100.69</v>
      </c>
      <c r="V511">
        <f>INDEX('ИПЦ raw'!AG:AG, MATCH(Структура!$D511,'ИПЦ raw'!$A:$A,0))</f>
        <v>100.47</v>
      </c>
      <c r="W511">
        <f>INDEX('ИПЦ raw'!AH:AH, MATCH(Структура!$D511,'ИПЦ raw'!$A:$A,0))</f>
        <v>99.89</v>
      </c>
      <c r="X511">
        <f>INDEX('ИПЦ raw'!AI:AI, MATCH(Структура!$D511,'ИПЦ raw'!$A:$A,0))</f>
        <v>100.63</v>
      </c>
      <c r="Y511">
        <f>INDEX('ИПЦ raw'!AJ:AJ, MATCH(Структура!$D511,'ИПЦ raw'!$A:$A,0))</f>
        <v>100.5</v>
      </c>
      <c r="Z511">
        <f>INDEX('ИПЦ raw'!AK:AK, MATCH(Структура!$D511,'ИПЦ raw'!$A:$A,0))</f>
        <v>100.02</v>
      </c>
      <c r="AA511">
        <f>INDEX('ИПЦ raw'!AL:AL, MATCH(Структура!$D511,'ИПЦ raw'!$A:$A,0))</f>
        <v>100.24</v>
      </c>
      <c r="AB511">
        <f>INDEX('ИПЦ raw'!AM:AM, MATCH(Структура!$D511,'ИПЦ raw'!$A:$A,0))</f>
        <v>100.41</v>
      </c>
      <c r="AC511">
        <f>INDEX('ИПЦ raw'!AN:AN, MATCH(Структура!$D511,'ИПЦ raw'!$A:$A,0))</f>
        <v>99.76</v>
      </c>
      <c r="AD511">
        <f>INDEX('ИПЦ raw'!AO:AO, MATCH(Структура!$D511,'ИПЦ raw'!$A:$A,0))</f>
        <v>100.31</v>
      </c>
      <c r="AE511">
        <f>INDEX('ИПЦ raw'!AP:AP, MATCH(Структура!$D511,'ИПЦ raw'!$A:$A,0))</f>
        <v>100.68</v>
      </c>
      <c r="AG511">
        <f>INDEX('2025'!$C:$C,MATCH(Структура!C511,'2025'!$B:$B,0))</f>
        <v>3.5999999999999997E-2</v>
      </c>
      <c r="AH511">
        <f t="shared" si="177"/>
        <v>3.6151199999999994E-2</v>
      </c>
      <c r="AI511">
        <f t="shared" si="178"/>
        <v>3.63861828E-2</v>
      </c>
      <c r="AJ511">
        <f t="shared" si="179"/>
        <v>3.6571752332280001E-2</v>
      </c>
      <c r="AK511">
        <f t="shared" si="180"/>
        <v>3.6688781939743294E-2</v>
      </c>
      <c r="AL511">
        <f t="shared" si="181"/>
        <v>3.6835537067502269E-2</v>
      </c>
      <c r="AM511">
        <f t="shared" si="182"/>
        <v>3.7089702273268035E-2</v>
      </c>
      <c r="AN511">
        <f t="shared" si="183"/>
        <v>3.7264023873952397E-2</v>
      </c>
      <c r="AO511">
        <f t="shared" si="184"/>
        <v>3.7223033447691047E-2</v>
      </c>
      <c r="AP511">
        <f t="shared" si="185"/>
        <v>3.7457538558411503E-2</v>
      </c>
      <c r="AQ511">
        <f t="shared" si="186"/>
        <v>3.7644826251203557E-2</v>
      </c>
      <c r="AR511">
        <f t="shared" si="194"/>
        <v>3.7652355216453798E-2</v>
      </c>
      <c r="AS511">
        <f t="shared" si="173"/>
        <v>3.7999999999999999E-2</v>
      </c>
      <c r="AT511">
        <f t="shared" si="195"/>
        <v>3.8155799999999997E-2</v>
      </c>
      <c r="AU511">
        <f t="shared" si="196"/>
        <v>3.8064226079999999E-2</v>
      </c>
      <c r="AV511">
        <f t="shared" si="197"/>
        <v>3.8182225180847996E-2</v>
      </c>
      <c r="AW511">
        <f t="shared" si="198"/>
        <v>3.8441864312077766E-2</v>
      </c>
    </row>
    <row r="512" spans="1:49" x14ac:dyDescent="0.45">
      <c r="A512" s="199" t="s">
        <v>677</v>
      </c>
      <c r="B512" s="225" t="str">
        <f t="shared" si="174"/>
        <v>Панкреатин, 10 таблеток</v>
      </c>
      <c r="C512" s="225" t="str">
        <f t="shared" si="189"/>
        <v>Панкреатин, 10 таблеток</v>
      </c>
      <c r="D512" s="226" t="str">
        <f t="shared" si="176"/>
        <v>Панкреатин, 10 таблеток</v>
      </c>
      <c r="E512" s="225">
        <v>10</v>
      </c>
      <c r="F512" s="225" t="s">
        <v>1871</v>
      </c>
      <c r="G512" s="225">
        <v>0</v>
      </c>
      <c r="H512" s="225">
        <v>0</v>
      </c>
      <c r="I512" s="225">
        <v>0</v>
      </c>
      <c r="J512" s="225">
        <f>INDEX('2026'!$C:$C,MATCH(Структура!B512,'2026'!$B:$B,0))</f>
        <v>4.1000000000000002E-2</v>
      </c>
      <c r="K512" s="225">
        <f>INDEX('2025'!$C:$C,MATCH(Структура!C512,'2025'!$B:$B,0))</f>
        <v>3.9E-2</v>
      </c>
      <c r="L512" s="225">
        <v>1</v>
      </c>
      <c r="M512" s="225">
        <v>1</v>
      </c>
      <c r="N512" s="225">
        <v>0</v>
      </c>
      <c r="P512">
        <f>INDEX('ИПЦ raw'!AA:AA, MATCH(Структура!$D512,'ИПЦ raw'!$A:$A,0))</f>
        <v>100.78</v>
      </c>
      <c r="Q512">
        <f>INDEX('ИПЦ raw'!AB:AB, MATCH(Структура!$D512,'ИПЦ raw'!$A:$A,0))</f>
        <v>100.5</v>
      </c>
      <c r="R512">
        <f>INDEX('ИПЦ raw'!AC:AC, MATCH(Структура!$D512,'ИПЦ raw'!$A:$A,0))</f>
        <v>100.35</v>
      </c>
      <c r="S512">
        <f>INDEX('ИПЦ raw'!AD:AD, MATCH(Структура!$D512,'ИПЦ raw'!$A:$A,0))</f>
        <v>100.7</v>
      </c>
      <c r="T512">
        <f>INDEX('ИПЦ raw'!AE:AE, MATCH(Структура!$D512,'ИПЦ raw'!$A:$A,0))</f>
        <v>100.38</v>
      </c>
      <c r="U512">
        <f>INDEX('ИПЦ raw'!AF:AF, MATCH(Структура!$D512,'ИПЦ raw'!$A:$A,0))</f>
        <v>100.48</v>
      </c>
      <c r="V512">
        <f>INDEX('ИПЦ raw'!AG:AG, MATCH(Структура!$D512,'ИПЦ raw'!$A:$A,0))</f>
        <v>100.45</v>
      </c>
      <c r="W512">
        <f>INDEX('ИПЦ raw'!AH:AH, MATCH(Структура!$D512,'ИПЦ raw'!$A:$A,0))</f>
        <v>100.51</v>
      </c>
      <c r="X512">
        <f>INDEX('ИПЦ raw'!AI:AI, MATCH(Структура!$D512,'ИПЦ raw'!$A:$A,0))</f>
        <v>100.87</v>
      </c>
      <c r="Y512">
        <f>INDEX('ИПЦ raw'!AJ:AJ, MATCH(Структура!$D512,'ИПЦ raw'!$A:$A,0))</f>
        <v>100.93</v>
      </c>
      <c r="Z512">
        <f>INDEX('ИПЦ raw'!AK:AK, MATCH(Структура!$D512,'ИПЦ raw'!$A:$A,0))</f>
        <v>99.84</v>
      </c>
      <c r="AA512">
        <f>INDEX('ИПЦ raw'!AL:AL, MATCH(Структура!$D512,'ИПЦ raw'!$A:$A,0))</f>
        <v>99.91</v>
      </c>
      <c r="AB512">
        <f>INDEX('ИПЦ raw'!AM:AM, MATCH(Структура!$D512,'ИПЦ raw'!$A:$A,0))</f>
        <v>100.94</v>
      </c>
      <c r="AC512">
        <f>INDEX('ИПЦ raw'!AN:AN, MATCH(Структура!$D512,'ИПЦ raw'!$A:$A,0))</f>
        <v>99.31</v>
      </c>
      <c r="AD512">
        <f>INDEX('ИПЦ raw'!AO:AO, MATCH(Структура!$D512,'ИПЦ raw'!$A:$A,0))</f>
        <v>99.99</v>
      </c>
      <c r="AE512">
        <f>INDEX('ИПЦ raw'!AP:AP, MATCH(Структура!$D512,'ИПЦ raw'!$A:$A,0))</f>
        <v>100.79</v>
      </c>
      <c r="AG512">
        <f>INDEX('2025'!$C:$C,MATCH(Структура!C512,'2025'!$B:$B,0))</f>
        <v>3.9E-2</v>
      </c>
      <c r="AH512">
        <f t="shared" si="177"/>
        <v>3.9304200000000004E-2</v>
      </c>
      <c r="AI512">
        <f t="shared" si="178"/>
        <v>3.9500721000000003E-2</v>
      </c>
      <c r="AJ512">
        <f t="shared" si="179"/>
        <v>3.9638973523500001E-2</v>
      </c>
      <c r="AK512">
        <f t="shared" si="180"/>
        <v>3.9916446338164505E-2</v>
      </c>
      <c r="AL512">
        <f t="shared" si="181"/>
        <v>4.0068128834249525E-2</v>
      </c>
      <c r="AM512">
        <f t="shared" si="182"/>
        <v>4.0260455852653927E-2</v>
      </c>
      <c r="AN512">
        <f t="shared" si="183"/>
        <v>4.0441627903990869E-2</v>
      </c>
      <c r="AO512">
        <f t="shared" si="184"/>
        <v>4.0647880206301223E-2</v>
      </c>
      <c r="AP512">
        <f t="shared" si="185"/>
        <v>4.1001516764096045E-2</v>
      </c>
      <c r="AQ512">
        <f t="shared" si="186"/>
        <v>4.1382830870002142E-2</v>
      </c>
      <c r="AR512">
        <f t="shared" si="194"/>
        <v>4.1316618340610144E-2</v>
      </c>
      <c r="AS512">
        <f t="shared" si="173"/>
        <v>4.1000000000000002E-2</v>
      </c>
      <c r="AT512">
        <f t="shared" si="195"/>
        <v>4.1385399999999996E-2</v>
      </c>
      <c r="AU512">
        <f t="shared" si="196"/>
        <v>4.1099840739999997E-2</v>
      </c>
      <c r="AV512">
        <f t="shared" si="197"/>
        <v>4.1095730755925999E-2</v>
      </c>
      <c r="AW512">
        <f t="shared" si="198"/>
        <v>4.1420387028897811E-2</v>
      </c>
    </row>
    <row r="513" spans="1:49" x14ac:dyDescent="0.45">
      <c r="A513" s="199" t="s">
        <v>674</v>
      </c>
      <c r="B513" s="225" t="str">
        <f t="shared" si="174"/>
        <v>Амброксол, 10 таблеток</v>
      </c>
      <c r="C513" s="225" t="str">
        <f t="shared" si="189"/>
        <v>Амброксол, 10 таблеток</v>
      </c>
      <c r="D513" s="226" t="str">
        <f t="shared" si="176"/>
        <v>Амброксол, 10 таблеток</v>
      </c>
      <c r="E513" s="225">
        <v>10</v>
      </c>
      <c r="F513" s="225" t="s">
        <v>1871</v>
      </c>
      <c r="G513" s="225">
        <v>0</v>
      </c>
      <c r="H513" s="225">
        <v>0</v>
      </c>
      <c r="I513" s="225">
        <v>0</v>
      </c>
      <c r="J513" s="225">
        <f>INDEX('2026'!$C:$C,MATCH(Структура!B513,'2026'!$B:$B,0))</f>
        <v>3.6999999999999998E-2</v>
      </c>
      <c r="K513" s="225">
        <f>INDEX('2025'!$C:$C,MATCH(Структура!C513,'2025'!$B:$B,0))</f>
        <v>3.5999999999999997E-2</v>
      </c>
      <c r="L513" s="225">
        <v>1</v>
      </c>
      <c r="M513" s="225">
        <v>1</v>
      </c>
      <c r="N513" s="225">
        <v>0</v>
      </c>
      <c r="P513">
        <f>INDEX('ИПЦ raw'!AA:AA, MATCH(Структура!$D513,'ИПЦ raw'!$A:$A,0))</f>
        <v>100.56</v>
      </c>
      <c r="Q513">
        <f>INDEX('ИПЦ raw'!AB:AB, MATCH(Структура!$D513,'ИПЦ raw'!$A:$A,0))</f>
        <v>99.96</v>
      </c>
      <c r="R513">
        <f>INDEX('ИПЦ raw'!AC:AC, MATCH(Структура!$D513,'ИПЦ raw'!$A:$A,0))</f>
        <v>99.65</v>
      </c>
      <c r="S513">
        <f>INDEX('ИПЦ raw'!AD:AD, MATCH(Структура!$D513,'ИПЦ raw'!$A:$A,0))</f>
        <v>101.25</v>
      </c>
      <c r="T513">
        <f>INDEX('ИПЦ raw'!AE:AE, MATCH(Структура!$D513,'ИПЦ raw'!$A:$A,0))</f>
        <v>100.6</v>
      </c>
      <c r="U513">
        <f>INDEX('ИПЦ raw'!AF:AF, MATCH(Структура!$D513,'ИПЦ raw'!$A:$A,0))</f>
        <v>100.23</v>
      </c>
      <c r="V513">
        <f>INDEX('ИПЦ raw'!AG:AG, MATCH(Структура!$D513,'ИПЦ raw'!$A:$A,0))</f>
        <v>99.72</v>
      </c>
      <c r="W513">
        <f>INDEX('ИПЦ raw'!AH:AH, MATCH(Структура!$D513,'ИПЦ raw'!$A:$A,0))</f>
        <v>100.09</v>
      </c>
      <c r="X513">
        <f>INDEX('ИПЦ raw'!AI:AI, MATCH(Структура!$D513,'ИПЦ raw'!$A:$A,0))</f>
        <v>100.91</v>
      </c>
      <c r="Y513">
        <f>INDEX('ИПЦ raw'!AJ:AJ, MATCH(Структура!$D513,'ИПЦ raw'!$A:$A,0))</f>
        <v>101.24</v>
      </c>
      <c r="Z513">
        <f>INDEX('ИПЦ raw'!AK:AK, MATCH(Структура!$D513,'ИПЦ raw'!$A:$A,0))</f>
        <v>101.25</v>
      </c>
      <c r="AA513">
        <f>INDEX('ИПЦ raw'!AL:AL, MATCH(Структура!$D513,'ИПЦ raw'!$A:$A,0))</f>
        <v>100.24</v>
      </c>
      <c r="AB513">
        <f>INDEX('ИПЦ raw'!AM:AM, MATCH(Структура!$D513,'ИПЦ raw'!$A:$A,0))</f>
        <v>100.64</v>
      </c>
      <c r="AC513">
        <f>INDEX('ИПЦ raw'!AN:AN, MATCH(Структура!$D513,'ИПЦ raw'!$A:$A,0))</f>
        <v>100.25</v>
      </c>
      <c r="AD513">
        <f>INDEX('ИПЦ raw'!AO:AO, MATCH(Структура!$D513,'ИПЦ raw'!$A:$A,0))</f>
        <v>99.78</v>
      </c>
      <c r="AE513">
        <f>INDEX('ИПЦ raw'!AP:AP, MATCH(Структура!$D513,'ИПЦ raw'!$A:$A,0))</f>
        <v>101.1</v>
      </c>
      <c r="AG513">
        <f>INDEX('2025'!$C:$C,MATCH(Структура!C513,'2025'!$B:$B,0))</f>
        <v>3.5999999999999997E-2</v>
      </c>
      <c r="AH513">
        <f t="shared" si="177"/>
        <v>3.62016E-2</v>
      </c>
      <c r="AI513">
        <f t="shared" si="178"/>
        <v>3.6187119359999999E-2</v>
      </c>
      <c r="AJ513">
        <f t="shared" si="179"/>
        <v>3.6060464442240002E-2</v>
      </c>
      <c r="AK513">
        <f t="shared" si="180"/>
        <v>3.6511220247768005E-2</v>
      </c>
      <c r="AL513">
        <f t="shared" si="181"/>
        <v>3.6730287569254609E-2</v>
      </c>
      <c r="AM513">
        <f t="shared" si="182"/>
        <v>3.6814767230663896E-2</v>
      </c>
      <c r="AN513">
        <f t="shared" si="183"/>
        <v>3.6711685882418035E-2</v>
      </c>
      <c r="AO513">
        <f t="shared" si="184"/>
        <v>3.6744726399712213E-2</v>
      </c>
      <c r="AP513">
        <f t="shared" si="185"/>
        <v>3.7079103409949597E-2</v>
      </c>
      <c r="AQ513">
        <f t="shared" si="186"/>
        <v>3.7538884292232975E-2</v>
      </c>
      <c r="AR513">
        <f t="shared" si="194"/>
        <v>3.8008120345885889E-2</v>
      </c>
      <c r="AS513">
        <f t="shared" si="173"/>
        <v>3.6999999999999998E-2</v>
      </c>
      <c r="AT513">
        <f t="shared" si="195"/>
        <v>3.72368E-2</v>
      </c>
      <c r="AU513">
        <f t="shared" si="196"/>
        <v>3.7329892000000003E-2</v>
      </c>
      <c r="AV513">
        <f t="shared" si="197"/>
        <v>3.7247766237600004E-2</v>
      </c>
      <c r="AW513">
        <f t="shared" si="198"/>
        <v>3.7657491666213599E-2</v>
      </c>
    </row>
    <row r="514" spans="1:49" x14ac:dyDescent="0.45">
      <c r="A514" s="199" t="s">
        <v>1901</v>
      </c>
      <c r="B514" s="225" t="s">
        <v>669</v>
      </c>
      <c r="C514" s="225" t="s">
        <v>1838</v>
      </c>
      <c r="D514" s="226" t="s">
        <v>669</v>
      </c>
      <c r="E514" s="225">
        <v>10</v>
      </c>
      <c r="F514" s="225" t="s">
        <v>1871</v>
      </c>
      <c r="G514" s="225">
        <v>0</v>
      </c>
      <c r="H514" s="225">
        <v>0</v>
      </c>
      <c r="I514" s="225">
        <v>0</v>
      </c>
      <c r="J514" s="225">
        <f>INDEX('2026'!$C:$C,MATCH(Структура!B514,'2026'!$B:$B,0))</f>
        <v>4.7E-2</v>
      </c>
      <c r="K514" s="225">
        <f>INDEX('2025'!$C:$C,MATCH(Структура!C514,'2025'!$B:$B,0))</f>
        <v>3.7999999999999999E-2</v>
      </c>
      <c r="L514" s="225">
        <v>1</v>
      </c>
      <c r="M514" s="225">
        <v>1</v>
      </c>
      <c r="N514" s="225">
        <v>0</v>
      </c>
      <c r="P514">
        <f>INDEX('ИПЦ raw'!AA:AA, MATCH(Структура!$D514,'ИПЦ raw'!$A:$A,0))</f>
        <v>100.16</v>
      </c>
      <c r="Q514">
        <f>INDEX('ИПЦ raw'!AB:AB, MATCH(Структура!$D514,'ИПЦ raw'!$A:$A,0))</f>
        <v>100.29</v>
      </c>
      <c r="R514">
        <f>INDEX('ИПЦ raw'!AC:AC, MATCH(Структура!$D514,'ИПЦ raw'!$A:$A,0))</f>
        <v>101</v>
      </c>
      <c r="S514">
        <f>INDEX('ИПЦ raw'!AD:AD, MATCH(Структура!$D514,'ИПЦ raw'!$A:$A,0))</f>
        <v>100.46</v>
      </c>
      <c r="T514">
        <f>INDEX('ИПЦ raw'!AE:AE, MATCH(Структура!$D514,'ИПЦ raw'!$A:$A,0))</f>
        <v>100.45</v>
      </c>
      <c r="U514">
        <f>INDEX('ИПЦ raw'!AF:AF, MATCH(Структура!$D514,'ИПЦ raw'!$A:$A,0))</f>
        <v>100.29</v>
      </c>
      <c r="V514">
        <f>INDEX('ИПЦ raw'!AG:AG, MATCH(Структура!$D514,'ИПЦ raw'!$A:$A,0))</f>
        <v>100.14</v>
      </c>
      <c r="W514">
        <f>INDEX('ИПЦ raw'!AH:AH, MATCH(Структура!$D514,'ИПЦ raw'!$A:$A,0))</f>
        <v>99.89</v>
      </c>
      <c r="X514">
        <f>INDEX('ИПЦ raw'!AI:AI, MATCH(Структура!$D514,'ИПЦ raw'!$A:$A,0))</f>
        <v>100.13</v>
      </c>
      <c r="Y514">
        <f>INDEX('ИПЦ raw'!AJ:AJ, MATCH(Структура!$D514,'ИПЦ raw'!$A:$A,0))</f>
        <v>100.47</v>
      </c>
      <c r="Z514">
        <f>INDEX('ИПЦ raw'!AK:AK, MATCH(Структура!$D514,'ИПЦ raw'!$A:$A,0))</f>
        <v>100.25</v>
      </c>
      <c r="AA514">
        <f>INDEX('ИПЦ raw'!AL:AL, MATCH(Структура!$D514,'ИПЦ raw'!$A:$A,0))</f>
        <v>100.94</v>
      </c>
      <c r="AB514">
        <f>INDEX('ИПЦ raw'!AM:AM, MATCH(Структура!$D514,'ИПЦ raw'!$A:$A,0))</f>
        <v>101.14</v>
      </c>
      <c r="AC514">
        <f>INDEX('ИПЦ raw'!AN:AN, MATCH(Структура!$D514,'ИПЦ raw'!$A:$A,0))</f>
        <v>100.83</v>
      </c>
      <c r="AD514">
        <f>INDEX('ИПЦ raw'!AO:AO, MATCH(Структура!$D514,'ИПЦ raw'!$A:$A,0))</f>
        <v>100.8</v>
      </c>
      <c r="AE514">
        <f>INDEX('ИПЦ raw'!AP:AP, MATCH(Структура!$D514,'ИПЦ raw'!$A:$A,0))</f>
        <v>100.59</v>
      </c>
      <c r="AG514">
        <f>INDEX('2025'!$C:$C,MATCH(Структура!C514,'2025'!$B:$B,0))</f>
        <v>3.7999999999999999E-2</v>
      </c>
      <c r="AH514">
        <f t="shared" si="177"/>
        <v>3.8060799999999999E-2</v>
      </c>
      <c r="AI514">
        <f t="shared" si="178"/>
        <v>3.817117632E-2</v>
      </c>
      <c r="AJ514">
        <f t="shared" si="179"/>
        <v>3.8552888083200003E-2</v>
      </c>
      <c r="AK514">
        <f t="shared" si="180"/>
        <v>3.8730231368382724E-2</v>
      </c>
      <c r="AL514">
        <f t="shared" si="181"/>
        <v>3.890451740954045E-2</v>
      </c>
      <c r="AM514">
        <f t="shared" si="182"/>
        <v>3.9017340510028121E-2</v>
      </c>
      <c r="AN514">
        <f t="shared" si="183"/>
        <v>3.9071964786742158E-2</v>
      </c>
      <c r="AO514">
        <f t="shared" si="184"/>
        <v>3.9028985625476742E-2</v>
      </c>
      <c r="AP514">
        <f t="shared" si="185"/>
        <v>3.9079723306789861E-2</v>
      </c>
      <c r="AQ514">
        <f t="shared" si="186"/>
        <v>3.9263398006331773E-2</v>
      </c>
      <c r="AR514">
        <f t="shared" si="194"/>
        <v>3.9361556501347601E-2</v>
      </c>
      <c r="AS514">
        <f t="shared" si="173"/>
        <v>4.7E-2</v>
      </c>
      <c r="AT514">
        <f t="shared" si="195"/>
        <v>4.7535800000000003E-2</v>
      </c>
      <c r="AU514">
        <f t="shared" si="196"/>
        <v>4.7930347140000003E-2</v>
      </c>
      <c r="AV514">
        <f t="shared" si="197"/>
        <v>4.8313789917120008E-2</v>
      </c>
      <c r="AW514">
        <f t="shared" si="198"/>
        <v>4.8598841277631012E-2</v>
      </c>
    </row>
    <row r="515" spans="1:49" x14ac:dyDescent="0.45">
      <c r="A515" s="199" t="s">
        <v>1415</v>
      </c>
      <c r="B515" s="225" t="str">
        <f t="shared" si="174"/>
        <v>Цефтриаксон, 1 г</v>
      </c>
      <c r="C515" s="225" t="str">
        <f t="shared" si="189"/>
        <v>Цефтриаксон, 1 г</v>
      </c>
      <c r="D515" s="226" t="str">
        <f t="shared" si="176"/>
        <v>Цефтриаксон, 1 г</v>
      </c>
      <c r="E515" s="225">
        <v>10</v>
      </c>
      <c r="F515" s="225" t="s">
        <v>1871</v>
      </c>
      <c r="G515" s="225">
        <v>0</v>
      </c>
      <c r="H515" s="225">
        <v>0</v>
      </c>
      <c r="I515" s="225">
        <v>0</v>
      </c>
      <c r="J515" s="225">
        <f>INDEX('2026'!$C:$C,MATCH(Структура!B515,'2026'!$B:$B,0))</f>
        <v>3.6999999999999998E-2</v>
      </c>
      <c r="K515" s="225">
        <f>INDEX('2025'!$C:$C,MATCH(Структура!C515,'2025'!$B:$B,0))</f>
        <v>0.04</v>
      </c>
      <c r="L515" s="225">
        <v>1</v>
      </c>
      <c r="M515" s="225">
        <v>1</v>
      </c>
      <c r="N515" s="225">
        <v>0</v>
      </c>
      <c r="P515">
        <f>INDEX('ИПЦ raw'!AA:AA, MATCH(Структура!$D515,'ИПЦ raw'!$A:$A,0))</f>
        <v>99.96</v>
      </c>
      <c r="Q515">
        <f>INDEX('ИПЦ raw'!AB:AB, MATCH(Структура!$D515,'ИПЦ raw'!$A:$A,0))</f>
        <v>99.78</v>
      </c>
      <c r="R515">
        <f>INDEX('ИПЦ raw'!AC:AC, MATCH(Структура!$D515,'ИПЦ raw'!$A:$A,0))</f>
        <v>101.28</v>
      </c>
      <c r="S515">
        <f>INDEX('ИПЦ raw'!AD:AD, MATCH(Структура!$D515,'ИПЦ raw'!$A:$A,0))</f>
        <v>100.8</v>
      </c>
      <c r="T515">
        <f>INDEX('ИПЦ raw'!AE:AE, MATCH(Структура!$D515,'ИПЦ raw'!$A:$A,0))</f>
        <v>100.4</v>
      </c>
      <c r="U515">
        <f>INDEX('ИПЦ raw'!AF:AF, MATCH(Структура!$D515,'ИПЦ raw'!$A:$A,0))</f>
        <v>99.85</v>
      </c>
      <c r="V515">
        <f>INDEX('ИПЦ raw'!AG:AG, MATCH(Структура!$D515,'ИПЦ raw'!$A:$A,0))</f>
        <v>100.06</v>
      </c>
      <c r="W515">
        <f>INDEX('ИПЦ raw'!AH:AH, MATCH(Структура!$D515,'ИПЦ raw'!$A:$A,0))</f>
        <v>100.37</v>
      </c>
      <c r="X515">
        <f>INDEX('ИПЦ raw'!AI:AI, MATCH(Структура!$D515,'ИПЦ raw'!$A:$A,0))</f>
        <v>101.6</v>
      </c>
      <c r="Y515">
        <f>INDEX('ИПЦ raw'!AJ:AJ, MATCH(Структура!$D515,'ИПЦ raw'!$A:$A,0))</f>
        <v>100.94</v>
      </c>
      <c r="Z515">
        <f>INDEX('ИПЦ raw'!AK:AK, MATCH(Структура!$D515,'ИПЦ raw'!$A:$A,0))</f>
        <v>100.32</v>
      </c>
      <c r="AA515">
        <f>INDEX('ИПЦ raw'!AL:AL, MATCH(Структура!$D515,'ИПЦ raw'!$A:$A,0))</f>
        <v>100.36</v>
      </c>
      <c r="AB515">
        <f>INDEX('ИПЦ raw'!AM:AM, MATCH(Структура!$D515,'ИПЦ raw'!$A:$A,0))</f>
        <v>100.83</v>
      </c>
      <c r="AC515">
        <f>INDEX('ИПЦ raw'!AN:AN, MATCH(Структура!$D515,'ИПЦ raw'!$A:$A,0))</f>
        <v>100.65</v>
      </c>
      <c r="AD515">
        <f>INDEX('ИПЦ raw'!AO:AO, MATCH(Структура!$D515,'ИПЦ raw'!$A:$A,0))</f>
        <v>100.71</v>
      </c>
      <c r="AE515">
        <f>INDEX('ИПЦ raw'!AP:AP, MATCH(Структура!$D515,'ИПЦ raw'!$A:$A,0))</f>
        <v>100.21</v>
      </c>
      <c r="AG515">
        <f>INDEX('2025'!$C:$C,MATCH(Структура!C515,'2025'!$B:$B,0))</f>
        <v>0.04</v>
      </c>
      <c r="AH515">
        <f t="shared" si="177"/>
        <v>3.9983999999999999E-2</v>
      </c>
      <c r="AI515">
        <f t="shared" si="178"/>
        <v>3.9896035199999999E-2</v>
      </c>
      <c r="AJ515">
        <f t="shared" si="179"/>
        <v>4.0406704450559994E-2</v>
      </c>
      <c r="AK515">
        <f t="shared" si="180"/>
        <v>4.0729958086164475E-2</v>
      </c>
      <c r="AL515">
        <f t="shared" si="181"/>
        <v>4.0892877918509131E-2</v>
      </c>
      <c r="AM515">
        <f t="shared" si="182"/>
        <v>4.0831538601631363E-2</v>
      </c>
      <c r="AN515">
        <f t="shared" si="183"/>
        <v>4.0856037524792346E-2</v>
      </c>
      <c r="AO515">
        <f t="shared" si="184"/>
        <v>4.1007204863634079E-2</v>
      </c>
      <c r="AP515">
        <f t="shared" si="185"/>
        <v>4.1663320141452222E-2</v>
      </c>
      <c r="AQ515">
        <f t="shared" si="186"/>
        <v>4.2054955350781874E-2</v>
      </c>
      <c r="AR515">
        <f t="shared" si="194"/>
        <v>4.218953120790437E-2</v>
      </c>
      <c r="AS515">
        <f t="shared" ref="AS515:AS559" si="216">J515</f>
        <v>3.6999999999999998E-2</v>
      </c>
      <c r="AT515">
        <f t="shared" si="195"/>
        <v>3.7307099999999996E-2</v>
      </c>
      <c r="AU515">
        <f t="shared" si="196"/>
        <v>3.7549596149999996E-2</v>
      </c>
      <c r="AV515">
        <f t="shared" si="197"/>
        <v>3.7816198282664998E-2</v>
      </c>
      <c r="AW515">
        <f t="shared" si="198"/>
        <v>3.7895612299058593E-2</v>
      </c>
    </row>
    <row r="516" spans="1:49" x14ac:dyDescent="0.45">
      <c r="A516" s="199" t="s">
        <v>1902</v>
      </c>
      <c r="B516" s="225" t="s">
        <v>787</v>
      </c>
      <c r="C516" s="225" t="s">
        <v>787</v>
      </c>
      <c r="D516" s="226" t="str">
        <f>C516</f>
        <v>Амоксициллин с клавулановой кислотой, 500 мг + 125 мг, 10 таблеток</v>
      </c>
      <c r="E516" s="225">
        <v>10</v>
      </c>
      <c r="F516" s="225" t="s">
        <v>1871</v>
      </c>
      <c r="G516" s="225">
        <v>0</v>
      </c>
      <c r="H516" s="225">
        <v>0</v>
      </c>
      <c r="I516" s="225">
        <v>0</v>
      </c>
      <c r="J516" s="225">
        <f>INDEX('2026'!$C:$C,MATCH(Структура!B516,'2026'!$B:$B,0))</f>
        <v>3.9E-2</v>
      </c>
      <c r="K516" s="225">
        <f>INDEX('2025'!$C:$C,MATCH(Структура!C516,'2025'!$B:$B,0))</f>
        <v>3.9E-2</v>
      </c>
      <c r="L516" s="225">
        <v>1</v>
      </c>
      <c r="M516" s="225">
        <v>1</v>
      </c>
      <c r="N516" s="225">
        <v>0</v>
      </c>
      <c r="P516">
        <f>INDEX('ИПЦ raw'!AA:AA, MATCH(Структура!$D516,'ИПЦ raw'!$A:$A,0))</f>
        <v>99.95</v>
      </c>
      <c r="Q516">
        <f>INDEX('ИПЦ raw'!AB:AB, MATCH(Структура!$D516,'ИПЦ raw'!$A:$A,0))</f>
        <v>100.34</v>
      </c>
      <c r="R516">
        <f>INDEX('ИПЦ raw'!AC:AC, MATCH(Структура!$D516,'ИПЦ raw'!$A:$A,0))</f>
        <v>100.65</v>
      </c>
      <c r="S516">
        <f>INDEX('ИПЦ raw'!AD:AD, MATCH(Структура!$D516,'ИПЦ raw'!$A:$A,0))</f>
        <v>100.06</v>
      </c>
      <c r="T516">
        <f>INDEX('ИПЦ raw'!AE:AE, MATCH(Структура!$D516,'ИПЦ raw'!$A:$A,0))</f>
        <v>100.06</v>
      </c>
      <c r="U516">
        <f>INDEX('ИПЦ raw'!AF:AF, MATCH(Структура!$D516,'ИПЦ raw'!$A:$A,0))</f>
        <v>99.69</v>
      </c>
      <c r="V516">
        <f>INDEX('ИПЦ raw'!AG:AG, MATCH(Структура!$D516,'ИПЦ raw'!$A:$A,0))</f>
        <v>99.4</v>
      </c>
      <c r="W516">
        <f>INDEX('ИПЦ raw'!AH:AH, MATCH(Структура!$D516,'ИПЦ raw'!$A:$A,0))</f>
        <v>99.48</v>
      </c>
      <c r="X516">
        <f>INDEX('ИПЦ raw'!AI:AI, MATCH(Структура!$D516,'ИПЦ raw'!$A:$A,0))</f>
        <v>99.96</v>
      </c>
      <c r="Y516">
        <f>INDEX('ИПЦ raw'!AJ:AJ, MATCH(Структура!$D516,'ИПЦ raw'!$A:$A,0))</f>
        <v>99.56</v>
      </c>
      <c r="Z516">
        <f>INDEX('ИПЦ raw'!AK:AK, MATCH(Структура!$D516,'ИПЦ raw'!$A:$A,0))</f>
        <v>98.43</v>
      </c>
      <c r="AA516">
        <f>INDEX('ИПЦ raw'!AL:AL, MATCH(Структура!$D516,'ИПЦ raw'!$A:$A,0))</f>
        <v>99.58</v>
      </c>
      <c r="AB516">
        <f>INDEX('ИПЦ raw'!AM:AM, MATCH(Структура!$D516,'ИПЦ raw'!$A:$A,0))</f>
        <v>98.87</v>
      </c>
      <c r="AC516">
        <f>INDEX('ИПЦ raw'!AN:AN, MATCH(Структура!$D516,'ИПЦ raw'!$A:$A,0))</f>
        <v>98.72</v>
      </c>
      <c r="AD516">
        <f>INDEX('ИПЦ raw'!AO:AO, MATCH(Структура!$D516,'ИПЦ raw'!$A:$A,0))</f>
        <v>99.4</v>
      </c>
      <c r="AE516">
        <f>INDEX('ИПЦ raw'!AP:AP, MATCH(Структура!$D516,'ИПЦ raw'!$A:$A,0))</f>
        <v>99.36</v>
      </c>
      <c r="AG516">
        <f>INDEX('2025'!$C:$C,MATCH(Структура!C516,'2025'!$B:$B,0))</f>
        <v>3.9E-2</v>
      </c>
      <c r="AH516">
        <f t="shared" si="177"/>
        <v>3.8980500000000001E-2</v>
      </c>
      <c r="AI516">
        <f t="shared" si="178"/>
        <v>3.9113033700000001E-2</v>
      </c>
      <c r="AJ516">
        <f t="shared" si="179"/>
        <v>3.936726841905E-2</v>
      </c>
      <c r="AK516">
        <f t="shared" si="180"/>
        <v>3.9390888780101434E-2</v>
      </c>
      <c r="AL516">
        <f t="shared" si="181"/>
        <v>3.9414523313369497E-2</v>
      </c>
      <c r="AM516">
        <f t="shared" si="182"/>
        <v>3.9292338291098051E-2</v>
      </c>
      <c r="AN516">
        <f t="shared" si="183"/>
        <v>3.9056584261351467E-2</v>
      </c>
      <c r="AO516">
        <f t="shared" si="184"/>
        <v>3.8853490023192438E-2</v>
      </c>
      <c r="AP516">
        <f t="shared" si="185"/>
        <v>3.8837948627183157E-2</v>
      </c>
      <c r="AQ516">
        <f t="shared" si="186"/>
        <v>3.8667061653223554E-2</v>
      </c>
      <c r="AR516">
        <f t="shared" si="194"/>
        <v>3.8059988785267944E-2</v>
      </c>
      <c r="AS516">
        <f t="shared" si="216"/>
        <v>3.9E-2</v>
      </c>
      <c r="AT516">
        <f t="shared" si="195"/>
        <v>3.8559300000000005E-2</v>
      </c>
      <c r="AU516">
        <f t="shared" si="196"/>
        <v>3.8065740960000004E-2</v>
      </c>
      <c r="AV516">
        <f t="shared" si="197"/>
        <v>3.7837346514240006E-2</v>
      </c>
      <c r="AW516">
        <f t="shared" si="198"/>
        <v>3.7595187496548867E-2</v>
      </c>
    </row>
    <row r="517" spans="1:49" x14ac:dyDescent="0.45">
      <c r="A517" s="199" t="s">
        <v>1857</v>
      </c>
      <c r="B517" s="225" t="str">
        <f t="shared" ref="B517" si="217">A517</f>
        <v>Индапамид, 10 таблеток</v>
      </c>
      <c r="C517" s="225" t="s">
        <v>1857</v>
      </c>
      <c r="D517" s="226" t="str">
        <f>A517</f>
        <v>Индапамид, 10 таблеток</v>
      </c>
      <c r="E517" s="225">
        <v>10</v>
      </c>
      <c r="F517" s="225" t="s">
        <v>1871</v>
      </c>
      <c r="G517" s="225">
        <v>0</v>
      </c>
      <c r="H517" s="225">
        <v>0</v>
      </c>
      <c r="I517" s="225">
        <v>0</v>
      </c>
      <c r="J517" s="225">
        <f>INDEX('2026'!$C:$C,MATCH(Структура!B517,'2026'!$B:$B,0))</f>
        <v>3.5000000000000003E-2</v>
      </c>
      <c r="K517" s="225" t="e">
        <f>INDEX('2025'!$C:$C,MATCH(Структура!C517,'2025'!$B:$B,0))</f>
        <v>#N/A</v>
      </c>
      <c r="L517" s="225">
        <v>1</v>
      </c>
      <c r="M517" s="225">
        <v>0</v>
      </c>
      <c r="N517" s="225">
        <v>0</v>
      </c>
      <c r="P517">
        <f>INDEX('ИПЦ raw'!AA:AA, MATCH(Структура!$D517,'ИПЦ raw'!$A:$A,0))</f>
        <v>0</v>
      </c>
      <c r="Q517">
        <f>INDEX('ИПЦ raw'!AB:AB, MATCH(Структура!$D517,'ИПЦ raw'!$A:$A,0))</f>
        <v>0</v>
      </c>
      <c r="R517">
        <f>INDEX('ИПЦ raw'!AC:AC, MATCH(Структура!$D517,'ИПЦ raw'!$A:$A,0))</f>
        <v>0</v>
      </c>
      <c r="S517">
        <f>INDEX('ИПЦ raw'!AD:AD, MATCH(Структура!$D517,'ИПЦ raw'!$A:$A,0))</f>
        <v>0</v>
      </c>
      <c r="T517">
        <f>INDEX('ИПЦ raw'!AE:AE, MATCH(Структура!$D517,'ИПЦ raw'!$A:$A,0))</f>
        <v>0</v>
      </c>
      <c r="U517">
        <f>INDEX('ИПЦ raw'!AF:AF, MATCH(Структура!$D517,'ИПЦ raw'!$A:$A,0))</f>
        <v>0</v>
      </c>
      <c r="V517">
        <f>INDEX('ИПЦ raw'!AG:AG, MATCH(Структура!$D517,'ИПЦ raw'!$A:$A,0))</f>
        <v>0</v>
      </c>
      <c r="W517">
        <f>INDEX('ИПЦ raw'!AH:AH, MATCH(Структура!$D517,'ИПЦ raw'!$A:$A,0))</f>
        <v>0</v>
      </c>
      <c r="X517">
        <f>INDEX('ИПЦ raw'!AI:AI, MATCH(Структура!$D517,'ИПЦ raw'!$A:$A,0))</f>
        <v>0</v>
      </c>
      <c r="Y517">
        <f>INDEX('ИПЦ raw'!AJ:AJ, MATCH(Структура!$D517,'ИПЦ raw'!$A:$A,0))</f>
        <v>0</v>
      </c>
      <c r="Z517">
        <f>INDEX('ИПЦ raw'!AK:AK, MATCH(Структура!$D517,'ИПЦ raw'!$A:$A,0))</f>
        <v>0</v>
      </c>
      <c r="AA517">
        <f>INDEX('ИПЦ raw'!AL:AL, MATCH(Структура!$D517,'ИПЦ raw'!$A:$A,0))</f>
        <v>0</v>
      </c>
      <c r="AB517">
        <f>INDEX('ИПЦ raw'!AM:AM, MATCH(Структура!$D517,'ИПЦ raw'!$A:$A,0))</f>
        <v>100.05</v>
      </c>
      <c r="AC517">
        <f>INDEX('ИПЦ raw'!AN:AN, MATCH(Структура!$D517,'ИПЦ raw'!$A:$A,0))</f>
        <v>99.92</v>
      </c>
      <c r="AD517">
        <f>INDEX('ИПЦ raw'!AO:AO, MATCH(Структура!$D517,'ИПЦ raw'!$A:$A,0))</f>
        <v>100.04</v>
      </c>
      <c r="AE517">
        <f>INDEX('ИПЦ raw'!AP:AP, MATCH(Структура!$D517,'ИПЦ raw'!$A:$A,0))</f>
        <v>100.71</v>
      </c>
      <c r="AG517" t="e">
        <f>INDEX('2025'!$C:$C,MATCH(Структура!C517,'2025'!$B:$B,0))</f>
        <v>#N/A</v>
      </c>
      <c r="AH517" t="e">
        <f t="shared" ref="AH517" si="218">AG517*P517/100</f>
        <v>#N/A</v>
      </c>
      <c r="AI517" t="e">
        <f t="shared" ref="AI517" si="219">AH517*Q517/100</f>
        <v>#N/A</v>
      </c>
      <c r="AJ517" t="e">
        <f t="shared" ref="AJ517" si="220">AI517*R517/100</f>
        <v>#N/A</v>
      </c>
      <c r="AK517" t="e">
        <f t="shared" ref="AK517" si="221">AJ517*S517/100</f>
        <v>#N/A</v>
      </c>
      <c r="AL517" t="e">
        <f t="shared" ref="AL517" si="222">AK517*T517/100</f>
        <v>#N/A</v>
      </c>
      <c r="AM517" t="e">
        <f t="shared" ref="AM517" si="223">AL517*U517/100</f>
        <v>#N/A</v>
      </c>
      <c r="AN517" t="e">
        <f t="shared" ref="AN517" si="224">AM517*V517/100</f>
        <v>#N/A</v>
      </c>
      <c r="AO517" t="e">
        <f t="shared" ref="AO517" si="225">AN517*W517/100</f>
        <v>#N/A</v>
      </c>
      <c r="AP517" t="e">
        <f t="shared" ref="AP517" si="226">AO517*X517/100</f>
        <v>#N/A</v>
      </c>
      <c r="AQ517" t="e">
        <f t="shared" ref="AQ517" si="227">AP517*Y517/100</f>
        <v>#N/A</v>
      </c>
      <c r="AR517" t="e">
        <f t="shared" ref="AR517" si="228">AQ517*Z517/100</f>
        <v>#N/A</v>
      </c>
      <c r="AS517">
        <f t="shared" si="216"/>
        <v>3.5000000000000003E-2</v>
      </c>
      <c r="AT517">
        <f t="shared" si="195"/>
        <v>3.5017500000000007E-2</v>
      </c>
      <c r="AU517">
        <f t="shared" si="196"/>
        <v>3.4989486000000007E-2</v>
      </c>
      <c r="AV517">
        <f t="shared" si="197"/>
        <v>3.5003481794400007E-2</v>
      </c>
      <c r="AW517">
        <f t="shared" si="198"/>
        <v>3.5252006515140245E-2</v>
      </c>
    </row>
    <row r="518" spans="1:49" x14ac:dyDescent="0.45">
      <c r="A518" s="199" t="s">
        <v>1903</v>
      </c>
      <c r="B518" s="225" t="s">
        <v>842</v>
      </c>
      <c r="C518" s="225" t="s">
        <v>842</v>
      </c>
      <c r="D518" s="226" t="str">
        <f t="shared" ref="D518:D536" si="229">C518</f>
        <v>Интерферон альфа-2В, 10 мл</v>
      </c>
      <c r="E518" s="225">
        <v>10</v>
      </c>
      <c r="F518" s="225" t="s">
        <v>1871</v>
      </c>
      <c r="G518" s="225">
        <v>0</v>
      </c>
      <c r="H518" s="225">
        <v>0</v>
      </c>
      <c r="I518" s="225">
        <v>0</v>
      </c>
      <c r="J518" s="225">
        <f>INDEX('2026'!$C:$C,MATCH(Структура!B518,'2026'!$B:$B,0))</f>
        <v>3.6999999999999998E-2</v>
      </c>
      <c r="K518" s="225" t="e">
        <f>INDEX('2025'!$C:$C,MATCH(Структура!C518,'2025'!$B:$B,0))</f>
        <v>#N/A</v>
      </c>
      <c r="L518" s="225">
        <v>1</v>
      </c>
      <c r="M518" s="225">
        <v>0</v>
      </c>
      <c r="N518" s="225">
        <v>0</v>
      </c>
      <c r="P518">
        <f>INDEX('ИПЦ raw'!AA:AA, MATCH(Структура!$D518,'ИПЦ raw'!$A:$A,0))</f>
        <v>0</v>
      </c>
      <c r="Q518">
        <f>INDEX('ИПЦ raw'!AB:AB, MATCH(Структура!$D518,'ИПЦ raw'!$A:$A,0))</f>
        <v>0</v>
      </c>
      <c r="R518">
        <f>INDEX('ИПЦ raw'!AC:AC, MATCH(Структура!$D518,'ИПЦ raw'!$A:$A,0))</f>
        <v>0</v>
      </c>
      <c r="S518">
        <f>INDEX('ИПЦ raw'!AD:AD, MATCH(Структура!$D518,'ИПЦ raw'!$A:$A,0))</f>
        <v>0</v>
      </c>
      <c r="T518">
        <f>INDEX('ИПЦ raw'!AE:AE, MATCH(Структура!$D518,'ИПЦ raw'!$A:$A,0))</f>
        <v>0</v>
      </c>
      <c r="U518">
        <f>INDEX('ИПЦ raw'!AF:AF, MATCH(Структура!$D518,'ИПЦ raw'!$A:$A,0))</f>
        <v>0</v>
      </c>
      <c r="V518">
        <f>INDEX('ИПЦ raw'!AG:AG, MATCH(Структура!$D518,'ИПЦ raw'!$A:$A,0))</f>
        <v>0</v>
      </c>
      <c r="W518">
        <f>INDEX('ИПЦ raw'!AH:AH, MATCH(Структура!$D518,'ИПЦ raw'!$A:$A,0))</f>
        <v>0</v>
      </c>
      <c r="X518">
        <f>INDEX('ИПЦ raw'!AI:AI, MATCH(Структура!$D518,'ИПЦ raw'!$A:$A,0))</f>
        <v>0</v>
      </c>
      <c r="Y518">
        <f>INDEX('ИПЦ raw'!AJ:AJ, MATCH(Структура!$D518,'ИПЦ raw'!$A:$A,0))</f>
        <v>0</v>
      </c>
      <c r="Z518">
        <f>INDEX('ИПЦ raw'!AK:AK, MATCH(Структура!$D518,'ИПЦ raw'!$A:$A,0))</f>
        <v>0</v>
      </c>
      <c r="AA518">
        <f>INDEX('ИПЦ raw'!AL:AL, MATCH(Структура!$D518,'ИПЦ raw'!$A:$A,0))</f>
        <v>0</v>
      </c>
      <c r="AB518">
        <f>INDEX('ИПЦ raw'!AM:AM, MATCH(Структура!$D518,'ИПЦ raw'!$A:$A,0))</f>
        <v>101.22</v>
      </c>
      <c r="AC518">
        <f>INDEX('ИПЦ raw'!AN:AN, MATCH(Структура!$D518,'ИПЦ raw'!$A:$A,0))</f>
        <v>100.53</v>
      </c>
      <c r="AD518">
        <f>INDEX('ИПЦ raw'!AO:AO, MATCH(Структура!$D518,'ИПЦ raw'!$A:$A,0))</f>
        <v>100.1</v>
      </c>
      <c r="AE518">
        <f>INDEX('ИПЦ raw'!AP:AP, MATCH(Структура!$D518,'ИПЦ raw'!$A:$A,0))</f>
        <v>100.57</v>
      </c>
      <c r="AG518" t="e">
        <f>INDEX('2025'!$C:$C,MATCH(Структура!C518,'2025'!$B:$B,0))</f>
        <v>#N/A</v>
      </c>
      <c r="AH518" t="e">
        <f t="shared" si="177"/>
        <v>#N/A</v>
      </c>
      <c r="AI518" t="e">
        <f t="shared" si="178"/>
        <v>#N/A</v>
      </c>
      <c r="AJ518" t="e">
        <f t="shared" si="179"/>
        <v>#N/A</v>
      </c>
      <c r="AK518" t="e">
        <f t="shared" si="180"/>
        <v>#N/A</v>
      </c>
      <c r="AL518" t="e">
        <f t="shared" si="181"/>
        <v>#N/A</v>
      </c>
      <c r="AM518" t="e">
        <f t="shared" si="182"/>
        <v>#N/A</v>
      </c>
      <c r="AN518" t="e">
        <f t="shared" si="183"/>
        <v>#N/A</v>
      </c>
      <c r="AO518" t="e">
        <f t="shared" si="184"/>
        <v>#N/A</v>
      </c>
      <c r="AP518" t="e">
        <f t="shared" si="185"/>
        <v>#N/A</v>
      </c>
      <c r="AQ518" t="e">
        <f t="shared" si="186"/>
        <v>#N/A</v>
      </c>
      <c r="AR518" t="e">
        <f t="shared" si="194"/>
        <v>#N/A</v>
      </c>
      <c r="AS518">
        <f t="shared" si="216"/>
        <v>3.6999999999999998E-2</v>
      </c>
      <c r="AT518">
        <f t="shared" si="195"/>
        <v>3.7451399999999996E-2</v>
      </c>
      <c r="AU518">
        <f t="shared" si="196"/>
        <v>3.7649892419999997E-2</v>
      </c>
      <c r="AV518">
        <f t="shared" si="197"/>
        <v>3.7687542312419997E-2</v>
      </c>
      <c r="AW518">
        <f t="shared" si="198"/>
        <v>3.7902361303600786E-2</v>
      </c>
    </row>
    <row r="519" spans="1:49" x14ac:dyDescent="0.45">
      <c r="A519" s="199" t="s">
        <v>864</v>
      </c>
      <c r="B519" s="225" t="str">
        <f t="shared" ref="B519:B536" si="230">A519</f>
        <v>Омепразол, 10 капсул</v>
      </c>
      <c r="C519" s="225" t="str">
        <f t="shared" si="189"/>
        <v>Омепразол, 10 капсул</v>
      </c>
      <c r="D519" s="226" t="str">
        <f t="shared" si="229"/>
        <v>Омепразол, 10 капсул</v>
      </c>
      <c r="E519" s="225">
        <v>10</v>
      </c>
      <c r="F519" s="225" t="s">
        <v>1871</v>
      </c>
      <c r="G519" s="225">
        <v>0</v>
      </c>
      <c r="H519" s="225">
        <v>0</v>
      </c>
      <c r="I519" s="225">
        <v>0</v>
      </c>
      <c r="J519" s="225">
        <f>INDEX('2026'!$C:$C,MATCH(Структура!B519,'2026'!$B:$B,0))</f>
        <v>4.1000000000000002E-2</v>
      </c>
      <c r="K519" s="225">
        <f>INDEX('2025'!$C:$C,MATCH(Структура!C519,'2025'!$B:$B,0))</f>
        <v>4.7E-2</v>
      </c>
      <c r="L519" s="225">
        <v>1</v>
      </c>
      <c r="M519" s="225">
        <v>1</v>
      </c>
      <c r="N519" s="225">
        <v>0</v>
      </c>
      <c r="P519">
        <f>INDEX('ИПЦ raw'!AA:AA, MATCH(Структура!$D519,'ИПЦ raw'!$A:$A,0))</f>
        <v>100.55</v>
      </c>
      <c r="Q519">
        <f>INDEX('ИПЦ raw'!AB:AB, MATCH(Структура!$D519,'ИПЦ raw'!$A:$A,0))</f>
        <v>100.15</v>
      </c>
      <c r="R519">
        <f>INDEX('ИПЦ raw'!AC:AC, MATCH(Структура!$D519,'ИПЦ raw'!$A:$A,0))</f>
        <v>100.62</v>
      </c>
      <c r="S519">
        <f>INDEX('ИПЦ raw'!AD:AD, MATCH(Структура!$D519,'ИПЦ raw'!$A:$A,0))</f>
        <v>100.9</v>
      </c>
      <c r="T519">
        <f>INDEX('ИПЦ raw'!AE:AE, MATCH(Структура!$D519,'ИПЦ raw'!$A:$A,0))</f>
        <v>100.11</v>
      </c>
      <c r="U519">
        <f>INDEX('ИПЦ raw'!AF:AF, MATCH(Структура!$D519,'ИПЦ raw'!$A:$A,0))</f>
        <v>100.54</v>
      </c>
      <c r="V519">
        <f>INDEX('ИПЦ raw'!AG:AG, MATCH(Структура!$D519,'ИПЦ raw'!$A:$A,0))</f>
        <v>100.83</v>
      </c>
      <c r="W519">
        <f>INDEX('ИПЦ raw'!AH:AH, MATCH(Структура!$D519,'ИПЦ raw'!$A:$A,0))</f>
        <v>100.87</v>
      </c>
      <c r="X519">
        <f>INDEX('ИПЦ raw'!AI:AI, MATCH(Структура!$D519,'ИПЦ raw'!$A:$A,0))</f>
        <v>101.63</v>
      </c>
      <c r="Y519">
        <f>INDEX('ИПЦ raw'!AJ:AJ, MATCH(Структура!$D519,'ИПЦ raw'!$A:$A,0))</f>
        <v>101.34</v>
      </c>
      <c r="Z519">
        <f>INDEX('ИПЦ raw'!AK:AK, MATCH(Структура!$D519,'ИПЦ raw'!$A:$A,0))</f>
        <v>100.71</v>
      </c>
      <c r="AA519">
        <f>INDEX('ИПЦ raw'!AL:AL, MATCH(Структура!$D519,'ИПЦ raw'!$A:$A,0))</f>
        <v>100.61</v>
      </c>
      <c r="AB519">
        <f>INDEX('ИПЦ raw'!AM:AM, MATCH(Структура!$D519,'ИПЦ raw'!$A:$A,0))</f>
        <v>100.22</v>
      </c>
      <c r="AC519">
        <f>INDEX('ИПЦ raw'!AN:AN, MATCH(Структура!$D519,'ИПЦ raw'!$A:$A,0))</f>
        <v>100.3</v>
      </c>
      <c r="AD519">
        <f>INDEX('ИПЦ raw'!AO:AO, MATCH(Структура!$D519,'ИПЦ raw'!$A:$A,0))</f>
        <v>100.38</v>
      </c>
      <c r="AE519">
        <f>INDEX('ИПЦ raw'!AP:AP, MATCH(Структура!$D519,'ИПЦ raw'!$A:$A,0))</f>
        <v>101.08</v>
      </c>
      <c r="AG519">
        <f>INDEX('2025'!$C:$C,MATCH(Структура!C519,'2025'!$B:$B,0))</f>
        <v>4.7E-2</v>
      </c>
      <c r="AH519">
        <f t="shared" si="177"/>
        <v>4.7258499999999995E-2</v>
      </c>
      <c r="AI519">
        <f t="shared" si="178"/>
        <v>4.732938775E-2</v>
      </c>
      <c r="AJ519">
        <f t="shared" si="179"/>
        <v>4.7622829954050004E-2</v>
      </c>
      <c r="AK519">
        <f t="shared" si="180"/>
        <v>4.8051435423636456E-2</v>
      </c>
      <c r="AL519">
        <f t="shared" si="181"/>
        <v>4.810429200260246E-2</v>
      </c>
      <c r="AM519">
        <f t="shared" si="182"/>
        <v>4.8364055179416512E-2</v>
      </c>
      <c r="AN519">
        <f t="shared" si="183"/>
        <v>4.8765476837405668E-2</v>
      </c>
      <c r="AO519">
        <f t="shared" si="184"/>
        <v>4.9189736485891096E-2</v>
      </c>
      <c r="AP519">
        <f t="shared" si="185"/>
        <v>4.9991529190611124E-2</v>
      </c>
      <c r="AQ519">
        <f t="shared" si="186"/>
        <v>5.0661415681765319E-2</v>
      </c>
      <c r="AR519">
        <f t="shared" si="194"/>
        <v>5.1021111733105855E-2</v>
      </c>
      <c r="AS519">
        <f t="shared" si="216"/>
        <v>4.1000000000000002E-2</v>
      </c>
      <c r="AT519">
        <f t="shared" si="195"/>
        <v>4.10902E-2</v>
      </c>
      <c r="AU519">
        <f t="shared" si="196"/>
        <v>4.1213470599999996E-2</v>
      </c>
      <c r="AV519">
        <f t="shared" si="197"/>
        <v>4.1370081788279993E-2</v>
      </c>
      <c r="AW519">
        <f t="shared" si="198"/>
        <v>4.1816878671593422E-2</v>
      </c>
    </row>
    <row r="520" spans="1:49" x14ac:dyDescent="0.45">
      <c r="A520" s="199" t="s">
        <v>862</v>
      </c>
      <c r="B520" s="225" t="str">
        <f t="shared" si="230"/>
        <v>Натрия хлорид, 0,9%, 100 мл</v>
      </c>
      <c r="C520" s="225" t="str">
        <f t="shared" si="189"/>
        <v>Натрия хлорид, 0,9%, 100 мл</v>
      </c>
      <c r="D520" s="226" t="str">
        <f t="shared" si="229"/>
        <v>Натрия хлорид, 0,9%, 100 мл</v>
      </c>
      <c r="E520" s="225">
        <v>10</v>
      </c>
      <c r="F520" s="225" t="s">
        <v>1871</v>
      </c>
      <c r="G520" s="225">
        <v>0</v>
      </c>
      <c r="H520" s="225">
        <v>0</v>
      </c>
      <c r="I520" s="225">
        <v>0</v>
      </c>
      <c r="J520" s="225">
        <f>INDEX('2026'!$C:$C,MATCH(Структура!B520,'2026'!$B:$B,0))</f>
        <v>4.4999999999999998E-2</v>
      </c>
      <c r="K520" s="225">
        <f>INDEX('2025'!$C:$C,MATCH(Структура!C520,'2025'!$B:$B,0))</f>
        <v>3.9E-2</v>
      </c>
      <c r="L520" s="225">
        <v>1</v>
      </c>
      <c r="M520" s="225">
        <v>1</v>
      </c>
      <c r="N520" s="225">
        <v>0</v>
      </c>
      <c r="P520">
        <f>INDEX('ИПЦ raw'!AA:AA, MATCH(Структура!$D520,'ИПЦ raw'!$A:$A,0))</f>
        <v>101.08</v>
      </c>
      <c r="Q520">
        <f>INDEX('ИПЦ raw'!AB:AB, MATCH(Структура!$D520,'ИПЦ raw'!$A:$A,0))</f>
        <v>101.14</v>
      </c>
      <c r="R520">
        <f>INDEX('ИПЦ raw'!AC:AC, MATCH(Структура!$D520,'ИПЦ raw'!$A:$A,0))</f>
        <v>102.55</v>
      </c>
      <c r="S520">
        <f>INDEX('ИПЦ raw'!AD:AD, MATCH(Структура!$D520,'ИПЦ raw'!$A:$A,0))</f>
        <v>102.34</v>
      </c>
      <c r="T520">
        <f>INDEX('ИПЦ raw'!AE:AE, MATCH(Структура!$D520,'ИПЦ raw'!$A:$A,0))</f>
        <v>101.17</v>
      </c>
      <c r="U520">
        <f>INDEX('ИПЦ raw'!AF:AF, MATCH(Структура!$D520,'ИПЦ raw'!$A:$A,0))</f>
        <v>101.46</v>
      </c>
      <c r="V520">
        <f>INDEX('ИПЦ raw'!AG:AG, MATCH(Структура!$D520,'ИПЦ raw'!$A:$A,0))</f>
        <v>100.75</v>
      </c>
      <c r="W520">
        <f>INDEX('ИПЦ raw'!AH:AH, MATCH(Структура!$D520,'ИПЦ raw'!$A:$A,0))</f>
        <v>101.16</v>
      </c>
      <c r="X520">
        <f>INDEX('ИПЦ raw'!AI:AI, MATCH(Структура!$D520,'ИПЦ raw'!$A:$A,0))</f>
        <v>101.67</v>
      </c>
      <c r="Y520">
        <f>INDEX('ИПЦ raw'!AJ:AJ, MATCH(Структура!$D520,'ИПЦ raw'!$A:$A,0))</f>
        <v>101.91</v>
      </c>
      <c r="Z520">
        <f>INDEX('ИПЦ raw'!AK:AK, MATCH(Структура!$D520,'ИПЦ raw'!$A:$A,0))</f>
        <v>102.04</v>
      </c>
      <c r="AA520">
        <f>INDEX('ИПЦ raw'!AL:AL, MATCH(Структура!$D520,'ИПЦ raw'!$A:$A,0))</f>
        <v>100.53</v>
      </c>
      <c r="AB520">
        <f>INDEX('ИПЦ raw'!AM:AM, MATCH(Структура!$D520,'ИПЦ raw'!$A:$A,0))</f>
        <v>101.1</v>
      </c>
      <c r="AC520">
        <f>INDEX('ИПЦ raw'!AN:AN, MATCH(Структура!$D520,'ИПЦ raw'!$A:$A,0))</f>
        <v>100.71</v>
      </c>
      <c r="AD520">
        <f>INDEX('ИПЦ raw'!AO:AO, MATCH(Структура!$D520,'ИПЦ raw'!$A:$A,0))</f>
        <v>100.23</v>
      </c>
      <c r="AE520">
        <f>INDEX('ИПЦ raw'!AP:AP, MATCH(Структура!$D520,'ИПЦ raw'!$A:$A,0))</f>
        <v>100.44</v>
      </c>
      <c r="AG520">
        <f>INDEX('2025'!$C:$C,MATCH(Структура!C520,'2025'!$B:$B,0))</f>
        <v>3.9E-2</v>
      </c>
      <c r="AH520">
        <f t="shared" si="177"/>
        <v>3.9421200000000003E-2</v>
      </c>
      <c r="AI520">
        <f t="shared" si="178"/>
        <v>3.9870601679999999E-2</v>
      </c>
      <c r="AJ520">
        <f t="shared" si="179"/>
        <v>4.0887302022840001E-2</v>
      </c>
      <c r="AK520">
        <f t="shared" si="180"/>
        <v>4.1844064890174462E-2</v>
      </c>
      <c r="AL520">
        <f t="shared" si="181"/>
        <v>4.2333640449389504E-2</v>
      </c>
      <c r="AM520">
        <f t="shared" si="182"/>
        <v>4.2951711599950586E-2</v>
      </c>
      <c r="AN520">
        <f t="shared" si="183"/>
        <v>4.3273849436950208E-2</v>
      </c>
      <c r="AO520">
        <f t="shared" si="184"/>
        <v>4.3775826090418829E-2</v>
      </c>
      <c r="AP520">
        <f t="shared" si="185"/>
        <v>4.4506882386128828E-2</v>
      </c>
      <c r="AQ520">
        <f t="shared" si="186"/>
        <v>4.5356963839703883E-2</v>
      </c>
      <c r="AR520">
        <f t="shared" si="194"/>
        <v>4.6282245902033843E-2</v>
      </c>
      <c r="AS520">
        <f t="shared" si="216"/>
        <v>4.4999999999999998E-2</v>
      </c>
      <c r="AT520">
        <f t="shared" si="195"/>
        <v>4.5494999999999994E-2</v>
      </c>
      <c r="AU520">
        <f t="shared" si="196"/>
        <v>4.5818014499999997E-2</v>
      </c>
      <c r="AV520">
        <f t="shared" si="197"/>
        <v>4.592339593335E-2</v>
      </c>
      <c r="AW520">
        <f t="shared" si="198"/>
        <v>4.6125458875456743E-2</v>
      </c>
    </row>
    <row r="521" spans="1:49" x14ac:dyDescent="0.45">
      <c r="A521" s="199" t="s">
        <v>840</v>
      </c>
      <c r="B521" s="225" t="str">
        <f t="shared" si="230"/>
        <v>Ибупрофен, 10 таблеток</v>
      </c>
      <c r="C521" s="225" t="str">
        <f t="shared" si="189"/>
        <v>Ибупрофен, 10 таблеток</v>
      </c>
      <c r="D521" s="226" t="str">
        <f t="shared" si="229"/>
        <v>Ибупрофен, 10 таблеток</v>
      </c>
      <c r="E521" s="225">
        <v>10</v>
      </c>
      <c r="F521" s="225" t="s">
        <v>1871</v>
      </c>
      <c r="G521" s="225">
        <v>0</v>
      </c>
      <c r="H521" s="225">
        <v>0</v>
      </c>
      <c r="I521" s="225">
        <v>0</v>
      </c>
      <c r="J521" s="225">
        <f>INDEX('2026'!$C:$C,MATCH(Структура!B521,'2026'!$B:$B,0))</f>
        <v>4.8000000000000001E-2</v>
      </c>
      <c r="K521" s="225">
        <f>INDEX('2025'!$C:$C,MATCH(Структура!C521,'2025'!$B:$B,0))</f>
        <v>4.2999999999999997E-2</v>
      </c>
      <c r="L521" s="225">
        <v>1</v>
      </c>
      <c r="M521" s="225">
        <v>1</v>
      </c>
      <c r="N521" s="225">
        <v>0</v>
      </c>
      <c r="P521">
        <f>INDEX('ИПЦ raw'!AA:AA, MATCH(Структура!$D521,'ИПЦ raw'!$A:$A,0))</f>
        <v>100.47</v>
      </c>
      <c r="Q521">
        <f>INDEX('ИПЦ raw'!AB:AB, MATCH(Структура!$D521,'ИПЦ raw'!$A:$A,0))</f>
        <v>100.4</v>
      </c>
      <c r="R521">
        <f>INDEX('ИПЦ raw'!AC:AC, MATCH(Структура!$D521,'ИПЦ raw'!$A:$A,0))</f>
        <v>100.56</v>
      </c>
      <c r="S521">
        <f>INDEX('ИПЦ raw'!AD:AD, MATCH(Структура!$D521,'ИПЦ raw'!$A:$A,0))</f>
        <v>100.39</v>
      </c>
      <c r="T521">
        <f>INDEX('ИПЦ raw'!AE:AE, MATCH(Структура!$D521,'ИПЦ raw'!$A:$A,0))</f>
        <v>100.36</v>
      </c>
      <c r="U521">
        <f>INDEX('ИПЦ raw'!AF:AF, MATCH(Структура!$D521,'ИПЦ raw'!$A:$A,0))</f>
        <v>99.81</v>
      </c>
      <c r="V521">
        <f>INDEX('ИПЦ raw'!AG:AG, MATCH(Структура!$D521,'ИПЦ raw'!$A:$A,0))</f>
        <v>99.9</v>
      </c>
      <c r="W521">
        <f>INDEX('ИПЦ raw'!AH:AH, MATCH(Структура!$D521,'ИПЦ raw'!$A:$A,0))</f>
        <v>100.06</v>
      </c>
      <c r="X521">
        <f>INDEX('ИПЦ raw'!AI:AI, MATCH(Структура!$D521,'ИПЦ raw'!$A:$A,0))</f>
        <v>102.08</v>
      </c>
      <c r="Y521">
        <f>INDEX('ИПЦ raw'!AJ:AJ, MATCH(Структура!$D521,'ИПЦ raw'!$A:$A,0))</f>
        <v>101.43</v>
      </c>
      <c r="Z521">
        <f>INDEX('ИПЦ raw'!AK:AK, MATCH(Структура!$D521,'ИПЦ raw'!$A:$A,0))</f>
        <v>100.43</v>
      </c>
      <c r="AA521">
        <f>INDEX('ИПЦ raw'!AL:AL, MATCH(Структура!$D521,'ИПЦ raw'!$A:$A,0))</f>
        <v>100.6</v>
      </c>
      <c r="AB521">
        <f>INDEX('ИПЦ raw'!AM:AM, MATCH(Структура!$D521,'ИПЦ raw'!$A:$A,0))</f>
        <v>100.67</v>
      </c>
      <c r="AC521">
        <f>INDEX('ИПЦ raw'!AN:AN, MATCH(Структура!$D521,'ИПЦ raw'!$A:$A,0))</f>
        <v>100.56</v>
      </c>
      <c r="AD521">
        <f>INDEX('ИПЦ raw'!AO:AO, MATCH(Структура!$D521,'ИПЦ raw'!$A:$A,0))</f>
        <v>100.58</v>
      </c>
      <c r="AE521">
        <f>INDEX('ИПЦ raw'!AP:AP, MATCH(Структура!$D521,'ИПЦ raw'!$A:$A,0))</f>
        <v>100.82</v>
      </c>
      <c r="AG521">
        <f>INDEX('2025'!$C:$C,MATCH(Структура!C521,'2025'!$B:$B,0))</f>
        <v>4.2999999999999997E-2</v>
      </c>
      <c r="AH521">
        <f t="shared" ref="AH521:AH559" si="231">AG521*P521/100</f>
        <v>4.3202099999999993E-2</v>
      </c>
      <c r="AI521">
        <f t="shared" ref="AI521:AI559" si="232">AH521*Q521/100</f>
        <v>4.3374908399999995E-2</v>
      </c>
      <c r="AJ521">
        <f t="shared" ref="AJ521:AJ559" si="233">AI521*R521/100</f>
        <v>4.3617807887039992E-2</v>
      </c>
      <c r="AK521">
        <f t="shared" ref="AK521:AK559" si="234">AJ521*S521/100</f>
        <v>4.3787917337799451E-2</v>
      </c>
      <c r="AL521">
        <f t="shared" ref="AL521:AL559" si="235">AK521*T521/100</f>
        <v>4.3945553840215527E-2</v>
      </c>
      <c r="AM521">
        <f t="shared" ref="AM521:AM559" si="236">AL521*U521/100</f>
        <v>4.3862057287919115E-2</v>
      </c>
      <c r="AN521">
        <f t="shared" ref="AN521:AN559" si="237">AM521*V521/100</f>
        <v>4.3818195230631199E-2</v>
      </c>
      <c r="AO521">
        <f t="shared" ref="AO521:AO559" si="238">AN521*W521/100</f>
        <v>4.3844486147769583E-2</v>
      </c>
      <c r="AP521">
        <f t="shared" ref="AP521:AP559" si="239">AO521*X521/100</f>
        <v>4.4756451459643187E-2</v>
      </c>
      <c r="AQ521">
        <f t="shared" ref="AQ521:AQ559" si="240">AP521*Y521/100</f>
        <v>4.5396468715516086E-2</v>
      </c>
      <c r="AR521">
        <f t="shared" si="194"/>
        <v>4.5591673530992811E-2</v>
      </c>
      <c r="AS521">
        <f t="shared" si="216"/>
        <v>4.8000000000000001E-2</v>
      </c>
      <c r="AT521">
        <f t="shared" si="195"/>
        <v>4.8321599999999999E-2</v>
      </c>
      <c r="AU521">
        <f t="shared" si="196"/>
        <v>4.8592200959999998E-2</v>
      </c>
      <c r="AV521">
        <f t="shared" si="197"/>
        <v>4.8874035725568005E-2</v>
      </c>
      <c r="AW521">
        <f t="shared" si="198"/>
        <v>4.9274802818517663E-2</v>
      </c>
    </row>
    <row r="522" spans="1:49" x14ac:dyDescent="0.45">
      <c r="A522" s="199" t="s">
        <v>836</v>
      </c>
      <c r="B522" s="225" t="str">
        <f t="shared" si="230"/>
        <v>Диклофенак, 15 мл</v>
      </c>
      <c r="C522" s="225" t="str">
        <f t="shared" si="189"/>
        <v>Диклофенак, 15 мл</v>
      </c>
      <c r="D522" s="226" t="str">
        <f t="shared" si="229"/>
        <v>Диклофенак, 15 мл</v>
      </c>
      <c r="E522" s="225">
        <v>10</v>
      </c>
      <c r="F522" s="225" t="s">
        <v>1871</v>
      </c>
      <c r="G522" s="225">
        <v>0</v>
      </c>
      <c r="H522" s="225">
        <v>0</v>
      </c>
      <c r="I522" s="225">
        <v>0</v>
      </c>
      <c r="J522" s="225">
        <f>INDEX('2026'!$C:$C,MATCH(Структура!B522,'2026'!$B:$B,0))</f>
        <v>0.04</v>
      </c>
      <c r="K522" s="225">
        <f>INDEX('2025'!$C:$C,MATCH(Структура!C522,'2025'!$B:$B,0))</f>
        <v>3.6999999999999998E-2</v>
      </c>
      <c r="L522" s="225">
        <v>1</v>
      </c>
      <c r="M522" s="225">
        <v>1</v>
      </c>
      <c r="N522" s="225">
        <v>0</v>
      </c>
      <c r="P522">
        <f>INDEX('ИПЦ raw'!AA:AA, MATCH(Структура!$D522,'ИПЦ raw'!$A:$A,0))</f>
        <v>99.94</v>
      </c>
      <c r="Q522">
        <f>INDEX('ИПЦ raw'!AB:AB, MATCH(Структура!$D522,'ИПЦ raw'!$A:$A,0))</f>
        <v>99.84</v>
      </c>
      <c r="R522">
        <f>INDEX('ИПЦ raw'!AC:AC, MATCH(Структура!$D522,'ИПЦ raw'!$A:$A,0))</f>
        <v>100.18</v>
      </c>
      <c r="S522">
        <f>INDEX('ИПЦ raw'!AD:AD, MATCH(Структура!$D522,'ИПЦ raw'!$A:$A,0))</f>
        <v>100.72</v>
      </c>
      <c r="T522">
        <f>INDEX('ИПЦ raw'!AE:AE, MATCH(Структура!$D522,'ИПЦ raw'!$A:$A,0))</f>
        <v>99.82</v>
      </c>
      <c r="U522">
        <f>INDEX('ИПЦ raw'!AF:AF, MATCH(Структура!$D522,'ИПЦ raw'!$A:$A,0))</f>
        <v>100.08</v>
      </c>
      <c r="V522">
        <f>INDEX('ИПЦ raw'!AG:AG, MATCH(Структура!$D522,'ИПЦ raw'!$A:$A,0))</f>
        <v>100.28</v>
      </c>
      <c r="W522">
        <f>INDEX('ИПЦ raw'!AH:AH, MATCH(Структура!$D522,'ИПЦ raw'!$A:$A,0))</f>
        <v>100.21</v>
      </c>
      <c r="X522">
        <f>INDEX('ИПЦ raw'!AI:AI, MATCH(Структура!$D522,'ИПЦ raw'!$A:$A,0))</f>
        <v>100.97</v>
      </c>
      <c r="Y522">
        <f>INDEX('ИПЦ raw'!AJ:AJ, MATCH(Структура!$D522,'ИПЦ raw'!$A:$A,0))</f>
        <v>101.8</v>
      </c>
      <c r="Z522">
        <f>INDEX('ИПЦ raw'!AK:AK, MATCH(Структура!$D522,'ИПЦ raw'!$A:$A,0))</f>
        <v>102.14</v>
      </c>
      <c r="AA522">
        <f>INDEX('ИПЦ raw'!AL:AL, MATCH(Структура!$D522,'ИПЦ raw'!$A:$A,0))</f>
        <v>101.85</v>
      </c>
      <c r="AB522">
        <f>INDEX('ИПЦ raw'!AM:AM, MATCH(Структура!$D522,'ИПЦ raw'!$A:$A,0))</f>
        <v>101.28</v>
      </c>
      <c r="AC522">
        <f>INDEX('ИПЦ raw'!AN:AN, MATCH(Структура!$D522,'ИПЦ raw'!$A:$A,0))</f>
        <v>100.55</v>
      </c>
      <c r="AD522">
        <f>INDEX('ИПЦ raw'!AO:AO, MATCH(Структура!$D522,'ИПЦ raw'!$A:$A,0))</f>
        <v>100.6</v>
      </c>
      <c r="AE522">
        <f>INDEX('ИПЦ raw'!AP:AP, MATCH(Структура!$D522,'ИПЦ raw'!$A:$A,0))</f>
        <v>100.57</v>
      </c>
      <c r="AG522">
        <f>INDEX('2025'!$C:$C,MATCH(Структура!C522,'2025'!$B:$B,0))</f>
        <v>3.6999999999999998E-2</v>
      </c>
      <c r="AH522">
        <f t="shared" si="231"/>
        <v>3.6977799999999998E-2</v>
      </c>
      <c r="AI522">
        <f t="shared" si="232"/>
        <v>3.691863552E-2</v>
      </c>
      <c r="AJ522">
        <f t="shared" si="233"/>
        <v>3.6985089063936001E-2</v>
      </c>
      <c r="AK522">
        <f t="shared" si="234"/>
        <v>3.7251381705196339E-2</v>
      </c>
      <c r="AL522">
        <f t="shared" si="235"/>
        <v>3.7184329218126984E-2</v>
      </c>
      <c r="AM522">
        <f t="shared" si="236"/>
        <v>3.7214076681501486E-2</v>
      </c>
      <c r="AN522">
        <f t="shared" si="237"/>
        <v>3.731827609620969E-2</v>
      </c>
      <c r="AO522">
        <f t="shared" si="238"/>
        <v>3.739664447601173E-2</v>
      </c>
      <c r="AP522">
        <f t="shared" si="239"/>
        <v>3.7759391927429047E-2</v>
      </c>
      <c r="AQ522">
        <f t="shared" si="240"/>
        <v>3.8439060982122769E-2</v>
      </c>
      <c r="AR522">
        <f t="shared" si="194"/>
        <v>3.9261656887140201E-2</v>
      </c>
      <c r="AS522">
        <f t="shared" si="216"/>
        <v>0.04</v>
      </c>
      <c r="AT522">
        <f t="shared" si="195"/>
        <v>4.0511999999999999E-2</v>
      </c>
      <c r="AU522">
        <f t="shared" si="196"/>
        <v>4.0734816E-2</v>
      </c>
      <c r="AV522">
        <f t="shared" si="197"/>
        <v>4.0979224896000005E-2</v>
      </c>
      <c r="AW522">
        <f t="shared" si="198"/>
        <v>4.1212806477907205E-2</v>
      </c>
    </row>
    <row r="523" spans="1:49" x14ac:dyDescent="0.45">
      <c r="A523" s="199" t="s">
        <v>879</v>
      </c>
      <c r="B523" s="225" t="str">
        <f t="shared" si="230"/>
        <v>Салициловая кислота, 40 мл</v>
      </c>
      <c r="C523" s="225" t="str">
        <f t="shared" si="189"/>
        <v>Салициловая кислота, 40 мл</v>
      </c>
      <c r="D523" s="226" t="str">
        <f t="shared" si="229"/>
        <v>Салициловая кислота, 40 мл</v>
      </c>
      <c r="E523" s="225">
        <v>10</v>
      </c>
      <c r="F523" s="225" t="s">
        <v>1871</v>
      </c>
      <c r="G523" s="225">
        <v>0</v>
      </c>
      <c r="H523" s="225">
        <v>0</v>
      </c>
      <c r="I523" s="225">
        <v>0</v>
      </c>
      <c r="J523" s="225">
        <f>INDEX('2026'!$C:$C,MATCH(Структура!B523,'2026'!$B:$B,0))</f>
        <v>3.2000000000000001E-2</v>
      </c>
      <c r="K523" s="225">
        <f>INDEX('2025'!$C:$C,MATCH(Структура!C523,'2025'!$B:$B,0))</f>
        <v>3.5000000000000003E-2</v>
      </c>
      <c r="L523" s="225">
        <v>1</v>
      </c>
      <c r="M523" s="225">
        <v>1</v>
      </c>
      <c r="N523" s="225">
        <v>0</v>
      </c>
      <c r="P523">
        <f>INDEX('ИПЦ raw'!AA:AA, MATCH(Структура!$D523,'ИПЦ raw'!$A:$A,0))</f>
        <v>100.15</v>
      </c>
      <c r="Q523">
        <f>INDEX('ИПЦ raw'!AB:AB, MATCH(Структура!$D523,'ИПЦ raw'!$A:$A,0))</f>
        <v>100.4</v>
      </c>
      <c r="R523">
        <f>INDEX('ИПЦ raw'!AC:AC, MATCH(Структура!$D523,'ИПЦ raw'!$A:$A,0))</f>
        <v>100.34</v>
      </c>
      <c r="S523">
        <f>INDEX('ИПЦ raw'!AD:AD, MATCH(Структура!$D523,'ИПЦ raw'!$A:$A,0))</f>
        <v>100.33</v>
      </c>
      <c r="T523">
        <f>INDEX('ИПЦ raw'!AE:AE, MATCH(Структура!$D523,'ИПЦ raw'!$A:$A,0))</f>
        <v>100.18</v>
      </c>
      <c r="U523">
        <f>INDEX('ИПЦ raw'!AF:AF, MATCH(Структура!$D523,'ИПЦ raw'!$A:$A,0))</f>
        <v>100.45</v>
      </c>
      <c r="V523">
        <f>INDEX('ИПЦ raw'!AG:AG, MATCH(Структура!$D523,'ИПЦ raw'!$A:$A,0))</f>
        <v>100.1</v>
      </c>
      <c r="W523">
        <f>INDEX('ИПЦ raw'!AH:AH, MATCH(Структура!$D523,'ИПЦ raw'!$A:$A,0))</f>
        <v>100.76</v>
      </c>
      <c r="X523">
        <f>INDEX('ИПЦ raw'!AI:AI, MATCH(Структура!$D523,'ИПЦ raw'!$A:$A,0))</f>
        <v>100.97</v>
      </c>
      <c r="Y523">
        <f>INDEX('ИПЦ raw'!AJ:AJ, MATCH(Структура!$D523,'ИПЦ raw'!$A:$A,0))</f>
        <v>100.95</v>
      </c>
      <c r="Z523">
        <f>INDEX('ИПЦ raw'!AK:AK, MATCH(Структура!$D523,'ИПЦ raw'!$A:$A,0))</f>
        <v>100.24</v>
      </c>
      <c r="AA523">
        <f>INDEX('ИПЦ raw'!AL:AL, MATCH(Структура!$D523,'ИПЦ raw'!$A:$A,0))</f>
        <v>100.56</v>
      </c>
      <c r="AB523">
        <f>INDEX('ИПЦ raw'!AM:AM, MATCH(Структура!$D523,'ИПЦ raw'!$A:$A,0))</f>
        <v>100.5</v>
      </c>
      <c r="AC523">
        <f>INDEX('ИПЦ raw'!AN:AN, MATCH(Структура!$D523,'ИПЦ raw'!$A:$A,0))</f>
        <v>100.4</v>
      </c>
      <c r="AD523">
        <f>INDEX('ИПЦ raw'!AO:AO, MATCH(Структура!$D523,'ИПЦ raw'!$A:$A,0))</f>
        <v>100.45</v>
      </c>
      <c r="AE523">
        <f>INDEX('ИПЦ raw'!AP:AP, MATCH(Структура!$D523,'ИПЦ raw'!$A:$A,0))</f>
        <v>100.58</v>
      </c>
      <c r="AG523">
        <f>INDEX('2025'!$C:$C,MATCH(Структура!C523,'2025'!$B:$B,0))</f>
        <v>3.5000000000000003E-2</v>
      </c>
      <c r="AH523">
        <f t="shared" si="231"/>
        <v>3.5052500000000007E-2</v>
      </c>
      <c r="AI523">
        <f t="shared" si="232"/>
        <v>3.5192710000000009E-2</v>
      </c>
      <c r="AJ523">
        <f t="shared" si="233"/>
        <v>3.531236521400001E-2</v>
      </c>
      <c r="AK523">
        <f t="shared" si="234"/>
        <v>3.5428896019206207E-2</v>
      </c>
      <c r="AL523">
        <f t="shared" si="235"/>
        <v>3.5492668032040785E-2</v>
      </c>
      <c r="AM523">
        <f t="shared" si="236"/>
        <v>3.5652385038184971E-2</v>
      </c>
      <c r="AN523">
        <f t="shared" si="237"/>
        <v>3.5688037423223157E-2</v>
      </c>
      <c r="AO523">
        <f t="shared" si="238"/>
        <v>3.5959266507639656E-2</v>
      </c>
      <c r="AP523">
        <f t="shared" si="239"/>
        <v>3.6308071392763763E-2</v>
      </c>
      <c r="AQ523">
        <f t="shared" si="240"/>
        <v>3.6652998070995021E-2</v>
      </c>
      <c r="AR523">
        <f t="shared" si="194"/>
        <v>3.6740965266365409E-2</v>
      </c>
      <c r="AS523">
        <f t="shared" si="216"/>
        <v>3.2000000000000001E-2</v>
      </c>
      <c r="AT523">
        <f t="shared" si="195"/>
        <v>3.2160000000000001E-2</v>
      </c>
      <c r="AU523">
        <f t="shared" si="196"/>
        <v>3.228864E-2</v>
      </c>
      <c r="AV523">
        <f t="shared" si="197"/>
        <v>3.2433938879999999E-2</v>
      </c>
      <c r="AW523">
        <f t="shared" si="198"/>
        <v>3.2622055725504001E-2</v>
      </c>
    </row>
    <row r="524" spans="1:49" x14ac:dyDescent="0.45">
      <c r="A524" s="199" t="s">
        <v>789</v>
      </c>
      <c r="B524" s="225" t="str">
        <f t="shared" si="230"/>
        <v>Аскорбиновая кислота, 100 драже</v>
      </c>
      <c r="C524" s="225" t="str">
        <f t="shared" si="189"/>
        <v>Аскорбиновая кислота, 100 драже</v>
      </c>
      <c r="D524" s="226" t="str">
        <f t="shared" si="229"/>
        <v>Аскорбиновая кислота, 100 драже</v>
      </c>
      <c r="E524" s="225">
        <v>10</v>
      </c>
      <c r="F524" s="225" t="s">
        <v>1871</v>
      </c>
      <c r="G524" s="225">
        <v>0</v>
      </c>
      <c r="H524" s="225">
        <v>0</v>
      </c>
      <c r="I524" s="225">
        <v>0</v>
      </c>
      <c r="J524" s="225">
        <f>INDEX('2026'!$C:$C,MATCH(Структура!B524,'2026'!$B:$B,0))</f>
        <v>3.3000000000000002E-2</v>
      </c>
      <c r="K524" s="225">
        <f>INDEX('2025'!$C:$C,MATCH(Структура!C524,'2025'!$B:$B,0))</f>
        <v>3.6999999999999998E-2</v>
      </c>
      <c r="L524" s="225">
        <v>1</v>
      </c>
      <c r="M524" s="225">
        <v>1</v>
      </c>
      <c r="N524" s="225">
        <v>0</v>
      </c>
      <c r="P524">
        <f>INDEX('ИПЦ raw'!AA:AA, MATCH(Структура!$D524,'ИПЦ raw'!$A:$A,0))</f>
        <v>100.61</v>
      </c>
      <c r="Q524">
        <f>INDEX('ИПЦ raw'!AB:AB, MATCH(Структура!$D524,'ИПЦ raw'!$A:$A,0))</f>
        <v>100.4</v>
      </c>
      <c r="R524">
        <f>INDEX('ИПЦ raw'!AC:AC, MATCH(Структура!$D524,'ИПЦ raw'!$A:$A,0))</f>
        <v>101.05</v>
      </c>
      <c r="S524">
        <f>INDEX('ИПЦ raw'!AD:AD, MATCH(Структура!$D524,'ИПЦ raw'!$A:$A,0))</f>
        <v>101.48</v>
      </c>
      <c r="T524">
        <f>INDEX('ИПЦ raw'!AE:AE, MATCH(Структура!$D524,'ИПЦ raw'!$A:$A,0))</f>
        <v>100.63</v>
      </c>
      <c r="U524">
        <f>INDEX('ИПЦ raw'!AF:AF, MATCH(Структура!$D524,'ИПЦ raw'!$A:$A,0))</f>
        <v>100.61</v>
      </c>
      <c r="V524">
        <f>INDEX('ИПЦ raw'!AG:AG, MATCH(Структура!$D524,'ИПЦ raw'!$A:$A,0))</f>
        <v>99.64</v>
      </c>
      <c r="W524">
        <f>INDEX('ИПЦ raw'!AH:AH, MATCH(Структура!$D524,'ИПЦ raw'!$A:$A,0))</f>
        <v>101.12</v>
      </c>
      <c r="X524">
        <f>INDEX('ИПЦ raw'!AI:AI, MATCH(Структура!$D524,'ИПЦ raw'!$A:$A,0))</f>
        <v>100.77</v>
      </c>
      <c r="Y524">
        <f>INDEX('ИПЦ raw'!AJ:AJ, MATCH(Структура!$D524,'ИПЦ raw'!$A:$A,0))</f>
        <v>101.7</v>
      </c>
      <c r="Z524">
        <f>INDEX('ИПЦ raw'!AK:AK, MATCH(Структура!$D524,'ИПЦ raw'!$A:$A,0))</f>
        <v>100.55</v>
      </c>
      <c r="AA524">
        <f>INDEX('ИПЦ raw'!AL:AL, MATCH(Структура!$D524,'ИПЦ raw'!$A:$A,0))</f>
        <v>99.7</v>
      </c>
      <c r="AB524">
        <f>INDEX('ИПЦ raw'!AM:AM, MATCH(Структура!$D524,'ИПЦ raw'!$A:$A,0))</f>
        <v>101.08</v>
      </c>
      <c r="AC524">
        <f>INDEX('ИПЦ raw'!AN:AN, MATCH(Структура!$D524,'ИПЦ raw'!$A:$A,0))</f>
        <v>100.92</v>
      </c>
      <c r="AD524">
        <f>INDEX('ИПЦ raw'!AO:AO, MATCH(Структура!$D524,'ИПЦ raw'!$A:$A,0))</f>
        <v>100.78</v>
      </c>
      <c r="AE524">
        <f>INDEX('ИПЦ raw'!AP:AP, MATCH(Структура!$D524,'ИПЦ raw'!$A:$A,0))</f>
        <v>100.82</v>
      </c>
      <c r="AG524">
        <f>INDEX('2025'!$C:$C,MATCH(Структура!C524,'2025'!$B:$B,0))</f>
        <v>3.6999999999999998E-2</v>
      </c>
      <c r="AH524">
        <f t="shared" si="231"/>
        <v>3.72257E-2</v>
      </c>
      <c r="AI524">
        <f t="shared" si="232"/>
        <v>3.7374602800000004E-2</v>
      </c>
      <c r="AJ524">
        <f t="shared" si="233"/>
        <v>3.7767036129400001E-2</v>
      </c>
      <c r="AK524">
        <f t="shared" si="234"/>
        <v>3.8325988264115124E-2</v>
      </c>
      <c r="AL524">
        <f t="shared" si="235"/>
        <v>3.8567441990179051E-2</v>
      </c>
      <c r="AM524">
        <f t="shared" si="236"/>
        <v>3.8802703386319144E-2</v>
      </c>
      <c r="AN524">
        <f t="shared" si="237"/>
        <v>3.8663013654128393E-2</v>
      </c>
      <c r="AO524">
        <f t="shared" si="238"/>
        <v>3.9096039407054632E-2</v>
      </c>
      <c r="AP524">
        <f t="shared" si="239"/>
        <v>3.939707891048895E-2</v>
      </c>
      <c r="AQ524">
        <f t="shared" si="240"/>
        <v>4.0066829251967258E-2</v>
      </c>
      <c r="AR524">
        <f t="shared" si="194"/>
        <v>4.0287196812853081E-2</v>
      </c>
      <c r="AS524">
        <f t="shared" si="216"/>
        <v>3.3000000000000002E-2</v>
      </c>
      <c r="AT524">
        <f t="shared" si="195"/>
        <v>3.3356400000000001E-2</v>
      </c>
      <c r="AU524">
        <f t="shared" si="196"/>
        <v>3.3663278880000001E-2</v>
      </c>
      <c r="AV524">
        <f t="shared" si="197"/>
        <v>3.3925852455264E-2</v>
      </c>
      <c r="AW524">
        <f t="shared" si="198"/>
        <v>3.420404444539716E-2</v>
      </c>
    </row>
    <row r="525" spans="1:49" x14ac:dyDescent="0.45">
      <c r="A525" s="199" t="s">
        <v>1853</v>
      </c>
      <c r="B525" s="225" t="str">
        <f t="shared" si="230"/>
        <v>Лоперамид, 10 капсул (таблеток)</v>
      </c>
      <c r="C525" s="225" t="str">
        <f t="shared" si="189"/>
        <v>Лоперамид, 10 капсул (таблеток)</v>
      </c>
      <c r="D525" s="226" t="str">
        <f>A525</f>
        <v>Лоперамид, 10 капсул (таблеток)</v>
      </c>
      <c r="E525" s="225">
        <v>10</v>
      </c>
      <c r="F525" s="225" t="s">
        <v>1871</v>
      </c>
      <c r="G525" s="225">
        <v>0</v>
      </c>
      <c r="H525" s="225">
        <v>0</v>
      </c>
      <c r="I525" s="225">
        <v>0</v>
      </c>
      <c r="J525" s="225">
        <f>INDEX('2026'!$C:$C,MATCH(Структура!B525,'2026'!$B:$B,0))</f>
        <v>3.5999999999999997E-2</v>
      </c>
      <c r="K525" s="225">
        <f>INDEX('2025'!$C:$C,MATCH(Структура!C525,'2025'!$B:$B,0))</f>
        <v>3.6999999999999998E-2</v>
      </c>
      <c r="L525" s="225">
        <v>1</v>
      </c>
      <c r="M525" s="225">
        <v>1</v>
      </c>
      <c r="N525" s="225">
        <v>0</v>
      </c>
      <c r="P525">
        <f>INDEX('ИПЦ raw'!AA:AA, MATCH(Структура!$D525,'ИПЦ raw'!$A:$A,0))</f>
        <v>100.64</v>
      </c>
      <c r="Q525">
        <f>INDEX('ИПЦ raw'!AB:AB, MATCH(Структура!$D525,'ИПЦ raw'!$A:$A,0))</f>
        <v>100.62</v>
      </c>
      <c r="R525">
        <f>INDEX('ИПЦ raw'!AC:AC, MATCH(Структура!$D525,'ИПЦ raw'!$A:$A,0))</f>
        <v>100.61</v>
      </c>
      <c r="S525">
        <f>INDEX('ИПЦ raw'!AD:AD, MATCH(Структура!$D525,'ИПЦ raw'!$A:$A,0))</f>
        <v>99.91</v>
      </c>
      <c r="T525">
        <f>INDEX('ИПЦ raw'!AE:AE, MATCH(Структура!$D525,'ИПЦ raw'!$A:$A,0))</f>
        <v>100.37</v>
      </c>
      <c r="U525">
        <f>INDEX('ИПЦ raw'!AF:AF, MATCH(Структура!$D525,'ИПЦ raw'!$A:$A,0))</f>
        <v>100.52</v>
      </c>
      <c r="V525">
        <f>INDEX('ИПЦ raw'!AG:AG, MATCH(Структура!$D525,'ИПЦ raw'!$A:$A,0))</f>
        <v>101.18</v>
      </c>
      <c r="W525">
        <f>INDEX('ИПЦ raw'!AH:AH, MATCH(Структура!$D525,'ИПЦ raw'!$A:$A,0))</f>
        <v>100.67</v>
      </c>
      <c r="X525">
        <f>INDEX('ИПЦ raw'!AI:AI, MATCH(Структура!$D525,'ИПЦ raw'!$A:$A,0))</f>
        <v>100.71</v>
      </c>
      <c r="Y525">
        <f>INDEX('ИПЦ raw'!AJ:AJ, MATCH(Структура!$D525,'ИПЦ raw'!$A:$A,0))</f>
        <v>101.26</v>
      </c>
      <c r="Z525">
        <f>INDEX('ИПЦ raw'!AK:AK, MATCH(Структура!$D525,'ИПЦ raw'!$A:$A,0))</f>
        <v>101.48</v>
      </c>
      <c r="AA525">
        <f>INDEX('ИПЦ raw'!AL:AL, MATCH(Структура!$D525,'ИПЦ raw'!$A:$A,0))</f>
        <v>101.03</v>
      </c>
      <c r="AB525">
        <f>INDEX('ИПЦ raw'!AM:AM, MATCH(Структура!$D525,'ИПЦ raw'!$A:$A,0))</f>
        <v>101</v>
      </c>
      <c r="AC525">
        <f>INDEX('ИПЦ raw'!AN:AN, MATCH(Структура!$D525,'ИПЦ raw'!$A:$A,0))</f>
        <v>101.09</v>
      </c>
      <c r="AD525">
        <f>INDEX('ИПЦ raw'!AO:AO, MATCH(Структура!$D525,'ИПЦ raw'!$A:$A,0))</f>
        <v>100.83</v>
      </c>
      <c r="AE525">
        <f>INDEX('ИПЦ raw'!AP:AP, MATCH(Структура!$D525,'ИПЦ raw'!$A:$A,0))</f>
        <v>101.33</v>
      </c>
      <c r="AG525">
        <f>INDEX('2025'!$C:$C,MATCH(Структура!C525,'2025'!$B:$B,0))</f>
        <v>3.6999999999999998E-2</v>
      </c>
      <c r="AH525">
        <f t="shared" si="231"/>
        <v>3.72368E-2</v>
      </c>
      <c r="AI525">
        <f t="shared" si="232"/>
        <v>3.7467668160000002E-2</v>
      </c>
      <c r="AJ525">
        <f t="shared" si="233"/>
        <v>3.7696220935776001E-2</v>
      </c>
      <c r="AK525">
        <f t="shared" si="234"/>
        <v>3.7662294336933799E-2</v>
      </c>
      <c r="AL525">
        <f t="shared" si="235"/>
        <v>3.7801644825980453E-2</v>
      </c>
      <c r="AM525">
        <f t="shared" si="236"/>
        <v>3.7998213379075552E-2</v>
      </c>
      <c r="AN525">
        <f t="shared" si="237"/>
        <v>3.8446592296948648E-2</v>
      </c>
      <c r="AO525">
        <f t="shared" si="238"/>
        <v>3.8704184465338208E-2</v>
      </c>
      <c r="AP525">
        <f t="shared" si="239"/>
        <v>3.8978984175042107E-2</v>
      </c>
      <c r="AQ525">
        <f t="shared" si="240"/>
        <v>3.9470119375647636E-2</v>
      </c>
      <c r="AR525">
        <f t="shared" si="194"/>
        <v>4.0054277142407224E-2</v>
      </c>
      <c r="AS525">
        <f t="shared" si="216"/>
        <v>3.5999999999999997E-2</v>
      </c>
      <c r="AT525">
        <f t="shared" si="195"/>
        <v>3.6359999999999996E-2</v>
      </c>
      <c r="AU525">
        <f t="shared" si="196"/>
        <v>3.6756323999999993E-2</v>
      </c>
      <c r="AV525">
        <f t="shared" si="197"/>
        <v>3.7061401489199994E-2</v>
      </c>
      <c r="AW525">
        <f t="shared" si="198"/>
        <v>3.7554318129006357E-2</v>
      </c>
    </row>
    <row r="526" spans="1:49" x14ac:dyDescent="0.45">
      <c r="A526" s="199" t="s">
        <v>1904</v>
      </c>
      <c r="B526" s="225" t="s">
        <v>859</v>
      </c>
      <c r="C526" s="225" t="s">
        <v>859</v>
      </c>
      <c r="D526" s="226" t="str">
        <f t="shared" si="229"/>
        <v>Метопролол, 10 таблеток</v>
      </c>
      <c r="E526" s="225">
        <v>10</v>
      </c>
      <c r="F526" s="225" t="s">
        <v>1871</v>
      </c>
      <c r="G526" s="225">
        <v>0</v>
      </c>
      <c r="H526" s="225">
        <v>0</v>
      </c>
      <c r="I526" s="225">
        <v>0</v>
      </c>
      <c r="J526" s="225">
        <f>INDEX('2026'!$C:$C,MATCH(Структура!B526,'2026'!$B:$B,0))</f>
        <v>3.7999999999999999E-2</v>
      </c>
      <c r="K526" s="225" t="e">
        <f>INDEX('2025'!$C:$C,MATCH(Структура!C526,'2025'!$B:$B,0))</f>
        <v>#N/A</v>
      </c>
      <c r="L526" s="225">
        <v>1</v>
      </c>
      <c r="M526" s="225">
        <v>0</v>
      </c>
      <c r="N526" s="225">
        <v>0</v>
      </c>
      <c r="P526">
        <f>INDEX('ИПЦ raw'!AA:AA, MATCH(Структура!$D526,'ИПЦ raw'!$A:$A,0))</f>
        <v>0</v>
      </c>
      <c r="Q526">
        <f>INDEX('ИПЦ raw'!AB:AB, MATCH(Структура!$D526,'ИПЦ raw'!$A:$A,0))</f>
        <v>0</v>
      </c>
      <c r="R526">
        <f>INDEX('ИПЦ raw'!AC:AC, MATCH(Структура!$D526,'ИПЦ raw'!$A:$A,0))</f>
        <v>0</v>
      </c>
      <c r="S526">
        <f>INDEX('ИПЦ raw'!AD:AD, MATCH(Структура!$D526,'ИПЦ raw'!$A:$A,0))</f>
        <v>0</v>
      </c>
      <c r="T526">
        <f>INDEX('ИПЦ raw'!AE:AE, MATCH(Структура!$D526,'ИПЦ raw'!$A:$A,0))</f>
        <v>0</v>
      </c>
      <c r="U526">
        <f>INDEX('ИПЦ raw'!AF:AF, MATCH(Структура!$D526,'ИПЦ raw'!$A:$A,0))</f>
        <v>0</v>
      </c>
      <c r="V526">
        <f>INDEX('ИПЦ raw'!AG:AG, MATCH(Структура!$D526,'ИПЦ raw'!$A:$A,0))</f>
        <v>0</v>
      </c>
      <c r="W526">
        <f>INDEX('ИПЦ raw'!AH:AH, MATCH(Структура!$D526,'ИПЦ raw'!$A:$A,0))</f>
        <v>0</v>
      </c>
      <c r="X526">
        <f>INDEX('ИПЦ raw'!AI:AI, MATCH(Структура!$D526,'ИПЦ raw'!$A:$A,0))</f>
        <v>0</v>
      </c>
      <c r="Y526">
        <f>INDEX('ИПЦ raw'!AJ:AJ, MATCH(Структура!$D526,'ИПЦ raw'!$A:$A,0))</f>
        <v>0</v>
      </c>
      <c r="Z526">
        <f>INDEX('ИПЦ raw'!AK:AK, MATCH(Структура!$D526,'ИПЦ raw'!$A:$A,0))</f>
        <v>0</v>
      </c>
      <c r="AA526">
        <f>INDEX('ИПЦ raw'!AL:AL, MATCH(Структура!$D526,'ИПЦ raw'!$A:$A,0))</f>
        <v>0</v>
      </c>
      <c r="AB526">
        <f>INDEX('ИПЦ raw'!AM:AM, MATCH(Структура!$D526,'ИПЦ raw'!$A:$A,0))</f>
        <v>100.85</v>
      </c>
      <c r="AC526">
        <f>INDEX('ИПЦ raw'!AN:AN, MATCH(Структура!$D526,'ИПЦ raw'!$A:$A,0))</f>
        <v>101.49</v>
      </c>
      <c r="AD526">
        <f>INDEX('ИПЦ raw'!AO:AO, MATCH(Структура!$D526,'ИПЦ raw'!$A:$A,0))</f>
        <v>100.15</v>
      </c>
      <c r="AE526">
        <f>INDEX('ИПЦ raw'!AP:AP, MATCH(Структура!$D526,'ИПЦ raw'!$A:$A,0))</f>
        <v>100.3</v>
      </c>
      <c r="AG526" t="e">
        <f>INDEX('2025'!$C:$C,MATCH(Структура!C526,'2025'!$B:$B,0))</f>
        <v>#N/A</v>
      </c>
      <c r="AH526" t="e">
        <f t="shared" si="231"/>
        <v>#N/A</v>
      </c>
      <c r="AI526" t="e">
        <f t="shared" si="232"/>
        <v>#N/A</v>
      </c>
      <c r="AJ526" t="e">
        <f t="shared" si="233"/>
        <v>#N/A</v>
      </c>
      <c r="AK526" t="e">
        <f t="shared" si="234"/>
        <v>#N/A</v>
      </c>
      <c r="AL526" t="e">
        <f t="shared" si="235"/>
        <v>#N/A</v>
      </c>
      <c r="AM526" t="e">
        <f t="shared" si="236"/>
        <v>#N/A</v>
      </c>
      <c r="AN526" t="e">
        <f t="shared" si="237"/>
        <v>#N/A</v>
      </c>
      <c r="AO526" t="e">
        <f t="shared" si="238"/>
        <v>#N/A</v>
      </c>
      <c r="AP526" t="e">
        <f t="shared" si="239"/>
        <v>#N/A</v>
      </c>
      <c r="AQ526" t="e">
        <f t="shared" si="240"/>
        <v>#N/A</v>
      </c>
      <c r="AR526" t="e">
        <f t="shared" si="194"/>
        <v>#N/A</v>
      </c>
      <c r="AS526">
        <f t="shared" si="216"/>
        <v>3.7999999999999999E-2</v>
      </c>
      <c r="AT526">
        <f t="shared" si="195"/>
        <v>3.8322999999999996E-2</v>
      </c>
      <c r="AU526">
        <f t="shared" si="196"/>
        <v>3.8894012699999994E-2</v>
      </c>
      <c r="AV526">
        <f t="shared" si="197"/>
        <v>3.8952353719049995E-2</v>
      </c>
      <c r="AW526">
        <f t="shared" si="198"/>
        <v>3.9069210780207142E-2</v>
      </c>
    </row>
    <row r="527" spans="1:49" x14ac:dyDescent="0.45">
      <c r="A527" s="199" t="s">
        <v>823</v>
      </c>
      <c r="B527" s="225" t="str">
        <f t="shared" ref="B527" si="241">A527</f>
        <v>Беталок ЗОК, 10 таблеток</v>
      </c>
      <c r="C527" s="225" t="str">
        <f t="shared" ref="C527" si="242">B527</f>
        <v>Беталок ЗОК, 10 таблеток</v>
      </c>
      <c r="D527" s="226" t="str">
        <f t="shared" si="229"/>
        <v>Беталок ЗОК, 10 таблеток</v>
      </c>
      <c r="E527" s="225">
        <v>10</v>
      </c>
      <c r="F527" s="225" t="s">
        <v>1871</v>
      </c>
      <c r="G527" s="225">
        <v>0</v>
      </c>
      <c r="H527" s="225">
        <v>0</v>
      </c>
      <c r="I527" s="225">
        <v>0</v>
      </c>
      <c r="J527" s="225" t="e">
        <f>INDEX('2026'!$C:$C,MATCH(Структура!B527,'2026'!$B:$B,0))</f>
        <v>#N/A</v>
      </c>
      <c r="K527" s="225">
        <f>INDEX('2025'!$C:$C,MATCH(Структура!C527,'2025'!$B:$B,0))</f>
        <v>3.2000000000000001E-2</v>
      </c>
      <c r="L527" s="225">
        <v>0</v>
      </c>
      <c r="M527" s="225">
        <v>1</v>
      </c>
      <c r="N527" s="225">
        <v>0</v>
      </c>
      <c r="P527">
        <f>INDEX('ИПЦ raw'!AA:AA, MATCH(Структура!$D527,'ИПЦ raw'!$A:$A,0))</f>
        <v>100.26</v>
      </c>
      <c r="Q527">
        <f>INDEX('ИПЦ raw'!AB:AB, MATCH(Структура!$D527,'ИПЦ raw'!$A:$A,0))</f>
        <v>100.81</v>
      </c>
      <c r="R527">
        <f>INDEX('ИПЦ raw'!AC:AC, MATCH(Структура!$D527,'ИПЦ raw'!$A:$A,0))</f>
        <v>101.04</v>
      </c>
      <c r="S527">
        <f>INDEX('ИПЦ raw'!AD:AD, MATCH(Структура!$D527,'ИПЦ raw'!$A:$A,0))</f>
        <v>100.83</v>
      </c>
      <c r="T527">
        <f>INDEX('ИПЦ raw'!AE:AE, MATCH(Структура!$D527,'ИПЦ raw'!$A:$A,0))</f>
        <v>100.13</v>
      </c>
      <c r="U527">
        <f>INDEX('ИПЦ raw'!AF:AF, MATCH(Структура!$D527,'ИПЦ raw'!$A:$A,0))</f>
        <v>100.49</v>
      </c>
      <c r="V527">
        <f>INDEX('ИПЦ raw'!AG:AG, MATCH(Структура!$D527,'ИПЦ raw'!$A:$A,0))</f>
        <v>100.79</v>
      </c>
      <c r="W527">
        <f>INDEX('ИПЦ raw'!AH:AH, MATCH(Структура!$D527,'ИПЦ raw'!$A:$A,0))</f>
        <v>100.53</v>
      </c>
      <c r="X527">
        <f>INDEX('ИПЦ raw'!AI:AI, MATCH(Структура!$D527,'ИПЦ raw'!$A:$A,0))</f>
        <v>100.93</v>
      </c>
      <c r="Y527">
        <f>INDEX('ИПЦ raw'!AJ:AJ, MATCH(Структура!$D527,'ИПЦ raw'!$A:$A,0))</f>
        <v>106.62</v>
      </c>
      <c r="Z527">
        <f>INDEX('ИПЦ raw'!AK:AK, MATCH(Структура!$D527,'ИПЦ raw'!$A:$A,0))</f>
        <v>104.49</v>
      </c>
      <c r="AA527">
        <f>INDEX('ИПЦ raw'!AL:AL, MATCH(Структура!$D527,'ИПЦ raw'!$A:$A,0))</f>
        <v>102.54</v>
      </c>
      <c r="AB527">
        <f>INDEX('ИПЦ raw'!AM:AM, MATCH(Структура!$D527,'ИПЦ raw'!$A:$A,0))</f>
        <v>0</v>
      </c>
      <c r="AC527">
        <f>INDEX('ИПЦ raw'!AN:AN, MATCH(Структура!$D527,'ИПЦ raw'!$A:$A,0))</f>
        <v>0</v>
      </c>
      <c r="AD527">
        <f>INDEX('ИПЦ raw'!AO:AO, MATCH(Структура!$D527,'ИПЦ raw'!$A:$A,0))</f>
        <v>0</v>
      </c>
      <c r="AE527">
        <f>INDEX('ИПЦ raw'!AP:AP, MATCH(Структура!$D527,'ИПЦ raw'!$A:$A,0))</f>
        <v>0</v>
      </c>
      <c r="AG527">
        <f>INDEX('2025'!$C:$C,MATCH(Структура!C527,'2025'!$B:$B,0))</f>
        <v>3.2000000000000001E-2</v>
      </c>
      <c r="AH527">
        <f t="shared" si="231"/>
        <v>3.2083199999999999E-2</v>
      </c>
      <c r="AI527">
        <f t="shared" si="232"/>
        <v>3.234307392E-2</v>
      </c>
      <c r="AJ527">
        <f t="shared" si="233"/>
        <v>3.2679441888768007E-2</v>
      </c>
      <c r="AK527">
        <f t="shared" si="234"/>
        <v>3.2950681256444778E-2</v>
      </c>
      <c r="AL527">
        <f t="shared" si="235"/>
        <v>3.2993517142078155E-2</v>
      </c>
      <c r="AM527">
        <f t="shared" si="236"/>
        <v>3.3155185376074335E-2</v>
      </c>
      <c r="AN527">
        <f t="shared" si="237"/>
        <v>3.3417111340545327E-2</v>
      </c>
      <c r="AO527">
        <f t="shared" si="238"/>
        <v>3.3594222030650218E-2</v>
      </c>
      <c r="AP527">
        <f t="shared" si="239"/>
        <v>3.3906648295535267E-2</v>
      </c>
      <c r="AQ527">
        <f t="shared" si="240"/>
        <v>3.6151268412699701E-2</v>
      </c>
      <c r="AR527">
        <f t="shared" si="194"/>
        <v>3.7774460364429913E-2</v>
      </c>
      <c r="AS527" t="e">
        <f t="shared" si="216"/>
        <v>#N/A</v>
      </c>
      <c r="AT527" t="e">
        <f t="shared" si="195"/>
        <v>#N/A</v>
      </c>
      <c r="AU527" t="e">
        <f t="shared" si="196"/>
        <v>#N/A</v>
      </c>
      <c r="AV527" t="e">
        <f t="shared" si="197"/>
        <v>#N/A</v>
      </c>
      <c r="AW527" t="e">
        <f t="shared" si="198"/>
        <v>#N/A</v>
      </c>
    </row>
    <row r="528" spans="1:49" x14ac:dyDescent="0.45">
      <c r="A528" s="199" t="s">
        <v>1905</v>
      </c>
      <c r="B528" s="225" t="s">
        <v>883</v>
      </c>
      <c r="C528" s="225" t="s">
        <v>883</v>
      </c>
      <c r="D528" s="226" t="str">
        <f t="shared" si="229"/>
        <v>Спиронолактон, 10 таблеток</v>
      </c>
      <c r="E528" s="225">
        <v>10</v>
      </c>
      <c r="F528" s="225" t="s">
        <v>1871</v>
      </c>
      <c r="G528" s="225">
        <v>0</v>
      </c>
      <c r="H528" s="225">
        <v>0</v>
      </c>
      <c r="I528" s="225">
        <v>0</v>
      </c>
      <c r="J528" s="225">
        <f>INDEX('2026'!$C:$C,MATCH(Структура!B528,'2026'!$B:$B,0))</f>
        <v>3.5000000000000003E-2</v>
      </c>
      <c r="K528" s="225" t="e">
        <f>INDEX('2025'!$C:$C,MATCH(Структура!C528,'2025'!$B:$B,0))</f>
        <v>#N/A</v>
      </c>
      <c r="L528" s="225">
        <v>1</v>
      </c>
      <c r="M528" s="225">
        <v>0</v>
      </c>
      <c r="N528" s="225">
        <v>0</v>
      </c>
      <c r="P528">
        <f>INDEX('ИПЦ raw'!AA:AA, MATCH(Структура!$D528,'ИПЦ raw'!$A:$A,0))</f>
        <v>0</v>
      </c>
      <c r="Q528">
        <f>INDEX('ИПЦ raw'!AB:AB, MATCH(Структура!$D528,'ИПЦ raw'!$A:$A,0))</f>
        <v>0</v>
      </c>
      <c r="R528">
        <f>INDEX('ИПЦ raw'!AC:AC, MATCH(Структура!$D528,'ИПЦ raw'!$A:$A,0))</f>
        <v>0</v>
      </c>
      <c r="S528">
        <f>INDEX('ИПЦ raw'!AD:AD, MATCH(Структура!$D528,'ИПЦ raw'!$A:$A,0))</f>
        <v>0</v>
      </c>
      <c r="T528">
        <f>INDEX('ИПЦ raw'!AE:AE, MATCH(Структура!$D528,'ИПЦ raw'!$A:$A,0))</f>
        <v>0</v>
      </c>
      <c r="U528">
        <f>INDEX('ИПЦ raw'!AF:AF, MATCH(Структура!$D528,'ИПЦ raw'!$A:$A,0))</f>
        <v>0</v>
      </c>
      <c r="V528">
        <f>INDEX('ИПЦ raw'!AG:AG, MATCH(Структура!$D528,'ИПЦ raw'!$A:$A,0))</f>
        <v>0</v>
      </c>
      <c r="W528">
        <f>INDEX('ИПЦ raw'!AH:AH, MATCH(Структура!$D528,'ИПЦ raw'!$A:$A,0))</f>
        <v>0</v>
      </c>
      <c r="X528">
        <f>INDEX('ИПЦ raw'!AI:AI, MATCH(Структура!$D528,'ИПЦ raw'!$A:$A,0))</f>
        <v>0</v>
      </c>
      <c r="Y528">
        <f>INDEX('ИПЦ raw'!AJ:AJ, MATCH(Структура!$D528,'ИПЦ raw'!$A:$A,0))</f>
        <v>0</v>
      </c>
      <c r="Z528">
        <f>INDEX('ИПЦ raw'!AK:AK, MATCH(Структура!$D528,'ИПЦ raw'!$A:$A,0))</f>
        <v>0</v>
      </c>
      <c r="AA528">
        <f>INDEX('ИПЦ raw'!AL:AL, MATCH(Структура!$D528,'ИПЦ raw'!$A:$A,0))</f>
        <v>0</v>
      </c>
      <c r="AB528">
        <f>INDEX('ИПЦ raw'!AM:AM, MATCH(Структура!$D528,'ИПЦ raw'!$A:$A,0))</f>
        <v>100.12</v>
      </c>
      <c r="AC528">
        <f>INDEX('ИПЦ raw'!AN:AN, MATCH(Структура!$D528,'ИПЦ raw'!$A:$A,0))</f>
        <v>100.03</v>
      </c>
      <c r="AD528">
        <f>INDEX('ИПЦ raw'!AO:AO, MATCH(Структура!$D528,'ИПЦ raw'!$A:$A,0))</f>
        <v>99.8</v>
      </c>
      <c r="AE528">
        <f>INDEX('ИПЦ raw'!AP:AP, MATCH(Структура!$D528,'ИПЦ raw'!$A:$A,0))</f>
        <v>100.44</v>
      </c>
      <c r="AG528" t="e">
        <f>INDEX('2025'!$C:$C,MATCH(Структура!C528,'2025'!$B:$B,0))</f>
        <v>#N/A</v>
      </c>
      <c r="AH528" t="e">
        <f t="shared" si="231"/>
        <v>#N/A</v>
      </c>
      <c r="AI528" t="e">
        <f t="shared" si="232"/>
        <v>#N/A</v>
      </c>
      <c r="AJ528" t="e">
        <f t="shared" si="233"/>
        <v>#N/A</v>
      </c>
      <c r="AK528" t="e">
        <f t="shared" si="234"/>
        <v>#N/A</v>
      </c>
      <c r="AL528" t="e">
        <f t="shared" si="235"/>
        <v>#N/A</v>
      </c>
      <c r="AM528" t="e">
        <f t="shared" si="236"/>
        <v>#N/A</v>
      </c>
      <c r="AN528" t="e">
        <f t="shared" si="237"/>
        <v>#N/A</v>
      </c>
      <c r="AO528" t="e">
        <f t="shared" si="238"/>
        <v>#N/A</v>
      </c>
      <c r="AP528" t="e">
        <f t="shared" si="239"/>
        <v>#N/A</v>
      </c>
      <c r="AQ528" t="e">
        <f t="shared" si="240"/>
        <v>#N/A</v>
      </c>
      <c r="AR528" t="e">
        <f t="shared" si="194"/>
        <v>#N/A</v>
      </c>
      <c r="AS528">
        <f t="shared" si="216"/>
        <v>3.5000000000000003E-2</v>
      </c>
      <c r="AT528">
        <f t="shared" si="195"/>
        <v>3.5042000000000004E-2</v>
      </c>
      <c r="AU528">
        <f t="shared" si="196"/>
        <v>3.5052512600000002E-2</v>
      </c>
      <c r="AV528">
        <f t="shared" si="197"/>
        <v>3.4982407574799999E-2</v>
      </c>
      <c r="AW528">
        <f t="shared" si="198"/>
        <v>3.5136330168129122E-2</v>
      </c>
    </row>
    <row r="529" spans="1:49" x14ac:dyDescent="0.45">
      <c r="A529" s="199" t="s">
        <v>1906</v>
      </c>
      <c r="B529" s="225" t="s">
        <v>830</v>
      </c>
      <c r="C529" s="225" t="s">
        <v>1836</v>
      </c>
      <c r="D529" s="226" t="s">
        <v>830</v>
      </c>
      <c r="E529" s="225">
        <v>10</v>
      </c>
      <c r="F529" s="225" t="s">
        <v>1871</v>
      </c>
      <c r="G529" s="225">
        <v>0</v>
      </c>
      <c r="H529" s="225">
        <v>0</v>
      </c>
      <c r="I529" s="225">
        <v>0</v>
      </c>
      <c r="J529" s="225">
        <f>INDEX('2026'!$C:$C,MATCH(Структура!B529,'2026'!$B:$B,0))</f>
        <v>3.5999999999999997E-2</v>
      </c>
      <c r="K529" s="225">
        <f>INDEX('2025'!$C:$C,MATCH(Структура!C529,'2025'!$B:$B,0))</f>
        <v>4.3999999999999997E-2</v>
      </c>
      <c r="L529" s="225">
        <v>1</v>
      </c>
      <c r="M529" s="225">
        <v>1</v>
      </c>
      <c r="N529" s="225">
        <v>0</v>
      </c>
      <c r="P529">
        <f>INDEX('ИПЦ raw'!AA:AA, MATCH(Структура!$D529,'ИПЦ raw'!$A:$A,0))</f>
        <v>102.39</v>
      </c>
      <c r="Q529">
        <f>INDEX('ИПЦ raw'!AB:AB, MATCH(Структура!$D529,'ИПЦ raw'!$A:$A,0))</f>
        <v>100.13</v>
      </c>
      <c r="R529">
        <f>INDEX('ИПЦ raw'!AC:AC, MATCH(Структура!$D529,'ИПЦ raw'!$A:$A,0))</f>
        <v>100.67</v>
      </c>
      <c r="S529">
        <f>INDEX('ИПЦ raw'!AD:AD, MATCH(Структура!$D529,'ИПЦ raw'!$A:$A,0))</f>
        <v>99.71</v>
      </c>
      <c r="T529">
        <f>INDEX('ИПЦ raw'!AE:AE, MATCH(Структура!$D529,'ИПЦ raw'!$A:$A,0))</f>
        <v>99.96</v>
      </c>
      <c r="U529">
        <f>INDEX('ИПЦ raw'!AF:AF, MATCH(Структура!$D529,'ИПЦ raw'!$A:$A,0))</f>
        <v>100.12</v>
      </c>
      <c r="V529">
        <f>INDEX('ИПЦ raw'!AG:AG, MATCH(Структура!$D529,'ИПЦ raw'!$A:$A,0))</f>
        <v>100.64</v>
      </c>
      <c r="W529">
        <f>INDEX('ИПЦ raw'!AH:AH, MATCH(Структура!$D529,'ИПЦ raw'!$A:$A,0))</f>
        <v>101.18</v>
      </c>
      <c r="X529">
        <f>INDEX('ИПЦ raw'!AI:AI, MATCH(Структура!$D529,'ИПЦ raw'!$A:$A,0))</f>
        <v>100.85</v>
      </c>
      <c r="Y529">
        <f>INDEX('ИПЦ raw'!AJ:AJ, MATCH(Структура!$D529,'ИПЦ raw'!$A:$A,0))</f>
        <v>100.9</v>
      </c>
      <c r="Z529">
        <f>INDEX('ИПЦ raw'!AK:AK, MATCH(Структура!$D529,'ИПЦ raw'!$A:$A,0))</f>
        <v>101.22</v>
      </c>
      <c r="AA529">
        <f>INDEX('ИПЦ raw'!AL:AL, MATCH(Структура!$D529,'ИПЦ raw'!$A:$A,0))</f>
        <v>101.11</v>
      </c>
      <c r="AB529">
        <f>INDEX('ИПЦ raw'!AM:AM, MATCH(Структура!$D529,'ИПЦ raw'!$A:$A,0))</f>
        <v>100.74</v>
      </c>
      <c r="AC529">
        <f>INDEX('ИПЦ raw'!AN:AN, MATCH(Структура!$D529,'ИПЦ raw'!$A:$A,0))</f>
        <v>100.77</v>
      </c>
      <c r="AD529">
        <f>INDEX('ИПЦ raw'!AO:AO, MATCH(Структура!$D529,'ИПЦ raw'!$A:$A,0))</f>
        <v>100.7</v>
      </c>
      <c r="AE529">
        <f>INDEX('ИПЦ raw'!AP:AP, MATCH(Структура!$D529,'ИПЦ raw'!$A:$A,0))</f>
        <v>101.22</v>
      </c>
      <c r="AG529">
        <f>INDEX('2025'!$C:$C,MATCH(Структура!C529,'2025'!$B:$B,0))</f>
        <v>4.3999999999999997E-2</v>
      </c>
      <c r="AH529">
        <f t="shared" si="231"/>
        <v>4.5051599999999997E-2</v>
      </c>
      <c r="AI529">
        <f t="shared" si="232"/>
        <v>4.5110167079999999E-2</v>
      </c>
      <c r="AJ529">
        <f t="shared" si="233"/>
        <v>4.5412405199436005E-2</v>
      </c>
      <c r="AK529">
        <f t="shared" si="234"/>
        <v>4.5280709224357639E-2</v>
      </c>
      <c r="AL529">
        <f t="shared" si="235"/>
        <v>4.5262596940667893E-2</v>
      </c>
      <c r="AM529">
        <f t="shared" si="236"/>
        <v>4.5316912056996693E-2</v>
      </c>
      <c r="AN529">
        <f t="shared" si="237"/>
        <v>4.5606940294161478E-2</v>
      </c>
      <c r="AO529">
        <f t="shared" si="238"/>
        <v>4.6145102189632581E-2</v>
      </c>
      <c r="AP529">
        <f t="shared" si="239"/>
        <v>4.6537335558244457E-2</v>
      </c>
      <c r="AQ529">
        <f t="shared" si="240"/>
        <v>4.695617157826866E-2</v>
      </c>
      <c r="AR529">
        <f t="shared" si="194"/>
        <v>4.7529036871523538E-2</v>
      </c>
      <c r="AS529">
        <f t="shared" si="216"/>
        <v>3.5999999999999997E-2</v>
      </c>
      <c r="AT529">
        <f t="shared" si="195"/>
        <v>3.6266399999999997E-2</v>
      </c>
      <c r="AU529">
        <f t="shared" si="196"/>
        <v>3.6545651280000001E-2</v>
      </c>
      <c r="AV529">
        <f t="shared" si="197"/>
        <v>3.6801470838960001E-2</v>
      </c>
      <c r="AW529">
        <f t="shared" si="198"/>
        <v>3.7250448783195313E-2</v>
      </c>
    </row>
    <row r="530" spans="1:49" x14ac:dyDescent="0.45">
      <c r="A530" s="199" t="s">
        <v>892</v>
      </c>
      <c r="B530" s="225" t="str">
        <f t="shared" si="230"/>
        <v>Хлоргексидин, раствор для наружного применения, 0,05%, 100 мл</v>
      </c>
      <c r="C530" s="225" t="str">
        <f t="shared" ref="C530:C535" si="243">A530</f>
        <v>Хлоргексидин, раствор для наружного применения, 0,05%, 100 мл</v>
      </c>
      <c r="D530" s="226" t="str">
        <f t="shared" si="229"/>
        <v>Хлоргексидин, раствор для наружного применения, 0,05%, 100 мл</v>
      </c>
      <c r="E530" s="225">
        <v>10</v>
      </c>
      <c r="F530" s="225" t="s">
        <v>1871</v>
      </c>
      <c r="G530" s="225">
        <v>0</v>
      </c>
      <c r="H530" s="225">
        <v>0</v>
      </c>
      <c r="I530" s="225">
        <v>0</v>
      </c>
      <c r="J530" s="225">
        <f>INDEX('2026'!$C:$C,MATCH(Структура!B530,'2026'!$B:$B,0))</f>
        <v>3.4000000000000002E-2</v>
      </c>
      <c r="K530" s="225">
        <f>INDEX('2025'!$C:$C,MATCH(Структура!C530,'2025'!$B:$B,0))</f>
        <v>4.2999999999999997E-2</v>
      </c>
      <c r="L530" s="225">
        <v>1</v>
      </c>
      <c r="M530" s="225">
        <v>1</v>
      </c>
      <c r="N530" s="225">
        <v>0</v>
      </c>
      <c r="P530">
        <f>INDEX('ИПЦ raw'!AA:AA, MATCH(Структура!$D530,'ИПЦ raw'!$A:$A,0))</f>
        <v>101.04</v>
      </c>
      <c r="Q530">
        <f>INDEX('ИПЦ raw'!AB:AB, MATCH(Структура!$D530,'ИПЦ raw'!$A:$A,0))</f>
        <v>100.69</v>
      </c>
      <c r="R530">
        <f>INDEX('ИПЦ raw'!AC:AC, MATCH(Структура!$D530,'ИПЦ raw'!$A:$A,0))</f>
        <v>100.98</v>
      </c>
      <c r="S530">
        <f>INDEX('ИПЦ raw'!AD:AD, MATCH(Структура!$D530,'ИПЦ raw'!$A:$A,0))</f>
        <v>100.5</v>
      </c>
      <c r="T530">
        <f>INDEX('ИПЦ raw'!AE:AE, MATCH(Структура!$D530,'ИПЦ raw'!$A:$A,0))</f>
        <v>100.22</v>
      </c>
      <c r="U530">
        <f>INDEX('ИПЦ raw'!AF:AF, MATCH(Структура!$D530,'ИПЦ raw'!$A:$A,0))</f>
        <v>100.74</v>
      </c>
      <c r="V530">
        <f>INDEX('ИПЦ raw'!AG:AG, MATCH(Структура!$D530,'ИПЦ raw'!$A:$A,0))</f>
        <v>101.44</v>
      </c>
      <c r="W530">
        <f>INDEX('ИПЦ raw'!AH:AH, MATCH(Структура!$D530,'ИПЦ raw'!$A:$A,0))</f>
        <v>101.79</v>
      </c>
      <c r="X530">
        <f>INDEX('ИПЦ raw'!AI:AI, MATCH(Структура!$D530,'ИПЦ raw'!$A:$A,0))</f>
        <v>100.88</v>
      </c>
      <c r="Y530">
        <f>INDEX('ИПЦ raw'!AJ:AJ, MATCH(Структура!$D530,'ИПЦ raw'!$A:$A,0))</f>
        <v>100.59</v>
      </c>
      <c r="Z530">
        <f>INDEX('ИПЦ raw'!AK:AK, MATCH(Структура!$D530,'ИПЦ raw'!$A:$A,0))</f>
        <v>100.11</v>
      </c>
      <c r="AA530">
        <f>INDEX('ИПЦ raw'!AL:AL, MATCH(Структура!$D530,'ИПЦ raw'!$A:$A,0))</f>
        <v>101.63</v>
      </c>
      <c r="AB530">
        <f>INDEX('ИПЦ raw'!AM:AM, MATCH(Структура!$D530,'ИПЦ raw'!$A:$A,0))</f>
        <v>102.05</v>
      </c>
      <c r="AC530">
        <f>INDEX('ИПЦ raw'!AN:AN, MATCH(Структура!$D530,'ИПЦ raw'!$A:$A,0))</f>
        <v>101.5</v>
      </c>
      <c r="AD530">
        <f>INDEX('ИПЦ raw'!AO:AO, MATCH(Структура!$D530,'ИПЦ raw'!$A:$A,0))</f>
        <v>100.71</v>
      </c>
      <c r="AE530">
        <f>INDEX('ИПЦ raw'!AP:AP, MATCH(Структура!$D530,'ИПЦ raw'!$A:$A,0))</f>
        <v>100.73</v>
      </c>
      <c r="AG530">
        <f>INDEX('2025'!$C:$C,MATCH(Структура!C530,'2025'!$B:$B,0))</f>
        <v>4.2999999999999997E-2</v>
      </c>
      <c r="AH530">
        <f t="shared" si="231"/>
        <v>4.3447199999999998E-2</v>
      </c>
      <c r="AI530">
        <f t="shared" si="232"/>
        <v>4.3746985679999996E-2</v>
      </c>
      <c r="AJ530">
        <f t="shared" si="233"/>
        <v>4.4175706139663998E-2</v>
      </c>
      <c r="AK530">
        <f t="shared" si="234"/>
        <v>4.4396584670362317E-2</v>
      </c>
      <c r="AL530">
        <f t="shared" si="235"/>
        <v>4.4494257156637108E-2</v>
      </c>
      <c r="AM530">
        <f t="shared" si="236"/>
        <v>4.4823514659596227E-2</v>
      </c>
      <c r="AN530">
        <f t="shared" si="237"/>
        <v>4.5468973270694414E-2</v>
      </c>
      <c r="AO530">
        <f t="shared" si="238"/>
        <v>4.628286789223985E-2</v>
      </c>
      <c r="AP530">
        <f t="shared" si="239"/>
        <v>4.6690157129691559E-2</v>
      </c>
      <c r="AQ530">
        <f t="shared" si="240"/>
        <v>4.696562905675674E-2</v>
      </c>
      <c r="AR530">
        <f t="shared" si="194"/>
        <v>4.7017291248719173E-2</v>
      </c>
      <c r="AS530">
        <f t="shared" si="216"/>
        <v>3.4000000000000002E-2</v>
      </c>
      <c r="AT530">
        <f t="shared" si="195"/>
        <v>3.4696999999999999E-2</v>
      </c>
      <c r="AU530">
        <f t="shared" si="196"/>
        <v>3.5217454999999995E-2</v>
      </c>
      <c r="AV530">
        <f t="shared" si="197"/>
        <v>3.5467498930499997E-2</v>
      </c>
      <c r="AW530">
        <f t="shared" si="198"/>
        <v>3.5726411672692644E-2</v>
      </c>
    </row>
    <row r="531" spans="1:49" x14ac:dyDescent="0.45">
      <c r="A531" s="199" t="s">
        <v>854</v>
      </c>
      <c r="B531" s="225" t="str">
        <f t="shared" si="230"/>
        <v>Лозартан, 10 таблеток</v>
      </c>
      <c r="C531" s="225" t="str">
        <f t="shared" si="243"/>
        <v>Лозартан, 10 таблеток</v>
      </c>
      <c r="D531" s="226" t="str">
        <f t="shared" si="229"/>
        <v>Лозартан, 10 таблеток</v>
      </c>
      <c r="E531" s="225">
        <v>10</v>
      </c>
      <c r="F531" s="225" t="s">
        <v>1871</v>
      </c>
      <c r="G531" s="225">
        <v>0</v>
      </c>
      <c r="H531" s="225">
        <v>0</v>
      </c>
      <c r="I531" s="225">
        <v>0</v>
      </c>
      <c r="J531" s="225">
        <f>INDEX('2026'!$C:$C,MATCH(Структура!B531,'2026'!$B:$B,0))</f>
        <v>4.2000000000000003E-2</v>
      </c>
      <c r="K531" s="225" t="e">
        <f>INDEX('2025'!$C:$C,MATCH(Структура!C531,'2025'!$B:$B,0))</f>
        <v>#N/A</v>
      </c>
      <c r="L531" s="225">
        <v>1</v>
      </c>
      <c r="M531" s="225">
        <v>0</v>
      </c>
      <c r="N531" s="225">
        <v>0</v>
      </c>
      <c r="P531">
        <f>INDEX('ИПЦ raw'!AA:AA, MATCH(Структура!$D531,'ИПЦ raw'!$A:$A,0))</f>
        <v>0</v>
      </c>
      <c r="Q531">
        <f>INDEX('ИПЦ raw'!AB:AB, MATCH(Структура!$D531,'ИПЦ raw'!$A:$A,0))</f>
        <v>0</v>
      </c>
      <c r="R531">
        <f>INDEX('ИПЦ raw'!AC:AC, MATCH(Структура!$D531,'ИПЦ raw'!$A:$A,0))</f>
        <v>0</v>
      </c>
      <c r="S531">
        <f>INDEX('ИПЦ raw'!AD:AD, MATCH(Структура!$D531,'ИПЦ raw'!$A:$A,0))</f>
        <v>0</v>
      </c>
      <c r="T531">
        <f>INDEX('ИПЦ raw'!AE:AE, MATCH(Структура!$D531,'ИПЦ raw'!$A:$A,0))</f>
        <v>0</v>
      </c>
      <c r="U531">
        <f>INDEX('ИПЦ raw'!AF:AF, MATCH(Структура!$D531,'ИПЦ raw'!$A:$A,0))</f>
        <v>0</v>
      </c>
      <c r="V531">
        <f>INDEX('ИПЦ raw'!AG:AG, MATCH(Структура!$D531,'ИПЦ raw'!$A:$A,0))</f>
        <v>0</v>
      </c>
      <c r="W531">
        <f>INDEX('ИПЦ raw'!AH:AH, MATCH(Структура!$D531,'ИПЦ raw'!$A:$A,0))</f>
        <v>0</v>
      </c>
      <c r="X531">
        <f>INDEX('ИПЦ raw'!AI:AI, MATCH(Структура!$D531,'ИПЦ raw'!$A:$A,0))</f>
        <v>0</v>
      </c>
      <c r="Y531">
        <f>INDEX('ИПЦ raw'!AJ:AJ, MATCH(Структура!$D531,'ИПЦ raw'!$A:$A,0))</f>
        <v>0</v>
      </c>
      <c r="Z531">
        <f>INDEX('ИПЦ raw'!AK:AK, MATCH(Структура!$D531,'ИПЦ raw'!$A:$A,0))</f>
        <v>0</v>
      </c>
      <c r="AA531">
        <f>INDEX('ИПЦ raw'!AL:AL, MATCH(Структура!$D531,'ИПЦ raw'!$A:$A,0))</f>
        <v>0</v>
      </c>
      <c r="AB531">
        <f>INDEX('ИПЦ raw'!AM:AM, MATCH(Структура!$D531,'ИПЦ raw'!$A:$A,0))</f>
        <v>99.92</v>
      </c>
      <c r="AC531">
        <f>INDEX('ИПЦ raw'!AN:AN, MATCH(Структура!$D531,'ИПЦ raw'!$A:$A,0))</f>
        <v>100.26</v>
      </c>
      <c r="AD531">
        <f>INDEX('ИПЦ raw'!AO:AO, MATCH(Структура!$D531,'ИПЦ raw'!$A:$A,0))</f>
        <v>100.38</v>
      </c>
      <c r="AE531">
        <f>INDEX('ИПЦ raw'!AP:AP, MATCH(Структура!$D531,'ИПЦ raw'!$A:$A,0))</f>
        <v>100.52</v>
      </c>
      <c r="AG531" t="e">
        <f>INDEX('2025'!$C:$C,MATCH(Структура!C531,'2025'!$B:$B,0))</f>
        <v>#N/A</v>
      </c>
      <c r="AH531" t="e">
        <f t="shared" si="231"/>
        <v>#N/A</v>
      </c>
      <c r="AI531" t="e">
        <f t="shared" si="232"/>
        <v>#N/A</v>
      </c>
      <c r="AJ531" t="e">
        <f t="shared" si="233"/>
        <v>#N/A</v>
      </c>
      <c r="AK531" t="e">
        <f t="shared" si="234"/>
        <v>#N/A</v>
      </c>
      <c r="AL531" t="e">
        <f t="shared" si="235"/>
        <v>#N/A</v>
      </c>
      <c r="AM531" t="e">
        <f t="shared" si="236"/>
        <v>#N/A</v>
      </c>
      <c r="AN531" t="e">
        <f t="shared" si="237"/>
        <v>#N/A</v>
      </c>
      <c r="AO531" t="e">
        <f t="shared" si="238"/>
        <v>#N/A</v>
      </c>
      <c r="AP531" t="e">
        <f t="shared" si="239"/>
        <v>#N/A</v>
      </c>
      <c r="AQ531" t="e">
        <f t="shared" si="240"/>
        <v>#N/A</v>
      </c>
      <c r="AR531" t="e">
        <f t="shared" si="194"/>
        <v>#N/A</v>
      </c>
      <c r="AS531">
        <f t="shared" si="216"/>
        <v>4.2000000000000003E-2</v>
      </c>
      <c r="AT531">
        <f t="shared" si="195"/>
        <v>4.1966400000000001E-2</v>
      </c>
      <c r="AU531">
        <f t="shared" si="196"/>
        <v>4.207551264E-2</v>
      </c>
      <c r="AV531">
        <f t="shared" si="197"/>
        <v>4.2235399588031998E-2</v>
      </c>
      <c r="AW531">
        <f t="shared" si="198"/>
        <v>4.2455023665889761E-2</v>
      </c>
    </row>
    <row r="532" spans="1:49" x14ac:dyDescent="0.45">
      <c r="A532" s="199" t="s">
        <v>786</v>
      </c>
      <c r="B532" s="225" t="str">
        <f t="shared" si="230"/>
        <v>Амлодипин, 10 таблеток</v>
      </c>
      <c r="C532" s="225" t="str">
        <f t="shared" si="243"/>
        <v>Амлодипин, 10 таблеток</v>
      </c>
      <c r="D532" s="226" t="str">
        <f t="shared" si="229"/>
        <v>Амлодипин, 10 таблеток</v>
      </c>
      <c r="E532" s="225">
        <v>10</v>
      </c>
      <c r="F532" s="225" t="s">
        <v>1871</v>
      </c>
      <c r="G532" s="225">
        <v>0</v>
      </c>
      <c r="H532" s="225">
        <v>0</v>
      </c>
      <c r="I532" s="225">
        <v>0</v>
      </c>
      <c r="J532" s="225">
        <f>INDEX('2026'!$C:$C,MATCH(Структура!B532,'2026'!$B:$B,0))</f>
        <v>3.6999999999999998E-2</v>
      </c>
      <c r="K532" s="225" t="e">
        <f>INDEX('2025'!$C:$C,MATCH(Структура!C532,'2025'!$B:$B,0))</f>
        <v>#N/A</v>
      </c>
      <c r="L532" s="225">
        <v>1</v>
      </c>
      <c r="M532" s="225">
        <v>0</v>
      </c>
      <c r="N532" s="225">
        <v>0</v>
      </c>
      <c r="P532">
        <f>INDEX('ИПЦ raw'!AA:AA, MATCH(Структура!$D532,'ИПЦ raw'!$A:$A,0))</f>
        <v>0</v>
      </c>
      <c r="Q532">
        <f>INDEX('ИПЦ raw'!AB:AB, MATCH(Структура!$D532,'ИПЦ raw'!$A:$A,0))</f>
        <v>0</v>
      </c>
      <c r="R532">
        <f>INDEX('ИПЦ raw'!AC:AC, MATCH(Структура!$D532,'ИПЦ raw'!$A:$A,0))</f>
        <v>0</v>
      </c>
      <c r="S532">
        <f>INDEX('ИПЦ raw'!AD:AD, MATCH(Структура!$D532,'ИПЦ raw'!$A:$A,0))</f>
        <v>0</v>
      </c>
      <c r="T532">
        <f>INDEX('ИПЦ raw'!AE:AE, MATCH(Структура!$D532,'ИПЦ raw'!$A:$A,0))</f>
        <v>0</v>
      </c>
      <c r="U532">
        <f>INDEX('ИПЦ raw'!AF:AF, MATCH(Структура!$D532,'ИПЦ raw'!$A:$A,0))</f>
        <v>0</v>
      </c>
      <c r="V532">
        <f>INDEX('ИПЦ raw'!AG:AG, MATCH(Структура!$D532,'ИПЦ raw'!$A:$A,0))</f>
        <v>0</v>
      </c>
      <c r="W532">
        <f>INDEX('ИПЦ raw'!AH:AH, MATCH(Структура!$D532,'ИПЦ raw'!$A:$A,0))</f>
        <v>0</v>
      </c>
      <c r="X532">
        <f>INDEX('ИПЦ raw'!AI:AI, MATCH(Структура!$D532,'ИПЦ raw'!$A:$A,0))</f>
        <v>0</v>
      </c>
      <c r="Y532">
        <f>INDEX('ИПЦ raw'!AJ:AJ, MATCH(Структура!$D532,'ИПЦ raw'!$A:$A,0))</f>
        <v>0</v>
      </c>
      <c r="Z532">
        <f>INDEX('ИПЦ raw'!AK:AK, MATCH(Структура!$D532,'ИПЦ raw'!$A:$A,0))</f>
        <v>0</v>
      </c>
      <c r="AA532">
        <f>INDEX('ИПЦ raw'!AL:AL, MATCH(Структура!$D532,'ИПЦ raw'!$A:$A,0))</f>
        <v>0</v>
      </c>
      <c r="AB532">
        <f>INDEX('ИПЦ raw'!AM:AM, MATCH(Структура!$D532,'ИПЦ raw'!$A:$A,0))</f>
        <v>100.12</v>
      </c>
      <c r="AC532">
        <f>INDEX('ИПЦ raw'!AN:AN, MATCH(Структура!$D532,'ИПЦ raw'!$A:$A,0))</f>
        <v>100.27</v>
      </c>
      <c r="AD532">
        <f>INDEX('ИПЦ raw'!AO:AO, MATCH(Структура!$D532,'ИПЦ raw'!$A:$A,0))</f>
        <v>100.33</v>
      </c>
      <c r="AE532">
        <f>INDEX('ИПЦ raw'!AP:AP, MATCH(Структура!$D532,'ИПЦ raw'!$A:$A,0))</f>
        <v>100.31</v>
      </c>
      <c r="AG532" t="e">
        <f>INDEX('2025'!$C:$C,MATCH(Структура!C532,'2025'!$B:$B,0))</f>
        <v>#N/A</v>
      </c>
      <c r="AH532" t="e">
        <f t="shared" si="231"/>
        <v>#N/A</v>
      </c>
      <c r="AI532" t="e">
        <f t="shared" si="232"/>
        <v>#N/A</v>
      </c>
      <c r="AJ532" t="e">
        <f t="shared" si="233"/>
        <v>#N/A</v>
      </c>
      <c r="AK532" t="e">
        <f t="shared" si="234"/>
        <v>#N/A</v>
      </c>
      <c r="AL532" t="e">
        <f t="shared" si="235"/>
        <v>#N/A</v>
      </c>
      <c r="AM532" t="e">
        <f t="shared" si="236"/>
        <v>#N/A</v>
      </c>
      <c r="AN532" t="e">
        <f t="shared" si="237"/>
        <v>#N/A</v>
      </c>
      <c r="AO532" t="e">
        <f t="shared" si="238"/>
        <v>#N/A</v>
      </c>
      <c r="AP532" t="e">
        <f t="shared" si="239"/>
        <v>#N/A</v>
      </c>
      <c r="AQ532" t="e">
        <f t="shared" si="240"/>
        <v>#N/A</v>
      </c>
      <c r="AR532" t="e">
        <f t="shared" si="194"/>
        <v>#N/A</v>
      </c>
      <c r="AS532">
        <f t="shared" si="216"/>
        <v>3.6999999999999998E-2</v>
      </c>
      <c r="AT532">
        <f t="shared" si="195"/>
        <v>3.7044399999999998E-2</v>
      </c>
      <c r="AU532">
        <f t="shared" si="196"/>
        <v>3.7144419879999994E-2</v>
      </c>
      <c r="AV532">
        <f t="shared" si="197"/>
        <v>3.7266996465603996E-2</v>
      </c>
      <c r="AW532">
        <f t="shared" si="198"/>
        <v>3.7382524154647372E-2</v>
      </c>
    </row>
    <row r="533" spans="1:49" x14ac:dyDescent="0.45">
      <c r="A533" s="199" t="s">
        <v>791</v>
      </c>
      <c r="B533" s="225" t="str">
        <f t="shared" si="230"/>
        <v>Аторвастатин, 10 таблеток</v>
      </c>
      <c r="C533" s="225" t="str">
        <f t="shared" si="243"/>
        <v>Аторвастатин, 10 таблеток</v>
      </c>
      <c r="D533" s="226" t="str">
        <f t="shared" si="229"/>
        <v>Аторвастатин, 10 таблеток</v>
      </c>
      <c r="E533" s="225">
        <v>10</v>
      </c>
      <c r="F533" s="225" t="s">
        <v>1871</v>
      </c>
      <c r="G533" s="225">
        <v>0</v>
      </c>
      <c r="H533" s="225">
        <v>0</v>
      </c>
      <c r="I533" s="225">
        <v>0</v>
      </c>
      <c r="J533" s="225">
        <f>INDEX('2026'!$C:$C,MATCH(Структура!B533,'2026'!$B:$B,0))</f>
        <v>3.9E-2</v>
      </c>
      <c r="K533" s="225" t="e">
        <f>INDEX('2025'!$C:$C,MATCH(Структура!C533,'2025'!$B:$B,0))</f>
        <v>#N/A</v>
      </c>
      <c r="L533" s="225">
        <v>1</v>
      </c>
      <c r="M533" s="225">
        <v>0</v>
      </c>
      <c r="N533" s="225">
        <v>0</v>
      </c>
      <c r="P533">
        <f>INDEX('ИПЦ raw'!AA:AA, MATCH(Структура!$D533,'ИПЦ raw'!$A:$A,0))</f>
        <v>0</v>
      </c>
      <c r="Q533">
        <f>INDEX('ИПЦ raw'!AB:AB, MATCH(Структура!$D533,'ИПЦ raw'!$A:$A,0))</f>
        <v>0</v>
      </c>
      <c r="R533">
        <f>INDEX('ИПЦ raw'!AC:AC, MATCH(Структура!$D533,'ИПЦ raw'!$A:$A,0))</f>
        <v>0</v>
      </c>
      <c r="S533">
        <f>INDEX('ИПЦ raw'!AD:AD, MATCH(Структура!$D533,'ИПЦ raw'!$A:$A,0))</f>
        <v>0</v>
      </c>
      <c r="T533">
        <f>INDEX('ИПЦ raw'!AE:AE, MATCH(Структура!$D533,'ИПЦ raw'!$A:$A,0))</f>
        <v>0</v>
      </c>
      <c r="U533">
        <f>INDEX('ИПЦ raw'!AF:AF, MATCH(Структура!$D533,'ИПЦ raw'!$A:$A,0))</f>
        <v>0</v>
      </c>
      <c r="V533">
        <f>INDEX('ИПЦ raw'!AG:AG, MATCH(Структура!$D533,'ИПЦ raw'!$A:$A,0))</f>
        <v>0</v>
      </c>
      <c r="W533">
        <f>INDEX('ИПЦ raw'!AH:AH, MATCH(Структура!$D533,'ИПЦ raw'!$A:$A,0))</f>
        <v>0</v>
      </c>
      <c r="X533">
        <f>INDEX('ИПЦ raw'!AI:AI, MATCH(Структура!$D533,'ИПЦ raw'!$A:$A,0))</f>
        <v>0</v>
      </c>
      <c r="Y533">
        <f>INDEX('ИПЦ raw'!AJ:AJ, MATCH(Структура!$D533,'ИПЦ raw'!$A:$A,0))</f>
        <v>0</v>
      </c>
      <c r="Z533">
        <f>INDEX('ИПЦ raw'!AK:AK, MATCH(Структура!$D533,'ИПЦ raw'!$A:$A,0))</f>
        <v>0</v>
      </c>
      <c r="AA533">
        <f>INDEX('ИПЦ raw'!AL:AL, MATCH(Структура!$D533,'ИПЦ raw'!$A:$A,0))</f>
        <v>0</v>
      </c>
      <c r="AB533">
        <f>INDEX('ИПЦ raw'!AM:AM, MATCH(Структура!$D533,'ИПЦ raw'!$A:$A,0))</f>
        <v>100.74</v>
      </c>
      <c r="AC533">
        <f>INDEX('ИПЦ raw'!AN:AN, MATCH(Структура!$D533,'ИПЦ raw'!$A:$A,0))</f>
        <v>100.53</v>
      </c>
      <c r="AD533">
        <f>INDEX('ИПЦ raw'!AO:AO, MATCH(Структура!$D533,'ИПЦ raw'!$A:$A,0))</f>
        <v>102.04</v>
      </c>
      <c r="AE533">
        <f>INDEX('ИПЦ raw'!AP:AP, MATCH(Структура!$D533,'ИПЦ raw'!$A:$A,0))</f>
        <v>100.82</v>
      </c>
      <c r="AG533" t="e">
        <f>INDEX('2025'!$C:$C,MATCH(Структура!C533,'2025'!$B:$B,0))</f>
        <v>#N/A</v>
      </c>
      <c r="AH533" t="e">
        <f t="shared" si="231"/>
        <v>#N/A</v>
      </c>
      <c r="AI533" t="e">
        <f t="shared" si="232"/>
        <v>#N/A</v>
      </c>
      <c r="AJ533" t="e">
        <f t="shared" si="233"/>
        <v>#N/A</v>
      </c>
      <c r="AK533" t="e">
        <f t="shared" si="234"/>
        <v>#N/A</v>
      </c>
      <c r="AL533" t="e">
        <f t="shared" si="235"/>
        <v>#N/A</v>
      </c>
      <c r="AM533" t="e">
        <f t="shared" si="236"/>
        <v>#N/A</v>
      </c>
      <c r="AN533" t="e">
        <f t="shared" si="237"/>
        <v>#N/A</v>
      </c>
      <c r="AO533" t="e">
        <f t="shared" si="238"/>
        <v>#N/A</v>
      </c>
      <c r="AP533" t="e">
        <f t="shared" si="239"/>
        <v>#N/A</v>
      </c>
      <c r="AQ533" t="e">
        <f t="shared" si="240"/>
        <v>#N/A</v>
      </c>
      <c r="AR533" t="e">
        <f t="shared" si="194"/>
        <v>#N/A</v>
      </c>
      <c r="AS533">
        <f t="shared" si="216"/>
        <v>3.9E-2</v>
      </c>
      <c r="AT533">
        <f t="shared" si="195"/>
        <v>3.92886E-2</v>
      </c>
      <c r="AU533">
        <f t="shared" si="196"/>
        <v>3.9496829579999997E-2</v>
      </c>
      <c r="AV533">
        <f t="shared" si="197"/>
        <v>4.0302564903432002E-2</v>
      </c>
      <c r="AW533">
        <f t="shared" si="198"/>
        <v>4.0633045935640141E-2</v>
      </c>
    </row>
    <row r="534" spans="1:49" x14ac:dyDescent="0.45">
      <c r="A534" s="199" t="s">
        <v>691</v>
      </c>
      <c r="B534" s="225" t="str">
        <f t="shared" si="230"/>
        <v>Уголь, т</v>
      </c>
      <c r="C534" s="225" t="str">
        <f t="shared" si="243"/>
        <v>Уголь, т</v>
      </c>
      <c r="D534" s="226" t="str">
        <f t="shared" si="229"/>
        <v>Уголь, т</v>
      </c>
      <c r="E534" s="225">
        <v>20</v>
      </c>
      <c r="F534" s="225" t="s">
        <v>1871</v>
      </c>
      <c r="G534" s="225">
        <v>0</v>
      </c>
      <c r="H534" s="225">
        <v>0</v>
      </c>
      <c r="I534" s="225">
        <v>0</v>
      </c>
      <c r="J534" s="225">
        <f>INDEX('2026'!$C:$C,MATCH(Структура!B534,'2026'!$B:$B,0))</f>
        <v>5.7000000000000002E-2</v>
      </c>
      <c r="K534" s="225">
        <f>INDEX('2025'!$C:$C,MATCH(Структура!C534,'2025'!$B:$B,0))</f>
        <v>5.8999999999999997E-2</v>
      </c>
      <c r="L534" s="225">
        <v>1</v>
      </c>
      <c r="M534" s="225">
        <v>1</v>
      </c>
      <c r="N534" s="225">
        <v>0</v>
      </c>
      <c r="P534">
        <f>INDEX('ИПЦ raw'!AA:AA, MATCH(Структура!$D534,'ИПЦ raw'!$A:$A,0))</f>
        <v>101.18</v>
      </c>
      <c r="Q534">
        <f>INDEX('ИПЦ raw'!AB:AB, MATCH(Структура!$D534,'ИПЦ raw'!$A:$A,0))</f>
        <v>100.21</v>
      </c>
      <c r="R534">
        <f>INDEX('ИПЦ raw'!AC:AC, MATCH(Структура!$D534,'ИПЦ raw'!$A:$A,0))</f>
        <v>99.95</v>
      </c>
      <c r="S534">
        <f>INDEX('ИПЦ raw'!AD:AD, MATCH(Структура!$D534,'ИПЦ raw'!$A:$A,0))</f>
        <v>100.12</v>
      </c>
      <c r="T534">
        <f>INDEX('ИПЦ raw'!AE:AE, MATCH(Структура!$D534,'ИПЦ raw'!$A:$A,0))</f>
        <v>100.1</v>
      </c>
      <c r="U534">
        <f>INDEX('ИПЦ raw'!AF:AF, MATCH(Структура!$D534,'ИПЦ raw'!$A:$A,0))</f>
        <v>100.07</v>
      </c>
      <c r="V534">
        <f>INDEX('ИПЦ raw'!AG:AG, MATCH(Структура!$D534,'ИПЦ raw'!$A:$A,0))</f>
        <v>101.89</v>
      </c>
      <c r="W534">
        <f>INDEX('ИПЦ raw'!AH:AH, MATCH(Структура!$D534,'ИПЦ raw'!$A:$A,0))</f>
        <v>101.6</v>
      </c>
      <c r="X534">
        <f>INDEX('ИПЦ raw'!AI:AI, MATCH(Структура!$D534,'ИПЦ raw'!$A:$A,0))</f>
        <v>101.69</v>
      </c>
      <c r="Y534">
        <f>INDEX('ИПЦ raw'!AJ:AJ, MATCH(Структура!$D534,'ИПЦ raw'!$A:$A,0))</f>
        <v>101.05</v>
      </c>
      <c r="Z534">
        <f>INDEX('ИПЦ raw'!AK:AK, MATCH(Структура!$D534,'ИПЦ raw'!$A:$A,0))</f>
        <v>100.52</v>
      </c>
      <c r="AA534">
        <f>INDEX('ИПЦ raw'!AL:AL, MATCH(Структура!$D534,'ИПЦ raw'!$A:$A,0))</f>
        <v>100.1</v>
      </c>
      <c r="AB534">
        <f>INDEX('ИПЦ raw'!AM:AM, MATCH(Структура!$D534,'ИПЦ raw'!$A:$A,0))</f>
        <v>101.55</v>
      </c>
      <c r="AC534">
        <f>INDEX('ИПЦ raw'!AN:AN, MATCH(Структура!$D534,'ИПЦ raw'!$A:$A,0))</f>
        <v>100.12</v>
      </c>
      <c r="AD534">
        <f>INDEX('ИПЦ raw'!AO:AO, MATCH(Структура!$D534,'ИПЦ raw'!$A:$A,0))</f>
        <v>100.06</v>
      </c>
      <c r="AE534">
        <f>INDEX('ИПЦ raw'!AP:AP, MATCH(Структура!$D534,'ИПЦ raw'!$A:$A,0))</f>
        <v>100.18</v>
      </c>
      <c r="AG534">
        <f>INDEX('2025'!$C:$C,MATCH(Структура!C534,'2025'!$B:$B,0))</f>
        <v>5.8999999999999997E-2</v>
      </c>
      <c r="AH534">
        <f t="shared" si="231"/>
        <v>5.9696199999999998E-2</v>
      </c>
      <c r="AI534">
        <f t="shared" si="232"/>
        <v>5.9821562019999996E-2</v>
      </c>
      <c r="AJ534">
        <f t="shared" si="233"/>
        <v>5.9791651238989996E-2</v>
      </c>
      <c r="AK534">
        <f t="shared" si="234"/>
        <v>5.9863401220476786E-2</v>
      </c>
      <c r="AL534">
        <f t="shared" si="235"/>
        <v>5.992326462169726E-2</v>
      </c>
      <c r="AM534">
        <f t="shared" si="236"/>
        <v>5.9965210906932444E-2</v>
      </c>
      <c r="AN534">
        <f t="shared" si="237"/>
        <v>6.1098553393073469E-2</v>
      </c>
      <c r="AO534">
        <f t="shared" si="238"/>
        <v>6.2076130247362638E-2</v>
      </c>
      <c r="AP534">
        <f t="shared" si="239"/>
        <v>6.3125216848543067E-2</v>
      </c>
      <c r="AQ534">
        <f t="shared" si="240"/>
        <v>6.3788031625452768E-2</v>
      </c>
      <c r="AR534">
        <f t="shared" si="194"/>
        <v>6.4119729389905122E-2</v>
      </c>
      <c r="AS534">
        <f t="shared" si="216"/>
        <v>5.7000000000000002E-2</v>
      </c>
      <c r="AT534">
        <f t="shared" si="195"/>
        <v>5.7883500000000004E-2</v>
      </c>
      <c r="AU534">
        <f t="shared" si="196"/>
        <v>5.79529602E-2</v>
      </c>
      <c r="AV534">
        <f t="shared" si="197"/>
        <v>5.7987731976120005E-2</v>
      </c>
      <c r="AW534">
        <f t="shared" si="198"/>
        <v>5.8092109893677024E-2</v>
      </c>
    </row>
    <row r="535" spans="1:49" x14ac:dyDescent="0.45">
      <c r="A535" s="199" t="s">
        <v>692</v>
      </c>
      <c r="B535" s="225" t="str">
        <f t="shared" si="230"/>
        <v>Дрова, м3</v>
      </c>
      <c r="C535" s="225" t="str">
        <f t="shared" si="243"/>
        <v>Дрова, м3</v>
      </c>
      <c r="D535" s="226" t="str">
        <f t="shared" si="229"/>
        <v>Дрова, м3</v>
      </c>
      <c r="E535" s="225">
        <v>20</v>
      </c>
      <c r="F535" s="225" t="s">
        <v>1871</v>
      </c>
      <c r="G535" s="225">
        <v>0</v>
      </c>
      <c r="H535" s="225">
        <v>0</v>
      </c>
      <c r="I535" s="225">
        <v>0</v>
      </c>
      <c r="J535" s="225">
        <f>INDEX('2026'!$C:$C,MATCH(Структура!B535,'2026'!$B:$B,0))</f>
        <v>0.13500000000000001</v>
      </c>
      <c r="K535" s="225">
        <f>INDEX('2025'!$C:$C,MATCH(Структура!C535,'2025'!$B:$B,0))</f>
        <v>0.13800000000000001</v>
      </c>
      <c r="L535" s="225">
        <v>1</v>
      </c>
      <c r="M535" s="225">
        <v>1</v>
      </c>
      <c r="N535" s="225">
        <v>0</v>
      </c>
      <c r="P535">
        <f>INDEX('ИПЦ raw'!AA:AA, MATCH(Структура!$D535,'ИПЦ raw'!$A:$A,0))</f>
        <v>101.33</v>
      </c>
      <c r="Q535">
        <f>INDEX('ИПЦ raw'!AB:AB, MATCH(Структура!$D535,'ИПЦ raw'!$A:$A,0))</f>
        <v>100.13</v>
      </c>
      <c r="R535">
        <f>INDEX('ИПЦ raw'!AC:AC, MATCH(Структура!$D535,'ИПЦ raw'!$A:$A,0))</f>
        <v>99.89</v>
      </c>
      <c r="S535">
        <f>INDEX('ИПЦ raw'!AD:AD, MATCH(Структура!$D535,'ИПЦ raw'!$A:$A,0))</f>
        <v>99.96</v>
      </c>
      <c r="T535">
        <f>INDEX('ИПЦ raw'!AE:AE, MATCH(Структура!$D535,'ИПЦ raw'!$A:$A,0))</f>
        <v>100.1</v>
      </c>
      <c r="U535">
        <f>INDEX('ИПЦ raw'!AF:AF, MATCH(Структура!$D535,'ИПЦ raw'!$A:$A,0))</f>
        <v>100.38</v>
      </c>
      <c r="V535">
        <f>INDEX('ИПЦ raw'!AG:AG, MATCH(Структура!$D535,'ИПЦ raw'!$A:$A,0))</f>
        <v>101.45</v>
      </c>
      <c r="W535">
        <f>INDEX('ИПЦ raw'!AH:AH, MATCH(Структура!$D535,'ИПЦ raw'!$A:$A,0))</f>
        <v>100.63</v>
      </c>
      <c r="X535">
        <f>INDEX('ИПЦ raw'!AI:AI, MATCH(Структура!$D535,'ИПЦ raw'!$A:$A,0))</f>
        <v>101.19</v>
      </c>
      <c r="Y535">
        <f>INDEX('ИПЦ raw'!AJ:AJ, MATCH(Структура!$D535,'ИПЦ raw'!$A:$A,0))</f>
        <v>102.16</v>
      </c>
      <c r="Z535">
        <f>INDEX('ИПЦ raw'!AK:AK, MATCH(Структура!$D535,'ИПЦ raw'!$A:$A,0))</f>
        <v>102.26</v>
      </c>
      <c r="AA535">
        <f>INDEX('ИПЦ raw'!AL:AL, MATCH(Структура!$D535,'ИПЦ raw'!$A:$A,0))</f>
        <v>100.44</v>
      </c>
      <c r="AB535">
        <f>INDEX('ИПЦ raw'!AM:AM, MATCH(Структура!$D535,'ИПЦ raw'!$A:$A,0))</f>
        <v>100.75</v>
      </c>
      <c r="AC535">
        <f>INDEX('ИПЦ raw'!AN:AN, MATCH(Структура!$D535,'ИПЦ raw'!$A:$A,0))</f>
        <v>101.42</v>
      </c>
      <c r="AD535">
        <f>INDEX('ИПЦ raw'!AO:AO, MATCH(Структура!$D535,'ИПЦ raw'!$A:$A,0))</f>
        <v>100.61</v>
      </c>
      <c r="AE535">
        <f>INDEX('ИПЦ raw'!AP:AP, MATCH(Структура!$D535,'ИПЦ raw'!$A:$A,0))</f>
        <v>100.32</v>
      </c>
      <c r="AG535">
        <f>INDEX('2025'!$C:$C,MATCH(Структура!C535,'2025'!$B:$B,0))</f>
        <v>0.13800000000000001</v>
      </c>
      <c r="AH535">
        <f t="shared" si="231"/>
        <v>0.13983540000000003</v>
      </c>
      <c r="AI535">
        <f t="shared" si="232"/>
        <v>0.14001718602000002</v>
      </c>
      <c r="AJ535">
        <f t="shared" si="233"/>
        <v>0.13986316711537802</v>
      </c>
      <c r="AK535">
        <f t="shared" si="234"/>
        <v>0.13980722184853187</v>
      </c>
      <c r="AL535">
        <f t="shared" si="235"/>
        <v>0.1399470290703804</v>
      </c>
      <c r="AM535">
        <f t="shared" si="236"/>
        <v>0.14047882778084783</v>
      </c>
      <c r="AN535">
        <f t="shared" si="237"/>
        <v>0.14251577078367014</v>
      </c>
      <c r="AO535">
        <f t="shared" si="238"/>
        <v>0.14341362013960726</v>
      </c>
      <c r="AP535">
        <f t="shared" si="239"/>
        <v>0.14512024221926859</v>
      </c>
      <c r="AQ535">
        <f t="shared" si="240"/>
        <v>0.14825483945120477</v>
      </c>
      <c r="AR535">
        <f t="shared" si="194"/>
        <v>0.151605398822802</v>
      </c>
      <c r="AS535">
        <f t="shared" si="216"/>
        <v>0.13500000000000001</v>
      </c>
      <c r="AT535">
        <f t="shared" si="195"/>
        <v>0.13601250000000001</v>
      </c>
      <c r="AU535">
        <f t="shared" si="196"/>
        <v>0.13794387750000001</v>
      </c>
      <c r="AV535">
        <f t="shared" si="197"/>
        <v>0.13878533515275002</v>
      </c>
      <c r="AW535">
        <f t="shared" si="198"/>
        <v>0.13922944822523881</v>
      </c>
    </row>
    <row r="536" spans="1:49" x14ac:dyDescent="0.45">
      <c r="A536" s="199" t="s">
        <v>1465</v>
      </c>
      <c r="B536" s="225" t="str">
        <f t="shared" si="230"/>
        <v>Ингавирин, 10 капсул</v>
      </c>
      <c r="C536" s="225" t="str">
        <f t="shared" ref="C536" si="244">B536</f>
        <v>Ингавирин, 10 капсул</v>
      </c>
      <c r="D536" s="226" t="str">
        <f t="shared" si="229"/>
        <v>Ингавирин, 10 капсул</v>
      </c>
      <c r="E536" s="225">
        <v>10</v>
      </c>
      <c r="F536" s="225" t="s">
        <v>1871</v>
      </c>
      <c r="G536" s="225">
        <v>0</v>
      </c>
      <c r="H536" s="225">
        <v>0</v>
      </c>
      <c r="I536" s="225">
        <v>0</v>
      </c>
      <c r="J536" s="225" t="e">
        <f>INDEX('2026'!$C:$C,MATCH(Структура!B536,'2026'!$B:$B,0))</f>
        <v>#N/A</v>
      </c>
      <c r="K536" s="225">
        <f>INDEX('2025'!$C:$C,MATCH(Структура!C536,'2025'!$B:$B,0))</f>
        <v>0.04</v>
      </c>
      <c r="L536" s="225">
        <v>0</v>
      </c>
      <c r="M536" s="225">
        <v>1</v>
      </c>
      <c r="N536" s="225">
        <v>0</v>
      </c>
      <c r="P536">
        <f>INDEX('ИПЦ raw'!AA:AA, MATCH(Структура!$D536,'ИПЦ raw'!$A:$A,0))</f>
        <v>99.98</v>
      </c>
      <c r="Q536">
        <f>INDEX('ИПЦ raw'!AB:AB, MATCH(Структура!$D536,'ИПЦ raw'!$A:$A,0))</f>
        <v>100.84</v>
      </c>
      <c r="R536">
        <f>INDEX('ИПЦ raw'!AC:AC, MATCH(Структура!$D536,'ИПЦ raw'!$A:$A,0))</f>
        <v>100.41</v>
      </c>
      <c r="S536">
        <f>INDEX('ИПЦ raw'!AD:AD, MATCH(Структура!$D536,'ИПЦ raw'!$A:$A,0))</f>
        <v>99.65</v>
      </c>
      <c r="T536">
        <f>INDEX('ИПЦ raw'!AE:AE, MATCH(Структура!$D536,'ИПЦ raw'!$A:$A,0))</f>
        <v>101.42</v>
      </c>
      <c r="U536">
        <f>INDEX('ИПЦ raw'!AF:AF, MATCH(Структура!$D536,'ИПЦ raw'!$A:$A,0))</f>
        <v>100.4</v>
      </c>
      <c r="V536">
        <f>INDEX('ИПЦ raw'!AG:AG, MATCH(Структура!$D536,'ИПЦ raw'!$A:$A,0))</f>
        <v>100.08</v>
      </c>
      <c r="W536">
        <f>INDEX('ИПЦ raw'!AH:AH, MATCH(Структура!$D536,'ИПЦ raw'!$A:$A,0))</f>
        <v>99.81</v>
      </c>
      <c r="X536">
        <f>INDEX('ИПЦ raw'!AI:AI, MATCH(Структура!$D536,'ИПЦ raw'!$A:$A,0))</f>
        <v>100.26</v>
      </c>
      <c r="Y536">
        <f>INDEX('ИПЦ raw'!AJ:AJ, MATCH(Структура!$D536,'ИПЦ raw'!$A:$A,0))</f>
        <v>99.94</v>
      </c>
      <c r="Z536">
        <f>INDEX('ИПЦ raw'!AK:AK, MATCH(Структура!$D536,'ИПЦ raw'!$A:$A,0))</f>
        <v>100.65</v>
      </c>
      <c r="AA536">
        <f>INDEX('ИПЦ raw'!AL:AL, MATCH(Структура!$D536,'ИПЦ raw'!$A:$A,0))</f>
        <v>99.46</v>
      </c>
      <c r="AB536">
        <f>INDEX('ИПЦ raw'!AM:AM, MATCH(Структура!$D536,'ИПЦ raw'!$A:$A,0))</f>
        <v>0</v>
      </c>
      <c r="AC536">
        <f>INDEX('ИПЦ raw'!AN:AN, MATCH(Структура!$D536,'ИПЦ raw'!$A:$A,0))</f>
        <v>0</v>
      </c>
      <c r="AD536">
        <f>INDEX('ИПЦ raw'!AO:AO, MATCH(Структура!$D536,'ИПЦ raw'!$A:$A,0))</f>
        <v>0</v>
      </c>
      <c r="AE536">
        <f>INDEX('ИПЦ raw'!AP:AP, MATCH(Структура!$D536,'ИПЦ raw'!$A:$A,0))</f>
        <v>0</v>
      </c>
      <c r="AG536">
        <f>INDEX('2025'!$C:$C,MATCH(Структура!C536,'2025'!$B:$B,0))</f>
        <v>0.04</v>
      </c>
      <c r="AH536">
        <f t="shared" si="231"/>
        <v>3.9992E-2</v>
      </c>
      <c r="AI536">
        <f t="shared" si="232"/>
        <v>4.0327932800000001E-2</v>
      </c>
      <c r="AJ536">
        <f t="shared" si="233"/>
        <v>4.049327732448E-2</v>
      </c>
      <c r="AK536">
        <f t="shared" si="234"/>
        <v>4.0351550853844322E-2</v>
      </c>
      <c r="AL536">
        <f t="shared" si="235"/>
        <v>4.092454287596891E-2</v>
      </c>
      <c r="AM536">
        <f t="shared" si="236"/>
        <v>4.1088241047472787E-2</v>
      </c>
      <c r="AN536">
        <f t="shared" si="237"/>
        <v>4.1121111640310765E-2</v>
      </c>
      <c r="AO536">
        <f t="shared" si="238"/>
        <v>4.1042981528194175E-2</v>
      </c>
      <c r="AP536">
        <f t="shared" si="239"/>
        <v>4.1149693280167481E-2</v>
      </c>
      <c r="AQ536">
        <f t="shared" si="240"/>
        <v>4.1125003464199381E-2</v>
      </c>
      <c r="AR536">
        <f t="shared" ref="AR536" si="245">AQ536*Z536/100</f>
        <v>4.1392315986716673E-2</v>
      </c>
      <c r="AS536" t="e">
        <f t="shared" si="216"/>
        <v>#N/A</v>
      </c>
      <c r="AT536" t="e">
        <f t="shared" si="195"/>
        <v>#N/A</v>
      </c>
      <c r="AU536" t="e">
        <f t="shared" si="196"/>
        <v>#N/A</v>
      </c>
      <c r="AV536" t="e">
        <f t="shared" si="197"/>
        <v>#N/A</v>
      </c>
      <c r="AW536" t="e">
        <f t="shared" si="198"/>
        <v>#N/A</v>
      </c>
    </row>
    <row r="537" spans="1:49" x14ac:dyDescent="0.45">
      <c r="A537" s="199" t="s">
        <v>834</v>
      </c>
      <c r="B537" s="225" t="str">
        <f t="shared" ref="B537" si="246">A537</f>
        <v>Гриппферон, 10 мл</v>
      </c>
      <c r="C537" s="225" t="str">
        <f t="shared" ref="C537" si="247">B537</f>
        <v>Гриппферон, 10 мл</v>
      </c>
      <c r="D537" s="226" t="str">
        <f t="shared" ref="D537" si="248">C537</f>
        <v>Гриппферон, 10 мл</v>
      </c>
      <c r="E537" s="225">
        <v>10</v>
      </c>
      <c r="F537" s="225" t="s">
        <v>1871</v>
      </c>
      <c r="G537" s="225">
        <v>0</v>
      </c>
      <c r="H537" s="225">
        <v>0</v>
      </c>
      <c r="I537" s="225">
        <v>0</v>
      </c>
      <c r="J537" s="225" t="e">
        <f>INDEX('2026'!$C:$C,MATCH(Структура!B537,'2026'!$B:$B,0))</f>
        <v>#N/A</v>
      </c>
      <c r="K537" s="225">
        <f>INDEX('2025'!$C:$C,MATCH(Структура!C537,'2025'!$B:$B,0))</f>
        <v>3.4000000000000002E-2</v>
      </c>
      <c r="L537" s="225">
        <v>0</v>
      </c>
      <c r="M537" s="225">
        <v>1</v>
      </c>
      <c r="N537" s="225">
        <v>0</v>
      </c>
      <c r="P537">
        <f>INDEX('ИПЦ raw'!AA:AA, MATCH(Структура!$D537,'ИПЦ raw'!$A:$A,0))</f>
        <v>100.28</v>
      </c>
      <c r="Q537">
        <f>INDEX('ИПЦ raw'!AB:AB, MATCH(Структура!$D537,'ИПЦ raw'!$A:$A,0))</f>
        <v>100.12</v>
      </c>
      <c r="R537">
        <f>INDEX('ИПЦ raw'!AC:AC, MATCH(Структура!$D537,'ИПЦ raw'!$A:$A,0))</f>
        <v>100.56</v>
      </c>
      <c r="S537">
        <f>INDEX('ИПЦ raw'!AD:AD, MATCH(Структура!$D537,'ИПЦ raw'!$A:$A,0))</f>
        <v>100.51</v>
      </c>
      <c r="T537">
        <f>INDEX('ИПЦ raw'!AE:AE, MATCH(Структура!$D537,'ИПЦ raw'!$A:$A,0))</f>
        <v>100.09</v>
      </c>
      <c r="U537">
        <f>INDEX('ИПЦ raw'!AF:AF, MATCH(Структура!$D537,'ИПЦ raw'!$A:$A,0))</f>
        <v>100.1</v>
      </c>
      <c r="V537">
        <f>INDEX('ИПЦ raw'!AG:AG, MATCH(Структура!$D537,'ИПЦ raw'!$A:$A,0))</f>
        <v>99.82</v>
      </c>
      <c r="W537">
        <f>INDEX('ИПЦ raw'!AH:AH, MATCH(Структура!$D537,'ИПЦ raw'!$A:$A,0))</f>
        <v>100.11</v>
      </c>
      <c r="X537">
        <f>INDEX('ИПЦ raw'!AI:AI, MATCH(Структура!$D537,'ИПЦ raw'!$A:$A,0))</f>
        <v>101.13</v>
      </c>
      <c r="Y537">
        <f>INDEX('ИПЦ raw'!AJ:AJ, MATCH(Структура!$D537,'ИПЦ raw'!$A:$A,0))</f>
        <v>100.54</v>
      </c>
      <c r="Z537">
        <f>INDEX('ИПЦ raw'!AK:AK, MATCH(Структура!$D537,'ИПЦ raw'!$A:$A,0))</f>
        <v>100.38</v>
      </c>
      <c r="AA537">
        <f>INDEX('ИПЦ raw'!AL:AL, MATCH(Структура!$D537,'ИПЦ raw'!$A:$A,0))</f>
        <v>100.69</v>
      </c>
      <c r="AB537">
        <f>INDEX('ИПЦ raw'!AM:AM, MATCH(Структура!$D537,'ИПЦ raw'!$A:$A,0))</f>
        <v>0</v>
      </c>
      <c r="AC537">
        <f>INDEX('ИПЦ raw'!AN:AN, MATCH(Структура!$D537,'ИПЦ raw'!$A:$A,0))</f>
        <v>0</v>
      </c>
      <c r="AD537">
        <f>INDEX('ИПЦ raw'!AO:AO, MATCH(Структура!$D537,'ИПЦ raw'!$A:$A,0))</f>
        <v>0</v>
      </c>
      <c r="AE537">
        <f>INDEX('ИПЦ raw'!AP:AP, MATCH(Структура!$D537,'ИПЦ raw'!$A:$A,0))</f>
        <v>0</v>
      </c>
      <c r="AG537">
        <f>INDEX('2025'!$C:$C,MATCH(Структура!C537,'2025'!$B:$B,0))</f>
        <v>3.4000000000000002E-2</v>
      </c>
      <c r="AH537">
        <f t="shared" ref="AH537" si="249">AG537*P537/100</f>
        <v>3.4095199999999999E-2</v>
      </c>
      <c r="AI537">
        <f t="shared" ref="AI537" si="250">AH537*Q537/100</f>
        <v>3.4136114240000001E-2</v>
      </c>
      <c r="AJ537">
        <f t="shared" ref="AJ537" si="251">AI537*R537/100</f>
        <v>3.4327276479744005E-2</v>
      </c>
      <c r="AK537">
        <f t="shared" ref="AK537" si="252">AJ537*S537/100</f>
        <v>3.4502345589790699E-2</v>
      </c>
      <c r="AL537">
        <f t="shared" ref="AL537" si="253">AK537*T537/100</f>
        <v>3.4533397700821512E-2</v>
      </c>
      <c r="AM537">
        <f t="shared" ref="AM537" si="254">AL537*U537/100</f>
        <v>3.4567931098522332E-2</v>
      </c>
      <c r="AN537">
        <f t="shared" ref="AN537" si="255">AM537*V537/100</f>
        <v>3.4505708822544993E-2</v>
      </c>
      <c r="AO537">
        <f t="shared" ref="AO537" si="256">AN537*W537/100</f>
        <v>3.4543665102249793E-2</v>
      </c>
      <c r="AP537">
        <f t="shared" ref="AP537" si="257">AO537*X537/100</f>
        <v>3.4934008517905214E-2</v>
      </c>
      <c r="AQ537">
        <f t="shared" ref="AQ537" si="258">AP537*Y537/100</f>
        <v>3.5122652163901903E-2</v>
      </c>
      <c r="AR537">
        <f t="shared" ref="AR537" si="259">AQ537*Z537/100</f>
        <v>3.5256118242124733E-2</v>
      </c>
      <c r="AS537" t="e">
        <f t="shared" si="216"/>
        <v>#N/A</v>
      </c>
      <c r="AT537" t="e">
        <f t="shared" si="195"/>
        <v>#N/A</v>
      </c>
      <c r="AU537" t="e">
        <f t="shared" si="196"/>
        <v>#N/A</v>
      </c>
      <c r="AV537" t="e">
        <f t="shared" si="197"/>
        <v>#N/A</v>
      </c>
      <c r="AW537" t="e">
        <f t="shared" si="198"/>
        <v>#N/A</v>
      </c>
    </row>
    <row r="538" spans="1:49" s="238" customFormat="1" x14ac:dyDescent="0.45">
      <c r="A538" s="236" t="s">
        <v>1909</v>
      </c>
      <c r="B538" s="237"/>
      <c r="C538" s="237"/>
      <c r="D538" s="237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</row>
    <row r="539" spans="1:49" x14ac:dyDescent="0.45">
      <c r="A539" s="199" t="s">
        <v>870</v>
      </c>
      <c r="B539" s="225" t="str">
        <f t="shared" ref="B539:B559" si="260">A539</f>
        <v>Погребение, услуга</v>
      </c>
      <c r="C539" s="225" t="str">
        <f t="shared" ref="C539:C559" si="261">A539</f>
        <v>Погребение, услуга</v>
      </c>
      <c r="D539" s="226" t="str">
        <f t="shared" ref="D539:D559" si="262">C539</f>
        <v>Погребение, услуга</v>
      </c>
      <c r="E539" s="225">
        <v>0</v>
      </c>
      <c r="F539" s="225" t="s">
        <v>695</v>
      </c>
      <c r="G539" s="225">
        <v>0</v>
      </c>
      <c r="H539" s="225">
        <v>0</v>
      </c>
      <c r="I539" s="225">
        <v>0</v>
      </c>
      <c r="J539" s="225">
        <f>INDEX('2026'!$C:$C,MATCH(Структура!B539,'2026'!$B:$B,0))</f>
        <v>0.12</v>
      </c>
      <c r="K539" s="225" t="e">
        <f>INDEX('2025'!$C:$C,MATCH(Структура!C539,'2025'!$B:$B,0))</f>
        <v>#N/A</v>
      </c>
      <c r="L539" s="225">
        <v>1</v>
      </c>
      <c r="M539" s="225">
        <v>0</v>
      </c>
      <c r="N539" s="225">
        <v>0</v>
      </c>
      <c r="P539">
        <f>INDEX('ИПЦ raw'!AA:AA, MATCH(Структура!$D539,'ИПЦ raw'!$A:$A,0))</f>
        <v>0</v>
      </c>
      <c r="Q539">
        <f>INDEX('ИПЦ raw'!AB:AB, MATCH(Структура!$D539,'ИПЦ raw'!$A:$A,0))</f>
        <v>0</v>
      </c>
      <c r="R539">
        <f>INDEX('ИПЦ raw'!AC:AC, MATCH(Структура!$D539,'ИПЦ raw'!$A:$A,0))</f>
        <v>0</v>
      </c>
      <c r="S539">
        <f>INDEX('ИПЦ raw'!AD:AD, MATCH(Структура!$D539,'ИПЦ raw'!$A:$A,0))</f>
        <v>0</v>
      </c>
      <c r="T539">
        <f>INDEX('ИПЦ raw'!AE:AE, MATCH(Структура!$D539,'ИПЦ raw'!$A:$A,0))</f>
        <v>0</v>
      </c>
      <c r="U539">
        <f>INDEX('ИПЦ raw'!AF:AF, MATCH(Структура!$D539,'ИПЦ raw'!$A:$A,0))</f>
        <v>0</v>
      </c>
      <c r="V539">
        <f>INDEX('ИПЦ raw'!AG:AG, MATCH(Структура!$D539,'ИПЦ raw'!$A:$A,0))</f>
        <v>0</v>
      </c>
      <c r="W539">
        <f>INDEX('ИПЦ raw'!AH:AH, MATCH(Структура!$D539,'ИПЦ raw'!$A:$A,0))</f>
        <v>0</v>
      </c>
      <c r="X539">
        <f>INDEX('ИПЦ raw'!AI:AI, MATCH(Структура!$D539,'ИПЦ raw'!$A:$A,0))</f>
        <v>0</v>
      </c>
      <c r="Y539">
        <f>INDEX('ИПЦ raw'!AJ:AJ, MATCH(Структура!$D539,'ИПЦ raw'!$A:$A,0))</f>
        <v>0</v>
      </c>
      <c r="Z539">
        <f>INDEX('ИПЦ raw'!AK:AK, MATCH(Структура!$D539,'ИПЦ raw'!$A:$A,0))</f>
        <v>0</v>
      </c>
      <c r="AA539">
        <f>INDEX('ИПЦ raw'!AL:AL, MATCH(Структура!$D539,'ИПЦ raw'!$A:$A,0))</f>
        <v>0</v>
      </c>
      <c r="AB539">
        <f>INDEX('ИПЦ raw'!AM:AM, MATCH(Структура!$D539,'ИПЦ raw'!$A:$A,0))</f>
        <v>101.96</v>
      </c>
      <c r="AC539">
        <f>INDEX('ИПЦ raw'!AN:AN, MATCH(Структура!$D539,'ИПЦ raw'!$A:$A,0))</f>
        <v>100.49</v>
      </c>
      <c r="AD539">
        <f>INDEX('ИПЦ raw'!AO:AO, MATCH(Структура!$D539,'ИПЦ raw'!$A:$A,0))</f>
        <v>100.63</v>
      </c>
      <c r="AE539">
        <f>INDEX('ИПЦ raw'!AP:AP, MATCH(Структура!$D539,'ИПЦ raw'!$A:$A,0))</f>
        <v>100.7</v>
      </c>
      <c r="AG539" t="e">
        <f>INDEX('2025'!$C:$C,MATCH(Структура!C539,'2025'!$B:$B,0))</f>
        <v>#N/A</v>
      </c>
      <c r="AH539" t="e">
        <f t="shared" si="231"/>
        <v>#N/A</v>
      </c>
      <c r="AI539" t="e">
        <f t="shared" si="232"/>
        <v>#N/A</v>
      </c>
      <c r="AJ539" t="e">
        <f t="shared" si="233"/>
        <v>#N/A</v>
      </c>
      <c r="AK539" t="e">
        <f t="shared" si="234"/>
        <v>#N/A</v>
      </c>
      <c r="AL539" t="e">
        <f t="shared" si="235"/>
        <v>#N/A</v>
      </c>
      <c r="AM539" t="e">
        <f t="shared" si="236"/>
        <v>#N/A</v>
      </c>
      <c r="AN539" t="e">
        <f t="shared" si="237"/>
        <v>#N/A</v>
      </c>
      <c r="AO539" t="e">
        <f t="shared" si="238"/>
        <v>#N/A</v>
      </c>
      <c r="AP539" t="e">
        <f t="shared" si="239"/>
        <v>#N/A</v>
      </c>
      <c r="AQ539" t="e">
        <f t="shared" si="240"/>
        <v>#N/A</v>
      </c>
      <c r="AR539" t="e">
        <f t="shared" si="194"/>
        <v>#N/A</v>
      </c>
      <c r="AS539">
        <f t="shared" si="216"/>
        <v>0.12</v>
      </c>
      <c r="AT539">
        <f t="shared" ref="AT539:AT559" si="263">AS539*AB539/100</f>
        <v>0.12235199999999999</v>
      </c>
      <c r="AU539">
        <f t="shared" ref="AU539:AU559" si="264">AT539*AC539/100</f>
        <v>0.12295152479999999</v>
      </c>
      <c r="AV539">
        <f t="shared" ref="AV539:AV559" si="265">AU539*AD539/100</f>
        <v>0.12372611940624</v>
      </c>
      <c r="AW539">
        <f t="shared" ref="AW539:AW559" si="266">AV539*AE539/100</f>
        <v>0.12459220224208367</v>
      </c>
    </row>
    <row r="540" spans="1:49" x14ac:dyDescent="0.45">
      <c r="A540" s="199" t="s">
        <v>849</v>
      </c>
      <c r="B540" s="225" t="str">
        <f t="shared" si="260"/>
        <v>Кремация, услуга</v>
      </c>
      <c r="C540" s="225" t="str">
        <f t="shared" si="261"/>
        <v>Кремация, услуга</v>
      </c>
      <c r="D540" s="226" t="str">
        <f t="shared" si="262"/>
        <v>Кремация, услуга</v>
      </c>
      <c r="E540" s="225">
        <v>0</v>
      </c>
      <c r="F540" s="225" t="s">
        <v>695</v>
      </c>
      <c r="G540" s="225">
        <v>0</v>
      </c>
      <c r="H540" s="225">
        <v>0</v>
      </c>
      <c r="I540" s="225">
        <v>0</v>
      </c>
      <c r="J540" s="225">
        <f>INDEX('2026'!$C:$C,MATCH(Структура!B540,'2026'!$B:$B,0))</f>
        <v>5.6000000000000001E-2</v>
      </c>
      <c r="K540" s="225">
        <f>INDEX('2025'!$C:$C,MATCH(Структура!C540,'2025'!$B:$B,0))</f>
        <v>5.1999999999999998E-2</v>
      </c>
      <c r="L540" s="225">
        <v>1</v>
      </c>
      <c r="M540" s="225">
        <v>1</v>
      </c>
      <c r="N540" s="225">
        <v>0</v>
      </c>
      <c r="P540">
        <f>INDEX('ИПЦ raw'!AA:AA, MATCH(Структура!$D540,'ИПЦ raw'!$A:$A,0))</f>
        <v>101.34</v>
      </c>
      <c r="Q540">
        <f>INDEX('ИПЦ raw'!AB:AB, MATCH(Структура!$D540,'ИПЦ raw'!$A:$A,0))</f>
        <v>100.89</v>
      </c>
      <c r="R540">
        <f>INDEX('ИПЦ raw'!AC:AC, MATCH(Структура!$D540,'ИПЦ raw'!$A:$A,0))</f>
        <v>100.42</v>
      </c>
      <c r="S540">
        <f>INDEX('ИПЦ raw'!AD:AD, MATCH(Структура!$D540,'ИПЦ raw'!$A:$A,0))</f>
        <v>100.08</v>
      </c>
      <c r="T540">
        <f>INDEX('ИПЦ raw'!AE:AE, MATCH(Структура!$D540,'ИПЦ raw'!$A:$A,0))</f>
        <v>100.16</v>
      </c>
      <c r="U540">
        <f>INDEX('ИПЦ raw'!AF:AF, MATCH(Структура!$D540,'ИПЦ raw'!$A:$A,0))</f>
        <v>100.22</v>
      </c>
      <c r="V540">
        <f>INDEX('ИПЦ raw'!AG:AG, MATCH(Структура!$D540,'ИПЦ raw'!$A:$A,0))</f>
        <v>100.52</v>
      </c>
      <c r="W540">
        <f>INDEX('ИПЦ raw'!AH:AH, MATCH(Структура!$D540,'ИПЦ raw'!$A:$A,0))</f>
        <v>100.12</v>
      </c>
      <c r="X540">
        <f>INDEX('ИПЦ raw'!AI:AI, MATCH(Структура!$D540,'ИПЦ raw'!$A:$A,0))</f>
        <v>100.47</v>
      </c>
      <c r="Y540">
        <f>INDEX('ИПЦ raw'!AJ:AJ, MATCH(Структура!$D540,'ИПЦ raw'!$A:$A,0))</f>
        <v>100.71</v>
      </c>
      <c r="Z540">
        <f>INDEX('ИПЦ raw'!AK:AK, MATCH(Структура!$D540,'ИПЦ raw'!$A:$A,0))</f>
        <v>100.28</v>
      </c>
      <c r="AA540">
        <f>INDEX('ИПЦ raw'!AL:AL, MATCH(Структура!$D540,'ИПЦ raw'!$A:$A,0))</f>
        <v>100.16</v>
      </c>
      <c r="AB540">
        <f>INDEX('ИПЦ raw'!AM:AM, MATCH(Структура!$D540,'ИПЦ raw'!$A:$A,0))</f>
        <v>102.12</v>
      </c>
      <c r="AC540">
        <f>INDEX('ИПЦ raw'!AN:AN, MATCH(Структура!$D540,'ИПЦ raw'!$A:$A,0))</f>
        <v>100.4</v>
      </c>
      <c r="AD540">
        <f>INDEX('ИПЦ raw'!AO:AO, MATCH(Структура!$D540,'ИПЦ raw'!$A:$A,0))</f>
        <v>101.48</v>
      </c>
      <c r="AE540">
        <f>INDEX('ИПЦ raw'!AP:AP, MATCH(Структура!$D540,'ИПЦ raw'!$A:$A,0))</f>
        <v>100.96</v>
      </c>
      <c r="AG540">
        <f>INDEX('2025'!$C:$C,MATCH(Структура!C540,'2025'!$B:$B,0))</f>
        <v>5.1999999999999998E-2</v>
      </c>
      <c r="AH540">
        <f t="shared" si="231"/>
        <v>5.2696800000000002E-2</v>
      </c>
      <c r="AI540">
        <f t="shared" si="232"/>
        <v>5.316580152E-2</v>
      </c>
      <c r="AJ540">
        <f t="shared" si="233"/>
        <v>5.3389097886383997E-2</v>
      </c>
      <c r="AK540">
        <f t="shared" si="234"/>
        <v>5.3431809164693103E-2</v>
      </c>
      <c r="AL540">
        <f t="shared" si="235"/>
        <v>5.3517300059356607E-2</v>
      </c>
      <c r="AM540">
        <f t="shared" si="236"/>
        <v>5.3635038119487194E-2</v>
      </c>
      <c r="AN540">
        <f t="shared" si="237"/>
        <v>5.3913940317708527E-2</v>
      </c>
      <c r="AO540">
        <f t="shared" si="238"/>
        <v>5.3978637046089781E-2</v>
      </c>
      <c r="AP540">
        <f t="shared" si="239"/>
        <v>5.4232336640206401E-2</v>
      </c>
      <c r="AQ540">
        <f t="shared" si="240"/>
        <v>5.4617386230351866E-2</v>
      </c>
      <c r="AR540">
        <f t="shared" ref="AR540:AR559" si="267">AQ540*Z540/100</f>
        <v>5.4770314911796854E-2</v>
      </c>
      <c r="AS540">
        <f t="shared" si="216"/>
        <v>5.6000000000000001E-2</v>
      </c>
      <c r="AT540">
        <f t="shared" si="263"/>
        <v>5.7187200000000001E-2</v>
      </c>
      <c r="AU540">
        <f t="shared" si="264"/>
        <v>5.7415948799999998E-2</v>
      </c>
      <c r="AV540">
        <f t="shared" si="265"/>
        <v>5.8265704842240001E-2</v>
      </c>
      <c r="AW540">
        <f t="shared" si="266"/>
        <v>5.8825055608725502E-2</v>
      </c>
    </row>
    <row r="541" spans="1:49" x14ac:dyDescent="0.45">
      <c r="A541" s="199" t="s">
        <v>706</v>
      </c>
      <c r="B541" s="225" t="str">
        <f t="shared" si="260"/>
        <v>Комбинированный билет для проезда в городском пассажирском транспорте в течение месяца, билет</v>
      </c>
      <c r="C541" s="225" t="str">
        <f t="shared" si="261"/>
        <v>Комбинированный билет для проезда в городском пассажирском транспорте в течение месяца, билет</v>
      </c>
      <c r="D541" s="226" t="str">
        <f t="shared" si="262"/>
        <v>Комбинированный билет для проезда в городском пассажирском транспорте в течение месяца, билет</v>
      </c>
      <c r="E541" s="225">
        <v>0</v>
      </c>
      <c r="F541" s="225" t="s">
        <v>695</v>
      </c>
      <c r="G541" s="225">
        <v>0</v>
      </c>
      <c r="H541" s="225">
        <v>0</v>
      </c>
      <c r="I541" s="225">
        <v>0</v>
      </c>
      <c r="J541" s="225">
        <f>INDEX('2026'!$C:$C,MATCH(Структура!B541,'2026'!$B:$B,0))</f>
        <v>0.28299999999999997</v>
      </c>
      <c r="K541" s="225">
        <f>INDEX('2025'!$C:$C,MATCH(Структура!C541,'2025'!$B:$B,0))</f>
        <v>0.23200000000000001</v>
      </c>
      <c r="L541" s="225">
        <v>1</v>
      </c>
      <c r="M541" s="225">
        <v>1</v>
      </c>
      <c r="N541" s="225">
        <v>0</v>
      </c>
      <c r="P541">
        <f>INDEX('ИПЦ raw'!AA:AA, MATCH(Структура!$D541,'ИПЦ raw'!$A:$A,0))</f>
        <v>109.05</v>
      </c>
      <c r="Q541">
        <f>INDEX('ИПЦ raw'!AB:AB, MATCH(Структура!$D541,'ИПЦ raw'!$A:$A,0))</f>
        <v>100.07</v>
      </c>
      <c r="R541">
        <f>INDEX('ИПЦ raw'!AC:AC, MATCH(Структура!$D541,'ИПЦ raw'!$A:$A,0))</f>
        <v>100</v>
      </c>
      <c r="S541">
        <f>INDEX('ИПЦ raw'!AD:AD, MATCH(Структура!$D541,'ИПЦ raw'!$A:$A,0))</f>
        <v>100.1</v>
      </c>
      <c r="T541">
        <f>INDEX('ИПЦ raw'!AE:AE, MATCH(Структура!$D541,'ИПЦ raw'!$A:$A,0))</f>
        <v>100.04</v>
      </c>
      <c r="U541">
        <f>INDEX('ИПЦ raw'!AF:AF, MATCH(Структура!$D541,'ИПЦ raw'!$A:$A,0))</f>
        <v>101.63</v>
      </c>
      <c r="V541">
        <f>INDEX('ИПЦ raw'!AG:AG, MATCH(Структура!$D541,'ИПЦ raw'!$A:$A,0))</f>
        <v>100.08</v>
      </c>
      <c r="W541">
        <f>INDEX('ИПЦ raw'!AH:AH, MATCH(Структура!$D541,'ИПЦ raw'!$A:$A,0))</f>
        <v>102.31</v>
      </c>
      <c r="X541">
        <f>INDEX('ИПЦ raw'!AI:AI, MATCH(Структура!$D541,'ИПЦ raw'!$A:$A,0))</f>
        <v>100.13</v>
      </c>
      <c r="Y541">
        <f>INDEX('ИПЦ raw'!AJ:AJ, MATCH(Структура!$D541,'ИПЦ raw'!$A:$A,0))</f>
        <v>100.05</v>
      </c>
      <c r="Z541">
        <f>INDEX('ИПЦ raw'!AK:AK, MATCH(Структура!$D541,'ИПЦ raw'!$A:$A,0))</f>
        <v>99.53</v>
      </c>
      <c r="AA541">
        <f>INDEX('ИПЦ raw'!AL:AL, MATCH(Структура!$D541,'ИПЦ raw'!$A:$A,0))</f>
        <v>100.04</v>
      </c>
      <c r="AB541">
        <f>INDEX('ИПЦ raw'!AM:AM, MATCH(Структура!$D541,'ИПЦ raw'!$A:$A,0))</f>
        <v>109.4</v>
      </c>
      <c r="AC541">
        <f>INDEX('ИПЦ raw'!AN:AN, MATCH(Структура!$D541,'ИПЦ raw'!$A:$A,0))</f>
        <v>100.1</v>
      </c>
      <c r="AD541">
        <f>INDEX('ИПЦ raw'!AO:AO, MATCH(Структура!$D541,'ИПЦ raw'!$A:$A,0))</f>
        <v>100</v>
      </c>
      <c r="AE541">
        <f>INDEX('ИПЦ raw'!AP:AP, MATCH(Структура!$D541,'ИПЦ raw'!$A:$A,0))</f>
        <v>100.08</v>
      </c>
      <c r="AG541">
        <f>INDEX('2025'!$C:$C,MATCH(Структура!C541,'2025'!$B:$B,0))</f>
        <v>0.23200000000000001</v>
      </c>
      <c r="AH541">
        <f t="shared" si="231"/>
        <v>0.252996</v>
      </c>
      <c r="AI541">
        <f t="shared" si="232"/>
        <v>0.25317309719999997</v>
      </c>
      <c r="AJ541">
        <f t="shared" si="233"/>
        <v>0.25317309719999997</v>
      </c>
      <c r="AK541">
        <f t="shared" si="234"/>
        <v>0.25342627029719994</v>
      </c>
      <c r="AL541">
        <f t="shared" si="235"/>
        <v>0.25352764080531887</v>
      </c>
      <c r="AM541">
        <f t="shared" si="236"/>
        <v>0.25766014135044552</v>
      </c>
      <c r="AN541">
        <f t="shared" si="237"/>
        <v>0.25786626946352587</v>
      </c>
      <c r="AO541">
        <f t="shared" si="238"/>
        <v>0.26382298028813334</v>
      </c>
      <c r="AP541">
        <f t="shared" si="239"/>
        <v>0.26416595016250788</v>
      </c>
      <c r="AQ541">
        <f t="shared" si="240"/>
        <v>0.26429803313758915</v>
      </c>
      <c r="AR541">
        <f t="shared" si="267"/>
        <v>0.26305583238184249</v>
      </c>
      <c r="AS541">
        <f t="shared" si="216"/>
        <v>0.28299999999999997</v>
      </c>
      <c r="AT541">
        <f t="shared" si="263"/>
        <v>0.30960199999999999</v>
      </c>
      <c r="AU541">
        <f t="shared" si="264"/>
        <v>0.30991160199999995</v>
      </c>
      <c r="AV541">
        <f t="shared" si="265"/>
        <v>0.30991160199999995</v>
      </c>
      <c r="AW541">
        <f t="shared" si="266"/>
        <v>0.31015953128159995</v>
      </c>
    </row>
    <row r="542" spans="1:49" x14ac:dyDescent="0.45">
      <c r="A542" s="199" t="s">
        <v>1859</v>
      </c>
      <c r="B542" s="225" t="str">
        <f t="shared" si="260"/>
        <v>Проезд в городском автобусе, поездка</v>
      </c>
      <c r="C542" s="225" t="s">
        <v>708</v>
      </c>
      <c r="D542" s="226" t="str">
        <f>A542</f>
        <v>Проезд в городском автобусе, поездка</v>
      </c>
      <c r="E542" s="225">
        <v>0</v>
      </c>
      <c r="F542" s="225" t="s">
        <v>695</v>
      </c>
      <c r="G542" s="225">
        <v>0</v>
      </c>
      <c r="H542" s="225">
        <v>0</v>
      </c>
      <c r="I542" s="225">
        <v>0</v>
      </c>
      <c r="J542" s="225">
        <f>INDEX('2026'!$C:$C,MATCH(Структура!B542,'2026'!$B:$B,0))</f>
        <v>0.33300000000000002</v>
      </c>
      <c r="K542" s="225">
        <f>INDEX('2025'!$C:$C,MATCH(Структура!C542,'2025'!$B:$B,0))</f>
        <v>0.317</v>
      </c>
      <c r="L542" s="225">
        <v>1</v>
      </c>
      <c r="M542" s="225">
        <v>1</v>
      </c>
      <c r="N542" s="225">
        <v>0</v>
      </c>
      <c r="P542">
        <f>INDEX('ИПЦ raw'!AA:AA, MATCH(Структура!$D542,'ИПЦ raw'!$A:$A,0))</f>
        <v>103.77</v>
      </c>
      <c r="Q542">
        <f>INDEX('ИПЦ raw'!AB:AB, MATCH(Структура!$D542,'ИПЦ raw'!$A:$A,0))</f>
        <v>100.44</v>
      </c>
      <c r="R542">
        <f>INDEX('ИПЦ raw'!AC:AC, MATCH(Структура!$D542,'ИПЦ raw'!$A:$A,0))</f>
        <v>100.38</v>
      </c>
      <c r="S542">
        <f>INDEX('ИПЦ raw'!AD:AD, MATCH(Структура!$D542,'ИПЦ raw'!$A:$A,0))</f>
        <v>101.1</v>
      </c>
      <c r="T542">
        <f>INDEX('ИПЦ raw'!AE:AE, MATCH(Структура!$D542,'ИПЦ raw'!$A:$A,0))</f>
        <v>100.58</v>
      </c>
      <c r="U542">
        <f>INDEX('ИПЦ raw'!AF:AF, MATCH(Структура!$D542,'ИПЦ raw'!$A:$A,0))</f>
        <v>101.74</v>
      </c>
      <c r="V542">
        <f>INDEX('ИПЦ raw'!AG:AG, MATCH(Структура!$D542,'ИПЦ raw'!$A:$A,0))</f>
        <v>100.56</v>
      </c>
      <c r="W542">
        <f>INDEX('ИПЦ raw'!AH:AH, MATCH(Структура!$D542,'ИПЦ raw'!$A:$A,0))</f>
        <v>100.32</v>
      </c>
      <c r="X542">
        <f>INDEX('ИПЦ raw'!AI:AI, MATCH(Структура!$D542,'ИПЦ raw'!$A:$A,0))</f>
        <v>100.33</v>
      </c>
      <c r="Y542">
        <f>INDEX('ИПЦ raw'!AJ:AJ, MATCH(Структура!$D542,'ИПЦ raw'!$A:$A,0))</f>
        <v>100.68</v>
      </c>
      <c r="Z542">
        <f>INDEX('ИПЦ raw'!AK:AK, MATCH(Структура!$D542,'ИПЦ raw'!$A:$A,0))</f>
        <v>100.85</v>
      </c>
      <c r="AA542">
        <f>INDEX('ИПЦ raw'!AL:AL, MATCH(Структура!$D542,'ИПЦ raw'!$A:$A,0))</f>
        <v>101.24</v>
      </c>
      <c r="AB542">
        <f>INDEX('ИПЦ raw'!AM:AM, MATCH(Структура!$D542,'ИПЦ raw'!$A:$A,0))</f>
        <v>104.54</v>
      </c>
      <c r="AC542">
        <f>INDEX('ИПЦ raw'!AN:AN, MATCH(Структура!$D542,'ИПЦ raw'!$A:$A,0))</f>
        <v>101.18</v>
      </c>
      <c r="AD542">
        <f>INDEX('ИПЦ raw'!AO:AO, MATCH(Структура!$D542,'ИПЦ raw'!$A:$A,0))</f>
        <v>100.36</v>
      </c>
      <c r="AE542">
        <f>INDEX('ИПЦ raw'!AP:AP, MATCH(Структура!$D542,'ИПЦ raw'!$A:$A,0))</f>
        <v>100.75</v>
      </c>
      <c r="AG542">
        <f>INDEX('2025'!$C:$C,MATCH(Структура!C542,'2025'!$B:$B,0))</f>
        <v>0.317</v>
      </c>
      <c r="AH542">
        <f t="shared" si="231"/>
        <v>0.32895089999999994</v>
      </c>
      <c r="AI542">
        <f t="shared" si="232"/>
        <v>0.33039828395999993</v>
      </c>
      <c r="AJ542">
        <f t="shared" si="233"/>
        <v>0.33165379743904794</v>
      </c>
      <c r="AK542">
        <f t="shared" si="234"/>
        <v>0.33530198921087745</v>
      </c>
      <c r="AL542">
        <f t="shared" si="235"/>
        <v>0.33724674074830058</v>
      </c>
      <c r="AM542">
        <f t="shared" si="236"/>
        <v>0.34311483403732096</v>
      </c>
      <c r="AN542">
        <f t="shared" si="237"/>
        <v>0.34503627710793</v>
      </c>
      <c r="AO542">
        <f t="shared" si="238"/>
        <v>0.34614039319467538</v>
      </c>
      <c r="AP542">
        <f t="shared" si="239"/>
        <v>0.34728265649221784</v>
      </c>
      <c r="AQ542">
        <f t="shared" si="240"/>
        <v>0.34964417855636498</v>
      </c>
      <c r="AR542">
        <f t="shared" si="267"/>
        <v>0.35261615407409408</v>
      </c>
      <c r="AS542">
        <f t="shared" si="216"/>
        <v>0.33300000000000002</v>
      </c>
      <c r="AT542">
        <f t="shared" si="263"/>
        <v>0.34811820000000004</v>
      </c>
      <c r="AU542">
        <f t="shared" si="264"/>
        <v>0.35222599476000005</v>
      </c>
      <c r="AV542">
        <f t="shared" si="265"/>
        <v>0.35349400834113603</v>
      </c>
      <c r="AW542">
        <f t="shared" si="266"/>
        <v>0.35614521340369459</v>
      </c>
    </row>
    <row r="543" spans="1:49" x14ac:dyDescent="0.45">
      <c r="A543" s="199" t="s">
        <v>703</v>
      </c>
      <c r="B543" s="225" t="str">
        <f t="shared" si="260"/>
        <v>Проезд в трамвае, поездка</v>
      </c>
      <c r="C543" s="225" t="str">
        <f t="shared" si="261"/>
        <v>Проезд в трамвае, поездка</v>
      </c>
      <c r="D543" s="226" t="str">
        <f t="shared" si="262"/>
        <v>Проезд в трамвае, поездка</v>
      </c>
      <c r="E543" s="225">
        <v>0</v>
      </c>
      <c r="F543" s="225" t="s">
        <v>695</v>
      </c>
      <c r="G543" s="225">
        <v>0</v>
      </c>
      <c r="H543" s="225">
        <v>0</v>
      </c>
      <c r="I543" s="225">
        <v>0</v>
      </c>
      <c r="J543" s="225">
        <f>INDEX('2026'!$C:$C,MATCH(Структура!B543,'2026'!$B:$B,0))</f>
        <v>3.9E-2</v>
      </c>
      <c r="K543" s="225">
        <f>INDEX('2025'!$C:$C,MATCH(Структура!C543,'2025'!$B:$B,0))</f>
        <v>3.9E-2</v>
      </c>
      <c r="L543" s="225">
        <v>1</v>
      </c>
      <c r="M543" s="225">
        <v>1</v>
      </c>
      <c r="N543" s="225">
        <v>0</v>
      </c>
      <c r="P543">
        <f>INDEX('ИПЦ raw'!AA:AA, MATCH(Структура!$D543,'ИПЦ raw'!$A:$A,0))</f>
        <v>104.4</v>
      </c>
      <c r="Q543">
        <f>INDEX('ИПЦ raw'!AB:AB, MATCH(Структура!$D543,'ИПЦ raw'!$A:$A,0))</f>
        <v>100.05</v>
      </c>
      <c r="R543">
        <f>INDEX('ИПЦ raw'!AC:AC, MATCH(Структура!$D543,'ИПЦ raw'!$A:$A,0))</f>
        <v>100.01</v>
      </c>
      <c r="S543">
        <f>INDEX('ИПЦ raw'!AD:AD, MATCH(Структура!$D543,'ИПЦ raw'!$A:$A,0))</f>
        <v>100.44</v>
      </c>
      <c r="T543">
        <f>INDEX('ИПЦ raw'!AE:AE, MATCH(Структура!$D543,'ИПЦ raw'!$A:$A,0))</f>
        <v>100.07</v>
      </c>
      <c r="U543">
        <f>INDEX('ИПЦ raw'!AF:AF, MATCH(Структура!$D543,'ИПЦ raw'!$A:$A,0))</f>
        <v>103.34</v>
      </c>
      <c r="V543">
        <f>INDEX('ИПЦ raw'!AG:AG, MATCH(Структура!$D543,'ИПЦ raw'!$A:$A,0))</f>
        <v>100.09</v>
      </c>
      <c r="W543">
        <f>INDEX('ИПЦ raw'!AH:AH, MATCH(Структура!$D543,'ИПЦ raw'!$A:$A,0))</f>
        <v>100.18</v>
      </c>
      <c r="X543">
        <f>INDEX('ИПЦ raw'!AI:AI, MATCH(Структура!$D543,'ИПЦ raw'!$A:$A,0))</f>
        <v>100.18</v>
      </c>
      <c r="Y543">
        <f>INDEX('ИПЦ raw'!AJ:AJ, MATCH(Структура!$D543,'ИПЦ raw'!$A:$A,0))</f>
        <v>100.33</v>
      </c>
      <c r="Z543">
        <f>INDEX('ИПЦ raw'!AK:AK, MATCH(Структура!$D543,'ИПЦ raw'!$A:$A,0))</f>
        <v>101.29</v>
      </c>
      <c r="AA543">
        <f>INDEX('ИПЦ raw'!AL:AL, MATCH(Структура!$D543,'ИПЦ raw'!$A:$A,0))</f>
        <v>100.05</v>
      </c>
      <c r="AB543">
        <f>INDEX('ИПЦ raw'!AM:AM, MATCH(Структура!$D543,'ИПЦ raw'!$A:$A,0))</f>
        <v>106.37</v>
      </c>
      <c r="AC543">
        <f>INDEX('ИПЦ raw'!AN:AN, MATCH(Структура!$D543,'ИПЦ raw'!$A:$A,0))</f>
        <v>100.08</v>
      </c>
      <c r="AD543">
        <f>INDEX('ИПЦ raw'!AO:AO, MATCH(Структура!$D543,'ИПЦ raw'!$A:$A,0))</f>
        <v>100.4</v>
      </c>
      <c r="AE543">
        <f>INDEX('ИПЦ raw'!AP:AP, MATCH(Структура!$D543,'ИПЦ raw'!$A:$A,0))</f>
        <v>100.96</v>
      </c>
      <c r="AG543">
        <f>INDEX('2025'!$C:$C,MATCH(Структура!C543,'2025'!$B:$B,0))</f>
        <v>3.9E-2</v>
      </c>
      <c r="AH543">
        <f t="shared" si="231"/>
        <v>4.0716000000000002E-2</v>
      </c>
      <c r="AI543">
        <f t="shared" si="232"/>
        <v>4.0736358E-2</v>
      </c>
      <c r="AJ543">
        <f t="shared" si="233"/>
        <v>4.0740431635799997E-2</v>
      </c>
      <c r="AK543">
        <f t="shared" si="234"/>
        <v>4.0919689534997514E-2</v>
      </c>
      <c r="AL543">
        <f t="shared" si="235"/>
        <v>4.094833331767201E-2</v>
      </c>
      <c r="AM543">
        <f t="shared" si="236"/>
        <v>4.2316007650482261E-2</v>
      </c>
      <c r="AN543">
        <f t="shared" si="237"/>
        <v>4.2354092057367697E-2</v>
      </c>
      <c r="AO543">
        <f t="shared" si="238"/>
        <v>4.2430329423070956E-2</v>
      </c>
      <c r="AP543">
        <f t="shared" si="239"/>
        <v>4.2506704016032487E-2</v>
      </c>
      <c r="AQ543">
        <f t="shared" si="240"/>
        <v>4.2646976139285392E-2</v>
      </c>
      <c r="AR543">
        <f t="shared" si="267"/>
        <v>4.319712213148217E-2</v>
      </c>
      <c r="AS543">
        <f t="shared" si="216"/>
        <v>3.9E-2</v>
      </c>
      <c r="AT543">
        <f t="shared" si="263"/>
        <v>4.1484300000000002E-2</v>
      </c>
      <c r="AU543">
        <f t="shared" si="264"/>
        <v>4.151748744E-2</v>
      </c>
      <c r="AV543">
        <f t="shared" si="265"/>
        <v>4.1683557389760005E-2</v>
      </c>
      <c r="AW543">
        <f t="shared" si="266"/>
        <v>4.2083719540701697E-2</v>
      </c>
    </row>
    <row r="544" spans="1:49" x14ac:dyDescent="0.45">
      <c r="A544" s="199" t="s">
        <v>704</v>
      </c>
      <c r="B544" s="225" t="str">
        <f t="shared" si="260"/>
        <v>Проезд в троллейбусе, поездка</v>
      </c>
      <c r="C544" s="225" t="str">
        <f t="shared" si="261"/>
        <v>Проезд в троллейбусе, поездка</v>
      </c>
      <c r="D544" s="226" t="str">
        <f t="shared" si="262"/>
        <v>Проезд в троллейбусе, поездка</v>
      </c>
      <c r="E544" s="225">
        <v>0</v>
      </c>
      <c r="F544" s="225" t="s">
        <v>695</v>
      </c>
      <c r="G544" s="225">
        <v>0</v>
      </c>
      <c r="H544" s="225">
        <v>0</v>
      </c>
      <c r="I544" s="225">
        <v>0</v>
      </c>
      <c r="J544" s="225">
        <f>INDEX('2026'!$C:$C,MATCH(Структура!B544,'2026'!$B:$B,0))</f>
        <v>2.8000000000000001E-2</v>
      </c>
      <c r="K544" s="225">
        <f>INDEX('2025'!$C:$C,MATCH(Структура!C544,'2025'!$B:$B,0))</f>
        <v>3.1E-2</v>
      </c>
      <c r="L544" s="225">
        <v>1</v>
      </c>
      <c r="M544" s="225">
        <v>1</v>
      </c>
      <c r="N544" s="225">
        <v>0</v>
      </c>
      <c r="P544">
        <f>INDEX('ИПЦ raw'!AA:AA, MATCH(Структура!$D544,'ИПЦ raw'!$A:$A,0))</f>
        <v>105.12</v>
      </c>
      <c r="Q544">
        <f>INDEX('ИПЦ raw'!AB:AB, MATCH(Структура!$D544,'ИПЦ raw'!$A:$A,0))</f>
        <v>101.71</v>
      </c>
      <c r="R544">
        <f>INDEX('ИПЦ raw'!AC:AC, MATCH(Структура!$D544,'ИПЦ raw'!$A:$A,0))</f>
        <v>100.18</v>
      </c>
      <c r="S544">
        <f>INDEX('ИПЦ raw'!AD:AD, MATCH(Структура!$D544,'ИПЦ raw'!$A:$A,0))</f>
        <v>100.2</v>
      </c>
      <c r="T544">
        <f>INDEX('ИПЦ raw'!AE:AE, MATCH(Структура!$D544,'ИПЦ raw'!$A:$A,0))</f>
        <v>100.36</v>
      </c>
      <c r="U544">
        <f>INDEX('ИПЦ raw'!AF:AF, MATCH(Структура!$D544,'ИПЦ raw'!$A:$A,0))</f>
        <v>101.3</v>
      </c>
      <c r="V544">
        <f>INDEX('ИПЦ raw'!AG:AG, MATCH(Структура!$D544,'ИПЦ raw'!$A:$A,0))</f>
        <v>100.06</v>
      </c>
      <c r="W544">
        <f>INDEX('ИПЦ raw'!AH:AH, MATCH(Структура!$D544,'ИПЦ raw'!$A:$A,0))</f>
        <v>101.07</v>
      </c>
      <c r="X544">
        <f>INDEX('ИПЦ raw'!AI:AI, MATCH(Структура!$D544,'ИПЦ raw'!$A:$A,0))</f>
        <v>100.39</v>
      </c>
      <c r="Y544">
        <f>INDEX('ИПЦ raw'!AJ:AJ, MATCH(Структура!$D544,'ИПЦ raw'!$A:$A,0))</f>
        <v>100.67</v>
      </c>
      <c r="Z544">
        <f>INDEX('ИПЦ raw'!AK:AK, MATCH(Структура!$D544,'ИПЦ raw'!$A:$A,0))</f>
        <v>100.7</v>
      </c>
      <c r="AA544">
        <f>INDEX('ИПЦ raw'!AL:AL, MATCH(Структура!$D544,'ИПЦ raw'!$A:$A,0))</f>
        <v>100.16</v>
      </c>
      <c r="AB544">
        <f>INDEX('ИПЦ raw'!AM:AM, MATCH(Структура!$D544,'ИПЦ raw'!$A:$A,0))</f>
        <v>102.98</v>
      </c>
      <c r="AC544">
        <f>INDEX('ИПЦ raw'!AN:AN, MATCH(Структура!$D544,'ИПЦ raw'!$A:$A,0))</f>
        <v>100.2</v>
      </c>
      <c r="AD544">
        <f>INDEX('ИПЦ raw'!AO:AO, MATCH(Структура!$D544,'ИПЦ raw'!$A:$A,0))</f>
        <v>101.21</v>
      </c>
      <c r="AE544">
        <f>INDEX('ИПЦ raw'!AP:AP, MATCH(Структура!$D544,'ИПЦ raw'!$A:$A,0))</f>
        <v>102.83</v>
      </c>
      <c r="AG544">
        <f>INDEX('2025'!$C:$C,MATCH(Структура!C544,'2025'!$B:$B,0))</f>
        <v>3.1E-2</v>
      </c>
      <c r="AH544">
        <f t="shared" si="231"/>
        <v>3.2587200000000004E-2</v>
      </c>
      <c r="AI544">
        <f t="shared" si="232"/>
        <v>3.3144441120000007E-2</v>
      </c>
      <c r="AJ544">
        <f t="shared" si="233"/>
        <v>3.3204101114016005E-2</v>
      </c>
      <c r="AK544">
        <f t="shared" si="234"/>
        <v>3.3270509316244035E-2</v>
      </c>
      <c r="AL544">
        <f t="shared" si="235"/>
        <v>3.3390283149782513E-2</v>
      </c>
      <c r="AM544">
        <f t="shared" si="236"/>
        <v>3.3824356830729686E-2</v>
      </c>
      <c r="AN544">
        <f t="shared" si="237"/>
        <v>3.3844651444828122E-2</v>
      </c>
      <c r="AO544">
        <f t="shared" si="238"/>
        <v>3.4206789215287782E-2</v>
      </c>
      <c r="AP544">
        <f t="shared" si="239"/>
        <v>3.434019569322741E-2</v>
      </c>
      <c r="AQ544">
        <f t="shared" si="240"/>
        <v>3.4570275004372035E-2</v>
      </c>
      <c r="AR544">
        <f t="shared" si="267"/>
        <v>3.481226692940264E-2</v>
      </c>
      <c r="AS544">
        <f t="shared" si="216"/>
        <v>2.8000000000000001E-2</v>
      </c>
      <c r="AT544">
        <f t="shared" si="263"/>
        <v>2.8834400000000003E-2</v>
      </c>
      <c r="AU544">
        <f t="shared" si="264"/>
        <v>2.8892068800000007E-2</v>
      </c>
      <c r="AV544">
        <f t="shared" si="265"/>
        <v>2.9241662832480007E-2</v>
      </c>
      <c r="AW544">
        <f t="shared" si="266"/>
        <v>3.0069201890639191E-2</v>
      </c>
    </row>
    <row r="545" spans="1:49" x14ac:dyDescent="0.45">
      <c r="A545" s="199" t="s">
        <v>705</v>
      </c>
      <c r="B545" s="225" t="str">
        <f t="shared" si="260"/>
        <v>Проезд в метро, поездка</v>
      </c>
      <c r="C545" s="225" t="str">
        <f t="shared" si="261"/>
        <v>Проезд в метро, поездка</v>
      </c>
      <c r="D545" s="226" t="str">
        <f t="shared" si="262"/>
        <v>Проезд в метро, поездка</v>
      </c>
      <c r="E545" s="225">
        <v>0</v>
      </c>
      <c r="F545" s="225" t="s">
        <v>695</v>
      </c>
      <c r="G545" s="225">
        <v>0</v>
      </c>
      <c r="H545" s="225">
        <v>0</v>
      </c>
      <c r="I545" s="225">
        <v>0</v>
      </c>
      <c r="J545" s="225">
        <f>INDEX('2026'!$C:$C,MATCH(Структура!B545,'2026'!$B:$B,0))</f>
        <v>3.6999999999999998E-2</v>
      </c>
      <c r="K545" s="225">
        <f>INDEX('2025'!$C:$C,MATCH(Структура!C545,'2025'!$B:$B,0))</f>
        <v>7.1999999999999995E-2</v>
      </c>
      <c r="L545" s="225">
        <v>1</v>
      </c>
      <c r="M545" s="225">
        <v>1</v>
      </c>
      <c r="N545" s="225">
        <v>0</v>
      </c>
      <c r="P545">
        <f>INDEX('ИПЦ raw'!AA:AA, MATCH(Структура!$D545,'ИПЦ raw'!$A:$A,0))</f>
        <v>105</v>
      </c>
      <c r="Q545">
        <f>INDEX('ИПЦ raw'!AB:AB, MATCH(Структура!$D545,'ИПЦ raw'!$A:$A,0))</f>
        <v>100.22</v>
      </c>
      <c r="R545">
        <f>INDEX('ИПЦ raw'!AC:AC, MATCH(Структура!$D545,'ИПЦ raw'!$A:$A,0))</f>
        <v>100</v>
      </c>
      <c r="S545">
        <f>INDEX('ИПЦ raw'!AD:AD, MATCH(Структура!$D545,'ИПЦ raw'!$A:$A,0))</f>
        <v>100</v>
      </c>
      <c r="T545">
        <f>INDEX('ИПЦ raw'!AE:AE, MATCH(Структура!$D545,'ИПЦ raw'!$A:$A,0))</f>
        <v>100</v>
      </c>
      <c r="U545">
        <f>INDEX('ИПЦ raw'!AF:AF, MATCH(Структура!$D545,'ИПЦ raw'!$A:$A,0))</f>
        <v>105.52</v>
      </c>
      <c r="V545">
        <f>INDEX('ИПЦ raw'!AG:AG, MATCH(Структура!$D545,'ИПЦ raw'!$A:$A,0))</f>
        <v>100</v>
      </c>
      <c r="W545">
        <f>INDEX('ИПЦ raw'!AH:AH, MATCH(Структура!$D545,'ИПЦ raw'!$A:$A,0))</f>
        <v>100.33</v>
      </c>
      <c r="X545">
        <f>INDEX('ИПЦ raw'!AI:AI, MATCH(Структура!$D545,'ИПЦ raw'!$A:$A,0))</f>
        <v>100</v>
      </c>
      <c r="Y545">
        <f>INDEX('ИПЦ raw'!AJ:AJ, MATCH(Структура!$D545,'ИПЦ raw'!$A:$A,0))</f>
        <v>100</v>
      </c>
      <c r="Z545">
        <f>INDEX('ИПЦ raw'!AK:AK, MATCH(Структура!$D545,'ИПЦ raw'!$A:$A,0))</f>
        <v>100.59</v>
      </c>
      <c r="AA545">
        <f>INDEX('ИПЦ raw'!AL:AL, MATCH(Структура!$D545,'ИПЦ raw'!$A:$A,0))</f>
        <v>100.29</v>
      </c>
      <c r="AB545">
        <f>INDEX('ИПЦ raw'!AM:AM, MATCH(Структура!$D545,'ИПЦ raw'!$A:$A,0))</f>
        <v>110.21</v>
      </c>
      <c r="AC545">
        <f>INDEX('ИПЦ raw'!AN:AN, MATCH(Структура!$D545,'ИПЦ raw'!$A:$A,0))</f>
        <v>100</v>
      </c>
      <c r="AD545">
        <f>INDEX('ИПЦ raw'!AO:AO, MATCH(Структура!$D545,'ИПЦ raw'!$A:$A,0))</f>
        <v>100</v>
      </c>
      <c r="AE545">
        <f>INDEX('ИПЦ raw'!AP:AP, MATCH(Структура!$D545,'ИПЦ raw'!$A:$A,0))</f>
        <v>100</v>
      </c>
      <c r="AG545">
        <f>INDEX('2025'!$C:$C,MATCH(Структура!C545,'2025'!$B:$B,0))</f>
        <v>7.1999999999999995E-2</v>
      </c>
      <c r="AH545">
        <f t="shared" si="231"/>
        <v>7.5600000000000001E-2</v>
      </c>
      <c r="AI545">
        <f t="shared" si="232"/>
        <v>7.5766319999999998E-2</v>
      </c>
      <c r="AJ545">
        <f t="shared" si="233"/>
        <v>7.5766319999999998E-2</v>
      </c>
      <c r="AK545">
        <f t="shared" si="234"/>
        <v>7.5766319999999998E-2</v>
      </c>
      <c r="AL545">
        <f t="shared" si="235"/>
        <v>7.5766319999999998E-2</v>
      </c>
      <c r="AM545">
        <f t="shared" si="236"/>
        <v>7.9948620863999995E-2</v>
      </c>
      <c r="AN545">
        <f t="shared" si="237"/>
        <v>7.9948620863999995E-2</v>
      </c>
      <c r="AO545">
        <f t="shared" si="238"/>
        <v>8.0212451312851207E-2</v>
      </c>
      <c r="AP545">
        <f t="shared" si="239"/>
        <v>8.0212451312851207E-2</v>
      </c>
      <c r="AQ545">
        <f t="shared" si="240"/>
        <v>8.0212451312851207E-2</v>
      </c>
      <c r="AR545">
        <f t="shared" si="267"/>
        <v>8.0685704775597028E-2</v>
      </c>
      <c r="AS545">
        <f t="shared" si="216"/>
        <v>3.6999999999999998E-2</v>
      </c>
      <c r="AT545">
        <f t="shared" si="263"/>
        <v>4.0777699999999993E-2</v>
      </c>
      <c r="AU545">
        <f t="shared" si="264"/>
        <v>4.0777699999999993E-2</v>
      </c>
      <c r="AV545">
        <f t="shared" si="265"/>
        <v>4.0777699999999993E-2</v>
      </c>
      <c r="AW545">
        <f t="shared" si="266"/>
        <v>4.0777699999999993E-2</v>
      </c>
    </row>
    <row r="546" spans="1:49" x14ac:dyDescent="0.45">
      <c r="A546" s="199" t="s">
        <v>1847</v>
      </c>
      <c r="B546" s="225" t="str">
        <f t="shared" si="260"/>
        <v>Воздушный и железнодорожный транспорт</v>
      </c>
      <c r="C546" s="225" t="str">
        <f t="shared" si="261"/>
        <v>Воздушный и железнодорожный транспорт</v>
      </c>
      <c r="D546" s="226" t="str">
        <f t="shared" si="262"/>
        <v>Воздушный и железнодорожный транспорт</v>
      </c>
      <c r="E546" s="225">
        <v>10</v>
      </c>
      <c r="F546" s="225" t="s">
        <v>695</v>
      </c>
      <c r="G546" s="225">
        <v>0</v>
      </c>
      <c r="H546" s="225">
        <v>0</v>
      </c>
      <c r="I546" s="225">
        <v>0</v>
      </c>
      <c r="J546" s="225">
        <f>INDEX('2026'!$C:$C,MATCH(Структура!B546,'2026'!$B:$B,0))</f>
        <v>0.78</v>
      </c>
      <c r="K546" s="225">
        <f>INDEX('2025'!$C:$C,MATCH(Структура!C546,'2025'!$B:$B,0))</f>
        <v>0.84299999999999997</v>
      </c>
      <c r="L546" s="225">
        <v>1</v>
      </c>
      <c r="M546" s="225">
        <v>1</v>
      </c>
      <c r="N546" s="225">
        <v>0</v>
      </c>
      <c r="P546" s="74">
        <v>100</v>
      </c>
      <c r="Q546" s="74">
        <v>100</v>
      </c>
      <c r="R546" s="74">
        <v>100</v>
      </c>
      <c r="S546" s="74">
        <v>100</v>
      </c>
      <c r="T546" s="74">
        <v>100</v>
      </c>
      <c r="U546" s="74">
        <v>100</v>
      </c>
      <c r="V546" s="74">
        <v>100</v>
      </c>
      <c r="W546" s="74">
        <v>100</v>
      </c>
      <c r="X546" s="74">
        <v>100</v>
      </c>
      <c r="Y546" s="74">
        <v>100</v>
      </c>
      <c r="Z546" s="74">
        <v>100</v>
      </c>
      <c r="AA546" s="74">
        <v>100</v>
      </c>
      <c r="AB546" s="74">
        <v>100</v>
      </c>
      <c r="AC546" s="74">
        <v>100</v>
      </c>
      <c r="AD546" s="74">
        <v>101</v>
      </c>
      <c r="AE546" s="74">
        <v>102</v>
      </c>
      <c r="AG546">
        <f>INDEX('2025'!$C:$C,MATCH(Структура!C546,'2025'!$B:$B,0))</f>
        <v>0.84299999999999997</v>
      </c>
      <c r="AH546">
        <f t="shared" si="231"/>
        <v>0.84299999999999997</v>
      </c>
      <c r="AI546">
        <f t="shared" si="232"/>
        <v>0.84299999999999997</v>
      </c>
      <c r="AJ546">
        <f t="shared" si="233"/>
        <v>0.84299999999999997</v>
      </c>
      <c r="AK546">
        <f t="shared" si="234"/>
        <v>0.84299999999999997</v>
      </c>
      <c r="AL546">
        <f t="shared" si="235"/>
        <v>0.84299999999999997</v>
      </c>
      <c r="AM546">
        <f t="shared" si="236"/>
        <v>0.84299999999999997</v>
      </c>
      <c r="AN546">
        <f t="shared" si="237"/>
        <v>0.84299999999999997</v>
      </c>
      <c r="AO546">
        <f t="shared" si="238"/>
        <v>0.84299999999999997</v>
      </c>
      <c r="AP546">
        <f t="shared" si="239"/>
        <v>0.84299999999999997</v>
      </c>
      <c r="AQ546">
        <f t="shared" si="240"/>
        <v>0.84299999999999997</v>
      </c>
      <c r="AR546">
        <f t="shared" si="267"/>
        <v>0.84299999999999997</v>
      </c>
      <c r="AS546">
        <f t="shared" si="216"/>
        <v>0.78</v>
      </c>
      <c r="AT546">
        <f t="shared" si="263"/>
        <v>0.78</v>
      </c>
      <c r="AU546">
        <f t="shared" si="264"/>
        <v>0.78</v>
      </c>
      <c r="AV546">
        <f t="shared" si="265"/>
        <v>0.78780000000000006</v>
      </c>
      <c r="AW546">
        <f t="shared" si="266"/>
        <v>0.80355600000000005</v>
      </c>
    </row>
    <row r="547" spans="1:49" x14ac:dyDescent="0.45">
      <c r="A547" s="199" t="s">
        <v>719</v>
      </c>
      <c r="B547" s="225" t="str">
        <f t="shared" si="260"/>
        <v>Пересылка простого письма внутри России, массой до 20 г, шт.</v>
      </c>
      <c r="C547" s="225" t="str">
        <f t="shared" si="261"/>
        <v>Пересылка простого письма внутри России, массой до 20 г, шт.</v>
      </c>
      <c r="D547" s="226" t="str">
        <f t="shared" si="262"/>
        <v>Пересылка простого письма внутри России, массой до 20 г, шт.</v>
      </c>
      <c r="E547" s="225">
        <v>20</v>
      </c>
      <c r="F547" s="225" t="s">
        <v>695</v>
      </c>
      <c r="G547" s="225">
        <v>0</v>
      </c>
      <c r="H547" s="225">
        <v>0</v>
      </c>
      <c r="I547" s="225">
        <v>0</v>
      </c>
      <c r="J547" s="225">
        <f>INDEX('2026'!$C:$C,MATCH(Структура!B547,'2026'!$B:$B,0))</f>
        <v>4.0000000000000001E-3</v>
      </c>
      <c r="K547" s="225">
        <f>INDEX('2025'!$C:$C,MATCH(Структура!C547,'2025'!$B:$B,0))</f>
        <v>5.0000000000000001E-3</v>
      </c>
      <c r="L547" s="225">
        <v>1</v>
      </c>
      <c r="M547" s="225">
        <v>1</v>
      </c>
      <c r="N547" s="225">
        <v>0</v>
      </c>
      <c r="P547">
        <f>INDEX('ИПЦ raw'!AA:AA, MATCH(Структура!$D547,'ИПЦ raw'!$A:$A,0))</f>
        <v>100</v>
      </c>
      <c r="Q547">
        <f>INDEX('ИПЦ raw'!AB:AB, MATCH(Структура!$D547,'ИПЦ raw'!$A:$A,0))</f>
        <v>106.47</v>
      </c>
      <c r="R547">
        <f>INDEX('ИПЦ raw'!AC:AC, MATCH(Структура!$D547,'ИПЦ raw'!$A:$A,0))</f>
        <v>100</v>
      </c>
      <c r="S547">
        <f>INDEX('ИПЦ raw'!AD:AD, MATCH(Структура!$D547,'ИПЦ raw'!$A:$A,0))</f>
        <v>100</v>
      </c>
      <c r="T547">
        <f>INDEX('ИПЦ raw'!AE:AE, MATCH(Структура!$D547,'ИПЦ raw'!$A:$A,0))</f>
        <v>100</v>
      </c>
      <c r="U547">
        <f>INDEX('ИПЦ raw'!AF:AF, MATCH(Структура!$D547,'ИПЦ raw'!$A:$A,0))</f>
        <v>100</v>
      </c>
      <c r="V547">
        <f>INDEX('ИПЦ raw'!AG:AG, MATCH(Структура!$D547,'ИПЦ raw'!$A:$A,0))</f>
        <v>100</v>
      </c>
      <c r="W547">
        <f>INDEX('ИПЦ raw'!AH:AH, MATCH(Структура!$D547,'ИПЦ raw'!$A:$A,0))</f>
        <v>100</v>
      </c>
      <c r="X547">
        <f>INDEX('ИПЦ raw'!AI:AI, MATCH(Структура!$D547,'ИПЦ raw'!$A:$A,0))</f>
        <v>100</v>
      </c>
      <c r="Y547">
        <f>INDEX('ИПЦ raw'!AJ:AJ, MATCH(Структура!$D547,'ИПЦ raw'!$A:$A,0))</f>
        <v>100</v>
      </c>
      <c r="Z547">
        <f>INDEX('ИПЦ raw'!AK:AK, MATCH(Структура!$D547,'ИПЦ raw'!$A:$A,0))</f>
        <v>100</v>
      </c>
      <c r="AA547">
        <f>INDEX('ИПЦ raw'!AL:AL, MATCH(Структура!$D547,'ИПЦ raw'!$A:$A,0))</f>
        <v>100</v>
      </c>
      <c r="AB547">
        <f>INDEX('ИПЦ raw'!AM:AM, MATCH(Структура!$D547,'ИПЦ raw'!$A:$A,0))</f>
        <v>100</v>
      </c>
      <c r="AC547">
        <f>INDEX('ИПЦ raw'!AN:AN, MATCH(Структура!$D547,'ИПЦ raw'!$A:$A,0))</f>
        <v>100.71</v>
      </c>
      <c r="AD547">
        <f>INDEX('ИПЦ raw'!AO:AO, MATCH(Структура!$D547,'ИПЦ raw'!$A:$A,0))</f>
        <v>143.6</v>
      </c>
      <c r="AE547">
        <f>INDEX('ИПЦ raw'!AP:AP, MATCH(Структура!$D547,'ИПЦ raw'!$A:$A,0))</f>
        <v>100</v>
      </c>
      <c r="AG547">
        <f>INDEX('2025'!$C:$C,MATCH(Структура!C547,'2025'!$B:$B,0))</f>
        <v>5.0000000000000001E-3</v>
      </c>
      <c r="AH547">
        <f t="shared" si="231"/>
        <v>5.0000000000000001E-3</v>
      </c>
      <c r="AI547">
        <f t="shared" si="232"/>
        <v>5.3235000000000001E-3</v>
      </c>
      <c r="AJ547">
        <f t="shared" si="233"/>
        <v>5.3235000000000001E-3</v>
      </c>
      <c r="AK547">
        <f t="shared" si="234"/>
        <v>5.3235000000000001E-3</v>
      </c>
      <c r="AL547">
        <f t="shared" si="235"/>
        <v>5.3235000000000001E-3</v>
      </c>
      <c r="AM547">
        <f t="shared" si="236"/>
        <v>5.3235000000000001E-3</v>
      </c>
      <c r="AN547">
        <f t="shared" si="237"/>
        <v>5.3235000000000001E-3</v>
      </c>
      <c r="AO547">
        <f t="shared" si="238"/>
        <v>5.3235000000000001E-3</v>
      </c>
      <c r="AP547">
        <f t="shared" si="239"/>
        <v>5.3235000000000001E-3</v>
      </c>
      <c r="AQ547">
        <f t="shared" si="240"/>
        <v>5.3235000000000001E-3</v>
      </c>
      <c r="AR547">
        <f t="shared" si="267"/>
        <v>5.3235000000000001E-3</v>
      </c>
      <c r="AS547">
        <f t="shared" si="216"/>
        <v>4.0000000000000001E-3</v>
      </c>
      <c r="AT547">
        <f t="shared" si="263"/>
        <v>4.0000000000000001E-3</v>
      </c>
      <c r="AU547">
        <f t="shared" si="264"/>
        <v>4.0283999999999997E-3</v>
      </c>
      <c r="AV547">
        <f t="shared" si="265"/>
        <v>5.7847823999999989E-3</v>
      </c>
      <c r="AW547">
        <f t="shared" si="266"/>
        <v>5.7847823999999989E-3</v>
      </c>
    </row>
    <row r="548" spans="1:49" x14ac:dyDescent="0.45">
      <c r="A548" s="199" t="s">
        <v>1860</v>
      </c>
      <c r="B548" s="225" t="str">
        <f t="shared" si="260"/>
        <v>Плата за пересылку простой посылки внутри России массой 1-2 кг, шт.</v>
      </c>
      <c r="C548" s="225" t="s">
        <v>720</v>
      </c>
      <c r="D548" s="226" t="str">
        <f>A548</f>
        <v>Плата за пересылку простой посылки внутри России массой 1-2 кг, шт.</v>
      </c>
      <c r="E548" s="225">
        <v>20</v>
      </c>
      <c r="F548" s="225" t="s">
        <v>695</v>
      </c>
      <c r="G548" s="225">
        <v>0</v>
      </c>
      <c r="H548" s="225">
        <v>0</v>
      </c>
      <c r="I548" s="225">
        <v>0</v>
      </c>
      <c r="J548" s="225">
        <f>INDEX('2026'!$C:$C,MATCH(Структура!B548,'2026'!$B:$B,0))</f>
        <v>1.2E-2</v>
      </c>
      <c r="K548" s="225">
        <f>INDEX('2025'!$C:$C,MATCH(Структура!C548,'2025'!$B:$B,0))</f>
        <v>1.4E-2</v>
      </c>
      <c r="L548" s="225">
        <v>1</v>
      </c>
      <c r="M548" s="225">
        <v>1</v>
      </c>
      <c r="N548" s="225">
        <v>0</v>
      </c>
      <c r="P548">
        <f>INDEX('ИПЦ raw'!AA:AA, MATCH(Структура!$D548,'ИПЦ raw'!$A:$A,0))</f>
        <v>99.97</v>
      </c>
      <c r="Q548">
        <f>INDEX('ИПЦ raw'!AB:AB, MATCH(Структура!$D548,'ИПЦ raw'!$A:$A,0))</f>
        <v>100.69</v>
      </c>
      <c r="R548">
        <f>INDEX('ИПЦ raw'!AC:AC, MATCH(Структура!$D548,'ИПЦ raw'!$A:$A,0))</f>
        <v>100.01</v>
      </c>
      <c r="S548">
        <f>INDEX('ИПЦ raw'!AD:AD, MATCH(Структура!$D548,'ИПЦ raw'!$A:$A,0))</f>
        <v>100.08</v>
      </c>
      <c r="T548">
        <f>INDEX('ИПЦ raw'!AE:AE, MATCH(Структура!$D548,'ИПЦ raw'!$A:$A,0))</f>
        <v>100.03</v>
      </c>
      <c r="U548">
        <f>INDEX('ИПЦ raw'!AF:AF, MATCH(Структура!$D548,'ИПЦ raw'!$A:$A,0))</f>
        <v>100.43</v>
      </c>
      <c r="V548">
        <f>INDEX('ИПЦ raw'!AG:AG, MATCH(Структура!$D548,'ИПЦ raw'!$A:$A,0))</f>
        <v>100.28</v>
      </c>
      <c r="W548">
        <f>INDEX('ИПЦ raw'!AH:AH, MATCH(Структура!$D548,'ИПЦ raw'!$A:$A,0))</f>
        <v>100.21</v>
      </c>
      <c r="X548">
        <f>INDEX('ИПЦ raw'!AI:AI, MATCH(Структура!$D548,'ИПЦ raw'!$A:$A,0))</f>
        <v>100.05</v>
      </c>
      <c r="Y548">
        <f>INDEX('ИПЦ raw'!AJ:AJ, MATCH(Структура!$D548,'ИПЦ raw'!$A:$A,0))</f>
        <v>100.09</v>
      </c>
      <c r="Z548">
        <f>INDEX('ИПЦ raw'!AK:AK, MATCH(Структура!$D548,'ИПЦ raw'!$A:$A,0))</f>
        <v>100.12</v>
      </c>
      <c r="AA548">
        <f>INDEX('ИПЦ raw'!AL:AL, MATCH(Структура!$D548,'ИПЦ raw'!$A:$A,0))</f>
        <v>100.42</v>
      </c>
      <c r="AB548">
        <f>INDEX('ИПЦ raw'!AM:AM, MATCH(Структура!$D548,'ИПЦ raw'!$A:$A,0))</f>
        <v>102.63</v>
      </c>
      <c r="AC548">
        <f>INDEX('ИПЦ raw'!AN:AN, MATCH(Структура!$D548,'ИПЦ raw'!$A:$A,0))</f>
        <v>100.1</v>
      </c>
      <c r="AD548">
        <f>INDEX('ИПЦ raw'!AO:AO, MATCH(Структура!$D548,'ИПЦ raw'!$A:$A,0))</f>
        <v>108.09</v>
      </c>
      <c r="AE548">
        <f>INDEX('ИПЦ raw'!AP:AP, MATCH(Структура!$D548,'ИПЦ raw'!$A:$A,0))</f>
        <v>100.14</v>
      </c>
      <c r="AG548">
        <f>INDEX('2025'!$C:$C,MATCH(Структура!C548,'2025'!$B:$B,0))</f>
        <v>1.4E-2</v>
      </c>
      <c r="AH548">
        <f t="shared" si="231"/>
        <v>1.3995800000000001E-2</v>
      </c>
      <c r="AI548">
        <f t="shared" si="232"/>
        <v>1.4092371020000001E-2</v>
      </c>
      <c r="AJ548">
        <f t="shared" si="233"/>
        <v>1.4093780257102001E-2</v>
      </c>
      <c r="AK548">
        <f t="shared" si="234"/>
        <v>1.4105055281307684E-2</v>
      </c>
      <c r="AL548">
        <f t="shared" si="235"/>
        <v>1.4109286797892076E-2</v>
      </c>
      <c r="AM548">
        <f t="shared" si="236"/>
        <v>1.4169956731123012E-2</v>
      </c>
      <c r="AN548">
        <f t="shared" si="237"/>
        <v>1.4209632609970158E-2</v>
      </c>
      <c r="AO548">
        <f t="shared" si="238"/>
        <v>1.4239472838451095E-2</v>
      </c>
      <c r="AP548">
        <f t="shared" si="239"/>
        <v>1.424659257487032E-2</v>
      </c>
      <c r="AQ548">
        <f t="shared" si="240"/>
        <v>1.4259414508187705E-2</v>
      </c>
      <c r="AR548">
        <f t="shared" si="267"/>
        <v>1.4276525805597531E-2</v>
      </c>
      <c r="AS548">
        <f t="shared" si="216"/>
        <v>1.2E-2</v>
      </c>
      <c r="AT548">
        <f t="shared" si="263"/>
        <v>1.2315599999999999E-2</v>
      </c>
      <c r="AU548">
        <f t="shared" si="264"/>
        <v>1.2327915599999999E-2</v>
      </c>
      <c r="AV548">
        <f t="shared" si="265"/>
        <v>1.3325243972039999E-2</v>
      </c>
      <c r="AW548">
        <f t="shared" si="266"/>
        <v>1.3343899313600855E-2</v>
      </c>
    </row>
    <row r="549" spans="1:49" x14ac:dyDescent="0.45">
      <c r="A549" s="199" t="s">
        <v>1908</v>
      </c>
      <c r="B549" s="225" t="s">
        <v>722</v>
      </c>
      <c r="C549" s="225" t="s">
        <v>722</v>
      </c>
      <c r="D549" s="226" t="str">
        <f t="shared" si="262"/>
        <v>Абонентская плата за неограниченный объем местных телефонных соединений, месяц</v>
      </c>
      <c r="E549" s="225">
        <v>20</v>
      </c>
      <c r="F549" s="225" t="s">
        <v>695</v>
      </c>
      <c r="G549" s="225">
        <v>0</v>
      </c>
      <c r="H549" s="225">
        <v>0</v>
      </c>
      <c r="I549" s="225">
        <v>0</v>
      </c>
      <c r="J549" s="225">
        <f>INDEX('2026'!$C:$C,MATCH(Структура!B549,'2026'!$B:$B,0))</f>
        <v>2.1999999999999999E-2</v>
      </c>
      <c r="K549" s="225">
        <f>INDEX('2025'!$C:$C,MATCH(Структура!C549,'2025'!$B:$B,0))</f>
        <v>2.5000000000000001E-2</v>
      </c>
      <c r="L549" s="225">
        <v>1</v>
      </c>
      <c r="M549" s="225">
        <v>1</v>
      </c>
      <c r="N549" s="225">
        <v>0</v>
      </c>
      <c r="P549">
        <f>INDEX('ИПЦ raw'!AA:AA, MATCH(Структура!$D549,'ИПЦ raw'!$A:$A,0))</f>
        <v>100</v>
      </c>
      <c r="Q549">
        <f>INDEX('ИПЦ raw'!AB:AB, MATCH(Структура!$D549,'ИПЦ raw'!$A:$A,0))</f>
        <v>100.01</v>
      </c>
      <c r="R549">
        <f>INDEX('ИПЦ raw'!AC:AC, MATCH(Структура!$D549,'ИПЦ raw'!$A:$A,0))</f>
        <v>100</v>
      </c>
      <c r="S549">
        <f>INDEX('ИПЦ raw'!AD:AD, MATCH(Структура!$D549,'ИПЦ raw'!$A:$A,0))</f>
        <v>103.82</v>
      </c>
      <c r="T549">
        <f>INDEX('ИПЦ raw'!AE:AE, MATCH(Структура!$D549,'ИПЦ raw'!$A:$A,0))</f>
        <v>100</v>
      </c>
      <c r="U549">
        <f>INDEX('ИПЦ raw'!AF:AF, MATCH(Структура!$D549,'ИПЦ raw'!$A:$A,0))</f>
        <v>100</v>
      </c>
      <c r="V549">
        <f>INDEX('ИПЦ raw'!AG:AG, MATCH(Структура!$D549,'ИПЦ raw'!$A:$A,0))</f>
        <v>100</v>
      </c>
      <c r="W549">
        <f>INDEX('ИПЦ raw'!AH:AH, MATCH(Структура!$D549,'ИПЦ raw'!$A:$A,0))</f>
        <v>100</v>
      </c>
      <c r="X549">
        <f>INDEX('ИПЦ raw'!AI:AI, MATCH(Структура!$D549,'ИПЦ raw'!$A:$A,0))</f>
        <v>100</v>
      </c>
      <c r="Y549">
        <f>INDEX('ИПЦ raw'!AJ:AJ, MATCH(Структура!$D549,'ИПЦ raw'!$A:$A,0))</f>
        <v>100</v>
      </c>
      <c r="Z549">
        <f>INDEX('ИПЦ raw'!AK:AK, MATCH(Структура!$D549,'ИПЦ raw'!$A:$A,0))</f>
        <v>100.21</v>
      </c>
      <c r="AA549">
        <f>INDEX('ИПЦ raw'!AL:AL, MATCH(Структура!$D549,'ИПЦ raw'!$A:$A,0))</f>
        <v>100</v>
      </c>
      <c r="AB549">
        <f>INDEX('ИПЦ raw'!AM:AM, MATCH(Структура!$D549,'ИПЦ raw'!$A:$A,0))</f>
        <v>100.01</v>
      </c>
      <c r="AC549">
        <f>INDEX('ИПЦ raw'!AN:AN, MATCH(Структура!$D549,'ИПЦ raw'!$A:$A,0))</f>
        <v>100.03</v>
      </c>
      <c r="AD549">
        <f>INDEX('ИПЦ raw'!AO:AO, MATCH(Структура!$D549,'ИПЦ raw'!$A:$A,0))</f>
        <v>103.8</v>
      </c>
      <c r="AE549">
        <f>INDEX('ИПЦ raw'!AP:AP, MATCH(Структура!$D549,'ИПЦ raw'!$A:$A,0))</f>
        <v>100.09</v>
      </c>
      <c r="AG549">
        <f>INDEX('2025'!$C:$C,MATCH(Структура!C549,'2025'!$B:$B,0))</f>
        <v>2.5000000000000001E-2</v>
      </c>
      <c r="AH549">
        <f t="shared" si="231"/>
        <v>2.5000000000000001E-2</v>
      </c>
      <c r="AI549">
        <f t="shared" si="232"/>
        <v>2.5002500000000004E-2</v>
      </c>
      <c r="AJ549">
        <f t="shared" si="233"/>
        <v>2.5002500000000004E-2</v>
      </c>
      <c r="AK549">
        <f t="shared" si="234"/>
        <v>2.5957595500000003E-2</v>
      </c>
      <c r="AL549">
        <f t="shared" si="235"/>
        <v>2.5957595500000003E-2</v>
      </c>
      <c r="AM549">
        <f t="shared" si="236"/>
        <v>2.5957595500000003E-2</v>
      </c>
      <c r="AN549">
        <f t="shared" si="237"/>
        <v>2.5957595500000003E-2</v>
      </c>
      <c r="AO549">
        <f t="shared" si="238"/>
        <v>2.5957595500000003E-2</v>
      </c>
      <c r="AP549">
        <f t="shared" si="239"/>
        <v>2.5957595500000003E-2</v>
      </c>
      <c r="AQ549">
        <f t="shared" si="240"/>
        <v>2.5957595500000003E-2</v>
      </c>
      <c r="AR549">
        <f t="shared" si="267"/>
        <v>2.601210645055E-2</v>
      </c>
      <c r="AS549">
        <f t="shared" si="216"/>
        <v>2.1999999999999999E-2</v>
      </c>
      <c r="AT549">
        <f t="shared" si="263"/>
        <v>2.20022E-2</v>
      </c>
      <c r="AU549">
        <f t="shared" si="264"/>
        <v>2.2008800659999998E-2</v>
      </c>
      <c r="AV549">
        <f t="shared" si="265"/>
        <v>2.2845135085079998E-2</v>
      </c>
      <c r="AW549">
        <f t="shared" si="266"/>
        <v>2.2865695706656572E-2</v>
      </c>
    </row>
    <row r="550" spans="1:49" x14ac:dyDescent="0.45">
      <c r="A550" s="199" t="s">
        <v>723</v>
      </c>
      <c r="B550" s="225" t="str">
        <f t="shared" si="260"/>
        <v>Предоставление абоненту в постоянное пользование абонентской линии независимо от ее типа, месяц</v>
      </c>
      <c r="C550" s="225" t="str">
        <f t="shared" si="261"/>
        <v>Предоставление абоненту в постоянное пользование абонентской линии независимо от ее типа, месяц</v>
      </c>
      <c r="D550" s="226" t="str">
        <f t="shared" si="262"/>
        <v>Предоставление абоненту в постоянное пользование абонентской линии независимо от ее типа, месяц</v>
      </c>
      <c r="E550" s="225">
        <v>20</v>
      </c>
      <c r="F550" s="225" t="s">
        <v>695</v>
      </c>
      <c r="G550" s="225">
        <v>0</v>
      </c>
      <c r="H550" s="225">
        <v>0</v>
      </c>
      <c r="I550" s="225">
        <v>0</v>
      </c>
      <c r="J550" s="225">
        <f>INDEX('2026'!$C:$C,MATCH(Структура!B550,'2026'!$B:$B,0))</f>
        <v>0.02</v>
      </c>
      <c r="K550" s="225">
        <f>INDEX('2025'!$C:$C,MATCH(Структура!C550,'2025'!$B:$B,0))</f>
        <v>2.1999999999999999E-2</v>
      </c>
      <c r="L550" s="225">
        <v>1</v>
      </c>
      <c r="M550" s="225">
        <v>1</v>
      </c>
      <c r="N550" s="225">
        <v>0</v>
      </c>
      <c r="P550">
        <f>INDEX('ИПЦ raw'!AA:AA, MATCH(Структура!$D550,'ИПЦ raw'!$A:$A,0))</f>
        <v>100</v>
      </c>
      <c r="Q550">
        <f>INDEX('ИПЦ raw'!AB:AB, MATCH(Структура!$D550,'ИПЦ raw'!$A:$A,0))</f>
        <v>100</v>
      </c>
      <c r="R550">
        <f>INDEX('ИПЦ raw'!AC:AC, MATCH(Структура!$D550,'ИПЦ raw'!$A:$A,0))</f>
        <v>100</v>
      </c>
      <c r="S550">
        <f>INDEX('ИПЦ raw'!AD:AD, MATCH(Структура!$D550,'ИПЦ raw'!$A:$A,0))</f>
        <v>103.37</v>
      </c>
      <c r="T550">
        <f>INDEX('ИПЦ raw'!AE:AE, MATCH(Структура!$D550,'ИПЦ raw'!$A:$A,0))</f>
        <v>100</v>
      </c>
      <c r="U550">
        <f>INDEX('ИПЦ raw'!AF:AF, MATCH(Структура!$D550,'ИПЦ raw'!$A:$A,0))</f>
        <v>100</v>
      </c>
      <c r="V550">
        <f>INDEX('ИПЦ raw'!AG:AG, MATCH(Структура!$D550,'ИПЦ raw'!$A:$A,0))</f>
        <v>100</v>
      </c>
      <c r="W550">
        <f>INDEX('ИПЦ raw'!AH:AH, MATCH(Структура!$D550,'ИПЦ raw'!$A:$A,0))</f>
        <v>100</v>
      </c>
      <c r="X550">
        <f>INDEX('ИПЦ raw'!AI:AI, MATCH(Структура!$D550,'ИПЦ raw'!$A:$A,0))</f>
        <v>100</v>
      </c>
      <c r="Y550">
        <f>INDEX('ИПЦ raw'!AJ:AJ, MATCH(Структура!$D550,'ИПЦ raw'!$A:$A,0))</f>
        <v>100</v>
      </c>
      <c r="Z550">
        <f>INDEX('ИПЦ raw'!AK:AK, MATCH(Структура!$D550,'ИПЦ raw'!$A:$A,0))</f>
        <v>100.16</v>
      </c>
      <c r="AA550">
        <f>INDEX('ИПЦ raw'!AL:AL, MATCH(Структура!$D550,'ИПЦ raw'!$A:$A,0))</f>
        <v>100</v>
      </c>
      <c r="AB550">
        <f>INDEX('ИПЦ raw'!AM:AM, MATCH(Структура!$D550,'ИПЦ raw'!$A:$A,0))</f>
        <v>100.02</v>
      </c>
      <c r="AC550">
        <f>INDEX('ИПЦ raw'!AN:AN, MATCH(Структура!$D550,'ИПЦ raw'!$A:$A,0))</f>
        <v>100.02</v>
      </c>
      <c r="AD550">
        <f>INDEX('ИПЦ raw'!AO:AO, MATCH(Структура!$D550,'ИПЦ raw'!$A:$A,0))</f>
        <v>103.8</v>
      </c>
      <c r="AE550">
        <f>INDEX('ИПЦ raw'!AP:AP, MATCH(Структура!$D550,'ИПЦ raw'!$A:$A,0))</f>
        <v>100.1</v>
      </c>
      <c r="AG550">
        <f>INDEX('2025'!$C:$C,MATCH(Структура!C550,'2025'!$B:$B,0))</f>
        <v>2.1999999999999999E-2</v>
      </c>
      <c r="AH550">
        <f t="shared" si="231"/>
        <v>2.1999999999999999E-2</v>
      </c>
      <c r="AI550">
        <f t="shared" si="232"/>
        <v>2.1999999999999999E-2</v>
      </c>
      <c r="AJ550">
        <f t="shared" si="233"/>
        <v>2.1999999999999999E-2</v>
      </c>
      <c r="AK550">
        <f t="shared" si="234"/>
        <v>2.2741400000000002E-2</v>
      </c>
      <c r="AL550">
        <f t="shared" si="235"/>
        <v>2.2741400000000002E-2</v>
      </c>
      <c r="AM550">
        <f t="shared" si="236"/>
        <v>2.2741400000000002E-2</v>
      </c>
      <c r="AN550">
        <f t="shared" si="237"/>
        <v>2.2741400000000002E-2</v>
      </c>
      <c r="AO550">
        <f t="shared" si="238"/>
        <v>2.2741400000000002E-2</v>
      </c>
      <c r="AP550">
        <f t="shared" si="239"/>
        <v>2.2741400000000002E-2</v>
      </c>
      <c r="AQ550">
        <f t="shared" si="240"/>
        <v>2.2741400000000002E-2</v>
      </c>
      <c r="AR550">
        <f t="shared" si="267"/>
        <v>2.277778624E-2</v>
      </c>
      <c r="AS550">
        <f t="shared" si="216"/>
        <v>0.02</v>
      </c>
      <c r="AT550">
        <f t="shared" si="263"/>
        <v>2.0004000000000001E-2</v>
      </c>
      <c r="AU550">
        <f t="shared" si="264"/>
        <v>2.0008000799999998E-2</v>
      </c>
      <c r="AV550">
        <f t="shared" si="265"/>
        <v>2.0768304830399997E-2</v>
      </c>
      <c r="AW550">
        <f t="shared" si="266"/>
        <v>2.0789073135230395E-2</v>
      </c>
    </row>
    <row r="551" spans="1:49" x14ac:dyDescent="0.45">
      <c r="A551" s="199" t="s">
        <v>724</v>
      </c>
      <c r="B551" s="225" t="str">
        <f t="shared" si="260"/>
        <v>Абонентская плата при комбинированной системе оплаты услуг местной телефонной связи, месяц</v>
      </c>
      <c r="C551" s="225" t="str">
        <f t="shared" si="261"/>
        <v>Абонентская плата при комбинированной системе оплаты услуг местной телефонной связи, месяц</v>
      </c>
      <c r="D551" s="226" t="str">
        <f t="shared" si="262"/>
        <v>Абонентская плата при комбинированной системе оплаты услуг местной телефонной связи, месяц</v>
      </c>
      <c r="E551" s="225">
        <v>20</v>
      </c>
      <c r="F551" s="225" t="s">
        <v>695</v>
      </c>
      <c r="G551" s="225">
        <v>0</v>
      </c>
      <c r="H551" s="225">
        <v>0</v>
      </c>
      <c r="I551" s="225">
        <v>0</v>
      </c>
      <c r="J551" s="225">
        <f>INDEX('2026'!$C:$C,MATCH(Структура!B551,'2026'!$B:$B,0))</f>
        <v>1.7999999999999999E-2</v>
      </c>
      <c r="K551" s="225">
        <f>INDEX('2025'!$C:$C,MATCH(Структура!C551,'2025'!$B:$B,0))</f>
        <v>1.9E-2</v>
      </c>
      <c r="L551" s="225">
        <v>1</v>
      </c>
      <c r="M551" s="225">
        <v>1</v>
      </c>
      <c r="N551" s="225">
        <v>0</v>
      </c>
      <c r="P551">
        <f>INDEX('ИПЦ raw'!AA:AA, MATCH(Структура!$D551,'ИПЦ raw'!$A:$A,0))</f>
        <v>100</v>
      </c>
      <c r="Q551">
        <f>INDEX('ИПЦ raw'!AB:AB, MATCH(Структура!$D551,'ИПЦ raw'!$A:$A,0))</f>
        <v>100</v>
      </c>
      <c r="R551">
        <f>INDEX('ИПЦ raw'!AC:AC, MATCH(Структура!$D551,'ИПЦ raw'!$A:$A,0))</f>
        <v>100</v>
      </c>
      <c r="S551">
        <f>INDEX('ИПЦ raw'!AD:AD, MATCH(Структура!$D551,'ИПЦ raw'!$A:$A,0))</f>
        <v>103.34</v>
      </c>
      <c r="T551">
        <f>INDEX('ИПЦ raw'!AE:AE, MATCH(Структура!$D551,'ИПЦ raw'!$A:$A,0))</f>
        <v>100</v>
      </c>
      <c r="U551">
        <f>INDEX('ИПЦ raw'!AF:AF, MATCH(Структура!$D551,'ИПЦ raw'!$A:$A,0))</f>
        <v>100</v>
      </c>
      <c r="V551">
        <f>INDEX('ИПЦ raw'!AG:AG, MATCH(Структура!$D551,'ИПЦ raw'!$A:$A,0))</f>
        <v>100</v>
      </c>
      <c r="W551">
        <f>INDEX('ИПЦ raw'!AH:AH, MATCH(Структура!$D551,'ИПЦ raw'!$A:$A,0))</f>
        <v>100</v>
      </c>
      <c r="X551">
        <f>INDEX('ИПЦ raw'!AI:AI, MATCH(Структура!$D551,'ИПЦ raw'!$A:$A,0))</f>
        <v>100</v>
      </c>
      <c r="Y551">
        <f>INDEX('ИПЦ raw'!AJ:AJ, MATCH(Структура!$D551,'ИПЦ raw'!$A:$A,0))</f>
        <v>100</v>
      </c>
      <c r="Z551">
        <f>INDEX('ИПЦ raw'!AK:AK, MATCH(Структура!$D551,'ИПЦ raw'!$A:$A,0))</f>
        <v>100.18</v>
      </c>
      <c r="AA551">
        <f>INDEX('ИПЦ raw'!AL:AL, MATCH(Структура!$D551,'ИПЦ raw'!$A:$A,0))</f>
        <v>100</v>
      </c>
      <c r="AB551">
        <f>INDEX('ИПЦ raw'!AM:AM, MATCH(Структура!$D551,'ИПЦ raw'!$A:$A,0))</f>
        <v>100.01</v>
      </c>
      <c r="AC551">
        <f>INDEX('ИПЦ raw'!AN:AN, MATCH(Структура!$D551,'ИПЦ raw'!$A:$A,0))</f>
        <v>100.02</v>
      </c>
      <c r="AD551">
        <f>INDEX('ИПЦ raw'!AO:AO, MATCH(Структура!$D551,'ИПЦ raw'!$A:$A,0))</f>
        <v>103.53</v>
      </c>
      <c r="AE551">
        <f>INDEX('ИПЦ raw'!AP:AP, MATCH(Структура!$D551,'ИПЦ raw'!$A:$A,0))</f>
        <v>100.06</v>
      </c>
      <c r="AG551">
        <f>INDEX('2025'!$C:$C,MATCH(Структура!C551,'2025'!$B:$B,0))</f>
        <v>1.9E-2</v>
      </c>
      <c r="AH551">
        <f t="shared" si="231"/>
        <v>1.9E-2</v>
      </c>
      <c r="AI551">
        <f t="shared" si="232"/>
        <v>1.9E-2</v>
      </c>
      <c r="AJ551">
        <f t="shared" si="233"/>
        <v>1.9E-2</v>
      </c>
      <c r="AK551">
        <f t="shared" si="234"/>
        <v>1.9634599999999999E-2</v>
      </c>
      <c r="AL551">
        <f t="shared" si="235"/>
        <v>1.9634599999999999E-2</v>
      </c>
      <c r="AM551">
        <f t="shared" si="236"/>
        <v>1.9634599999999999E-2</v>
      </c>
      <c r="AN551">
        <f t="shared" si="237"/>
        <v>1.9634599999999999E-2</v>
      </c>
      <c r="AO551">
        <f t="shared" si="238"/>
        <v>1.9634599999999999E-2</v>
      </c>
      <c r="AP551">
        <f t="shared" si="239"/>
        <v>1.9634599999999999E-2</v>
      </c>
      <c r="AQ551">
        <f t="shared" si="240"/>
        <v>1.9634599999999999E-2</v>
      </c>
      <c r="AR551">
        <f t="shared" si="267"/>
        <v>1.9669942279999998E-2</v>
      </c>
      <c r="AS551">
        <f t="shared" si="216"/>
        <v>1.7999999999999999E-2</v>
      </c>
      <c r="AT551">
        <f t="shared" si="263"/>
        <v>1.8001799999999998E-2</v>
      </c>
      <c r="AU551">
        <f t="shared" si="264"/>
        <v>1.8005400359999996E-2</v>
      </c>
      <c r="AV551">
        <f t="shared" si="265"/>
        <v>1.8640990992707999E-2</v>
      </c>
      <c r="AW551">
        <f t="shared" si="266"/>
        <v>1.8652175587303622E-2</v>
      </c>
    </row>
    <row r="552" spans="1:49" x14ac:dyDescent="0.45">
      <c r="A552" s="199" t="s">
        <v>857</v>
      </c>
      <c r="B552" s="225" t="str">
        <f t="shared" si="260"/>
        <v>Междугородная телефонная связь, минута</v>
      </c>
      <c r="C552" s="225" t="s">
        <v>725</v>
      </c>
      <c r="D552" s="226" t="str">
        <f t="shared" si="262"/>
        <v>Междугородная телефонная связь</v>
      </c>
      <c r="E552" s="225">
        <v>20</v>
      </c>
      <c r="F552" s="225" t="s">
        <v>695</v>
      </c>
      <c r="G552" s="225">
        <v>0</v>
      </c>
      <c r="H552" s="225">
        <v>0</v>
      </c>
      <c r="I552" s="225">
        <v>0</v>
      </c>
      <c r="J552" s="225">
        <f>INDEX('2026'!$C:$C,MATCH(Структура!B552,'2026'!$B:$B,0))</f>
        <v>1.2E-2</v>
      </c>
      <c r="K552" s="225">
        <f>INDEX('2025'!$C:$C,MATCH(Структура!C552,'2025'!$B:$B,0))</f>
        <v>2.5999999999999999E-2</v>
      </c>
      <c r="L552" s="225">
        <v>1</v>
      </c>
      <c r="M552" s="225">
        <v>1</v>
      </c>
      <c r="N552" s="225">
        <v>0</v>
      </c>
      <c r="P552">
        <f>INDEX('ИПЦ raw'!AA:AA, MATCH(Структура!$D552,'ИПЦ raw'!$A:$A,0))</f>
        <v>103.78</v>
      </c>
      <c r="Q552">
        <f>INDEX('ИПЦ raw'!AB:AB, MATCH(Структура!$D552,'ИПЦ raw'!$A:$A,0))</f>
        <v>100.69</v>
      </c>
      <c r="R552">
        <f>INDEX('ИПЦ raw'!AC:AC, MATCH(Структура!$D552,'ИПЦ raw'!$A:$A,0))</f>
        <v>100.14</v>
      </c>
      <c r="S552">
        <f>INDEX('ИПЦ raw'!AD:AD, MATCH(Структура!$D552,'ИПЦ raw'!$A:$A,0))</f>
        <v>100.96</v>
      </c>
      <c r="T552">
        <f>INDEX('ИПЦ raw'!AE:AE, MATCH(Структура!$D552,'ИПЦ raw'!$A:$A,0))</f>
        <v>100</v>
      </c>
      <c r="U552">
        <f>INDEX('ИПЦ raw'!AF:AF, MATCH(Структура!$D552,'ИПЦ raw'!$A:$A,0))</f>
        <v>100</v>
      </c>
      <c r="V552">
        <f>INDEX('ИПЦ raw'!AG:AG, MATCH(Структура!$D552,'ИПЦ raw'!$A:$A,0))</f>
        <v>100</v>
      </c>
      <c r="W552">
        <f>INDEX('ИПЦ raw'!AH:AH, MATCH(Структура!$D552,'ИПЦ raw'!$A:$A,0))</f>
        <v>100</v>
      </c>
      <c r="X552">
        <f>INDEX('ИПЦ raw'!AI:AI, MATCH(Структура!$D552,'ИПЦ raw'!$A:$A,0))</f>
        <v>100</v>
      </c>
      <c r="Y552">
        <f>INDEX('ИПЦ raw'!AJ:AJ, MATCH(Структура!$D552,'ИПЦ raw'!$A:$A,0))</f>
        <v>100</v>
      </c>
      <c r="Z552">
        <f>INDEX('ИПЦ raw'!AK:AK, MATCH(Структура!$D552,'ИПЦ raw'!$A:$A,0))</f>
        <v>100</v>
      </c>
      <c r="AA552">
        <f>INDEX('ИПЦ raw'!AL:AL, MATCH(Структура!$D552,'ИПЦ raw'!$A:$A,0))</f>
        <v>100</v>
      </c>
      <c r="AB552">
        <f>INDEX('ИПЦ raw'!AM:AM, MATCH(Структура!$D552,'ИПЦ raw'!$A:$A,0))</f>
        <v>109.06</v>
      </c>
      <c r="AC552">
        <f>INDEX('ИПЦ raw'!AN:AN, MATCH(Структура!$D552,'ИПЦ raw'!$A:$A,0))</f>
        <v>100.29</v>
      </c>
      <c r="AD552">
        <f>INDEX('ИПЦ raw'!AO:AO, MATCH(Структура!$D552,'ИПЦ raw'!$A:$A,0))</f>
        <v>100.05</v>
      </c>
      <c r="AE552">
        <f>INDEX('ИПЦ raw'!AP:AP, MATCH(Структура!$D552,'ИПЦ raw'!$A:$A,0))</f>
        <v>100</v>
      </c>
      <c r="AG552">
        <f>INDEX('2025'!$C:$C,MATCH(Структура!C552,'2025'!$B:$B,0))</f>
        <v>2.5999999999999999E-2</v>
      </c>
      <c r="AH552">
        <f t="shared" si="231"/>
        <v>2.6982800000000001E-2</v>
      </c>
      <c r="AI552">
        <f t="shared" si="232"/>
        <v>2.7168981319999997E-2</v>
      </c>
      <c r="AJ552">
        <f t="shared" si="233"/>
        <v>2.7207017893847999E-2</v>
      </c>
      <c r="AK552">
        <f t="shared" si="234"/>
        <v>2.7468205265628938E-2</v>
      </c>
      <c r="AL552">
        <f t="shared" si="235"/>
        <v>2.7468205265628938E-2</v>
      </c>
      <c r="AM552">
        <f t="shared" si="236"/>
        <v>2.7468205265628938E-2</v>
      </c>
      <c r="AN552">
        <f t="shared" si="237"/>
        <v>2.7468205265628938E-2</v>
      </c>
      <c r="AO552">
        <f t="shared" si="238"/>
        <v>2.7468205265628938E-2</v>
      </c>
      <c r="AP552">
        <f t="shared" si="239"/>
        <v>2.7468205265628938E-2</v>
      </c>
      <c r="AQ552">
        <f t="shared" si="240"/>
        <v>2.7468205265628938E-2</v>
      </c>
      <c r="AR552">
        <f t="shared" si="267"/>
        <v>2.7468205265628938E-2</v>
      </c>
      <c r="AS552">
        <f t="shared" si="216"/>
        <v>1.2E-2</v>
      </c>
      <c r="AT552">
        <f t="shared" si="263"/>
        <v>1.30872E-2</v>
      </c>
      <c r="AU552">
        <f t="shared" si="264"/>
        <v>1.3125152880000001E-2</v>
      </c>
      <c r="AV552">
        <f t="shared" si="265"/>
        <v>1.3131715456440001E-2</v>
      </c>
      <c r="AW552">
        <f t="shared" si="266"/>
        <v>1.3131715456440001E-2</v>
      </c>
    </row>
    <row r="553" spans="1:49" s="222" customFormat="1" x14ac:dyDescent="0.45">
      <c r="A553" s="233" t="s">
        <v>751</v>
      </c>
      <c r="B553" s="234" t="str">
        <f t="shared" si="260"/>
        <v>Коммунальные услуги</v>
      </c>
      <c r="C553" s="234" t="str">
        <f t="shared" si="261"/>
        <v>Коммунальные услуги</v>
      </c>
      <c r="D553" s="234" t="str">
        <f t="shared" si="262"/>
        <v>Коммунальные услуги</v>
      </c>
      <c r="E553" s="234"/>
      <c r="F553" s="234"/>
      <c r="G553" s="234" t="s">
        <v>1914</v>
      </c>
      <c r="H553" s="234" t="s">
        <v>1914</v>
      </c>
      <c r="I553" s="234">
        <v>0</v>
      </c>
      <c r="J553" s="234">
        <f>INDEX('2026'!$C:$C,MATCH(Структура!B553,'2026'!$B:$B,0))</f>
        <v>5.7469999999999999</v>
      </c>
      <c r="K553" s="234">
        <f>INDEX('2025'!$C:$C,MATCH(Структура!C553,'2025'!$B:$B,0))</f>
        <v>5.7110000000000003</v>
      </c>
      <c r="L553" s="234">
        <v>1</v>
      </c>
      <c r="M553" s="234">
        <v>1</v>
      </c>
      <c r="N553" s="234">
        <v>0</v>
      </c>
      <c r="P553" s="222">
        <f>INDEX('ИПЦ raw'!AA:AA, MATCH(Структура!$D553,'ИПЦ raw'!$A:$A,0))</f>
        <v>100</v>
      </c>
      <c r="Q553" s="222">
        <f>INDEX('ИПЦ raw'!AB:AB, MATCH(Структура!$D553,'ИПЦ raw'!$A:$A,0))</f>
        <v>100</v>
      </c>
      <c r="R553" s="222">
        <f>INDEX('ИПЦ raw'!AC:AC, MATCH(Структура!$D553,'ИПЦ raw'!$A:$A,0))</f>
        <v>100</v>
      </c>
      <c r="S553" s="222">
        <f>INDEX('ИПЦ raw'!AD:AD, MATCH(Структура!$D553,'ИПЦ raw'!$A:$A,0))</f>
        <v>99.99</v>
      </c>
      <c r="T553" s="222">
        <f>INDEX('ИПЦ raw'!AE:AE, MATCH(Структура!$D553,'ИПЦ raw'!$A:$A,0))</f>
        <v>100</v>
      </c>
      <c r="U553" s="222">
        <f>INDEX('ИПЦ raw'!AF:AF, MATCH(Структура!$D553,'ИПЦ raw'!$A:$A,0))</f>
        <v>100</v>
      </c>
      <c r="V553" s="222">
        <f>INDEX('ИПЦ raw'!AG:AG, MATCH(Структура!$D553,'ИПЦ raw'!$A:$A,0))</f>
        <v>113.19</v>
      </c>
      <c r="W553" s="222">
        <f>INDEX('ИПЦ raw'!AH:AH, MATCH(Структура!$D553,'ИПЦ raw'!$A:$A,0))</f>
        <v>100.03</v>
      </c>
      <c r="X553" s="222">
        <f>INDEX('ИПЦ raw'!AI:AI, MATCH(Структура!$D553,'ИПЦ raw'!$A:$A,0))</f>
        <v>100</v>
      </c>
      <c r="Y553" s="222">
        <f>INDEX('ИПЦ raw'!AJ:AJ, MATCH(Структура!$D553,'ИПЦ raw'!$A:$A,0))</f>
        <v>100</v>
      </c>
      <c r="Z553" s="222">
        <f>INDEX('ИПЦ raw'!AK:AK, MATCH(Структура!$D553,'ИПЦ raw'!$A:$A,0))</f>
        <v>100.03</v>
      </c>
      <c r="AA553" s="222">
        <f>INDEX('ИПЦ raw'!AL:AL, MATCH(Структура!$D553,'ИПЦ raw'!$A:$A,0))</f>
        <v>100.02</v>
      </c>
      <c r="AB553" s="222">
        <f>INDEX('ИПЦ raw'!AM:AM, MATCH(Структура!$D553,'ИПЦ raw'!$A:$A,0))</f>
        <v>101.55</v>
      </c>
      <c r="AC553" s="222">
        <f>INDEX('ИПЦ raw'!AN:AN, MATCH(Структура!$D553,'ИПЦ raw'!$A:$A,0))</f>
        <v>100.04</v>
      </c>
      <c r="AD553" s="222">
        <f>INDEX('ИПЦ raw'!AO:AO, MATCH(Структура!$D553,'ИПЦ raw'!$A:$A,0))</f>
        <v>100</v>
      </c>
      <c r="AE553" s="222">
        <f>INDEX('ИПЦ raw'!AP:AP, MATCH(Структура!$D553,'ИПЦ raw'!$A:$A,0))</f>
        <v>100</v>
      </c>
      <c r="AF553" s="238"/>
      <c r="AG553" s="222">
        <f>INDEX('2025'!$C:$C,MATCH(Структура!C553,'2025'!$B:$B,0))</f>
        <v>5.7110000000000003</v>
      </c>
      <c r="AH553" s="222">
        <f t="shared" si="231"/>
        <v>5.7110000000000003</v>
      </c>
      <c r="AI553" s="222">
        <f t="shared" si="232"/>
        <v>5.7110000000000003</v>
      </c>
      <c r="AJ553" s="222">
        <f t="shared" si="233"/>
        <v>5.7110000000000003</v>
      </c>
      <c r="AK553" s="222">
        <f t="shared" si="234"/>
        <v>5.7104289000000001</v>
      </c>
      <c r="AL553" s="222">
        <f t="shared" si="235"/>
        <v>5.7104289000000001</v>
      </c>
      <c r="AM553" s="222">
        <f t="shared" si="236"/>
        <v>5.7104289000000001</v>
      </c>
      <c r="AN553" s="222">
        <f t="shared" si="237"/>
        <v>6.4636344719099998</v>
      </c>
      <c r="AO553" s="222">
        <f t="shared" si="238"/>
        <v>6.4655735622515724</v>
      </c>
      <c r="AP553" s="222">
        <f t="shared" si="239"/>
        <v>6.4655735622515724</v>
      </c>
      <c r="AQ553" s="222">
        <f t="shared" si="240"/>
        <v>6.4655735622515724</v>
      </c>
      <c r="AR553" s="222">
        <f t="shared" si="267"/>
        <v>6.4675132343202479</v>
      </c>
      <c r="AS553" s="222">
        <f t="shared" si="216"/>
        <v>5.7469999999999999</v>
      </c>
      <c r="AT553" s="222">
        <f t="shared" si="263"/>
        <v>5.8360785000000002</v>
      </c>
      <c r="AU553" s="222">
        <f t="shared" si="264"/>
        <v>5.8384129314000006</v>
      </c>
      <c r="AV553" s="222">
        <f t="shared" si="265"/>
        <v>5.8384129314000006</v>
      </c>
      <c r="AW553" s="222">
        <f t="shared" si="266"/>
        <v>5.8384129314000006</v>
      </c>
    </row>
    <row r="554" spans="1:49" s="222" customFormat="1" x14ac:dyDescent="0.45">
      <c r="A554" s="233" t="s">
        <v>518</v>
      </c>
      <c r="B554" s="234" t="str">
        <f t="shared" si="260"/>
        <v>Жилищные услуги без аренды квартир у частных лиц</v>
      </c>
      <c r="C554" s="234" t="str">
        <f t="shared" si="261"/>
        <v>Жилищные услуги без аренды квартир у частных лиц</v>
      </c>
      <c r="D554" s="234" t="str">
        <f t="shared" si="262"/>
        <v>Жилищные услуги без аренды квартир у частных лиц</v>
      </c>
      <c r="E554" s="234"/>
      <c r="F554" s="234"/>
      <c r="G554" s="234" t="s">
        <v>1914</v>
      </c>
      <c r="H554" s="234" t="s">
        <v>1914</v>
      </c>
      <c r="I554" s="234">
        <v>0</v>
      </c>
      <c r="J554" s="234">
        <f>INDEX('2026'!$C:$C,MATCH(Структура!B554,'2026'!$B:$B,0))</f>
        <v>2.2949999999999999</v>
      </c>
      <c r="K554" s="234">
        <f>INDEX('2025'!$C:$C,MATCH(Структура!C554,'2025'!$B:$B,0))</f>
        <v>2.2949999999999999</v>
      </c>
      <c r="L554" s="234">
        <v>1</v>
      </c>
      <c r="M554" s="234">
        <v>1</v>
      </c>
      <c r="N554" s="234">
        <v>0</v>
      </c>
      <c r="P554" s="222">
        <f>INDEX('ИПЦ raw'!AA:AA, MATCH(Структура!$D554,'ИПЦ raw'!$A:$A,0))</f>
        <v>107.75</v>
      </c>
      <c r="Q554" s="222">
        <f>INDEX('ИПЦ raw'!AB:AB, MATCH(Структура!$D554,'ИПЦ raw'!$A:$A,0))</f>
        <v>100.35</v>
      </c>
      <c r="R554" s="222">
        <f>INDEX('ИПЦ raw'!AC:AC, MATCH(Структура!$D554,'ИПЦ raw'!$A:$A,0))</f>
        <v>100.22</v>
      </c>
      <c r="S554" s="222">
        <f>INDEX('ИПЦ raw'!AD:AD, MATCH(Структура!$D554,'ИПЦ raw'!$A:$A,0))</f>
        <v>100.12</v>
      </c>
      <c r="T554" s="222">
        <f>INDEX('ИПЦ raw'!AE:AE, MATCH(Структура!$D554,'ИПЦ raw'!$A:$A,0))</f>
        <v>100.54</v>
      </c>
      <c r="U554" s="222">
        <f>INDEX('ИПЦ raw'!AF:AF, MATCH(Структура!$D554,'ИПЦ raw'!$A:$A,0))</f>
        <v>100.19</v>
      </c>
      <c r="V554" s="222">
        <f>INDEX('ИПЦ raw'!AG:AG, MATCH(Структура!$D554,'ИПЦ raw'!$A:$A,0))</f>
        <v>102.54</v>
      </c>
      <c r="W554" s="222">
        <f>INDEX('ИПЦ raw'!AH:AH, MATCH(Структура!$D554,'ИПЦ raw'!$A:$A,0))</f>
        <v>100.19</v>
      </c>
      <c r="X554" s="222">
        <f>INDEX('ИПЦ raw'!AI:AI, MATCH(Структура!$D554,'ИПЦ raw'!$A:$A,0))</f>
        <v>100.2</v>
      </c>
      <c r="Y554" s="222">
        <f>INDEX('ИПЦ raw'!AJ:AJ, MATCH(Структура!$D554,'ИПЦ raw'!$A:$A,0))</f>
        <v>100.19</v>
      </c>
      <c r="Z554" s="222">
        <f>INDEX('ИПЦ raw'!AK:AK, MATCH(Структура!$D554,'ИПЦ raw'!$A:$A,0))</f>
        <v>100.07</v>
      </c>
      <c r="AA554" s="222">
        <f>INDEX('ИПЦ raw'!AL:AL, MATCH(Структура!$D554,'ИПЦ raw'!$A:$A,0))</f>
        <v>100.52</v>
      </c>
      <c r="AB554" s="222">
        <f>INDEX('ИПЦ raw'!AM:AM, MATCH(Структура!$D554,'ИПЦ raw'!$A:$A,0))</f>
        <v>106.6</v>
      </c>
      <c r="AC554" s="222">
        <f>INDEX('ИПЦ raw'!AN:AN, MATCH(Структура!$D554,'ИПЦ raw'!$A:$A,0))</f>
        <v>100.4</v>
      </c>
      <c r="AD554" s="222">
        <f>INDEX('ИПЦ raw'!AO:AO, MATCH(Структура!$D554,'ИПЦ raw'!$A:$A,0))</f>
        <v>100.22</v>
      </c>
      <c r="AE554" s="222">
        <f>INDEX('ИПЦ raw'!AP:AP, MATCH(Структура!$D554,'ИПЦ raw'!$A:$A,0))</f>
        <v>100.19</v>
      </c>
      <c r="AF554" s="238"/>
      <c r="AG554" s="222">
        <f>INDEX('2025'!$C:$C,MATCH(Структура!C554,'2025'!$B:$B,0))</f>
        <v>2.2949999999999999</v>
      </c>
      <c r="AH554" s="222">
        <f t="shared" si="231"/>
        <v>2.4728624999999997</v>
      </c>
      <c r="AI554" s="222">
        <f t="shared" si="232"/>
        <v>2.4815175187499996</v>
      </c>
      <c r="AJ554" s="222">
        <f t="shared" si="233"/>
        <v>2.4869768572912498</v>
      </c>
      <c r="AK554" s="222">
        <f t="shared" si="234"/>
        <v>2.4899612295199995</v>
      </c>
      <c r="AL554" s="222">
        <f t="shared" si="235"/>
        <v>2.5034070201594076</v>
      </c>
      <c r="AM554" s="222">
        <f t="shared" si="236"/>
        <v>2.5081634934977104</v>
      </c>
      <c r="AN554" s="222">
        <f t="shared" si="237"/>
        <v>2.5718708462325526</v>
      </c>
      <c r="AO554" s="222">
        <f t="shared" si="238"/>
        <v>2.5767574008403944</v>
      </c>
      <c r="AP554" s="222">
        <f t="shared" si="239"/>
        <v>2.5819109156420752</v>
      </c>
      <c r="AQ554" s="222">
        <f t="shared" si="240"/>
        <v>2.5868165463817951</v>
      </c>
      <c r="AR554" s="222">
        <f t="shared" si="267"/>
        <v>2.5886273179642618</v>
      </c>
      <c r="AS554" s="222">
        <f t="shared" si="216"/>
        <v>2.2949999999999999</v>
      </c>
      <c r="AT554" s="222">
        <f t="shared" si="263"/>
        <v>2.4464699999999997</v>
      </c>
      <c r="AU554" s="222">
        <f t="shared" si="264"/>
        <v>2.4562558800000001</v>
      </c>
      <c r="AV554" s="222">
        <f t="shared" si="265"/>
        <v>2.461659642936</v>
      </c>
      <c r="AW554" s="222">
        <f t="shared" si="266"/>
        <v>2.4663367962575786</v>
      </c>
    </row>
    <row r="555" spans="1:49" x14ac:dyDescent="0.45">
      <c r="A555" s="199" t="s">
        <v>761</v>
      </c>
      <c r="B555" s="225" t="str">
        <f t="shared" si="260"/>
        <v>Дополнительные занятия для детей дошкольного возраста, академический час</v>
      </c>
      <c r="C555" s="225" t="str">
        <f t="shared" si="261"/>
        <v>Дополнительные занятия для детей дошкольного возраста, академический час</v>
      </c>
      <c r="D555" s="226" t="str">
        <f t="shared" si="262"/>
        <v>Дополнительные занятия для детей дошкольного возраста, академический час</v>
      </c>
      <c r="E555" s="225">
        <v>0</v>
      </c>
      <c r="F555" s="225" t="s">
        <v>695</v>
      </c>
      <c r="G555" s="225">
        <v>0</v>
      </c>
      <c r="H555" s="225">
        <v>0</v>
      </c>
      <c r="I555" s="225">
        <v>0</v>
      </c>
      <c r="J555" s="225">
        <f>INDEX('2026'!$C:$C,MATCH(Структура!B555,'2026'!$B:$B,0))</f>
        <v>0.26800000000000002</v>
      </c>
      <c r="K555" s="225">
        <f>INDEX('2025'!$C:$C,MATCH(Структура!C555,'2025'!$B:$B,0))</f>
        <v>0.26900000000000002</v>
      </c>
      <c r="L555" s="225">
        <v>1</v>
      </c>
      <c r="M555" s="225">
        <v>1</v>
      </c>
      <c r="N555" s="225">
        <v>0</v>
      </c>
      <c r="P555">
        <f>INDEX('ИПЦ raw'!AA:AA, MATCH(Структура!$D555,'ИПЦ raw'!$A:$A,0))</f>
        <v>100.29</v>
      </c>
      <c r="Q555">
        <f>INDEX('ИПЦ raw'!AB:AB, MATCH(Структура!$D555,'ИПЦ raw'!$A:$A,0))</f>
        <v>100.04</v>
      </c>
      <c r="R555">
        <f>INDEX('ИПЦ raw'!AC:AC, MATCH(Структура!$D555,'ИПЦ raw'!$A:$A,0))</f>
        <v>100.15</v>
      </c>
      <c r="S555">
        <f>INDEX('ИПЦ raw'!AD:AD, MATCH(Структура!$D555,'ИПЦ raw'!$A:$A,0))</f>
        <v>100.14</v>
      </c>
      <c r="T555">
        <f>INDEX('ИПЦ raw'!AE:AE, MATCH(Структура!$D555,'ИПЦ raw'!$A:$A,0))</f>
        <v>100.01</v>
      </c>
      <c r="U555">
        <f>INDEX('ИПЦ raw'!AF:AF, MATCH(Структура!$D555,'ИПЦ raw'!$A:$A,0))</f>
        <v>100.02</v>
      </c>
      <c r="V555">
        <f>INDEX('ИПЦ raw'!AG:AG, MATCH(Структура!$D555,'ИПЦ raw'!$A:$A,0))</f>
        <v>100.08</v>
      </c>
      <c r="W555">
        <f>INDEX('ИПЦ raw'!AH:AH, MATCH(Структура!$D555,'ИПЦ raw'!$A:$A,0))</f>
        <v>100.24</v>
      </c>
      <c r="X555">
        <f>INDEX('ИПЦ raw'!AI:AI, MATCH(Структура!$D555,'ИПЦ raw'!$A:$A,0))</f>
        <v>105.62</v>
      </c>
      <c r="Y555">
        <f>INDEX('ИПЦ raw'!AJ:AJ, MATCH(Структура!$D555,'ИПЦ raw'!$A:$A,0))</f>
        <v>101.11</v>
      </c>
      <c r="Z555">
        <f>INDEX('ИПЦ raw'!AK:AK, MATCH(Структура!$D555,'ИПЦ raw'!$A:$A,0))</f>
        <v>100.15</v>
      </c>
      <c r="AA555">
        <f>INDEX('ИПЦ raw'!AL:AL, MATCH(Структура!$D555,'ИПЦ raw'!$A:$A,0))</f>
        <v>100.12</v>
      </c>
      <c r="AB555">
        <f>INDEX('ИПЦ raw'!AM:AM, MATCH(Структура!$D555,'ИПЦ raw'!$A:$A,0))</f>
        <v>100.23</v>
      </c>
      <c r="AC555">
        <f>INDEX('ИПЦ raw'!AN:AN, MATCH(Структура!$D555,'ИПЦ raw'!$A:$A,0))</f>
        <v>100.32</v>
      </c>
      <c r="AD555">
        <f>INDEX('ИПЦ raw'!AO:AO, MATCH(Структура!$D555,'ИПЦ raw'!$A:$A,0))</f>
        <v>100.08</v>
      </c>
      <c r="AE555">
        <f>INDEX('ИПЦ raw'!AP:AP, MATCH(Структура!$D555,'ИПЦ raw'!$A:$A,0))</f>
        <v>100.38</v>
      </c>
      <c r="AG555">
        <f>INDEX('2025'!$C:$C,MATCH(Структура!C555,'2025'!$B:$B,0))</f>
        <v>0.26900000000000002</v>
      </c>
      <c r="AH555">
        <f t="shared" si="231"/>
        <v>0.26978010000000002</v>
      </c>
      <c r="AI555">
        <f t="shared" si="232"/>
        <v>0.26988801204000007</v>
      </c>
      <c r="AJ555">
        <f t="shared" si="233"/>
        <v>0.27029284405806009</v>
      </c>
      <c r="AK555">
        <f t="shared" si="234"/>
        <v>0.2706712540397414</v>
      </c>
      <c r="AL555">
        <f t="shared" si="235"/>
        <v>0.27069832116514542</v>
      </c>
      <c r="AM555">
        <f t="shared" si="236"/>
        <v>0.27075246082937843</v>
      </c>
      <c r="AN555">
        <f t="shared" si="237"/>
        <v>0.27096906279804189</v>
      </c>
      <c r="AO555">
        <f t="shared" si="238"/>
        <v>0.27161938854875717</v>
      </c>
      <c r="AP555">
        <f t="shared" si="239"/>
        <v>0.28688439818519734</v>
      </c>
      <c r="AQ555">
        <f t="shared" si="240"/>
        <v>0.29006881500505305</v>
      </c>
      <c r="AR555">
        <f t="shared" si="267"/>
        <v>0.29050391822756066</v>
      </c>
      <c r="AS555">
        <f t="shared" si="216"/>
        <v>0.26800000000000002</v>
      </c>
      <c r="AT555">
        <f t="shared" si="263"/>
        <v>0.26861640000000003</v>
      </c>
      <c r="AU555">
        <f t="shared" si="264"/>
        <v>0.26947597247999999</v>
      </c>
      <c r="AV555">
        <f t="shared" si="265"/>
        <v>0.269691553257984</v>
      </c>
      <c r="AW555">
        <f t="shared" si="266"/>
        <v>0.27071638116036434</v>
      </c>
    </row>
    <row r="556" spans="1:49" x14ac:dyDescent="0.45">
      <c r="A556" s="199" t="s">
        <v>779</v>
      </c>
      <c r="B556" s="225" t="str">
        <f t="shared" si="260"/>
        <v>Обучение в негосударственных образовательных организациях высшего профессионального образования, семестр</v>
      </c>
      <c r="C556" s="225" t="str">
        <f t="shared" si="261"/>
        <v>Обучение в негосударственных образовательных организациях высшего профессионального образования, семестр</v>
      </c>
      <c r="D556" s="226" t="str">
        <f t="shared" si="262"/>
        <v>Обучение в негосударственных образовательных организациях высшего профессионального образования, семестр</v>
      </c>
      <c r="E556" s="225">
        <v>0</v>
      </c>
      <c r="F556" s="225" t="s">
        <v>695</v>
      </c>
      <c r="G556" s="225">
        <v>0</v>
      </c>
      <c r="H556" s="225">
        <v>0</v>
      </c>
      <c r="I556" s="225">
        <v>0</v>
      </c>
      <c r="J556" s="225">
        <f>INDEX('2026'!$C:$C,MATCH(Структура!B556,'2026'!$B:$B,0))</f>
        <v>0.14799999999999999</v>
      </c>
      <c r="K556" s="225">
        <f>INDEX('2025'!$C:$C,MATCH(Структура!C556,'2025'!$B:$B,0))</f>
        <v>0.124</v>
      </c>
      <c r="L556" s="225">
        <v>1</v>
      </c>
      <c r="M556" s="225">
        <v>1</v>
      </c>
      <c r="N556" s="225">
        <v>0</v>
      </c>
      <c r="P556">
        <f>INDEX('ИПЦ raw'!AA:AA, MATCH(Структура!$D556,'ИПЦ raw'!$A:$A,0))</f>
        <v>100.01</v>
      </c>
      <c r="Q556">
        <f>INDEX('ИПЦ raw'!AB:AB, MATCH(Структура!$D556,'ИПЦ raw'!$A:$A,0))</f>
        <v>100</v>
      </c>
      <c r="R556">
        <f>INDEX('ИПЦ raw'!AC:AC, MATCH(Структура!$D556,'ИПЦ raw'!$A:$A,0))</f>
        <v>100</v>
      </c>
      <c r="S556">
        <f>INDEX('ИПЦ raw'!AD:AD, MATCH(Структура!$D556,'ИПЦ raw'!$A:$A,0))</f>
        <v>100</v>
      </c>
      <c r="T556">
        <f>INDEX('ИПЦ raw'!AE:AE, MATCH(Структура!$D556,'ИПЦ raw'!$A:$A,0))</f>
        <v>100</v>
      </c>
      <c r="U556">
        <f>INDEX('ИПЦ raw'!AF:AF, MATCH(Структура!$D556,'ИПЦ raw'!$A:$A,0))</f>
        <v>100</v>
      </c>
      <c r="V556">
        <f>INDEX('ИПЦ raw'!AG:AG, MATCH(Структура!$D556,'ИПЦ raw'!$A:$A,0))</f>
        <v>100</v>
      </c>
      <c r="W556">
        <f>INDEX('ИПЦ raw'!AH:AH, MATCH(Структура!$D556,'ИПЦ raw'!$A:$A,0))</f>
        <v>100</v>
      </c>
      <c r="X556">
        <f>INDEX('ИПЦ raw'!AI:AI, MATCH(Структура!$D556,'ИПЦ raw'!$A:$A,0))</f>
        <v>110.46</v>
      </c>
      <c r="Y556">
        <f>INDEX('ИПЦ raw'!AJ:AJ, MATCH(Структура!$D556,'ИПЦ raw'!$A:$A,0))</f>
        <v>100.06</v>
      </c>
      <c r="Z556">
        <f>INDEX('ИПЦ raw'!AK:AK, MATCH(Структура!$D556,'ИПЦ raw'!$A:$A,0))</f>
        <v>100</v>
      </c>
      <c r="AA556">
        <f>INDEX('ИПЦ raw'!AL:AL, MATCH(Структура!$D556,'ИПЦ raw'!$A:$A,0))</f>
        <v>100</v>
      </c>
      <c r="AB556">
        <f>INDEX('ИПЦ raw'!AM:AM, MATCH(Структура!$D556,'ИПЦ raw'!$A:$A,0))</f>
        <v>100</v>
      </c>
      <c r="AC556">
        <f>INDEX('ИПЦ raw'!AN:AN, MATCH(Структура!$D556,'ИПЦ raw'!$A:$A,0))</f>
        <v>100</v>
      </c>
      <c r="AD556">
        <f>INDEX('ИПЦ raw'!AO:AO, MATCH(Структура!$D556,'ИПЦ raw'!$A:$A,0))</f>
        <v>100</v>
      </c>
      <c r="AE556">
        <f>INDEX('ИПЦ raw'!AP:AP, MATCH(Структура!$D556,'ИПЦ raw'!$A:$A,0))</f>
        <v>100</v>
      </c>
      <c r="AG556">
        <f>INDEX('2025'!$C:$C,MATCH(Структура!C556,'2025'!$B:$B,0))</f>
        <v>0.124</v>
      </c>
      <c r="AH556">
        <f t="shared" si="231"/>
        <v>0.12401240000000001</v>
      </c>
      <c r="AI556">
        <f t="shared" si="232"/>
        <v>0.12401240000000001</v>
      </c>
      <c r="AJ556">
        <f t="shared" si="233"/>
        <v>0.12401240000000001</v>
      </c>
      <c r="AK556">
        <f t="shared" si="234"/>
        <v>0.12401240000000001</v>
      </c>
      <c r="AL556">
        <f t="shared" si="235"/>
        <v>0.12401240000000001</v>
      </c>
      <c r="AM556">
        <f t="shared" si="236"/>
        <v>0.12401240000000001</v>
      </c>
      <c r="AN556">
        <f t="shared" si="237"/>
        <v>0.12401240000000001</v>
      </c>
      <c r="AO556">
        <f t="shared" si="238"/>
        <v>0.12401240000000001</v>
      </c>
      <c r="AP556">
        <f t="shared" si="239"/>
        <v>0.13698409704</v>
      </c>
      <c r="AQ556">
        <f t="shared" si="240"/>
        <v>0.137066287498224</v>
      </c>
      <c r="AR556">
        <f t="shared" si="267"/>
        <v>0.137066287498224</v>
      </c>
      <c r="AS556">
        <f t="shared" si="216"/>
        <v>0.14799999999999999</v>
      </c>
      <c r="AT556">
        <f t="shared" si="263"/>
        <v>0.14799999999999999</v>
      </c>
      <c r="AU556">
        <f t="shared" si="264"/>
        <v>0.14799999999999999</v>
      </c>
      <c r="AV556">
        <f t="shared" si="265"/>
        <v>0.14799999999999999</v>
      </c>
      <c r="AW556">
        <f t="shared" si="266"/>
        <v>0.14799999999999999</v>
      </c>
    </row>
    <row r="557" spans="1:49" x14ac:dyDescent="0.45">
      <c r="A557" s="199" t="s">
        <v>780</v>
      </c>
      <c r="B557" s="225" t="str">
        <f t="shared" si="260"/>
        <v>Обучение в государственных и муниципальных образовательных организациях высшего профессионального образования, семестр</v>
      </c>
      <c r="C557" s="225" t="str">
        <f t="shared" si="261"/>
        <v>Обучение в государственных и муниципальных образовательных организациях высшего профессионального образования, семестр</v>
      </c>
      <c r="D557" s="226" t="str">
        <f t="shared" si="262"/>
        <v>Обучение в государственных и муниципальных образовательных организациях высшего профессионального образования, семестр</v>
      </c>
      <c r="E557" s="225">
        <v>0</v>
      </c>
      <c r="F557" s="225" t="s">
        <v>695</v>
      </c>
      <c r="G557" s="225">
        <v>0</v>
      </c>
      <c r="H557" s="225">
        <v>0</v>
      </c>
      <c r="I557" s="225">
        <v>0</v>
      </c>
      <c r="J557" s="225">
        <f>INDEX('2026'!$C:$C,MATCH(Структура!B557,'2026'!$B:$B,0))</f>
        <v>0.36599999999999999</v>
      </c>
      <c r="K557" s="225">
        <f>INDEX('2025'!$C:$C,MATCH(Структура!C557,'2025'!$B:$B,0))</f>
        <v>0.34899999999999998</v>
      </c>
      <c r="L557" s="225">
        <v>1</v>
      </c>
      <c r="M557" s="225">
        <v>1</v>
      </c>
      <c r="N557" s="225">
        <v>0</v>
      </c>
      <c r="P557">
        <f>INDEX('ИПЦ raw'!AA:AA, MATCH(Структура!$D557,'ИПЦ raw'!$A:$A,0))</f>
        <v>100.02</v>
      </c>
      <c r="Q557">
        <f>INDEX('ИПЦ raw'!AB:AB, MATCH(Структура!$D557,'ИПЦ raw'!$A:$A,0))</f>
        <v>100</v>
      </c>
      <c r="R557">
        <f>INDEX('ИПЦ raw'!AC:AC, MATCH(Структура!$D557,'ИПЦ raw'!$A:$A,0))</f>
        <v>100</v>
      </c>
      <c r="S557">
        <f>INDEX('ИПЦ raw'!AD:AD, MATCH(Структура!$D557,'ИПЦ raw'!$A:$A,0))</f>
        <v>100</v>
      </c>
      <c r="T557">
        <f>INDEX('ИПЦ raw'!AE:AE, MATCH(Структура!$D557,'ИПЦ raw'!$A:$A,0))</f>
        <v>100</v>
      </c>
      <c r="U557">
        <f>INDEX('ИПЦ raw'!AF:AF, MATCH(Структура!$D557,'ИПЦ raw'!$A:$A,0))</f>
        <v>100</v>
      </c>
      <c r="V557">
        <f>INDEX('ИПЦ raw'!AG:AG, MATCH(Структура!$D557,'ИПЦ raw'!$A:$A,0))</f>
        <v>100</v>
      </c>
      <c r="W557">
        <f>INDEX('ИПЦ raw'!AH:AH, MATCH(Структура!$D557,'ИПЦ raw'!$A:$A,0))</f>
        <v>100</v>
      </c>
      <c r="X557">
        <f>INDEX('ИПЦ raw'!AI:AI, MATCH(Структура!$D557,'ИПЦ raw'!$A:$A,0))</f>
        <v>112.62</v>
      </c>
      <c r="Y557">
        <f>INDEX('ИПЦ raw'!AJ:AJ, MATCH(Структура!$D557,'ИПЦ raw'!$A:$A,0))</f>
        <v>100</v>
      </c>
      <c r="Z557">
        <f>INDEX('ИПЦ raw'!AK:AK, MATCH(Структура!$D557,'ИПЦ raw'!$A:$A,0))</f>
        <v>100</v>
      </c>
      <c r="AA557">
        <f>INDEX('ИПЦ raw'!AL:AL, MATCH(Структура!$D557,'ИПЦ raw'!$A:$A,0))</f>
        <v>100</v>
      </c>
      <c r="AB557">
        <f>INDEX('ИПЦ raw'!AM:AM, MATCH(Структура!$D557,'ИПЦ raw'!$A:$A,0))</f>
        <v>100.02</v>
      </c>
      <c r="AC557">
        <f>INDEX('ИПЦ raw'!AN:AN, MATCH(Структура!$D557,'ИПЦ raw'!$A:$A,0))</f>
        <v>100</v>
      </c>
      <c r="AD557">
        <f>INDEX('ИПЦ raw'!AO:AO, MATCH(Структура!$D557,'ИПЦ raw'!$A:$A,0))</f>
        <v>100</v>
      </c>
      <c r="AE557">
        <f>INDEX('ИПЦ raw'!AP:AP, MATCH(Структура!$D557,'ИПЦ raw'!$A:$A,0))</f>
        <v>100</v>
      </c>
      <c r="AG557">
        <f>INDEX('2025'!$C:$C,MATCH(Структура!C557,'2025'!$B:$B,0))</f>
        <v>0.34899999999999998</v>
      </c>
      <c r="AH557">
        <f t="shared" si="231"/>
        <v>0.34906979999999999</v>
      </c>
      <c r="AI557">
        <f t="shared" si="232"/>
        <v>0.34906979999999999</v>
      </c>
      <c r="AJ557">
        <f t="shared" si="233"/>
        <v>0.34906979999999999</v>
      </c>
      <c r="AK557">
        <f t="shared" si="234"/>
        <v>0.34906979999999999</v>
      </c>
      <c r="AL557">
        <f t="shared" si="235"/>
        <v>0.34906979999999999</v>
      </c>
      <c r="AM557">
        <f t="shared" si="236"/>
        <v>0.34906979999999999</v>
      </c>
      <c r="AN557">
        <f t="shared" si="237"/>
        <v>0.34906979999999999</v>
      </c>
      <c r="AO557">
        <f t="shared" si="238"/>
        <v>0.34906979999999999</v>
      </c>
      <c r="AP557">
        <f t="shared" si="239"/>
        <v>0.39312240875999999</v>
      </c>
      <c r="AQ557">
        <f t="shared" si="240"/>
        <v>0.39312240875999999</v>
      </c>
      <c r="AR557">
        <f t="shared" si="267"/>
        <v>0.39312240875999999</v>
      </c>
      <c r="AS557">
        <f t="shared" si="216"/>
        <v>0.36599999999999999</v>
      </c>
      <c r="AT557">
        <f t="shared" si="263"/>
        <v>0.36607319999999993</v>
      </c>
      <c r="AU557">
        <f t="shared" si="264"/>
        <v>0.36607319999999993</v>
      </c>
      <c r="AV557">
        <f t="shared" si="265"/>
        <v>0.36607319999999993</v>
      </c>
      <c r="AW557">
        <f t="shared" si="266"/>
        <v>0.36607319999999993</v>
      </c>
    </row>
    <row r="558" spans="1:49" x14ac:dyDescent="0.45">
      <c r="A558" s="199" t="s">
        <v>774</v>
      </c>
      <c r="B558" s="225" t="str">
        <f t="shared" si="260"/>
        <v>Годовая стоимость полиса обязательного страхования гражданской ответственности владельцев транспортных средств (ОСАГО), полис</v>
      </c>
      <c r="C558" s="225" t="str">
        <f t="shared" si="261"/>
        <v>Годовая стоимость полиса обязательного страхования гражданской ответственности владельцев транспортных средств (ОСАГО), полис</v>
      </c>
      <c r="D558" s="226" t="str">
        <f t="shared" si="262"/>
        <v>Годовая стоимость полиса обязательного страхования гражданской ответственности владельцев транспортных средств (ОСАГО), полис</v>
      </c>
      <c r="E558" s="225">
        <v>0</v>
      </c>
      <c r="F558" s="225" t="s">
        <v>695</v>
      </c>
      <c r="G558" s="225">
        <v>0</v>
      </c>
      <c r="H558" s="225">
        <v>0</v>
      </c>
      <c r="I558" s="225">
        <v>0</v>
      </c>
      <c r="J558" s="225">
        <f>INDEX('2026'!$C:$C,MATCH(Структура!B558,'2026'!$B:$B,0))</f>
        <v>0.20499999999999999</v>
      </c>
      <c r="K558" s="225">
        <f>INDEX('2025'!$C:$C,MATCH(Структура!C558,'2025'!$B:$B,0))</f>
        <v>0.28499999999999998</v>
      </c>
      <c r="L558" s="225">
        <v>1</v>
      </c>
      <c r="M558" s="225">
        <v>1</v>
      </c>
      <c r="N558" s="225">
        <v>0</v>
      </c>
      <c r="P558">
        <f>INDEX('ИПЦ raw'!AA:AA, MATCH(Структура!$D558,'ИПЦ raw'!$A:$A,0))</f>
        <v>99.3</v>
      </c>
      <c r="Q558">
        <f>INDEX('ИПЦ raw'!AB:AB, MATCH(Структура!$D558,'ИПЦ raw'!$A:$A,0))</f>
        <v>99.69</v>
      </c>
      <c r="R558">
        <f>INDEX('ИПЦ raw'!AC:AC, MATCH(Структура!$D558,'ИПЦ raw'!$A:$A,0))</f>
        <v>99.87</v>
      </c>
      <c r="S558">
        <f>INDEX('ИПЦ raw'!AD:AD, MATCH(Структура!$D558,'ИПЦ raw'!$A:$A,0))</f>
        <v>100.05</v>
      </c>
      <c r="T558">
        <f>INDEX('ИПЦ raw'!AE:AE, MATCH(Структура!$D558,'ИПЦ raw'!$A:$A,0))</f>
        <v>100.36</v>
      </c>
      <c r="U558">
        <f>INDEX('ИПЦ raw'!AF:AF, MATCH(Структура!$D558,'ИПЦ raw'!$A:$A,0))</f>
        <v>99.73</v>
      </c>
      <c r="V558">
        <f>INDEX('ИПЦ raw'!AG:AG, MATCH(Структура!$D558,'ИПЦ raw'!$A:$A,0))</f>
        <v>99.86</v>
      </c>
      <c r="W558">
        <f>INDEX('ИПЦ raw'!AH:AH, MATCH(Структура!$D558,'ИПЦ raw'!$A:$A,0))</f>
        <v>99.59</v>
      </c>
      <c r="X558">
        <f>INDEX('ИПЦ raw'!AI:AI, MATCH(Структура!$D558,'ИПЦ raw'!$A:$A,0))</f>
        <v>99.93</v>
      </c>
      <c r="Y558">
        <f>INDEX('ИПЦ raw'!AJ:AJ, MATCH(Структура!$D558,'ИПЦ raw'!$A:$A,0))</f>
        <v>100.2</v>
      </c>
      <c r="Z558">
        <f>INDEX('ИПЦ raw'!AK:AK, MATCH(Структура!$D558,'ИПЦ raw'!$A:$A,0))</f>
        <v>100.21</v>
      </c>
      <c r="AA558">
        <f>INDEX('ИПЦ raw'!AL:AL, MATCH(Структура!$D558,'ИПЦ raw'!$A:$A,0))</f>
        <v>112.45</v>
      </c>
      <c r="AB558">
        <f>INDEX('ИПЦ raw'!AM:AM, MATCH(Структура!$D558,'ИПЦ raw'!$A:$A,0))</f>
        <v>102.77</v>
      </c>
      <c r="AC558">
        <f>INDEX('ИПЦ raw'!AN:AN, MATCH(Структура!$D558,'ИПЦ raw'!$A:$A,0))</f>
        <v>100.3</v>
      </c>
      <c r="AD558">
        <f>INDEX('ИПЦ raw'!AO:AO, MATCH(Структура!$D558,'ИПЦ raw'!$A:$A,0))</f>
        <v>99.99</v>
      </c>
      <c r="AE558">
        <f>INDEX('ИПЦ raw'!AP:AP, MATCH(Структура!$D558,'ИПЦ raw'!$A:$A,0))</f>
        <v>100.35</v>
      </c>
      <c r="AG558">
        <f>INDEX('2025'!$C:$C,MATCH(Структура!C558,'2025'!$B:$B,0))</f>
        <v>0.28499999999999998</v>
      </c>
      <c r="AH558">
        <f t="shared" si="231"/>
        <v>0.28300499999999995</v>
      </c>
      <c r="AI558">
        <f t="shared" si="232"/>
        <v>0.28212768449999998</v>
      </c>
      <c r="AJ558">
        <f t="shared" si="233"/>
        <v>0.28176091851015</v>
      </c>
      <c r="AK558">
        <f t="shared" si="234"/>
        <v>0.28190179896940504</v>
      </c>
      <c r="AL558">
        <f t="shared" si="235"/>
        <v>0.28291664544569489</v>
      </c>
      <c r="AM558">
        <f t="shared" si="236"/>
        <v>0.28215277050299153</v>
      </c>
      <c r="AN558">
        <f t="shared" si="237"/>
        <v>0.28175775662428731</v>
      </c>
      <c r="AO558">
        <f t="shared" si="238"/>
        <v>0.28060254982212773</v>
      </c>
      <c r="AP558">
        <f t="shared" si="239"/>
        <v>0.28040612803725229</v>
      </c>
      <c r="AQ558">
        <f t="shared" si="240"/>
        <v>0.28096694029332681</v>
      </c>
      <c r="AR558">
        <f t="shared" si="267"/>
        <v>0.28155697086794279</v>
      </c>
      <c r="AS558">
        <f t="shared" si="216"/>
        <v>0.20499999999999999</v>
      </c>
      <c r="AT558">
        <f t="shared" si="263"/>
        <v>0.21067849999999996</v>
      </c>
      <c r="AU558">
        <f t="shared" si="264"/>
        <v>0.21131053549999998</v>
      </c>
      <c r="AV558">
        <f t="shared" si="265"/>
        <v>0.21128940444644997</v>
      </c>
      <c r="AW558">
        <f t="shared" si="266"/>
        <v>0.21202891736201251</v>
      </c>
    </row>
    <row r="559" spans="1:49" x14ac:dyDescent="0.45">
      <c r="A559" s="199" t="s">
        <v>783</v>
      </c>
      <c r="B559" s="225" t="str">
        <f t="shared" si="260"/>
        <v>Повторное получение гербового документа в органах ЗАГС, документ</v>
      </c>
      <c r="C559" s="225" t="str">
        <f t="shared" si="261"/>
        <v>Повторное получение гербового документа в органах ЗАГС, документ</v>
      </c>
      <c r="D559" s="226" t="str">
        <f t="shared" si="262"/>
        <v>Повторное получение гербового документа в органах ЗАГС, документ</v>
      </c>
      <c r="E559" s="225">
        <v>0</v>
      </c>
      <c r="F559" s="225" t="s">
        <v>695</v>
      </c>
      <c r="G559" s="225">
        <v>0</v>
      </c>
      <c r="H559" s="225">
        <v>0</v>
      </c>
      <c r="I559" s="225">
        <v>0</v>
      </c>
      <c r="J559" s="225">
        <f>INDEX('2026'!$C:$C,MATCH(Структура!B559,'2026'!$B:$B,0))</f>
        <v>4.4999999999999998E-2</v>
      </c>
      <c r="K559" s="225">
        <f>INDEX('2025'!$C:$C,MATCH(Структура!C559,'2025'!$B:$B,0))</f>
        <v>4.2000000000000003E-2</v>
      </c>
      <c r="L559" s="225">
        <v>1</v>
      </c>
      <c r="M559" s="225">
        <v>1</v>
      </c>
      <c r="N559" s="225">
        <v>0</v>
      </c>
      <c r="P559">
        <f>INDEX('ИПЦ raw'!AA:AA, MATCH(Структура!$D559,'ИПЦ raw'!$A:$A,0))</f>
        <v>142.86000000000001</v>
      </c>
      <c r="Q559">
        <f>INDEX('ИПЦ raw'!AB:AB, MATCH(Структура!$D559,'ИПЦ raw'!$A:$A,0))</f>
        <v>100</v>
      </c>
      <c r="R559">
        <f>INDEX('ИПЦ raw'!AC:AC, MATCH(Структура!$D559,'ИПЦ raw'!$A:$A,0))</f>
        <v>100</v>
      </c>
      <c r="S559">
        <f>INDEX('ИПЦ raw'!AD:AD, MATCH(Структура!$D559,'ИПЦ raw'!$A:$A,0))</f>
        <v>100</v>
      </c>
      <c r="T559">
        <f>INDEX('ИПЦ raw'!AE:AE, MATCH(Структура!$D559,'ИПЦ raw'!$A:$A,0))</f>
        <v>100</v>
      </c>
      <c r="U559">
        <f>INDEX('ИПЦ raw'!AF:AF, MATCH(Структура!$D559,'ИПЦ raw'!$A:$A,0))</f>
        <v>100</v>
      </c>
      <c r="V559">
        <f>INDEX('ИПЦ raw'!AG:AG, MATCH(Структура!$D559,'ИПЦ raw'!$A:$A,0))</f>
        <v>100</v>
      </c>
      <c r="W559">
        <f>INDEX('ИПЦ raw'!AH:AH, MATCH(Структура!$D559,'ИПЦ raw'!$A:$A,0))</f>
        <v>100</v>
      </c>
      <c r="X559">
        <f>INDEX('ИПЦ raw'!AI:AI, MATCH(Структура!$D559,'ИПЦ raw'!$A:$A,0))</f>
        <v>100</v>
      </c>
      <c r="Y559">
        <f>INDEX('ИПЦ raw'!AJ:AJ, MATCH(Структура!$D559,'ИПЦ raw'!$A:$A,0))</f>
        <v>100</v>
      </c>
      <c r="Z559">
        <f>INDEX('ИПЦ raw'!AK:AK, MATCH(Структура!$D559,'ИПЦ raw'!$A:$A,0))</f>
        <v>100</v>
      </c>
      <c r="AA559">
        <f>INDEX('ИПЦ raw'!AL:AL, MATCH(Структура!$D559,'ИПЦ raw'!$A:$A,0))</f>
        <v>100</v>
      </c>
      <c r="AB559">
        <f>INDEX('ИПЦ raw'!AM:AM, MATCH(Структура!$D559,'ИПЦ raw'!$A:$A,0))</f>
        <v>100</v>
      </c>
      <c r="AC559">
        <f>INDEX('ИПЦ raw'!AN:AN, MATCH(Структура!$D559,'ИПЦ raw'!$A:$A,0))</f>
        <v>100</v>
      </c>
      <c r="AD559">
        <f>INDEX('ИПЦ raw'!AO:AO, MATCH(Структура!$D559,'ИПЦ raw'!$A:$A,0))</f>
        <v>100</v>
      </c>
      <c r="AE559">
        <f>INDEX('ИПЦ raw'!AP:AP, MATCH(Структура!$D559,'ИПЦ raw'!$A:$A,0))</f>
        <v>100</v>
      </c>
      <c r="AG559">
        <f>INDEX('2025'!$C:$C,MATCH(Структура!C559,'2025'!$B:$B,0))</f>
        <v>4.2000000000000003E-2</v>
      </c>
      <c r="AH559">
        <f t="shared" si="231"/>
        <v>6.0001200000000005E-2</v>
      </c>
      <c r="AI559">
        <f t="shared" si="232"/>
        <v>6.0001200000000005E-2</v>
      </c>
      <c r="AJ559">
        <f t="shared" si="233"/>
        <v>6.0001200000000005E-2</v>
      </c>
      <c r="AK559">
        <f t="shared" si="234"/>
        <v>6.0001200000000005E-2</v>
      </c>
      <c r="AL559">
        <f t="shared" si="235"/>
        <v>6.0001200000000005E-2</v>
      </c>
      <c r="AM559">
        <f t="shared" si="236"/>
        <v>6.0001200000000005E-2</v>
      </c>
      <c r="AN559">
        <f t="shared" si="237"/>
        <v>6.0001200000000005E-2</v>
      </c>
      <c r="AO559">
        <f t="shared" si="238"/>
        <v>6.0001200000000005E-2</v>
      </c>
      <c r="AP559">
        <f t="shared" si="239"/>
        <v>6.0001200000000005E-2</v>
      </c>
      <c r="AQ559">
        <f t="shared" si="240"/>
        <v>6.0001200000000005E-2</v>
      </c>
      <c r="AR559">
        <f t="shared" si="267"/>
        <v>6.0001200000000005E-2</v>
      </c>
      <c r="AS559">
        <f t="shared" si="216"/>
        <v>4.4999999999999998E-2</v>
      </c>
      <c r="AT559">
        <f t="shared" si="263"/>
        <v>4.4999999999999998E-2</v>
      </c>
      <c r="AU559">
        <f t="shared" si="264"/>
        <v>4.4999999999999998E-2</v>
      </c>
      <c r="AV559">
        <f t="shared" si="265"/>
        <v>4.4999999999999998E-2</v>
      </c>
      <c r="AW559">
        <f t="shared" si="266"/>
        <v>4.4999999999999998E-2</v>
      </c>
    </row>
    <row r="560" spans="1:49" x14ac:dyDescent="0.45">
      <c r="B560" s="3"/>
      <c r="C560" s="3"/>
      <c r="D560" s="5"/>
      <c r="E560" s="3"/>
      <c r="F560" s="3"/>
      <c r="G560" s="3"/>
      <c r="H560" s="3"/>
      <c r="I560" s="3"/>
      <c r="J560" s="3"/>
      <c r="K560" s="3"/>
    </row>
    <row r="561" spans="2:11" x14ac:dyDescent="0.45">
      <c r="B561" s="3"/>
      <c r="C561" s="3"/>
      <c r="D561" s="5"/>
      <c r="E561" s="3"/>
      <c r="F561" s="3"/>
      <c r="G561" s="3"/>
      <c r="H561" s="3"/>
      <c r="I561" s="3"/>
      <c r="J561" s="3"/>
      <c r="K561" s="3"/>
    </row>
    <row r="562" spans="2:11" x14ac:dyDescent="0.45">
      <c r="B562" s="3"/>
      <c r="C562" s="3"/>
      <c r="D562" s="5"/>
      <c r="E562" s="3"/>
      <c r="F562" s="3"/>
      <c r="G562" s="3"/>
      <c r="H562" s="3"/>
      <c r="I562" s="3"/>
      <c r="J562" s="3"/>
      <c r="K562" s="3"/>
    </row>
    <row r="563" spans="2:11" x14ac:dyDescent="0.45">
      <c r="B563" s="3"/>
      <c r="C563" s="3"/>
      <c r="D563" s="5"/>
      <c r="E563" s="3"/>
      <c r="F563" s="3"/>
      <c r="G563" s="3"/>
      <c r="H563" s="3"/>
      <c r="I563" s="3"/>
      <c r="J563" s="3"/>
      <c r="K563" s="3"/>
    </row>
    <row r="564" spans="2:11" x14ac:dyDescent="0.45">
      <c r="B564" s="3"/>
      <c r="C564" s="3"/>
      <c r="D564" s="5"/>
      <c r="E564" s="3"/>
      <c r="F564" s="3"/>
      <c r="G564" s="3"/>
      <c r="H564" s="3"/>
      <c r="I564" s="3"/>
      <c r="J564" s="3"/>
      <c r="K564" s="3"/>
    </row>
    <row r="565" spans="2:11" x14ac:dyDescent="0.45">
      <c r="B565" s="3"/>
      <c r="C565" s="3"/>
      <c r="D565" s="5"/>
      <c r="E565" s="3"/>
      <c r="F565" s="3"/>
      <c r="G565" s="3"/>
      <c r="H565" s="3"/>
      <c r="I565" s="3"/>
      <c r="J565" s="3"/>
      <c r="K565" s="3"/>
    </row>
    <row r="566" spans="2:11" x14ac:dyDescent="0.45">
      <c r="B566" s="3"/>
      <c r="C566" s="3"/>
      <c r="D566" s="5"/>
      <c r="E566" s="3"/>
      <c r="F566" s="3"/>
      <c r="G566" s="3"/>
      <c r="H566" s="3"/>
      <c r="I566" s="3"/>
      <c r="J566" s="3"/>
      <c r="K566" s="3"/>
    </row>
    <row r="567" spans="2:11" x14ac:dyDescent="0.45">
      <c r="B567" s="3"/>
      <c r="C567" s="3"/>
      <c r="D567" s="5"/>
      <c r="E567" s="3"/>
      <c r="F567" s="3"/>
      <c r="G567" s="3"/>
      <c r="H567" s="3"/>
      <c r="I567" s="3"/>
      <c r="J567" s="3"/>
      <c r="K567" s="3"/>
    </row>
    <row r="568" spans="2:11" x14ac:dyDescent="0.45">
      <c r="B568" s="3"/>
      <c r="C568" s="3"/>
      <c r="D568" s="5"/>
      <c r="E568" s="3"/>
      <c r="F568" s="3"/>
      <c r="G568" s="3"/>
      <c r="H568" s="3"/>
      <c r="I568" s="3"/>
      <c r="J568" s="3"/>
      <c r="K568" s="3"/>
    </row>
    <row r="569" spans="2:11" x14ac:dyDescent="0.45">
      <c r="B569" s="3"/>
      <c r="C569" s="3"/>
      <c r="D569" s="5"/>
      <c r="E569" s="3"/>
      <c r="F569" s="3"/>
      <c r="G569" s="3"/>
      <c r="H569" s="3"/>
      <c r="I569" s="3"/>
      <c r="J569" s="3"/>
      <c r="K569" s="3"/>
    </row>
    <row r="570" spans="2:11" x14ac:dyDescent="0.45">
      <c r="B570" s="3"/>
      <c r="C570" s="3"/>
      <c r="D570" s="5"/>
      <c r="E570" s="3"/>
      <c r="F570" s="3"/>
      <c r="G570" s="3"/>
      <c r="H570" s="3"/>
      <c r="I570" s="3"/>
      <c r="J570" s="3"/>
      <c r="K570" s="3"/>
    </row>
    <row r="571" spans="2:11" x14ac:dyDescent="0.45">
      <c r="B571" s="3"/>
      <c r="C571" s="3"/>
      <c r="D571" s="5"/>
      <c r="E571" s="3"/>
      <c r="F571" s="3"/>
      <c r="G571" s="3"/>
      <c r="H571" s="3"/>
      <c r="I571" s="3"/>
      <c r="J571" s="3"/>
      <c r="K571" s="3"/>
    </row>
    <row r="572" spans="2:11" x14ac:dyDescent="0.45">
      <c r="B572" s="3"/>
      <c r="C572" s="3"/>
      <c r="D572" s="5"/>
      <c r="E572" s="3"/>
      <c r="F572" s="3"/>
      <c r="G572" s="3"/>
      <c r="H572" s="3"/>
      <c r="I572" s="3"/>
      <c r="J572" s="3"/>
      <c r="K572" s="3"/>
    </row>
    <row r="573" spans="2:11" x14ac:dyDescent="0.45">
      <c r="B573" s="3"/>
      <c r="C573" s="3"/>
      <c r="D573" s="5"/>
      <c r="E573" s="3"/>
      <c r="F573" s="3"/>
      <c r="G573" s="3"/>
      <c r="H573" s="3"/>
      <c r="I573" s="3"/>
      <c r="J573" s="3"/>
      <c r="K573" s="3"/>
    </row>
    <row r="574" spans="2:11" x14ac:dyDescent="0.45">
      <c r="B574" s="3"/>
      <c r="C574" s="3"/>
      <c r="D574" s="5"/>
      <c r="E574" s="3"/>
      <c r="F574" s="3"/>
      <c r="G574" s="3"/>
      <c r="H574" s="3"/>
      <c r="I574" s="3"/>
      <c r="J574" s="3"/>
      <c r="K574" s="3"/>
    </row>
    <row r="575" spans="2:11" x14ac:dyDescent="0.45">
      <c r="B575" s="3"/>
      <c r="C575" s="3"/>
      <c r="D575" s="5"/>
      <c r="E575" s="3"/>
      <c r="F575" s="3"/>
      <c r="G575" s="3"/>
      <c r="H575" s="3"/>
      <c r="I575" s="3"/>
      <c r="J575" s="3"/>
      <c r="K575" s="3"/>
    </row>
    <row r="576" spans="2:11" x14ac:dyDescent="0.45">
      <c r="B576" s="3"/>
      <c r="C576" s="3"/>
      <c r="D576" s="5"/>
      <c r="E576" s="3"/>
      <c r="F576" s="3"/>
      <c r="G576" s="3"/>
      <c r="H576" s="3"/>
      <c r="I576" s="3"/>
      <c r="J576" s="3"/>
      <c r="K576" s="3"/>
    </row>
    <row r="577" spans="2:11" x14ac:dyDescent="0.45">
      <c r="B577" s="3"/>
      <c r="C577" s="3"/>
      <c r="D577" s="5"/>
      <c r="E577" s="3"/>
      <c r="F577" s="3"/>
      <c r="G577" s="3"/>
      <c r="H577" s="3"/>
      <c r="I577" s="3"/>
      <c r="J577" s="3"/>
      <c r="K577" s="3"/>
    </row>
    <row r="578" spans="2:11" x14ac:dyDescent="0.45">
      <c r="B578" s="3"/>
      <c r="C578" s="3"/>
      <c r="D578" s="5"/>
      <c r="E578" s="3"/>
      <c r="F578" s="3"/>
      <c r="G578" s="3"/>
      <c r="H578" s="3"/>
      <c r="I578" s="3"/>
      <c r="J578" s="3"/>
      <c r="K578" s="3"/>
    </row>
    <row r="579" spans="2:11" x14ac:dyDescent="0.45">
      <c r="B579" s="3"/>
      <c r="C579" s="3"/>
      <c r="D579" s="5"/>
      <c r="E579" s="3"/>
      <c r="F579" s="3"/>
      <c r="G579" s="3"/>
      <c r="H579" s="3"/>
      <c r="I579" s="3"/>
      <c r="J579" s="3"/>
      <c r="K579" s="3"/>
    </row>
    <row r="580" spans="2:11" x14ac:dyDescent="0.45">
      <c r="B580" s="3"/>
      <c r="C580" s="3"/>
      <c r="D580" s="5"/>
      <c r="E580" s="3"/>
      <c r="F580" s="3"/>
      <c r="G580" s="3"/>
      <c r="H580" s="3"/>
      <c r="I580" s="3"/>
      <c r="J580" s="3"/>
      <c r="K580" s="3"/>
    </row>
    <row r="581" spans="2:11" x14ac:dyDescent="0.45">
      <c r="B581" s="3"/>
      <c r="C581" s="3"/>
      <c r="D581" s="5"/>
      <c r="E581" s="3"/>
      <c r="F581" s="3"/>
      <c r="G581" s="3"/>
      <c r="H581" s="3"/>
      <c r="I581" s="3"/>
      <c r="J581" s="3"/>
      <c r="K581" s="3"/>
    </row>
    <row r="582" spans="2:11" x14ac:dyDescent="0.45">
      <c r="B582" s="3"/>
      <c r="C582" s="3"/>
      <c r="D582" s="5"/>
      <c r="E582" s="3"/>
      <c r="F582" s="3"/>
      <c r="G582" s="3"/>
      <c r="H582" s="3"/>
      <c r="I582" s="3"/>
      <c r="J582" s="3"/>
      <c r="K582" s="3"/>
    </row>
    <row r="583" spans="2:11" x14ac:dyDescent="0.45">
      <c r="B583" s="3"/>
      <c r="C583" s="3"/>
      <c r="D583" s="5"/>
      <c r="E583" s="3"/>
      <c r="F583" s="3"/>
      <c r="G583" s="3"/>
      <c r="H583" s="3"/>
      <c r="I583" s="3"/>
      <c r="J583" s="3"/>
      <c r="K583" s="3"/>
    </row>
    <row r="584" spans="2:11" x14ac:dyDescent="0.45">
      <c r="B584" s="3"/>
      <c r="C584" s="3"/>
      <c r="D584" s="5"/>
      <c r="E584" s="3"/>
      <c r="F584" s="3"/>
      <c r="G584" s="3"/>
      <c r="H584" s="3"/>
      <c r="I584" s="3"/>
      <c r="J584" s="3"/>
      <c r="K584" s="3"/>
    </row>
    <row r="585" spans="2:11" x14ac:dyDescent="0.45">
      <c r="B585" s="3"/>
      <c r="C585" s="3"/>
      <c r="D585" s="5"/>
      <c r="E585" s="3"/>
      <c r="F585" s="3"/>
      <c r="G585" s="3"/>
      <c r="H585" s="3"/>
      <c r="I585" s="3"/>
      <c r="J585" s="3"/>
      <c r="K585" s="3"/>
    </row>
  </sheetData>
  <phoneticPr fontId="2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D2E07-9191-4B46-9B70-8CCED3E6EA2B}">
  <dimension ref="A1:AM35"/>
  <sheetViews>
    <sheetView zoomScale="85" zoomScaleNormal="115" workbookViewId="0">
      <selection activeCell="M32" sqref="M32"/>
    </sheetView>
  </sheetViews>
  <sheetFormatPr defaultRowHeight="14.25" x14ac:dyDescent="0.45"/>
  <cols>
    <col min="1" max="1" width="34.59765625" bestFit="1" customWidth="1"/>
    <col min="2" max="2" width="15.1328125" bestFit="1" customWidth="1"/>
    <col min="4" max="4" width="21.265625" customWidth="1"/>
    <col min="11" max="11" width="12.6640625" style="2" customWidth="1"/>
    <col min="13" max="13" width="17.33203125" bestFit="1" customWidth="1"/>
    <col min="14" max="14" width="14.3984375" customWidth="1"/>
    <col min="17" max="18" width="9.06640625" style="2"/>
    <col min="19" max="19" width="9.06640625" style="2" customWidth="1"/>
    <col min="20" max="20" width="13.33203125" style="2" customWidth="1"/>
    <col min="22" max="22" width="13.3984375" customWidth="1"/>
    <col min="29" max="29" width="11.265625" style="2" bestFit="1" customWidth="1"/>
    <col min="35" max="35" width="12.9296875" bestFit="1" customWidth="1"/>
    <col min="36" max="36" width="10.59765625" customWidth="1"/>
    <col min="37" max="37" width="9.796875" customWidth="1"/>
    <col min="39" max="39" width="12.1328125" bestFit="1" customWidth="1"/>
  </cols>
  <sheetData>
    <row r="1" spans="1:39" ht="14.65" thickBot="1" x14ac:dyDescent="0.5">
      <c r="B1" s="295" t="s">
        <v>2012</v>
      </c>
      <c r="C1" s="296"/>
      <c r="D1" s="296"/>
      <c r="E1" s="296"/>
      <c r="F1" s="296"/>
      <c r="G1" s="296"/>
      <c r="H1" s="296"/>
      <c r="I1" s="296"/>
      <c r="J1" s="298"/>
      <c r="K1" s="285" t="s">
        <v>1975</v>
      </c>
      <c r="L1" s="286"/>
      <c r="M1" s="286"/>
      <c r="N1" s="286"/>
      <c r="O1" s="286"/>
      <c r="P1" s="286"/>
      <c r="Q1" s="286"/>
      <c r="R1" s="286"/>
      <c r="S1" s="287"/>
      <c r="T1" s="285" t="s">
        <v>2013</v>
      </c>
      <c r="U1" s="286"/>
      <c r="V1" s="286"/>
      <c r="W1" s="286"/>
      <c r="X1" s="286"/>
      <c r="Y1" s="286"/>
      <c r="Z1" s="286"/>
      <c r="AA1" s="286"/>
      <c r="AB1" s="287"/>
      <c r="AC1" s="285" t="s">
        <v>1947</v>
      </c>
      <c r="AD1" s="286"/>
      <c r="AE1" s="286"/>
      <c r="AF1" s="286"/>
      <c r="AG1" s="286"/>
      <c r="AH1" s="286"/>
      <c r="AI1" s="286"/>
      <c r="AJ1" s="286"/>
      <c r="AK1" s="286"/>
      <c r="AL1" s="286"/>
      <c r="AM1" s="287"/>
    </row>
    <row r="2" spans="1:39" ht="14.65" thickBot="1" x14ac:dyDescent="0.5">
      <c r="A2" s="145"/>
      <c r="B2" s="80">
        <v>45658</v>
      </c>
      <c r="C2" s="246">
        <v>45931</v>
      </c>
      <c r="D2" s="247">
        <v>45962</v>
      </c>
      <c r="E2" s="247">
        <v>45992</v>
      </c>
      <c r="F2" s="247">
        <v>46023</v>
      </c>
      <c r="G2" s="247">
        <v>46054</v>
      </c>
      <c r="H2" s="247">
        <v>46082</v>
      </c>
      <c r="I2" s="247">
        <v>46113</v>
      </c>
      <c r="J2" s="248">
        <v>46143</v>
      </c>
      <c r="K2" s="297" t="s">
        <v>2011</v>
      </c>
      <c r="L2" s="246">
        <v>45931</v>
      </c>
      <c r="M2" s="247">
        <v>45962</v>
      </c>
      <c r="N2" s="247">
        <v>45992</v>
      </c>
      <c r="O2" s="247">
        <v>46023</v>
      </c>
      <c r="P2" s="247">
        <v>46054</v>
      </c>
      <c r="Q2" s="247">
        <v>46082</v>
      </c>
      <c r="R2" s="247">
        <v>46113</v>
      </c>
      <c r="S2" s="248">
        <v>46143</v>
      </c>
      <c r="T2" s="267" t="s">
        <v>2010</v>
      </c>
      <c r="U2" s="246">
        <v>45931</v>
      </c>
      <c r="V2" s="247">
        <v>45962</v>
      </c>
      <c r="W2" s="247">
        <v>45992</v>
      </c>
      <c r="X2" s="247">
        <v>46023</v>
      </c>
      <c r="Y2" s="247">
        <v>46054</v>
      </c>
      <c r="Z2" s="247">
        <v>46082</v>
      </c>
      <c r="AA2" s="247">
        <v>46113</v>
      </c>
      <c r="AB2" s="248">
        <v>46143</v>
      </c>
      <c r="AC2" s="85" t="s">
        <v>1947</v>
      </c>
      <c r="AD2" s="246">
        <v>45931</v>
      </c>
      <c r="AE2" s="247">
        <v>45962</v>
      </c>
      <c r="AF2" s="247">
        <v>45992</v>
      </c>
      <c r="AG2" s="247">
        <v>46023</v>
      </c>
      <c r="AH2" s="247">
        <v>46054</v>
      </c>
      <c r="AI2" s="247">
        <v>46082</v>
      </c>
      <c r="AJ2" s="247">
        <v>46113</v>
      </c>
      <c r="AK2" s="248">
        <v>46143</v>
      </c>
      <c r="AL2" s="254" t="s">
        <v>1952</v>
      </c>
      <c r="AM2" s="255" t="s">
        <v>1995</v>
      </c>
    </row>
    <row r="3" spans="1:39" x14ac:dyDescent="0.45">
      <c r="A3" s="145" t="s">
        <v>1944</v>
      </c>
      <c r="B3" s="98">
        <f>SUMIFS(Структура!AG:AG,Структура!$H:$H,1,Структура!$E:$E,20)</f>
        <v>40.699000000000034</v>
      </c>
      <c r="C3" s="86">
        <f>SUMIFS(Структура!AP:AP,Структура!$H:$H,1,Структура!$E:$E,20)</f>
        <v>41.949722993311191</v>
      </c>
      <c r="D3" s="87">
        <f>SUMIFS(Структура!AQ:AQ,Структура!$H:$H,1,Структура!$E:$E,20)</f>
        <v>42.142402630401278</v>
      </c>
      <c r="E3" s="87">
        <f>SUMIFS(Структура!AR:AR,Структура!$H:$H,1,Структура!$E:$E,20)</f>
        <v>42.318996704544965</v>
      </c>
      <c r="F3" s="87">
        <f>SUMIFS(Структура!AS:AS,Структура!$G:$G,1,Структура!$E:$E,20)</f>
        <v>41.049000000000007</v>
      </c>
      <c r="G3" s="87">
        <f>SUMIFS(Структура!AT:AT,Структура!$G:$G,1,Структура!$E:$E,20)</f>
        <v>41.423632799999993</v>
      </c>
      <c r="H3" s="87">
        <f>SUMIFS(Структура!AU:AU,Структура!$G:$G,1,Структура!$E:$E,20)</f>
        <v>41.596903775870025</v>
      </c>
      <c r="I3" s="87">
        <f>SUMIFS(Структура!AV:AV,Структура!$G:$G,1,Структура!$E:$E,20)</f>
        <v>41.785504172817632</v>
      </c>
      <c r="J3" s="88">
        <f>SUMIFS(Структура!AW:AW,Структура!$G:$G,1,Структура!$E:$E,20)</f>
        <v>41.909513100626285</v>
      </c>
      <c r="K3" s="297"/>
      <c r="L3" s="92">
        <f t="shared" ref="L3:S3" si="0">C3/C$9</f>
        <v>0.4030523818268324</v>
      </c>
      <c r="M3" s="93">
        <f t="shared" si="0"/>
        <v>0.40298264790525573</v>
      </c>
      <c r="N3" s="93">
        <f t="shared" si="0"/>
        <v>0.40312007999258881</v>
      </c>
      <c r="O3" s="93">
        <f t="shared" si="0"/>
        <v>0.41049000000000002</v>
      </c>
      <c r="P3" s="93">
        <f t="shared" si="0"/>
        <v>0.40778466286374354</v>
      </c>
      <c r="Q3" s="93">
        <f t="shared" si="0"/>
        <v>0.40664122898693061</v>
      </c>
      <c r="R3" s="93">
        <f t="shared" si="0"/>
        <v>0.4071912398072563</v>
      </c>
      <c r="S3" s="94">
        <f t="shared" si="0"/>
        <v>0.40773470316812571</v>
      </c>
      <c r="T3" s="268">
        <f>SUM(U3:AB3)</f>
        <v>1.3150397197186192</v>
      </c>
      <c r="U3" s="99">
        <v>0.1914806208857269</v>
      </c>
      <c r="V3" s="100">
        <v>9.2379125006447654E-2</v>
      </c>
      <c r="W3" s="100">
        <v>0.13638992927474353</v>
      </c>
      <c r="X3" s="100">
        <v>0.41018392041886559</v>
      </c>
      <c r="Y3" s="100">
        <v>0.30596956436498768</v>
      </c>
      <c r="Z3" s="100">
        <v>0.14197646130118469</v>
      </c>
      <c r="AA3" s="100">
        <v>0.11254477008137576</v>
      </c>
      <c r="AB3" s="101">
        <v>-7.5884671614712573E-2</v>
      </c>
      <c r="AC3" s="85"/>
      <c r="AD3" s="111">
        <f>U3*L3</f>
        <v>7.7176720321672942E-2</v>
      </c>
      <c r="AE3" s="112">
        <f t="shared" ref="AE3:AK7" si="1">V3*M3</f>
        <v>3.7227184406268897E-2</v>
      </c>
      <c r="AF3" s="112">
        <f t="shared" si="1"/>
        <v>5.4981519199418141E-2</v>
      </c>
      <c r="AG3" s="112">
        <f t="shared" si="1"/>
        <v>0.16837639749274014</v>
      </c>
      <c r="AH3" s="112">
        <f t="shared" si="1"/>
        <v>0.12476969565114299</v>
      </c>
      <c r="AI3" s="112">
        <f t="shared" si="1"/>
        <v>5.7733482710729138E-2</v>
      </c>
      <c r="AJ3" s="112">
        <f t="shared" si="1"/>
        <v>4.5827244463257998E-2</v>
      </c>
      <c r="AK3" s="113">
        <f t="shared" si="1"/>
        <v>-3.0940814055835524E-2</v>
      </c>
      <c r="AL3" s="120">
        <f>SUM(AD3:AK3)</f>
        <v>0.53515143018939482</v>
      </c>
      <c r="AM3" s="192">
        <f>SUM(AD3:AJ3)</f>
        <v>0.5660922442452303</v>
      </c>
    </row>
    <row r="4" spans="1:39" x14ac:dyDescent="0.45">
      <c r="A4" s="171" t="s">
        <v>1891</v>
      </c>
      <c r="B4" s="88">
        <f>SUMIFS(Структура!AG:AG,Структура!$H:$H,1,Структура!$E:$E,"&lt;20")</f>
        <v>30.47000000000001</v>
      </c>
      <c r="C4" s="86">
        <f>SUMIFS(Структура!AP:AP,Структура!$H:$H,1,Структура!$E:$E,"&lt;20")</f>
        <v>32.4478500556379</v>
      </c>
      <c r="D4" s="87">
        <f>SUMIFS(Структура!AQ:AQ,Структура!$H:$H,1,Структура!$E:$E,"&lt;20")</f>
        <v>32.36309337858021</v>
      </c>
      <c r="E4" s="87">
        <f>SUMIFS(Структура!AR:AR,Структура!$H:$H,1,Структура!$E:$E,"&lt;20")</f>
        <v>32.427581289060349</v>
      </c>
      <c r="F4" s="87">
        <f>SUMIFS(Структура!AS:AS,Структура!$G:$G,1,Структура!$E:$E,"&lt;20")</f>
        <v>30.372000000000003</v>
      </c>
      <c r="G4" s="87">
        <f>SUMIFS(Структура!AT:AT,Структура!$G:$G,1,Структура!$E:$E,"&lt;20")</f>
        <v>30.675280000000011</v>
      </c>
      <c r="H4" s="87">
        <f>SUMIFS(Структура!AU:AU,Структура!$G:$G,1,Структура!$E:$E,"&lt;20")</f>
        <v>30.879334226020024</v>
      </c>
      <c r="I4" s="87">
        <f>SUMIFS(Структура!AV:AV,Структура!$G:$G,1,Структура!$E:$E,"&lt;20")</f>
        <v>30.843466334269944</v>
      </c>
      <c r="J4" s="88">
        <f>SUMIFS(Структура!AW:AW,Структура!$G:$G,1,Структура!$E:$E,"&lt;20")</f>
        <v>30.945401103034339</v>
      </c>
      <c r="K4" s="297"/>
      <c r="L4" s="92">
        <f t="shared" ref="L4:L9" si="2">C4/C$9</f>
        <v>0.31175851273606897</v>
      </c>
      <c r="M4" s="93">
        <f t="shared" ref="M4:S9" si="3">D4/D$9</f>
        <v>0.30946894932604174</v>
      </c>
      <c r="N4" s="93">
        <f t="shared" si="3"/>
        <v>0.30889695364182057</v>
      </c>
      <c r="O4" s="93">
        <f t="shared" si="3"/>
        <v>0.30371999999999999</v>
      </c>
      <c r="P4" s="93">
        <f t="shared" si="3"/>
        <v>0.30197517377208261</v>
      </c>
      <c r="Q4" s="93">
        <f t="shared" si="3"/>
        <v>0.30186887196279882</v>
      </c>
      <c r="R4" s="93">
        <f t="shared" si="3"/>
        <v>0.30056330646776713</v>
      </c>
      <c r="S4" s="94">
        <f t="shared" si="3"/>
        <v>0.30106562924912011</v>
      </c>
      <c r="T4" s="268">
        <f t="shared" ref="T4:T7" si="4">SUM(U4:AB4)</f>
        <v>0</v>
      </c>
      <c r="U4" s="102"/>
      <c r="V4" s="103"/>
      <c r="W4" s="103"/>
      <c r="X4" s="103"/>
      <c r="Y4" s="103"/>
      <c r="Z4" s="103"/>
      <c r="AA4" s="103"/>
      <c r="AB4" s="104"/>
      <c r="AC4" s="85"/>
      <c r="AD4" s="114"/>
      <c r="AE4" s="115"/>
      <c r="AF4" s="115"/>
      <c r="AG4" s="115">
        <f t="shared" si="1"/>
        <v>0</v>
      </c>
      <c r="AH4" s="115"/>
      <c r="AI4" s="115"/>
      <c r="AJ4" s="115"/>
      <c r="AK4" s="116"/>
      <c r="AL4" s="120">
        <f t="shared" ref="AL4:AL8" si="5">SUM(AD4:AK4)</f>
        <v>0</v>
      </c>
      <c r="AM4" s="192">
        <f t="shared" ref="AM4:AM8" si="6">SUM(AD4:AJ4)</f>
        <v>0</v>
      </c>
    </row>
    <row r="5" spans="1:39" x14ac:dyDescent="0.45">
      <c r="A5" s="171" t="s">
        <v>1948</v>
      </c>
      <c r="B5" s="88">
        <f>Структура!AG496+SUM(Структура!AG498:AG501)</f>
        <v>4.6429999999999998</v>
      </c>
      <c r="C5" s="86">
        <f>Структура!AP496+SUM(Структура!AP498:AP501)</f>
        <v>5.0484939557597484</v>
      </c>
      <c r="D5" s="87">
        <f>Структура!AQ496+SUM(Структура!AQ498:AQ501)</f>
        <v>5.1781887141225713</v>
      </c>
      <c r="E5" s="87">
        <f>Структура!AR496+SUM(Структура!AR498:AR501)</f>
        <v>5.1399821048572027</v>
      </c>
      <c r="F5" s="87">
        <f>SUM(Структура!AS496:AS501)</f>
        <v>4.8010000000000002</v>
      </c>
      <c r="G5" s="87">
        <f>SUM(Структура!AT496:AT501)</f>
        <v>4.8659394999999996</v>
      </c>
      <c r="H5" s="87">
        <f>SUM(Структура!AU496:AU501)</f>
        <v>4.8949730515000001</v>
      </c>
      <c r="I5" s="87">
        <f>SUM(Структура!AV496:AV501)</f>
        <v>4.946466027481164</v>
      </c>
      <c r="J5" s="88">
        <f>SUM(Структура!AW496:AW501)</f>
        <v>4.9762514053480684</v>
      </c>
      <c r="K5" s="297"/>
      <c r="L5" s="92">
        <f t="shared" si="2"/>
        <v>4.8505862931008628E-2</v>
      </c>
      <c r="M5" s="93">
        <f t="shared" si="3"/>
        <v>4.9515928592663523E-2</v>
      </c>
      <c r="N5" s="93">
        <f t="shared" si="3"/>
        <v>4.8962172041474204E-2</v>
      </c>
      <c r="O5" s="93">
        <f t="shared" si="3"/>
        <v>4.8009999999999997E-2</v>
      </c>
      <c r="P5" s="93">
        <f t="shared" si="3"/>
        <v>4.7901532637255155E-2</v>
      </c>
      <c r="Q5" s="93">
        <f t="shared" si="3"/>
        <v>4.7852067746314696E-2</v>
      </c>
      <c r="R5" s="93">
        <f t="shared" si="3"/>
        <v>4.820230542305582E-2</v>
      </c>
      <c r="S5" s="94">
        <f t="shared" si="3"/>
        <v>4.8413599670744982E-2</v>
      </c>
      <c r="T5" s="268">
        <f t="shared" si="4"/>
        <v>1.3</v>
      </c>
      <c r="U5" s="102"/>
      <c r="V5" s="103"/>
      <c r="W5" s="103"/>
      <c r="X5" s="103">
        <v>1.3</v>
      </c>
      <c r="Y5" s="103"/>
      <c r="Z5" s="103"/>
      <c r="AA5" s="103"/>
      <c r="AB5" s="104"/>
      <c r="AC5" s="85"/>
      <c r="AD5" s="114"/>
      <c r="AE5" s="115"/>
      <c r="AF5" s="115"/>
      <c r="AG5" s="115">
        <f t="shared" si="1"/>
        <v>6.2412999999999996E-2</v>
      </c>
      <c r="AH5" s="115"/>
      <c r="AI5" s="115"/>
      <c r="AJ5" s="115"/>
      <c r="AK5" s="116"/>
      <c r="AL5" s="120">
        <f t="shared" si="5"/>
        <v>6.2412999999999996E-2</v>
      </c>
      <c r="AM5" s="192">
        <f t="shared" si="6"/>
        <v>6.2412999999999996E-2</v>
      </c>
    </row>
    <row r="6" spans="1:39" x14ac:dyDescent="0.45">
      <c r="A6" s="171" t="s">
        <v>1910</v>
      </c>
      <c r="B6" s="88">
        <f>Структура!AG553+Структура!AG554</f>
        <v>8.0060000000000002</v>
      </c>
      <c r="C6" s="86">
        <f>Структура!AP553+Структура!AP554</f>
        <v>9.0474844778936472</v>
      </c>
      <c r="D6" s="87">
        <f>Структура!AQ553+Структура!AQ554</f>
        <v>9.052390108633368</v>
      </c>
      <c r="E6" s="87">
        <f>Структура!AR553+Структура!AR554</f>
        <v>9.0561405522845106</v>
      </c>
      <c r="F6" s="87">
        <f>Структура!AS553+Структура!AS554</f>
        <v>8.0419999999999998</v>
      </c>
      <c r="G6" s="87">
        <f>Структура!AT553+Структура!AT554</f>
        <v>8.2825485000000008</v>
      </c>
      <c r="H6" s="87">
        <f>Структура!AU553+Структура!AU554</f>
        <v>8.2946688114000011</v>
      </c>
      <c r="I6" s="87">
        <f>Структура!AV553+Структура!AV554</f>
        <v>8.3000725743360011</v>
      </c>
      <c r="J6" s="88">
        <f>Структура!AW553+Структура!AW554</f>
        <v>8.3047497276575797</v>
      </c>
      <c r="K6" s="297"/>
      <c r="L6" s="92">
        <f t="shared" si="2"/>
        <v>8.6928110799152969E-2</v>
      </c>
      <c r="M6" s="93">
        <f t="shared" si="3"/>
        <v>8.6562604601399876E-2</v>
      </c>
      <c r="N6" s="93">
        <f t="shared" si="3"/>
        <v>8.6266508852961082E-2</v>
      </c>
      <c r="O6" s="93">
        <f t="shared" si="3"/>
        <v>8.0419999999999991E-2</v>
      </c>
      <c r="P6" s="93">
        <f t="shared" si="3"/>
        <v>8.1535491202140667E-2</v>
      </c>
      <c r="Q6" s="93">
        <f t="shared" si="3"/>
        <v>8.1086667836654677E-2</v>
      </c>
      <c r="R6" s="93">
        <f t="shared" si="3"/>
        <v>8.0882519163970268E-2</v>
      </c>
      <c r="S6" s="94">
        <f t="shared" si="3"/>
        <v>8.0796325573189123E-2</v>
      </c>
      <c r="T6" s="268">
        <f t="shared" si="4"/>
        <v>1.7</v>
      </c>
      <c r="U6" s="102"/>
      <c r="V6" s="103"/>
      <c r="W6" s="103"/>
      <c r="X6" s="103">
        <v>1.7</v>
      </c>
      <c r="Y6" s="103"/>
      <c r="Z6" s="103"/>
      <c r="AA6" s="103"/>
      <c r="AB6" s="104"/>
      <c r="AC6" s="85"/>
      <c r="AD6" s="114"/>
      <c r="AE6" s="115"/>
      <c r="AF6" s="115"/>
      <c r="AG6" s="115">
        <f t="shared" si="1"/>
        <v>0.13671399999999997</v>
      </c>
      <c r="AH6" s="115"/>
      <c r="AI6" s="115"/>
      <c r="AJ6" s="115"/>
      <c r="AK6" s="116"/>
      <c r="AL6" s="120">
        <f t="shared" si="5"/>
        <v>0.13671399999999997</v>
      </c>
      <c r="AM6" s="192">
        <f t="shared" si="6"/>
        <v>0.13671399999999997</v>
      </c>
    </row>
    <row r="7" spans="1:39" x14ac:dyDescent="0.45">
      <c r="A7" s="171" t="s">
        <v>1945</v>
      </c>
      <c r="B7" s="88">
        <f>SUMIFS(Структура!AG:AG,Структура!$H:$H,0,Структура!$M:$M,1,Структура!$E:$E,20)</f>
        <v>5.601</v>
      </c>
      <c r="C7" s="86">
        <f>SUMIFS(Структура!AP:AP,Структура!$H:$H,0,Структура!$M:$M,1,Структура!$E:$E,20)</f>
        <v>5.8997987651304173</v>
      </c>
      <c r="D7" s="87">
        <f>SUMIFS(Структура!AQ:AQ,Структура!$H:$H,0,Структура!$M:$M,1,Структура!$E:$E,20)</f>
        <v>5.9435777122712974</v>
      </c>
      <c r="E7" s="87">
        <f>SUMIFS(Структура!AR:AR,Структура!$H:$H,0,Структура!$M:$M,1,Структура!$E:$E,20)</f>
        <v>5.9636430112369956</v>
      </c>
      <c r="F7" s="87">
        <f>SUMIFS(Структура!AS:AS,Структура!$G:$G,0,Структура!$L:$L,1,Структура!$E:$E,20)</f>
        <v>5.4619999999999989</v>
      </c>
      <c r="G7" s="87">
        <f>SUMIFS(Структура!AT:AT,Структура!$G:$G,0,Структура!$L:$L,1,Структура!$E:$E,20)</f>
        <v>5.5835825000000003</v>
      </c>
      <c r="H7" s="87">
        <f>SUMIFS(Структура!AU:AU,Структура!$G:$G,0,Структура!$L:$L,1,Структура!$E:$E,20)</f>
        <v>5.6454942613099988</v>
      </c>
      <c r="I7" s="87">
        <f>SUMIFS(Структура!AV:AV,Структура!$G:$G,0,Структура!$L:$L,1,Структура!$E:$E,20)</f>
        <v>5.7064362683531193</v>
      </c>
      <c r="J7" s="88">
        <f>SUMIFS(Структура!AW:AW,Структура!$G:$G,0,Структура!$L:$L,1,Структура!$E:$E,20)</f>
        <v>5.7272892633894044</v>
      </c>
      <c r="K7" s="297"/>
      <c r="L7" s="92">
        <f t="shared" si="2"/>
        <v>5.6685188242219756E-2</v>
      </c>
      <c r="M7" s="93">
        <f t="shared" si="3"/>
        <v>5.6834886836610886E-2</v>
      </c>
      <c r="N7" s="93">
        <f t="shared" si="3"/>
        <v>5.6808157918330555E-2</v>
      </c>
      <c r="O7" s="93">
        <f t="shared" si="3"/>
        <v>5.4619999999999981E-2</v>
      </c>
      <c r="P7" s="93">
        <f t="shared" si="3"/>
        <v>5.4966190877744521E-2</v>
      </c>
      <c r="Q7" s="93">
        <f t="shared" si="3"/>
        <v>5.5188980819997249E-2</v>
      </c>
      <c r="R7" s="93">
        <f t="shared" si="3"/>
        <v>5.5608060857223272E-2</v>
      </c>
      <c r="S7" s="94">
        <f t="shared" si="3"/>
        <v>5.572039413006627E-2</v>
      </c>
      <c r="T7" s="268">
        <f t="shared" si="4"/>
        <v>1.3150397197186192</v>
      </c>
      <c r="U7" s="105">
        <f>U3</f>
        <v>0.1914806208857269</v>
      </c>
      <c r="V7" s="106">
        <f t="shared" ref="V7:AB7" si="7">V3</f>
        <v>9.2379125006447654E-2</v>
      </c>
      <c r="W7" s="106">
        <f t="shared" si="7"/>
        <v>0.13638992927474353</v>
      </c>
      <c r="X7" s="106">
        <f t="shared" si="7"/>
        <v>0.41018392041886559</v>
      </c>
      <c r="Y7" s="106">
        <f t="shared" si="7"/>
        <v>0.30596956436498768</v>
      </c>
      <c r="Z7" s="106">
        <f t="shared" si="7"/>
        <v>0.14197646130118469</v>
      </c>
      <c r="AA7" s="106">
        <f t="shared" si="7"/>
        <v>0.11254477008137576</v>
      </c>
      <c r="AB7" s="107">
        <f t="shared" si="7"/>
        <v>-7.5884671614712573E-2</v>
      </c>
      <c r="AC7" s="85"/>
      <c r="AD7" s="114">
        <f t="shared" ref="AD7" si="8">U7*L7</f>
        <v>1.0854115039644546E-2</v>
      </c>
      <c r="AE7" s="115">
        <f t="shared" ref="AE7" si="9">V7*M7</f>
        <v>5.2503571158065837E-3</v>
      </c>
      <c r="AF7" s="115">
        <f t="shared" ref="AF7" si="10">W7*N7</f>
        <v>7.7480606407095663E-3</v>
      </c>
      <c r="AG7" s="115">
        <f t="shared" si="1"/>
        <v>2.2404245733278431E-2</v>
      </c>
      <c r="AH7" s="115">
        <f t="shared" ref="AH7" si="11">Y7*P7</f>
        <v>1.681798147766625E-2</v>
      </c>
      <c r="AI7" s="115">
        <f t="shared" ref="AI7" si="12">Z7*Q7</f>
        <v>7.8355361996421628E-3</v>
      </c>
      <c r="AJ7" s="115">
        <f t="shared" ref="AJ7" si="13">AA7*R7</f>
        <v>6.2583964238473438E-3</v>
      </c>
      <c r="AK7" s="116">
        <f>AB7*S7</f>
        <v>-4.2283238108024373E-3</v>
      </c>
      <c r="AL7" s="120">
        <f t="shared" si="5"/>
        <v>7.2940368819792462E-2</v>
      </c>
      <c r="AM7" s="192">
        <f t="shared" si="6"/>
        <v>7.7168692630594893E-2</v>
      </c>
    </row>
    <row r="8" spans="1:39" ht="14.65" thickBot="1" x14ac:dyDescent="0.5">
      <c r="A8" s="170" t="s">
        <v>1946</v>
      </c>
      <c r="B8" s="91">
        <f>SUMIFS(Структура!AG:AG,Структура!$H:$H,0,Структура!$M:$M,1,Структура!$E:$E,"&lt;20")</f>
        <v>10.430999999999997</v>
      </c>
      <c r="C8" s="89">
        <f>SUMIFS(Структура!AP:AP,Структура!$H:$H,0,Структура!$M:$M,1,Структура!$E:$E,"&lt;20")</f>
        <v>9.6867268955265775</v>
      </c>
      <c r="D8" s="90">
        <f>SUMIFS(Структура!AQ:AQ,Структура!$H:$H,0,Структура!$M:$M,1,Структура!$E:$E,"&lt;20")</f>
        <v>9.8965689123287177</v>
      </c>
      <c r="E8" s="90">
        <f>SUMIFS(Структура!AR:AR,Структура!$H:$H,0,Структура!$M:$M,1,Структура!$E:$E,"&lt;20")</f>
        <v>10.072293733908007</v>
      </c>
      <c r="F8" s="90">
        <f>SUMIFS(Структура!AS:AS,Структура!$G:$G,0,Структура!$L:$L,1,Структура!$E:$E,"&lt;20")</f>
        <v>10.274000000000001</v>
      </c>
      <c r="G8" s="90">
        <f>SUMIFS(Структура!AT:AT,Структура!$G:$G,0,Структура!$L:$L,1,Структура!$E:$E,"&lt;20")</f>
        <v>10.751142199999999</v>
      </c>
      <c r="H8" s="90">
        <f>SUMIFS(Структура!AU:AU,Структура!$G:$G,0,Структура!$L:$L,1,Структура!$E:$E,"&lt;20")</f>
        <v>10.982492827579998</v>
      </c>
      <c r="I8" s="90">
        <f>SUMIFS(Структура!AV:AV,Структура!$G:$G,0,Структура!$L:$L,1,Структура!$E:$E,"&lt;20")</f>
        <v>11.036922829722176</v>
      </c>
      <c r="J8" s="91">
        <f>SUMIFS(Структура!AW:AW,Структура!$G:$G,0,Структура!$L:$L,1,Структура!$E:$E,"&lt;20")</f>
        <v>10.923025698681673</v>
      </c>
      <c r="K8" s="297"/>
      <c r="L8" s="95">
        <f t="shared" si="2"/>
        <v>9.3069943464717336E-2</v>
      </c>
      <c r="M8" s="96">
        <f t="shared" si="3"/>
        <v>9.4634982738028298E-2</v>
      </c>
      <c r="N8" s="96">
        <f t="shared" si="3"/>
        <v>9.5946127552824861E-2</v>
      </c>
      <c r="O8" s="96">
        <f t="shared" si="3"/>
        <v>0.10274</v>
      </c>
      <c r="P8" s="96">
        <f t="shared" si="3"/>
        <v>0.10583694864703334</v>
      </c>
      <c r="Q8" s="96">
        <f t="shared" si="3"/>
        <v>0.10736218264730386</v>
      </c>
      <c r="R8" s="96">
        <f t="shared" si="3"/>
        <v>0.1075525682807273</v>
      </c>
      <c r="S8" s="97">
        <f t="shared" si="3"/>
        <v>0.10626934820875374</v>
      </c>
      <c r="T8" s="268">
        <f>SUM(U8:AB8)</f>
        <v>0</v>
      </c>
      <c r="U8" s="108"/>
      <c r="V8" s="109"/>
      <c r="W8" s="109"/>
      <c r="X8" s="109"/>
      <c r="Y8" s="109"/>
      <c r="Z8" s="109"/>
      <c r="AA8" s="109"/>
      <c r="AB8" s="110"/>
      <c r="AC8" s="85"/>
      <c r="AD8" s="117"/>
      <c r="AE8" s="118"/>
      <c r="AF8" s="118"/>
      <c r="AG8" s="118"/>
      <c r="AH8" s="118"/>
      <c r="AI8" s="118"/>
      <c r="AJ8" s="118"/>
      <c r="AK8" s="119"/>
      <c r="AL8" s="120">
        <f t="shared" si="5"/>
        <v>0</v>
      </c>
      <c r="AM8" s="192">
        <f t="shared" si="6"/>
        <v>0</v>
      </c>
    </row>
    <row r="9" spans="1:39" ht="14.65" thickBot="1" x14ac:dyDescent="0.5">
      <c r="B9" s="249">
        <f>SUM(B3:B8)</f>
        <v>99.850000000000037</v>
      </c>
      <c r="C9" s="184">
        <f>SUM(C3:C8)</f>
        <v>104.08007714325947</v>
      </c>
      <c r="D9" s="184">
        <f t="shared" ref="D9:G9" si="14">SUM(D3:D8)</f>
        <v>104.57622145633744</v>
      </c>
      <c r="E9" s="184">
        <f t="shared" si="14"/>
        <v>104.97863739589202</v>
      </c>
      <c r="F9" s="184">
        <f t="shared" si="14"/>
        <v>100.00000000000001</v>
      </c>
      <c r="G9" s="184">
        <f t="shared" si="14"/>
        <v>101.58212550000002</v>
      </c>
      <c r="H9" s="184">
        <f t="shared" ref="H9:J9" si="15">SUM(H3:H8)</f>
        <v>102.29386695368005</v>
      </c>
      <c r="I9" s="184">
        <f t="shared" si="15"/>
        <v>102.61886820698003</v>
      </c>
      <c r="J9" s="250">
        <f t="shared" si="15"/>
        <v>102.78623029873735</v>
      </c>
      <c r="K9" s="297"/>
      <c r="L9" s="251">
        <f t="shared" si="2"/>
        <v>1</v>
      </c>
      <c r="M9" s="252">
        <f t="shared" si="3"/>
        <v>1</v>
      </c>
      <c r="N9" s="252">
        <f t="shared" si="3"/>
        <v>1</v>
      </c>
      <c r="O9" s="252">
        <f t="shared" si="3"/>
        <v>1</v>
      </c>
      <c r="P9" s="252">
        <f t="shared" si="3"/>
        <v>1</v>
      </c>
      <c r="Q9" s="252">
        <f t="shared" si="3"/>
        <v>1</v>
      </c>
      <c r="R9" s="252">
        <f t="shared" si="3"/>
        <v>1</v>
      </c>
      <c r="S9" s="253">
        <f t="shared" si="3"/>
        <v>1</v>
      </c>
      <c r="T9" s="269"/>
      <c r="U9" s="103"/>
      <c r="V9" s="103"/>
      <c r="W9" s="103"/>
      <c r="X9" s="103"/>
      <c r="Y9" s="103"/>
      <c r="Z9" s="103"/>
      <c r="AA9" s="103"/>
      <c r="AB9" s="103"/>
      <c r="AC9" s="85"/>
      <c r="AD9" s="117">
        <f>SUM(AD3:AD7)</f>
        <v>8.8030835361317492E-2</v>
      </c>
      <c r="AE9" s="118">
        <f t="shared" ref="AE9:AK9" si="16">SUM(AE3:AE7)</f>
        <v>4.2477541522075481E-2</v>
      </c>
      <c r="AF9" s="118">
        <f t="shared" si="16"/>
        <v>6.2729579840127711E-2</v>
      </c>
      <c r="AG9" s="118">
        <f t="shared" si="16"/>
        <v>0.38990764322601851</v>
      </c>
      <c r="AH9" s="118">
        <f t="shared" si="16"/>
        <v>0.14158767712880924</v>
      </c>
      <c r="AI9" s="118">
        <f t="shared" si="16"/>
        <v>6.5569018910371299E-2</v>
      </c>
      <c r="AJ9" s="118">
        <f t="shared" si="16"/>
        <v>5.2085640887105343E-2</v>
      </c>
      <c r="AK9" s="118">
        <f t="shared" si="16"/>
        <v>-3.5169137866637959E-2</v>
      </c>
      <c r="AL9" s="122">
        <f>SUM(AL3:AL8)</f>
        <v>0.80721879900918725</v>
      </c>
      <c r="AM9" s="122">
        <f>SUM(AM3:AM8)</f>
        <v>0.84238793687582525</v>
      </c>
    </row>
    <row r="10" spans="1:39" ht="14.65" thickBot="1" x14ac:dyDescent="0.5"/>
    <row r="11" spans="1:39" ht="14.65" thickBot="1" x14ac:dyDescent="0.5">
      <c r="A11" s="145"/>
      <c r="B11" s="292"/>
      <c r="C11" s="293"/>
      <c r="D11" s="294"/>
      <c r="E11" s="295" t="s">
        <v>1950</v>
      </c>
      <c r="F11" s="296"/>
      <c r="G11" s="296"/>
      <c r="H11" s="296"/>
      <c r="I11" s="296"/>
      <c r="J11" s="296"/>
      <c r="K11" s="296"/>
      <c r="L11" s="296"/>
      <c r="M11" s="295" t="s">
        <v>1947</v>
      </c>
      <c r="N11" s="296"/>
      <c r="O11" s="296"/>
      <c r="P11" s="296"/>
      <c r="Q11" s="296"/>
      <c r="R11" s="296"/>
      <c r="S11" s="296"/>
      <c r="T11" s="296"/>
      <c r="U11" s="298"/>
      <c r="V11" s="121" t="s">
        <v>1977</v>
      </c>
    </row>
    <row r="12" spans="1:39" ht="14.65" thickBot="1" x14ac:dyDescent="0.5">
      <c r="A12" s="171"/>
      <c r="B12" s="138" t="s">
        <v>1882</v>
      </c>
      <c r="C12" s="121" t="s">
        <v>1883</v>
      </c>
      <c r="D12" s="121" t="s">
        <v>1949</v>
      </c>
      <c r="E12" s="177">
        <v>45931</v>
      </c>
      <c r="F12" s="178">
        <v>45962</v>
      </c>
      <c r="G12" s="178">
        <v>45992</v>
      </c>
      <c r="H12" s="178">
        <v>46023</v>
      </c>
      <c r="I12" s="178">
        <v>46054</v>
      </c>
      <c r="J12" s="178">
        <v>46082</v>
      </c>
      <c r="K12" s="178">
        <v>46113</v>
      </c>
      <c r="L12" s="178">
        <v>46143</v>
      </c>
      <c r="M12" s="131">
        <v>45931</v>
      </c>
      <c r="N12" s="132">
        <v>45962</v>
      </c>
      <c r="O12" s="132">
        <v>45992</v>
      </c>
      <c r="P12" s="132">
        <v>46023</v>
      </c>
      <c r="Q12" s="132">
        <v>46054</v>
      </c>
      <c r="R12" s="132">
        <v>46082</v>
      </c>
      <c r="S12" s="132">
        <v>46113</v>
      </c>
      <c r="T12" s="133">
        <v>46143</v>
      </c>
      <c r="U12" s="130" t="s">
        <v>1952</v>
      </c>
      <c r="V12" s="171"/>
    </row>
    <row r="13" spans="1:39" x14ac:dyDescent="0.45">
      <c r="A13" s="145" t="s">
        <v>1911</v>
      </c>
      <c r="B13" s="87">
        <f>B3+B4</f>
        <v>71.16900000000004</v>
      </c>
      <c r="C13" s="139">
        <f>F3+F4</f>
        <v>71.421000000000006</v>
      </c>
      <c r="D13" s="176">
        <f>F3/(F3+F4)</f>
        <v>0.57474692317385645</v>
      </c>
      <c r="E13" s="111">
        <f>U3</f>
        <v>0.1914806208857269</v>
      </c>
      <c r="F13" s="112">
        <f t="shared" ref="F13:L13" si="17">V3</f>
        <v>9.2379125006447654E-2</v>
      </c>
      <c r="G13" s="112">
        <f t="shared" si="17"/>
        <v>0.13638992927474353</v>
      </c>
      <c r="H13" s="112">
        <f t="shared" si="17"/>
        <v>0.41018392041886559</v>
      </c>
      <c r="I13" s="112">
        <f t="shared" si="17"/>
        <v>0.30596956436498768</v>
      </c>
      <c r="J13" s="112">
        <f t="shared" si="17"/>
        <v>0.14197646130118469</v>
      </c>
      <c r="K13" s="112">
        <f t="shared" si="17"/>
        <v>0.11254477008137576</v>
      </c>
      <c r="L13" s="112">
        <f t="shared" si="17"/>
        <v>-7.5884671614712573E-2</v>
      </c>
      <c r="M13" s="123">
        <f>E13*$C13*$D13/100</f>
        <v>7.8600880067382042E-2</v>
      </c>
      <c r="N13" s="124">
        <f>F13*$C13*$D13/100</f>
        <v>3.7920707023896702E-2</v>
      </c>
      <c r="O13" s="124">
        <f t="shared" ref="O13:T13" si="18">G13*$C13*$D13/100</f>
        <v>5.5986702067989474E-2</v>
      </c>
      <c r="P13" s="124">
        <f t="shared" si="18"/>
        <v>0.16837639749274014</v>
      </c>
      <c r="Q13" s="124">
        <f t="shared" si="18"/>
        <v>0.12559744647618382</v>
      </c>
      <c r="R13" s="124">
        <f t="shared" si="18"/>
        <v>5.8279917599523313E-2</v>
      </c>
      <c r="S13" s="124">
        <f t="shared" si="18"/>
        <v>4.6198502670703939E-2</v>
      </c>
      <c r="T13" s="125">
        <f t="shared" si="18"/>
        <v>-3.1149898851123368E-2</v>
      </c>
      <c r="U13" s="128">
        <f>SUM(M13:T13)</f>
        <v>0.53981065454729593</v>
      </c>
      <c r="V13" s="188">
        <f>SUM(E13:L13)</f>
        <v>1.3150397197186192</v>
      </c>
    </row>
    <row r="14" spans="1:39" x14ac:dyDescent="0.45">
      <c r="A14" s="171" t="s">
        <v>1948</v>
      </c>
      <c r="B14" s="87">
        <f>B5</f>
        <v>4.6429999999999998</v>
      </c>
      <c r="C14" s="139">
        <f>F5</f>
        <v>4.8010000000000002</v>
      </c>
      <c r="D14" s="92">
        <v>1</v>
      </c>
      <c r="E14" s="102"/>
      <c r="F14" s="103"/>
      <c r="G14" s="103"/>
      <c r="H14" s="103">
        <v>1.3</v>
      </c>
      <c r="I14" s="103"/>
      <c r="J14" s="103"/>
      <c r="K14" s="103"/>
      <c r="L14" s="103"/>
      <c r="M14" s="126"/>
      <c r="N14" s="82"/>
      <c r="O14" s="82"/>
      <c r="P14" s="81">
        <f>H14*$C14*$D14/100</f>
        <v>6.241300000000001E-2</v>
      </c>
      <c r="Q14" s="82"/>
      <c r="R14" s="82"/>
      <c r="S14" s="82"/>
      <c r="T14" s="127"/>
      <c r="U14" s="129">
        <f>SUM(M14:T14)</f>
        <v>6.241300000000001E-2</v>
      </c>
      <c r="V14" s="188">
        <f t="shared" ref="V14:V16" si="19">SUM(E14:L14)</f>
        <v>1.3</v>
      </c>
    </row>
    <row r="15" spans="1:39" x14ac:dyDescent="0.45">
      <c r="A15" s="171" t="s">
        <v>1910</v>
      </c>
      <c r="B15" s="87">
        <f>B6</f>
        <v>8.0060000000000002</v>
      </c>
      <c r="C15" s="139">
        <f>F6</f>
        <v>8.0419999999999998</v>
      </c>
      <c r="D15" s="92">
        <v>1</v>
      </c>
      <c r="E15" s="102"/>
      <c r="F15" s="103"/>
      <c r="G15" s="103"/>
      <c r="H15" s="103">
        <v>1.7</v>
      </c>
      <c r="I15" s="103"/>
      <c r="J15" s="103"/>
      <c r="K15" s="103"/>
      <c r="L15" s="103"/>
      <c r="M15" s="126"/>
      <c r="N15" s="82"/>
      <c r="O15" s="82"/>
      <c r="P15" s="81">
        <f>H15*$C15*$D15/100</f>
        <v>0.13671399999999997</v>
      </c>
      <c r="Q15" s="82"/>
      <c r="R15" s="82"/>
      <c r="S15" s="82"/>
      <c r="T15" s="127"/>
      <c r="U15" s="129">
        <f>SUM(M15:T15)</f>
        <v>0.13671399999999997</v>
      </c>
      <c r="V15" s="188">
        <f t="shared" si="19"/>
        <v>1.7</v>
      </c>
    </row>
    <row r="16" spans="1:39" ht="14.65" thickBot="1" x14ac:dyDescent="0.5">
      <c r="A16" s="171" t="s">
        <v>1939</v>
      </c>
      <c r="B16" s="87">
        <f>B7+B8</f>
        <v>16.031999999999996</v>
      </c>
      <c r="C16" s="139">
        <f>F7+F8</f>
        <v>15.736000000000001</v>
      </c>
      <c r="D16" s="176">
        <f>F7/(F8+F7)</f>
        <v>0.34710218607015753</v>
      </c>
      <c r="E16" s="114">
        <f>U3</f>
        <v>0.1914806208857269</v>
      </c>
      <c r="F16" s="115">
        <f t="shared" ref="F16:L16" si="20">V3</f>
        <v>9.2379125006447654E-2</v>
      </c>
      <c r="G16" s="115">
        <f t="shared" si="20"/>
        <v>0.13638992927474353</v>
      </c>
      <c r="H16" s="115">
        <f t="shared" si="20"/>
        <v>0.41018392041886559</v>
      </c>
      <c r="I16" s="115">
        <f t="shared" si="20"/>
        <v>0.30596956436498768</v>
      </c>
      <c r="J16" s="115">
        <f t="shared" si="20"/>
        <v>0.14197646130118469</v>
      </c>
      <c r="K16" s="115">
        <f t="shared" si="20"/>
        <v>0.11254477008137576</v>
      </c>
      <c r="L16" s="115">
        <f t="shared" si="20"/>
        <v>-7.5884671614712573E-2</v>
      </c>
      <c r="M16" s="175">
        <f>E16*$C16*$D16/100</f>
        <v>1.0458671512778401E-2</v>
      </c>
      <c r="N16" s="81">
        <f>F16*$C16*$D16/100</f>
        <v>5.0457478078521703E-3</v>
      </c>
      <c r="O16" s="81">
        <f t="shared" ref="O16:T16" si="21">G16*$C16*$D16/100</f>
        <v>7.4496179369864914E-3</v>
      </c>
      <c r="P16" s="81">
        <f t="shared" si="21"/>
        <v>2.2404245733278434E-2</v>
      </c>
      <c r="Q16" s="81">
        <f t="shared" si="21"/>
        <v>1.6712057605615626E-2</v>
      </c>
      <c r="R16" s="81">
        <f t="shared" si="21"/>
        <v>7.7547543162707067E-3</v>
      </c>
      <c r="S16" s="81">
        <f t="shared" si="21"/>
        <v>6.147195341844742E-3</v>
      </c>
      <c r="T16" s="183">
        <f t="shared" si="21"/>
        <v>-4.1448207635955995E-3</v>
      </c>
      <c r="U16" s="129">
        <f>SUM(M16:T16)</f>
        <v>7.1827469491030971E-2</v>
      </c>
      <c r="V16" s="188">
        <f t="shared" si="19"/>
        <v>1.3150397197186192</v>
      </c>
    </row>
    <row r="17" spans="1:29" s="103" customFormat="1" ht="14.65" thickBot="1" x14ac:dyDescent="0.5">
      <c r="A17" s="169" t="s">
        <v>1951</v>
      </c>
      <c r="B17" s="184">
        <f>SUM(B13:B16)</f>
        <v>99.850000000000037</v>
      </c>
      <c r="C17" s="184">
        <f>SUM(C13:C16)</f>
        <v>100.00000000000001</v>
      </c>
      <c r="D17" s="173"/>
      <c r="E17" s="173"/>
      <c r="F17" s="173"/>
      <c r="G17" s="173"/>
      <c r="H17" s="173"/>
      <c r="I17" s="173"/>
      <c r="J17" s="173"/>
      <c r="K17" s="185"/>
      <c r="L17" s="173"/>
      <c r="M17" s="190">
        <f t="shared" ref="M17:T17" si="22">SUM(M13:M16)</f>
        <v>8.9059551580160448E-2</v>
      </c>
      <c r="N17" s="186">
        <f t="shared" si="22"/>
        <v>4.2966454831748872E-2</v>
      </c>
      <c r="O17" s="186">
        <f t="shared" si="22"/>
        <v>6.3436320004975968E-2</v>
      </c>
      <c r="P17" s="186">
        <f t="shared" si="22"/>
        <v>0.38990764322601851</v>
      </c>
      <c r="Q17" s="186">
        <f t="shared" si="22"/>
        <v>0.14230950408179943</v>
      </c>
      <c r="R17" s="186">
        <f t="shared" si="22"/>
        <v>6.6034671915794013E-2</v>
      </c>
      <c r="S17" s="186">
        <f t="shared" si="22"/>
        <v>5.234569801254868E-2</v>
      </c>
      <c r="T17" s="191">
        <f t="shared" si="22"/>
        <v>-3.5294719614718965E-2</v>
      </c>
      <c r="U17" s="191">
        <f>SUM(M17:T17)</f>
        <v>0.81076512403832701</v>
      </c>
      <c r="V17" s="169"/>
      <c r="AC17" s="156"/>
    </row>
    <row r="18" spans="1:29" s="103" customFormat="1" ht="14.65" thickBot="1" x14ac:dyDescent="0.5">
      <c r="B18" s="87"/>
      <c r="C18" s="87"/>
      <c r="K18" s="156"/>
      <c r="M18" s="263"/>
      <c r="N18" s="263"/>
      <c r="O18" s="263"/>
      <c r="P18" s="263"/>
      <c r="Q18" s="263"/>
      <c r="R18" s="263"/>
      <c r="S18" s="263"/>
      <c r="T18" s="263"/>
      <c r="U18" s="263"/>
      <c r="AC18" s="156"/>
    </row>
    <row r="19" spans="1:29" ht="14.65" thickBot="1" x14ac:dyDescent="0.5">
      <c r="D19" s="169"/>
      <c r="E19" s="136">
        <v>45931</v>
      </c>
      <c r="F19" s="136">
        <v>45962</v>
      </c>
      <c r="G19" s="136">
        <v>45992</v>
      </c>
      <c r="H19" s="136">
        <v>46023</v>
      </c>
      <c r="I19" s="136">
        <v>46054</v>
      </c>
      <c r="J19" s="136">
        <v>46082</v>
      </c>
      <c r="K19" s="136">
        <v>46113</v>
      </c>
      <c r="L19" s="137">
        <v>46143</v>
      </c>
      <c r="M19" s="288" t="s">
        <v>1957</v>
      </c>
      <c r="N19" s="290" t="s">
        <v>1958</v>
      </c>
    </row>
    <row r="20" spans="1:29" ht="14.65" thickBot="1" x14ac:dyDescent="0.5">
      <c r="B20" s="73"/>
      <c r="D20" s="171" t="s">
        <v>1955</v>
      </c>
      <c r="E20" s="256">
        <f>C3/(C3+C4)</f>
        <v>0.56385875606064217</v>
      </c>
      <c r="F20" s="257">
        <f>D3/(D3+D4)</f>
        <v>0.56562810648654838</v>
      </c>
      <c r="G20" s="257">
        <f t="shared" ref="G20:H20" si="23">E3/(E3+E4)</f>
        <v>0.56616634286810319</v>
      </c>
      <c r="H20" s="257">
        <f t="shared" si="23"/>
        <v>0.57474692317385645</v>
      </c>
      <c r="I20" s="257">
        <f t="shared" ref="I20" si="24">G3/(G3+G4)</f>
        <v>0.57453893812390455</v>
      </c>
      <c r="J20" s="257">
        <f>H3/(H3+H4)</f>
        <v>0.57393850622855525</v>
      </c>
      <c r="K20" s="257">
        <f>I3/(I3+I4)</f>
        <v>0.57532832809106049</v>
      </c>
      <c r="L20" s="258">
        <f t="shared" ref="L20" si="25">J3/(J3+J4)</f>
        <v>0.57524620759927436</v>
      </c>
      <c r="M20" s="289"/>
      <c r="N20" s="291"/>
    </row>
    <row r="21" spans="1:29" x14ac:dyDescent="0.45">
      <c r="D21" s="171" t="s">
        <v>1956</v>
      </c>
      <c r="E21" s="259">
        <f>E13*E20</f>
        <v>0.10796802470234539</v>
      </c>
      <c r="F21" s="260">
        <f t="shared" ref="F21:L21" si="26">F13*F20</f>
        <v>5.2252229556281136E-2</v>
      </c>
      <c r="G21" s="260">
        <f t="shared" si="26"/>
        <v>7.7219387461520794E-2</v>
      </c>
      <c r="H21" s="260">
        <f t="shared" si="26"/>
        <v>0.23575194619613299</v>
      </c>
      <c r="I21" s="260">
        <f t="shared" si="26"/>
        <v>0.1757914286084937</v>
      </c>
      <c r="J21" s="260">
        <f t="shared" si="26"/>
        <v>8.1485758118818225E-2</v>
      </c>
      <c r="K21" s="260">
        <f t="shared" si="26"/>
        <v>6.4750194406310718E-2</v>
      </c>
      <c r="L21" s="120">
        <f t="shared" si="26"/>
        <v>-4.3652369561279714E-2</v>
      </c>
      <c r="M21" s="259">
        <f>SUM(E21:L21)</f>
        <v>0.75156659948862314</v>
      </c>
      <c r="N21" s="120">
        <f>M21*C13/100</f>
        <v>0.53677638102076963</v>
      </c>
    </row>
    <row r="22" spans="1:29" ht="14.65" thickBot="1" x14ac:dyDescent="0.5">
      <c r="D22" s="170" t="s">
        <v>1959</v>
      </c>
      <c r="E22" s="261">
        <f>E21*$B$13/100</f>
        <v>7.6839763500412231E-2</v>
      </c>
      <c r="F22" s="134">
        <f t="shared" ref="F22:L22" si="27">F21*$B$13/100</f>
        <v>3.7187389252909743E-2</v>
      </c>
      <c r="G22" s="134">
        <f t="shared" si="27"/>
        <v>5.4956265862489764E-2</v>
      </c>
      <c r="H22" s="134">
        <f t="shared" si="27"/>
        <v>0.16778230258832597</v>
      </c>
      <c r="I22" s="134">
        <f t="shared" si="27"/>
        <v>0.12510900182637896</v>
      </c>
      <c r="J22" s="134">
        <f t="shared" si="27"/>
        <v>5.7992599195581772E-2</v>
      </c>
      <c r="K22" s="134">
        <f t="shared" si="27"/>
        <v>4.6082065857027302E-2</v>
      </c>
      <c r="L22" s="262">
        <f t="shared" si="27"/>
        <v>-3.1066954893067177E-2</v>
      </c>
      <c r="M22" s="117">
        <f>M21*$B$13/100</f>
        <v>0.53488243319005857</v>
      </c>
      <c r="N22" s="110"/>
    </row>
    <row r="23" spans="1:29" x14ac:dyDescent="0.45">
      <c r="E23" s="73"/>
      <c r="F23" s="73"/>
      <c r="G23" s="73"/>
      <c r="H23" s="73"/>
      <c r="I23" s="73"/>
      <c r="J23" s="73"/>
      <c r="K23" s="73"/>
      <c r="L23" s="73"/>
      <c r="M23" s="73"/>
    </row>
    <row r="24" spans="1:29" x14ac:dyDescent="0.45">
      <c r="E24" s="73"/>
      <c r="F24" s="73"/>
      <c r="G24" s="73"/>
      <c r="H24" s="73"/>
      <c r="I24" s="73"/>
      <c r="J24" s="73"/>
      <c r="K24" s="73"/>
      <c r="L24" s="73"/>
      <c r="M24" s="73"/>
    </row>
    <row r="25" spans="1:29" ht="14.65" thickBot="1" x14ac:dyDescent="0.5"/>
    <row r="26" spans="1:29" ht="14.65" thickBot="1" x14ac:dyDescent="0.5">
      <c r="A26" s="169"/>
      <c r="B26" s="187" t="s">
        <v>1949</v>
      </c>
      <c r="C26" s="136">
        <v>45931</v>
      </c>
      <c r="D26" s="136">
        <v>45962</v>
      </c>
      <c r="E26" s="136">
        <v>45992</v>
      </c>
      <c r="F26" s="136">
        <v>46023</v>
      </c>
      <c r="G26" s="136">
        <v>46054</v>
      </c>
      <c r="H26" s="136">
        <v>46082</v>
      </c>
      <c r="I26" s="136">
        <v>46113</v>
      </c>
      <c r="J26" s="136">
        <v>46143</v>
      </c>
      <c r="K26" s="180" t="s">
        <v>1952</v>
      </c>
    </row>
    <row r="27" spans="1:29" x14ac:dyDescent="0.45">
      <c r="A27" s="171" t="s">
        <v>1990</v>
      </c>
      <c r="B27" s="188"/>
      <c r="C27" s="115">
        <f>U3</f>
        <v>0.1914806208857269</v>
      </c>
      <c r="D27" s="115">
        <f t="shared" ref="D27:J27" si="28">V3</f>
        <v>9.2379125006447654E-2</v>
      </c>
      <c r="E27" s="115">
        <f t="shared" si="28"/>
        <v>0.13638992927474353</v>
      </c>
      <c r="F27" s="115">
        <f t="shared" si="28"/>
        <v>0.41018392041886559</v>
      </c>
      <c r="G27" s="115">
        <f t="shared" si="28"/>
        <v>0.30596956436498768</v>
      </c>
      <c r="H27" s="115">
        <f t="shared" si="28"/>
        <v>0.14197646130118469</v>
      </c>
      <c r="I27" s="115">
        <f t="shared" si="28"/>
        <v>0.11254477008137576</v>
      </c>
      <c r="J27" s="115">
        <f t="shared" si="28"/>
        <v>-7.5884671614712573E-2</v>
      </c>
      <c r="K27" s="181">
        <f>SUM(C27:J27)</f>
        <v>1.3150397197186192</v>
      </c>
    </row>
    <row r="28" spans="1:29" x14ac:dyDescent="0.45">
      <c r="A28" s="171" t="s">
        <v>1994</v>
      </c>
      <c r="B28" s="189">
        <f>G33</f>
        <v>0.56532979318054766</v>
      </c>
      <c r="C28" s="115">
        <f>C27*$B$28</f>
        <v>0.10824969980341084</v>
      </c>
      <c r="D28" s="115">
        <f t="shared" ref="D28:J28" si="29">D27*$B$28</f>
        <v>5.2224671634095013E-2</v>
      </c>
      <c r="E28" s="115">
        <f t="shared" si="29"/>
        <v>7.7105290508800287E-2</v>
      </c>
      <c r="F28" s="115">
        <f t="shared" si="29"/>
        <v>0.23188919089638349</v>
      </c>
      <c r="G28" s="115">
        <f t="shared" si="29"/>
        <v>0.17297371054200075</v>
      </c>
      <c r="H28" s="115">
        <f t="shared" si="29"/>
        <v>8.0263523503904768E-2</v>
      </c>
      <c r="I28" s="115">
        <f t="shared" si="29"/>
        <v>6.362491159365645E-2</v>
      </c>
      <c r="J28" s="115">
        <f t="shared" si="29"/>
        <v>-4.2899865709519237E-2</v>
      </c>
      <c r="K28" s="181">
        <f t="shared" ref="K28:K30" si="30">SUM(C28:J28)</f>
        <v>0.74343113277273243</v>
      </c>
    </row>
    <row r="29" spans="1:29" x14ac:dyDescent="0.45">
      <c r="A29" s="171" t="s">
        <v>1956</v>
      </c>
      <c r="B29" s="189">
        <f>H20</f>
        <v>0.57474692317385645</v>
      </c>
      <c r="C29" s="115">
        <f>C27*$B$29</f>
        <v>0.11005289770149121</v>
      </c>
      <c r="D29" s="115">
        <f t="shared" ref="D29:J29" si="31">D27*$B$29</f>
        <v>5.3094617862948848E-2</v>
      </c>
      <c r="E29" s="115">
        <f t="shared" si="31"/>
        <v>7.8389692202558731E-2</v>
      </c>
      <c r="F29" s="115">
        <f t="shared" si="31"/>
        <v>0.23575194619613299</v>
      </c>
      <c r="G29" s="115">
        <f t="shared" si="31"/>
        <v>0.17585506570362189</v>
      </c>
      <c r="H29" s="115">
        <f t="shared" si="31"/>
        <v>8.1600534295968002E-2</v>
      </c>
      <c r="I29" s="115">
        <f t="shared" si="31"/>
        <v>6.468476032357981E-2</v>
      </c>
      <c r="J29" s="115">
        <f t="shared" si="31"/>
        <v>-4.3614481526614533E-2</v>
      </c>
      <c r="K29" s="181">
        <f t="shared" si="30"/>
        <v>0.75581503275968698</v>
      </c>
    </row>
    <row r="30" spans="1:29" ht="14.65" thickBot="1" x14ac:dyDescent="0.5">
      <c r="A30" s="170" t="s">
        <v>1959</v>
      </c>
      <c r="B30" s="170"/>
      <c r="C30" s="134">
        <f>C29*$B$13/100</f>
        <v>7.8323546765174321E-2</v>
      </c>
      <c r="D30" s="134">
        <f t="shared" ref="D30:J30" si="32">D29*$B$13/100</f>
        <v>3.7786908586882086E-2</v>
      </c>
      <c r="E30" s="134">
        <f t="shared" si="32"/>
        <v>5.5789160043639055E-2</v>
      </c>
      <c r="F30" s="134">
        <f t="shared" si="32"/>
        <v>0.16778230258832597</v>
      </c>
      <c r="G30" s="134">
        <f t="shared" si="32"/>
        <v>0.12515429171061074</v>
      </c>
      <c r="H30" s="134">
        <f t="shared" si="32"/>
        <v>5.8074284253097498E-2</v>
      </c>
      <c r="I30" s="134">
        <f t="shared" si="32"/>
        <v>4.6035497074688542E-2</v>
      </c>
      <c r="J30" s="134">
        <f t="shared" si="32"/>
        <v>-3.1039990357676316E-2</v>
      </c>
      <c r="K30" s="182">
        <f t="shared" si="30"/>
        <v>0.53790600066474192</v>
      </c>
    </row>
    <row r="31" spans="1:29" ht="14.65" thickBot="1" x14ac:dyDescent="0.5"/>
    <row r="32" spans="1:29" x14ac:dyDescent="0.45">
      <c r="A32" s="264" t="s">
        <v>1991</v>
      </c>
      <c r="B32" s="167">
        <f>COUNTIF(ToSep25!B2:B433,1)</f>
        <v>380</v>
      </c>
      <c r="C32" s="167"/>
      <c r="D32" s="167"/>
      <c r="E32" s="167">
        <f>B32-2</f>
        <v>378</v>
      </c>
      <c r="F32" s="167">
        <f>SUM(F33:F34)</f>
        <v>57.248000000000005</v>
      </c>
      <c r="G32" s="167"/>
      <c r="H32" s="168"/>
    </row>
    <row r="33" spans="1:17" x14ac:dyDescent="0.45">
      <c r="A33" s="265" t="s">
        <v>1992</v>
      </c>
      <c r="B33" s="103">
        <f>COUNTIFS(ToSep25!B2:B433,1,ToSep25!C2:C433,1)</f>
        <v>225</v>
      </c>
      <c r="C33" s="103">
        <f>SUMIFS(Веса!AQ2:AQ433,ToSep25!B2:B433,1,ToSep25!C2:C433,1)</f>
        <v>32.363999999999997</v>
      </c>
      <c r="D33" s="93">
        <f>C33/(C33+C34)</f>
        <v>0.55871284052066428</v>
      </c>
      <c r="E33" s="179">
        <f>B33</f>
        <v>225</v>
      </c>
      <c r="F33" s="103">
        <f>C33</f>
        <v>32.363999999999997</v>
      </c>
      <c r="G33" s="93">
        <f>F33/(F33+F34)</f>
        <v>0.56532979318054766</v>
      </c>
      <c r="H33" s="104">
        <f>G33*T3</f>
        <v>0.74343113277273232</v>
      </c>
    </row>
    <row r="34" spans="1:17" ht="14.65" thickBot="1" x14ac:dyDescent="0.5">
      <c r="A34" s="266" t="s">
        <v>1993</v>
      </c>
      <c r="B34" s="109">
        <f>COUNTIFS(ToSep25!B2:B433,1,ToSep25!D2:D433,1)</f>
        <v>155</v>
      </c>
      <c r="C34" s="109">
        <f>SUMIFS(Веса!AQ2:AQ433,ToSep25!B2:B433,1,ToSep25!D2:D433,1)</f>
        <v>25.562000000000005</v>
      </c>
      <c r="D34" s="109"/>
      <c r="E34" s="109">
        <f>B34-2</f>
        <v>153</v>
      </c>
      <c r="F34" s="109">
        <f>C34-Веса!AQ2-Веса!AQ322</f>
        <v>24.884000000000004</v>
      </c>
      <c r="G34" s="109"/>
      <c r="H34" s="110"/>
    </row>
    <row r="35" spans="1:17" x14ac:dyDescent="0.45">
      <c r="K35"/>
      <c r="Q35"/>
    </row>
  </sheetData>
  <mergeCells count="10">
    <mergeCell ref="AC1:AM1"/>
    <mergeCell ref="M19:M20"/>
    <mergeCell ref="N19:N20"/>
    <mergeCell ref="B11:D11"/>
    <mergeCell ref="E11:L11"/>
    <mergeCell ref="K2:K9"/>
    <mergeCell ref="M11:U11"/>
    <mergeCell ref="B1:J1"/>
    <mergeCell ref="K1:S1"/>
    <mergeCell ref="T1:AB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0243-8AC6-44B5-95F5-5D76F5977592}">
  <dimension ref="A1:X33"/>
  <sheetViews>
    <sheetView zoomScale="72" zoomScaleNormal="115" workbookViewId="0">
      <selection activeCell="J41" sqref="J41"/>
    </sheetView>
  </sheetViews>
  <sheetFormatPr defaultRowHeight="14.25" x14ac:dyDescent="0.45"/>
  <cols>
    <col min="1" max="1" width="34.59765625" bestFit="1" customWidth="1"/>
    <col min="2" max="2" width="15.1328125" bestFit="1" customWidth="1"/>
    <col min="4" max="4" width="15" bestFit="1" customWidth="1"/>
    <col min="10" max="10" width="12.6640625" style="2" customWidth="1"/>
    <col min="12" max="12" width="17.33203125" bestFit="1" customWidth="1"/>
    <col min="16" max="17" width="9.06640625" style="2"/>
    <col min="18" max="18" width="9.06640625" style="2" customWidth="1"/>
    <col min="24" max="24" width="9.796875" customWidth="1"/>
    <col min="26" max="26" width="12.1328125" bestFit="1" customWidth="1"/>
  </cols>
  <sheetData>
    <row r="1" spans="1:16" x14ac:dyDescent="0.45">
      <c r="J1"/>
      <c r="P1"/>
    </row>
    <row r="2" spans="1:16" x14ac:dyDescent="0.45">
      <c r="J2"/>
      <c r="P2"/>
    </row>
    <row r="3" spans="1:16" ht="14.65" thickBot="1" x14ac:dyDescent="0.5">
      <c r="J3"/>
      <c r="P3"/>
    </row>
    <row r="4" spans="1:16" ht="14.65" thickBot="1" x14ac:dyDescent="0.5">
      <c r="A4" s="169" t="s">
        <v>1976</v>
      </c>
      <c r="B4" s="174" t="s">
        <v>1883</v>
      </c>
      <c r="J4"/>
      <c r="P4"/>
    </row>
    <row r="5" spans="1:16" x14ac:dyDescent="0.45">
      <c r="A5" s="171" t="s">
        <v>1978</v>
      </c>
      <c r="B5" s="88">
        <f>SUMIFS(Структура!AS:AS,Структура!$G:$G,1,Структура!$E:$E,20,Структура!$F:$F,"Проды",Структура!$N:$N,1)</f>
        <v>7.9780000000000015</v>
      </c>
      <c r="J5"/>
      <c r="P5"/>
    </row>
    <row r="6" spans="1:16" x14ac:dyDescent="0.45">
      <c r="A6" s="171" t="s">
        <v>1996</v>
      </c>
      <c r="B6" s="88">
        <f>SUMIFS(Структура!AS:AS,Структура!$G:$G,1,Структура!$E:$E,"&lt;20",Структура!$F:$F,"Проды",Структура!$N:$N,1)</f>
        <v>16.610999999999994</v>
      </c>
      <c r="J6"/>
      <c r="P6"/>
    </row>
    <row r="7" spans="1:16" x14ac:dyDescent="0.45">
      <c r="A7" s="171" t="s">
        <v>1979</v>
      </c>
      <c r="B7" s="88">
        <f>SUMIFS(Структура!AS:AS,Структура!$G:$G,1,Структура!$E:$E,20,Структура!$F:$F,"Непроды",Структура!$N:$N,1)</f>
        <v>15.737999999999994</v>
      </c>
      <c r="J7"/>
      <c r="P7"/>
    </row>
    <row r="8" spans="1:16" x14ac:dyDescent="0.45">
      <c r="A8" s="171" t="s">
        <v>1960</v>
      </c>
      <c r="B8" s="88">
        <f>SUMIFS(Структура!AS:AS,Структура!$G:$G,1,Структура!$E:$E,"&lt;20",Структура!$F:$F,"Непроды",Структура!$N:$N,1)</f>
        <v>2.7179999999999995</v>
      </c>
      <c r="J8"/>
      <c r="P8"/>
    </row>
    <row r="9" spans="1:16" x14ac:dyDescent="0.45">
      <c r="A9" s="171" t="s">
        <v>1980</v>
      </c>
      <c r="B9" s="88">
        <f>SUMIFS(Структура!AS:AS,Структура!$G:$G,1,Структура!$E:$E,20,Структура!$F:$F,"Услуги",Структура!$N:$N,1)</f>
        <v>8.6479999999999979</v>
      </c>
      <c r="J9"/>
      <c r="P9"/>
    </row>
    <row r="10" spans="1:16" ht="14.65" thickBot="1" x14ac:dyDescent="0.5">
      <c r="A10" s="170" t="s">
        <v>1961</v>
      </c>
      <c r="B10" s="91">
        <f>SUMIFS(Структура!AS:AS,Структура!$G:$G,1,Структура!$E:$E,"&lt;20",Структура!$F:$F,"Услуги",Структура!$N:$N,1)</f>
        <v>5.5549999999999997</v>
      </c>
      <c r="J10"/>
      <c r="P10"/>
    </row>
    <row r="11" spans="1:16" ht="14.65" thickBot="1" x14ac:dyDescent="0.5">
      <c r="A11" s="170" t="s">
        <v>1967</v>
      </c>
      <c r="B11" s="91">
        <f>SUM(B5:B10)</f>
        <v>57.247999999999983</v>
      </c>
      <c r="J11"/>
      <c r="P11"/>
    </row>
    <row r="12" spans="1:16" x14ac:dyDescent="0.45">
      <c r="A12" s="156"/>
      <c r="B12" s="156"/>
      <c r="J12"/>
      <c r="P12"/>
    </row>
    <row r="13" spans="1:16" x14ac:dyDescent="0.45">
      <c r="J13"/>
      <c r="P13"/>
    </row>
    <row r="14" spans="1:16" x14ac:dyDescent="0.45">
      <c r="J14"/>
      <c r="P14"/>
    </row>
    <row r="15" spans="1:16" x14ac:dyDescent="0.45">
      <c r="J15"/>
      <c r="P15"/>
    </row>
    <row r="16" spans="1:16" ht="14.65" thickBot="1" x14ac:dyDescent="0.5"/>
    <row r="17" spans="1:24" ht="14.65" thickBot="1" x14ac:dyDescent="0.5">
      <c r="C17" s="299" t="s">
        <v>1968</v>
      </c>
      <c r="D17" s="300"/>
      <c r="E17" s="300"/>
      <c r="F17" s="300"/>
      <c r="G17" s="300"/>
      <c r="H17" s="300"/>
      <c r="I17" s="301"/>
      <c r="J17" s="302" t="s">
        <v>1975</v>
      </c>
      <c r="K17" s="303"/>
      <c r="L17" s="303"/>
      <c r="M17" s="303"/>
      <c r="N17" s="303"/>
      <c r="O17" s="303"/>
      <c r="P17" s="303"/>
      <c r="Q17" s="302" t="s">
        <v>2014</v>
      </c>
      <c r="R17" s="303"/>
      <c r="S17" s="303"/>
      <c r="T17" s="303"/>
      <c r="U17" s="303"/>
      <c r="V17" s="303"/>
      <c r="W17" s="304"/>
      <c r="X17" s="103"/>
    </row>
    <row r="18" spans="1:24" ht="14.65" thickBot="1" x14ac:dyDescent="0.5">
      <c r="A18" s="145"/>
      <c r="B18" s="174" t="s">
        <v>1882</v>
      </c>
      <c r="C18" s="140">
        <v>45931</v>
      </c>
      <c r="D18" s="141">
        <v>45962</v>
      </c>
      <c r="E18" s="141">
        <v>45992</v>
      </c>
      <c r="F18" s="141">
        <v>46023</v>
      </c>
      <c r="G18" s="141">
        <v>46054</v>
      </c>
      <c r="H18" s="141">
        <v>46082</v>
      </c>
      <c r="I18" s="142">
        <v>46113</v>
      </c>
      <c r="J18" s="135">
        <v>45931</v>
      </c>
      <c r="K18" s="136">
        <v>45962</v>
      </c>
      <c r="L18" s="136">
        <v>45992</v>
      </c>
      <c r="M18" s="136">
        <v>46023</v>
      </c>
      <c r="N18" s="136">
        <v>46054</v>
      </c>
      <c r="O18" s="136">
        <v>46082</v>
      </c>
      <c r="P18" s="136">
        <v>46113</v>
      </c>
      <c r="Q18" s="135">
        <v>45931</v>
      </c>
      <c r="R18" s="136">
        <v>45962</v>
      </c>
      <c r="S18" s="136">
        <v>45992</v>
      </c>
      <c r="T18" s="136">
        <v>46023</v>
      </c>
      <c r="U18" s="136">
        <v>46054</v>
      </c>
      <c r="V18" s="136">
        <v>46082</v>
      </c>
      <c r="W18" s="137">
        <v>46113</v>
      </c>
      <c r="X18" s="103"/>
    </row>
    <row r="19" spans="1:24" x14ac:dyDescent="0.45">
      <c r="A19" s="171" t="s">
        <v>1981</v>
      </c>
      <c r="B19" s="88">
        <f>SUMIFS(Структура!AG:AG,Структура!$H:$H,1,Структура!$E:$E,20,Структура!$F:$F,"Проды")</f>
        <v>10.362</v>
      </c>
      <c r="C19" s="86">
        <f>SUMIFS(Структура!AP:AP,Структура!$H:$H,1,Структура!$E:$E,20,Структура!$F:$F,"Проды")</f>
        <v>11.203813871338673</v>
      </c>
      <c r="D19" s="87">
        <f>SUMIFS(Структура!AQ:AQ,Структура!$H:$H,1,Структура!$E:$E,20,Структура!$F:$F,"Проды")</f>
        <v>11.283382000112731</v>
      </c>
      <c r="E19" s="87">
        <f>SUMIFS(Структура!AR:AR,Структура!$H:$H,1,Структура!$E:$E,20,Структура!$F:$F,"Проды")</f>
        <v>11.336890913375175</v>
      </c>
      <c r="F19" s="87">
        <f>SUMIFS(Структура!AS:AS,Структура!$G:$G,1,Структура!$E:$E,20,Структура!$F:$F,"Проды")</f>
        <v>10.917000000000002</v>
      </c>
      <c r="G19" s="87">
        <f>SUMIFS(Структура!AT:AT,Структура!$G:$G,1,Структура!$E:$E,20,Структура!$F:$F,"Проды")</f>
        <v>11.0425285</v>
      </c>
      <c r="H19" s="87">
        <f>SUMIFS(Структура!AU:AU,Структура!$G:$G,1,Структура!$E:$E,20,Структура!$F:$F,"Проды")</f>
        <v>11.096245956700001</v>
      </c>
      <c r="I19" s="88">
        <f>SUMIFS(Структура!AV:AV,Структура!$G:$G,1,Структура!$E:$E,20,Структура!$F:$F,"Проды")</f>
        <v>11.144718949660431</v>
      </c>
      <c r="J19" s="150">
        <f t="shared" ref="J19:P24" si="0">C19/C$33</f>
        <v>0.10764609499584966</v>
      </c>
      <c r="K19" s="151">
        <f t="shared" si="0"/>
        <v>0.10789624871676741</v>
      </c>
      <c r="L19" s="151">
        <f t="shared" si="0"/>
        <v>0.10799236106124961</v>
      </c>
      <c r="M19" s="151">
        <f t="shared" si="0"/>
        <v>0.10917000000000004</v>
      </c>
      <c r="N19" s="151">
        <f t="shared" si="0"/>
        <v>0.10870542869276742</v>
      </c>
      <c r="O19" s="151">
        <f t="shared" si="0"/>
        <v>0.10847420561121739</v>
      </c>
      <c r="P19" s="151">
        <f t="shared" si="0"/>
        <v>0.10860301954589649</v>
      </c>
      <c r="Q19" s="99">
        <v>0.23848201552945433</v>
      </c>
      <c r="R19" s="100">
        <v>0.16602888415600445</v>
      </c>
      <c r="S19" s="100">
        <v>0.10516443415650728</v>
      </c>
      <c r="T19" s="100">
        <v>0.49009027857799592</v>
      </c>
      <c r="U19" s="100">
        <v>0.13532085233971858</v>
      </c>
      <c r="V19" s="100">
        <v>-2.2285826914210549E-2</v>
      </c>
      <c r="W19" s="101">
        <v>4.3834136057828266E-2</v>
      </c>
      <c r="X19" s="103"/>
    </row>
    <row r="20" spans="1:24" x14ac:dyDescent="0.45">
      <c r="A20" s="171" t="s">
        <v>1969</v>
      </c>
      <c r="B20" s="88">
        <f>SUMIFS(Структура!AG:AG,Структура!$H:$H,1,Структура!$E:$E,"&lt;20",Структура!$F:$F,"Проды")</f>
        <v>18.202999999999999</v>
      </c>
      <c r="C20" s="86">
        <f>SUMIFS(Структура!AP:AP,Структура!$H:$H,1,Структура!$E:$E,"&lt;20",Структура!$F:$F,"Проды")</f>
        <v>19.257365706828452</v>
      </c>
      <c r="D20" s="87">
        <f>SUMIFS(Структура!AQ:AQ,Структура!$H:$H,1,Структура!$E:$E,"&lt;20",Структура!$F:$F,"Проды")</f>
        <v>19.384600151669289</v>
      </c>
      <c r="E20" s="87">
        <f>SUMIFS(Структура!AR:AR,Структура!$H:$H,1,Структура!$E:$E,"&lt;20",Структура!$F:$F,"Проды")</f>
        <v>19.438963806268564</v>
      </c>
      <c r="F20" s="87">
        <f>SUMIFS(Структура!AS:AS,Структура!$G:$G,1,Структура!$E:$E,"&lt;20",Структура!$F:$F,"Проды")</f>
        <v>18.148</v>
      </c>
      <c r="G20" s="87">
        <f>SUMIFS(Структура!AT:AT,Структура!$G:$G,1,Структура!$E:$E,"&lt;20",Структура!$F:$F,"Проды")</f>
        <v>18.2505104</v>
      </c>
      <c r="H20" s="87">
        <f>SUMIFS(Структура!AU:AU,Структура!$G:$G,1,Структура!$E:$E,"&lt;20",Структура!$F:$F,"Проды")</f>
        <v>18.247261238690001</v>
      </c>
      <c r="I20" s="88">
        <f>SUMIFS(Структура!AV:AV,Структура!$G:$G,1,Структура!$E:$E,"&lt;20",Структура!$F:$F,"Проды")</f>
        <v>18.262566108101037</v>
      </c>
      <c r="J20" s="150">
        <f t="shared" si="0"/>
        <v>0.18502451415674812</v>
      </c>
      <c r="K20" s="151">
        <f t="shared" si="0"/>
        <v>0.18536336350384139</v>
      </c>
      <c r="L20" s="151">
        <f t="shared" si="0"/>
        <v>0.18517066222683926</v>
      </c>
      <c r="M20" s="151">
        <f t="shared" si="0"/>
        <v>0.18148000000000006</v>
      </c>
      <c r="N20" s="151">
        <f t="shared" si="0"/>
        <v>0.17966261593925795</v>
      </c>
      <c r="O20" s="151">
        <f t="shared" si="0"/>
        <v>0.17838079429485834</v>
      </c>
      <c r="P20" s="151">
        <f t="shared" si="0"/>
        <v>0.1779649924735657</v>
      </c>
      <c r="Q20" s="143"/>
      <c r="R20" s="156"/>
      <c r="S20" s="103"/>
      <c r="T20" s="103"/>
      <c r="U20" s="103"/>
      <c r="V20" s="103"/>
      <c r="W20" s="104"/>
      <c r="X20" s="103"/>
    </row>
    <row r="21" spans="1:24" x14ac:dyDescent="0.45">
      <c r="A21" s="171" t="s">
        <v>1982</v>
      </c>
      <c r="B21" s="88">
        <f>SUMIFS(Структура!AG:AG,Структура!$H:$H,1,Структура!$E:$E,20,Структура!$F:$F,"Непроды")</f>
        <v>21.851000000000006</v>
      </c>
      <c r="C21" s="86">
        <f>SUMIFS(Структура!AP:AP,Структура!$H:$H,1,Структура!$E:$E,20,Структура!$F:$F,"Непроды")</f>
        <v>21.776293257954745</v>
      </c>
      <c r="D21" s="87">
        <f>SUMIFS(Структура!AQ:AQ,Структура!$H:$H,1,Структура!$E:$E,20,Структура!$F:$F,"Непроды")</f>
        <v>21.824502874189974</v>
      </c>
      <c r="E21" s="87">
        <f>SUMIFS(Структура!AR:AR,Структура!$H:$H,1,Структура!$E:$E,20,Структура!$F:$F,"Непроды")</f>
        <v>21.886658516991986</v>
      </c>
      <c r="F21" s="87">
        <f>SUMIFS(Структура!AS:AS,Структура!$G:$G,1,Структура!$E:$E,20,Структура!$F:$F,"Непроды")</f>
        <v>21.483999999999991</v>
      </c>
      <c r="G21" s="87">
        <f>SUMIFS(Структура!AT:AT,Структура!$G:$G,1,Структура!$E:$E,20,Структура!$F:$F,"Непроды")</f>
        <v>21.600953999999998</v>
      </c>
      <c r="H21" s="87">
        <f>SUMIFS(Структура!AU:AU,Структура!$G:$G,1,Структура!$E:$E,20,Структура!$F:$F,"Непроды")</f>
        <v>21.649178680429998</v>
      </c>
      <c r="I21" s="88">
        <f>SUMIFS(Структура!AV:AV,Структура!$G:$G,1,Структура!$E:$E,20,Структура!$F:$F,"Непроды")</f>
        <v>21.721082730555633</v>
      </c>
      <c r="J21" s="150">
        <f t="shared" si="0"/>
        <v>0.20922633664059537</v>
      </c>
      <c r="K21" s="151">
        <f t="shared" si="0"/>
        <v>0.20869469722906486</v>
      </c>
      <c r="L21" s="151">
        <f t="shared" si="0"/>
        <v>0.20848678416784669</v>
      </c>
      <c r="M21" s="151">
        <f t="shared" si="0"/>
        <v>0.21483999999999998</v>
      </c>
      <c r="N21" s="151">
        <f t="shared" si="0"/>
        <v>0.21264522566029592</v>
      </c>
      <c r="O21" s="151">
        <f t="shared" si="0"/>
        <v>0.21163711300730303</v>
      </c>
      <c r="P21" s="151">
        <f t="shared" si="0"/>
        <v>0.21166753356453585</v>
      </c>
      <c r="Q21" s="158">
        <v>0.33964114836078252</v>
      </c>
      <c r="R21" s="159">
        <v>0.13192097887241838</v>
      </c>
      <c r="S21" s="159">
        <v>0.2391333688153976</v>
      </c>
      <c r="T21" s="159">
        <v>0.32312556508032864</v>
      </c>
      <c r="U21" s="159">
        <v>0.37724732795330906</v>
      </c>
      <c r="V21" s="159">
        <v>0.30468386038852402</v>
      </c>
      <c r="W21" s="160">
        <v>3.3802801488993506E-3</v>
      </c>
      <c r="X21" s="103"/>
    </row>
    <row r="22" spans="1:24" x14ac:dyDescent="0.45">
      <c r="A22" s="171" t="s">
        <v>1970</v>
      </c>
      <c r="B22" s="88">
        <f>SUMIFS(Структура!AG:AG,Структура!$H:$H,1,Структура!$E:$E,"&lt;20",Структура!$F:$F,"Непроды")</f>
        <v>3.9820000000000002</v>
      </c>
      <c r="C22" s="86">
        <f>SUMIFS(Структура!AP:AP,Структура!$H:$H,1,Структура!$E:$E,"&lt;20",Структура!$F:$F,"Непроды")</f>
        <v>4.1338265137649453</v>
      </c>
      <c r="D22" s="87">
        <f>SUMIFS(Структура!AQ:AQ,Структура!$H:$H,1,Структура!$E:$E,"&lt;20",Структура!$F:$F,"Непроды")</f>
        <v>4.1516204497132829</v>
      </c>
      <c r="E22" s="87">
        <f>SUMIFS(Структура!AR:AR,Структура!$H:$H,1,Структура!$E:$E,"&lt;20",Структура!$F:$F,"Непроды")</f>
        <v>4.1619419979770598</v>
      </c>
      <c r="F22" s="87">
        <f>SUMIFS(Структура!AS:AS,Структура!$G:$G,1,Структура!$E:$E,"&lt;20",Структура!$F:$F,"Непроды")</f>
        <v>3.5079999999999978</v>
      </c>
      <c r="G22" s="87">
        <f>SUMIFS(Структура!AT:AT,Структура!$G:$G,1,Структура!$E:$E,"&lt;20",Структура!$F:$F,"Непроды")</f>
        <v>3.5196375999999989</v>
      </c>
      <c r="H22" s="87">
        <f>SUMIFS(Структура!AU:AU,Структура!$G:$G,1,Структура!$E:$E,"&lt;20",Структура!$F:$F,"Непроды")</f>
        <v>3.5325039496900006</v>
      </c>
      <c r="I22" s="88">
        <f>SUMIFS(Структура!AV:AV,Структура!$G:$G,1,Структура!$E:$E,"&lt;20",Структура!$F:$F,"Непроды")</f>
        <v>3.5515723573682534</v>
      </c>
      <c r="J22" s="150">
        <f t="shared" si="0"/>
        <v>3.9717750286397277E-2</v>
      </c>
      <c r="K22" s="151">
        <f t="shared" si="0"/>
        <v>3.9699468884010734E-2</v>
      </c>
      <c r="L22" s="151">
        <f t="shared" si="0"/>
        <v>3.9645608870704604E-2</v>
      </c>
      <c r="M22" s="151">
        <f t="shared" si="0"/>
        <v>3.5079999999999986E-2</v>
      </c>
      <c r="N22" s="151">
        <f t="shared" si="0"/>
        <v>3.4648198023775348E-2</v>
      </c>
      <c r="O22" s="151">
        <f t="shared" si="0"/>
        <v>3.4532900699604643E-2</v>
      </c>
      <c r="P22" s="151">
        <f t="shared" si="0"/>
        <v>3.4609350301981583E-2</v>
      </c>
      <c r="Q22" s="143"/>
      <c r="R22" s="156"/>
      <c r="S22" s="103"/>
      <c r="T22" s="103"/>
      <c r="U22" s="103"/>
      <c r="V22" s="103"/>
      <c r="W22" s="104"/>
      <c r="X22" s="103"/>
    </row>
    <row r="23" spans="1:24" x14ac:dyDescent="0.45">
      <c r="A23" s="171" t="s">
        <v>1983</v>
      </c>
      <c r="B23" s="88">
        <f>SUMIFS(Структура!AG:AG,Структура!$H:$H,1,Структура!$E:$E,20,Структура!$F:$F,"Услуги")</f>
        <v>8.4859999999999971</v>
      </c>
      <c r="C23" s="86">
        <f>SUMIFS(Структура!AP:AP,Структура!$H:$H,1,Структура!$E:$E,20,Структура!$F:$F,"Услуги")</f>
        <v>8.9696158640177845</v>
      </c>
      <c r="D23" s="87">
        <f>SUMIFS(Структура!AQ:AQ,Структура!$H:$H,1,Структура!$E:$E,20,Структура!$F:$F,"Услуги")</f>
        <v>9.0345177560985572</v>
      </c>
      <c r="E23" s="87">
        <f>SUMIFS(Структура!AR:AR,Структура!$H:$H,1,Структура!$E:$E,20,Структура!$F:$F,"Услуги")</f>
        <v>9.0954472741778414</v>
      </c>
      <c r="F23" s="87">
        <f>SUMIFS(Структура!AS:AS,Структура!$G:$G,1,Структура!$E:$E,20,Структура!$F:$F,"Услуги")</f>
        <v>8.6479999999999979</v>
      </c>
      <c r="G23" s="87">
        <f>SUMIFS(Структура!AT:AT,Структура!$G:$G,1,Структура!$E:$E,20,Структура!$F:$F,"Услуги")</f>
        <v>8.7801503000000025</v>
      </c>
      <c r="H23" s="87">
        <f>SUMIFS(Структура!AU:AU,Структура!$G:$G,1,Структура!$E:$E,20,Структура!$F:$F,"Услуги")</f>
        <v>8.851479138740002</v>
      </c>
      <c r="I23" s="88">
        <f>SUMIFS(Структура!AV:AV,Структура!$G:$G,1,Структура!$E:$E,20,Структура!$F:$F,"Услуги")</f>
        <v>8.9197024926015835</v>
      </c>
      <c r="J23" s="150">
        <f t="shared" si="0"/>
        <v>8.6179950190387433E-2</v>
      </c>
      <c r="K23" s="151">
        <f t="shared" si="0"/>
        <v>8.6391701959423362E-2</v>
      </c>
      <c r="L23" s="151">
        <f t="shared" si="0"/>
        <v>8.664093476349273E-2</v>
      </c>
      <c r="M23" s="151">
        <f t="shared" si="0"/>
        <v>8.6480000000000001E-2</v>
      </c>
      <c r="N23" s="151">
        <f t="shared" si="0"/>
        <v>8.6434008510680393E-2</v>
      </c>
      <c r="O23" s="151">
        <f t="shared" si="0"/>
        <v>8.6529910368410123E-2</v>
      </c>
      <c r="P23" s="151">
        <f t="shared" si="0"/>
        <v>8.6920686696823971E-2</v>
      </c>
      <c r="Q23" s="158">
        <v>0.39254528155620966</v>
      </c>
      <c r="R23" s="159">
        <v>0.5361459269793607</v>
      </c>
      <c r="S23" s="159">
        <v>0.68249103045167758</v>
      </c>
      <c r="T23" s="159">
        <v>0.48467518564994383</v>
      </c>
      <c r="U23" s="159">
        <v>0.23679644680172762</v>
      </c>
      <c r="V23" s="159">
        <v>0.28096463742342914</v>
      </c>
      <c r="W23" s="160">
        <v>0.18598328341192438</v>
      </c>
      <c r="X23" s="103"/>
    </row>
    <row r="24" spans="1:24" x14ac:dyDescent="0.45">
      <c r="A24" s="172" t="s">
        <v>1971</v>
      </c>
      <c r="B24" s="149">
        <f>SUMIFS(Структура!AG:AG,Структура!$H:$H,1,Структура!$E:$E,"&lt;20",Структура!$F:$F,"Услуги")</f>
        <v>8.2849999999999984</v>
      </c>
      <c r="C24" s="148">
        <f>SUMIFS(Структура!AP:AP,Структура!$H:$H,1,Структура!$E:$E,"&lt;20",Структура!$F:$F,"Услуги")</f>
        <v>9.0566578350444953</v>
      </c>
      <c r="D24" s="147">
        <f>SUMIFS(Структура!AQ:AQ,Структура!$H:$H,1,Структура!$E:$E,"&lt;20",Структура!$F:$F,"Услуги")</f>
        <v>8.8268727771976359</v>
      </c>
      <c r="E24" s="147">
        <f>SUMIFS(Структура!AR:AR,Структура!$H:$H,1,Структура!$E:$E,"&lt;20",Структура!$F:$F,"Услуги")</f>
        <v>8.8266754848147055</v>
      </c>
      <c r="F24" s="147">
        <f>SUMIFS(Структура!AS:AS,Структура!$G:$G,1,Структура!$E:$E,"&lt;20",Структура!$F:$F,"Услуги")</f>
        <v>8.7159999999999975</v>
      </c>
      <c r="G24" s="147">
        <f>SUMIFS(Структура!AT:AT,Структура!$G:$G,1,Структура!$E:$E,"&lt;20",Структура!$F:$F,"Услуги")</f>
        <v>8.9051319999999983</v>
      </c>
      <c r="H24" s="147">
        <f>SUMIFS(Структура!AU:AU,Структура!$G:$G,1,Структура!$E:$E,"&lt;20",Структура!$F:$F,"Услуги")</f>
        <v>9.0995690376400002</v>
      </c>
      <c r="I24" s="149">
        <f>SUMIFS(Структура!AV:AV,Структура!$G:$G,1,Структура!$E:$E,"&lt;20",Структура!$F:$F,"Услуги")</f>
        <v>9.029327868800646</v>
      </c>
      <c r="J24" s="154">
        <f t="shared" si="0"/>
        <v>8.7016248292923454E-2</v>
      </c>
      <c r="K24" s="155">
        <f t="shared" si="0"/>
        <v>8.4406116938189668E-2</v>
      </c>
      <c r="L24" s="155">
        <f t="shared" si="0"/>
        <v>8.4080682544276433E-2</v>
      </c>
      <c r="M24" s="155">
        <f t="shared" si="0"/>
        <v>8.7160000000000001E-2</v>
      </c>
      <c r="N24" s="155">
        <f t="shared" si="0"/>
        <v>8.7664359809049269E-2</v>
      </c>
      <c r="O24" s="155">
        <f t="shared" si="0"/>
        <v>8.8955176968335783E-2</v>
      </c>
      <c r="P24" s="155">
        <f t="shared" si="0"/>
        <v>8.7988963692219702E-2</v>
      </c>
      <c r="Q24" s="161"/>
      <c r="R24" s="162"/>
      <c r="S24" s="146"/>
      <c r="T24" s="146"/>
      <c r="U24" s="146"/>
      <c r="V24" s="146"/>
      <c r="W24" s="163"/>
      <c r="X24" s="103"/>
    </row>
    <row r="25" spans="1:24" x14ac:dyDescent="0.45">
      <c r="A25" s="171" t="s">
        <v>1948</v>
      </c>
      <c r="B25" s="88">
        <f>Структура!AG496+SUM(Структура!AG498:AG501)</f>
        <v>4.6429999999999998</v>
      </c>
      <c r="C25" s="86">
        <f>Структура!AP496+SUM(Структура!AP498:AP501)</f>
        <v>5.0484939557597484</v>
      </c>
      <c r="D25" s="87">
        <f>Структура!AQ496+SUM(Структура!AQ498:AQ501)</f>
        <v>5.1781887141225713</v>
      </c>
      <c r="E25" s="87">
        <f>Структура!AR496+SUM(Структура!AR498:AR501)</f>
        <v>5.1399821048572027</v>
      </c>
      <c r="F25" s="87">
        <f>SUM(Структура!AS496:AS501)</f>
        <v>4.8010000000000002</v>
      </c>
      <c r="G25" s="87">
        <f>SUM(Структура!AT496:AT501)</f>
        <v>4.8659394999999996</v>
      </c>
      <c r="H25" s="87">
        <f>SUM(Структура!AU496:AU501)</f>
        <v>4.8949730515000001</v>
      </c>
      <c r="I25" s="88">
        <f>SUM(Структура!AV496:AV501)</f>
        <v>4.946466027481164</v>
      </c>
      <c r="J25" s="150">
        <f t="shared" ref="J25:J33" si="1">C25/C$33</f>
        <v>4.8505862931008621E-2</v>
      </c>
      <c r="K25" s="151">
        <f t="shared" ref="K25:K33" si="2">D25/D$33</f>
        <v>4.951592859266353E-2</v>
      </c>
      <c r="L25" s="151">
        <f t="shared" ref="L25:L33" si="3">E25/E$33</f>
        <v>4.896217204147419E-2</v>
      </c>
      <c r="M25" s="151">
        <f t="shared" ref="M25:M33" si="4">F25/F$33</f>
        <v>4.8010000000000018E-2</v>
      </c>
      <c r="N25" s="151">
        <f t="shared" ref="N25:N33" si="5">G25/G$33</f>
        <v>4.7901532637255162E-2</v>
      </c>
      <c r="O25" s="151">
        <f t="shared" ref="O25:O33" si="6">H25/H$33</f>
        <v>4.7852067746314716E-2</v>
      </c>
      <c r="P25" s="151">
        <f t="shared" ref="P25:P33" si="7">I25/I$33</f>
        <v>4.8202305423055807E-2</v>
      </c>
      <c r="Q25" s="143"/>
      <c r="R25" s="156"/>
      <c r="S25" s="103"/>
      <c r="T25" s="103">
        <v>1.3</v>
      </c>
      <c r="U25" s="103"/>
      <c r="V25" s="103"/>
      <c r="W25" s="104"/>
      <c r="X25" s="103"/>
    </row>
    <row r="26" spans="1:24" x14ac:dyDescent="0.45">
      <c r="A26" s="172" t="s">
        <v>1910</v>
      </c>
      <c r="B26" s="149">
        <f>Структура!AG553+Структура!AG554</f>
        <v>8.0060000000000002</v>
      </c>
      <c r="C26" s="148">
        <f>Структура!AP553+Структура!AP554</f>
        <v>9.0474844778936472</v>
      </c>
      <c r="D26" s="147">
        <f>Структура!AQ553+Структура!AQ554</f>
        <v>9.052390108633368</v>
      </c>
      <c r="E26" s="147">
        <f>Структура!AR553+Структура!AR554</f>
        <v>9.0561405522845106</v>
      </c>
      <c r="F26" s="147">
        <f>Структура!AS553+Структура!AS554</f>
        <v>8.0419999999999998</v>
      </c>
      <c r="G26" s="147">
        <f>Структура!AT553+Структура!AT554</f>
        <v>8.2825485000000008</v>
      </c>
      <c r="H26" s="147">
        <f>Структура!AU553+Структура!AU554</f>
        <v>8.2946688114000011</v>
      </c>
      <c r="I26" s="149">
        <f>Структура!AV553+Структура!AV554</f>
        <v>8.3000725743360011</v>
      </c>
      <c r="J26" s="154">
        <f t="shared" si="1"/>
        <v>8.6928110799152955E-2</v>
      </c>
      <c r="K26" s="155">
        <f t="shared" si="2"/>
        <v>8.656260460139989E-2</v>
      </c>
      <c r="L26" s="155">
        <f t="shared" si="3"/>
        <v>8.6266508852961055E-2</v>
      </c>
      <c r="M26" s="155">
        <f t="shared" si="4"/>
        <v>8.0420000000000019E-2</v>
      </c>
      <c r="N26" s="155">
        <f t="shared" si="5"/>
        <v>8.1535491202140695E-2</v>
      </c>
      <c r="O26" s="155">
        <f t="shared" si="6"/>
        <v>8.1086667836654719E-2</v>
      </c>
      <c r="P26" s="155">
        <f t="shared" si="7"/>
        <v>8.088251916397024E-2</v>
      </c>
      <c r="Q26" s="161"/>
      <c r="R26" s="162"/>
      <c r="S26" s="146"/>
      <c r="T26" s="162">
        <v>1.7</v>
      </c>
      <c r="U26" s="146"/>
      <c r="V26" s="146"/>
      <c r="W26" s="163"/>
      <c r="X26" s="103"/>
    </row>
    <row r="27" spans="1:24" x14ac:dyDescent="0.45">
      <c r="A27" s="171" t="s">
        <v>1984</v>
      </c>
      <c r="B27" s="88">
        <f>SUMIFS(Структура!AG:AG,Структура!$H:$H,0,Структура!$M:$M,1,Структура!$E:$E,20,Структура!$F:$F,"Проды")</f>
        <v>3.4660000000000002</v>
      </c>
      <c r="C27" s="86">
        <f>SUMIFS(Структура!AP:AP,Структура!$H:$H,0,Структура!$M:$M,1,Структура!$E:$E,20,Структура!$F:$F,"Проды")</f>
        <v>3.6929799878397791</v>
      </c>
      <c r="D27" s="87">
        <f>SUMIFS(Структура!AQ:AQ,Структура!$H:$H,0,Структура!$M:$M,1,Структура!$E:$E,20,Структура!$F:$F,"Проды")</f>
        <v>3.7154101157070962</v>
      </c>
      <c r="E27" s="87">
        <f>SUMIFS(Структура!AR:AR,Структура!$H:$H,0,Структура!$M:$M,1,Структура!$E:$E,20,Структура!$F:$F,"Проды")</f>
        <v>3.7220394600852682</v>
      </c>
      <c r="F27" s="87">
        <f>SUMIFS(Структура!AS:AS,Структура!$G:$G,0,Структура!$L:$L,1,Структура!$E:$E,20,Структура!$F:$F,"Проды")</f>
        <v>3.5360000000000005</v>
      </c>
      <c r="G27" s="87">
        <f>SUMIFS(Структура!AT:AT,Структура!$G:$G,0,Структура!$L:$L,1,Структура!$E:$E,20,Структура!$F:$F,"Проды")</f>
        <v>3.6559633000000002</v>
      </c>
      <c r="H27" s="87">
        <f>SUMIFS(Структура!AU:AU,Структура!$G:$G,0,Структура!$L:$L,1,Структура!$E:$E,20,Структура!$F:$F,"Проды")</f>
        <v>3.7178789706099993</v>
      </c>
      <c r="I27" s="88">
        <f>SUMIFS(Структура!AV:AV,Структура!$G:$G,0,Структура!$L:$L,1,Структура!$E:$E,20,Структура!$F:$F,"Проды")</f>
        <v>3.7669317820155332</v>
      </c>
      <c r="J27" s="150">
        <f t="shared" si="1"/>
        <v>3.5482102715552674E-2</v>
      </c>
      <c r="K27" s="151">
        <f t="shared" si="2"/>
        <v>3.5528249768121058E-2</v>
      </c>
      <c r="L27" s="151">
        <f t="shared" si="3"/>
        <v>3.5455208339662793E-2</v>
      </c>
      <c r="M27" s="151">
        <f t="shared" si="4"/>
        <v>3.5360000000000016E-2</v>
      </c>
      <c r="N27" s="151">
        <f t="shared" si="5"/>
        <v>3.5990222512128876E-2</v>
      </c>
      <c r="O27" s="151">
        <f t="shared" si="6"/>
        <v>3.634508188348675E-2</v>
      </c>
      <c r="P27" s="151">
        <f t="shared" si="7"/>
        <v>3.6707984095261242E-2</v>
      </c>
      <c r="Q27" s="164">
        <f>Q19</f>
        <v>0.23848201552945433</v>
      </c>
      <c r="R27" s="165">
        <f t="shared" ref="R27:W27" si="8">R19</f>
        <v>0.16602888415600445</v>
      </c>
      <c r="S27" s="165">
        <f t="shared" si="8"/>
        <v>0.10516443415650728</v>
      </c>
      <c r="T27" s="165">
        <f t="shared" si="8"/>
        <v>0.49009027857799592</v>
      </c>
      <c r="U27" s="165">
        <f t="shared" si="8"/>
        <v>0.13532085233971858</v>
      </c>
      <c r="V27" s="165">
        <f t="shared" si="8"/>
        <v>-2.2285826914210549E-2</v>
      </c>
      <c r="W27" s="166">
        <f t="shared" si="8"/>
        <v>4.3834136057828266E-2</v>
      </c>
      <c r="X27" s="103"/>
    </row>
    <row r="28" spans="1:24" x14ac:dyDescent="0.45">
      <c r="A28" s="171" t="s">
        <v>1972</v>
      </c>
      <c r="B28" s="88">
        <f>SUMIFS(Структура!AG:AG,Структура!$H:$H,0,Структура!$M:$M,1,Структура!$E:$E,"&lt;20",Структура!$F:$F,"Проды")</f>
        <v>6.7949999999999999</v>
      </c>
      <c r="C28" s="86">
        <f>SUMIFS(Структура!AP:AP,Структура!$H:$H,0,Структура!$M:$M,1,Структура!$E:$E,"&lt;20",Структура!$F:$F,"Проды")</f>
        <v>5.8359694963726918</v>
      </c>
      <c r="D28" s="87">
        <f>SUMIFS(Структура!AQ:AQ,Структура!$H:$H,0,Структура!$M:$M,1,Структура!$E:$E,"&lt;20",Структура!$F:$F,"Проды")</f>
        <v>6.0280184543939592</v>
      </c>
      <c r="E28" s="87">
        <f>SUMIFS(Структура!AR:AR,Структура!$H:$H,0,Структура!$M:$M,1,Структура!$E:$E,"&lt;20",Структура!$F:$F,"Проды")</f>
        <v>6.1930954869160448</v>
      </c>
      <c r="F28" s="87">
        <f>SUMIFS(Структура!AS:AS,Структура!$G:$G,0,Структура!$L:$L,1,Структура!$E:$E,"&lt;20",Структура!$F:$F,"Проды")</f>
        <v>6.4009999999999998</v>
      </c>
      <c r="G28" s="87">
        <f>SUMIFS(Структура!AT:AT,Структура!$G:$G,0,Структура!$L:$L,1,Структура!$E:$E,"&lt;20",Структура!$F:$F,"Проды")</f>
        <v>6.8131003999999988</v>
      </c>
      <c r="H28" s="87">
        <f>SUMIFS(Структура!AU:AU,Структура!$G:$G,0,Структура!$L:$L,1,Структура!$E:$E,"&lt;20",Структура!$F:$F,"Проды")</f>
        <v>7.0346505369500001</v>
      </c>
      <c r="I28" s="88">
        <f>SUMIFS(Структура!AV:AV,Структура!$G:$G,0,Структура!$L:$L,1,Структура!$E:$E,"&lt;20",Структура!$F:$F,"Проды")</f>
        <v>7.0730926023260894</v>
      </c>
      <c r="J28" s="150">
        <f t="shared" si="1"/>
        <v>5.6071917475040471E-2</v>
      </c>
      <c r="K28" s="151">
        <f t="shared" si="2"/>
        <v>5.7642343263576153E-2</v>
      </c>
      <c r="L28" s="151">
        <f t="shared" si="3"/>
        <v>5.8993864280794985E-2</v>
      </c>
      <c r="M28" s="151">
        <f t="shared" si="4"/>
        <v>6.4010000000000011E-2</v>
      </c>
      <c r="N28" s="151">
        <f t="shared" si="5"/>
        <v>6.7069874414076913E-2</v>
      </c>
      <c r="O28" s="151">
        <f t="shared" si="6"/>
        <v>6.876903519675702E-2</v>
      </c>
      <c r="P28" s="151">
        <f t="shared" si="7"/>
        <v>6.8925848880537377E-2</v>
      </c>
      <c r="Q28" s="143"/>
      <c r="R28" s="156"/>
      <c r="S28" s="103"/>
      <c r="T28" s="103"/>
      <c r="U28" s="103"/>
      <c r="V28" s="103"/>
      <c r="W28" s="104"/>
      <c r="X28" s="103"/>
    </row>
    <row r="29" spans="1:24" x14ac:dyDescent="0.45">
      <c r="A29" s="171" t="s">
        <v>1985</v>
      </c>
      <c r="B29" s="88">
        <f>SUMIFS(Структура!AG:AG,Структура!$H:$H,0,Структура!$M:$M,1,Структура!$E:$E,20,Структура!$F:$F,"Непроды")</f>
        <v>2.024</v>
      </c>
      <c r="C29" s="86">
        <f>SUMIFS(Структура!AP:AP,Структура!$H:$H,0,Структура!$M:$M,1,Структура!$E:$E,20,Структура!$F:$F,"Непроды")</f>
        <v>2.0914468839501366</v>
      </c>
      <c r="D29" s="87">
        <f>SUMIFS(Структура!AQ:AQ,Структура!$H:$H,0,Структура!$M:$M,1,Структура!$E:$E,20,Структура!$F:$F,"Непроды")</f>
        <v>2.1127828812903835</v>
      </c>
      <c r="E29" s="87">
        <f>SUMIFS(Структура!AR:AR,Структура!$H:$H,0,Структура!$M:$M,1,Структура!$E:$E,20,Структура!$F:$F,"Непроды")</f>
        <v>2.1260754851099497</v>
      </c>
      <c r="F29" s="87">
        <f>SUMIFS(Структура!AS:AS,Структура!$G:$G,0,Структура!$L:$L,1,Структура!$E:$E,20,Структура!$F:$F,"Непроды")</f>
        <v>1.8379999999999999</v>
      </c>
      <c r="G29" s="87">
        <f>SUMIFS(Структура!AT:AT,Структура!$G:$G,0,Структура!$L:$L,1,Структура!$E:$E,20,Структура!$F:$F,"Непроды")</f>
        <v>1.8382084000000001</v>
      </c>
      <c r="H29" s="87">
        <f>SUMIFS(Структура!AU:AU,Структура!$G:$G,0,Структура!$L:$L,1,Структура!$E:$E,20,Структура!$F:$F,"Непроды")</f>
        <v>1.8381116204000001</v>
      </c>
      <c r="I29" s="88">
        <f>SUMIFS(Структура!AV:AV,Структура!$G:$G,0,Структура!$L:$L,1,Структура!$E:$E,20,Структура!$F:$F,"Непроды")</f>
        <v>1.8450083136009161</v>
      </c>
      <c r="J29" s="150">
        <f t="shared" si="1"/>
        <v>2.0094593906491782E-2</v>
      </c>
      <c r="K29" s="151">
        <f t="shared" si="2"/>
        <v>2.0203281892074394E-2</v>
      </c>
      <c r="L29" s="151">
        <f t="shared" si="3"/>
        <v>2.0252458384386933E-2</v>
      </c>
      <c r="M29" s="151">
        <f t="shared" si="4"/>
        <v>1.8380000000000004E-2</v>
      </c>
      <c r="N29" s="151">
        <f t="shared" si="5"/>
        <v>1.8095785955965258E-2</v>
      </c>
      <c r="O29" s="151">
        <f t="shared" si="6"/>
        <v>1.7968932792738403E-2</v>
      </c>
      <c r="P29" s="151">
        <f t="shared" si="7"/>
        <v>1.7979230777322296E-2</v>
      </c>
      <c r="Q29" s="164">
        <f>Q21</f>
        <v>0.33964114836078252</v>
      </c>
      <c r="R29" s="165">
        <f t="shared" ref="R29:W29" si="9">R21</f>
        <v>0.13192097887241838</v>
      </c>
      <c r="S29" s="165">
        <f t="shared" si="9"/>
        <v>0.2391333688153976</v>
      </c>
      <c r="T29" s="165">
        <f t="shared" si="9"/>
        <v>0.32312556508032864</v>
      </c>
      <c r="U29" s="165">
        <f t="shared" si="9"/>
        <v>0.37724732795330906</v>
      </c>
      <c r="V29" s="165">
        <f t="shared" si="9"/>
        <v>0.30468386038852402</v>
      </c>
      <c r="W29" s="166">
        <f t="shared" si="9"/>
        <v>3.3802801488993506E-3</v>
      </c>
      <c r="X29" s="103"/>
    </row>
    <row r="30" spans="1:24" x14ac:dyDescent="0.45">
      <c r="A30" s="171" t="s">
        <v>1973</v>
      </c>
      <c r="B30" s="88">
        <f>SUMIFS(Структура!AG:AG,Структура!$H:$H,0,Структура!$M:$M,1,Структура!$E:$E,"&lt;20",Структура!$F:$F,"Непроды")</f>
        <v>0.98100000000000032</v>
      </c>
      <c r="C30" s="86">
        <f>SUMIFS(Структура!AP:AP,Структура!$H:$H,0,Структура!$M:$M,1,Структура!$E:$E,"&lt;20",Структура!$F:$F,"Непроды")</f>
        <v>1.0276188728143956</v>
      </c>
      <c r="D30" s="87">
        <f>SUMIFS(Структура!AQ:AQ,Структура!$H:$H,0,Структура!$M:$M,1,Структура!$E:$E,"&lt;20",Структура!$F:$F,"Непроды")</f>
        <v>1.0383355059973407</v>
      </c>
      <c r="E30" s="87">
        <f>SUMIFS(Структура!AR:AR,Структура!$H:$H,0,Структура!$M:$M,1,Структура!$E:$E,"&lt;20",Структура!$F:$F,"Непроды")</f>
        <v>1.0448100664340199</v>
      </c>
      <c r="F30" s="87">
        <f>SUMIFS(Структура!AS:AS,Структура!$G:$G,0,Структура!$L:$L,1,Структура!$E:$E,"&lt;20",Структура!$F:$F,"Непроды")</f>
        <v>1.1410000000000002</v>
      </c>
      <c r="G30" s="87">
        <f>SUMIFS(Структура!AT:AT,Структура!$G:$G,0,Структура!$L:$L,1,Структура!$E:$E,"&lt;20",Структура!$F:$F,"Непроды")</f>
        <v>1.1473178999999998</v>
      </c>
      <c r="H30" s="87">
        <f>SUMIFS(Структура!AU:AU,Структура!$G:$G,0,Структура!$L:$L,1,Структура!$E:$E,"&lt;20",Структура!$F:$F,"Непроды")</f>
        <v>1.1502902560499999</v>
      </c>
      <c r="I30" s="88">
        <f>SUMIFS(Структура!AV:AV,Структура!$G:$G,0,Структура!$L:$L,1,Структура!$E:$E,"&lt;20",Структура!$F:$F,"Непроды")</f>
        <v>1.1548757148798012</v>
      </c>
      <c r="J30" s="150">
        <f t="shared" si="1"/>
        <v>9.8733484930064452E-3</v>
      </c>
      <c r="K30" s="151">
        <f t="shared" si="2"/>
        <v>9.9289828178661596E-3</v>
      </c>
      <c r="L30" s="151">
        <f t="shared" si="3"/>
        <v>9.9525969506906991E-3</v>
      </c>
      <c r="M30" s="151">
        <f t="shared" si="4"/>
        <v>1.1410000000000005E-2</v>
      </c>
      <c r="N30" s="151">
        <f t="shared" si="5"/>
        <v>1.129448605601386E-2</v>
      </c>
      <c r="O30" s="151">
        <f t="shared" si="6"/>
        <v>1.1244958180834696E-2</v>
      </c>
      <c r="P30" s="151">
        <f t="shared" si="7"/>
        <v>1.125402896230001E-2</v>
      </c>
      <c r="Q30" s="143"/>
      <c r="R30" s="156"/>
      <c r="S30" s="103"/>
      <c r="T30" s="103"/>
      <c r="U30" s="103"/>
      <c r="V30" s="103"/>
      <c r="W30" s="104"/>
      <c r="X30" s="103"/>
    </row>
    <row r="31" spans="1:24" x14ac:dyDescent="0.45">
      <c r="A31" s="171" t="s">
        <v>1986</v>
      </c>
      <c r="B31" s="88">
        <f>SUMIFS(Структура!AG:AG,Структура!$H:$H,0,Структура!$M:$M,1,Структура!$E:$E,20,Структура!$F:$F,"Услуги")</f>
        <v>0.111</v>
      </c>
      <c r="C31" s="86">
        <f>SUMIFS(Структура!AP:AP,Структура!$H:$H,0,Структура!$M:$M,1,Структура!$E:$E,20,Структура!$F:$F,"Услуги")</f>
        <v>0.11537189334049927</v>
      </c>
      <c r="D31" s="87">
        <f>SUMIFS(Структура!AQ:AQ,Структура!$H:$H,0,Структура!$M:$M,1,Структура!$E:$E,20,Структура!$F:$F,"Услуги")</f>
        <v>0.11538471527381663</v>
      </c>
      <c r="E31" s="87">
        <f>SUMIFS(Структура!AR:AR,Структура!$H:$H,0,Структура!$M:$M,1,Структура!$E:$E,20,Структура!$F:$F,"Услуги")</f>
        <v>0.11552806604177646</v>
      </c>
      <c r="F31" s="87">
        <f>SUMIFS(Структура!AS:AS,Структура!$G:$G,0,Структура!$L:$L,1,Структура!$E:$E,20,Структура!$F:$F,"Услуги")</f>
        <v>8.7999999999999995E-2</v>
      </c>
      <c r="G31" s="87">
        <f>SUMIFS(Структура!AT:AT,Структура!$G:$G,0,Структура!$L:$L,1,Структура!$E:$E,20,Структура!$F:$F,"Услуги")</f>
        <v>8.9410799999999985E-2</v>
      </c>
      <c r="H31" s="87">
        <f>SUMIFS(Структура!AU:AU,Структура!$G:$G,0,Структура!$L:$L,1,Структура!$E:$E,20,Структура!$F:$F,"Услуги")</f>
        <v>8.9503670299999991E-2</v>
      </c>
      <c r="I31" s="88">
        <f>SUMIFS(Структура!AV:AV,Структура!$G:$G,0,Структура!$L:$L,1,Структура!$E:$E,20,Структура!$F:$F,"Услуги")</f>
        <v>9.4496172736667994E-2</v>
      </c>
      <c r="J31" s="150">
        <f t="shared" si="1"/>
        <v>1.1084916201752745E-3</v>
      </c>
      <c r="K31" s="151">
        <f t="shared" si="2"/>
        <v>1.1033551764154336E-3</v>
      </c>
      <c r="L31" s="151">
        <f t="shared" si="3"/>
        <v>1.1004911942808016E-3</v>
      </c>
      <c r="M31" s="151">
        <f t="shared" si="4"/>
        <v>8.8000000000000025E-4</v>
      </c>
      <c r="N31" s="151">
        <f t="shared" si="5"/>
        <v>8.8018240965040645E-4</v>
      </c>
      <c r="O31" s="151">
        <f t="shared" si="6"/>
        <v>8.7496614377212281E-4</v>
      </c>
      <c r="P31" s="151">
        <f t="shared" si="7"/>
        <v>9.2084598463969844E-4</v>
      </c>
      <c r="Q31" s="164">
        <f>Q23</f>
        <v>0.39254528155620966</v>
      </c>
      <c r="R31" s="165">
        <f t="shared" ref="R31:W31" si="10">R23</f>
        <v>0.5361459269793607</v>
      </c>
      <c r="S31" s="165">
        <f t="shared" si="10"/>
        <v>0.68249103045167758</v>
      </c>
      <c r="T31" s="165">
        <f t="shared" si="10"/>
        <v>0.48467518564994383</v>
      </c>
      <c r="U31" s="165">
        <f t="shared" si="10"/>
        <v>0.23679644680172762</v>
      </c>
      <c r="V31" s="165">
        <f t="shared" si="10"/>
        <v>0.28096463742342914</v>
      </c>
      <c r="W31" s="166">
        <f t="shared" si="10"/>
        <v>0.18598328341192438</v>
      </c>
      <c r="X31" s="103"/>
    </row>
    <row r="32" spans="1:24" ht="14.65" thickBot="1" x14ac:dyDescent="0.5">
      <c r="A32" s="170" t="s">
        <v>1974</v>
      </c>
      <c r="B32" s="91">
        <f>SUMIFS(Структура!AG:AG,Структура!$H:$H,0,Структура!$M:$M,1,Структура!$E:$E,"&lt;20",Структура!$F:$F,"Услуги")</f>
        <v>2.6550000000000002</v>
      </c>
      <c r="C32" s="89">
        <f>SUMIFS(Структура!AP:AP,Структура!$H:$H,0,Структура!$M:$M,1,Структура!$E:$E,"&lt;20",Структура!$F:$F,"Услуги")</f>
        <v>2.8231385263394926</v>
      </c>
      <c r="D32" s="90">
        <f>SUMIFS(Структура!AQ:AQ,Структура!$H:$H,0,Структура!$M:$M,1,Структура!$E:$E,"&lt;20",Структура!$F:$F,"Услуги")</f>
        <v>2.830214951937418</v>
      </c>
      <c r="E32" s="90">
        <f>SUMIFS(Структура!AR:AR,Структура!$H:$H,0,Структура!$M:$M,1,Структура!$E:$E,"&lt;20",Структура!$F:$F,"Услуги")</f>
        <v>2.8343881805579425</v>
      </c>
      <c r="F32" s="90">
        <f>SUMIFS(Структура!AS:AS,Структура!$G:$G,0,Структура!$L:$L,1,Структура!$E:$E,"&lt;20",Структура!$F:$F,"Услуги")</f>
        <v>2.7320000000000002</v>
      </c>
      <c r="G32" s="90">
        <f>SUMIFS(Структура!AT:AT,Структура!$G:$G,0,Структура!$L:$L,1,Структура!$E:$E,"&lt;20",Структура!$F:$F,"Услуги")</f>
        <v>2.7907238999999997</v>
      </c>
      <c r="H32" s="90">
        <f>SUMIFS(Структура!AU:AU,Структура!$G:$G,0,Структура!$L:$L,1,Структура!$E:$E,"&lt;20",Структура!$F:$F,"Услуги")</f>
        <v>2.7975520345800002</v>
      </c>
      <c r="I32" s="91">
        <f>SUMIFS(Структура!AV:AV,Структура!$G:$G,0,Структура!$L:$L,1,Структура!$E:$E,"&lt;20",Структура!$F:$F,"Услуги")</f>
        <v>2.8089545125162898</v>
      </c>
      <c r="J32" s="152">
        <f t="shared" si="1"/>
        <v>2.7124677496670427E-2</v>
      </c>
      <c r="K32" s="153">
        <f t="shared" si="2"/>
        <v>2.7063656656585999E-2</v>
      </c>
      <c r="L32" s="153">
        <f t="shared" si="3"/>
        <v>2.6999666321339162E-2</v>
      </c>
      <c r="M32" s="153">
        <f t="shared" si="4"/>
        <v>2.7320000000000011E-2</v>
      </c>
      <c r="N32" s="153">
        <f t="shared" si="5"/>
        <v>2.7472588176942606E-2</v>
      </c>
      <c r="O32" s="153">
        <f t="shared" si="6"/>
        <v>2.7348189269712213E-2</v>
      </c>
      <c r="P32" s="153">
        <f t="shared" si="7"/>
        <v>2.7372690437889931E-2</v>
      </c>
      <c r="Q32" s="144"/>
      <c r="R32" s="157"/>
      <c r="S32" s="109"/>
      <c r="T32" s="109"/>
      <c r="U32" s="109"/>
      <c r="V32" s="109"/>
      <c r="W32" s="110"/>
      <c r="X32" s="103"/>
    </row>
    <row r="33" spans="2:24" ht="14.65" thickBot="1" x14ac:dyDescent="0.5">
      <c r="B33" s="249">
        <f>SUM(B19:B32)</f>
        <v>99.85</v>
      </c>
      <c r="C33" s="249">
        <f t="shared" ref="C33:I33" si="11">SUM(C19:C32)</f>
        <v>104.08007714325949</v>
      </c>
      <c r="D33" s="184">
        <f t="shared" si="11"/>
        <v>104.57622145633742</v>
      </c>
      <c r="E33" s="184">
        <f t="shared" si="11"/>
        <v>104.97863739589205</v>
      </c>
      <c r="F33" s="184">
        <f t="shared" si="11"/>
        <v>99.999999999999972</v>
      </c>
      <c r="G33" s="184">
        <f t="shared" si="11"/>
        <v>101.58212549999999</v>
      </c>
      <c r="H33" s="184">
        <f t="shared" si="11"/>
        <v>102.29386695368001</v>
      </c>
      <c r="I33" s="250">
        <f t="shared" si="11"/>
        <v>102.61886820698005</v>
      </c>
      <c r="J33" s="335">
        <f t="shared" si="1"/>
        <v>1</v>
      </c>
      <c r="K33" s="335">
        <f t="shared" si="2"/>
        <v>1</v>
      </c>
      <c r="L33" s="335">
        <f t="shared" si="3"/>
        <v>1</v>
      </c>
      <c r="M33" s="335">
        <f t="shared" si="4"/>
        <v>1</v>
      </c>
      <c r="N33" s="335">
        <f t="shared" si="5"/>
        <v>1</v>
      </c>
      <c r="O33" s="335">
        <f t="shared" si="6"/>
        <v>1</v>
      </c>
      <c r="P33" s="336">
        <f t="shared" si="7"/>
        <v>1</v>
      </c>
      <c r="X33" s="103"/>
    </row>
  </sheetData>
  <mergeCells count="3">
    <mergeCell ref="C17:I17"/>
    <mergeCell ref="J17:P17"/>
    <mergeCell ref="Q17:W1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46"/>
  <sheetViews>
    <sheetView zoomScale="54" zoomScaleNormal="130" workbookViewId="0">
      <selection activeCell="B1" sqref="B1"/>
    </sheetView>
  </sheetViews>
  <sheetFormatPr defaultRowHeight="14.25" x14ac:dyDescent="0.45"/>
  <cols>
    <col min="1" max="3" width="9.06640625" style="326"/>
    <col min="4" max="9" width="14.46484375" style="326" customWidth="1"/>
    <col min="10" max="11" width="38" style="329" customWidth="1"/>
    <col min="12" max="16384" width="9.06640625" style="326"/>
  </cols>
  <sheetData>
    <row r="1" spans="1:52" s="223" customFormat="1" x14ac:dyDescent="0.45">
      <c r="A1" s="223" t="s">
        <v>1867</v>
      </c>
      <c r="B1" s="223" t="s">
        <v>1874</v>
      </c>
      <c r="C1" s="223" t="s">
        <v>1987</v>
      </c>
      <c r="D1" s="223" t="s">
        <v>1868</v>
      </c>
      <c r="E1" s="223" t="s">
        <v>1870</v>
      </c>
      <c r="F1" s="223" t="s">
        <v>1871</v>
      </c>
      <c r="G1" s="223" t="s">
        <v>1875</v>
      </c>
      <c r="H1" s="223" t="s">
        <v>506</v>
      </c>
      <c r="I1" s="223" t="s">
        <v>695</v>
      </c>
      <c r="J1" s="270" t="s">
        <v>1866</v>
      </c>
      <c r="K1" s="270" t="s">
        <v>1823</v>
      </c>
      <c r="L1" s="331">
        <v>44927</v>
      </c>
      <c r="M1" s="331">
        <v>44958</v>
      </c>
      <c r="N1" s="331">
        <v>44986</v>
      </c>
      <c r="O1" s="331">
        <v>45017</v>
      </c>
      <c r="P1" s="331">
        <v>45047</v>
      </c>
      <c r="Q1" s="331">
        <v>45078</v>
      </c>
      <c r="R1" s="331">
        <v>45108</v>
      </c>
      <c r="S1" s="331">
        <v>45139</v>
      </c>
      <c r="T1" s="331">
        <v>45170</v>
      </c>
      <c r="U1" s="331">
        <v>45200</v>
      </c>
      <c r="V1" s="331">
        <v>45231</v>
      </c>
      <c r="W1" s="331">
        <v>45261</v>
      </c>
      <c r="X1" s="331">
        <v>45292</v>
      </c>
      <c r="Y1" s="331">
        <v>45323</v>
      </c>
      <c r="Z1" s="331">
        <v>45352</v>
      </c>
      <c r="AA1" s="331">
        <v>45383</v>
      </c>
      <c r="AB1" s="331">
        <v>45413</v>
      </c>
      <c r="AC1" s="331">
        <v>45444</v>
      </c>
      <c r="AD1" s="331">
        <v>45474</v>
      </c>
      <c r="AE1" s="331">
        <v>45505</v>
      </c>
      <c r="AF1" s="331">
        <v>45536</v>
      </c>
      <c r="AG1" s="331">
        <v>45566</v>
      </c>
      <c r="AH1" s="331">
        <v>45597</v>
      </c>
      <c r="AI1" s="331">
        <v>45627</v>
      </c>
      <c r="AJ1" s="331">
        <v>45658</v>
      </c>
      <c r="AK1" s="331">
        <v>45689</v>
      </c>
      <c r="AL1" s="331">
        <v>45717</v>
      </c>
      <c r="AM1" s="331">
        <v>45748</v>
      </c>
      <c r="AN1" s="331">
        <v>45778</v>
      </c>
      <c r="AO1" s="331">
        <v>45809</v>
      </c>
      <c r="AP1" s="331">
        <v>45839</v>
      </c>
      <c r="AQ1" s="331">
        <v>45870</v>
      </c>
      <c r="AR1" s="331">
        <v>45901</v>
      </c>
      <c r="AS1" s="331">
        <v>45931</v>
      </c>
      <c r="AT1" s="331">
        <v>45962</v>
      </c>
      <c r="AU1" s="331">
        <v>45992</v>
      </c>
      <c r="AV1" s="331">
        <v>46023</v>
      </c>
      <c r="AW1" s="331">
        <v>46054</v>
      </c>
      <c r="AX1" s="331">
        <v>46082</v>
      </c>
      <c r="AY1" s="331">
        <v>46113</v>
      </c>
      <c r="AZ1" s="331">
        <v>46143</v>
      </c>
    </row>
    <row r="2" spans="1:52" x14ac:dyDescent="0.45">
      <c r="A2" s="326">
        <f>Веса!A2</f>
        <v>1</v>
      </c>
      <c r="B2" s="326">
        <f>A2</f>
        <v>1</v>
      </c>
      <c r="C2" s="326">
        <f>БИПЦ_НДС!E2</f>
        <v>0</v>
      </c>
      <c r="D2" s="326">
        <f>1-C2</f>
        <v>1</v>
      </c>
      <c r="E2" s="326">
        <v>1</v>
      </c>
      <c r="F2" s="326">
        <v>0</v>
      </c>
      <c r="G2" s="326">
        <v>0</v>
      </c>
      <c r="H2" s="326">
        <v>0</v>
      </c>
      <c r="I2" s="326">
        <v>0</v>
      </c>
      <c r="J2" s="306" t="s">
        <v>0</v>
      </c>
      <c r="K2" s="306" t="s">
        <v>0</v>
      </c>
      <c r="L2" s="326">
        <f>INDEX('ИПЦ raw'!$1:$1048576, MATCH($K2,'ИПЦ raw'!$A:$A,0),MATCH(MoM!L$1,'ИПЦ raw'!$1:$1,0))</f>
        <v>100.2</v>
      </c>
      <c r="M2" s="326">
        <f>INDEX('ИПЦ raw'!$1:$1048576, MATCH($K2,'ИПЦ raw'!$A:$A,0),MATCH(MoM!M$1,'ИПЦ raw'!$1:$1,0))</f>
        <v>100.33</v>
      </c>
      <c r="N2" s="326">
        <f>INDEX('ИПЦ raw'!$1:$1048576, MATCH($K2,'ИПЦ raw'!$A:$A,0),MATCH(MoM!N$1,'ИПЦ raw'!$1:$1,0))</f>
        <v>100.26</v>
      </c>
      <c r="O2" s="326">
        <f>INDEX('ИПЦ raw'!$1:$1048576, MATCH($K2,'ИПЦ raw'!$A:$A,0),MATCH(MoM!O$1,'ИПЦ raw'!$1:$1,0))</f>
        <v>100.37</v>
      </c>
      <c r="P2" s="326">
        <f>INDEX('ИПЦ raw'!$1:$1048576, MATCH($K2,'ИПЦ raw'!$A:$A,0),MATCH(MoM!P$1,'ИПЦ raw'!$1:$1,0))</f>
        <v>100.49</v>
      </c>
      <c r="Q2" s="326">
        <f>INDEX('ИПЦ raw'!$1:$1048576, MATCH($K2,'ИПЦ raw'!$A:$A,0),MATCH(MoM!Q$1,'ИПЦ raw'!$1:$1,0))</f>
        <v>100.25</v>
      </c>
      <c r="R2" s="326">
        <f>INDEX('ИПЦ raw'!$1:$1048576, MATCH($K2,'ИПЦ raw'!$A:$A,0),MATCH(MoM!R$1,'ИПЦ raw'!$1:$1,0))</f>
        <v>100.38</v>
      </c>
      <c r="S2" s="326">
        <f>INDEX('ИПЦ raw'!$1:$1048576, MATCH($K2,'ИПЦ raw'!$A:$A,0),MATCH(MoM!S$1,'ИПЦ raw'!$1:$1,0))</f>
        <v>100.65</v>
      </c>
      <c r="T2" s="326">
        <f>INDEX('ИПЦ raw'!$1:$1048576, MATCH($K2,'ИПЦ raw'!$A:$A,0),MATCH(MoM!T$1,'ИПЦ raw'!$1:$1,0))</f>
        <v>101.39</v>
      </c>
      <c r="U2" s="326">
        <f>INDEX('ИПЦ raw'!$1:$1048576, MATCH($K2,'ИПЦ raw'!$A:$A,0),MATCH(MoM!U$1,'ИПЦ raw'!$1:$1,0))</f>
        <v>101.28</v>
      </c>
      <c r="V2" s="326">
        <f>INDEX('ИПЦ raw'!$1:$1048576, MATCH($K2,'ИПЦ raw'!$A:$A,0),MATCH(MoM!V$1,'ИПЦ raw'!$1:$1,0))</f>
        <v>100.53</v>
      </c>
      <c r="W2" s="326">
        <f>INDEX('ИПЦ raw'!$1:$1048576, MATCH($K2,'ИПЦ raw'!$A:$A,0),MATCH(MoM!W$1,'ИПЦ raw'!$1:$1,0))</f>
        <v>100.85</v>
      </c>
      <c r="X2" s="326">
        <f>INDEX('ИПЦ raw'!$1:$1048576, MATCH($K2,'ИПЦ raw'!$A:$A,0),MATCH(MoM!X$1,'ИПЦ raw'!$1:$1,0))</f>
        <v>101.12</v>
      </c>
      <c r="Y2" s="326">
        <f>INDEX('ИПЦ raw'!$1:$1048576, MATCH($K2,'ИПЦ raw'!$A:$A,0),MATCH(MoM!Y$1,'ИПЦ raw'!$1:$1,0))</f>
        <v>101.36</v>
      </c>
      <c r="Z2" s="326">
        <f>INDEX('ИПЦ raw'!$1:$1048576, MATCH($K2,'ИПЦ raw'!$A:$A,0),MATCH(MoM!Z$1,'ИПЦ raw'!$1:$1,0))</f>
        <v>101.49</v>
      </c>
      <c r="AA2" s="326">
        <f>INDEX('ИПЦ raw'!$1:$1048576, MATCH($K2,'ИПЦ raw'!$A:$A,0),MATCH(MoM!AA$1,'ИПЦ raw'!$1:$1,0))</f>
        <v>101.14</v>
      </c>
      <c r="AB2" s="326">
        <f>INDEX('ИПЦ raw'!$1:$1048576, MATCH($K2,'ИПЦ raw'!$A:$A,0),MATCH(MoM!AB$1,'ИПЦ raw'!$1:$1,0))</f>
        <v>101.14</v>
      </c>
      <c r="AC2" s="326">
        <f>INDEX('ИПЦ raw'!$1:$1048576, MATCH($K2,'ИПЦ raw'!$A:$A,0),MATCH(MoM!AC$1,'ИПЦ raw'!$1:$1,0))</f>
        <v>100.84</v>
      </c>
      <c r="AD2" s="326">
        <f>INDEX('ИПЦ raw'!$1:$1048576, MATCH($K2,'ИПЦ raw'!$A:$A,0),MATCH(MoM!AD$1,'ИПЦ raw'!$1:$1,0))</f>
        <v>100.53</v>
      </c>
      <c r="AE2" s="326">
        <f>INDEX('ИПЦ raw'!$1:$1048576, MATCH($K2,'ИПЦ raw'!$A:$A,0),MATCH(MoM!AE$1,'ИПЦ raw'!$1:$1,0))</f>
        <v>100.4</v>
      </c>
      <c r="AF2" s="326">
        <f>INDEX('ИПЦ raw'!$1:$1048576, MATCH($K2,'ИПЦ raw'!$A:$A,0),MATCH(MoM!AF$1,'ИПЦ raw'!$1:$1,0))</f>
        <v>101.02</v>
      </c>
      <c r="AG2" s="326">
        <f>INDEX('ИПЦ raw'!$1:$1048576, MATCH($K2,'ИПЦ raw'!$A:$A,0),MATCH(MoM!AG$1,'ИПЦ raw'!$1:$1,0))</f>
        <v>101</v>
      </c>
      <c r="AH2" s="326">
        <f>INDEX('ИПЦ raw'!$1:$1048576, MATCH($K2,'ИПЦ raw'!$A:$A,0),MATCH(MoM!AH$1,'ИПЦ raw'!$1:$1,0))</f>
        <v>100.91</v>
      </c>
      <c r="AI2" s="326">
        <f>INDEX('ИПЦ raw'!$1:$1048576, MATCH($K2,'ИПЦ raw'!$A:$A,0),MATCH(MoM!AI$1,'ИПЦ raw'!$1:$1,0))</f>
        <v>101.47</v>
      </c>
      <c r="AJ2" s="326">
        <f>INDEX('ИПЦ raw'!$1:$1048576, MATCH($K2,'ИПЦ raw'!$A:$A,0),MATCH(MoM!AJ$1,'ИПЦ raw'!$1:$1,0))</f>
        <v>101.77</v>
      </c>
      <c r="AK2" s="326">
        <f>INDEX('ИПЦ raw'!$1:$1048576, MATCH($K2,'ИПЦ raw'!$A:$A,0),MATCH(MoM!AK$1,'ИПЦ raw'!$1:$1,0))</f>
        <v>101.57</v>
      </c>
      <c r="AL2" s="326">
        <f>INDEX('ИПЦ raw'!$1:$1048576, MATCH($K2,'ИПЦ raw'!$A:$A,0),MATCH(MoM!AL$1,'ИПЦ raw'!$1:$1,0))</f>
        <v>102.06</v>
      </c>
      <c r="AM2" s="326">
        <f>INDEX('ИПЦ raw'!$1:$1048576, MATCH($K2,'ИПЦ raw'!$A:$A,0),MATCH(MoM!AM$1,'ИПЦ raw'!$1:$1,0))</f>
        <v>101.45</v>
      </c>
      <c r="AN2" s="326">
        <f>INDEX('ИПЦ raw'!$1:$1048576, MATCH($K2,'ИПЦ raw'!$A:$A,0),MATCH(MoM!AN$1,'ИПЦ raw'!$1:$1,0))</f>
        <v>100.69</v>
      </c>
      <c r="AO2" s="326">
        <f>INDEX('ИПЦ raw'!$1:$1048576, MATCH($K2,'ИПЦ raw'!$A:$A,0),MATCH(MoM!AO$1,'ИПЦ raw'!$1:$1,0))</f>
        <v>100.66</v>
      </c>
      <c r="AP2" s="326">
        <f>INDEX('ИПЦ raw'!$1:$1048576, MATCH($K2,'ИПЦ raw'!$A:$A,0),MATCH(MoM!AP$1,'ИПЦ raw'!$1:$1,0))</f>
        <v>100.5</v>
      </c>
      <c r="AQ2" s="326">
        <f>INDEX('ИПЦ raw'!$1:$1048576, MATCH($K2,'ИПЦ raw'!$A:$A,0),MATCH(MoM!AQ$1,'ИПЦ raw'!$1:$1,0))</f>
        <v>100.54</v>
      </c>
      <c r="AR2" s="326">
        <f>INDEX('ИПЦ raw'!$1:$1048576, MATCH($K2,'ИПЦ raw'!$A:$A,0),MATCH(MoM!AR$1,'ИПЦ raw'!$1:$1,0))</f>
        <v>101.34</v>
      </c>
      <c r="AS2" s="326">
        <f>INDEX('ИПЦ raw'!$1:$1048576, MATCH($K2,'ИПЦ raw'!$A:$A,0),MATCH(MoM!AS$1,'ИПЦ raw'!$1:$1,0))</f>
        <v>100.79</v>
      </c>
      <c r="AT2" s="326">
        <f>INDEX('ИПЦ raw'!$1:$1048576, MATCH($K2,'ИПЦ raw'!$A:$A,0),MATCH(MoM!AT$1,'ИПЦ raw'!$1:$1,0))</f>
        <v>100.64</v>
      </c>
      <c r="AU2" s="326">
        <f>INDEX('ИПЦ raw'!$1:$1048576, MATCH($K2,'ИПЦ raw'!$A:$A,0),MATCH(MoM!AU$1,'ИПЦ raw'!$1:$1,0))</f>
        <v>100.96</v>
      </c>
      <c r="AV2" s="326">
        <f>INDEX('ИПЦ raw'!$1:$1048576, MATCH($K2,'ИПЦ raw'!$A:$A,0),MATCH(MoM!AV$1,'ИПЦ raw'!$1:$1,0))</f>
        <v>102.13</v>
      </c>
      <c r="AW2" s="326">
        <f>INDEX('ИПЦ raw'!$1:$1048576, MATCH($K2,'ИПЦ raw'!$A:$A,0),MATCH(MoM!AW$1,'ИПЦ raw'!$1:$1,0))</f>
        <v>101.9</v>
      </c>
      <c r="AX2" s="326">
        <f>INDEX('ИПЦ raw'!$1:$1048576, MATCH($K2,'ИПЦ raw'!$A:$A,0),MATCH(MoM!AX$1,'ИПЦ raw'!$1:$1,0))</f>
        <v>102.33</v>
      </c>
      <c r="AY2" s="326">
        <f>INDEX('ИПЦ raw'!$1:$1048576, MATCH($K2,'ИПЦ raw'!$A:$A,0),MATCH(MoM!AY$1,'ИПЦ raw'!$1:$1,0))</f>
        <v>100.91</v>
      </c>
      <c r="AZ2" s="326">
        <f>INDEX('ИПЦ raw'!$1:$1048576, MATCH($K2,'ИПЦ raw'!$A:$A,0),MATCH(MoM!AZ$1,'ИПЦ raw'!$1:$1,0))</f>
        <v>100.61</v>
      </c>
    </row>
    <row r="3" spans="1:52" x14ac:dyDescent="0.45">
      <c r="A3" s="326">
        <f>Веса!A3</f>
        <v>1</v>
      </c>
      <c r="B3" s="326">
        <f t="shared" ref="B3:B66" si="0">A3</f>
        <v>1</v>
      </c>
      <c r="C3" s="326">
        <f>БИПЦ_НДС!E3</f>
        <v>0</v>
      </c>
      <c r="D3" s="326">
        <f t="shared" ref="D3:D66" si="1">1-C3</f>
        <v>1</v>
      </c>
      <c r="E3" s="326">
        <v>1</v>
      </c>
      <c r="F3" s="326">
        <v>0</v>
      </c>
      <c r="G3" s="326">
        <v>0</v>
      </c>
      <c r="H3" s="326">
        <v>0</v>
      </c>
      <c r="I3" s="326">
        <v>0</v>
      </c>
      <c r="J3" s="308" t="s">
        <v>1</v>
      </c>
      <c r="K3" s="308" t="s">
        <v>1</v>
      </c>
      <c r="L3" s="326">
        <f>INDEX('ИПЦ raw'!$1:$1048576, MATCH($K3,'ИПЦ raw'!$A:$A,0),MATCH(MoM!L$1,'ИПЦ raw'!$1:$1,0))</f>
        <v>100.43</v>
      </c>
      <c r="M3" s="326">
        <f>INDEX('ИПЦ raw'!$1:$1048576, MATCH($K3,'ИПЦ raw'!$A:$A,0),MATCH(MoM!M$1,'ИПЦ raw'!$1:$1,0))</f>
        <v>100.18</v>
      </c>
      <c r="N3" s="326">
        <f>INDEX('ИПЦ raw'!$1:$1048576, MATCH($K3,'ИПЦ raw'!$A:$A,0),MATCH(MoM!N$1,'ИПЦ raw'!$1:$1,0))</f>
        <v>99.93</v>
      </c>
      <c r="O3" s="326">
        <f>INDEX('ИПЦ raw'!$1:$1048576, MATCH($K3,'ИПЦ raw'!$A:$A,0),MATCH(MoM!O$1,'ИПЦ raw'!$1:$1,0))</f>
        <v>100.08</v>
      </c>
      <c r="P3" s="326">
        <f>INDEX('ИПЦ raw'!$1:$1048576, MATCH($K3,'ИПЦ raw'!$A:$A,0),MATCH(MoM!P$1,'ИПЦ raw'!$1:$1,0))</f>
        <v>100.19</v>
      </c>
      <c r="Q3" s="326">
        <f>INDEX('ИПЦ raw'!$1:$1048576, MATCH($K3,'ИПЦ raw'!$A:$A,0),MATCH(MoM!Q$1,'ИПЦ raw'!$1:$1,0))</f>
        <v>100.39</v>
      </c>
      <c r="R3" s="326">
        <f>INDEX('ИПЦ raw'!$1:$1048576, MATCH($K3,'ИПЦ raw'!$A:$A,0),MATCH(MoM!R$1,'ИПЦ raw'!$1:$1,0))</f>
        <v>100.48</v>
      </c>
      <c r="S3" s="326">
        <f>INDEX('ИПЦ raw'!$1:$1048576, MATCH($K3,'ИПЦ raw'!$A:$A,0),MATCH(MoM!S$1,'ИПЦ raw'!$1:$1,0))</f>
        <v>100.88</v>
      </c>
      <c r="T3" s="326">
        <f>INDEX('ИПЦ raw'!$1:$1048576, MATCH($K3,'ИПЦ raw'!$A:$A,0),MATCH(MoM!T$1,'ИПЦ raw'!$1:$1,0))</f>
        <v>101.02</v>
      </c>
      <c r="U3" s="326">
        <f>INDEX('ИПЦ raw'!$1:$1048576, MATCH($K3,'ИПЦ raw'!$A:$A,0),MATCH(MoM!U$1,'ИПЦ raw'!$1:$1,0))</f>
        <v>101.58</v>
      </c>
      <c r="V3" s="326">
        <f>INDEX('ИПЦ raw'!$1:$1048576, MATCH($K3,'ИПЦ raw'!$A:$A,0),MATCH(MoM!V$1,'ИПЦ raw'!$1:$1,0))</f>
        <v>101.1</v>
      </c>
      <c r="W3" s="326">
        <f>INDEX('ИПЦ raw'!$1:$1048576, MATCH($K3,'ИПЦ raw'!$A:$A,0),MATCH(MoM!W$1,'ИПЦ raw'!$1:$1,0))</f>
        <v>100.94</v>
      </c>
      <c r="X3" s="326">
        <f>INDEX('ИПЦ raw'!$1:$1048576, MATCH($K3,'ИПЦ raw'!$A:$A,0),MATCH(MoM!X$1,'ИПЦ raw'!$1:$1,0))</f>
        <v>101.61</v>
      </c>
      <c r="Y3" s="326">
        <f>INDEX('ИПЦ raw'!$1:$1048576, MATCH($K3,'ИПЦ raw'!$A:$A,0),MATCH(MoM!Y$1,'ИПЦ raw'!$1:$1,0))</f>
        <v>101.11</v>
      </c>
      <c r="Z3" s="326">
        <f>INDEX('ИПЦ raw'!$1:$1048576, MATCH($K3,'ИПЦ raw'!$A:$A,0),MATCH(MoM!Z$1,'ИПЦ raw'!$1:$1,0))</f>
        <v>101.36</v>
      </c>
      <c r="AA3" s="326">
        <f>INDEX('ИПЦ raw'!$1:$1048576, MATCH($K3,'ИПЦ raw'!$A:$A,0),MATCH(MoM!AA$1,'ИПЦ raw'!$1:$1,0))</f>
        <v>101.19</v>
      </c>
      <c r="AB3" s="326">
        <f>INDEX('ИПЦ raw'!$1:$1048576, MATCH($K3,'ИПЦ raw'!$A:$A,0),MATCH(MoM!AB$1,'ИПЦ raw'!$1:$1,0))</f>
        <v>100.77</v>
      </c>
      <c r="AC3" s="326">
        <f>INDEX('ИПЦ raw'!$1:$1048576, MATCH($K3,'ИПЦ raw'!$A:$A,0),MATCH(MoM!AC$1,'ИПЦ raw'!$1:$1,0))</f>
        <v>100.6</v>
      </c>
      <c r="AD3" s="326">
        <f>INDEX('ИПЦ raw'!$1:$1048576, MATCH($K3,'ИПЦ raw'!$A:$A,0),MATCH(MoM!AD$1,'ИПЦ raw'!$1:$1,0))</f>
        <v>100.51</v>
      </c>
      <c r="AE3" s="326">
        <f>INDEX('ИПЦ raw'!$1:$1048576, MATCH($K3,'ИПЦ raw'!$A:$A,0),MATCH(MoM!AE$1,'ИПЦ raw'!$1:$1,0))</f>
        <v>100.39</v>
      </c>
      <c r="AF3" s="326">
        <f>INDEX('ИПЦ raw'!$1:$1048576, MATCH($K3,'ИПЦ raw'!$A:$A,0),MATCH(MoM!AF$1,'ИПЦ raw'!$1:$1,0))</f>
        <v>100.87</v>
      </c>
      <c r="AG3" s="326">
        <f>INDEX('ИПЦ raw'!$1:$1048576, MATCH($K3,'ИПЦ raw'!$A:$A,0),MATCH(MoM!AG$1,'ИПЦ raw'!$1:$1,0))</f>
        <v>101.26</v>
      </c>
      <c r="AH3" s="326">
        <f>INDEX('ИПЦ raw'!$1:$1048576, MATCH($K3,'ИПЦ raw'!$A:$A,0),MATCH(MoM!AH$1,'ИПЦ raw'!$1:$1,0))</f>
        <v>101.18</v>
      </c>
      <c r="AI3" s="326">
        <f>INDEX('ИПЦ raw'!$1:$1048576, MATCH($K3,'ИПЦ raw'!$A:$A,0),MATCH(MoM!AI$1,'ИПЦ raw'!$1:$1,0))</f>
        <v>102</v>
      </c>
      <c r="AJ3" s="326">
        <f>INDEX('ИПЦ raw'!$1:$1048576, MATCH($K3,'ИПЦ raw'!$A:$A,0),MATCH(MoM!AJ$1,'ИПЦ raw'!$1:$1,0))</f>
        <v>101.49</v>
      </c>
      <c r="AK3" s="326">
        <f>INDEX('ИПЦ raw'!$1:$1048576, MATCH($K3,'ИПЦ raw'!$A:$A,0),MATCH(MoM!AK$1,'ИПЦ raw'!$1:$1,0))</f>
        <v>101.77</v>
      </c>
      <c r="AL3" s="326">
        <f>INDEX('ИПЦ raw'!$1:$1048576, MATCH($K3,'ИПЦ raw'!$A:$A,0),MATCH(MoM!AL$1,'ИПЦ raw'!$1:$1,0))</f>
        <v>101.99</v>
      </c>
      <c r="AM3" s="326">
        <f>INDEX('ИПЦ raw'!$1:$1048576, MATCH($K3,'ИПЦ raw'!$A:$A,0),MATCH(MoM!AM$1,'ИПЦ raw'!$1:$1,0))</f>
        <v>101.01</v>
      </c>
      <c r="AN3" s="326">
        <f>INDEX('ИПЦ raw'!$1:$1048576, MATCH($K3,'ИПЦ raw'!$A:$A,0),MATCH(MoM!AN$1,'ИПЦ raw'!$1:$1,0))</f>
        <v>101.27</v>
      </c>
      <c r="AO3" s="326">
        <f>INDEX('ИПЦ raw'!$1:$1048576, MATCH($K3,'ИПЦ raw'!$A:$A,0),MATCH(MoM!AO$1,'ИПЦ raw'!$1:$1,0))</f>
        <v>100.66</v>
      </c>
      <c r="AP3" s="326">
        <f>INDEX('ИПЦ raw'!$1:$1048576, MATCH($K3,'ИПЦ raw'!$A:$A,0),MATCH(MoM!AP$1,'ИПЦ raw'!$1:$1,0))</f>
        <v>100.54</v>
      </c>
      <c r="AQ3" s="326">
        <f>INDEX('ИПЦ raw'!$1:$1048576, MATCH($K3,'ИПЦ raw'!$A:$A,0),MATCH(MoM!AQ$1,'ИПЦ raw'!$1:$1,0))</f>
        <v>100.45</v>
      </c>
      <c r="AR3" s="326">
        <f>INDEX('ИПЦ raw'!$1:$1048576, MATCH($K3,'ИПЦ raw'!$A:$A,0),MATCH(MoM!AR$1,'ИПЦ raw'!$1:$1,0))</f>
        <v>100.76</v>
      </c>
      <c r="AS3" s="326">
        <f>INDEX('ИПЦ raw'!$1:$1048576, MATCH($K3,'ИПЦ raw'!$A:$A,0),MATCH(MoM!AS$1,'ИПЦ raw'!$1:$1,0))</f>
        <v>100.53</v>
      </c>
      <c r="AT3" s="326">
        <f>INDEX('ИПЦ raw'!$1:$1048576, MATCH($K3,'ИПЦ raw'!$A:$A,0),MATCH(MoM!AT$1,'ИПЦ raw'!$1:$1,0))</f>
        <v>100.37</v>
      </c>
      <c r="AU3" s="326">
        <f>INDEX('ИПЦ raw'!$1:$1048576, MATCH($K3,'ИПЦ raw'!$A:$A,0),MATCH(MoM!AU$1,'ИПЦ raw'!$1:$1,0))</f>
        <v>100.72</v>
      </c>
      <c r="AV3" s="326">
        <f>INDEX('ИПЦ raw'!$1:$1048576, MATCH($K3,'ИПЦ raw'!$A:$A,0),MATCH(MoM!AV$1,'ИПЦ raw'!$1:$1,0))</f>
        <v>101.47</v>
      </c>
      <c r="AW3" s="326">
        <f>INDEX('ИПЦ raw'!$1:$1048576, MATCH($K3,'ИПЦ raw'!$A:$A,0),MATCH(MoM!AW$1,'ИПЦ raw'!$1:$1,0))</f>
        <v>101.56</v>
      </c>
      <c r="AX3" s="326">
        <f>INDEX('ИПЦ raw'!$1:$1048576, MATCH($K3,'ИПЦ raw'!$A:$A,0),MATCH(MoM!AX$1,'ИПЦ raw'!$1:$1,0))</f>
        <v>101.05</v>
      </c>
      <c r="AY3" s="326">
        <f>INDEX('ИПЦ raw'!$1:$1048576, MATCH($K3,'ИПЦ raw'!$A:$A,0),MATCH(MoM!AY$1,'ИПЦ raw'!$1:$1,0))</f>
        <v>101.05</v>
      </c>
      <c r="AZ3" s="326">
        <f>INDEX('ИПЦ raw'!$1:$1048576, MATCH($K3,'ИПЦ raw'!$A:$A,0),MATCH(MoM!AZ$1,'ИПЦ raw'!$1:$1,0))</f>
        <v>100.56</v>
      </c>
    </row>
    <row r="4" spans="1:52" x14ac:dyDescent="0.45">
      <c r="A4" s="326">
        <f>Веса!A4</f>
        <v>1</v>
      </c>
      <c r="B4" s="326">
        <f>A4</f>
        <v>1</v>
      </c>
      <c r="C4" s="326">
        <f>БИПЦ_НДС!E4</f>
        <v>0</v>
      </c>
      <c r="D4" s="326">
        <f t="shared" si="1"/>
        <v>1</v>
      </c>
      <c r="E4" s="326">
        <v>1</v>
      </c>
      <c r="F4" s="326">
        <v>0</v>
      </c>
      <c r="G4" s="326">
        <v>0</v>
      </c>
      <c r="H4" s="326">
        <v>0</v>
      </c>
      <c r="I4" s="326">
        <v>0</v>
      </c>
      <c r="J4" s="308" t="s">
        <v>2</v>
      </c>
      <c r="K4" s="308" t="s">
        <v>2</v>
      </c>
      <c r="L4" s="326">
        <f>INDEX('ИПЦ raw'!$1:$1048576, MATCH($K4,'ИПЦ raw'!$A:$A,0),MATCH(MoM!L$1,'ИПЦ raw'!$1:$1,0))</f>
        <v>100.1</v>
      </c>
      <c r="M4" s="326">
        <f>INDEX('ИПЦ raw'!$1:$1048576, MATCH($K4,'ИПЦ raw'!$A:$A,0),MATCH(MoM!M$1,'ИПЦ raw'!$1:$1,0))</f>
        <v>99.02</v>
      </c>
      <c r="N4" s="326">
        <f>INDEX('ИПЦ raw'!$1:$1048576, MATCH($K4,'ИПЦ raw'!$A:$A,0),MATCH(MoM!N$1,'ИПЦ raw'!$1:$1,0))</f>
        <v>99.96</v>
      </c>
      <c r="O4" s="326">
        <f>INDEX('ИПЦ raw'!$1:$1048576, MATCH($K4,'ИПЦ raw'!$A:$A,0),MATCH(MoM!O$1,'ИПЦ raw'!$1:$1,0))</f>
        <v>101.5</v>
      </c>
      <c r="P4" s="326">
        <f>INDEX('ИПЦ raw'!$1:$1048576, MATCH($K4,'ИПЦ raw'!$A:$A,0),MATCH(MoM!P$1,'ИПЦ raw'!$1:$1,0))</f>
        <v>99.93</v>
      </c>
      <c r="Q4" s="326">
        <f>INDEX('ИПЦ raw'!$1:$1048576, MATCH($K4,'ИПЦ raw'!$A:$A,0),MATCH(MoM!Q$1,'ИПЦ raw'!$1:$1,0))</f>
        <v>100.42</v>
      </c>
      <c r="R4" s="326">
        <f>INDEX('ИПЦ raw'!$1:$1048576, MATCH($K4,'ИПЦ raw'!$A:$A,0),MATCH(MoM!R$1,'ИПЦ raw'!$1:$1,0))</f>
        <v>102.03</v>
      </c>
      <c r="S4" s="326">
        <f>INDEX('ИПЦ raw'!$1:$1048576, MATCH($K4,'ИПЦ raw'!$A:$A,0),MATCH(MoM!S$1,'ИПЦ raw'!$1:$1,0))</f>
        <v>105.42</v>
      </c>
      <c r="T4" s="326">
        <f>INDEX('ИПЦ raw'!$1:$1048576, MATCH($K4,'ИПЦ raw'!$A:$A,0),MATCH(MoM!T$1,'ИПЦ raw'!$1:$1,0))</f>
        <v>101.4</v>
      </c>
      <c r="U4" s="326">
        <f>INDEX('ИПЦ raw'!$1:$1048576, MATCH($K4,'ИПЦ raw'!$A:$A,0),MATCH(MoM!U$1,'ИПЦ raw'!$1:$1,0))</f>
        <v>101.91</v>
      </c>
      <c r="V4" s="326">
        <f>INDEX('ИПЦ raw'!$1:$1048576, MATCH($K4,'ИПЦ raw'!$A:$A,0),MATCH(MoM!V$1,'ИПЦ raw'!$1:$1,0))</f>
        <v>100.71</v>
      </c>
      <c r="W4" s="326">
        <f>INDEX('ИПЦ raw'!$1:$1048576, MATCH($K4,'ИПЦ raw'!$A:$A,0),MATCH(MoM!W$1,'ИПЦ raw'!$1:$1,0))</f>
        <v>99.99</v>
      </c>
      <c r="X4" s="326">
        <f>INDEX('ИПЦ raw'!$1:$1048576, MATCH($K4,'ИПЦ raw'!$A:$A,0),MATCH(MoM!X$1,'ИПЦ raw'!$1:$1,0))</f>
        <v>99.31</v>
      </c>
      <c r="Y4" s="326">
        <f>INDEX('ИПЦ raw'!$1:$1048576, MATCH($K4,'ИПЦ raw'!$A:$A,0),MATCH(MoM!Y$1,'ИПЦ raw'!$1:$1,0))</f>
        <v>100.2</v>
      </c>
      <c r="Z4" s="326">
        <f>INDEX('ИПЦ raw'!$1:$1048576, MATCH($K4,'ИПЦ raw'!$A:$A,0),MATCH(MoM!Z$1,'ИПЦ raw'!$1:$1,0))</f>
        <v>99.68</v>
      </c>
      <c r="AA4" s="326">
        <f>INDEX('ИПЦ raw'!$1:$1048576, MATCH($K4,'ИПЦ raw'!$A:$A,0),MATCH(MoM!AA$1,'ИПЦ raw'!$1:$1,0))</f>
        <v>99.5</v>
      </c>
      <c r="AB4" s="326">
        <f>INDEX('ИПЦ raw'!$1:$1048576, MATCH($K4,'ИПЦ raw'!$A:$A,0),MATCH(MoM!AB$1,'ИПЦ raw'!$1:$1,0))</f>
        <v>101.95</v>
      </c>
      <c r="AC4" s="326">
        <f>INDEX('ИПЦ raw'!$1:$1048576, MATCH($K4,'ИПЦ raw'!$A:$A,0),MATCH(MoM!AC$1,'ИПЦ raw'!$1:$1,0))</f>
        <v>99.65</v>
      </c>
      <c r="AD4" s="326">
        <f>INDEX('ИПЦ raw'!$1:$1048576, MATCH($K4,'ИПЦ raw'!$A:$A,0),MATCH(MoM!AD$1,'ИПЦ raw'!$1:$1,0))</f>
        <v>100</v>
      </c>
      <c r="AE4" s="326">
        <f>INDEX('ИПЦ raw'!$1:$1048576, MATCH($K4,'ИПЦ raw'!$A:$A,0),MATCH(MoM!AE$1,'ИПЦ raw'!$1:$1,0))</f>
        <v>101.71</v>
      </c>
      <c r="AF4" s="326">
        <f>INDEX('ИПЦ raw'!$1:$1048576, MATCH($K4,'ИПЦ raw'!$A:$A,0),MATCH(MoM!AF$1,'ИПЦ raw'!$1:$1,0))</f>
        <v>101.78</v>
      </c>
      <c r="AG4" s="326">
        <f>INDEX('ИПЦ raw'!$1:$1048576, MATCH($K4,'ИПЦ raw'!$A:$A,0),MATCH(MoM!AG$1,'ИПЦ raw'!$1:$1,0))</f>
        <v>100.17</v>
      </c>
      <c r="AH4" s="326">
        <f>INDEX('ИПЦ raw'!$1:$1048576, MATCH($K4,'ИПЦ raw'!$A:$A,0),MATCH(MoM!AH$1,'ИПЦ raw'!$1:$1,0))</f>
        <v>100.52</v>
      </c>
      <c r="AI4" s="326">
        <f>INDEX('ИПЦ raw'!$1:$1048576, MATCH($K4,'ИПЦ raw'!$A:$A,0),MATCH(MoM!AI$1,'ИПЦ raw'!$1:$1,0))</f>
        <v>101.25</v>
      </c>
      <c r="AJ4" s="326">
        <f>INDEX('ИПЦ raw'!$1:$1048576, MATCH($K4,'ИПЦ raw'!$A:$A,0),MATCH(MoM!AJ$1,'ИПЦ raw'!$1:$1,0))</f>
        <v>101</v>
      </c>
      <c r="AK4" s="326">
        <f>INDEX('ИПЦ raw'!$1:$1048576, MATCH($K4,'ИПЦ raw'!$A:$A,0),MATCH(MoM!AK$1,'ИПЦ raw'!$1:$1,0))</f>
        <v>100.06</v>
      </c>
      <c r="AL4" s="326">
        <f>INDEX('ИПЦ raw'!$1:$1048576, MATCH($K4,'ИПЦ raw'!$A:$A,0),MATCH(MoM!AL$1,'ИПЦ raw'!$1:$1,0))</f>
        <v>100.5</v>
      </c>
      <c r="AM4" s="326">
        <f>INDEX('ИПЦ raw'!$1:$1048576, MATCH($K4,'ИПЦ raw'!$A:$A,0),MATCH(MoM!AM$1,'ИПЦ raw'!$1:$1,0))</f>
        <v>101.27</v>
      </c>
      <c r="AN4" s="326">
        <f>INDEX('ИПЦ raw'!$1:$1048576, MATCH($K4,'ИПЦ raw'!$A:$A,0),MATCH(MoM!AN$1,'ИПЦ raw'!$1:$1,0))</f>
        <v>101.63</v>
      </c>
      <c r="AO4" s="326">
        <f>INDEX('ИПЦ raw'!$1:$1048576, MATCH($K4,'ИПЦ raw'!$A:$A,0),MATCH(MoM!AO$1,'ИПЦ raw'!$1:$1,0))</f>
        <v>100.52</v>
      </c>
      <c r="AP4" s="326">
        <f>INDEX('ИПЦ raw'!$1:$1048576, MATCH($K4,'ИПЦ raw'!$A:$A,0),MATCH(MoM!AP$1,'ИПЦ raw'!$1:$1,0))</f>
        <v>101.27</v>
      </c>
      <c r="AQ4" s="326">
        <f>INDEX('ИПЦ raw'!$1:$1048576, MATCH($K4,'ИПЦ raw'!$A:$A,0),MATCH(MoM!AQ$1,'ИПЦ raw'!$1:$1,0))</f>
        <v>101.77</v>
      </c>
      <c r="AR4" s="326">
        <f>INDEX('ИПЦ raw'!$1:$1048576, MATCH($K4,'ИПЦ raw'!$A:$A,0),MATCH(MoM!AR$1,'ИПЦ raw'!$1:$1,0))</f>
        <v>100.95</v>
      </c>
      <c r="AS4" s="326">
        <f>INDEX('ИПЦ raw'!$1:$1048576, MATCH($K4,'ИПЦ raw'!$A:$A,0),MATCH(MoM!AS$1,'ИПЦ raw'!$1:$1,0))</f>
        <v>100.28</v>
      </c>
      <c r="AT4" s="326">
        <f>INDEX('ИПЦ raw'!$1:$1048576, MATCH($K4,'ИПЦ raw'!$A:$A,0),MATCH(MoM!AT$1,'ИПЦ raw'!$1:$1,0))</f>
        <v>99.93</v>
      </c>
      <c r="AU4" s="326">
        <f>INDEX('ИПЦ raw'!$1:$1048576, MATCH($K4,'ИПЦ raw'!$A:$A,0),MATCH(MoM!AU$1,'ИПЦ raw'!$1:$1,0))</f>
        <v>98.96</v>
      </c>
      <c r="AV4" s="326">
        <f>INDEX('ИПЦ raw'!$1:$1048576, MATCH($K4,'ИПЦ raw'!$A:$A,0),MATCH(MoM!AV$1,'ИПЦ raw'!$1:$1,0))</f>
        <v>100.72</v>
      </c>
      <c r="AW4" s="326">
        <f>INDEX('ИПЦ raw'!$1:$1048576, MATCH($K4,'ИПЦ raw'!$A:$A,0),MATCH(MoM!AW$1,'ИПЦ raw'!$1:$1,0))</f>
        <v>98.67</v>
      </c>
      <c r="AX4" s="326">
        <f>INDEX('ИПЦ raw'!$1:$1048576, MATCH($K4,'ИПЦ raw'!$A:$A,0),MATCH(MoM!AX$1,'ИПЦ raw'!$1:$1,0))</f>
        <v>100.15</v>
      </c>
      <c r="AY4" s="326">
        <f>INDEX('ИПЦ raw'!$1:$1048576, MATCH($K4,'ИПЦ raw'!$A:$A,0),MATCH(MoM!AY$1,'ИПЦ raw'!$1:$1,0))</f>
        <v>100.89</v>
      </c>
      <c r="AZ4" s="326">
        <f>INDEX('ИПЦ raw'!$1:$1048576, MATCH($K4,'ИПЦ raw'!$A:$A,0),MATCH(MoM!AZ$1,'ИПЦ raw'!$1:$1,0))</f>
        <v>99.14</v>
      </c>
    </row>
    <row r="5" spans="1:52" x14ac:dyDescent="0.45">
      <c r="A5" s="326">
        <f>Веса!A5</f>
        <v>1</v>
      </c>
      <c r="B5" s="326">
        <f t="shared" si="0"/>
        <v>1</v>
      </c>
      <c r="C5" s="326">
        <f>БИПЦ_НДС!E5</f>
        <v>0</v>
      </c>
      <c r="D5" s="326">
        <f t="shared" si="1"/>
        <v>1</v>
      </c>
      <c r="E5" s="326">
        <v>1</v>
      </c>
      <c r="F5" s="326">
        <v>0</v>
      </c>
      <c r="G5" s="326">
        <v>0</v>
      </c>
      <c r="H5" s="326">
        <v>0</v>
      </c>
      <c r="I5" s="326">
        <v>0</v>
      </c>
      <c r="J5" s="308" t="s">
        <v>3</v>
      </c>
      <c r="K5" s="308" t="s">
        <v>3</v>
      </c>
      <c r="L5" s="326">
        <f>INDEX('ИПЦ raw'!$1:$1048576, MATCH($K5,'ИПЦ raw'!$A:$A,0),MATCH(MoM!L$1,'ИПЦ raw'!$1:$1,0))</f>
        <v>99.87</v>
      </c>
      <c r="M5" s="326">
        <f>INDEX('ИПЦ raw'!$1:$1048576, MATCH($K5,'ИПЦ raw'!$A:$A,0),MATCH(MoM!M$1,'ИПЦ raw'!$1:$1,0))</f>
        <v>99.38</v>
      </c>
      <c r="N5" s="326">
        <f>INDEX('ИПЦ raw'!$1:$1048576, MATCH($K5,'ИПЦ raw'!$A:$A,0),MATCH(MoM!N$1,'ИПЦ raw'!$1:$1,0))</f>
        <v>99.93</v>
      </c>
      <c r="O5" s="326">
        <f>INDEX('ИПЦ raw'!$1:$1048576, MATCH($K5,'ИПЦ raw'!$A:$A,0),MATCH(MoM!O$1,'ИПЦ raw'!$1:$1,0))</f>
        <v>101.08</v>
      </c>
      <c r="P5" s="326">
        <f>INDEX('ИПЦ raw'!$1:$1048576, MATCH($K5,'ИПЦ raw'!$A:$A,0),MATCH(MoM!P$1,'ИПЦ raw'!$1:$1,0))</f>
        <v>100.88</v>
      </c>
      <c r="Q5" s="326">
        <f>INDEX('ИПЦ raw'!$1:$1048576, MATCH($K5,'ИПЦ raw'!$A:$A,0),MATCH(MoM!Q$1,'ИПЦ raw'!$1:$1,0))</f>
        <v>100.63</v>
      </c>
      <c r="R5" s="326">
        <f>INDEX('ИПЦ raw'!$1:$1048576, MATCH($K5,'ИПЦ raw'!$A:$A,0),MATCH(MoM!R$1,'ИПЦ raw'!$1:$1,0))</f>
        <v>101.52</v>
      </c>
      <c r="S5" s="326">
        <f>INDEX('ИПЦ raw'!$1:$1048576, MATCH($K5,'ИПЦ raw'!$A:$A,0),MATCH(MoM!S$1,'ИПЦ raw'!$1:$1,0))</f>
        <v>105.83</v>
      </c>
      <c r="T5" s="326">
        <f>INDEX('ИПЦ raw'!$1:$1048576, MATCH($K5,'ИПЦ raw'!$A:$A,0),MATCH(MoM!T$1,'ИПЦ raw'!$1:$1,0))</f>
        <v>101.81</v>
      </c>
      <c r="U5" s="326">
        <f>INDEX('ИПЦ raw'!$1:$1048576, MATCH($K5,'ИПЦ raw'!$A:$A,0),MATCH(MoM!U$1,'ИПЦ raw'!$1:$1,0))</f>
        <v>101.72</v>
      </c>
      <c r="V5" s="326">
        <f>INDEX('ИПЦ raw'!$1:$1048576, MATCH($K5,'ИПЦ raw'!$A:$A,0),MATCH(MoM!V$1,'ИПЦ raw'!$1:$1,0))</f>
        <v>101.07</v>
      </c>
      <c r="W5" s="326">
        <f>INDEX('ИПЦ raw'!$1:$1048576, MATCH($K5,'ИПЦ raw'!$A:$A,0),MATCH(MoM!W$1,'ИПЦ raw'!$1:$1,0))</f>
        <v>100.42</v>
      </c>
      <c r="X5" s="326">
        <f>INDEX('ИПЦ raw'!$1:$1048576, MATCH($K5,'ИПЦ raw'!$A:$A,0),MATCH(MoM!X$1,'ИПЦ raw'!$1:$1,0))</f>
        <v>99.3</v>
      </c>
      <c r="Y5" s="326">
        <f>INDEX('ИПЦ raw'!$1:$1048576, MATCH($K5,'ИПЦ raw'!$A:$A,0),MATCH(MoM!Y$1,'ИПЦ raw'!$1:$1,0))</f>
        <v>99.79</v>
      </c>
      <c r="Z5" s="326">
        <f>INDEX('ИПЦ raw'!$1:$1048576, MATCH($K5,'ИПЦ raw'!$A:$A,0),MATCH(MoM!Z$1,'ИПЦ raw'!$1:$1,0))</f>
        <v>100.04</v>
      </c>
      <c r="AA5" s="326">
        <f>INDEX('ИПЦ raw'!$1:$1048576, MATCH($K5,'ИПЦ raw'!$A:$A,0),MATCH(MoM!AA$1,'ИПЦ raw'!$1:$1,0))</f>
        <v>100.05</v>
      </c>
      <c r="AB5" s="326">
        <f>INDEX('ИПЦ raw'!$1:$1048576, MATCH($K5,'ИПЦ raw'!$A:$A,0),MATCH(MoM!AB$1,'ИПЦ raw'!$1:$1,0))</f>
        <v>101.34</v>
      </c>
      <c r="AC5" s="326">
        <f>INDEX('ИПЦ raw'!$1:$1048576, MATCH($K5,'ИПЦ raw'!$A:$A,0),MATCH(MoM!AC$1,'ИПЦ raw'!$1:$1,0))</f>
        <v>100.33</v>
      </c>
      <c r="AD5" s="326">
        <f>INDEX('ИПЦ raw'!$1:$1048576, MATCH($K5,'ИПЦ raw'!$A:$A,0),MATCH(MoM!AD$1,'ИПЦ raw'!$1:$1,0))</f>
        <v>100.04</v>
      </c>
      <c r="AE5" s="326">
        <f>INDEX('ИПЦ raw'!$1:$1048576, MATCH($K5,'ИПЦ raw'!$A:$A,0),MATCH(MoM!AE$1,'ИПЦ raw'!$1:$1,0))</f>
        <v>100.77</v>
      </c>
      <c r="AF5" s="326">
        <f>INDEX('ИПЦ raw'!$1:$1048576, MATCH($K5,'ИПЦ raw'!$A:$A,0),MATCH(MoM!AF$1,'ИПЦ raw'!$1:$1,0))</f>
        <v>100.84</v>
      </c>
      <c r="AG5" s="326">
        <f>INDEX('ИПЦ raw'!$1:$1048576, MATCH($K5,'ИПЦ raw'!$A:$A,0),MATCH(MoM!AG$1,'ИПЦ raw'!$1:$1,0))</f>
        <v>100</v>
      </c>
      <c r="AH5" s="326">
        <f>INDEX('ИПЦ raw'!$1:$1048576, MATCH($K5,'ИПЦ raw'!$A:$A,0),MATCH(MoM!AH$1,'ИПЦ raw'!$1:$1,0))</f>
        <v>99.86</v>
      </c>
      <c r="AI5" s="326">
        <f>INDEX('ИПЦ raw'!$1:$1048576, MATCH($K5,'ИПЦ raw'!$A:$A,0),MATCH(MoM!AI$1,'ИПЦ raw'!$1:$1,0))</f>
        <v>100.84</v>
      </c>
      <c r="AJ5" s="326">
        <f>INDEX('ИПЦ raw'!$1:$1048576, MATCH($K5,'ИПЦ raw'!$A:$A,0),MATCH(MoM!AJ$1,'ИПЦ raw'!$1:$1,0))</f>
        <v>100.25</v>
      </c>
      <c r="AK5" s="326">
        <f>INDEX('ИПЦ raw'!$1:$1048576, MATCH($K5,'ИПЦ raw'!$A:$A,0),MATCH(MoM!AK$1,'ИПЦ raw'!$1:$1,0))</f>
        <v>99.66</v>
      </c>
      <c r="AL5" s="326">
        <f>INDEX('ИПЦ raw'!$1:$1048576, MATCH($K5,'ИПЦ raw'!$A:$A,0),MATCH(MoM!AL$1,'ИПЦ raw'!$1:$1,0))</f>
        <v>100.2</v>
      </c>
      <c r="AM5" s="326">
        <f>INDEX('ИПЦ raw'!$1:$1048576, MATCH($K5,'ИПЦ raw'!$A:$A,0),MATCH(MoM!AM$1,'ИПЦ raw'!$1:$1,0))</f>
        <v>100.99</v>
      </c>
      <c r="AN5" s="326">
        <f>INDEX('ИПЦ raw'!$1:$1048576, MATCH($K5,'ИПЦ raw'!$A:$A,0),MATCH(MoM!AN$1,'ИПЦ raw'!$1:$1,0))</f>
        <v>102.09</v>
      </c>
      <c r="AO5" s="326">
        <f>INDEX('ИПЦ raw'!$1:$1048576, MATCH($K5,'ИПЦ raw'!$A:$A,0),MATCH(MoM!AO$1,'ИПЦ raw'!$1:$1,0))</f>
        <v>100.29</v>
      </c>
      <c r="AP5" s="326">
        <f>INDEX('ИПЦ raw'!$1:$1048576, MATCH($K5,'ИПЦ raw'!$A:$A,0),MATCH(MoM!AP$1,'ИПЦ raw'!$1:$1,0))</f>
        <v>101.45</v>
      </c>
      <c r="AQ5" s="326">
        <f>INDEX('ИПЦ raw'!$1:$1048576, MATCH($K5,'ИПЦ raw'!$A:$A,0),MATCH(MoM!AQ$1,'ИПЦ raw'!$1:$1,0))</f>
        <v>102.15</v>
      </c>
      <c r="AR5" s="326">
        <f>INDEX('ИПЦ raw'!$1:$1048576, MATCH($K5,'ИПЦ raw'!$A:$A,0),MATCH(MoM!AR$1,'ИПЦ raw'!$1:$1,0))</f>
        <v>100.99</v>
      </c>
      <c r="AS5" s="326">
        <f>INDEX('ИПЦ raw'!$1:$1048576, MATCH($K5,'ИПЦ raw'!$A:$A,0),MATCH(MoM!AS$1,'ИПЦ raw'!$1:$1,0))</f>
        <v>100.11</v>
      </c>
      <c r="AT5" s="326">
        <f>INDEX('ИПЦ raw'!$1:$1048576, MATCH($K5,'ИПЦ raw'!$A:$A,0),MATCH(MoM!AT$1,'ИПЦ raw'!$1:$1,0))</f>
        <v>99.53</v>
      </c>
      <c r="AU5" s="326">
        <f>INDEX('ИПЦ raw'!$1:$1048576, MATCH($K5,'ИПЦ raw'!$A:$A,0),MATCH(MoM!AU$1,'ИПЦ raw'!$1:$1,0))</f>
        <v>98.75</v>
      </c>
      <c r="AV5" s="326">
        <f>INDEX('ИПЦ raw'!$1:$1048576, MATCH($K5,'ИПЦ raw'!$A:$A,0),MATCH(MoM!AV$1,'ИПЦ raw'!$1:$1,0))</f>
        <v>100.32</v>
      </c>
      <c r="AW5" s="326">
        <f>INDEX('ИПЦ raw'!$1:$1048576, MATCH($K5,'ИПЦ raw'!$A:$A,0),MATCH(MoM!AW$1,'ИПЦ raw'!$1:$1,0))</f>
        <v>98.17</v>
      </c>
      <c r="AX5" s="326">
        <f>INDEX('ИПЦ raw'!$1:$1048576, MATCH($K5,'ИПЦ raw'!$A:$A,0),MATCH(MoM!AX$1,'ИПЦ raw'!$1:$1,0))</f>
        <v>99.28</v>
      </c>
      <c r="AY5" s="326">
        <f>INDEX('ИПЦ raw'!$1:$1048576, MATCH($K5,'ИПЦ raw'!$A:$A,0),MATCH(MoM!AY$1,'ИПЦ raw'!$1:$1,0))</f>
        <v>100.18</v>
      </c>
      <c r="AZ5" s="326">
        <f>INDEX('ИПЦ raw'!$1:$1048576, MATCH($K5,'ИПЦ raw'!$A:$A,0),MATCH(MoM!AZ$1,'ИПЦ raw'!$1:$1,0))</f>
        <v>100.21</v>
      </c>
    </row>
    <row r="6" spans="1:52" x14ac:dyDescent="0.45">
      <c r="A6" s="326">
        <f>Веса!A6</f>
        <v>1</v>
      </c>
      <c r="B6" s="326">
        <f t="shared" si="0"/>
        <v>1</v>
      </c>
      <c r="C6" s="326">
        <f>БИПЦ_НДС!E6</f>
        <v>0</v>
      </c>
      <c r="D6" s="326">
        <f t="shared" si="1"/>
        <v>1</v>
      </c>
      <c r="E6" s="326">
        <v>1</v>
      </c>
      <c r="F6" s="326">
        <v>0</v>
      </c>
      <c r="G6" s="326">
        <v>0</v>
      </c>
      <c r="H6" s="326">
        <v>0</v>
      </c>
      <c r="I6" s="326">
        <v>0</v>
      </c>
      <c r="J6" s="308" t="s">
        <v>4</v>
      </c>
      <c r="K6" s="308" t="s">
        <v>4</v>
      </c>
      <c r="L6" s="326">
        <f>INDEX('ИПЦ raw'!$1:$1048576, MATCH($K6,'ИПЦ raw'!$A:$A,0),MATCH(MoM!L$1,'ИПЦ raw'!$1:$1,0))</f>
        <v>100.46</v>
      </c>
      <c r="M6" s="326">
        <f>INDEX('ИПЦ raw'!$1:$1048576, MATCH($K6,'ИПЦ raw'!$A:$A,0),MATCH(MoM!M$1,'ИПЦ raw'!$1:$1,0))</f>
        <v>100.14</v>
      </c>
      <c r="N6" s="326">
        <f>INDEX('ИПЦ raw'!$1:$1048576, MATCH($K6,'ИПЦ raw'!$A:$A,0),MATCH(MoM!N$1,'ИПЦ raw'!$1:$1,0))</f>
        <v>99.99</v>
      </c>
      <c r="O6" s="326">
        <f>INDEX('ИПЦ raw'!$1:$1048576, MATCH($K6,'ИПЦ raw'!$A:$A,0),MATCH(MoM!O$1,'ИПЦ raw'!$1:$1,0))</f>
        <v>101.09</v>
      </c>
      <c r="P6" s="326">
        <f>INDEX('ИПЦ raw'!$1:$1048576, MATCH($K6,'ИПЦ raw'!$A:$A,0),MATCH(MoM!P$1,'ИПЦ raw'!$1:$1,0))</f>
        <v>104.72</v>
      </c>
      <c r="Q6" s="326">
        <f>INDEX('ИПЦ raw'!$1:$1048576, MATCH($K6,'ИПЦ raw'!$A:$A,0),MATCH(MoM!Q$1,'ИПЦ raw'!$1:$1,0))</f>
        <v>101.68</v>
      </c>
      <c r="R6" s="326">
        <f>INDEX('ИПЦ raw'!$1:$1048576, MATCH($K6,'ИПЦ raw'!$A:$A,0),MATCH(MoM!R$1,'ИПЦ raw'!$1:$1,0))</f>
        <v>100.99</v>
      </c>
      <c r="S6" s="326">
        <f>INDEX('ИПЦ raw'!$1:$1048576, MATCH($K6,'ИПЦ raw'!$A:$A,0),MATCH(MoM!S$1,'ИПЦ raw'!$1:$1,0))</f>
        <v>102.26</v>
      </c>
      <c r="T6" s="326">
        <f>INDEX('ИПЦ raw'!$1:$1048576, MATCH($K6,'ИПЦ raw'!$A:$A,0),MATCH(MoM!T$1,'ИПЦ raw'!$1:$1,0))</f>
        <v>101.53</v>
      </c>
      <c r="U6" s="326">
        <f>INDEX('ИПЦ raw'!$1:$1048576, MATCH($K6,'ИПЦ raw'!$A:$A,0),MATCH(MoM!U$1,'ИПЦ raw'!$1:$1,0))</f>
        <v>102.44</v>
      </c>
      <c r="V6" s="326">
        <f>INDEX('ИПЦ raw'!$1:$1048576, MATCH($K6,'ИПЦ raw'!$A:$A,0),MATCH(MoM!V$1,'ИПЦ raw'!$1:$1,0))</f>
        <v>100.32</v>
      </c>
      <c r="W6" s="326">
        <f>INDEX('ИПЦ raw'!$1:$1048576, MATCH($K6,'ИПЦ raw'!$A:$A,0),MATCH(MoM!W$1,'ИПЦ raw'!$1:$1,0))</f>
        <v>100.75</v>
      </c>
      <c r="X6" s="326">
        <f>INDEX('ИПЦ raw'!$1:$1048576, MATCH($K6,'ИПЦ raw'!$A:$A,0),MATCH(MoM!X$1,'ИПЦ raw'!$1:$1,0))</f>
        <v>102.55</v>
      </c>
      <c r="Y6" s="326">
        <f>INDEX('ИПЦ raw'!$1:$1048576, MATCH($K6,'ИПЦ raw'!$A:$A,0),MATCH(MoM!Y$1,'ИПЦ raw'!$1:$1,0))</f>
        <v>101.34</v>
      </c>
      <c r="Z6" s="326">
        <f>INDEX('ИПЦ raw'!$1:$1048576, MATCH($K6,'ИПЦ raw'!$A:$A,0),MATCH(MoM!Z$1,'ИПЦ raw'!$1:$1,0))</f>
        <v>103.17</v>
      </c>
      <c r="AA6" s="326">
        <f>INDEX('ИПЦ raw'!$1:$1048576, MATCH($K6,'ИПЦ raw'!$A:$A,0),MATCH(MoM!AA$1,'ИПЦ raw'!$1:$1,0))</f>
        <v>104.57</v>
      </c>
      <c r="AB6" s="326">
        <f>INDEX('ИПЦ raw'!$1:$1048576, MATCH($K6,'ИПЦ raw'!$A:$A,0),MATCH(MoM!AB$1,'ИПЦ raw'!$1:$1,0))</f>
        <v>105.35</v>
      </c>
      <c r="AC6" s="326">
        <f>INDEX('ИПЦ raw'!$1:$1048576, MATCH($K6,'ИПЦ raw'!$A:$A,0),MATCH(MoM!AC$1,'ИПЦ raw'!$1:$1,0))</f>
        <v>100.9</v>
      </c>
      <c r="AD6" s="326">
        <f>INDEX('ИПЦ raw'!$1:$1048576, MATCH($K6,'ИПЦ raw'!$A:$A,0),MATCH(MoM!AD$1,'ИПЦ raw'!$1:$1,0))</f>
        <v>100.51</v>
      </c>
      <c r="AE6" s="326">
        <f>INDEX('ИПЦ raw'!$1:$1048576, MATCH($K6,'ИПЦ raw'!$A:$A,0),MATCH(MoM!AE$1,'ИПЦ raw'!$1:$1,0))</f>
        <v>100.24</v>
      </c>
      <c r="AF6" s="326">
        <f>INDEX('ИПЦ raw'!$1:$1048576, MATCH($K6,'ИПЦ raw'!$A:$A,0),MATCH(MoM!AF$1,'ИПЦ raw'!$1:$1,0))</f>
        <v>100.5</v>
      </c>
      <c r="AG6" s="326">
        <f>INDEX('ИПЦ raw'!$1:$1048576, MATCH($K6,'ИПЦ raw'!$A:$A,0),MATCH(MoM!AG$1,'ИПЦ raw'!$1:$1,0))</f>
        <v>100.75</v>
      </c>
      <c r="AH6" s="326">
        <f>INDEX('ИПЦ raw'!$1:$1048576, MATCH($K6,'ИПЦ raw'!$A:$A,0),MATCH(MoM!AH$1,'ИПЦ raw'!$1:$1,0))</f>
        <v>100.37</v>
      </c>
      <c r="AI6" s="326">
        <f>INDEX('ИПЦ raw'!$1:$1048576, MATCH($K6,'ИПЦ raw'!$A:$A,0),MATCH(MoM!AI$1,'ИПЦ raw'!$1:$1,0))</f>
        <v>101.12</v>
      </c>
      <c r="AJ6" s="326">
        <f>INDEX('ИПЦ raw'!$1:$1048576, MATCH($K6,'ИПЦ raw'!$A:$A,0),MATCH(MoM!AJ$1,'ИПЦ raw'!$1:$1,0))</f>
        <v>100.21</v>
      </c>
      <c r="AK6" s="326">
        <f>INDEX('ИПЦ raw'!$1:$1048576, MATCH($K6,'ИПЦ raw'!$A:$A,0),MATCH(MoM!AK$1,'ИПЦ raw'!$1:$1,0))</f>
        <v>100.84</v>
      </c>
      <c r="AL6" s="326">
        <f>INDEX('ИПЦ raw'!$1:$1048576, MATCH($K6,'ИПЦ raw'!$A:$A,0),MATCH(MoM!AL$1,'ИПЦ raw'!$1:$1,0))</f>
        <v>100.38</v>
      </c>
      <c r="AM6" s="326">
        <f>INDEX('ИПЦ raw'!$1:$1048576, MATCH($K6,'ИПЦ raw'!$A:$A,0),MATCH(MoM!AM$1,'ИПЦ raw'!$1:$1,0))</f>
        <v>98.69</v>
      </c>
      <c r="AN6" s="326">
        <f>INDEX('ИПЦ raw'!$1:$1048576, MATCH($K6,'ИПЦ raw'!$A:$A,0),MATCH(MoM!AN$1,'ИПЦ raw'!$1:$1,0))</f>
        <v>100.74</v>
      </c>
      <c r="AO6" s="326">
        <f>INDEX('ИПЦ raw'!$1:$1048576, MATCH($K6,'ИПЦ raw'!$A:$A,0),MATCH(MoM!AO$1,'ИПЦ raw'!$1:$1,0))</f>
        <v>99.66</v>
      </c>
      <c r="AP6" s="326">
        <f>INDEX('ИПЦ raw'!$1:$1048576, MATCH($K6,'ИПЦ raw'!$A:$A,0),MATCH(MoM!AP$1,'ИПЦ raw'!$1:$1,0))</f>
        <v>99.93</v>
      </c>
      <c r="AQ6" s="326">
        <f>INDEX('ИПЦ raw'!$1:$1048576, MATCH($K6,'ИПЦ raw'!$A:$A,0),MATCH(MoM!AQ$1,'ИПЦ raw'!$1:$1,0))</f>
        <v>100.45</v>
      </c>
      <c r="AR6" s="326">
        <f>INDEX('ИПЦ raw'!$1:$1048576, MATCH($K6,'ИПЦ raw'!$A:$A,0),MATCH(MoM!AR$1,'ИПЦ raw'!$1:$1,0))</f>
        <v>99.72</v>
      </c>
      <c r="AS6" s="326">
        <f>INDEX('ИПЦ raw'!$1:$1048576, MATCH($K6,'ИПЦ raw'!$A:$A,0),MATCH(MoM!AS$1,'ИПЦ raw'!$1:$1,0))</f>
        <v>100.01</v>
      </c>
      <c r="AT6" s="326">
        <f>INDEX('ИПЦ raw'!$1:$1048576, MATCH($K6,'ИПЦ raw'!$A:$A,0),MATCH(MoM!AT$1,'ИПЦ raw'!$1:$1,0))</f>
        <v>98.54</v>
      </c>
      <c r="AU6" s="326">
        <f>INDEX('ИПЦ raw'!$1:$1048576, MATCH($K6,'ИПЦ raw'!$A:$A,0),MATCH(MoM!AU$1,'ИПЦ raw'!$1:$1,0))</f>
        <v>100.32</v>
      </c>
      <c r="AV6" s="326">
        <f>INDEX('ИПЦ raw'!$1:$1048576, MATCH($K6,'ИПЦ raw'!$A:$A,0),MATCH(MoM!AV$1,'ИПЦ raw'!$1:$1,0))</f>
        <v>100.44</v>
      </c>
      <c r="AW6" s="326">
        <f>INDEX('ИПЦ raw'!$1:$1048576, MATCH($K6,'ИПЦ raw'!$A:$A,0),MATCH(MoM!AW$1,'ИПЦ raw'!$1:$1,0))</f>
        <v>102.05</v>
      </c>
      <c r="AX6" s="326">
        <f>INDEX('ИПЦ raw'!$1:$1048576, MATCH($K6,'ИПЦ raw'!$A:$A,0),MATCH(MoM!AX$1,'ИПЦ raw'!$1:$1,0))</f>
        <v>100.69</v>
      </c>
      <c r="AY6" s="326">
        <f>INDEX('ИПЦ raw'!$1:$1048576, MATCH($K6,'ИПЦ raw'!$A:$A,0),MATCH(MoM!AY$1,'ИПЦ raw'!$1:$1,0))</f>
        <v>100.69</v>
      </c>
      <c r="AZ6" s="326">
        <f>INDEX('ИПЦ raw'!$1:$1048576, MATCH($K6,'ИПЦ raw'!$A:$A,0),MATCH(MoM!AZ$1,'ИПЦ raw'!$1:$1,0))</f>
        <v>100.18</v>
      </c>
    </row>
    <row r="7" spans="1:52" x14ac:dyDescent="0.45">
      <c r="A7" s="326">
        <f>Веса!A7</f>
        <v>1</v>
      </c>
      <c r="B7" s="326">
        <f t="shared" si="0"/>
        <v>1</v>
      </c>
      <c r="C7" s="326">
        <f>БИПЦ_НДС!E7</f>
        <v>0</v>
      </c>
      <c r="D7" s="326">
        <f t="shared" si="1"/>
        <v>1</v>
      </c>
      <c r="E7" s="326">
        <v>1</v>
      </c>
      <c r="F7" s="326">
        <v>0</v>
      </c>
      <c r="G7" s="326">
        <v>0</v>
      </c>
      <c r="H7" s="326">
        <v>0</v>
      </c>
      <c r="I7" s="326">
        <v>0</v>
      </c>
      <c r="J7" s="308" t="s">
        <v>5</v>
      </c>
      <c r="K7" s="308" t="s">
        <v>5</v>
      </c>
      <c r="L7" s="326">
        <f>INDEX('ИПЦ raw'!$1:$1048576, MATCH($K7,'ИПЦ raw'!$A:$A,0),MATCH(MoM!L$1,'ИПЦ raw'!$1:$1,0))</f>
        <v>99.42</v>
      </c>
      <c r="M7" s="326">
        <f>INDEX('ИПЦ raw'!$1:$1048576, MATCH($K7,'ИПЦ raw'!$A:$A,0),MATCH(MoM!M$1,'ИПЦ raw'!$1:$1,0))</f>
        <v>98.58</v>
      </c>
      <c r="N7" s="326">
        <f>INDEX('ИПЦ raw'!$1:$1048576, MATCH($K7,'ИПЦ raw'!$A:$A,0),MATCH(MoM!N$1,'ИПЦ raw'!$1:$1,0))</f>
        <v>98.12</v>
      </c>
      <c r="O7" s="326">
        <f>INDEX('ИПЦ raw'!$1:$1048576, MATCH($K7,'ИПЦ raw'!$A:$A,0),MATCH(MoM!O$1,'ИПЦ raw'!$1:$1,0))</f>
        <v>100.76</v>
      </c>
      <c r="P7" s="326">
        <f>INDEX('ИПЦ raw'!$1:$1048576, MATCH($K7,'ИПЦ raw'!$A:$A,0),MATCH(MoM!P$1,'ИПЦ raw'!$1:$1,0))</f>
        <v>105.41</v>
      </c>
      <c r="Q7" s="326">
        <f>INDEX('ИПЦ raw'!$1:$1048576, MATCH($K7,'ИПЦ raw'!$A:$A,0),MATCH(MoM!Q$1,'ИПЦ raw'!$1:$1,0))</f>
        <v>106.8</v>
      </c>
      <c r="R7" s="326">
        <f>INDEX('ИПЦ raw'!$1:$1048576, MATCH($K7,'ИПЦ raw'!$A:$A,0),MATCH(MoM!R$1,'ИПЦ raw'!$1:$1,0))</f>
        <v>102.21</v>
      </c>
      <c r="S7" s="326">
        <f>INDEX('ИПЦ raw'!$1:$1048576, MATCH($K7,'ИПЦ raw'!$A:$A,0),MATCH(MoM!S$1,'ИПЦ raw'!$1:$1,0))</f>
        <v>105.63</v>
      </c>
      <c r="T7" s="326">
        <f>INDEX('ИПЦ raw'!$1:$1048576, MATCH($K7,'ИПЦ raw'!$A:$A,0),MATCH(MoM!T$1,'ИПЦ raw'!$1:$1,0))</f>
        <v>105.67</v>
      </c>
      <c r="U7" s="326">
        <f>INDEX('ИПЦ raw'!$1:$1048576, MATCH($K7,'ИПЦ raw'!$A:$A,0),MATCH(MoM!U$1,'ИПЦ raw'!$1:$1,0))</f>
        <v>103.72</v>
      </c>
      <c r="V7" s="326">
        <f>INDEX('ИПЦ raw'!$1:$1048576, MATCH($K7,'ИПЦ raw'!$A:$A,0),MATCH(MoM!V$1,'ИПЦ raw'!$1:$1,0))</f>
        <v>100.89</v>
      </c>
      <c r="W7" s="326">
        <f>INDEX('ИПЦ raw'!$1:$1048576, MATCH($K7,'ИПЦ raw'!$A:$A,0),MATCH(MoM!W$1,'ИПЦ raw'!$1:$1,0))</f>
        <v>98.1</v>
      </c>
      <c r="X7" s="326">
        <f>INDEX('ИПЦ raw'!$1:$1048576, MATCH($K7,'ИПЦ raw'!$A:$A,0),MATCH(MoM!X$1,'ИПЦ raw'!$1:$1,0))</f>
        <v>97.46</v>
      </c>
      <c r="Y7" s="326">
        <f>INDEX('ИПЦ raw'!$1:$1048576, MATCH($K7,'ИПЦ raw'!$A:$A,0),MATCH(MoM!Y$1,'ИПЦ raw'!$1:$1,0))</f>
        <v>98.84</v>
      </c>
      <c r="Z7" s="326">
        <f>INDEX('ИПЦ raw'!$1:$1048576, MATCH($K7,'ИПЦ raw'!$A:$A,0),MATCH(MoM!Z$1,'ИПЦ raw'!$1:$1,0))</f>
        <v>99.82</v>
      </c>
      <c r="AA7" s="326">
        <f>INDEX('ИПЦ raw'!$1:$1048576, MATCH($K7,'ИПЦ raw'!$A:$A,0),MATCH(MoM!AA$1,'ИПЦ raw'!$1:$1,0))</f>
        <v>99.7</v>
      </c>
      <c r="AB7" s="326">
        <f>INDEX('ИПЦ raw'!$1:$1048576, MATCH($K7,'ИПЦ raw'!$A:$A,0),MATCH(MoM!AB$1,'ИПЦ raw'!$1:$1,0))</f>
        <v>101.24</v>
      </c>
      <c r="AC7" s="326">
        <f>INDEX('ИПЦ raw'!$1:$1048576, MATCH($K7,'ИПЦ raw'!$A:$A,0),MATCH(MoM!AC$1,'ИПЦ raw'!$1:$1,0))</f>
        <v>100.38</v>
      </c>
      <c r="AD7" s="326">
        <f>INDEX('ИПЦ raw'!$1:$1048576, MATCH($K7,'ИПЦ raw'!$A:$A,0),MATCH(MoM!AD$1,'ИПЦ raw'!$1:$1,0))</f>
        <v>99.6</v>
      </c>
      <c r="AE7" s="326">
        <f>INDEX('ИПЦ raw'!$1:$1048576, MATCH($K7,'ИПЦ raw'!$A:$A,0),MATCH(MoM!AE$1,'ИПЦ raw'!$1:$1,0))</f>
        <v>99.52</v>
      </c>
      <c r="AF7" s="326">
        <f>INDEX('ИПЦ raw'!$1:$1048576, MATCH($K7,'ИПЦ raw'!$A:$A,0),MATCH(MoM!AF$1,'ИПЦ raw'!$1:$1,0))</f>
        <v>98.84</v>
      </c>
      <c r="AG7" s="326">
        <f>INDEX('ИПЦ raw'!$1:$1048576, MATCH($K7,'ИПЦ raw'!$A:$A,0),MATCH(MoM!AG$1,'ИПЦ raw'!$1:$1,0))</f>
        <v>98.91</v>
      </c>
      <c r="AH7" s="326">
        <f>INDEX('ИПЦ raw'!$1:$1048576, MATCH($K7,'ИПЦ raw'!$A:$A,0),MATCH(MoM!AH$1,'ИПЦ raw'!$1:$1,0))</f>
        <v>100</v>
      </c>
      <c r="AI7" s="326">
        <f>INDEX('ИПЦ raw'!$1:$1048576, MATCH($K7,'ИПЦ raw'!$A:$A,0),MATCH(MoM!AI$1,'ИПЦ raw'!$1:$1,0))</f>
        <v>105.04</v>
      </c>
      <c r="AJ7" s="326">
        <f>INDEX('ИПЦ raw'!$1:$1048576, MATCH($K7,'ИПЦ raw'!$A:$A,0),MATCH(MoM!AJ$1,'ИПЦ raw'!$1:$1,0))</f>
        <v>100.7</v>
      </c>
      <c r="AK7" s="326">
        <f>INDEX('ИПЦ raw'!$1:$1048576, MATCH($K7,'ИПЦ raw'!$A:$A,0),MATCH(MoM!AK$1,'ИПЦ raw'!$1:$1,0))</f>
        <v>98.97</v>
      </c>
      <c r="AL7" s="326">
        <f>INDEX('ИПЦ raw'!$1:$1048576, MATCH($K7,'ИПЦ raw'!$A:$A,0),MATCH(MoM!AL$1,'ИПЦ raw'!$1:$1,0))</f>
        <v>98.35</v>
      </c>
      <c r="AM7" s="326">
        <f>INDEX('ИПЦ raw'!$1:$1048576, MATCH($K7,'ИПЦ raw'!$A:$A,0),MATCH(MoM!AM$1,'ИПЦ raw'!$1:$1,0))</f>
        <v>97.99</v>
      </c>
      <c r="AN7" s="326">
        <f>INDEX('ИПЦ raw'!$1:$1048576, MATCH($K7,'ИПЦ raw'!$A:$A,0),MATCH(MoM!AN$1,'ИПЦ raw'!$1:$1,0))</f>
        <v>103.95</v>
      </c>
      <c r="AO7" s="326">
        <f>INDEX('ИПЦ raw'!$1:$1048576, MATCH($K7,'ИПЦ raw'!$A:$A,0),MATCH(MoM!AO$1,'ИПЦ raw'!$1:$1,0))</f>
        <v>101.26</v>
      </c>
      <c r="AP7" s="326">
        <f>INDEX('ИПЦ raw'!$1:$1048576, MATCH($K7,'ИПЦ raw'!$A:$A,0),MATCH(MoM!AP$1,'ИПЦ raw'!$1:$1,0))</f>
        <v>100.13</v>
      </c>
      <c r="AQ7" s="326">
        <f>INDEX('ИПЦ raw'!$1:$1048576, MATCH($K7,'ИПЦ raw'!$A:$A,0),MATCH(MoM!AQ$1,'ИПЦ raw'!$1:$1,0))</f>
        <v>100.05</v>
      </c>
      <c r="AR7" s="326">
        <f>INDEX('ИПЦ raw'!$1:$1048576, MATCH($K7,'ИПЦ raw'!$A:$A,0),MATCH(MoM!AR$1,'ИПЦ raw'!$1:$1,0))</f>
        <v>101.56</v>
      </c>
      <c r="AS7" s="326">
        <f>INDEX('ИПЦ raw'!$1:$1048576, MATCH($K7,'ИПЦ raw'!$A:$A,0),MATCH(MoM!AS$1,'ИПЦ raw'!$1:$1,0))</f>
        <v>102.34</v>
      </c>
      <c r="AT7" s="326">
        <f>INDEX('ИПЦ raw'!$1:$1048576, MATCH($K7,'ИПЦ raw'!$A:$A,0),MATCH(MoM!AT$1,'ИПЦ raw'!$1:$1,0))</f>
        <v>99.77</v>
      </c>
      <c r="AU7" s="326">
        <f>INDEX('ИПЦ raw'!$1:$1048576, MATCH($K7,'ИПЦ raw'!$A:$A,0),MATCH(MoM!AU$1,'ИПЦ raw'!$1:$1,0))</f>
        <v>100.22</v>
      </c>
      <c r="AV7" s="326">
        <f>INDEX('ИПЦ raw'!$1:$1048576, MATCH($K7,'ИПЦ raw'!$A:$A,0),MATCH(MoM!AV$1,'ИПЦ raw'!$1:$1,0))</f>
        <v>99.87</v>
      </c>
      <c r="AW7" s="326">
        <f>INDEX('ИПЦ raw'!$1:$1048576, MATCH($K7,'ИПЦ raw'!$A:$A,0),MATCH(MoM!AW$1,'ИПЦ raw'!$1:$1,0))</f>
        <v>98.97</v>
      </c>
      <c r="AX7" s="326">
        <f>INDEX('ИПЦ raw'!$1:$1048576, MATCH($K7,'ИПЦ raw'!$A:$A,0),MATCH(MoM!AX$1,'ИПЦ raw'!$1:$1,0))</f>
        <v>98</v>
      </c>
      <c r="AY7" s="326">
        <f>INDEX('ИПЦ raw'!$1:$1048576, MATCH($K7,'ИПЦ raw'!$A:$A,0),MATCH(MoM!AY$1,'ИПЦ raw'!$1:$1,0))</f>
        <v>99.89</v>
      </c>
      <c r="AZ7" s="326">
        <f>INDEX('ИПЦ raw'!$1:$1048576, MATCH($K7,'ИПЦ raw'!$A:$A,0),MATCH(MoM!AZ$1,'ИПЦ raw'!$1:$1,0))</f>
        <v>100.56</v>
      </c>
    </row>
    <row r="8" spans="1:52" x14ac:dyDescent="0.45">
      <c r="A8" s="326">
        <f>Веса!A8</f>
        <v>1</v>
      </c>
      <c r="B8" s="326">
        <f t="shared" si="0"/>
        <v>1</v>
      </c>
      <c r="C8" s="326">
        <f>БИПЦ_НДС!E8</f>
        <v>0</v>
      </c>
      <c r="D8" s="326">
        <f t="shared" si="1"/>
        <v>1</v>
      </c>
      <c r="E8" s="326">
        <v>1</v>
      </c>
      <c r="F8" s="326">
        <v>0</v>
      </c>
      <c r="G8" s="326">
        <v>0</v>
      </c>
      <c r="H8" s="326">
        <v>0</v>
      </c>
      <c r="I8" s="326">
        <v>0</v>
      </c>
      <c r="J8" s="308" t="s">
        <v>6</v>
      </c>
      <c r="K8" s="308" t="s">
        <v>6</v>
      </c>
      <c r="L8" s="326">
        <f>INDEX('ИПЦ raw'!$1:$1048576, MATCH($K8,'ИПЦ raw'!$A:$A,0),MATCH(MoM!L$1,'ИПЦ raw'!$1:$1,0))</f>
        <v>99.35</v>
      </c>
      <c r="M8" s="326">
        <f>INDEX('ИПЦ raw'!$1:$1048576, MATCH($K8,'ИПЦ raw'!$A:$A,0),MATCH(MoM!M$1,'ИПЦ raw'!$1:$1,0))</f>
        <v>98.91</v>
      </c>
      <c r="N8" s="326">
        <f>INDEX('ИПЦ raw'!$1:$1048576, MATCH($K8,'ИПЦ raw'!$A:$A,0),MATCH(MoM!N$1,'ИПЦ raw'!$1:$1,0))</f>
        <v>99.28</v>
      </c>
      <c r="O8" s="326">
        <f>INDEX('ИПЦ raw'!$1:$1048576, MATCH($K8,'ИПЦ raw'!$A:$A,0),MATCH(MoM!O$1,'ИПЦ raw'!$1:$1,0))</f>
        <v>99.92</v>
      </c>
      <c r="P8" s="326">
        <f>INDEX('ИПЦ raw'!$1:$1048576, MATCH($K8,'ИПЦ raw'!$A:$A,0),MATCH(MoM!P$1,'ИПЦ raw'!$1:$1,0))</f>
        <v>101.87</v>
      </c>
      <c r="Q8" s="326">
        <f>INDEX('ИПЦ raw'!$1:$1048576, MATCH($K8,'ИПЦ raw'!$A:$A,0),MATCH(MoM!Q$1,'ИПЦ raw'!$1:$1,0))</f>
        <v>103.04</v>
      </c>
      <c r="R8" s="326">
        <f>INDEX('ИПЦ raw'!$1:$1048576, MATCH($K8,'ИПЦ raw'!$A:$A,0),MATCH(MoM!R$1,'ИПЦ raw'!$1:$1,0))</f>
        <v>102.37</v>
      </c>
      <c r="S8" s="326">
        <f>INDEX('ИПЦ raw'!$1:$1048576, MATCH($K8,'ИПЦ raw'!$A:$A,0),MATCH(MoM!S$1,'ИПЦ raw'!$1:$1,0))</f>
        <v>104.47</v>
      </c>
      <c r="T8" s="326">
        <f>INDEX('ИПЦ raw'!$1:$1048576, MATCH($K8,'ИПЦ raw'!$A:$A,0),MATCH(MoM!T$1,'ИПЦ raw'!$1:$1,0))</f>
        <v>104.46</v>
      </c>
      <c r="U8" s="326">
        <f>INDEX('ИПЦ raw'!$1:$1048576, MATCH($K8,'ИПЦ raw'!$A:$A,0),MATCH(MoM!U$1,'ИПЦ raw'!$1:$1,0))</f>
        <v>104.16</v>
      </c>
      <c r="V8" s="326">
        <f>INDEX('ИПЦ raw'!$1:$1048576, MATCH($K8,'ИПЦ raw'!$A:$A,0),MATCH(MoM!V$1,'ИПЦ raw'!$1:$1,0))</f>
        <v>102.5</v>
      </c>
      <c r="W8" s="326">
        <f>INDEX('ИПЦ raw'!$1:$1048576, MATCH($K8,'ИПЦ raw'!$A:$A,0),MATCH(MoM!W$1,'ИПЦ raw'!$1:$1,0))</f>
        <v>100.28</v>
      </c>
      <c r="X8" s="326">
        <f>INDEX('ИПЦ raw'!$1:$1048576, MATCH($K8,'ИПЦ raw'!$A:$A,0),MATCH(MoM!X$1,'ИПЦ raw'!$1:$1,0))</f>
        <v>99.4</v>
      </c>
      <c r="Y8" s="326">
        <f>INDEX('ИПЦ raw'!$1:$1048576, MATCH($K8,'ИПЦ raw'!$A:$A,0),MATCH(MoM!Y$1,'ИПЦ raw'!$1:$1,0))</f>
        <v>99.05</v>
      </c>
      <c r="Z8" s="326">
        <f>INDEX('ИПЦ raw'!$1:$1048576, MATCH($K8,'ИПЦ raw'!$A:$A,0),MATCH(MoM!Z$1,'ИПЦ raw'!$1:$1,0))</f>
        <v>99.89</v>
      </c>
      <c r="AA8" s="326">
        <f>INDEX('ИПЦ raw'!$1:$1048576, MATCH($K8,'ИПЦ raw'!$A:$A,0),MATCH(MoM!AA$1,'ИПЦ raw'!$1:$1,0))</f>
        <v>100.02</v>
      </c>
      <c r="AB8" s="326">
        <f>INDEX('ИПЦ raw'!$1:$1048576, MATCH($K8,'ИПЦ raw'!$A:$A,0),MATCH(MoM!AB$1,'ИПЦ raw'!$1:$1,0))</f>
        <v>100.58</v>
      </c>
      <c r="AC8" s="326">
        <f>INDEX('ИПЦ raw'!$1:$1048576, MATCH($K8,'ИПЦ raw'!$A:$A,0),MATCH(MoM!AC$1,'ИПЦ raw'!$1:$1,0))</f>
        <v>100.44</v>
      </c>
      <c r="AD8" s="326">
        <f>INDEX('ИПЦ raw'!$1:$1048576, MATCH($K8,'ИПЦ raw'!$A:$A,0),MATCH(MoM!AD$1,'ИПЦ raw'!$1:$1,0))</f>
        <v>100.11</v>
      </c>
      <c r="AE8" s="326">
        <f>INDEX('ИПЦ raw'!$1:$1048576, MATCH($K8,'ИПЦ raw'!$A:$A,0),MATCH(MoM!AE$1,'ИПЦ raw'!$1:$1,0))</f>
        <v>99.79</v>
      </c>
      <c r="AF8" s="326">
        <f>INDEX('ИПЦ raw'!$1:$1048576, MATCH($K8,'ИПЦ raw'!$A:$A,0),MATCH(MoM!AF$1,'ИПЦ raw'!$1:$1,0))</f>
        <v>99.82</v>
      </c>
      <c r="AG8" s="326">
        <f>INDEX('ИПЦ raw'!$1:$1048576, MATCH($K8,'ИПЦ raw'!$A:$A,0),MATCH(MoM!AG$1,'ИПЦ raw'!$1:$1,0))</f>
        <v>99.68</v>
      </c>
      <c r="AH8" s="326">
        <f>INDEX('ИПЦ raw'!$1:$1048576, MATCH($K8,'ИПЦ raw'!$A:$A,0),MATCH(MoM!AH$1,'ИПЦ raw'!$1:$1,0))</f>
        <v>99.99</v>
      </c>
      <c r="AI8" s="326">
        <f>INDEX('ИПЦ raw'!$1:$1048576, MATCH($K8,'ИПЦ raw'!$A:$A,0),MATCH(MoM!AI$1,'ИПЦ raw'!$1:$1,0))</f>
        <v>101.47</v>
      </c>
      <c r="AJ8" s="326">
        <f>INDEX('ИПЦ raw'!$1:$1048576, MATCH($K8,'ИПЦ raw'!$A:$A,0),MATCH(MoM!AJ$1,'ИПЦ raw'!$1:$1,0))</f>
        <v>100.75</v>
      </c>
      <c r="AK8" s="326">
        <f>INDEX('ИПЦ raw'!$1:$1048576, MATCH($K8,'ИПЦ raw'!$A:$A,0),MATCH(MoM!AK$1,'ИПЦ raw'!$1:$1,0))</f>
        <v>100.16</v>
      </c>
      <c r="AL8" s="326">
        <f>INDEX('ИПЦ raw'!$1:$1048576, MATCH($K8,'ИПЦ raw'!$A:$A,0),MATCH(MoM!AL$1,'ИПЦ raw'!$1:$1,0))</f>
        <v>99.89</v>
      </c>
      <c r="AM8" s="326">
        <f>INDEX('ИПЦ raw'!$1:$1048576, MATCH($K8,'ИПЦ raw'!$A:$A,0),MATCH(MoM!AM$1,'ИПЦ raw'!$1:$1,0))</f>
        <v>99.54</v>
      </c>
      <c r="AN8" s="326">
        <f>INDEX('ИПЦ raw'!$1:$1048576, MATCH($K8,'ИПЦ raw'!$A:$A,0),MATCH(MoM!AN$1,'ИПЦ raw'!$1:$1,0))</f>
        <v>101.37</v>
      </c>
      <c r="AO8" s="326">
        <f>INDEX('ИПЦ raw'!$1:$1048576, MATCH($K8,'ИПЦ raw'!$A:$A,0),MATCH(MoM!AO$1,'ИПЦ raw'!$1:$1,0))</f>
        <v>100.45</v>
      </c>
      <c r="AP8" s="326">
        <f>INDEX('ИПЦ raw'!$1:$1048576, MATCH($K8,'ИПЦ raw'!$A:$A,0),MATCH(MoM!AP$1,'ИПЦ raw'!$1:$1,0))</f>
        <v>100.45</v>
      </c>
      <c r="AQ8" s="326">
        <f>INDEX('ИПЦ raw'!$1:$1048576, MATCH($K8,'ИПЦ raw'!$A:$A,0),MATCH(MoM!AQ$1,'ИПЦ raw'!$1:$1,0))</f>
        <v>100.52</v>
      </c>
      <c r="AR8" s="326">
        <f>INDEX('ИПЦ raw'!$1:$1048576, MATCH($K8,'ИПЦ raw'!$A:$A,0),MATCH(MoM!AR$1,'ИПЦ raw'!$1:$1,0))</f>
        <v>100.68</v>
      </c>
      <c r="AS8" s="326">
        <f>INDEX('ИПЦ raw'!$1:$1048576, MATCH($K8,'ИПЦ raw'!$A:$A,0),MATCH(MoM!AS$1,'ИПЦ raw'!$1:$1,0))</f>
        <v>101.39</v>
      </c>
      <c r="AT8" s="326">
        <f>INDEX('ИПЦ raw'!$1:$1048576, MATCH($K8,'ИПЦ raw'!$A:$A,0),MATCH(MoM!AT$1,'ИПЦ raw'!$1:$1,0))</f>
        <v>99.92</v>
      </c>
      <c r="AU8" s="326">
        <f>INDEX('ИПЦ raw'!$1:$1048576, MATCH($K8,'ИПЦ raw'!$A:$A,0),MATCH(MoM!AU$1,'ИПЦ raw'!$1:$1,0))</f>
        <v>100.44</v>
      </c>
      <c r="AV8" s="326">
        <f>INDEX('ИПЦ raw'!$1:$1048576, MATCH($K8,'ИПЦ raw'!$A:$A,0),MATCH(MoM!AV$1,'ИПЦ raw'!$1:$1,0))</f>
        <v>99.94</v>
      </c>
      <c r="AW8" s="326">
        <f>INDEX('ИПЦ raw'!$1:$1048576, MATCH($K8,'ИПЦ raw'!$A:$A,0),MATCH(MoM!AW$1,'ИПЦ raw'!$1:$1,0))</f>
        <v>99.2</v>
      </c>
      <c r="AX8" s="326">
        <f>INDEX('ИПЦ raw'!$1:$1048576, MATCH($K8,'ИПЦ raw'!$A:$A,0),MATCH(MoM!AX$1,'ИПЦ raw'!$1:$1,0))</f>
        <v>99.47</v>
      </c>
      <c r="AY8" s="326">
        <f>INDEX('ИПЦ raw'!$1:$1048576, MATCH($K8,'ИПЦ raw'!$A:$A,0),MATCH(MoM!AY$1,'ИПЦ raw'!$1:$1,0))</f>
        <v>100.53</v>
      </c>
      <c r="AZ8" s="326">
        <f>INDEX('ИПЦ raw'!$1:$1048576, MATCH($K8,'ИПЦ raw'!$A:$A,0),MATCH(MoM!AZ$1,'ИПЦ raw'!$1:$1,0))</f>
        <v>100.35</v>
      </c>
    </row>
    <row r="9" spans="1:52" x14ac:dyDescent="0.45">
      <c r="A9" s="326">
        <f>Веса!A9</f>
        <v>1</v>
      </c>
      <c r="B9" s="326">
        <f t="shared" si="0"/>
        <v>1</v>
      </c>
      <c r="C9" s="326">
        <f>БИПЦ_НДС!E9</f>
        <v>0</v>
      </c>
      <c r="D9" s="326">
        <f t="shared" si="1"/>
        <v>1</v>
      </c>
      <c r="E9" s="326">
        <v>1</v>
      </c>
      <c r="F9" s="326">
        <v>0</v>
      </c>
      <c r="G9" s="326">
        <v>0</v>
      </c>
      <c r="H9" s="326">
        <v>0</v>
      </c>
      <c r="I9" s="326">
        <v>0</v>
      </c>
      <c r="J9" s="309" t="s">
        <v>7</v>
      </c>
      <c r="K9" s="310" t="s">
        <v>7</v>
      </c>
      <c r="L9" s="326">
        <f>INDEX('ИПЦ raw'!$1:$1048576, MATCH($K9,'ИПЦ raw'!$A:$A,0),MATCH(MoM!L$1,'ИПЦ raw'!$1:$1,0))</f>
        <v>99.87</v>
      </c>
      <c r="M9" s="326">
        <f>INDEX('ИПЦ raw'!$1:$1048576, MATCH($K9,'ИПЦ raw'!$A:$A,0),MATCH(MoM!M$1,'ИПЦ raw'!$1:$1,0))</f>
        <v>100.12</v>
      </c>
      <c r="N9" s="326">
        <f>INDEX('ИПЦ raw'!$1:$1048576, MATCH($K9,'ИПЦ raw'!$A:$A,0),MATCH(MoM!N$1,'ИПЦ raw'!$1:$1,0))</f>
        <v>100</v>
      </c>
      <c r="O9" s="326">
        <f>INDEX('ИПЦ raw'!$1:$1048576, MATCH($K9,'ИПЦ raw'!$A:$A,0),MATCH(MoM!O$1,'ИПЦ raw'!$1:$1,0))</f>
        <v>99.84</v>
      </c>
      <c r="P9" s="326">
        <f>INDEX('ИПЦ raw'!$1:$1048576, MATCH($K9,'ИПЦ raw'!$A:$A,0),MATCH(MoM!P$1,'ИПЦ raw'!$1:$1,0))</f>
        <v>100.1</v>
      </c>
      <c r="Q9" s="326">
        <f>INDEX('ИПЦ raw'!$1:$1048576, MATCH($K9,'ИПЦ raw'!$A:$A,0),MATCH(MoM!Q$1,'ИПЦ raw'!$1:$1,0))</f>
        <v>99.95</v>
      </c>
      <c r="R9" s="326">
        <f>INDEX('ИПЦ raw'!$1:$1048576, MATCH($K9,'ИПЦ raw'!$A:$A,0),MATCH(MoM!R$1,'ИПЦ raw'!$1:$1,0))</f>
        <v>100.35</v>
      </c>
      <c r="S9" s="326">
        <f>INDEX('ИПЦ raw'!$1:$1048576, MATCH($K9,'ИПЦ raw'!$A:$A,0),MATCH(MoM!S$1,'ИПЦ raw'!$1:$1,0))</f>
        <v>102.05</v>
      </c>
      <c r="T9" s="326">
        <f>INDEX('ИПЦ raw'!$1:$1048576, MATCH($K9,'ИПЦ raw'!$A:$A,0),MATCH(MoM!T$1,'ИПЦ raw'!$1:$1,0))</f>
        <v>103.17</v>
      </c>
      <c r="U9" s="326">
        <f>INDEX('ИПЦ raw'!$1:$1048576, MATCH($K9,'ИПЦ raw'!$A:$A,0),MATCH(MoM!U$1,'ИПЦ raw'!$1:$1,0))</f>
        <v>103.27</v>
      </c>
      <c r="V9" s="326">
        <f>INDEX('ИПЦ raw'!$1:$1048576, MATCH($K9,'ИПЦ raw'!$A:$A,0),MATCH(MoM!V$1,'ИПЦ raw'!$1:$1,0))</f>
        <v>101.92</v>
      </c>
      <c r="W9" s="326">
        <f>INDEX('ИПЦ raw'!$1:$1048576, MATCH($K9,'ИПЦ raw'!$A:$A,0),MATCH(MoM!W$1,'ИПЦ raw'!$1:$1,0))</f>
        <v>101.01</v>
      </c>
      <c r="X9" s="326">
        <f>INDEX('ИПЦ raw'!$1:$1048576, MATCH($K9,'ИПЦ raw'!$A:$A,0),MATCH(MoM!X$1,'ИПЦ raw'!$1:$1,0))</f>
        <v>100.56</v>
      </c>
      <c r="Y9" s="326">
        <f>INDEX('ИПЦ raw'!$1:$1048576, MATCH($K9,'ИПЦ raw'!$A:$A,0),MATCH(MoM!Y$1,'ИПЦ raw'!$1:$1,0))</f>
        <v>99.88</v>
      </c>
      <c r="Z9" s="326">
        <f>INDEX('ИПЦ raw'!$1:$1048576, MATCH($K9,'ИПЦ raw'!$A:$A,0),MATCH(MoM!Z$1,'ИПЦ raw'!$1:$1,0))</f>
        <v>100.33</v>
      </c>
      <c r="AA9" s="326">
        <f>INDEX('ИПЦ raw'!$1:$1048576, MATCH($K9,'ИПЦ raw'!$A:$A,0),MATCH(MoM!AA$1,'ИПЦ raw'!$1:$1,0))</f>
        <v>100.2</v>
      </c>
      <c r="AB9" s="326">
        <f>INDEX('ИПЦ raw'!$1:$1048576, MATCH($K9,'ИПЦ raw'!$A:$A,0),MATCH(MoM!AB$1,'ИПЦ raw'!$1:$1,0))</f>
        <v>100.52</v>
      </c>
      <c r="AC9" s="326">
        <f>INDEX('ИПЦ raw'!$1:$1048576, MATCH($K9,'ИПЦ raw'!$A:$A,0),MATCH(MoM!AC$1,'ИПЦ raw'!$1:$1,0))</f>
        <v>100.74</v>
      </c>
      <c r="AD9" s="326">
        <f>INDEX('ИПЦ raw'!$1:$1048576, MATCH($K9,'ИПЦ raw'!$A:$A,0),MATCH(MoM!AD$1,'ИПЦ raw'!$1:$1,0))</f>
        <v>100.59</v>
      </c>
      <c r="AE9" s="326">
        <f>INDEX('ИПЦ raw'!$1:$1048576, MATCH($K9,'ИПЦ raw'!$A:$A,0),MATCH(MoM!AE$1,'ИПЦ raw'!$1:$1,0))</f>
        <v>101.01</v>
      </c>
      <c r="AF9" s="326">
        <f>INDEX('ИПЦ raw'!$1:$1048576, MATCH($K9,'ИПЦ raw'!$A:$A,0),MATCH(MoM!AF$1,'ИПЦ raw'!$1:$1,0))</f>
        <v>100.87</v>
      </c>
      <c r="AG9" s="326">
        <f>INDEX('ИПЦ raw'!$1:$1048576, MATCH($K9,'ИПЦ raw'!$A:$A,0),MATCH(MoM!AG$1,'ИПЦ raw'!$1:$1,0))</f>
        <v>101.8</v>
      </c>
      <c r="AH9" s="326">
        <f>INDEX('ИПЦ raw'!$1:$1048576, MATCH($K9,'ИПЦ raw'!$A:$A,0),MATCH(MoM!AH$1,'ИПЦ raw'!$1:$1,0))</f>
        <v>103.32</v>
      </c>
      <c r="AI9" s="326">
        <f>INDEX('ИПЦ raw'!$1:$1048576, MATCH($K9,'ИПЦ raw'!$A:$A,0),MATCH(MoM!AI$1,'ИПЦ raw'!$1:$1,0))</f>
        <v>103.19</v>
      </c>
      <c r="AJ9" s="326">
        <f>INDEX('ИПЦ raw'!$1:$1048576, MATCH($K9,'ИПЦ raw'!$A:$A,0),MATCH(MoM!AJ$1,'ИПЦ raw'!$1:$1,0))</f>
        <v>101.5</v>
      </c>
      <c r="AK9" s="326">
        <f>INDEX('ИПЦ raw'!$1:$1048576, MATCH($K9,'ИПЦ raw'!$A:$A,0),MATCH(MoM!AK$1,'ИПЦ raw'!$1:$1,0))</f>
        <v>100.62</v>
      </c>
      <c r="AL9" s="326">
        <f>INDEX('ИПЦ raw'!$1:$1048576, MATCH($K9,'ИПЦ raw'!$A:$A,0),MATCH(MoM!AL$1,'ИПЦ raw'!$1:$1,0))</f>
        <v>99.8</v>
      </c>
      <c r="AM9" s="326">
        <f>INDEX('ИПЦ raw'!$1:$1048576, MATCH($K9,'ИПЦ raw'!$A:$A,0),MATCH(MoM!AM$1,'ИПЦ raw'!$1:$1,0))</f>
        <v>99.79</v>
      </c>
      <c r="AN9" s="326">
        <f>INDEX('ИПЦ raw'!$1:$1048576, MATCH($K9,'ИПЦ raw'!$A:$A,0),MATCH(MoM!AN$1,'ИПЦ raw'!$1:$1,0))</f>
        <v>99.13</v>
      </c>
      <c r="AO9" s="326">
        <f>INDEX('ИПЦ raw'!$1:$1048576, MATCH($K9,'ИПЦ raw'!$A:$A,0),MATCH(MoM!AO$1,'ИПЦ raw'!$1:$1,0))</f>
        <v>99.06</v>
      </c>
      <c r="AP9" s="326">
        <f>INDEX('ИПЦ raw'!$1:$1048576, MATCH($K9,'ИПЦ raw'!$A:$A,0),MATCH(MoM!AP$1,'ИПЦ raw'!$1:$1,0))</f>
        <v>99.48</v>
      </c>
      <c r="AQ9" s="326">
        <f>INDEX('ИПЦ raw'!$1:$1048576, MATCH($K9,'ИПЦ raw'!$A:$A,0),MATCH(MoM!AQ$1,'ИПЦ raw'!$1:$1,0))</f>
        <v>99.69</v>
      </c>
      <c r="AR9" s="326">
        <f>INDEX('ИПЦ raw'!$1:$1048576, MATCH($K9,'ИПЦ raw'!$A:$A,0),MATCH(MoM!AR$1,'ИПЦ raw'!$1:$1,0))</f>
        <v>99.58</v>
      </c>
      <c r="AS9" s="326">
        <f>INDEX('ИПЦ raw'!$1:$1048576, MATCH($K9,'ИПЦ raw'!$A:$A,0),MATCH(MoM!AS$1,'ИПЦ raw'!$1:$1,0))</f>
        <v>101.38</v>
      </c>
      <c r="AT9" s="326">
        <f>INDEX('ИПЦ raw'!$1:$1048576, MATCH($K9,'ИПЦ raw'!$A:$A,0),MATCH(MoM!AT$1,'ИПЦ raw'!$1:$1,0))</f>
        <v>102.75</v>
      </c>
      <c r="AU9" s="326">
        <f>INDEX('ИПЦ raw'!$1:$1048576, MATCH($K9,'ИПЦ raw'!$A:$A,0),MATCH(MoM!AU$1,'ИПЦ raw'!$1:$1,0))</f>
        <v>101.54</v>
      </c>
      <c r="AV9" s="326">
        <f>INDEX('ИПЦ raw'!$1:$1048576, MATCH($K9,'ИПЦ raw'!$A:$A,0),MATCH(MoM!AV$1,'ИПЦ raw'!$1:$1,0))</f>
        <v>101.2</v>
      </c>
      <c r="AW9" s="326">
        <f>INDEX('ИПЦ raw'!$1:$1048576, MATCH($K9,'ИПЦ raw'!$A:$A,0),MATCH(MoM!AW$1,'ИПЦ raw'!$1:$1,0))</f>
        <v>100.47</v>
      </c>
      <c r="AX9" s="326">
        <f>INDEX('ИПЦ raw'!$1:$1048576, MATCH($K9,'ИПЦ raw'!$A:$A,0),MATCH(MoM!AX$1,'ИПЦ raw'!$1:$1,0))</f>
        <v>100.72</v>
      </c>
      <c r="AY9" s="326">
        <f>INDEX('ИПЦ raw'!$1:$1048576, MATCH($K9,'ИПЦ raw'!$A:$A,0),MATCH(MoM!AY$1,'ИПЦ raw'!$1:$1,0))</f>
        <v>100.69</v>
      </c>
      <c r="AZ9" s="326">
        <f>INDEX('ИПЦ raw'!$1:$1048576, MATCH($K9,'ИПЦ raw'!$A:$A,0),MATCH(MoM!AZ$1,'ИПЦ raw'!$1:$1,0))</f>
        <v>100.36</v>
      </c>
    </row>
    <row r="10" spans="1:52" x14ac:dyDescent="0.45">
      <c r="A10" s="326">
        <f>Веса!A10</f>
        <v>1</v>
      </c>
      <c r="B10" s="326">
        <f t="shared" si="0"/>
        <v>1</v>
      </c>
      <c r="C10" s="326">
        <f>БИПЦ_НДС!E10</f>
        <v>0</v>
      </c>
      <c r="D10" s="326">
        <f t="shared" si="1"/>
        <v>1</v>
      </c>
      <c r="E10" s="326">
        <v>1</v>
      </c>
      <c r="F10" s="326">
        <v>0</v>
      </c>
      <c r="G10" s="326">
        <v>0</v>
      </c>
      <c r="H10" s="326">
        <v>0</v>
      </c>
      <c r="I10" s="326">
        <v>0</v>
      </c>
      <c r="J10" s="308" t="s">
        <v>8</v>
      </c>
      <c r="K10" s="308" t="s">
        <v>8</v>
      </c>
      <c r="L10" s="326">
        <f>INDEX('ИПЦ raw'!$1:$1048576, MATCH($K10,'ИПЦ raw'!$A:$A,0),MATCH(MoM!L$1,'ИПЦ raw'!$1:$1,0))</f>
        <v>99.69</v>
      </c>
      <c r="M10" s="326">
        <f>INDEX('ИПЦ raw'!$1:$1048576, MATCH($K10,'ИПЦ raw'!$A:$A,0),MATCH(MoM!M$1,'ИПЦ raw'!$1:$1,0))</f>
        <v>99.24</v>
      </c>
      <c r="N10" s="326">
        <f>INDEX('ИПЦ raw'!$1:$1048576, MATCH($K10,'ИПЦ raw'!$A:$A,0),MATCH(MoM!N$1,'ИПЦ raw'!$1:$1,0))</f>
        <v>99</v>
      </c>
      <c r="O10" s="326">
        <f>INDEX('ИПЦ raw'!$1:$1048576, MATCH($K10,'ИПЦ raw'!$A:$A,0),MATCH(MoM!O$1,'ИПЦ raw'!$1:$1,0))</f>
        <v>99.35</v>
      </c>
      <c r="P10" s="326">
        <f>INDEX('ИПЦ raw'!$1:$1048576, MATCH($K10,'ИПЦ raw'!$A:$A,0),MATCH(MoM!P$1,'ИПЦ raw'!$1:$1,0))</f>
        <v>99.69</v>
      </c>
      <c r="Q10" s="326">
        <f>INDEX('ИПЦ raw'!$1:$1048576, MATCH($K10,'ИПЦ raw'!$A:$A,0),MATCH(MoM!Q$1,'ИПЦ raw'!$1:$1,0))</f>
        <v>99.67</v>
      </c>
      <c r="R10" s="326">
        <f>INDEX('ИПЦ raw'!$1:$1048576, MATCH($K10,'ИПЦ raw'!$A:$A,0),MATCH(MoM!R$1,'ИПЦ raw'!$1:$1,0))</f>
        <v>99.46</v>
      </c>
      <c r="S10" s="326">
        <f>INDEX('ИПЦ raw'!$1:$1048576, MATCH($K10,'ИПЦ raw'!$A:$A,0),MATCH(MoM!S$1,'ИПЦ raw'!$1:$1,0))</f>
        <v>100.8</v>
      </c>
      <c r="T10" s="326">
        <f>INDEX('ИПЦ raw'!$1:$1048576, MATCH($K10,'ИПЦ raw'!$A:$A,0),MATCH(MoM!T$1,'ИПЦ raw'!$1:$1,0))</f>
        <v>100.62</v>
      </c>
      <c r="U10" s="326">
        <f>INDEX('ИПЦ raw'!$1:$1048576, MATCH($K10,'ИПЦ raw'!$A:$A,0),MATCH(MoM!U$1,'ИПЦ raw'!$1:$1,0))</f>
        <v>100.57</v>
      </c>
      <c r="V10" s="326">
        <f>INDEX('ИПЦ raw'!$1:$1048576, MATCH($K10,'ИПЦ raw'!$A:$A,0),MATCH(MoM!V$1,'ИПЦ raw'!$1:$1,0))</f>
        <v>102.25</v>
      </c>
      <c r="W10" s="326">
        <f>INDEX('ИПЦ raw'!$1:$1048576, MATCH($K10,'ИПЦ raw'!$A:$A,0),MATCH(MoM!W$1,'ИПЦ raw'!$1:$1,0))</f>
        <v>101.22</v>
      </c>
      <c r="X10" s="326">
        <f>INDEX('ИПЦ raw'!$1:$1048576, MATCH($K10,'ИПЦ raw'!$A:$A,0),MATCH(MoM!X$1,'ИПЦ raw'!$1:$1,0))</f>
        <v>101.1</v>
      </c>
      <c r="Y10" s="326">
        <f>INDEX('ИПЦ raw'!$1:$1048576, MATCH($K10,'ИПЦ raw'!$A:$A,0),MATCH(MoM!Y$1,'ИПЦ raw'!$1:$1,0))</f>
        <v>100.94</v>
      </c>
      <c r="Z10" s="326">
        <f>INDEX('ИПЦ raw'!$1:$1048576, MATCH($K10,'ИПЦ raw'!$A:$A,0),MATCH(MoM!Z$1,'ИПЦ raw'!$1:$1,0))</f>
        <v>100.94</v>
      </c>
      <c r="AA10" s="326">
        <f>INDEX('ИПЦ raw'!$1:$1048576, MATCH($K10,'ИПЦ raw'!$A:$A,0),MATCH(MoM!AA$1,'ИПЦ raw'!$1:$1,0))</f>
        <v>100.83</v>
      </c>
      <c r="AB10" s="326">
        <f>INDEX('ИПЦ raw'!$1:$1048576, MATCH($K10,'ИПЦ raw'!$A:$A,0),MATCH(MoM!AB$1,'ИПЦ raw'!$1:$1,0))</f>
        <v>100.57</v>
      </c>
      <c r="AC10" s="326">
        <f>INDEX('ИПЦ raw'!$1:$1048576, MATCH($K10,'ИПЦ raw'!$A:$A,0),MATCH(MoM!AC$1,'ИПЦ raw'!$1:$1,0))</f>
        <v>101.1</v>
      </c>
      <c r="AD10" s="326">
        <f>INDEX('ИПЦ raw'!$1:$1048576, MATCH($K10,'ИПЦ raw'!$A:$A,0),MATCH(MoM!AD$1,'ИПЦ raw'!$1:$1,0))</f>
        <v>100.27</v>
      </c>
      <c r="AE10" s="326">
        <f>INDEX('ИПЦ raw'!$1:$1048576, MATCH($K10,'ИПЦ raw'!$A:$A,0),MATCH(MoM!AE$1,'ИПЦ raw'!$1:$1,0))</f>
        <v>100.14</v>
      </c>
      <c r="AF10" s="326">
        <f>INDEX('ИПЦ raw'!$1:$1048576, MATCH($K10,'ИПЦ raw'!$A:$A,0),MATCH(MoM!AF$1,'ИПЦ raw'!$1:$1,0))</f>
        <v>100.09</v>
      </c>
      <c r="AG10" s="326">
        <f>INDEX('ИПЦ raw'!$1:$1048576, MATCH($K10,'ИПЦ raw'!$A:$A,0),MATCH(MoM!AG$1,'ИПЦ raw'!$1:$1,0))</f>
        <v>100.66</v>
      </c>
      <c r="AH10" s="326">
        <f>INDEX('ИПЦ raw'!$1:$1048576, MATCH($K10,'ИПЦ raw'!$A:$A,0),MATCH(MoM!AH$1,'ИПЦ raw'!$1:$1,0))</f>
        <v>101.31</v>
      </c>
      <c r="AI10" s="326">
        <f>INDEX('ИПЦ raw'!$1:$1048576, MATCH($K10,'ИПЦ raw'!$A:$A,0),MATCH(MoM!AI$1,'ИПЦ raw'!$1:$1,0))</f>
        <v>101.06</v>
      </c>
      <c r="AJ10" s="326">
        <f>INDEX('ИПЦ raw'!$1:$1048576, MATCH($K10,'ИПЦ raw'!$A:$A,0),MATCH(MoM!AJ$1,'ИПЦ raw'!$1:$1,0))</f>
        <v>100.28</v>
      </c>
      <c r="AK10" s="326">
        <f>INDEX('ИПЦ raw'!$1:$1048576, MATCH($K10,'ИПЦ raw'!$A:$A,0),MATCH(MoM!AK$1,'ИПЦ raw'!$1:$1,0))</f>
        <v>100.32</v>
      </c>
      <c r="AL10" s="326">
        <f>INDEX('ИПЦ raw'!$1:$1048576, MATCH($K10,'ИПЦ raw'!$A:$A,0),MATCH(MoM!AL$1,'ИПЦ raw'!$1:$1,0))</f>
        <v>100.86</v>
      </c>
      <c r="AM10" s="326">
        <f>INDEX('ИПЦ raw'!$1:$1048576, MATCH($K10,'ИПЦ raw'!$A:$A,0),MATCH(MoM!AM$1,'ИПЦ raw'!$1:$1,0))</f>
        <v>100.79</v>
      </c>
      <c r="AN10" s="326">
        <f>INDEX('ИПЦ raw'!$1:$1048576, MATCH($K10,'ИПЦ raw'!$A:$A,0),MATCH(MoM!AN$1,'ИПЦ raw'!$1:$1,0))</f>
        <v>100.78</v>
      </c>
      <c r="AO10" s="326">
        <f>INDEX('ИПЦ raw'!$1:$1048576, MATCH($K10,'ИПЦ raw'!$A:$A,0),MATCH(MoM!AO$1,'ИПЦ raw'!$1:$1,0))</f>
        <v>100.6</v>
      </c>
      <c r="AP10" s="326">
        <f>INDEX('ИПЦ raw'!$1:$1048576, MATCH($K10,'ИПЦ raw'!$A:$A,0),MATCH(MoM!AP$1,'ИПЦ raw'!$1:$1,0))</f>
        <v>101.08</v>
      </c>
      <c r="AQ10" s="326">
        <f>INDEX('ИПЦ raw'!$1:$1048576, MATCH($K10,'ИПЦ raw'!$A:$A,0),MATCH(MoM!AQ$1,'ИПЦ raw'!$1:$1,0))</f>
        <v>101.24</v>
      </c>
      <c r="AR10" s="326">
        <f>INDEX('ИПЦ raw'!$1:$1048576, MATCH($K10,'ИПЦ raw'!$A:$A,0),MATCH(MoM!AR$1,'ИПЦ raw'!$1:$1,0))</f>
        <v>101.65</v>
      </c>
      <c r="AS10" s="326">
        <f>INDEX('ИПЦ raw'!$1:$1048576, MATCH($K10,'ИПЦ raw'!$A:$A,0),MATCH(MoM!AS$1,'ИПЦ raw'!$1:$1,0))</f>
        <v>101.33</v>
      </c>
      <c r="AT10" s="326">
        <f>INDEX('ИПЦ raw'!$1:$1048576, MATCH($K10,'ИПЦ raw'!$A:$A,0),MATCH(MoM!AT$1,'ИПЦ raw'!$1:$1,0))</f>
        <v>101.5</v>
      </c>
      <c r="AU10" s="326">
        <f>INDEX('ИПЦ raw'!$1:$1048576, MATCH($K10,'ИПЦ raw'!$A:$A,0),MATCH(MoM!AU$1,'ИПЦ raw'!$1:$1,0))</f>
        <v>101.99</v>
      </c>
      <c r="AV10" s="326">
        <f>INDEX('ИПЦ raw'!$1:$1048576, MATCH($K10,'ИПЦ raw'!$A:$A,0),MATCH(MoM!AV$1,'ИПЦ raw'!$1:$1,0))</f>
        <v>101.29</v>
      </c>
      <c r="AW10" s="326">
        <f>INDEX('ИПЦ raw'!$1:$1048576, MATCH($K10,'ИПЦ raw'!$A:$A,0),MATCH(MoM!AW$1,'ИПЦ raw'!$1:$1,0))</f>
        <v>101.75</v>
      </c>
      <c r="AX10" s="326">
        <f>INDEX('ИПЦ raw'!$1:$1048576, MATCH($K10,'ИПЦ raw'!$A:$A,0),MATCH(MoM!AX$1,'ИПЦ raw'!$1:$1,0))</f>
        <v>100.77</v>
      </c>
      <c r="AY10" s="326">
        <f>INDEX('ИПЦ raw'!$1:$1048576, MATCH($K10,'ИПЦ raw'!$A:$A,0),MATCH(MoM!AY$1,'ИПЦ raw'!$1:$1,0))</f>
        <v>101.16</v>
      </c>
      <c r="AZ10" s="326">
        <f>INDEX('ИПЦ raw'!$1:$1048576, MATCH($K10,'ИПЦ raw'!$A:$A,0),MATCH(MoM!AZ$1,'ИПЦ raw'!$1:$1,0))</f>
        <v>100.14</v>
      </c>
    </row>
    <row r="11" spans="1:52" x14ac:dyDescent="0.45">
      <c r="A11" s="326">
        <f>Веса!A11</f>
        <v>1</v>
      </c>
      <c r="B11" s="326">
        <f t="shared" si="0"/>
        <v>1</v>
      </c>
      <c r="C11" s="326">
        <f>БИПЦ_НДС!E11</f>
        <v>0</v>
      </c>
      <c r="D11" s="326">
        <f t="shared" si="1"/>
        <v>1</v>
      </c>
      <c r="E11" s="326">
        <v>1</v>
      </c>
      <c r="F11" s="326">
        <v>0</v>
      </c>
      <c r="G11" s="326">
        <v>0</v>
      </c>
      <c r="H11" s="326">
        <v>0</v>
      </c>
      <c r="I11" s="326">
        <v>0</v>
      </c>
      <c r="J11" s="308" t="s">
        <v>9</v>
      </c>
      <c r="K11" s="308" t="s">
        <v>9</v>
      </c>
      <c r="L11" s="326">
        <f>INDEX('ИПЦ raw'!$1:$1048576, MATCH($K11,'ИПЦ raw'!$A:$A,0),MATCH(MoM!L$1,'ИПЦ raw'!$1:$1,0))</f>
        <v>99.77</v>
      </c>
      <c r="M11" s="326">
        <f>INDEX('ИПЦ raw'!$1:$1048576, MATCH($K11,'ИПЦ raw'!$A:$A,0),MATCH(MoM!M$1,'ИПЦ raw'!$1:$1,0))</f>
        <v>99.92</v>
      </c>
      <c r="N11" s="326">
        <f>INDEX('ИПЦ raw'!$1:$1048576, MATCH($K11,'ИПЦ raw'!$A:$A,0),MATCH(MoM!N$1,'ИПЦ raw'!$1:$1,0))</f>
        <v>100.17</v>
      </c>
      <c r="O11" s="326">
        <f>INDEX('ИПЦ raw'!$1:$1048576, MATCH($K11,'ИПЦ raw'!$A:$A,0),MATCH(MoM!O$1,'ИПЦ raw'!$1:$1,0))</f>
        <v>100.15</v>
      </c>
      <c r="P11" s="326">
        <f>INDEX('ИПЦ raw'!$1:$1048576, MATCH($K11,'ИПЦ raw'!$A:$A,0),MATCH(MoM!P$1,'ИПЦ raw'!$1:$1,0))</f>
        <v>100.17</v>
      </c>
      <c r="Q11" s="326">
        <f>INDEX('ИПЦ raw'!$1:$1048576, MATCH($K11,'ИПЦ raw'!$A:$A,0),MATCH(MoM!Q$1,'ИПЦ raw'!$1:$1,0))</f>
        <v>100.5</v>
      </c>
      <c r="R11" s="326">
        <f>INDEX('ИПЦ raw'!$1:$1048576, MATCH($K11,'ИПЦ raw'!$A:$A,0),MATCH(MoM!R$1,'ИПЦ raw'!$1:$1,0))</f>
        <v>100.84</v>
      </c>
      <c r="S11" s="326">
        <f>INDEX('ИПЦ raw'!$1:$1048576, MATCH($K11,'ИПЦ raw'!$A:$A,0),MATCH(MoM!S$1,'ИПЦ raw'!$1:$1,0))</f>
        <v>102.07</v>
      </c>
      <c r="T11" s="326">
        <f>INDEX('ИПЦ raw'!$1:$1048576, MATCH($K11,'ИПЦ raw'!$A:$A,0),MATCH(MoM!T$1,'ИПЦ raw'!$1:$1,0))</f>
        <v>101.38</v>
      </c>
      <c r="U11" s="326">
        <f>INDEX('ИПЦ raw'!$1:$1048576, MATCH($K11,'ИПЦ raw'!$A:$A,0),MATCH(MoM!U$1,'ИПЦ raw'!$1:$1,0))</f>
        <v>101.79</v>
      </c>
      <c r="V11" s="326">
        <f>INDEX('ИПЦ raw'!$1:$1048576, MATCH($K11,'ИПЦ raw'!$A:$A,0),MATCH(MoM!V$1,'ИПЦ raw'!$1:$1,0))</f>
        <v>101.67</v>
      </c>
      <c r="W11" s="326">
        <f>INDEX('ИПЦ raw'!$1:$1048576, MATCH($K11,'ИПЦ raw'!$A:$A,0),MATCH(MoM!W$1,'ИПЦ raw'!$1:$1,0))</f>
        <v>100.82</v>
      </c>
      <c r="X11" s="326">
        <f>INDEX('ИПЦ raw'!$1:$1048576, MATCH($K11,'ИПЦ raw'!$A:$A,0),MATCH(MoM!X$1,'ИПЦ raw'!$1:$1,0))</f>
        <v>100.11</v>
      </c>
      <c r="Y11" s="326">
        <f>INDEX('ИПЦ raw'!$1:$1048576, MATCH($K11,'ИПЦ raw'!$A:$A,0),MATCH(MoM!Y$1,'ИПЦ raw'!$1:$1,0))</f>
        <v>100.15</v>
      </c>
      <c r="Z11" s="326">
        <f>INDEX('ИПЦ raw'!$1:$1048576, MATCH($K11,'ИПЦ raw'!$A:$A,0),MATCH(MoM!Z$1,'ИПЦ raw'!$1:$1,0))</f>
        <v>100.58</v>
      </c>
      <c r="AA11" s="326">
        <f>INDEX('ИПЦ raw'!$1:$1048576, MATCH($K11,'ИПЦ raw'!$A:$A,0),MATCH(MoM!AA$1,'ИПЦ raw'!$1:$1,0))</f>
        <v>100.38</v>
      </c>
      <c r="AB11" s="326">
        <f>INDEX('ИПЦ raw'!$1:$1048576, MATCH($K11,'ИПЦ raw'!$A:$A,0),MATCH(MoM!AB$1,'ИПЦ raw'!$1:$1,0))</f>
        <v>100.57</v>
      </c>
      <c r="AC11" s="326">
        <f>INDEX('ИПЦ raw'!$1:$1048576, MATCH($K11,'ИПЦ raw'!$A:$A,0),MATCH(MoM!AC$1,'ИПЦ raw'!$1:$1,0))</f>
        <v>100.12</v>
      </c>
      <c r="AD11" s="326">
        <f>INDEX('ИПЦ raw'!$1:$1048576, MATCH($K11,'ИПЦ raw'!$A:$A,0),MATCH(MoM!AD$1,'ИПЦ raw'!$1:$1,0))</f>
        <v>100.42</v>
      </c>
      <c r="AE11" s="326">
        <f>INDEX('ИПЦ raw'!$1:$1048576, MATCH($K11,'ИПЦ raw'!$A:$A,0),MATCH(MoM!AE$1,'ИПЦ raw'!$1:$1,0))</f>
        <v>100.66</v>
      </c>
      <c r="AF11" s="326">
        <f>INDEX('ИПЦ raw'!$1:$1048576, MATCH($K11,'ИПЦ raw'!$A:$A,0),MATCH(MoM!AF$1,'ИПЦ raw'!$1:$1,0))</f>
        <v>100.79</v>
      </c>
      <c r="AG11" s="326">
        <f>INDEX('ИПЦ raw'!$1:$1048576, MATCH($K11,'ИПЦ raw'!$A:$A,0),MATCH(MoM!AG$1,'ИПЦ raw'!$1:$1,0))</f>
        <v>100.72</v>
      </c>
      <c r="AH11" s="326">
        <f>INDEX('ИПЦ raw'!$1:$1048576, MATCH($K11,'ИПЦ raw'!$A:$A,0),MATCH(MoM!AH$1,'ИПЦ raw'!$1:$1,0))</f>
        <v>100.96</v>
      </c>
      <c r="AI11" s="326">
        <f>INDEX('ИПЦ raw'!$1:$1048576, MATCH($K11,'ИПЦ raw'!$A:$A,0),MATCH(MoM!AI$1,'ИПЦ raw'!$1:$1,0))</f>
        <v>101.24</v>
      </c>
      <c r="AJ11" s="326">
        <f>INDEX('ИПЦ raw'!$1:$1048576, MATCH($K11,'ИПЦ raw'!$A:$A,0),MATCH(MoM!AJ$1,'ИПЦ raw'!$1:$1,0))</f>
        <v>101.09</v>
      </c>
      <c r="AK11" s="326">
        <f>INDEX('ИПЦ raw'!$1:$1048576, MATCH($K11,'ИПЦ raw'!$A:$A,0),MATCH(MoM!AK$1,'ИПЦ raw'!$1:$1,0))</f>
        <v>101.09</v>
      </c>
      <c r="AL11" s="326">
        <f>INDEX('ИПЦ raw'!$1:$1048576, MATCH($K11,'ИПЦ raw'!$A:$A,0),MATCH(MoM!AL$1,'ИПЦ raw'!$1:$1,0))</f>
        <v>100.81</v>
      </c>
      <c r="AM11" s="326">
        <f>INDEX('ИПЦ raw'!$1:$1048576, MATCH($K11,'ИПЦ raw'!$A:$A,0),MATCH(MoM!AM$1,'ИПЦ raw'!$1:$1,0))</f>
        <v>101.25</v>
      </c>
      <c r="AN11" s="326">
        <f>INDEX('ИПЦ raw'!$1:$1048576, MATCH($K11,'ИПЦ raw'!$A:$A,0),MATCH(MoM!AN$1,'ИПЦ raw'!$1:$1,0))</f>
        <v>100.78</v>
      </c>
      <c r="AO11" s="326">
        <f>INDEX('ИПЦ raw'!$1:$1048576, MATCH($K11,'ИПЦ raw'!$A:$A,0),MATCH(MoM!AO$1,'ИПЦ raw'!$1:$1,0))</f>
        <v>100.75</v>
      </c>
      <c r="AP11" s="326">
        <f>INDEX('ИПЦ raw'!$1:$1048576, MATCH($K11,'ИПЦ raw'!$A:$A,0),MATCH(MoM!AP$1,'ИПЦ raw'!$1:$1,0))</f>
        <v>100.33</v>
      </c>
      <c r="AQ11" s="326">
        <f>INDEX('ИПЦ raw'!$1:$1048576, MATCH($K11,'ИПЦ raw'!$A:$A,0),MATCH(MoM!AQ$1,'ИПЦ raw'!$1:$1,0))</f>
        <v>101.32</v>
      </c>
      <c r="AR11" s="326">
        <f>INDEX('ИПЦ raw'!$1:$1048576, MATCH($K11,'ИПЦ raw'!$A:$A,0),MATCH(MoM!AR$1,'ИПЦ raw'!$1:$1,0))</f>
        <v>100.86</v>
      </c>
      <c r="AS11" s="326">
        <f>INDEX('ИПЦ raw'!$1:$1048576, MATCH($K11,'ИПЦ raw'!$A:$A,0),MATCH(MoM!AS$1,'ИПЦ raw'!$1:$1,0))</f>
        <v>100.96</v>
      </c>
      <c r="AT11" s="326">
        <f>INDEX('ИПЦ raw'!$1:$1048576, MATCH($K11,'ИПЦ raw'!$A:$A,0),MATCH(MoM!AT$1,'ИПЦ raw'!$1:$1,0))</f>
        <v>100.14</v>
      </c>
      <c r="AU11" s="326">
        <f>INDEX('ИПЦ raw'!$1:$1048576, MATCH($K11,'ИПЦ raw'!$A:$A,0),MATCH(MoM!AU$1,'ИПЦ raw'!$1:$1,0))</f>
        <v>100.48</v>
      </c>
      <c r="AV11" s="326">
        <f>INDEX('ИПЦ raw'!$1:$1048576, MATCH($K11,'ИПЦ raw'!$A:$A,0),MATCH(MoM!AV$1,'ИПЦ raw'!$1:$1,0))</f>
        <v>100.33</v>
      </c>
      <c r="AW11" s="326">
        <f>INDEX('ИПЦ raw'!$1:$1048576, MATCH($K11,'ИПЦ raw'!$A:$A,0),MATCH(MoM!AW$1,'ИПЦ raw'!$1:$1,0))</f>
        <v>100.22</v>
      </c>
      <c r="AX11" s="326">
        <f>INDEX('ИПЦ raw'!$1:$1048576, MATCH($K11,'ИПЦ raw'!$A:$A,0),MATCH(MoM!AX$1,'ИПЦ raw'!$1:$1,0))</f>
        <v>100.77</v>
      </c>
      <c r="AY11" s="326">
        <f>INDEX('ИПЦ raw'!$1:$1048576, MATCH($K11,'ИПЦ raw'!$A:$A,0),MATCH(MoM!AY$1,'ИПЦ raw'!$1:$1,0))</f>
        <v>100.27</v>
      </c>
      <c r="AZ11" s="326">
        <f>INDEX('ИПЦ raw'!$1:$1048576, MATCH($K11,'ИПЦ raw'!$A:$A,0),MATCH(MoM!AZ$1,'ИПЦ raw'!$1:$1,0))</f>
        <v>100.1</v>
      </c>
    </row>
    <row r="12" spans="1:52" x14ac:dyDescent="0.45">
      <c r="A12" s="326">
        <f>Веса!A12</f>
        <v>1</v>
      </c>
      <c r="B12" s="326">
        <f t="shared" si="0"/>
        <v>1</v>
      </c>
      <c r="C12" s="326">
        <f>БИПЦ_НДС!E12</f>
        <v>0</v>
      </c>
      <c r="D12" s="326">
        <f t="shared" si="1"/>
        <v>1</v>
      </c>
      <c r="E12" s="326">
        <v>1</v>
      </c>
      <c r="F12" s="326">
        <v>0</v>
      </c>
      <c r="G12" s="326">
        <v>0</v>
      </c>
      <c r="H12" s="326">
        <v>0</v>
      </c>
      <c r="I12" s="326">
        <v>0</v>
      </c>
      <c r="J12" s="308" t="s">
        <v>10</v>
      </c>
      <c r="K12" s="308" t="s">
        <v>10</v>
      </c>
      <c r="L12" s="326">
        <f>INDEX('ИПЦ raw'!$1:$1048576, MATCH($K12,'ИПЦ raw'!$A:$A,0),MATCH(MoM!L$1,'ИПЦ raw'!$1:$1,0))</f>
        <v>99.48</v>
      </c>
      <c r="M12" s="326">
        <f>INDEX('ИПЦ raw'!$1:$1048576, MATCH($K12,'ИПЦ raw'!$A:$A,0),MATCH(MoM!M$1,'ИПЦ raw'!$1:$1,0))</f>
        <v>100.39</v>
      </c>
      <c r="N12" s="326">
        <f>INDEX('ИПЦ raw'!$1:$1048576, MATCH($K12,'ИПЦ raw'!$A:$A,0),MATCH(MoM!N$1,'ИПЦ raw'!$1:$1,0))</f>
        <v>99.68</v>
      </c>
      <c r="O12" s="326">
        <f>INDEX('ИПЦ raw'!$1:$1048576, MATCH($K12,'ИПЦ raw'!$A:$A,0),MATCH(MoM!O$1,'ИПЦ raw'!$1:$1,0))</f>
        <v>99.71</v>
      </c>
      <c r="P12" s="326">
        <f>INDEX('ИПЦ raw'!$1:$1048576, MATCH($K12,'ИПЦ raw'!$A:$A,0),MATCH(MoM!P$1,'ИПЦ raw'!$1:$1,0))</f>
        <v>100.46</v>
      </c>
      <c r="Q12" s="326">
        <f>INDEX('ИПЦ raw'!$1:$1048576, MATCH($K12,'ИПЦ raw'!$A:$A,0),MATCH(MoM!Q$1,'ИПЦ raw'!$1:$1,0))</f>
        <v>100.01</v>
      </c>
      <c r="R12" s="326">
        <f>INDEX('ИПЦ raw'!$1:$1048576, MATCH($K12,'ИПЦ raw'!$A:$A,0),MATCH(MoM!R$1,'ИПЦ raw'!$1:$1,0))</f>
        <v>100.15</v>
      </c>
      <c r="S12" s="326">
        <f>INDEX('ИПЦ raw'!$1:$1048576, MATCH($K12,'ИПЦ raw'!$A:$A,0),MATCH(MoM!S$1,'ИПЦ raw'!$1:$1,0))</f>
        <v>100.23</v>
      </c>
      <c r="T12" s="326">
        <f>INDEX('ИПЦ raw'!$1:$1048576, MATCH($K12,'ИПЦ raw'!$A:$A,0),MATCH(MoM!T$1,'ИПЦ raw'!$1:$1,0))</f>
        <v>100.72</v>
      </c>
      <c r="U12" s="326">
        <f>INDEX('ИПЦ raw'!$1:$1048576, MATCH($K12,'ИПЦ raw'!$A:$A,0),MATCH(MoM!U$1,'ИПЦ raw'!$1:$1,0))</f>
        <v>100.94</v>
      </c>
      <c r="V12" s="326">
        <f>INDEX('ИПЦ raw'!$1:$1048576, MATCH($K12,'ИПЦ raw'!$A:$A,0),MATCH(MoM!V$1,'ИПЦ raw'!$1:$1,0))</f>
        <v>101.14</v>
      </c>
      <c r="W12" s="326">
        <f>INDEX('ИПЦ raw'!$1:$1048576, MATCH($K12,'ИПЦ raw'!$A:$A,0),MATCH(MoM!W$1,'ИПЦ raw'!$1:$1,0))</f>
        <v>100.85</v>
      </c>
      <c r="X12" s="326">
        <f>INDEX('ИПЦ raw'!$1:$1048576, MATCH($K12,'ИПЦ raw'!$A:$A,0),MATCH(MoM!X$1,'ИПЦ raw'!$1:$1,0))</f>
        <v>100.4</v>
      </c>
      <c r="Y12" s="326">
        <f>INDEX('ИПЦ raw'!$1:$1048576, MATCH($K12,'ИПЦ raw'!$A:$A,0),MATCH(MoM!Y$1,'ИПЦ raw'!$1:$1,0))</f>
        <v>100.72</v>
      </c>
      <c r="Z12" s="326">
        <f>INDEX('ИПЦ raw'!$1:$1048576, MATCH($K12,'ИПЦ raw'!$A:$A,0),MATCH(MoM!Z$1,'ИПЦ raw'!$1:$1,0))</f>
        <v>100.38</v>
      </c>
      <c r="AA12" s="326">
        <f>INDEX('ИПЦ raw'!$1:$1048576, MATCH($K12,'ИПЦ raw'!$A:$A,0),MATCH(MoM!AA$1,'ИПЦ raw'!$1:$1,0))</f>
        <v>100.27</v>
      </c>
      <c r="AB12" s="326">
        <f>INDEX('ИПЦ raw'!$1:$1048576, MATCH($K12,'ИПЦ raw'!$A:$A,0),MATCH(MoM!AB$1,'ИПЦ raw'!$1:$1,0))</f>
        <v>100.46</v>
      </c>
      <c r="AC12" s="326">
        <f>INDEX('ИПЦ raw'!$1:$1048576, MATCH($K12,'ИПЦ raw'!$A:$A,0),MATCH(MoM!AC$1,'ИПЦ raw'!$1:$1,0))</f>
        <v>100.48</v>
      </c>
      <c r="AD12" s="326">
        <f>INDEX('ИПЦ raw'!$1:$1048576, MATCH($K12,'ИПЦ raw'!$A:$A,0),MATCH(MoM!AD$1,'ИПЦ raw'!$1:$1,0))</f>
        <v>100.24</v>
      </c>
      <c r="AE12" s="326">
        <f>INDEX('ИПЦ raw'!$1:$1048576, MATCH($K12,'ИПЦ raw'!$A:$A,0),MATCH(MoM!AE$1,'ИПЦ raw'!$1:$1,0))</f>
        <v>100.03</v>
      </c>
      <c r="AF12" s="326">
        <f>INDEX('ИПЦ raw'!$1:$1048576, MATCH($K12,'ИПЦ raw'!$A:$A,0),MATCH(MoM!AF$1,'ИПЦ raw'!$1:$1,0))</f>
        <v>100.55</v>
      </c>
      <c r="AG12" s="326">
        <f>INDEX('ИПЦ raw'!$1:$1048576, MATCH($K12,'ИПЦ raw'!$A:$A,0),MATCH(MoM!AG$1,'ИПЦ raw'!$1:$1,0))</f>
        <v>101.05</v>
      </c>
      <c r="AH12" s="326">
        <f>INDEX('ИПЦ raw'!$1:$1048576, MATCH($K12,'ИПЦ raw'!$A:$A,0),MATCH(MoM!AH$1,'ИПЦ raw'!$1:$1,0))</f>
        <v>100.3</v>
      </c>
      <c r="AI12" s="326">
        <f>INDEX('ИПЦ raw'!$1:$1048576, MATCH($K12,'ИПЦ raw'!$A:$A,0),MATCH(MoM!AI$1,'ИПЦ raw'!$1:$1,0))</f>
        <v>101.19</v>
      </c>
      <c r="AJ12" s="326">
        <f>INDEX('ИПЦ raw'!$1:$1048576, MATCH($K12,'ИПЦ raw'!$A:$A,0),MATCH(MoM!AJ$1,'ИПЦ raw'!$1:$1,0))</f>
        <v>100.36</v>
      </c>
      <c r="AK12" s="326">
        <f>INDEX('ИПЦ raw'!$1:$1048576, MATCH($K12,'ИПЦ raw'!$A:$A,0),MATCH(MoM!AK$1,'ИПЦ raw'!$1:$1,0))</f>
        <v>100.39</v>
      </c>
      <c r="AL12" s="326">
        <f>INDEX('ИПЦ raw'!$1:$1048576, MATCH($K12,'ИПЦ raw'!$A:$A,0),MATCH(MoM!AL$1,'ИПЦ raw'!$1:$1,0))</f>
        <v>100.06</v>
      </c>
      <c r="AM12" s="326">
        <f>INDEX('ИПЦ raw'!$1:$1048576, MATCH($K12,'ИПЦ raw'!$A:$A,0),MATCH(MoM!AM$1,'ИПЦ raw'!$1:$1,0))</f>
        <v>100.38</v>
      </c>
      <c r="AN12" s="326">
        <f>INDEX('ИПЦ raw'!$1:$1048576, MATCH($K12,'ИПЦ raw'!$A:$A,0),MATCH(MoM!AN$1,'ИПЦ raw'!$1:$1,0))</f>
        <v>100.46</v>
      </c>
      <c r="AO12" s="326">
        <f>INDEX('ИПЦ raw'!$1:$1048576, MATCH($K12,'ИПЦ raw'!$A:$A,0),MATCH(MoM!AO$1,'ИПЦ raw'!$1:$1,0))</f>
        <v>100.08</v>
      </c>
      <c r="AP12" s="326">
        <f>INDEX('ИПЦ raw'!$1:$1048576, MATCH($K12,'ИПЦ raw'!$A:$A,0),MATCH(MoM!AP$1,'ИПЦ raw'!$1:$1,0))</f>
        <v>99.75</v>
      </c>
      <c r="AQ12" s="326">
        <f>INDEX('ИПЦ raw'!$1:$1048576, MATCH($K12,'ИПЦ raw'!$A:$A,0),MATCH(MoM!AQ$1,'ИПЦ raw'!$1:$1,0))</f>
        <v>100.2</v>
      </c>
      <c r="AR12" s="326">
        <f>INDEX('ИПЦ raw'!$1:$1048576, MATCH($K12,'ИПЦ raw'!$A:$A,0),MATCH(MoM!AR$1,'ИПЦ raw'!$1:$1,0))</f>
        <v>100.05</v>
      </c>
      <c r="AS12" s="326">
        <f>INDEX('ИПЦ raw'!$1:$1048576, MATCH($K12,'ИПЦ raw'!$A:$A,0),MATCH(MoM!AS$1,'ИПЦ raw'!$1:$1,0))</f>
        <v>100.4</v>
      </c>
      <c r="AT12" s="326">
        <f>INDEX('ИПЦ raw'!$1:$1048576, MATCH($K12,'ИПЦ raw'!$A:$A,0),MATCH(MoM!AT$1,'ИПЦ raw'!$1:$1,0))</f>
        <v>100.9</v>
      </c>
      <c r="AU12" s="326">
        <f>INDEX('ИПЦ raw'!$1:$1048576, MATCH($K12,'ИПЦ raw'!$A:$A,0),MATCH(MoM!AU$1,'ИПЦ raw'!$1:$1,0))</f>
        <v>100.74</v>
      </c>
      <c r="AV12" s="326">
        <f>INDEX('ИПЦ raw'!$1:$1048576, MATCH($K12,'ИПЦ raw'!$A:$A,0),MATCH(MoM!AV$1,'ИПЦ raw'!$1:$1,0))</f>
        <v>100.75</v>
      </c>
      <c r="AW12" s="326">
        <f>INDEX('ИПЦ raw'!$1:$1048576, MATCH($K12,'ИПЦ raw'!$A:$A,0),MATCH(MoM!AW$1,'ИПЦ raw'!$1:$1,0))</f>
        <v>100.13</v>
      </c>
      <c r="AX12" s="326">
        <f>INDEX('ИПЦ raw'!$1:$1048576, MATCH($K12,'ИПЦ raw'!$A:$A,0),MATCH(MoM!AX$1,'ИПЦ raw'!$1:$1,0))</f>
        <v>99.71</v>
      </c>
      <c r="AY12" s="326">
        <f>INDEX('ИПЦ raw'!$1:$1048576, MATCH($K12,'ИПЦ raw'!$A:$A,0),MATCH(MoM!AY$1,'ИПЦ raw'!$1:$1,0))</f>
        <v>99.52</v>
      </c>
      <c r="AZ12" s="326">
        <f>INDEX('ИПЦ raw'!$1:$1048576, MATCH($K12,'ИПЦ raw'!$A:$A,0),MATCH(MoM!AZ$1,'ИПЦ raw'!$1:$1,0))</f>
        <v>99.93</v>
      </c>
    </row>
    <row r="13" spans="1:52" x14ac:dyDescent="0.45">
      <c r="A13" s="326">
        <f>Веса!A13</f>
        <v>1</v>
      </c>
      <c r="B13" s="326">
        <f t="shared" si="0"/>
        <v>1</v>
      </c>
      <c r="C13" s="326">
        <f>БИПЦ_НДС!E13</f>
        <v>0</v>
      </c>
      <c r="D13" s="326">
        <f t="shared" si="1"/>
        <v>1</v>
      </c>
      <c r="E13" s="326">
        <v>1</v>
      </c>
      <c r="F13" s="326">
        <v>0</v>
      </c>
      <c r="G13" s="326">
        <v>0</v>
      </c>
      <c r="H13" s="326">
        <v>0</v>
      </c>
      <c r="I13" s="326">
        <v>0</v>
      </c>
      <c r="J13" s="308" t="s">
        <v>11</v>
      </c>
      <c r="K13" s="308" t="s">
        <v>11</v>
      </c>
      <c r="L13" s="326">
        <f>INDEX('ИПЦ raw'!$1:$1048576, MATCH($K13,'ИПЦ raw'!$A:$A,0),MATCH(MoM!L$1,'ИПЦ raw'!$1:$1,0))</f>
        <v>99.51</v>
      </c>
      <c r="M13" s="326">
        <f>INDEX('ИПЦ raw'!$1:$1048576, MATCH($K13,'ИПЦ raw'!$A:$A,0),MATCH(MoM!M$1,'ИПЦ raw'!$1:$1,0))</f>
        <v>100.23</v>
      </c>
      <c r="N13" s="326">
        <f>INDEX('ИПЦ raw'!$1:$1048576, MATCH($K13,'ИПЦ raw'!$A:$A,0),MATCH(MoM!N$1,'ИПЦ raw'!$1:$1,0))</f>
        <v>99.85</v>
      </c>
      <c r="O13" s="326">
        <f>INDEX('ИПЦ raw'!$1:$1048576, MATCH($K13,'ИПЦ raw'!$A:$A,0),MATCH(MoM!O$1,'ИПЦ raw'!$1:$1,0))</f>
        <v>99.99</v>
      </c>
      <c r="P13" s="326">
        <f>INDEX('ИПЦ raw'!$1:$1048576, MATCH($K13,'ИПЦ raw'!$A:$A,0),MATCH(MoM!P$1,'ИПЦ raw'!$1:$1,0))</f>
        <v>100.26</v>
      </c>
      <c r="Q13" s="326">
        <f>INDEX('ИПЦ raw'!$1:$1048576, MATCH($K13,'ИПЦ raw'!$A:$A,0),MATCH(MoM!Q$1,'ИПЦ raw'!$1:$1,0))</f>
        <v>100.53</v>
      </c>
      <c r="R13" s="326">
        <f>INDEX('ИПЦ raw'!$1:$1048576, MATCH($K13,'ИПЦ raw'!$A:$A,0),MATCH(MoM!R$1,'ИПЦ raw'!$1:$1,0))</f>
        <v>100.14</v>
      </c>
      <c r="S13" s="326">
        <f>INDEX('ИПЦ raw'!$1:$1048576, MATCH($K13,'ИПЦ raw'!$A:$A,0),MATCH(MoM!S$1,'ИПЦ raw'!$1:$1,0))</f>
        <v>100.88</v>
      </c>
      <c r="T13" s="326">
        <f>INDEX('ИПЦ raw'!$1:$1048576, MATCH($K13,'ИПЦ raw'!$A:$A,0),MATCH(MoM!T$1,'ИПЦ raw'!$1:$1,0))</f>
        <v>101.31</v>
      </c>
      <c r="U13" s="326">
        <f>INDEX('ИПЦ raw'!$1:$1048576, MATCH($K13,'ИПЦ raw'!$A:$A,0),MATCH(MoM!U$1,'ИПЦ raw'!$1:$1,0))</f>
        <v>101.63</v>
      </c>
      <c r="V13" s="326">
        <f>INDEX('ИПЦ raw'!$1:$1048576, MATCH($K13,'ИПЦ raw'!$A:$A,0),MATCH(MoM!V$1,'ИПЦ raw'!$1:$1,0))</f>
        <v>100.94</v>
      </c>
      <c r="W13" s="326">
        <f>INDEX('ИПЦ raw'!$1:$1048576, MATCH($K13,'ИПЦ raw'!$A:$A,0),MATCH(MoM!W$1,'ИПЦ raw'!$1:$1,0))</f>
        <v>101.41</v>
      </c>
      <c r="X13" s="326">
        <f>INDEX('ИПЦ raw'!$1:$1048576, MATCH($K13,'ИПЦ raw'!$A:$A,0),MATCH(MoM!X$1,'ИПЦ raw'!$1:$1,0))</f>
        <v>99.94</v>
      </c>
      <c r="Y13" s="326">
        <f>INDEX('ИПЦ raw'!$1:$1048576, MATCH($K13,'ИПЦ raw'!$A:$A,0),MATCH(MoM!Y$1,'ИПЦ raw'!$1:$1,0))</f>
        <v>99.95</v>
      </c>
      <c r="Z13" s="326">
        <f>INDEX('ИПЦ raw'!$1:$1048576, MATCH($K13,'ИПЦ raw'!$A:$A,0),MATCH(MoM!Z$1,'ИПЦ raw'!$1:$1,0))</f>
        <v>100.6</v>
      </c>
      <c r="AA13" s="326">
        <f>INDEX('ИПЦ raw'!$1:$1048576, MATCH($K13,'ИПЦ raw'!$A:$A,0),MATCH(MoM!AA$1,'ИПЦ raw'!$1:$1,0))</f>
        <v>100.33</v>
      </c>
      <c r="AB13" s="326">
        <f>INDEX('ИПЦ raw'!$1:$1048576, MATCH($K13,'ИПЦ raw'!$A:$A,0),MATCH(MoM!AB$1,'ИПЦ raw'!$1:$1,0))</f>
        <v>100.22</v>
      </c>
      <c r="AC13" s="326">
        <f>INDEX('ИПЦ raw'!$1:$1048576, MATCH($K13,'ИПЦ raw'!$A:$A,0),MATCH(MoM!AC$1,'ИПЦ raw'!$1:$1,0))</f>
        <v>100.15</v>
      </c>
      <c r="AD13" s="326">
        <f>INDEX('ИПЦ raw'!$1:$1048576, MATCH($K13,'ИПЦ raw'!$A:$A,0),MATCH(MoM!AD$1,'ИПЦ raw'!$1:$1,0))</f>
        <v>100.25</v>
      </c>
      <c r="AE13" s="326">
        <f>INDEX('ИПЦ raw'!$1:$1048576, MATCH($K13,'ИПЦ raw'!$A:$A,0),MATCH(MoM!AE$1,'ИПЦ raw'!$1:$1,0))</f>
        <v>100.06</v>
      </c>
      <c r="AF13" s="326">
        <f>INDEX('ИПЦ raw'!$1:$1048576, MATCH($K13,'ИПЦ raw'!$A:$A,0),MATCH(MoM!AF$1,'ИПЦ raw'!$1:$1,0))</f>
        <v>100.48</v>
      </c>
      <c r="AG13" s="326">
        <f>INDEX('ИПЦ raw'!$1:$1048576, MATCH($K13,'ИПЦ raw'!$A:$A,0),MATCH(MoM!AG$1,'ИПЦ raw'!$1:$1,0))</f>
        <v>100.98</v>
      </c>
      <c r="AH13" s="326">
        <f>INDEX('ИПЦ raw'!$1:$1048576, MATCH($K13,'ИПЦ raw'!$A:$A,0),MATCH(MoM!AH$1,'ИПЦ raw'!$1:$1,0))</f>
        <v>100.35</v>
      </c>
      <c r="AI13" s="326">
        <f>INDEX('ИПЦ raw'!$1:$1048576, MATCH($K13,'ИПЦ raw'!$A:$A,0),MATCH(MoM!AI$1,'ИПЦ raw'!$1:$1,0))</f>
        <v>101.34</v>
      </c>
      <c r="AJ13" s="326">
        <f>INDEX('ИПЦ raw'!$1:$1048576, MATCH($K13,'ИПЦ raw'!$A:$A,0),MATCH(MoM!AJ$1,'ИПЦ raw'!$1:$1,0))</f>
        <v>99.7</v>
      </c>
      <c r="AK13" s="326">
        <f>INDEX('ИПЦ raw'!$1:$1048576, MATCH($K13,'ИПЦ raw'!$A:$A,0),MATCH(MoM!AK$1,'ИПЦ raw'!$1:$1,0))</f>
        <v>100.33</v>
      </c>
      <c r="AL13" s="326">
        <f>INDEX('ИПЦ raw'!$1:$1048576, MATCH($K13,'ИПЦ raw'!$A:$A,0),MATCH(MoM!AL$1,'ИПЦ raw'!$1:$1,0))</f>
        <v>100.4</v>
      </c>
      <c r="AM13" s="326">
        <f>INDEX('ИПЦ raw'!$1:$1048576, MATCH($K13,'ИПЦ raw'!$A:$A,0),MATCH(MoM!AM$1,'ИПЦ raw'!$1:$1,0))</f>
        <v>100.04</v>
      </c>
      <c r="AN13" s="326">
        <f>INDEX('ИПЦ raw'!$1:$1048576, MATCH($K13,'ИПЦ raw'!$A:$A,0),MATCH(MoM!AN$1,'ИПЦ raw'!$1:$1,0))</f>
        <v>100.69</v>
      </c>
      <c r="AO13" s="326">
        <f>INDEX('ИПЦ raw'!$1:$1048576, MATCH($K13,'ИПЦ raw'!$A:$A,0),MATCH(MoM!AO$1,'ИПЦ raw'!$1:$1,0))</f>
        <v>100.02</v>
      </c>
      <c r="AP13" s="326">
        <f>INDEX('ИПЦ raw'!$1:$1048576, MATCH($K13,'ИПЦ raw'!$A:$A,0),MATCH(MoM!AP$1,'ИПЦ raw'!$1:$1,0))</f>
        <v>99.8</v>
      </c>
      <c r="AQ13" s="326">
        <f>INDEX('ИПЦ raw'!$1:$1048576, MATCH($K13,'ИПЦ raw'!$A:$A,0),MATCH(MoM!AQ$1,'ИПЦ raw'!$1:$1,0))</f>
        <v>100.41</v>
      </c>
      <c r="AR13" s="326">
        <f>INDEX('ИПЦ raw'!$1:$1048576, MATCH($K13,'ИПЦ raw'!$A:$A,0),MATCH(MoM!AR$1,'ИПЦ raw'!$1:$1,0))</f>
        <v>100.7</v>
      </c>
      <c r="AS13" s="326">
        <f>INDEX('ИПЦ raw'!$1:$1048576, MATCH($K13,'ИПЦ raw'!$A:$A,0),MATCH(MoM!AS$1,'ИПЦ raw'!$1:$1,0))</f>
        <v>100.71</v>
      </c>
      <c r="AT13" s="326">
        <f>INDEX('ИПЦ raw'!$1:$1048576, MATCH($K13,'ИПЦ raw'!$A:$A,0),MATCH(MoM!AT$1,'ИПЦ raw'!$1:$1,0))</f>
        <v>100.55</v>
      </c>
      <c r="AU13" s="326">
        <f>INDEX('ИПЦ raw'!$1:$1048576, MATCH($K13,'ИПЦ raw'!$A:$A,0),MATCH(MoM!AU$1,'ИПЦ raw'!$1:$1,0))</f>
        <v>100.56</v>
      </c>
      <c r="AV13" s="326">
        <f>INDEX('ИПЦ raw'!$1:$1048576, MATCH($K13,'ИПЦ raw'!$A:$A,0),MATCH(MoM!AV$1,'ИПЦ raw'!$1:$1,0))</f>
        <v>100.64</v>
      </c>
      <c r="AW13" s="326">
        <f>INDEX('ИПЦ raw'!$1:$1048576, MATCH($K13,'ИПЦ raw'!$A:$A,0),MATCH(MoM!AW$1,'ИПЦ raw'!$1:$1,0))</f>
        <v>99.86</v>
      </c>
      <c r="AX13" s="326">
        <f>INDEX('ИПЦ raw'!$1:$1048576, MATCH($K13,'ИПЦ raw'!$A:$A,0),MATCH(MoM!AX$1,'ИПЦ raw'!$1:$1,0))</f>
        <v>99.72</v>
      </c>
      <c r="AY13" s="326">
        <f>INDEX('ИПЦ raw'!$1:$1048576, MATCH($K13,'ИПЦ raw'!$A:$A,0),MATCH(MoM!AY$1,'ИПЦ raw'!$1:$1,0))</f>
        <v>99.47</v>
      </c>
      <c r="AZ13" s="326">
        <f>INDEX('ИПЦ raw'!$1:$1048576, MATCH($K13,'ИПЦ raw'!$A:$A,0),MATCH(MoM!AZ$1,'ИПЦ raw'!$1:$1,0))</f>
        <v>99.72</v>
      </c>
    </row>
    <row r="14" spans="1:52" x14ac:dyDescent="0.45">
      <c r="A14" s="326">
        <f>Веса!A14</f>
        <v>1</v>
      </c>
      <c r="B14" s="326">
        <f t="shared" si="0"/>
        <v>1</v>
      </c>
      <c r="C14" s="326">
        <f>БИПЦ_НДС!E14</f>
        <v>0</v>
      </c>
      <c r="D14" s="326">
        <f t="shared" si="1"/>
        <v>1</v>
      </c>
      <c r="E14" s="326">
        <v>1</v>
      </c>
      <c r="F14" s="326">
        <v>0</v>
      </c>
      <c r="G14" s="326">
        <v>0</v>
      </c>
      <c r="H14" s="326">
        <v>0</v>
      </c>
      <c r="I14" s="326">
        <v>0</v>
      </c>
      <c r="J14" s="308" t="s">
        <v>12</v>
      </c>
      <c r="K14" s="308" t="s">
        <v>12</v>
      </c>
      <c r="L14" s="326">
        <f>INDEX('ИПЦ raw'!$1:$1048576, MATCH($K14,'ИПЦ raw'!$A:$A,0),MATCH(MoM!L$1,'ИПЦ raw'!$1:$1,0))</f>
        <v>99.6</v>
      </c>
      <c r="M14" s="326">
        <f>INDEX('ИПЦ raw'!$1:$1048576, MATCH($K14,'ИПЦ raw'!$A:$A,0),MATCH(MoM!M$1,'ИПЦ raw'!$1:$1,0))</f>
        <v>100.16</v>
      </c>
      <c r="N14" s="326">
        <f>INDEX('ИПЦ raw'!$1:$1048576, MATCH($K14,'ИПЦ raw'!$A:$A,0),MATCH(MoM!N$1,'ИПЦ raw'!$1:$1,0))</f>
        <v>99.79</v>
      </c>
      <c r="O14" s="326">
        <f>INDEX('ИПЦ raw'!$1:$1048576, MATCH($K14,'ИПЦ raw'!$A:$A,0),MATCH(MoM!O$1,'ИПЦ raw'!$1:$1,0))</f>
        <v>100.22</v>
      </c>
      <c r="P14" s="326">
        <f>INDEX('ИПЦ raw'!$1:$1048576, MATCH($K14,'ИПЦ raw'!$A:$A,0),MATCH(MoM!P$1,'ИПЦ raw'!$1:$1,0))</f>
        <v>100.52</v>
      </c>
      <c r="Q14" s="326">
        <f>INDEX('ИПЦ raw'!$1:$1048576, MATCH($K14,'ИПЦ raw'!$A:$A,0),MATCH(MoM!Q$1,'ИПЦ raw'!$1:$1,0))</f>
        <v>100.25</v>
      </c>
      <c r="R14" s="326">
        <f>INDEX('ИПЦ raw'!$1:$1048576, MATCH($K14,'ИПЦ raw'!$A:$A,0),MATCH(MoM!R$1,'ИПЦ raw'!$1:$1,0))</f>
        <v>100.66</v>
      </c>
      <c r="S14" s="326">
        <f>INDEX('ИПЦ raw'!$1:$1048576, MATCH($K14,'ИПЦ raw'!$A:$A,0),MATCH(MoM!S$1,'ИПЦ raw'!$1:$1,0))</f>
        <v>100.61</v>
      </c>
      <c r="T14" s="326">
        <f>INDEX('ИПЦ raw'!$1:$1048576, MATCH($K14,'ИПЦ raw'!$A:$A,0),MATCH(MoM!T$1,'ИПЦ raw'!$1:$1,0))</f>
        <v>101.94</v>
      </c>
      <c r="U14" s="326">
        <f>INDEX('ИПЦ raw'!$1:$1048576, MATCH($K14,'ИПЦ raw'!$A:$A,0),MATCH(MoM!U$1,'ИПЦ raw'!$1:$1,0))</f>
        <v>101.35</v>
      </c>
      <c r="V14" s="326">
        <f>INDEX('ИПЦ raw'!$1:$1048576, MATCH($K14,'ИПЦ raw'!$A:$A,0),MATCH(MoM!V$1,'ИПЦ raw'!$1:$1,0))</f>
        <v>101.2</v>
      </c>
      <c r="W14" s="326">
        <f>INDEX('ИПЦ raw'!$1:$1048576, MATCH($K14,'ИПЦ raw'!$A:$A,0),MATCH(MoM!W$1,'ИПЦ raw'!$1:$1,0))</f>
        <v>100.78</v>
      </c>
      <c r="X14" s="326">
        <f>INDEX('ИПЦ raw'!$1:$1048576, MATCH($K14,'ИПЦ raw'!$A:$A,0),MATCH(MoM!X$1,'ИПЦ raw'!$1:$1,0))</f>
        <v>100.29</v>
      </c>
      <c r="Y14" s="326">
        <f>INDEX('ИПЦ raw'!$1:$1048576, MATCH($K14,'ИПЦ raw'!$A:$A,0),MATCH(MoM!Y$1,'ИПЦ raw'!$1:$1,0))</f>
        <v>100.26</v>
      </c>
      <c r="Z14" s="326">
        <f>INDEX('ИПЦ raw'!$1:$1048576, MATCH($K14,'ИПЦ raw'!$A:$A,0),MATCH(MoM!Z$1,'ИПЦ raw'!$1:$1,0))</f>
        <v>100.76</v>
      </c>
      <c r="AA14" s="326">
        <f>INDEX('ИПЦ raw'!$1:$1048576, MATCH($K14,'ИПЦ raw'!$A:$A,0),MATCH(MoM!AA$1,'ИПЦ raw'!$1:$1,0))</f>
        <v>99.73</v>
      </c>
      <c r="AB14" s="326">
        <f>INDEX('ИПЦ raw'!$1:$1048576, MATCH($K14,'ИПЦ raw'!$A:$A,0),MATCH(MoM!AB$1,'ИПЦ raw'!$1:$1,0))</f>
        <v>100.55</v>
      </c>
      <c r="AC14" s="326">
        <f>INDEX('ИПЦ raw'!$1:$1048576, MATCH($K14,'ИПЦ raw'!$A:$A,0),MATCH(MoM!AC$1,'ИПЦ raw'!$1:$1,0))</f>
        <v>100.31</v>
      </c>
      <c r="AD14" s="326">
        <f>INDEX('ИПЦ raw'!$1:$1048576, MATCH($K14,'ИПЦ raw'!$A:$A,0),MATCH(MoM!AD$1,'ИПЦ raw'!$1:$1,0))</f>
        <v>100.68</v>
      </c>
      <c r="AE14" s="326">
        <f>INDEX('ИПЦ raw'!$1:$1048576, MATCH($K14,'ИПЦ raw'!$A:$A,0),MATCH(MoM!AE$1,'ИПЦ raw'!$1:$1,0))</f>
        <v>100.06</v>
      </c>
      <c r="AF14" s="326">
        <f>INDEX('ИПЦ raw'!$1:$1048576, MATCH($K14,'ИПЦ raw'!$A:$A,0),MATCH(MoM!AF$1,'ИПЦ raw'!$1:$1,0))</f>
        <v>100.21</v>
      </c>
      <c r="AG14" s="326">
        <f>INDEX('ИПЦ raw'!$1:$1048576, MATCH($K14,'ИПЦ raw'!$A:$A,0),MATCH(MoM!AG$1,'ИПЦ raw'!$1:$1,0))</f>
        <v>100.37</v>
      </c>
      <c r="AH14" s="326">
        <f>INDEX('ИПЦ raw'!$1:$1048576, MATCH($K14,'ИПЦ raw'!$A:$A,0),MATCH(MoM!AH$1,'ИПЦ raw'!$1:$1,0))</f>
        <v>100.33</v>
      </c>
      <c r="AI14" s="326">
        <f>INDEX('ИПЦ raw'!$1:$1048576, MATCH($K14,'ИПЦ raw'!$A:$A,0),MATCH(MoM!AI$1,'ИПЦ raw'!$1:$1,0))</f>
        <v>100.73</v>
      </c>
      <c r="AJ14" s="326">
        <f>INDEX('ИПЦ raw'!$1:$1048576, MATCH($K14,'ИПЦ raw'!$A:$A,0),MATCH(MoM!AJ$1,'ИПЦ raw'!$1:$1,0))</f>
        <v>100.28</v>
      </c>
      <c r="AK14" s="326">
        <f>INDEX('ИПЦ raw'!$1:$1048576, MATCH($K14,'ИПЦ raw'!$A:$A,0),MATCH(MoM!AK$1,'ИПЦ raw'!$1:$1,0))</f>
        <v>100.53</v>
      </c>
      <c r="AL14" s="326">
        <f>INDEX('ИПЦ raw'!$1:$1048576, MATCH($K14,'ИПЦ raw'!$A:$A,0),MATCH(MoM!AL$1,'ИПЦ raw'!$1:$1,0))</f>
        <v>101.22</v>
      </c>
      <c r="AM14" s="326">
        <f>INDEX('ИПЦ raw'!$1:$1048576, MATCH($K14,'ИПЦ raw'!$A:$A,0),MATCH(MoM!AM$1,'ИПЦ raw'!$1:$1,0))</f>
        <v>100.25</v>
      </c>
      <c r="AN14" s="326">
        <f>INDEX('ИПЦ raw'!$1:$1048576, MATCH($K14,'ИПЦ raw'!$A:$A,0),MATCH(MoM!AN$1,'ИПЦ raw'!$1:$1,0))</f>
        <v>100.34</v>
      </c>
      <c r="AO14" s="326">
        <f>INDEX('ИПЦ raw'!$1:$1048576, MATCH($K14,'ИПЦ raw'!$A:$A,0),MATCH(MoM!AO$1,'ИПЦ raw'!$1:$1,0))</f>
        <v>99.82</v>
      </c>
      <c r="AP14" s="326">
        <f>INDEX('ИПЦ raw'!$1:$1048576, MATCH($K14,'ИПЦ raw'!$A:$A,0),MATCH(MoM!AP$1,'ИПЦ raw'!$1:$1,0))</f>
        <v>100.35</v>
      </c>
      <c r="AQ14" s="326">
        <f>INDEX('ИПЦ raw'!$1:$1048576, MATCH($K14,'ИПЦ raw'!$A:$A,0),MATCH(MoM!AQ$1,'ИПЦ raw'!$1:$1,0))</f>
        <v>100.59</v>
      </c>
      <c r="AR14" s="326">
        <f>INDEX('ИПЦ raw'!$1:$1048576, MATCH($K14,'ИПЦ raw'!$A:$A,0),MATCH(MoM!AR$1,'ИПЦ raw'!$1:$1,0))</f>
        <v>100.5</v>
      </c>
      <c r="AS14" s="326">
        <f>INDEX('ИПЦ raw'!$1:$1048576, MATCH($K14,'ИПЦ raw'!$A:$A,0),MATCH(MoM!AS$1,'ИПЦ raw'!$1:$1,0))</f>
        <v>100.8</v>
      </c>
      <c r="AT14" s="326">
        <f>INDEX('ИПЦ raw'!$1:$1048576, MATCH($K14,'ИПЦ raw'!$A:$A,0),MATCH(MoM!AT$1,'ИПЦ raw'!$1:$1,0))</f>
        <v>100.73</v>
      </c>
      <c r="AU14" s="326">
        <f>INDEX('ИПЦ raw'!$1:$1048576, MATCH($K14,'ИПЦ raw'!$A:$A,0),MATCH(MoM!AU$1,'ИПЦ raw'!$1:$1,0))</f>
        <v>100.1</v>
      </c>
      <c r="AV14" s="326">
        <f>INDEX('ИПЦ raw'!$1:$1048576, MATCH($K14,'ИПЦ raw'!$A:$A,0),MATCH(MoM!AV$1,'ИПЦ raw'!$1:$1,0))</f>
        <v>100.33</v>
      </c>
      <c r="AW14" s="326">
        <f>INDEX('ИПЦ raw'!$1:$1048576, MATCH($K14,'ИПЦ raw'!$A:$A,0),MATCH(MoM!AW$1,'ИПЦ raw'!$1:$1,0))</f>
        <v>100.1</v>
      </c>
      <c r="AX14" s="326">
        <f>INDEX('ИПЦ raw'!$1:$1048576, MATCH($K14,'ИПЦ raw'!$A:$A,0),MATCH(MoM!AX$1,'ИПЦ raw'!$1:$1,0))</f>
        <v>99.76</v>
      </c>
      <c r="AY14" s="326">
        <f>INDEX('ИПЦ raw'!$1:$1048576, MATCH($K14,'ИПЦ raw'!$A:$A,0),MATCH(MoM!AY$1,'ИПЦ raw'!$1:$1,0))</f>
        <v>99.6</v>
      </c>
      <c r="AZ14" s="326">
        <f>INDEX('ИПЦ raw'!$1:$1048576, MATCH($K14,'ИПЦ raw'!$A:$A,0),MATCH(MoM!AZ$1,'ИПЦ raw'!$1:$1,0))</f>
        <v>99.67</v>
      </c>
    </row>
    <row r="15" spans="1:52" x14ac:dyDescent="0.45">
      <c r="A15" s="326">
        <f>Веса!A15</f>
        <v>1</v>
      </c>
      <c r="B15" s="326">
        <f t="shared" si="0"/>
        <v>1</v>
      </c>
      <c r="C15" s="326">
        <f>БИПЦ_НДС!E15</f>
        <v>0</v>
      </c>
      <c r="D15" s="326">
        <f t="shared" si="1"/>
        <v>1</v>
      </c>
      <c r="E15" s="326">
        <v>1</v>
      </c>
      <c r="F15" s="326">
        <v>0</v>
      </c>
      <c r="G15" s="326">
        <v>0</v>
      </c>
      <c r="H15" s="326">
        <v>0</v>
      </c>
      <c r="I15" s="326">
        <v>0</v>
      </c>
      <c r="J15" s="308" t="s">
        <v>13</v>
      </c>
      <c r="K15" s="308" t="s">
        <v>13</v>
      </c>
      <c r="L15" s="326">
        <f>INDEX('ИПЦ raw'!$1:$1048576, MATCH($K15,'ИПЦ raw'!$A:$A,0),MATCH(MoM!L$1,'ИПЦ raw'!$1:$1,0))</f>
        <v>100.48</v>
      </c>
      <c r="M15" s="326">
        <f>INDEX('ИПЦ raw'!$1:$1048576, MATCH($K15,'ИПЦ raw'!$A:$A,0),MATCH(MoM!M$1,'ИПЦ raw'!$1:$1,0))</f>
        <v>99.81</v>
      </c>
      <c r="N15" s="326">
        <f>INDEX('ИПЦ raw'!$1:$1048576, MATCH($K15,'ИПЦ raw'!$A:$A,0),MATCH(MoM!N$1,'ИПЦ raw'!$1:$1,0))</f>
        <v>100.48</v>
      </c>
      <c r="O15" s="326">
        <f>INDEX('ИПЦ raw'!$1:$1048576, MATCH($K15,'ИПЦ raw'!$A:$A,0),MATCH(MoM!O$1,'ИПЦ raw'!$1:$1,0))</f>
        <v>99.95</v>
      </c>
      <c r="P15" s="326">
        <f>INDEX('ИПЦ raw'!$1:$1048576, MATCH($K15,'ИПЦ raw'!$A:$A,0),MATCH(MoM!P$1,'ИПЦ raw'!$1:$1,0))</f>
        <v>99.64</v>
      </c>
      <c r="Q15" s="326">
        <f>INDEX('ИПЦ raw'!$1:$1048576, MATCH($K15,'ИПЦ raw'!$A:$A,0),MATCH(MoM!Q$1,'ИПЦ raw'!$1:$1,0))</f>
        <v>100.27</v>
      </c>
      <c r="R15" s="326">
        <f>INDEX('ИПЦ raw'!$1:$1048576, MATCH($K15,'ИПЦ raw'!$A:$A,0),MATCH(MoM!R$1,'ИПЦ raw'!$1:$1,0))</f>
        <v>100.44</v>
      </c>
      <c r="S15" s="326">
        <f>INDEX('ИПЦ raw'!$1:$1048576, MATCH($K15,'ИПЦ raw'!$A:$A,0),MATCH(MoM!S$1,'ИПЦ raw'!$1:$1,0))</f>
        <v>100.76</v>
      </c>
      <c r="T15" s="326">
        <f>INDEX('ИПЦ raw'!$1:$1048576, MATCH($K15,'ИПЦ raw'!$A:$A,0),MATCH(MoM!T$1,'ИПЦ raw'!$1:$1,0))</f>
        <v>100.94</v>
      </c>
      <c r="U15" s="326">
        <f>INDEX('ИПЦ raw'!$1:$1048576, MATCH($K15,'ИПЦ raw'!$A:$A,0),MATCH(MoM!U$1,'ИПЦ raw'!$1:$1,0))</f>
        <v>101.24</v>
      </c>
      <c r="V15" s="326">
        <f>INDEX('ИПЦ raw'!$1:$1048576, MATCH($K15,'ИПЦ raw'!$A:$A,0),MATCH(MoM!V$1,'ИПЦ raw'!$1:$1,0))</f>
        <v>101.12</v>
      </c>
      <c r="W15" s="326">
        <f>INDEX('ИПЦ raw'!$1:$1048576, MATCH($K15,'ИПЦ raw'!$A:$A,0),MATCH(MoM!W$1,'ИПЦ raw'!$1:$1,0))</f>
        <v>101.09</v>
      </c>
      <c r="X15" s="326">
        <f>INDEX('ИПЦ raw'!$1:$1048576, MATCH($K15,'ИПЦ raw'!$A:$A,0),MATCH(MoM!X$1,'ИПЦ raw'!$1:$1,0))</f>
        <v>100.3</v>
      </c>
      <c r="Y15" s="326">
        <f>INDEX('ИПЦ raw'!$1:$1048576, MATCH($K15,'ИПЦ raw'!$A:$A,0),MATCH(MoM!Y$1,'ИПЦ raw'!$1:$1,0))</f>
        <v>100.61</v>
      </c>
      <c r="Z15" s="326">
        <f>INDEX('ИПЦ raw'!$1:$1048576, MATCH($K15,'ИПЦ raw'!$A:$A,0),MATCH(MoM!Z$1,'ИПЦ raw'!$1:$1,0))</f>
        <v>99.86</v>
      </c>
      <c r="AA15" s="326">
        <f>INDEX('ИПЦ raw'!$1:$1048576, MATCH($K15,'ИПЦ raw'!$A:$A,0),MATCH(MoM!AA$1,'ИПЦ raw'!$1:$1,0))</f>
        <v>100.24</v>
      </c>
      <c r="AB15" s="326">
        <f>INDEX('ИПЦ raw'!$1:$1048576, MATCH($K15,'ИПЦ raw'!$A:$A,0),MATCH(MoM!AB$1,'ИПЦ raw'!$1:$1,0))</f>
        <v>101.2</v>
      </c>
      <c r="AC15" s="326">
        <f>INDEX('ИПЦ raw'!$1:$1048576, MATCH($K15,'ИПЦ raw'!$A:$A,0),MATCH(MoM!AC$1,'ИПЦ raw'!$1:$1,0))</f>
        <v>100.49</v>
      </c>
      <c r="AD15" s="326">
        <f>INDEX('ИПЦ raw'!$1:$1048576, MATCH($K15,'ИПЦ raw'!$A:$A,0),MATCH(MoM!AD$1,'ИПЦ raw'!$1:$1,0))</f>
        <v>100.26</v>
      </c>
      <c r="AE15" s="326">
        <f>INDEX('ИПЦ raw'!$1:$1048576, MATCH($K15,'ИПЦ raw'!$A:$A,0),MATCH(MoM!AE$1,'ИПЦ raw'!$1:$1,0))</f>
        <v>100.45</v>
      </c>
      <c r="AF15" s="326">
        <f>INDEX('ИПЦ raw'!$1:$1048576, MATCH($K15,'ИПЦ raw'!$A:$A,0),MATCH(MoM!AF$1,'ИПЦ raw'!$1:$1,0))</f>
        <v>100.22</v>
      </c>
      <c r="AG15" s="326">
        <f>INDEX('ИПЦ raw'!$1:$1048576, MATCH($K15,'ИПЦ raw'!$A:$A,0),MATCH(MoM!AG$1,'ИПЦ raw'!$1:$1,0))</f>
        <v>100.62</v>
      </c>
      <c r="AH15" s="326">
        <f>INDEX('ИПЦ raw'!$1:$1048576, MATCH($K15,'ИПЦ raw'!$A:$A,0),MATCH(MoM!AH$1,'ИПЦ raw'!$1:$1,0))</f>
        <v>100.08</v>
      </c>
      <c r="AI15" s="326">
        <f>INDEX('ИПЦ raw'!$1:$1048576, MATCH($K15,'ИПЦ raw'!$A:$A,0),MATCH(MoM!AI$1,'ИПЦ raw'!$1:$1,0))</f>
        <v>100.34</v>
      </c>
      <c r="AJ15" s="326">
        <f>INDEX('ИПЦ raw'!$1:$1048576, MATCH($K15,'ИПЦ raw'!$A:$A,0),MATCH(MoM!AJ$1,'ИПЦ raw'!$1:$1,0))</f>
        <v>99.68</v>
      </c>
      <c r="AK15" s="326">
        <f>INDEX('ИПЦ raw'!$1:$1048576, MATCH($K15,'ИПЦ raw'!$A:$A,0),MATCH(MoM!AK$1,'ИПЦ raw'!$1:$1,0))</f>
        <v>100.44</v>
      </c>
      <c r="AL15" s="326">
        <f>INDEX('ИПЦ raw'!$1:$1048576, MATCH($K15,'ИПЦ raw'!$A:$A,0),MATCH(MoM!AL$1,'ИПЦ raw'!$1:$1,0))</f>
        <v>99.88</v>
      </c>
      <c r="AM15" s="326">
        <f>INDEX('ИПЦ raw'!$1:$1048576, MATCH($K15,'ИПЦ raw'!$A:$A,0),MATCH(MoM!AM$1,'ИПЦ raw'!$1:$1,0))</f>
        <v>100.2</v>
      </c>
      <c r="AN15" s="326">
        <f>INDEX('ИПЦ raw'!$1:$1048576, MATCH($K15,'ИПЦ raw'!$A:$A,0),MATCH(MoM!AN$1,'ИПЦ raw'!$1:$1,0))</f>
        <v>100.09</v>
      </c>
      <c r="AO15" s="326">
        <f>INDEX('ИПЦ raw'!$1:$1048576, MATCH($K15,'ИПЦ raw'!$A:$A,0),MATCH(MoM!AO$1,'ИПЦ raw'!$1:$1,0))</f>
        <v>100.39</v>
      </c>
      <c r="AP15" s="326">
        <f>INDEX('ИПЦ raw'!$1:$1048576, MATCH($K15,'ИПЦ raw'!$A:$A,0),MATCH(MoM!AP$1,'ИПЦ raw'!$1:$1,0))</f>
        <v>99.22</v>
      </c>
      <c r="AQ15" s="326">
        <f>INDEX('ИПЦ raw'!$1:$1048576, MATCH($K15,'ИПЦ raw'!$A:$A,0),MATCH(MoM!AQ$1,'ИПЦ raw'!$1:$1,0))</f>
        <v>100.63</v>
      </c>
      <c r="AR15" s="326">
        <f>INDEX('ИПЦ raw'!$1:$1048576, MATCH($K15,'ИПЦ raw'!$A:$A,0),MATCH(MoM!AR$1,'ИПЦ raw'!$1:$1,0))</f>
        <v>100.3</v>
      </c>
      <c r="AS15" s="326">
        <f>INDEX('ИПЦ raw'!$1:$1048576, MATCH($K15,'ИПЦ raw'!$A:$A,0),MATCH(MoM!AS$1,'ИПЦ raw'!$1:$1,0))</f>
        <v>101.1</v>
      </c>
      <c r="AT15" s="326">
        <f>INDEX('ИПЦ raw'!$1:$1048576, MATCH($K15,'ИПЦ raw'!$A:$A,0),MATCH(MoM!AT$1,'ИПЦ raw'!$1:$1,0))</f>
        <v>99.54</v>
      </c>
      <c r="AU15" s="326">
        <f>INDEX('ИПЦ raw'!$1:$1048576, MATCH($K15,'ИПЦ raw'!$A:$A,0),MATCH(MoM!AU$1,'ИПЦ raw'!$1:$1,0))</f>
        <v>99.65</v>
      </c>
      <c r="AV15" s="326">
        <f>INDEX('ИПЦ raw'!$1:$1048576, MATCH($K15,'ИПЦ raw'!$A:$A,0),MATCH(MoM!AV$1,'ИПЦ raw'!$1:$1,0))</f>
        <v>100.65</v>
      </c>
      <c r="AW15" s="326">
        <f>INDEX('ИПЦ raw'!$1:$1048576, MATCH($K15,'ИПЦ raw'!$A:$A,0),MATCH(MoM!AW$1,'ИПЦ raw'!$1:$1,0))</f>
        <v>100.69</v>
      </c>
      <c r="AX15" s="326">
        <f>INDEX('ИПЦ raw'!$1:$1048576, MATCH($K15,'ИПЦ raw'!$A:$A,0),MATCH(MoM!AX$1,'ИПЦ raw'!$1:$1,0))</f>
        <v>100.53</v>
      </c>
      <c r="AY15" s="326">
        <f>INDEX('ИПЦ raw'!$1:$1048576, MATCH($K15,'ИПЦ raw'!$A:$A,0),MATCH(MoM!AY$1,'ИПЦ raw'!$1:$1,0))</f>
        <v>99.05</v>
      </c>
      <c r="AZ15" s="326">
        <f>INDEX('ИПЦ raw'!$1:$1048576, MATCH($K15,'ИПЦ raw'!$A:$A,0),MATCH(MoM!AZ$1,'ИПЦ raw'!$1:$1,0))</f>
        <v>99.28</v>
      </c>
    </row>
    <row r="16" spans="1:52" x14ac:dyDescent="0.45">
      <c r="A16" s="326">
        <f>Веса!A16</f>
        <v>1</v>
      </c>
      <c r="B16" s="326">
        <f t="shared" si="0"/>
        <v>1</v>
      </c>
      <c r="C16" s="326">
        <f>БИПЦ_НДС!E16</f>
        <v>0</v>
      </c>
      <c r="D16" s="326">
        <f t="shared" si="1"/>
        <v>1</v>
      </c>
      <c r="E16" s="326">
        <v>1</v>
      </c>
      <c r="F16" s="326">
        <v>0</v>
      </c>
      <c r="G16" s="326">
        <v>0</v>
      </c>
      <c r="H16" s="326">
        <v>0</v>
      </c>
      <c r="I16" s="326">
        <v>0</v>
      </c>
      <c r="J16" s="308" t="s">
        <v>14</v>
      </c>
      <c r="K16" s="308" t="s">
        <v>14</v>
      </c>
      <c r="L16" s="326">
        <f>INDEX('ИПЦ raw'!$1:$1048576, MATCH($K16,'ИПЦ raw'!$A:$A,0),MATCH(MoM!L$1,'ИПЦ raw'!$1:$1,0))</f>
        <v>99.92</v>
      </c>
      <c r="M16" s="326">
        <f>INDEX('ИПЦ raw'!$1:$1048576, MATCH($K16,'ИПЦ raw'!$A:$A,0),MATCH(MoM!M$1,'ИПЦ raw'!$1:$1,0))</f>
        <v>100.19</v>
      </c>
      <c r="N16" s="326">
        <f>INDEX('ИПЦ raw'!$1:$1048576, MATCH($K16,'ИПЦ raw'!$A:$A,0),MATCH(MoM!N$1,'ИПЦ raw'!$1:$1,0))</f>
        <v>100.12</v>
      </c>
      <c r="O16" s="326">
        <f>INDEX('ИПЦ raw'!$1:$1048576, MATCH($K16,'ИПЦ raw'!$A:$A,0),MATCH(MoM!O$1,'ИПЦ raw'!$1:$1,0))</f>
        <v>99.73</v>
      </c>
      <c r="P16" s="326">
        <f>INDEX('ИПЦ raw'!$1:$1048576, MATCH($K16,'ИПЦ raw'!$A:$A,0),MATCH(MoM!P$1,'ИПЦ raw'!$1:$1,0))</f>
        <v>100.69</v>
      </c>
      <c r="Q16" s="326">
        <f>INDEX('ИПЦ raw'!$1:$1048576, MATCH($K16,'ИПЦ raw'!$A:$A,0),MATCH(MoM!Q$1,'ИПЦ raw'!$1:$1,0))</f>
        <v>99.67</v>
      </c>
      <c r="R16" s="326">
        <f>INDEX('ИПЦ raw'!$1:$1048576, MATCH($K16,'ИПЦ raw'!$A:$A,0),MATCH(MoM!R$1,'ИПЦ raw'!$1:$1,0))</f>
        <v>100.53</v>
      </c>
      <c r="S16" s="326">
        <f>INDEX('ИПЦ raw'!$1:$1048576, MATCH($K16,'ИПЦ raw'!$A:$A,0),MATCH(MoM!S$1,'ИПЦ raw'!$1:$1,0))</f>
        <v>100.24</v>
      </c>
      <c r="T16" s="326">
        <f>INDEX('ИПЦ raw'!$1:$1048576, MATCH($K16,'ИПЦ raw'!$A:$A,0),MATCH(MoM!T$1,'ИПЦ raw'!$1:$1,0))</f>
        <v>102.01</v>
      </c>
      <c r="U16" s="326">
        <f>INDEX('ИПЦ raw'!$1:$1048576, MATCH($K16,'ИПЦ raw'!$A:$A,0),MATCH(MoM!U$1,'ИПЦ raw'!$1:$1,0))</f>
        <v>101.79</v>
      </c>
      <c r="V16" s="326">
        <f>INDEX('ИПЦ raw'!$1:$1048576, MATCH($K16,'ИПЦ raw'!$A:$A,0),MATCH(MoM!V$1,'ИПЦ raw'!$1:$1,0))</f>
        <v>100.79</v>
      </c>
      <c r="W16" s="326">
        <f>INDEX('ИПЦ raw'!$1:$1048576, MATCH($K16,'ИПЦ raw'!$A:$A,0),MATCH(MoM!W$1,'ИПЦ raw'!$1:$1,0))</f>
        <v>100.73</v>
      </c>
      <c r="X16" s="326">
        <f>INDEX('ИПЦ raw'!$1:$1048576, MATCH($K16,'ИПЦ raw'!$A:$A,0),MATCH(MoM!X$1,'ИПЦ raw'!$1:$1,0))</f>
        <v>100.7</v>
      </c>
      <c r="Y16" s="326">
        <f>INDEX('ИПЦ raw'!$1:$1048576, MATCH($K16,'ИПЦ raw'!$A:$A,0),MATCH(MoM!Y$1,'ИПЦ raw'!$1:$1,0))</f>
        <v>100.54</v>
      </c>
      <c r="Z16" s="326">
        <f>INDEX('ИПЦ raw'!$1:$1048576, MATCH($K16,'ИПЦ raw'!$A:$A,0),MATCH(MoM!Z$1,'ИПЦ raw'!$1:$1,0))</f>
        <v>100.4</v>
      </c>
      <c r="AA16" s="326">
        <f>INDEX('ИПЦ raw'!$1:$1048576, MATCH($K16,'ИПЦ raw'!$A:$A,0),MATCH(MoM!AA$1,'ИПЦ raw'!$1:$1,0))</f>
        <v>100.22</v>
      </c>
      <c r="AB16" s="326">
        <f>INDEX('ИПЦ raw'!$1:$1048576, MATCH($K16,'ИПЦ raw'!$A:$A,0),MATCH(MoM!AB$1,'ИПЦ raw'!$1:$1,0))</f>
        <v>100.28</v>
      </c>
      <c r="AC16" s="326">
        <f>INDEX('ИПЦ raw'!$1:$1048576, MATCH($K16,'ИПЦ raw'!$A:$A,0),MATCH(MoM!AC$1,'ИПЦ raw'!$1:$1,0))</f>
        <v>100.58</v>
      </c>
      <c r="AD16" s="326">
        <f>INDEX('ИПЦ raw'!$1:$1048576, MATCH($K16,'ИПЦ raw'!$A:$A,0),MATCH(MoM!AD$1,'ИПЦ raw'!$1:$1,0))</f>
        <v>100.38</v>
      </c>
      <c r="AE16" s="326">
        <f>INDEX('ИПЦ raw'!$1:$1048576, MATCH($K16,'ИПЦ raw'!$A:$A,0),MATCH(MoM!AE$1,'ИПЦ raw'!$1:$1,0))</f>
        <v>100.64</v>
      </c>
      <c r="AF16" s="326">
        <f>INDEX('ИПЦ raw'!$1:$1048576, MATCH($K16,'ИПЦ raw'!$A:$A,0),MATCH(MoM!AF$1,'ИПЦ raw'!$1:$1,0))</f>
        <v>99.79</v>
      </c>
      <c r="AG16" s="326">
        <f>INDEX('ИПЦ raw'!$1:$1048576, MATCH($K16,'ИПЦ raw'!$A:$A,0),MATCH(MoM!AG$1,'ИПЦ raw'!$1:$1,0))</f>
        <v>100.74</v>
      </c>
      <c r="AH16" s="326">
        <f>INDEX('ИПЦ raw'!$1:$1048576, MATCH($K16,'ИПЦ raw'!$A:$A,0),MATCH(MoM!AH$1,'ИПЦ raw'!$1:$1,0))</f>
        <v>100.46</v>
      </c>
      <c r="AI16" s="326">
        <f>INDEX('ИПЦ raw'!$1:$1048576, MATCH($K16,'ИПЦ raw'!$A:$A,0),MATCH(MoM!AI$1,'ИПЦ raw'!$1:$1,0))</f>
        <v>101.14</v>
      </c>
      <c r="AJ16" s="326">
        <f>INDEX('ИПЦ raw'!$1:$1048576, MATCH($K16,'ИПЦ raw'!$A:$A,0),MATCH(MoM!AJ$1,'ИПЦ raw'!$1:$1,0))</f>
        <v>99.7</v>
      </c>
      <c r="AK16" s="326">
        <f>INDEX('ИПЦ raw'!$1:$1048576, MATCH($K16,'ИПЦ raw'!$A:$A,0),MATCH(MoM!AK$1,'ИПЦ raw'!$1:$1,0))</f>
        <v>100.42</v>
      </c>
      <c r="AL16" s="326">
        <f>INDEX('ИПЦ raw'!$1:$1048576, MATCH($K16,'ИПЦ raw'!$A:$A,0),MATCH(MoM!AL$1,'ИПЦ raw'!$1:$1,0))</f>
        <v>100.24</v>
      </c>
      <c r="AM16" s="326">
        <f>INDEX('ИПЦ raw'!$1:$1048576, MATCH($K16,'ИПЦ raw'!$A:$A,0),MATCH(MoM!AM$1,'ИПЦ raw'!$1:$1,0))</f>
        <v>100.12</v>
      </c>
      <c r="AN16" s="326">
        <f>INDEX('ИПЦ raw'!$1:$1048576, MATCH($K16,'ИПЦ raw'!$A:$A,0),MATCH(MoM!AN$1,'ИПЦ raw'!$1:$1,0))</f>
        <v>100.2</v>
      </c>
      <c r="AO16" s="326">
        <f>INDEX('ИПЦ raw'!$1:$1048576, MATCH($K16,'ИПЦ raw'!$A:$A,0),MATCH(MoM!AO$1,'ИПЦ raw'!$1:$1,0))</f>
        <v>100.55</v>
      </c>
      <c r="AP16" s="326">
        <f>INDEX('ИПЦ raw'!$1:$1048576, MATCH($K16,'ИПЦ raw'!$A:$A,0),MATCH(MoM!AP$1,'ИПЦ raw'!$1:$1,0))</f>
        <v>100.19</v>
      </c>
      <c r="AQ16" s="326">
        <f>INDEX('ИПЦ raw'!$1:$1048576, MATCH($K16,'ИПЦ raw'!$A:$A,0),MATCH(MoM!AQ$1,'ИПЦ raw'!$1:$1,0))</f>
        <v>99.82</v>
      </c>
      <c r="AR16" s="326">
        <f>INDEX('ИПЦ raw'!$1:$1048576, MATCH($K16,'ИПЦ raw'!$A:$A,0),MATCH(MoM!AR$1,'ИПЦ raw'!$1:$1,0))</f>
        <v>100.71</v>
      </c>
      <c r="AS16" s="326">
        <f>INDEX('ИПЦ raw'!$1:$1048576, MATCH($K16,'ИПЦ raw'!$A:$A,0),MATCH(MoM!AS$1,'ИПЦ raw'!$1:$1,0))</f>
        <v>100.59</v>
      </c>
      <c r="AT16" s="326">
        <f>INDEX('ИПЦ raw'!$1:$1048576, MATCH($K16,'ИПЦ raw'!$A:$A,0),MATCH(MoM!AT$1,'ИПЦ raw'!$1:$1,0))</f>
        <v>100.84</v>
      </c>
      <c r="AU16" s="326">
        <f>INDEX('ИПЦ raw'!$1:$1048576, MATCH($K16,'ИПЦ raw'!$A:$A,0),MATCH(MoM!AU$1,'ИПЦ raw'!$1:$1,0))</f>
        <v>99.85</v>
      </c>
      <c r="AV16" s="326">
        <f>INDEX('ИПЦ raw'!$1:$1048576, MATCH($K16,'ИПЦ raw'!$A:$A,0),MATCH(MoM!AV$1,'ИПЦ raw'!$1:$1,0))</f>
        <v>100.44</v>
      </c>
      <c r="AW16" s="326">
        <f>INDEX('ИПЦ raw'!$1:$1048576, MATCH($K16,'ИПЦ raw'!$A:$A,0),MATCH(MoM!AW$1,'ИПЦ raw'!$1:$1,0))</f>
        <v>100.28</v>
      </c>
      <c r="AX16" s="326">
        <f>INDEX('ИПЦ raw'!$1:$1048576, MATCH($K16,'ИПЦ raw'!$A:$A,0),MATCH(MoM!AX$1,'ИПЦ raw'!$1:$1,0))</f>
        <v>99.93</v>
      </c>
      <c r="AY16" s="326">
        <f>INDEX('ИПЦ raw'!$1:$1048576, MATCH($K16,'ИПЦ raw'!$A:$A,0),MATCH(MoM!AY$1,'ИПЦ raw'!$1:$1,0))</f>
        <v>99.74</v>
      </c>
      <c r="AZ16" s="326">
        <f>INDEX('ИПЦ raw'!$1:$1048576, MATCH($K16,'ИПЦ raw'!$A:$A,0),MATCH(MoM!AZ$1,'ИПЦ raw'!$1:$1,0))</f>
        <v>99.12</v>
      </c>
    </row>
    <row r="17" spans="1:52" x14ac:dyDescent="0.45">
      <c r="A17" s="326">
        <f>Веса!A17</f>
        <v>1</v>
      </c>
      <c r="B17" s="326">
        <f t="shared" si="0"/>
        <v>1</v>
      </c>
      <c r="C17" s="326">
        <f>БИПЦ_НДС!E17</f>
        <v>1</v>
      </c>
      <c r="D17" s="326">
        <f t="shared" si="1"/>
        <v>0</v>
      </c>
      <c r="E17" s="326">
        <v>1</v>
      </c>
      <c r="F17" s="326">
        <v>0</v>
      </c>
      <c r="G17" s="326">
        <v>0</v>
      </c>
      <c r="H17" s="326">
        <v>0</v>
      </c>
      <c r="I17" s="326">
        <v>0</v>
      </c>
      <c r="J17" s="308" t="s">
        <v>15</v>
      </c>
      <c r="K17" s="308" t="s">
        <v>15</v>
      </c>
      <c r="L17" s="326">
        <f>INDEX('ИПЦ raw'!$1:$1048576, MATCH($K17,'ИПЦ raw'!$A:$A,0),MATCH(MoM!L$1,'ИПЦ raw'!$1:$1,0))</f>
        <v>100.15</v>
      </c>
      <c r="M17" s="326">
        <f>INDEX('ИПЦ raw'!$1:$1048576, MATCH($K17,'ИПЦ raw'!$A:$A,0),MATCH(MoM!M$1,'ИПЦ raw'!$1:$1,0))</f>
        <v>99.77</v>
      </c>
      <c r="N17" s="326">
        <f>INDEX('ИПЦ raw'!$1:$1048576, MATCH($K17,'ИПЦ raw'!$A:$A,0),MATCH(MoM!N$1,'ИПЦ raw'!$1:$1,0))</f>
        <v>99.91</v>
      </c>
      <c r="O17" s="326">
        <f>INDEX('ИПЦ raw'!$1:$1048576, MATCH($K17,'ИПЦ raw'!$A:$A,0),MATCH(MoM!O$1,'ИПЦ raw'!$1:$1,0))</f>
        <v>100.33</v>
      </c>
      <c r="P17" s="326">
        <f>INDEX('ИПЦ raw'!$1:$1048576, MATCH($K17,'ИПЦ raw'!$A:$A,0),MATCH(MoM!P$1,'ИПЦ raw'!$1:$1,0))</f>
        <v>100.03</v>
      </c>
      <c r="Q17" s="326">
        <f>INDEX('ИПЦ raw'!$1:$1048576, MATCH($K17,'ИПЦ raw'!$A:$A,0),MATCH(MoM!Q$1,'ИПЦ raw'!$1:$1,0))</f>
        <v>99.96</v>
      </c>
      <c r="R17" s="326">
        <f>INDEX('ИПЦ raw'!$1:$1048576, MATCH($K17,'ИПЦ raw'!$A:$A,0),MATCH(MoM!R$1,'ИПЦ raw'!$1:$1,0))</f>
        <v>100.38</v>
      </c>
      <c r="S17" s="326">
        <f>INDEX('ИПЦ raw'!$1:$1048576, MATCH($K17,'ИПЦ raw'!$A:$A,0),MATCH(MoM!S$1,'ИПЦ raw'!$1:$1,0))</f>
        <v>100.64</v>
      </c>
      <c r="T17" s="326">
        <f>INDEX('ИПЦ raw'!$1:$1048576, MATCH($K17,'ИПЦ raw'!$A:$A,0),MATCH(MoM!T$1,'ИПЦ raw'!$1:$1,0))</f>
        <v>101.41</v>
      </c>
      <c r="U17" s="326">
        <f>INDEX('ИПЦ raw'!$1:$1048576, MATCH($K17,'ИПЦ raw'!$A:$A,0),MATCH(MoM!U$1,'ИПЦ raw'!$1:$1,0))</f>
        <v>101.29</v>
      </c>
      <c r="V17" s="326">
        <f>INDEX('ИПЦ raw'!$1:$1048576, MATCH($K17,'ИПЦ raw'!$A:$A,0),MATCH(MoM!V$1,'ИПЦ raw'!$1:$1,0))</f>
        <v>100.95</v>
      </c>
      <c r="W17" s="326">
        <f>INDEX('ИПЦ raw'!$1:$1048576, MATCH($K17,'ИПЦ raw'!$A:$A,0),MATCH(MoM!W$1,'ИПЦ raw'!$1:$1,0))</f>
        <v>100.83</v>
      </c>
      <c r="X17" s="326">
        <f>INDEX('ИПЦ raw'!$1:$1048576, MATCH($K17,'ИПЦ raw'!$A:$A,0),MATCH(MoM!X$1,'ИПЦ raw'!$1:$1,0))</f>
        <v>100.72</v>
      </c>
      <c r="Y17" s="326">
        <f>INDEX('ИПЦ raw'!$1:$1048576, MATCH($K17,'ИПЦ raw'!$A:$A,0),MATCH(MoM!Y$1,'ИПЦ raw'!$1:$1,0))</f>
        <v>100.56</v>
      </c>
      <c r="Z17" s="326">
        <f>INDEX('ИПЦ raw'!$1:$1048576, MATCH($K17,'ИПЦ raw'!$A:$A,0),MATCH(MoM!Z$1,'ИПЦ raw'!$1:$1,0))</f>
        <v>100.51</v>
      </c>
      <c r="AA17" s="326">
        <f>INDEX('ИПЦ raw'!$1:$1048576, MATCH($K17,'ИПЦ raw'!$A:$A,0),MATCH(MoM!AA$1,'ИПЦ raw'!$1:$1,0))</f>
        <v>100.32</v>
      </c>
      <c r="AB17" s="326">
        <f>INDEX('ИПЦ raw'!$1:$1048576, MATCH($K17,'ИПЦ raw'!$A:$A,0),MATCH(MoM!AB$1,'ИПЦ raw'!$1:$1,0))</f>
        <v>100.22</v>
      </c>
      <c r="AC17" s="326">
        <f>INDEX('ИПЦ raw'!$1:$1048576, MATCH($K17,'ИПЦ raw'!$A:$A,0),MATCH(MoM!AC$1,'ИПЦ raw'!$1:$1,0))</f>
        <v>100.38</v>
      </c>
      <c r="AD17" s="326">
        <f>INDEX('ИПЦ raw'!$1:$1048576, MATCH($K17,'ИПЦ raw'!$A:$A,0),MATCH(MoM!AD$1,'ИПЦ raw'!$1:$1,0))</f>
        <v>100.34</v>
      </c>
      <c r="AE17" s="326">
        <f>INDEX('ИПЦ raw'!$1:$1048576, MATCH($K17,'ИПЦ raw'!$A:$A,0),MATCH(MoM!AE$1,'ИПЦ raw'!$1:$1,0))</f>
        <v>100.33</v>
      </c>
      <c r="AF17" s="326">
        <f>INDEX('ИПЦ raw'!$1:$1048576, MATCH($K17,'ИПЦ raw'!$A:$A,0),MATCH(MoM!AF$1,'ИПЦ raw'!$1:$1,0))</f>
        <v>100.98</v>
      </c>
      <c r="AG17" s="326">
        <f>INDEX('ИПЦ raw'!$1:$1048576, MATCH($K17,'ИПЦ raw'!$A:$A,0),MATCH(MoM!AG$1,'ИПЦ raw'!$1:$1,0))</f>
        <v>101.01</v>
      </c>
      <c r="AH17" s="326">
        <f>INDEX('ИПЦ raw'!$1:$1048576, MATCH($K17,'ИПЦ raw'!$A:$A,0),MATCH(MoM!AH$1,'ИПЦ raw'!$1:$1,0))</f>
        <v>100.84</v>
      </c>
      <c r="AI17" s="326">
        <f>INDEX('ИПЦ raw'!$1:$1048576, MATCH($K17,'ИПЦ raw'!$A:$A,0),MATCH(MoM!AI$1,'ИПЦ raw'!$1:$1,0))</f>
        <v>100.61</v>
      </c>
      <c r="AJ17" s="326">
        <f>INDEX('ИПЦ raw'!$1:$1048576, MATCH($K17,'ИПЦ raw'!$A:$A,0),MATCH(MoM!AJ$1,'ИПЦ raw'!$1:$1,0))</f>
        <v>100.62</v>
      </c>
      <c r="AK17" s="326">
        <f>INDEX('ИПЦ raw'!$1:$1048576, MATCH($K17,'ИПЦ raw'!$A:$A,0),MATCH(MoM!AK$1,'ИПЦ raw'!$1:$1,0))</f>
        <v>100.58</v>
      </c>
      <c r="AL17" s="326">
        <f>INDEX('ИПЦ raw'!$1:$1048576, MATCH($K17,'ИПЦ raw'!$A:$A,0),MATCH(MoM!AL$1,'ИПЦ raw'!$1:$1,0))</f>
        <v>100.96</v>
      </c>
      <c r="AM17" s="326">
        <f>INDEX('ИПЦ raw'!$1:$1048576, MATCH($K17,'ИПЦ raw'!$A:$A,0),MATCH(MoM!AM$1,'ИПЦ raw'!$1:$1,0))</f>
        <v>100.15</v>
      </c>
      <c r="AN17" s="326">
        <f>INDEX('ИПЦ raw'!$1:$1048576, MATCH($K17,'ИПЦ raw'!$A:$A,0),MATCH(MoM!AN$1,'ИПЦ raw'!$1:$1,0))</f>
        <v>100.45</v>
      </c>
      <c r="AO17" s="326">
        <f>INDEX('ИПЦ raw'!$1:$1048576, MATCH($K17,'ИПЦ raw'!$A:$A,0),MATCH(MoM!AO$1,'ИПЦ raw'!$1:$1,0))</f>
        <v>100.28</v>
      </c>
      <c r="AP17" s="326">
        <f>INDEX('ИПЦ raw'!$1:$1048576, MATCH($K17,'ИПЦ raw'!$A:$A,0),MATCH(MoM!AP$1,'ИПЦ raw'!$1:$1,0))</f>
        <v>100.42</v>
      </c>
      <c r="AQ17" s="326">
        <f>INDEX('ИПЦ raw'!$1:$1048576, MATCH($K17,'ИПЦ raw'!$A:$A,0),MATCH(MoM!AQ$1,'ИПЦ raw'!$1:$1,0))</f>
        <v>100.47</v>
      </c>
      <c r="AR17" s="326">
        <f>INDEX('ИПЦ raw'!$1:$1048576, MATCH($K17,'ИПЦ raw'!$A:$A,0),MATCH(MoM!AR$1,'ИПЦ raw'!$1:$1,0))</f>
        <v>100.84</v>
      </c>
      <c r="AS17" s="326">
        <f>INDEX('ИПЦ raw'!$1:$1048576, MATCH($K17,'ИПЦ raw'!$A:$A,0),MATCH(MoM!AS$1,'ИПЦ raw'!$1:$1,0))</f>
        <v>101.1</v>
      </c>
      <c r="AT17" s="326">
        <f>INDEX('ИПЦ raw'!$1:$1048576, MATCH($K17,'ИПЦ raw'!$A:$A,0),MATCH(MoM!AT$1,'ИПЦ raw'!$1:$1,0))</f>
        <v>100.4</v>
      </c>
      <c r="AU17" s="326">
        <f>INDEX('ИПЦ raw'!$1:$1048576, MATCH($K17,'ИПЦ raw'!$A:$A,0),MATCH(MoM!AU$1,'ИПЦ raw'!$1:$1,0))</f>
        <v>100.57</v>
      </c>
      <c r="AV17" s="326">
        <f>INDEX('ИПЦ raw'!$1:$1048576, MATCH($K17,'ИПЦ raw'!$A:$A,0),MATCH(MoM!AV$1,'ИПЦ raw'!$1:$1,0))</f>
        <v>100.59</v>
      </c>
      <c r="AW17" s="326">
        <f>INDEX('ИПЦ raw'!$1:$1048576, MATCH($K17,'ИПЦ raw'!$A:$A,0),MATCH(MoM!AW$1,'ИПЦ raw'!$1:$1,0))</f>
        <v>100.2</v>
      </c>
      <c r="AX17" s="326">
        <f>INDEX('ИПЦ raw'!$1:$1048576, MATCH($K17,'ИПЦ raw'!$A:$A,0),MATCH(MoM!AX$1,'ИПЦ raw'!$1:$1,0))</f>
        <v>100.07</v>
      </c>
      <c r="AY17" s="326">
        <f>INDEX('ИПЦ raw'!$1:$1048576, MATCH($K17,'ИПЦ raw'!$A:$A,0),MATCH(MoM!AY$1,'ИПЦ raw'!$1:$1,0))</f>
        <v>99.69</v>
      </c>
      <c r="AZ17" s="326">
        <f>INDEX('ИПЦ raw'!$1:$1048576, MATCH($K17,'ИПЦ raw'!$A:$A,0),MATCH(MoM!AZ$1,'ИПЦ raw'!$1:$1,0))</f>
        <v>99.54</v>
      </c>
    </row>
    <row r="18" spans="1:52" x14ac:dyDescent="0.45">
      <c r="A18" s="326">
        <f>Веса!A18</f>
        <v>1</v>
      </c>
      <c r="B18" s="326">
        <f t="shared" si="0"/>
        <v>1</v>
      </c>
      <c r="C18" s="326">
        <f>БИПЦ_НДС!E18</f>
        <v>0</v>
      </c>
      <c r="D18" s="326">
        <f t="shared" si="1"/>
        <v>1</v>
      </c>
      <c r="E18" s="326">
        <v>1</v>
      </c>
      <c r="F18" s="326">
        <v>0</v>
      </c>
      <c r="G18" s="326">
        <v>0</v>
      </c>
      <c r="H18" s="326">
        <v>0</v>
      </c>
      <c r="I18" s="326">
        <v>0</v>
      </c>
      <c r="J18" s="308" t="s">
        <v>16</v>
      </c>
      <c r="K18" s="308" t="s">
        <v>16</v>
      </c>
      <c r="L18" s="326">
        <f>INDEX('ИПЦ raw'!$1:$1048576, MATCH($K18,'ИПЦ raw'!$A:$A,0),MATCH(MoM!L$1,'ИПЦ raw'!$1:$1,0))</f>
        <v>99.89</v>
      </c>
      <c r="M18" s="326">
        <f>INDEX('ИПЦ raw'!$1:$1048576, MATCH($K18,'ИПЦ raw'!$A:$A,0),MATCH(MoM!M$1,'ИПЦ raw'!$1:$1,0))</f>
        <v>100.17</v>
      </c>
      <c r="N18" s="326">
        <f>INDEX('ИПЦ raw'!$1:$1048576, MATCH($K18,'ИПЦ raw'!$A:$A,0),MATCH(MoM!N$1,'ИПЦ raw'!$1:$1,0))</f>
        <v>100.04</v>
      </c>
      <c r="O18" s="326">
        <f>INDEX('ИПЦ raw'!$1:$1048576, MATCH($K18,'ИПЦ raw'!$A:$A,0),MATCH(MoM!O$1,'ИПЦ raw'!$1:$1,0))</f>
        <v>100.02</v>
      </c>
      <c r="P18" s="326">
        <f>INDEX('ИПЦ raw'!$1:$1048576, MATCH($K18,'ИПЦ raw'!$A:$A,0),MATCH(MoM!P$1,'ИПЦ raw'!$1:$1,0))</f>
        <v>100.69</v>
      </c>
      <c r="Q18" s="326">
        <f>INDEX('ИПЦ raw'!$1:$1048576, MATCH($K18,'ИПЦ raw'!$A:$A,0),MATCH(MoM!Q$1,'ИПЦ raw'!$1:$1,0))</f>
        <v>101.48</v>
      </c>
      <c r="R18" s="326">
        <f>INDEX('ИПЦ raw'!$1:$1048576, MATCH($K18,'ИПЦ raw'!$A:$A,0),MATCH(MoM!R$1,'ИПЦ raw'!$1:$1,0))</f>
        <v>100.6</v>
      </c>
      <c r="S18" s="326">
        <f>INDEX('ИПЦ raw'!$1:$1048576, MATCH($K18,'ИПЦ raw'!$A:$A,0),MATCH(MoM!S$1,'ИПЦ raw'!$1:$1,0))</f>
        <v>102.38</v>
      </c>
      <c r="T18" s="326">
        <f>INDEX('ИПЦ raw'!$1:$1048576, MATCH($K18,'ИПЦ raw'!$A:$A,0),MATCH(MoM!T$1,'ИПЦ raw'!$1:$1,0))</f>
        <v>102.7</v>
      </c>
      <c r="U18" s="326">
        <f>INDEX('ИПЦ raw'!$1:$1048576, MATCH($K18,'ИПЦ raw'!$A:$A,0),MATCH(MoM!U$1,'ИПЦ raw'!$1:$1,0))</f>
        <v>103.09</v>
      </c>
      <c r="V18" s="326">
        <f>INDEX('ИПЦ raw'!$1:$1048576, MATCH($K18,'ИПЦ raw'!$A:$A,0),MATCH(MoM!V$1,'ИПЦ raw'!$1:$1,0))</f>
        <v>102.97</v>
      </c>
      <c r="W18" s="326">
        <f>INDEX('ИПЦ raw'!$1:$1048576, MATCH($K18,'ИПЦ raw'!$A:$A,0),MATCH(MoM!W$1,'ИПЦ raw'!$1:$1,0))</f>
        <v>102.03</v>
      </c>
      <c r="X18" s="326">
        <f>INDEX('ИПЦ raw'!$1:$1048576, MATCH($K18,'ИПЦ raw'!$A:$A,0),MATCH(MoM!X$1,'ИПЦ raw'!$1:$1,0))</f>
        <v>101.28</v>
      </c>
      <c r="Y18" s="326">
        <f>INDEX('ИПЦ raw'!$1:$1048576, MATCH($K18,'ИПЦ raw'!$A:$A,0),MATCH(MoM!Y$1,'ИПЦ raw'!$1:$1,0))</f>
        <v>100.59</v>
      </c>
      <c r="Z18" s="326">
        <f>INDEX('ИПЦ raw'!$1:$1048576, MATCH($K18,'ИПЦ raw'!$A:$A,0),MATCH(MoM!Z$1,'ИПЦ raw'!$1:$1,0))</f>
        <v>100.52</v>
      </c>
      <c r="AA18" s="326">
        <f>INDEX('ИПЦ raw'!$1:$1048576, MATCH($K18,'ИПЦ raw'!$A:$A,0),MATCH(MoM!AA$1,'ИПЦ raw'!$1:$1,0))</f>
        <v>100.15</v>
      </c>
      <c r="AB18" s="326">
        <f>INDEX('ИПЦ raw'!$1:$1048576, MATCH($K18,'ИПЦ raw'!$A:$A,0),MATCH(MoM!AB$1,'ИПЦ raw'!$1:$1,0))</f>
        <v>100.53</v>
      </c>
      <c r="AC18" s="326">
        <f>INDEX('ИПЦ raw'!$1:$1048576, MATCH($K18,'ИПЦ raw'!$A:$A,0),MATCH(MoM!AC$1,'ИПЦ raw'!$1:$1,0))</f>
        <v>100.27</v>
      </c>
      <c r="AD18" s="326">
        <f>INDEX('ИПЦ raw'!$1:$1048576, MATCH($K18,'ИПЦ raw'!$A:$A,0),MATCH(MoM!AD$1,'ИПЦ raw'!$1:$1,0))</f>
        <v>100.65</v>
      </c>
      <c r="AE18" s="326">
        <f>INDEX('ИПЦ raw'!$1:$1048576, MATCH($K18,'ИПЦ raw'!$A:$A,0),MATCH(MoM!AE$1,'ИПЦ raw'!$1:$1,0))</f>
        <v>100.8</v>
      </c>
      <c r="AF18" s="326">
        <f>INDEX('ИПЦ raw'!$1:$1048576, MATCH($K18,'ИПЦ raw'!$A:$A,0),MATCH(MoM!AF$1,'ИПЦ raw'!$1:$1,0))</f>
        <v>100.47</v>
      </c>
      <c r="AG18" s="326">
        <f>INDEX('ИПЦ raw'!$1:$1048576, MATCH($K18,'ИПЦ raw'!$A:$A,0),MATCH(MoM!AG$1,'ИПЦ raw'!$1:$1,0))</f>
        <v>100.49</v>
      </c>
      <c r="AH18" s="326">
        <f>INDEX('ИПЦ raw'!$1:$1048576, MATCH($K18,'ИПЦ raw'!$A:$A,0),MATCH(MoM!AH$1,'ИПЦ raw'!$1:$1,0))</f>
        <v>100.64</v>
      </c>
      <c r="AI18" s="326">
        <f>INDEX('ИПЦ raw'!$1:$1048576, MATCH($K18,'ИПЦ raw'!$A:$A,0),MATCH(MoM!AI$1,'ИПЦ raw'!$1:$1,0))</f>
        <v>100.99</v>
      </c>
      <c r="AJ18" s="326">
        <f>INDEX('ИПЦ raw'!$1:$1048576, MATCH($K18,'ИПЦ raw'!$A:$A,0),MATCH(MoM!AJ$1,'ИПЦ raw'!$1:$1,0))</f>
        <v>101.17</v>
      </c>
      <c r="AK18" s="326">
        <f>INDEX('ИПЦ raw'!$1:$1048576, MATCH($K18,'ИПЦ raw'!$A:$A,0),MATCH(MoM!AK$1,'ИПЦ raw'!$1:$1,0))</f>
        <v>101.09</v>
      </c>
      <c r="AL18" s="326">
        <f>INDEX('ИПЦ raw'!$1:$1048576, MATCH($K18,'ИПЦ raw'!$A:$A,0),MATCH(MoM!AL$1,'ИПЦ raw'!$1:$1,0))</f>
        <v>100.66</v>
      </c>
      <c r="AM18" s="326">
        <f>INDEX('ИПЦ raw'!$1:$1048576, MATCH($K18,'ИПЦ raw'!$A:$A,0),MATCH(MoM!AM$1,'ИПЦ raw'!$1:$1,0))</f>
        <v>100.5</v>
      </c>
      <c r="AN18" s="326">
        <f>INDEX('ИПЦ raw'!$1:$1048576, MATCH($K18,'ИПЦ raw'!$A:$A,0),MATCH(MoM!AN$1,'ИПЦ raw'!$1:$1,0))</f>
        <v>100.91</v>
      </c>
      <c r="AO18" s="326">
        <f>INDEX('ИПЦ raw'!$1:$1048576, MATCH($K18,'ИПЦ raw'!$A:$A,0),MATCH(MoM!AO$1,'ИПЦ raw'!$1:$1,0))</f>
        <v>100.36</v>
      </c>
      <c r="AP18" s="326">
        <f>INDEX('ИПЦ raw'!$1:$1048576, MATCH($K18,'ИПЦ raw'!$A:$A,0),MATCH(MoM!AP$1,'ИПЦ raw'!$1:$1,0))</f>
        <v>100.51</v>
      </c>
      <c r="AQ18" s="326">
        <f>INDEX('ИПЦ raw'!$1:$1048576, MATCH($K18,'ИПЦ raw'!$A:$A,0),MATCH(MoM!AQ$1,'ИПЦ raw'!$1:$1,0))</f>
        <v>100.05</v>
      </c>
      <c r="AR18" s="326">
        <f>INDEX('ИПЦ raw'!$1:$1048576, MATCH($K18,'ИПЦ raw'!$A:$A,0),MATCH(MoM!AR$1,'ИПЦ raw'!$1:$1,0))</f>
        <v>100.52</v>
      </c>
      <c r="AS18" s="326">
        <f>INDEX('ИПЦ raw'!$1:$1048576, MATCH($K18,'ИПЦ raw'!$A:$A,0),MATCH(MoM!AS$1,'ИПЦ raw'!$1:$1,0))</f>
        <v>100.61</v>
      </c>
      <c r="AT18" s="326">
        <f>INDEX('ИПЦ raw'!$1:$1048576, MATCH($K18,'ИПЦ raw'!$A:$A,0),MATCH(MoM!AT$1,'ИПЦ raw'!$1:$1,0))</f>
        <v>100.71</v>
      </c>
      <c r="AU18" s="326">
        <f>INDEX('ИПЦ raw'!$1:$1048576, MATCH($K18,'ИПЦ raw'!$A:$A,0),MATCH(MoM!AU$1,'ИПЦ raw'!$1:$1,0))</f>
        <v>100.64</v>
      </c>
      <c r="AV18" s="326">
        <f>INDEX('ИПЦ raw'!$1:$1048576, MATCH($K18,'ИПЦ raw'!$A:$A,0),MATCH(MoM!AV$1,'ИПЦ raw'!$1:$1,0))</f>
        <v>100.28</v>
      </c>
      <c r="AW18" s="326">
        <f>INDEX('ИПЦ raw'!$1:$1048576, MATCH($K18,'ИПЦ raw'!$A:$A,0),MATCH(MoM!AW$1,'ИПЦ raw'!$1:$1,0))</f>
        <v>100.26</v>
      </c>
      <c r="AX18" s="326">
        <f>INDEX('ИПЦ raw'!$1:$1048576, MATCH($K18,'ИПЦ raw'!$A:$A,0),MATCH(MoM!AX$1,'ИПЦ raw'!$1:$1,0))</f>
        <v>100.36</v>
      </c>
      <c r="AY18" s="326">
        <f>INDEX('ИПЦ raw'!$1:$1048576, MATCH($K18,'ИПЦ raw'!$A:$A,0),MATCH(MoM!AY$1,'ИПЦ raw'!$1:$1,0))</f>
        <v>100.21</v>
      </c>
      <c r="AZ18" s="326">
        <f>INDEX('ИПЦ raw'!$1:$1048576, MATCH($K18,'ИПЦ raw'!$A:$A,0),MATCH(MoM!AZ$1,'ИПЦ raw'!$1:$1,0))</f>
        <v>100.06</v>
      </c>
    </row>
    <row r="19" spans="1:52" x14ac:dyDescent="0.45">
      <c r="A19" s="326">
        <f>Веса!A19</f>
        <v>1</v>
      </c>
      <c r="B19" s="326">
        <f t="shared" si="0"/>
        <v>1</v>
      </c>
      <c r="C19" s="326">
        <f>БИПЦ_НДС!E19</f>
        <v>0</v>
      </c>
      <c r="D19" s="326">
        <f t="shared" si="1"/>
        <v>1</v>
      </c>
      <c r="E19" s="326">
        <v>1</v>
      </c>
      <c r="F19" s="326">
        <v>0</v>
      </c>
      <c r="G19" s="326">
        <v>0</v>
      </c>
      <c r="H19" s="326">
        <v>0</v>
      </c>
      <c r="I19" s="326">
        <v>0</v>
      </c>
      <c r="J19" s="308" t="s">
        <v>17</v>
      </c>
      <c r="K19" s="308" t="s">
        <v>17</v>
      </c>
      <c r="L19" s="326">
        <f>INDEX('ИПЦ raw'!$1:$1048576, MATCH($K19,'ИПЦ raw'!$A:$A,0),MATCH(MoM!L$1,'ИПЦ raw'!$1:$1,0))</f>
        <v>100.01</v>
      </c>
      <c r="M19" s="326">
        <f>INDEX('ИПЦ raw'!$1:$1048576, MATCH($K19,'ИПЦ raw'!$A:$A,0),MATCH(MoM!M$1,'ИПЦ raw'!$1:$1,0))</f>
        <v>100.48</v>
      </c>
      <c r="N19" s="326">
        <f>INDEX('ИПЦ raw'!$1:$1048576, MATCH($K19,'ИПЦ raw'!$A:$A,0),MATCH(MoM!N$1,'ИПЦ raw'!$1:$1,0))</f>
        <v>99.94</v>
      </c>
      <c r="O19" s="326">
        <f>INDEX('ИПЦ raw'!$1:$1048576, MATCH($K19,'ИПЦ raw'!$A:$A,0),MATCH(MoM!O$1,'ИПЦ raw'!$1:$1,0))</f>
        <v>99.78</v>
      </c>
      <c r="P19" s="326">
        <f>INDEX('ИПЦ raw'!$1:$1048576, MATCH($K19,'ИПЦ raw'!$A:$A,0),MATCH(MoM!P$1,'ИПЦ raw'!$1:$1,0))</f>
        <v>99.93</v>
      </c>
      <c r="Q19" s="326">
        <f>INDEX('ИПЦ raw'!$1:$1048576, MATCH($K19,'ИПЦ raw'!$A:$A,0),MATCH(MoM!Q$1,'ИПЦ raw'!$1:$1,0))</f>
        <v>99.71</v>
      </c>
      <c r="R19" s="326">
        <f>INDEX('ИПЦ raw'!$1:$1048576, MATCH($K19,'ИПЦ raw'!$A:$A,0),MATCH(MoM!R$1,'ИПЦ raw'!$1:$1,0))</f>
        <v>100.26</v>
      </c>
      <c r="S19" s="326">
        <f>INDEX('ИПЦ raw'!$1:$1048576, MATCH($K19,'ИПЦ raw'!$A:$A,0),MATCH(MoM!S$1,'ИПЦ raw'!$1:$1,0))</f>
        <v>100.23</v>
      </c>
      <c r="T19" s="326">
        <f>INDEX('ИПЦ raw'!$1:$1048576, MATCH($K19,'ИПЦ raw'!$A:$A,0),MATCH(MoM!T$1,'ИПЦ raw'!$1:$1,0))</f>
        <v>100.51</v>
      </c>
      <c r="U19" s="326">
        <f>INDEX('ИПЦ raw'!$1:$1048576, MATCH($K19,'ИПЦ raw'!$A:$A,0),MATCH(MoM!U$1,'ИПЦ raw'!$1:$1,0))</f>
        <v>100.45</v>
      </c>
      <c r="V19" s="326">
        <f>INDEX('ИПЦ raw'!$1:$1048576, MATCH($K19,'ИПЦ raw'!$A:$A,0),MATCH(MoM!V$1,'ИПЦ raw'!$1:$1,0))</f>
        <v>100.77</v>
      </c>
      <c r="W19" s="326">
        <f>INDEX('ИПЦ raw'!$1:$1048576, MATCH($K19,'ИПЦ raw'!$A:$A,0),MATCH(MoM!W$1,'ИПЦ raw'!$1:$1,0))</f>
        <v>101.04</v>
      </c>
      <c r="X19" s="326">
        <f>INDEX('ИПЦ raw'!$1:$1048576, MATCH($K19,'ИПЦ raw'!$A:$A,0),MATCH(MoM!X$1,'ИПЦ raw'!$1:$1,0))</f>
        <v>100.39</v>
      </c>
      <c r="Y19" s="326">
        <f>INDEX('ИПЦ raw'!$1:$1048576, MATCH($K19,'ИПЦ raw'!$A:$A,0),MATCH(MoM!Y$1,'ИПЦ raw'!$1:$1,0))</f>
        <v>100.24</v>
      </c>
      <c r="Z19" s="326">
        <f>INDEX('ИПЦ raw'!$1:$1048576, MATCH($K19,'ИПЦ raw'!$A:$A,0),MATCH(MoM!Z$1,'ИПЦ raw'!$1:$1,0))</f>
        <v>100.49</v>
      </c>
      <c r="AA19" s="326">
        <f>INDEX('ИПЦ raw'!$1:$1048576, MATCH($K19,'ИПЦ raw'!$A:$A,0),MATCH(MoM!AA$1,'ИПЦ raw'!$1:$1,0))</f>
        <v>100.57</v>
      </c>
      <c r="AB19" s="326">
        <f>INDEX('ИПЦ raw'!$1:$1048576, MATCH($K19,'ИПЦ raw'!$A:$A,0),MATCH(MoM!AB$1,'ИПЦ raw'!$1:$1,0))</f>
        <v>99.94</v>
      </c>
      <c r="AC19" s="326">
        <f>INDEX('ИПЦ raw'!$1:$1048576, MATCH($K19,'ИПЦ raw'!$A:$A,0),MATCH(MoM!AC$1,'ИПЦ raw'!$1:$1,0))</f>
        <v>100.24</v>
      </c>
      <c r="AD19" s="326">
        <f>INDEX('ИПЦ raw'!$1:$1048576, MATCH($K19,'ИПЦ raw'!$A:$A,0),MATCH(MoM!AD$1,'ИПЦ raw'!$1:$1,0))</f>
        <v>100.08</v>
      </c>
      <c r="AE19" s="326">
        <f>INDEX('ИПЦ raw'!$1:$1048576, MATCH($K19,'ИПЦ raw'!$A:$A,0),MATCH(MoM!AE$1,'ИПЦ raw'!$1:$1,0))</f>
        <v>100.52</v>
      </c>
      <c r="AF19" s="326">
        <f>INDEX('ИПЦ raw'!$1:$1048576, MATCH($K19,'ИПЦ raw'!$A:$A,0),MATCH(MoM!AF$1,'ИПЦ raw'!$1:$1,0))</f>
        <v>100.13</v>
      </c>
      <c r="AG19" s="326">
        <f>INDEX('ИПЦ raw'!$1:$1048576, MATCH($K19,'ИПЦ raw'!$A:$A,0),MATCH(MoM!AG$1,'ИПЦ raw'!$1:$1,0))</f>
        <v>100.84</v>
      </c>
      <c r="AH19" s="326">
        <f>INDEX('ИПЦ raw'!$1:$1048576, MATCH($K19,'ИПЦ raw'!$A:$A,0),MATCH(MoM!AH$1,'ИПЦ raw'!$1:$1,0))</f>
        <v>100.85</v>
      </c>
      <c r="AI19" s="326">
        <f>INDEX('ИПЦ raw'!$1:$1048576, MATCH($K19,'ИПЦ raw'!$A:$A,0),MATCH(MoM!AI$1,'ИПЦ raw'!$1:$1,0))</f>
        <v>101.12</v>
      </c>
      <c r="AJ19" s="326">
        <f>INDEX('ИПЦ raw'!$1:$1048576, MATCH($K19,'ИПЦ raw'!$A:$A,0),MATCH(MoM!AJ$1,'ИПЦ raw'!$1:$1,0))</f>
        <v>100.67</v>
      </c>
      <c r="AK19" s="326">
        <f>INDEX('ИПЦ raw'!$1:$1048576, MATCH($K19,'ИПЦ raw'!$A:$A,0),MATCH(MoM!AK$1,'ИПЦ raw'!$1:$1,0))</f>
        <v>100.29</v>
      </c>
      <c r="AL19" s="326">
        <f>INDEX('ИПЦ raw'!$1:$1048576, MATCH($K19,'ИПЦ raw'!$A:$A,0),MATCH(MoM!AL$1,'ИПЦ raw'!$1:$1,0))</f>
        <v>100.58</v>
      </c>
      <c r="AM19" s="326">
        <f>INDEX('ИПЦ raw'!$1:$1048576, MATCH($K19,'ИПЦ raw'!$A:$A,0),MATCH(MoM!AM$1,'ИПЦ raw'!$1:$1,0))</f>
        <v>100.8</v>
      </c>
      <c r="AN19" s="326">
        <f>INDEX('ИПЦ raw'!$1:$1048576, MATCH($K19,'ИПЦ raw'!$A:$A,0),MATCH(MoM!AN$1,'ИПЦ raw'!$1:$1,0))</f>
        <v>100.74</v>
      </c>
      <c r="AO19" s="326">
        <f>INDEX('ИПЦ raw'!$1:$1048576, MATCH($K19,'ИПЦ raw'!$A:$A,0),MATCH(MoM!AO$1,'ИПЦ raw'!$1:$1,0))</f>
        <v>100.73</v>
      </c>
      <c r="AP19" s="326">
        <f>INDEX('ИПЦ raw'!$1:$1048576, MATCH($K19,'ИПЦ raw'!$A:$A,0),MATCH(MoM!AP$1,'ИПЦ raw'!$1:$1,0))</f>
        <v>101</v>
      </c>
      <c r="AQ19" s="326">
        <f>INDEX('ИПЦ raw'!$1:$1048576, MATCH($K19,'ИПЦ raw'!$A:$A,0),MATCH(MoM!AQ$1,'ИПЦ raw'!$1:$1,0))</f>
        <v>100.34</v>
      </c>
      <c r="AR19" s="326">
        <f>INDEX('ИПЦ raw'!$1:$1048576, MATCH($K19,'ИПЦ raw'!$A:$A,0),MATCH(MoM!AR$1,'ИПЦ raw'!$1:$1,0))</f>
        <v>100.89</v>
      </c>
      <c r="AS19" s="326">
        <f>INDEX('ИПЦ raw'!$1:$1048576, MATCH($K19,'ИПЦ raw'!$A:$A,0),MATCH(MoM!AS$1,'ИПЦ raw'!$1:$1,0))</f>
        <v>100.19</v>
      </c>
      <c r="AT19" s="326">
        <f>INDEX('ИПЦ raw'!$1:$1048576, MATCH($K19,'ИПЦ raw'!$A:$A,0),MATCH(MoM!AT$1,'ИПЦ raw'!$1:$1,0))</f>
        <v>100.51</v>
      </c>
      <c r="AU19" s="326">
        <f>INDEX('ИПЦ raw'!$1:$1048576, MATCH($K19,'ИПЦ raw'!$A:$A,0),MATCH(MoM!AU$1,'ИПЦ raw'!$1:$1,0))</f>
        <v>100.53</v>
      </c>
      <c r="AV19" s="326">
        <f>INDEX('ИПЦ raw'!$1:$1048576, MATCH($K19,'ИПЦ raw'!$A:$A,0),MATCH(MoM!AV$1,'ИПЦ raw'!$1:$1,0))</f>
        <v>100.45</v>
      </c>
      <c r="AW19" s="326">
        <f>INDEX('ИПЦ raw'!$1:$1048576, MATCH($K19,'ИПЦ raw'!$A:$A,0),MATCH(MoM!AW$1,'ИПЦ raw'!$1:$1,0))</f>
        <v>100.23</v>
      </c>
      <c r="AX19" s="326">
        <f>INDEX('ИПЦ raw'!$1:$1048576, MATCH($K19,'ИПЦ raw'!$A:$A,0),MATCH(MoM!AX$1,'ИПЦ raw'!$1:$1,0))</f>
        <v>100.31</v>
      </c>
      <c r="AY19" s="326">
        <f>INDEX('ИПЦ raw'!$1:$1048576, MATCH($K19,'ИПЦ raw'!$A:$A,0),MATCH(MoM!AY$1,'ИПЦ raw'!$1:$1,0))</f>
        <v>100.56</v>
      </c>
      <c r="AZ19" s="326">
        <f>INDEX('ИПЦ raw'!$1:$1048576, MATCH($K19,'ИПЦ raw'!$A:$A,0),MATCH(MoM!AZ$1,'ИПЦ raw'!$1:$1,0))</f>
        <v>100.07</v>
      </c>
    </row>
    <row r="20" spans="1:52" x14ac:dyDescent="0.45">
      <c r="A20" s="326">
        <f>Веса!A20</f>
        <v>1</v>
      </c>
      <c r="B20" s="326">
        <f t="shared" si="0"/>
        <v>1</v>
      </c>
      <c r="C20" s="326">
        <f>БИПЦ_НДС!E20</f>
        <v>0</v>
      </c>
      <c r="D20" s="326">
        <f t="shared" si="1"/>
        <v>1</v>
      </c>
      <c r="E20" s="326">
        <v>1</v>
      </c>
      <c r="F20" s="326">
        <v>0</v>
      </c>
      <c r="G20" s="326">
        <v>0</v>
      </c>
      <c r="H20" s="326">
        <v>0</v>
      </c>
      <c r="I20" s="326">
        <v>0</v>
      </c>
      <c r="J20" s="308" t="s">
        <v>18</v>
      </c>
      <c r="K20" s="308" t="s">
        <v>18</v>
      </c>
      <c r="L20" s="326">
        <f>INDEX('ИПЦ raw'!$1:$1048576, MATCH($K20,'ИПЦ raw'!$A:$A,0),MATCH(MoM!L$1,'ИПЦ raw'!$1:$1,0))</f>
        <v>99.99</v>
      </c>
      <c r="M20" s="326">
        <f>INDEX('ИПЦ raw'!$1:$1048576, MATCH($K20,'ИПЦ raw'!$A:$A,0),MATCH(MoM!M$1,'ИПЦ raw'!$1:$1,0))</f>
        <v>101.74</v>
      </c>
      <c r="N20" s="326">
        <f>INDEX('ИПЦ raw'!$1:$1048576, MATCH($K20,'ИПЦ raw'!$A:$A,0),MATCH(MoM!N$1,'ИПЦ raw'!$1:$1,0))</f>
        <v>100.26</v>
      </c>
      <c r="O20" s="326">
        <f>INDEX('ИПЦ raw'!$1:$1048576, MATCH($K20,'ИПЦ raw'!$A:$A,0),MATCH(MoM!O$1,'ИПЦ raw'!$1:$1,0))</f>
        <v>99.99</v>
      </c>
      <c r="P20" s="326">
        <f>INDEX('ИПЦ raw'!$1:$1048576, MATCH($K20,'ИПЦ raw'!$A:$A,0),MATCH(MoM!P$1,'ИПЦ raw'!$1:$1,0))</f>
        <v>99.36</v>
      </c>
      <c r="Q20" s="326">
        <f>INDEX('ИПЦ raw'!$1:$1048576, MATCH($K20,'ИПЦ raw'!$A:$A,0),MATCH(MoM!Q$1,'ИПЦ raw'!$1:$1,0))</f>
        <v>101.89</v>
      </c>
      <c r="R20" s="326">
        <f>INDEX('ИПЦ raw'!$1:$1048576, MATCH($K20,'ИПЦ raw'!$A:$A,0),MATCH(MoM!R$1,'ИПЦ raw'!$1:$1,0))</f>
        <v>99.25</v>
      </c>
      <c r="S20" s="326">
        <f>INDEX('ИПЦ raw'!$1:$1048576, MATCH($K20,'ИПЦ raw'!$A:$A,0),MATCH(MoM!S$1,'ИПЦ raw'!$1:$1,0))</f>
        <v>100.6</v>
      </c>
      <c r="T20" s="326">
        <f>INDEX('ИПЦ raw'!$1:$1048576, MATCH($K20,'ИПЦ raw'!$A:$A,0),MATCH(MoM!T$1,'ИПЦ raw'!$1:$1,0))</f>
        <v>100.18</v>
      </c>
      <c r="U20" s="326">
        <f>INDEX('ИПЦ raw'!$1:$1048576, MATCH($K20,'ИПЦ raw'!$A:$A,0),MATCH(MoM!U$1,'ИПЦ raw'!$1:$1,0))</f>
        <v>99.79</v>
      </c>
      <c r="V20" s="326">
        <f>INDEX('ИПЦ raw'!$1:$1048576, MATCH($K20,'ИПЦ raw'!$A:$A,0),MATCH(MoM!V$1,'ИПЦ raw'!$1:$1,0))</f>
        <v>100.06</v>
      </c>
      <c r="W20" s="326">
        <f>INDEX('ИПЦ raw'!$1:$1048576, MATCH($K20,'ИПЦ raw'!$A:$A,0),MATCH(MoM!W$1,'ИПЦ raw'!$1:$1,0))</f>
        <v>100.7</v>
      </c>
      <c r="X20" s="326">
        <f>INDEX('ИПЦ raw'!$1:$1048576, MATCH($K20,'ИПЦ raw'!$A:$A,0),MATCH(MoM!X$1,'ИПЦ raw'!$1:$1,0))</f>
        <v>101.11</v>
      </c>
      <c r="Y20" s="326">
        <f>INDEX('ИПЦ raw'!$1:$1048576, MATCH($K20,'ИПЦ raw'!$A:$A,0),MATCH(MoM!Y$1,'ИПЦ raw'!$1:$1,0))</f>
        <v>100.38</v>
      </c>
      <c r="Z20" s="326">
        <f>INDEX('ИПЦ raw'!$1:$1048576, MATCH($K20,'ИПЦ raw'!$A:$A,0),MATCH(MoM!Z$1,'ИПЦ raw'!$1:$1,0))</f>
        <v>99.53</v>
      </c>
      <c r="AA20" s="326">
        <f>INDEX('ИПЦ raw'!$1:$1048576, MATCH($K20,'ИПЦ raw'!$A:$A,0),MATCH(MoM!AA$1,'ИПЦ raw'!$1:$1,0))</f>
        <v>101.04</v>
      </c>
      <c r="AB20" s="326">
        <f>INDEX('ИПЦ raw'!$1:$1048576, MATCH($K20,'ИПЦ raw'!$A:$A,0),MATCH(MoM!AB$1,'ИПЦ raw'!$1:$1,0))</f>
        <v>99.59</v>
      </c>
      <c r="AC20" s="326">
        <f>INDEX('ИПЦ raw'!$1:$1048576, MATCH($K20,'ИПЦ raw'!$A:$A,0),MATCH(MoM!AC$1,'ИПЦ raw'!$1:$1,0))</f>
        <v>100.67</v>
      </c>
      <c r="AD20" s="326">
        <f>INDEX('ИПЦ raw'!$1:$1048576, MATCH($K20,'ИПЦ raw'!$A:$A,0),MATCH(MoM!AD$1,'ИПЦ raw'!$1:$1,0))</f>
        <v>99.87</v>
      </c>
      <c r="AE20" s="326">
        <f>INDEX('ИПЦ raw'!$1:$1048576, MATCH($K20,'ИПЦ raw'!$A:$A,0),MATCH(MoM!AE$1,'ИПЦ raw'!$1:$1,0))</f>
        <v>100.99</v>
      </c>
      <c r="AF20" s="326">
        <f>INDEX('ИПЦ raw'!$1:$1048576, MATCH($K20,'ИПЦ raw'!$A:$A,0),MATCH(MoM!AF$1,'ИПЦ raw'!$1:$1,0))</f>
        <v>100.77</v>
      </c>
      <c r="AG20" s="326">
        <f>INDEX('ИПЦ raw'!$1:$1048576, MATCH($K20,'ИПЦ raw'!$A:$A,0),MATCH(MoM!AG$1,'ИПЦ raw'!$1:$1,0))</f>
        <v>101.36</v>
      </c>
      <c r="AH20" s="326">
        <f>INDEX('ИПЦ raw'!$1:$1048576, MATCH($K20,'ИПЦ raw'!$A:$A,0),MATCH(MoM!AH$1,'ИПЦ raw'!$1:$1,0))</f>
        <v>99.8</v>
      </c>
      <c r="AI20" s="326">
        <f>INDEX('ИПЦ raw'!$1:$1048576, MATCH($K20,'ИПЦ raw'!$A:$A,0),MATCH(MoM!AI$1,'ИПЦ raw'!$1:$1,0))</f>
        <v>100.93</v>
      </c>
      <c r="AJ20" s="326">
        <f>INDEX('ИПЦ raw'!$1:$1048576, MATCH($K20,'ИПЦ raw'!$A:$A,0),MATCH(MoM!AJ$1,'ИПЦ raw'!$1:$1,0))</f>
        <v>99.88</v>
      </c>
      <c r="AK20" s="326">
        <f>INDEX('ИПЦ raw'!$1:$1048576, MATCH($K20,'ИПЦ raw'!$A:$A,0),MATCH(MoM!AK$1,'ИПЦ raw'!$1:$1,0))</f>
        <v>102.69</v>
      </c>
      <c r="AL20" s="326">
        <f>INDEX('ИПЦ raw'!$1:$1048576, MATCH($K20,'ИПЦ raw'!$A:$A,0),MATCH(MoM!AL$1,'ИПЦ raw'!$1:$1,0))</f>
        <v>100.59</v>
      </c>
      <c r="AM20" s="326">
        <f>INDEX('ИПЦ raw'!$1:$1048576, MATCH($K20,'ИПЦ raw'!$A:$A,0),MATCH(MoM!AM$1,'ИПЦ raw'!$1:$1,0))</f>
        <v>100.2</v>
      </c>
      <c r="AN20" s="326">
        <f>INDEX('ИПЦ raw'!$1:$1048576, MATCH($K20,'ИПЦ raw'!$A:$A,0),MATCH(MoM!AN$1,'ИПЦ raw'!$1:$1,0))</f>
        <v>99.07</v>
      </c>
      <c r="AO20" s="326">
        <f>INDEX('ИПЦ raw'!$1:$1048576, MATCH($K20,'ИПЦ raw'!$A:$A,0),MATCH(MoM!AO$1,'ИПЦ raw'!$1:$1,0))</f>
        <v>99.47</v>
      </c>
      <c r="AP20" s="326">
        <f>INDEX('ИПЦ raw'!$1:$1048576, MATCH($K20,'ИПЦ raw'!$A:$A,0),MATCH(MoM!AP$1,'ИПЦ raw'!$1:$1,0))</f>
        <v>99.52</v>
      </c>
      <c r="AQ20" s="326">
        <f>INDEX('ИПЦ raw'!$1:$1048576, MATCH($K20,'ИПЦ raw'!$A:$A,0),MATCH(MoM!AQ$1,'ИПЦ raw'!$1:$1,0))</f>
        <v>101.46</v>
      </c>
      <c r="AR20" s="326">
        <f>INDEX('ИПЦ raw'!$1:$1048576, MATCH($K20,'ИПЦ raw'!$A:$A,0),MATCH(MoM!AR$1,'ИПЦ raw'!$1:$1,0))</f>
        <v>100.55</v>
      </c>
      <c r="AS20" s="326">
        <f>INDEX('ИПЦ raw'!$1:$1048576, MATCH($K20,'ИПЦ raw'!$A:$A,0),MATCH(MoM!AS$1,'ИПЦ raw'!$1:$1,0))</f>
        <v>99.87</v>
      </c>
      <c r="AT20" s="326">
        <f>INDEX('ИПЦ raw'!$1:$1048576, MATCH($K20,'ИПЦ raw'!$A:$A,0),MATCH(MoM!AT$1,'ИПЦ raw'!$1:$1,0))</f>
        <v>100.84</v>
      </c>
      <c r="AU20" s="326">
        <f>INDEX('ИПЦ raw'!$1:$1048576, MATCH($K20,'ИПЦ raw'!$A:$A,0),MATCH(MoM!AU$1,'ИПЦ raw'!$1:$1,0))</f>
        <v>100.14</v>
      </c>
      <c r="AV20" s="326">
        <f>INDEX('ИПЦ raw'!$1:$1048576, MATCH($K20,'ИПЦ raw'!$A:$A,0),MATCH(MoM!AV$1,'ИПЦ raw'!$1:$1,0))</f>
        <v>101.8</v>
      </c>
      <c r="AW20" s="326">
        <f>INDEX('ИПЦ raw'!$1:$1048576, MATCH($K20,'ИПЦ raw'!$A:$A,0),MATCH(MoM!AW$1,'ИПЦ raw'!$1:$1,0))</f>
        <v>100.36</v>
      </c>
      <c r="AX20" s="326">
        <f>INDEX('ИПЦ raw'!$1:$1048576, MATCH($K20,'ИПЦ raw'!$A:$A,0),MATCH(MoM!AX$1,'ИПЦ raw'!$1:$1,0))</f>
        <v>100.23</v>
      </c>
      <c r="AY20" s="326">
        <f>INDEX('ИПЦ raw'!$1:$1048576, MATCH($K20,'ИПЦ raw'!$A:$A,0),MATCH(MoM!AY$1,'ИПЦ raw'!$1:$1,0))</f>
        <v>100.99</v>
      </c>
      <c r="AZ20" s="326">
        <f>INDEX('ИПЦ raw'!$1:$1048576, MATCH($K20,'ИПЦ raw'!$A:$A,0),MATCH(MoM!AZ$1,'ИПЦ raw'!$1:$1,0))</f>
        <v>99.26</v>
      </c>
    </row>
    <row r="21" spans="1:52" x14ac:dyDescent="0.45">
      <c r="A21" s="326">
        <f>Веса!A21</f>
        <v>1</v>
      </c>
      <c r="B21" s="326">
        <f t="shared" si="0"/>
        <v>1</v>
      </c>
      <c r="C21" s="326">
        <f>БИПЦ_НДС!E21</f>
        <v>0</v>
      </c>
      <c r="D21" s="326">
        <f t="shared" si="1"/>
        <v>1</v>
      </c>
      <c r="E21" s="326">
        <v>1</v>
      </c>
      <c r="F21" s="326">
        <v>0</v>
      </c>
      <c r="G21" s="326">
        <v>0</v>
      </c>
      <c r="H21" s="326">
        <v>0</v>
      </c>
      <c r="I21" s="326">
        <v>0</v>
      </c>
      <c r="J21" s="308" t="s">
        <v>19</v>
      </c>
      <c r="K21" s="308" t="s">
        <v>19</v>
      </c>
      <c r="L21" s="326">
        <f>INDEX('ИПЦ raw'!$1:$1048576, MATCH($K21,'ИПЦ raw'!$A:$A,0),MATCH(MoM!L$1,'ИПЦ raw'!$1:$1,0))</f>
        <v>100.91</v>
      </c>
      <c r="M21" s="326">
        <f>INDEX('ИПЦ raw'!$1:$1048576, MATCH($K21,'ИПЦ raw'!$A:$A,0),MATCH(MoM!M$1,'ИПЦ raw'!$1:$1,0))</f>
        <v>102.02</v>
      </c>
      <c r="N21" s="326">
        <f>INDEX('ИПЦ raw'!$1:$1048576, MATCH($K21,'ИПЦ raw'!$A:$A,0),MATCH(MoM!N$1,'ИПЦ raw'!$1:$1,0))</f>
        <v>99</v>
      </c>
      <c r="O21" s="326">
        <f>INDEX('ИПЦ raw'!$1:$1048576, MATCH($K21,'ИПЦ raw'!$A:$A,0),MATCH(MoM!O$1,'ИПЦ raw'!$1:$1,0))</f>
        <v>101.51</v>
      </c>
      <c r="P21" s="326">
        <f>INDEX('ИПЦ raw'!$1:$1048576, MATCH($K21,'ИПЦ raw'!$A:$A,0),MATCH(MoM!P$1,'ИПЦ raw'!$1:$1,0))</f>
        <v>99.6</v>
      </c>
      <c r="Q21" s="326">
        <f>INDEX('ИПЦ raw'!$1:$1048576, MATCH($K21,'ИПЦ raw'!$A:$A,0),MATCH(MoM!Q$1,'ИПЦ raw'!$1:$1,0))</f>
        <v>101.72</v>
      </c>
      <c r="R21" s="326">
        <f>INDEX('ИПЦ raw'!$1:$1048576, MATCH($K21,'ИПЦ raw'!$A:$A,0),MATCH(MoM!R$1,'ИПЦ raw'!$1:$1,0))</f>
        <v>101.95</v>
      </c>
      <c r="S21" s="326">
        <f>INDEX('ИПЦ raw'!$1:$1048576, MATCH($K21,'ИПЦ raw'!$A:$A,0),MATCH(MoM!S$1,'ИПЦ raw'!$1:$1,0))</f>
        <v>101.98</v>
      </c>
      <c r="T21" s="326">
        <f>INDEX('ИПЦ raw'!$1:$1048576, MATCH($K21,'ИПЦ raw'!$A:$A,0),MATCH(MoM!T$1,'ИПЦ raw'!$1:$1,0))</f>
        <v>100.9</v>
      </c>
      <c r="U21" s="326">
        <f>INDEX('ИПЦ raw'!$1:$1048576, MATCH($K21,'ИПЦ raw'!$A:$A,0),MATCH(MoM!U$1,'ИПЦ raw'!$1:$1,0))</f>
        <v>100.55</v>
      </c>
      <c r="V21" s="326">
        <f>INDEX('ИПЦ raw'!$1:$1048576, MATCH($K21,'ИПЦ raw'!$A:$A,0),MATCH(MoM!V$1,'ИПЦ raw'!$1:$1,0))</f>
        <v>100.48</v>
      </c>
      <c r="W21" s="326">
        <f>INDEX('ИПЦ raw'!$1:$1048576, MATCH($K21,'ИПЦ raw'!$A:$A,0),MATCH(MoM!W$1,'ИПЦ raw'!$1:$1,0))</f>
        <v>101.28</v>
      </c>
      <c r="X21" s="326">
        <f>INDEX('ИПЦ raw'!$1:$1048576, MATCH($K21,'ИПЦ raw'!$A:$A,0),MATCH(MoM!X$1,'ИПЦ raw'!$1:$1,0))</f>
        <v>101.96</v>
      </c>
      <c r="Y21" s="326">
        <f>INDEX('ИПЦ raw'!$1:$1048576, MATCH($K21,'ИПЦ raw'!$A:$A,0),MATCH(MoM!Y$1,'ИПЦ raw'!$1:$1,0))</f>
        <v>100.49</v>
      </c>
      <c r="Z21" s="326">
        <f>INDEX('ИПЦ raw'!$1:$1048576, MATCH($K21,'ИПЦ raw'!$A:$A,0),MATCH(MoM!Z$1,'ИПЦ raw'!$1:$1,0))</f>
        <v>100.21</v>
      </c>
      <c r="AA21" s="326">
        <f>INDEX('ИПЦ raw'!$1:$1048576, MATCH($K21,'ИПЦ raw'!$A:$A,0),MATCH(MoM!AA$1,'ИПЦ raw'!$1:$1,0))</f>
        <v>100.85</v>
      </c>
      <c r="AB21" s="326">
        <f>INDEX('ИПЦ raw'!$1:$1048576, MATCH($K21,'ИПЦ raw'!$A:$A,0),MATCH(MoM!AB$1,'ИПЦ raw'!$1:$1,0))</f>
        <v>101.78</v>
      </c>
      <c r="AC21" s="326">
        <f>INDEX('ИПЦ raw'!$1:$1048576, MATCH($K21,'ИПЦ raw'!$A:$A,0),MATCH(MoM!AC$1,'ИПЦ raw'!$1:$1,0))</f>
        <v>101.23</v>
      </c>
      <c r="AD21" s="326">
        <f>INDEX('ИПЦ raw'!$1:$1048576, MATCH($K21,'ИПЦ raw'!$A:$A,0),MATCH(MoM!AD$1,'ИПЦ raw'!$1:$1,0))</f>
        <v>102.34</v>
      </c>
      <c r="AE21" s="326">
        <f>INDEX('ИПЦ raw'!$1:$1048576, MATCH($K21,'ИПЦ raw'!$A:$A,0),MATCH(MoM!AE$1,'ИПЦ raw'!$1:$1,0))</f>
        <v>100.88</v>
      </c>
      <c r="AF21" s="326">
        <f>INDEX('ИПЦ raw'!$1:$1048576, MATCH($K21,'ИПЦ raw'!$A:$A,0),MATCH(MoM!AF$1,'ИПЦ raw'!$1:$1,0))</f>
        <v>100.42</v>
      </c>
      <c r="AG21" s="326">
        <f>INDEX('ИПЦ raw'!$1:$1048576, MATCH($K21,'ИПЦ raw'!$A:$A,0),MATCH(MoM!AG$1,'ИПЦ raw'!$1:$1,0))</f>
        <v>100.4</v>
      </c>
      <c r="AH21" s="326">
        <f>INDEX('ИПЦ raw'!$1:$1048576, MATCH($K21,'ИПЦ raw'!$A:$A,0),MATCH(MoM!AH$1,'ИПЦ raw'!$1:$1,0))</f>
        <v>101.82</v>
      </c>
      <c r="AI21" s="326">
        <f>INDEX('ИПЦ raw'!$1:$1048576, MATCH($K21,'ИПЦ raw'!$A:$A,0),MATCH(MoM!AI$1,'ИПЦ raw'!$1:$1,0))</f>
        <v>100.39</v>
      </c>
      <c r="AJ21" s="326">
        <f>INDEX('ИПЦ raw'!$1:$1048576, MATCH($K21,'ИПЦ raw'!$A:$A,0),MATCH(MoM!AJ$1,'ИПЦ raw'!$1:$1,0))</f>
        <v>100.99</v>
      </c>
      <c r="AK21" s="326">
        <f>INDEX('ИПЦ raw'!$1:$1048576, MATCH($K21,'ИПЦ raw'!$A:$A,0),MATCH(MoM!AK$1,'ИПЦ raw'!$1:$1,0))</f>
        <v>101.69</v>
      </c>
      <c r="AL21" s="326">
        <f>INDEX('ИПЦ raw'!$1:$1048576, MATCH($K21,'ИПЦ raw'!$A:$A,0),MATCH(MoM!AL$1,'ИПЦ raw'!$1:$1,0))</f>
        <v>100.14</v>
      </c>
      <c r="AM21" s="326">
        <f>INDEX('ИПЦ raw'!$1:$1048576, MATCH($K21,'ИПЦ raw'!$A:$A,0),MATCH(MoM!AM$1,'ИПЦ raw'!$1:$1,0))</f>
        <v>101.78</v>
      </c>
      <c r="AN21" s="326">
        <f>INDEX('ИПЦ raw'!$1:$1048576, MATCH($K21,'ИПЦ raw'!$A:$A,0),MATCH(MoM!AN$1,'ИПЦ raw'!$1:$1,0))</f>
        <v>101.25</v>
      </c>
      <c r="AO21" s="326">
        <f>INDEX('ИПЦ raw'!$1:$1048576, MATCH($K21,'ИПЦ raw'!$A:$A,0),MATCH(MoM!AO$1,'ИПЦ raw'!$1:$1,0))</f>
        <v>101.63</v>
      </c>
      <c r="AP21" s="326">
        <f>INDEX('ИПЦ raw'!$1:$1048576, MATCH($K21,'ИПЦ raw'!$A:$A,0),MATCH(MoM!AP$1,'ИПЦ raw'!$1:$1,0))</f>
        <v>101.33</v>
      </c>
      <c r="AQ21" s="326">
        <f>INDEX('ИПЦ raw'!$1:$1048576, MATCH($K21,'ИПЦ raw'!$A:$A,0),MATCH(MoM!AQ$1,'ИПЦ raw'!$1:$1,0))</f>
        <v>100.96</v>
      </c>
      <c r="AR21" s="326">
        <f>INDEX('ИПЦ raw'!$1:$1048576, MATCH($K21,'ИПЦ raw'!$A:$A,0),MATCH(MoM!AR$1,'ИПЦ raw'!$1:$1,0))</f>
        <v>100.07</v>
      </c>
      <c r="AS21" s="326">
        <f>INDEX('ИПЦ raw'!$1:$1048576, MATCH($K21,'ИПЦ raw'!$A:$A,0),MATCH(MoM!AS$1,'ИПЦ raw'!$1:$1,0))</f>
        <v>100.87</v>
      </c>
      <c r="AT21" s="326">
        <f>INDEX('ИПЦ raw'!$1:$1048576, MATCH($K21,'ИПЦ raw'!$A:$A,0),MATCH(MoM!AT$1,'ИПЦ raw'!$1:$1,0))</f>
        <v>100.23</v>
      </c>
      <c r="AU21" s="326">
        <f>INDEX('ИПЦ raw'!$1:$1048576, MATCH($K21,'ИПЦ raw'!$A:$A,0),MATCH(MoM!AU$1,'ИПЦ raw'!$1:$1,0))</f>
        <v>100.64</v>
      </c>
      <c r="AV21" s="326">
        <f>INDEX('ИПЦ raw'!$1:$1048576, MATCH($K21,'ИПЦ raw'!$A:$A,0),MATCH(MoM!AV$1,'ИПЦ raw'!$1:$1,0))</f>
        <v>100.2</v>
      </c>
      <c r="AW21" s="326">
        <f>INDEX('ИПЦ raw'!$1:$1048576, MATCH($K21,'ИПЦ raw'!$A:$A,0),MATCH(MoM!AW$1,'ИПЦ raw'!$1:$1,0))</f>
        <v>101.16</v>
      </c>
      <c r="AX21" s="326">
        <f>INDEX('ИПЦ raw'!$1:$1048576, MATCH($K21,'ИПЦ raw'!$A:$A,0),MATCH(MoM!AX$1,'ИПЦ raw'!$1:$1,0))</f>
        <v>100.98</v>
      </c>
      <c r="AY21" s="326">
        <f>INDEX('ИПЦ raw'!$1:$1048576, MATCH($K21,'ИПЦ raw'!$A:$A,0),MATCH(MoM!AY$1,'ИПЦ raw'!$1:$1,0))</f>
        <v>100.51</v>
      </c>
      <c r="AZ21" s="326">
        <f>INDEX('ИПЦ raw'!$1:$1048576, MATCH($K21,'ИПЦ raw'!$A:$A,0),MATCH(MoM!AZ$1,'ИПЦ raw'!$1:$1,0))</f>
        <v>100.01</v>
      </c>
    </row>
    <row r="22" spans="1:52" x14ac:dyDescent="0.45">
      <c r="A22" s="326">
        <f>Веса!A22</f>
        <v>1</v>
      </c>
      <c r="B22" s="326">
        <f t="shared" si="0"/>
        <v>1</v>
      </c>
      <c r="C22" s="326">
        <f>БИПЦ_НДС!E22</f>
        <v>0</v>
      </c>
      <c r="D22" s="326">
        <f t="shared" si="1"/>
        <v>1</v>
      </c>
      <c r="E22" s="326">
        <v>1</v>
      </c>
      <c r="F22" s="326">
        <v>0</v>
      </c>
      <c r="G22" s="326">
        <v>0</v>
      </c>
      <c r="H22" s="326">
        <v>0</v>
      </c>
      <c r="I22" s="326">
        <v>0</v>
      </c>
      <c r="J22" s="308" t="s">
        <v>20</v>
      </c>
      <c r="K22" s="308" t="s">
        <v>20</v>
      </c>
      <c r="L22" s="326">
        <f>INDEX('ИПЦ raw'!$1:$1048576, MATCH($K22,'ИПЦ raw'!$A:$A,0),MATCH(MoM!L$1,'ИПЦ raw'!$1:$1,0))</f>
        <v>100.27</v>
      </c>
      <c r="M22" s="326">
        <f>INDEX('ИПЦ raw'!$1:$1048576, MATCH($K22,'ИПЦ raw'!$A:$A,0),MATCH(MoM!M$1,'ИПЦ raw'!$1:$1,0))</f>
        <v>100.37</v>
      </c>
      <c r="N22" s="326">
        <f>INDEX('ИПЦ raw'!$1:$1048576, MATCH($K22,'ИПЦ raw'!$A:$A,0),MATCH(MoM!N$1,'ИПЦ raw'!$1:$1,0))</f>
        <v>100.52</v>
      </c>
      <c r="O22" s="326">
        <f>INDEX('ИПЦ raw'!$1:$1048576, MATCH($K22,'ИПЦ raw'!$A:$A,0),MATCH(MoM!O$1,'ИПЦ raw'!$1:$1,0))</f>
        <v>100.42</v>
      </c>
      <c r="P22" s="326">
        <f>INDEX('ИПЦ raw'!$1:$1048576, MATCH($K22,'ИПЦ raw'!$A:$A,0),MATCH(MoM!P$1,'ИПЦ raw'!$1:$1,0))</f>
        <v>100.36</v>
      </c>
      <c r="Q22" s="326">
        <f>INDEX('ИПЦ raw'!$1:$1048576, MATCH($K22,'ИПЦ raw'!$A:$A,0),MATCH(MoM!Q$1,'ИПЦ raw'!$1:$1,0))</f>
        <v>99.94</v>
      </c>
      <c r="R22" s="326">
        <f>INDEX('ИПЦ raw'!$1:$1048576, MATCH($K22,'ИПЦ raw'!$A:$A,0),MATCH(MoM!R$1,'ИПЦ raw'!$1:$1,0))</f>
        <v>100.79</v>
      </c>
      <c r="S22" s="326">
        <f>INDEX('ИПЦ raw'!$1:$1048576, MATCH($K22,'ИПЦ raw'!$A:$A,0),MATCH(MoM!S$1,'ИПЦ raw'!$1:$1,0))</f>
        <v>100.77</v>
      </c>
      <c r="T22" s="326">
        <f>INDEX('ИПЦ raw'!$1:$1048576, MATCH($K22,'ИПЦ raw'!$A:$A,0),MATCH(MoM!T$1,'ИПЦ raw'!$1:$1,0))</f>
        <v>100.81</v>
      </c>
      <c r="U22" s="326">
        <f>INDEX('ИПЦ raw'!$1:$1048576, MATCH($K22,'ИПЦ raw'!$A:$A,0),MATCH(MoM!U$1,'ИПЦ raw'!$1:$1,0))</f>
        <v>100.6</v>
      </c>
      <c r="V22" s="326">
        <f>INDEX('ИПЦ raw'!$1:$1048576, MATCH($K22,'ИПЦ raw'!$A:$A,0),MATCH(MoM!V$1,'ИПЦ raw'!$1:$1,0))</f>
        <v>101.44</v>
      </c>
      <c r="W22" s="326">
        <f>INDEX('ИПЦ raw'!$1:$1048576, MATCH($K22,'ИПЦ raw'!$A:$A,0),MATCH(MoM!W$1,'ИПЦ raw'!$1:$1,0))</f>
        <v>101.19</v>
      </c>
      <c r="X22" s="326">
        <f>INDEX('ИПЦ raw'!$1:$1048576, MATCH($K22,'ИПЦ raw'!$A:$A,0),MATCH(MoM!X$1,'ИПЦ raw'!$1:$1,0))</f>
        <v>101.18</v>
      </c>
      <c r="Y22" s="326">
        <f>INDEX('ИПЦ raw'!$1:$1048576, MATCH($K22,'ИПЦ raw'!$A:$A,0),MATCH(MoM!Y$1,'ИПЦ raw'!$1:$1,0))</f>
        <v>100.79</v>
      </c>
      <c r="Z22" s="326">
        <f>INDEX('ИПЦ raw'!$1:$1048576, MATCH($K22,'ИПЦ raw'!$A:$A,0),MATCH(MoM!Z$1,'ИПЦ raw'!$1:$1,0))</f>
        <v>101.17</v>
      </c>
      <c r="AA22" s="326">
        <f>INDEX('ИПЦ raw'!$1:$1048576, MATCH($K22,'ИПЦ raw'!$A:$A,0),MATCH(MoM!AA$1,'ИПЦ raw'!$1:$1,0))</f>
        <v>101.07</v>
      </c>
      <c r="AB22" s="326">
        <f>INDEX('ИПЦ raw'!$1:$1048576, MATCH($K22,'ИПЦ raw'!$A:$A,0),MATCH(MoM!AB$1,'ИПЦ raw'!$1:$1,0))</f>
        <v>100.83</v>
      </c>
      <c r="AC22" s="326">
        <f>INDEX('ИПЦ raw'!$1:$1048576, MATCH($K22,'ИПЦ raw'!$A:$A,0),MATCH(MoM!AC$1,'ИПЦ raw'!$1:$1,0))</f>
        <v>100.83</v>
      </c>
      <c r="AD22" s="326">
        <f>INDEX('ИПЦ raw'!$1:$1048576, MATCH($K22,'ИПЦ raw'!$A:$A,0),MATCH(MoM!AD$1,'ИПЦ raw'!$1:$1,0))</f>
        <v>100.7</v>
      </c>
      <c r="AE22" s="326">
        <f>INDEX('ИПЦ raw'!$1:$1048576, MATCH($K22,'ИПЦ raw'!$A:$A,0),MATCH(MoM!AE$1,'ИПЦ raw'!$1:$1,0))</f>
        <v>100.68</v>
      </c>
      <c r="AF22" s="326">
        <f>INDEX('ИПЦ raw'!$1:$1048576, MATCH($K22,'ИПЦ raw'!$A:$A,0),MATCH(MoM!AF$1,'ИПЦ raw'!$1:$1,0))</f>
        <v>101.78</v>
      </c>
      <c r="AG22" s="326">
        <f>INDEX('ИПЦ raw'!$1:$1048576, MATCH($K22,'ИПЦ raw'!$A:$A,0),MATCH(MoM!AG$1,'ИПЦ raw'!$1:$1,0))</f>
        <v>102.62</v>
      </c>
      <c r="AH22" s="326">
        <f>INDEX('ИПЦ raw'!$1:$1048576, MATCH($K22,'ИПЦ raw'!$A:$A,0),MATCH(MoM!AH$1,'ИПЦ raw'!$1:$1,0))</f>
        <v>103.49</v>
      </c>
      <c r="AI22" s="326">
        <f>INDEX('ИПЦ raw'!$1:$1048576, MATCH($K22,'ИПЦ raw'!$A:$A,0),MATCH(MoM!AI$1,'ИПЦ raw'!$1:$1,0))</f>
        <v>103.07</v>
      </c>
      <c r="AJ22" s="326">
        <f>INDEX('ИПЦ raw'!$1:$1048576, MATCH($K22,'ИПЦ raw'!$A:$A,0),MATCH(MoM!AJ$1,'ИПЦ raw'!$1:$1,0))</f>
        <v>102</v>
      </c>
      <c r="AK22" s="326">
        <f>INDEX('ИПЦ raw'!$1:$1048576, MATCH($K22,'ИПЦ raw'!$A:$A,0),MATCH(MoM!AK$1,'ИПЦ raw'!$1:$1,0))</f>
        <v>101.96</v>
      </c>
      <c r="AL22" s="326">
        <f>INDEX('ИПЦ raw'!$1:$1048576, MATCH($K22,'ИПЦ raw'!$A:$A,0),MATCH(MoM!AL$1,'ИПЦ raw'!$1:$1,0))</f>
        <v>101.79</v>
      </c>
      <c r="AM22" s="326">
        <f>INDEX('ИПЦ raw'!$1:$1048576, MATCH($K22,'ИПЦ raw'!$A:$A,0),MATCH(MoM!AM$1,'ИПЦ raw'!$1:$1,0))</f>
        <v>101.37</v>
      </c>
      <c r="AN22" s="326">
        <f>INDEX('ИПЦ raw'!$1:$1048576, MATCH($K22,'ИПЦ raw'!$A:$A,0),MATCH(MoM!AN$1,'ИПЦ raw'!$1:$1,0))</f>
        <v>101.58</v>
      </c>
      <c r="AO22" s="326">
        <f>INDEX('ИПЦ raw'!$1:$1048576, MATCH($K22,'ИПЦ raw'!$A:$A,0),MATCH(MoM!AO$1,'ИПЦ raw'!$1:$1,0))</f>
        <v>101.04</v>
      </c>
      <c r="AP22" s="326">
        <f>INDEX('ИПЦ raw'!$1:$1048576, MATCH($K22,'ИПЦ raw'!$A:$A,0),MATCH(MoM!AP$1,'ИПЦ raw'!$1:$1,0))</f>
        <v>100.86</v>
      </c>
      <c r="AQ22" s="326">
        <f>INDEX('ИПЦ raw'!$1:$1048576, MATCH($K22,'ИПЦ raw'!$A:$A,0),MATCH(MoM!AQ$1,'ИПЦ raw'!$1:$1,0))</f>
        <v>101.03</v>
      </c>
      <c r="AR22" s="326">
        <f>INDEX('ИПЦ raw'!$1:$1048576, MATCH($K22,'ИПЦ raw'!$A:$A,0),MATCH(MoM!AR$1,'ИПЦ raw'!$1:$1,0))</f>
        <v>100.73</v>
      </c>
      <c r="AS22" s="326">
        <f>INDEX('ИПЦ raw'!$1:$1048576, MATCH($K22,'ИПЦ raw'!$A:$A,0),MATCH(MoM!AS$1,'ИПЦ raw'!$1:$1,0))</f>
        <v>100.77</v>
      </c>
      <c r="AT22" s="326">
        <f>INDEX('ИПЦ raw'!$1:$1048576, MATCH($K22,'ИПЦ raw'!$A:$A,0),MATCH(MoM!AT$1,'ИПЦ raw'!$1:$1,0))</f>
        <v>100.9</v>
      </c>
      <c r="AU22" s="326">
        <f>INDEX('ИПЦ raw'!$1:$1048576, MATCH($K22,'ИПЦ raw'!$A:$A,0),MATCH(MoM!AU$1,'ИПЦ raw'!$1:$1,0))</f>
        <v>100.48</v>
      </c>
      <c r="AV22" s="326">
        <f>INDEX('ИПЦ raw'!$1:$1048576, MATCH($K22,'ИПЦ raw'!$A:$A,0),MATCH(MoM!AV$1,'ИПЦ raw'!$1:$1,0))</f>
        <v>101.1</v>
      </c>
      <c r="AW22" s="326">
        <f>INDEX('ИПЦ raw'!$1:$1048576, MATCH($K22,'ИПЦ raw'!$A:$A,0),MATCH(MoM!AW$1,'ИПЦ raw'!$1:$1,0))</f>
        <v>101.24</v>
      </c>
      <c r="AX22" s="326">
        <f>INDEX('ИПЦ raw'!$1:$1048576, MATCH($K22,'ИПЦ raw'!$A:$A,0),MATCH(MoM!AX$1,'ИПЦ raw'!$1:$1,0))</f>
        <v>100.79</v>
      </c>
      <c r="AY22" s="326">
        <f>INDEX('ИПЦ raw'!$1:$1048576, MATCH($K22,'ИПЦ raw'!$A:$A,0),MATCH(MoM!AY$1,'ИПЦ raw'!$1:$1,0))</f>
        <v>100.43</v>
      </c>
      <c r="AZ22" s="326">
        <f>INDEX('ИПЦ raw'!$1:$1048576, MATCH($K22,'ИПЦ raw'!$A:$A,0),MATCH(MoM!AZ$1,'ИПЦ raw'!$1:$1,0))</f>
        <v>100.4</v>
      </c>
    </row>
    <row r="23" spans="1:52" ht="26.25" x14ac:dyDescent="0.45">
      <c r="A23" s="326">
        <f>Веса!A23</f>
        <v>1</v>
      </c>
      <c r="B23" s="326">
        <f t="shared" si="0"/>
        <v>1</v>
      </c>
      <c r="C23" s="326">
        <f>БИПЦ_НДС!E23</f>
        <v>1</v>
      </c>
      <c r="D23" s="326">
        <f t="shared" si="1"/>
        <v>0</v>
      </c>
      <c r="E23" s="326">
        <v>1</v>
      </c>
      <c r="F23" s="326">
        <v>0</v>
      </c>
      <c r="G23" s="326">
        <v>0</v>
      </c>
      <c r="H23" s="326">
        <v>0</v>
      </c>
      <c r="I23" s="326">
        <v>0</v>
      </c>
      <c r="J23" s="308" t="s">
        <v>21</v>
      </c>
      <c r="K23" s="308" t="s">
        <v>21</v>
      </c>
      <c r="L23" s="326">
        <f>INDEX('ИПЦ raw'!$1:$1048576, MATCH($K23,'ИПЦ raw'!$A:$A,0),MATCH(MoM!L$1,'ИПЦ raw'!$1:$1,0))</f>
        <v>100.09</v>
      </c>
      <c r="M23" s="326">
        <f>INDEX('ИПЦ raw'!$1:$1048576, MATCH($K23,'ИПЦ raw'!$A:$A,0),MATCH(MoM!M$1,'ИПЦ raw'!$1:$1,0))</f>
        <v>99.19</v>
      </c>
      <c r="N23" s="326">
        <f>INDEX('ИПЦ raw'!$1:$1048576, MATCH($K23,'ИПЦ raw'!$A:$A,0),MATCH(MoM!N$1,'ИПЦ raw'!$1:$1,0))</f>
        <v>99.88</v>
      </c>
      <c r="O23" s="326">
        <f>INDEX('ИПЦ raw'!$1:$1048576, MATCH($K23,'ИПЦ raw'!$A:$A,0),MATCH(MoM!O$1,'ИПЦ raw'!$1:$1,0))</f>
        <v>100.43</v>
      </c>
      <c r="P23" s="326">
        <f>INDEX('ИПЦ raw'!$1:$1048576, MATCH($K23,'ИПЦ raw'!$A:$A,0),MATCH(MoM!P$1,'ИПЦ raw'!$1:$1,0))</f>
        <v>100.56</v>
      </c>
      <c r="Q23" s="326">
        <f>INDEX('ИПЦ raw'!$1:$1048576, MATCH($K23,'ИПЦ raw'!$A:$A,0),MATCH(MoM!Q$1,'ИПЦ raw'!$1:$1,0))</f>
        <v>100.01</v>
      </c>
      <c r="R23" s="326">
        <f>INDEX('ИПЦ raw'!$1:$1048576, MATCH($K23,'ИПЦ raw'!$A:$A,0),MATCH(MoM!R$1,'ИПЦ raw'!$1:$1,0))</f>
        <v>99.89</v>
      </c>
      <c r="S23" s="326">
        <f>INDEX('ИПЦ raw'!$1:$1048576, MATCH($K23,'ИПЦ raw'!$A:$A,0),MATCH(MoM!S$1,'ИПЦ raw'!$1:$1,0))</f>
        <v>99.95</v>
      </c>
      <c r="T23" s="326">
        <f>INDEX('ИПЦ raw'!$1:$1048576, MATCH($K23,'ИПЦ raw'!$A:$A,0),MATCH(MoM!T$1,'ИПЦ raw'!$1:$1,0))</f>
        <v>100.59</v>
      </c>
      <c r="U23" s="326">
        <f>INDEX('ИПЦ raw'!$1:$1048576, MATCH($K23,'ИПЦ raw'!$A:$A,0),MATCH(MoM!U$1,'ИПЦ raw'!$1:$1,0))</f>
        <v>100.86</v>
      </c>
      <c r="V23" s="326">
        <f>INDEX('ИПЦ raw'!$1:$1048576, MATCH($K23,'ИПЦ raw'!$A:$A,0),MATCH(MoM!V$1,'ИПЦ raw'!$1:$1,0))</f>
        <v>100.46</v>
      </c>
      <c r="W23" s="326">
        <f>INDEX('ИПЦ raw'!$1:$1048576, MATCH($K23,'ИПЦ raw'!$A:$A,0),MATCH(MoM!W$1,'ИПЦ raw'!$1:$1,0))</f>
        <v>100.5</v>
      </c>
      <c r="X23" s="326">
        <f>INDEX('ИПЦ raw'!$1:$1048576, MATCH($K23,'ИПЦ raw'!$A:$A,0),MATCH(MoM!X$1,'ИПЦ raw'!$1:$1,0))</f>
        <v>100.35</v>
      </c>
      <c r="Y23" s="326">
        <f>INDEX('ИПЦ raw'!$1:$1048576, MATCH($K23,'ИПЦ raw'!$A:$A,0),MATCH(MoM!Y$1,'ИПЦ raw'!$1:$1,0))</f>
        <v>100.08</v>
      </c>
      <c r="Z23" s="326">
        <f>INDEX('ИПЦ raw'!$1:$1048576, MATCH($K23,'ИПЦ raw'!$A:$A,0),MATCH(MoM!Z$1,'ИПЦ raw'!$1:$1,0))</f>
        <v>100.26</v>
      </c>
      <c r="AA23" s="326">
        <f>INDEX('ИПЦ raw'!$1:$1048576, MATCH($K23,'ИПЦ raw'!$A:$A,0),MATCH(MoM!AA$1,'ИПЦ raw'!$1:$1,0))</f>
        <v>100.4</v>
      </c>
      <c r="AB23" s="326">
        <f>INDEX('ИПЦ raw'!$1:$1048576, MATCH($K23,'ИПЦ raw'!$A:$A,0),MATCH(MoM!AB$1,'ИПЦ raw'!$1:$1,0))</f>
        <v>100.26</v>
      </c>
      <c r="AC23" s="326">
        <f>INDEX('ИПЦ raw'!$1:$1048576, MATCH($K23,'ИПЦ raw'!$A:$A,0),MATCH(MoM!AC$1,'ИПЦ raw'!$1:$1,0))</f>
        <v>100.44</v>
      </c>
      <c r="AD23" s="326">
        <f>INDEX('ИПЦ raw'!$1:$1048576, MATCH($K23,'ИПЦ raw'!$A:$A,0),MATCH(MoM!AD$1,'ИПЦ raw'!$1:$1,0))</f>
        <v>99.98</v>
      </c>
      <c r="AE23" s="326">
        <f>INDEX('ИПЦ raw'!$1:$1048576, MATCH($K23,'ИПЦ raw'!$A:$A,0),MATCH(MoM!AE$1,'ИПЦ raw'!$1:$1,0))</f>
        <v>100.43</v>
      </c>
      <c r="AF23" s="326">
        <f>INDEX('ИПЦ raw'!$1:$1048576, MATCH($K23,'ИПЦ raw'!$A:$A,0),MATCH(MoM!AF$1,'ИПЦ raw'!$1:$1,0))</f>
        <v>100.8</v>
      </c>
      <c r="AG23" s="326">
        <f>INDEX('ИПЦ raw'!$1:$1048576, MATCH($K23,'ИПЦ raw'!$A:$A,0),MATCH(MoM!AG$1,'ИПЦ raw'!$1:$1,0))</f>
        <v>102.34</v>
      </c>
      <c r="AH23" s="326">
        <f>INDEX('ИПЦ raw'!$1:$1048576, MATCH($K23,'ИПЦ raw'!$A:$A,0),MATCH(MoM!AH$1,'ИПЦ raw'!$1:$1,0))</f>
        <v>102.98</v>
      </c>
      <c r="AI23" s="326">
        <f>INDEX('ИПЦ raw'!$1:$1048576, MATCH($K23,'ИПЦ raw'!$A:$A,0),MATCH(MoM!AI$1,'ИПЦ raw'!$1:$1,0))</f>
        <v>102.18</v>
      </c>
      <c r="AJ23" s="326">
        <f>INDEX('ИПЦ raw'!$1:$1048576, MATCH($K23,'ИПЦ raw'!$A:$A,0),MATCH(MoM!AJ$1,'ИПЦ raw'!$1:$1,0))</f>
        <v>101.2</v>
      </c>
      <c r="AK23" s="326">
        <f>INDEX('ИПЦ raw'!$1:$1048576, MATCH($K23,'ИПЦ raw'!$A:$A,0),MATCH(MoM!AK$1,'ИПЦ raw'!$1:$1,0))</f>
        <v>101.44</v>
      </c>
      <c r="AL23" s="326">
        <f>INDEX('ИПЦ raw'!$1:$1048576, MATCH($K23,'ИПЦ raw'!$A:$A,0),MATCH(MoM!AL$1,'ИПЦ raw'!$1:$1,0))</f>
        <v>101.39</v>
      </c>
      <c r="AM23" s="326">
        <f>INDEX('ИПЦ raw'!$1:$1048576, MATCH($K23,'ИПЦ raw'!$A:$A,0),MATCH(MoM!AM$1,'ИПЦ raw'!$1:$1,0))</f>
        <v>100.63</v>
      </c>
      <c r="AN23" s="326">
        <f>INDEX('ИПЦ raw'!$1:$1048576, MATCH($K23,'ИПЦ raw'!$A:$A,0),MATCH(MoM!AN$1,'ИПЦ raw'!$1:$1,0))</f>
        <v>100.38</v>
      </c>
      <c r="AO23" s="326">
        <f>INDEX('ИПЦ raw'!$1:$1048576, MATCH($K23,'ИПЦ raw'!$A:$A,0),MATCH(MoM!AO$1,'ИПЦ raw'!$1:$1,0))</f>
        <v>100.02</v>
      </c>
      <c r="AP23" s="326">
        <f>INDEX('ИПЦ raw'!$1:$1048576, MATCH($K23,'ИПЦ raw'!$A:$A,0),MATCH(MoM!AP$1,'ИПЦ raw'!$1:$1,0))</f>
        <v>100.3</v>
      </c>
      <c r="AQ23" s="326">
        <f>INDEX('ИПЦ raw'!$1:$1048576, MATCH($K23,'ИПЦ raw'!$A:$A,0),MATCH(MoM!AQ$1,'ИПЦ raw'!$1:$1,0))</f>
        <v>100.08</v>
      </c>
      <c r="AR23" s="326">
        <f>INDEX('ИПЦ raw'!$1:$1048576, MATCH($K23,'ИПЦ raw'!$A:$A,0),MATCH(MoM!AR$1,'ИПЦ raw'!$1:$1,0))</f>
        <v>100.15</v>
      </c>
      <c r="AS23" s="326">
        <f>INDEX('ИПЦ raw'!$1:$1048576, MATCH($K23,'ИПЦ raw'!$A:$A,0),MATCH(MoM!AS$1,'ИПЦ raw'!$1:$1,0))</f>
        <v>100.05</v>
      </c>
      <c r="AT23" s="326">
        <f>INDEX('ИПЦ raw'!$1:$1048576, MATCH($K23,'ИПЦ raw'!$A:$A,0),MATCH(MoM!AT$1,'ИПЦ raw'!$1:$1,0))</f>
        <v>99.79</v>
      </c>
      <c r="AU23" s="326">
        <f>INDEX('ИПЦ raw'!$1:$1048576, MATCH($K23,'ИПЦ raw'!$A:$A,0),MATCH(MoM!AU$1,'ИПЦ raw'!$1:$1,0))</f>
        <v>99.85</v>
      </c>
      <c r="AV23" s="326">
        <f>INDEX('ИПЦ raw'!$1:$1048576, MATCH($K23,'ИПЦ raw'!$A:$A,0),MATCH(MoM!AV$1,'ИПЦ raw'!$1:$1,0))</f>
        <v>100.38</v>
      </c>
      <c r="AW23" s="326">
        <f>INDEX('ИПЦ raw'!$1:$1048576, MATCH($K23,'ИПЦ raw'!$A:$A,0),MATCH(MoM!AW$1,'ИПЦ raw'!$1:$1,0))</f>
        <v>100.21</v>
      </c>
      <c r="AX23" s="326">
        <f>INDEX('ИПЦ raw'!$1:$1048576, MATCH($K23,'ИПЦ raw'!$A:$A,0),MATCH(MoM!AX$1,'ИПЦ raw'!$1:$1,0))</f>
        <v>99.98</v>
      </c>
      <c r="AY23" s="326">
        <f>INDEX('ИПЦ raw'!$1:$1048576, MATCH($K23,'ИПЦ raw'!$A:$A,0),MATCH(MoM!AY$1,'ИПЦ raw'!$1:$1,0))</f>
        <v>100.6</v>
      </c>
      <c r="AZ23" s="326">
        <f>INDEX('ИПЦ raw'!$1:$1048576, MATCH($K23,'ИПЦ raw'!$A:$A,0),MATCH(MoM!AZ$1,'ИПЦ raw'!$1:$1,0))</f>
        <v>100.13</v>
      </c>
    </row>
    <row r="24" spans="1:52" x14ac:dyDescent="0.45">
      <c r="A24" s="326">
        <f>Веса!A24</f>
        <v>1</v>
      </c>
      <c r="B24" s="326">
        <f t="shared" si="0"/>
        <v>1</v>
      </c>
      <c r="C24" s="326">
        <f>БИПЦ_НДС!E24</f>
        <v>1</v>
      </c>
      <c r="D24" s="326">
        <f t="shared" si="1"/>
        <v>0</v>
      </c>
      <c r="E24" s="326">
        <v>1</v>
      </c>
      <c r="F24" s="326">
        <v>0</v>
      </c>
      <c r="G24" s="326">
        <v>0</v>
      </c>
      <c r="H24" s="326">
        <v>0</v>
      </c>
      <c r="I24" s="326">
        <v>0</v>
      </c>
      <c r="J24" s="308" t="s">
        <v>465</v>
      </c>
      <c r="K24" s="310" t="s">
        <v>465</v>
      </c>
      <c r="L24" s="326">
        <f>INDEX('ИПЦ raw'!$1:$1048576, MATCH($K24,'ИПЦ raw'!$A:$A,0),MATCH(MoM!L$1,'ИПЦ raw'!$1:$1,0))</f>
        <v>100.79</v>
      </c>
      <c r="M24" s="326">
        <f>INDEX('ИПЦ raw'!$1:$1048576, MATCH($K24,'ИПЦ raw'!$A:$A,0),MATCH(MoM!M$1,'ИПЦ raw'!$1:$1,0))</f>
        <v>100.23</v>
      </c>
      <c r="N24" s="326">
        <f>INDEX('ИПЦ raw'!$1:$1048576, MATCH($K24,'ИПЦ raw'!$A:$A,0),MATCH(MoM!N$1,'ИПЦ raw'!$1:$1,0))</f>
        <v>101.18</v>
      </c>
      <c r="O24" s="326">
        <f>INDEX('ИПЦ raw'!$1:$1048576, MATCH($K24,'ИПЦ raw'!$A:$A,0),MATCH(MoM!O$1,'ИПЦ raw'!$1:$1,0))</f>
        <v>99.96</v>
      </c>
      <c r="P24" s="326">
        <f>INDEX('ИПЦ raw'!$1:$1048576, MATCH($K24,'ИПЦ raw'!$A:$A,0),MATCH(MoM!P$1,'ИПЦ raw'!$1:$1,0))</f>
        <v>99.9</v>
      </c>
      <c r="Q24" s="326">
        <f>INDEX('ИПЦ raw'!$1:$1048576, MATCH($K24,'ИПЦ raw'!$A:$A,0),MATCH(MoM!Q$1,'ИПЦ raw'!$1:$1,0))</f>
        <v>100.41</v>
      </c>
      <c r="R24" s="326">
        <f>INDEX('ИПЦ raw'!$1:$1048576, MATCH($K24,'ИПЦ raw'!$A:$A,0),MATCH(MoM!R$1,'ИПЦ raw'!$1:$1,0))</f>
        <v>100.22</v>
      </c>
      <c r="S24" s="326">
        <f>INDEX('ИПЦ raw'!$1:$1048576, MATCH($K24,'ИПЦ raw'!$A:$A,0),MATCH(MoM!S$1,'ИПЦ raw'!$1:$1,0))</f>
        <v>99.15</v>
      </c>
      <c r="T24" s="326">
        <f>INDEX('ИПЦ raw'!$1:$1048576, MATCH($K24,'ИПЦ raw'!$A:$A,0),MATCH(MoM!T$1,'ИПЦ raw'!$1:$1,0))</f>
        <v>99.38</v>
      </c>
      <c r="U24" s="326">
        <f>INDEX('ИПЦ raw'!$1:$1048576, MATCH($K24,'ИПЦ raw'!$A:$A,0),MATCH(MoM!U$1,'ИПЦ raw'!$1:$1,0))</f>
        <v>97.52</v>
      </c>
      <c r="V24" s="326">
        <f>INDEX('ИПЦ raw'!$1:$1048576, MATCH($K24,'ИПЦ raw'!$A:$A,0),MATCH(MoM!V$1,'ИПЦ raw'!$1:$1,0))</f>
        <v>98.84</v>
      </c>
      <c r="W24" s="326">
        <f>INDEX('ИПЦ raw'!$1:$1048576, MATCH($K24,'ИПЦ raw'!$A:$A,0),MATCH(MoM!W$1,'ИПЦ raw'!$1:$1,0))</f>
        <v>99.49</v>
      </c>
      <c r="X24" s="326">
        <f>INDEX('ИПЦ raw'!$1:$1048576, MATCH($K24,'ИПЦ raw'!$A:$A,0),MATCH(MoM!X$1,'ИПЦ raw'!$1:$1,0))</f>
        <v>99.49</v>
      </c>
      <c r="Y24" s="326">
        <f>INDEX('ИПЦ raw'!$1:$1048576, MATCH($K24,'ИПЦ raw'!$A:$A,0),MATCH(MoM!Y$1,'ИПЦ raw'!$1:$1,0))</f>
        <v>100.02</v>
      </c>
      <c r="Z24" s="326">
        <f>INDEX('ИПЦ raw'!$1:$1048576, MATCH($K24,'ИПЦ raw'!$A:$A,0),MATCH(MoM!Z$1,'ИПЦ raw'!$1:$1,0))</f>
        <v>100.09</v>
      </c>
      <c r="AA24" s="326">
        <f>INDEX('ИПЦ raw'!$1:$1048576, MATCH($K24,'ИПЦ raw'!$A:$A,0),MATCH(MoM!AA$1,'ИПЦ raw'!$1:$1,0))</f>
        <v>99.85</v>
      </c>
      <c r="AB24" s="326">
        <f>INDEX('ИПЦ raw'!$1:$1048576, MATCH($K24,'ИПЦ raw'!$A:$A,0),MATCH(MoM!AB$1,'ИПЦ raw'!$1:$1,0))</f>
        <v>99.98</v>
      </c>
      <c r="AC24" s="326">
        <f>INDEX('ИПЦ raw'!$1:$1048576, MATCH($K24,'ИПЦ raw'!$A:$A,0),MATCH(MoM!AC$1,'ИПЦ raw'!$1:$1,0))</f>
        <v>99.3</v>
      </c>
      <c r="AD24" s="326">
        <f>INDEX('ИПЦ raw'!$1:$1048576, MATCH($K24,'ИПЦ raw'!$A:$A,0),MATCH(MoM!AD$1,'ИПЦ raw'!$1:$1,0))</f>
        <v>100.28</v>
      </c>
      <c r="AE24" s="326">
        <f>INDEX('ИПЦ raw'!$1:$1048576, MATCH($K24,'ИПЦ raw'!$A:$A,0),MATCH(MoM!AE$1,'ИПЦ raw'!$1:$1,0))</f>
        <v>102.3</v>
      </c>
      <c r="AF24" s="326">
        <f>INDEX('ИПЦ raw'!$1:$1048576, MATCH($K24,'ИПЦ raw'!$A:$A,0),MATCH(MoM!AF$1,'ИПЦ raw'!$1:$1,0))</f>
        <v>112.59</v>
      </c>
      <c r="AG24" s="326">
        <f>INDEX('ИПЦ raw'!$1:$1048576, MATCH($K24,'ИПЦ raw'!$A:$A,0),MATCH(MoM!AG$1,'ИПЦ raw'!$1:$1,0))</f>
        <v>111.84</v>
      </c>
      <c r="AH24" s="326">
        <f>INDEX('ИПЦ raw'!$1:$1048576, MATCH($K24,'ИПЦ raw'!$A:$A,0),MATCH(MoM!AH$1,'ИПЦ raw'!$1:$1,0))</f>
        <v>105.36</v>
      </c>
      <c r="AI24" s="326">
        <f>INDEX('ИПЦ raw'!$1:$1048576, MATCH($K24,'ИПЦ raw'!$A:$A,0),MATCH(MoM!AI$1,'ИПЦ raw'!$1:$1,0))</f>
        <v>102.45</v>
      </c>
      <c r="AJ24" s="326">
        <f>INDEX('ИПЦ raw'!$1:$1048576, MATCH($K24,'ИПЦ raw'!$A:$A,0),MATCH(MoM!AJ$1,'ИПЦ raw'!$1:$1,0))</f>
        <v>100.92</v>
      </c>
      <c r="AK24" s="326">
        <f>INDEX('ИПЦ raw'!$1:$1048576, MATCH($K24,'ИПЦ raw'!$A:$A,0),MATCH(MoM!AK$1,'ИПЦ raw'!$1:$1,0))</f>
        <v>100.08</v>
      </c>
      <c r="AL24" s="326">
        <f>INDEX('ИПЦ raw'!$1:$1048576, MATCH($K24,'ИПЦ raw'!$A:$A,0),MATCH(MoM!AL$1,'ИПЦ raw'!$1:$1,0))</f>
        <v>100.63</v>
      </c>
      <c r="AM24" s="326">
        <f>INDEX('ИПЦ raw'!$1:$1048576, MATCH($K24,'ИПЦ raw'!$A:$A,0),MATCH(MoM!AM$1,'ИПЦ raw'!$1:$1,0))</f>
        <v>100.14</v>
      </c>
      <c r="AN24" s="326">
        <f>INDEX('ИПЦ raw'!$1:$1048576, MATCH($K24,'ИПЦ raw'!$A:$A,0),MATCH(MoM!AN$1,'ИПЦ raw'!$1:$1,0))</f>
        <v>100.08</v>
      </c>
      <c r="AO24" s="326">
        <f>INDEX('ИПЦ raw'!$1:$1048576, MATCH($K24,'ИПЦ raw'!$A:$A,0),MATCH(MoM!AO$1,'ИПЦ raw'!$1:$1,0))</f>
        <v>99.64</v>
      </c>
      <c r="AP24" s="326">
        <f>INDEX('ИПЦ raw'!$1:$1048576, MATCH($K24,'ИПЦ raw'!$A:$A,0),MATCH(MoM!AP$1,'ИПЦ raw'!$1:$1,0))</f>
        <v>100.4</v>
      </c>
      <c r="AQ24" s="326">
        <f>INDEX('ИПЦ raw'!$1:$1048576, MATCH($K24,'ИПЦ raw'!$A:$A,0),MATCH(MoM!AQ$1,'ИПЦ raw'!$1:$1,0))</f>
        <v>99.14</v>
      </c>
      <c r="AR24" s="326">
        <f>INDEX('ИПЦ raw'!$1:$1048576, MATCH($K24,'ИПЦ raw'!$A:$A,0),MATCH(MoM!AR$1,'ИПЦ raw'!$1:$1,0))</f>
        <v>98.77</v>
      </c>
      <c r="AS24" s="326">
        <f>INDEX('ИПЦ raw'!$1:$1048576, MATCH($K24,'ИПЦ raw'!$A:$A,0),MATCH(MoM!AS$1,'ИПЦ raw'!$1:$1,0))</f>
        <v>98.87</v>
      </c>
      <c r="AT24" s="326">
        <f>INDEX('ИПЦ raw'!$1:$1048576, MATCH($K24,'ИПЦ raw'!$A:$A,0),MATCH(MoM!AT$1,'ИПЦ raw'!$1:$1,0))</f>
        <v>100.04</v>
      </c>
      <c r="AU24" s="326">
        <f>INDEX('ИПЦ raw'!$1:$1048576, MATCH($K24,'ИПЦ raw'!$A:$A,0),MATCH(MoM!AU$1,'ИПЦ raw'!$1:$1,0))</f>
        <v>99.52</v>
      </c>
      <c r="AV24" s="326">
        <f>INDEX('ИПЦ raw'!$1:$1048576, MATCH($K24,'ИПЦ raw'!$A:$A,0),MATCH(MoM!AV$1,'ИПЦ raw'!$1:$1,0))</f>
        <v>100.1</v>
      </c>
      <c r="AW24" s="326">
        <f>INDEX('ИПЦ raw'!$1:$1048576, MATCH($K24,'ИПЦ raw'!$A:$A,0),MATCH(MoM!AW$1,'ИПЦ raw'!$1:$1,0))</f>
        <v>99.78</v>
      </c>
      <c r="AX24" s="326">
        <f>INDEX('ИПЦ raw'!$1:$1048576, MATCH($K24,'ИПЦ raw'!$A:$A,0),MATCH(MoM!AX$1,'ИПЦ raw'!$1:$1,0))</f>
        <v>100.24</v>
      </c>
      <c r="AY24" s="326">
        <f>INDEX('ИПЦ raw'!$1:$1048576, MATCH($K24,'ИПЦ raw'!$A:$A,0),MATCH(MoM!AY$1,'ИПЦ raw'!$1:$1,0))</f>
        <v>99.81</v>
      </c>
      <c r="AZ24" s="326">
        <f>INDEX('ИПЦ raw'!$1:$1048576, MATCH($K24,'ИПЦ raw'!$A:$A,0),MATCH(MoM!AZ$1,'ИПЦ raw'!$1:$1,0))</f>
        <v>99.94</v>
      </c>
    </row>
    <row r="25" spans="1:52" ht="26.25" x14ac:dyDescent="0.45">
      <c r="A25" s="326">
        <f>Веса!A25</f>
        <v>1</v>
      </c>
      <c r="B25" s="326">
        <f t="shared" si="0"/>
        <v>1</v>
      </c>
      <c r="C25" s="326">
        <f>БИПЦ_НДС!E25</f>
        <v>0</v>
      </c>
      <c r="D25" s="326">
        <f t="shared" si="1"/>
        <v>1</v>
      </c>
      <c r="E25" s="326">
        <v>1</v>
      </c>
      <c r="F25" s="326">
        <v>0</v>
      </c>
      <c r="G25" s="326">
        <v>0</v>
      </c>
      <c r="H25" s="326">
        <v>0</v>
      </c>
      <c r="I25" s="326">
        <v>0</v>
      </c>
      <c r="J25" s="308" t="s">
        <v>23</v>
      </c>
      <c r="K25" s="308" t="s">
        <v>23</v>
      </c>
      <c r="L25" s="326">
        <f>INDEX('ИПЦ raw'!$1:$1048576, MATCH($K25,'ИПЦ raw'!$A:$A,0),MATCH(MoM!L$1,'ИПЦ raw'!$1:$1,0))</f>
        <v>100</v>
      </c>
      <c r="M25" s="326">
        <f>INDEX('ИПЦ raw'!$1:$1048576, MATCH($K25,'ИПЦ raw'!$A:$A,0),MATCH(MoM!M$1,'ИПЦ raw'!$1:$1,0))</f>
        <v>100.5</v>
      </c>
      <c r="N25" s="326">
        <f>INDEX('ИПЦ raw'!$1:$1048576, MATCH($K25,'ИПЦ raw'!$A:$A,0),MATCH(MoM!N$1,'ИПЦ raw'!$1:$1,0))</f>
        <v>100.61</v>
      </c>
      <c r="O25" s="326">
        <f>INDEX('ИПЦ raw'!$1:$1048576, MATCH($K25,'ИПЦ raw'!$A:$A,0),MATCH(MoM!O$1,'ИПЦ raw'!$1:$1,0))</f>
        <v>100.39</v>
      </c>
      <c r="P25" s="326">
        <f>INDEX('ИПЦ raw'!$1:$1048576, MATCH($K25,'ИПЦ raw'!$A:$A,0),MATCH(MoM!P$1,'ИПЦ raw'!$1:$1,0))</f>
        <v>100.56</v>
      </c>
      <c r="Q25" s="326">
        <f>INDEX('ИПЦ raw'!$1:$1048576, MATCH($K25,'ИПЦ raw'!$A:$A,0),MATCH(MoM!Q$1,'ИПЦ raw'!$1:$1,0))</f>
        <v>100.41</v>
      </c>
      <c r="R25" s="326">
        <f>INDEX('ИПЦ raw'!$1:$1048576, MATCH($K25,'ИПЦ raw'!$A:$A,0),MATCH(MoM!R$1,'ИПЦ raw'!$1:$1,0))</f>
        <v>100.77</v>
      </c>
      <c r="S25" s="326">
        <f>INDEX('ИПЦ raw'!$1:$1048576, MATCH($K25,'ИПЦ raw'!$A:$A,0),MATCH(MoM!S$1,'ИПЦ raw'!$1:$1,0))</f>
        <v>100.04</v>
      </c>
      <c r="T25" s="326">
        <f>INDEX('ИПЦ raw'!$1:$1048576, MATCH($K25,'ИПЦ raw'!$A:$A,0),MATCH(MoM!T$1,'ИПЦ raw'!$1:$1,0))</f>
        <v>100.46</v>
      </c>
      <c r="U25" s="326">
        <f>INDEX('ИПЦ raw'!$1:$1048576, MATCH($K25,'ИПЦ raw'!$A:$A,0),MATCH(MoM!U$1,'ИПЦ raw'!$1:$1,0))</f>
        <v>100.96</v>
      </c>
      <c r="V25" s="326">
        <f>INDEX('ИПЦ raw'!$1:$1048576, MATCH($K25,'ИПЦ raw'!$A:$A,0),MATCH(MoM!V$1,'ИПЦ raw'!$1:$1,0))</f>
        <v>100.85</v>
      </c>
      <c r="W25" s="326">
        <f>INDEX('ИПЦ raw'!$1:$1048576, MATCH($K25,'ИПЦ raw'!$A:$A,0),MATCH(MoM!W$1,'ИПЦ raw'!$1:$1,0))</f>
        <v>100.69</v>
      </c>
      <c r="X25" s="326">
        <f>INDEX('ИПЦ raw'!$1:$1048576, MATCH($K25,'ИПЦ raw'!$A:$A,0),MATCH(MoM!X$1,'ИПЦ raw'!$1:$1,0))</f>
        <v>100.45</v>
      </c>
      <c r="Y25" s="326">
        <f>INDEX('ИПЦ raw'!$1:$1048576, MATCH($K25,'ИПЦ raw'!$A:$A,0),MATCH(MoM!Y$1,'ИПЦ raw'!$1:$1,0))</f>
        <v>100.51</v>
      </c>
      <c r="Z25" s="326">
        <f>INDEX('ИПЦ raw'!$1:$1048576, MATCH($K25,'ИПЦ raw'!$A:$A,0),MATCH(MoM!Z$1,'ИПЦ raw'!$1:$1,0))</f>
        <v>100.7</v>
      </c>
      <c r="AA25" s="326">
        <f>INDEX('ИПЦ raw'!$1:$1048576, MATCH($K25,'ИПЦ raw'!$A:$A,0),MATCH(MoM!AA$1,'ИПЦ raw'!$1:$1,0))</f>
        <v>100.59</v>
      </c>
      <c r="AB25" s="326">
        <f>INDEX('ИПЦ raw'!$1:$1048576, MATCH($K25,'ИПЦ raw'!$A:$A,0),MATCH(MoM!AB$1,'ИПЦ raw'!$1:$1,0))</f>
        <v>100.35</v>
      </c>
      <c r="AC25" s="326">
        <f>INDEX('ИПЦ raw'!$1:$1048576, MATCH($K25,'ИПЦ raw'!$A:$A,0),MATCH(MoM!AC$1,'ИПЦ raw'!$1:$1,0))</f>
        <v>100.07</v>
      </c>
      <c r="AD25" s="326">
        <f>INDEX('ИПЦ raw'!$1:$1048576, MATCH($K25,'ИПЦ raw'!$A:$A,0),MATCH(MoM!AD$1,'ИПЦ raw'!$1:$1,0))</f>
        <v>100.43</v>
      </c>
      <c r="AE25" s="326">
        <f>INDEX('ИПЦ raw'!$1:$1048576, MATCH($K25,'ИПЦ raw'!$A:$A,0),MATCH(MoM!AE$1,'ИПЦ raw'!$1:$1,0))</f>
        <v>100.58</v>
      </c>
      <c r="AF25" s="326">
        <f>INDEX('ИПЦ raw'!$1:$1048576, MATCH($K25,'ИПЦ raw'!$A:$A,0),MATCH(MoM!AF$1,'ИПЦ raw'!$1:$1,0))</f>
        <v>101.14</v>
      </c>
      <c r="AG25" s="326">
        <f>INDEX('ИПЦ raw'!$1:$1048576, MATCH($K25,'ИПЦ raw'!$A:$A,0),MATCH(MoM!AG$1,'ИПЦ raw'!$1:$1,0))</f>
        <v>102.04</v>
      </c>
      <c r="AH25" s="326">
        <f>INDEX('ИПЦ raw'!$1:$1048576, MATCH($K25,'ИПЦ raw'!$A:$A,0),MATCH(MoM!AH$1,'ИПЦ raw'!$1:$1,0))</f>
        <v>102.54</v>
      </c>
      <c r="AI25" s="326">
        <f>INDEX('ИПЦ raw'!$1:$1048576, MATCH($K25,'ИПЦ raw'!$A:$A,0),MATCH(MoM!AI$1,'ИПЦ raw'!$1:$1,0))</f>
        <v>103.29</v>
      </c>
      <c r="AJ25" s="326">
        <f>INDEX('ИПЦ raw'!$1:$1048576, MATCH($K25,'ИПЦ raw'!$A:$A,0),MATCH(MoM!AJ$1,'ИПЦ raw'!$1:$1,0))</f>
        <v>102.41</v>
      </c>
      <c r="AK25" s="326">
        <f>INDEX('ИПЦ raw'!$1:$1048576, MATCH($K25,'ИПЦ raw'!$A:$A,0),MATCH(MoM!AK$1,'ИПЦ raw'!$1:$1,0))</f>
        <v>103.24</v>
      </c>
      <c r="AL25" s="326">
        <f>INDEX('ИПЦ raw'!$1:$1048576, MATCH($K25,'ИПЦ raw'!$A:$A,0),MATCH(MoM!AL$1,'ИПЦ raw'!$1:$1,0))</f>
        <v>102.44</v>
      </c>
      <c r="AM25" s="326">
        <f>INDEX('ИПЦ raw'!$1:$1048576, MATCH($K25,'ИПЦ raw'!$A:$A,0),MATCH(MoM!AM$1,'ИПЦ raw'!$1:$1,0))</f>
        <v>101.49</v>
      </c>
      <c r="AN25" s="326">
        <f>INDEX('ИПЦ raw'!$1:$1048576, MATCH($K25,'ИПЦ raw'!$A:$A,0),MATCH(MoM!AN$1,'ИПЦ raw'!$1:$1,0))</f>
        <v>100.75</v>
      </c>
      <c r="AO25" s="326">
        <f>INDEX('ИПЦ raw'!$1:$1048576, MATCH($K25,'ИПЦ raw'!$A:$A,0),MATCH(MoM!AO$1,'ИПЦ raw'!$1:$1,0))</f>
        <v>100.82</v>
      </c>
      <c r="AP25" s="326">
        <f>INDEX('ИПЦ raw'!$1:$1048576, MATCH($K25,'ИПЦ raw'!$A:$A,0),MATCH(MoM!AP$1,'ИПЦ raw'!$1:$1,0))</f>
        <v>100.15</v>
      </c>
      <c r="AQ25" s="326">
        <f>INDEX('ИПЦ raw'!$1:$1048576, MATCH($K25,'ИПЦ raw'!$A:$A,0),MATCH(MoM!AQ$1,'ИПЦ raw'!$1:$1,0))</f>
        <v>100.3</v>
      </c>
      <c r="AR25" s="326">
        <f>INDEX('ИПЦ raw'!$1:$1048576, MATCH($K25,'ИПЦ raw'!$A:$A,0),MATCH(MoM!AR$1,'ИПЦ raw'!$1:$1,0))</f>
        <v>100.62</v>
      </c>
      <c r="AS25" s="326">
        <f>INDEX('ИПЦ raw'!$1:$1048576, MATCH($K25,'ИПЦ raw'!$A:$A,0),MATCH(MoM!AS$1,'ИПЦ raw'!$1:$1,0))</f>
        <v>100.32</v>
      </c>
      <c r="AT25" s="326">
        <f>INDEX('ИПЦ raw'!$1:$1048576, MATCH($K25,'ИПЦ raw'!$A:$A,0),MATCH(MoM!AT$1,'ИПЦ raw'!$1:$1,0))</f>
        <v>100.91</v>
      </c>
      <c r="AU25" s="326">
        <f>INDEX('ИПЦ raw'!$1:$1048576, MATCH($K25,'ИПЦ raw'!$A:$A,0),MATCH(MoM!AU$1,'ИПЦ raw'!$1:$1,0))</f>
        <v>100.46</v>
      </c>
      <c r="AV25" s="326">
        <f>INDEX('ИПЦ raw'!$1:$1048576, MATCH($K25,'ИПЦ raw'!$A:$A,0),MATCH(MoM!AV$1,'ИПЦ raw'!$1:$1,0))</f>
        <v>100.82</v>
      </c>
      <c r="AW25" s="326">
        <f>INDEX('ИПЦ raw'!$1:$1048576, MATCH($K25,'ИПЦ raw'!$A:$A,0),MATCH(MoM!AW$1,'ИПЦ raw'!$1:$1,0))</f>
        <v>100.5</v>
      </c>
      <c r="AX25" s="326">
        <f>INDEX('ИПЦ raw'!$1:$1048576, MATCH($K25,'ИПЦ raw'!$A:$A,0),MATCH(MoM!AX$1,'ИПЦ raw'!$1:$1,0))</f>
        <v>100.63</v>
      </c>
      <c r="AY25" s="326">
        <f>INDEX('ИПЦ raw'!$1:$1048576, MATCH($K25,'ИПЦ raw'!$A:$A,0),MATCH(MoM!AY$1,'ИПЦ raw'!$1:$1,0))</f>
        <v>101.15</v>
      </c>
      <c r="AZ25" s="326">
        <f>INDEX('ИПЦ raw'!$1:$1048576, MATCH($K25,'ИПЦ raw'!$A:$A,0),MATCH(MoM!AZ$1,'ИПЦ raw'!$1:$1,0))</f>
        <v>101.65</v>
      </c>
    </row>
    <row r="26" spans="1:52" ht="26.25" x14ac:dyDescent="0.45">
      <c r="A26" s="326">
        <f>Веса!A26</f>
        <v>1</v>
      </c>
      <c r="B26" s="326">
        <f t="shared" si="0"/>
        <v>1</v>
      </c>
      <c r="C26" s="326">
        <f>БИПЦ_НДС!E26</f>
        <v>1</v>
      </c>
      <c r="D26" s="326">
        <f t="shared" si="1"/>
        <v>0</v>
      </c>
      <c r="E26" s="326">
        <v>1</v>
      </c>
      <c r="F26" s="326">
        <v>0</v>
      </c>
      <c r="G26" s="326">
        <v>0</v>
      </c>
      <c r="H26" s="326">
        <v>0</v>
      </c>
      <c r="I26" s="326">
        <v>0</v>
      </c>
      <c r="J26" s="308" t="s">
        <v>24</v>
      </c>
      <c r="K26" s="308" t="s">
        <v>24</v>
      </c>
      <c r="L26" s="326">
        <f>INDEX('ИПЦ raw'!$1:$1048576, MATCH($K26,'ИПЦ raw'!$A:$A,0),MATCH(MoM!L$1,'ИПЦ raw'!$1:$1,0))</f>
        <v>100.19</v>
      </c>
      <c r="M26" s="326">
        <f>INDEX('ИПЦ raw'!$1:$1048576, MATCH($K26,'ИПЦ raw'!$A:$A,0),MATCH(MoM!M$1,'ИПЦ raw'!$1:$1,0))</f>
        <v>99.34</v>
      </c>
      <c r="N26" s="326">
        <f>INDEX('ИПЦ raw'!$1:$1048576, MATCH($K26,'ИПЦ raw'!$A:$A,0),MATCH(MoM!N$1,'ИПЦ raw'!$1:$1,0))</f>
        <v>100.21</v>
      </c>
      <c r="O26" s="326">
        <f>INDEX('ИПЦ raw'!$1:$1048576, MATCH($K26,'ИПЦ raw'!$A:$A,0),MATCH(MoM!O$1,'ИПЦ raw'!$1:$1,0))</f>
        <v>100.55</v>
      </c>
      <c r="P26" s="326">
        <f>INDEX('ИПЦ raw'!$1:$1048576, MATCH($K26,'ИПЦ raw'!$A:$A,0),MATCH(MoM!P$1,'ИПЦ raw'!$1:$1,0))</f>
        <v>100.98</v>
      </c>
      <c r="Q26" s="326">
        <f>INDEX('ИПЦ raw'!$1:$1048576, MATCH($K26,'ИПЦ raw'!$A:$A,0),MATCH(MoM!Q$1,'ИПЦ raw'!$1:$1,0))</f>
        <v>99.99</v>
      </c>
      <c r="R26" s="326">
        <f>INDEX('ИПЦ raw'!$1:$1048576, MATCH($K26,'ИПЦ raw'!$A:$A,0),MATCH(MoM!R$1,'ИПЦ raw'!$1:$1,0))</f>
        <v>100.68</v>
      </c>
      <c r="S26" s="326">
        <f>INDEX('ИПЦ raw'!$1:$1048576, MATCH($K26,'ИПЦ raw'!$A:$A,0),MATCH(MoM!S$1,'ИПЦ raw'!$1:$1,0))</f>
        <v>100.43</v>
      </c>
      <c r="T26" s="326">
        <f>INDEX('ИПЦ raw'!$1:$1048576, MATCH($K26,'ИПЦ raw'!$A:$A,0),MATCH(MoM!T$1,'ИПЦ raw'!$1:$1,0))</f>
        <v>100.56</v>
      </c>
      <c r="U26" s="326">
        <f>INDEX('ИПЦ raw'!$1:$1048576, MATCH($K26,'ИПЦ raw'!$A:$A,0),MATCH(MoM!U$1,'ИПЦ raw'!$1:$1,0))</f>
        <v>100.58</v>
      </c>
      <c r="V26" s="326">
        <f>INDEX('ИПЦ raw'!$1:$1048576, MATCH($K26,'ИПЦ raw'!$A:$A,0),MATCH(MoM!V$1,'ИПЦ raw'!$1:$1,0))</f>
        <v>100.96</v>
      </c>
      <c r="W26" s="326">
        <f>INDEX('ИПЦ raw'!$1:$1048576, MATCH($K26,'ИПЦ raw'!$A:$A,0),MATCH(MoM!W$1,'ИПЦ raw'!$1:$1,0))</f>
        <v>99.56</v>
      </c>
      <c r="X26" s="326">
        <f>INDEX('ИПЦ raw'!$1:$1048576, MATCH($K26,'ИПЦ raw'!$A:$A,0),MATCH(MoM!X$1,'ИПЦ raw'!$1:$1,0))</f>
        <v>101.32</v>
      </c>
      <c r="Y26" s="326">
        <f>INDEX('ИПЦ raw'!$1:$1048576, MATCH($K26,'ИПЦ raw'!$A:$A,0),MATCH(MoM!Y$1,'ИПЦ raw'!$1:$1,0))</f>
        <v>99.94</v>
      </c>
      <c r="Z26" s="326">
        <f>INDEX('ИПЦ raw'!$1:$1048576, MATCH($K26,'ИПЦ raw'!$A:$A,0),MATCH(MoM!Z$1,'ИПЦ raw'!$1:$1,0))</f>
        <v>100.42</v>
      </c>
      <c r="AA26" s="326">
        <f>INDEX('ИПЦ raw'!$1:$1048576, MATCH($K26,'ИПЦ raw'!$A:$A,0),MATCH(MoM!AA$1,'ИПЦ raw'!$1:$1,0))</f>
        <v>101.05</v>
      </c>
      <c r="AB26" s="326">
        <f>INDEX('ИПЦ raw'!$1:$1048576, MATCH($K26,'ИПЦ raw'!$A:$A,0),MATCH(MoM!AB$1,'ИПЦ raw'!$1:$1,0))</f>
        <v>100.77</v>
      </c>
      <c r="AC26" s="326">
        <f>INDEX('ИПЦ raw'!$1:$1048576, MATCH($K26,'ИПЦ raw'!$A:$A,0),MATCH(MoM!AC$1,'ИПЦ raw'!$1:$1,0))</f>
        <v>100.5</v>
      </c>
      <c r="AD26" s="326">
        <f>INDEX('ИПЦ raw'!$1:$1048576, MATCH($K26,'ИПЦ raw'!$A:$A,0),MATCH(MoM!AD$1,'ИПЦ raw'!$1:$1,0))</f>
        <v>100.76</v>
      </c>
      <c r="AE26" s="326">
        <f>INDEX('ИПЦ raw'!$1:$1048576, MATCH($K26,'ИПЦ raw'!$A:$A,0),MATCH(MoM!AE$1,'ИПЦ raw'!$1:$1,0))</f>
        <v>101.04</v>
      </c>
      <c r="AF26" s="326">
        <f>INDEX('ИПЦ raw'!$1:$1048576, MATCH($K26,'ИПЦ raw'!$A:$A,0),MATCH(MoM!AF$1,'ИПЦ raw'!$1:$1,0))</f>
        <v>101.78</v>
      </c>
      <c r="AG26" s="326">
        <f>INDEX('ИПЦ raw'!$1:$1048576, MATCH($K26,'ИПЦ raw'!$A:$A,0),MATCH(MoM!AG$1,'ИПЦ raw'!$1:$1,0))</f>
        <v>102.19</v>
      </c>
      <c r="AH26" s="326">
        <f>INDEX('ИПЦ raw'!$1:$1048576, MATCH($K26,'ИПЦ raw'!$A:$A,0),MATCH(MoM!AH$1,'ИПЦ raw'!$1:$1,0))</f>
        <v>103.33</v>
      </c>
      <c r="AI26" s="326">
        <f>INDEX('ИПЦ raw'!$1:$1048576, MATCH($K26,'ИПЦ raw'!$A:$A,0),MATCH(MoM!AI$1,'ИПЦ raw'!$1:$1,0))</f>
        <v>101.74</v>
      </c>
      <c r="AJ26" s="326">
        <f>INDEX('ИПЦ raw'!$1:$1048576, MATCH($K26,'ИПЦ raw'!$A:$A,0),MATCH(MoM!AJ$1,'ИПЦ raw'!$1:$1,0))</f>
        <v>102.05</v>
      </c>
      <c r="AK26" s="326">
        <f>INDEX('ИПЦ raw'!$1:$1048576, MATCH($K26,'ИПЦ raw'!$A:$A,0),MATCH(MoM!AK$1,'ИПЦ raw'!$1:$1,0))</f>
        <v>101.03</v>
      </c>
      <c r="AL26" s="326">
        <f>INDEX('ИПЦ raw'!$1:$1048576, MATCH($K26,'ИПЦ raw'!$A:$A,0),MATCH(MoM!AL$1,'ИПЦ raw'!$1:$1,0))</f>
        <v>101.33</v>
      </c>
      <c r="AM26" s="326">
        <f>INDEX('ИПЦ raw'!$1:$1048576, MATCH($K26,'ИПЦ raw'!$A:$A,0),MATCH(MoM!AM$1,'ИПЦ raw'!$1:$1,0))</f>
        <v>101.11</v>
      </c>
      <c r="AN26" s="326">
        <f>INDEX('ИПЦ raw'!$1:$1048576, MATCH($K26,'ИПЦ raw'!$A:$A,0),MATCH(MoM!AN$1,'ИПЦ raw'!$1:$1,0))</f>
        <v>99.95</v>
      </c>
      <c r="AO26" s="326">
        <f>INDEX('ИПЦ raw'!$1:$1048576, MATCH($K26,'ИПЦ raw'!$A:$A,0),MATCH(MoM!AO$1,'ИПЦ raw'!$1:$1,0))</f>
        <v>99.85</v>
      </c>
      <c r="AP26" s="326">
        <f>INDEX('ИПЦ raw'!$1:$1048576, MATCH($K26,'ИПЦ raw'!$A:$A,0),MATCH(MoM!AP$1,'ИПЦ raw'!$1:$1,0))</f>
        <v>99.77</v>
      </c>
      <c r="AQ26" s="326">
        <f>INDEX('ИПЦ raw'!$1:$1048576, MATCH($K26,'ИПЦ raw'!$A:$A,0),MATCH(MoM!AQ$1,'ИПЦ raw'!$1:$1,0))</f>
        <v>100.05</v>
      </c>
      <c r="AR26" s="326">
        <f>INDEX('ИПЦ raw'!$1:$1048576, MATCH($K26,'ИПЦ raw'!$A:$A,0),MATCH(MoM!AR$1,'ИПЦ raw'!$1:$1,0))</f>
        <v>100.19</v>
      </c>
      <c r="AS26" s="326">
        <f>INDEX('ИПЦ raw'!$1:$1048576, MATCH($K26,'ИПЦ raw'!$A:$A,0),MATCH(MoM!AS$1,'ИПЦ raw'!$1:$1,0))</f>
        <v>100.23</v>
      </c>
      <c r="AT26" s="326">
        <f>INDEX('ИПЦ raw'!$1:$1048576, MATCH($K26,'ИПЦ raw'!$A:$A,0),MATCH(MoM!AT$1,'ИПЦ raw'!$1:$1,0))</f>
        <v>99.96</v>
      </c>
      <c r="AU26" s="326">
        <f>INDEX('ИПЦ raw'!$1:$1048576, MATCH($K26,'ИПЦ raw'!$A:$A,0),MATCH(MoM!AU$1,'ИПЦ raw'!$1:$1,0))</f>
        <v>100.19</v>
      </c>
      <c r="AV26" s="326">
        <f>INDEX('ИПЦ raw'!$1:$1048576, MATCH($K26,'ИПЦ raw'!$A:$A,0),MATCH(MoM!AV$1,'ИПЦ raw'!$1:$1,0))</f>
        <v>100.56</v>
      </c>
      <c r="AW26" s="326">
        <f>INDEX('ИПЦ raw'!$1:$1048576, MATCH($K26,'ИПЦ raw'!$A:$A,0),MATCH(MoM!AW$1,'ИПЦ raw'!$1:$1,0))</f>
        <v>99.93</v>
      </c>
      <c r="AX26" s="326">
        <f>INDEX('ИПЦ raw'!$1:$1048576, MATCH($K26,'ИПЦ raw'!$A:$A,0),MATCH(MoM!AX$1,'ИПЦ raw'!$1:$1,0))</f>
        <v>100.57</v>
      </c>
      <c r="AY26" s="326">
        <f>INDEX('ИПЦ raw'!$1:$1048576, MATCH($K26,'ИПЦ raw'!$A:$A,0),MATCH(MoM!AY$1,'ИПЦ raw'!$1:$1,0))</f>
        <v>99.89</v>
      </c>
      <c r="AZ26" s="326">
        <f>INDEX('ИПЦ raw'!$1:$1048576, MATCH($K26,'ИПЦ raw'!$A:$A,0),MATCH(MoM!AZ$1,'ИПЦ raw'!$1:$1,0))</f>
        <v>99.96</v>
      </c>
    </row>
    <row r="27" spans="1:52" x14ac:dyDescent="0.45">
      <c r="A27" s="326">
        <f>Веса!A27</f>
        <v>1</v>
      </c>
      <c r="B27" s="326">
        <f t="shared" si="0"/>
        <v>1</v>
      </c>
      <c r="C27" s="326">
        <f>БИПЦ_НДС!E27</f>
        <v>0</v>
      </c>
      <c r="D27" s="326">
        <f t="shared" si="1"/>
        <v>1</v>
      </c>
      <c r="E27" s="326">
        <v>1</v>
      </c>
      <c r="F27" s="326">
        <v>0</v>
      </c>
      <c r="G27" s="326">
        <v>0</v>
      </c>
      <c r="H27" s="326">
        <v>0</v>
      </c>
      <c r="I27" s="326">
        <v>0</v>
      </c>
      <c r="J27" s="308" t="s">
        <v>25</v>
      </c>
      <c r="K27" s="308" t="s">
        <v>25</v>
      </c>
      <c r="L27" s="326">
        <f>INDEX('ИПЦ raw'!$1:$1048576, MATCH($K27,'ИПЦ raw'!$A:$A,0),MATCH(MoM!L$1,'ИПЦ raw'!$1:$1,0))</f>
        <v>100.49</v>
      </c>
      <c r="M27" s="326">
        <f>INDEX('ИПЦ raw'!$1:$1048576, MATCH($K27,'ИПЦ raw'!$A:$A,0),MATCH(MoM!M$1,'ИПЦ raw'!$1:$1,0))</f>
        <v>100.4</v>
      </c>
      <c r="N27" s="326">
        <f>INDEX('ИПЦ raw'!$1:$1048576, MATCH($K27,'ИПЦ raw'!$A:$A,0),MATCH(MoM!N$1,'ИПЦ raw'!$1:$1,0))</f>
        <v>101.32</v>
      </c>
      <c r="O27" s="326">
        <f>INDEX('ИПЦ raw'!$1:$1048576, MATCH($K27,'ИПЦ raw'!$A:$A,0),MATCH(MoM!O$1,'ИПЦ raw'!$1:$1,0))</f>
        <v>101.14</v>
      </c>
      <c r="P27" s="326">
        <f>INDEX('ИПЦ raw'!$1:$1048576, MATCH($K27,'ИПЦ raw'!$A:$A,0),MATCH(MoM!P$1,'ИПЦ raw'!$1:$1,0))</f>
        <v>100.86</v>
      </c>
      <c r="Q27" s="326">
        <f>INDEX('ИПЦ raw'!$1:$1048576, MATCH($K27,'ИПЦ raw'!$A:$A,0),MATCH(MoM!Q$1,'ИПЦ raw'!$1:$1,0))</f>
        <v>100.86</v>
      </c>
      <c r="R27" s="326">
        <f>INDEX('ИПЦ raw'!$1:$1048576, MATCH($K27,'ИПЦ raw'!$A:$A,0),MATCH(MoM!R$1,'ИПЦ raw'!$1:$1,0))</f>
        <v>100.97</v>
      </c>
      <c r="S27" s="326">
        <f>INDEX('ИПЦ raw'!$1:$1048576, MATCH($K27,'ИПЦ raw'!$A:$A,0),MATCH(MoM!S$1,'ИПЦ raw'!$1:$1,0))</f>
        <v>99.86</v>
      </c>
      <c r="T27" s="326">
        <f>INDEX('ИПЦ raw'!$1:$1048576, MATCH($K27,'ИПЦ raw'!$A:$A,0),MATCH(MoM!T$1,'ИПЦ raw'!$1:$1,0))</f>
        <v>99.96</v>
      </c>
      <c r="U27" s="326">
        <f>INDEX('ИПЦ raw'!$1:$1048576, MATCH($K27,'ИПЦ raw'!$A:$A,0),MATCH(MoM!U$1,'ИПЦ raw'!$1:$1,0))</f>
        <v>100.24</v>
      </c>
      <c r="V27" s="326">
        <f>INDEX('ИПЦ raw'!$1:$1048576, MATCH($K27,'ИПЦ raw'!$A:$A,0),MATCH(MoM!V$1,'ИПЦ raw'!$1:$1,0))</f>
        <v>101.47</v>
      </c>
      <c r="W27" s="326">
        <f>INDEX('ИПЦ raw'!$1:$1048576, MATCH($K27,'ИПЦ raw'!$A:$A,0),MATCH(MoM!W$1,'ИПЦ raw'!$1:$1,0))</f>
        <v>101.26</v>
      </c>
      <c r="X27" s="326">
        <f>INDEX('ИПЦ raw'!$1:$1048576, MATCH($K27,'ИПЦ raw'!$A:$A,0),MATCH(MoM!X$1,'ИПЦ raw'!$1:$1,0))</f>
        <v>101.23</v>
      </c>
      <c r="Y27" s="326">
        <f>INDEX('ИПЦ raw'!$1:$1048576, MATCH($K27,'ИПЦ raw'!$A:$A,0),MATCH(MoM!Y$1,'ИПЦ raw'!$1:$1,0))</f>
        <v>100.47</v>
      </c>
      <c r="Z27" s="326">
        <f>INDEX('ИПЦ raw'!$1:$1048576, MATCH($K27,'ИПЦ raw'!$A:$A,0),MATCH(MoM!Z$1,'ИПЦ raw'!$1:$1,0))</f>
        <v>100.88</v>
      </c>
      <c r="AA27" s="326">
        <f>INDEX('ИПЦ raw'!$1:$1048576, MATCH($K27,'ИПЦ raw'!$A:$A,0),MATCH(MoM!AA$1,'ИПЦ raw'!$1:$1,0))</f>
        <v>100.77</v>
      </c>
      <c r="AB27" s="326">
        <f>INDEX('ИПЦ raw'!$1:$1048576, MATCH($K27,'ИПЦ raw'!$A:$A,0),MATCH(MoM!AB$1,'ИПЦ raw'!$1:$1,0))</f>
        <v>100.27</v>
      </c>
      <c r="AC27" s="326">
        <f>INDEX('ИПЦ raw'!$1:$1048576, MATCH($K27,'ИПЦ raw'!$A:$A,0),MATCH(MoM!AC$1,'ИПЦ raw'!$1:$1,0))</f>
        <v>100.96</v>
      </c>
      <c r="AD27" s="326">
        <f>INDEX('ИПЦ raw'!$1:$1048576, MATCH($K27,'ИПЦ raw'!$A:$A,0),MATCH(MoM!AD$1,'ИПЦ raw'!$1:$1,0))</f>
        <v>100.45</v>
      </c>
      <c r="AE27" s="326">
        <f>INDEX('ИПЦ raw'!$1:$1048576, MATCH($K27,'ИПЦ raw'!$A:$A,0),MATCH(MoM!AE$1,'ИПЦ raw'!$1:$1,0))</f>
        <v>100.95</v>
      </c>
      <c r="AF27" s="326">
        <f>INDEX('ИПЦ raw'!$1:$1048576, MATCH($K27,'ИПЦ raw'!$A:$A,0),MATCH(MoM!AF$1,'ИПЦ raw'!$1:$1,0))</f>
        <v>101.24</v>
      </c>
      <c r="AG27" s="326">
        <f>INDEX('ИПЦ raw'!$1:$1048576, MATCH($K27,'ИПЦ raw'!$A:$A,0),MATCH(MoM!AG$1,'ИПЦ raw'!$1:$1,0))</f>
        <v>101.81</v>
      </c>
      <c r="AH27" s="326">
        <f>INDEX('ИПЦ raw'!$1:$1048576, MATCH($K27,'ИПЦ raw'!$A:$A,0),MATCH(MoM!AH$1,'ИПЦ raw'!$1:$1,0))</f>
        <v>103.17</v>
      </c>
      <c r="AI27" s="326">
        <f>INDEX('ИПЦ raw'!$1:$1048576, MATCH($K27,'ИПЦ raw'!$A:$A,0),MATCH(MoM!AI$1,'ИПЦ raw'!$1:$1,0))</f>
        <v>104.07</v>
      </c>
      <c r="AJ27" s="326">
        <f>INDEX('ИПЦ raw'!$1:$1048576, MATCH($K27,'ИПЦ raw'!$A:$A,0),MATCH(MoM!AJ$1,'ИПЦ raw'!$1:$1,0))</f>
        <v>102.52</v>
      </c>
      <c r="AK27" s="326">
        <f>INDEX('ИПЦ raw'!$1:$1048576, MATCH($K27,'ИПЦ raw'!$A:$A,0),MATCH(MoM!AK$1,'ИПЦ raw'!$1:$1,0))</f>
        <v>103.23</v>
      </c>
      <c r="AL27" s="326">
        <f>INDEX('ИПЦ raw'!$1:$1048576, MATCH($K27,'ИПЦ raw'!$A:$A,0),MATCH(MoM!AL$1,'ИПЦ raw'!$1:$1,0))</f>
        <v>103</v>
      </c>
      <c r="AM27" s="326">
        <f>INDEX('ИПЦ raw'!$1:$1048576, MATCH($K27,'ИПЦ raw'!$A:$A,0),MATCH(MoM!AM$1,'ИПЦ raw'!$1:$1,0))</f>
        <v>101.24</v>
      </c>
      <c r="AN27" s="326">
        <f>INDEX('ИПЦ raw'!$1:$1048576, MATCH($K27,'ИПЦ raw'!$A:$A,0),MATCH(MoM!AN$1,'ИПЦ raw'!$1:$1,0))</f>
        <v>101.34</v>
      </c>
      <c r="AO27" s="326">
        <f>INDEX('ИПЦ raw'!$1:$1048576, MATCH($K27,'ИПЦ raw'!$A:$A,0),MATCH(MoM!AO$1,'ИПЦ raw'!$1:$1,0))</f>
        <v>101.12</v>
      </c>
      <c r="AP27" s="326">
        <f>INDEX('ИПЦ raw'!$1:$1048576, MATCH($K27,'ИПЦ raw'!$A:$A,0),MATCH(MoM!AP$1,'ИПЦ raw'!$1:$1,0))</f>
        <v>100.63</v>
      </c>
      <c r="AQ27" s="326">
        <f>INDEX('ИПЦ raw'!$1:$1048576, MATCH($K27,'ИПЦ raw'!$A:$A,0),MATCH(MoM!AQ$1,'ИПЦ raw'!$1:$1,0))</f>
        <v>100.63</v>
      </c>
      <c r="AR27" s="326">
        <f>INDEX('ИПЦ raw'!$1:$1048576, MATCH($K27,'ИПЦ raw'!$A:$A,0),MATCH(MoM!AR$1,'ИПЦ raw'!$1:$1,0))</f>
        <v>100.34</v>
      </c>
      <c r="AS27" s="326">
        <f>INDEX('ИПЦ raw'!$1:$1048576, MATCH($K27,'ИПЦ raw'!$A:$A,0),MATCH(MoM!AS$1,'ИПЦ raw'!$1:$1,0))</f>
        <v>100.68</v>
      </c>
      <c r="AT27" s="326">
        <f>INDEX('ИПЦ raw'!$1:$1048576, MATCH($K27,'ИПЦ raw'!$A:$A,0),MATCH(MoM!AT$1,'ИПЦ raw'!$1:$1,0))</f>
        <v>100.53</v>
      </c>
      <c r="AU27" s="326">
        <f>INDEX('ИПЦ raw'!$1:$1048576, MATCH($K27,'ИПЦ raw'!$A:$A,0),MATCH(MoM!AU$1,'ИПЦ raw'!$1:$1,0))</f>
        <v>100.59</v>
      </c>
      <c r="AV27" s="326">
        <f>INDEX('ИПЦ raw'!$1:$1048576, MATCH($K27,'ИПЦ raw'!$A:$A,0),MATCH(MoM!AV$1,'ИПЦ raw'!$1:$1,0))</f>
        <v>101.26</v>
      </c>
      <c r="AW27" s="326">
        <f>INDEX('ИПЦ raw'!$1:$1048576, MATCH($K27,'ИПЦ raw'!$A:$A,0),MATCH(MoM!AW$1,'ИПЦ raw'!$1:$1,0))</f>
        <v>101.13</v>
      </c>
      <c r="AX27" s="326">
        <f>INDEX('ИПЦ raw'!$1:$1048576, MATCH($K27,'ИПЦ raw'!$A:$A,0),MATCH(MoM!AX$1,'ИПЦ raw'!$1:$1,0))</f>
        <v>101.22</v>
      </c>
      <c r="AY27" s="326">
        <f>INDEX('ИПЦ raw'!$1:$1048576, MATCH($K27,'ИПЦ raw'!$A:$A,0),MATCH(MoM!AY$1,'ИПЦ raw'!$1:$1,0))</f>
        <v>101.46</v>
      </c>
      <c r="AZ27" s="326">
        <f>INDEX('ИПЦ raw'!$1:$1048576, MATCH($K27,'ИПЦ raw'!$A:$A,0),MATCH(MoM!AZ$1,'ИПЦ raw'!$1:$1,0))</f>
        <v>101.33</v>
      </c>
    </row>
    <row r="28" spans="1:52" x14ac:dyDescent="0.45">
      <c r="A28" s="326">
        <f>Веса!A28</f>
        <v>1</v>
      </c>
      <c r="B28" s="326">
        <f t="shared" si="0"/>
        <v>1</v>
      </c>
      <c r="C28" s="326">
        <f>БИПЦ_НДС!E28</f>
        <v>0</v>
      </c>
      <c r="D28" s="326">
        <f t="shared" si="1"/>
        <v>1</v>
      </c>
      <c r="E28" s="326">
        <v>1</v>
      </c>
      <c r="F28" s="326">
        <v>0</v>
      </c>
      <c r="G28" s="326">
        <v>0</v>
      </c>
      <c r="H28" s="326">
        <v>0</v>
      </c>
      <c r="I28" s="326">
        <v>0</v>
      </c>
      <c r="J28" s="308" t="s">
        <v>26</v>
      </c>
      <c r="K28" s="308" t="s">
        <v>26</v>
      </c>
      <c r="L28" s="326">
        <f>INDEX('ИПЦ raw'!$1:$1048576, MATCH($K28,'ИПЦ raw'!$A:$A,0),MATCH(MoM!L$1,'ИПЦ raw'!$1:$1,0))</f>
        <v>99.93</v>
      </c>
      <c r="M28" s="326">
        <f>INDEX('ИПЦ raw'!$1:$1048576, MATCH($K28,'ИПЦ raw'!$A:$A,0),MATCH(MoM!M$1,'ИПЦ raw'!$1:$1,0))</f>
        <v>99.81</v>
      </c>
      <c r="N28" s="326">
        <f>INDEX('ИПЦ raw'!$1:$1048576, MATCH($K28,'ИПЦ raw'!$A:$A,0),MATCH(MoM!N$1,'ИПЦ raw'!$1:$1,0))</f>
        <v>100.35</v>
      </c>
      <c r="O28" s="326">
        <f>INDEX('ИПЦ raw'!$1:$1048576, MATCH($K28,'ИПЦ raw'!$A:$A,0),MATCH(MoM!O$1,'ИПЦ raw'!$1:$1,0))</f>
        <v>100.4</v>
      </c>
      <c r="P28" s="326">
        <f>INDEX('ИПЦ raw'!$1:$1048576, MATCH($K28,'ИПЦ raw'!$A:$A,0),MATCH(MoM!P$1,'ИПЦ raw'!$1:$1,0))</f>
        <v>99.94</v>
      </c>
      <c r="Q28" s="326">
        <f>INDEX('ИПЦ raw'!$1:$1048576, MATCH($K28,'ИПЦ raw'!$A:$A,0),MATCH(MoM!Q$1,'ИПЦ raw'!$1:$1,0))</f>
        <v>100.1</v>
      </c>
      <c r="R28" s="326">
        <f>INDEX('ИПЦ raw'!$1:$1048576, MATCH($K28,'ИПЦ raw'!$A:$A,0),MATCH(MoM!R$1,'ИПЦ raw'!$1:$1,0))</f>
        <v>100.47</v>
      </c>
      <c r="S28" s="326">
        <f>INDEX('ИПЦ raw'!$1:$1048576, MATCH($K28,'ИПЦ raw'!$A:$A,0),MATCH(MoM!S$1,'ИПЦ raw'!$1:$1,0))</f>
        <v>100.07</v>
      </c>
      <c r="T28" s="326">
        <f>INDEX('ИПЦ raw'!$1:$1048576, MATCH($K28,'ИПЦ raw'!$A:$A,0),MATCH(MoM!T$1,'ИПЦ raw'!$1:$1,0))</f>
        <v>100.56</v>
      </c>
      <c r="U28" s="326">
        <f>INDEX('ИПЦ raw'!$1:$1048576, MATCH($K28,'ИПЦ raw'!$A:$A,0),MATCH(MoM!U$1,'ИПЦ raw'!$1:$1,0))</f>
        <v>101.43</v>
      </c>
      <c r="V28" s="326">
        <f>INDEX('ИПЦ raw'!$1:$1048576, MATCH($K28,'ИПЦ raw'!$A:$A,0),MATCH(MoM!V$1,'ИПЦ raw'!$1:$1,0))</f>
        <v>100.9</v>
      </c>
      <c r="W28" s="326">
        <f>INDEX('ИПЦ raw'!$1:$1048576, MATCH($K28,'ИПЦ raw'!$A:$A,0),MATCH(MoM!W$1,'ИПЦ raw'!$1:$1,0))</f>
        <v>100.62</v>
      </c>
      <c r="X28" s="326">
        <f>INDEX('ИПЦ raw'!$1:$1048576, MATCH($K28,'ИПЦ raw'!$A:$A,0),MATCH(MoM!X$1,'ИПЦ raw'!$1:$1,0))</f>
        <v>100.75</v>
      </c>
      <c r="Y28" s="326">
        <f>INDEX('ИПЦ raw'!$1:$1048576, MATCH($K28,'ИПЦ raw'!$A:$A,0),MATCH(MoM!Y$1,'ИПЦ raw'!$1:$1,0))</f>
        <v>100.97</v>
      </c>
      <c r="Z28" s="326">
        <f>INDEX('ИПЦ raw'!$1:$1048576, MATCH($K28,'ИПЦ raw'!$A:$A,0),MATCH(MoM!Z$1,'ИПЦ raw'!$1:$1,0))</f>
        <v>100.32</v>
      </c>
      <c r="AA28" s="326">
        <f>INDEX('ИПЦ raw'!$1:$1048576, MATCH($K28,'ИПЦ raw'!$A:$A,0),MATCH(MoM!AA$1,'ИПЦ raw'!$1:$1,0))</f>
        <v>100.22</v>
      </c>
      <c r="AB28" s="326">
        <f>INDEX('ИПЦ raw'!$1:$1048576, MATCH($K28,'ИПЦ raw'!$A:$A,0),MATCH(MoM!AB$1,'ИПЦ raw'!$1:$1,0))</f>
        <v>100.51</v>
      </c>
      <c r="AC28" s="326">
        <f>INDEX('ИПЦ raw'!$1:$1048576, MATCH($K28,'ИПЦ raw'!$A:$A,0),MATCH(MoM!AC$1,'ИПЦ raw'!$1:$1,0))</f>
        <v>100.47</v>
      </c>
      <c r="AD28" s="326">
        <f>INDEX('ИПЦ raw'!$1:$1048576, MATCH($K28,'ИПЦ raw'!$A:$A,0),MATCH(MoM!AD$1,'ИПЦ raw'!$1:$1,0))</f>
        <v>100.27</v>
      </c>
      <c r="AE28" s="326">
        <f>INDEX('ИПЦ raw'!$1:$1048576, MATCH($K28,'ИПЦ raw'!$A:$A,0),MATCH(MoM!AE$1,'ИПЦ raw'!$1:$1,0))</f>
        <v>100.37</v>
      </c>
      <c r="AF28" s="326">
        <f>INDEX('ИПЦ raw'!$1:$1048576, MATCH($K28,'ИПЦ raw'!$A:$A,0),MATCH(MoM!AF$1,'ИПЦ raw'!$1:$1,0))</f>
        <v>101.2</v>
      </c>
      <c r="AG28" s="326">
        <f>INDEX('ИПЦ raw'!$1:$1048576, MATCH($K28,'ИПЦ raw'!$A:$A,0),MATCH(MoM!AG$1,'ИПЦ raw'!$1:$1,0))</f>
        <v>101.63</v>
      </c>
      <c r="AH28" s="326">
        <f>INDEX('ИПЦ raw'!$1:$1048576, MATCH($K28,'ИПЦ raw'!$A:$A,0),MATCH(MoM!AH$1,'ИПЦ raw'!$1:$1,0))</f>
        <v>101.99</v>
      </c>
      <c r="AI28" s="326">
        <f>INDEX('ИПЦ raw'!$1:$1048576, MATCH($K28,'ИПЦ raw'!$A:$A,0),MATCH(MoM!AI$1,'ИПЦ raw'!$1:$1,0))</f>
        <v>102.66</v>
      </c>
      <c r="AJ28" s="326">
        <f>INDEX('ИПЦ raw'!$1:$1048576, MATCH($K28,'ИПЦ raw'!$A:$A,0),MATCH(MoM!AJ$1,'ИПЦ raw'!$1:$1,0))</f>
        <v>101.93</v>
      </c>
      <c r="AK28" s="326">
        <f>INDEX('ИПЦ raw'!$1:$1048576, MATCH($K28,'ИПЦ raw'!$A:$A,0),MATCH(MoM!AK$1,'ИПЦ raw'!$1:$1,0))</f>
        <v>102.26</v>
      </c>
      <c r="AL28" s="326">
        <f>INDEX('ИПЦ raw'!$1:$1048576, MATCH($K28,'ИПЦ raw'!$A:$A,0),MATCH(MoM!AL$1,'ИПЦ raw'!$1:$1,0))</f>
        <v>101.62</v>
      </c>
      <c r="AM28" s="326">
        <f>INDEX('ИПЦ raw'!$1:$1048576, MATCH($K28,'ИПЦ raw'!$A:$A,0),MATCH(MoM!AM$1,'ИПЦ raw'!$1:$1,0))</f>
        <v>101.42</v>
      </c>
      <c r="AN28" s="326">
        <f>INDEX('ИПЦ raw'!$1:$1048576, MATCH($K28,'ИПЦ raw'!$A:$A,0),MATCH(MoM!AN$1,'ИПЦ raw'!$1:$1,0))</f>
        <v>100.81</v>
      </c>
      <c r="AO28" s="326">
        <f>INDEX('ИПЦ raw'!$1:$1048576, MATCH($K28,'ИПЦ raw'!$A:$A,0),MATCH(MoM!AO$1,'ИПЦ raw'!$1:$1,0))</f>
        <v>100.59</v>
      </c>
      <c r="AP28" s="326">
        <f>INDEX('ИПЦ raw'!$1:$1048576, MATCH($K28,'ИПЦ raw'!$A:$A,0),MATCH(MoM!AP$1,'ИПЦ raw'!$1:$1,0))</f>
        <v>100.55</v>
      </c>
      <c r="AQ28" s="326">
        <f>INDEX('ИПЦ raw'!$1:$1048576, MATCH($K28,'ИПЦ raw'!$A:$A,0),MATCH(MoM!AQ$1,'ИПЦ raw'!$1:$1,0))</f>
        <v>100.45</v>
      </c>
      <c r="AR28" s="326">
        <f>INDEX('ИПЦ raw'!$1:$1048576, MATCH($K28,'ИПЦ raw'!$A:$A,0),MATCH(MoM!AR$1,'ИПЦ raw'!$1:$1,0))</f>
        <v>100.01</v>
      </c>
      <c r="AS28" s="326">
        <f>INDEX('ИПЦ raw'!$1:$1048576, MATCH($K28,'ИПЦ raw'!$A:$A,0),MATCH(MoM!AS$1,'ИПЦ raw'!$1:$1,0))</f>
        <v>100.07</v>
      </c>
      <c r="AT28" s="326">
        <f>INDEX('ИПЦ raw'!$1:$1048576, MATCH($K28,'ИПЦ raw'!$A:$A,0),MATCH(MoM!AT$1,'ИПЦ raw'!$1:$1,0))</f>
        <v>99.72</v>
      </c>
      <c r="AU28" s="326">
        <f>INDEX('ИПЦ raw'!$1:$1048576, MATCH($K28,'ИПЦ raw'!$A:$A,0),MATCH(MoM!AU$1,'ИПЦ raw'!$1:$1,0))</f>
        <v>100.25</v>
      </c>
      <c r="AV28" s="326">
        <f>INDEX('ИПЦ raw'!$1:$1048576, MATCH($K28,'ИПЦ raw'!$A:$A,0),MATCH(MoM!AV$1,'ИПЦ raw'!$1:$1,0))</f>
        <v>100.02</v>
      </c>
      <c r="AW28" s="326">
        <f>INDEX('ИПЦ raw'!$1:$1048576, MATCH($K28,'ИПЦ raw'!$A:$A,0),MATCH(MoM!AW$1,'ИПЦ raw'!$1:$1,0))</f>
        <v>100.06</v>
      </c>
      <c r="AX28" s="326">
        <f>INDEX('ИПЦ raw'!$1:$1048576, MATCH($K28,'ИПЦ raw'!$A:$A,0),MATCH(MoM!AX$1,'ИПЦ raw'!$1:$1,0))</f>
        <v>99.74</v>
      </c>
      <c r="AY28" s="326">
        <f>INDEX('ИПЦ raw'!$1:$1048576, MATCH($K28,'ИПЦ raw'!$A:$A,0),MATCH(MoM!AY$1,'ИПЦ raw'!$1:$1,0))</f>
        <v>100.47</v>
      </c>
      <c r="AZ28" s="326">
        <f>INDEX('ИПЦ raw'!$1:$1048576, MATCH($K28,'ИПЦ raw'!$A:$A,0),MATCH(MoM!AZ$1,'ИПЦ raw'!$1:$1,0))</f>
        <v>100.19</v>
      </c>
    </row>
    <row r="29" spans="1:52" x14ac:dyDescent="0.45">
      <c r="A29" s="326">
        <f>Веса!A29</f>
        <v>1</v>
      </c>
      <c r="B29" s="326">
        <f t="shared" si="0"/>
        <v>1</v>
      </c>
      <c r="C29" s="326">
        <f>БИПЦ_НДС!E29</f>
        <v>0</v>
      </c>
      <c r="D29" s="326">
        <f t="shared" si="1"/>
        <v>1</v>
      </c>
      <c r="E29" s="326">
        <v>1</v>
      </c>
      <c r="F29" s="326">
        <v>0</v>
      </c>
      <c r="G29" s="326">
        <v>0</v>
      </c>
      <c r="H29" s="326">
        <v>0</v>
      </c>
      <c r="I29" s="326">
        <v>0</v>
      </c>
      <c r="J29" s="308" t="s">
        <v>466</v>
      </c>
      <c r="K29" s="310" t="s">
        <v>466</v>
      </c>
      <c r="L29" s="326">
        <f>INDEX('ИПЦ raw'!$1:$1048576, MATCH($K29,'ИПЦ raw'!$A:$A,0),MATCH(MoM!L$1,'ИПЦ raw'!$1:$1,0))</f>
        <v>99.88</v>
      </c>
      <c r="M29" s="326">
        <f>INDEX('ИПЦ raw'!$1:$1048576, MATCH($K29,'ИПЦ raw'!$A:$A,0),MATCH(MoM!M$1,'ИПЦ raw'!$1:$1,0))</f>
        <v>99.63</v>
      </c>
      <c r="N29" s="326">
        <f>INDEX('ИПЦ raw'!$1:$1048576, MATCH($K29,'ИПЦ raw'!$A:$A,0),MATCH(MoM!N$1,'ИПЦ raw'!$1:$1,0))</f>
        <v>100.52</v>
      </c>
      <c r="O29" s="326">
        <f>INDEX('ИПЦ raw'!$1:$1048576, MATCH($K29,'ИПЦ raw'!$A:$A,0),MATCH(MoM!O$1,'ИПЦ raw'!$1:$1,0))</f>
        <v>98.8</v>
      </c>
      <c r="P29" s="326">
        <f>INDEX('ИПЦ raw'!$1:$1048576, MATCH($K29,'ИПЦ raw'!$A:$A,0),MATCH(MoM!P$1,'ИПЦ raw'!$1:$1,0))</f>
        <v>99.87</v>
      </c>
      <c r="Q29" s="326">
        <f>INDEX('ИПЦ raw'!$1:$1048576, MATCH($K29,'ИПЦ raw'!$A:$A,0),MATCH(MoM!Q$1,'ИПЦ raw'!$1:$1,0))</f>
        <v>100.12</v>
      </c>
      <c r="R29" s="326">
        <f>INDEX('ИПЦ raw'!$1:$1048576, MATCH($K29,'ИПЦ raw'!$A:$A,0),MATCH(MoM!R$1,'ИПЦ raw'!$1:$1,0))</f>
        <v>99.66</v>
      </c>
      <c r="S29" s="326">
        <f>INDEX('ИПЦ raw'!$1:$1048576, MATCH($K29,'ИПЦ raw'!$A:$A,0),MATCH(MoM!S$1,'ИПЦ raw'!$1:$1,0))</f>
        <v>100.06</v>
      </c>
      <c r="T29" s="326">
        <f>INDEX('ИПЦ raw'!$1:$1048576, MATCH($K29,'ИПЦ raw'!$A:$A,0),MATCH(MoM!T$1,'ИПЦ raw'!$1:$1,0))</f>
        <v>100.6</v>
      </c>
      <c r="U29" s="326">
        <f>INDEX('ИПЦ raw'!$1:$1048576, MATCH($K29,'ИПЦ raw'!$A:$A,0),MATCH(MoM!U$1,'ИПЦ raw'!$1:$1,0))</f>
        <v>100.18</v>
      </c>
      <c r="V29" s="326">
        <f>INDEX('ИПЦ raw'!$1:$1048576, MATCH($K29,'ИПЦ raw'!$A:$A,0),MATCH(MoM!V$1,'ИПЦ raw'!$1:$1,0))</f>
        <v>100.9</v>
      </c>
      <c r="W29" s="326">
        <f>INDEX('ИПЦ raw'!$1:$1048576, MATCH($K29,'ИПЦ raw'!$A:$A,0),MATCH(MoM!W$1,'ИПЦ raw'!$1:$1,0))</f>
        <v>101.03</v>
      </c>
      <c r="X29" s="326">
        <f>INDEX('ИПЦ raw'!$1:$1048576, MATCH($K29,'ИПЦ raw'!$A:$A,0),MATCH(MoM!X$1,'ИПЦ raw'!$1:$1,0))</f>
        <v>100.15</v>
      </c>
      <c r="Y29" s="326">
        <f>INDEX('ИПЦ raw'!$1:$1048576, MATCH($K29,'ИПЦ raw'!$A:$A,0),MATCH(MoM!Y$1,'ИПЦ raw'!$1:$1,0))</f>
        <v>100.65</v>
      </c>
      <c r="Z29" s="326">
        <f>INDEX('ИПЦ raw'!$1:$1048576, MATCH($K29,'ИПЦ raw'!$A:$A,0),MATCH(MoM!Z$1,'ИПЦ raw'!$1:$1,0))</f>
        <v>100.55</v>
      </c>
      <c r="AA29" s="326">
        <f>INDEX('ИПЦ raw'!$1:$1048576, MATCH($K29,'ИПЦ raw'!$A:$A,0),MATCH(MoM!AA$1,'ИПЦ raw'!$1:$1,0))</f>
        <v>99.9</v>
      </c>
      <c r="AB29" s="326">
        <f>INDEX('ИПЦ raw'!$1:$1048576, MATCH($K29,'ИПЦ raw'!$A:$A,0),MATCH(MoM!AB$1,'ИПЦ raw'!$1:$1,0))</f>
        <v>100.35</v>
      </c>
      <c r="AC29" s="326">
        <f>INDEX('ИПЦ raw'!$1:$1048576, MATCH($K29,'ИПЦ raw'!$A:$A,0),MATCH(MoM!AC$1,'ИПЦ raw'!$1:$1,0))</f>
        <v>100.84</v>
      </c>
      <c r="AD29" s="326">
        <f>INDEX('ИПЦ raw'!$1:$1048576, MATCH($K29,'ИПЦ raw'!$A:$A,0),MATCH(MoM!AD$1,'ИПЦ raw'!$1:$1,0))</f>
        <v>100.15</v>
      </c>
      <c r="AE29" s="326">
        <f>INDEX('ИПЦ raw'!$1:$1048576, MATCH($K29,'ИПЦ raw'!$A:$A,0),MATCH(MoM!AE$1,'ИПЦ raw'!$1:$1,0))</f>
        <v>100</v>
      </c>
      <c r="AF29" s="326">
        <f>INDEX('ИПЦ raw'!$1:$1048576, MATCH($K29,'ИПЦ raw'!$A:$A,0),MATCH(MoM!AF$1,'ИПЦ raw'!$1:$1,0))</f>
        <v>100.04</v>
      </c>
      <c r="AG29" s="326">
        <f>INDEX('ИПЦ raw'!$1:$1048576, MATCH($K29,'ИПЦ raw'!$A:$A,0),MATCH(MoM!AG$1,'ИПЦ raw'!$1:$1,0))</f>
        <v>101.16</v>
      </c>
      <c r="AH29" s="326">
        <f>INDEX('ИПЦ raw'!$1:$1048576, MATCH($K29,'ИПЦ raw'!$A:$A,0),MATCH(MoM!AH$1,'ИПЦ raw'!$1:$1,0))</f>
        <v>101.11</v>
      </c>
      <c r="AI29" s="326">
        <f>INDEX('ИПЦ raw'!$1:$1048576, MATCH($K29,'ИПЦ raw'!$A:$A,0),MATCH(MoM!AI$1,'ИПЦ raw'!$1:$1,0))</f>
        <v>100.84</v>
      </c>
      <c r="AJ29" s="326">
        <f>INDEX('ИПЦ raw'!$1:$1048576, MATCH($K29,'ИПЦ raw'!$A:$A,0),MATCH(MoM!AJ$1,'ИПЦ raw'!$1:$1,0))</f>
        <v>100.69</v>
      </c>
      <c r="AK29" s="326">
        <f>INDEX('ИПЦ raw'!$1:$1048576, MATCH($K29,'ИПЦ raw'!$A:$A,0),MATCH(MoM!AK$1,'ИПЦ raw'!$1:$1,0))</f>
        <v>100.19</v>
      </c>
      <c r="AL29" s="326">
        <f>INDEX('ИПЦ raw'!$1:$1048576, MATCH($K29,'ИПЦ raw'!$A:$A,0),MATCH(MoM!AL$1,'ИПЦ raw'!$1:$1,0))</f>
        <v>100.34</v>
      </c>
      <c r="AM29" s="326">
        <f>INDEX('ИПЦ raw'!$1:$1048576, MATCH($K29,'ИПЦ raw'!$A:$A,0),MATCH(MoM!AM$1,'ИПЦ raw'!$1:$1,0))</f>
        <v>100.46</v>
      </c>
      <c r="AN29" s="326">
        <f>INDEX('ИПЦ raw'!$1:$1048576, MATCH($K29,'ИПЦ raw'!$A:$A,0),MATCH(MoM!AN$1,'ИПЦ raw'!$1:$1,0))</f>
        <v>100.33</v>
      </c>
      <c r="AO29" s="326">
        <f>INDEX('ИПЦ raw'!$1:$1048576, MATCH($K29,'ИПЦ raw'!$A:$A,0),MATCH(MoM!AO$1,'ИПЦ raw'!$1:$1,0))</f>
        <v>100</v>
      </c>
      <c r="AP29" s="326">
        <f>INDEX('ИПЦ raw'!$1:$1048576, MATCH($K29,'ИПЦ raw'!$A:$A,0),MATCH(MoM!AP$1,'ИПЦ raw'!$1:$1,0))</f>
        <v>99.72</v>
      </c>
      <c r="AQ29" s="326">
        <f>INDEX('ИПЦ raw'!$1:$1048576, MATCH($K29,'ИПЦ raw'!$A:$A,0),MATCH(MoM!AQ$1,'ИПЦ raw'!$1:$1,0))</f>
        <v>100.25</v>
      </c>
      <c r="AR29" s="326">
        <f>INDEX('ИПЦ raw'!$1:$1048576, MATCH($K29,'ИПЦ raw'!$A:$A,0),MATCH(MoM!AR$1,'ИПЦ raw'!$1:$1,0))</f>
        <v>99.88</v>
      </c>
      <c r="AS29" s="326">
        <f>INDEX('ИПЦ raw'!$1:$1048576, MATCH($K29,'ИПЦ raw'!$A:$A,0),MATCH(MoM!AS$1,'ИПЦ raw'!$1:$1,0))</f>
        <v>100.59</v>
      </c>
      <c r="AT29" s="326">
        <f>INDEX('ИПЦ raw'!$1:$1048576, MATCH($K29,'ИПЦ raw'!$A:$A,0),MATCH(MoM!AT$1,'ИПЦ raw'!$1:$1,0))</f>
        <v>99.63</v>
      </c>
      <c r="AU29" s="326">
        <f>INDEX('ИПЦ raw'!$1:$1048576, MATCH($K29,'ИПЦ raw'!$A:$A,0),MATCH(MoM!AU$1,'ИПЦ raw'!$1:$1,0))</f>
        <v>99.78</v>
      </c>
      <c r="AV29" s="326">
        <f>INDEX('ИПЦ raw'!$1:$1048576, MATCH($K29,'ИПЦ raw'!$A:$A,0),MATCH(MoM!AV$1,'ИПЦ raw'!$1:$1,0))</f>
        <v>100.09</v>
      </c>
      <c r="AW29" s="326">
        <f>INDEX('ИПЦ raw'!$1:$1048576, MATCH($K29,'ИПЦ raw'!$A:$A,0),MATCH(MoM!AW$1,'ИПЦ raw'!$1:$1,0))</f>
        <v>99.86</v>
      </c>
      <c r="AX29" s="326">
        <f>INDEX('ИПЦ raw'!$1:$1048576, MATCH($K29,'ИПЦ raw'!$A:$A,0),MATCH(MoM!AX$1,'ИПЦ raw'!$1:$1,0))</f>
        <v>99.68</v>
      </c>
      <c r="AY29" s="326">
        <f>INDEX('ИПЦ raw'!$1:$1048576, MATCH($K29,'ИПЦ raw'!$A:$A,0),MATCH(MoM!AY$1,'ИПЦ raw'!$1:$1,0))</f>
        <v>99.72</v>
      </c>
      <c r="AZ29" s="326">
        <f>INDEX('ИПЦ raw'!$1:$1048576, MATCH($K29,'ИПЦ raw'!$A:$A,0),MATCH(MoM!AZ$1,'ИПЦ raw'!$1:$1,0))</f>
        <v>99.75</v>
      </c>
    </row>
    <row r="30" spans="1:52" x14ac:dyDescent="0.45">
      <c r="A30" s="326">
        <f>Веса!A30</f>
        <v>1</v>
      </c>
      <c r="B30" s="326">
        <f t="shared" si="0"/>
        <v>1</v>
      </c>
      <c r="C30" s="326">
        <f>БИПЦ_НДС!E30</f>
        <v>0</v>
      </c>
      <c r="D30" s="326">
        <f t="shared" si="1"/>
        <v>1</v>
      </c>
      <c r="E30" s="326">
        <v>1</v>
      </c>
      <c r="F30" s="326">
        <v>0</v>
      </c>
      <c r="G30" s="326">
        <v>0</v>
      </c>
      <c r="H30" s="326">
        <v>0</v>
      </c>
      <c r="I30" s="326">
        <v>0</v>
      </c>
      <c r="J30" s="308" t="s">
        <v>28</v>
      </c>
      <c r="K30" s="310" t="s">
        <v>28</v>
      </c>
      <c r="L30" s="326">
        <f>INDEX('ИПЦ raw'!$1:$1048576, MATCH($K30,'ИПЦ raw'!$A:$A,0),MATCH(MoM!L$1,'ИПЦ raw'!$1:$1,0))</f>
        <v>99.87</v>
      </c>
      <c r="M30" s="326">
        <f>INDEX('ИПЦ raw'!$1:$1048576, MATCH($K30,'ИПЦ raw'!$A:$A,0),MATCH(MoM!M$1,'ИПЦ raw'!$1:$1,0))</f>
        <v>99.78</v>
      </c>
      <c r="N30" s="326">
        <f>INDEX('ИПЦ raw'!$1:$1048576, MATCH($K30,'ИПЦ raw'!$A:$A,0),MATCH(MoM!N$1,'ИПЦ raw'!$1:$1,0))</f>
        <v>101.22</v>
      </c>
      <c r="O30" s="326">
        <f>INDEX('ИПЦ raw'!$1:$1048576, MATCH($K30,'ИПЦ raw'!$A:$A,0),MATCH(MoM!O$1,'ИПЦ raw'!$1:$1,0))</f>
        <v>100.54</v>
      </c>
      <c r="P30" s="326">
        <f>INDEX('ИПЦ raw'!$1:$1048576, MATCH($K30,'ИПЦ raw'!$A:$A,0),MATCH(MoM!P$1,'ИПЦ raw'!$1:$1,0))</f>
        <v>101.01</v>
      </c>
      <c r="Q30" s="326">
        <f>INDEX('ИПЦ raw'!$1:$1048576, MATCH($K30,'ИПЦ raw'!$A:$A,0),MATCH(MoM!Q$1,'ИПЦ raw'!$1:$1,0))</f>
        <v>100.76</v>
      </c>
      <c r="R30" s="326">
        <f>INDEX('ИПЦ raw'!$1:$1048576, MATCH($K30,'ИПЦ raw'!$A:$A,0),MATCH(MoM!R$1,'ИПЦ raw'!$1:$1,0))</f>
        <v>101.46</v>
      </c>
      <c r="S30" s="326">
        <f>INDEX('ИПЦ raw'!$1:$1048576, MATCH($K30,'ИПЦ raw'!$A:$A,0),MATCH(MoM!S$1,'ИПЦ raw'!$1:$1,0))</f>
        <v>101.28</v>
      </c>
      <c r="T30" s="326">
        <f>INDEX('ИПЦ raw'!$1:$1048576, MATCH($K30,'ИПЦ raw'!$A:$A,0),MATCH(MoM!T$1,'ИПЦ raw'!$1:$1,0))</f>
        <v>101.02</v>
      </c>
      <c r="U30" s="326">
        <f>INDEX('ИПЦ raw'!$1:$1048576, MATCH($K30,'ИПЦ raw'!$A:$A,0),MATCH(MoM!U$1,'ИПЦ raw'!$1:$1,0))</f>
        <v>100.58</v>
      </c>
      <c r="V30" s="326">
        <f>INDEX('ИПЦ raw'!$1:$1048576, MATCH($K30,'ИПЦ raw'!$A:$A,0),MATCH(MoM!V$1,'ИПЦ raw'!$1:$1,0))</f>
        <v>100.64</v>
      </c>
      <c r="W30" s="326">
        <f>INDEX('ИПЦ raw'!$1:$1048576, MATCH($K30,'ИПЦ raw'!$A:$A,0),MATCH(MoM!W$1,'ИПЦ raw'!$1:$1,0))</f>
        <v>100.29</v>
      </c>
      <c r="X30" s="326">
        <f>INDEX('ИПЦ raw'!$1:$1048576, MATCH($K30,'ИПЦ raw'!$A:$A,0),MATCH(MoM!X$1,'ИПЦ raw'!$1:$1,0))</f>
        <v>100.05</v>
      </c>
      <c r="Y30" s="326">
        <f>INDEX('ИПЦ raw'!$1:$1048576, MATCH($K30,'ИПЦ raw'!$A:$A,0),MATCH(MoM!Y$1,'ИПЦ raw'!$1:$1,0))</f>
        <v>99.89</v>
      </c>
      <c r="Z30" s="326">
        <f>INDEX('ИПЦ raw'!$1:$1048576, MATCH($K30,'ИПЦ raw'!$A:$A,0),MATCH(MoM!Z$1,'ИПЦ raw'!$1:$1,0))</f>
        <v>99.33</v>
      </c>
      <c r="AA30" s="326">
        <f>INDEX('ИПЦ raw'!$1:$1048576, MATCH($K30,'ИПЦ raw'!$A:$A,0),MATCH(MoM!AA$1,'ИПЦ raw'!$1:$1,0))</f>
        <v>99.95</v>
      </c>
      <c r="AB30" s="326">
        <f>INDEX('ИПЦ raw'!$1:$1048576, MATCH($K30,'ИПЦ raw'!$A:$A,0),MATCH(MoM!AB$1,'ИПЦ raw'!$1:$1,0))</f>
        <v>99.63</v>
      </c>
      <c r="AC30" s="326">
        <f>INDEX('ИПЦ raw'!$1:$1048576, MATCH($K30,'ИПЦ raw'!$A:$A,0),MATCH(MoM!AC$1,'ИПЦ raw'!$1:$1,0))</f>
        <v>99.44</v>
      </c>
      <c r="AD30" s="326">
        <f>INDEX('ИПЦ raw'!$1:$1048576, MATCH($K30,'ИПЦ raw'!$A:$A,0),MATCH(MoM!AD$1,'ИПЦ raw'!$1:$1,0))</f>
        <v>99.2</v>
      </c>
      <c r="AE30" s="326">
        <f>INDEX('ИПЦ raw'!$1:$1048576, MATCH($K30,'ИПЦ raw'!$A:$A,0),MATCH(MoM!AE$1,'ИПЦ raw'!$1:$1,0))</f>
        <v>99.64</v>
      </c>
      <c r="AF30" s="326">
        <f>INDEX('ИПЦ raw'!$1:$1048576, MATCH($K30,'ИПЦ raw'!$A:$A,0),MATCH(MoM!AF$1,'ИПЦ raw'!$1:$1,0))</f>
        <v>100.17</v>
      </c>
      <c r="AG30" s="326">
        <f>INDEX('ИПЦ raw'!$1:$1048576, MATCH($K30,'ИПЦ raw'!$A:$A,0),MATCH(MoM!AG$1,'ИПЦ raw'!$1:$1,0))</f>
        <v>100.14</v>
      </c>
      <c r="AH30" s="326">
        <f>INDEX('ИПЦ raw'!$1:$1048576, MATCH($K30,'ИПЦ raw'!$A:$A,0),MATCH(MoM!AH$1,'ИПЦ raw'!$1:$1,0))</f>
        <v>102.72</v>
      </c>
      <c r="AI30" s="326">
        <f>INDEX('ИПЦ raw'!$1:$1048576, MATCH($K30,'ИПЦ raw'!$A:$A,0),MATCH(MoM!AI$1,'ИПЦ raw'!$1:$1,0))</f>
        <v>102.42</v>
      </c>
      <c r="AJ30" s="326">
        <f>INDEX('ИПЦ raw'!$1:$1048576, MATCH($K30,'ИПЦ raw'!$A:$A,0),MATCH(MoM!AJ$1,'ИПЦ raw'!$1:$1,0))</f>
        <v>101.44</v>
      </c>
      <c r="AK30" s="326">
        <f>INDEX('ИПЦ raw'!$1:$1048576, MATCH($K30,'ИПЦ raw'!$A:$A,0),MATCH(MoM!AK$1,'ИПЦ raw'!$1:$1,0))</f>
        <v>101.93</v>
      </c>
      <c r="AL30" s="326">
        <f>INDEX('ИПЦ raw'!$1:$1048576, MATCH($K30,'ИПЦ raw'!$A:$A,0),MATCH(MoM!AL$1,'ИПЦ raw'!$1:$1,0))</f>
        <v>101.14</v>
      </c>
      <c r="AM30" s="326">
        <f>INDEX('ИПЦ raw'!$1:$1048576, MATCH($K30,'ИПЦ raw'!$A:$A,0),MATCH(MoM!AM$1,'ИПЦ raw'!$1:$1,0))</f>
        <v>102.53</v>
      </c>
      <c r="AN30" s="326">
        <f>INDEX('ИПЦ raw'!$1:$1048576, MATCH($K30,'ИПЦ raw'!$A:$A,0),MATCH(MoM!AN$1,'ИПЦ raw'!$1:$1,0))</f>
        <v>102.38</v>
      </c>
      <c r="AO30" s="326">
        <f>INDEX('ИПЦ raw'!$1:$1048576, MATCH($K30,'ИПЦ raw'!$A:$A,0),MATCH(MoM!AO$1,'ИПЦ raw'!$1:$1,0))</f>
        <v>102.06</v>
      </c>
      <c r="AP30" s="326">
        <f>INDEX('ИПЦ raw'!$1:$1048576, MATCH($K30,'ИПЦ raw'!$A:$A,0),MATCH(MoM!AP$1,'ИПЦ raw'!$1:$1,0))</f>
        <v>101.71</v>
      </c>
      <c r="AQ30" s="326">
        <f>INDEX('ИПЦ raw'!$1:$1048576, MATCH($K30,'ИПЦ raw'!$A:$A,0),MATCH(MoM!AQ$1,'ИПЦ raw'!$1:$1,0))</f>
        <v>101.83</v>
      </c>
      <c r="AR30" s="326">
        <f>INDEX('ИПЦ raw'!$1:$1048576, MATCH($K30,'ИПЦ raw'!$A:$A,0),MATCH(MoM!AR$1,'ИПЦ raw'!$1:$1,0))</f>
        <v>101.24</v>
      </c>
      <c r="AS30" s="326">
        <f>INDEX('ИПЦ raw'!$1:$1048576, MATCH($K30,'ИПЦ raw'!$A:$A,0),MATCH(MoM!AS$1,'ИПЦ raw'!$1:$1,0))</f>
        <v>100.17</v>
      </c>
      <c r="AT30" s="326">
        <f>INDEX('ИПЦ raw'!$1:$1048576, MATCH($K30,'ИПЦ raw'!$A:$A,0),MATCH(MoM!AT$1,'ИПЦ raw'!$1:$1,0))</f>
        <v>100.57</v>
      </c>
      <c r="AU30" s="326">
        <f>INDEX('ИПЦ raw'!$1:$1048576, MATCH($K30,'ИПЦ raw'!$A:$A,0),MATCH(MoM!AU$1,'ИПЦ raw'!$1:$1,0))</f>
        <v>99.87</v>
      </c>
      <c r="AV30" s="326">
        <f>INDEX('ИПЦ raw'!$1:$1048576, MATCH($K30,'ИПЦ raw'!$A:$A,0),MATCH(MoM!AV$1,'ИПЦ raw'!$1:$1,0))</f>
        <v>101.22</v>
      </c>
      <c r="AW30" s="326">
        <f>INDEX('ИПЦ raw'!$1:$1048576, MATCH($K30,'ИПЦ raw'!$A:$A,0),MATCH(MoM!AW$1,'ИПЦ raw'!$1:$1,0))</f>
        <v>100.98</v>
      </c>
      <c r="AX30" s="326">
        <f>INDEX('ИПЦ raw'!$1:$1048576, MATCH($K30,'ИПЦ raw'!$A:$A,0),MATCH(MoM!AX$1,'ИПЦ raw'!$1:$1,0))</f>
        <v>101.02</v>
      </c>
      <c r="AY30" s="326">
        <f>INDEX('ИПЦ raw'!$1:$1048576, MATCH($K30,'ИПЦ raw'!$A:$A,0),MATCH(MoM!AY$1,'ИПЦ raw'!$1:$1,0))</f>
        <v>101.45</v>
      </c>
      <c r="AZ30" s="326">
        <f>INDEX('ИПЦ raw'!$1:$1048576, MATCH($K30,'ИПЦ raw'!$A:$A,0),MATCH(MoM!AZ$1,'ИПЦ raw'!$1:$1,0))</f>
        <v>100.88</v>
      </c>
    </row>
    <row r="31" spans="1:52" x14ac:dyDescent="0.45">
      <c r="A31" s="326">
        <f>Веса!A31</f>
        <v>1</v>
      </c>
      <c r="B31" s="326">
        <f t="shared" si="0"/>
        <v>1</v>
      </c>
      <c r="C31" s="326">
        <f>БИПЦ_НДС!E31</f>
        <v>0</v>
      </c>
      <c r="D31" s="326">
        <f t="shared" si="1"/>
        <v>1</v>
      </c>
      <c r="E31" s="326">
        <v>1</v>
      </c>
      <c r="F31" s="326">
        <v>0</v>
      </c>
      <c r="G31" s="326">
        <v>0</v>
      </c>
      <c r="H31" s="326">
        <v>0</v>
      </c>
      <c r="I31" s="326">
        <v>0</v>
      </c>
      <c r="J31" s="308" t="s">
        <v>30</v>
      </c>
      <c r="K31" s="308" t="s">
        <v>30</v>
      </c>
      <c r="L31" s="326">
        <f>INDEX('ИПЦ raw'!$1:$1048576, MATCH($K31,'ИПЦ raw'!$A:$A,0),MATCH(MoM!L$1,'ИПЦ raw'!$1:$1,0))</f>
        <v>99.95</v>
      </c>
      <c r="M31" s="326">
        <f>INDEX('ИПЦ raw'!$1:$1048576, MATCH($K31,'ИПЦ raw'!$A:$A,0),MATCH(MoM!M$1,'ИПЦ raw'!$1:$1,0))</f>
        <v>100.21</v>
      </c>
      <c r="N31" s="326">
        <f>INDEX('ИПЦ raw'!$1:$1048576, MATCH($K31,'ИПЦ raw'!$A:$A,0),MATCH(MoM!N$1,'ИПЦ raw'!$1:$1,0))</f>
        <v>99.97</v>
      </c>
      <c r="O31" s="326">
        <f>INDEX('ИПЦ raw'!$1:$1048576, MATCH($K31,'ИПЦ raw'!$A:$A,0),MATCH(MoM!O$1,'ИПЦ raw'!$1:$1,0))</f>
        <v>99.52</v>
      </c>
      <c r="P31" s="326">
        <f>INDEX('ИПЦ raw'!$1:$1048576, MATCH($K31,'ИПЦ raw'!$A:$A,0),MATCH(MoM!P$1,'ИПЦ raw'!$1:$1,0))</f>
        <v>100</v>
      </c>
      <c r="Q31" s="326">
        <f>INDEX('ИПЦ raw'!$1:$1048576, MATCH($K31,'ИПЦ raw'!$A:$A,0),MATCH(MoM!Q$1,'ИПЦ raw'!$1:$1,0))</f>
        <v>99.83</v>
      </c>
      <c r="R31" s="326">
        <f>INDEX('ИПЦ raw'!$1:$1048576, MATCH($K31,'ИПЦ raw'!$A:$A,0),MATCH(MoM!R$1,'ИПЦ raw'!$1:$1,0))</f>
        <v>99.93</v>
      </c>
      <c r="S31" s="326">
        <f>INDEX('ИПЦ raw'!$1:$1048576, MATCH($K31,'ИПЦ raw'!$A:$A,0),MATCH(MoM!S$1,'ИПЦ raw'!$1:$1,0))</f>
        <v>100.14</v>
      </c>
      <c r="T31" s="326">
        <f>INDEX('ИПЦ raw'!$1:$1048576, MATCH($K31,'ИПЦ raw'!$A:$A,0),MATCH(MoM!T$1,'ИПЦ raw'!$1:$1,0))</f>
        <v>100.56</v>
      </c>
      <c r="U31" s="326">
        <f>INDEX('ИПЦ raw'!$1:$1048576, MATCH($K31,'ИПЦ raw'!$A:$A,0),MATCH(MoM!U$1,'ИПЦ raw'!$1:$1,0))</f>
        <v>100.67</v>
      </c>
      <c r="V31" s="326">
        <f>INDEX('ИПЦ raw'!$1:$1048576, MATCH($K31,'ИПЦ raw'!$A:$A,0),MATCH(MoM!V$1,'ИПЦ raw'!$1:$1,0))</f>
        <v>101.05</v>
      </c>
      <c r="W31" s="326">
        <f>INDEX('ИПЦ raw'!$1:$1048576, MATCH($K31,'ИПЦ raw'!$A:$A,0),MATCH(MoM!W$1,'ИПЦ raw'!$1:$1,0))</f>
        <v>101.36</v>
      </c>
      <c r="X31" s="326">
        <f>INDEX('ИПЦ raw'!$1:$1048576, MATCH($K31,'ИПЦ raw'!$A:$A,0),MATCH(MoM!X$1,'ИПЦ raw'!$1:$1,0))</f>
        <v>101.15</v>
      </c>
      <c r="Y31" s="326">
        <f>INDEX('ИПЦ raw'!$1:$1048576, MATCH($K31,'ИПЦ raw'!$A:$A,0),MATCH(MoM!Y$1,'ИПЦ raw'!$1:$1,0))</f>
        <v>101.56</v>
      </c>
      <c r="Z31" s="326">
        <f>INDEX('ИПЦ raw'!$1:$1048576, MATCH($K31,'ИПЦ raw'!$A:$A,0),MATCH(MoM!Z$1,'ИПЦ raw'!$1:$1,0))</f>
        <v>101.4</v>
      </c>
      <c r="AA31" s="326">
        <f>INDEX('ИПЦ raw'!$1:$1048576, MATCH($K31,'ИПЦ raw'!$A:$A,0),MATCH(MoM!AA$1,'ИПЦ raw'!$1:$1,0))</f>
        <v>100.76</v>
      </c>
      <c r="AB31" s="326">
        <f>INDEX('ИПЦ raw'!$1:$1048576, MATCH($K31,'ИПЦ raw'!$A:$A,0),MATCH(MoM!AB$1,'ИПЦ raw'!$1:$1,0))</f>
        <v>100.62</v>
      </c>
      <c r="AC31" s="326">
        <f>INDEX('ИПЦ raw'!$1:$1048576, MATCH($K31,'ИПЦ raw'!$A:$A,0),MATCH(MoM!AC$1,'ИПЦ raw'!$1:$1,0))</f>
        <v>100.16</v>
      </c>
      <c r="AD31" s="326">
        <f>INDEX('ИПЦ raw'!$1:$1048576, MATCH($K31,'ИПЦ raw'!$A:$A,0),MATCH(MoM!AD$1,'ИПЦ raw'!$1:$1,0))</f>
        <v>100.5</v>
      </c>
      <c r="AE31" s="326">
        <f>INDEX('ИПЦ raw'!$1:$1048576, MATCH($K31,'ИПЦ raw'!$A:$A,0),MATCH(MoM!AE$1,'ИПЦ raw'!$1:$1,0))</f>
        <v>100.62</v>
      </c>
      <c r="AF31" s="326">
        <f>INDEX('ИПЦ raw'!$1:$1048576, MATCH($K31,'ИПЦ raw'!$A:$A,0),MATCH(MoM!AF$1,'ИПЦ raw'!$1:$1,0))</f>
        <v>100.98</v>
      </c>
      <c r="AG31" s="326">
        <f>INDEX('ИПЦ raw'!$1:$1048576, MATCH($K31,'ИПЦ raw'!$A:$A,0),MATCH(MoM!AG$1,'ИПЦ raw'!$1:$1,0))</f>
        <v>102.24</v>
      </c>
      <c r="AH31" s="326">
        <f>INDEX('ИПЦ raw'!$1:$1048576, MATCH($K31,'ИПЦ raw'!$A:$A,0),MATCH(MoM!AH$1,'ИПЦ raw'!$1:$1,0))</f>
        <v>104.3</v>
      </c>
      <c r="AI31" s="326">
        <f>INDEX('ИПЦ raw'!$1:$1048576, MATCH($K31,'ИПЦ raw'!$A:$A,0),MATCH(MoM!AI$1,'ИПЦ raw'!$1:$1,0))</f>
        <v>105.42</v>
      </c>
      <c r="AJ31" s="326">
        <f>INDEX('ИПЦ raw'!$1:$1048576, MATCH($K31,'ИПЦ raw'!$A:$A,0),MATCH(MoM!AJ$1,'ИПЦ raw'!$1:$1,0))</f>
        <v>103.51</v>
      </c>
      <c r="AK31" s="326">
        <f>INDEX('ИПЦ raw'!$1:$1048576, MATCH($K31,'ИПЦ raw'!$A:$A,0),MATCH(MoM!AK$1,'ИПЦ raw'!$1:$1,0))</f>
        <v>102.02</v>
      </c>
      <c r="AL31" s="326">
        <f>INDEX('ИПЦ raw'!$1:$1048576, MATCH($K31,'ИПЦ raw'!$A:$A,0),MATCH(MoM!AL$1,'ИПЦ raw'!$1:$1,0))</f>
        <v>101.36</v>
      </c>
      <c r="AM31" s="326">
        <f>INDEX('ИПЦ raw'!$1:$1048576, MATCH($K31,'ИПЦ raw'!$A:$A,0),MATCH(MoM!AM$1,'ИПЦ raw'!$1:$1,0))</f>
        <v>101.48</v>
      </c>
      <c r="AN31" s="326">
        <f>INDEX('ИПЦ raw'!$1:$1048576, MATCH($K31,'ИПЦ raw'!$A:$A,0),MATCH(MoM!AN$1,'ИПЦ raw'!$1:$1,0))</f>
        <v>101</v>
      </c>
      <c r="AO31" s="326">
        <f>INDEX('ИПЦ raw'!$1:$1048576, MATCH($K31,'ИПЦ raw'!$A:$A,0),MATCH(MoM!AO$1,'ИПЦ raw'!$1:$1,0))</f>
        <v>100.51</v>
      </c>
      <c r="AP31" s="326">
        <f>INDEX('ИПЦ raw'!$1:$1048576, MATCH($K31,'ИПЦ raw'!$A:$A,0),MATCH(MoM!AP$1,'ИПЦ raw'!$1:$1,0))</f>
        <v>100.7</v>
      </c>
      <c r="AQ31" s="326">
        <f>INDEX('ИПЦ raw'!$1:$1048576, MATCH($K31,'ИПЦ raw'!$A:$A,0),MATCH(MoM!AQ$1,'ИПЦ raw'!$1:$1,0))</f>
        <v>100.32</v>
      </c>
      <c r="AR31" s="326">
        <f>INDEX('ИПЦ raw'!$1:$1048576, MATCH($K31,'ИПЦ raw'!$A:$A,0),MATCH(MoM!AR$1,'ИПЦ raw'!$1:$1,0))</f>
        <v>100.3</v>
      </c>
      <c r="AS31" s="326">
        <f>INDEX('ИПЦ raw'!$1:$1048576, MATCH($K31,'ИПЦ raw'!$A:$A,0),MATCH(MoM!AS$1,'ИПЦ raw'!$1:$1,0))</f>
        <v>100.53</v>
      </c>
      <c r="AT31" s="326">
        <f>INDEX('ИПЦ raw'!$1:$1048576, MATCH($K31,'ИПЦ raw'!$A:$A,0),MATCH(MoM!AT$1,'ИПЦ raw'!$1:$1,0))</f>
        <v>100.39</v>
      </c>
      <c r="AU31" s="326">
        <f>INDEX('ИПЦ raw'!$1:$1048576, MATCH($K31,'ИПЦ raw'!$A:$A,0),MATCH(MoM!AU$1,'ИПЦ raw'!$1:$1,0))</f>
        <v>99.86</v>
      </c>
      <c r="AV31" s="326">
        <f>INDEX('ИПЦ raw'!$1:$1048576, MATCH($K31,'ИПЦ raw'!$A:$A,0),MATCH(MoM!AV$1,'ИПЦ raw'!$1:$1,0))</f>
        <v>100.7</v>
      </c>
      <c r="AW31" s="326">
        <f>INDEX('ИПЦ raw'!$1:$1048576, MATCH($K31,'ИПЦ raw'!$A:$A,0),MATCH(MoM!AW$1,'ИПЦ raw'!$1:$1,0))</f>
        <v>100.35</v>
      </c>
      <c r="AX31" s="326">
        <f>INDEX('ИПЦ raw'!$1:$1048576, MATCH($K31,'ИПЦ raw'!$A:$A,0),MATCH(MoM!AX$1,'ИПЦ raw'!$1:$1,0))</f>
        <v>100.13</v>
      </c>
      <c r="AY31" s="326">
        <f>INDEX('ИПЦ raw'!$1:$1048576, MATCH($K31,'ИПЦ raw'!$A:$A,0),MATCH(MoM!AY$1,'ИПЦ raw'!$1:$1,0))</f>
        <v>99.97</v>
      </c>
      <c r="AZ31" s="326">
        <f>INDEX('ИПЦ raw'!$1:$1048576, MATCH($K31,'ИПЦ raw'!$A:$A,0),MATCH(MoM!AZ$1,'ИПЦ raw'!$1:$1,0))</f>
        <v>100.17</v>
      </c>
    </row>
    <row r="32" spans="1:52" x14ac:dyDescent="0.45">
      <c r="A32" s="326">
        <f>Веса!A32</f>
        <v>1</v>
      </c>
      <c r="B32" s="326">
        <f t="shared" si="0"/>
        <v>1</v>
      </c>
      <c r="C32" s="326">
        <f>БИПЦ_НДС!E32</f>
        <v>0</v>
      </c>
      <c r="D32" s="326">
        <f t="shared" si="1"/>
        <v>1</v>
      </c>
      <c r="E32" s="326">
        <v>1</v>
      </c>
      <c r="F32" s="326">
        <v>0</v>
      </c>
      <c r="G32" s="326">
        <v>0</v>
      </c>
      <c r="H32" s="326">
        <v>0</v>
      </c>
      <c r="I32" s="326">
        <v>0</v>
      </c>
      <c r="J32" s="308" t="s">
        <v>31</v>
      </c>
      <c r="K32" s="308" t="s">
        <v>31</v>
      </c>
      <c r="L32" s="326">
        <f>INDEX('ИПЦ raw'!$1:$1048576, MATCH($K32,'ИПЦ raw'!$A:$A,0),MATCH(MoM!L$1,'ИПЦ raw'!$1:$1,0))</f>
        <v>99.93</v>
      </c>
      <c r="M32" s="326">
        <f>INDEX('ИПЦ raw'!$1:$1048576, MATCH($K32,'ИПЦ raw'!$A:$A,0),MATCH(MoM!M$1,'ИПЦ raw'!$1:$1,0))</f>
        <v>99.85</v>
      </c>
      <c r="N32" s="326">
        <f>INDEX('ИПЦ raw'!$1:$1048576, MATCH($K32,'ИПЦ raw'!$A:$A,0),MATCH(MoM!N$1,'ИПЦ raw'!$1:$1,0))</f>
        <v>100.11</v>
      </c>
      <c r="O32" s="326">
        <f>INDEX('ИПЦ raw'!$1:$1048576, MATCH($K32,'ИПЦ raw'!$A:$A,0),MATCH(MoM!O$1,'ИПЦ raw'!$1:$1,0))</f>
        <v>99.83</v>
      </c>
      <c r="P32" s="326">
        <f>INDEX('ИПЦ raw'!$1:$1048576, MATCH($K32,'ИПЦ raw'!$A:$A,0),MATCH(MoM!P$1,'ИПЦ raw'!$1:$1,0))</f>
        <v>99.64</v>
      </c>
      <c r="Q32" s="326">
        <f>INDEX('ИПЦ raw'!$1:$1048576, MATCH($K32,'ИПЦ raw'!$A:$A,0),MATCH(MoM!Q$1,'ИПЦ raw'!$1:$1,0))</f>
        <v>100.45</v>
      </c>
      <c r="R32" s="326">
        <f>INDEX('ИПЦ raw'!$1:$1048576, MATCH($K32,'ИПЦ raw'!$A:$A,0),MATCH(MoM!R$1,'ИПЦ raw'!$1:$1,0))</f>
        <v>100.18</v>
      </c>
      <c r="S32" s="326">
        <f>INDEX('ИПЦ raw'!$1:$1048576, MATCH($K32,'ИПЦ raw'!$A:$A,0),MATCH(MoM!S$1,'ИПЦ raw'!$1:$1,0))</f>
        <v>100.12</v>
      </c>
      <c r="T32" s="326">
        <f>INDEX('ИПЦ raw'!$1:$1048576, MATCH($K32,'ИПЦ raw'!$A:$A,0),MATCH(MoM!T$1,'ИПЦ raw'!$1:$1,0))</f>
        <v>100.46</v>
      </c>
      <c r="U32" s="326">
        <f>INDEX('ИПЦ raw'!$1:$1048576, MATCH($K32,'ИПЦ raw'!$A:$A,0),MATCH(MoM!U$1,'ИПЦ raw'!$1:$1,0))</f>
        <v>100.99</v>
      </c>
      <c r="V32" s="326">
        <f>INDEX('ИПЦ raw'!$1:$1048576, MATCH($K32,'ИПЦ raw'!$A:$A,0),MATCH(MoM!V$1,'ИПЦ raw'!$1:$1,0))</f>
        <v>101.55</v>
      </c>
      <c r="W32" s="326">
        <f>INDEX('ИПЦ raw'!$1:$1048576, MATCH($K32,'ИПЦ raw'!$A:$A,0),MATCH(MoM!W$1,'ИПЦ raw'!$1:$1,0))</f>
        <v>101.61</v>
      </c>
      <c r="X32" s="326">
        <f>INDEX('ИПЦ raw'!$1:$1048576, MATCH($K32,'ИПЦ raw'!$A:$A,0),MATCH(MoM!X$1,'ИПЦ raw'!$1:$1,0))</f>
        <v>101.72</v>
      </c>
      <c r="Y32" s="326">
        <f>INDEX('ИПЦ raw'!$1:$1048576, MATCH($K32,'ИПЦ raw'!$A:$A,0),MATCH(MoM!Y$1,'ИПЦ raw'!$1:$1,0))</f>
        <v>101.27</v>
      </c>
      <c r="Z32" s="326">
        <f>INDEX('ИПЦ raw'!$1:$1048576, MATCH($K32,'ИПЦ raw'!$A:$A,0),MATCH(MoM!Z$1,'ИПЦ raw'!$1:$1,0))</f>
        <v>101.09</v>
      </c>
      <c r="AA32" s="326">
        <f>INDEX('ИПЦ raw'!$1:$1048576, MATCH($K32,'ИПЦ raw'!$A:$A,0),MATCH(MoM!AA$1,'ИПЦ raw'!$1:$1,0))</f>
        <v>101.15</v>
      </c>
      <c r="AB32" s="326">
        <f>INDEX('ИПЦ raw'!$1:$1048576, MATCH($K32,'ИПЦ raw'!$A:$A,0),MATCH(MoM!AB$1,'ИПЦ raw'!$1:$1,0))</f>
        <v>100.7</v>
      </c>
      <c r="AC32" s="326">
        <f>INDEX('ИПЦ raw'!$1:$1048576, MATCH($K32,'ИПЦ raw'!$A:$A,0),MATCH(MoM!AC$1,'ИПЦ raw'!$1:$1,0))</f>
        <v>100.28</v>
      </c>
      <c r="AD32" s="326">
        <f>INDEX('ИПЦ raw'!$1:$1048576, MATCH($K32,'ИПЦ raw'!$A:$A,0),MATCH(MoM!AD$1,'ИПЦ raw'!$1:$1,0))</f>
        <v>100.3</v>
      </c>
      <c r="AE32" s="326">
        <f>INDEX('ИПЦ raw'!$1:$1048576, MATCH($K32,'ИПЦ raw'!$A:$A,0),MATCH(MoM!AE$1,'ИПЦ raw'!$1:$1,0))</f>
        <v>99.94</v>
      </c>
      <c r="AF32" s="326">
        <f>INDEX('ИПЦ raw'!$1:$1048576, MATCH($K32,'ИПЦ raw'!$A:$A,0),MATCH(MoM!AF$1,'ИПЦ raw'!$1:$1,0))</f>
        <v>100.79</v>
      </c>
      <c r="AG32" s="326">
        <f>INDEX('ИПЦ raw'!$1:$1048576, MATCH($K32,'ИПЦ raw'!$A:$A,0),MATCH(MoM!AG$1,'ИПЦ raw'!$1:$1,0))</f>
        <v>101.7</v>
      </c>
      <c r="AH32" s="326">
        <f>INDEX('ИПЦ raw'!$1:$1048576, MATCH($K32,'ИПЦ raw'!$A:$A,0),MATCH(MoM!AH$1,'ИПЦ raw'!$1:$1,0))</f>
        <v>102.71</v>
      </c>
      <c r="AI32" s="326">
        <f>INDEX('ИПЦ raw'!$1:$1048576, MATCH($K32,'ИПЦ raw'!$A:$A,0),MATCH(MoM!AI$1,'ИПЦ raw'!$1:$1,0))</f>
        <v>102.57</v>
      </c>
      <c r="AJ32" s="326">
        <f>INDEX('ИПЦ raw'!$1:$1048576, MATCH($K32,'ИПЦ raw'!$A:$A,0),MATCH(MoM!AJ$1,'ИПЦ raw'!$1:$1,0))</f>
        <v>101.79</v>
      </c>
      <c r="AK32" s="326">
        <f>INDEX('ИПЦ raw'!$1:$1048576, MATCH($K32,'ИПЦ raw'!$A:$A,0),MATCH(MoM!AK$1,'ИПЦ raw'!$1:$1,0))</f>
        <v>101.11</v>
      </c>
      <c r="AL32" s="326">
        <f>INDEX('ИПЦ raw'!$1:$1048576, MATCH($K32,'ИПЦ raw'!$A:$A,0),MATCH(MoM!AL$1,'ИПЦ raw'!$1:$1,0))</f>
        <v>101.25</v>
      </c>
      <c r="AM32" s="326">
        <f>INDEX('ИПЦ raw'!$1:$1048576, MATCH($K32,'ИПЦ raw'!$A:$A,0),MATCH(MoM!AM$1,'ИПЦ raw'!$1:$1,0))</f>
        <v>100.67</v>
      </c>
      <c r="AN32" s="326">
        <f>INDEX('ИПЦ raw'!$1:$1048576, MATCH($K32,'ИПЦ raw'!$A:$A,0),MATCH(MoM!AN$1,'ИПЦ raw'!$1:$1,0))</f>
        <v>100.83</v>
      </c>
      <c r="AO32" s="326">
        <f>INDEX('ИПЦ raw'!$1:$1048576, MATCH($K32,'ИПЦ raw'!$A:$A,0),MATCH(MoM!AO$1,'ИПЦ raw'!$1:$1,0))</f>
        <v>100.83</v>
      </c>
      <c r="AP32" s="326">
        <f>INDEX('ИПЦ raw'!$1:$1048576, MATCH($K32,'ИПЦ raw'!$A:$A,0),MATCH(MoM!AP$1,'ИПЦ raw'!$1:$1,0))</f>
        <v>100.21</v>
      </c>
      <c r="AQ32" s="326">
        <f>INDEX('ИПЦ raw'!$1:$1048576, MATCH($K32,'ИПЦ raw'!$A:$A,0),MATCH(MoM!AQ$1,'ИПЦ raw'!$1:$1,0))</f>
        <v>100.15</v>
      </c>
      <c r="AR32" s="326">
        <f>INDEX('ИПЦ raw'!$1:$1048576, MATCH($K32,'ИПЦ raw'!$A:$A,0),MATCH(MoM!AR$1,'ИПЦ raw'!$1:$1,0))</f>
        <v>99.58</v>
      </c>
      <c r="AS32" s="326">
        <f>INDEX('ИПЦ raw'!$1:$1048576, MATCH($K32,'ИПЦ raw'!$A:$A,0),MATCH(MoM!AS$1,'ИПЦ raw'!$1:$1,0))</f>
        <v>99.95</v>
      </c>
      <c r="AT32" s="326">
        <f>INDEX('ИПЦ raw'!$1:$1048576, MATCH($K32,'ИПЦ raw'!$A:$A,0),MATCH(MoM!AT$1,'ИПЦ raw'!$1:$1,0))</f>
        <v>100.15</v>
      </c>
      <c r="AU32" s="326">
        <f>INDEX('ИПЦ raw'!$1:$1048576, MATCH($K32,'ИПЦ raw'!$A:$A,0),MATCH(MoM!AU$1,'ИПЦ raw'!$1:$1,0))</f>
        <v>100.12</v>
      </c>
      <c r="AV32" s="326">
        <f>INDEX('ИПЦ raw'!$1:$1048576, MATCH($K32,'ИПЦ raw'!$A:$A,0),MATCH(MoM!AV$1,'ИПЦ raw'!$1:$1,0))</f>
        <v>100.49</v>
      </c>
      <c r="AW32" s="326">
        <f>INDEX('ИПЦ raw'!$1:$1048576, MATCH($K32,'ИПЦ raw'!$A:$A,0),MATCH(MoM!AW$1,'ИПЦ raw'!$1:$1,0))</f>
        <v>99.96</v>
      </c>
      <c r="AX32" s="326">
        <f>INDEX('ИПЦ raw'!$1:$1048576, MATCH($K32,'ИПЦ raw'!$A:$A,0),MATCH(MoM!AX$1,'ИПЦ raw'!$1:$1,0))</f>
        <v>99.66</v>
      </c>
      <c r="AY32" s="326">
        <f>INDEX('ИПЦ raw'!$1:$1048576, MATCH($K32,'ИПЦ raw'!$A:$A,0),MATCH(MoM!AY$1,'ИПЦ raw'!$1:$1,0))</f>
        <v>99.52</v>
      </c>
      <c r="AZ32" s="326">
        <f>INDEX('ИПЦ raw'!$1:$1048576, MATCH($K32,'ИПЦ raw'!$A:$A,0),MATCH(MoM!AZ$1,'ИПЦ raw'!$1:$1,0))</f>
        <v>100.4</v>
      </c>
    </row>
    <row r="33" spans="1:52" ht="26.25" x14ac:dyDescent="0.45">
      <c r="A33" s="326">
        <f>Веса!A33</f>
        <v>1</v>
      </c>
      <c r="B33" s="326">
        <f t="shared" si="0"/>
        <v>1</v>
      </c>
      <c r="C33" s="326">
        <f>БИПЦ_НДС!E33</f>
        <v>0</v>
      </c>
      <c r="D33" s="326">
        <f t="shared" si="1"/>
        <v>1</v>
      </c>
      <c r="E33" s="326">
        <v>1</v>
      </c>
      <c r="F33" s="326">
        <v>0</v>
      </c>
      <c r="G33" s="326">
        <v>0</v>
      </c>
      <c r="H33" s="326">
        <v>0</v>
      </c>
      <c r="I33" s="326">
        <v>0</v>
      </c>
      <c r="J33" s="308" t="s">
        <v>32</v>
      </c>
      <c r="K33" s="308" t="s">
        <v>32</v>
      </c>
      <c r="L33" s="326">
        <f>INDEX('ИПЦ raw'!$1:$1048576, MATCH($K33,'ИПЦ raw'!$A:$A,0),MATCH(MoM!L$1,'ИПЦ raw'!$1:$1,0))</f>
        <v>100.21</v>
      </c>
      <c r="M33" s="326">
        <f>INDEX('ИПЦ raw'!$1:$1048576, MATCH($K33,'ИПЦ raw'!$A:$A,0),MATCH(MoM!M$1,'ИПЦ raw'!$1:$1,0))</f>
        <v>100.52</v>
      </c>
      <c r="N33" s="326">
        <f>INDEX('ИПЦ raw'!$1:$1048576, MATCH($K33,'ИПЦ raw'!$A:$A,0),MATCH(MoM!N$1,'ИПЦ raw'!$1:$1,0))</f>
        <v>100.5</v>
      </c>
      <c r="O33" s="326">
        <f>INDEX('ИПЦ raw'!$1:$1048576, MATCH($K33,'ИПЦ raw'!$A:$A,0),MATCH(MoM!O$1,'ИПЦ raw'!$1:$1,0))</f>
        <v>99.44</v>
      </c>
      <c r="P33" s="326">
        <f>INDEX('ИПЦ raw'!$1:$1048576, MATCH($K33,'ИПЦ raw'!$A:$A,0),MATCH(MoM!P$1,'ИПЦ raw'!$1:$1,0))</f>
        <v>100.42</v>
      </c>
      <c r="Q33" s="326">
        <f>INDEX('ИПЦ raw'!$1:$1048576, MATCH($K33,'ИПЦ raw'!$A:$A,0),MATCH(MoM!Q$1,'ИПЦ raw'!$1:$1,0))</f>
        <v>99.69</v>
      </c>
      <c r="R33" s="326">
        <f>INDEX('ИПЦ raw'!$1:$1048576, MATCH($K33,'ИПЦ raw'!$A:$A,0),MATCH(MoM!R$1,'ИПЦ raw'!$1:$1,0))</f>
        <v>100.23</v>
      </c>
      <c r="S33" s="326">
        <f>INDEX('ИПЦ raw'!$1:$1048576, MATCH($K33,'ИПЦ raw'!$A:$A,0),MATCH(MoM!S$1,'ИПЦ raw'!$1:$1,0))</f>
        <v>100.07</v>
      </c>
      <c r="T33" s="326">
        <f>INDEX('ИПЦ raw'!$1:$1048576, MATCH($K33,'ИПЦ raw'!$A:$A,0),MATCH(MoM!T$1,'ИПЦ raw'!$1:$1,0))</f>
        <v>100.13</v>
      </c>
      <c r="U33" s="326">
        <f>INDEX('ИПЦ raw'!$1:$1048576, MATCH($K33,'ИПЦ raw'!$A:$A,0),MATCH(MoM!U$1,'ИПЦ raw'!$1:$1,0))</f>
        <v>100.65</v>
      </c>
      <c r="V33" s="326">
        <f>INDEX('ИПЦ raw'!$1:$1048576, MATCH($K33,'ИПЦ raw'!$A:$A,0),MATCH(MoM!V$1,'ИПЦ raw'!$1:$1,0))</f>
        <v>100.48</v>
      </c>
      <c r="W33" s="326">
        <f>INDEX('ИПЦ raw'!$1:$1048576, MATCH($K33,'ИПЦ raw'!$A:$A,0),MATCH(MoM!W$1,'ИПЦ raw'!$1:$1,0))</f>
        <v>100.51</v>
      </c>
      <c r="X33" s="326">
        <f>INDEX('ИПЦ raw'!$1:$1048576, MATCH($K33,'ИПЦ raw'!$A:$A,0),MATCH(MoM!X$1,'ИПЦ raw'!$1:$1,0))</f>
        <v>100.68</v>
      </c>
      <c r="Y33" s="326">
        <f>INDEX('ИПЦ raw'!$1:$1048576, MATCH($K33,'ИПЦ raw'!$A:$A,0),MATCH(MoM!Y$1,'ИПЦ raw'!$1:$1,0))</f>
        <v>100.49</v>
      </c>
      <c r="Z33" s="326">
        <f>INDEX('ИПЦ raw'!$1:$1048576, MATCH($K33,'ИПЦ raw'!$A:$A,0),MATCH(MoM!Z$1,'ИПЦ raw'!$1:$1,0))</f>
        <v>100.45</v>
      </c>
      <c r="AA33" s="326">
        <f>INDEX('ИПЦ raw'!$1:$1048576, MATCH($K33,'ИПЦ raw'!$A:$A,0),MATCH(MoM!AA$1,'ИПЦ raw'!$1:$1,0))</f>
        <v>100.75</v>
      </c>
      <c r="AB33" s="326">
        <f>INDEX('ИПЦ raw'!$1:$1048576, MATCH($K33,'ИПЦ raw'!$A:$A,0),MATCH(MoM!AB$1,'ИПЦ raw'!$1:$1,0))</f>
        <v>100</v>
      </c>
      <c r="AC33" s="326">
        <f>INDEX('ИПЦ raw'!$1:$1048576, MATCH($K33,'ИПЦ raw'!$A:$A,0),MATCH(MoM!AC$1,'ИПЦ raw'!$1:$1,0))</f>
        <v>100.54</v>
      </c>
      <c r="AD33" s="326">
        <f>INDEX('ИПЦ raw'!$1:$1048576, MATCH($K33,'ИПЦ raw'!$A:$A,0),MATCH(MoM!AD$1,'ИПЦ raw'!$1:$1,0))</f>
        <v>100.62</v>
      </c>
      <c r="AE33" s="326">
        <f>INDEX('ИПЦ raw'!$1:$1048576, MATCH($K33,'ИПЦ raw'!$A:$A,0),MATCH(MoM!AE$1,'ИПЦ raw'!$1:$1,0))</f>
        <v>100.41</v>
      </c>
      <c r="AF33" s="326">
        <f>INDEX('ИПЦ raw'!$1:$1048576, MATCH($K33,'ИПЦ raw'!$A:$A,0),MATCH(MoM!AF$1,'ИПЦ raw'!$1:$1,0))</f>
        <v>100.85</v>
      </c>
      <c r="AG33" s="326">
        <f>INDEX('ИПЦ raw'!$1:$1048576, MATCH($K33,'ИПЦ raw'!$A:$A,0),MATCH(MoM!AG$1,'ИПЦ raw'!$1:$1,0))</f>
        <v>101.21</v>
      </c>
      <c r="AH33" s="326">
        <f>INDEX('ИПЦ raw'!$1:$1048576, MATCH($K33,'ИПЦ raw'!$A:$A,0),MATCH(MoM!AH$1,'ИПЦ raw'!$1:$1,0))</f>
        <v>102</v>
      </c>
      <c r="AI33" s="326">
        <f>INDEX('ИПЦ raw'!$1:$1048576, MATCH($K33,'ИПЦ raw'!$A:$A,0),MATCH(MoM!AI$1,'ИПЦ raw'!$1:$1,0))</f>
        <v>101.27</v>
      </c>
      <c r="AJ33" s="326">
        <f>INDEX('ИПЦ raw'!$1:$1048576, MATCH($K33,'ИПЦ raw'!$A:$A,0),MATCH(MoM!AJ$1,'ИПЦ raw'!$1:$1,0))</f>
        <v>101.2</v>
      </c>
      <c r="AK33" s="326">
        <f>INDEX('ИПЦ raw'!$1:$1048576, MATCH($K33,'ИПЦ raw'!$A:$A,0),MATCH(MoM!AK$1,'ИПЦ raw'!$1:$1,0))</f>
        <v>101.84</v>
      </c>
      <c r="AL33" s="326">
        <f>INDEX('ИПЦ raw'!$1:$1048576, MATCH($K33,'ИПЦ raw'!$A:$A,0),MATCH(MoM!AL$1,'ИПЦ raw'!$1:$1,0))</f>
        <v>101.22</v>
      </c>
      <c r="AM33" s="326">
        <f>INDEX('ИПЦ raw'!$1:$1048576, MATCH($K33,'ИПЦ raw'!$A:$A,0),MATCH(MoM!AM$1,'ИПЦ raw'!$1:$1,0))</f>
        <v>100.96</v>
      </c>
      <c r="AN33" s="326">
        <f>INDEX('ИПЦ raw'!$1:$1048576, MATCH($K33,'ИПЦ raw'!$A:$A,0),MATCH(MoM!AN$1,'ИПЦ raw'!$1:$1,0))</f>
        <v>100.94</v>
      </c>
      <c r="AO33" s="326">
        <f>INDEX('ИПЦ raw'!$1:$1048576, MATCH($K33,'ИПЦ raw'!$A:$A,0),MATCH(MoM!AO$1,'ИПЦ raw'!$1:$1,0))</f>
        <v>100.59</v>
      </c>
      <c r="AP33" s="326">
        <f>INDEX('ИПЦ raw'!$1:$1048576, MATCH($K33,'ИПЦ raw'!$A:$A,0),MATCH(MoM!AP$1,'ИПЦ raw'!$1:$1,0))</f>
        <v>100.97</v>
      </c>
      <c r="AQ33" s="326">
        <f>INDEX('ИПЦ raw'!$1:$1048576, MATCH($K33,'ИПЦ raw'!$A:$A,0),MATCH(MoM!AQ$1,'ИПЦ raw'!$1:$1,0))</f>
        <v>100.53</v>
      </c>
      <c r="AR33" s="326">
        <f>INDEX('ИПЦ raw'!$1:$1048576, MATCH($K33,'ИПЦ raw'!$A:$A,0),MATCH(MoM!AR$1,'ИПЦ raw'!$1:$1,0))</f>
        <v>100.45</v>
      </c>
      <c r="AS33" s="326">
        <f>INDEX('ИПЦ raw'!$1:$1048576, MATCH($K33,'ИПЦ raw'!$A:$A,0),MATCH(MoM!AS$1,'ИПЦ raw'!$1:$1,0))</f>
        <v>100.66</v>
      </c>
      <c r="AT33" s="326">
        <f>INDEX('ИПЦ raw'!$1:$1048576, MATCH($K33,'ИПЦ raw'!$A:$A,0),MATCH(MoM!AT$1,'ИПЦ raw'!$1:$1,0))</f>
        <v>100.22</v>
      </c>
      <c r="AU33" s="326">
        <f>INDEX('ИПЦ raw'!$1:$1048576, MATCH($K33,'ИПЦ raw'!$A:$A,0),MATCH(MoM!AU$1,'ИПЦ raw'!$1:$1,0))</f>
        <v>101.01</v>
      </c>
      <c r="AV33" s="326">
        <f>INDEX('ИПЦ raw'!$1:$1048576, MATCH($K33,'ИПЦ raw'!$A:$A,0),MATCH(MoM!AV$1,'ИПЦ raw'!$1:$1,0))</f>
        <v>100.52</v>
      </c>
      <c r="AW33" s="326">
        <f>INDEX('ИПЦ raw'!$1:$1048576, MATCH($K33,'ИПЦ raw'!$A:$A,0),MATCH(MoM!AW$1,'ИПЦ raw'!$1:$1,0))</f>
        <v>100.46</v>
      </c>
      <c r="AX33" s="326">
        <f>INDEX('ИПЦ raw'!$1:$1048576, MATCH($K33,'ИПЦ raw'!$A:$A,0),MATCH(MoM!AX$1,'ИПЦ raw'!$1:$1,0))</f>
        <v>100.84</v>
      </c>
      <c r="AY33" s="326">
        <f>INDEX('ИПЦ raw'!$1:$1048576, MATCH($K33,'ИПЦ raw'!$A:$A,0),MATCH(MoM!AY$1,'ИПЦ raw'!$1:$1,0))</f>
        <v>99.85</v>
      </c>
      <c r="AZ33" s="326">
        <f>INDEX('ИПЦ raw'!$1:$1048576, MATCH($K33,'ИПЦ raw'!$A:$A,0),MATCH(MoM!AZ$1,'ИПЦ raw'!$1:$1,0))</f>
        <v>100.41</v>
      </c>
    </row>
    <row r="34" spans="1:52" x14ac:dyDescent="0.45">
      <c r="A34" s="326">
        <f>Веса!A34</f>
        <v>1</v>
      </c>
      <c r="B34" s="326">
        <f t="shared" si="0"/>
        <v>1</v>
      </c>
      <c r="C34" s="326">
        <f>БИПЦ_НДС!E34</f>
        <v>0</v>
      </c>
      <c r="D34" s="326">
        <f t="shared" si="1"/>
        <v>1</v>
      </c>
      <c r="E34" s="326">
        <v>1</v>
      </c>
      <c r="F34" s="326">
        <v>0</v>
      </c>
      <c r="G34" s="326">
        <v>0</v>
      </c>
      <c r="H34" s="326">
        <v>0</v>
      </c>
      <c r="I34" s="326">
        <v>0</v>
      </c>
      <c r="J34" s="308" t="s">
        <v>33</v>
      </c>
      <c r="K34" s="308" t="s">
        <v>33</v>
      </c>
      <c r="L34" s="326">
        <f>INDEX('ИПЦ raw'!$1:$1048576, MATCH($K34,'ИПЦ raw'!$A:$A,0),MATCH(MoM!L$1,'ИПЦ raw'!$1:$1,0))</f>
        <v>100.62</v>
      </c>
      <c r="M34" s="326">
        <f>INDEX('ИПЦ raw'!$1:$1048576, MATCH($K34,'ИПЦ raw'!$A:$A,0),MATCH(MoM!M$1,'ИПЦ raw'!$1:$1,0))</f>
        <v>100.45</v>
      </c>
      <c r="N34" s="326">
        <f>INDEX('ИПЦ raw'!$1:$1048576, MATCH($K34,'ИПЦ raw'!$A:$A,0),MATCH(MoM!N$1,'ИПЦ raw'!$1:$1,0))</f>
        <v>99.87</v>
      </c>
      <c r="O34" s="326">
        <f>INDEX('ИПЦ raw'!$1:$1048576, MATCH($K34,'ИПЦ raw'!$A:$A,0),MATCH(MoM!O$1,'ИПЦ raw'!$1:$1,0))</f>
        <v>100.23</v>
      </c>
      <c r="P34" s="326">
        <f>INDEX('ИПЦ raw'!$1:$1048576, MATCH($K34,'ИПЦ raw'!$A:$A,0),MATCH(MoM!P$1,'ИПЦ raw'!$1:$1,0))</f>
        <v>100.21</v>
      </c>
      <c r="Q34" s="326">
        <f>INDEX('ИПЦ raw'!$1:$1048576, MATCH($K34,'ИПЦ raw'!$A:$A,0),MATCH(MoM!Q$1,'ИПЦ raw'!$1:$1,0))</f>
        <v>100.31</v>
      </c>
      <c r="R34" s="326">
        <f>INDEX('ИПЦ raw'!$1:$1048576, MATCH($K34,'ИПЦ raw'!$A:$A,0),MATCH(MoM!R$1,'ИПЦ raw'!$1:$1,0))</f>
        <v>100.13</v>
      </c>
      <c r="S34" s="326">
        <f>INDEX('ИПЦ raw'!$1:$1048576, MATCH($K34,'ИПЦ raw'!$A:$A,0),MATCH(MoM!S$1,'ИПЦ raw'!$1:$1,0))</f>
        <v>99.77</v>
      </c>
      <c r="T34" s="326">
        <f>INDEX('ИПЦ raw'!$1:$1048576, MATCH($K34,'ИПЦ raw'!$A:$A,0),MATCH(MoM!T$1,'ИПЦ raw'!$1:$1,0))</f>
        <v>99.86</v>
      </c>
      <c r="U34" s="326">
        <f>INDEX('ИПЦ raw'!$1:$1048576, MATCH($K34,'ИПЦ raw'!$A:$A,0),MATCH(MoM!U$1,'ИПЦ raw'!$1:$1,0))</f>
        <v>100.66</v>
      </c>
      <c r="V34" s="326">
        <f>INDEX('ИПЦ raw'!$1:$1048576, MATCH($K34,'ИПЦ raw'!$A:$A,0),MATCH(MoM!V$1,'ИПЦ raw'!$1:$1,0))</f>
        <v>100.75</v>
      </c>
      <c r="W34" s="326">
        <f>INDEX('ИПЦ raw'!$1:$1048576, MATCH($K34,'ИПЦ raw'!$A:$A,0),MATCH(MoM!W$1,'ИПЦ raw'!$1:$1,0))</f>
        <v>100.55</v>
      </c>
      <c r="X34" s="326">
        <f>INDEX('ИПЦ raw'!$1:$1048576, MATCH($K34,'ИПЦ raw'!$A:$A,0),MATCH(MoM!X$1,'ИПЦ raw'!$1:$1,0))</f>
        <v>100</v>
      </c>
      <c r="Y34" s="326">
        <f>INDEX('ИПЦ raw'!$1:$1048576, MATCH($K34,'ИПЦ raw'!$A:$A,0),MATCH(MoM!Y$1,'ИПЦ raw'!$1:$1,0))</f>
        <v>100.68</v>
      </c>
      <c r="Z34" s="326">
        <f>INDEX('ИПЦ raw'!$1:$1048576, MATCH($K34,'ИПЦ raw'!$A:$A,0),MATCH(MoM!Z$1,'ИПЦ raw'!$1:$1,0))</f>
        <v>100.44</v>
      </c>
      <c r="AA34" s="326">
        <f>INDEX('ИПЦ raw'!$1:$1048576, MATCH($K34,'ИПЦ raw'!$A:$A,0),MATCH(MoM!AA$1,'ИПЦ raw'!$1:$1,0))</f>
        <v>100.43</v>
      </c>
      <c r="AB34" s="326">
        <f>INDEX('ИПЦ raw'!$1:$1048576, MATCH($K34,'ИПЦ raw'!$A:$A,0),MATCH(MoM!AB$1,'ИПЦ raw'!$1:$1,0))</f>
        <v>100.23</v>
      </c>
      <c r="AC34" s="326">
        <f>INDEX('ИПЦ raw'!$1:$1048576, MATCH($K34,'ИПЦ raw'!$A:$A,0),MATCH(MoM!AC$1,'ИПЦ raw'!$1:$1,0))</f>
        <v>100.72</v>
      </c>
      <c r="AD34" s="326">
        <f>INDEX('ИПЦ raw'!$1:$1048576, MATCH($K34,'ИПЦ raw'!$A:$A,0),MATCH(MoM!AD$1,'ИПЦ raw'!$1:$1,0))</f>
        <v>100.81</v>
      </c>
      <c r="AE34" s="326">
        <f>INDEX('ИПЦ raw'!$1:$1048576, MATCH($K34,'ИПЦ raw'!$A:$A,0),MATCH(MoM!AE$1,'ИПЦ raw'!$1:$1,0))</f>
        <v>100.28</v>
      </c>
      <c r="AF34" s="326">
        <f>INDEX('ИПЦ raw'!$1:$1048576, MATCH($K34,'ИПЦ raw'!$A:$A,0),MATCH(MoM!AF$1,'ИПЦ raw'!$1:$1,0))</f>
        <v>100.62</v>
      </c>
      <c r="AG34" s="326">
        <f>INDEX('ИПЦ raw'!$1:$1048576, MATCH($K34,'ИПЦ raw'!$A:$A,0),MATCH(MoM!AG$1,'ИПЦ raw'!$1:$1,0))</f>
        <v>101.37</v>
      </c>
      <c r="AH34" s="326">
        <f>INDEX('ИПЦ raw'!$1:$1048576, MATCH($K34,'ИПЦ raw'!$A:$A,0),MATCH(MoM!AH$1,'ИПЦ raw'!$1:$1,0))</f>
        <v>101.97</v>
      </c>
      <c r="AI34" s="326">
        <f>INDEX('ИПЦ raw'!$1:$1048576, MATCH($K34,'ИПЦ raw'!$A:$A,0),MATCH(MoM!AI$1,'ИПЦ raw'!$1:$1,0))</f>
        <v>101.39</v>
      </c>
      <c r="AJ34" s="326">
        <f>INDEX('ИПЦ raw'!$1:$1048576, MATCH($K34,'ИПЦ raw'!$A:$A,0),MATCH(MoM!AJ$1,'ИПЦ raw'!$1:$1,0))</f>
        <v>101.49</v>
      </c>
      <c r="AK34" s="326">
        <f>INDEX('ИПЦ raw'!$1:$1048576, MATCH($K34,'ИПЦ raw'!$A:$A,0),MATCH(MoM!AK$1,'ИПЦ raw'!$1:$1,0))</f>
        <v>101.13</v>
      </c>
      <c r="AL34" s="326">
        <f>INDEX('ИПЦ raw'!$1:$1048576, MATCH($K34,'ИПЦ raw'!$A:$A,0),MATCH(MoM!AL$1,'ИПЦ raw'!$1:$1,0))</f>
        <v>101.53</v>
      </c>
      <c r="AM34" s="326">
        <f>INDEX('ИПЦ raw'!$1:$1048576, MATCH($K34,'ИПЦ raw'!$A:$A,0),MATCH(MoM!AM$1,'ИПЦ raw'!$1:$1,0))</f>
        <v>101.44</v>
      </c>
      <c r="AN34" s="326">
        <f>INDEX('ИПЦ raw'!$1:$1048576, MATCH($K34,'ИПЦ raw'!$A:$A,0),MATCH(MoM!AN$1,'ИПЦ raw'!$1:$1,0))</f>
        <v>100.54</v>
      </c>
      <c r="AO34" s="326">
        <f>INDEX('ИПЦ raw'!$1:$1048576, MATCH($K34,'ИПЦ raw'!$A:$A,0),MATCH(MoM!AO$1,'ИПЦ raw'!$1:$1,0))</f>
        <v>100.69</v>
      </c>
      <c r="AP34" s="326">
        <f>INDEX('ИПЦ raw'!$1:$1048576, MATCH($K34,'ИПЦ raw'!$A:$A,0),MATCH(MoM!AP$1,'ИПЦ raw'!$1:$1,0))</f>
        <v>101.15</v>
      </c>
      <c r="AQ34" s="326">
        <f>INDEX('ИПЦ raw'!$1:$1048576, MATCH($K34,'ИПЦ raw'!$A:$A,0),MATCH(MoM!AQ$1,'ИПЦ raw'!$1:$1,0))</f>
        <v>100.32</v>
      </c>
      <c r="AR34" s="326">
        <f>INDEX('ИПЦ raw'!$1:$1048576, MATCH($K34,'ИПЦ raw'!$A:$A,0),MATCH(MoM!AR$1,'ИПЦ raw'!$1:$1,0))</f>
        <v>100.29</v>
      </c>
      <c r="AS34" s="326">
        <f>INDEX('ИПЦ raw'!$1:$1048576, MATCH($K34,'ИПЦ raw'!$A:$A,0),MATCH(MoM!AS$1,'ИПЦ raw'!$1:$1,0))</f>
        <v>101.12</v>
      </c>
      <c r="AT34" s="326">
        <f>INDEX('ИПЦ raw'!$1:$1048576, MATCH($K34,'ИПЦ raw'!$A:$A,0),MATCH(MoM!AT$1,'ИПЦ raw'!$1:$1,0))</f>
        <v>99.93</v>
      </c>
      <c r="AU34" s="326">
        <f>INDEX('ИПЦ raw'!$1:$1048576, MATCH($K34,'ИПЦ raw'!$A:$A,0),MATCH(MoM!AU$1,'ИПЦ raw'!$1:$1,0))</f>
        <v>100.99</v>
      </c>
      <c r="AV34" s="326">
        <f>INDEX('ИПЦ raw'!$1:$1048576, MATCH($K34,'ИПЦ raw'!$A:$A,0),MATCH(MoM!AV$1,'ИПЦ raw'!$1:$1,0))</f>
        <v>100.59</v>
      </c>
      <c r="AW34" s="326">
        <f>INDEX('ИПЦ raw'!$1:$1048576, MATCH($K34,'ИПЦ raw'!$A:$A,0),MATCH(MoM!AW$1,'ИПЦ raw'!$1:$1,0))</f>
        <v>100.32</v>
      </c>
      <c r="AX34" s="326">
        <f>INDEX('ИПЦ raw'!$1:$1048576, MATCH($K34,'ИПЦ raw'!$A:$A,0),MATCH(MoM!AX$1,'ИПЦ raw'!$1:$1,0))</f>
        <v>99.66</v>
      </c>
      <c r="AY34" s="326">
        <f>INDEX('ИПЦ raw'!$1:$1048576, MATCH($K34,'ИПЦ raw'!$A:$A,0),MATCH(MoM!AY$1,'ИПЦ raw'!$1:$1,0))</f>
        <v>100.13</v>
      </c>
      <c r="AZ34" s="326">
        <f>INDEX('ИПЦ raw'!$1:$1048576, MATCH($K34,'ИПЦ raw'!$A:$A,0),MATCH(MoM!AZ$1,'ИПЦ raw'!$1:$1,0))</f>
        <v>100.11</v>
      </c>
    </row>
    <row r="35" spans="1:52" x14ac:dyDescent="0.45">
      <c r="A35" s="326">
        <f>Веса!A35</f>
        <v>1</v>
      </c>
      <c r="B35" s="326">
        <f t="shared" si="0"/>
        <v>1</v>
      </c>
      <c r="C35" s="326">
        <f>БИПЦ_НДС!E35</f>
        <v>0</v>
      </c>
      <c r="D35" s="326">
        <f t="shared" si="1"/>
        <v>1</v>
      </c>
      <c r="E35" s="326">
        <v>1</v>
      </c>
      <c r="F35" s="326">
        <v>0</v>
      </c>
      <c r="G35" s="326">
        <v>0</v>
      </c>
      <c r="H35" s="326">
        <v>0</v>
      </c>
      <c r="I35" s="326">
        <v>0</v>
      </c>
      <c r="J35" s="308" t="s">
        <v>34</v>
      </c>
      <c r="K35" s="308" t="s">
        <v>34</v>
      </c>
      <c r="L35" s="326">
        <f>INDEX('ИПЦ raw'!$1:$1048576, MATCH($K35,'ИПЦ raw'!$A:$A,0),MATCH(MoM!L$1,'ИПЦ raw'!$1:$1,0))</f>
        <v>100.28</v>
      </c>
      <c r="M35" s="326">
        <f>INDEX('ИПЦ raw'!$1:$1048576, MATCH($K35,'ИПЦ raw'!$A:$A,0),MATCH(MoM!M$1,'ИПЦ raw'!$1:$1,0))</f>
        <v>99.68</v>
      </c>
      <c r="N35" s="326">
        <f>INDEX('ИПЦ raw'!$1:$1048576, MATCH($K35,'ИПЦ raw'!$A:$A,0),MATCH(MoM!N$1,'ИПЦ raw'!$1:$1,0))</f>
        <v>100.1</v>
      </c>
      <c r="O35" s="326">
        <f>INDEX('ИПЦ raw'!$1:$1048576, MATCH($K35,'ИПЦ raw'!$A:$A,0),MATCH(MoM!O$1,'ИПЦ raw'!$1:$1,0))</f>
        <v>99.82</v>
      </c>
      <c r="P35" s="326">
        <f>INDEX('ИПЦ raw'!$1:$1048576, MATCH($K35,'ИПЦ raw'!$A:$A,0),MATCH(MoM!P$1,'ИПЦ raw'!$1:$1,0))</f>
        <v>99.69</v>
      </c>
      <c r="Q35" s="326">
        <f>INDEX('ИПЦ raw'!$1:$1048576, MATCH($K35,'ИПЦ raw'!$A:$A,0),MATCH(MoM!Q$1,'ИПЦ raw'!$1:$1,0))</f>
        <v>99.97</v>
      </c>
      <c r="R35" s="326">
        <f>INDEX('ИПЦ raw'!$1:$1048576, MATCH($K35,'ИПЦ raw'!$A:$A,0),MATCH(MoM!R$1,'ИПЦ raw'!$1:$1,0))</f>
        <v>99.41</v>
      </c>
      <c r="S35" s="326">
        <f>INDEX('ИПЦ raw'!$1:$1048576, MATCH($K35,'ИПЦ raw'!$A:$A,0),MATCH(MoM!S$1,'ИПЦ raw'!$1:$1,0))</f>
        <v>99.89</v>
      </c>
      <c r="T35" s="326">
        <f>INDEX('ИПЦ raw'!$1:$1048576, MATCH($K35,'ИПЦ raw'!$A:$A,0),MATCH(MoM!T$1,'ИПЦ raw'!$1:$1,0))</f>
        <v>100.27</v>
      </c>
      <c r="U35" s="326">
        <f>INDEX('ИПЦ raw'!$1:$1048576, MATCH($K35,'ИПЦ raw'!$A:$A,0),MATCH(MoM!U$1,'ИПЦ raw'!$1:$1,0))</f>
        <v>101.29</v>
      </c>
      <c r="V35" s="326">
        <f>INDEX('ИПЦ raw'!$1:$1048576, MATCH($K35,'ИПЦ raw'!$A:$A,0),MATCH(MoM!V$1,'ИПЦ raw'!$1:$1,0))</f>
        <v>101.53</v>
      </c>
      <c r="W35" s="326">
        <f>INDEX('ИПЦ raw'!$1:$1048576, MATCH($K35,'ИПЦ raw'!$A:$A,0),MATCH(MoM!W$1,'ИПЦ raw'!$1:$1,0))</f>
        <v>101.57</v>
      </c>
      <c r="X35" s="326">
        <f>INDEX('ИПЦ raw'!$1:$1048576, MATCH($K35,'ИПЦ raw'!$A:$A,0),MATCH(MoM!X$1,'ИПЦ raw'!$1:$1,0))</f>
        <v>101.78</v>
      </c>
      <c r="Y35" s="326">
        <f>INDEX('ИПЦ raw'!$1:$1048576, MATCH($K35,'ИПЦ raw'!$A:$A,0),MATCH(MoM!Y$1,'ИПЦ raw'!$1:$1,0))</f>
        <v>101.11</v>
      </c>
      <c r="Z35" s="326">
        <f>INDEX('ИПЦ raw'!$1:$1048576, MATCH($K35,'ИПЦ raw'!$A:$A,0),MATCH(MoM!Z$1,'ИПЦ raw'!$1:$1,0))</f>
        <v>100.84</v>
      </c>
      <c r="AA35" s="326">
        <f>INDEX('ИПЦ raw'!$1:$1048576, MATCH($K35,'ИПЦ raw'!$A:$A,0),MATCH(MoM!AA$1,'ИПЦ raw'!$1:$1,0))</f>
        <v>101.44</v>
      </c>
      <c r="AB35" s="326">
        <f>INDEX('ИПЦ raw'!$1:$1048576, MATCH($K35,'ИПЦ raw'!$A:$A,0),MATCH(MoM!AB$1,'ИПЦ raw'!$1:$1,0))</f>
        <v>101.11</v>
      </c>
      <c r="AC35" s="326">
        <f>INDEX('ИПЦ raw'!$1:$1048576, MATCH($K35,'ИПЦ raw'!$A:$A,0),MATCH(MoM!AC$1,'ИПЦ raw'!$1:$1,0))</f>
        <v>101.01</v>
      </c>
      <c r="AD35" s="326">
        <f>INDEX('ИПЦ raw'!$1:$1048576, MATCH($K35,'ИПЦ raw'!$A:$A,0),MATCH(MoM!AD$1,'ИПЦ raw'!$1:$1,0))</f>
        <v>101.49</v>
      </c>
      <c r="AE35" s="326">
        <f>INDEX('ИПЦ raw'!$1:$1048576, MATCH($K35,'ИПЦ raw'!$A:$A,0),MATCH(MoM!AE$1,'ИПЦ raw'!$1:$1,0))</f>
        <v>102.91</v>
      </c>
      <c r="AF35" s="326">
        <f>INDEX('ИПЦ raw'!$1:$1048576, MATCH($K35,'ИПЦ raw'!$A:$A,0),MATCH(MoM!AF$1,'ИПЦ raw'!$1:$1,0))</f>
        <v>105.07</v>
      </c>
      <c r="AG35" s="326">
        <f>INDEX('ИПЦ raw'!$1:$1048576, MATCH($K35,'ИПЦ raw'!$A:$A,0),MATCH(MoM!AG$1,'ИПЦ raw'!$1:$1,0))</f>
        <v>106.58</v>
      </c>
      <c r="AH35" s="326">
        <f>INDEX('ИПЦ raw'!$1:$1048576, MATCH($K35,'ИПЦ raw'!$A:$A,0),MATCH(MoM!AH$1,'ИПЦ raw'!$1:$1,0))</f>
        <v>105.04</v>
      </c>
      <c r="AI35" s="326">
        <f>INDEX('ИПЦ raw'!$1:$1048576, MATCH($K35,'ИПЦ raw'!$A:$A,0),MATCH(MoM!AI$1,'ИПЦ raw'!$1:$1,0))</f>
        <v>103.16</v>
      </c>
      <c r="AJ35" s="326">
        <f>INDEX('ИПЦ raw'!$1:$1048576, MATCH($K35,'ИПЦ raw'!$A:$A,0),MATCH(MoM!AJ$1,'ИПЦ raw'!$1:$1,0))</f>
        <v>101.25</v>
      </c>
      <c r="AK35" s="326">
        <f>INDEX('ИПЦ raw'!$1:$1048576, MATCH($K35,'ИПЦ raw'!$A:$A,0),MATCH(MoM!AK$1,'ИПЦ raw'!$1:$1,0))</f>
        <v>100.59</v>
      </c>
      <c r="AL35" s="326">
        <f>INDEX('ИПЦ raw'!$1:$1048576, MATCH($K35,'ИПЦ raw'!$A:$A,0),MATCH(MoM!AL$1,'ИПЦ raw'!$1:$1,0))</f>
        <v>100.17</v>
      </c>
      <c r="AM35" s="326">
        <f>INDEX('ИПЦ raw'!$1:$1048576, MATCH($K35,'ИПЦ raw'!$A:$A,0),MATCH(MoM!AM$1,'ИПЦ raw'!$1:$1,0))</f>
        <v>99.5</v>
      </c>
      <c r="AN35" s="326">
        <f>INDEX('ИПЦ raw'!$1:$1048576, MATCH($K35,'ИПЦ raw'!$A:$A,0),MATCH(MoM!AN$1,'ИПЦ raw'!$1:$1,0))</f>
        <v>99.21</v>
      </c>
      <c r="AO35" s="326">
        <f>INDEX('ИПЦ raw'!$1:$1048576, MATCH($K35,'ИПЦ raw'!$A:$A,0),MATCH(MoM!AO$1,'ИПЦ raw'!$1:$1,0))</f>
        <v>98.96</v>
      </c>
      <c r="AP35" s="326">
        <f>INDEX('ИПЦ raw'!$1:$1048576, MATCH($K35,'ИПЦ raw'!$A:$A,0),MATCH(MoM!AP$1,'ИПЦ raw'!$1:$1,0))</f>
        <v>99.52</v>
      </c>
      <c r="AQ35" s="326">
        <f>INDEX('ИПЦ raw'!$1:$1048576, MATCH($K35,'ИПЦ raw'!$A:$A,0),MATCH(MoM!AQ$1,'ИПЦ raw'!$1:$1,0))</f>
        <v>99.63</v>
      </c>
      <c r="AR35" s="326">
        <f>INDEX('ИПЦ raw'!$1:$1048576, MATCH($K35,'ИПЦ raw'!$A:$A,0),MATCH(MoM!AR$1,'ИПЦ raw'!$1:$1,0))</f>
        <v>99.69</v>
      </c>
      <c r="AS35" s="326">
        <f>INDEX('ИПЦ raw'!$1:$1048576, MATCH($K35,'ИПЦ raw'!$A:$A,0),MATCH(MoM!AS$1,'ИПЦ raw'!$1:$1,0))</f>
        <v>99.86</v>
      </c>
      <c r="AT35" s="326">
        <f>INDEX('ИПЦ raw'!$1:$1048576, MATCH($K35,'ИПЦ raw'!$A:$A,0),MATCH(MoM!AT$1,'ИПЦ raw'!$1:$1,0))</f>
        <v>99.3</v>
      </c>
      <c r="AU35" s="326">
        <f>INDEX('ИПЦ raw'!$1:$1048576, MATCH($K35,'ИПЦ raw'!$A:$A,0),MATCH(MoM!AU$1,'ИПЦ raw'!$1:$1,0))</f>
        <v>99.29</v>
      </c>
      <c r="AV35" s="326">
        <f>INDEX('ИПЦ raw'!$1:$1048576, MATCH($K35,'ИПЦ raw'!$A:$A,0),MATCH(MoM!AV$1,'ИПЦ raw'!$1:$1,0))</f>
        <v>99.86</v>
      </c>
      <c r="AW35" s="326">
        <f>INDEX('ИПЦ raw'!$1:$1048576, MATCH($K35,'ИПЦ raw'!$A:$A,0),MATCH(MoM!AW$1,'ИПЦ raw'!$1:$1,0))</f>
        <v>98.63</v>
      </c>
      <c r="AX35" s="326">
        <f>INDEX('ИПЦ raw'!$1:$1048576, MATCH($K35,'ИПЦ raw'!$A:$A,0),MATCH(MoM!AX$1,'ИПЦ raw'!$1:$1,0))</f>
        <v>98.87</v>
      </c>
      <c r="AY35" s="326">
        <f>INDEX('ИПЦ raw'!$1:$1048576, MATCH($K35,'ИПЦ raw'!$A:$A,0),MATCH(MoM!AY$1,'ИПЦ raw'!$1:$1,0))</f>
        <v>99.1</v>
      </c>
      <c r="AZ35" s="326">
        <f>INDEX('ИПЦ raw'!$1:$1048576, MATCH($K35,'ИПЦ raw'!$A:$A,0),MATCH(MoM!AZ$1,'ИПЦ raw'!$1:$1,0))</f>
        <v>98.8</v>
      </c>
    </row>
    <row r="36" spans="1:52" x14ac:dyDescent="0.45">
      <c r="A36" s="326">
        <f>Веса!A36</f>
        <v>1</v>
      </c>
      <c r="B36" s="326">
        <f t="shared" si="0"/>
        <v>1</v>
      </c>
      <c r="C36" s="326">
        <f>БИПЦ_НДС!E36</f>
        <v>0</v>
      </c>
      <c r="D36" s="326">
        <f t="shared" si="1"/>
        <v>1</v>
      </c>
      <c r="E36" s="326">
        <v>1</v>
      </c>
      <c r="F36" s="326">
        <v>0</v>
      </c>
      <c r="G36" s="326">
        <v>0</v>
      </c>
      <c r="H36" s="326">
        <v>0</v>
      </c>
      <c r="I36" s="326">
        <v>0</v>
      </c>
      <c r="J36" s="308" t="s">
        <v>35</v>
      </c>
      <c r="K36" s="308" t="s">
        <v>35</v>
      </c>
      <c r="L36" s="326">
        <f>INDEX('ИПЦ raw'!$1:$1048576, MATCH($K36,'ИПЦ raw'!$A:$A,0),MATCH(MoM!L$1,'ИПЦ raw'!$1:$1,0))</f>
        <v>99.65</v>
      </c>
      <c r="M36" s="326">
        <f>INDEX('ИПЦ raw'!$1:$1048576, MATCH($K36,'ИПЦ raw'!$A:$A,0),MATCH(MoM!M$1,'ИПЦ raw'!$1:$1,0))</f>
        <v>99.36</v>
      </c>
      <c r="N36" s="326">
        <f>INDEX('ИПЦ raw'!$1:$1048576, MATCH($K36,'ИПЦ raw'!$A:$A,0),MATCH(MoM!N$1,'ИПЦ raw'!$1:$1,0))</f>
        <v>99.97</v>
      </c>
      <c r="O36" s="326">
        <f>INDEX('ИПЦ raw'!$1:$1048576, MATCH($K36,'ИПЦ raw'!$A:$A,0),MATCH(MoM!O$1,'ИПЦ raw'!$1:$1,0))</f>
        <v>99.34</v>
      </c>
      <c r="P36" s="326">
        <f>INDEX('ИПЦ raw'!$1:$1048576, MATCH($K36,'ИПЦ raw'!$A:$A,0),MATCH(MoM!P$1,'ИПЦ raw'!$1:$1,0))</f>
        <v>98.12</v>
      </c>
      <c r="Q36" s="326">
        <f>INDEX('ИПЦ raw'!$1:$1048576, MATCH($K36,'ИПЦ raw'!$A:$A,0),MATCH(MoM!Q$1,'ИПЦ raw'!$1:$1,0))</f>
        <v>98.62</v>
      </c>
      <c r="R36" s="326">
        <f>INDEX('ИПЦ raw'!$1:$1048576, MATCH($K36,'ИПЦ raw'!$A:$A,0),MATCH(MoM!R$1,'ИПЦ raw'!$1:$1,0))</f>
        <v>98.28</v>
      </c>
      <c r="S36" s="326">
        <f>INDEX('ИПЦ raw'!$1:$1048576, MATCH($K36,'ИПЦ raw'!$A:$A,0),MATCH(MoM!S$1,'ИПЦ raw'!$1:$1,0))</f>
        <v>101.54</v>
      </c>
      <c r="T36" s="326">
        <f>INDEX('ИПЦ raw'!$1:$1048576, MATCH($K36,'ИПЦ raw'!$A:$A,0),MATCH(MoM!T$1,'ИПЦ raw'!$1:$1,0))</f>
        <v>102.74</v>
      </c>
      <c r="U36" s="326">
        <f>INDEX('ИПЦ raw'!$1:$1048576, MATCH($K36,'ИПЦ raw'!$A:$A,0),MATCH(MoM!U$1,'ИПЦ raw'!$1:$1,0))</f>
        <v>100.98</v>
      </c>
      <c r="V36" s="326">
        <f>INDEX('ИПЦ raw'!$1:$1048576, MATCH($K36,'ИПЦ raw'!$A:$A,0),MATCH(MoM!V$1,'ИПЦ raw'!$1:$1,0))</f>
        <v>100.18</v>
      </c>
      <c r="W36" s="326">
        <f>INDEX('ИПЦ raw'!$1:$1048576, MATCH($K36,'ИПЦ raw'!$A:$A,0),MATCH(MoM!W$1,'ИПЦ raw'!$1:$1,0))</f>
        <v>99.9</v>
      </c>
      <c r="X36" s="326">
        <f>INDEX('ИПЦ raw'!$1:$1048576, MATCH($K36,'ИПЦ raw'!$A:$A,0),MATCH(MoM!X$1,'ИПЦ raw'!$1:$1,0))</f>
        <v>100.18</v>
      </c>
      <c r="Y36" s="326">
        <f>INDEX('ИПЦ raw'!$1:$1048576, MATCH($K36,'ИПЦ raw'!$A:$A,0),MATCH(MoM!Y$1,'ИПЦ raw'!$1:$1,0))</f>
        <v>99.79</v>
      </c>
      <c r="Z36" s="326">
        <f>INDEX('ИПЦ raw'!$1:$1048576, MATCH($K36,'ИПЦ raw'!$A:$A,0),MATCH(MoM!Z$1,'ИПЦ raw'!$1:$1,0))</f>
        <v>99.47</v>
      </c>
      <c r="AA36" s="326">
        <f>INDEX('ИПЦ raw'!$1:$1048576, MATCH($K36,'ИПЦ raw'!$A:$A,0),MATCH(MoM!AA$1,'ИПЦ raw'!$1:$1,0))</f>
        <v>99.97</v>
      </c>
      <c r="AB36" s="326">
        <f>INDEX('ИПЦ raw'!$1:$1048576, MATCH($K36,'ИПЦ raw'!$A:$A,0),MATCH(MoM!AB$1,'ИПЦ raw'!$1:$1,0))</f>
        <v>99.8</v>
      </c>
      <c r="AC36" s="326">
        <f>INDEX('ИПЦ raw'!$1:$1048576, MATCH($K36,'ИПЦ raw'!$A:$A,0),MATCH(MoM!AC$1,'ИПЦ raw'!$1:$1,0))</f>
        <v>100.58</v>
      </c>
      <c r="AD36" s="326">
        <f>INDEX('ИПЦ raw'!$1:$1048576, MATCH($K36,'ИПЦ raw'!$A:$A,0),MATCH(MoM!AD$1,'ИПЦ raw'!$1:$1,0))</f>
        <v>101.45</v>
      </c>
      <c r="AE36" s="326">
        <f>INDEX('ИПЦ raw'!$1:$1048576, MATCH($K36,'ИПЦ raw'!$A:$A,0),MATCH(MoM!AE$1,'ИПЦ raw'!$1:$1,0))</f>
        <v>101.02</v>
      </c>
      <c r="AF36" s="326">
        <f>INDEX('ИПЦ raw'!$1:$1048576, MATCH($K36,'ИПЦ raw'!$A:$A,0),MATCH(MoM!AF$1,'ИПЦ raw'!$1:$1,0))</f>
        <v>100.78</v>
      </c>
      <c r="AG36" s="326">
        <f>INDEX('ИПЦ raw'!$1:$1048576, MATCH($K36,'ИПЦ raw'!$A:$A,0),MATCH(MoM!AG$1,'ИПЦ raw'!$1:$1,0))</f>
        <v>101.8</v>
      </c>
      <c r="AH36" s="326">
        <f>INDEX('ИПЦ raw'!$1:$1048576, MATCH($K36,'ИПЦ raw'!$A:$A,0),MATCH(MoM!AH$1,'ИПЦ raw'!$1:$1,0))</f>
        <v>102.83</v>
      </c>
      <c r="AI36" s="326">
        <f>INDEX('ИПЦ raw'!$1:$1048576, MATCH($K36,'ИПЦ raw'!$A:$A,0),MATCH(MoM!AI$1,'ИПЦ raw'!$1:$1,0))</f>
        <v>104.44</v>
      </c>
      <c r="AJ36" s="326">
        <f>INDEX('ИПЦ raw'!$1:$1048576, MATCH($K36,'ИПЦ raw'!$A:$A,0),MATCH(MoM!AJ$1,'ИПЦ raw'!$1:$1,0))</f>
        <v>102.01</v>
      </c>
      <c r="AK36" s="326">
        <f>INDEX('ИПЦ raw'!$1:$1048576, MATCH($K36,'ИПЦ raw'!$A:$A,0),MATCH(MoM!AK$1,'ИПЦ raw'!$1:$1,0))</f>
        <v>100.71</v>
      </c>
      <c r="AL36" s="326">
        <f>INDEX('ИПЦ raw'!$1:$1048576, MATCH($K36,'ИПЦ raw'!$A:$A,0),MATCH(MoM!AL$1,'ИПЦ raw'!$1:$1,0))</f>
        <v>99.95</v>
      </c>
      <c r="AM36" s="326">
        <f>INDEX('ИПЦ raw'!$1:$1048576, MATCH($K36,'ИПЦ raw'!$A:$A,0),MATCH(MoM!AM$1,'ИПЦ raw'!$1:$1,0))</f>
        <v>100.01</v>
      </c>
      <c r="AN36" s="326">
        <f>INDEX('ИПЦ raw'!$1:$1048576, MATCH($K36,'ИПЦ raw'!$A:$A,0),MATCH(MoM!AN$1,'ИПЦ raw'!$1:$1,0))</f>
        <v>99.84</v>
      </c>
      <c r="AO36" s="326">
        <f>INDEX('ИПЦ raw'!$1:$1048576, MATCH($K36,'ИПЦ raw'!$A:$A,0),MATCH(MoM!AO$1,'ИПЦ raw'!$1:$1,0))</f>
        <v>100.24</v>
      </c>
      <c r="AP36" s="326">
        <f>INDEX('ИПЦ raw'!$1:$1048576, MATCH($K36,'ИПЦ raw'!$A:$A,0),MATCH(MoM!AP$1,'ИПЦ raw'!$1:$1,0))</f>
        <v>99.75</v>
      </c>
      <c r="AQ36" s="326">
        <f>INDEX('ИПЦ raw'!$1:$1048576, MATCH($K36,'ИПЦ raw'!$A:$A,0),MATCH(MoM!AQ$1,'ИПЦ raw'!$1:$1,0))</f>
        <v>99.45</v>
      </c>
      <c r="AR36" s="326">
        <f>INDEX('ИПЦ raw'!$1:$1048576, MATCH($K36,'ИПЦ raw'!$A:$A,0),MATCH(MoM!AR$1,'ИПЦ raw'!$1:$1,0))</f>
        <v>99.78</v>
      </c>
      <c r="AS36" s="326">
        <f>INDEX('ИПЦ raw'!$1:$1048576, MATCH($K36,'ИПЦ raw'!$A:$A,0),MATCH(MoM!AS$1,'ИПЦ raw'!$1:$1,0))</f>
        <v>100.66</v>
      </c>
      <c r="AT36" s="326">
        <f>INDEX('ИПЦ raw'!$1:$1048576, MATCH($K36,'ИПЦ raw'!$A:$A,0),MATCH(MoM!AT$1,'ИПЦ raw'!$1:$1,0))</f>
        <v>100.56</v>
      </c>
      <c r="AU36" s="326">
        <f>INDEX('ИПЦ raw'!$1:$1048576, MATCH($K36,'ИПЦ raw'!$A:$A,0),MATCH(MoM!AU$1,'ИПЦ raw'!$1:$1,0))</f>
        <v>100.32</v>
      </c>
      <c r="AV36" s="326">
        <f>INDEX('ИПЦ raw'!$1:$1048576, MATCH($K36,'ИПЦ raw'!$A:$A,0),MATCH(MoM!AV$1,'ИПЦ raw'!$1:$1,0))</f>
        <v>100.2</v>
      </c>
      <c r="AW36" s="326">
        <f>INDEX('ИПЦ raw'!$1:$1048576, MATCH($K36,'ИПЦ raw'!$A:$A,0),MATCH(MoM!AW$1,'ИПЦ raw'!$1:$1,0))</f>
        <v>99.66</v>
      </c>
      <c r="AX36" s="326">
        <f>INDEX('ИПЦ raw'!$1:$1048576, MATCH($K36,'ИПЦ raw'!$A:$A,0),MATCH(MoM!AX$1,'ИПЦ raw'!$1:$1,0))</f>
        <v>100.17</v>
      </c>
      <c r="AY36" s="326">
        <f>INDEX('ИПЦ raw'!$1:$1048576, MATCH($K36,'ИПЦ raw'!$A:$A,0),MATCH(MoM!AY$1,'ИПЦ raw'!$1:$1,0))</f>
        <v>100.89</v>
      </c>
      <c r="AZ36" s="326">
        <f>INDEX('ИПЦ raw'!$1:$1048576, MATCH($K36,'ИПЦ raw'!$A:$A,0),MATCH(MoM!AZ$1,'ИПЦ raw'!$1:$1,0))</f>
        <v>100.07</v>
      </c>
    </row>
    <row r="37" spans="1:52" x14ac:dyDescent="0.45">
      <c r="A37" s="326">
        <f>Веса!A37</f>
        <v>1</v>
      </c>
      <c r="B37" s="326">
        <f t="shared" si="0"/>
        <v>1</v>
      </c>
      <c r="C37" s="326">
        <f>БИПЦ_НДС!E37</f>
        <v>0</v>
      </c>
      <c r="D37" s="326">
        <f t="shared" si="1"/>
        <v>1</v>
      </c>
      <c r="E37" s="326">
        <v>1</v>
      </c>
      <c r="F37" s="326">
        <v>0</v>
      </c>
      <c r="G37" s="326">
        <v>0</v>
      </c>
      <c r="H37" s="326">
        <v>0</v>
      </c>
      <c r="I37" s="326">
        <v>0</v>
      </c>
      <c r="J37" s="308" t="s">
        <v>36</v>
      </c>
      <c r="K37" s="308" t="s">
        <v>36</v>
      </c>
      <c r="L37" s="326">
        <f>INDEX('ИПЦ raw'!$1:$1048576, MATCH($K37,'ИПЦ raw'!$A:$A,0),MATCH(MoM!L$1,'ИПЦ raw'!$1:$1,0))</f>
        <v>101.01</v>
      </c>
      <c r="M37" s="326">
        <f>INDEX('ИПЦ raw'!$1:$1048576, MATCH($K37,'ИПЦ raw'!$A:$A,0),MATCH(MoM!M$1,'ИПЦ raw'!$1:$1,0))</f>
        <v>99.39</v>
      </c>
      <c r="N37" s="326">
        <f>INDEX('ИПЦ raw'!$1:$1048576, MATCH($K37,'ИПЦ raw'!$A:$A,0),MATCH(MoM!N$1,'ИПЦ raw'!$1:$1,0))</f>
        <v>100.39</v>
      </c>
      <c r="O37" s="326">
        <f>INDEX('ИПЦ raw'!$1:$1048576, MATCH($K37,'ИПЦ raw'!$A:$A,0),MATCH(MoM!O$1,'ИПЦ raw'!$1:$1,0))</f>
        <v>100.57</v>
      </c>
      <c r="P37" s="326">
        <f>INDEX('ИПЦ raw'!$1:$1048576, MATCH($K37,'ИПЦ raw'!$A:$A,0),MATCH(MoM!P$1,'ИПЦ raw'!$1:$1,0))</f>
        <v>100.06</v>
      </c>
      <c r="Q37" s="326">
        <f>INDEX('ИПЦ raw'!$1:$1048576, MATCH($K37,'ИПЦ raw'!$A:$A,0),MATCH(MoM!Q$1,'ИПЦ raw'!$1:$1,0))</f>
        <v>100.69</v>
      </c>
      <c r="R37" s="326">
        <f>INDEX('ИПЦ raw'!$1:$1048576, MATCH($K37,'ИПЦ raw'!$A:$A,0),MATCH(MoM!R$1,'ИПЦ raw'!$1:$1,0))</f>
        <v>100.12</v>
      </c>
      <c r="S37" s="326">
        <f>INDEX('ИПЦ raw'!$1:$1048576, MATCH($K37,'ИПЦ raw'!$A:$A,0),MATCH(MoM!S$1,'ИПЦ raw'!$1:$1,0))</f>
        <v>101.19</v>
      </c>
      <c r="T37" s="326">
        <f>INDEX('ИПЦ raw'!$1:$1048576, MATCH($K37,'ИПЦ raw'!$A:$A,0),MATCH(MoM!T$1,'ИПЦ raw'!$1:$1,0))</f>
        <v>101.81</v>
      </c>
      <c r="U37" s="326">
        <f>INDEX('ИПЦ raw'!$1:$1048576, MATCH($K37,'ИПЦ raw'!$A:$A,0),MATCH(MoM!U$1,'ИПЦ raw'!$1:$1,0))</f>
        <v>103.17</v>
      </c>
      <c r="V37" s="326">
        <f>INDEX('ИПЦ raw'!$1:$1048576, MATCH($K37,'ИПЦ raw'!$A:$A,0),MATCH(MoM!V$1,'ИПЦ raw'!$1:$1,0))</f>
        <v>101.64</v>
      </c>
      <c r="W37" s="326">
        <f>INDEX('ИПЦ raw'!$1:$1048576, MATCH($K37,'ИПЦ raw'!$A:$A,0),MATCH(MoM!W$1,'ИПЦ raw'!$1:$1,0))</f>
        <v>101.86</v>
      </c>
      <c r="X37" s="326">
        <f>INDEX('ИПЦ raw'!$1:$1048576, MATCH($K37,'ИПЦ raw'!$A:$A,0),MATCH(MoM!X$1,'ИПЦ raw'!$1:$1,0))</f>
        <v>102.37</v>
      </c>
      <c r="Y37" s="326">
        <f>INDEX('ИПЦ raw'!$1:$1048576, MATCH($K37,'ИПЦ raw'!$A:$A,0),MATCH(MoM!Y$1,'ИПЦ raw'!$1:$1,0))</f>
        <v>101.8</v>
      </c>
      <c r="Z37" s="326">
        <f>INDEX('ИПЦ raw'!$1:$1048576, MATCH($K37,'ИПЦ raw'!$A:$A,0),MATCH(MoM!Z$1,'ИПЦ raw'!$1:$1,0))</f>
        <v>102.82</v>
      </c>
      <c r="AA37" s="326">
        <f>INDEX('ИПЦ raw'!$1:$1048576, MATCH($K37,'ИПЦ raw'!$A:$A,0),MATCH(MoM!AA$1,'ИПЦ raw'!$1:$1,0))</f>
        <v>102.42</v>
      </c>
      <c r="AB37" s="326">
        <f>INDEX('ИПЦ raw'!$1:$1048576, MATCH($K37,'ИПЦ raw'!$A:$A,0),MATCH(MoM!AB$1,'ИПЦ raw'!$1:$1,0))</f>
        <v>102.31</v>
      </c>
      <c r="AC37" s="326">
        <f>INDEX('ИПЦ raw'!$1:$1048576, MATCH($K37,'ИПЦ raw'!$A:$A,0),MATCH(MoM!AC$1,'ИПЦ raw'!$1:$1,0))</f>
        <v>101.55</v>
      </c>
      <c r="AD37" s="326">
        <f>INDEX('ИПЦ raw'!$1:$1048576, MATCH($K37,'ИПЦ raw'!$A:$A,0),MATCH(MoM!AD$1,'ИПЦ raw'!$1:$1,0))</f>
        <v>101.35</v>
      </c>
      <c r="AE37" s="326">
        <f>INDEX('ИПЦ raw'!$1:$1048576, MATCH($K37,'ИПЦ raw'!$A:$A,0),MATCH(MoM!AE$1,'ИПЦ raw'!$1:$1,0))</f>
        <v>101.73</v>
      </c>
      <c r="AF37" s="326">
        <f>INDEX('ИПЦ raw'!$1:$1048576, MATCH($K37,'ИПЦ raw'!$A:$A,0),MATCH(MoM!AF$1,'ИПЦ raw'!$1:$1,0))</f>
        <v>102.02</v>
      </c>
      <c r="AG37" s="326">
        <f>INDEX('ИПЦ raw'!$1:$1048576, MATCH($K37,'ИПЦ raw'!$A:$A,0),MATCH(MoM!AG$1,'ИПЦ raw'!$1:$1,0))</f>
        <v>101.84</v>
      </c>
      <c r="AH37" s="326">
        <f>INDEX('ИПЦ raw'!$1:$1048576, MATCH($K37,'ИПЦ raw'!$A:$A,0),MATCH(MoM!AH$1,'ИПЦ raw'!$1:$1,0))</f>
        <v>101.21</v>
      </c>
      <c r="AI37" s="326">
        <f>INDEX('ИПЦ raw'!$1:$1048576, MATCH($K37,'ИПЦ raw'!$A:$A,0),MATCH(MoM!AI$1,'ИПЦ raw'!$1:$1,0))</f>
        <v>101.77</v>
      </c>
      <c r="AJ37" s="326">
        <f>INDEX('ИПЦ raw'!$1:$1048576, MATCH($K37,'ИПЦ raw'!$A:$A,0),MATCH(MoM!AJ$1,'ИПЦ raw'!$1:$1,0))</f>
        <v>100.22</v>
      </c>
      <c r="AK37" s="326">
        <f>INDEX('ИПЦ raw'!$1:$1048576, MATCH($K37,'ИПЦ raw'!$A:$A,0),MATCH(MoM!AK$1,'ИПЦ raw'!$1:$1,0))</f>
        <v>101</v>
      </c>
      <c r="AL37" s="326">
        <f>INDEX('ИПЦ raw'!$1:$1048576, MATCH($K37,'ИПЦ raw'!$A:$A,0),MATCH(MoM!AL$1,'ИПЦ raw'!$1:$1,0))</f>
        <v>99.61</v>
      </c>
      <c r="AM37" s="326">
        <f>INDEX('ИПЦ raw'!$1:$1048576, MATCH($K37,'ИПЦ raw'!$A:$A,0),MATCH(MoM!AM$1,'ИПЦ raw'!$1:$1,0))</f>
        <v>99.59</v>
      </c>
      <c r="AN37" s="326">
        <f>INDEX('ИПЦ raw'!$1:$1048576, MATCH($K37,'ИПЦ raw'!$A:$A,0),MATCH(MoM!AN$1,'ИПЦ raw'!$1:$1,0))</f>
        <v>98.52</v>
      </c>
      <c r="AO37" s="326">
        <f>INDEX('ИПЦ raw'!$1:$1048576, MATCH($K37,'ИПЦ raw'!$A:$A,0),MATCH(MoM!AO$1,'ИПЦ raw'!$1:$1,0))</f>
        <v>98.98</v>
      </c>
      <c r="AP37" s="326">
        <f>INDEX('ИПЦ raw'!$1:$1048576, MATCH($K37,'ИПЦ raw'!$A:$A,0),MATCH(MoM!AP$1,'ИПЦ raw'!$1:$1,0))</f>
        <v>98.17</v>
      </c>
      <c r="AQ37" s="326">
        <f>INDEX('ИПЦ raw'!$1:$1048576, MATCH($K37,'ИПЦ raw'!$A:$A,0),MATCH(MoM!AQ$1,'ИПЦ raw'!$1:$1,0))</f>
        <v>97.94</v>
      </c>
      <c r="AR37" s="326">
        <f>INDEX('ИПЦ raw'!$1:$1048576, MATCH($K37,'ИПЦ raw'!$A:$A,0),MATCH(MoM!AR$1,'ИПЦ raw'!$1:$1,0))</f>
        <v>97.21</v>
      </c>
      <c r="AS37" s="326">
        <f>INDEX('ИПЦ raw'!$1:$1048576, MATCH($K37,'ИПЦ raw'!$A:$A,0),MATCH(MoM!AS$1,'ИПЦ raw'!$1:$1,0))</f>
        <v>99.3</v>
      </c>
      <c r="AT37" s="326">
        <f>INDEX('ИПЦ raw'!$1:$1048576, MATCH($K37,'ИПЦ raw'!$A:$A,0),MATCH(MoM!AT$1,'ИПЦ raw'!$1:$1,0))</f>
        <v>98.31</v>
      </c>
      <c r="AU37" s="326">
        <f>INDEX('ИПЦ raw'!$1:$1048576, MATCH($K37,'ИПЦ raw'!$A:$A,0),MATCH(MoM!AU$1,'ИПЦ raw'!$1:$1,0))</f>
        <v>99.57</v>
      </c>
      <c r="AV37" s="326">
        <f>INDEX('ИПЦ raw'!$1:$1048576, MATCH($K37,'ИПЦ raw'!$A:$A,0),MATCH(MoM!AV$1,'ИПЦ raw'!$1:$1,0))</f>
        <v>98.3</v>
      </c>
      <c r="AW37" s="326">
        <f>INDEX('ИПЦ raw'!$1:$1048576, MATCH($K37,'ИПЦ raw'!$A:$A,0),MATCH(MoM!AW$1,'ИПЦ raw'!$1:$1,0))</f>
        <v>99.19</v>
      </c>
      <c r="AX37" s="326">
        <f>INDEX('ИПЦ raw'!$1:$1048576, MATCH($K37,'ИПЦ raw'!$A:$A,0),MATCH(MoM!AX$1,'ИПЦ raw'!$1:$1,0))</f>
        <v>97.94</v>
      </c>
      <c r="AY37" s="326">
        <f>INDEX('ИПЦ raw'!$1:$1048576, MATCH($K37,'ИПЦ raw'!$A:$A,0),MATCH(MoM!AY$1,'ИПЦ raw'!$1:$1,0))</f>
        <v>99.48</v>
      </c>
      <c r="AZ37" s="326">
        <f>INDEX('ИПЦ raw'!$1:$1048576, MATCH($K37,'ИПЦ raw'!$A:$A,0),MATCH(MoM!AZ$1,'ИПЦ raw'!$1:$1,0))</f>
        <v>99.5</v>
      </c>
    </row>
    <row r="38" spans="1:52" x14ac:dyDescent="0.45">
      <c r="A38" s="326">
        <f>Веса!A38</f>
        <v>1</v>
      </c>
      <c r="B38" s="326">
        <f t="shared" si="0"/>
        <v>1</v>
      </c>
      <c r="C38" s="326">
        <f>БИПЦ_НДС!E38</f>
        <v>0</v>
      </c>
      <c r="D38" s="326">
        <f t="shared" si="1"/>
        <v>1</v>
      </c>
      <c r="E38" s="326">
        <v>1</v>
      </c>
      <c r="F38" s="326">
        <v>0</v>
      </c>
      <c r="G38" s="326">
        <v>0</v>
      </c>
      <c r="H38" s="326">
        <v>0</v>
      </c>
      <c r="I38" s="326">
        <v>0</v>
      </c>
      <c r="J38" s="308" t="s">
        <v>37</v>
      </c>
      <c r="K38" s="308" t="s">
        <v>37</v>
      </c>
      <c r="L38" s="326">
        <f>INDEX('ИПЦ raw'!$1:$1048576, MATCH($K38,'ИПЦ raw'!$A:$A,0),MATCH(MoM!L$1,'ИПЦ raw'!$1:$1,0))</f>
        <v>100.08</v>
      </c>
      <c r="M38" s="326">
        <f>INDEX('ИПЦ raw'!$1:$1048576, MATCH($K38,'ИПЦ raw'!$A:$A,0),MATCH(MoM!M$1,'ИПЦ raw'!$1:$1,0))</f>
        <v>99.6</v>
      </c>
      <c r="N38" s="326">
        <f>INDEX('ИПЦ raw'!$1:$1048576, MATCH($K38,'ИПЦ raw'!$A:$A,0),MATCH(MoM!N$1,'ИПЦ raw'!$1:$1,0))</f>
        <v>100</v>
      </c>
      <c r="O38" s="326">
        <f>INDEX('ИПЦ raw'!$1:$1048576, MATCH($K38,'ИПЦ raw'!$A:$A,0),MATCH(MoM!O$1,'ИПЦ raw'!$1:$1,0))</f>
        <v>99.17</v>
      </c>
      <c r="P38" s="326">
        <f>INDEX('ИПЦ raw'!$1:$1048576, MATCH($K38,'ИПЦ raw'!$A:$A,0),MATCH(MoM!P$1,'ИПЦ raw'!$1:$1,0))</f>
        <v>99.81</v>
      </c>
      <c r="Q38" s="326">
        <f>INDEX('ИПЦ raw'!$1:$1048576, MATCH($K38,'ИПЦ raw'!$A:$A,0),MATCH(MoM!Q$1,'ИПЦ raw'!$1:$1,0))</f>
        <v>99.55</v>
      </c>
      <c r="R38" s="326">
        <f>INDEX('ИПЦ raw'!$1:$1048576, MATCH($K38,'ИПЦ raw'!$A:$A,0),MATCH(MoM!R$1,'ИПЦ raw'!$1:$1,0))</f>
        <v>99.12</v>
      </c>
      <c r="S38" s="326">
        <f>INDEX('ИПЦ raw'!$1:$1048576, MATCH($K38,'ИПЦ raw'!$A:$A,0),MATCH(MoM!S$1,'ИПЦ raw'!$1:$1,0))</f>
        <v>99.94</v>
      </c>
      <c r="T38" s="326">
        <f>INDEX('ИПЦ raw'!$1:$1048576, MATCH($K38,'ИПЦ raw'!$A:$A,0),MATCH(MoM!T$1,'ИПЦ raw'!$1:$1,0))</f>
        <v>99.33</v>
      </c>
      <c r="U38" s="326">
        <f>INDEX('ИПЦ raw'!$1:$1048576, MATCH($K38,'ИПЦ raw'!$A:$A,0),MATCH(MoM!U$1,'ИПЦ raw'!$1:$1,0))</f>
        <v>100.82</v>
      </c>
      <c r="V38" s="326">
        <f>INDEX('ИПЦ raw'!$1:$1048576, MATCH($K38,'ИПЦ raw'!$A:$A,0),MATCH(MoM!V$1,'ИПЦ raw'!$1:$1,0))</f>
        <v>99.69</v>
      </c>
      <c r="W38" s="326">
        <f>INDEX('ИПЦ raw'!$1:$1048576, MATCH($K38,'ИПЦ raw'!$A:$A,0),MATCH(MoM!W$1,'ИПЦ raw'!$1:$1,0))</f>
        <v>99.78</v>
      </c>
      <c r="X38" s="326">
        <f>INDEX('ИПЦ raw'!$1:$1048576, MATCH($K38,'ИПЦ raw'!$A:$A,0),MATCH(MoM!X$1,'ИПЦ raw'!$1:$1,0))</f>
        <v>100.03</v>
      </c>
      <c r="Y38" s="326">
        <f>INDEX('ИПЦ raw'!$1:$1048576, MATCH($K38,'ИПЦ raw'!$A:$A,0),MATCH(MoM!Y$1,'ИПЦ raw'!$1:$1,0))</f>
        <v>99.73</v>
      </c>
      <c r="Z38" s="326">
        <f>INDEX('ИПЦ raw'!$1:$1048576, MATCH($K38,'ИПЦ raw'!$A:$A,0),MATCH(MoM!Z$1,'ИПЦ raw'!$1:$1,0))</f>
        <v>100.96</v>
      </c>
      <c r="AA38" s="326">
        <f>INDEX('ИПЦ raw'!$1:$1048576, MATCH($K38,'ИПЦ raw'!$A:$A,0),MATCH(MoM!AA$1,'ИПЦ raw'!$1:$1,0))</f>
        <v>101.54</v>
      </c>
      <c r="AB38" s="326">
        <f>INDEX('ИПЦ raw'!$1:$1048576, MATCH($K38,'ИПЦ raw'!$A:$A,0),MATCH(MoM!AB$1,'ИПЦ raw'!$1:$1,0))</f>
        <v>101.01</v>
      </c>
      <c r="AC38" s="326">
        <f>INDEX('ИПЦ raw'!$1:$1048576, MATCH($K38,'ИПЦ raw'!$A:$A,0),MATCH(MoM!AC$1,'ИПЦ raw'!$1:$1,0))</f>
        <v>99.74</v>
      </c>
      <c r="AD38" s="326">
        <f>INDEX('ИПЦ raw'!$1:$1048576, MATCH($K38,'ИПЦ raw'!$A:$A,0),MATCH(MoM!AD$1,'ИПЦ raw'!$1:$1,0))</f>
        <v>100.02</v>
      </c>
      <c r="AE38" s="326">
        <f>INDEX('ИПЦ raw'!$1:$1048576, MATCH($K38,'ИПЦ raw'!$A:$A,0),MATCH(MoM!AE$1,'ИПЦ raw'!$1:$1,0))</f>
        <v>101</v>
      </c>
      <c r="AF38" s="326">
        <f>INDEX('ИПЦ raw'!$1:$1048576, MATCH($K38,'ИПЦ raw'!$A:$A,0),MATCH(MoM!AF$1,'ИПЦ raw'!$1:$1,0))</f>
        <v>99.38</v>
      </c>
      <c r="AG38" s="326">
        <f>INDEX('ИПЦ raw'!$1:$1048576, MATCH($K38,'ИПЦ raw'!$A:$A,0),MATCH(MoM!AG$1,'ИПЦ raw'!$1:$1,0))</f>
        <v>101.27</v>
      </c>
      <c r="AH38" s="326">
        <f>INDEX('ИПЦ raw'!$1:$1048576, MATCH($K38,'ИПЦ raw'!$A:$A,0),MATCH(MoM!AH$1,'ИПЦ raw'!$1:$1,0))</f>
        <v>101.24</v>
      </c>
      <c r="AI38" s="326">
        <f>INDEX('ИПЦ raw'!$1:$1048576, MATCH($K38,'ИПЦ raw'!$A:$A,0),MATCH(MoM!AI$1,'ИПЦ raw'!$1:$1,0))</f>
        <v>101.92</v>
      </c>
      <c r="AJ38" s="326">
        <f>INDEX('ИПЦ raw'!$1:$1048576, MATCH($K38,'ИПЦ raw'!$A:$A,0),MATCH(MoM!AJ$1,'ИПЦ raw'!$1:$1,0))</f>
        <v>101.07</v>
      </c>
      <c r="AK38" s="326">
        <f>INDEX('ИПЦ raw'!$1:$1048576, MATCH($K38,'ИПЦ raw'!$A:$A,0),MATCH(MoM!AK$1,'ИПЦ raw'!$1:$1,0))</f>
        <v>101.72</v>
      </c>
      <c r="AL38" s="326">
        <f>INDEX('ИПЦ raw'!$1:$1048576, MATCH($K38,'ИПЦ raw'!$A:$A,0),MATCH(MoM!AL$1,'ИПЦ raw'!$1:$1,0))</f>
        <v>101.63</v>
      </c>
      <c r="AM38" s="326">
        <f>INDEX('ИПЦ raw'!$1:$1048576, MATCH($K38,'ИПЦ raw'!$A:$A,0),MATCH(MoM!AM$1,'ИПЦ raw'!$1:$1,0))</f>
        <v>100.8</v>
      </c>
      <c r="AN38" s="326">
        <f>INDEX('ИПЦ raw'!$1:$1048576, MATCH($K38,'ИПЦ raw'!$A:$A,0),MATCH(MoM!AN$1,'ИПЦ raw'!$1:$1,0))</f>
        <v>101.15</v>
      </c>
      <c r="AO38" s="326">
        <f>INDEX('ИПЦ raw'!$1:$1048576, MATCH($K38,'ИПЦ raw'!$A:$A,0),MATCH(MoM!AO$1,'ИПЦ raw'!$1:$1,0))</f>
        <v>100.26</v>
      </c>
      <c r="AP38" s="326">
        <f>INDEX('ИПЦ raw'!$1:$1048576, MATCH($K38,'ИПЦ raw'!$A:$A,0),MATCH(MoM!AP$1,'ИПЦ raw'!$1:$1,0))</f>
        <v>100.84</v>
      </c>
      <c r="AQ38" s="326">
        <f>INDEX('ИПЦ raw'!$1:$1048576, MATCH($K38,'ИПЦ raw'!$A:$A,0),MATCH(MoM!AQ$1,'ИПЦ raw'!$1:$1,0))</f>
        <v>100.17</v>
      </c>
      <c r="AR38" s="326">
        <f>INDEX('ИПЦ raw'!$1:$1048576, MATCH($K38,'ИПЦ raw'!$A:$A,0),MATCH(MoM!AR$1,'ИПЦ raw'!$1:$1,0))</f>
        <v>100.45</v>
      </c>
      <c r="AS38" s="326">
        <f>INDEX('ИПЦ raw'!$1:$1048576, MATCH($K38,'ИПЦ raw'!$A:$A,0),MATCH(MoM!AS$1,'ИПЦ raw'!$1:$1,0))</f>
        <v>99.95</v>
      </c>
      <c r="AT38" s="326">
        <f>INDEX('ИПЦ raw'!$1:$1048576, MATCH($K38,'ИПЦ raw'!$A:$A,0),MATCH(MoM!AT$1,'ИПЦ raw'!$1:$1,0))</f>
        <v>100.84</v>
      </c>
      <c r="AU38" s="326">
        <f>INDEX('ИПЦ raw'!$1:$1048576, MATCH($K38,'ИПЦ raw'!$A:$A,0),MATCH(MoM!AU$1,'ИПЦ raw'!$1:$1,0))</f>
        <v>100.32</v>
      </c>
      <c r="AV38" s="326">
        <f>INDEX('ИПЦ raw'!$1:$1048576, MATCH($K38,'ИПЦ raw'!$A:$A,0),MATCH(MoM!AV$1,'ИПЦ raw'!$1:$1,0))</f>
        <v>102.77</v>
      </c>
      <c r="AW38" s="326">
        <f>INDEX('ИПЦ raw'!$1:$1048576, MATCH($K38,'ИПЦ raw'!$A:$A,0),MATCH(MoM!AW$1,'ИПЦ raw'!$1:$1,0))</f>
        <v>99.49</v>
      </c>
      <c r="AX38" s="326">
        <f>INDEX('ИПЦ raw'!$1:$1048576, MATCH($K38,'ИПЦ raw'!$A:$A,0),MATCH(MoM!AX$1,'ИПЦ raw'!$1:$1,0))</f>
        <v>99.45</v>
      </c>
      <c r="AY38" s="326">
        <f>INDEX('ИПЦ raw'!$1:$1048576, MATCH($K38,'ИПЦ raw'!$A:$A,0),MATCH(MoM!AY$1,'ИПЦ raw'!$1:$1,0))</f>
        <v>100.26</v>
      </c>
      <c r="AZ38" s="326">
        <f>INDEX('ИПЦ raw'!$1:$1048576, MATCH($K38,'ИПЦ raw'!$A:$A,0),MATCH(MoM!AZ$1,'ИПЦ raw'!$1:$1,0))</f>
        <v>99.28</v>
      </c>
    </row>
    <row r="39" spans="1:52" ht="26.25" x14ac:dyDescent="0.45">
      <c r="A39" s="326">
        <f>Веса!A39</f>
        <v>1</v>
      </c>
      <c r="B39" s="326">
        <f t="shared" si="0"/>
        <v>1</v>
      </c>
      <c r="C39" s="326">
        <f>БИПЦ_НДС!E39</f>
        <v>0</v>
      </c>
      <c r="D39" s="326">
        <f t="shared" si="1"/>
        <v>1</v>
      </c>
      <c r="E39" s="326">
        <v>1</v>
      </c>
      <c r="F39" s="326">
        <v>0</v>
      </c>
      <c r="G39" s="326">
        <v>0</v>
      </c>
      <c r="H39" s="326">
        <v>0</v>
      </c>
      <c r="I39" s="326">
        <v>0</v>
      </c>
      <c r="J39" s="308" t="s">
        <v>38</v>
      </c>
      <c r="K39" s="308" t="s">
        <v>38</v>
      </c>
      <c r="L39" s="326">
        <f>INDEX('ИПЦ raw'!$1:$1048576, MATCH($K39,'ИПЦ raw'!$A:$A,0),MATCH(MoM!L$1,'ИПЦ raw'!$1:$1,0))</f>
        <v>100.06</v>
      </c>
      <c r="M39" s="326">
        <f>INDEX('ИПЦ raw'!$1:$1048576, MATCH($K39,'ИПЦ raw'!$A:$A,0),MATCH(MoM!M$1,'ИПЦ raw'!$1:$1,0))</f>
        <v>100.45</v>
      </c>
      <c r="N39" s="326">
        <f>INDEX('ИПЦ raw'!$1:$1048576, MATCH($K39,'ИПЦ raw'!$A:$A,0),MATCH(MoM!N$1,'ИПЦ raw'!$1:$1,0))</f>
        <v>100.04</v>
      </c>
      <c r="O39" s="326">
        <f>INDEX('ИПЦ raw'!$1:$1048576, MATCH($K39,'ИПЦ raw'!$A:$A,0),MATCH(MoM!O$1,'ИПЦ raw'!$1:$1,0))</f>
        <v>99.77</v>
      </c>
      <c r="P39" s="326">
        <f>INDEX('ИПЦ raw'!$1:$1048576, MATCH($K39,'ИПЦ raw'!$A:$A,0),MATCH(MoM!P$1,'ИПЦ raw'!$1:$1,0))</f>
        <v>99.25</v>
      </c>
      <c r="Q39" s="326">
        <f>INDEX('ИПЦ raw'!$1:$1048576, MATCH($K39,'ИПЦ raw'!$A:$A,0),MATCH(MoM!Q$1,'ИПЦ raw'!$1:$1,0))</f>
        <v>99.4</v>
      </c>
      <c r="R39" s="326">
        <f>INDEX('ИПЦ raw'!$1:$1048576, MATCH($K39,'ИПЦ raw'!$A:$A,0),MATCH(MoM!R$1,'ИПЦ raw'!$1:$1,0))</f>
        <v>99.56</v>
      </c>
      <c r="S39" s="326">
        <f>INDEX('ИПЦ raw'!$1:$1048576, MATCH($K39,'ИПЦ raw'!$A:$A,0),MATCH(MoM!S$1,'ИПЦ raw'!$1:$1,0))</f>
        <v>100.01</v>
      </c>
      <c r="T39" s="326">
        <f>INDEX('ИПЦ raw'!$1:$1048576, MATCH($K39,'ИПЦ raw'!$A:$A,0),MATCH(MoM!T$1,'ИПЦ raw'!$1:$1,0))</f>
        <v>100.17</v>
      </c>
      <c r="U39" s="326">
        <f>INDEX('ИПЦ raw'!$1:$1048576, MATCH($K39,'ИПЦ raw'!$A:$A,0),MATCH(MoM!U$1,'ИПЦ raw'!$1:$1,0))</f>
        <v>100.71</v>
      </c>
      <c r="V39" s="326">
        <f>INDEX('ИПЦ raw'!$1:$1048576, MATCH($K39,'ИПЦ raw'!$A:$A,0),MATCH(MoM!V$1,'ИПЦ raw'!$1:$1,0))</f>
        <v>100.89</v>
      </c>
      <c r="W39" s="326">
        <f>INDEX('ИПЦ raw'!$1:$1048576, MATCH($K39,'ИПЦ raw'!$A:$A,0),MATCH(MoM!W$1,'ИПЦ raw'!$1:$1,0))</f>
        <v>100.97</v>
      </c>
      <c r="X39" s="326">
        <f>INDEX('ИПЦ raw'!$1:$1048576, MATCH($K39,'ИПЦ raw'!$A:$A,0),MATCH(MoM!X$1,'ИПЦ raw'!$1:$1,0))</f>
        <v>100.96</v>
      </c>
      <c r="Y39" s="326">
        <f>INDEX('ИПЦ raw'!$1:$1048576, MATCH($K39,'ИПЦ raw'!$A:$A,0),MATCH(MoM!Y$1,'ИПЦ raw'!$1:$1,0))</f>
        <v>100.8</v>
      </c>
      <c r="Z39" s="326">
        <f>INDEX('ИПЦ raw'!$1:$1048576, MATCH($K39,'ИПЦ raw'!$A:$A,0),MATCH(MoM!Z$1,'ИПЦ raw'!$1:$1,0))</f>
        <v>100.76</v>
      </c>
      <c r="AA39" s="326">
        <f>INDEX('ИПЦ raw'!$1:$1048576, MATCH($K39,'ИПЦ raw'!$A:$A,0),MATCH(MoM!AA$1,'ИПЦ raw'!$1:$1,0))</f>
        <v>100.88</v>
      </c>
      <c r="AB39" s="326">
        <f>INDEX('ИПЦ raw'!$1:$1048576, MATCH($K39,'ИПЦ raw'!$A:$A,0),MATCH(MoM!AB$1,'ИПЦ raw'!$1:$1,0))</f>
        <v>100.42</v>
      </c>
      <c r="AC39" s="326">
        <f>INDEX('ИПЦ raw'!$1:$1048576, MATCH($K39,'ИПЦ raw'!$A:$A,0),MATCH(MoM!AC$1,'ИПЦ raw'!$1:$1,0))</f>
        <v>100.25</v>
      </c>
      <c r="AD39" s="326">
        <f>INDEX('ИПЦ raw'!$1:$1048576, MATCH($K39,'ИПЦ raw'!$A:$A,0),MATCH(MoM!AD$1,'ИПЦ raw'!$1:$1,0))</f>
        <v>100.44</v>
      </c>
      <c r="AE39" s="326">
        <f>INDEX('ИПЦ raw'!$1:$1048576, MATCH($K39,'ИПЦ raw'!$A:$A,0),MATCH(MoM!AE$1,'ИПЦ raw'!$1:$1,0))</f>
        <v>100.99</v>
      </c>
      <c r="AF39" s="326">
        <f>INDEX('ИПЦ raw'!$1:$1048576, MATCH($K39,'ИПЦ raw'!$A:$A,0),MATCH(MoM!AF$1,'ИПЦ raw'!$1:$1,0))</f>
        <v>103.44</v>
      </c>
      <c r="AG39" s="326">
        <f>INDEX('ИПЦ raw'!$1:$1048576, MATCH($K39,'ИПЦ raw'!$A:$A,0),MATCH(MoM!AG$1,'ИПЦ raw'!$1:$1,0))</f>
        <v>102.78</v>
      </c>
      <c r="AH39" s="326">
        <f>INDEX('ИПЦ raw'!$1:$1048576, MATCH($K39,'ИПЦ raw'!$A:$A,0),MATCH(MoM!AH$1,'ИПЦ raw'!$1:$1,0))</f>
        <v>103.3</v>
      </c>
      <c r="AI39" s="326">
        <f>INDEX('ИПЦ raw'!$1:$1048576, MATCH($K39,'ИПЦ raw'!$A:$A,0),MATCH(MoM!AI$1,'ИПЦ raw'!$1:$1,0))</f>
        <v>102.36</v>
      </c>
      <c r="AJ39" s="326">
        <f>INDEX('ИПЦ raw'!$1:$1048576, MATCH($K39,'ИПЦ raw'!$A:$A,0),MATCH(MoM!AJ$1,'ИПЦ raw'!$1:$1,0))</f>
        <v>101.48</v>
      </c>
      <c r="AK39" s="326">
        <f>INDEX('ИПЦ raw'!$1:$1048576, MATCH($K39,'ИПЦ raw'!$A:$A,0),MATCH(MoM!AK$1,'ИПЦ raw'!$1:$1,0))</f>
        <v>102.17</v>
      </c>
      <c r="AL39" s="326">
        <f>INDEX('ИПЦ raw'!$1:$1048576, MATCH($K39,'ИПЦ raw'!$A:$A,0),MATCH(MoM!AL$1,'ИПЦ raw'!$1:$1,0))</f>
        <v>101.37</v>
      </c>
      <c r="AM39" s="326">
        <f>INDEX('ИПЦ raw'!$1:$1048576, MATCH($K39,'ИПЦ raw'!$A:$A,0),MATCH(MoM!AM$1,'ИПЦ raw'!$1:$1,0))</f>
        <v>100.78</v>
      </c>
      <c r="AN39" s="326">
        <f>INDEX('ИПЦ raw'!$1:$1048576, MATCH($K39,'ИПЦ raw'!$A:$A,0),MATCH(MoM!AN$1,'ИПЦ raw'!$1:$1,0))</f>
        <v>100.19</v>
      </c>
      <c r="AO39" s="326">
        <f>INDEX('ИПЦ raw'!$1:$1048576, MATCH($K39,'ИПЦ raw'!$A:$A,0),MATCH(MoM!AO$1,'ИПЦ raw'!$1:$1,0))</f>
        <v>100.23</v>
      </c>
      <c r="AP39" s="326">
        <f>INDEX('ИПЦ raw'!$1:$1048576, MATCH($K39,'ИПЦ raw'!$A:$A,0),MATCH(MoM!AP$1,'ИПЦ raw'!$1:$1,0))</f>
        <v>99.79</v>
      </c>
      <c r="AQ39" s="326">
        <f>INDEX('ИПЦ raw'!$1:$1048576, MATCH($K39,'ИПЦ raw'!$A:$A,0),MATCH(MoM!AQ$1,'ИПЦ raw'!$1:$1,0))</f>
        <v>100.16</v>
      </c>
      <c r="AR39" s="326">
        <f>INDEX('ИПЦ raw'!$1:$1048576, MATCH($K39,'ИПЦ raw'!$A:$A,0),MATCH(MoM!AR$1,'ИПЦ raw'!$1:$1,0))</f>
        <v>100.45</v>
      </c>
      <c r="AS39" s="326">
        <f>INDEX('ИПЦ raw'!$1:$1048576, MATCH($K39,'ИПЦ raw'!$A:$A,0),MATCH(MoM!AS$1,'ИПЦ raw'!$1:$1,0))</f>
        <v>100.25</v>
      </c>
      <c r="AT39" s="326">
        <f>INDEX('ИПЦ raw'!$1:$1048576, MATCH($K39,'ИПЦ raw'!$A:$A,0),MATCH(MoM!AT$1,'ИПЦ raw'!$1:$1,0))</f>
        <v>100.32</v>
      </c>
      <c r="AU39" s="326">
        <f>INDEX('ИПЦ raw'!$1:$1048576, MATCH($K39,'ИПЦ raw'!$A:$A,0),MATCH(MoM!AU$1,'ИПЦ raw'!$1:$1,0))</f>
        <v>100.36</v>
      </c>
      <c r="AV39" s="326">
        <f>INDEX('ИПЦ raw'!$1:$1048576, MATCH($K39,'ИПЦ raw'!$A:$A,0),MATCH(MoM!AV$1,'ИПЦ raw'!$1:$1,0))</f>
        <v>100.55</v>
      </c>
      <c r="AW39" s="326">
        <f>INDEX('ИПЦ raw'!$1:$1048576, MATCH($K39,'ИПЦ raw'!$A:$A,0),MATCH(MoM!AW$1,'ИПЦ raw'!$1:$1,0))</f>
        <v>99.75</v>
      </c>
      <c r="AX39" s="326">
        <f>INDEX('ИПЦ raw'!$1:$1048576, MATCH($K39,'ИПЦ raw'!$A:$A,0),MATCH(MoM!AX$1,'ИПЦ raw'!$1:$1,0))</f>
        <v>99.65</v>
      </c>
      <c r="AY39" s="326">
        <f>INDEX('ИПЦ raw'!$1:$1048576, MATCH($K39,'ИПЦ raw'!$A:$A,0),MATCH(MoM!AY$1,'ИПЦ raw'!$1:$1,0))</f>
        <v>99.46</v>
      </c>
      <c r="AZ39" s="326">
        <f>INDEX('ИПЦ raw'!$1:$1048576, MATCH($K39,'ИПЦ raw'!$A:$A,0),MATCH(MoM!AZ$1,'ИПЦ raw'!$1:$1,0))</f>
        <v>99.57</v>
      </c>
    </row>
    <row r="40" spans="1:52" s="332" customFormat="1" ht="26.25" x14ac:dyDescent="0.45">
      <c r="A40" s="332">
        <f>Веса!A40</f>
        <v>0</v>
      </c>
      <c r="B40" s="332">
        <f t="shared" si="0"/>
        <v>0</v>
      </c>
      <c r="C40" s="332">
        <f>БИПЦ_НДС!E40</f>
        <v>0</v>
      </c>
      <c r="D40" s="332">
        <f t="shared" si="1"/>
        <v>1</v>
      </c>
      <c r="E40" s="332">
        <v>1</v>
      </c>
      <c r="F40" s="332">
        <v>0</v>
      </c>
      <c r="G40" s="332">
        <v>0</v>
      </c>
      <c r="H40" s="332">
        <v>0</v>
      </c>
      <c r="I40" s="332">
        <v>0</v>
      </c>
      <c r="J40" s="312" t="s">
        <v>39</v>
      </c>
      <c r="K40" s="312" t="s">
        <v>39</v>
      </c>
      <c r="L40" s="332">
        <f>INDEX('ИПЦ raw'!$1:$1048576, MATCH($K40,'ИПЦ raw'!$A:$A,0),MATCH(MoM!L$1,'ИПЦ raw'!$1:$1,0))</f>
        <v>0</v>
      </c>
      <c r="M40" s="332">
        <f>INDEX('ИПЦ raw'!$1:$1048576, MATCH($K40,'ИПЦ raw'!$A:$A,0),MATCH(MoM!M$1,'ИПЦ raw'!$1:$1,0))</f>
        <v>0</v>
      </c>
      <c r="N40" s="332">
        <f>INDEX('ИПЦ raw'!$1:$1048576, MATCH($K40,'ИПЦ raw'!$A:$A,0),MATCH(MoM!N$1,'ИПЦ raw'!$1:$1,0))</f>
        <v>0</v>
      </c>
      <c r="O40" s="332">
        <f>INDEX('ИПЦ raw'!$1:$1048576, MATCH($K40,'ИПЦ raw'!$A:$A,0),MATCH(MoM!O$1,'ИПЦ raw'!$1:$1,0))</f>
        <v>0</v>
      </c>
      <c r="P40" s="332">
        <f>INDEX('ИПЦ raw'!$1:$1048576, MATCH($K40,'ИПЦ raw'!$A:$A,0),MATCH(MoM!P$1,'ИПЦ raw'!$1:$1,0))</f>
        <v>0</v>
      </c>
      <c r="Q40" s="332">
        <f>INDEX('ИПЦ raw'!$1:$1048576, MATCH($K40,'ИПЦ raw'!$A:$A,0),MATCH(MoM!Q$1,'ИПЦ raw'!$1:$1,0))</f>
        <v>0</v>
      </c>
      <c r="R40" s="332">
        <f>INDEX('ИПЦ raw'!$1:$1048576, MATCH($K40,'ИПЦ raw'!$A:$A,0),MATCH(MoM!R$1,'ИПЦ raw'!$1:$1,0))</f>
        <v>0</v>
      </c>
      <c r="S40" s="332">
        <f>INDEX('ИПЦ raw'!$1:$1048576, MATCH($K40,'ИПЦ raw'!$A:$A,0),MATCH(MoM!S$1,'ИПЦ raw'!$1:$1,0))</f>
        <v>0</v>
      </c>
      <c r="T40" s="332">
        <f>INDEX('ИПЦ raw'!$1:$1048576, MATCH($K40,'ИПЦ raw'!$A:$A,0),MATCH(MoM!T$1,'ИПЦ raw'!$1:$1,0))</f>
        <v>0</v>
      </c>
      <c r="U40" s="332">
        <f>INDEX('ИПЦ raw'!$1:$1048576, MATCH($K40,'ИПЦ raw'!$A:$A,0),MATCH(MoM!U$1,'ИПЦ raw'!$1:$1,0))</f>
        <v>0</v>
      </c>
      <c r="V40" s="332">
        <f>INDEX('ИПЦ raw'!$1:$1048576, MATCH($K40,'ИПЦ raw'!$A:$A,0),MATCH(MoM!V$1,'ИПЦ raw'!$1:$1,0))</f>
        <v>0</v>
      </c>
      <c r="W40" s="332">
        <f>INDEX('ИПЦ raw'!$1:$1048576, MATCH($K40,'ИПЦ raw'!$A:$A,0),MATCH(MoM!W$1,'ИПЦ raw'!$1:$1,0))</f>
        <v>0</v>
      </c>
      <c r="X40" s="332">
        <f>INDEX('ИПЦ raw'!$1:$1048576, MATCH($K40,'ИПЦ raw'!$A:$A,0),MATCH(MoM!X$1,'ИПЦ raw'!$1:$1,0))</f>
        <v>0</v>
      </c>
      <c r="Y40" s="332">
        <f>INDEX('ИПЦ raw'!$1:$1048576, MATCH($K40,'ИПЦ raw'!$A:$A,0),MATCH(MoM!Y$1,'ИПЦ raw'!$1:$1,0))</f>
        <v>0</v>
      </c>
      <c r="Z40" s="332">
        <f>INDEX('ИПЦ raw'!$1:$1048576, MATCH($K40,'ИПЦ raw'!$A:$A,0),MATCH(MoM!Z$1,'ИПЦ raw'!$1:$1,0))</f>
        <v>0</v>
      </c>
      <c r="AA40" s="332">
        <f>INDEX('ИПЦ raw'!$1:$1048576, MATCH($K40,'ИПЦ raw'!$A:$A,0),MATCH(MoM!AA$1,'ИПЦ raw'!$1:$1,0))</f>
        <v>0</v>
      </c>
      <c r="AB40" s="332">
        <f>INDEX('ИПЦ raw'!$1:$1048576, MATCH($K40,'ИПЦ raw'!$A:$A,0),MATCH(MoM!AB$1,'ИПЦ raw'!$1:$1,0))</f>
        <v>0</v>
      </c>
      <c r="AC40" s="332">
        <f>INDEX('ИПЦ raw'!$1:$1048576, MATCH($K40,'ИПЦ raw'!$A:$A,0),MATCH(MoM!AC$1,'ИПЦ raw'!$1:$1,0))</f>
        <v>0</v>
      </c>
      <c r="AD40" s="332">
        <f>INDEX('ИПЦ raw'!$1:$1048576, MATCH($K40,'ИПЦ raw'!$A:$A,0),MATCH(MoM!AD$1,'ИПЦ raw'!$1:$1,0))</f>
        <v>0</v>
      </c>
      <c r="AE40" s="332">
        <f>INDEX('ИПЦ raw'!$1:$1048576, MATCH($K40,'ИПЦ raw'!$A:$A,0),MATCH(MoM!AE$1,'ИПЦ raw'!$1:$1,0))</f>
        <v>0</v>
      </c>
      <c r="AF40" s="332">
        <f>INDEX('ИПЦ raw'!$1:$1048576, MATCH($K40,'ИПЦ raw'!$A:$A,0),MATCH(MoM!AF$1,'ИПЦ raw'!$1:$1,0))</f>
        <v>0</v>
      </c>
      <c r="AG40" s="332">
        <f>INDEX('ИПЦ raw'!$1:$1048576, MATCH($K40,'ИПЦ raw'!$A:$A,0),MATCH(MoM!AG$1,'ИПЦ raw'!$1:$1,0))</f>
        <v>0</v>
      </c>
      <c r="AH40" s="332">
        <f>INDEX('ИПЦ raw'!$1:$1048576, MATCH($K40,'ИПЦ raw'!$A:$A,0),MATCH(MoM!AH$1,'ИПЦ raw'!$1:$1,0))</f>
        <v>0</v>
      </c>
      <c r="AI40" s="332">
        <f>INDEX('ИПЦ raw'!$1:$1048576, MATCH($K40,'ИПЦ raw'!$A:$A,0),MATCH(MoM!AI$1,'ИПЦ raw'!$1:$1,0))</f>
        <v>0</v>
      </c>
      <c r="AJ40" s="332">
        <f>INDEX('ИПЦ raw'!$1:$1048576, MATCH($K40,'ИПЦ raw'!$A:$A,0),MATCH(MoM!AJ$1,'ИПЦ raw'!$1:$1,0))</f>
        <v>101.57</v>
      </c>
      <c r="AK40" s="332">
        <f>INDEX('ИПЦ raw'!$1:$1048576, MATCH($K40,'ИПЦ raw'!$A:$A,0),MATCH(MoM!AK$1,'ИПЦ raw'!$1:$1,0))</f>
        <v>101.37</v>
      </c>
      <c r="AL40" s="332">
        <f>INDEX('ИПЦ raw'!$1:$1048576, MATCH($K40,'ИПЦ raw'!$A:$A,0),MATCH(MoM!AL$1,'ИПЦ raw'!$1:$1,0))</f>
        <v>101.14</v>
      </c>
      <c r="AM40" s="332">
        <f>INDEX('ИПЦ raw'!$1:$1048576, MATCH($K40,'ИПЦ raw'!$A:$A,0),MATCH(MoM!AM$1,'ИПЦ raw'!$1:$1,0))</f>
        <v>99.95</v>
      </c>
      <c r="AN40" s="332">
        <f>INDEX('ИПЦ raw'!$1:$1048576, MATCH($K40,'ИПЦ raw'!$A:$A,0),MATCH(MoM!AN$1,'ИПЦ raw'!$1:$1,0))</f>
        <v>99.83</v>
      </c>
      <c r="AO40" s="332">
        <f>INDEX('ИПЦ raw'!$1:$1048576, MATCH($K40,'ИПЦ raw'!$A:$A,0),MATCH(MoM!AO$1,'ИПЦ raw'!$1:$1,0))</f>
        <v>99.69</v>
      </c>
      <c r="AP40" s="332">
        <f>INDEX('ИПЦ raw'!$1:$1048576, MATCH($K40,'ИПЦ raw'!$A:$A,0),MATCH(MoM!AP$1,'ИПЦ raw'!$1:$1,0))</f>
        <v>99.72</v>
      </c>
      <c r="AQ40" s="332">
        <f>INDEX('ИПЦ raw'!$1:$1048576, MATCH($K40,'ИПЦ raw'!$A:$A,0),MATCH(MoM!AQ$1,'ИПЦ raw'!$1:$1,0))</f>
        <v>100.09</v>
      </c>
      <c r="AR40" s="332">
        <f>INDEX('ИПЦ raw'!$1:$1048576, MATCH($K40,'ИПЦ raw'!$A:$A,0),MATCH(MoM!AR$1,'ИПЦ raw'!$1:$1,0))</f>
        <v>100.56</v>
      </c>
      <c r="AS40" s="332">
        <f>INDEX('ИПЦ raw'!$1:$1048576, MATCH($K40,'ИПЦ raw'!$A:$A,0),MATCH(MoM!AS$1,'ИПЦ raw'!$1:$1,0))</f>
        <v>100.74</v>
      </c>
      <c r="AT40" s="332">
        <f>INDEX('ИПЦ raw'!$1:$1048576, MATCH($K40,'ИПЦ raw'!$A:$A,0),MATCH(MoM!AT$1,'ИПЦ raw'!$1:$1,0))</f>
        <v>100.66</v>
      </c>
      <c r="AU40" s="332">
        <f>INDEX('ИПЦ raw'!$1:$1048576, MATCH($K40,'ИПЦ raw'!$A:$A,0),MATCH(MoM!AU$1,'ИПЦ raw'!$1:$1,0))</f>
        <v>100.33</v>
      </c>
      <c r="AV40" s="332">
        <f>INDEX('ИПЦ raw'!$1:$1048576, MATCH($K40,'ИПЦ raw'!$A:$A,0),MATCH(MoM!AV$1,'ИПЦ raw'!$1:$1,0))</f>
        <v>100.69</v>
      </c>
      <c r="AW40" s="332">
        <f>INDEX('ИПЦ raw'!$1:$1048576, MATCH($K40,'ИПЦ raw'!$A:$A,0),MATCH(MoM!AW$1,'ИПЦ raw'!$1:$1,0))</f>
        <v>98.97</v>
      </c>
      <c r="AX40" s="332">
        <f>INDEX('ИПЦ raw'!$1:$1048576, MATCH($K40,'ИПЦ raw'!$A:$A,0),MATCH(MoM!AX$1,'ИПЦ raw'!$1:$1,0))</f>
        <v>99.82</v>
      </c>
      <c r="AY40" s="326">
        <f>INDEX('ИПЦ raw'!$1:$1048576, MATCH($K40,'ИПЦ raw'!$A:$A,0),MATCH(MoM!AY$1,'ИПЦ raw'!$1:$1,0))</f>
        <v>99.4</v>
      </c>
      <c r="AZ40" s="326">
        <f>INDEX('ИПЦ raw'!$1:$1048576, MATCH($K40,'ИПЦ raw'!$A:$A,0),MATCH(MoM!AZ$1,'ИПЦ raw'!$1:$1,0))</f>
        <v>99.55</v>
      </c>
    </row>
    <row r="41" spans="1:52" ht="26.25" x14ac:dyDescent="0.45">
      <c r="A41" s="326">
        <f>Веса!A41</f>
        <v>1</v>
      </c>
      <c r="B41" s="326">
        <f t="shared" si="0"/>
        <v>1</v>
      </c>
      <c r="C41" s="326">
        <f>БИПЦ_НДС!E41</f>
        <v>0</v>
      </c>
      <c r="D41" s="326">
        <f t="shared" si="1"/>
        <v>1</v>
      </c>
      <c r="E41" s="326">
        <v>1</v>
      </c>
      <c r="F41" s="326">
        <v>0</v>
      </c>
      <c r="G41" s="326">
        <v>0</v>
      </c>
      <c r="H41" s="326">
        <v>0</v>
      </c>
      <c r="I41" s="326">
        <v>0</v>
      </c>
      <c r="J41" s="308" t="s">
        <v>40</v>
      </c>
      <c r="K41" s="308" t="s">
        <v>40</v>
      </c>
      <c r="L41" s="326">
        <f>INDEX('ИПЦ raw'!$1:$1048576, MATCH($K41,'ИПЦ raw'!$A:$A,0),MATCH(MoM!L$1,'ИПЦ raw'!$1:$1,0))</f>
        <v>99.8</v>
      </c>
      <c r="M41" s="326">
        <f>INDEX('ИПЦ raw'!$1:$1048576, MATCH($K41,'ИПЦ raw'!$A:$A,0),MATCH(MoM!M$1,'ИПЦ raw'!$1:$1,0))</f>
        <v>100.1</v>
      </c>
      <c r="N41" s="326">
        <f>INDEX('ИПЦ raw'!$1:$1048576, MATCH($K41,'ИПЦ raw'!$A:$A,0),MATCH(MoM!N$1,'ИПЦ raw'!$1:$1,0))</f>
        <v>100.26</v>
      </c>
      <c r="O41" s="326">
        <f>INDEX('ИПЦ raw'!$1:$1048576, MATCH($K41,'ИПЦ raw'!$A:$A,0),MATCH(MoM!O$1,'ИПЦ raw'!$1:$1,0))</f>
        <v>99.63</v>
      </c>
      <c r="P41" s="326">
        <f>INDEX('ИПЦ raw'!$1:$1048576, MATCH($K41,'ИПЦ raw'!$A:$A,0),MATCH(MoM!P$1,'ИПЦ raw'!$1:$1,0))</f>
        <v>99.56</v>
      </c>
      <c r="Q41" s="326">
        <f>INDEX('ИПЦ raw'!$1:$1048576, MATCH($K41,'ИПЦ raw'!$A:$A,0),MATCH(MoM!Q$1,'ИПЦ raw'!$1:$1,0))</f>
        <v>99.2</v>
      </c>
      <c r="R41" s="326">
        <f>INDEX('ИПЦ raw'!$1:$1048576, MATCH($K41,'ИПЦ raw'!$A:$A,0),MATCH(MoM!R$1,'ИПЦ raw'!$1:$1,0))</f>
        <v>99.41</v>
      </c>
      <c r="S41" s="326">
        <f>INDEX('ИПЦ raw'!$1:$1048576, MATCH($K41,'ИПЦ raw'!$A:$A,0),MATCH(MoM!S$1,'ИПЦ raw'!$1:$1,0))</f>
        <v>99.95</v>
      </c>
      <c r="T41" s="326">
        <f>INDEX('ИПЦ raw'!$1:$1048576, MATCH($K41,'ИПЦ raw'!$A:$A,0),MATCH(MoM!T$1,'ИПЦ raw'!$1:$1,0))</f>
        <v>99.71</v>
      </c>
      <c r="U41" s="326">
        <f>INDEX('ИПЦ raw'!$1:$1048576, MATCH($K41,'ИПЦ raw'!$A:$A,0),MATCH(MoM!U$1,'ИПЦ raw'!$1:$1,0))</f>
        <v>100.37</v>
      </c>
      <c r="V41" s="326">
        <f>INDEX('ИПЦ raw'!$1:$1048576, MATCH($K41,'ИПЦ raw'!$A:$A,0),MATCH(MoM!V$1,'ИПЦ raw'!$1:$1,0))</f>
        <v>100.76</v>
      </c>
      <c r="W41" s="326">
        <f>INDEX('ИПЦ raw'!$1:$1048576, MATCH($K41,'ИПЦ raw'!$A:$A,0),MATCH(MoM!W$1,'ИПЦ raw'!$1:$1,0))</f>
        <v>100.67</v>
      </c>
      <c r="X41" s="326">
        <f>INDEX('ИПЦ raw'!$1:$1048576, MATCH($K41,'ИПЦ raw'!$A:$A,0),MATCH(MoM!X$1,'ИПЦ raw'!$1:$1,0))</f>
        <v>101</v>
      </c>
      <c r="Y41" s="326">
        <f>INDEX('ИПЦ raw'!$1:$1048576, MATCH($K41,'ИПЦ raw'!$A:$A,0),MATCH(MoM!Y$1,'ИПЦ raw'!$1:$1,0))</f>
        <v>100.51</v>
      </c>
      <c r="Z41" s="326">
        <f>INDEX('ИПЦ raw'!$1:$1048576, MATCH($K41,'ИПЦ raw'!$A:$A,0),MATCH(MoM!Z$1,'ИПЦ raw'!$1:$1,0))</f>
        <v>100.33</v>
      </c>
      <c r="AA41" s="326">
        <f>INDEX('ИПЦ raw'!$1:$1048576, MATCH($K41,'ИПЦ raw'!$A:$A,0),MATCH(MoM!AA$1,'ИПЦ raw'!$1:$1,0))</f>
        <v>100.67</v>
      </c>
      <c r="AB41" s="326">
        <f>INDEX('ИПЦ raw'!$1:$1048576, MATCH($K41,'ИПЦ raw'!$A:$A,0),MATCH(MoM!AB$1,'ИПЦ raw'!$1:$1,0))</f>
        <v>100.67</v>
      </c>
      <c r="AC41" s="326">
        <f>INDEX('ИПЦ raw'!$1:$1048576, MATCH($K41,'ИПЦ raw'!$A:$A,0),MATCH(MoM!AC$1,'ИПЦ raw'!$1:$1,0))</f>
        <v>100.38</v>
      </c>
      <c r="AD41" s="326">
        <f>INDEX('ИПЦ raw'!$1:$1048576, MATCH($K41,'ИПЦ raw'!$A:$A,0),MATCH(MoM!AD$1,'ИПЦ raw'!$1:$1,0))</f>
        <v>100.23</v>
      </c>
      <c r="AE41" s="326">
        <f>INDEX('ИПЦ raw'!$1:$1048576, MATCH($K41,'ИПЦ raw'!$A:$A,0),MATCH(MoM!AE$1,'ИПЦ raw'!$1:$1,0))</f>
        <v>101.02</v>
      </c>
      <c r="AF41" s="326">
        <f>INDEX('ИПЦ raw'!$1:$1048576, MATCH($K41,'ИПЦ raw'!$A:$A,0),MATCH(MoM!AF$1,'ИПЦ raw'!$1:$1,0))</f>
        <v>102.19</v>
      </c>
      <c r="AG41" s="326">
        <f>INDEX('ИПЦ raw'!$1:$1048576, MATCH($K41,'ИПЦ raw'!$A:$A,0),MATCH(MoM!AG$1,'ИПЦ raw'!$1:$1,0))</f>
        <v>102.97</v>
      </c>
      <c r="AH41" s="326">
        <f>INDEX('ИПЦ raw'!$1:$1048576, MATCH($K41,'ИПЦ raw'!$A:$A,0),MATCH(MoM!AH$1,'ИПЦ raw'!$1:$1,0))</f>
        <v>102.32</v>
      </c>
      <c r="AI41" s="326">
        <f>INDEX('ИПЦ raw'!$1:$1048576, MATCH($K41,'ИПЦ raw'!$A:$A,0),MATCH(MoM!AI$1,'ИПЦ raw'!$1:$1,0))</f>
        <v>102.61</v>
      </c>
      <c r="AJ41" s="326">
        <f>INDEX('ИПЦ raw'!$1:$1048576, MATCH($K41,'ИПЦ raw'!$A:$A,0),MATCH(MoM!AJ$1,'ИПЦ raw'!$1:$1,0))</f>
        <v>101.33</v>
      </c>
      <c r="AK41" s="326">
        <f>INDEX('ИПЦ raw'!$1:$1048576, MATCH($K41,'ИПЦ raw'!$A:$A,0),MATCH(MoM!AK$1,'ИПЦ raw'!$1:$1,0))</f>
        <v>101.92</v>
      </c>
      <c r="AL41" s="326">
        <f>INDEX('ИПЦ raw'!$1:$1048576, MATCH($K41,'ИПЦ raw'!$A:$A,0),MATCH(MoM!AL$1,'ИПЦ raw'!$1:$1,0))</f>
        <v>101.54</v>
      </c>
      <c r="AM41" s="326">
        <f>INDEX('ИПЦ raw'!$1:$1048576, MATCH($K41,'ИПЦ raw'!$A:$A,0),MATCH(MoM!AM$1,'ИПЦ raw'!$1:$1,0))</f>
        <v>101.03</v>
      </c>
      <c r="AN41" s="326">
        <f>INDEX('ИПЦ raw'!$1:$1048576, MATCH($K41,'ИПЦ raw'!$A:$A,0),MATCH(MoM!AN$1,'ИПЦ raw'!$1:$1,0))</f>
        <v>100.41</v>
      </c>
      <c r="AO41" s="326">
        <f>INDEX('ИПЦ raw'!$1:$1048576, MATCH($K41,'ИПЦ raw'!$A:$A,0),MATCH(MoM!AO$1,'ИПЦ raw'!$1:$1,0))</f>
        <v>100.62</v>
      </c>
      <c r="AP41" s="326">
        <f>INDEX('ИПЦ raw'!$1:$1048576, MATCH($K41,'ИПЦ raw'!$A:$A,0),MATCH(MoM!AP$1,'ИПЦ raw'!$1:$1,0))</f>
        <v>100.24</v>
      </c>
      <c r="AQ41" s="326">
        <f>INDEX('ИПЦ raw'!$1:$1048576, MATCH($K41,'ИПЦ raw'!$A:$A,0),MATCH(MoM!AQ$1,'ИПЦ raw'!$1:$1,0))</f>
        <v>99.71</v>
      </c>
      <c r="AR41" s="326">
        <f>INDEX('ИПЦ raw'!$1:$1048576, MATCH($K41,'ИПЦ raw'!$A:$A,0),MATCH(MoM!AR$1,'ИПЦ raw'!$1:$1,0))</f>
        <v>100.05</v>
      </c>
      <c r="AS41" s="326">
        <f>INDEX('ИПЦ raw'!$1:$1048576, MATCH($K41,'ИПЦ raw'!$A:$A,0),MATCH(MoM!AS$1,'ИПЦ raw'!$1:$1,0))</f>
        <v>100.1</v>
      </c>
      <c r="AT41" s="326">
        <f>INDEX('ИПЦ raw'!$1:$1048576, MATCH($K41,'ИПЦ raw'!$A:$A,0),MATCH(MoM!AT$1,'ИПЦ raw'!$1:$1,0))</f>
        <v>100.13</v>
      </c>
      <c r="AU41" s="326">
        <f>INDEX('ИПЦ raw'!$1:$1048576, MATCH($K41,'ИПЦ raw'!$A:$A,0),MATCH(MoM!AU$1,'ИПЦ raw'!$1:$1,0))</f>
        <v>100.14</v>
      </c>
      <c r="AV41" s="326">
        <f>INDEX('ИПЦ raw'!$1:$1048576, MATCH($K41,'ИПЦ raw'!$A:$A,0),MATCH(MoM!AV$1,'ИПЦ raw'!$1:$1,0))</f>
        <v>100.24</v>
      </c>
      <c r="AW41" s="326">
        <f>INDEX('ИПЦ raw'!$1:$1048576, MATCH($K41,'ИПЦ raw'!$A:$A,0),MATCH(MoM!AW$1,'ИПЦ raw'!$1:$1,0))</f>
        <v>99.92</v>
      </c>
      <c r="AX41" s="326">
        <f>INDEX('ИПЦ raw'!$1:$1048576, MATCH($K41,'ИПЦ raw'!$A:$A,0),MATCH(MoM!AX$1,'ИПЦ raw'!$1:$1,0))</f>
        <v>99.79</v>
      </c>
      <c r="AY41" s="326">
        <f>INDEX('ИПЦ raw'!$1:$1048576, MATCH($K41,'ИПЦ raw'!$A:$A,0),MATCH(MoM!AY$1,'ИПЦ raw'!$1:$1,0))</f>
        <v>99.62</v>
      </c>
      <c r="AZ41" s="326">
        <f>INDEX('ИПЦ raw'!$1:$1048576, MATCH($K41,'ИПЦ raw'!$A:$A,0),MATCH(MoM!AZ$1,'ИПЦ raw'!$1:$1,0))</f>
        <v>99.5</v>
      </c>
    </row>
    <row r="42" spans="1:52" x14ac:dyDescent="0.45">
      <c r="A42" s="326">
        <f>Веса!A42</f>
        <v>1</v>
      </c>
      <c r="B42" s="326">
        <f t="shared" si="0"/>
        <v>1</v>
      </c>
      <c r="C42" s="326">
        <f>БИПЦ_НДС!E42</f>
        <v>0</v>
      </c>
      <c r="D42" s="326">
        <f t="shared" si="1"/>
        <v>1</v>
      </c>
      <c r="E42" s="326">
        <v>1</v>
      </c>
      <c r="F42" s="326">
        <v>0</v>
      </c>
      <c r="G42" s="326">
        <v>0</v>
      </c>
      <c r="H42" s="326">
        <v>0</v>
      </c>
      <c r="I42" s="326">
        <v>0</v>
      </c>
      <c r="J42" s="308" t="s">
        <v>41</v>
      </c>
      <c r="K42" s="308" t="s">
        <v>41</v>
      </c>
      <c r="L42" s="326">
        <f>INDEX('ИПЦ raw'!$1:$1048576, MATCH($K42,'ИПЦ raw'!$A:$A,0),MATCH(MoM!L$1,'ИПЦ raw'!$1:$1,0))</f>
        <v>100.25</v>
      </c>
      <c r="M42" s="326">
        <f>INDEX('ИПЦ raw'!$1:$1048576, MATCH($K42,'ИПЦ raw'!$A:$A,0),MATCH(MoM!M$1,'ИПЦ raw'!$1:$1,0))</f>
        <v>100.22</v>
      </c>
      <c r="N42" s="326">
        <f>INDEX('ИПЦ raw'!$1:$1048576, MATCH($K42,'ИПЦ raw'!$A:$A,0),MATCH(MoM!N$1,'ИПЦ raw'!$1:$1,0))</f>
        <v>100.3</v>
      </c>
      <c r="O42" s="326">
        <f>INDEX('ИПЦ raw'!$1:$1048576, MATCH($K42,'ИПЦ raw'!$A:$A,0),MATCH(MoM!O$1,'ИПЦ raw'!$1:$1,0))</f>
        <v>99.53</v>
      </c>
      <c r="P42" s="326">
        <f>INDEX('ИПЦ raw'!$1:$1048576, MATCH($K42,'ИПЦ raw'!$A:$A,0),MATCH(MoM!P$1,'ИПЦ raw'!$1:$1,0))</f>
        <v>99.7</v>
      </c>
      <c r="Q42" s="326">
        <f>INDEX('ИПЦ raw'!$1:$1048576, MATCH($K42,'ИПЦ raw'!$A:$A,0),MATCH(MoM!Q$1,'ИПЦ raw'!$1:$1,0))</f>
        <v>99.22</v>
      </c>
      <c r="R42" s="326">
        <f>INDEX('ИПЦ raw'!$1:$1048576, MATCH($K42,'ИПЦ raw'!$A:$A,0),MATCH(MoM!R$1,'ИПЦ raw'!$1:$1,0))</f>
        <v>99.73</v>
      </c>
      <c r="S42" s="326">
        <f>INDEX('ИПЦ raw'!$1:$1048576, MATCH($K42,'ИПЦ raw'!$A:$A,0),MATCH(MoM!S$1,'ИПЦ raw'!$1:$1,0))</f>
        <v>99.65</v>
      </c>
      <c r="T42" s="326">
        <f>INDEX('ИПЦ raw'!$1:$1048576, MATCH($K42,'ИПЦ raw'!$A:$A,0),MATCH(MoM!T$1,'ИПЦ raw'!$1:$1,0))</f>
        <v>100.02</v>
      </c>
      <c r="U42" s="326">
        <f>INDEX('ИПЦ raw'!$1:$1048576, MATCH($K42,'ИПЦ raw'!$A:$A,0),MATCH(MoM!U$1,'ИПЦ raw'!$1:$1,0))</f>
        <v>100.53</v>
      </c>
      <c r="V42" s="326">
        <f>INDEX('ИПЦ raw'!$1:$1048576, MATCH($K42,'ИПЦ raw'!$A:$A,0),MATCH(MoM!V$1,'ИПЦ raw'!$1:$1,0))</f>
        <v>100.66</v>
      </c>
      <c r="W42" s="326">
        <f>INDEX('ИПЦ raw'!$1:$1048576, MATCH($K42,'ИПЦ raw'!$A:$A,0),MATCH(MoM!W$1,'ИПЦ raw'!$1:$1,0))</f>
        <v>101.02</v>
      </c>
      <c r="X42" s="326">
        <f>INDEX('ИПЦ raw'!$1:$1048576, MATCH($K42,'ИПЦ raw'!$A:$A,0),MATCH(MoM!X$1,'ИПЦ raw'!$1:$1,0))</f>
        <v>100.55</v>
      </c>
      <c r="Y42" s="326">
        <f>INDEX('ИПЦ raw'!$1:$1048576, MATCH($K42,'ИПЦ raw'!$A:$A,0),MATCH(MoM!Y$1,'ИПЦ raw'!$1:$1,0))</f>
        <v>100.79</v>
      </c>
      <c r="Z42" s="326">
        <f>INDEX('ИПЦ raw'!$1:$1048576, MATCH($K42,'ИПЦ raw'!$A:$A,0),MATCH(MoM!Z$1,'ИПЦ raw'!$1:$1,0))</f>
        <v>100.35</v>
      </c>
      <c r="AA42" s="326">
        <f>INDEX('ИПЦ raw'!$1:$1048576, MATCH($K42,'ИПЦ raw'!$A:$A,0),MATCH(MoM!AA$1,'ИПЦ raw'!$1:$1,0))</f>
        <v>101.16</v>
      </c>
      <c r="AB42" s="326">
        <f>INDEX('ИПЦ raw'!$1:$1048576, MATCH($K42,'ИПЦ raw'!$A:$A,0),MATCH(MoM!AB$1,'ИПЦ raw'!$1:$1,0))</f>
        <v>100.53</v>
      </c>
      <c r="AC42" s="326">
        <f>INDEX('ИПЦ raw'!$1:$1048576, MATCH($K42,'ИПЦ raw'!$A:$A,0),MATCH(MoM!AC$1,'ИПЦ raw'!$1:$1,0))</f>
        <v>100.36</v>
      </c>
      <c r="AD42" s="326">
        <f>INDEX('ИПЦ raw'!$1:$1048576, MATCH($K42,'ИПЦ raw'!$A:$A,0),MATCH(MoM!AD$1,'ИПЦ raw'!$1:$1,0))</f>
        <v>100.27</v>
      </c>
      <c r="AE42" s="326">
        <f>INDEX('ИПЦ raw'!$1:$1048576, MATCH($K42,'ИПЦ raw'!$A:$A,0),MATCH(MoM!AE$1,'ИПЦ raw'!$1:$1,0))</f>
        <v>100.76</v>
      </c>
      <c r="AF42" s="326">
        <f>INDEX('ИПЦ raw'!$1:$1048576, MATCH($K42,'ИПЦ raw'!$A:$A,0),MATCH(MoM!AF$1,'ИПЦ raw'!$1:$1,0))</f>
        <v>104.15</v>
      </c>
      <c r="AG42" s="326">
        <f>INDEX('ИПЦ raw'!$1:$1048576, MATCH($K42,'ИПЦ raw'!$A:$A,0),MATCH(MoM!AG$1,'ИПЦ raw'!$1:$1,0))</f>
        <v>103.18</v>
      </c>
      <c r="AH42" s="326">
        <f>INDEX('ИПЦ raw'!$1:$1048576, MATCH($K42,'ИПЦ raw'!$A:$A,0),MATCH(MoM!AH$1,'ИПЦ raw'!$1:$1,0))</f>
        <v>103.54</v>
      </c>
      <c r="AI42" s="326">
        <f>INDEX('ИПЦ raw'!$1:$1048576, MATCH($K42,'ИПЦ raw'!$A:$A,0),MATCH(MoM!AI$1,'ИПЦ raw'!$1:$1,0))</f>
        <v>102.5</v>
      </c>
      <c r="AJ42" s="326">
        <f>INDEX('ИПЦ raw'!$1:$1048576, MATCH($K42,'ИПЦ raw'!$A:$A,0),MATCH(MoM!AJ$1,'ИПЦ raw'!$1:$1,0))</f>
        <v>101.37</v>
      </c>
      <c r="AK42" s="326">
        <f>INDEX('ИПЦ raw'!$1:$1048576, MATCH($K42,'ИПЦ raw'!$A:$A,0),MATCH(MoM!AK$1,'ИПЦ raw'!$1:$1,0))</f>
        <v>101.99</v>
      </c>
      <c r="AL42" s="326">
        <f>INDEX('ИПЦ raw'!$1:$1048576, MATCH($K42,'ИПЦ raw'!$A:$A,0),MATCH(MoM!AL$1,'ИПЦ raw'!$1:$1,0))</f>
        <v>101.54</v>
      </c>
      <c r="AM42" s="326">
        <f>INDEX('ИПЦ raw'!$1:$1048576, MATCH($K42,'ИПЦ raw'!$A:$A,0),MATCH(MoM!AM$1,'ИПЦ raw'!$1:$1,0))</f>
        <v>100.25</v>
      </c>
      <c r="AN42" s="326">
        <f>INDEX('ИПЦ raw'!$1:$1048576, MATCH($K42,'ИПЦ raw'!$A:$A,0),MATCH(MoM!AN$1,'ИПЦ raw'!$1:$1,0))</f>
        <v>100.28</v>
      </c>
      <c r="AO42" s="326">
        <f>INDEX('ИПЦ raw'!$1:$1048576, MATCH($K42,'ИПЦ raw'!$A:$A,0),MATCH(MoM!AO$1,'ИПЦ raw'!$1:$1,0))</f>
        <v>100.76</v>
      </c>
      <c r="AP42" s="326">
        <f>INDEX('ИПЦ raw'!$1:$1048576, MATCH($K42,'ИПЦ raw'!$A:$A,0),MATCH(MoM!AP$1,'ИПЦ raw'!$1:$1,0))</f>
        <v>99.69</v>
      </c>
      <c r="AQ42" s="326">
        <f>INDEX('ИПЦ raw'!$1:$1048576, MATCH($K42,'ИПЦ raw'!$A:$A,0),MATCH(MoM!AQ$1,'ИПЦ raw'!$1:$1,0))</f>
        <v>100.16</v>
      </c>
      <c r="AR42" s="326">
        <f>INDEX('ИПЦ raw'!$1:$1048576, MATCH($K42,'ИПЦ raw'!$A:$A,0),MATCH(MoM!AR$1,'ИПЦ raw'!$1:$1,0))</f>
        <v>99.7</v>
      </c>
      <c r="AS42" s="326">
        <f>INDEX('ИПЦ raw'!$1:$1048576, MATCH($K42,'ИПЦ raw'!$A:$A,0),MATCH(MoM!AS$1,'ИПЦ raw'!$1:$1,0))</f>
        <v>100.63</v>
      </c>
      <c r="AT42" s="326">
        <f>INDEX('ИПЦ raw'!$1:$1048576, MATCH($K42,'ИПЦ raw'!$A:$A,0),MATCH(MoM!AT$1,'ИПЦ raw'!$1:$1,0))</f>
        <v>100.24</v>
      </c>
      <c r="AU42" s="326">
        <f>INDEX('ИПЦ raw'!$1:$1048576, MATCH($K42,'ИПЦ raw'!$A:$A,0),MATCH(MoM!AU$1,'ИПЦ raw'!$1:$1,0))</f>
        <v>99.81</v>
      </c>
      <c r="AV42" s="326">
        <f>INDEX('ИПЦ raw'!$1:$1048576, MATCH($K42,'ИПЦ raw'!$A:$A,0),MATCH(MoM!AV$1,'ИПЦ raw'!$1:$1,0))</f>
        <v>100.4</v>
      </c>
      <c r="AW42" s="326">
        <f>INDEX('ИПЦ raw'!$1:$1048576, MATCH($K42,'ИПЦ raw'!$A:$A,0),MATCH(MoM!AW$1,'ИПЦ raw'!$1:$1,0))</f>
        <v>99.03</v>
      </c>
      <c r="AX42" s="326">
        <f>INDEX('ИПЦ raw'!$1:$1048576, MATCH($K42,'ИПЦ raw'!$A:$A,0),MATCH(MoM!AX$1,'ИПЦ raw'!$1:$1,0))</f>
        <v>99.68</v>
      </c>
      <c r="AY42" s="326">
        <f>INDEX('ИПЦ raw'!$1:$1048576, MATCH($K42,'ИПЦ raw'!$A:$A,0),MATCH(MoM!AY$1,'ИПЦ raw'!$1:$1,0))</f>
        <v>99.65</v>
      </c>
      <c r="AZ42" s="326">
        <f>INDEX('ИПЦ raw'!$1:$1048576, MATCH($K42,'ИПЦ raw'!$A:$A,0),MATCH(MoM!AZ$1,'ИПЦ raw'!$1:$1,0))</f>
        <v>99.39</v>
      </c>
    </row>
    <row r="43" spans="1:52" x14ac:dyDescent="0.45">
      <c r="A43" s="326">
        <f>Веса!A43</f>
        <v>1</v>
      </c>
      <c r="B43" s="326">
        <f t="shared" si="0"/>
        <v>1</v>
      </c>
      <c r="C43" s="326">
        <f>БИПЦ_НДС!E43</f>
        <v>0</v>
      </c>
      <c r="D43" s="326">
        <f t="shared" si="1"/>
        <v>1</v>
      </c>
      <c r="E43" s="326">
        <v>1</v>
      </c>
      <c r="F43" s="326">
        <v>0</v>
      </c>
      <c r="G43" s="326">
        <v>0</v>
      </c>
      <c r="H43" s="326">
        <v>0</v>
      </c>
      <c r="I43" s="326">
        <v>0</v>
      </c>
      <c r="J43" s="308" t="s">
        <v>42</v>
      </c>
      <c r="K43" s="308" t="s">
        <v>42</v>
      </c>
      <c r="L43" s="326">
        <f>INDEX('ИПЦ raw'!$1:$1048576, MATCH($K43,'ИПЦ raw'!$A:$A,0),MATCH(MoM!L$1,'ИПЦ raw'!$1:$1,0))</f>
        <v>100.32</v>
      </c>
      <c r="M43" s="326">
        <f>INDEX('ИПЦ raw'!$1:$1048576, MATCH($K43,'ИПЦ raw'!$A:$A,0),MATCH(MoM!M$1,'ИПЦ raw'!$1:$1,0))</f>
        <v>99.98</v>
      </c>
      <c r="N43" s="326">
        <f>INDEX('ИПЦ raw'!$1:$1048576, MATCH($K43,'ИПЦ raw'!$A:$A,0),MATCH(MoM!N$1,'ИПЦ raw'!$1:$1,0))</f>
        <v>100.3</v>
      </c>
      <c r="O43" s="326">
        <f>INDEX('ИПЦ raw'!$1:$1048576, MATCH($K43,'ИПЦ raw'!$A:$A,0),MATCH(MoM!O$1,'ИПЦ raw'!$1:$1,0))</f>
        <v>99.77</v>
      </c>
      <c r="P43" s="326">
        <f>INDEX('ИПЦ raw'!$1:$1048576, MATCH($K43,'ИПЦ raw'!$A:$A,0),MATCH(MoM!P$1,'ИПЦ raw'!$1:$1,0))</f>
        <v>99.91</v>
      </c>
      <c r="Q43" s="326">
        <f>INDEX('ИПЦ raw'!$1:$1048576, MATCH($K43,'ИПЦ raw'!$A:$A,0),MATCH(MoM!Q$1,'ИПЦ raw'!$1:$1,0))</f>
        <v>99.68</v>
      </c>
      <c r="R43" s="326">
        <f>INDEX('ИПЦ raw'!$1:$1048576, MATCH($K43,'ИПЦ raw'!$A:$A,0),MATCH(MoM!R$1,'ИПЦ raw'!$1:$1,0))</f>
        <v>99.81</v>
      </c>
      <c r="S43" s="326">
        <f>INDEX('ИПЦ raw'!$1:$1048576, MATCH($K43,'ИПЦ raw'!$A:$A,0),MATCH(MoM!S$1,'ИПЦ raw'!$1:$1,0))</f>
        <v>99.63</v>
      </c>
      <c r="T43" s="326">
        <f>INDEX('ИПЦ raw'!$1:$1048576, MATCH($K43,'ИПЦ raw'!$A:$A,0),MATCH(MoM!T$1,'ИПЦ raw'!$1:$1,0))</f>
        <v>99.75</v>
      </c>
      <c r="U43" s="326">
        <f>INDEX('ИПЦ raw'!$1:$1048576, MATCH($K43,'ИПЦ raw'!$A:$A,0),MATCH(MoM!U$1,'ИПЦ raw'!$1:$1,0))</f>
        <v>100.09</v>
      </c>
      <c r="V43" s="326">
        <f>INDEX('ИПЦ raw'!$1:$1048576, MATCH($K43,'ИПЦ raw'!$A:$A,0),MATCH(MoM!V$1,'ИПЦ raw'!$1:$1,0))</f>
        <v>100.67</v>
      </c>
      <c r="W43" s="326">
        <f>INDEX('ИПЦ raw'!$1:$1048576, MATCH($K43,'ИПЦ raw'!$A:$A,0),MATCH(MoM!W$1,'ИПЦ raw'!$1:$1,0))</f>
        <v>100.61</v>
      </c>
      <c r="X43" s="326">
        <f>INDEX('ИПЦ raw'!$1:$1048576, MATCH($K43,'ИПЦ raw'!$A:$A,0),MATCH(MoM!X$1,'ИПЦ raw'!$1:$1,0))</f>
        <v>100.7</v>
      </c>
      <c r="Y43" s="326">
        <f>INDEX('ИПЦ raw'!$1:$1048576, MATCH($K43,'ИПЦ raw'!$A:$A,0),MATCH(MoM!Y$1,'ИПЦ raw'!$1:$1,0))</f>
        <v>100.78</v>
      </c>
      <c r="Z43" s="326">
        <f>INDEX('ИПЦ raw'!$1:$1048576, MATCH($K43,'ИПЦ raw'!$A:$A,0),MATCH(MoM!Z$1,'ИПЦ raw'!$1:$1,0))</f>
        <v>100.84</v>
      </c>
      <c r="AA43" s="326">
        <f>INDEX('ИПЦ raw'!$1:$1048576, MATCH($K43,'ИПЦ raw'!$A:$A,0),MATCH(MoM!AA$1,'ИПЦ raw'!$1:$1,0))</f>
        <v>100.39</v>
      </c>
      <c r="AB43" s="326">
        <f>INDEX('ИПЦ raw'!$1:$1048576, MATCH($K43,'ИПЦ raw'!$A:$A,0),MATCH(MoM!AB$1,'ИПЦ raw'!$1:$1,0))</f>
        <v>100.46</v>
      </c>
      <c r="AC43" s="326">
        <f>INDEX('ИПЦ raw'!$1:$1048576, MATCH($K43,'ИПЦ raw'!$A:$A,0),MATCH(MoM!AC$1,'ИПЦ raw'!$1:$1,0))</f>
        <v>100.26</v>
      </c>
      <c r="AD43" s="326">
        <f>INDEX('ИПЦ raw'!$1:$1048576, MATCH($K43,'ИПЦ raw'!$A:$A,0),MATCH(MoM!AD$1,'ИПЦ raw'!$1:$1,0))</f>
        <v>100.37</v>
      </c>
      <c r="AE43" s="326">
        <f>INDEX('ИПЦ raw'!$1:$1048576, MATCH($K43,'ИПЦ raw'!$A:$A,0),MATCH(MoM!AE$1,'ИПЦ raw'!$1:$1,0))</f>
        <v>101.16</v>
      </c>
      <c r="AF43" s="326">
        <f>INDEX('ИПЦ raw'!$1:$1048576, MATCH($K43,'ИПЦ raw'!$A:$A,0),MATCH(MoM!AF$1,'ИПЦ raw'!$1:$1,0))</f>
        <v>102.37</v>
      </c>
      <c r="AG43" s="326">
        <f>INDEX('ИПЦ raw'!$1:$1048576, MATCH($K43,'ИПЦ raw'!$A:$A,0),MATCH(MoM!AG$1,'ИПЦ raw'!$1:$1,0))</f>
        <v>102.38</v>
      </c>
      <c r="AH43" s="326">
        <f>INDEX('ИПЦ raw'!$1:$1048576, MATCH($K43,'ИПЦ raw'!$A:$A,0),MATCH(MoM!AH$1,'ИПЦ raw'!$1:$1,0))</f>
        <v>102.66</v>
      </c>
      <c r="AI43" s="326">
        <f>INDEX('ИПЦ raw'!$1:$1048576, MATCH($K43,'ИПЦ raw'!$A:$A,0),MATCH(MoM!AI$1,'ИПЦ raw'!$1:$1,0))</f>
        <v>101.69</v>
      </c>
      <c r="AJ43" s="326">
        <f>INDEX('ИПЦ raw'!$1:$1048576, MATCH($K43,'ИПЦ raw'!$A:$A,0),MATCH(MoM!AJ$1,'ИПЦ raw'!$1:$1,0))</f>
        <v>101.36</v>
      </c>
      <c r="AK43" s="326">
        <f>INDEX('ИПЦ raw'!$1:$1048576, MATCH($K43,'ИПЦ raw'!$A:$A,0),MATCH(MoM!AK$1,'ИПЦ raw'!$1:$1,0))</f>
        <v>101.64</v>
      </c>
      <c r="AL43" s="326">
        <f>INDEX('ИПЦ raw'!$1:$1048576, MATCH($K43,'ИПЦ raw'!$A:$A,0),MATCH(MoM!AL$1,'ИПЦ raw'!$1:$1,0))</f>
        <v>101.44</v>
      </c>
      <c r="AM43" s="326">
        <f>INDEX('ИПЦ raw'!$1:$1048576, MATCH($K43,'ИПЦ raw'!$A:$A,0),MATCH(MoM!AM$1,'ИПЦ raw'!$1:$1,0))</f>
        <v>101.1</v>
      </c>
      <c r="AN43" s="326">
        <f>INDEX('ИПЦ raw'!$1:$1048576, MATCH($K43,'ИПЦ raw'!$A:$A,0),MATCH(MoM!AN$1,'ИПЦ raw'!$1:$1,0))</f>
        <v>100.44</v>
      </c>
      <c r="AO43" s="326">
        <f>INDEX('ИПЦ raw'!$1:$1048576, MATCH($K43,'ИПЦ raw'!$A:$A,0),MATCH(MoM!AO$1,'ИПЦ raw'!$1:$1,0))</f>
        <v>100.52</v>
      </c>
      <c r="AP43" s="326">
        <f>INDEX('ИПЦ raw'!$1:$1048576, MATCH($K43,'ИПЦ raw'!$A:$A,0),MATCH(MoM!AP$1,'ИПЦ raw'!$1:$1,0))</f>
        <v>100.31</v>
      </c>
      <c r="AQ43" s="326">
        <f>INDEX('ИПЦ raw'!$1:$1048576, MATCH($K43,'ИПЦ raw'!$A:$A,0),MATCH(MoM!AQ$1,'ИПЦ raw'!$1:$1,0))</f>
        <v>100.24</v>
      </c>
      <c r="AR43" s="326">
        <f>INDEX('ИПЦ raw'!$1:$1048576, MATCH($K43,'ИПЦ raw'!$A:$A,0),MATCH(MoM!AR$1,'ИПЦ raw'!$1:$1,0))</f>
        <v>100.52</v>
      </c>
      <c r="AS43" s="326">
        <f>INDEX('ИПЦ raw'!$1:$1048576, MATCH($K43,'ИПЦ raw'!$A:$A,0),MATCH(MoM!AS$1,'ИПЦ raw'!$1:$1,0))</f>
        <v>100.68</v>
      </c>
      <c r="AT43" s="326">
        <f>INDEX('ИПЦ raw'!$1:$1048576, MATCH($K43,'ИПЦ raw'!$A:$A,0),MATCH(MoM!AT$1,'ИПЦ raw'!$1:$1,0))</f>
        <v>100.07</v>
      </c>
      <c r="AU43" s="326">
        <f>INDEX('ИПЦ raw'!$1:$1048576, MATCH($K43,'ИПЦ raw'!$A:$A,0),MATCH(MoM!AU$1,'ИПЦ raw'!$1:$1,0))</f>
        <v>100.25</v>
      </c>
      <c r="AV43" s="326">
        <f>INDEX('ИПЦ raw'!$1:$1048576, MATCH($K43,'ИПЦ raw'!$A:$A,0),MATCH(MoM!AV$1,'ИПЦ raw'!$1:$1,0))</f>
        <v>100.42</v>
      </c>
      <c r="AW43" s="326">
        <f>INDEX('ИПЦ raw'!$1:$1048576, MATCH($K43,'ИПЦ raw'!$A:$A,0),MATCH(MoM!AW$1,'ИПЦ raw'!$1:$1,0))</f>
        <v>100.11</v>
      </c>
      <c r="AX43" s="326">
        <f>INDEX('ИПЦ raw'!$1:$1048576, MATCH($K43,'ИПЦ raw'!$A:$A,0),MATCH(MoM!AX$1,'ИПЦ raw'!$1:$1,0))</f>
        <v>100.16</v>
      </c>
      <c r="AY43" s="326">
        <f>INDEX('ИПЦ raw'!$1:$1048576, MATCH($K43,'ИПЦ raw'!$A:$A,0),MATCH(MoM!AY$1,'ИПЦ raw'!$1:$1,0))</f>
        <v>99.34</v>
      </c>
      <c r="AZ43" s="326">
        <f>INDEX('ИПЦ raw'!$1:$1048576, MATCH($K43,'ИПЦ raw'!$A:$A,0),MATCH(MoM!AZ$1,'ИПЦ raw'!$1:$1,0))</f>
        <v>100.05</v>
      </c>
    </row>
    <row r="44" spans="1:52" x14ac:dyDescent="0.45">
      <c r="A44" s="326">
        <f>Веса!A44</f>
        <v>1</v>
      </c>
      <c r="B44" s="326">
        <f t="shared" si="0"/>
        <v>1</v>
      </c>
      <c r="C44" s="326">
        <f>БИПЦ_НДС!E44</f>
        <v>0</v>
      </c>
      <c r="D44" s="326">
        <f t="shared" si="1"/>
        <v>1</v>
      </c>
      <c r="E44" s="326">
        <v>1</v>
      </c>
      <c r="F44" s="326">
        <v>0</v>
      </c>
      <c r="G44" s="326">
        <v>0</v>
      </c>
      <c r="H44" s="326">
        <v>0</v>
      </c>
      <c r="I44" s="326">
        <v>0</v>
      </c>
      <c r="J44" s="308" t="s">
        <v>43</v>
      </c>
      <c r="K44" s="308" t="s">
        <v>43</v>
      </c>
      <c r="L44" s="326">
        <f>INDEX('ИПЦ raw'!$1:$1048576, MATCH($K44,'ИПЦ raw'!$A:$A,0),MATCH(MoM!L$1,'ИПЦ raw'!$1:$1,0))</f>
        <v>100.61</v>
      </c>
      <c r="M44" s="326">
        <f>INDEX('ИПЦ raw'!$1:$1048576, MATCH($K44,'ИПЦ raw'!$A:$A,0),MATCH(MoM!M$1,'ИПЦ raw'!$1:$1,0))</f>
        <v>100.93</v>
      </c>
      <c r="N44" s="326">
        <f>INDEX('ИПЦ raw'!$1:$1048576, MATCH($K44,'ИПЦ raw'!$A:$A,0),MATCH(MoM!N$1,'ИПЦ raw'!$1:$1,0))</f>
        <v>99.84</v>
      </c>
      <c r="O44" s="326">
        <f>INDEX('ИПЦ raw'!$1:$1048576, MATCH($K44,'ИПЦ raw'!$A:$A,0),MATCH(MoM!O$1,'ИПЦ raw'!$1:$1,0))</f>
        <v>100.29</v>
      </c>
      <c r="P44" s="326">
        <f>INDEX('ИПЦ raw'!$1:$1048576, MATCH($K44,'ИПЦ raw'!$A:$A,0),MATCH(MoM!P$1,'ИПЦ raw'!$1:$1,0))</f>
        <v>99.48</v>
      </c>
      <c r="Q44" s="326">
        <f>INDEX('ИПЦ raw'!$1:$1048576, MATCH($K44,'ИПЦ raw'!$A:$A,0),MATCH(MoM!Q$1,'ИПЦ raw'!$1:$1,0))</f>
        <v>99.6</v>
      </c>
      <c r="R44" s="326">
        <f>INDEX('ИПЦ raw'!$1:$1048576, MATCH($K44,'ИПЦ raw'!$A:$A,0),MATCH(MoM!R$1,'ИПЦ raw'!$1:$1,0))</f>
        <v>99.89</v>
      </c>
      <c r="S44" s="326">
        <f>INDEX('ИПЦ raw'!$1:$1048576, MATCH($K44,'ИПЦ raw'!$A:$A,0),MATCH(MoM!S$1,'ИПЦ raw'!$1:$1,0))</f>
        <v>99.65</v>
      </c>
      <c r="T44" s="326">
        <f>INDEX('ИПЦ raw'!$1:$1048576, MATCH($K44,'ИПЦ raw'!$A:$A,0),MATCH(MoM!T$1,'ИПЦ raw'!$1:$1,0))</f>
        <v>100.28</v>
      </c>
      <c r="U44" s="326">
        <f>INDEX('ИПЦ raw'!$1:$1048576, MATCH($K44,'ИПЦ raw'!$A:$A,0),MATCH(MoM!U$1,'ИПЦ raw'!$1:$1,0))</f>
        <v>100.12</v>
      </c>
      <c r="V44" s="326">
        <f>INDEX('ИПЦ raw'!$1:$1048576, MATCH($K44,'ИПЦ raw'!$A:$A,0),MATCH(MoM!V$1,'ИПЦ raw'!$1:$1,0))</f>
        <v>100.18</v>
      </c>
      <c r="W44" s="326">
        <f>INDEX('ИПЦ raw'!$1:$1048576, MATCH($K44,'ИПЦ raw'!$A:$A,0),MATCH(MoM!W$1,'ИПЦ raw'!$1:$1,0))</f>
        <v>100.41</v>
      </c>
      <c r="X44" s="326">
        <f>INDEX('ИПЦ raw'!$1:$1048576, MATCH($K44,'ИПЦ raw'!$A:$A,0),MATCH(MoM!X$1,'ИПЦ raw'!$1:$1,0))</f>
        <v>100.03</v>
      </c>
      <c r="Y44" s="326">
        <f>INDEX('ИПЦ raw'!$1:$1048576, MATCH($K44,'ИПЦ raw'!$A:$A,0),MATCH(MoM!Y$1,'ИПЦ raw'!$1:$1,0))</f>
        <v>100.94</v>
      </c>
      <c r="Z44" s="326">
        <f>INDEX('ИПЦ raw'!$1:$1048576, MATCH($K44,'ИПЦ raw'!$A:$A,0),MATCH(MoM!Z$1,'ИПЦ raw'!$1:$1,0))</f>
        <v>101.65</v>
      </c>
      <c r="AA44" s="326">
        <f>INDEX('ИПЦ raw'!$1:$1048576, MATCH($K44,'ИПЦ raw'!$A:$A,0),MATCH(MoM!AA$1,'ИПЦ raw'!$1:$1,0))</f>
        <v>100.7</v>
      </c>
      <c r="AB44" s="326">
        <f>INDEX('ИПЦ raw'!$1:$1048576, MATCH($K44,'ИПЦ raw'!$A:$A,0),MATCH(MoM!AB$1,'ИПЦ raw'!$1:$1,0))</f>
        <v>100.71</v>
      </c>
      <c r="AC44" s="326">
        <f>INDEX('ИПЦ raw'!$1:$1048576, MATCH($K44,'ИПЦ raw'!$A:$A,0),MATCH(MoM!AC$1,'ИПЦ raw'!$1:$1,0))</f>
        <v>100.01</v>
      </c>
      <c r="AD44" s="326">
        <f>INDEX('ИПЦ raw'!$1:$1048576, MATCH($K44,'ИПЦ raw'!$A:$A,0),MATCH(MoM!AD$1,'ИПЦ raw'!$1:$1,0))</f>
        <v>100.38</v>
      </c>
      <c r="AE44" s="326">
        <f>INDEX('ИПЦ raw'!$1:$1048576, MATCH($K44,'ИПЦ raw'!$A:$A,0),MATCH(MoM!AE$1,'ИПЦ raw'!$1:$1,0))</f>
        <v>100.17</v>
      </c>
      <c r="AF44" s="326">
        <f>INDEX('ИПЦ raw'!$1:$1048576, MATCH($K44,'ИПЦ raw'!$A:$A,0),MATCH(MoM!AF$1,'ИПЦ raw'!$1:$1,0))</f>
        <v>101.54</v>
      </c>
      <c r="AG44" s="326">
        <f>INDEX('ИПЦ raw'!$1:$1048576, MATCH($K44,'ИПЦ raw'!$A:$A,0),MATCH(MoM!AG$1,'ИПЦ raw'!$1:$1,0))</f>
        <v>101.33</v>
      </c>
      <c r="AH44" s="326">
        <f>INDEX('ИПЦ raw'!$1:$1048576, MATCH($K44,'ИПЦ raw'!$A:$A,0),MATCH(MoM!AH$1,'ИПЦ raw'!$1:$1,0))</f>
        <v>102.13</v>
      </c>
      <c r="AI44" s="326">
        <f>INDEX('ИПЦ raw'!$1:$1048576, MATCH($K44,'ИПЦ raw'!$A:$A,0),MATCH(MoM!AI$1,'ИПЦ raw'!$1:$1,0))</f>
        <v>100.65</v>
      </c>
      <c r="AJ44" s="326">
        <f>INDEX('ИПЦ raw'!$1:$1048576, MATCH($K44,'ИПЦ raw'!$A:$A,0),MATCH(MoM!AJ$1,'ИПЦ raw'!$1:$1,0))</f>
        <v>100.57</v>
      </c>
      <c r="AK44" s="326">
        <f>INDEX('ИПЦ raw'!$1:$1048576, MATCH($K44,'ИПЦ raw'!$A:$A,0),MATCH(MoM!AK$1,'ИПЦ raw'!$1:$1,0))</f>
        <v>101.63</v>
      </c>
      <c r="AL44" s="326">
        <f>INDEX('ИПЦ raw'!$1:$1048576, MATCH($K44,'ИПЦ raw'!$A:$A,0),MATCH(MoM!AL$1,'ИПЦ raw'!$1:$1,0))</f>
        <v>100.86</v>
      </c>
      <c r="AM44" s="326">
        <f>INDEX('ИПЦ raw'!$1:$1048576, MATCH($K44,'ИПЦ raw'!$A:$A,0),MATCH(MoM!AM$1,'ИПЦ raw'!$1:$1,0))</f>
        <v>100.74</v>
      </c>
      <c r="AN44" s="326">
        <f>INDEX('ИПЦ raw'!$1:$1048576, MATCH($K44,'ИПЦ raw'!$A:$A,0),MATCH(MoM!AN$1,'ИПЦ raw'!$1:$1,0))</f>
        <v>100.13</v>
      </c>
      <c r="AO44" s="326">
        <f>INDEX('ИПЦ raw'!$1:$1048576, MATCH($K44,'ИПЦ raw'!$A:$A,0),MATCH(MoM!AO$1,'ИПЦ raw'!$1:$1,0))</f>
        <v>100.21</v>
      </c>
      <c r="AP44" s="326">
        <f>INDEX('ИПЦ raw'!$1:$1048576, MATCH($K44,'ИПЦ raw'!$A:$A,0),MATCH(MoM!AP$1,'ИПЦ raw'!$1:$1,0))</f>
        <v>100.17</v>
      </c>
      <c r="AQ44" s="326">
        <f>INDEX('ИПЦ raw'!$1:$1048576, MATCH($K44,'ИПЦ raw'!$A:$A,0),MATCH(MoM!AQ$1,'ИПЦ raw'!$1:$1,0))</f>
        <v>99.77</v>
      </c>
      <c r="AR44" s="326">
        <f>INDEX('ИПЦ raw'!$1:$1048576, MATCH($K44,'ИПЦ raw'!$A:$A,0),MATCH(MoM!AR$1,'ИПЦ raw'!$1:$1,0))</f>
        <v>99.52</v>
      </c>
      <c r="AS44" s="326">
        <f>INDEX('ИПЦ raw'!$1:$1048576, MATCH($K44,'ИПЦ raw'!$A:$A,0),MATCH(MoM!AS$1,'ИПЦ raw'!$1:$1,0))</f>
        <v>100.41</v>
      </c>
      <c r="AT44" s="326">
        <f>INDEX('ИПЦ raw'!$1:$1048576, MATCH($K44,'ИПЦ raw'!$A:$A,0),MATCH(MoM!AT$1,'ИПЦ raw'!$1:$1,0))</f>
        <v>100.24</v>
      </c>
      <c r="AU44" s="326">
        <f>INDEX('ИПЦ raw'!$1:$1048576, MATCH($K44,'ИПЦ raw'!$A:$A,0),MATCH(MoM!AU$1,'ИПЦ raw'!$1:$1,0))</f>
        <v>99.98</v>
      </c>
      <c r="AV44" s="326">
        <f>INDEX('ИПЦ raw'!$1:$1048576, MATCH($K44,'ИПЦ raw'!$A:$A,0),MATCH(MoM!AV$1,'ИПЦ raw'!$1:$1,0))</f>
        <v>100.57</v>
      </c>
      <c r="AW44" s="326">
        <f>INDEX('ИПЦ raw'!$1:$1048576, MATCH($K44,'ИПЦ raw'!$A:$A,0),MATCH(MoM!AW$1,'ИПЦ raw'!$1:$1,0))</f>
        <v>100.17</v>
      </c>
      <c r="AX44" s="326">
        <f>INDEX('ИПЦ raw'!$1:$1048576, MATCH($K44,'ИПЦ raw'!$A:$A,0),MATCH(MoM!AX$1,'ИПЦ raw'!$1:$1,0))</f>
        <v>99.96</v>
      </c>
      <c r="AY44" s="326">
        <f>INDEX('ИПЦ raw'!$1:$1048576, MATCH($K44,'ИПЦ raw'!$A:$A,0),MATCH(MoM!AY$1,'ИПЦ raw'!$1:$1,0))</f>
        <v>100.02</v>
      </c>
      <c r="AZ44" s="326">
        <f>INDEX('ИПЦ raw'!$1:$1048576, MATCH($K44,'ИПЦ raw'!$A:$A,0),MATCH(MoM!AZ$1,'ИПЦ raw'!$1:$1,0))</f>
        <v>99.39</v>
      </c>
    </row>
    <row r="45" spans="1:52" x14ac:dyDescent="0.45">
      <c r="A45" s="326">
        <f>Веса!A45</f>
        <v>1</v>
      </c>
      <c r="B45" s="326">
        <f t="shared" si="0"/>
        <v>1</v>
      </c>
      <c r="C45" s="326">
        <f>БИПЦ_НДС!E45</f>
        <v>0</v>
      </c>
      <c r="D45" s="326">
        <f t="shared" si="1"/>
        <v>1</v>
      </c>
      <c r="E45" s="326">
        <v>1</v>
      </c>
      <c r="F45" s="326">
        <v>0</v>
      </c>
      <c r="G45" s="326">
        <v>0</v>
      </c>
      <c r="H45" s="326">
        <v>0</v>
      </c>
      <c r="I45" s="326">
        <v>0</v>
      </c>
      <c r="J45" s="308" t="s">
        <v>44</v>
      </c>
      <c r="K45" s="308" t="s">
        <v>44</v>
      </c>
      <c r="L45" s="326">
        <f>INDEX('ИПЦ raw'!$1:$1048576, MATCH($K45,'ИПЦ raw'!$A:$A,0),MATCH(MoM!L$1,'ИПЦ raw'!$1:$1,0))</f>
        <v>100.17</v>
      </c>
      <c r="M45" s="326">
        <f>INDEX('ИПЦ raw'!$1:$1048576, MATCH($K45,'ИПЦ raw'!$A:$A,0),MATCH(MoM!M$1,'ИПЦ raw'!$1:$1,0))</f>
        <v>99.99</v>
      </c>
      <c r="N45" s="326">
        <f>INDEX('ИПЦ raw'!$1:$1048576, MATCH($K45,'ИПЦ raw'!$A:$A,0),MATCH(MoM!N$1,'ИПЦ raw'!$1:$1,0))</f>
        <v>100.23</v>
      </c>
      <c r="O45" s="326">
        <f>INDEX('ИПЦ raw'!$1:$1048576, MATCH($K45,'ИПЦ raw'!$A:$A,0),MATCH(MoM!O$1,'ИПЦ raw'!$1:$1,0))</f>
        <v>100.09</v>
      </c>
      <c r="P45" s="326">
        <f>INDEX('ИПЦ raw'!$1:$1048576, MATCH($K45,'ИПЦ raw'!$A:$A,0),MATCH(MoM!P$1,'ИПЦ raw'!$1:$1,0))</f>
        <v>99.36</v>
      </c>
      <c r="Q45" s="326">
        <f>INDEX('ИПЦ raw'!$1:$1048576, MATCH($K45,'ИПЦ raw'!$A:$A,0),MATCH(MoM!Q$1,'ИПЦ raw'!$1:$1,0))</f>
        <v>99.71</v>
      </c>
      <c r="R45" s="326">
        <f>INDEX('ИПЦ raw'!$1:$1048576, MATCH($K45,'ИПЦ raw'!$A:$A,0),MATCH(MoM!R$1,'ИПЦ raw'!$1:$1,0))</f>
        <v>99.21</v>
      </c>
      <c r="S45" s="326">
        <f>INDEX('ИПЦ raw'!$1:$1048576, MATCH($K45,'ИПЦ raw'!$A:$A,0),MATCH(MoM!S$1,'ИПЦ raw'!$1:$1,0))</f>
        <v>99.65</v>
      </c>
      <c r="T45" s="326">
        <f>INDEX('ИПЦ raw'!$1:$1048576, MATCH($K45,'ИПЦ raw'!$A:$A,0),MATCH(MoM!T$1,'ИПЦ raw'!$1:$1,0))</f>
        <v>99.71</v>
      </c>
      <c r="U45" s="326">
        <f>INDEX('ИПЦ raw'!$1:$1048576, MATCH($K45,'ИПЦ raw'!$A:$A,0),MATCH(MoM!U$1,'ИПЦ raw'!$1:$1,0))</f>
        <v>100.32</v>
      </c>
      <c r="V45" s="326">
        <f>INDEX('ИПЦ raw'!$1:$1048576, MATCH($K45,'ИПЦ raw'!$A:$A,0),MATCH(MoM!V$1,'ИПЦ raw'!$1:$1,0))</f>
        <v>100.48</v>
      </c>
      <c r="W45" s="326">
        <f>INDEX('ИПЦ raw'!$1:$1048576, MATCH($K45,'ИПЦ raw'!$A:$A,0),MATCH(MoM!W$1,'ИПЦ raw'!$1:$1,0))</f>
        <v>100.71</v>
      </c>
      <c r="X45" s="326">
        <f>INDEX('ИПЦ raw'!$1:$1048576, MATCH($K45,'ИПЦ raw'!$A:$A,0),MATCH(MoM!X$1,'ИПЦ raw'!$1:$1,0))</f>
        <v>100.12</v>
      </c>
      <c r="Y45" s="326">
        <f>INDEX('ИПЦ raw'!$1:$1048576, MATCH($K45,'ИПЦ raw'!$A:$A,0),MATCH(MoM!Y$1,'ИПЦ raw'!$1:$1,0))</f>
        <v>100.67</v>
      </c>
      <c r="Z45" s="326">
        <f>INDEX('ИПЦ raw'!$1:$1048576, MATCH($K45,'ИПЦ raw'!$A:$A,0),MATCH(MoM!Z$1,'ИПЦ raw'!$1:$1,0))</f>
        <v>100.22</v>
      </c>
      <c r="AA45" s="326">
        <f>INDEX('ИПЦ raw'!$1:$1048576, MATCH($K45,'ИПЦ raw'!$A:$A,0),MATCH(MoM!AA$1,'ИПЦ raw'!$1:$1,0))</f>
        <v>101.05</v>
      </c>
      <c r="AB45" s="326">
        <f>INDEX('ИПЦ raw'!$1:$1048576, MATCH($K45,'ИПЦ raw'!$A:$A,0),MATCH(MoM!AB$1,'ИПЦ raw'!$1:$1,0))</f>
        <v>100.63</v>
      </c>
      <c r="AC45" s="326">
        <f>INDEX('ИПЦ raw'!$1:$1048576, MATCH($K45,'ИПЦ raw'!$A:$A,0),MATCH(MoM!AC$1,'ИПЦ raw'!$1:$1,0))</f>
        <v>100.4</v>
      </c>
      <c r="AD45" s="326">
        <f>INDEX('ИПЦ raw'!$1:$1048576, MATCH($K45,'ИПЦ raw'!$A:$A,0),MATCH(MoM!AD$1,'ИПЦ raw'!$1:$1,0))</f>
        <v>100.37</v>
      </c>
      <c r="AE45" s="326">
        <f>INDEX('ИПЦ raw'!$1:$1048576, MATCH($K45,'ИПЦ raw'!$A:$A,0),MATCH(MoM!AE$1,'ИПЦ raw'!$1:$1,0))</f>
        <v>100.91</v>
      </c>
      <c r="AF45" s="326">
        <f>INDEX('ИПЦ raw'!$1:$1048576, MATCH($K45,'ИПЦ raw'!$A:$A,0),MATCH(MoM!AF$1,'ИПЦ raw'!$1:$1,0))</f>
        <v>101.64</v>
      </c>
      <c r="AG45" s="326">
        <f>INDEX('ИПЦ raw'!$1:$1048576, MATCH($K45,'ИПЦ raw'!$A:$A,0),MATCH(MoM!AG$1,'ИПЦ raw'!$1:$1,0))</f>
        <v>102.56</v>
      </c>
      <c r="AH45" s="326">
        <f>INDEX('ИПЦ raw'!$1:$1048576, MATCH($K45,'ИПЦ raw'!$A:$A,0),MATCH(MoM!AH$1,'ИПЦ raw'!$1:$1,0))</f>
        <v>103.44</v>
      </c>
      <c r="AI45" s="326">
        <f>INDEX('ИПЦ raw'!$1:$1048576, MATCH($K45,'ИПЦ raw'!$A:$A,0),MATCH(MoM!AI$1,'ИПЦ raw'!$1:$1,0))</f>
        <v>103.63</v>
      </c>
      <c r="AJ45" s="326">
        <f>INDEX('ИПЦ raw'!$1:$1048576, MATCH($K45,'ИПЦ raw'!$A:$A,0),MATCH(MoM!AJ$1,'ИПЦ raw'!$1:$1,0))</f>
        <v>102.08</v>
      </c>
      <c r="AK45" s="326">
        <f>INDEX('ИПЦ raw'!$1:$1048576, MATCH($K45,'ИПЦ raw'!$A:$A,0),MATCH(MoM!AK$1,'ИПЦ raw'!$1:$1,0))</f>
        <v>101.78</v>
      </c>
      <c r="AL45" s="326">
        <f>INDEX('ИПЦ raw'!$1:$1048576, MATCH($K45,'ИПЦ raw'!$A:$A,0),MATCH(MoM!AL$1,'ИПЦ raw'!$1:$1,0))</f>
        <v>101.59</v>
      </c>
      <c r="AM45" s="326">
        <f>INDEX('ИПЦ raw'!$1:$1048576, MATCH($K45,'ИПЦ raw'!$A:$A,0),MATCH(MoM!AM$1,'ИПЦ raw'!$1:$1,0))</f>
        <v>100.16</v>
      </c>
      <c r="AN45" s="326">
        <f>INDEX('ИПЦ raw'!$1:$1048576, MATCH($K45,'ИПЦ raw'!$A:$A,0),MATCH(MoM!AN$1,'ИПЦ raw'!$1:$1,0))</f>
        <v>99.38</v>
      </c>
      <c r="AO45" s="326">
        <f>INDEX('ИПЦ raw'!$1:$1048576, MATCH($K45,'ИПЦ raw'!$A:$A,0),MATCH(MoM!AO$1,'ИПЦ raw'!$1:$1,0))</f>
        <v>99.94</v>
      </c>
      <c r="AP45" s="326">
        <f>INDEX('ИПЦ raw'!$1:$1048576, MATCH($K45,'ИПЦ raw'!$A:$A,0),MATCH(MoM!AP$1,'ИПЦ raw'!$1:$1,0))</f>
        <v>100.02</v>
      </c>
      <c r="AQ45" s="326">
        <f>INDEX('ИПЦ raw'!$1:$1048576, MATCH($K45,'ИПЦ raw'!$A:$A,0),MATCH(MoM!AQ$1,'ИПЦ raw'!$1:$1,0))</f>
        <v>100.04</v>
      </c>
      <c r="AR45" s="326">
        <f>INDEX('ИПЦ raw'!$1:$1048576, MATCH($K45,'ИПЦ raw'!$A:$A,0),MATCH(MoM!AR$1,'ИПЦ raw'!$1:$1,0))</f>
        <v>100.21</v>
      </c>
      <c r="AS45" s="326">
        <f>INDEX('ИПЦ raw'!$1:$1048576, MATCH($K45,'ИПЦ raw'!$A:$A,0),MATCH(MoM!AS$1,'ИПЦ raw'!$1:$1,0))</f>
        <v>100.03</v>
      </c>
      <c r="AT45" s="326">
        <f>INDEX('ИПЦ raw'!$1:$1048576, MATCH($K45,'ИПЦ raw'!$A:$A,0),MATCH(MoM!AT$1,'ИПЦ raw'!$1:$1,0))</f>
        <v>99.71</v>
      </c>
      <c r="AU45" s="326">
        <f>INDEX('ИПЦ raw'!$1:$1048576, MATCH($K45,'ИПЦ raw'!$A:$A,0),MATCH(MoM!AU$1,'ИПЦ raw'!$1:$1,0))</f>
        <v>99.94</v>
      </c>
      <c r="AV45" s="326">
        <f>INDEX('ИПЦ raw'!$1:$1048576, MATCH($K45,'ИПЦ raw'!$A:$A,0),MATCH(MoM!AV$1,'ИПЦ raw'!$1:$1,0))</f>
        <v>100.3</v>
      </c>
      <c r="AW45" s="326">
        <f>INDEX('ИПЦ raw'!$1:$1048576, MATCH($K45,'ИПЦ raw'!$A:$A,0),MATCH(MoM!AW$1,'ИПЦ raw'!$1:$1,0))</f>
        <v>99.73</v>
      </c>
      <c r="AX45" s="326">
        <f>INDEX('ИПЦ raw'!$1:$1048576, MATCH($K45,'ИПЦ raw'!$A:$A,0),MATCH(MoM!AX$1,'ИПЦ raw'!$1:$1,0))</f>
        <v>99.18</v>
      </c>
      <c r="AY45" s="326">
        <f>INDEX('ИПЦ raw'!$1:$1048576, MATCH($K45,'ИПЦ raw'!$A:$A,0),MATCH(MoM!AY$1,'ИПЦ raw'!$1:$1,0))</f>
        <v>99.39</v>
      </c>
      <c r="AZ45" s="326">
        <f>INDEX('ИПЦ raw'!$1:$1048576, MATCH($K45,'ИПЦ raw'!$A:$A,0),MATCH(MoM!AZ$1,'ИПЦ raw'!$1:$1,0))</f>
        <v>99.41</v>
      </c>
    </row>
    <row r="46" spans="1:52" x14ac:dyDescent="0.45">
      <c r="A46" s="326">
        <f>Веса!A46</f>
        <v>1</v>
      </c>
      <c r="B46" s="326">
        <f t="shared" si="0"/>
        <v>1</v>
      </c>
      <c r="C46" s="326">
        <f>БИПЦ_НДС!E46</f>
        <v>0</v>
      </c>
      <c r="D46" s="326">
        <f t="shared" si="1"/>
        <v>1</v>
      </c>
      <c r="E46" s="326">
        <v>1</v>
      </c>
      <c r="F46" s="326">
        <v>0</v>
      </c>
      <c r="G46" s="326">
        <v>0</v>
      </c>
      <c r="H46" s="326">
        <v>0</v>
      </c>
      <c r="I46" s="326">
        <v>0</v>
      </c>
      <c r="J46" s="308" t="s">
        <v>45</v>
      </c>
      <c r="K46" s="308" t="s">
        <v>45</v>
      </c>
      <c r="L46" s="326">
        <f>INDEX('ИПЦ raw'!$1:$1048576, MATCH($K46,'ИПЦ raw'!$A:$A,0),MATCH(MoM!L$1,'ИПЦ raw'!$1:$1,0))</f>
        <v>100.09</v>
      </c>
      <c r="M46" s="326">
        <f>INDEX('ИПЦ raw'!$1:$1048576, MATCH($K46,'ИПЦ raw'!$A:$A,0),MATCH(MoM!M$1,'ИПЦ raw'!$1:$1,0))</f>
        <v>99.92</v>
      </c>
      <c r="N46" s="326">
        <f>INDEX('ИПЦ raw'!$1:$1048576, MATCH($K46,'ИПЦ raw'!$A:$A,0),MATCH(MoM!N$1,'ИПЦ raw'!$1:$1,0))</f>
        <v>99.95</v>
      </c>
      <c r="O46" s="326">
        <f>INDEX('ИПЦ raw'!$1:$1048576, MATCH($K46,'ИПЦ raw'!$A:$A,0),MATCH(MoM!O$1,'ИПЦ raw'!$1:$1,0))</f>
        <v>100.38</v>
      </c>
      <c r="P46" s="326">
        <f>INDEX('ИПЦ raw'!$1:$1048576, MATCH($K46,'ИПЦ raw'!$A:$A,0),MATCH(MoM!P$1,'ИПЦ raw'!$1:$1,0))</f>
        <v>99.6</v>
      </c>
      <c r="Q46" s="326">
        <f>INDEX('ИПЦ raw'!$1:$1048576, MATCH($K46,'ИПЦ raw'!$A:$A,0),MATCH(MoM!Q$1,'ИПЦ raw'!$1:$1,0))</f>
        <v>99.47</v>
      </c>
      <c r="R46" s="326">
        <f>INDEX('ИПЦ raw'!$1:$1048576, MATCH($K46,'ИПЦ raw'!$A:$A,0),MATCH(MoM!R$1,'ИПЦ raw'!$1:$1,0))</f>
        <v>99.51</v>
      </c>
      <c r="S46" s="326">
        <f>INDEX('ИПЦ raw'!$1:$1048576, MATCH($K46,'ИПЦ raw'!$A:$A,0),MATCH(MoM!S$1,'ИПЦ raw'!$1:$1,0))</f>
        <v>99.49</v>
      </c>
      <c r="T46" s="326">
        <f>INDEX('ИПЦ raw'!$1:$1048576, MATCH($K46,'ИПЦ raw'!$A:$A,0),MATCH(MoM!T$1,'ИПЦ raw'!$1:$1,0))</f>
        <v>100.33</v>
      </c>
      <c r="U46" s="326">
        <f>INDEX('ИПЦ raw'!$1:$1048576, MATCH($K46,'ИПЦ raw'!$A:$A,0),MATCH(MoM!U$1,'ИПЦ raw'!$1:$1,0))</f>
        <v>99.94</v>
      </c>
      <c r="V46" s="326">
        <f>INDEX('ИПЦ raw'!$1:$1048576, MATCH($K46,'ИПЦ raw'!$A:$A,0),MATCH(MoM!V$1,'ИПЦ raw'!$1:$1,0))</f>
        <v>100.68</v>
      </c>
      <c r="W46" s="326">
        <f>INDEX('ИПЦ raw'!$1:$1048576, MATCH($K46,'ИПЦ raw'!$A:$A,0),MATCH(MoM!W$1,'ИПЦ raw'!$1:$1,0))</f>
        <v>100.48</v>
      </c>
      <c r="X46" s="326">
        <f>INDEX('ИПЦ raw'!$1:$1048576, MATCH($K46,'ИПЦ raw'!$A:$A,0),MATCH(MoM!X$1,'ИПЦ raw'!$1:$1,0))</f>
        <v>100.83</v>
      </c>
      <c r="Y46" s="326">
        <f>INDEX('ИПЦ raw'!$1:$1048576, MATCH($K46,'ИПЦ raw'!$A:$A,0),MATCH(MoM!Y$1,'ИПЦ raw'!$1:$1,0))</f>
        <v>100.14</v>
      </c>
      <c r="Z46" s="326">
        <f>INDEX('ИПЦ raw'!$1:$1048576, MATCH($K46,'ИПЦ raw'!$A:$A,0),MATCH(MoM!Z$1,'ИПЦ raw'!$1:$1,0))</f>
        <v>100.58</v>
      </c>
      <c r="AA46" s="326">
        <f>INDEX('ИПЦ raw'!$1:$1048576, MATCH($K46,'ИПЦ raw'!$A:$A,0),MATCH(MoM!AA$1,'ИПЦ raw'!$1:$1,0))</f>
        <v>100.6</v>
      </c>
      <c r="AB46" s="326">
        <f>INDEX('ИПЦ raw'!$1:$1048576, MATCH($K46,'ИПЦ raw'!$A:$A,0),MATCH(MoM!AB$1,'ИПЦ raw'!$1:$1,0))</f>
        <v>99.87</v>
      </c>
      <c r="AC46" s="326">
        <f>INDEX('ИПЦ raw'!$1:$1048576, MATCH($K46,'ИПЦ raw'!$A:$A,0),MATCH(MoM!AC$1,'ИПЦ raw'!$1:$1,0))</f>
        <v>100.13</v>
      </c>
      <c r="AD46" s="326">
        <f>INDEX('ИПЦ raw'!$1:$1048576, MATCH($K46,'ИПЦ raw'!$A:$A,0),MATCH(MoM!AD$1,'ИПЦ raw'!$1:$1,0))</f>
        <v>99.8</v>
      </c>
      <c r="AE46" s="326">
        <f>INDEX('ИПЦ raw'!$1:$1048576, MATCH($K46,'ИПЦ raw'!$A:$A,0),MATCH(MoM!AE$1,'ИПЦ raw'!$1:$1,0))</f>
        <v>100.59</v>
      </c>
      <c r="AF46" s="326">
        <f>INDEX('ИПЦ raw'!$1:$1048576, MATCH($K46,'ИПЦ raw'!$A:$A,0),MATCH(MoM!AF$1,'ИПЦ raw'!$1:$1,0))</f>
        <v>102.16</v>
      </c>
      <c r="AG46" s="326">
        <f>INDEX('ИПЦ raw'!$1:$1048576, MATCH($K46,'ИПЦ raw'!$A:$A,0),MATCH(MoM!AG$1,'ИПЦ raw'!$1:$1,0))</f>
        <v>102.11</v>
      </c>
      <c r="AH46" s="326">
        <f>INDEX('ИПЦ raw'!$1:$1048576, MATCH($K46,'ИПЦ raw'!$A:$A,0),MATCH(MoM!AH$1,'ИПЦ raw'!$1:$1,0))</f>
        <v>102.39</v>
      </c>
      <c r="AI46" s="326">
        <f>INDEX('ИПЦ raw'!$1:$1048576, MATCH($K46,'ИПЦ raw'!$A:$A,0),MATCH(MoM!AI$1,'ИПЦ raw'!$1:$1,0))</f>
        <v>102.2</v>
      </c>
      <c r="AJ46" s="326">
        <f>INDEX('ИПЦ raw'!$1:$1048576, MATCH($K46,'ИПЦ raw'!$A:$A,0),MATCH(MoM!AJ$1,'ИПЦ raw'!$1:$1,0))</f>
        <v>100.92</v>
      </c>
      <c r="AK46" s="326">
        <f>INDEX('ИПЦ raw'!$1:$1048576, MATCH($K46,'ИПЦ raw'!$A:$A,0),MATCH(MoM!AK$1,'ИПЦ raw'!$1:$1,0))</f>
        <v>101.71</v>
      </c>
      <c r="AL46" s="326">
        <f>INDEX('ИПЦ raw'!$1:$1048576, MATCH($K46,'ИПЦ raw'!$A:$A,0),MATCH(MoM!AL$1,'ИПЦ raw'!$1:$1,0))</f>
        <v>100.9</v>
      </c>
      <c r="AM46" s="326">
        <f>INDEX('ИПЦ raw'!$1:$1048576, MATCH($K46,'ИПЦ raw'!$A:$A,0),MATCH(MoM!AM$1,'ИПЦ raw'!$1:$1,0))</f>
        <v>100.16</v>
      </c>
      <c r="AN46" s="326">
        <f>INDEX('ИПЦ raw'!$1:$1048576, MATCH($K46,'ИПЦ raw'!$A:$A,0),MATCH(MoM!AN$1,'ИПЦ raw'!$1:$1,0))</f>
        <v>100.43</v>
      </c>
      <c r="AO46" s="326">
        <f>INDEX('ИПЦ raw'!$1:$1048576, MATCH($K46,'ИПЦ raw'!$A:$A,0),MATCH(MoM!AO$1,'ИПЦ raw'!$1:$1,0))</f>
        <v>100.47</v>
      </c>
      <c r="AP46" s="326">
        <f>INDEX('ИПЦ raw'!$1:$1048576, MATCH($K46,'ИПЦ raw'!$A:$A,0),MATCH(MoM!AP$1,'ИПЦ raw'!$1:$1,0))</f>
        <v>99.74</v>
      </c>
      <c r="AQ46" s="326">
        <f>INDEX('ИПЦ raw'!$1:$1048576, MATCH($K46,'ИПЦ raw'!$A:$A,0),MATCH(MoM!AQ$1,'ИПЦ raw'!$1:$1,0))</f>
        <v>99.99</v>
      </c>
      <c r="AR46" s="326">
        <f>INDEX('ИПЦ raw'!$1:$1048576, MATCH($K46,'ИПЦ raw'!$A:$A,0),MATCH(MoM!AR$1,'ИПЦ raw'!$1:$1,0))</f>
        <v>100.29</v>
      </c>
      <c r="AS46" s="326">
        <f>INDEX('ИПЦ raw'!$1:$1048576, MATCH($K46,'ИПЦ raw'!$A:$A,0),MATCH(MoM!AS$1,'ИПЦ raw'!$1:$1,0))</f>
        <v>100.65</v>
      </c>
      <c r="AT46" s="326">
        <f>INDEX('ИПЦ raw'!$1:$1048576, MATCH($K46,'ИПЦ raw'!$A:$A,0),MATCH(MoM!AT$1,'ИПЦ raw'!$1:$1,0))</f>
        <v>100.35</v>
      </c>
      <c r="AU46" s="326">
        <f>INDEX('ИПЦ raw'!$1:$1048576, MATCH($K46,'ИПЦ raw'!$A:$A,0),MATCH(MoM!AU$1,'ИПЦ raw'!$1:$1,0))</f>
        <v>100.14</v>
      </c>
      <c r="AV46" s="326">
        <f>INDEX('ИПЦ raw'!$1:$1048576, MATCH($K46,'ИПЦ raw'!$A:$A,0),MATCH(MoM!AV$1,'ИПЦ raw'!$1:$1,0))</f>
        <v>100.27</v>
      </c>
      <c r="AW46" s="326">
        <f>INDEX('ИПЦ raw'!$1:$1048576, MATCH($K46,'ИПЦ raw'!$A:$A,0),MATCH(MoM!AW$1,'ИПЦ raw'!$1:$1,0))</f>
        <v>99.47</v>
      </c>
      <c r="AX46" s="326">
        <f>INDEX('ИПЦ raw'!$1:$1048576, MATCH($K46,'ИПЦ raw'!$A:$A,0),MATCH(MoM!AX$1,'ИПЦ raw'!$1:$1,0))</f>
        <v>100.07</v>
      </c>
      <c r="AY46" s="326">
        <f>INDEX('ИПЦ raw'!$1:$1048576, MATCH($K46,'ИПЦ raw'!$A:$A,0),MATCH(MoM!AY$1,'ИПЦ raw'!$1:$1,0))</f>
        <v>99.56</v>
      </c>
      <c r="AZ46" s="326">
        <f>INDEX('ИПЦ raw'!$1:$1048576, MATCH($K46,'ИПЦ raw'!$A:$A,0),MATCH(MoM!AZ$1,'ИПЦ raw'!$1:$1,0))</f>
        <v>99.6</v>
      </c>
    </row>
    <row r="47" spans="1:52" s="332" customFormat="1" x14ac:dyDescent="0.45">
      <c r="A47" s="332">
        <f>Веса!A47</f>
        <v>0</v>
      </c>
      <c r="B47" s="332">
        <f t="shared" si="0"/>
        <v>0</v>
      </c>
      <c r="C47" s="332">
        <f>БИПЦ_НДС!E47</f>
        <v>0</v>
      </c>
      <c r="D47" s="332">
        <f t="shared" si="1"/>
        <v>1</v>
      </c>
      <c r="E47" s="332">
        <v>1</v>
      </c>
      <c r="F47" s="332">
        <v>0</v>
      </c>
      <c r="G47" s="332">
        <v>0</v>
      </c>
      <c r="H47" s="332">
        <v>0</v>
      </c>
      <c r="I47" s="332">
        <v>0</v>
      </c>
      <c r="J47" s="312" t="s">
        <v>467</v>
      </c>
      <c r="K47" s="312" t="s">
        <v>467</v>
      </c>
      <c r="L47" s="332">
        <f>INDEX('ИПЦ raw'!$1:$1048576, MATCH($K47,'ИПЦ raw'!$A:$A,0),MATCH(MoM!L$1,'ИПЦ raw'!$1:$1,0))</f>
        <v>0</v>
      </c>
      <c r="M47" s="332">
        <f>INDEX('ИПЦ raw'!$1:$1048576, MATCH($K47,'ИПЦ raw'!$A:$A,0),MATCH(MoM!M$1,'ИПЦ raw'!$1:$1,0))</f>
        <v>0</v>
      </c>
      <c r="N47" s="332">
        <f>INDEX('ИПЦ raw'!$1:$1048576, MATCH($K47,'ИПЦ raw'!$A:$A,0),MATCH(MoM!N$1,'ИПЦ raw'!$1:$1,0))</f>
        <v>0</v>
      </c>
      <c r="O47" s="332">
        <f>INDEX('ИПЦ raw'!$1:$1048576, MATCH($K47,'ИПЦ raw'!$A:$A,0),MATCH(MoM!O$1,'ИПЦ raw'!$1:$1,0))</f>
        <v>0</v>
      </c>
      <c r="P47" s="332">
        <f>INDEX('ИПЦ raw'!$1:$1048576, MATCH($K47,'ИПЦ raw'!$A:$A,0),MATCH(MoM!P$1,'ИПЦ raw'!$1:$1,0))</f>
        <v>0</v>
      </c>
      <c r="Q47" s="332">
        <f>INDEX('ИПЦ raw'!$1:$1048576, MATCH($K47,'ИПЦ raw'!$A:$A,0),MATCH(MoM!Q$1,'ИПЦ raw'!$1:$1,0))</f>
        <v>0</v>
      </c>
      <c r="R47" s="332">
        <f>INDEX('ИПЦ raw'!$1:$1048576, MATCH($K47,'ИПЦ raw'!$A:$A,0),MATCH(MoM!R$1,'ИПЦ raw'!$1:$1,0))</f>
        <v>0</v>
      </c>
      <c r="S47" s="332">
        <f>INDEX('ИПЦ raw'!$1:$1048576, MATCH($K47,'ИПЦ raw'!$A:$A,0),MATCH(MoM!S$1,'ИПЦ raw'!$1:$1,0))</f>
        <v>0</v>
      </c>
      <c r="T47" s="332">
        <f>INDEX('ИПЦ raw'!$1:$1048576, MATCH($K47,'ИПЦ raw'!$A:$A,0),MATCH(MoM!T$1,'ИПЦ raw'!$1:$1,0))</f>
        <v>0</v>
      </c>
      <c r="U47" s="332">
        <f>INDEX('ИПЦ raw'!$1:$1048576, MATCH($K47,'ИПЦ raw'!$A:$A,0),MATCH(MoM!U$1,'ИПЦ raw'!$1:$1,0))</f>
        <v>0</v>
      </c>
      <c r="V47" s="332">
        <f>INDEX('ИПЦ raw'!$1:$1048576, MATCH($K47,'ИПЦ raw'!$A:$A,0),MATCH(MoM!V$1,'ИПЦ raw'!$1:$1,0))</f>
        <v>0</v>
      </c>
      <c r="W47" s="332">
        <f>INDEX('ИПЦ raw'!$1:$1048576, MATCH($K47,'ИПЦ raw'!$A:$A,0),MATCH(MoM!W$1,'ИПЦ raw'!$1:$1,0))</f>
        <v>0</v>
      </c>
      <c r="X47" s="332">
        <f>INDEX('ИПЦ raw'!$1:$1048576, MATCH($K47,'ИПЦ raw'!$A:$A,0),MATCH(MoM!X$1,'ИПЦ raw'!$1:$1,0))</f>
        <v>0</v>
      </c>
      <c r="Y47" s="332">
        <f>INDEX('ИПЦ raw'!$1:$1048576, MATCH($K47,'ИПЦ raw'!$A:$A,0),MATCH(MoM!Y$1,'ИПЦ raw'!$1:$1,0))</f>
        <v>0</v>
      </c>
      <c r="Z47" s="332">
        <f>INDEX('ИПЦ raw'!$1:$1048576, MATCH($K47,'ИПЦ raw'!$A:$A,0),MATCH(MoM!Z$1,'ИПЦ raw'!$1:$1,0))</f>
        <v>0</v>
      </c>
      <c r="AA47" s="332">
        <f>INDEX('ИПЦ raw'!$1:$1048576, MATCH($K47,'ИПЦ raw'!$A:$A,0),MATCH(MoM!AA$1,'ИПЦ raw'!$1:$1,0))</f>
        <v>0</v>
      </c>
      <c r="AB47" s="332">
        <f>INDEX('ИПЦ raw'!$1:$1048576, MATCH($K47,'ИПЦ raw'!$A:$A,0),MATCH(MoM!AB$1,'ИПЦ raw'!$1:$1,0))</f>
        <v>0</v>
      </c>
      <c r="AC47" s="332">
        <f>INDEX('ИПЦ raw'!$1:$1048576, MATCH($K47,'ИПЦ raw'!$A:$A,0),MATCH(MoM!AC$1,'ИПЦ raw'!$1:$1,0))</f>
        <v>0</v>
      </c>
      <c r="AD47" s="332">
        <f>INDEX('ИПЦ raw'!$1:$1048576, MATCH($K47,'ИПЦ raw'!$A:$A,0),MATCH(MoM!AD$1,'ИПЦ raw'!$1:$1,0))</f>
        <v>0</v>
      </c>
      <c r="AE47" s="332">
        <f>INDEX('ИПЦ raw'!$1:$1048576, MATCH($K47,'ИПЦ raw'!$A:$A,0),MATCH(MoM!AE$1,'ИПЦ raw'!$1:$1,0))</f>
        <v>0</v>
      </c>
      <c r="AF47" s="332">
        <f>INDEX('ИПЦ raw'!$1:$1048576, MATCH($K47,'ИПЦ raw'!$A:$A,0),MATCH(MoM!AF$1,'ИПЦ raw'!$1:$1,0))</f>
        <v>0</v>
      </c>
      <c r="AG47" s="332">
        <f>INDEX('ИПЦ raw'!$1:$1048576, MATCH($K47,'ИПЦ raw'!$A:$A,0),MATCH(MoM!AG$1,'ИПЦ raw'!$1:$1,0))</f>
        <v>0</v>
      </c>
      <c r="AH47" s="332">
        <f>INDEX('ИПЦ raw'!$1:$1048576, MATCH($K47,'ИПЦ raw'!$A:$A,0),MATCH(MoM!AH$1,'ИПЦ raw'!$1:$1,0))</f>
        <v>0</v>
      </c>
      <c r="AI47" s="332">
        <f>INDEX('ИПЦ raw'!$1:$1048576, MATCH($K47,'ИПЦ raw'!$A:$A,0),MATCH(MoM!AI$1,'ИПЦ raw'!$1:$1,0))</f>
        <v>0</v>
      </c>
      <c r="AJ47" s="332">
        <f>INDEX('ИПЦ raw'!$1:$1048576, MATCH($K47,'ИПЦ raw'!$A:$A,0),MATCH(MoM!AJ$1,'ИПЦ raw'!$1:$1,0))</f>
        <v>0</v>
      </c>
      <c r="AK47" s="332">
        <f>INDEX('ИПЦ raw'!$1:$1048576, MATCH($K47,'ИПЦ raw'!$A:$A,0),MATCH(MoM!AK$1,'ИПЦ raw'!$1:$1,0))</f>
        <v>0</v>
      </c>
      <c r="AL47" s="332">
        <f>INDEX('ИПЦ raw'!$1:$1048576, MATCH($K47,'ИПЦ raw'!$A:$A,0),MATCH(MoM!AL$1,'ИПЦ raw'!$1:$1,0))</f>
        <v>0</v>
      </c>
      <c r="AM47" s="332">
        <f>INDEX('ИПЦ raw'!$1:$1048576, MATCH($K47,'ИПЦ raw'!$A:$A,0),MATCH(MoM!AM$1,'ИПЦ raw'!$1:$1,0))</f>
        <v>0</v>
      </c>
      <c r="AN47" s="332">
        <f>INDEX('ИПЦ raw'!$1:$1048576, MATCH($K47,'ИПЦ raw'!$A:$A,0),MATCH(MoM!AN$1,'ИПЦ raw'!$1:$1,0))</f>
        <v>0</v>
      </c>
      <c r="AO47" s="332">
        <f>INDEX('ИПЦ raw'!$1:$1048576, MATCH($K47,'ИПЦ raw'!$A:$A,0),MATCH(MoM!AO$1,'ИПЦ raw'!$1:$1,0))</f>
        <v>0</v>
      </c>
      <c r="AP47" s="332">
        <f>INDEX('ИПЦ raw'!$1:$1048576, MATCH($K47,'ИПЦ raw'!$A:$A,0),MATCH(MoM!AP$1,'ИПЦ raw'!$1:$1,0))</f>
        <v>0</v>
      </c>
      <c r="AQ47" s="332">
        <f>INDEX('ИПЦ raw'!$1:$1048576, MATCH($K47,'ИПЦ raw'!$A:$A,0),MATCH(MoM!AQ$1,'ИПЦ raw'!$1:$1,0))</f>
        <v>0</v>
      </c>
      <c r="AR47" s="332">
        <f>INDEX('ИПЦ raw'!$1:$1048576, MATCH($K47,'ИПЦ raw'!$A:$A,0),MATCH(MoM!AR$1,'ИПЦ raw'!$1:$1,0))</f>
        <v>0</v>
      </c>
      <c r="AS47" s="332">
        <f>INDEX('ИПЦ raw'!$1:$1048576, MATCH($K47,'ИПЦ raw'!$A:$A,0),MATCH(MoM!AS$1,'ИПЦ raw'!$1:$1,0))</f>
        <v>0</v>
      </c>
      <c r="AT47" s="332">
        <f>INDEX('ИПЦ raw'!$1:$1048576, MATCH($K47,'ИПЦ raw'!$A:$A,0),MATCH(MoM!AT$1,'ИПЦ raw'!$1:$1,0))</f>
        <v>0</v>
      </c>
      <c r="AU47" s="332">
        <f>INDEX('ИПЦ raw'!$1:$1048576, MATCH($K47,'ИПЦ raw'!$A:$A,0),MATCH(MoM!AU$1,'ИПЦ raw'!$1:$1,0))</f>
        <v>0</v>
      </c>
      <c r="AV47" s="332">
        <f>INDEX('ИПЦ raw'!$1:$1048576, MATCH($K47,'ИПЦ raw'!$A:$A,0),MATCH(MoM!AV$1,'ИПЦ raw'!$1:$1,0))</f>
        <v>100.17</v>
      </c>
      <c r="AW47" s="332">
        <f>INDEX('ИПЦ raw'!$1:$1048576, MATCH($K47,'ИПЦ raw'!$A:$A,0),MATCH(MoM!AW$1,'ИПЦ raw'!$1:$1,0))</f>
        <v>100.53</v>
      </c>
      <c r="AX47" s="332">
        <f>INDEX('ИПЦ raw'!$1:$1048576, MATCH($K47,'ИПЦ raw'!$A:$A,0),MATCH(MoM!AX$1,'ИПЦ raw'!$1:$1,0))</f>
        <v>100.05</v>
      </c>
      <c r="AY47" s="326">
        <f>INDEX('ИПЦ raw'!$1:$1048576, MATCH($K47,'ИПЦ raw'!$A:$A,0),MATCH(MoM!AY$1,'ИПЦ raw'!$1:$1,0))</f>
        <v>99.89</v>
      </c>
      <c r="AZ47" s="326">
        <f>INDEX('ИПЦ raw'!$1:$1048576, MATCH($K47,'ИПЦ raw'!$A:$A,0),MATCH(MoM!AZ$1,'ИПЦ raw'!$1:$1,0))</f>
        <v>99.9</v>
      </c>
    </row>
    <row r="48" spans="1:52" x14ac:dyDescent="0.45">
      <c r="A48" s="326">
        <f>Веса!A48</f>
        <v>1</v>
      </c>
      <c r="B48" s="326">
        <f t="shared" si="0"/>
        <v>1</v>
      </c>
      <c r="C48" s="326">
        <f>БИПЦ_НДС!E48</f>
        <v>0</v>
      </c>
      <c r="D48" s="326">
        <f t="shared" si="1"/>
        <v>1</v>
      </c>
      <c r="E48" s="326">
        <v>1</v>
      </c>
      <c r="F48" s="326">
        <v>0</v>
      </c>
      <c r="G48" s="326">
        <v>0</v>
      </c>
      <c r="H48" s="326">
        <v>0</v>
      </c>
      <c r="I48" s="326">
        <v>0</v>
      </c>
      <c r="J48" s="308" t="s">
        <v>47</v>
      </c>
      <c r="K48" s="308" t="s">
        <v>47</v>
      </c>
      <c r="L48" s="326">
        <f>INDEX('ИПЦ raw'!$1:$1048576, MATCH($K48,'ИПЦ raw'!$A:$A,0),MATCH(MoM!L$1,'ИПЦ raw'!$1:$1,0))</f>
        <v>100.69</v>
      </c>
      <c r="M48" s="326">
        <f>INDEX('ИПЦ raw'!$1:$1048576, MATCH($K48,'ИПЦ raw'!$A:$A,0),MATCH(MoM!M$1,'ИПЦ raw'!$1:$1,0))</f>
        <v>99.79</v>
      </c>
      <c r="N48" s="326">
        <f>INDEX('ИПЦ raw'!$1:$1048576, MATCH($K48,'ИПЦ raw'!$A:$A,0),MATCH(MoM!N$1,'ИПЦ raw'!$1:$1,0))</f>
        <v>100.51</v>
      </c>
      <c r="O48" s="326">
        <f>INDEX('ИПЦ raw'!$1:$1048576, MATCH($K48,'ИПЦ raw'!$A:$A,0),MATCH(MoM!O$1,'ИПЦ raw'!$1:$1,0))</f>
        <v>99.46</v>
      </c>
      <c r="P48" s="326">
        <f>INDEX('ИПЦ raw'!$1:$1048576, MATCH($K48,'ИПЦ raw'!$A:$A,0),MATCH(MoM!P$1,'ИПЦ raw'!$1:$1,0))</f>
        <v>100.18</v>
      </c>
      <c r="Q48" s="326">
        <f>INDEX('ИПЦ raw'!$1:$1048576, MATCH($K48,'ИПЦ raw'!$A:$A,0),MATCH(MoM!Q$1,'ИПЦ raw'!$1:$1,0))</f>
        <v>99.55</v>
      </c>
      <c r="R48" s="326">
        <f>INDEX('ИПЦ raw'!$1:$1048576, MATCH($K48,'ИПЦ raw'!$A:$A,0),MATCH(MoM!R$1,'ИПЦ raw'!$1:$1,0))</f>
        <v>100.69</v>
      </c>
      <c r="S48" s="326">
        <f>INDEX('ИПЦ raw'!$1:$1048576, MATCH($K48,'ИПЦ raw'!$A:$A,0),MATCH(MoM!S$1,'ИПЦ raw'!$1:$1,0))</f>
        <v>99.88</v>
      </c>
      <c r="T48" s="326">
        <f>INDEX('ИПЦ raw'!$1:$1048576, MATCH($K48,'ИПЦ raw'!$A:$A,0),MATCH(MoM!T$1,'ИПЦ raw'!$1:$1,0))</f>
        <v>99.74</v>
      </c>
      <c r="U48" s="326">
        <f>INDEX('ИПЦ raw'!$1:$1048576, MATCH($K48,'ИПЦ raw'!$A:$A,0),MATCH(MoM!U$1,'ИПЦ raw'!$1:$1,0))</f>
        <v>99.89</v>
      </c>
      <c r="V48" s="326">
        <f>INDEX('ИПЦ raw'!$1:$1048576, MATCH($K48,'ИПЦ raw'!$A:$A,0),MATCH(MoM!V$1,'ИПЦ raw'!$1:$1,0))</f>
        <v>100.44</v>
      </c>
      <c r="W48" s="326">
        <f>INDEX('ИПЦ raw'!$1:$1048576, MATCH($K48,'ИПЦ raw'!$A:$A,0),MATCH(MoM!W$1,'ИПЦ raw'!$1:$1,0))</f>
        <v>100.37</v>
      </c>
      <c r="X48" s="326">
        <f>INDEX('ИПЦ raw'!$1:$1048576, MATCH($K48,'ИПЦ raw'!$A:$A,0),MATCH(MoM!X$1,'ИПЦ raw'!$1:$1,0))</f>
        <v>100.74</v>
      </c>
      <c r="Y48" s="326">
        <f>INDEX('ИПЦ raw'!$1:$1048576, MATCH($K48,'ИПЦ raw'!$A:$A,0),MATCH(MoM!Y$1,'ИПЦ raw'!$1:$1,0))</f>
        <v>100.37</v>
      </c>
      <c r="Z48" s="326">
        <f>INDEX('ИПЦ raw'!$1:$1048576, MATCH($K48,'ИПЦ raw'!$A:$A,0),MATCH(MoM!Z$1,'ИПЦ raw'!$1:$1,0))</f>
        <v>100.56</v>
      </c>
      <c r="AA48" s="326">
        <f>INDEX('ИПЦ raw'!$1:$1048576, MATCH($K48,'ИПЦ raw'!$A:$A,0),MATCH(MoM!AA$1,'ИПЦ raw'!$1:$1,0))</f>
        <v>100.38</v>
      </c>
      <c r="AB48" s="326">
        <f>INDEX('ИПЦ raw'!$1:$1048576, MATCH($K48,'ИПЦ raw'!$A:$A,0),MATCH(MoM!AB$1,'ИПЦ raw'!$1:$1,0))</f>
        <v>100.17</v>
      </c>
      <c r="AC48" s="326">
        <f>INDEX('ИПЦ raw'!$1:$1048576, MATCH($K48,'ИПЦ raw'!$A:$A,0),MATCH(MoM!AC$1,'ИПЦ raw'!$1:$1,0))</f>
        <v>99.97</v>
      </c>
      <c r="AD48" s="326">
        <f>INDEX('ИПЦ raw'!$1:$1048576, MATCH($K48,'ИПЦ raw'!$A:$A,0),MATCH(MoM!AD$1,'ИПЦ raw'!$1:$1,0))</f>
        <v>99.71</v>
      </c>
      <c r="AE48" s="326">
        <f>INDEX('ИПЦ raw'!$1:$1048576, MATCH($K48,'ИПЦ raw'!$A:$A,0),MATCH(MoM!AE$1,'ИПЦ raw'!$1:$1,0))</f>
        <v>100.25</v>
      </c>
      <c r="AF48" s="326">
        <f>INDEX('ИПЦ raw'!$1:$1048576, MATCH($K48,'ИПЦ raw'!$A:$A,0),MATCH(MoM!AF$1,'ИПЦ raw'!$1:$1,0))</f>
        <v>100.27</v>
      </c>
      <c r="AG48" s="326">
        <f>INDEX('ИПЦ raw'!$1:$1048576, MATCH($K48,'ИПЦ raw'!$A:$A,0),MATCH(MoM!AG$1,'ИПЦ raw'!$1:$1,0))</f>
        <v>101.23</v>
      </c>
      <c r="AH48" s="326">
        <f>INDEX('ИПЦ raw'!$1:$1048576, MATCH($K48,'ИПЦ raw'!$A:$A,0),MATCH(MoM!AH$1,'ИПЦ raw'!$1:$1,0))</f>
        <v>101.65</v>
      </c>
      <c r="AI48" s="326">
        <f>INDEX('ИПЦ raw'!$1:$1048576, MATCH($K48,'ИПЦ raw'!$A:$A,0),MATCH(MoM!AI$1,'ИПЦ raw'!$1:$1,0))</f>
        <v>101.32</v>
      </c>
      <c r="AJ48" s="326">
        <f>INDEX('ИПЦ raw'!$1:$1048576, MATCH($K48,'ИПЦ raw'!$A:$A,0),MATCH(MoM!AJ$1,'ИПЦ raw'!$1:$1,0))</f>
        <v>101.08</v>
      </c>
      <c r="AK48" s="326">
        <f>INDEX('ИПЦ raw'!$1:$1048576, MATCH($K48,'ИПЦ raw'!$A:$A,0),MATCH(MoM!AK$1,'ИПЦ raw'!$1:$1,0))</f>
        <v>101.39</v>
      </c>
      <c r="AL48" s="326">
        <f>INDEX('ИПЦ raw'!$1:$1048576, MATCH($K48,'ИПЦ raw'!$A:$A,0),MATCH(MoM!AL$1,'ИПЦ raw'!$1:$1,0))</f>
        <v>101.67</v>
      </c>
      <c r="AM48" s="326">
        <f>INDEX('ИПЦ raw'!$1:$1048576, MATCH($K48,'ИПЦ raw'!$A:$A,0),MATCH(MoM!AM$1,'ИПЦ raw'!$1:$1,0))</f>
        <v>100.3</v>
      </c>
      <c r="AN48" s="326">
        <f>INDEX('ИПЦ raw'!$1:$1048576, MATCH($K48,'ИПЦ raw'!$A:$A,0),MATCH(MoM!AN$1,'ИПЦ raw'!$1:$1,0))</f>
        <v>100.58</v>
      </c>
      <c r="AO48" s="326">
        <f>INDEX('ИПЦ raw'!$1:$1048576, MATCH($K48,'ИПЦ raw'!$A:$A,0),MATCH(MoM!AO$1,'ИПЦ raw'!$1:$1,0))</f>
        <v>100.2</v>
      </c>
      <c r="AP48" s="326">
        <f>INDEX('ИПЦ raw'!$1:$1048576, MATCH($K48,'ИПЦ raw'!$A:$A,0),MATCH(MoM!AP$1,'ИПЦ raw'!$1:$1,0))</f>
        <v>100.11</v>
      </c>
      <c r="AQ48" s="326">
        <f>INDEX('ИПЦ raw'!$1:$1048576, MATCH($K48,'ИПЦ raw'!$A:$A,0),MATCH(MoM!AQ$1,'ИПЦ raw'!$1:$1,0))</f>
        <v>100.15</v>
      </c>
      <c r="AR48" s="326">
        <f>INDEX('ИПЦ raw'!$1:$1048576, MATCH($K48,'ИПЦ raw'!$A:$A,0),MATCH(MoM!AR$1,'ИПЦ raw'!$1:$1,0))</f>
        <v>99.26</v>
      </c>
      <c r="AS48" s="326">
        <f>INDEX('ИПЦ raw'!$1:$1048576, MATCH($K48,'ИПЦ raw'!$A:$A,0),MATCH(MoM!AS$1,'ИПЦ raw'!$1:$1,0))</f>
        <v>100.5</v>
      </c>
      <c r="AT48" s="326">
        <f>INDEX('ИПЦ raw'!$1:$1048576, MATCH($K48,'ИПЦ raw'!$A:$A,0),MATCH(MoM!AT$1,'ИПЦ raw'!$1:$1,0))</f>
        <v>100.18</v>
      </c>
      <c r="AU48" s="326">
        <f>INDEX('ИПЦ raw'!$1:$1048576, MATCH($K48,'ИПЦ raw'!$A:$A,0),MATCH(MoM!AU$1,'ИПЦ raw'!$1:$1,0))</f>
        <v>100.36</v>
      </c>
      <c r="AV48" s="326">
        <f>INDEX('ИПЦ raw'!$1:$1048576, MATCH($K48,'ИПЦ raw'!$A:$A,0),MATCH(MoM!AV$1,'ИПЦ raw'!$1:$1,0))</f>
        <v>100.85</v>
      </c>
      <c r="AW48" s="326">
        <f>INDEX('ИПЦ raw'!$1:$1048576, MATCH($K48,'ИПЦ raw'!$A:$A,0),MATCH(MoM!AW$1,'ИПЦ raw'!$1:$1,0))</f>
        <v>99.56</v>
      </c>
      <c r="AX48" s="326">
        <f>INDEX('ИПЦ raw'!$1:$1048576, MATCH($K48,'ИПЦ raw'!$A:$A,0),MATCH(MoM!AX$1,'ИПЦ raw'!$1:$1,0))</f>
        <v>99.99</v>
      </c>
      <c r="AY48" s="326">
        <f>INDEX('ИПЦ raw'!$1:$1048576, MATCH($K48,'ИПЦ raw'!$A:$A,0),MATCH(MoM!AY$1,'ИПЦ raw'!$1:$1,0))</f>
        <v>99.91</v>
      </c>
      <c r="AZ48" s="326">
        <f>INDEX('ИПЦ raw'!$1:$1048576, MATCH($K48,'ИПЦ raw'!$A:$A,0),MATCH(MoM!AZ$1,'ИПЦ raw'!$1:$1,0))</f>
        <v>100.09</v>
      </c>
    </row>
    <row r="49" spans="1:52" x14ac:dyDescent="0.45">
      <c r="A49" s="326">
        <f>Веса!A49</f>
        <v>1</v>
      </c>
      <c r="B49" s="326">
        <f t="shared" si="0"/>
        <v>1</v>
      </c>
      <c r="C49" s="326">
        <f>БИПЦ_НДС!E49</f>
        <v>0</v>
      </c>
      <c r="D49" s="326">
        <f t="shared" si="1"/>
        <v>1</v>
      </c>
      <c r="E49" s="326">
        <v>1</v>
      </c>
      <c r="F49" s="326">
        <v>0</v>
      </c>
      <c r="G49" s="326">
        <v>0</v>
      </c>
      <c r="H49" s="326">
        <v>0</v>
      </c>
      <c r="I49" s="326">
        <v>0</v>
      </c>
      <c r="J49" s="308" t="s">
        <v>48</v>
      </c>
      <c r="K49" s="308" t="s">
        <v>48</v>
      </c>
      <c r="L49" s="326">
        <f>INDEX('ИПЦ raw'!$1:$1048576, MATCH($K49,'ИПЦ raw'!$A:$A,0),MATCH(MoM!L$1,'ИПЦ raw'!$1:$1,0))</f>
        <v>99.73</v>
      </c>
      <c r="M49" s="326">
        <f>INDEX('ИПЦ raw'!$1:$1048576, MATCH($K49,'ИПЦ raw'!$A:$A,0),MATCH(MoM!M$1,'ИПЦ raw'!$1:$1,0))</f>
        <v>100.1</v>
      </c>
      <c r="N49" s="326">
        <f>INDEX('ИПЦ raw'!$1:$1048576, MATCH($K49,'ИПЦ raw'!$A:$A,0),MATCH(MoM!N$1,'ИПЦ raw'!$1:$1,0))</f>
        <v>100.39</v>
      </c>
      <c r="O49" s="326">
        <f>INDEX('ИПЦ raw'!$1:$1048576, MATCH($K49,'ИПЦ raw'!$A:$A,0),MATCH(MoM!O$1,'ИПЦ raw'!$1:$1,0))</f>
        <v>99.92</v>
      </c>
      <c r="P49" s="326">
        <f>INDEX('ИПЦ raw'!$1:$1048576, MATCH($K49,'ИПЦ raw'!$A:$A,0),MATCH(MoM!P$1,'ИПЦ raw'!$1:$1,0))</f>
        <v>99.19</v>
      </c>
      <c r="Q49" s="326">
        <f>INDEX('ИПЦ raw'!$1:$1048576, MATCH($K49,'ИПЦ raw'!$A:$A,0),MATCH(MoM!Q$1,'ИПЦ raw'!$1:$1,0))</f>
        <v>100.03</v>
      </c>
      <c r="R49" s="326">
        <f>INDEX('ИПЦ raw'!$1:$1048576, MATCH($K49,'ИПЦ raw'!$A:$A,0),MATCH(MoM!R$1,'ИПЦ raw'!$1:$1,0))</f>
        <v>99.63</v>
      </c>
      <c r="S49" s="326">
        <f>INDEX('ИПЦ raw'!$1:$1048576, MATCH($K49,'ИПЦ raw'!$A:$A,0),MATCH(MoM!S$1,'ИПЦ raw'!$1:$1,0))</f>
        <v>100</v>
      </c>
      <c r="T49" s="326">
        <f>INDEX('ИПЦ raw'!$1:$1048576, MATCH($K49,'ИПЦ raw'!$A:$A,0),MATCH(MoM!T$1,'ИПЦ raw'!$1:$1,0))</f>
        <v>99.69</v>
      </c>
      <c r="U49" s="326">
        <f>INDEX('ИПЦ raw'!$1:$1048576, MATCH($K49,'ИПЦ raw'!$A:$A,0),MATCH(MoM!U$1,'ИПЦ raw'!$1:$1,0))</f>
        <v>101.71</v>
      </c>
      <c r="V49" s="326">
        <f>INDEX('ИПЦ raw'!$1:$1048576, MATCH($K49,'ИПЦ raw'!$A:$A,0),MATCH(MoM!V$1,'ИПЦ raw'!$1:$1,0))</f>
        <v>99.14</v>
      </c>
      <c r="W49" s="326">
        <f>INDEX('ИПЦ raw'!$1:$1048576, MATCH($K49,'ИПЦ raw'!$A:$A,0),MATCH(MoM!W$1,'ИПЦ raw'!$1:$1,0))</f>
        <v>99.94</v>
      </c>
      <c r="X49" s="326">
        <f>INDEX('ИПЦ raw'!$1:$1048576, MATCH($K49,'ИПЦ raw'!$A:$A,0),MATCH(MoM!X$1,'ИПЦ raw'!$1:$1,0))</f>
        <v>101.15</v>
      </c>
      <c r="Y49" s="326">
        <f>INDEX('ИПЦ raw'!$1:$1048576, MATCH($K49,'ИПЦ raw'!$A:$A,0),MATCH(MoM!Y$1,'ИПЦ raw'!$1:$1,0))</f>
        <v>100.39</v>
      </c>
      <c r="Z49" s="326">
        <f>INDEX('ИПЦ raw'!$1:$1048576, MATCH($K49,'ИПЦ raw'!$A:$A,0),MATCH(MoM!Z$1,'ИПЦ raw'!$1:$1,0))</f>
        <v>100.46</v>
      </c>
      <c r="AA49" s="326">
        <f>INDEX('ИПЦ raw'!$1:$1048576, MATCH($K49,'ИПЦ raw'!$A:$A,0),MATCH(MoM!AA$1,'ИПЦ raw'!$1:$1,0))</f>
        <v>100.41</v>
      </c>
      <c r="AB49" s="326">
        <f>INDEX('ИПЦ raw'!$1:$1048576, MATCH($K49,'ИПЦ raw'!$A:$A,0),MATCH(MoM!AB$1,'ИПЦ raw'!$1:$1,0))</f>
        <v>100.5</v>
      </c>
      <c r="AC49" s="326">
        <f>INDEX('ИПЦ raw'!$1:$1048576, MATCH($K49,'ИПЦ raw'!$A:$A,0),MATCH(MoM!AC$1,'ИПЦ raw'!$1:$1,0))</f>
        <v>100.1</v>
      </c>
      <c r="AD49" s="326">
        <f>INDEX('ИПЦ raw'!$1:$1048576, MATCH($K49,'ИПЦ raw'!$A:$A,0),MATCH(MoM!AD$1,'ИПЦ raw'!$1:$1,0))</f>
        <v>99.94</v>
      </c>
      <c r="AE49" s="326">
        <f>INDEX('ИПЦ raw'!$1:$1048576, MATCH($K49,'ИПЦ raw'!$A:$A,0),MATCH(MoM!AE$1,'ИПЦ raw'!$1:$1,0))</f>
        <v>100.56</v>
      </c>
      <c r="AF49" s="326">
        <f>INDEX('ИПЦ raw'!$1:$1048576, MATCH($K49,'ИПЦ raw'!$A:$A,0),MATCH(MoM!AF$1,'ИПЦ raw'!$1:$1,0))</f>
        <v>102.02</v>
      </c>
      <c r="AG49" s="326">
        <f>INDEX('ИПЦ raw'!$1:$1048576, MATCH($K49,'ИПЦ raw'!$A:$A,0),MATCH(MoM!AG$1,'ИПЦ raw'!$1:$1,0))</f>
        <v>100.93</v>
      </c>
      <c r="AH49" s="326">
        <f>INDEX('ИПЦ raw'!$1:$1048576, MATCH($K49,'ИПЦ raw'!$A:$A,0),MATCH(MoM!AH$1,'ИПЦ raw'!$1:$1,0))</f>
        <v>100.99</v>
      </c>
      <c r="AI49" s="326">
        <f>INDEX('ИПЦ raw'!$1:$1048576, MATCH($K49,'ИПЦ raw'!$A:$A,0),MATCH(MoM!AI$1,'ИПЦ raw'!$1:$1,0))</f>
        <v>100.63</v>
      </c>
      <c r="AJ49" s="326">
        <f>INDEX('ИПЦ raw'!$1:$1048576, MATCH($K49,'ИПЦ raw'!$A:$A,0),MATCH(MoM!AJ$1,'ИПЦ raw'!$1:$1,0))</f>
        <v>101.39</v>
      </c>
      <c r="AK49" s="326">
        <f>INDEX('ИПЦ raw'!$1:$1048576, MATCH($K49,'ИПЦ raw'!$A:$A,0),MATCH(MoM!AK$1,'ИПЦ raw'!$1:$1,0))</f>
        <v>102.22</v>
      </c>
      <c r="AL49" s="326">
        <f>INDEX('ИПЦ raw'!$1:$1048576, MATCH($K49,'ИПЦ raw'!$A:$A,0),MATCH(MoM!AL$1,'ИПЦ raw'!$1:$1,0))</f>
        <v>101.64</v>
      </c>
      <c r="AM49" s="326">
        <f>INDEX('ИПЦ raw'!$1:$1048576, MATCH($K49,'ИПЦ raw'!$A:$A,0),MATCH(MoM!AM$1,'ИПЦ raw'!$1:$1,0))</f>
        <v>100.89</v>
      </c>
      <c r="AN49" s="326">
        <f>INDEX('ИПЦ raw'!$1:$1048576, MATCH($K49,'ИПЦ raw'!$A:$A,0),MATCH(MoM!AN$1,'ИПЦ raw'!$1:$1,0))</f>
        <v>100.22</v>
      </c>
      <c r="AO49" s="326">
        <f>INDEX('ИПЦ raw'!$1:$1048576, MATCH($K49,'ИПЦ raw'!$A:$A,0),MATCH(MoM!AO$1,'ИПЦ raw'!$1:$1,0))</f>
        <v>100.35</v>
      </c>
      <c r="AP49" s="326">
        <f>INDEX('ИПЦ raw'!$1:$1048576, MATCH($K49,'ИПЦ raw'!$A:$A,0),MATCH(MoM!AP$1,'ИПЦ raw'!$1:$1,0))</f>
        <v>101.12</v>
      </c>
      <c r="AQ49" s="326">
        <f>INDEX('ИПЦ raw'!$1:$1048576, MATCH($K49,'ИПЦ raw'!$A:$A,0),MATCH(MoM!AQ$1,'ИПЦ raw'!$1:$1,0))</f>
        <v>100.05</v>
      </c>
      <c r="AR49" s="326">
        <f>INDEX('ИПЦ raw'!$1:$1048576, MATCH($K49,'ИПЦ raw'!$A:$A,0),MATCH(MoM!AR$1,'ИПЦ raw'!$1:$1,0))</f>
        <v>100.26</v>
      </c>
      <c r="AS49" s="326">
        <f>INDEX('ИПЦ raw'!$1:$1048576, MATCH($K49,'ИПЦ raw'!$A:$A,0),MATCH(MoM!AS$1,'ИПЦ raw'!$1:$1,0))</f>
        <v>100.67</v>
      </c>
      <c r="AT49" s="326">
        <f>INDEX('ИПЦ raw'!$1:$1048576, MATCH($K49,'ИПЦ raw'!$A:$A,0),MATCH(MoM!AT$1,'ИПЦ raw'!$1:$1,0))</f>
        <v>100.3</v>
      </c>
      <c r="AU49" s="326">
        <f>INDEX('ИПЦ raw'!$1:$1048576, MATCH($K49,'ИПЦ raw'!$A:$A,0),MATCH(MoM!AU$1,'ИПЦ raw'!$1:$1,0))</f>
        <v>99.92</v>
      </c>
      <c r="AV49" s="326">
        <f>INDEX('ИПЦ raw'!$1:$1048576, MATCH($K49,'ИПЦ raw'!$A:$A,0),MATCH(MoM!AV$1,'ИПЦ raw'!$1:$1,0))</f>
        <v>100.37</v>
      </c>
      <c r="AW49" s="326">
        <f>INDEX('ИПЦ raw'!$1:$1048576, MATCH($K49,'ИПЦ raw'!$A:$A,0),MATCH(MoM!AW$1,'ИПЦ raw'!$1:$1,0))</f>
        <v>99.03</v>
      </c>
      <c r="AX49" s="326">
        <f>INDEX('ИПЦ raw'!$1:$1048576, MATCH($K49,'ИПЦ raw'!$A:$A,0),MATCH(MoM!AX$1,'ИПЦ raw'!$1:$1,0))</f>
        <v>99.66</v>
      </c>
      <c r="AY49" s="326">
        <f>INDEX('ИПЦ raw'!$1:$1048576, MATCH($K49,'ИПЦ raw'!$A:$A,0),MATCH(MoM!AY$1,'ИПЦ raw'!$1:$1,0))</f>
        <v>99.81</v>
      </c>
      <c r="AZ49" s="326">
        <f>INDEX('ИПЦ raw'!$1:$1048576, MATCH($K49,'ИПЦ raw'!$A:$A,0),MATCH(MoM!AZ$1,'ИПЦ raw'!$1:$1,0))</f>
        <v>99.29</v>
      </c>
    </row>
    <row r="50" spans="1:52" x14ac:dyDescent="0.45">
      <c r="A50" s="326">
        <f>Веса!A50</f>
        <v>1</v>
      </c>
      <c r="B50" s="326">
        <f t="shared" si="0"/>
        <v>1</v>
      </c>
      <c r="C50" s="326">
        <f>БИПЦ_НДС!E50</f>
        <v>0</v>
      </c>
      <c r="D50" s="326">
        <f t="shared" si="1"/>
        <v>1</v>
      </c>
      <c r="E50" s="326">
        <v>1</v>
      </c>
      <c r="F50" s="326">
        <v>0</v>
      </c>
      <c r="G50" s="326">
        <v>0</v>
      </c>
      <c r="H50" s="326">
        <v>0</v>
      </c>
      <c r="I50" s="326">
        <v>0</v>
      </c>
      <c r="J50" s="308" t="s">
        <v>49</v>
      </c>
      <c r="K50" s="308" t="s">
        <v>49</v>
      </c>
      <c r="L50" s="326">
        <f>INDEX('ИПЦ raw'!$1:$1048576, MATCH($K50,'ИПЦ raw'!$A:$A,0),MATCH(MoM!L$1,'ИПЦ raw'!$1:$1,0))</f>
        <v>100.09</v>
      </c>
      <c r="M50" s="326">
        <f>INDEX('ИПЦ raw'!$1:$1048576, MATCH($K50,'ИПЦ raw'!$A:$A,0),MATCH(MoM!M$1,'ИПЦ raw'!$1:$1,0))</f>
        <v>100.67</v>
      </c>
      <c r="N50" s="326">
        <f>INDEX('ИПЦ raw'!$1:$1048576, MATCH($K50,'ИПЦ raw'!$A:$A,0),MATCH(MoM!N$1,'ИПЦ raw'!$1:$1,0))</f>
        <v>99.71</v>
      </c>
      <c r="O50" s="326">
        <f>INDEX('ИПЦ raw'!$1:$1048576, MATCH($K50,'ИПЦ raw'!$A:$A,0),MATCH(MoM!O$1,'ИПЦ raw'!$1:$1,0))</f>
        <v>99.8</v>
      </c>
      <c r="P50" s="326">
        <f>INDEX('ИПЦ raw'!$1:$1048576, MATCH($K50,'ИПЦ raw'!$A:$A,0),MATCH(MoM!P$1,'ИПЦ raw'!$1:$1,0))</f>
        <v>100.32</v>
      </c>
      <c r="Q50" s="326">
        <f>INDEX('ИПЦ raw'!$1:$1048576, MATCH($K50,'ИПЦ raw'!$A:$A,0),MATCH(MoM!Q$1,'ИПЦ raw'!$1:$1,0))</f>
        <v>99.58</v>
      </c>
      <c r="R50" s="326">
        <f>INDEX('ИПЦ raw'!$1:$1048576, MATCH($K50,'ИПЦ raw'!$A:$A,0),MATCH(MoM!R$1,'ИПЦ raw'!$1:$1,0))</f>
        <v>99.59</v>
      </c>
      <c r="S50" s="326">
        <f>INDEX('ИПЦ raw'!$1:$1048576, MATCH($K50,'ИПЦ raw'!$A:$A,0),MATCH(MoM!S$1,'ИПЦ raw'!$1:$1,0))</f>
        <v>99.84</v>
      </c>
      <c r="T50" s="326">
        <f>INDEX('ИПЦ raw'!$1:$1048576, MATCH($K50,'ИПЦ raw'!$A:$A,0),MATCH(MoM!T$1,'ИПЦ raw'!$1:$1,0))</f>
        <v>100.39</v>
      </c>
      <c r="U50" s="326">
        <f>INDEX('ИПЦ raw'!$1:$1048576, MATCH($K50,'ИПЦ raw'!$A:$A,0),MATCH(MoM!U$1,'ИПЦ raw'!$1:$1,0))</f>
        <v>101.29</v>
      </c>
      <c r="V50" s="326">
        <f>INDEX('ИПЦ raw'!$1:$1048576, MATCH($K50,'ИПЦ raw'!$A:$A,0),MATCH(MoM!V$1,'ИПЦ raw'!$1:$1,0))</f>
        <v>99.88</v>
      </c>
      <c r="W50" s="326">
        <f>INDEX('ИПЦ raw'!$1:$1048576, MATCH($K50,'ИПЦ raw'!$A:$A,0),MATCH(MoM!W$1,'ИПЦ raw'!$1:$1,0))</f>
        <v>100.4</v>
      </c>
      <c r="X50" s="326">
        <f>INDEX('ИПЦ raw'!$1:$1048576, MATCH($K50,'ИПЦ raw'!$A:$A,0),MATCH(MoM!X$1,'ИПЦ raw'!$1:$1,0))</f>
        <v>101.12</v>
      </c>
      <c r="Y50" s="326">
        <f>INDEX('ИПЦ raw'!$1:$1048576, MATCH($K50,'ИПЦ raw'!$A:$A,0),MATCH(MoM!Y$1,'ИПЦ raw'!$1:$1,0))</f>
        <v>100.67</v>
      </c>
      <c r="Z50" s="326">
        <f>INDEX('ИПЦ raw'!$1:$1048576, MATCH($K50,'ИПЦ raw'!$A:$A,0),MATCH(MoM!Z$1,'ИПЦ raw'!$1:$1,0))</f>
        <v>99.52</v>
      </c>
      <c r="AA50" s="326">
        <f>INDEX('ИПЦ raw'!$1:$1048576, MATCH($K50,'ИПЦ raw'!$A:$A,0),MATCH(MoM!AA$1,'ИПЦ raw'!$1:$1,0))</f>
        <v>100.57</v>
      </c>
      <c r="AB50" s="326">
        <f>INDEX('ИПЦ raw'!$1:$1048576, MATCH($K50,'ИПЦ raw'!$A:$A,0),MATCH(MoM!AB$1,'ИПЦ raw'!$1:$1,0))</f>
        <v>99.75</v>
      </c>
      <c r="AC50" s="326">
        <f>INDEX('ИПЦ raw'!$1:$1048576, MATCH($K50,'ИПЦ raw'!$A:$A,0),MATCH(MoM!AC$1,'ИПЦ raw'!$1:$1,0))</f>
        <v>99.44</v>
      </c>
      <c r="AD50" s="326">
        <f>INDEX('ИПЦ raw'!$1:$1048576, MATCH($K50,'ИПЦ raw'!$A:$A,0),MATCH(MoM!AD$1,'ИПЦ raw'!$1:$1,0))</f>
        <v>99.32</v>
      </c>
      <c r="AE50" s="326">
        <f>INDEX('ИПЦ raw'!$1:$1048576, MATCH($K50,'ИПЦ raw'!$A:$A,0),MATCH(MoM!AE$1,'ИПЦ raw'!$1:$1,0))</f>
        <v>100.91</v>
      </c>
      <c r="AF50" s="326">
        <f>INDEX('ИПЦ raw'!$1:$1048576, MATCH($K50,'ИПЦ raw'!$A:$A,0),MATCH(MoM!AF$1,'ИПЦ raw'!$1:$1,0))</f>
        <v>100.23</v>
      </c>
      <c r="AG50" s="326">
        <f>INDEX('ИПЦ raw'!$1:$1048576, MATCH($K50,'ИПЦ raw'!$A:$A,0),MATCH(MoM!AG$1,'ИПЦ raw'!$1:$1,0))</f>
        <v>99.97</v>
      </c>
      <c r="AH50" s="326">
        <f>INDEX('ИПЦ raw'!$1:$1048576, MATCH($K50,'ИПЦ raw'!$A:$A,0),MATCH(MoM!AH$1,'ИПЦ raw'!$1:$1,0))</f>
        <v>100.28</v>
      </c>
      <c r="AI50" s="326">
        <f>INDEX('ИПЦ raw'!$1:$1048576, MATCH($K50,'ИПЦ raw'!$A:$A,0),MATCH(MoM!AI$1,'ИПЦ raw'!$1:$1,0))</f>
        <v>100.61</v>
      </c>
      <c r="AJ50" s="326">
        <f>INDEX('ИПЦ raw'!$1:$1048576, MATCH($K50,'ИПЦ raw'!$A:$A,0),MATCH(MoM!AJ$1,'ИПЦ raw'!$1:$1,0))</f>
        <v>100.6</v>
      </c>
      <c r="AK50" s="326">
        <f>INDEX('ИПЦ raw'!$1:$1048576, MATCH($K50,'ИПЦ raw'!$A:$A,0),MATCH(MoM!AK$1,'ИПЦ raw'!$1:$1,0))</f>
        <v>101.49</v>
      </c>
      <c r="AL50" s="326">
        <f>INDEX('ИПЦ raw'!$1:$1048576, MATCH($K50,'ИПЦ raw'!$A:$A,0),MATCH(MoM!AL$1,'ИПЦ raw'!$1:$1,0))</f>
        <v>100.68</v>
      </c>
      <c r="AM50" s="326">
        <f>INDEX('ИПЦ raw'!$1:$1048576, MATCH($K50,'ИПЦ raw'!$A:$A,0),MATCH(MoM!AM$1,'ИПЦ raw'!$1:$1,0))</f>
        <v>102.3</v>
      </c>
      <c r="AN50" s="326">
        <f>INDEX('ИПЦ raw'!$1:$1048576, MATCH($K50,'ИПЦ raw'!$A:$A,0),MATCH(MoM!AN$1,'ИПЦ raw'!$1:$1,0))</f>
        <v>100.55</v>
      </c>
      <c r="AO50" s="326">
        <f>INDEX('ИПЦ raw'!$1:$1048576, MATCH($K50,'ИПЦ raw'!$A:$A,0),MATCH(MoM!AO$1,'ИПЦ raw'!$1:$1,0))</f>
        <v>100.62</v>
      </c>
      <c r="AP50" s="326">
        <f>INDEX('ИПЦ raw'!$1:$1048576, MATCH($K50,'ИПЦ raw'!$A:$A,0),MATCH(MoM!AP$1,'ИПЦ raw'!$1:$1,0))</f>
        <v>101.03</v>
      </c>
      <c r="AQ50" s="326">
        <f>INDEX('ИПЦ raw'!$1:$1048576, MATCH($K50,'ИПЦ raw'!$A:$A,0),MATCH(MoM!AQ$1,'ИПЦ raw'!$1:$1,0))</f>
        <v>100.23</v>
      </c>
      <c r="AR50" s="326">
        <f>INDEX('ИПЦ raw'!$1:$1048576, MATCH($K50,'ИПЦ raw'!$A:$A,0),MATCH(MoM!AR$1,'ИПЦ raw'!$1:$1,0))</f>
        <v>100.05</v>
      </c>
      <c r="AS50" s="326">
        <f>INDEX('ИПЦ raw'!$1:$1048576, MATCH($K50,'ИПЦ raw'!$A:$A,0),MATCH(MoM!AS$1,'ИПЦ raw'!$1:$1,0))</f>
        <v>100.43</v>
      </c>
      <c r="AT50" s="326">
        <f>INDEX('ИПЦ raw'!$1:$1048576, MATCH($K50,'ИПЦ raw'!$A:$A,0),MATCH(MoM!AT$1,'ИПЦ raw'!$1:$1,0))</f>
        <v>100.2</v>
      </c>
      <c r="AU50" s="326">
        <f>INDEX('ИПЦ raw'!$1:$1048576, MATCH($K50,'ИПЦ raw'!$A:$A,0),MATCH(MoM!AU$1,'ИПЦ raw'!$1:$1,0))</f>
        <v>99.98</v>
      </c>
      <c r="AV50" s="326">
        <f>INDEX('ИПЦ raw'!$1:$1048576, MATCH($K50,'ИПЦ raw'!$A:$A,0),MATCH(MoM!AV$1,'ИПЦ raw'!$1:$1,0))</f>
        <v>100.13</v>
      </c>
      <c r="AW50" s="326">
        <f>INDEX('ИПЦ raw'!$1:$1048576, MATCH($K50,'ИПЦ raw'!$A:$A,0),MATCH(MoM!AW$1,'ИПЦ raw'!$1:$1,0))</f>
        <v>99.65</v>
      </c>
      <c r="AX50" s="326">
        <f>INDEX('ИПЦ raw'!$1:$1048576, MATCH($K50,'ИПЦ raw'!$A:$A,0),MATCH(MoM!AX$1,'ИПЦ raw'!$1:$1,0))</f>
        <v>100.69</v>
      </c>
      <c r="AY50" s="326">
        <f>INDEX('ИПЦ raw'!$1:$1048576, MATCH($K50,'ИПЦ raw'!$A:$A,0),MATCH(MoM!AY$1,'ИПЦ raw'!$1:$1,0))</f>
        <v>99.94</v>
      </c>
      <c r="AZ50" s="326">
        <f>INDEX('ИПЦ raw'!$1:$1048576, MATCH($K50,'ИПЦ raw'!$A:$A,0),MATCH(MoM!AZ$1,'ИПЦ raw'!$1:$1,0))</f>
        <v>99.78</v>
      </c>
    </row>
    <row r="51" spans="1:52" ht="26.25" x14ac:dyDescent="0.45">
      <c r="A51" s="326">
        <f>Веса!A51</f>
        <v>1</v>
      </c>
      <c r="B51" s="326">
        <f t="shared" si="0"/>
        <v>1</v>
      </c>
      <c r="C51" s="326">
        <f>БИПЦ_НДС!E51</f>
        <v>0</v>
      </c>
      <c r="D51" s="326">
        <f t="shared" si="1"/>
        <v>1</v>
      </c>
      <c r="E51" s="326">
        <v>1</v>
      </c>
      <c r="F51" s="326">
        <v>0</v>
      </c>
      <c r="G51" s="326">
        <v>0</v>
      </c>
      <c r="H51" s="326">
        <v>0</v>
      </c>
      <c r="I51" s="326">
        <v>0</v>
      </c>
      <c r="J51" s="308" t="s">
        <v>50</v>
      </c>
      <c r="K51" s="308" t="s">
        <v>50</v>
      </c>
      <c r="L51" s="326">
        <f>INDEX('ИПЦ raw'!$1:$1048576, MATCH($K51,'ИПЦ raw'!$A:$A,0),MATCH(MoM!L$1,'ИПЦ raw'!$1:$1,0))</f>
        <v>100.86</v>
      </c>
      <c r="M51" s="326">
        <f>INDEX('ИПЦ raw'!$1:$1048576, MATCH($K51,'ИПЦ raw'!$A:$A,0),MATCH(MoM!M$1,'ИПЦ raw'!$1:$1,0))</f>
        <v>100.1</v>
      </c>
      <c r="N51" s="326">
        <f>INDEX('ИПЦ raw'!$1:$1048576, MATCH($K51,'ИПЦ raw'!$A:$A,0),MATCH(MoM!N$1,'ИПЦ raw'!$1:$1,0))</f>
        <v>101.92</v>
      </c>
      <c r="O51" s="326">
        <f>INDEX('ИПЦ raw'!$1:$1048576, MATCH($K51,'ИПЦ raw'!$A:$A,0),MATCH(MoM!O$1,'ИПЦ raw'!$1:$1,0))</f>
        <v>100.62</v>
      </c>
      <c r="P51" s="326">
        <f>INDEX('ИПЦ raw'!$1:$1048576, MATCH($K51,'ИПЦ raw'!$A:$A,0),MATCH(MoM!P$1,'ИПЦ raw'!$1:$1,0))</f>
        <v>100.41</v>
      </c>
      <c r="Q51" s="326">
        <f>INDEX('ИПЦ raw'!$1:$1048576, MATCH($K51,'ИПЦ raw'!$A:$A,0),MATCH(MoM!Q$1,'ИПЦ raw'!$1:$1,0))</f>
        <v>100.62</v>
      </c>
      <c r="R51" s="326">
        <f>INDEX('ИПЦ raw'!$1:$1048576, MATCH($K51,'ИПЦ raw'!$A:$A,0),MATCH(MoM!R$1,'ИПЦ raw'!$1:$1,0))</f>
        <v>100.47</v>
      </c>
      <c r="S51" s="326">
        <f>INDEX('ИПЦ raw'!$1:$1048576, MATCH($K51,'ИПЦ raw'!$A:$A,0),MATCH(MoM!S$1,'ИПЦ raw'!$1:$1,0))</f>
        <v>100.38</v>
      </c>
      <c r="T51" s="326">
        <f>INDEX('ИПЦ raw'!$1:$1048576, MATCH($K51,'ИПЦ raw'!$A:$A,0),MATCH(MoM!T$1,'ИПЦ raw'!$1:$1,0))</f>
        <v>100.78</v>
      </c>
      <c r="U51" s="326">
        <f>INDEX('ИПЦ raw'!$1:$1048576, MATCH($K51,'ИПЦ raw'!$A:$A,0),MATCH(MoM!U$1,'ИПЦ raw'!$1:$1,0))</f>
        <v>102.1</v>
      </c>
      <c r="V51" s="326">
        <f>INDEX('ИПЦ raw'!$1:$1048576, MATCH($K51,'ИПЦ raw'!$A:$A,0),MATCH(MoM!V$1,'ИПЦ raw'!$1:$1,0))</f>
        <v>100.85</v>
      </c>
      <c r="W51" s="326">
        <f>INDEX('ИПЦ raw'!$1:$1048576, MATCH($K51,'ИПЦ raw'!$A:$A,0),MATCH(MoM!W$1,'ИПЦ raw'!$1:$1,0))</f>
        <v>100.44</v>
      </c>
      <c r="X51" s="326">
        <f>INDEX('ИПЦ raw'!$1:$1048576, MATCH($K51,'ИПЦ raw'!$A:$A,0),MATCH(MoM!X$1,'ИПЦ raw'!$1:$1,0))</f>
        <v>100.63</v>
      </c>
      <c r="Y51" s="326">
        <f>INDEX('ИПЦ raw'!$1:$1048576, MATCH($K51,'ИПЦ raw'!$A:$A,0),MATCH(MoM!Y$1,'ИПЦ raw'!$1:$1,0))</f>
        <v>100.56</v>
      </c>
      <c r="Z51" s="326">
        <f>INDEX('ИПЦ raw'!$1:$1048576, MATCH($K51,'ИПЦ raw'!$A:$A,0),MATCH(MoM!Z$1,'ИПЦ raw'!$1:$1,0))</f>
        <v>100.43</v>
      </c>
      <c r="AA51" s="326">
        <f>INDEX('ИПЦ raw'!$1:$1048576, MATCH($K51,'ИПЦ raw'!$A:$A,0),MATCH(MoM!AA$1,'ИПЦ raw'!$1:$1,0))</f>
        <v>100.29</v>
      </c>
      <c r="AB51" s="326">
        <f>INDEX('ИПЦ raw'!$1:$1048576, MATCH($K51,'ИПЦ raw'!$A:$A,0),MATCH(MoM!AB$1,'ИПЦ raw'!$1:$1,0))</f>
        <v>100.26</v>
      </c>
      <c r="AC51" s="326">
        <f>INDEX('ИПЦ raw'!$1:$1048576, MATCH($K51,'ИПЦ raw'!$A:$A,0),MATCH(MoM!AC$1,'ИПЦ raw'!$1:$1,0))</f>
        <v>100.82</v>
      </c>
      <c r="AD51" s="326">
        <f>INDEX('ИПЦ raw'!$1:$1048576, MATCH($K51,'ИПЦ raw'!$A:$A,0),MATCH(MoM!AD$1,'ИПЦ raw'!$1:$1,0))</f>
        <v>99.71</v>
      </c>
      <c r="AE51" s="326">
        <f>INDEX('ИПЦ raw'!$1:$1048576, MATCH($K51,'ИПЦ raw'!$A:$A,0),MATCH(MoM!AE$1,'ИПЦ raw'!$1:$1,0))</f>
        <v>99.83</v>
      </c>
      <c r="AF51" s="326">
        <f>INDEX('ИПЦ raw'!$1:$1048576, MATCH($K51,'ИПЦ raw'!$A:$A,0),MATCH(MoM!AF$1,'ИПЦ raw'!$1:$1,0))</f>
        <v>99.96</v>
      </c>
      <c r="AG51" s="326">
        <f>INDEX('ИПЦ raw'!$1:$1048576, MATCH($K51,'ИПЦ raw'!$A:$A,0),MATCH(MoM!AG$1,'ИПЦ raw'!$1:$1,0))</f>
        <v>100.88</v>
      </c>
      <c r="AH51" s="326">
        <f>INDEX('ИПЦ raw'!$1:$1048576, MATCH($K51,'ИПЦ raw'!$A:$A,0),MATCH(MoM!AH$1,'ИПЦ raw'!$1:$1,0))</f>
        <v>100.47</v>
      </c>
      <c r="AI51" s="326">
        <f>INDEX('ИПЦ raw'!$1:$1048576, MATCH($K51,'ИПЦ raw'!$A:$A,0),MATCH(MoM!AI$1,'ИПЦ raw'!$1:$1,0))</f>
        <v>100.21</v>
      </c>
      <c r="AJ51" s="326">
        <f>INDEX('ИПЦ raw'!$1:$1048576, MATCH($K51,'ИПЦ raw'!$A:$A,0),MATCH(MoM!AJ$1,'ИПЦ raw'!$1:$1,0))</f>
        <v>100.06</v>
      </c>
      <c r="AK51" s="326">
        <f>INDEX('ИПЦ raw'!$1:$1048576, MATCH($K51,'ИПЦ raw'!$A:$A,0),MATCH(MoM!AK$1,'ИПЦ raw'!$1:$1,0))</f>
        <v>101.41</v>
      </c>
      <c r="AL51" s="326">
        <f>INDEX('ИПЦ raw'!$1:$1048576, MATCH($K51,'ИПЦ raw'!$A:$A,0),MATCH(MoM!AL$1,'ИПЦ raw'!$1:$1,0))</f>
        <v>100.29</v>
      </c>
      <c r="AM51" s="326">
        <f>INDEX('ИПЦ raw'!$1:$1048576, MATCH($K51,'ИПЦ raw'!$A:$A,0),MATCH(MoM!AM$1,'ИПЦ raw'!$1:$1,0))</f>
        <v>101.28</v>
      </c>
      <c r="AN51" s="326">
        <f>INDEX('ИПЦ raw'!$1:$1048576, MATCH($K51,'ИПЦ raw'!$A:$A,0),MATCH(MoM!AN$1,'ИПЦ raw'!$1:$1,0))</f>
        <v>100.55</v>
      </c>
      <c r="AO51" s="326">
        <f>INDEX('ИПЦ raw'!$1:$1048576, MATCH($K51,'ИПЦ raw'!$A:$A,0),MATCH(MoM!AO$1,'ИПЦ raw'!$1:$1,0))</f>
        <v>101.26</v>
      </c>
      <c r="AP51" s="326">
        <f>INDEX('ИПЦ raw'!$1:$1048576, MATCH($K51,'ИПЦ raw'!$A:$A,0),MATCH(MoM!AP$1,'ИПЦ raw'!$1:$1,0))</f>
        <v>100.37</v>
      </c>
      <c r="AQ51" s="326">
        <f>INDEX('ИПЦ raw'!$1:$1048576, MATCH($K51,'ИПЦ raw'!$A:$A,0),MATCH(MoM!AQ$1,'ИПЦ raw'!$1:$1,0))</f>
        <v>100.69</v>
      </c>
      <c r="AR51" s="326">
        <f>INDEX('ИПЦ raw'!$1:$1048576, MATCH($K51,'ИПЦ raw'!$A:$A,0),MATCH(MoM!AR$1,'ИПЦ raw'!$1:$1,0))</f>
        <v>99.99</v>
      </c>
      <c r="AS51" s="326">
        <f>INDEX('ИПЦ raw'!$1:$1048576, MATCH($K51,'ИПЦ raw'!$A:$A,0),MATCH(MoM!AS$1,'ИПЦ raw'!$1:$1,0))</f>
        <v>100.57</v>
      </c>
      <c r="AT51" s="326">
        <f>INDEX('ИПЦ raw'!$1:$1048576, MATCH($K51,'ИПЦ raw'!$A:$A,0),MATCH(MoM!AT$1,'ИПЦ raw'!$1:$1,0))</f>
        <v>100.77</v>
      </c>
      <c r="AU51" s="326">
        <f>INDEX('ИПЦ raw'!$1:$1048576, MATCH($K51,'ИПЦ raw'!$A:$A,0),MATCH(MoM!AU$1,'ИПЦ raw'!$1:$1,0))</f>
        <v>100.72</v>
      </c>
      <c r="AV51" s="326">
        <f>INDEX('ИПЦ raw'!$1:$1048576, MATCH($K51,'ИПЦ raw'!$A:$A,0),MATCH(MoM!AV$1,'ИПЦ raw'!$1:$1,0))</f>
        <v>99.86</v>
      </c>
      <c r="AW51" s="326">
        <f>INDEX('ИПЦ raw'!$1:$1048576, MATCH($K51,'ИПЦ raw'!$A:$A,0),MATCH(MoM!AW$1,'ИПЦ raw'!$1:$1,0))</f>
        <v>100.08</v>
      </c>
      <c r="AX51" s="326">
        <f>INDEX('ИПЦ raw'!$1:$1048576, MATCH($K51,'ИПЦ raw'!$A:$A,0),MATCH(MoM!AX$1,'ИПЦ raw'!$1:$1,0))</f>
        <v>99.94</v>
      </c>
      <c r="AY51" s="326">
        <f>INDEX('ИПЦ raw'!$1:$1048576, MATCH($K51,'ИПЦ raw'!$A:$A,0),MATCH(MoM!AY$1,'ИПЦ raw'!$1:$1,0))</f>
        <v>100.38</v>
      </c>
      <c r="AZ51" s="326">
        <f>INDEX('ИПЦ raw'!$1:$1048576, MATCH($K51,'ИПЦ raw'!$A:$A,0),MATCH(MoM!AZ$1,'ИПЦ raw'!$1:$1,0))</f>
        <v>99.99</v>
      </c>
    </row>
    <row r="52" spans="1:52" x14ac:dyDescent="0.45">
      <c r="A52" s="326">
        <f>Веса!A52</f>
        <v>1</v>
      </c>
      <c r="B52" s="326">
        <f t="shared" si="0"/>
        <v>1</v>
      </c>
      <c r="C52" s="326">
        <f>БИПЦ_НДС!E52</f>
        <v>0</v>
      </c>
      <c r="D52" s="326">
        <f t="shared" si="1"/>
        <v>1</v>
      </c>
      <c r="E52" s="326">
        <v>1</v>
      </c>
      <c r="F52" s="326">
        <v>0</v>
      </c>
      <c r="G52" s="326">
        <v>0</v>
      </c>
      <c r="H52" s="326">
        <v>0</v>
      </c>
      <c r="I52" s="326">
        <v>0</v>
      </c>
      <c r="J52" s="308" t="s">
        <v>51</v>
      </c>
      <c r="K52" s="308" t="s">
        <v>51</v>
      </c>
      <c r="L52" s="326">
        <f>INDEX('ИПЦ raw'!$1:$1048576, MATCH($K52,'ИПЦ raw'!$A:$A,0),MATCH(MoM!L$1,'ИПЦ raw'!$1:$1,0))</f>
        <v>100.05</v>
      </c>
      <c r="M52" s="326">
        <f>INDEX('ИПЦ raw'!$1:$1048576, MATCH($K52,'ИПЦ raw'!$A:$A,0),MATCH(MoM!M$1,'ИПЦ raw'!$1:$1,0))</f>
        <v>100.3</v>
      </c>
      <c r="N52" s="326">
        <f>INDEX('ИПЦ raw'!$1:$1048576, MATCH($K52,'ИПЦ raw'!$A:$A,0),MATCH(MoM!N$1,'ИПЦ raw'!$1:$1,0))</f>
        <v>99.84</v>
      </c>
      <c r="O52" s="326">
        <f>INDEX('ИПЦ raw'!$1:$1048576, MATCH($K52,'ИПЦ raw'!$A:$A,0),MATCH(MoM!O$1,'ИПЦ raw'!$1:$1,0))</f>
        <v>99.67</v>
      </c>
      <c r="P52" s="326">
        <f>INDEX('ИПЦ raw'!$1:$1048576, MATCH($K52,'ИПЦ raw'!$A:$A,0),MATCH(MoM!P$1,'ИПЦ raw'!$1:$1,0))</f>
        <v>99.95</v>
      </c>
      <c r="Q52" s="326">
        <f>INDEX('ИПЦ raw'!$1:$1048576, MATCH($K52,'ИПЦ raw'!$A:$A,0),MATCH(MoM!Q$1,'ИПЦ raw'!$1:$1,0))</f>
        <v>99.76</v>
      </c>
      <c r="R52" s="326">
        <f>INDEX('ИПЦ raw'!$1:$1048576, MATCH($K52,'ИПЦ raw'!$A:$A,0),MATCH(MoM!R$1,'ИПЦ raw'!$1:$1,0))</f>
        <v>99.9</v>
      </c>
      <c r="S52" s="326">
        <f>INDEX('ИПЦ raw'!$1:$1048576, MATCH($K52,'ИПЦ raw'!$A:$A,0),MATCH(MoM!S$1,'ИПЦ raw'!$1:$1,0))</f>
        <v>100.1</v>
      </c>
      <c r="T52" s="326">
        <f>INDEX('ИПЦ raw'!$1:$1048576, MATCH($K52,'ИПЦ raw'!$A:$A,0),MATCH(MoM!T$1,'ИПЦ raw'!$1:$1,0))</f>
        <v>100.97</v>
      </c>
      <c r="U52" s="326">
        <f>INDEX('ИПЦ raw'!$1:$1048576, MATCH($K52,'ИПЦ raw'!$A:$A,0),MATCH(MoM!U$1,'ИПЦ raw'!$1:$1,0))</f>
        <v>101.21</v>
      </c>
      <c r="V52" s="326">
        <f>INDEX('ИПЦ raw'!$1:$1048576, MATCH($K52,'ИПЦ raw'!$A:$A,0),MATCH(MoM!V$1,'ИПЦ raw'!$1:$1,0))</f>
        <v>101.39</v>
      </c>
      <c r="W52" s="326">
        <f>INDEX('ИПЦ raw'!$1:$1048576, MATCH($K52,'ИПЦ raw'!$A:$A,0),MATCH(MoM!W$1,'ИПЦ raw'!$1:$1,0))</f>
        <v>100.95</v>
      </c>
      <c r="X52" s="326">
        <f>INDEX('ИПЦ raw'!$1:$1048576, MATCH($K52,'ИПЦ raw'!$A:$A,0),MATCH(MoM!X$1,'ИПЦ raw'!$1:$1,0))</f>
        <v>100.93</v>
      </c>
      <c r="Y52" s="326">
        <f>INDEX('ИПЦ raw'!$1:$1048576, MATCH($K52,'ИПЦ raw'!$A:$A,0),MATCH(MoM!Y$1,'ИПЦ raw'!$1:$1,0))</f>
        <v>100.51</v>
      </c>
      <c r="Z52" s="326">
        <f>INDEX('ИПЦ raw'!$1:$1048576, MATCH($K52,'ИПЦ raw'!$A:$A,0),MATCH(MoM!Z$1,'ИПЦ raw'!$1:$1,0))</f>
        <v>100.15</v>
      </c>
      <c r="AA52" s="326">
        <f>INDEX('ИПЦ raw'!$1:$1048576, MATCH($K52,'ИПЦ raw'!$A:$A,0),MATCH(MoM!AA$1,'ИПЦ raw'!$1:$1,0))</f>
        <v>99.76</v>
      </c>
      <c r="AB52" s="326">
        <f>INDEX('ИПЦ raw'!$1:$1048576, MATCH($K52,'ИПЦ raw'!$A:$A,0),MATCH(MoM!AB$1,'ИПЦ raw'!$1:$1,0))</f>
        <v>99.87</v>
      </c>
      <c r="AC52" s="326">
        <f>INDEX('ИПЦ raw'!$1:$1048576, MATCH($K52,'ИПЦ raw'!$A:$A,0),MATCH(MoM!AC$1,'ИПЦ raw'!$1:$1,0))</f>
        <v>100.84</v>
      </c>
      <c r="AD52" s="326">
        <f>INDEX('ИПЦ raw'!$1:$1048576, MATCH($K52,'ИПЦ raw'!$A:$A,0),MATCH(MoM!AD$1,'ИПЦ raw'!$1:$1,0))</f>
        <v>100.53</v>
      </c>
      <c r="AE52" s="326">
        <f>INDEX('ИПЦ raw'!$1:$1048576, MATCH($K52,'ИПЦ raw'!$A:$A,0),MATCH(MoM!AE$1,'ИПЦ raw'!$1:$1,0))</f>
        <v>100.73</v>
      </c>
      <c r="AF52" s="326">
        <f>INDEX('ИПЦ raw'!$1:$1048576, MATCH($K52,'ИПЦ raw'!$A:$A,0),MATCH(MoM!AF$1,'ИПЦ raw'!$1:$1,0))</f>
        <v>101.25</v>
      </c>
      <c r="AG52" s="326">
        <f>INDEX('ИПЦ raw'!$1:$1048576, MATCH($K52,'ИПЦ raw'!$A:$A,0),MATCH(MoM!AG$1,'ИПЦ raw'!$1:$1,0))</f>
        <v>101.89</v>
      </c>
      <c r="AH52" s="326">
        <f>INDEX('ИПЦ raw'!$1:$1048576, MATCH($K52,'ИПЦ raw'!$A:$A,0),MATCH(MoM!AH$1,'ИПЦ raw'!$1:$1,0))</f>
        <v>101.79</v>
      </c>
      <c r="AI52" s="326">
        <f>INDEX('ИПЦ raw'!$1:$1048576, MATCH($K52,'ИПЦ raw'!$A:$A,0),MATCH(MoM!AI$1,'ИПЦ raw'!$1:$1,0))</f>
        <v>102.06</v>
      </c>
      <c r="AJ52" s="326">
        <f>INDEX('ИПЦ raw'!$1:$1048576, MATCH($K52,'ИПЦ raw'!$A:$A,0),MATCH(MoM!AJ$1,'ИПЦ raw'!$1:$1,0))</f>
        <v>101.38</v>
      </c>
      <c r="AK52" s="326">
        <f>INDEX('ИПЦ raw'!$1:$1048576, MATCH($K52,'ИПЦ raw'!$A:$A,0),MATCH(MoM!AK$1,'ИПЦ raw'!$1:$1,0))</f>
        <v>101.85</v>
      </c>
      <c r="AL52" s="326">
        <f>INDEX('ИПЦ raw'!$1:$1048576, MATCH($K52,'ИПЦ raw'!$A:$A,0),MATCH(MoM!AL$1,'ИПЦ raw'!$1:$1,0))</f>
        <v>100.3</v>
      </c>
      <c r="AM52" s="326">
        <f>INDEX('ИПЦ raw'!$1:$1048576, MATCH($K52,'ИПЦ raw'!$A:$A,0),MATCH(MoM!AM$1,'ИПЦ raw'!$1:$1,0))</f>
        <v>100.22</v>
      </c>
      <c r="AN52" s="326">
        <f>INDEX('ИПЦ raw'!$1:$1048576, MATCH($K52,'ИПЦ raw'!$A:$A,0),MATCH(MoM!AN$1,'ИПЦ raw'!$1:$1,0))</f>
        <v>99.9</v>
      </c>
      <c r="AO52" s="326">
        <f>INDEX('ИПЦ raw'!$1:$1048576, MATCH($K52,'ИПЦ raw'!$A:$A,0),MATCH(MoM!AO$1,'ИПЦ raw'!$1:$1,0))</f>
        <v>99.97</v>
      </c>
      <c r="AP52" s="326">
        <f>INDEX('ИПЦ raw'!$1:$1048576, MATCH($K52,'ИПЦ raw'!$A:$A,0),MATCH(MoM!AP$1,'ИПЦ raw'!$1:$1,0))</f>
        <v>99.87</v>
      </c>
      <c r="AQ52" s="326">
        <f>INDEX('ИПЦ raw'!$1:$1048576, MATCH($K52,'ИПЦ raw'!$A:$A,0),MATCH(MoM!AQ$1,'ИПЦ raw'!$1:$1,0))</f>
        <v>100.47</v>
      </c>
      <c r="AR52" s="326">
        <f>INDEX('ИПЦ raw'!$1:$1048576, MATCH($K52,'ИПЦ raw'!$A:$A,0),MATCH(MoM!AR$1,'ИПЦ raw'!$1:$1,0))</f>
        <v>100.7</v>
      </c>
      <c r="AS52" s="326">
        <f>INDEX('ИПЦ raw'!$1:$1048576, MATCH($K52,'ИПЦ raw'!$A:$A,0),MATCH(MoM!AS$1,'ИПЦ raw'!$1:$1,0))</f>
        <v>101.2</v>
      </c>
      <c r="AT52" s="326">
        <f>INDEX('ИПЦ raw'!$1:$1048576, MATCH($K52,'ИПЦ raw'!$A:$A,0),MATCH(MoM!AT$1,'ИПЦ raw'!$1:$1,0))</f>
        <v>100.47</v>
      </c>
      <c r="AU52" s="326">
        <f>INDEX('ИПЦ raw'!$1:$1048576, MATCH($K52,'ИПЦ raw'!$A:$A,0),MATCH(MoM!AU$1,'ИПЦ raw'!$1:$1,0))</f>
        <v>100.47</v>
      </c>
      <c r="AV52" s="326">
        <f>INDEX('ИПЦ raw'!$1:$1048576, MATCH($K52,'ИПЦ raw'!$A:$A,0),MATCH(MoM!AV$1,'ИПЦ raw'!$1:$1,0))</f>
        <v>100.59</v>
      </c>
      <c r="AW52" s="326">
        <f>INDEX('ИПЦ raw'!$1:$1048576, MATCH($K52,'ИПЦ raw'!$A:$A,0),MATCH(MoM!AW$1,'ИПЦ raw'!$1:$1,0))</f>
        <v>99.79</v>
      </c>
      <c r="AX52" s="326">
        <f>INDEX('ИПЦ raw'!$1:$1048576, MATCH($K52,'ИПЦ raw'!$A:$A,0),MATCH(MoM!AX$1,'ИПЦ raw'!$1:$1,0))</f>
        <v>99.57</v>
      </c>
      <c r="AY52" s="326">
        <f>INDEX('ИПЦ raw'!$1:$1048576, MATCH($K52,'ИПЦ raw'!$A:$A,0),MATCH(MoM!AY$1,'ИПЦ raw'!$1:$1,0))</f>
        <v>99.17</v>
      </c>
      <c r="AZ52" s="326">
        <f>INDEX('ИПЦ raw'!$1:$1048576, MATCH($K52,'ИПЦ raw'!$A:$A,0),MATCH(MoM!AZ$1,'ИПЦ raw'!$1:$1,0))</f>
        <v>99.17</v>
      </c>
    </row>
    <row r="53" spans="1:52" ht="26.25" x14ac:dyDescent="0.45">
      <c r="A53" s="326">
        <f>Веса!A53</f>
        <v>1</v>
      </c>
      <c r="B53" s="326">
        <f t="shared" si="0"/>
        <v>1</v>
      </c>
      <c r="C53" s="326">
        <f>БИПЦ_НДС!E53</f>
        <v>1</v>
      </c>
      <c r="D53" s="326">
        <f t="shared" si="1"/>
        <v>0</v>
      </c>
      <c r="E53" s="326">
        <v>1</v>
      </c>
      <c r="F53" s="326">
        <v>0</v>
      </c>
      <c r="G53" s="326">
        <v>0</v>
      </c>
      <c r="H53" s="326">
        <v>0</v>
      </c>
      <c r="I53" s="326">
        <v>0</v>
      </c>
      <c r="J53" s="308" t="s">
        <v>52</v>
      </c>
      <c r="K53" s="308" t="s">
        <v>52</v>
      </c>
      <c r="L53" s="326">
        <f>INDEX('ИПЦ raw'!$1:$1048576, MATCH($K53,'ИПЦ raw'!$A:$A,0),MATCH(MoM!L$1,'ИПЦ raw'!$1:$1,0))</f>
        <v>101.44</v>
      </c>
      <c r="M53" s="326">
        <f>INDEX('ИПЦ raw'!$1:$1048576, MATCH($K53,'ИПЦ raw'!$A:$A,0),MATCH(MoM!M$1,'ИПЦ raw'!$1:$1,0))</f>
        <v>100.43</v>
      </c>
      <c r="N53" s="326">
        <f>INDEX('ИПЦ raw'!$1:$1048576, MATCH($K53,'ИПЦ raw'!$A:$A,0),MATCH(MoM!N$1,'ИПЦ raw'!$1:$1,0))</f>
        <v>100.4</v>
      </c>
      <c r="O53" s="326">
        <f>INDEX('ИПЦ raw'!$1:$1048576, MATCH($K53,'ИПЦ raw'!$A:$A,0),MATCH(MoM!O$1,'ИПЦ raw'!$1:$1,0))</f>
        <v>100.24</v>
      </c>
      <c r="P53" s="326">
        <f>INDEX('ИПЦ raw'!$1:$1048576, MATCH($K53,'ИПЦ raw'!$A:$A,0),MATCH(MoM!P$1,'ИПЦ raw'!$1:$1,0))</f>
        <v>100.32</v>
      </c>
      <c r="Q53" s="326">
        <f>INDEX('ИПЦ raw'!$1:$1048576, MATCH($K53,'ИПЦ raw'!$A:$A,0),MATCH(MoM!Q$1,'ИПЦ raw'!$1:$1,0))</f>
        <v>99.87</v>
      </c>
      <c r="R53" s="326">
        <f>INDEX('ИПЦ raw'!$1:$1048576, MATCH($K53,'ИПЦ raw'!$A:$A,0),MATCH(MoM!R$1,'ИПЦ raw'!$1:$1,0))</f>
        <v>100.4</v>
      </c>
      <c r="S53" s="326">
        <f>INDEX('ИПЦ raw'!$1:$1048576, MATCH($K53,'ИПЦ raw'!$A:$A,0),MATCH(MoM!S$1,'ИПЦ raw'!$1:$1,0))</f>
        <v>100.35</v>
      </c>
      <c r="T53" s="326">
        <f>INDEX('ИПЦ raw'!$1:$1048576, MATCH($K53,'ИПЦ raw'!$A:$A,0),MATCH(MoM!T$1,'ИПЦ raw'!$1:$1,0))</f>
        <v>101.08</v>
      </c>
      <c r="U53" s="326">
        <f>INDEX('ИПЦ raw'!$1:$1048576, MATCH($K53,'ИПЦ raw'!$A:$A,0),MATCH(MoM!U$1,'ИПЦ raw'!$1:$1,0))</f>
        <v>101.17</v>
      </c>
      <c r="V53" s="326">
        <f>INDEX('ИПЦ raw'!$1:$1048576, MATCH($K53,'ИПЦ raw'!$A:$A,0),MATCH(MoM!V$1,'ИПЦ raw'!$1:$1,0))</f>
        <v>100.26</v>
      </c>
      <c r="W53" s="326">
        <f>INDEX('ИПЦ raw'!$1:$1048576, MATCH($K53,'ИПЦ raw'!$A:$A,0),MATCH(MoM!W$1,'ИПЦ raw'!$1:$1,0))</f>
        <v>100.43</v>
      </c>
      <c r="X53" s="326">
        <f>INDEX('ИПЦ raw'!$1:$1048576, MATCH($K53,'ИПЦ raw'!$A:$A,0),MATCH(MoM!X$1,'ИПЦ raw'!$1:$1,0))</f>
        <v>101.26</v>
      </c>
      <c r="Y53" s="326">
        <f>INDEX('ИПЦ raw'!$1:$1048576, MATCH($K53,'ИПЦ raw'!$A:$A,0),MATCH(MoM!Y$1,'ИПЦ raw'!$1:$1,0))</f>
        <v>100.09</v>
      </c>
      <c r="Z53" s="326">
        <f>INDEX('ИПЦ raw'!$1:$1048576, MATCH($K53,'ИПЦ raw'!$A:$A,0),MATCH(MoM!Z$1,'ИПЦ raw'!$1:$1,0))</f>
        <v>100.21</v>
      </c>
      <c r="AA53" s="326">
        <f>INDEX('ИПЦ raw'!$1:$1048576, MATCH($K53,'ИПЦ raw'!$A:$A,0),MATCH(MoM!AA$1,'ИПЦ raw'!$1:$1,0))</f>
        <v>100.72</v>
      </c>
      <c r="AB53" s="326">
        <f>INDEX('ИПЦ raw'!$1:$1048576, MATCH($K53,'ИПЦ raw'!$A:$A,0),MATCH(MoM!AB$1,'ИПЦ raw'!$1:$1,0))</f>
        <v>100</v>
      </c>
      <c r="AC53" s="326">
        <f>INDEX('ИПЦ raw'!$1:$1048576, MATCH($K53,'ИПЦ raw'!$A:$A,0),MATCH(MoM!AC$1,'ИПЦ raw'!$1:$1,0))</f>
        <v>100.4</v>
      </c>
      <c r="AD53" s="326">
        <f>INDEX('ИПЦ raw'!$1:$1048576, MATCH($K53,'ИПЦ raw'!$A:$A,0),MATCH(MoM!AD$1,'ИПЦ raw'!$1:$1,0))</f>
        <v>100.44</v>
      </c>
      <c r="AE53" s="326">
        <f>INDEX('ИПЦ raw'!$1:$1048576, MATCH($K53,'ИПЦ raw'!$A:$A,0),MATCH(MoM!AE$1,'ИПЦ raw'!$1:$1,0))</f>
        <v>100.39</v>
      </c>
      <c r="AF53" s="326">
        <f>INDEX('ИПЦ raw'!$1:$1048576, MATCH($K53,'ИПЦ raw'!$A:$A,0),MATCH(MoM!AF$1,'ИПЦ raw'!$1:$1,0))</f>
        <v>100.57</v>
      </c>
      <c r="AG53" s="326">
        <f>INDEX('ИПЦ raw'!$1:$1048576, MATCH($K53,'ИПЦ raw'!$A:$A,0),MATCH(MoM!AG$1,'ИПЦ raw'!$1:$1,0))</f>
        <v>101.83</v>
      </c>
      <c r="AH53" s="326">
        <f>INDEX('ИПЦ raw'!$1:$1048576, MATCH($K53,'ИПЦ raw'!$A:$A,0),MATCH(MoM!AH$1,'ИПЦ raw'!$1:$1,0))</f>
        <v>100.92</v>
      </c>
      <c r="AI53" s="326">
        <f>INDEX('ИПЦ raw'!$1:$1048576, MATCH($K53,'ИПЦ raw'!$A:$A,0),MATCH(MoM!AI$1,'ИПЦ raw'!$1:$1,0))</f>
        <v>100.82</v>
      </c>
      <c r="AJ53" s="326">
        <f>INDEX('ИПЦ raw'!$1:$1048576, MATCH($K53,'ИПЦ raw'!$A:$A,0),MATCH(MoM!AJ$1,'ИПЦ raw'!$1:$1,0))</f>
        <v>100.83</v>
      </c>
      <c r="AK53" s="326">
        <f>INDEX('ИПЦ raw'!$1:$1048576, MATCH($K53,'ИПЦ raw'!$A:$A,0),MATCH(MoM!AK$1,'ИПЦ raw'!$1:$1,0))</f>
        <v>100.52</v>
      </c>
      <c r="AL53" s="326">
        <f>INDEX('ИПЦ raw'!$1:$1048576, MATCH($K53,'ИПЦ raw'!$A:$A,0),MATCH(MoM!AL$1,'ИПЦ raw'!$1:$1,0))</f>
        <v>100.64</v>
      </c>
      <c r="AM53" s="326">
        <f>INDEX('ИПЦ raw'!$1:$1048576, MATCH($K53,'ИПЦ raw'!$A:$A,0),MATCH(MoM!AM$1,'ИПЦ raw'!$1:$1,0))</f>
        <v>100.53</v>
      </c>
      <c r="AN53" s="326">
        <f>INDEX('ИПЦ raw'!$1:$1048576, MATCH($K53,'ИПЦ raw'!$A:$A,0),MATCH(MoM!AN$1,'ИПЦ raw'!$1:$1,0))</f>
        <v>100.82</v>
      </c>
      <c r="AO53" s="326">
        <f>INDEX('ИПЦ raw'!$1:$1048576, MATCH($K53,'ИПЦ raw'!$A:$A,0),MATCH(MoM!AO$1,'ИПЦ raw'!$1:$1,0))</f>
        <v>100.17</v>
      </c>
      <c r="AP53" s="326">
        <f>INDEX('ИПЦ raw'!$1:$1048576, MATCH($K53,'ИПЦ raw'!$A:$A,0),MATCH(MoM!AP$1,'ИПЦ raw'!$1:$1,0))</f>
        <v>101.07</v>
      </c>
      <c r="AQ53" s="326">
        <f>INDEX('ИПЦ raw'!$1:$1048576, MATCH($K53,'ИПЦ raw'!$A:$A,0),MATCH(MoM!AQ$1,'ИПЦ raw'!$1:$1,0))</f>
        <v>100.39</v>
      </c>
      <c r="AR53" s="326">
        <f>INDEX('ИПЦ raw'!$1:$1048576, MATCH($K53,'ИПЦ raw'!$A:$A,0),MATCH(MoM!AR$1,'ИПЦ raw'!$1:$1,0))</f>
        <v>100.25</v>
      </c>
      <c r="AS53" s="326">
        <f>INDEX('ИПЦ raw'!$1:$1048576, MATCH($K53,'ИПЦ raw'!$A:$A,0),MATCH(MoM!AS$1,'ИПЦ raw'!$1:$1,0))</f>
        <v>100.54</v>
      </c>
      <c r="AT53" s="326">
        <f>INDEX('ИПЦ raw'!$1:$1048576, MATCH($K53,'ИПЦ raw'!$A:$A,0),MATCH(MoM!AT$1,'ИПЦ raw'!$1:$1,0))</f>
        <v>100.38</v>
      </c>
      <c r="AU53" s="326">
        <f>INDEX('ИПЦ raw'!$1:$1048576, MATCH($K53,'ИПЦ raw'!$A:$A,0),MATCH(MoM!AU$1,'ИПЦ raw'!$1:$1,0))</f>
        <v>100.66</v>
      </c>
      <c r="AV53" s="326">
        <f>INDEX('ИПЦ raw'!$1:$1048576, MATCH($K53,'ИПЦ raw'!$A:$A,0),MATCH(MoM!AV$1,'ИПЦ raw'!$1:$1,0))</f>
        <v>101.89</v>
      </c>
      <c r="AW53" s="326">
        <f>INDEX('ИПЦ raw'!$1:$1048576, MATCH($K53,'ИПЦ raw'!$A:$A,0),MATCH(MoM!AW$1,'ИПЦ raw'!$1:$1,0))</f>
        <v>100.46</v>
      </c>
      <c r="AX53" s="326">
        <f>INDEX('ИПЦ raw'!$1:$1048576, MATCH($K53,'ИПЦ raw'!$A:$A,0),MATCH(MoM!AX$1,'ИПЦ raw'!$1:$1,0))</f>
        <v>99.92</v>
      </c>
      <c r="AY53" s="326">
        <f>INDEX('ИПЦ raw'!$1:$1048576, MATCH($K53,'ИПЦ raw'!$A:$A,0),MATCH(MoM!AY$1,'ИПЦ raw'!$1:$1,0))</f>
        <v>100.28</v>
      </c>
      <c r="AZ53" s="326">
        <f>INDEX('ИПЦ raw'!$1:$1048576, MATCH($K53,'ИПЦ raw'!$A:$A,0),MATCH(MoM!AZ$1,'ИПЦ raw'!$1:$1,0))</f>
        <v>99.77</v>
      </c>
    </row>
    <row r="54" spans="1:52" s="332" customFormat="1" x14ac:dyDescent="0.45">
      <c r="A54" s="332">
        <f>Веса!A54</f>
        <v>0</v>
      </c>
      <c r="B54" s="332">
        <f t="shared" si="0"/>
        <v>0</v>
      </c>
      <c r="C54" s="332">
        <f>БИПЦ_НДС!E54</f>
        <v>1</v>
      </c>
      <c r="D54" s="332">
        <f t="shared" si="1"/>
        <v>0</v>
      </c>
      <c r="E54" s="332">
        <v>1</v>
      </c>
      <c r="F54" s="332">
        <v>0</v>
      </c>
      <c r="G54" s="332">
        <v>0</v>
      </c>
      <c r="H54" s="332">
        <v>0</v>
      </c>
      <c r="I54" s="332">
        <v>0</v>
      </c>
      <c r="J54" s="312" t="s">
        <v>53</v>
      </c>
      <c r="K54" s="312" t="s">
        <v>53</v>
      </c>
      <c r="L54" s="332">
        <f>INDEX('ИПЦ raw'!$1:$1048576, MATCH($K54,'ИПЦ raw'!$A:$A,0),MATCH(MoM!L$1,'ИПЦ raw'!$1:$1,0))</f>
        <v>0</v>
      </c>
      <c r="M54" s="332">
        <f>INDEX('ИПЦ raw'!$1:$1048576, MATCH($K54,'ИПЦ raw'!$A:$A,0),MATCH(MoM!M$1,'ИПЦ raw'!$1:$1,0))</f>
        <v>0</v>
      </c>
      <c r="N54" s="332">
        <f>INDEX('ИПЦ raw'!$1:$1048576, MATCH($K54,'ИПЦ raw'!$A:$A,0),MATCH(MoM!N$1,'ИПЦ raw'!$1:$1,0))</f>
        <v>0</v>
      </c>
      <c r="O54" s="332">
        <f>INDEX('ИПЦ raw'!$1:$1048576, MATCH($K54,'ИПЦ raw'!$A:$A,0),MATCH(MoM!O$1,'ИПЦ raw'!$1:$1,0))</f>
        <v>0</v>
      </c>
      <c r="P54" s="332">
        <f>INDEX('ИПЦ raw'!$1:$1048576, MATCH($K54,'ИПЦ raw'!$A:$A,0),MATCH(MoM!P$1,'ИПЦ raw'!$1:$1,0))</f>
        <v>0</v>
      </c>
      <c r="Q54" s="332">
        <f>INDEX('ИПЦ raw'!$1:$1048576, MATCH($K54,'ИПЦ raw'!$A:$A,0),MATCH(MoM!Q$1,'ИПЦ raw'!$1:$1,0))</f>
        <v>0</v>
      </c>
      <c r="R54" s="332">
        <f>INDEX('ИПЦ raw'!$1:$1048576, MATCH($K54,'ИПЦ raw'!$A:$A,0),MATCH(MoM!R$1,'ИПЦ raw'!$1:$1,0))</f>
        <v>0</v>
      </c>
      <c r="S54" s="332">
        <f>INDEX('ИПЦ raw'!$1:$1048576, MATCH($K54,'ИПЦ raw'!$A:$A,0),MATCH(MoM!S$1,'ИПЦ raw'!$1:$1,0))</f>
        <v>0</v>
      </c>
      <c r="T54" s="332">
        <f>INDEX('ИПЦ raw'!$1:$1048576, MATCH($K54,'ИПЦ raw'!$A:$A,0),MATCH(MoM!T$1,'ИПЦ raw'!$1:$1,0))</f>
        <v>0</v>
      </c>
      <c r="U54" s="332">
        <f>INDEX('ИПЦ raw'!$1:$1048576, MATCH($K54,'ИПЦ raw'!$A:$A,0),MATCH(MoM!U$1,'ИПЦ raw'!$1:$1,0))</f>
        <v>0</v>
      </c>
      <c r="V54" s="332">
        <f>INDEX('ИПЦ raw'!$1:$1048576, MATCH($K54,'ИПЦ raw'!$A:$A,0),MATCH(MoM!V$1,'ИПЦ raw'!$1:$1,0))</f>
        <v>0</v>
      </c>
      <c r="W54" s="332">
        <f>INDEX('ИПЦ raw'!$1:$1048576, MATCH($K54,'ИПЦ raw'!$A:$A,0),MATCH(MoM!W$1,'ИПЦ raw'!$1:$1,0))</f>
        <v>0</v>
      </c>
      <c r="X54" s="332">
        <f>INDEX('ИПЦ raw'!$1:$1048576, MATCH($K54,'ИПЦ raw'!$A:$A,0),MATCH(MoM!X$1,'ИПЦ raw'!$1:$1,0))</f>
        <v>0</v>
      </c>
      <c r="Y54" s="332">
        <f>INDEX('ИПЦ raw'!$1:$1048576, MATCH($K54,'ИПЦ raw'!$A:$A,0),MATCH(MoM!Y$1,'ИПЦ raw'!$1:$1,0))</f>
        <v>0</v>
      </c>
      <c r="Z54" s="332">
        <f>INDEX('ИПЦ raw'!$1:$1048576, MATCH($K54,'ИПЦ raw'!$A:$A,0),MATCH(MoM!Z$1,'ИПЦ raw'!$1:$1,0))</f>
        <v>0</v>
      </c>
      <c r="AA54" s="332">
        <f>INDEX('ИПЦ raw'!$1:$1048576, MATCH($K54,'ИПЦ raw'!$A:$A,0),MATCH(MoM!AA$1,'ИПЦ raw'!$1:$1,0))</f>
        <v>0</v>
      </c>
      <c r="AB54" s="332">
        <f>INDEX('ИПЦ raw'!$1:$1048576, MATCH($K54,'ИПЦ raw'!$A:$A,0),MATCH(MoM!AB$1,'ИПЦ raw'!$1:$1,0))</f>
        <v>0</v>
      </c>
      <c r="AC54" s="332">
        <f>INDEX('ИПЦ raw'!$1:$1048576, MATCH($K54,'ИПЦ raw'!$A:$A,0),MATCH(MoM!AC$1,'ИПЦ raw'!$1:$1,0))</f>
        <v>0</v>
      </c>
      <c r="AD54" s="332">
        <f>INDEX('ИПЦ raw'!$1:$1048576, MATCH($K54,'ИПЦ raw'!$A:$A,0),MATCH(MoM!AD$1,'ИПЦ raw'!$1:$1,0))</f>
        <v>0</v>
      </c>
      <c r="AE54" s="332">
        <f>INDEX('ИПЦ raw'!$1:$1048576, MATCH($K54,'ИПЦ raw'!$A:$A,0),MATCH(MoM!AE$1,'ИПЦ raw'!$1:$1,0))</f>
        <v>0</v>
      </c>
      <c r="AF54" s="332">
        <f>INDEX('ИПЦ raw'!$1:$1048576, MATCH($K54,'ИПЦ raw'!$A:$A,0),MATCH(MoM!AF$1,'ИПЦ raw'!$1:$1,0))</f>
        <v>0</v>
      </c>
      <c r="AG54" s="332">
        <f>INDEX('ИПЦ raw'!$1:$1048576, MATCH($K54,'ИПЦ raw'!$A:$A,0),MATCH(MoM!AG$1,'ИПЦ raw'!$1:$1,0))</f>
        <v>0</v>
      </c>
      <c r="AH54" s="332">
        <f>INDEX('ИПЦ raw'!$1:$1048576, MATCH($K54,'ИПЦ raw'!$A:$A,0),MATCH(MoM!AH$1,'ИПЦ raw'!$1:$1,0))</f>
        <v>0</v>
      </c>
      <c r="AI54" s="332">
        <f>INDEX('ИПЦ raw'!$1:$1048576, MATCH($K54,'ИПЦ raw'!$A:$A,0),MATCH(MoM!AI$1,'ИПЦ raw'!$1:$1,0))</f>
        <v>0</v>
      </c>
      <c r="AJ54" s="332">
        <f>INDEX('ИПЦ raw'!$1:$1048576, MATCH($K54,'ИПЦ raw'!$A:$A,0),MATCH(MoM!AJ$1,'ИПЦ raw'!$1:$1,0))</f>
        <v>99.76</v>
      </c>
      <c r="AK54" s="332">
        <f>INDEX('ИПЦ raw'!$1:$1048576, MATCH($K54,'ИПЦ raw'!$A:$A,0),MATCH(MoM!AK$1,'ИПЦ raw'!$1:$1,0))</f>
        <v>100.33</v>
      </c>
      <c r="AL54" s="332">
        <f>INDEX('ИПЦ raw'!$1:$1048576, MATCH($K54,'ИПЦ raw'!$A:$A,0),MATCH(MoM!AL$1,'ИПЦ raw'!$1:$1,0))</f>
        <v>100.18</v>
      </c>
      <c r="AM54" s="332">
        <f>INDEX('ИПЦ raw'!$1:$1048576, MATCH($K54,'ИПЦ raw'!$A:$A,0),MATCH(MoM!AM$1,'ИПЦ raw'!$1:$1,0))</f>
        <v>101.14</v>
      </c>
      <c r="AN54" s="332">
        <f>INDEX('ИПЦ raw'!$1:$1048576, MATCH($K54,'ИПЦ raw'!$A:$A,0),MATCH(MoM!AN$1,'ИПЦ raw'!$1:$1,0))</f>
        <v>100.16</v>
      </c>
      <c r="AO54" s="332">
        <f>INDEX('ИПЦ raw'!$1:$1048576, MATCH($K54,'ИПЦ raw'!$A:$A,0),MATCH(MoM!AO$1,'ИПЦ raw'!$1:$1,0))</f>
        <v>100.69</v>
      </c>
      <c r="AP54" s="332">
        <f>INDEX('ИПЦ raw'!$1:$1048576, MATCH($K54,'ИПЦ raw'!$A:$A,0),MATCH(MoM!AP$1,'ИПЦ raw'!$1:$1,0))</f>
        <v>100.18</v>
      </c>
      <c r="AQ54" s="332">
        <f>INDEX('ИПЦ raw'!$1:$1048576, MATCH($K54,'ИПЦ raw'!$A:$A,0),MATCH(MoM!AQ$1,'ИПЦ raw'!$1:$1,0))</f>
        <v>100.25</v>
      </c>
      <c r="AR54" s="332">
        <f>INDEX('ИПЦ raw'!$1:$1048576, MATCH($K54,'ИПЦ raw'!$A:$A,0),MATCH(MoM!AR$1,'ИПЦ raw'!$1:$1,0))</f>
        <v>100.24</v>
      </c>
      <c r="AS54" s="332">
        <f>INDEX('ИПЦ raw'!$1:$1048576, MATCH($K54,'ИПЦ raw'!$A:$A,0),MATCH(MoM!AS$1,'ИПЦ raw'!$1:$1,0))</f>
        <v>101.37</v>
      </c>
      <c r="AT54" s="332">
        <f>INDEX('ИПЦ raw'!$1:$1048576, MATCH($K54,'ИПЦ raw'!$A:$A,0),MATCH(MoM!AT$1,'ИПЦ raw'!$1:$1,0))</f>
        <v>100.79</v>
      </c>
      <c r="AU54" s="332">
        <f>INDEX('ИПЦ raw'!$1:$1048576, MATCH($K54,'ИПЦ raw'!$A:$A,0),MATCH(MoM!AU$1,'ИПЦ raw'!$1:$1,0))</f>
        <v>99.63</v>
      </c>
      <c r="AV54" s="332">
        <f>INDEX('ИПЦ raw'!$1:$1048576, MATCH($K54,'ИПЦ raw'!$A:$A,0),MATCH(MoM!AV$1,'ИПЦ raw'!$1:$1,0))</f>
        <v>102.52</v>
      </c>
      <c r="AW54" s="332">
        <f>INDEX('ИПЦ raw'!$1:$1048576, MATCH($K54,'ИПЦ raw'!$A:$A,0),MATCH(MoM!AW$1,'ИПЦ raw'!$1:$1,0))</f>
        <v>100.8</v>
      </c>
      <c r="AX54" s="332">
        <f>INDEX('ИПЦ raw'!$1:$1048576, MATCH($K54,'ИПЦ raw'!$A:$A,0),MATCH(MoM!AX$1,'ИПЦ raw'!$1:$1,0))</f>
        <v>99.74</v>
      </c>
      <c r="AY54" s="326">
        <f>INDEX('ИПЦ raw'!$1:$1048576, MATCH($K54,'ИПЦ raw'!$A:$A,0),MATCH(MoM!AY$1,'ИПЦ raw'!$1:$1,0))</f>
        <v>100.91</v>
      </c>
      <c r="AZ54" s="326">
        <f>INDEX('ИПЦ raw'!$1:$1048576, MATCH($K54,'ИПЦ raw'!$A:$A,0),MATCH(MoM!AZ$1,'ИПЦ raw'!$1:$1,0))</f>
        <v>99.62</v>
      </c>
    </row>
    <row r="55" spans="1:52" x14ac:dyDescent="0.45">
      <c r="A55" s="326">
        <f>Веса!A55</f>
        <v>1</v>
      </c>
      <c r="B55" s="326">
        <f t="shared" si="0"/>
        <v>1</v>
      </c>
      <c r="C55" s="326">
        <f>БИПЦ_НДС!E55</f>
        <v>0</v>
      </c>
      <c r="D55" s="326">
        <f t="shared" si="1"/>
        <v>1</v>
      </c>
      <c r="E55" s="326">
        <v>1</v>
      </c>
      <c r="F55" s="326">
        <v>0</v>
      </c>
      <c r="G55" s="326">
        <v>0</v>
      </c>
      <c r="H55" s="326">
        <v>0</v>
      </c>
      <c r="I55" s="326">
        <v>0</v>
      </c>
      <c r="J55" s="308" t="s">
        <v>54</v>
      </c>
      <c r="K55" s="308" t="s">
        <v>54</v>
      </c>
      <c r="L55" s="326">
        <f>INDEX('ИПЦ raw'!$1:$1048576, MATCH($K55,'ИПЦ raw'!$A:$A,0),MATCH(MoM!L$1,'ИПЦ raw'!$1:$1,0))</f>
        <v>100.57</v>
      </c>
      <c r="M55" s="326">
        <f>INDEX('ИПЦ raw'!$1:$1048576, MATCH($K55,'ИПЦ raw'!$A:$A,0),MATCH(MoM!M$1,'ИПЦ raw'!$1:$1,0))</f>
        <v>100.28</v>
      </c>
      <c r="N55" s="326">
        <f>INDEX('ИПЦ raw'!$1:$1048576, MATCH($K55,'ИПЦ raw'!$A:$A,0),MATCH(MoM!N$1,'ИПЦ raw'!$1:$1,0))</f>
        <v>100.27</v>
      </c>
      <c r="O55" s="326">
        <f>INDEX('ИПЦ raw'!$1:$1048576, MATCH($K55,'ИПЦ raw'!$A:$A,0),MATCH(MoM!O$1,'ИПЦ raw'!$1:$1,0))</f>
        <v>100.25</v>
      </c>
      <c r="P55" s="326">
        <f>INDEX('ИПЦ raw'!$1:$1048576, MATCH($K55,'ИПЦ raw'!$A:$A,0),MATCH(MoM!P$1,'ИПЦ raw'!$1:$1,0))</f>
        <v>100.2</v>
      </c>
      <c r="Q55" s="326">
        <f>INDEX('ИПЦ raw'!$1:$1048576, MATCH($K55,'ИПЦ raw'!$A:$A,0),MATCH(MoM!Q$1,'ИПЦ raw'!$1:$1,0))</f>
        <v>100.15</v>
      </c>
      <c r="R55" s="326">
        <f>INDEX('ИПЦ raw'!$1:$1048576, MATCH($K55,'ИПЦ raw'!$A:$A,0),MATCH(MoM!R$1,'ИПЦ raw'!$1:$1,0))</f>
        <v>99.01</v>
      </c>
      <c r="S55" s="326">
        <f>INDEX('ИПЦ raw'!$1:$1048576, MATCH($K55,'ИПЦ raw'!$A:$A,0),MATCH(MoM!S$1,'ИПЦ raw'!$1:$1,0))</f>
        <v>100.6</v>
      </c>
      <c r="T55" s="326">
        <f>INDEX('ИПЦ raw'!$1:$1048576, MATCH($K55,'ИПЦ raw'!$A:$A,0),MATCH(MoM!T$1,'ИПЦ raw'!$1:$1,0))</f>
        <v>100.26</v>
      </c>
      <c r="U55" s="326">
        <f>INDEX('ИПЦ raw'!$1:$1048576, MATCH($K55,'ИПЦ raw'!$A:$A,0),MATCH(MoM!U$1,'ИПЦ raw'!$1:$1,0))</f>
        <v>100.13</v>
      </c>
      <c r="V55" s="326">
        <f>INDEX('ИПЦ raw'!$1:$1048576, MATCH($K55,'ИПЦ raw'!$A:$A,0),MATCH(MoM!V$1,'ИПЦ raw'!$1:$1,0))</f>
        <v>100.44</v>
      </c>
      <c r="W55" s="326">
        <f>INDEX('ИПЦ raw'!$1:$1048576, MATCH($K55,'ИПЦ raw'!$A:$A,0),MATCH(MoM!W$1,'ИПЦ raw'!$1:$1,0))</f>
        <v>100.69</v>
      </c>
      <c r="X55" s="326">
        <f>INDEX('ИПЦ raw'!$1:$1048576, MATCH($K55,'ИПЦ raw'!$A:$A,0),MATCH(MoM!X$1,'ИПЦ raw'!$1:$1,0))</f>
        <v>100.93</v>
      </c>
      <c r="Y55" s="326">
        <f>INDEX('ИПЦ raw'!$1:$1048576, MATCH($K55,'ИПЦ raw'!$A:$A,0),MATCH(MoM!Y$1,'ИПЦ raw'!$1:$1,0))</f>
        <v>100.34</v>
      </c>
      <c r="Z55" s="326">
        <f>INDEX('ИПЦ raw'!$1:$1048576, MATCH($K55,'ИПЦ raw'!$A:$A,0),MATCH(MoM!Z$1,'ИПЦ raw'!$1:$1,0))</f>
        <v>99.9</v>
      </c>
      <c r="AA55" s="326">
        <f>INDEX('ИПЦ raw'!$1:$1048576, MATCH($K55,'ИПЦ raw'!$A:$A,0),MATCH(MoM!AA$1,'ИПЦ raw'!$1:$1,0))</f>
        <v>100.49</v>
      </c>
      <c r="AB55" s="326">
        <f>INDEX('ИПЦ raw'!$1:$1048576, MATCH($K55,'ИПЦ raw'!$A:$A,0),MATCH(MoM!AB$1,'ИПЦ raw'!$1:$1,0))</f>
        <v>100.74</v>
      </c>
      <c r="AC55" s="326">
        <f>INDEX('ИПЦ raw'!$1:$1048576, MATCH($K55,'ИПЦ raw'!$A:$A,0),MATCH(MoM!AC$1,'ИПЦ raw'!$1:$1,0))</f>
        <v>100.79</v>
      </c>
      <c r="AD55" s="326">
        <f>INDEX('ИПЦ raw'!$1:$1048576, MATCH($K55,'ИПЦ raw'!$A:$A,0),MATCH(MoM!AD$1,'ИПЦ raw'!$1:$1,0))</f>
        <v>101.97</v>
      </c>
      <c r="AE55" s="326">
        <f>INDEX('ИПЦ raw'!$1:$1048576, MATCH($K55,'ИПЦ raw'!$A:$A,0),MATCH(MoM!AE$1,'ИПЦ raw'!$1:$1,0))</f>
        <v>100.95</v>
      </c>
      <c r="AF55" s="326">
        <f>INDEX('ИПЦ raw'!$1:$1048576, MATCH($K55,'ИПЦ raw'!$A:$A,0),MATCH(MoM!AF$1,'ИПЦ raw'!$1:$1,0))</f>
        <v>98.1</v>
      </c>
      <c r="AG55" s="326">
        <f>INDEX('ИПЦ raw'!$1:$1048576, MATCH($K55,'ИПЦ raw'!$A:$A,0),MATCH(MoM!AG$1,'ИПЦ raw'!$1:$1,0))</f>
        <v>100.22</v>
      </c>
      <c r="AH55" s="326">
        <f>INDEX('ИПЦ raw'!$1:$1048576, MATCH($K55,'ИПЦ raw'!$A:$A,0),MATCH(MoM!AH$1,'ИПЦ raw'!$1:$1,0))</f>
        <v>100.15</v>
      </c>
      <c r="AI55" s="326">
        <f>INDEX('ИПЦ raw'!$1:$1048576, MATCH($K55,'ИПЦ raw'!$A:$A,0),MATCH(MoM!AI$1,'ИПЦ raw'!$1:$1,0))</f>
        <v>100.5</v>
      </c>
      <c r="AJ55" s="326">
        <f>INDEX('ИПЦ raw'!$1:$1048576, MATCH($K55,'ИПЦ raw'!$A:$A,0),MATCH(MoM!AJ$1,'ИПЦ raw'!$1:$1,0))</f>
        <v>99.91</v>
      </c>
      <c r="AK55" s="326">
        <f>INDEX('ИПЦ raw'!$1:$1048576, MATCH($K55,'ИПЦ raw'!$A:$A,0),MATCH(MoM!AK$1,'ИПЦ raw'!$1:$1,0))</f>
        <v>101.51</v>
      </c>
      <c r="AL55" s="326">
        <f>INDEX('ИПЦ raw'!$1:$1048576, MATCH($K55,'ИПЦ raw'!$A:$A,0),MATCH(MoM!AL$1,'ИПЦ raw'!$1:$1,0))</f>
        <v>101.75</v>
      </c>
      <c r="AM55" s="326">
        <f>INDEX('ИПЦ raw'!$1:$1048576, MATCH($K55,'ИПЦ raw'!$A:$A,0),MATCH(MoM!AM$1,'ИПЦ raw'!$1:$1,0))</f>
        <v>101.11</v>
      </c>
      <c r="AN55" s="326">
        <f>INDEX('ИПЦ raw'!$1:$1048576, MATCH($K55,'ИПЦ raw'!$A:$A,0),MATCH(MoM!AN$1,'ИПЦ raw'!$1:$1,0))</f>
        <v>100.61</v>
      </c>
      <c r="AO55" s="326">
        <f>INDEX('ИПЦ raw'!$1:$1048576, MATCH($K55,'ИПЦ raw'!$A:$A,0),MATCH(MoM!AO$1,'ИПЦ raw'!$1:$1,0))</f>
        <v>99.96</v>
      </c>
      <c r="AP55" s="326">
        <f>INDEX('ИПЦ raw'!$1:$1048576, MATCH($K55,'ИПЦ raw'!$A:$A,0),MATCH(MoM!AP$1,'ИПЦ raw'!$1:$1,0))</f>
        <v>100.25</v>
      </c>
      <c r="AQ55" s="326">
        <f>INDEX('ИПЦ raw'!$1:$1048576, MATCH($K55,'ИПЦ raw'!$A:$A,0),MATCH(MoM!AQ$1,'ИПЦ raw'!$1:$1,0))</f>
        <v>100.87</v>
      </c>
      <c r="AR55" s="326">
        <f>INDEX('ИПЦ raw'!$1:$1048576, MATCH($K55,'ИПЦ raw'!$A:$A,0),MATCH(MoM!AR$1,'ИПЦ raw'!$1:$1,0))</f>
        <v>100</v>
      </c>
      <c r="AS55" s="326">
        <f>INDEX('ИПЦ raw'!$1:$1048576, MATCH($K55,'ИПЦ raw'!$A:$A,0),MATCH(MoM!AS$1,'ИПЦ raw'!$1:$1,0))</f>
        <v>100.76</v>
      </c>
      <c r="AT55" s="326">
        <f>INDEX('ИПЦ raw'!$1:$1048576, MATCH($K55,'ИПЦ raw'!$A:$A,0),MATCH(MoM!AT$1,'ИПЦ raw'!$1:$1,0))</f>
        <v>100.1</v>
      </c>
      <c r="AU55" s="326">
        <f>INDEX('ИПЦ raw'!$1:$1048576, MATCH($K55,'ИПЦ raw'!$A:$A,0),MATCH(MoM!AU$1,'ИПЦ raw'!$1:$1,0))</f>
        <v>99.76</v>
      </c>
      <c r="AV55" s="326">
        <f>INDEX('ИПЦ raw'!$1:$1048576, MATCH($K55,'ИПЦ raw'!$A:$A,0),MATCH(MoM!AV$1,'ИПЦ raw'!$1:$1,0))</f>
        <v>100.99</v>
      </c>
      <c r="AW55" s="326">
        <f>INDEX('ИПЦ raw'!$1:$1048576, MATCH($K55,'ИПЦ raw'!$A:$A,0),MATCH(MoM!AW$1,'ИПЦ raw'!$1:$1,0))</f>
        <v>100.08</v>
      </c>
      <c r="AX55" s="326">
        <f>INDEX('ИПЦ raw'!$1:$1048576, MATCH($K55,'ИПЦ raw'!$A:$A,0),MATCH(MoM!AX$1,'ИПЦ raw'!$1:$1,0))</f>
        <v>101.09</v>
      </c>
      <c r="AY55" s="326">
        <f>INDEX('ИПЦ raw'!$1:$1048576, MATCH($K55,'ИПЦ raw'!$A:$A,0),MATCH(MoM!AY$1,'ИПЦ raw'!$1:$1,0))</f>
        <v>100.42</v>
      </c>
      <c r="AZ55" s="326">
        <f>INDEX('ИПЦ raw'!$1:$1048576, MATCH($K55,'ИПЦ raw'!$A:$A,0),MATCH(MoM!AZ$1,'ИПЦ raw'!$1:$1,0))</f>
        <v>99.65</v>
      </c>
    </row>
    <row r="56" spans="1:52" x14ac:dyDescent="0.45">
      <c r="A56" s="326">
        <f>Веса!A56</f>
        <v>1</v>
      </c>
      <c r="B56" s="326">
        <f t="shared" si="0"/>
        <v>1</v>
      </c>
      <c r="C56" s="326">
        <f>БИПЦ_НДС!E56</f>
        <v>1</v>
      </c>
      <c r="D56" s="326">
        <f t="shared" si="1"/>
        <v>0</v>
      </c>
      <c r="E56" s="326">
        <v>1</v>
      </c>
      <c r="F56" s="326">
        <v>0</v>
      </c>
      <c r="G56" s="326">
        <v>0</v>
      </c>
      <c r="H56" s="326">
        <v>0</v>
      </c>
      <c r="I56" s="326">
        <v>0</v>
      </c>
      <c r="J56" s="308" t="s">
        <v>55</v>
      </c>
      <c r="K56" s="308" t="s">
        <v>55</v>
      </c>
      <c r="L56" s="326">
        <f>INDEX('ИПЦ raw'!$1:$1048576, MATCH($K56,'ИПЦ raw'!$A:$A,0),MATCH(MoM!L$1,'ИПЦ raw'!$1:$1,0))</f>
        <v>100.15</v>
      </c>
      <c r="M56" s="326">
        <f>INDEX('ИПЦ raw'!$1:$1048576, MATCH($K56,'ИПЦ raw'!$A:$A,0),MATCH(MoM!M$1,'ИПЦ raw'!$1:$1,0))</f>
        <v>100.36</v>
      </c>
      <c r="N56" s="326">
        <f>INDEX('ИПЦ raw'!$1:$1048576, MATCH($K56,'ИПЦ raw'!$A:$A,0),MATCH(MoM!N$1,'ИПЦ raw'!$1:$1,0))</f>
        <v>100.14</v>
      </c>
      <c r="O56" s="326">
        <f>INDEX('ИПЦ raw'!$1:$1048576, MATCH($K56,'ИПЦ raw'!$A:$A,0),MATCH(MoM!O$1,'ИПЦ raw'!$1:$1,0))</f>
        <v>101.02</v>
      </c>
      <c r="P56" s="326">
        <f>INDEX('ИПЦ raw'!$1:$1048576, MATCH($K56,'ИПЦ raw'!$A:$A,0),MATCH(MoM!P$1,'ИПЦ raw'!$1:$1,0))</f>
        <v>100.19</v>
      </c>
      <c r="Q56" s="326">
        <f>INDEX('ИПЦ raw'!$1:$1048576, MATCH($K56,'ИПЦ raw'!$A:$A,0),MATCH(MoM!Q$1,'ИПЦ raw'!$1:$1,0))</f>
        <v>100</v>
      </c>
      <c r="R56" s="326">
        <f>INDEX('ИПЦ raw'!$1:$1048576, MATCH($K56,'ИПЦ raw'!$A:$A,0),MATCH(MoM!R$1,'ИПЦ raw'!$1:$1,0))</f>
        <v>100.87</v>
      </c>
      <c r="S56" s="326">
        <f>INDEX('ИПЦ raw'!$1:$1048576, MATCH($K56,'ИПЦ raw'!$A:$A,0),MATCH(MoM!S$1,'ИПЦ raw'!$1:$1,0))</f>
        <v>100.94</v>
      </c>
      <c r="T56" s="326">
        <f>INDEX('ИПЦ raw'!$1:$1048576, MATCH($K56,'ИПЦ raw'!$A:$A,0),MATCH(MoM!T$1,'ИПЦ raw'!$1:$1,0))</f>
        <v>101.47</v>
      </c>
      <c r="U56" s="326">
        <f>INDEX('ИПЦ raw'!$1:$1048576, MATCH($K56,'ИПЦ raw'!$A:$A,0),MATCH(MoM!U$1,'ИПЦ raw'!$1:$1,0))</f>
        <v>101.71</v>
      </c>
      <c r="V56" s="326">
        <f>INDEX('ИПЦ raw'!$1:$1048576, MATCH($K56,'ИПЦ raw'!$A:$A,0),MATCH(MoM!V$1,'ИПЦ raw'!$1:$1,0))</f>
        <v>101.6</v>
      </c>
      <c r="W56" s="326">
        <f>INDEX('ИПЦ raw'!$1:$1048576, MATCH($K56,'ИПЦ raw'!$A:$A,0),MATCH(MoM!W$1,'ИПЦ raw'!$1:$1,0))</f>
        <v>101.17</v>
      </c>
      <c r="X56" s="326">
        <f>INDEX('ИПЦ raw'!$1:$1048576, MATCH($K56,'ИПЦ raw'!$A:$A,0),MATCH(MoM!X$1,'ИПЦ raw'!$1:$1,0))</f>
        <v>100.61</v>
      </c>
      <c r="Y56" s="326">
        <f>INDEX('ИПЦ raw'!$1:$1048576, MATCH($K56,'ИПЦ raw'!$A:$A,0),MATCH(MoM!Y$1,'ИПЦ raw'!$1:$1,0))</f>
        <v>100.64</v>
      </c>
      <c r="Z56" s="326">
        <f>INDEX('ИПЦ raw'!$1:$1048576, MATCH($K56,'ИПЦ raw'!$A:$A,0),MATCH(MoM!Z$1,'ИПЦ raw'!$1:$1,0))</f>
        <v>100.7</v>
      </c>
      <c r="AA56" s="326">
        <f>INDEX('ИПЦ raw'!$1:$1048576, MATCH($K56,'ИПЦ raw'!$A:$A,0),MATCH(MoM!AA$1,'ИПЦ raw'!$1:$1,0))</f>
        <v>101.65</v>
      </c>
      <c r="AB56" s="326">
        <f>INDEX('ИПЦ raw'!$1:$1048576, MATCH($K56,'ИПЦ raw'!$A:$A,0),MATCH(MoM!AB$1,'ИПЦ raw'!$1:$1,0))</f>
        <v>100.45</v>
      </c>
      <c r="AC56" s="326">
        <f>INDEX('ИПЦ raw'!$1:$1048576, MATCH($K56,'ИПЦ raw'!$A:$A,0),MATCH(MoM!AC$1,'ИПЦ raw'!$1:$1,0))</f>
        <v>100.16</v>
      </c>
      <c r="AD56" s="326">
        <f>INDEX('ИПЦ raw'!$1:$1048576, MATCH($K56,'ИПЦ raw'!$A:$A,0),MATCH(MoM!AD$1,'ИПЦ raw'!$1:$1,0))</f>
        <v>100.31</v>
      </c>
      <c r="AE56" s="326">
        <f>INDEX('ИПЦ raw'!$1:$1048576, MATCH($K56,'ИПЦ raw'!$A:$A,0),MATCH(MoM!AE$1,'ИПЦ raw'!$1:$1,0))</f>
        <v>99.94</v>
      </c>
      <c r="AF56" s="326">
        <f>INDEX('ИПЦ raw'!$1:$1048576, MATCH($K56,'ИПЦ raw'!$A:$A,0),MATCH(MoM!AF$1,'ИПЦ raw'!$1:$1,0))</f>
        <v>100.45</v>
      </c>
      <c r="AG56" s="326">
        <f>INDEX('ИПЦ raw'!$1:$1048576, MATCH($K56,'ИПЦ raw'!$A:$A,0),MATCH(MoM!AG$1,'ИПЦ raw'!$1:$1,0))</f>
        <v>100.33</v>
      </c>
      <c r="AH56" s="326">
        <f>INDEX('ИПЦ raw'!$1:$1048576, MATCH($K56,'ИПЦ raw'!$A:$A,0),MATCH(MoM!AH$1,'ИПЦ raw'!$1:$1,0))</f>
        <v>100.71</v>
      </c>
      <c r="AI56" s="326">
        <f>INDEX('ИПЦ raw'!$1:$1048576, MATCH($K56,'ИПЦ raw'!$A:$A,0),MATCH(MoM!AI$1,'ИПЦ raw'!$1:$1,0))</f>
        <v>100.35</v>
      </c>
      <c r="AJ56" s="326">
        <f>INDEX('ИПЦ raw'!$1:$1048576, MATCH($K56,'ИПЦ raw'!$A:$A,0),MATCH(MoM!AJ$1,'ИПЦ raw'!$1:$1,0))</f>
        <v>100.19</v>
      </c>
      <c r="AK56" s="326">
        <f>INDEX('ИПЦ raw'!$1:$1048576, MATCH($K56,'ИПЦ raw'!$A:$A,0),MATCH(MoM!AK$1,'ИПЦ raw'!$1:$1,0))</f>
        <v>100.02</v>
      </c>
      <c r="AL56" s="326">
        <f>INDEX('ИПЦ raw'!$1:$1048576, MATCH($K56,'ИПЦ raw'!$A:$A,0),MATCH(MoM!AL$1,'ИПЦ raw'!$1:$1,0))</f>
        <v>100.17</v>
      </c>
      <c r="AM56" s="326">
        <f>INDEX('ИПЦ raw'!$1:$1048576, MATCH($K56,'ИПЦ raw'!$A:$A,0),MATCH(MoM!AM$1,'ИПЦ raw'!$1:$1,0))</f>
        <v>100.09</v>
      </c>
      <c r="AN56" s="326">
        <f>INDEX('ИПЦ raw'!$1:$1048576, MATCH($K56,'ИПЦ raw'!$A:$A,0),MATCH(MoM!AN$1,'ИПЦ raw'!$1:$1,0))</f>
        <v>100.22</v>
      </c>
      <c r="AO56" s="326">
        <f>INDEX('ИПЦ raw'!$1:$1048576, MATCH($K56,'ИПЦ raw'!$A:$A,0),MATCH(MoM!AO$1,'ИПЦ raw'!$1:$1,0))</f>
        <v>99.52</v>
      </c>
      <c r="AP56" s="326">
        <f>INDEX('ИПЦ raw'!$1:$1048576, MATCH($K56,'ИПЦ raw'!$A:$A,0),MATCH(MoM!AP$1,'ИПЦ raw'!$1:$1,0))</f>
        <v>100.04</v>
      </c>
      <c r="AQ56" s="326">
        <f>INDEX('ИПЦ raw'!$1:$1048576, MATCH($K56,'ИПЦ raw'!$A:$A,0),MATCH(MoM!AQ$1,'ИПЦ raw'!$1:$1,0))</f>
        <v>100.35</v>
      </c>
      <c r="AR56" s="326">
        <f>INDEX('ИПЦ raw'!$1:$1048576, MATCH($K56,'ИПЦ raw'!$A:$A,0),MATCH(MoM!AR$1,'ИПЦ raw'!$1:$1,0))</f>
        <v>99.8</v>
      </c>
      <c r="AS56" s="326">
        <f>INDEX('ИПЦ raw'!$1:$1048576, MATCH($K56,'ИПЦ raw'!$A:$A,0),MATCH(MoM!AS$1,'ИПЦ raw'!$1:$1,0))</f>
        <v>100.59</v>
      </c>
      <c r="AT56" s="326">
        <f>INDEX('ИПЦ raw'!$1:$1048576, MATCH($K56,'ИПЦ raw'!$A:$A,0),MATCH(MoM!AT$1,'ИПЦ raw'!$1:$1,0))</f>
        <v>100.18</v>
      </c>
      <c r="AU56" s="326">
        <f>INDEX('ИПЦ raw'!$1:$1048576, MATCH($K56,'ИПЦ raw'!$A:$A,0),MATCH(MoM!AU$1,'ИПЦ raw'!$1:$1,0))</f>
        <v>100.43</v>
      </c>
      <c r="AV56" s="326">
        <f>INDEX('ИПЦ raw'!$1:$1048576, MATCH($K56,'ИПЦ raw'!$A:$A,0),MATCH(MoM!AV$1,'ИПЦ raw'!$1:$1,0))</f>
        <v>100.78</v>
      </c>
      <c r="AW56" s="326">
        <f>INDEX('ИПЦ raw'!$1:$1048576, MATCH($K56,'ИПЦ raw'!$A:$A,0),MATCH(MoM!AW$1,'ИПЦ raw'!$1:$1,0))</f>
        <v>99.68</v>
      </c>
      <c r="AX56" s="326">
        <f>INDEX('ИПЦ raw'!$1:$1048576, MATCH($K56,'ИПЦ raw'!$A:$A,0),MATCH(MoM!AX$1,'ИПЦ raw'!$1:$1,0))</f>
        <v>100.03</v>
      </c>
      <c r="AY56" s="326">
        <f>INDEX('ИПЦ raw'!$1:$1048576, MATCH($K56,'ИПЦ raw'!$A:$A,0),MATCH(MoM!AY$1,'ИПЦ raw'!$1:$1,0))</f>
        <v>100.31</v>
      </c>
      <c r="AZ56" s="326">
        <f>INDEX('ИПЦ raw'!$1:$1048576, MATCH($K56,'ИПЦ raw'!$A:$A,0),MATCH(MoM!AZ$1,'ИПЦ raw'!$1:$1,0))</f>
        <v>99.83</v>
      </c>
    </row>
    <row r="57" spans="1:52" x14ac:dyDescent="0.45">
      <c r="A57" s="326">
        <f>Веса!A57</f>
        <v>1</v>
      </c>
      <c r="B57" s="326">
        <f t="shared" si="0"/>
        <v>1</v>
      </c>
      <c r="C57" s="326">
        <f>БИПЦ_НДС!E57</f>
        <v>0</v>
      </c>
      <c r="D57" s="326">
        <f t="shared" si="1"/>
        <v>1</v>
      </c>
      <c r="E57" s="326">
        <v>1</v>
      </c>
      <c r="F57" s="326">
        <v>0</v>
      </c>
      <c r="G57" s="326">
        <v>0</v>
      </c>
      <c r="H57" s="326">
        <v>0</v>
      </c>
      <c r="I57" s="326">
        <v>0</v>
      </c>
      <c r="J57" s="308" t="s">
        <v>56</v>
      </c>
      <c r="K57" s="308" t="s">
        <v>56</v>
      </c>
      <c r="L57" s="326">
        <f>INDEX('ИПЦ raw'!$1:$1048576, MATCH($K57,'ИПЦ raw'!$A:$A,0),MATCH(MoM!L$1,'ИПЦ raw'!$1:$1,0))</f>
        <v>100.08</v>
      </c>
      <c r="M57" s="326">
        <f>INDEX('ИПЦ raw'!$1:$1048576, MATCH($K57,'ИПЦ raw'!$A:$A,0),MATCH(MoM!M$1,'ИПЦ raw'!$1:$1,0))</f>
        <v>99.56</v>
      </c>
      <c r="N57" s="326">
        <f>INDEX('ИПЦ raw'!$1:$1048576, MATCH($K57,'ИПЦ raw'!$A:$A,0),MATCH(MoM!N$1,'ИПЦ raw'!$1:$1,0))</f>
        <v>101.29</v>
      </c>
      <c r="O57" s="326">
        <f>INDEX('ИПЦ raw'!$1:$1048576, MATCH($K57,'ИПЦ raw'!$A:$A,0),MATCH(MoM!O$1,'ИПЦ raw'!$1:$1,0))</f>
        <v>100.85</v>
      </c>
      <c r="P57" s="326">
        <f>INDEX('ИПЦ raw'!$1:$1048576, MATCH($K57,'ИПЦ raw'!$A:$A,0),MATCH(MoM!P$1,'ИПЦ raw'!$1:$1,0))</f>
        <v>100.01</v>
      </c>
      <c r="Q57" s="326">
        <f>INDEX('ИПЦ raw'!$1:$1048576, MATCH($K57,'ИПЦ raw'!$A:$A,0),MATCH(MoM!Q$1,'ИПЦ raw'!$1:$1,0))</f>
        <v>100.49</v>
      </c>
      <c r="R57" s="326">
        <f>INDEX('ИПЦ raw'!$1:$1048576, MATCH($K57,'ИПЦ raw'!$A:$A,0),MATCH(MoM!R$1,'ИПЦ raw'!$1:$1,0))</f>
        <v>100.34</v>
      </c>
      <c r="S57" s="326">
        <f>INDEX('ИПЦ raw'!$1:$1048576, MATCH($K57,'ИПЦ raw'!$A:$A,0),MATCH(MoM!S$1,'ИПЦ raw'!$1:$1,0))</f>
        <v>100.85</v>
      </c>
      <c r="T57" s="326">
        <f>INDEX('ИПЦ raw'!$1:$1048576, MATCH($K57,'ИПЦ raw'!$A:$A,0),MATCH(MoM!T$1,'ИПЦ raw'!$1:$1,0))</f>
        <v>102.02</v>
      </c>
      <c r="U57" s="326">
        <f>INDEX('ИПЦ raw'!$1:$1048576, MATCH($K57,'ИПЦ raw'!$A:$A,0),MATCH(MoM!U$1,'ИПЦ raw'!$1:$1,0))</f>
        <v>100.7</v>
      </c>
      <c r="V57" s="326">
        <f>INDEX('ИПЦ raw'!$1:$1048576, MATCH($K57,'ИПЦ raw'!$A:$A,0),MATCH(MoM!V$1,'ИПЦ raw'!$1:$1,0))</f>
        <v>100.34</v>
      </c>
      <c r="W57" s="326">
        <f>INDEX('ИПЦ raw'!$1:$1048576, MATCH($K57,'ИПЦ raw'!$A:$A,0),MATCH(MoM!W$1,'ИПЦ raw'!$1:$1,0))</f>
        <v>100.74</v>
      </c>
      <c r="X57" s="326">
        <f>INDEX('ИПЦ raw'!$1:$1048576, MATCH($K57,'ИПЦ raw'!$A:$A,0),MATCH(MoM!X$1,'ИПЦ raw'!$1:$1,0))</f>
        <v>100.72</v>
      </c>
      <c r="Y57" s="326">
        <f>INDEX('ИПЦ raw'!$1:$1048576, MATCH($K57,'ИПЦ raw'!$A:$A,0),MATCH(MoM!Y$1,'ИПЦ raw'!$1:$1,0))</f>
        <v>101.83</v>
      </c>
      <c r="Z57" s="326">
        <f>INDEX('ИПЦ raw'!$1:$1048576, MATCH($K57,'ИПЦ raw'!$A:$A,0),MATCH(MoM!Z$1,'ИПЦ raw'!$1:$1,0))</f>
        <v>101.76</v>
      </c>
      <c r="AA57" s="326">
        <f>INDEX('ИПЦ raw'!$1:$1048576, MATCH($K57,'ИПЦ raw'!$A:$A,0),MATCH(MoM!AA$1,'ИПЦ raw'!$1:$1,0))</f>
        <v>100.95</v>
      </c>
      <c r="AB57" s="326">
        <f>INDEX('ИПЦ raw'!$1:$1048576, MATCH($K57,'ИПЦ raw'!$A:$A,0),MATCH(MoM!AB$1,'ИПЦ raw'!$1:$1,0))</f>
        <v>100.95</v>
      </c>
      <c r="AC57" s="326">
        <f>INDEX('ИПЦ raw'!$1:$1048576, MATCH($K57,'ИПЦ raw'!$A:$A,0),MATCH(MoM!AC$1,'ИПЦ raw'!$1:$1,0))</f>
        <v>100.87</v>
      </c>
      <c r="AD57" s="326">
        <f>INDEX('ИПЦ raw'!$1:$1048576, MATCH($K57,'ИПЦ raw'!$A:$A,0),MATCH(MoM!AD$1,'ИПЦ raw'!$1:$1,0))</f>
        <v>100.32</v>
      </c>
      <c r="AE57" s="326">
        <f>INDEX('ИПЦ raw'!$1:$1048576, MATCH($K57,'ИПЦ raw'!$A:$A,0),MATCH(MoM!AE$1,'ИПЦ raw'!$1:$1,0))</f>
        <v>100.59</v>
      </c>
      <c r="AF57" s="326">
        <f>INDEX('ИПЦ raw'!$1:$1048576, MATCH($K57,'ИПЦ raw'!$A:$A,0),MATCH(MoM!AF$1,'ИПЦ raw'!$1:$1,0))</f>
        <v>101.02</v>
      </c>
      <c r="AG57" s="326">
        <f>INDEX('ИПЦ raw'!$1:$1048576, MATCH($K57,'ИПЦ raw'!$A:$A,0),MATCH(MoM!AG$1,'ИПЦ raw'!$1:$1,0))</f>
        <v>100.26</v>
      </c>
      <c r="AH57" s="326">
        <f>INDEX('ИПЦ raw'!$1:$1048576, MATCH($K57,'ИПЦ raw'!$A:$A,0),MATCH(MoM!AH$1,'ИПЦ raw'!$1:$1,0))</f>
        <v>100.03</v>
      </c>
      <c r="AI57" s="326">
        <f>INDEX('ИПЦ raw'!$1:$1048576, MATCH($K57,'ИПЦ raw'!$A:$A,0),MATCH(MoM!AI$1,'ИПЦ raw'!$1:$1,0))</f>
        <v>100.69</v>
      </c>
      <c r="AJ57" s="326">
        <f>INDEX('ИПЦ raw'!$1:$1048576, MATCH($K57,'ИПЦ raw'!$A:$A,0),MATCH(MoM!AJ$1,'ИПЦ raw'!$1:$1,0))</f>
        <v>101.13</v>
      </c>
      <c r="AK57" s="326">
        <f>INDEX('ИПЦ raw'!$1:$1048576, MATCH($K57,'ИПЦ raw'!$A:$A,0),MATCH(MoM!AK$1,'ИПЦ raw'!$1:$1,0))</f>
        <v>102.26</v>
      </c>
      <c r="AL57" s="326">
        <f>INDEX('ИПЦ raw'!$1:$1048576, MATCH($K57,'ИПЦ raw'!$A:$A,0),MATCH(MoM!AL$1,'ИПЦ raw'!$1:$1,0))</f>
        <v>101.92</v>
      </c>
      <c r="AM57" s="326">
        <f>INDEX('ИПЦ raw'!$1:$1048576, MATCH($K57,'ИПЦ raw'!$A:$A,0),MATCH(MoM!AM$1,'ИПЦ raw'!$1:$1,0))</f>
        <v>100.58</v>
      </c>
      <c r="AN57" s="326">
        <f>INDEX('ИПЦ raw'!$1:$1048576, MATCH($K57,'ИПЦ raw'!$A:$A,0),MATCH(MoM!AN$1,'ИПЦ raw'!$1:$1,0))</f>
        <v>100.1</v>
      </c>
      <c r="AO57" s="326">
        <f>INDEX('ИПЦ raw'!$1:$1048576, MATCH($K57,'ИПЦ raw'!$A:$A,0),MATCH(MoM!AO$1,'ИПЦ raw'!$1:$1,0))</f>
        <v>100.15</v>
      </c>
      <c r="AP57" s="326">
        <f>INDEX('ИПЦ raw'!$1:$1048576, MATCH($K57,'ИПЦ raw'!$A:$A,0),MATCH(MoM!AP$1,'ИПЦ raw'!$1:$1,0))</f>
        <v>99.94</v>
      </c>
      <c r="AQ57" s="326">
        <f>INDEX('ИПЦ raw'!$1:$1048576, MATCH($K57,'ИПЦ raw'!$A:$A,0),MATCH(MoM!AQ$1,'ИПЦ raw'!$1:$1,0))</f>
        <v>99.77</v>
      </c>
      <c r="AR57" s="326">
        <f>INDEX('ИПЦ raw'!$1:$1048576, MATCH($K57,'ИПЦ raw'!$A:$A,0),MATCH(MoM!AR$1,'ИПЦ raw'!$1:$1,0))</f>
        <v>99.67</v>
      </c>
      <c r="AS57" s="326">
        <f>INDEX('ИПЦ raw'!$1:$1048576, MATCH($K57,'ИПЦ raw'!$A:$A,0),MATCH(MoM!AS$1,'ИПЦ raw'!$1:$1,0))</f>
        <v>99.96</v>
      </c>
      <c r="AT57" s="326">
        <f>INDEX('ИПЦ raw'!$1:$1048576, MATCH($K57,'ИПЦ raw'!$A:$A,0),MATCH(MoM!AT$1,'ИПЦ raw'!$1:$1,0))</f>
        <v>99.53</v>
      </c>
      <c r="AU57" s="326">
        <f>INDEX('ИПЦ raw'!$1:$1048576, MATCH($K57,'ИПЦ raw'!$A:$A,0),MATCH(MoM!AU$1,'ИПЦ raw'!$1:$1,0))</f>
        <v>99.58</v>
      </c>
      <c r="AV57" s="326">
        <f>INDEX('ИПЦ raw'!$1:$1048576, MATCH($K57,'ИПЦ raw'!$A:$A,0),MATCH(MoM!AV$1,'ИПЦ raw'!$1:$1,0))</f>
        <v>100.54</v>
      </c>
      <c r="AW57" s="326">
        <f>INDEX('ИПЦ raw'!$1:$1048576, MATCH($K57,'ИПЦ raw'!$A:$A,0),MATCH(MoM!AW$1,'ИПЦ raw'!$1:$1,0))</f>
        <v>99.62</v>
      </c>
      <c r="AX57" s="326">
        <f>INDEX('ИПЦ raw'!$1:$1048576, MATCH($K57,'ИПЦ raw'!$A:$A,0),MATCH(MoM!AX$1,'ИПЦ raw'!$1:$1,0))</f>
        <v>100.32</v>
      </c>
      <c r="AY57" s="326">
        <f>INDEX('ИПЦ raw'!$1:$1048576, MATCH($K57,'ИПЦ raw'!$A:$A,0),MATCH(MoM!AY$1,'ИПЦ raw'!$1:$1,0))</f>
        <v>99.86</v>
      </c>
      <c r="AZ57" s="326">
        <f>INDEX('ИПЦ raw'!$1:$1048576, MATCH($K57,'ИПЦ raw'!$A:$A,0),MATCH(MoM!AZ$1,'ИПЦ raw'!$1:$1,0))</f>
        <v>100.05</v>
      </c>
    </row>
    <row r="58" spans="1:52" ht="26.25" x14ac:dyDescent="0.45">
      <c r="A58" s="326">
        <f>Веса!A58</f>
        <v>1</v>
      </c>
      <c r="B58" s="326">
        <f t="shared" si="0"/>
        <v>1</v>
      </c>
      <c r="C58" s="326">
        <f>БИПЦ_НДС!E58</f>
        <v>0</v>
      </c>
      <c r="D58" s="326">
        <f t="shared" si="1"/>
        <v>1</v>
      </c>
      <c r="E58" s="326">
        <v>1</v>
      </c>
      <c r="F58" s="326">
        <v>0</v>
      </c>
      <c r="G58" s="326">
        <v>0</v>
      </c>
      <c r="H58" s="326">
        <v>0</v>
      </c>
      <c r="I58" s="326">
        <v>0</v>
      </c>
      <c r="J58" s="308" t="s">
        <v>57</v>
      </c>
      <c r="K58" s="308" t="s">
        <v>57</v>
      </c>
      <c r="L58" s="326">
        <f>INDEX('ИПЦ raw'!$1:$1048576, MATCH($K58,'ИПЦ raw'!$A:$A,0),MATCH(MoM!L$1,'ИПЦ raw'!$1:$1,0))</f>
        <v>100.8</v>
      </c>
      <c r="M58" s="326">
        <f>INDEX('ИПЦ raw'!$1:$1048576, MATCH($K58,'ИПЦ raw'!$A:$A,0),MATCH(MoM!M$1,'ИПЦ raw'!$1:$1,0))</f>
        <v>100.01</v>
      </c>
      <c r="N58" s="326">
        <f>INDEX('ИПЦ raw'!$1:$1048576, MATCH($K58,'ИПЦ raw'!$A:$A,0),MATCH(MoM!N$1,'ИПЦ raw'!$1:$1,0))</f>
        <v>99.32</v>
      </c>
      <c r="O58" s="326">
        <f>INDEX('ИПЦ raw'!$1:$1048576, MATCH($K58,'ИПЦ raw'!$A:$A,0),MATCH(MoM!O$1,'ИПЦ raw'!$1:$1,0))</f>
        <v>99.26</v>
      </c>
      <c r="P58" s="326">
        <f>INDEX('ИПЦ raw'!$1:$1048576, MATCH($K58,'ИПЦ raw'!$A:$A,0),MATCH(MoM!P$1,'ИПЦ raw'!$1:$1,0))</f>
        <v>100.31</v>
      </c>
      <c r="Q58" s="326">
        <f>INDEX('ИПЦ raw'!$1:$1048576, MATCH($K58,'ИПЦ raw'!$A:$A,0),MATCH(MoM!Q$1,'ИПЦ raw'!$1:$1,0))</f>
        <v>99.84</v>
      </c>
      <c r="R58" s="326">
        <f>INDEX('ИПЦ raw'!$1:$1048576, MATCH($K58,'ИПЦ raw'!$A:$A,0),MATCH(MoM!R$1,'ИПЦ raw'!$1:$1,0))</f>
        <v>99.67</v>
      </c>
      <c r="S58" s="326">
        <f>INDEX('ИПЦ raw'!$1:$1048576, MATCH($K58,'ИПЦ raw'!$A:$A,0),MATCH(MoM!S$1,'ИПЦ raw'!$1:$1,0))</f>
        <v>99.5</v>
      </c>
      <c r="T58" s="326">
        <f>INDEX('ИПЦ raw'!$1:$1048576, MATCH($K58,'ИПЦ raw'!$A:$A,0),MATCH(MoM!T$1,'ИПЦ raw'!$1:$1,0))</f>
        <v>100.29</v>
      </c>
      <c r="U58" s="326">
        <f>INDEX('ИПЦ raw'!$1:$1048576, MATCH($K58,'ИПЦ raw'!$A:$A,0),MATCH(MoM!U$1,'ИПЦ raw'!$1:$1,0))</f>
        <v>99.28</v>
      </c>
      <c r="V58" s="326">
        <f>INDEX('ИПЦ raw'!$1:$1048576, MATCH($K58,'ИПЦ raw'!$A:$A,0),MATCH(MoM!V$1,'ИПЦ raw'!$1:$1,0))</f>
        <v>100.7</v>
      </c>
      <c r="W58" s="326">
        <f>INDEX('ИПЦ raw'!$1:$1048576, MATCH($K58,'ИПЦ raw'!$A:$A,0),MATCH(MoM!W$1,'ИПЦ raw'!$1:$1,0))</f>
        <v>100.83</v>
      </c>
      <c r="X58" s="326">
        <f>INDEX('ИПЦ raw'!$1:$1048576, MATCH($K58,'ИПЦ raw'!$A:$A,0),MATCH(MoM!X$1,'ИПЦ raw'!$1:$1,0))</f>
        <v>100.92</v>
      </c>
      <c r="Y58" s="326">
        <f>INDEX('ИПЦ raw'!$1:$1048576, MATCH($K58,'ИПЦ raw'!$A:$A,0),MATCH(MoM!Y$1,'ИПЦ raw'!$1:$1,0))</f>
        <v>100.88</v>
      </c>
      <c r="Z58" s="326">
        <f>INDEX('ИПЦ raw'!$1:$1048576, MATCH($K58,'ИПЦ raw'!$A:$A,0),MATCH(MoM!Z$1,'ИПЦ raw'!$1:$1,0))</f>
        <v>100.36</v>
      </c>
      <c r="AA58" s="326">
        <f>INDEX('ИПЦ raw'!$1:$1048576, MATCH($K58,'ИПЦ raw'!$A:$A,0),MATCH(MoM!AA$1,'ИПЦ raw'!$1:$1,0))</f>
        <v>101.17</v>
      </c>
      <c r="AB58" s="326">
        <f>INDEX('ИПЦ raw'!$1:$1048576, MATCH($K58,'ИПЦ raw'!$A:$A,0),MATCH(MoM!AB$1,'ИПЦ raw'!$1:$1,0))</f>
        <v>100.47</v>
      </c>
      <c r="AC58" s="326">
        <f>INDEX('ИПЦ raw'!$1:$1048576, MATCH($K58,'ИПЦ raw'!$A:$A,0),MATCH(MoM!AC$1,'ИПЦ raw'!$1:$1,0))</f>
        <v>100.4</v>
      </c>
      <c r="AD58" s="326">
        <f>INDEX('ИПЦ raw'!$1:$1048576, MATCH($K58,'ИПЦ raw'!$A:$A,0),MATCH(MoM!AD$1,'ИПЦ raw'!$1:$1,0))</f>
        <v>100.5</v>
      </c>
      <c r="AE58" s="326">
        <f>INDEX('ИПЦ raw'!$1:$1048576, MATCH($K58,'ИПЦ raw'!$A:$A,0),MATCH(MoM!AE$1,'ИПЦ raw'!$1:$1,0))</f>
        <v>100.71</v>
      </c>
      <c r="AF58" s="326">
        <f>INDEX('ИПЦ raw'!$1:$1048576, MATCH($K58,'ИПЦ raw'!$A:$A,0),MATCH(MoM!AF$1,'ИПЦ raw'!$1:$1,0))</f>
        <v>99.68</v>
      </c>
      <c r="AG58" s="326">
        <f>INDEX('ИПЦ raw'!$1:$1048576, MATCH($K58,'ИПЦ raw'!$A:$A,0),MATCH(MoM!AG$1,'ИПЦ raw'!$1:$1,0))</f>
        <v>100.77</v>
      </c>
      <c r="AH58" s="326">
        <f>INDEX('ИПЦ raw'!$1:$1048576, MATCH($K58,'ИПЦ raw'!$A:$A,0),MATCH(MoM!AH$1,'ИПЦ raw'!$1:$1,0))</f>
        <v>100.39</v>
      </c>
      <c r="AI58" s="326">
        <f>INDEX('ИПЦ raw'!$1:$1048576, MATCH($K58,'ИПЦ raw'!$A:$A,0),MATCH(MoM!AI$1,'ИПЦ raw'!$1:$1,0))</f>
        <v>100.65</v>
      </c>
      <c r="AJ58" s="326">
        <f>INDEX('ИПЦ raw'!$1:$1048576, MATCH($K58,'ИПЦ raw'!$A:$A,0),MATCH(MoM!AJ$1,'ИПЦ raw'!$1:$1,0))</f>
        <v>100.61</v>
      </c>
      <c r="AK58" s="326">
        <f>INDEX('ИПЦ raw'!$1:$1048576, MATCH($K58,'ИПЦ raw'!$A:$A,0),MATCH(MoM!AK$1,'ИПЦ raw'!$1:$1,0))</f>
        <v>101.67</v>
      </c>
      <c r="AL58" s="326">
        <f>INDEX('ИПЦ raw'!$1:$1048576, MATCH($K58,'ИПЦ raw'!$A:$A,0),MATCH(MoM!AL$1,'ИПЦ raw'!$1:$1,0))</f>
        <v>99.92</v>
      </c>
      <c r="AM58" s="326">
        <f>INDEX('ИПЦ raw'!$1:$1048576, MATCH($K58,'ИПЦ raw'!$A:$A,0),MATCH(MoM!AM$1,'ИПЦ raw'!$1:$1,0))</f>
        <v>101.15</v>
      </c>
      <c r="AN58" s="326">
        <f>INDEX('ИПЦ raw'!$1:$1048576, MATCH($K58,'ИПЦ raw'!$A:$A,0),MATCH(MoM!AN$1,'ИПЦ raw'!$1:$1,0))</f>
        <v>99.35</v>
      </c>
      <c r="AO58" s="326">
        <f>INDEX('ИПЦ raw'!$1:$1048576, MATCH($K58,'ИПЦ raw'!$A:$A,0),MATCH(MoM!AO$1,'ИПЦ raw'!$1:$1,0))</f>
        <v>101.11</v>
      </c>
      <c r="AP58" s="326">
        <f>INDEX('ИПЦ raw'!$1:$1048576, MATCH($K58,'ИПЦ raw'!$A:$A,0),MATCH(MoM!AP$1,'ИПЦ raw'!$1:$1,0))</f>
        <v>100.33</v>
      </c>
      <c r="AQ58" s="326">
        <f>INDEX('ИПЦ raw'!$1:$1048576, MATCH($K58,'ИПЦ raw'!$A:$A,0),MATCH(MoM!AQ$1,'ИПЦ raw'!$1:$1,0))</f>
        <v>99.87</v>
      </c>
      <c r="AR58" s="326">
        <f>INDEX('ИПЦ raw'!$1:$1048576, MATCH($K58,'ИПЦ raw'!$A:$A,0),MATCH(MoM!AR$1,'ИПЦ raw'!$1:$1,0))</f>
        <v>100.31</v>
      </c>
      <c r="AS58" s="326">
        <f>INDEX('ИПЦ raw'!$1:$1048576, MATCH($K58,'ИПЦ raw'!$A:$A,0),MATCH(MoM!AS$1,'ИПЦ raw'!$1:$1,0))</f>
        <v>100.97</v>
      </c>
      <c r="AT58" s="326">
        <f>INDEX('ИПЦ raw'!$1:$1048576, MATCH($K58,'ИПЦ raw'!$A:$A,0),MATCH(MoM!AT$1,'ИПЦ raw'!$1:$1,0))</f>
        <v>99.47</v>
      </c>
      <c r="AU58" s="326">
        <f>INDEX('ИПЦ raw'!$1:$1048576, MATCH($K58,'ИПЦ raw'!$A:$A,0),MATCH(MoM!AU$1,'ИПЦ raw'!$1:$1,0))</f>
        <v>100.34</v>
      </c>
      <c r="AV58" s="326">
        <f>INDEX('ИПЦ raw'!$1:$1048576, MATCH($K58,'ИПЦ raw'!$A:$A,0),MATCH(MoM!AV$1,'ИПЦ raw'!$1:$1,0))</f>
        <v>101.81</v>
      </c>
      <c r="AW58" s="326">
        <f>INDEX('ИПЦ raw'!$1:$1048576, MATCH($K58,'ИПЦ raw'!$A:$A,0),MATCH(MoM!AW$1,'ИПЦ raw'!$1:$1,0))</f>
        <v>100.04</v>
      </c>
      <c r="AX58" s="326">
        <f>INDEX('ИПЦ raw'!$1:$1048576, MATCH($K58,'ИПЦ raw'!$A:$A,0),MATCH(MoM!AX$1,'ИПЦ raw'!$1:$1,0))</f>
        <v>100.31</v>
      </c>
      <c r="AY58" s="326">
        <f>INDEX('ИПЦ raw'!$1:$1048576, MATCH($K58,'ИПЦ raw'!$A:$A,0),MATCH(MoM!AY$1,'ИПЦ raw'!$1:$1,0))</f>
        <v>100.62</v>
      </c>
      <c r="AZ58" s="326">
        <f>INDEX('ИПЦ raw'!$1:$1048576, MATCH($K58,'ИПЦ raw'!$A:$A,0),MATCH(MoM!AZ$1,'ИПЦ raw'!$1:$1,0))</f>
        <v>100.3</v>
      </c>
    </row>
    <row r="59" spans="1:52" x14ac:dyDescent="0.45">
      <c r="A59" s="326">
        <f>Веса!A59</f>
        <v>1</v>
      </c>
      <c r="B59" s="326">
        <f t="shared" si="0"/>
        <v>1</v>
      </c>
      <c r="C59" s="326">
        <f>БИПЦ_НДС!E59</f>
        <v>1</v>
      </c>
      <c r="D59" s="326">
        <f t="shared" si="1"/>
        <v>0</v>
      </c>
      <c r="E59" s="326">
        <v>1</v>
      </c>
      <c r="F59" s="326">
        <v>0</v>
      </c>
      <c r="G59" s="326">
        <v>0</v>
      </c>
      <c r="H59" s="326">
        <v>0</v>
      </c>
      <c r="I59" s="326">
        <v>0</v>
      </c>
      <c r="J59" s="308" t="s">
        <v>58</v>
      </c>
      <c r="K59" s="308" t="s">
        <v>58</v>
      </c>
      <c r="L59" s="326">
        <f>INDEX('ИПЦ raw'!$1:$1048576, MATCH($K59,'ИПЦ raw'!$A:$A,0),MATCH(MoM!L$1,'ИПЦ raw'!$1:$1,0))</f>
        <v>99.79</v>
      </c>
      <c r="M59" s="326">
        <f>INDEX('ИПЦ raw'!$1:$1048576, MATCH($K59,'ИПЦ raw'!$A:$A,0),MATCH(MoM!M$1,'ИПЦ raw'!$1:$1,0))</f>
        <v>100.15</v>
      </c>
      <c r="N59" s="326">
        <f>INDEX('ИПЦ raw'!$1:$1048576, MATCH($K59,'ИПЦ raw'!$A:$A,0),MATCH(MoM!N$1,'ИПЦ raw'!$1:$1,0))</f>
        <v>100.5</v>
      </c>
      <c r="O59" s="326">
        <f>INDEX('ИПЦ raw'!$1:$1048576, MATCH($K59,'ИПЦ raw'!$A:$A,0),MATCH(MoM!O$1,'ИПЦ raw'!$1:$1,0))</f>
        <v>99.84</v>
      </c>
      <c r="P59" s="326">
        <f>INDEX('ИПЦ raw'!$1:$1048576, MATCH($K59,'ИПЦ raw'!$A:$A,0),MATCH(MoM!P$1,'ИПЦ raw'!$1:$1,0))</f>
        <v>99.98</v>
      </c>
      <c r="Q59" s="326">
        <f>INDEX('ИПЦ raw'!$1:$1048576, MATCH($K59,'ИПЦ raw'!$A:$A,0),MATCH(MoM!Q$1,'ИПЦ raw'!$1:$1,0))</f>
        <v>100.58</v>
      </c>
      <c r="R59" s="326">
        <f>INDEX('ИПЦ raw'!$1:$1048576, MATCH($K59,'ИПЦ raw'!$A:$A,0),MATCH(MoM!R$1,'ИПЦ raw'!$1:$1,0))</f>
        <v>100.19</v>
      </c>
      <c r="S59" s="326">
        <f>INDEX('ИПЦ raw'!$1:$1048576, MATCH($K59,'ИПЦ raw'!$A:$A,0),MATCH(MoM!S$1,'ИПЦ raw'!$1:$1,0))</f>
        <v>100.56</v>
      </c>
      <c r="T59" s="326">
        <f>INDEX('ИПЦ raw'!$1:$1048576, MATCH($K59,'ИПЦ raw'!$A:$A,0),MATCH(MoM!T$1,'ИПЦ raw'!$1:$1,0))</f>
        <v>100.18</v>
      </c>
      <c r="U59" s="326">
        <f>INDEX('ИПЦ raw'!$1:$1048576, MATCH($K59,'ИПЦ raw'!$A:$A,0),MATCH(MoM!U$1,'ИПЦ raw'!$1:$1,0))</f>
        <v>100.8</v>
      </c>
      <c r="V59" s="326">
        <f>INDEX('ИПЦ raw'!$1:$1048576, MATCH($K59,'ИПЦ raw'!$A:$A,0),MATCH(MoM!V$1,'ИПЦ raw'!$1:$1,0))</f>
        <v>100.95</v>
      </c>
      <c r="W59" s="326">
        <f>INDEX('ИПЦ raw'!$1:$1048576, MATCH($K59,'ИПЦ raw'!$A:$A,0),MATCH(MoM!W$1,'ИПЦ raw'!$1:$1,0))</f>
        <v>100.77</v>
      </c>
      <c r="X59" s="326">
        <f>INDEX('ИПЦ raw'!$1:$1048576, MATCH($K59,'ИПЦ raw'!$A:$A,0),MATCH(MoM!X$1,'ИПЦ raw'!$1:$1,0))</f>
        <v>100.79</v>
      </c>
      <c r="Y59" s="326">
        <f>INDEX('ИПЦ raw'!$1:$1048576, MATCH($K59,'ИПЦ raw'!$A:$A,0),MATCH(MoM!Y$1,'ИПЦ raw'!$1:$1,0))</f>
        <v>100.51</v>
      </c>
      <c r="Z59" s="326">
        <f>INDEX('ИПЦ raw'!$1:$1048576, MATCH($K59,'ИПЦ raw'!$A:$A,0),MATCH(MoM!Z$1,'ИПЦ raw'!$1:$1,0))</f>
        <v>99.92</v>
      </c>
      <c r="AA59" s="326">
        <f>INDEX('ИПЦ raw'!$1:$1048576, MATCH($K59,'ИПЦ raw'!$A:$A,0),MATCH(MoM!AA$1,'ИПЦ raw'!$1:$1,0))</f>
        <v>100.72</v>
      </c>
      <c r="AB59" s="326">
        <f>INDEX('ИПЦ raw'!$1:$1048576, MATCH($K59,'ИПЦ raw'!$A:$A,0),MATCH(MoM!AB$1,'ИПЦ raw'!$1:$1,0))</f>
        <v>100.76</v>
      </c>
      <c r="AC59" s="326">
        <f>INDEX('ИПЦ raw'!$1:$1048576, MATCH($K59,'ИПЦ raw'!$A:$A,0),MATCH(MoM!AC$1,'ИПЦ raw'!$1:$1,0))</f>
        <v>100.97</v>
      </c>
      <c r="AD59" s="326">
        <f>INDEX('ИПЦ raw'!$1:$1048576, MATCH($K59,'ИПЦ raw'!$A:$A,0),MATCH(MoM!AD$1,'ИПЦ raw'!$1:$1,0))</f>
        <v>100.06</v>
      </c>
      <c r="AE59" s="326">
        <f>INDEX('ИПЦ raw'!$1:$1048576, MATCH($K59,'ИПЦ raw'!$A:$A,0),MATCH(MoM!AE$1,'ИПЦ raw'!$1:$1,0))</f>
        <v>100.64</v>
      </c>
      <c r="AF59" s="326">
        <f>INDEX('ИПЦ raw'!$1:$1048576, MATCH($K59,'ИПЦ raw'!$A:$A,0),MATCH(MoM!AF$1,'ИПЦ raw'!$1:$1,0))</f>
        <v>101.02</v>
      </c>
      <c r="AG59" s="326">
        <f>INDEX('ИПЦ raw'!$1:$1048576, MATCH($K59,'ИПЦ raw'!$A:$A,0),MATCH(MoM!AG$1,'ИПЦ raw'!$1:$1,0))</f>
        <v>100.84</v>
      </c>
      <c r="AH59" s="326">
        <f>INDEX('ИПЦ raw'!$1:$1048576, MATCH($K59,'ИПЦ raw'!$A:$A,0),MATCH(MoM!AH$1,'ИПЦ raw'!$1:$1,0))</f>
        <v>101</v>
      </c>
      <c r="AI59" s="326">
        <f>INDEX('ИПЦ raw'!$1:$1048576, MATCH($K59,'ИПЦ raw'!$A:$A,0),MATCH(MoM!AI$1,'ИПЦ raw'!$1:$1,0))</f>
        <v>101.19</v>
      </c>
      <c r="AJ59" s="326">
        <f>INDEX('ИПЦ raw'!$1:$1048576, MATCH($K59,'ИПЦ raw'!$A:$A,0),MATCH(MoM!AJ$1,'ИПЦ raw'!$1:$1,0))</f>
        <v>100.18</v>
      </c>
      <c r="AK59" s="326">
        <f>INDEX('ИПЦ raw'!$1:$1048576, MATCH($K59,'ИПЦ raw'!$A:$A,0),MATCH(MoM!AK$1,'ИПЦ raw'!$1:$1,0))</f>
        <v>101.28</v>
      </c>
      <c r="AL59" s="326">
        <f>INDEX('ИПЦ raw'!$1:$1048576, MATCH($K59,'ИПЦ raw'!$A:$A,0),MATCH(MoM!AL$1,'ИПЦ raw'!$1:$1,0))</f>
        <v>100.63</v>
      </c>
      <c r="AM59" s="326">
        <f>INDEX('ИПЦ raw'!$1:$1048576, MATCH($K59,'ИПЦ raw'!$A:$A,0),MATCH(MoM!AM$1,'ИПЦ raw'!$1:$1,0))</f>
        <v>101.37</v>
      </c>
      <c r="AN59" s="326">
        <f>INDEX('ИПЦ raw'!$1:$1048576, MATCH($K59,'ИПЦ raw'!$A:$A,0),MATCH(MoM!AN$1,'ИПЦ raw'!$1:$1,0))</f>
        <v>100.52</v>
      </c>
      <c r="AO59" s="326">
        <f>INDEX('ИПЦ raw'!$1:$1048576, MATCH($K59,'ИПЦ raw'!$A:$A,0),MATCH(MoM!AO$1,'ИПЦ raw'!$1:$1,0))</f>
        <v>100.76</v>
      </c>
      <c r="AP59" s="326">
        <f>INDEX('ИПЦ raw'!$1:$1048576, MATCH($K59,'ИПЦ raw'!$A:$A,0),MATCH(MoM!AP$1,'ИПЦ raw'!$1:$1,0))</f>
        <v>100.74</v>
      </c>
      <c r="AQ59" s="326">
        <f>INDEX('ИПЦ raw'!$1:$1048576, MATCH($K59,'ИПЦ raw'!$A:$A,0),MATCH(MoM!AQ$1,'ИПЦ raw'!$1:$1,0))</f>
        <v>99.73</v>
      </c>
      <c r="AR59" s="326">
        <f>INDEX('ИПЦ raw'!$1:$1048576, MATCH($K59,'ИПЦ raw'!$A:$A,0),MATCH(MoM!AR$1,'ИПЦ raw'!$1:$1,0))</f>
        <v>100.49</v>
      </c>
      <c r="AS59" s="326">
        <f>INDEX('ИПЦ raw'!$1:$1048576, MATCH($K59,'ИПЦ raw'!$A:$A,0),MATCH(MoM!AS$1,'ИПЦ raw'!$1:$1,0))</f>
        <v>100.65</v>
      </c>
      <c r="AT59" s="326">
        <f>INDEX('ИПЦ raw'!$1:$1048576, MATCH($K59,'ИПЦ raw'!$A:$A,0),MATCH(MoM!AT$1,'ИПЦ raw'!$1:$1,0))</f>
        <v>100.29</v>
      </c>
      <c r="AU59" s="326">
        <f>INDEX('ИПЦ raw'!$1:$1048576, MATCH($K59,'ИПЦ raw'!$A:$A,0),MATCH(MoM!AU$1,'ИПЦ raw'!$1:$1,0))</f>
        <v>100.18</v>
      </c>
      <c r="AV59" s="326">
        <f>INDEX('ИПЦ raw'!$1:$1048576, MATCH($K59,'ИПЦ raw'!$A:$A,0),MATCH(MoM!AV$1,'ИПЦ raw'!$1:$1,0))</f>
        <v>101.18</v>
      </c>
      <c r="AW59" s="326">
        <f>INDEX('ИПЦ raw'!$1:$1048576, MATCH($K59,'ИПЦ raw'!$A:$A,0),MATCH(MoM!AW$1,'ИПЦ raw'!$1:$1,0))</f>
        <v>100.54</v>
      </c>
      <c r="AX59" s="326">
        <f>INDEX('ИПЦ raw'!$1:$1048576, MATCH($K59,'ИПЦ raw'!$A:$A,0),MATCH(MoM!AX$1,'ИПЦ raw'!$1:$1,0))</f>
        <v>100.85</v>
      </c>
      <c r="AY59" s="326">
        <f>INDEX('ИПЦ raw'!$1:$1048576, MATCH($K59,'ИПЦ raw'!$A:$A,0),MATCH(MoM!AY$1,'ИПЦ raw'!$1:$1,0))</f>
        <v>99.97</v>
      </c>
      <c r="AZ59" s="326">
        <f>INDEX('ИПЦ raw'!$1:$1048576, MATCH($K59,'ИПЦ raw'!$A:$A,0),MATCH(MoM!AZ$1,'ИПЦ raw'!$1:$1,0))</f>
        <v>99.77</v>
      </c>
    </row>
    <row r="60" spans="1:52" x14ac:dyDescent="0.45">
      <c r="A60" s="326">
        <f>Веса!A60</f>
        <v>1</v>
      </c>
      <c r="B60" s="326">
        <f t="shared" si="0"/>
        <v>1</v>
      </c>
      <c r="C60" s="326">
        <f>БИПЦ_НДС!E60</f>
        <v>1</v>
      </c>
      <c r="D60" s="326">
        <f t="shared" si="1"/>
        <v>0</v>
      </c>
      <c r="E60" s="326">
        <v>1</v>
      </c>
      <c r="F60" s="326">
        <v>0</v>
      </c>
      <c r="G60" s="326">
        <v>0</v>
      </c>
      <c r="H60" s="326">
        <v>0</v>
      </c>
      <c r="I60" s="326">
        <v>0</v>
      </c>
      <c r="J60" s="308" t="s">
        <v>59</v>
      </c>
      <c r="K60" s="308" t="s">
        <v>59</v>
      </c>
      <c r="L60" s="326">
        <f>INDEX('ИПЦ raw'!$1:$1048576, MATCH($K60,'ИПЦ raw'!$A:$A,0),MATCH(MoM!L$1,'ИПЦ raw'!$1:$1,0))</f>
        <v>100.26</v>
      </c>
      <c r="M60" s="326">
        <f>INDEX('ИПЦ raw'!$1:$1048576, MATCH($K60,'ИПЦ raw'!$A:$A,0),MATCH(MoM!M$1,'ИПЦ raw'!$1:$1,0))</f>
        <v>100.01</v>
      </c>
      <c r="N60" s="326">
        <f>INDEX('ИПЦ raw'!$1:$1048576, MATCH($K60,'ИПЦ raw'!$A:$A,0),MATCH(MoM!N$1,'ИПЦ raw'!$1:$1,0))</f>
        <v>100.3</v>
      </c>
      <c r="O60" s="326">
        <f>INDEX('ИПЦ raw'!$1:$1048576, MATCH($K60,'ИПЦ raw'!$A:$A,0),MATCH(MoM!O$1,'ИПЦ raw'!$1:$1,0))</f>
        <v>100.67</v>
      </c>
      <c r="P60" s="326">
        <f>INDEX('ИПЦ raw'!$1:$1048576, MATCH($K60,'ИПЦ raw'!$A:$A,0),MATCH(MoM!P$1,'ИПЦ raw'!$1:$1,0))</f>
        <v>99.72</v>
      </c>
      <c r="Q60" s="326">
        <f>INDEX('ИПЦ raw'!$1:$1048576, MATCH($K60,'ИПЦ raw'!$A:$A,0),MATCH(MoM!Q$1,'ИПЦ raw'!$1:$1,0))</f>
        <v>100.56</v>
      </c>
      <c r="R60" s="326">
        <f>INDEX('ИПЦ raw'!$1:$1048576, MATCH($K60,'ИПЦ raw'!$A:$A,0),MATCH(MoM!R$1,'ИПЦ raw'!$1:$1,0))</f>
        <v>100</v>
      </c>
      <c r="S60" s="326">
        <f>INDEX('ИПЦ raw'!$1:$1048576, MATCH($K60,'ИПЦ raw'!$A:$A,0),MATCH(MoM!S$1,'ИПЦ raw'!$1:$1,0))</f>
        <v>100.26</v>
      </c>
      <c r="T60" s="326">
        <f>INDEX('ИПЦ raw'!$1:$1048576, MATCH($K60,'ИПЦ raw'!$A:$A,0),MATCH(MoM!T$1,'ИПЦ raw'!$1:$1,0))</f>
        <v>100.51</v>
      </c>
      <c r="U60" s="326">
        <f>INDEX('ИПЦ raw'!$1:$1048576, MATCH($K60,'ИПЦ raw'!$A:$A,0),MATCH(MoM!U$1,'ИПЦ raw'!$1:$1,0))</f>
        <v>100.19</v>
      </c>
      <c r="V60" s="326">
        <f>INDEX('ИПЦ raw'!$1:$1048576, MATCH($K60,'ИПЦ raw'!$A:$A,0),MATCH(MoM!V$1,'ИПЦ raw'!$1:$1,0))</f>
        <v>100.54</v>
      </c>
      <c r="W60" s="326">
        <f>INDEX('ИПЦ raw'!$1:$1048576, MATCH($K60,'ИПЦ raw'!$A:$A,0),MATCH(MoM!W$1,'ИПЦ raw'!$1:$1,0))</f>
        <v>100.47</v>
      </c>
      <c r="X60" s="326">
        <f>INDEX('ИПЦ raw'!$1:$1048576, MATCH($K60,'ИПЦ raw'!$A:$A,0),MATCH(MoM!X$1,'ИПЦ raw'!$1:$1,0))</f>
        <v>101.17</v>
      </c>
      <c r="Y60" s="326">
        <f>INDEX('ИПЦ raw'!$1:$1048576, MATCH($K60,'ИПЦ raw'!$A:$A,0),MATCH(MoM!Y$1,'ИПЦ raw'!$1:$1,0))</f>
        <v>100.37</v>
      </c>
      <c r="Z60" s="326">
        <f>INDEX('ИПЦ raw'!$1:$1048576, MATCH($K60,'ИПЦ raw'!$A:$A,0),MATCH(MoM!Z$1,'ИПЦ raw'!$1:$1,0))</f>
        <v>100.89</v>
      </c>
      <c r="AA60" s="326">
        <f>INDEX('ИПЦ raw'!$1:$1048576, MATCH($K60,'ИПЦ raw'!$A:$A,0),MATCH(MoM!AA$1,'ИПЦ raw'!$1:$1,0))</f>
        <v>100.59</v>
      </c>
      <c r="AB60" s="326">
        <f>INDEX('ИПЦ raw'!$1:$1048576, MATCH($K60,'ИПЦ raw'!$A:$A,0),MATCH(MoM!AB$1,'ИПЦ raw'!$1:$1,0))</f>
        <v>100.89</v>
      </c>
      <c r="AC60" s="326">
        <f>INDEX('ИПЦ raw'!$1:$1048576, MATCH($K60,'ИПЦ raw'!$A:$A,0),MATCH(MoM!AC$1,'ИПЦ raw'!$1:$1,0))</f>
        <v>100.3</v>
      </c>
      <c r="AD60" s="326">
        <f>INDEX('ИПЦ raw'!$1:$1048576, MATCH($K60,'ИПЦ raw'!$A:$A,0),MATCH(MoM!AD$1,'ИПЦ raw'!$1:$1,0))</f>
        <v>99.95</v>
      </c>
      <c r="AE60" s="326">
        <f>INDEX('ИПЦ raw'!$1:$1048576, MATCH($K60,'ИПЦ raw'!$A:$A,0),MATCH(MoM!AE$1,'ИПЦ raw'!$1:$1,0))</f>
        <v>100.14</v>
      </c>
      <c r="AF60" s="326">
        <f>INDEX('ИПЦ raw'!$1:$1048576, MATCH($K60,'ИПЦ raw'!$A:$A,0),MATCH(MoM!AF$1,'ИПЦ raw'!$1:$1,0))</f>
        <v>100.88</v>
      </c>
      <c r="AG60" s="326">
        <f>INDEX('ИПЦ raw'!$1:$1048576, MATCH($K60,'ИПЦ raw'!$A:$A,0),MATCH(MoM!AG$1,'ИПЦ raw'!$1:$1,0))</f>
        <v>100.42</v>
      </c>
      <c r="AH60" s="326">
        <f>INDEX('ИПЦ raw'!$1:$1048576, MATCH($K60,'ИПЦ raw'!$A:$A,0),MATCH(MoM!AH$1,'ИПЦ raw'!$1:$1,0))</f>
        <v>100.58</v>
      </c>
      <c r="AI60" s="326">
        <f>INDEX('ИПЦ raw'!$1:$1048576, MATCH($K60,'ИПЦ raw'!$A:$A,0),MATCH(MoM!AI$1,'ИПЦ raw'!$1:$1,0))</f>
        <v>100.65</v>
      </c>
      <c r="AJ60" s="326">
        <f>INDEX('ИПЦ raw'!$1:$1048576, MATCH($K60,'ИПЦ raw'!$A:$A,0),MATCH(MoM!AJ$1,'ИПЦ raw'!$1:$1,0))</f>
        <v>100.79</v>
      </c>
      <c r="AK60" s="326">
        <f>INDEX('ИПЦ raw'!$1:$1048576, MATCH($K60,'ИПЦ raw'!$A:$A,0),MATCH(MoM!AK$1,'ИПЦ raw'!$1:$1,0))</f>
        <v>101.1</v>
      </c>
      <c r="AL60" s="326">
        <f>INDEX('ИПЦ raw'!$1:$1048576, MATCH($K60,'ИПЦ raw'!$A:$A,0),MATCH(MoM!AL$1,'ИПЦ raw'!$1:$1,0))</f>
        <v>100.43</v>
      </c>
      <c r="AM60" s="326">
        <f>INDEX('ИПЦ raw'!$1:$1048576, MATCH($K60,'ИПЦ raw'!$A:$A,0),MATCH(MoM!AM$1,'ИПЦ raw'!$1:$1,0))</f>
        <v>100.83</v>
      </c>
      <c r="AN60" s="326">
        <f>INDEX('ИПЦ raw'!$1:$1048576, MATCH($K60,'ИПЦ raw'!$A:$A,0),MATCH(MoM!AN$1,'ИПЦ raw'!$1:$1,0))</f>
        <v>100.27</v>
      </c>
      <c r="AO60" s="326">
        <f>INDEX('ИПЦ raw'!$1:$1048576, MATCH($K60,'ИПЦ raw'!$A:$A,0),MATCH(MoM!AO$1,'ИПЦ raw'!$1:$1,0))</f>
        <v>100.57</v>
      </c>
      <c r="AP60" s="326">
        <f>INDEX('ИПЦ raw'!$1:$1048576, MATCH($K60,'ИПЦ raw'!$A:$A,0),MATCH(MoM!AP$1,'ИПЦ raw'!$1:$1,0))</f>
        <v>100.27</v>
      </c>
      <c r="AQ60" s="326">
        <f>INDEX('ИПЦ raw'!$1:$1048576, MATCH($K60,'ИПЦ raw'!$A:$A,0),MATCH(MoM!AQ$1,'ИПЦ raw'!$1:$1,0))</f>
        <v>100.18</v>
      </c>
      <c r="AR60" s="326">
        <f>INDEX('ИПЦ raw'!$1:$1048576, MATCH($K60,'ИПЦ raw'!$A:$A,0),MATCH(MoM!AR$1,'ИПЦ raw'!$1:$1,0))</f>
        <v>99.99</v>
      </c>
      <c r="AS60" s="326">
        <f>INDEX('ИПЦ raw'!$1:$1048576, MATCH($K60,'ИПЦ raw'!$A:$A,0),MATCH(MoM!AS$1,'ИПЦ raw'!$1:$1,0))</f>
        <v>100.48</v>
      </c>
      <c r="AT60" s="326">
        <f>INDEX('ИПЦ raw'!$1:$1048576, MATCH($K60,'ИПЦ raw'!$A:$A,0),MATCH(MoM!AT$1,'ИПЦ raw'!$1:$1,0))</f>
        <v>99.96</v>
      </c>
      <c r="AU60" s="326">
        <f>INDEX('ИПЦ raw'!$1:$1048576, MATCH($K60,'ИПЦ raw'!$A:$A,0),MATCH(MoM!AU$1,'ИПЦ raw'!$1:$1,0))</f>
        <v>100.18</v>
      </c>
      <c r="AV60" s="326">
        <f>INDEX('ИПЦ raw'!$1:$1048576, MATCH($K60,'ИПЦ raw'!$A:$A,0),MATCH(MoM!AV$1,'ИПЦ raw'!$1:$1,0))</f>
        <v>100.91</v>
      </c>
      <c r="AW60" s="326">
        <f>INDEX('ИПЦ raw'!$1:$1048576, MATCH($K60,'ИПЦ raw'!$A:$A,0),MATCH(MoM!AW$1,'ИПЦ raw'!$1:$1,0))</f>
        <v>100.63</v>
      </c>
      <c r="AX60" s="326">
        <f>INDEX('ИПЦ raw'!$1:$1048576, MATCH($K60,'ИПЦ raw'!$A:$A,0),MATCH(MoM!AX$1,'ИПЦ raw'!$1:$1,0))</f>
        <v>100.71</v>
      </c>
      <c r="AY60" s="326">
        <f>INDEX('ИПЦ raw'!$1:$1048576, MATCH($K60,'ИПЦ raw'!$A:$A,0),MATCH(MoM!AY$1,'ИПЦ raw'!$1:$1,0))</f>
        <v>100.06</v>
      </c>
      <c r="AZ60" s="326">
        <f>INDEX('ИПЦ raw'!$1:$1048576, MATCH($K60,'ИПЦ raw'!$A:$A,0),MATCH(MoM!AZ$1,'ИПЦ raw'!$1:$1,0))</f>
        <v>99.62</v>
      </c>
    </row>
    <row r="61" spans="1:52" x14ac:dyDescent="0.45">
      <c r="A61" s="326">
        <f>Веса!A61</f>
        <v>1</v>
      </c>
      <c r="B61" s="326">
        <f t="shared" si="0"/>
        <v>1</v>
      </c>
      <c r="C61" s="326">
        <f>БИПЦ_НДС!E61</f>
        <v>1</v>
      </c>
      <c r="D61" s="326">
        <f t="shared" si="1"/>
        <v>0</v>
      </c>
      <c r="E61" s="326">
        <v>1</v>
      </c>
      <c r="F61" s="326">
        <v>0</v>
      </c>
      <c r="G61" s="326">
        <v>0</v>
      </c>
      <c r="H61" s="326">
        <v>0</v>
      </c>
      <c r="I61" s="326">
        <v>0</v>
      </c>
      <c r="J61" s="308" t="s">
        <v>60</v>
      </c>
      <c r="K61" s="308" t="s">
        <v>60</v>
      </c>
      <c r="L61" s="326">
        <f>INDEX('ИПЦ raw'!$1:$1048576, MATCH($K61,'ИПЦ raw'!$A:$A,0),MATCH(MoM!L$1,'ИПЦ raw'!$1:$1,0))</f>
        <v>100.51</v>
      </c>
      <c r="M61" s="326">
        <f>INDEX('ИПЦ raw'!$1:$1048576, MATCH($K61,'ИПЦ raw'!$A:$A,0),MATCH(MoM!M$1,'ИПЦ raw'!$1:$1,0))</f>
        <v>99.93</v>
      </c>
      <c r="N61" s="326">
        <f>INDEX('ИПЦ raw'!$1:$1048576, MATCH($K61,'ИПЦ raw'!$A:$A,0),MATCH(MoM!N$1,'ИПЦ raw'!$1:$1,0))</f>
        <v>99.44</v>
      </c>
      <c r="O61" s="326">
        <f>INDEX('ИПЦ raw'!$1:$1048576, MATCH($K61,'ИПЦ raw'!$A:$A,0),MATCH(MoM!O$1,'ИПЦ raw'!$1:$1,0))</f>
        <v>99.58</v>
      </c>
      <c r="P61" s="326">
        <f>INDEX('ИПЦ raw'!$1:$1048576, MATCH($K61,'ИПЦ raw'!$A:$A,0),MATCH(MoM!P$1,'ИПЦ raw'!$1:$1,0))</f>
        <v>99.93</v>
      </c>
      <c r="Q61" s="326">
        <f>INDEX('ИПЦ raw'!$1:$1048576, MATCH($K61,'ИПЦ raw'!$A:$A,0),MATCH(MoM!Q$1,'ИПЦ raw'!$1:$1,0))</f>
        <v>99.35</v>
      </c>
      <c r="R61" s="326">
        <f>INDEX('ИПЦ raw'!$1:$1048576, MATCH($K61,'ИПЦ raw'!$A:$A,0),MATCH(MoM!R$1,'ИПЦ raw'!$1:$1,0))</f>
        <v>99.65</v>
      </c>
      <c r="S61" s="326">
        <f>INDEX('ИПЦ raw'!$1:$1048576, MATCH($K61,'ИПЦ raw'!$A:$A,0),MATCH(MoM!S$1,'ИПЦ raw'!$1:$1,0))</f>
        <v>100.18</v>
      </c>
      <c r="T61" s="326">
        <f>INDEX('ИПЦ raw'!$1:$1048576, MATCH($K61,'ИПЦ raw'!$A:$A,0),MATCH(MoM!T$1,'ИПЦ raw'!$1:$1,0))</f>
        <v>99.63</v>
      </c>
      <c r="U61" s="326">
        <f>INDEX('ИПЦ raw'!$1:$1048576, MATCH($K61,'ИПЦ raw'!$A:$A,0),MATCH(MoM!U$1,'ИПЦ raw'!$1:$1,0))</f>
        <v>99.85</v>
      </c>
      <c r="V61" s="326">
        <f>INDEX('ИПЦ raw'!$1:$1048576, MATCH($K61,'ИПЦ raw'!$A:$A,0),MATCH(MoM!V$1,'ИПЦ raw'!$1:$1,0))</f>
        <v>100.48</v>
      </c>
      <c r="W61" s="326">
        <f>INDEX('ИПЦ raw'!$1:$1048576, MATCH($K61,'ИПЦ raw'!$A:$A,0),MATCH(MoM!W$1,'ИПЦ raw'!$1:$1,0))</f>
        <v>100.61</v>
      </c>
      <c r="X61" s="326">
        <f>INDEX('ИПЦ raw'!$1:$1048576, MATCH($K61,'ИПЦ raw'!$A:$A,0),MATCH(MoM!X$1,'ИПЦ raw'!$1:$1,0))</f>
        <v>101.12</v>
      </c>
      <c r="Y61" s="326">
        <f>INDEX('ИПЦ raw'!$1:$1048576, MATCH($K61,'ИПЦ raw'!$A:$A,0),MATCH(MoM!Y$1,'ИПЦ raw'!$1:$1,0))</f>
        <v>100.86</v>
      </c>
      <c r="Z61" s="326">
        <f>INDEX('ИПЦ raw'!$1:$1048576, MATCH($K61,'ИПЦ raw'!$A:$A,0),MATCH(MoM!Z$1,'ИПЦ raw'!$1:$1,0))</f>
        <v>101.13</v>
      </c>
      <c r="AA61" s="326">
        <f>INDEX('ИПЦ raw'!$1:$1048576, MATCH($K61,'ИПЦ raw'!$A:$A,0),MATCH(MoM!AA$1,'ИПЦ raw'!$1:$1,0))</f>
        <v>101.66</v>
      </c>
      <c r="AB61" s="326">
        <f>INDEX('ИПЦ raw'!$1:$1048576, MATCH($K61,'ИПЦ raw'!$A:$A,0),MATCH(MoM!AB$1,'ИПЦ raw'!$1:$1,0))</f>
        <v>102.4</v>
      </c>
      <c r="AC61" s="326">
        <f>INDEX('ИПЦ raw'!$1:$1048576, MATCH($K61,'ИПЦ raw'!$A:$A,0),MATCH(MoM!AC$1,'ИПЦ raw'!$1:$1,0))</f>
        <v>101.45</v>
      </c>
      <c r="AD61" s="326">
        <f>INDEX('ИПЦ raw'!$1:$1048576, MATCH($K61,'ИПЦ raw'!$A:$A,0),MATCH(MoM!AD$1,'ИПЦ raw'!$1:$1,0))</f>
        <v>100.95</v>
      </c>
      <c r="AE61" s="326">
        <f>INDEX('ИПЦ raw'!$1:$1048576, MATCH($K61,'ИПЦ raw'!$A:$A,0),MATCH(MoM!AE$1,'ИПЦ raw'!$1:$1,0))</f>
        <v>100.28</v>
      </c>
      <c r="AF61" s="326">
        <f>INDEX('ИПЦ raw'!$1:$1048576, MATCH($K61,'ИПЦ raw'!$A:$A,0),MATCH(MoM!AF$1,'ИПЦ raw'!$1:$1,0))</f>
        <v>101.64</v>
      </c>
      <c r="AG61" s="326">
        <f>INDEX('ИПЦ raw'!$1:$1048576, MATCH($K61,'ИПЦ raw'!$A:$A,0),MATCH(MoM!AG$1,'ИПЦ raw'!$1:$1,0))</f>
        <v>102.29</v>
      </c>
      <c r="AH61" s="326">
        <f>INDEX('ИПЦ raw'!$1:$1048576, MATCH($K61,'ИПЦ raw'!$A:$A,0),MATCH(MoM!AH$1,'ИПЦ raw'!$1:$1,0))</f>
        <v>103.24</v>
      </c>
      <c r="AI61" s="326">
        <f>INDEX('ИПЦ raw'!$1:$1048576, MATCH($K61,'ИПЦ raw'!$A:$A,0),MATCH(MoM!AI$1,'ИПЦ raw'!$1:$1,0))</f>
        <v>103.58</v>
      </c>
      <c r="AJ61" s="326">
        <f>INDEX('ИПЦ raw'!$1:$1048576, MATCH($K61,'ИПЦ raw'!$A:$A,0),MATCH(MoM!AJ$1,'ИПЦ raw'!$1:$1,0))</f>
        <v>102.46</v>
      </c>
      <c r="AK61" s="326">
        <f>INDEX('ИПЦ raw'!$1:$1048576, MATCH($K61,'ИПЦ raw'!$A:$A,0),MATCH(MoM!AK$1,'ИПЦ raw'!$1:$1,0))</f>
        <v>102.93</v>
      </c>
      <c r="AL61" s="326">
        <f>INDEX('ИПЦ raw'!$1:$1048576, MATCH($K61,'ИПЦ raw'!$A:$A,0),MATCH(MoM!AL$1,'ИПЦ raw'!$1:$1,0))</f>
        <v>102.44</v>
      </c>
      <c r="AM61" s="326">
        <f>INDEX('ИПЦ raw'!$1:$1048576, MATCH($K61,'ИПЦ raw'!$A:$A,0),MATCH(MoM!AM$1,'ИПЦ raw'!$1:$1,0))</f>
        <v>102.55</v>
      </c>
      <c r="AN61" s="326">
        <f>INDEX('ИПЦ raw'!$1:$1048576, MATCH($K61,'ИПЦ raw'!$A:$A,0),MATCH(MoM!AN$1,'ИПЦ raw'!$1:$1,0))</f>
        <v>101.03</v>
      </c>
      <c r="AO61" s="326">
        <f>INDEX('ИПЦ raw'!$1:$1048576, MATCH($K61,'ИПЦ raw'!$A:$A,0),MATCH(MoM!AO$1,'ИПЦ raw'!$1:$1,0))</f>
        <v>102.09</v>
      </c>
      <c r="AP61" s="326">
        <f>INDEX('ИПЦ raw'!$1:$1048576, MATCH($K61,'ИПЦ raw'!$A:$A,0),MATCH(MoM!AP$1,'ИПЦ raw'!$1:$1,0))</f>
        <v>101.48</v>
      </c>
      <c r="AQ61" s="326">
        <f>INDEX('ИПЦ raw'!$1:$1048576, MATCH($K61,'ИПЦ raw'!$A:$A,0),MATCH(MoM!AQ$1,'ИПЦ raw'!$1:$1,0))</f>
        <v>100.5</v>
      </c>
      <c r="AR61" s="326">
        <f>INDEX('ИПЦ raw'!$1:$1048576, MATCH($K61,'ИПЦ raw'!$A:$A,0),MATCH(MoM!AR$1,'ИПЦ raw'!$1:$1,0))</f>
        <v>99.87</v>
      </c>
      <c r="AS61" s="326">
        <f>INDEX('ИПЦ raw'!$1:$1048576, MATCH($K61,'ИПЦ raw'!$A:$A,0),MATCH(MoM!AS$1,'ИПЦ raw'!$1:$1,0))</f>
        <v>101.61</v>
      </c>
      <c r="AT61" s="326">
        <f>INDEX('ИПЦ raw'!$1:$1048576, MATCH($K61,'ИПЦ raw'!$A:$A,0),MATCH(MoM!AT$1,'ИПЦ raw'!$1:$1,0))</f>
        <v>100.81</v>
      </c>
      <c r="AU61" s="326">
        <f>INDEX('ИПЦ raw'!$1:$1048576, MATCH($K61,'ИПЦ raw'!$A:$A,0),MATCH(MoM!AU$1,'ИПЦ raw'!$1:$1,0))</f>
        <v>100.74</v>
      </c>
      <c r="AV61" s="326">
        <f>INDEX('ИПЦ raw'!$1:$1048576, MATCH($K61,'ИПЦ raw'!$A:$A,0),MATCH(MoM!AV$1,'ИПЦ raw'!$1:$1,0))</f>
        <v>100.57</v>
      </c>
      <c r="AW61" s="326">
        <f>INDEX('ИПЦ raw'!$1:$1048576, MATCH($K61,'ИПЦ raw'!$A:$A,0),MATCH(MoM!AW$1,'ИПЦ raw'!$1:$1,0))</f>
        <v>99.62</v>
      </c>
      <c r="AX61" s="326">
        <f>INDEX('ИПЦ raw'!$1:$1048576, MATCH($K61,'ИПЦ raw'!$A:$A,0),MATCH(MoM!AX$1,'ИПЦ raw'!$1:$1,0))</f>
        <v>99.51</v>
      </c>
      <c r="AY61" s="326">
        <f>INDEX('ИПЦ raw'!$1:$1048576, MATCH($K61,'ИПЦ raw'!$A:$A,0),MATCH(MoM!AY$1,'ИПЦ raw'!$1:$1,0))</f>
        <v>99.1</v>
      </c>
      <c r="AZ61" s="326">
        <f>INDEX('ИПЦ raw'!$1:$1048576, MATCH($K61,'ИПЦ raw'!$A:$A,0),MATCH(MoM!AZ$1,'ИПЦ raw'!$1:$1,0))</f>
        <v>99.98</v>
      </c>
    </row>
    <row r="62" spans="1:52" ht="26.25" x14ac:dyDescent="0.45">
      <c r="A62" s="326">
        <f>Веса!A62</f>
        <v>1</v>
      </c>
      <c r="B62" s="326">
        <f t="shared" si="0"/>
        <v>1</v>
      </c>
      <c r="C62" s="326">
        <f>БИПЦ_НДС!E62</f>
        <v>1</v>
      </c>
      <c r="D62" s="326">
        <f t="shared" si="1"/>
        <v>0</v>
      </c>
      <c r="E62" s="326">
        <v>1</v>
      </c>
      <c r="F62" s="326">
        <v>0</v>
      </c>
      <c r="G62" s="326">
        <v>0</v>
      </c>
      <c r="H62" s="326">
        <v>0</v>
      </c>
      <c r="I62" s="326">
        <v>0</v>
      </c>
      <c r="J62" s="308" t="s">
        <v>61</v>
      </c>
      <c r="K62" s="308" t="s">
        <v>61</v>
      </c>
      <c r="L62" s="326">
        <f>INDEX('ИПЦ raw'!$1:$1048576, MATCH($K62,'ИПЦ raw'!$A:$A,0),MATCH(MoM!L$1,'ИПЦ raw'!$1:$1,0))</f>
        <v>100.68</v>
      </c>
      <c r="M62" s="326">
        <f>INDEX('ИПЦ raw'!$1:$1048576, MATCH($K62,'ИПЦ raw'!$A:$A,0),MATCH(MoM!M$1,'ИПЦ raw'!$1:$1,0))</f>
        <v>100.24</v>
      </c>
      <c r="N62" s="326">
        <f>INDEX('ИПЦ raw'!$1:$1048576, MATCH($K62,'ИПЦ raw'!$A:$A,0),MATCH(MoM!N$1,'ИПЦ raw'!$1:$1,0))</f>
        <v>99.56</v>
      </c>
      <c r="O62" s="326">
        <f>INDEX('ИПЦ raw'!$1:$1048576, MATCH($K62,'ИПЦ raw'!$A:$A,0),MATCH(MoM!O$1,'ИПЦ raw'!$1:$1,0))</f>
        <v>99.4</v>
      </c>
      <c r="P62" s="326">
        <f>INDEX('ИПЦ raw'!$1:$1048576, MATCH($K62,'ИПЦ raw'!$A:$A,0),MATCH(MoM!P$1,'ИПЦ raw'!$1:$1,0))</f>
        <v>100.16</v>
      </c>
      <c r="Q62" s="326">
        <f>INDEX('ИПЦ raw'!$1:$1048576, MATCH($K62,'ИПЦ raw'!$A:$A,0),MATCH(MoM!Q$1,'ИПЦ raw'!$1:$1,0))</f>
        <v>100.08</v>
      </c>
      <c r="R62" s="326">
        <f>INDEX('ИПЦ raw'!$1:$1048576, MATCH($K62,'ИПЦ raw'!$A:$A,0),MATCH(MoM!R$1,'ИПЦ raw'!$1:$1,0))</f>
        <v>100.68</v>
      </c>
      <c r="S62" s="326">
        <f>INDEX('ИПЦ raw'!$1:$1048576, MATCH($K62,'ИПЦ raw'!$A:$A,0),MATCH(MoM!S$1,'ИПЦ raw'!$1:$1,0))</f>
        <v>100.64</v>
      </c>
      <c r="T62" s="326">
        <f>INDEX('ИПЦ raw'!$1:$1048576, MATCH($K62,'ИПЦ raw'!$A:$A,0),MATCH(MoM!T$1,'ИПЦ raw'!$1:$1,0))</f>
        <v>100.15</v>
      </c>
      <c r="U62" s="326">
        <f>INDEX('ИПЦ raw'!$1:$1048576, MATCH($K62,'ИПЦ raw'!$A:$A,0),MATCH(MoM!U$1,'ИПЦ raw'!$1:$1,0))</f>
        <v>100.72</v>
      </c>
      <c r="V62" s="326">
        <f>INDEX('ИПЦ raw'!$1:$1048576, MATCH($K62,'ИПЦ raw'!$A:$A,0),MATCH(MoM!V$1,'ИПЦ raw'!$1:$1,0))</f>
        <v>100.49</v>
      </c>
      <c r="W62" s="326">
        <f>INDEX('ИПЦ raw'!$1:$1048576, MATCH($K62,'ИПЦ raw'!$A:$A,0),MATCH(MoM!W$1,'ИПЦ raw'!$1:$1,0))</f>
        <v>100.62</v>
      </c>
      <c r="X62" s="326">
        <f>INDEX('ИПЦ raw'!$1:$1048576, MATCH($K62,'ИПЦ raw'!$A:$A,0),MATCH(MoM!X$1,'ИПЦ raw'!$1:$1,0))</f>
        <v>101.02</v>
      </c>
      <c r="Y62" s="326">
        <f>INDEX('ИПЦ raw'!$1:$1048576, MATCH($K62,'ИПЦ raw'!$A:$A,0),MATCH(MoM!Y$1,'ИПЦ raw'!$1:$1,0))</f>
        <v>100.93</v>
      </c>
      <c r="Z62" s="326">
        <f>INDEX('ИПЦ raw'!$1:$1048576, MATCH($K62,'ИПЦ raw'!$A:$A,0),MATCH(MoM!Z$1,'ИПЦ raw'!$1:$1,0))</f>
        <v>100.8</v>
      </c>
      <c r="AA62" s="326">
        <f>INDEX('ИПЦ raw'!$1:$1048576, MATCH($K62,'ИПЦ raw'!$A:$A,0),MATCH(MoM!AA$1,'ИПЦ raw'!$1:$1,0))</f>
        <v>100.17</v>
      </c>
      <c r="AB62" s="326">
        <f>INDEX('ИПЦ raw'!$1:$1048576, MATCH($K62,'ИПЦ raw'!$A:$A,0),MATCH(MoM!AB$1,'ИПЦ raw'!$1:$1,0))</f>
        <v>101.38</v>
      </c>
      <c r="AC62" s="326">
        <f>INDEX('ИПЦ raw'!$1:$1048576, MATCH($K62,'ИПЦ raw'!$A:$A,0),MATCH(MoM!AC$1,'ИПЦ raw'!$1:$1,0))</f>
        <v>100.42</v>
      </c>
      <c r="AD62" s="326">
        <f>INDEX('ИПЦ raw'!$1:$1048576, MATCH($K62,'ИПЦ raw'!$A:$A,0),MATCH(MoM!AD$1,'ИПЦ raw'!$1:$1,0))</f>
        <v>100.35</v>
      </c>
      <c r="AE62" s="326">
        <f>INDEX('ИПЦ raw'!$1:$1048576, MATCH($K62,'ИПЦ raw'!$A:$A,0),MATCH(MoM!AE$1,'ИПЦ raw'!$1:$1,0))</f>
        <v>100.26</v>
      </c>
      <c r="AF62" s="326">
        <f>INDEX('ИПЦ raw'!$1:$1048576, MATCH($K62,'ИПЦ raw'!$A:$A,0),MATCH(MoM!AF$1,'ИПЦ raw'!$1:$1,0))</f>
        <v>100.53</v>
      </c>
      <c r="AG62" s="326">
        <f>INDEX('ИПЦ raw'!$1:$1048576, MATCH($K62,'ИПЦ raw'!$A:$A,0),MATCH(MoM!AG$1,'ИПЦ raw'!$1:$1,0))</f>
        <v>101.85</v>
      </c>
      <c r="AH62" s="326">
        <f>INDEX('ИПЦ raw'!$1:$1048576, MATCH($K62,'ИПЦ raw'!$A:$A,0),MATCH(MoM!AH$1,'ИПЦ raw'!$1:$1,0))</f>
        <v>100.57</v>
      </c>
      <c r="AI62" s="326">
        <f>INDEX('ИПЦ raw'!$1:$1048576, MATCH($K62,'ИПЦ raw'!$A:$A,0),MATCH(MoM!AI$1,'ИПЦ raw'!$1:$1,0))</f>
        <v>101.34</v>
      </c>
      <c r="AJ62" s="326">
        <f>INDEX('ИПЦ raw'!$1:$1048576, MATCH($K62,'ИПЦ raw'!$A:$A,0),MATCH(MoM!AJ$1,'ИПЦ raw'!$1:$1,0))</f>
        <v>100.91</v>
      </c>
      <c r="AK62" s="326">
        <f>INDEX('ИПЦ raw'!$1:$1048576, MATCH($K62,'ИПЦ raw'!$A:$A,0),MATCH(MoM!AK$1,'ИПЦ raw'!$1:$1,0))</f>
        <v>101.59</v>
      </c>
      <c r="AL62" s="326">
        <f>INDEX('ИПЦ raw'!$1:$1048576, MATCH($K62,'ИПЦ raw'!$A:$A,0),MATCH(MoM!AL$1,'ИПЦ raw'!$1:$1,0))</f>
        <v>101.5</v>
      </c>
      <c r="AM62" s="326">
        <f>INDEX('ИПЦ raw'!$1:$1048576, MATCH($K62,'ИПЦ raw'!$A:$A,0),MATCH(MoM!AM$1,'ИПЦ raw'!$1:$1,0))</f>
        <v>100.37</v>
      </c>
      <c r="AN62" s="326">
        <f>INDEX('ИПЦ raw'!$1:$1048576, MATCH($K62,'ИПЦ raw'!$A:$A,0),MATCH(MoM!AN$1,'ИПЦ raw'!$1:$1,0))</f>
        <v>100.49</v>
      </c>
      <c r="AO62" s="326">
        <f>INDEX('ИПЦ raw'!$1:$1048576, MATCH($K62,'ИПЦ raw'!$A:$A,0),MATCH(MoM!AO$1,'ИПЦ raw'!$1:$1,0))</f>
        <v>100.82</v>
      </c>
      <c r="AP62" s="326">
        <f>INDEX('ИПЦ raw'!$1:$1048576, MATCH($K62,'ИПЦ raw'!$A:$A,0),MATCH(MoM!AP$1,'ИПЦ raw'!$1:$1,0))</f>
        <v>100.54</v>
      </c>
      <c r="AQ62" s="326">
        <f>INDEX('ИПЦ raw'!$1:$1048576, MATCH($K62,'ИПЦ raw'!$A:$A,0),MATCH(MoM!AQ$1,'ИПЦ raw'!$1:$1,0))</f>
        <v>99.87</v>
      </c>
      <c r="AR62" s="326">
        <f>INDEX('ИПЦ raw'!$1:$1048576, MATCH($K62,'ИПЦ raw'!$A:$A,0),MATCH(MoM!AR$1,'ИПЦ raw'!$1:$1,0))</f>
        <v>100.28</v>
      </c>
      <c r="AS62" s="326">
        <f>INDEX('ИПЦ raw'!$1:$1048576, MATCH($K62,'ИПЦ raw'!$A:$A,0),MATCH(MoM!AS$1,'ИПЦ raw'!$1:$1,0))</f>
        <v>100.5</v>
      </c>
      <c r="AT62" s="326">
        <f>INDEX('ИПЦ raw'!$1:$1048576, MATCH($K62,'ИПЦ raw'!$A:$A,0),MATCH(MoM!AT$1,'ИПЦ raw'!$1:$1,0))</f>
        <v>100.64</v>
      </c>
      <c r="AU62" s="326">
        <f>INDEX('ИПЦ raw'!$1:$1048576, MATCH($K62,'ИПЦ raw'!$A:$A,0),MATCH(MoM!AU$1,'ИПЦ raw'!$1:$1,0))</f>
        <v>100.4</v>
      </c>
      <c r="AV62" s="326">
        <f>INDEX('ИПЦ raw'!$1:$1048576, MATCH($K62,'ИПЦ raw'!$A:$A,0),MATCH(MoM!AV$1,'ИПЦ raw'!$1:$1,0))</f>
        <v>101.08</v>
      </c>
      <c r="AW62" s="326">
        <f>INDEX('ИПЦ raw'!$1:$1048576, MATCH($K62,'ИПЦ raw'!$A:$A,0),MATCH(MoM!AW$1,'ИПЦ raw'!$1:$1,0))</f>
        <v>100.15</v>
      </c>
      <c r="AX62" s="326">
        <f>INDEX('ИПЦ raw'!$1:$1048576, MATCH($K62,'ИПЦ raw'!$A:$A,0),MATCH(MoM!AX$1,'ИПЦ raw'!$1:$1,0))</f>
        <v>100.14</v>
      </c>
      <c r="AY62" s="326">
        <f>INDEX('ИПЦ raw'!$1:$1048576, MATCH($K62,'ИПЦ raw'!$A:$A,0),MATCH(MoM!AY$1,'ИПЦ raw'!$1:$1,0))</f>
        <v>100.24</v>
      </c>
      <c r="AZ62" s="326">
        <f>INDEX('ИПЦ raw'!$1:$1048576, MATCH($K62,'ИПЦ raw'!$A:$A,0),MATCH(MoM!AZ$1,'ИПЦ raw'!$1:$1,0))</f>
        <v>100.3</v>
      </c>
    </row>
    <row r="63" spans="1:52" ht="26.25" x14ac:dyDescent="0.45">
      <c r="A63" s="326">
        <f>Веса!A63</f>
        <v>1</v>
      </c>
      <c r="B63" s="326">
        <f t="shared" si="0"/>
        <v>1</v>
      </c>
      <c r="C63" s="326">
        <f>БИПЦ_НДС!E63</f>
        <v>1</v>
      </c>
      <c r="D63" s="326">
        <f t="shared" si="1"/>
        <v>0</v>
      </c>
      <c r="E63" s="326">
        <v>1</v>
      </c>
      <c r="F63" s="326">
        <v>0</v>
      </c>
      <c r="G63" s="326">
        <v>0</v>
      </c>
      <c r="H63" s="326">
        <v>0</v>
      </c>
      <c r="I63" s="326">
        <v>0</v>
      </c>
      <c r="J63" s="308" t="s">
        <v>62</v>
      </c>
      <c r="K63" s="308" t="s">
        <v>62</v>
      </c>
      <c r="L63" s="326">
        <f>INDEX('ИПЦ raw'!$1:$1048576, MATCH($K63,'ИПЦ raw'!$A:$A,0),MATCH(MoM!L$1,'ИПЦ raw'!$1:$1,0))</f>
        <v>99.67</v>
      </c>
      <c r="M63" s="326">
        <f>INDEX('ИПЦ raw'!$1:$1048576, MATCH($K63,'ИПЦ raw'!$A:$A,0),MATCH(MoM!M$1,'ИПЦ raw'!$1:$1,0))</f>
        <v>100.09</v>
      </c>
      <c r="N63" s="326">
        <f>INDEX('ИПЦ raw'!$1:$1048576, MATCH($K63,'ИПЦ raw'!$A:$A,0),MATCH(MoM!N$1,'ИПЦ raw'!$1:$1,0))</f>
        <v>99.13</v>
      </c>
      <c r="O63" s="326">
        <f>INDEX('ИПЦ raw'!$1:$1048576, MATCH($K63,'ИПЦ raw'!$A:$A,0),MATCH(MoM!O$1,'ИПЦ raw'!$1:$1,0))</f>
        <v>99.83</v>
      </c>
      <c r="P63" s="326">
        <f>INDEX('ИПЦ raw'!$1:$1048576, MATCH($K63,'ИПЦ raw'!$A:$A,0),MATCH(MoM!P$1,'ИПЦ raw'!$1:$1,0))</f>
        <v>100.56</v>
      </c>
      <c r="Q63" s="326">
        <f>INDEX('ИПЦ raw'!$1:$1048576, MATCH($K63,'ИПЦ raw'!$A:$A,0),MATCH(MoM!Q$1,'ИПЦ raw'!$1:$1,0))</f>
        <v>99.96</v>
      </c>
      <c r="R63" s="326">
        <f>INDEX('ИПЦ raw'!$1:$1048576, MATCH($K63,'ИПЦ raw'!$A:$A,0),MATCH(MoM!R$1,'ИПЦ raw'!$1:$1,0))</f>
        <v>100.57</v>
      </c>
      <c r="S63" s="326">
        <f>INDEX('ИПЦ raw'!$1:$1048576, MATCH($K63,'ИПЦ raw'!$A:$A,0),MATCH(MoM!S$1,'ИПЦ raw'!$1:$1,0))</f>
        <v>100.11</v>
      </c>
      <c r="T63" s="326">
        <f>INDEX('ИПЦ raw'!$1:$1048576, MATCH($K63,'ИПЦ raw'!$A:$A,0),MATCH(MoM!T$1,'ИПЦ raw'!$1:$1,0))</f>
        <v>100.15</v>
      </c>
      <c r="U63" s="326">
        <f>INDEX('ИПЦ raw'!$1:$1048576, MATCH($K63,'ИПЦ raw'!$A:$A,0),MATCH(MoM!U$1,'ИПЦ raw'!$1:$1,0))</f>
        <v>100.46</v>
      </c>
      <c r="V63" s="326">
        <f>INDEX('ИПЦ raw'!$1:$1048576, MATCH($K63,'ИПЦ raw'!$A:$A,0),MATCH(MoM!V$1,'ИПЦ raw'!$1:$1,0))</f>
        <v>100.47</v>
      </c>
      <c r="W63" s="326">
        <f>INDEX('ИПЦ raw'!$1:$1048576, MATCH($K63,'ИПЦ raw'!$A:$A,0),MATCH(MoM!W$1,'ИПЦ raw'!$1:$1,0))</f>
        <v>100.64</v>
      </c>
      <c r="X63" s="326">
        <f>INDEX('ИПЦ raw'!$1:$1048576, MATCH($K63,'ИПЦ raw'!$A:$A,0),MATCH(MoM!X$1,'ИПЦ raw'!$1:$1,0))</f>
        <v>101.7</v>
      </c>
      <c r="Y63" s="326">
        <f>INDEX('ИПЦ raw'!$1:$1048576, MATCH($K63,'ИПЦ raw'!$A:$A,0),MATCH(MoM!Y$1,'ИПЦ raw'!$1:$1,0))</f>
        <v>100.47</v>
      </c>
      <c r="Z63" s="326">
        <f>INDEX('ИПЦ raw'!$1:$1048576, MATCH($K63,'ИПЦ raw'!$A:$A,0),MATCH(MoM!Z$1,'ИПЦ raw'!$1:$1,0))</f>
        <v>101.12</v>
      </c>
      <c r="AA63" s="326">
        <f>INDEX('ИПЦ raw'!$1:$1048576, MATCH($K63,'ИПЦ raw'!$A:$A,0),MATCH(MoM!AA$1,'ИПЦ raw'!$1:$1,0))</f>
        <v>100.91</v>
      </c>
      <c r="AB63" s="326">
        <f>INDEX('ИПЦ raw'!$1:$1048576, MATCH($K63,'ИПЦ raw'!$A:$A,0),MATCH(MoM!AB$1,'ИПЦ raw'!$1:$1,0))</f>
        <v>101.46</v>
      </c>
      <c r="AC63" s="326">
        <f>INDEX('ИПЦ raw'!$1:$1048576, MATCH($K63,'ИПЦ raw'!$A:$A,0),MATCH(MoM!AC$1,'ИПЦ raw'!$1:$1,0))</f>
        <v>100.65</v>
      </c>
      <c r="AD63" s="326">
        <f>INDEX('ИПЦ raw'!$1:$1048576, MATCH($K63,'ИПЦ raw'!$A:$A,0),MATCH(MoM!AD$1,'ИПЦ raw'!$1:$1,0))</f>
        <v>99.67</v>
      </c>
      <c r="AE63" s="326">
        <f>INDEX('ИПЦ raw'!$1:$1048576, MATCH($K63,'ИПЦ raw'!$A:$A,0),MATCH(MoM!AE$1,'ИПЦ raw'!$1:$1,0))</f>
        <v>100.42</v>
      </c>
      <c r="AF63" s="326">
        <f>INDEX('ИПЦ raw'!$1:$1048576, MATCH($K63,'ИПЦ raw'!$A:$A,0),MATCH(MoM!AF$1,'ИПЦ raw'!$1:$1,0))</f>
        <v>100.36</v>
      </c>
      <c r="AG63" s="326">
        <f>INDEX('ИПЦ raw'!$1:$1048576, MATCH($K63,'ИПЦ raw'!$A:$A,0),MATCH(MoM!AG$1,'ИПЦ raw'!$1:$1,0))</f>
        <v>100.8</v>
      </c>
      <c r="AH63" s="326">
        <f>INDEX('ИПЦ raw'!$1:$1048576, MATCH($K63,'ИПЦ raw'!$A:$A,0),MATCH(MoM!AH$1,'ИПЦ raw'!$1:$1,0))</f>
        <v>101.54</v>
      </c>
      <c r="AI63" s="326">
        <f>INDEX('ИПЦ raw'!$1:$1048576, MATCH($K63,'ИПЦ raw'!$A:$A,0),MATCH(MoM!AI$1,'ИПЦ raw'!$1:$1,0))</f>
        <v>101.73</v>
      </c>
      <c r="AJ63" s="326">
        <f>INDEX('ИПЦ raw'!$1:$1048576, MATCH($K63,'ИПЦ raw'!$A:$A,0),MATCH(MoM!AJ$1,'ИПЦ raw'!$1:$1,0))</f>
        <v>101.77</v>
      </c>
      <c r="AK63" s="326">
        <f>INDEX('ИПЦ raw'!$1:$1048576, MATCH($K63,'ИПЦ raw'!$A:$A,0),MATCH(MoM!AK$1,'ИПЦ raw'!$1:$1,0))</f>
        <v>101.33</v>
      </c>
      <c r="AL63" s="326">
        <f>INDEX('ИПЦ raw'!$1:$1048576, MATCH($K63,'ИПЦ raw'!$A:$A,0),MATCH(MoM!AL$1,'ИПЦ raw'!$1:$1,0))</f>
        <v>101.52</v>
      </c>
      <c r="AM63" s="326">
        <f>INDEX('ИПЦ raw'!$1:$1048576, MATCH($K63,'ИПЦ raw'!$A:$A,0),MATCH(MoM!AM$1,'ИПЦ raw'!$1:$1,0))</f>
        <v>101.13</v>
      </c>
      <c r="AN63" s="326">
        <f>INDEX('ИПЦ raw'!$1:$1048576, MATCH($K63,'ИПЦ raw'!$A:$A,0),MATCH(MoM!AN$1,'ИПЦ raw'!$1:$1,0))</f>
        <v>100.76</v>
      </c>
      <c r="AO63" s="326">
        <f>INDEX('ИПЦ raw'!$1:$1048576, MATCH($K63,'ИПЦ raw'!$A:$A,0),MATCH(MoM!AO$1,'ИПЦ raw'!$1:$1,0))</f>
        <v>100.35</v>
      </c>
      <c r="AP63" s="326">
        <f>INDEX('ИПЦ raw'!$1:$1048576, MATCH($K63,'ИПЦ raw'!$A:$A,0),MATCH(MoM!AP$1,'ИПЦ raw'!$1:$1,0))</f>
        <v>100.13</v>
      </c>
      <c r="AQ63" s="326">
        <f>INDEX('ИПЦ raw'!$1:$1048576, MATCH($K63,'ИПЦ raw'!$A:$A,0),MATCH(MoM!AQ$1,'ИПЦ raw'!$1:$1,0))</f>
        <v>100.49</v>
      </c>
      <c r="AR63" s="326">
        <f>INDEX('ИПЦ raw'!$1:$1048576, MATCH($K63,'ИПЦ raw'!$A:$A,0),MATCH(MoM!AR$1,'ИПЦ raw'!$1:$1,0))</f>
        <v>100.06</v>
      </c>
      <c r="AS63" s="326">
        <f>INDEX('ИПЦ raw'!$1:$1048576, MATCH($K63,'ИПЦ raw'!$A:$A,0),MATCH(MoM!AS$1,'ИПЦ raw'!$1:$1,0))</f>
        <v>100.93</v>
      </c>
      <c r="AT63" s="326">
        <f>INDEX('ИПЦ raw'!$1:$1048576, MATCH($K63,'ИПЦ raw'!$A:$A,0),MATCH(MoM!AT$1,'ИПЦ raw'!$1:$1,0))</f>
        <v>100.35</v>
      </c>
      <c r="AU63" s="326">
        <f>INDEX('ИПЦ raw'!$1:$1048576, MATCH($K63,'ИПЦ raw'!$A:$A,0),MATCH(MoM!AU$1,'ИПЦ raw'!$1:$1,0))</f>
        <v>100.32</v>
      </c>
      <c r="AV63" s="326">
        <f>INDEX('ИПЦ raw'!$1:$1048576, MATCH($K63,'ИПЦ raw'!$A:$A,0),MATCH(MoM!AV$1,'ИПЦ raw'!$1:$1,0))</f>
        <v>101.23</v>
      </c>
      <c r="AW63" s="326">
        <f>INDEX('ИПЦ raw'!$1:$1048576, MATCH($K63,'ИПЦ raw'!$A:$A,0),MATCH(MoM!AW$1,'ИПЦ raw'!$1:$1,0))</f>
        <v>100.18</v>
      </c>
      <c r="AX63" s="326">
        <f>INDEX('ИПЦ raw'!$1:$1048576, MATCH($K63,'ИПЦ raw'!$A:$A,0),MATCH(MoM!AX$1,'ИПЦ raw'!$1:$1,0))</f>
        <v>100.08</v>
      </c>
      <c r="AY63" s="326">
        <f>INDEX('ИПЦ raw'!$1:$1048576, MATCH($K63,'ИПЦ raw'!$A:$A,0),MATCH(MoM!AY$1,'ИПЦ raw'!$1:$1,0))</f>
        <v>99.3</v>
      </c>
      <c r="AZ63" s="326">
        <f>INDEX('ИПЦ raw'!$1:$1048576, MATCH($K63,'ИПЦ raw'!$A:$A,0),MATCH(MoM!AZ$1,'ИПЦ raw'!$1:$1,0))</f>
        <v>99.67</v>
      </c>
    </row>
    <row r="64" spans="1:52" x14ac:dyDescent="0.45">
      <c r="A64" s="326">
        <f>Веса!A64</f>
        <v>1</v>
      </c>
      <c r="B64" s="326">
        <f t="shared" si="0"/>
        <v>1</v>
      </c>
      <c r="C64" s="326">
        <f>БИПЦ_НДС!E64</f>
        <v>1</v>
      </c>
      <c r="D64" s="326">
        <f t="shared" si="1"/>
        <v>0</v>
      </c>
      <c r="E64" s="326">
        <v>1</v>
      </c>
      <c r="F64" s="326">
        <v>0</v>
      </c>
      <c r="G64" s="326">
        <v>0</v>
      </c>
      <c r="H64" s="326">
        <v>0</v>
      </c>
      <c r="I64" s="326">
        <v>0</v>
      </c>
      <c r="J64" s="308" t="s">
        <v>63</v>
      </c>
      <c r="K64" s="308" t="s">
        <v>63</v>
      </c>
      <c r="L64" s="326">
        <f>INDEX('ИПЦ raw'!$1:$1048576, MATCH($K64,'ИПЦ raw'!$A:$A,0),MATCH(MoM!L$1,'ИПЦ raw'!$1:$1,0))</f>
        <v>101.55</v>
      </c>
      <c r="M64" s="326">
        <f>INDEX('ИПЦ raw'!$1:$1048576, MATCH($K64,'ИПЦ raw'!$A:$A,0),MATCH(MoM!M$1,'ИПЦ raw'!$1:$1,0))</f>
        <v>101.8</v>
      </c>
      <c r="N64" s="326">
        <f>INDEX('ИПЦ raw'!$1:$1048576, MATCH($K64,'ИПЦ raw'!$A:$A,0),MATCH(MoM!N$1,'ИПЦ raw'!$1:$1,0))</f>
        <v>99.47</v>
      </c>
      <c r="O64" s="326">
        <f>INDEX('ИПЦ raw'!$1:$1048576, MATCH($K64,'ИПЦ raw'!$A:$A,0),MATCH(MoM!O$1,'ИПЦ raw'!$1:$1,0))</f>
        <v>100.67</v>
      </c>
      <c r="P64" s="326">
        <f>INDEX('ИПЦ raw'!$1:$1048576, MATCH($K64,'ИПЦ raw'!$A:$A,0),MATCH(MoM!P$1,'ИПЦ raw'!$1:$1,0))</f>
        <v>99.63</v>
      </c>
      <c r="Q64" s="326">
        <f>INDEX('ИПЦ raw'!$1:$1048576, MATCH($K64,'ИПЦ raw'!$A:$A,0),MATCH(MoM!Q$1,'ИПЦ raw'!$1:$1,0))</f>
        <v>99.95</v>
      </c>
      <c r="R64" s="326">
        <f>INDEX('ИПЦ raw'!$1:$1048576, MATCH($K64,'ИПЦ raw'!$A:$A,0),MATCH(MoM!R$1,'ИПЦ raw'!$1:$1,0))</f>
        <v>98.59</v>
      </c>
      <c r="S64" s="326">
        <f>INDEX('ИПЦ raw'!$1:$1048576, MATCH($K64,'ИПЦ raw'!$A:$A,0),MATCH(MoM!S$1,'ИПЦ raw'!$1:$1,0))</f>
        <v>99.8</v>
      </c>
      <c r="T64" s="326">
        <f>INDEX('ИПЦ raw'!$1:$1048576, MATCH($K64,'ИПЦ raw'!$A:$A,0),MATCH(MoM!T$1,'ИПЦ raw'!$1:$1,0))</f>
        <v>100.06</v>
      </c>
      <c r="U64" s="326">
        <f>INDEX('ИПЦ raw'!$1:$1048576, MATCH($K64,'ИПЦ raw'!$A:$A,0),MATCH(MoM!U$1,'ИПЦ raw'!$1:$1,0))</f>
        <v>100.4</v>
      </c>
      <c r="V64" s="326">
        <f>INDEX('ИПЦ raw'!$1:$1048576, MATCH($K64,'ИПЦ raw'!$A:$A,0),MATCH(MoM!V$1,'ИПЦ raw'!$1:$1,0))</f>
        <v>99.86</v>
      </c>
      <c r="W64" s="326">
        <f>INDEX('ИПЦ raw'!$1:$1048576, MATCH($K64,'ИПЦ raw'!$A:$A,0),MATCH(MoM!W$1,'ИПЦ raw'!$1:$1,0))</f>
        <v>99.78</v>
      </c>
      <c r="X64" s="326">
        <f>INDEX('ИПЦ raw'!$1:$1048576, MATCH($K64,'ИПЦ raw'!$A:$A,0),MATCH(MoM!X$1,'ИПЦ raw'!$1:$1,0))</f>
        <v>99.99</v>
      </c>
      <c r="Y64" s="326">
        <f>INDEX('ИПЦ raw'!$1:$1048576, MATCH($K64,'ИПЦ raw'!$A:$A,0),MATCH(MoM!Y$1,'ИПЦ raw'!$1:$1,0))</f>
        <v>100.83</v>
      </c>
      <c r="Z64" s="326">
        <f>INDEX('ИПЦ raw'!$1:$1048576, MATCH($K64,'ИПЦ raw'!$A:$A,0),MATCH(MoM!Z$1,'ИПЦ raw'!$1:$1,0))</f>
        <v>99.59</v>
      </c>
      <c r="AA64" s="326">
        <f>INDEX('ИПЦ raw'!$1:$1048576, MATCH($K64,'ИПЦ raw'!$A:$A,0),MATCH(MoM!AA$1,'ИПЦ raw'!$1:$1,0))</f>
        <v>101.15</v>
      </c>
      <c r="AB64" s="326">
        <f>INDEX('ИПЦ raw'!$1:$1048576, MATCH($K64,'ИПЦ raw'!$A:$A,0),MATCH(MoM!AB$1,'ИПЦ raw'!$1:$1,0))</f>
        <v>100.22</v>
      </c>
      <c r="AC64" s="326">
        <f>INDEX('ИПЦ raw'!$1:$1048576, MATCH($K64,'ИПЦ raw'!$A:$A,0),MATCH(MoM!AC$1,'ИПЦ raw'!$1:$1,0))</f>
        <v>99.06</v>
      </c>
      <c r="AD64" s="326">
        <f>INDEX('ИПЦ raw'!$1:$1048576, MATCH($K64,'ИПЦ raw'!$A:$A,0),MATCH(MoM!AD$1,'ИПЦ raw'!$1:$1,0))</f>
        <v>100.35</v>
      </c>
      <c r="AE64" s="326">
        <f>INDEX('ИПЦ raw'!$1:$1048576, MATCH($K64,'ИПЦ raw'!$A:$A,0),MATCH(MoM!AE$1,'ИПЦ raw'!$1:$1,0))</f>
        <v>99.22</v>
      </c>
      <c r="AF64" s="326">
        <f>INDEX('ИПЦ raw'!$1:$1048576, MATCH($K64,'ИПЦ raw'!$A:$A,0),MATCH(MoM!AF$1,'ИПЦ raw'!$1:$1,0))</f>
        <v>99.76</v>
      </c>
      <c r="AG64" s="326">
        <f>INDEX('ИПЦ raw'!$1:$1048576, MATCH($K64,'ИПЦ raw'!$A:$A,0),MATCH(MoM!AG$1,'ИПЦ raw'!$1:$1,0))</f>
        <v>99.79</v>
      </c>
      <c r="AH64" s="326">
        <f>INDEX('ИПЦ raw'!$1:$1048576, MATCH($K64,'ИПЦ raw'!$A:$A,0),MATCH(MoM!AH$1,'ИПЦ raw'!$1:$1,0))</f>
        <v>99.95</v>
      </c>
      <c r="AI64" s="326">
        <f>INDEX('ИПЦ raw'!$1:$1048576, MATCH($K64,'ИПЦ raw'!$A:$A,0),MATCH(MoM!AI$1,'ИПЦ raw'!$1:$1,0))</f>
        <v>100.34</v>
      </c>
      <c r="AJ64" s="326">
        <f>INDEX('ИПЦ raw'!$1:$1048576, MATCH($K64,'ИПЦ raw'!$A:$A,0),MATCH(MoM!AJ$1,'ИПЦ raw'!$1:$1,0))</f>
        <v>101.17</v>
      </c>
      <c r="AK64" s="326">
        <f>INDEX('ИПЦ raw'!$1:$1048576, MATCH($K64,'ИПЦ raw'!$A:$A,0),MATCH(MoM!AK$1,'ИПЦ raw'!$1:$1,0))</f>
        <v>99.56</v>
      </c>
      <c r="AL64" s="326">
        <f>INDEX('ИПЦ raw'!$1:$1048576, MATCH($K64,'ИПЦ raw'!$A:$A,0),MATCH(MoM!AL$1,'ИПЦ raw'!$1:$1,0))</f>
        <v>100.69</v>
      </c>
      <c r="AM64" s="326">
        <f>INDEX('ИПЦ raw'!$1:$1048576, MATCH($K64,'ИПЦ raw'!$A:$A,0),MATCH(MoM!AM$1,'ИПЦ raw'!$1:$1,0))</f>
        <v>99.75</v>
      </c>
      <c r="AN64" s="326">
        <f>INDEX('ИПЦ raw'!$1:$1048576, MATCH($K64,'ИПЦ raw'!$A:$A,0),MATCH(MoM!AN$1,'ИПЦ raw'!$1:$1,0))</f>
        <v>100.21</v>
      </c>
      <c r="AO64" s="326">
        <f>INDEX('ИПЦ raw'!$1:$1048576, MATCH($K64,'ИПЦ raw'!$A:$A,0),MATCH(MoM!AO$1,'ИПЦ raw'!$1:$1,0))</f>
        <v>100.5</v>
      </c>
      <c r="AP64" s="326">
        <f>INDEX('ИПЦ raw'!$1:$1048576, MATCH($K64,'ИПЦ raw'!$A:$A,0),MATCH(MoM!AP$1,'ИПЦ raw'!$1:$1,0))</f>
        <v>99.55</v>
      </c>
      <c r="AQ64" s="326">
        <f>INDEX('ИПЦ raw'!$1:$1048576, MATCH($K64,'ИПЦ raw'!$A:$A,0),MATCH(MoM!AQ$1,'ИПЦ raw'!$1:$1,0))</f>
        <v>98.4</v>
      </c>
      <c r="AR64" s="326">
        <f>INDEX('ИПЦ raw'!$1:$1048576, MATCH($K64,'ИПЦ raw'!$A:$A,0),MATCH(MoM!AR$1,'ИПЦ raw'!$1:$1,0))</f>
        <v>101.99</v>
      </c>
      <c r="AS64" s="326">
        <f>INDEX('ИПЦ raw'!$1:$1048576, MATCH($K64,'ИПЦ raw'!$A:$A,0),MATCH(MoM!AS$1,'ИПЦ raw'!$1:$1,0))</f>
        <v>101.35</v>
      </c>
      <c r="AT64" s="326">
        <f>INDEX('ИПЦ raw'!$1:$1048576, MATCH($K64,'ИПЦ raw'!$A:$A,0),MATCH(MoM!AT$1,'ИПЦ raw'!$1:$1,0))</f>
        <v>100.03</v>
      </c>
      <c r="AU64" s="326">
        <f>INDEX('ИПЦ raw'!$1:$1048576, MATCH($K64,'ИПЦ raw'!$A:$A,0),MATCH(MoM!AU$1,'ИПЦ raw'!$1:$1,0))</f>
        <v>99.6</v>
      </c>
      <c r="AV64" s="326">
        <f>INDEX('ИПЦ raw'!$1:$1048576, MATCH($K64,'ИПЦ raw'!$A:$A,0),MATCH(MoM!AV$1,'ИПЦ raw'!$1:$1,0))</f>
        <v>101.19</v>
      </c>
      <c r="AW64" s="326">
        <f>INDEX('ИПЦ raw'!$1:$1048576, MATCH($K64,'ИПЦ raw'!$A:$A,0),MATCH(MoM!AW$1,'ИПЦ raw'!$1:$1,0))</f>
        <v>100.63</v>
      </c>
      <c r="AX64" s="326">
        <f>INDEX('ИПЦ raw'!$1:$1048576, MATCH($K64,'ИПЦ raw'!$A:$A,0),MATCH(MoM!AX$1,'ИПЦ raw'!$1:$1,0))</f>
        <v>98.22</v>
      </c>
      <c r="AY64" s="326">
        <f>INDEX('ИПЦ raw'!$1:$1048576, MATCH($K64,'ИПЦ raw'!$A:$A,0),MATCH(MoM!AY$1,'ИПЦ raw'!$1:$1,0))</f>
        <v>100.4</v>
      </c>
      <c r="AZ64" s="326">
        <f>INDEX('ИПЦ raw'!$1:$1048576, MATCH($K64,'ИПЦ raw'!$A:$A,0),MATCH(MoM!AZ$1,'ИПЦ raw'!$1:$1,0))</f>
        <v>99.35</v>
      </c>
    </row>
    <row r="65" spans="1:52" x14ac:dyDescent="0.45">
      <c r="A65" s="326">
        <f>Веса!A65</f>
        <v>1</v>
      </c>
      <c r="B65" s="326">
        <f t="shared" si="0"/>
        <v>1</v>
      </c>
      <c r="C65" s="326">
        <f>БИПЦ_НДС!E65</f>
        <v>1</v>
      </c>
      <c r="D65" s="326">
        <f t="shared" si="1"/>
        <v>0</v>
      </c>
      <c r="E65" s="326">
        <v>1</v>
      </c>
      <c r="F65" s="326">
        <v>0</v>
      </c>
      <c r="G65" s="326">
        <v>0</v>
      </c>
      <c r="H65" s="326">
        <v>0</v>
      </c>
      <c r="I65" s="326">
        <v>0</v>
      </c>
      <c r="J65" s="308" t="s">
        <v>64</v>
      </c>
      <c r="K65" s="308" t="s">
        <v>64</v>
      </c>
      <c r="L65" s="326">
        <f>INDEX('ИПЦ raw'!$1:$1048576, MATCH($K65,'ИПЦ raw'!$A:$A,0),MATCH(MoM!L$1,'ИПЦ raw'!$1:$1,0))</f>
        <v>100.11</v>
      </c>
      <c r="M65" s="326">
        <f>INDEX('ИПЦ raw'!$1:$1048576, MATCH($K65,'ИПЦ raw'!$A:$A,0),MATCH(MoM!M$1,'ИПЦ raw'!$1:$1,0))</f>
        <v>99.87</v>
      </c>
      <c r="N65" s="326">
        <f>INDEX('ИПЦ raw'!$1:$1048576, MATCH($K65,'ИПЦ raw'!$A:$A,0),MATCH(MoM!N$1,'ИПЦ raw'!$1:$1,0))</f>
        <v>99.96</v>
      </c>
      <c r="O65" s="326">
        <f>INDEX('ИПЦ raw'!$1:$1048576, MATCH($K65,'ИПЦ raw'!$A:$A,0),MATCH(MoM!O$1,'ИПЦ raw'!$1:$1,0))</f>
        <v>99.74</v>
      </c>
      <c r="P65" s="326">
        <f>INDEX('ИПЦ raw'!$1:$1048576, MATCH($K65,'ИПЦ raw'!$A:$A,0),MATCH(MoM!P$1,'ИПЦ raw'!$1:$1,0))</f>
        <v>100.38</v>
      </c>
      <c r="Q65" s="326">
        <f>INDEX('ИПЦ raw'!$1:$1048576, MATCH($K65,'ИПЦ raw'!$A:$A,0),MATCH(MoM!Q$1,'ИПЦ raw'!$1:$1,0))</f>
        <v>100.29</v>
      </c>
      <c r="R65" s="326">
        <f>INDEX('ИПЦ raw'!$1:$1048576, MATCH($K65,'ИПЦ raw'!$A:$A,0),MATCH(MoM!R$1,'ИПЦ raw'!$1:$1,0))</f>
        <v>99.44</v>
      </c>
      <c r="S65" s="326">
        <f>INDEX('ИПЦ raw'!$1:$1048576, MATCH($K65,'ИПЦ raw'!$A:$A,0),MATCH(MoM!S$1,'ИПЦ raw'!$1:$1,0))</f>
        <v>99.93</v>
      </c>
      <c r="T65" s="326">
        <f>INDEX('ИПЦ raw'!$1:$1048576, MATCH($K65,'ИПЦ raw'!$A:$A,0),MATCH(MoM!T$1,'ИПЦ raw'!$1:$1,0))</f>
        <v>99.95</v>
      </c>
      <c r="U65" s="326">
        <f>INDEX('ИПЦ raw'!$1:$1048576, MATCH($K65,'ИПЦ raw'!$A:$A,0),MATCH(MoM!U$1,'ИПЦ raw'!$1:$1,0))</f>
        <v>100.19</v>
      </c>
      <c r="V65" s="326">
        <f>INDEX('ИПЦ raw'!$1:$1048576, MATCH($K65,'ИПЦ raw'!$A:$A,0),MATCH(MoM!V$1,'ИПЦ raw'!$1:$1,0))</f>
        <v>100.79</v>
      </c>
      <c r="W65" s="326">
        <f>INDEX('ИПЦ raw'!$1:$1048576, MATCH($K65,'ИПЦ raw'!$A:$A,0),MATCH(MoM!W$1,'ИПЦ raw'!$1:$1,0))</f>
        <v>100.18</v>
      </c>
      <c r="X65" s="326">
        <f>INDEX('ИПЦ raw'!$1:$1048576, MATCH($K65,'ИПЦ raw'!$A:$A,0),MATCH(MoM!X$1,'ИПЦ raw'!$1:$1,0))</f>
        <v>100.7</v>
      </c>
      <c r="Y65" s="326">
        <f>INDEX('ИПЦ raw'!$1:$1048576, MATCH($K65,'ИПЦ raw'!$A:$A,0),MATCH(MoM!Y$1,'ИПЦ raw'!$1:$1,0))</f>
        <v>100.38</v>
      </c>
      <c r="Z65" s="326">
        <f>INDEX('ИПЦ raw'!$1:$1048576, MATCH($K65,'ИПЦ raw'!$A:$A,0),MATCH(MoM!Z$1,'ИПЦ raw'!$1:$1,0))</f>
        <v>100.1</v>
      </c>
      <c r="AA65" s="326">
        <f>INDEX('ИПЦ raw'!$1:$1048576, MATCH($K65,'ИПЦ raw'!$A:$A,0),MATCH(MoM!AA$1,'ИПЦ raw'!$1:$1,0))</f>
        <v>101.42</v>
      </c>
      <c r="AB65" s="326">
        <f>INDEX('ИПЦ raw'!$1:$1048576, MATCH($K65,'ИПЦ raw'!$A:$A,0),MATCH(MoM!AB$1,'ИПЦ raw'!$1:$1,0))</f>
        <v>100.3</v>
      </c>
      <c r="AC65" s="326">
        <f>INDEX('ИПЦ raw'!$1:$1048576, MATCH($K65,'ИПЦ raw'!$A:$A,0),MATCH(MoM!AC$1,'ИПЦ raw'!$1:$1,0))</f>
        <v>100.69</v>
      </c>
      <c r="AD65" s="326">
        <f>INDEX('ИПЦ raw'!$1:$1048576, MATCH($K65,'ИПЦ raw'!$A:$A,0),MATCH(MoM!AD$1,'ИПЦ raw'!$1:$1,0))</f>
        <v>100.44</v>
      </c>
      <c r="AE65" s="326">
        <f>INDEX('ИПЦ raw'!$1:$1048576, MATCH($K65,'ИПЦ raw'!$A:$A,0),MATCH(MoM!AE$1,'ИПЦ raw'!$1:$1,0))</f>
        <v>100.3</v>
      </c>
      <c r="AF65" s="326">
        <f>INDEX('ИПЦ raw'!$1:$1048576, MATCH($K65,'ИПЦ raw'!$A:$A,0),MATCH(MoM!AF$1,'ИПЦ raw'!$1:$1,0))</f>
        <v>100.6</v>
      </c>
      <c r="AG65" s="326">
        <f>INDEX('ИПЦ raw'!$1:$1048576, MATCH($K65,'ИПЦ raw'!$A:$A,0),MATCH(MoM!AG$1,'ИПЦ raw'!$1:$1,0))</f>
        <v>101.18</v>
      </c>
      <c r="AH65" s="326">
        <f>INDEX('ИПЦ raw'!$1:$1048576, MATCH($K65,'ИПЦ raw'!$A:$A,0),MATCH(MoM!AH$1,'ИПЦ raw'!$1:$1,0))</f>
        <v>100.91</v>
      </c>
      <c r="AI65" s="326">
        <f>INDEX('ИПЦ raw'!$1:$1048576, MATCH($K65,'ИПЦ raw'!$A:$A,0),MATCH(MoM!AI$1,'ИПЦ raw'!$1:$1,0))</f>
        <v>101.59</v>
      </c>
      <c r="AJ65" s="326">
        <f>INDEX('ИПЦ raw'!$1:$1048576, MATCH($K65,'ИПЦ raw'!$A:$A,0),MATCH(MoM!AJ$1,'ИПЦ raw'!$1:$1,0))</f>
        <v>100.89</v>
      </c>
      <c r="AK65" s="326">
        <f>INDEX('ИПЦ raw'!$1:$1048576, MATCH($K65,'ИПЦ raw'!$A:$A,0),MATCH(MoM!AK$1,'ИПЦ raw'!$1:$1,0))</f>
        <v>101.03</v>
      </c>
      <c r="AL65" s="326">
        <f>INDEX('ИПЦ raw'!$1:$1048576, MATCH($K65,'ИПЦ raw'!$A:$A,0),MATCH(MoM!AL$1,'ИПЦ raw'!$1:$1,0))</f>
        <v>100.36</v>
      </c>
      <c r="AM65" s="326">
        <f>INDEX('ИПЦ raw'!$1:$1048576, MATCH($K65,'ИПЦ raw'!$A:$A,0),MATCH(MoM!AM$1,'ИПЦ raw'!$1:$1,0))</f>
        <v>101.07</v>
      </c>
      <c r="AN65" s="326">
        <f>INDEX('ИПЦ raw'!$1:$1048576, MATCH($K65,'ИПЦ raw'!$A:$A,0),MATCH(MoM!AN$1,'ИПЦ raw'!$1:$1,0))</f>
        <v>100.23</v>
      </c>
      <c r="AO65" s="326">
        <f>INDEX('ИПЦ raw'!$1:$1048576, MATCH($K65,'ИПЦ raw'!$A:$A,0),MATCH(MoM!AO$1,'ИПЦ raw'!$1:$1,0))</f>
        <v>100.58</v>
      </c>
      <c r="AP65" s="326">
        <f>INDEX('ИПЦ raw'!$1:$1048576, MATCH($K65,'ИПЦ raw'!$A:$A,0),MATCH(MoM!AP$1,'ИПЦ raw'!$1:$1,0))</f>
        <v>100.25</v>
      </c>
      <c r="AQ65" s="326">
        <f>INDEX('ИПЦ raw'!$1:$1048576, MATCH($K65,'ИПЦ raw'!$A:$A,0),MATCH(MoM!AQ$1,'ИПЦ raw'!$1:$1,0))</f>
        <v>99.96</v>
      </c>
      <c r="AR65" s="326">
        <f>INDEX('ИПЦ raw'!$1:$1048576, MATCH($K65,'ИПЦ raw'!$A:$A,0),MATCH(MoM!AR$1,'ИПЦ raw'!$1:$1,0))</f>
        <v>100.32</v>
      </c>
      <c r="AS65" s="326">
        <f>INDEX('ИПЦ raw'!$1:$1048576, MATCH($K65,'ИПЦ raw'!$A:$A,0),MATCH(MoM!AS$1,'ИПЦ raw'!$1:$1,0))</f>
        <v>99.89</v>
      </c>
      <c r="AT65" s="326">
        <f>INDEX('ИПЦ raw'!$1:$1048576, MATCH($K65,'ИПЦ raw'!$A:$A,0),MATCH(MoM!AT$1,'ИПЦ raw'!$1:$1,0))</f>
        <v>100.74</v>
      </c>
      <c r="AU65" s="326">
        <f>INDEX('ИПЦ raw'!$1:$1048576, MATCH($K65,'ИПЦ raw'!$A:$A,0),MATCH(MoM!AU$1,'ИПЦ raw'!$1:$1,0))</f>
        <v>100.54</v>
      </c>
      <c r="AV65" s="326">
        <f>INDEX('ИПЦ raw'!$1:$1048576, MATCH($K65,'ИПЦ raw'!$A:$A,0),MATCH(MoM!AV$1,'ИПЦ raw'!$1:$1,0))</f>
        <v>101.5</v>
      </c>
      <c r="AW65" s="326">
        <f>INDEX('ИПЦ raw'!$1:$1048576, MATCH($K65,'ИПЦ raw'!$A:$A,0),MATCH(MoM!AW$1,'ИПЦ raw'!$1:$1,0))</f>
        <v>100.58</v>
      </c>
      <c r="AX65" s="326">
        <f>INDEX('ИПЦ raw'!$1:$1048576, MATCH($K65,'ИПЦ raw'!$A:$A,0),MATCH(MoM!AX$1,'ИПЦ raw'!$1:$1,0))</f>
        <v>100.29</v>
      </c>
      <c r="AY65" s="326">
        <f>INDEX('ИПЦ raw'!$1:$1048576, MATCH($K65,'ИПЦ raw'!$A:$A,0),MATCH(MoM!AY$1,'ИПЦ raw'!$1:$1,0))</f>
        <v>100.46</v>
      </c>
      <c r="AZ65" s="326">
        <f>INDEX('ИПЦ raw'!$1:$1048576, MATCH($K65,'ИПЦ raw'!$A:$A,0),MATCH(MoM!AZ$1,'ИПЦ raw'!$1:$1,0))</f>
        <v>99.5</v>
      </c>
    </row>
    <row r="66" spans="1:52" x14ac:dyDescent="0.45">
      <c r="A66" s="326">
        <f>Веса!A66</f>
        <v>1</v>
      </c>
      <c r="B66" s="326">
        <f t="shared" si="0"/>
        <v>1</v>
      </c>
      <c r="C66" s="326">
        <f>БИПЦ_НДС!E66</f>
        <v>1</v>
      </c>
      <c r="D66" s="326">
        <f t="shared" si="1"/>
        <v>0</v>
      </c>
      <c r="E66" s="326">
        <v>1</v>
      </c>
      <c r="F66" s="326">
        <v>0</v>
      </c>
      <c r="G66" s="326">
        <v>0</v>
      </c>
      <c r="H66" s="326">
        <v>0</v>
      </c>
      <c r="I66" s="326">
        <v>0</v>
      </c>
      <c r="J66" s="308" t="s">
        <v>65</v>
      </c>
      <c r="K66" s="308" t="s">
        <v>65</v>
      </c>
      <c r="L66" s="326">
        <f>INDEX('ИПЦ raw'!$1:$1048576, MATCH($K66,'ИПЦ raw'!$A:$A,0),MATCH(MoM!L$1,'ИПЦ raw'!$1:$1,0))</f>
        <v>99.94</v>
      </c>
      <c r="M66" s="326">
        <f>INDEX('ИПЦ raw'!$1:$1048576, MATCH($K66,'ИПЦ raw'!$A:$A,0),MATCH(MoM!M$1,'ИПЦ raw'!$1:$1,0))</f>
        <v>100.43</v>
      </c>
      <c r="N66" s="326">
        <f>INDEX('ИПЦ raw'!$1:$1048576, MATCH($K66,'ИПЦ raw'!$A:$A,0),MATCH(MoM!N$1,'ИПЦ raw'!$1:$1,0))</f>
        <v>100.14</v>
      </c>
      <c r="O66" s="326">
        <f>INDEX('ИПЦ raw'!$1:$1048576, MATCH($K66,'ИПЦ raw'!$A:$A,0),MATCH(MoM!O$1,'ИПЦ raw'!$1:$1,0))</f>
        <v>99.83</v>
      </c>
      <c r="P66" s="326">
        <f>INDEX('ИПЦ raw'!$1:$1048576, MATCH($K66,'ИПЦ raw'!$A:$A,0),MATCH(MoM!P$1,'ИПЦ raw'!$1:$1,0))</f>
        <v>100.06</v>
      </c>
      <c r="Q66" s="326">
        <f>INDEX('ИПЦ raw'!$1:$1048576, MATCH($K66,'ИПЦ raw'!$A:$A,0),MATCH(MoM!Q$1,'ИПЦ raw'!$1:$1,0))</f>
        <v>100.14</v>
      </c>
      <c r="R66" s="326">
        <f>INDEX('ИПЦ raw'!$1:$1048576, MATCH($K66,'ИПЦ raw'!$A:$A,0),MATCH(MoM!R$1,'ИПЦ raw'!$1:$1,0))</f>
        <v>100.13</v>
      </c>
      <c r="S66" s="326">
        <f>INDEX('ИПЦ raw'!$1:$1048576, MATCH($K66,'ИПЦ raw'!$A:$A,0),MATCH(MoM!S$1,'ИПЦ raw'!$1:$1,0))</f>
        <v>99.84</v>
      </c>
      <c r="T66" s="326">
        <f>INDEX('ИПЦ raw'!$1:$1048576, MATCH($K66,'ИПЦ raw'!$A:$A,0),MATCH(MoM!T$1,'ИПЦ raw'!$1:$1,0))</f>
        <v>100.22</v>
      </c>
      <c r="U66" s="326">
        <f>INDEX('ИПЦ raw'!$1:$1048576, MATCH($K66,'ИПЦ raw'!$A:$A,0),MATCH(MoM!U$1,'ИПЦ raw'!$1:$1,0))</f>
        <v>100.34</v>
      </c>
      <c r="V66" s="326">
        <f>INDEX('ИПЦ raw'!$1:$1048576, MATCH($K66,'ИПЦ raw'!$A:$A,0),MATCH(MoM!V$1,'ИПЦ raw'!$1:$1,0))</f>
        <v>101.03</v>
      </c>
      <c r="W66" s="326">
        <f>INDEX('ИПЦ raw'!$1:$1048576, MATCH($K66,'ИПЦ raw'!$A:$A,0),MATCH(MoM!W$1,'ИПЦ raw'!$1:$1,0))</f>
        <v>100.61</v>
      </c>
      <c r="X66" s="326">
        <f>INDEX('ИПЦ raw'!$1:$1048576, MATCH($K66,'ИПЦ raw'!$A:$A,0),MATCH(MoM!X$1,'ИПЦ raw'!$1:$1,0))</f>
        <v>100.55</v>
      </c>
      <c r="Y66" s="326">
        <f>INDEX('ИПЦ raw'!$1:$1048576, MATCH($K66,'ИПЦ raw'!$A:$A,0),MATCH(MoM!Y$1,'ИПЦ raw'!$1:$1,0))</f>
        <v>100.76</v>
      </c>
      <c r="Z66" s="326">
        <f>INDEX('ИПЦ raw'!$1:$1048576, MATCH($K66,'ИПЦ raw'!$A:$A,0),MATCH(MoM!Z$1,'ИПЦ raw'!$1:$1,0))</f>
        <v>100.29</v>
      </c>
      <c r="AA66" s="326">
        <f>INDEX('ИПЦ raw'!$1:$1048576, MATCH($K66,'ИПЦ raw'!$A:$A,0),MATCH(MoM!AA$1,'ИПЦ raw'!$1:$1,0))</f>
        <v>100.94</v>
      </c>
      <c r="AB66" s="326">
        <f>INDEX('ИПЦ raw'!$1:$1048576, MATCH($K66,'ИПЦ raw'!$A:$A,0),MATCH(MoM!AB$1,'ИПЦ raw'!$1:$1,0))</f>
        <v>100.42</v>
      </c>
      <c r="AC66" s="326">
        <f>INDEX('ИПЦ raw'!$1:$1048576, MATCH($K66,'ИПЦ raw'!$A:$A,0),MATCH(MoM!AC$1,'ИПЦ raw'!$1:$1,0))</f>
        <v>100.6</v>
      </c>
      <c r="AD66" s="326">
        <f>INDEX('ИПЦ raw'!$1:$1048576, MATCH($K66,'ИПЦ raw'!$A:$A,0),MATCH(MoM!AD$1,'ИПЦ raw'!$1:$1,0))</f>
        <v>101.22</v>
      </c>
      <c r="AE66" s="326">
        <f>INDEX('ИПЦ raw'!$1:$1048576, MATCH($K66,'ИПЦ raw'!$A:$A,0),MATCH(MoM!AE$1,'ИПЦ raw'!$1:$1,0))</f>
        <v>100.66</v>
      </c>
      <c r="AF66" s="326">
        <f>INDEX('ИПЦ raw'!$1:$1048576, MATCH($K66,'ИПЦ raw'!$A:$A,0),MATCH(MoM!AF$1,'ИПЦ raw'!$1:$1,0))</f>
        <v>100.21</v>
      </c>
      <c r="AG66" s="326">
        <f>INDEX('ИПЦ raw'!$1:$1048576, MATCH($K66,'ИПЦ raw'!$A:$A,0),MATCH(MoM!AG$1,'ИПЦ raw'!$1:$1,0))</f>
        <v>101.11</v>
      </c>
      <c r="AH66" s="326">
        <f>INDEX('ИПЦ raw'!$1:$1048576, MATCH($K66,'ИПЦ raw'!$A:$A,0),MATCH(MoM!AH$1,'ИПЦ raw'!$1:$1,0))</f>
        <v>101.35</v>
      </c>
      <c r="AI66" s="326">
        <f>INDEX('ИПЦ raw'!$1:$1048576, MATCH($K66,'ИПЦ raw'!$A:$A,0),MATCH(MoM!AI$1,'ИПЦ raw'!$1:$1,0))</f>
        <v>100.85</v>
      </c>
      <c r="AJ66" s="326">
        <f>INDEX('ИПЦ raw'!$1:$1048576, MATCH($K66,'ИПЦ raw'!$A:$A,0),MATCH(MoM!AJ$1,'ИПЦ raw'!$1:$1,0))</f>
        <v>100.73</v>
      </c>
      <c r="AK66" s="326">
        <f>INDEX('ИПЦ raw'!$1:$1048576, MATCH($K66,'ИПЦ raw'!$A:$A,0),MATCH(MoM!AK$1,'ИПЦ raw'!$1:$1,0))</f>
        <v>101.46</v>
      </c>
      <c r="AL66" s="326">
        <f>INDEX('ИПЦ raw'!$1:$1048576, MATCH($K66,'ИПЦ raw'!$A:$A,0),MATCH(MoM!AL$1,'ИПЦ raw'!$1:$1,0))</f>
        <v>101.26</v>
      </c>
      <c r="AM66" s="326">
        <f>INDEX('ИПЦ raw'!$1:$1048576, MATCH($K66,'ИПЦ raw'!$A:$A,0),MATCH(MoM!AM$1,'ИПЦ raw'!$1:$1,0))</f>
        <v>100.59</v>
      </c>
      <c r="AN66" s="326">
        <f>INDEX('ИПЦ raw'!$1:$1048576, MATCH($K66,'ИПЦ raw'!$A:$A,0),MATCH(MoM!AN$1,'ИПЦ raw'!$1:$1,0))</f>
        <v>100.63</v>
      </c>
      <c r="AO66" s="326">
        <f>INDEX('ИПЦ raw'!$1:$1048576, MATCH($K66,'ИПЦ raw'!$A:$A,0),MATCH(MoM!AO$1,'ИПЦ raw'!$1:$1,0))</f>
        <v>100.53</v>
      </c>
      <c r="AP66" s="326">
        <f>INDEX('ИПЦ raw'!$1:$1048576, MATCH($K66,'ИПЦ raw'!$A:$A,0),MATCH(MoM!AP$1,'ИПЦ raw'!$1:$1,0))</f>
        <v>100.57</v>
      </c>
      <c r="AQ66" s="326">
        <f>INDEX('ИПЦ raw'!$1:$1048576, MATCH($K66,'ИПЦ raw'!$A:$A,0),MATCH(MoM!AQ$1,'ИПЦ raw'!$1:$1,0))</f>
        <v>100.26</v>
      </c>
      <c r="AR66" s="326">
        <f>INDEX('ИПЦ raw'!$1:$1048576, MATCH($K66,'ИПЦ raw'!$A:$A,0),MATCH(MoM!AR$1,'ИПЦ raw'!$1:$1,0))</f>
        <v>100.37</v>
      </c>
      <c r="AS66" s="326">
        <f>INDEX('ИПЦ raw'!$1:$1048576, MATCH($K66,'ИПЦ raw'!$A:$A,0),MATCH(MoM!AS$1,'ИПЦ raw'!$1:$1,0))</f>
        <v>100.12</v>
      </c>
      <c r="AT66" s="326">
        <f>INDEX('ИПЦ raw'!$1:$1048576, MATCH($K66,'ИПЦ raw'!$A:$A,0),MATCH(MoM!AT$1,'ИПЦ raw'!$1:$1,0))</f>
        <v>100.18</v>
      </c>
      <c r="AU66" s="326">
        <f>INDEX('ИПЦ raw'!$1:$1048576, MATCH($K66,'ИПЦ raw'!$A:$A,0),MATCH(MoM!AU$1,'ИПЦ raw'!$1:$1,0))</f>
        <v>100.44</v>
      </c>
      <c r="AV66" s="326">
        <f>INDEX('ИПЦ raw'!$1:$1048576, MATCH($K66,'ИПЦ raw'!$A:$A,0),MATCH(MoM!AV$1,'ИПЦ raw'!$1:$1,0))</f>
        <v>101.48</v>
      </c>
      <c r="AW66" s="326">
        <f>INDEX('ИПЦ raw'!$1:$1048576, MATCH($K66,'ИПЦ raw'!$A:$A,0),MATCH(MoM!AW$1,'ИПЦ raw'!$1:$1,0))</f>
        <v>100.45</v>
      </c>
      <c r="AX66" s="326">
        <f>INDEX('ИПЦ raw'!$1:$1048576, MATCH($K66,'ИПЦ raw'!$A:$A,0),MATCH(MoM!AX$1,'ИПЦ raw'!$1:$1,0))</f>
        <v>100.14</v>
      </c>
      <c r="AY66" s="326">
        <f>INDEX('ИПЦ raw'!$1:$1048576, MATCH($K66,'ИПЦ raw'!$A:$A,0),MATCH(MoM!AY$1,'ИПЦ raw'!$1:$1,0))</f>
        <v>100.74</v>
      </c>
      <c r="AZ66" s="326">
        <f>INDEX('ИПЦ raw'!$1:$1048576, MATCH($K66,'ИПЦ raw'!$A:$A,0),MATCH(MoM!AZ$1,'ИПЦ raw'!$1:$1,0))</f>
        <v>100.07</v>
      </c>
    </row>
    <row r="67" spans="1:52" x14ac:dyDescent="0.45">
      <c r="A67" s="326">
        <f>Веса!A67</f>
        <v>1</v>
      </c>
      <c r="B67" s="326">
        <f t="shared" ref="B67:B130" si="2">A67</f>
        <v>1</v>
      </c>
      <c r="C67" s="326">
        <f>БИПЦ_НДС!E67</f>
        <v>1</v>
      </c>
      <c r="D67" s="326">
        <f t="shared" ref="D67:D130" si="3">1-C67</f>
        <v>0</v>
      </c>
      <c r="E67" s="326">
        <v>1</v>
      </c>
      <c r="F67" s="326">
        <v>0</v>
      </c>
      <c r="G67" s="326">
        <v>0</v>
      </c>
      <c r="H67" s="326">
        <v>0</v>
      </c>
      <c r="I67" s="326">
        <v>0</v>
      </c>
      <c r="J67" s="308" t="s">
        <v>66</v>
      </c>
      <c r="K67" s="308" t="s">
        <v>66</v>
      </c>
      <c r="L67" s="326">
        <f>INDEX('ИПЦ raw'!$1:$1048576, MATCH($K67,'ИПЦ raw'!$A:$A,0),MATCH(MoM!L$1,'ИПЦ raw'!$1:$1,0))</f>
        <v>100.46</v>
      </c>
      <c r="M67" s="326">
        <f>INDEX('ИПЦ raw'!$1:$1048576, MATCH($K67,'ИПЦ raw'!$A:$A,0),MATCH(MoM!M$1,'ИПЦ raw'!$1:$1,0))</f>
        <v>99.86</v>
      </c>
      <c r="N67" s="326">
        <f>INDEX('ИПЦ raw'!$1:$1048576, MATCH($K67,'ИПЦ raw'!$A:$A,0),MATCH(MoM!N$1,'ИПЦ raw'!$1:$1,0))</f>
        <v>100.19</v>
      </c>
      <c r="O67" s="326">
        <f>INDEX('ИПЦ raw'!$1:$1048576, MATCH($K67,'ИПЦ raw'!$A:$A,0),MATCH(MoM!O$1,'ИПЦ raw'!$1:$1,0))</f>
        <v>99.73</v>
      </c>
      <c r="P67" s="326">
        <f>INDEX('ИПЦ raw'!$1:$1048576, MATCH($K67,'ИПЦ raw'!$A:$A,0),MATCH(MoM!P$1,'ИПЦ raw'!$1:$1,0))</f>
        <v>100.36</v>
      </c>
      <c r="Q67" s="326">
        <f>INDEX('ИПЦ raw'!$1:$1048576, MATCH($K67,'ИПЦ raw'!$A:$A,0),MATCH(MoM!Q$1,'ИПЦ raw'!$1:$1,0))</f>
        <v>99.67</v>
      </c>
      <c r="R67" s="326">
        <f>INDEX('ИПЦ raw'!$1:$1048576, MATCH($K67,'ИПЦ raw'!$A:$A,0),MATCH(MoM!R$1,'ИПЦ raw'!$1:$1,0))</f>
        <v>100.3</v>
      </c>
      <c r="S67" s="326">
        <f>INDEX('ИПЦ raw'!$1:$1048576, MATCH($K67,'ИПЦ raw'!$A:$A,0),MATCH(MoM!S$1,'ИПЦ raw'!$1:$1,0))</f>
        <v>99.8</v>
      </c>
      <c r="T67" s="326">
        <f>INDEX('ИПЦ raw'!$1:$1048576, MATCH($K67,'ИПЦ raw'!$A:$A,0),MATCH(MoM!T$1,'ИПЦ raw'!$1:$1,0))</f>
        <v>100.21</v>
      </c>
      <c r="U67" s="326">
        <f>INDEX('ИПЦ raw'!$1:$1048576, MATCH($K67,'ИПЦ raw'!$A:$A,0),MATCH(MoM!U$1,'ИПЦ raw'!$1:$1,0))</f>
        <v>100.81</v>
      </c>
      <c r="V67" s="326">
        <f>INDEX('ИПЦ raw'!$1:$1048576, MATCH($K67,'ИПЦ raw'!$A:$A,0),MATCH(MoM!V$1,'ИПЦ raw'!$1:$1,0))</f>
        <v>101.68</v>
      </c>
      <c r="W67" s="326">
        <f>INDEX('ИПЦ raw'!$1:$1048576, MATCH($K67,'ИПЦ raw'!$A:$A,0),MATCH(MoM!W$1,'ИПЦ raw'!$1:$1,0))</f>
        <v>101.05</v>
      </c>
      <c r="X67" s="326">
        <f>INDEX('ИПЦ raw'!$1:$1048576, MATCH($K67,'ИПЦ raw'!$A:$A,0),MATCH(MoM!X$1,'ИПЦ raw'!$1:$1,0))</f>
        <v>100.55</v>
      </c>
      <c r="Y67" s="326">
        <f>INDEX('ИПЦ raw'!$1:$1048576, MATCH($K67,'ИПЦ raw'!$A:$A,0),MATCH(MoM!Y$1,'ИПЦ raw'!$1:$1,0))</f>
        <v>100.34</v>
      </c>
      <c r="Z67" s="326">
        <f>INDEX('ИПЦ raw'!$1:$1048576, MATCH($K67,'ИПЦ raw'!$A:$A,0),MATCH(MoM!Z$1,'ИПЦ raw'!$1:$1,0))</f>
        <v>100.44</v>
      </c>
      <c r="AA67" s="326">
        <f>INDEX('ИПЦ raw'!$1:$1048576, MATCH($K67,'ИПЦ raw'!$A:$A,0),MATCH(MoM!AA$1,'ИПЦ raw'!$1:$1,0))</f>
        <v>101.48</v>
      </c>
      <c r="AB67" s="326">
        <f>INDEX('ИПЦ raw'!$1:$1048576, MATCH($K67,'ИПЦ raw'!$A:$A,0),MATCH(MoM!AB$1,'ИПЦ raw'!$1:$1,0))</f>
        <v>101.34</v>
      </c>
      <c r="AC67" s="326">
        <f>INDEX('ИПЦ raw'!$1:$1048576, MATCH($K67,'ИПЦ raw'!$A:$A,0),MATCH(MoM!AC$1,'ИПЦ raw'!$1:$1,0))</f>
        <v>100.45</v>
      </c>
      <c r="AD67" s="326">
        <f>INDEX('ИПЦ raw'!$1:$1048576, MATCH($K67,'ИПЦ raw'!$A:$A,0),MATCH(MoM!AD$1,'ИПЦ raw'!$1:$1,0))</f>
        <v>100.6</v>
      </c>
      <c r="AE67" s="326">
        <f>INDEX('ИПЦ raw'!$1:$1048576, MATCH($K67,'ИПЦ raw'!$A:$A,0),MATCH(MoM!AE$1,'ИПЦ raw'!$1:$1,0))</f>
        <v>101.03</v>
      </c>
      <c r="AF67" s="326">
        <f>INDEX('ИПЦ raw'!$1:$1048576, MATCH($K67,'ИПЦ raw'!$A:$A,0),MATCH(MoM!AF$1,'ИПЦ raw'!$1:$1,0))</f>
        <v>100.97</v>
      </c>
      <c r="AG67" s="326">
        <f>INDEX('ИПЦ raw'!$1:$1048576, MATCH($K67,'ИПЦ raw'!$A:$A,0),MATCH(MoM!AG$1,'ИПЦ raw'!$1:$1,0))</f>
        <v>101</v>
      </c>
      <c r="AH67" s="326">
        <f>INDEX('ИПЦ raw'!$1:$1048576, MATCH($K67,'ИПЦ raw'!$A:$A,0),MATCH(MoM!AH$1,'ИПЦ raw'!$1:$1,0))</f>
        <v>101.43</v>
      </c>
      <c r="AI67" s="326">
        <f>INDEX('ИПЦ raw'!$1:$1048576, MATCH($K67,'ИПЦ raw'!$A:$A,0),MATCH(MoM!AI$1,'ИПЦ raw'!$1:$1,0))</f>
        <v>101.14</v>
      </c>
      <c r="AJ67" s="326">
        <f>INDEX('ИПЦ raw'!$1:$1048576, MATCH($K67,'ИПЦ raw'!$A:$A,0),MATCH(MoM!AJ$1,'ИПЦ raw'!$1:$1,0))</f>
        <v>101.07</v>
      </c>
      <c r="AK67" s="326">
        <f>INDEX('ИПЦ raw'!$1:$1048576, MATCH($K67,'ИПЦ raw'!$A:$A,0),MATCH(MoM!AK$1,'ИПЦ raw'!$1:$1,0))</f>
        <v>101.67</v>
      </c>
      <c r="AL67" s="326">
        <f>INDEX('ИПЦ raw'!$1:$1048576, MATCH($K67,'ИПЦ raw'!$A:$A,0),MATCH(MoM!AL$1,'ИПЦ raw'!$1:$1,0))</f>
        <v>101.26</v>
      </c>
      <c r="AM67" s="326">
        <f>INDEX('ИПЦ raw'!$1:$1048576, MATCH($K67,'ИПЦ raw'!$A:$A,0),MATCH(MoM!AM$1,'ИПЦ raw'!$1:$1,0))</f>
        <v>100.98</v>
      </c>
      <c r="AN67" s="326">
        <f>INDEX('ИПЦ raw'!$1:$1048576, MATCH($K67,'ИПЦ raw'!$A:$A,0),MATCH(MoM!AN$1,'ИПЦ raw'!$1:$1,0))</f>
        <v>101.54</v>
      </c>
      <c r="AO67" s="326">
        <f>INDEX('ИПЦ raw'!$1:$1048576, MATCH($K67,'ИПЦ raw'!$A:$A,0),MATCH(MoM!AO$1,'ИПЦ raw'!$1:$1,0))</f>
        <v>100.97</v>
      </c>
      <c r="AP67" s="326">
        <f>INDEX('ИПЦ raw'!$1:$1048576, MATCH($K67,'ИПЦ raw'!$A:$A,0),MATCH(MoM!AP$1,'ИПЦ raw'!$1:$1,0))</f>
        <v>100.38</v>
      </c>
      <c r="AQ67" s="326">
        <f>INDEX('ИПЦ raw'!$1:$1048576, MATCH($K67,'ИПЦ raw'!$A:$A,0),MATCH(MoM!AQ$1,'ИПЦ raw'!$1:$1,0))</f>
        <v>100.74</v>
      </c>
      <c r="AR67" s="326">
        <f>INDEX('ИПЦ raw'!$1:$1048576, MATCH($K67,'ИПЦ raw'!$A:$A,0),MATCH(MoM!AR$1,'ИПЦ raw'!$1:$1,0))</f>
        <v>100.3</v>
      </c>
      <c r="AS67" s="326">
        <f>INDEX('ИПЦ raw'!$1:$1048576, MATCH($K67,'ИПЦ raw'!$A:$A,0),MATCH(MoM!AS$1,'ИПЦ raw'!$1:$1,0))</f>
        <v>100.75</v>
      </c>
      <c r="AT67" s="326">
        <f>INDEX('ИПЦ raw'!$1:$1048576, MATCH($K67,'ИПЦ raw'!$A:$A,0),MATCH(MoM!AT$1,'ИПЦ raw'!$1:$1,0))</f>
        <v>100.61</v>
      </c>
      <c r="AU67" s="326">
        <f>INDEX('ИПЦ raw'!$1:$1048576, MATCH($K67,'ИПЦ raw'!$A:$A,0),MATCH(MoM!AU$1,'ИПЦ raw'!$1:$1,0))</f>
        <v>100.05</v>
      </c>
      <c r="AV67" s="326">
        <f>INDEX('ИПЦ raw'!$1:$1048576, MATCH($K67,'ИПЦ raw'!$A:$A,0),MATCH(MoM!AV$1,'ИПЦ raw'!$1:$1,0))</f>
        <v>100.75</v>
      </c>
      <c r="AW67" s="326">
        <f>INDEX('ИПЦ raw'!$1:$1048576, MATCH($K67,'ИПЦ raw'!$A:$A,0),MATCH(MoM!AW$1,'ИПЦ raw'!$1:$1,0))</f>
        <v>100.02</v>
      </c>
      <c r="AX67" s="326">
        <f>INDEX('ИПЦ raw'!$1:$1048576, MATCH($K67,'ИПЦ raw'!$A:$A,0),MATCH(MoM!AX$1,'ИПЦ raw'!$1:$1,0))</f>
        <v>100.11</v>
      </c>
      <c r="AY67" s="326">
        <f>INDEX('ИПЦ raw'!$1:$1048576, MATCH($K67,'ИПЦ raw'!$A:$A,0),MATCH(MoM!AY$1,'ИПЦ raw'!$1:$1,0))</f>
        <v>99.83</v>
      </c>
      <c r="AZ67" s="326">
        <f>INDEX('ИПЦ raw'!$1:$1048576, MATCH($K67,'ИПЦ raw'!$A:$A,0),MATCH(MoM!AZ$1,'ИПЦ raw'!$1:$1,0))</f>
        <v>99.99</v>
      </c>
    </row>
    <row r="68" spans="1:52" x14ac:dyDescent="0.45">
      <c r="A68" s="326">
        <f>Веса!A68</f>
        <v>1</v>
      </c>
      <c r="B68" s="326">
        <f t="shared" si="2"/>
        <v>1</v>
      </c>
      <c r="C68" s="326">
        <f>БИПЦ_НДС!E68</f>
        <v>1</v>
      </c>
      <c r="D68" s="326">
        <f t="shared" si="3"/>
        <v>0</v>
      </c>
      <c r="E68" s="326">
        <v>1</v>
      </c>
      <c r="F68" s="326">
        <v>0</v>
      </c>
      <c r="G68" s="326">
        <v>0</v>
      </c>
      <c r="H68" s="326">
        <v>0</v>
      </c>
      <c r="I68" s="326">
        <v>0</v>
      </c>
      <c r="J68" s="308" t="s">
        <v>67</v>
      </c>
      <c r="K68" s="308" t="s">
        <v>67</v>
      </c>
      <c r="L68" s="326">
        <f>INDEX('ИПЦ raw'!$1:$1048576, MATCH($K68,'ИПЦ raw'!$A:$A,0),MATCH(MoM!L$1,'ИПЦ raw'!$1:$1,0))</f>
        <v>100.28</v>
      </c>
      <c r="M68" s="326">
        <f>INDEX('ИПЦ raw'!$1:$1048576, MATCH($K68,'ИПЦ raw'!$A:$A,0),MATCH(MoM!M$1,'ИПЦ raw'!$1:$1,0))</f>
        <v>100.21</v>
      </c>
      <c r="N68" s="326">
        <f>INDEX('ИПЦ raw'!$1:$1048576, MATCH($K68,'ИПЦ raw'!$A:$A,0),MATCH(MoM!N$1,'ИПЦ raw'!$1:$1,0))</f>
        <v>100.5</v>
      </c>
      <c r="O68" s="326">
        <f>INDEX('ИПЦ raw'!$1:$1048576, MATCH($K68,'ИПЦ raw'!$A:$A,0),MATCH(MoM!O$1,'ИПЦ raw'!$1:$1,0))</f>
        <v>100.33</v>
      </c>
      <c r="P68" s="326">
        <f>INDEX('ИПЦ raw'!$1:$1048576, MATCH($K68,'ИПЦ raw'!$A:$A,0),MATCH(MoM!P$1,'ИПЦ raw'!$1:$1,0))</f>
        <v>100.17</v>
      </c>
      <c r="Q68" s="326">
        <f>INDEX('ИПЦ raw'!$1:$1048576, MATCH($K68,'ИПЦ raw'!$A:$A,0),MATCH(MoM!Q$1,'ИПЦ raw'!$1:$1,0))</f>
        <v>100.58</v>
      </c>
      <c r="R68" s="326">
        <f>INDEX('ИПЦ raw'!$1:$1048576, MATCH($K68,'ИПЦ raw'!$A:$A,0),MATCH(MoM!R$1,'ИПЦ raw'!$1:$1,0))</f>
        <v>100.04</v>
      </c>
      <c r="S68" s="326">
        <f>INDEX('ИПЦ raw'!$1:$1048576, MATCH($K68,'ИПЦ raw'!$A:$A,0),MATCH(MoM!S$1,'ИПЦ raw'!$1:$1,0))</f>
        <v>100.14</v>
      </c>
      <c r="T68" s="326">
        <f>INDEX('ИПЦ raw'!$1:$1048576, MATCH($K68,'ИПЦ raw'!$A:$A,0),MATCH(MoM!T$1,'ИПЦ raw'!$1:$1,0))</f>
        <v>100.65</v>
      </c>
      <c r="U68" s="326">
        <f>INDEX('ИПЦ raw'!$1:$1048576, MATCH($K68,'ИПЦ raw'!$A:$A,0),MATCH(MoM!U$1,'ИПЦ raw'!$1:$1,0))</f>
        <v>101.27</v>
      </c>
      <c r="V68" s="326">
        <f>INDEX('ИПЦ raw'!$1:$1048576, MATCH($K68,'ИПЦ raw'!$A:$A,0),MATCH(MoM!V$1,'ИПЦ raw'!$1:$1,0))</f>
        <v>101.25</v>
      </c>
      <c r="W68" s="326">
        <f>INDEX('ИПЦ raw'!$1:$1048576, MATCH($K68,'ИПЦ raw'!$A:$A,0),MATCH(MoM!W$1,'ИПЦ raw'!$1:$1,0))</f>
        <v>100.82</v>
      </c>
      <c r="X68" s="326">
        <f>INDEX('ИПЦ raw'!$1:$1048576, MATCH($K68,'ИПЦ raw'!$A:$A,0),MATCH(MoM!X$1,'ИПЦ raw'!$1:$1,0))</f>
        <v>100.85</v>
      </c>
      <c r="Y68" s="326">
        <f>INDEX('ИПЦ raw'!$1:$1048576, MATCH($K68,'ИПЦ raw'!$A:$A,0),MATCH(MoM!Y$1,'ИПЦ raw'!$1:$1,0))</f>
        <v>101.41</v>
      </c>
      <c r="Z68" s="326">
        <f>INDEX('ИПЦ raw'!$1:$1048576, MATCH($K68,'ИПЦ raw'!$A:$A,0),MATCH(MoM!Z$1,'ИПЦ raw'!$1:$1,0))</f>
        <v>101.04</v>
      </c>
      <c r="AA68" s="326">
        <f>INDEX('ИПЦ raw'!$1:$1048576, MATCH($K68,'ИПЦ raw'!$A:$A,0),MATCH(MoM!AA$1,'ИПЦ raw'!$1:$1,0))</f>
        <v>101.01</v>
      </c>
      <c r="AB68" s="326">
        <f>INDEX('ИПЦ raw'!$1:$1048576, MATCH($K68,'ИПЦ raw'!$A:$A,0),MATCH(MoM!AB$1,'ИПЦ raw'!$1:$1,0))</f>
        <v>100.82</v>
      </c>
      <c r="AC68" s="326">
        <f>INDEX('ИПЦ raw'!$1:$1048576, MATCH($K68,'ИПЦ raw'!$A:$A,0),MATCH(MoM!AC$1,'ИПЦ raw'!$1:$1,0))</f>
        <v>100.28</v>
      </c>
      <c r="AD68" s="326">
        <f>INDEX('ИПЦ raw'!$1:$1048576, MATCH($K68,'ИПЦ raw'!$A:$A,0),MATCH(MoM!AD$1,'ИПЦ raw'!$1:$1,0))</f>
        <v>100.4</v>
      </c>
      <c r="AE68" s="326">
        <f>INDEX('ИПЦ raw'!$1:$1048576, MATCH($K68,'ИПЦ raw'!$A:$A,0),MATCH(MoM!AE$1,'ИПЦ raw'!$1:$1,0))</f>
        <v>100.84</v>
      </c>
      <c r="AF68" s="326">
        <f>INDEX('ИПЦ raw'!$1:$1048576, MATCH($K68,'ИПЦ raw'!$A:$A,0),MATCH(MoM!AF$1,'ИПЦ raw'!$1:$1,0))</f>
        <v>100.81</v>
      </c>
      <c r="AG68" s="326">
        <f>INDEX('ИПЦ raw'!$1:$1048576, MATCH($K68,'ИПЦ raw'!$A:$A,0),MATCH(MoM!AG$1,'ИПЦ raw'!$1:$1,0))</f>
        <v>101.51</v>
      </c>
      <c r="AH68" s="326">
        <f>INDEX('ИПЦ raw'!$1:$1048576, MATCH($K68,'ИПЦ raw'!$A:$A,0),MATCH(MoM!AH$1,'ИПЦ raw'!$1:$1,0))</f>
        <v>101.44</v>
      </c>
      <c r="AI68" s="326">
        <f>INDEX('ИПЦ raw'!$1:$1048576, MATCH($K68,'ИПЦ raw'!$A:$A,0),MATCH(MoM!AI$1,'ИПЦ raw'!$1:$1,0))</f>
        <v>101.6</v>
      </c>
      <c r="AJ68" s="326">
        <f>INDEX('ИПЦ raw'!$1:$1048576, MATCH($K68,'ИПЦ raw'!$A:$A,0),MATCH(MoM!AJ$1,'ИПЦ raw'!$1:$1,0))</f>
        <v>101.35</v>
      </c>
      <c r="AK68" s="326">
        <f>INDEX('ИПЦ raw'!$1:$1048576, MATCH($K68,'ИПЦ raw'!$A:$A,0),MATCH(MoM!AK$1,'ИПЦ raw'!$1:$1,0))</f>
        <v>101.42</v>
      </c>
      <c r="AL68" s="326">
        <f>INDEX('ИПЦ raw'!$1:$1048576, MATCH($K68,'ИПЦ raw'!$A:$A,0),MATCH(MoM!AL$1,'ИПЦ raw'!$1:$1,0))</f>
        <v>101.29</v>
      </c>
      <c r="AM68" s="326">
        <f>INDEX('ИПЦ raw'!$1:$1048576, MATCH($K68,'ИПЦ raw'!$A:$A,0),MATCH(MoM!AM$1,'ИПЦ raw'!$1:$1,0))</f>
        <v>101.09</v>
      </c>
      <c r="AN68" s="326">
        <f>INDEX('ИПЦ raw'!$1:$1048576, MATCH($K68,'ИПЦ raw'!$A:$A,0),MATCH(MoM!AN$1,'ИПЦ raw'!$1:$1,0))</f>
        <v>100.51</v>
      </c>
      <c r="AO68" s="326">
        <f>INDEX('ИПЦ raw'!$1:$1048576, MATCH($K68,'ИПЦ raw'!$A:$A,0),MATCH(MoM!AO$1,'ИПЦ raw'!$1:$1,0))</f>
        <v>100.76</v>
      </c>
      <c r="AP68" s="326">
        <f>INDEX('ИПЦ raw'!$1:$1048576, MATCH($K68,'ИПЦ raw'!$A:$A,0),MATCH(MoM!AP$1,'ИПЦ raw'!$1:$1,0))</f>
        <v>100.31</v>
      </c>
      <c r="AQ68" s="326">
        <f>INDEX('ИПЦ raw'!$1:$1048576, MATCH($K68,'ИПЦ raw'!$A:$A,0),MATCH(MoM!AQ$1,'ИПЦ raw'!$1:$1,0))</f>
        <v>100.55</v>
      </c>
      <c r="AR68" s="326">
        <f>INDEX('ИПЦ raw'!$1:$1048576, MATCH($K68,'ИПЦ raw'!$A:$A,0),MATCH(MoM!AR$1,'ИПЦ raw'!$1:$1,0))</f>
        <v>100.74</v>
      </c>
      <c r="AS68" s="326">
        <f>INDEX('ИПЦ raw'!$1:$1048576, MATCH($K68,'ИПЦ raw'!$A:$A,0),MATCH(MoM!AS$1,'ИПЦ raw'!$1:$1,0))</f>
        <v>100.2</v>
      </c>
      <c r="AT68" s="326">
        <f>INDEX('ИПЦ raw'!$1:$1048576, MATCH($K68,'ИПЦ raw'!$A:$A,0),MATCH(MoM!AT$1,'ИПЦ raw'!$1:$1,0))</f>
        <v>100.43</v>
      </c>
      <c r="AU68" s="326">
        <f>INDEX('ИПЦ raw'!$1:$1048576, MATCH($K68,'ИПЦ raw'!$A:$A,0),MATCH(MoM!AU$1,'ИПЦ raw'!$1:$1,0))</f>
        <v>101.1</v>
      </c>
      <c r="AV68" s="326">
        <f>INDEX('ИПЦ raw'!$1:$1048576, MATCH($K68,'ИПЦ raw'!$A:$A,0),MATCH(MoM!AV$1,'ИПЦ raw'!$1:$1,0))</f>
        <v>101.15</v>
      </c>
      <c r="AW68" s="326">
        <f>INDEX('ИПЦ raw'!$1:$1048576, MATCH($K68,'ИПЦ raw'!$A:$A,0),MATCH(MoM!AW$1,'ИПЦ raw'!$1:$1,0))</f>
        <v>101.17</v>
      </c>
      <c r="AX68" s="326">
        <f>INDEX('ИПЦ raw'!$1:$1048576, MATCH($K68,'ИПЦ raw'!$A:$A,0),MATCH(MoM!AX$1,'ИПЦ raw'!$1:$1,0))</f>
        <v>101.13</v>
      </c>
      <c r="AY68" s="326">
        <f>INDEX('ИПЦ raw'!$1:$1048576, MATCH($K68,'ИПЦ raw'!$A:$A,0),MATCH(MoM!AY$1,'ИПЦ raw'!$1:$1,0))</f>
        <v>100.37</v>
      </c>
      <c r="AZ68" s="326">
        <f>INDEX('ИПЦ raw'!$1:$1048576, MATCH($K68,'ИПЦ raw'!$A:$A,0),MATCH(MoM!AZ$1,'ИПЦ raw'!$1:$1,0))</f>
        <v>100.47</v>
      </c>
    </row>
    <row r="69" spans="1:52" x14ac:dyDescent="0.45">
      <c r="A69" s="326">
        <f>Веса!A69</f>
        <v>1</v>
      </c>
      <c r="B69" s="326">
        <f t="shared" si="2"/>
        <v>1</v>
      </c>
      <c r="C69" s="326">
        <f>БИПЦ_НДС!E69</f>
        <v>1</v>
      </c>
      <c r="D69" s="326">
        <f t="shared" si="3"/>
        <v>0</v>
      </c>
      <c r="E69" s="326">
        <v>1</v>
      </c>
      <c r="F69" s="326">
        <v>0</v>
      </c>
      <c r="G69" s="326">
        <v>0</v>
      </c>
      <c r="H69" s="326">
        <v>0</v>
      </c>
      <c r="I69" s="326">
        <v>0</v>
      </c>
      <c r="J69" s="308" t="s">
        <v>68</v>
      </c>
      <c r="K69" s="308" t="s">
        <v>68</v>
      </c>
      <c r="L69" s="326">
        <f>INDEX('ИПЦ raw'!$1:$1048576, MATCH($K69,'ИПЦ raw'!$A:$A,0),MATCH(MoM!L$1,'ИПЦ raw'!$1:$1,0))</f>
        <v>99.79</v>
      </c>
      <c r="M69" s="326">
        <f>INDEX('ИПЦ raw'!$1:$1048576, MATCH($K69,'ИПЦ raw'!$A:$A,0),MATCH(MoM!M$1,'ИПЦ raw'!$1:$1,0))</f>
        <v>99.45</v>
      </c>
      <c r="N69" s="326">
        <f>INDEX('ИПЦ raw'!$1:$1048576, MATCH($K69,'ИПЦ raw'!$A:$A,0),MATCH(MoM!N$1,'ИПЦ raw'!$1:$1,0))</f>
        <v>100.39</v>
      </c>
      <c r="O69" s="326">
        <f>INDEX('ИПЦ raw'!$1:$1048576, MATCH($K69,'ИПЦ raw'!$A:$A,0),MATCH(MoM!O$1,'ИПЦ raw'!$1:$1,0))</f>
        <v>99.5</v>
      </c>
      <c r="P69" s="326">
        <f>INDEX('ИПЦ raw'!$1:$1048576, MATCH($K69,'ИПЦ raw'!$A:$A,0),MATCH(MoM!P$1,'ИПЦ raw'!$1:$1,0))</f>
        <v>100.25</v>
      </c>
      <c r="Q69" s="326">
        <f>INDEX('ИПЦ raw'!$1:$1048576, MATCH($K69,'ИПЦ raw'!$A:$A,0),MATCH(MoM!Q$1,'ИПЦ raw'!$1:$1,0))</f>
        <v>100.27</v>
      </c>
      <c r="R69" s="326">
        <f>INDEX('ИПЦ raw'!$1:$1048576, MATCH($K69,'ИПЦ raw'!$A:$A,0),MATCH(MoM!R$1,'ИПЦ raw'!$1:$1,0))</f>
        <v>100.03</v>
      </c>
      <c r="S69" s="326">
        <f>INDEX('ИПЦ raw'!$1:$1048576, MATCH($K69,'ИПЦ raw'!$A:$A,0),MATCH(MoM!S$1,'ИПЦ raw'!$1:$1,0))</f>
        <v>99.84</v>
      </c>
      <c r="T69" s="326">
        <f>INDEX('ИПЦ raw'!$1:$1048576, MATCH($K69,'ИПЦ raw'!$A:$A,0),MATCH(MoM!T$1,'ИПЦ raw'!$1:$1,0))</f>
        <v>100.41</v>
      </c>
      <c r="U69" s="326">
        <f>INDEX('ИПЦ raw'!$1:$1048576, MATCH($K69,'ИПЦ raw'!$A:$A,0),MATCH(MoM!U$1,'ИПЦ raw'!$1:$1,0))</f>
        <v>100.61</v>
      </c>
      <c r="V69" s="326">
        <f>INDEX('ИПЦ raw'!$1:$1048576, MATCH($K69,'ИПЦ raw'!$A:$A,0),MATCH(MoM!V$1,'ИПЦ raw'!$1:$1,0))</f>
        <v>100.51</v>
      </c>
      <c r="W69" s="326">
        <f>INDEX('ИПЦ raw'!$1:$1048576, MATCH($K69,'ИПЦ raw'!$A:$A,0),MATCH(MoM!W$1,'ИПЦ raw'!$1:$1,0))</f>
        <v>100.19</v>
      </c>
      <c r="X69" s="326">
        <f>INDEX('ИПЦ raw'!$1:$1048576, MATCH($K69,'ИПЦ raw'!$A:$A,0),MATCH(MoM!X$1,'ИПЦ raw'!$1:$1,0))</f>
        <v>100.38</v>
      </c>
      <c r="Y69" s="326">
        <f>INDEX('ИПЦ raw'!$1:$1048576, MATCH($K69,'ИПЦ raw'!$A:$A,0),MATCH(MoM!Y$1,'ИПЦ raw'!$1:$1,0))</f>
        <v>100.51</v>
      </c>
      <c r="Z69" s="326">
        <f>INDEX('ИПЦ raw'!$1:$1048576, MATCH($K69,'ИПЦ raw'!$A:$A,0),MATCH(MoM!Z$1,'ИПЦ raw'!$1:$1,0))</f>
        <v>100.02</v>
      </c>
      <c r="AA69" s="326">
        <f>INDEX('ИПЦ raw'!$1:$1048576, MATCH($K69,'ИПЦ raw'!$A:$A,0),MATCH(MoM!AA$1,'ИПЦ raw'!$1:$1,0))</f>
        <v>99.99</v>
      </c>
      <c r="AB69" s="326">
        <f>INDEX('ИПЦ raw'!$1:$1048576, MATCH($K69,'ИПЦ raw'!$A:$A,0),MATCH(MoM!AB$1,'ИПЦ raw'!$1:$1,0))</f>
        <v>99.98</v>
      </c>
      <c r="AC69" s="326">
        <f>INDEX('ИПЦ raw'!$1:$1048576, MATCH($K69,'ИПЦ raw'!$A:$A,0),MATCH(MoM!AC$1,'ИПЦ raw'!$1:$1,0))</f>
        <v>100.09</v>
      </c>
      <c r="AD69" s="326">
        <f>INDEX('ИПЦ raw'!$1:$1048576, MATCH($K69,'ИПЦ raw'!$A:$A,0),MATCH(MoM!AD$1,'ИПЦ raw'!$1:$1,0))</f>
        <v>100.08</v>
      </c>
      <c r="AE69" s="326">
        <f>INDEX('ИПЦ raw'!$1:$1048576, MATCH($K69,'ИПЦ raw'!$A:$A,0),MATCH(MoM!AE$1,'ИПЦ raw'!$1:$1,0))</f>
        <v>100.43</v>
      </c>
      <c r="AF69" s="326">
        <f>INDEX('ИПЦ raw'!$1:$1048576, MATCH($K69,'ИПЦ raw'!$A:$A,0),MATCH(MoM!AF$1,'ИПЦ raw'!$1:$1,0))</f>
        <v>100.51</v>
      </c>
      <c r="AG69" s="326">
        <f>INDEX('ИПЦ raw'!$1:$1048576, MATCH($K69,'ИПЦ raw'!$A:$A,0),MATCH(MoM!AG$1,'ИПЦ raw'!$1:$1,0))</f>
        <v>100.48</v>
      </c>
      <c r="AH69" s="326">
        <f>INDEX('ИПЦ raw'!$1:$1048576, MATCH($K69,'ИПЦ raw'!$A:$A,0),MATCH(MoM!AH$1,'ИПЦ raw'!$1:$1,0))</f>
        <v>100.49</v>
      </c>
      <c r="AI69" s="326">
        <f>INDEX('ИПЦ raw'!$1:$1048576, MATCH($K69,'ИПЦ raw'!$A:$A,0),MATCH(MoM!AI$1,'ИПЦ raw'!$1:$1,0))</f>
        <v>100.11</v>
      </c>
      <c r="AJ69" s="326">
        <f>INDEX('ИПЦ raw'!$1:$1048576, MATCH($K69,'ИПЦ raw'!$A:$A,0),MATCH(MoM!AJ$1,'ИПЦ raw'!$1:$1,0))</f>
        <v>100.34</v>
      </c>
      <c r="AK69" s="326">
        <f>INDEX('ИПЦ raw'!$1:$1048576, MATCH($K69,'ИПЦ raw'!$A:$A,0),MATCH(MoM!AK$1,'ИПЦ raw'!$1:$1,0))</f>
        <v>99.4</v>
      </c>
      <c r="AL69" s="326">
        <f>INDEX('ИПЦ raw'!$1:$1048576, MATCH($K69,'ИПЦ raw'!$A:$A,0),MATCH(MoM!AL$1,'ИПЦ raw'!$1:$1,0))</f>
        <v>101.09</v>
      </c>
      <c r="AM69" s="326">
        <f>INDEX('ИПЦ raw'!$1:$1048576, MATCH($K69,'ИПЦ raw'!$A:$A,0),MATCH(MoM!AM$1,'ИПЦ raw'!$1:$1,0))</f>
        <v>100.68</v>
      </c>
      <c r="AN69" s="326">
        <f>INDEX('ИПЦ raw'!$1:$1048576, MATCH($K69,'ИПЦ raw'!$A:$A,0),MATCH(MoM!AN$1,'ИПЦ raw'!$1:$1,0))</f>
        <v>100.56</v>
      </c>
      <c r="AO69" s="326">
        <f>INDEX('ИПЦ raw'!$1:$1048576, MATCH($K69,'ИПЦ raw'!$A:$A,0),MATCH(MoM!AO$1,'ИПЦ raw'!$1:$1,0))</f>
        <v>99.75</v>
      </c>
      <c r="AP69" s="326">
        <f>INDEX('ИПЦ raw'!$1:$1048576, MATCH($K69,'ИПЦ raw'!$A:$A,0),MATCH(MoM!AP$1,'ИПЦ raw'!$1:$1,0))</f>
        <v>100.35</v>
      </c>
      <c r="AQ69" s="326">
        <f>INDEX('ИПЦ raw'!$1:$1048576, MATCH($K69,'ИПЦ raw'!$A:$A,0),MATCH(MoM!AQ$1,'ИПЦ raw'!$1:$1,0))</f>
        <v>100.14</v>
      </c>
      <c r="AR69" s="326">
        <f>INDEX('ИПЦ raw'!$1:$1048576, MATCH($K69,'ИПЦ raw'!$A:$A,0),MATCH(MoM!AR$1,'ИПЦ raw'!$1:$1,0))</f>
        <v>99.6</v>
      </c>
      <c r="AS69" s="326">
        <f>INDEX('ИПЦ raw'!$1:$1048576, MATCH($K69,'ИПЦ raw'!$A:$A,0),MATCH(MoM!AS$1,'ИПЦ raw'!$1:$1,0))</f>
        <v>101.08</v>
      </c>
      <c r="AT69" s="326">
        <f>INDEX('ИПЦ raw'!$1:$1048576, MATCH($K69,'ИПЦ raw'!$A:$A,0),MATCH(MoM!AT$1,'ИПЦ raw'!$1:$1,0))</f>
        <v>101.05</v>
      </c>
      <c r="AU69" s="326">
        <f>INDEX('ИПЦ raw'!$1:$1048576, MATCH($K69,'ИПЦ raw'!$A:$A,0),MATCH(MoM!AU$1,'ИПЦ raw'!$1:$1,0))</f>
        <v>100.74</v>
      </c>
      <c r="AV69" s="326">
        <f>INDEX('ИПЦ raw'!$1:$1048576, MATCH($K69,'ИПЦ raw'!$A:$A,0),MATCH(MoM!AV$1,'ИПЦ raw'!$1:$1,0))</f>
        <v>101.46</v>
      </c>
      <c r="AW69" s="326">
        <f>INDEX('ИПЦ raw'!$1:$1048576, MATCH($K69,'ИПЦ raw'!$A:$A,0),MATCH(MoM!AW$1,'ИПЦ raw'!$1:$1,0))</f>
        <v>100.23</v>
      </c>
      <c r="AX69" s="326">
        <f>INDEX('ИПЦ raw'!$1:$1048576, MATCH($K69,'ИПЦ raw'!$A:$A,0),MATCH(MoM!AX$1,'ИПЦ raw'!$1:$1,0))</f>
        <v>101.08</v>
      </c>
      <c r="AY69" s="326">
        <f>INDEX('ИПЦ raw'!$1:$1048576, MATCH($K69,'ИПЦ raw'!$A:$A,0),MATCH(MoM!AY$1,'ИПЦ raw'!$1:$1,0))</f>
        <v>100.17</v>
      </c>
      <c r="AZ69" s="326">
        <f>INDEX('ИПЦ raw'!$1:$1048576, MATCH($K69,'ИПЦ raw'!$A:$A,0),MATCH(MoM!AZ$1,'ИПЦ raw'!$1:$1,0))</f>
        <v>100.33</v>
      </c>
    </row>
    <row r="70" spans="1:52" x14ac:dyDescent="0.45">
      <c r="A70" s="326">
        <f>Веса!A70</f>
        <v>1</v>
      </c>
      <c r="B70" s="326">
        <f t="shared" si="2"/>
        <v>1</v>
      </c>
      <c r="C70" s="326">
        <f>БИПЦ_НДС!E70</f>
        <v>1</v>
      </c>
      <c r="D70" s="326">
        <f t="shared" si="3"/>
        <v>0</v>
      </c>
      <c r="E70" s="326">
        <v>1</v>
      </c>
      <c r="F70" s="326">
        <v>0</v>
      </c>
      <c r="G70" s="326">
        <v>0</v>
      </c>
      <c r="H70" s="326">
        <v>0</v>
      </c>
      <c r="I70" s="326">
        <v>0</v>
      </c>
      <c r="J70" s="308" t="s">
        <v>69</v>
      </c>
      <c r="K70" s="308" t="s">
        <v>69</v>
      </c>
      <c r="L70" s="326">
        <f>INDEX('ИПЦ raw'!$1:$1048576, MATCH($K70,'ИПЦ raw'!$A:$A,0),MATCH(MoM!L$1,'ИПЦ raw'!$1:$1,0))</f>
        <v>100.55</v>
      </c>
      <c r="M70" s="326">
        <f>INDEX('ИПЦ raw'!$1:$1048576, MATCH($K70,'ИПЦ raw'!$A:$A,0),MATCH(MoM!M$1,'ИПЦ raw'!$1:$1,0))</f>
        <v>99.49</v>
      </c>
      <c r="N70" s="326">
        <f>INDEX('ИПЦ raw'!$1:$1048576, MATCH($K70,'ИПЦ raw'!$A:$A,0),MATCH(MoM!N$1,'ИПЦ raw'!$1:$1,0))</f>
        <v>100.75</v>
      </c>
      <c r="O70" s="326">
        <f>INDEX('ИПЦ raw'!$1:$1048576, MATCH($K70,'ИПЦ raw'!$A:$A,0),MATCH(MoM!O$1,'ИПЦ raw'!$1:$1,0))</f>
        <v>100.46</v>
      </c>
      <c r="P70" s="326">
        <f>INDEX('ИПЦ raw'!$1:$1048576, MATCH($K70,'ИПЦ raw'!$A:$A,0),MATCH(MoM!P$1,'ИПЦ raw'!$1:$1,0))</f>
        <v>100.14</v>
      </c>
      <c r="Q70" s="326">
        <f>INDEX('ИПЦ raw'!$1:$1048576, MATCH($K70,'ИПЦ raw'!$A:$A,0),MATCH(MoM!Q$1,'ИПЦ raw'!$1:$1,0))</f>
        <v>100.36</v>
      </c>
      <c r="R70" s="326">
        <f>INDEX('ИПЦ raw'!$1:$1048576, MATCH($K70,'ИПЦ raw'!$A:$A,0),MATCH(MoM!R$1,'ИПЦ raw'!$1:$1,0))</f>
        <v>100.23</v>
      </c>
      <c r="S70" s="326">
        <f>INDEX('ИПЦ raw'!$1:$1048576, MATCH($K70,'ИПЦ raw'!$A:$A,0),MATCH(MoM!S$1,'ИПЦ raw'!$1:$1,0))</f>
        <v>100.27</v>
      </c>
      <c r="T70" s="326">
        <f>INDEX('ИПЦ raw'!$1:$1048576, MATCH($K70,'ИПЦ raw'!$A:$A,0),MATCH(MoM!T$1,'ИПЦ raw'!$1:$1,0))</f>
        <v>100.66</v>
      </c>
      <c r="U70" s="326">
        <f>INDEX('ИПЦ raw'!$1:$1048576, MATCH($K70,'ИПЦ raw'!$A:$A,0),MATCH(MoM!U$1,'ИПЦ raw'!$1:$1,0))</f>
        <v>101.09</v>
      </c>
      <c r="V70" s="326">
        <f>INDEX('ИПЦ raw'!$1:$1048576, MATCH($K70,'ИПЦ raw'!$A:$A,0),MATCH(MoM!V$1,'ИПЦ raw'!$1:$1,0))</f>
        <v>100.08</v>
      </c>
      <c r="W70" s="326">
        <f>INDEX('ИПЦ raw'!$1:$1048576, MATCH($K70,'ИПЦ raw'!$A:$A,0),MATCH(MoM!W$1,'ИПЦ raw'!$1:$1,0))</f>
        <v>100.49</v>
      </c>
      <c r="X70" s="326">
        <f>INDEX('ИПЦ raw'!$1:$1048576, MATCH($K70,'ИПЦ raw'!$A:$A,0),MATCH(MoM!X$1,'ИПЦ raw'!$1:$1,0))</f>
        <v>100.43</v>
      </c>
      <c r="Y70" s="326">
        <f>INDEX('ИПЦ raw'!$1:$1048576, MATCH($K70,'ИПЦ raw'!$A:$A,0),MATCH(MoM!Y$1,'ИПЦ raw'!$1:$1,0))</f>
        <v>99.67</v>
      </c>
      <c r="Z70" s="326">
        <f>INDEX('ИПЦ raw'!$1:$1048576, MATCH($K70,'ИПЦ raw'!$A:$A,0),MATCH(MoM!Z$1,'ИПЦ raw'!$1:$1,0))</f>
        <v>100.02</v>
      </c>
      <c r="AA70" s="326">
        <f>INDEX('ИПЦ raw'!$1:$1048576, MATCH($K70,'ИПЦ raw'!$A:$A,0),MATCH(MoM!AA$1,'ИПЦ raw'!$1:$1,0))</f>
        <v>100.12</v>
      </c>
      <c r="AB70" s="326">
        <f>INDEX('ИПЦ raw'!$1:$1048576, MATCH($K70,'ИПЦ raw'!$A:$A,0),MATCH(MoM!AB$1,'ИПЦ raw'!$1:$1,0))</f>
        <v>99.96</v>
      </c>
      <c r="AC70" s="326">
        <f>INDEX('ИПЦ raw'!$1:$1048576, MATCH($K70,'ИПЦ raw'!$A:$A,0),MATCH(MoM!AC$1,'ИПЦ raw'!$1:$1,0))</f>
        <v>100.22</v>
      </c>
      <c r="AD70" s="326">
        <f>INDEX('ИПЦ raw'!$1:$1048576, MATCH($K70,'ИПЦ raw'!$A:$A,0),MATCH(MoM!AD$1,'ИПЦ raw'!$1:$1,0))</f>
        <v>100.92</v>
      </c>
      <c r="AE70" s="326">
        <f>INDEX('ИПЦ raw'!$1:$1048576, MATCH($K70,'ИПЦ raw'!$A:$A,0),MATCH(MoM!AE$1,'ИПЦ raw'!$1:$1,0))</f>
        <v>100.52</v>
      </c>
      <c r="AF70" s="326">
        <f>INDEX('ИПЦ raw'!$1:$1048576, MATCH($K70,'ИПЦ raw'!$A:$A,0),MATCH(MoM!AF$1,'ИПЦ raw'!$1:$1,0))</f>
        <v>100.9</v>
      </c>
      <c r="AG70" s="326">
        <f>INDEX('ИПЦ raw'!$1:$1048576, MATCH($K70,'ИПЦ raw'!$A:$A,0),MATCH(MoM!AG$1,'ИПЦ raw'!$1:$1,0))</f>
        <v>101.06</v>
      </c>
      <c r="AH70" s="326">
        <f>INDEX('ИПЦ raw'!$1:$1048576, MATCH($K70,'ИПЦ raw'!$A:$A,0),MATCH(MoM!AH$1,'ИПЦ raw'!$1:$1,0))</f>
        <v>100.77</v>
      </c>
      <c r="AI70" s="326">
        <f>INDEX('ИПЦ raw'!$1:$1048576, MATCH($K70,'ИПЦ raw'!$A:$A,0),MATCH(MoM!AI$1,'ИПЦ raw'!$1:$1,0))</f>
        <v>101.07</v>
      </c>
      <c r="AJ70" s="326">
        <f>INDEX('ИПЦ raw'!$1:$1048576, MATCH($K70,'ИПЦ raw'!$A:$A,0),MATCH(MoM!AJ$1,'ИПЦ raw'!$1:$1,0))</f>
        <v>100.51</v>
      </c>
      <c r="AK70" s="326">
        <f>INDEX('ИПЦ raw'!$1:$1048576, MATCH($K70,'ИПЦ raw'!$A:$A,0),MATCH(MoM!AK$1,'ИПЦ raw'!$1:$1,0))</f>
        <v>100.18</v>
      </c>
      <c r="AL70" s="326">
        <f>INDEX('ИПЦ raw'!$1:$1048576, MATCH($K70,'ИПЦ raw'!$A:$A,0),MATCH(MoM!AL$1,'ИПЦ raw'!$1:$1,0))</f>
        <v>100.91</v>
      </c>
      <c r="AM70" s="326">
        <f>INDEX('ИПЦ raw'!$1:$1048576, MATCH($K70,'ИПЦ raw'!$A:$A,0),MATCH(MoM!AM$1,'ИПЦ raw'!$1:$1,0))</f>
        <v>100.35</v>
      </c>
      <c r="AN70" s="326">
        <f>INDEX('ИПЦ raw'!$1:$1048576, MATCH($K70,'ИПЦ raw'!$A:$A,0),MATCH(MoM!AN$1,'ИПЦ raw'!$1:$1,0))</f>
        <v>100.39</v>
      </c>
      <c r="AO70" s="326">
        <f>INDEX('ИПЦ raw'!$1:$1048576, MATCH($K70,'ИПЦ raw'!$A:$A,0),MATCH(MoM!AO$1,'ИПЦ raw'!$1:$1,0))</f>
        <v>100.2</v>
      </c>
      <c r="AP70" s="326">
        <f>INDEX('ИПЦ raw'!$1:$1048576, MATCH($K70,'ИПЦ raw'!$A:$A,0),MATCH(MoM!AP$1,'ИПЦ raw'!$1:$1,0))</f>
        <v>100.94</v>
      </c>
      <c r="AQ70" s="326">
        <f>INDEX('ИПЦ raw'!$1:$1048576, MATCH($K70,'ИПЦ raw'!$A:$A,0),MATCH(MoM!AQ$1,'ИПЦ raw'!$1:$1,0))</f>
        <v>100.76</v>
      </c>
      <c r="AR70" s="326">
        <f>INDEX('ИПЦ raw'!$1:$1048576, MATCH($K70,'ИПЦ raw'!$A:$A,0),MATCH(MoM!AR$1,'ИПЦ raw'!$1:$1,0))</f>
        <v>100.79</v>
      </c>
      <c r="AS70" s="326">
        <f>INDEX('ИПЦ raw'!$1:$1048576, MATCH($K70,'ИПЦ raw'!$A:$A,0),MATCH(MoM!AS$1,'ИПЦ raw'!$1:$1,0))</f>
        <v>101.07</v>
      </c>
      <c r="AT70" s="326">
        <f>INDEX('ИПЦ raw'!$1:$1048576, MATCH($K70,'ИПЦ raw'!$A:$A,0),MATCH(MoM!AT$1,'ИПЦ raw'!$1:$1,0))</f>
        <v>100.64</v>
      </c>
      <c r="AU70" s="326">
        <f>INDEX('ИПЦ raw'!$1:$1048576, MATCH($K70,'ИПЦ raw'!$A:$A,0),MATCH(MoM!AU$1,'ИПЦ raw'!$1:$1,0))</f>
        <v>100.75</v>
      </c>
      <c r="AV70" s="326">
        <f>INDEX('ИПЦ raw'!$1:$1048576, MATCH($K70,'ИПЦ raw'!$A:$A,0),MATCH(MoM!AV$1,'ИПЦ raw'!$1:$1,0))</f>
        <v>100.79</v>
      </c>
      <c r="AW70" s="326">
        <f>INDEX('ИПЦ raw'!$1:$1048576, MATCH($K70,'ИПЦ raw'!$A:$A,0),MATCH(MoM!AW$1,'ИПЦ raw'!$1:$1,0))</f>
        <v>100.81</v>
      </c>
      <c r="AX70" s="326">
        <f>INDEX('ИПЦ raw'!$1:$1048576, MATCH($K70,'ИПЦ raw'!$A:$A,0),MATCH(MoM!AX$1,'ИПЦ raw'!$1:$1,0))</f>
        <v>101.04</v>
      </c>
      <c r="AY70" s="326">
        <f>INDEX('ИПЦ raw'!$1:$1048576, MATCH($K70,'ИПЦ raw'!$A:$A,0),MATCH(MoM!AY$1,'ИПЦ raw'!$1:$1,0))</f>
        <v>100.97</v>
      </c>
      <c r="AZ70" s="326">
        <f>INDEX('ИПЦ raw'!$1:$1048576, MATCH($K70,'ИПЦ raw'!$A:$A,0),MATCH(MoM!AZ$1,'ИПЦ raw'!$1:$1,0))</f>
        <v>100.37</v>
      </c>
    </row>
    <row r="71" spans="1:52" x14ac:dyDescent="0.45">
      <c r="A71" s="326">
        <f>Веса!A71</f>
        <v>1</v>
      </c>
      <c r="B71" s="326">
        <f t="shared" si="2"/>
        <v>1</v>
      </c>
      <c r="C71" s="326">
        <f>БИПЦ_НДС!E71</f>
        <v>1</v>
      </c>
      <c r="D71" s="326">
        <f t="shared" si="3"/>
        <v>0</v>
      </c>
      <c r="E71" s="326">
        <v>1</v>
      </c>
      <c r="F71" s="326">
        <v>0</v>
      </c>
      <c r="G71" s="326">
        <v>0</v>
      </c>
      <c r="H71" s="326">
        <v>0</v>
      </c>
      <c r="I71" s="326">
        <v>0</v>
      </c>
      <c r="J71" s="308" t="s">
        <v>70</v>
      </c>
      <c r="K71" s="308" t="s">
        <v>70</v>
      </c>
      <c r="L71" s="326">
        <f>INDEX('ИПЦ raw'!$1:$1048576, MATCH($K71,'ИПЦ raw'!$A:$A,0),MATCH(MoM!L$1,'ИПЦ raw'!$1:$1,0))</f>
        <v>100.22</v>
      </c>
      <c r="M71" s="326">
        <f>INDEX('ИПЦ raw'!$1:$1048576, MATCH($K71,'ИПЦ raw'!$A:$A,0),MATCH(MoM!M$1,'ИПЦ raw'!$1:$1,0))</f>
        <v>98.57</v>
      </c>
      <c r="N71" s="326">
        <f>INDEX('ИПЦ raw'!$1:$1048576, MATCH($K71,'ИПЦ raw'!$A:$A,0),MATCH(MoM!N$1,'ИПЦ raw'!$1:$1,0))</f>
        <v>100.35</v>
      </c>
      <c r="O71" s="326">
        <f>INDEX('ИПЦ raw'!$1:$1048576, MATCH($K71,'ИПЦ raw'!$A:$A,0),MATCH(MoM!O$1,'ИПЦ raw'!$1:$1,0))</f>
        <v>99.55</v>
      </c>
      <c r="P71" s="326">
        <f>INDEX('ИПЦ raw'!$1:$1048576, MATCH($K71,'ИПЦ raw'!$A:$A,0),MATCH(MoM!P$1,'ИПЦ raw'!$1:$1,0))</f>
        <v>98.75</v>
      </c>
      <c r="Q71" s="326">
        <f>INDEX('ИПЦ raw'!$1:$1048576, MATCH($K71,'ИПЦ raw'!$A:$A,0),MATCH(MoM!Q$1,'ИПЦ raw'!$1:$1,0))</f>
        <v>99.33</v>
      </c>
      <c r="R71" s="326">
        <f>INDEX('ИПЦ raw'!$1:$1048576, MATCH($K71,'ИПЦ raw'!$A:$A,0),MATCH(MoM!R$1,'ИПЦ raw'!$1:$1,0))</f>
        <v>100.08</v>
      </c>
      <c r="S71" s="326">
        <f>INDEX('ИПЦ raw'!$1:$1048576, MATCH($K71,'ИПЦ raw'!$A:$A,0),MATCH(MoM!S$1,'ИПЦ raw'!$1:$1,0))</f>
        <v>101.1</v>
      </c>
      <c r="T71" s="326">
        <f>INDEX('ИПЦ raw'!$1:$1048576, MATCH($K71,'ИПЦ raw'!$A:$A,0),MATCH(MoM!T$1,'ИПЦ raw'!$1:$1,0))</f>
        <v>100.38</v>
      </c>
      <c r="U71" s="326">
        <f>INDEX('ИПЦ raw'!$1:$1048576, MATCH($K71,'ИПЦ raw'!$A:$A,0),MATCH(MoM!U$1,'ИПЦ raw'!$1:$1,0))</f>
        <v>100.63</v>
      </c>
      <c r="V71" s="326">
        <f>INDEX('ИПЦ raw'!$1:$1048576, MATCH($K71,'ИПЦ raw'!$A:$A,0),MATCH(MoM!V$1,'ИПЦ raw'!$1:$1,0))</f>
        <v>100.46</v>
      </c>
      <c r="W71" s="326">
        <f>INDEX('ИПЦ raw'!$1:$1048576, MATCH($K71,'ИПЦ raw'!$A:$A,0),MATCH(MoM!W$1,'ИПЦ raw'!$1:$1,0))</f>
        <v>99.87</v>
      </c>
      <c r="X71" s="326">
        <f>INDEX('ИПЦ raw'!$1:$1048576, MATCH($K71,'ИПЦ raw'!$A:$A,0),MATCH(MoM!X$1,'ИПЦ raw'!$1:$1,0))</f>
        <v>99.66</v>
      </c>
      <c r="Y71" s="326">
        <f>INDEX('ИПЦ raw'!$1:$1048576, MATCH($K71,'ИПЦ raw'!$A:$A,0),MATCH(MoM!Y$1,'ИПЦ raw'!$1:$1,0))</f>
        <v>100.22</v>
      </c>
      <c r="Z71" s="326">
        <f>INDEX('ИПЦ raw'!$1:$1048576, MATCH($K71,'ИПЦ raw'!$A:$A,0),MATCH(MoM!Z$1,'ИПЦ raw'!$1:$1,0))</f>
        <v>99.81</v>
      </c>
      <c r="AA71" s="326">
        <f>INDEX('ИПЦ raw'!$1:$1048576, MATCH($K71,'ИПЦ raw'!$A:$A,0),MATCH(MoM!AA$1,'ИПЦ raw'!$1:$1,0))</f>
        <v>100.68</v>
      </c>
      <c r="AB71" s="326">
        <f>INDEX('ИПЦ raw'!$1:$1048576, MATCH($K71,'ИПЦ raw'!$A:$A,0),MATCH(MoM!AB$1,'ИПЦ raw'!$1:$1,0))</f>
        <v>100.85</v>
      </c>
      <c r="AC71" s="326">
        <f>INDEX('ИПЦ raw'!$1:$1048576, MATCH($K71,'ИПЦ raw'!$A:$A,0),MATCH(MoM!AC$1,'ИПЦ raw'!$1:$1,0))</f>
        <v>100.58</v>
      </c>
      <c r="AD71" s="326">
        <f>INDEX('ИПЦ raw'!$1:$1048576, MATCH($K71,'ИПЦ raw'!$A:$A,0),MATCH(MoM!AD$1,'ИПЦ raw'!$1:$1,0))</f>
        <v>100.79</v>
      </c>
      <c r="AE71" s="326">
        <f>INDEX('ИПЦ raw'!$1:$1048576, MATCH($K71,'ИПЦ raw'!$A:$A,0),MATCH(MoM!AE$1,'ИПЦ raw'!$1:$1,0))</f>
        <v>101.11</v>
      </c>
      <c r="AF71" s="326">
        <f>INDEX('ИПЦ raw'!$1:$1048576, MATCH($K71,'ИПЦ raw'!$A:$A,0),MATCH(MoM!AF$1,'ИПЦ raw'!$1:$1,0))</f>
        <v>100.15</v>
      </c>
      <c r="AG71" s="326">
        <f>INDEX('ИПЦ raw'!$1:$1048576, MATCH($K71,'ИПЦ raw'!$A:$A,0),MATCH(MoM!AG$1,'ИПЦ raw'!$1:$1,0))</f>
        <v>100.88</v>
      </c>
      <c r="AH71" s="326">
        <f>INDEX('ИПЦ raw'!$1:$1048576, MATCH($K71,'ИПЦ raw'!$A:$A,0),MATCH(MoM!AH$1,'ИПЦ raw'!$1:$1,0))</f>
        <v>100.6</v>
      </c>
      <c r="AI71" s="326">
        <f>INDEX('ИПЦ raw'!$1:$1048576, MATCH($K71,'ИПЦ raw'!$A:$A,0),MATCH(MoM!AI$1,'ИПЦ raw'!$1:$1,0))</f>
        <v>101.58</v>
      </c>
      <c r="AJ71" s="326">
        <f>INDEX('ИПЦ raw'!$1:$1048576, MATCH($K71,'ИПЦ raw'!$A:$A,0),MATCH(MoM!AJ$1,'ИПЦ raw'!$1:$1,0))</f>
        <v>101.17</v>
      </c>
      <c r="AK71" s="326">
        <f>INDEX('ИПЦ raw'!$1:$1048576, MATCH($K71,'ИПЦ raw'!$A:$A,0),MATCH(MoM!AK$1,'ИПЦ raw'!$1:$1,0))</f>
        <v>102.39</v>
      </c>
      <c r="AL71" s="326">
        <f>INDEX('ИПЦ raw'!$1:$1048576, MATCH($K71,'ИПЦ raw'!$A:$A,0),MATCH(MoM!AL$1,'ИПЦ raw'!$1:$1,0))</f>
        <v>102.86</v>
      </c>
      <c r="AM71" s="326">
        <f>INDEX('ИПЦ raw'!$1:$1048576, MATCH($K71,'ИПЦ raw'!$A:$A,0),MATCH(MoM!AM$1,'ИПЦ raw'!$1:$1,0))</f>
        <v>102.06</v>
      </c>
      <c r="AN71" s="326">
        <f>INDEX('ИПЦ raw'!$1:$1048576, MATCH($K71,'ИПЦ raw'!$A:$A,0),MATCH(MoM!AN$1,'ИПЦ raw'!$1:$1,0))</f>
        <v>101.31</v>
      </c>
      <c r="AO71" s="326">
        <f>INDEX('ИПЦ raw'!$1:$1048576, MATCH($K71,'ИПЦ raw'!$A:$A,0),MATCH(MoM!AO$1,'ИПЦ raw'!$1:$1,0))</f>
        <v>101.34</v>
      </c>
      <c r="AP71" s="326">
        <f>INDEX('ИПЦ raw'!$1:$1048576, MATCH($K71,'ИПЦ raw'!$A:$A,0),MATCH(MoM!AP$1,'ИПЦ raw'!$1:$1,0))</f>
        <v>101.06</v>
      </c>
      <c r="AQ71" s="326">
        <f>INDEX('ИПЦ raw'!$1:$1048576, MATCH($K71,'ИПЦ raw'!$A:$A,0),MATCH(MoM!AQ$1,'ИПЦ raw'!$1:$1,0))</f>
        <v>101.38</v>
      </c>
      <c r="AR71" s="326">
        <f>INDEX('ИПЦ raw'!$1:$1048576, MATCH($K71,'ИПЦ raw'!$A:$A,0),MATCH(MoM!AR$1,'ИПЦ raw'!$1:$1,0))</f>
        <v>100.33</v>
      </c>
      <c r="AS71" s="326">
        <f>INDEX('ИПЦ raw'!$1:$1048576, MATCH($K71,'ИПЦ raw'!$A:$A,0),MATCH(MoM!AS$1,'ИПЦ raw'!$1:$1,0))</f>
        <v>101.83</v>
      </c>
      <c r="AT71" s="326">
        <f>INDEX('ИПЦ raw'!$1:$1048576, MATCH($K71,'ИПЦ raw'!$A:$A,0),MATCH(MoM!AT$1,'ИПЦ raw'!$1:$1,0))</f>
        <v>101.38</v>
      </c>
      <c r="AU71" s="326">
        <f>INDEX('ИПЦ raw'!$1:$1048576, MATCH($K71,'ИПЦ raw'!$A:$A,0),MATCH(MoM!AU$1,'ИПЦ raw'!$1:$1,0))</f>
        <v>100.25</v>
      </c>
      <c r="AV71" s="326">
        <f>INDEX('ИПЦ raw'!$1:$1048576, MATCH($K71,'ИПЦ raw'!$A:$A,0),MATCH(MoM!AV$1,'ИПЦ raw'!$1:$1,0))</f>
        <v>101.39</v>
      </c>
      <c r="AW71" s="326">
        <f>INDEX('ИПЦ raw'!$1:$1048576, MATCH($K71,'ИПЦ raw'!$A:$A,0),MATCH(MoM!AW$1,'ИПЦ raw'!$1:$1,0))</f>
        <v>99.73</v>
      </c>
      <c r="AX71" s="326">
        <f>INDEX('ИПЦ raw'!$1:$1048576, MATCH($K71,'ИПЦ raw'!$A:$A,0),MATCH(MoM!AX$1,'ИПЦ raw'!$1:$1,0))</f>
        <v>99.89</v>
      </c>
      <c r="AY71" s="326">
        <f>INDEX('ИПЦ raw'!$1:$1048576, MATCH($K71,'ИПЦ raw'!$A:$A,0),MATCH(MoM!AY$1,'ИПЦ raw'!$1:$1,0))</f>
        <v>99.35</v>
      </c>
      <c r="AZ71" s="326">
        <f>INDEX('ИПЦ raw'!$1:$1048576, MATCH($K71,'ИПЦ raw'!$A:$A,0),MATCH(MoM!AZ$1,'ИПЦ raw'!$1:$1,0))</f>
        <v>99.47</v>
      </c>
    </row>
    <row r="72" spans="1:52" x14ac:dyDescent="0.45">
      <c r="A72" s="326">
        <f>Веса!A72</f>
        <v>1</v>
      </c>
      <c r="B72" s="326">
        <f t="shared" si="2"/>
        <v>1</v>
      </c>
      <c r="C72" s="326">
        <f>БИПЦ_НДС!E72</f>
        <v>1</v>
      </c>
      <c r="D72" s="326">
        <f t="shared" si="3"/>
        <v>0</v>
      </c>
      <c r="E72" s="326">
        <v>1</v>
      </c>
      <c r="F72" s="326">
        <v>0</v>
      </c>
      <c r="G72" s="326">
        <v>0</v>
      </c>
      <c r="H72" s="326">
        <v>0</v>
      </c>
      <c r="I72" s="326">
        <v>0</v>
      </c>
      <c r="J72" s="308" t="s">
        <v>71</v>
      </c>
      <c r="K72" s="308" t="s">
        <v>71</v>
      </c>
      <c r="L72" s="326">
        <f>INDEX('ИПЦ raw'!$1:$1048576, MATCH($K72,'ИПЦ raw'!$A:$A,0),MATCH(MoM!L$1,'ИПЦ raw'!$1:$1,0))</f>
        <v>100.01</v>
      </c>
      <c r="M72" s="326">
        <f>INDEX('ИПЦ raw'!$1:$1048576, MATCH($K72,'ИПЦ raw'!$A:$A,0),MATCH(MoM!M$1,'ИПЦ raw'!$1:$1,0))</f>
        <v>98.98</v>
      </c>
      <c r="N72" s="326">
        <f>INDEX('ИПЦ raw'!$1:$1048576, MATCH($K72,'ИПЦ raw'!$A:$A,0),MATCH(MoM!N$1,'ИПЦ raw'!$1:$1,0))</f>
        <v>100.39</v>
      </c>
      <c r="O72" s="326">
        <f>INDEX('ИПЦ raw'!$1:$1048576, MATCH($K72,'ИПЦ raw'!$A:$A,0),MATCH(MoM!O$1,'ИПЦ raw'!$1:$1,0))</f>
        <v>99.68</v>
      </c>
      <c r="P72" s="326">
        <f>INDEX('ИПЦ raw'!$1:$1048576, MATCH($K72,'ИПЦ raw'!$A:$A,0),MATCH(MoM!P$1,'ИПЦ raw'!$1:$1,0))</f>
        <v>99.62</v>
      </c>
      <c r="Q72" s="326">
        <f>INDEX('ИПЦ raw'!$1:$1048576, MATCH($K72,'ИПЦ raw'!$A:$A,0),MATCH(MoM!Q$1,'ИПЦ raw'!$1:$1,0))</f>
        <v>100.06</v>
      </c>
      <c r="R72" s="326">
        <f>INDEX('ИПЦ raw'!$1:$1048576, MATCH($K72,'ИПЦ raw'!$A:$A,0),MATCH(MoM!R$1,'ИПЦ raw'!$1:$1,0))</f>
        <v>99.9</v>
      </c>
      <c r="S72" s="326">
        <f>INDEX('ИПЦ raw'!$1:$1048576, MATCH($K72,'ИПЦ raw'!$A:$A,0),MATCH(MoM!S$1,'ИПЦ raw'!$1:$1,0))</f>
        <v>99.63</v>
      </c>
      <c r="T72" s="326">
        <f>INDEX('ИПЦ raw'!$1:$1048576, MATCH($K72,'ИПЦ raw'!$A:$A,0),MATCH(MoM!T$1,'ИПЦ raw'!$1:$1,0))</f>
        <v>99.99</v>
      </c>
      <c r="U72" s="326">
        <f>INDEX('ИПЦ raw'!$1:$1048576, MATCH($K72,'ИПЦ raw'!$A:$A,0),MATCH(MoM!U$1,'ИПЦ raw'!$1:$1,0))</f>
        <v>100.72</v>
      </c>
      <c r="V72" s="326">
        <f>INDEX('ИПЦ raw'!$1:$1048576, MATCH($K72,'ИПЦ raw'!$A:$A,0),MATCH(MoM!V$1,'ИПЦ raw'!$1:$1,0))</f>
        <v>100.47</v>
      </c>
      <c r="W72" s="326">
        <f>INDEX('ИПЦ raw'!$1:$1048576, MATCH($K72,'ИПЦ raw'!$A:$A,0),MATCH(MoM!W$1,'ИПЦ raw'!$1:$1,0))</f>
        <v>100.43</v>
      </c>
      <c r="X72" s="326">
        <f>INDEX('ИПЦ raw'!$1:$1048576, MATCH($K72,'ИПЦ raw'!$A:$A,0),MATCH(MoM!X$1,'ИПЦ raw'!$1:$1,0))</f>
        <v>99.79</v>
      </c>
      <c r="Y72" s="326">
        <f>INDEX('ИПЦ raw'!$1:$1048576, MATCH($K72,'ИПЦ raw'!$A:$A,0),MATCH(MoM!Y$1,'ИПЦ raw'!$1:$1,0))</f>
        <v>99.85</v>
      </c>
      <c r="Z72" s="326">
        <f>INDEX('ИПЦ raw'!$1:$1048576, MATCH($K72,'ИПЦ raw'!$A:$A,0),MATCH(MoM!Z$1,'ИПЦ raw'!$1:$1,0))</f>
        <v>99.88</v>
      </c>
      <c r="AA72" s="326">
        <f>INDEX('ИПЦ raw'!$1:$1048576, MATCH($K72,'ИПЦ raw'!$A:$A,0),MATCH(MoM!AA$1,'ИПЦ raw'!$1:$1,0))</f>
        <v>100.76</v>
      </c>
      <c r="AB72" s="326">
        <f>INDEX('ИПЦ raw'!$1:$1048576, MATCH($K72,'ИПЦ raw'!$A:$A,0),MATCH(MoM!AB$1,'ИПЦ raw'!$1:$1,0))</f>
        <v>100.72</v>
      </c>
      <c r="AC72" s="326">
        <f>INDEX('ИПЦ raw'!$1:$1048576, MATCH($K72,'ИПЦ raw'!$A:$A,0),MATCH(MoM!AC$1,'ИПЦ raw'!$1:$1,0))</f>
        <v>100.69</v>
      </c>
      <c r="AD72" s="326">
        <f>INDEX('ИПЦ raw'!$1:$1048576, MATCH($K72,'ИПЦ raw'!$A:$A,0),MATCH(MoM!AD$1,'ИПЦ raw'!$1:$1,0))</f>
        <v>100.52</v>
      </c>
      <c r="AE72" s="326">
        <f>INDEX('ИПЦ raw'!$1:$1048576, MATCH($K72,'ИПЦ raw'!$A:$A,0),MATCH(MoM!AE$1,'ИПЦ raw'!$1:$1,0))</f>
        <v>100.5</v>
      </c>
      <c r="AF72" s="326">
        <f>INDEX('ИПЦ raw'!$1:$1048576, MATCH($K72,'ИПЦ raw'!$A:$A,0),MATCH(MoM!AF$1,'ИПЦ raw'!$1:$1,0))</f>
        <v>100.43</v>
      </c>
      <c r="AG72" s="326">
        <f>INDEX('ИПЦ raw'!$1:$1048576, MATCH($K72,'ИПЦ raw'!$A:$A,0),MATCH(MoM!AG$1,'ИПЦ raw'!$1:$1,0))</f>
        <v>101.74</v>
      </c>
      <c r="AH72" s="326">
        <f>INDEX('ИПЦ raw'!$1:$1048576, MATCH($K72,'ИПЦ raw'!$A:$A,0),MATCH(MoM!AH$1,'ИПЦ raw'!$1:$1,0))</f>
        <v>101.32</v>
      </c>
      <c r="AI72" s="326">
        <f>INDEX('ИПЦ raw'!$1:$1048576, MATCH($K72,'ИПЦ raw'!$A:$A,0),MATCH(MoM!AI$1,'ИПЦ raw'!$1:$1,0))</f>
        <v>101.59</v>
      </c>
      <c r="AJ72" s="326">
        <f>INDEX('ИПЦ raw'!$1:$1048576, MATCH($K72,'ИПЦ raw'!$A:$A,0),MATCH(MoM!AJ$1,'ИПЦ raw'!$1:$1,0))</f>
        <v>101.59</v>
      </c>
      <c r="AK72" s="326">
        <f>INDEX('ИПЦ raw'!$1:$1048576, MATCH($K72,'ИПЦ raw'!$A:$A,0),MATCH(MoM!AK$1,'ИПЦ raw'!$1:$1,0))</f>
        <v>102.36</v>
      </c>
      <c r="AL72" s="326">
        <f>INDEX('ИПЦ raw'!$1:$1048576, MATCH($K72,'ИПЦ raw'!$A:$A,0),MATCH(MoM!AL$1,'ИПЦ raw'!$1:$1,0))</f>
        <v>103.55</v>
      </c>
      <c r="AM72" s="326">
        <f>INDEX('ИПЦ raw'!$1:$1048576, MATCH($K72,'ИПЦ raw'!$A:$A,0),MATCH(MoM!AM$1,'ИПЦ raw'!$1:$1,0))</f>
        <v>102.72</v>
      </c>
      <c r="AN72" s="326">
        <f>INDEX('ИПЦ raw'!$1:$1048576, MATCH($K72,'ИПЦ raw'!$A:$A,0),MATCH(MoM!AN$1,'ИПЦ raw'!$1:$1,0))</f>
        <v>101.97</v>
      </c>
      <c r="AO72" s="326">
        <f>INDEX('ИПЦ raw'!$1:$1048576, MATCH($K72,'ИПЦ raw'!$A:$A,0),MATCH(MoM!AO$1,'ИПЦ raw'!$1:$1,0))</f>
        <v>102.08</v>
      </c>
      <c r="AP72" s="326">
        <f>INDEX('ИПЦ raw'!$1:$1048576, MATCH($K72,'ИПЦ raw'!$A:$A,0),MATCH(MoM!AP$1,'ИПЦ raw'!$1:$1,0))</f>
        <v>101.96</v>
      </c>
      <c r="AQ72" s="326">
        <f>INDEX('ИПЦ raw'!$1:$1048576, MATCH($K72,'ИПЦ raw'!$A:$A,0),MATCH(MoM!AQ$1,'ИПЦ raw'!$1:$1,0))</f>
        <v>102.25</v>
      </c>
      <c r="AR72" s="326">
        <f>INDEX('ИПЦ raw'!$1:$1048576, MATCH($K72,'ИПЦ raw'!$A:$A,0),MATCH(MoM!AR$1,'ИПЦ raw'!$1:$1,0))</f>
        <v>101.12</v>
      </c>
      <c r="AS72" s="326">
        <f>INDEX('ИПЦ raw'!$1:$1048576, MATCH($K72,'ИПЦ raw'!$A:$A,0),MATCH(MoM!AS$1,'ИПЦ raw'!$1:$1,0))</f>
        <v>101.64</v>
      </c>
      <c r="AT72" s="326">
        <f>INDEX('ИПЦ raw'!$1:$1048576, MATCH($K72,'ИПЦ raw'!$A:$A,0),MATCH(MoM!AT$1,'ИПЦ raw'!$1:$1,0))</f>
        <v>101.39</v>
      </c>
      <c r="AU72" s="326">
        <f>INDEX('ИПЦ raw'!$1:$1048576, MATCH($K72,'ИПЦ raw'!$A:$A,0),MATCH(MoM!AU$1,'ИПЦ raw'!$1:$1,0))</f>
        <v>100.56</v>
      </c>
      <c r="AV72" s="326">
        <f>INDEX('ИПЦ raw'!$1:$1048576, MATCH($K72,'ИПЦ raw'!$A:$A,0),MATCH(MoM!AV$1,'ИПЦ raw'!$1:$1,0))</f>
        <v>100.51</v>
      </c>
      <c r="AW72" s="326">
        <f>INDEX('ИПЦ raw'!$1:$1048576, MATCH($K72,'ИПЦ raw'!$A:$A,0),MATCH(MoM!AW$1,'ИПЦ raw'!$1:$1,0))</f>
        <v>99.37</v>
      </c>
      <c r="AX72" s="326">
        <f>INDEX('ИПЦ raw'!$1:$1048576, MATCH($K72,'ИПЦ raw'!$A:$A,0),MATCH(MoM!AX$1,'ИПЦ raw'!$1:$1,0))</f>
        <v>99.52</v>
      </c>
      <c r="AY72" s="326">
        <f>INDEX('ИПЦ raw'!$1:$1048576, MATCH($K72,'ИПЦ raw'!$A:$A,0),MATCH(MoM!AY$1,'ИПЦ raw'!$1:$1,0))</f>
        <v>99.81</v>
      </c>
      <c r="AZ72" s="326">
        <f>INDEX('ИПЦ raw'!$1:$1048576, MATCH($K72,'ИПЦ raw'!$A:$A,0),MATCH(MoM!AZ$1,'ИПЦ raw'!$1:$1,0))</f>
        <v>99.23</v>
      </c>
    </row>
    <row r="73" spans="1:52" x14ac:dyDescent="0.45">
      <c r="A73" s="326">
        <f>Веса!A73</f>
        <v>1</v>
      </c>
      <c r="B73" s="326">
        <f t="shared" si="2"/>
        <v>1</v>
      </c>
      <c r="C73" s="326">
        <f>БИПЦ_НДС!E73</f>
        <v>1</v>
      </c>
      <c r="D73" s="326">
        <f t="shared" si="3"/>
        <v>0</v>
      </c>
      <c r="E73" s="326">
        <v>1</v>
      </c>
      <c r="F73" s="326">
        <v>0</v>
      </c>
      <c r="G73" s="326">
        <v>0</v>
      </c>
      <c r="H73" s="326">
        <v>0</v>
      </c>
      <c r="I73" s="326">
        <v>0</v>
      </c>
      <c r="J73" s="308" t="s">
        <v>72</v>
      </c>
      <c r="K73" s="308" t="s">
        <v>72</v>
      </c>
      <c r="L73" s="326">
        <f>INDEX('ИПЦ raw'!$1:$1048576, MATCH($K73,'ИПЦ raw'!$A:$A,0),MATCH(MoM!L$1,'ИПЦ raw'!$1:$1,0))</f>
        <v>99.67</v>
      </c>
      <c r="M73" s="326">
        <f>INDEX('ИПЦ raw'!$1:$1048576, MATCH($K73,'ИПЦ raw'!$A:$A,0),MATCH(MoM!M$1,'ИПЦ raw'!$1:$1,0))</f>
        <v>98.99</v>
      </c>
      <c r="N73" s="326">
        <f>INDEX('ИПЦ raw'!$1:$1048576, MATCH($K73,'ИПЦ raw'!$A:$A,0),MATCH(MoM!N$1,'ИПЦ raw'!$1:$1,0))</f>
        <v>100.66</v>
      </c>
      <c r="O73" s="326">
        <f>INDEX('ИПЦ raw'!$1:$1048576, MATCH($K73,'ИПЦ raw'!$A:$A,0),MATCH(MoM!O$1,'ИПЦ raw'!$1:$1,0))</f>
        <v>99.97</v>
      </c>
      <c r="P73" s="326">
        <f>INDEX('ИПЦ raw'!$1:$1048576, MATCH($K73,'ИПЦ raw'!$A:$A,0),MATCH(MoM!P$1,'ИПЦ raw'!$1:$1,0))</f>
        <v>100.05</v>
      </c>
      <c r="Q73" s="326">
        <f>INDEX('ИПЦ raw'!$1:$1048576, MATCH($K73,'ИПЦ raw'!$A:$A,0),MATCH(MoM!Q$1,'ИПЦ raw'!$1:$1,0))</f>
        <v>100.06</v>
      </c>
      <c r="R73" s="326">
        <f>INDEX('ИПЦ raw'!$1:$1048576, MATCH($K73,'ИПЦ raw'!$A:$A,0),MATCH(MoM!R$1,'ИПЦ raw'!$1:$1,0))</f>
        <v>100.51</v>
      </c>
      <c r="S73" s="326">
        <f>INDEX('ИПЦ raw'!$1:$1048576, MATCH($K73,'ИПЦ raw'!$A:$A,0),MATCH(MoM!S$1,'ИПЦ raw'!$1:$1,0))</f>
        <v>99.85</v>
      </c>
      <c r="T73" s="326">
        <f>INDEX('ИПЦ raw'!$1:$1048576, MATCH($K73,'ИПЦ raw'!$A:$A,0),MATCH(MoM!T$1,'ИПЦ raw'!$1:$1,0))</f>
        <v>100.88</v>
      </c>
      <c r="U73" s="326">
        <f>INDEX('ИПЦ raw'!$1:$1048576, MATCH($K73,'ИПЦ raw'!$A:$A,0),MATCH(MoM!U$1,'ИПЦ raw'!$1:$1,0))</f>
        <v>100.75</v>
      </c>
      <c r="V73" s="326">
        <f>INDEX('ИПЦ raw'!$1:$1048576, MATCH($K73,'ИПЦ raw'!$A:$A,0),MATCH(MoM!V$1,'ИПЦ raw'!$1:$1,0))</f>
        <v>99.74</v>
      </c>
      <c r="W73" s="326">
        <f>INDEX('ИПЦ raw'!$1:$1048576, MATCH($K73,'ИПЦ raw'!$A:$A,0),MATCH(MoM!W$1,'ИПЦ raw'!$1:$1,0))</f>
        <v>99.74</v>
      </c>
      <c r="X73" s="326">
        <f>INDEX('ИПЦ raw'!$1:$1048576, MATCH($K73,'ИПЦ raw'!$A:$A,0),MATCH(MoM!X$1,'ИПЦ raw'!$1:$1,0))</f>
        <v>99.79</v>
      </c>
      <c r="Y73" s="326">
        <f>INDEX('ИПЦ raw'!$1:$1048576, MATCH($K73,'ИПЦ raw'!$A:$A,0),MATCH(MoM!Y$1,'ИПЦ raw'!$1:$1,0))</f>
        <v>99.68</v>
      </c>
      <c r="Z73" s="326">
        <f>INDEX('ИПЦ raw'!$1:$1048576, MATCH($K73,'ИПЦ raw'!$A:$A,0),MATCH(MoM!Z$1,'ИПЦ raw'!$1:$1,0))</f>
        <v>100.15</v>
      </c>
      <c r="AA73" s="326">
        <f>INDEX('ИПЦ raw'!$1:$1048576, MATCH($K73,'ИПЦ raw'!$A:$A,0),MATCH(MoM!AA$1,'ИПЦ raw'!$1:$1,0))</f>
        <v>100.72</v>
      </c>
      <c r="AB73" s="326">
        <f>INDEX('ИПЦ raw'!$1:$1048576, MATCH($K73,'ИПЦ raw'!$A:$A,0),MATCH(MoM!AB$1,'ИПЦ raw'!$1:$1,0))</f>
        <v>100.79</v>
      </c>
      <c r="AC73" s="326">
        <f>INDEX('ИПЦ raw'!$1:$1048576, MATCH($K73,'ИПЦ raw'!$A:$A,0),MATCH(MoM!AC$1,'ИПЦ raw'!$1:$1,0))</f>
        <v>100.3</v>
      </c>
      <c r="AD73" s="326">
        <f>INDEX('ИПЦ raw'!$1:$1048576, MATCH($K73,'ИПЦ raw'!$A:$A,0),MATCH(MoM!AD$1,'ИПЦ raw'!$1:$1,0))</f>
        <v>99.22</v>
      </c>
      <c r="AE73" s="326">
        <f>INDEX('ИПЦ raw'!$1:$1048576, MATCH($K73,'ИПЦ raw'!$A:$A,0),MATCH(MoM!AE$1,'ИПЦ raw'!$1:$1,0))</f>
        <v>100.68</v>
      </c>
      <c r="AF73" s="326">
        <f>INDEX('ИПЦ raw'!$1:$1048576, MATCH($K73,'ИПЦ raw'!$A:$A,0),MATCH(MoM!AF$1,'ИПЦ raw'!$1:$1,0))</f>
        <v>99.58</v>
      </c>
      <c r="AG73" s="326">
        <f>INDEX('ИПЦ raw'!$1:$1048576, MATCH($K73,'ИПЦ raw'!$A:$A,0),MATCH(MoM!AG$1,'ИПЦ raw'!$1:$1,0))</f>
        <v>100.82</v>
      </c>
      <c r="AH73" s="326">
        <f>INDEX('ИПЦ raw'!$1:$1048576, MATCH($K73,'ИПЦ raw'!$A:$A,0),MATCH(MoM!AH$1,'ИПЦ raw'!$1:$1,0))</f>
        <v>100.23</v>
      </c>
      <c r="AI73" s="326">
        <f>INDEX('ИПЦ raw'!$1:$1048576, MATCH($K73,'ИПЦ raw'!$A:$A,0),MATCH(MoM!AI$1,'ИПЦ raw'!$1:$1,0))</f>
        <v>100.65</v>
      </c>
      <c r="AJ73" s="326">
        <f>INDEX('ИПЦ raw'!$1:$1048576, MATCH($K73,'ИПЦ raw'!$A:$A,0),MATCH(MoM!AJ$1,'ИПЦ raw'!$1:$1,0))</f>
        <v>100.95</v>
      </c>
      <c r="AK73" s="326">
        <f>INDEX('ИПЦ raw'!$1:$1048576, MATCH($K73,'ИПЦ raw'!$A:$A,0),MATCH(MoM!AK$1,'ИПЦ raw'!$1:$1,0))</f>
        <v>101.47</v>
      </c>
      <c r="AL73" s="326">
        <f>INDEX('ИПЦ raw'!$1:$1048576, MATCH($K73,'ИПЦ raw'!$A:$A,0),MATCH(MoM!AL$1,'ИПЦ raw'!$1:$1,0))</f>
        <v>101.4</v>
      </c>
      <c r="AM73" s="326">
        <f>INDEX('ИПЦ raw'!$1:$1048576, MATCH($K73,'ИПЦ raw'!$A:$A,0),MATCH(MoM!AM$1,'ИПЦ raw'!$1:$1,0))</f>
        <v>101.32</v>
      </c>
      <c r="AN73" s="326">
        <f>INDEX('ИПЦ raw'!$1:$1048576, MATCH($K73,'ИПЦ raw'!$A:$A,0),MATCH(MoM!AN$1,'ИПЦ raw'!$1:$1,0))</f>
        <v>99.93</v>
      </c>
      <c r="AO73" s="326">
        <f>INDEX('ИПЦ raw'!$1:$1048576, MATCH($K73,'ИПЦ raw'!$A:$A,0),MATCH(MoM!AO$1,'ИПЦ raw'!$1:$1,0))</f>
        <v>100.25</v>
      </c>
      <c r="AP73" s="326">
        <f>INDEX('ИПЦ raw'!$1:$1048576, MATCH($K73,'ИПЦ raw'!$A:$A,0),MATCH(MoM!AP$1,'ИПЦ raw'!$1:$1,0))</f>
        <v>99.82</v>
      </c>
      <c r="AQ73" s="326">
        <f>INDEX('ИПЦ raw'!$1:$1048576, MATCH($K73,'ИПЦ raw'!$A:$A,0),MATCH(MoM!AQ$1,'ИПЦ raw'!$1:$1,0))</f>
        <v>99.61</v>
      </c>
      <c r="AR73" s="326">
        <f>INDEX('ИПЦ raw'!$1:$1048576, MATCH($K73,'ИПЦ raw'!$A:$A,0),MATCH(MoM!AR$1,'ИПЦ raw'!$1:$1,0))</f>
        <v>100.09</v>
      </c>
      <c r="AS73" s="326">
        <f>INDEX('ИПЦ raw'!$1:$1048576, MATCH($K73,'ИПЦ raw'!$A:$A,0),MATCH(MoM!AS$1,'ИПЦ raw'!$1:$1,0))</f>
        <v>99.94</v>
      </c>
      <c r="AT73" s="326">
        <f>INDEX('ИПЦ raw'!$1:$1048576, MATCH($K73,'ИПЦ raw'!$A:$A,0),MATCH(MoM!AT$1,'ИПЦ raw'!$1:$1,0))</f>
        <v>100.65</v>
      </c>
      <c r="AU73" s="326">
        <f>INDEX('ИПЦ raw'!$1:$1048576, MATCH($K73,'ИПЦ raw'!$A:$A,0),MATCH(MoM!AU$1,'ИПЦ raw'!$1:$1,0))</f>
        <v>99.85</v>
      </c>
      <c r="AV73" s="326">
        <f>INDEX('ИПЦ raw'!$1:$1048576, MATCH($K73,'ИПЦ raw'!$A:$A,0),MATCH(MoM!AV$1,'ИПЦ raw'!$1:$1,0))</f>
        <v>100.4</v>
      </c>
      <c r="AW73" s="326">
        <f>INDEX('ИПЦ raw'!$1:$1048576, MATCH($K73,'ИПЦ raw'!$A:$A,0),MATCH(MoM!AW$1,'ИПЦ raw'!$1:$1,0))</f>
        <v>99.96</v>
      </c>
      <c r="AX73" s="326">
        <f>INDEX('ИПЦ raw'!$1:$1048576, MATCH($K73,'ИПЦ raw'!$A:$A,0),MATCH(MoM!AX$1,'ИПЦ raw'!$1:$1,0))</f>
        <v>99.38</v>
      </c>
      <c r="AY73" s="326">
        <f>INDEX('ИПЦ raw'!$1:$1048576, MATCH($K73,'ИПЦ raw'!$A:$A,0),MATCH(MoM!AY$1,'ИПЦ raw'!$1:$1,0))</f>
        <v>100.48</v>
      </c>
      <c r="AZ73" s="326">
        <f>INDEX('ИПЦ raw'!$1:$1048576, MATCH($K73,'ИПЦ raw'!$A:$A,0),MATCH(MoM!AZ$1,'ИПЦ raw'!$1:$1,0))</f>
        <v>100.08</v>
      </c>
    </row>
    <row r="74" spans="1:52" ht="26.25" x14ac:dyDescent="0.45">
      <c r="A74" s="326">
        <f>Веса!A74</f>
        <v>1</v>
      </c>
      <c r="B74" s="326">
        <f t="shared" si="2"/>
        <v>1</v>
      </c>
      <c r="C74" s="326">
        <f>БИПЦ_НДС!E74</f>
        <v>1</v>
      </c>
      <c r="D74" s="326">
        <f t="shared" si="3"/>
        <v>0</v>
      </c>
      <c r="E74" s="326">
        <v>1</v>
      </c>
      <c r="F74" s="326">
        <v>0</v>
      </c>
      <c r="G74" s="326">
        <v>0</v>
      </c>
      <c r="H74" s="326">
        <v>0</v>
      </c>
      <c r="I74" s="326">
        <v>0</v>
      </c>
      <c r="J74" s="308" t="s">
        <v>73</v>
      </c>
      <c r="K74" s="308" t="s">
        <v>73</v>
      </c>
      <c r="L74" s="326">
        <f>INDEX('ИПЦ raw'!$1:$1048576, MATCH($K74,'ИПЦ raw'!$A:$A,0),MATCH(MoM!L$1,'ИПЦ raw'!$1:$1,0))</f>
        <v>99.3</v>
      </c>
      <c r="M74" s="326">
        <f>INDEX('ИПЦ raw'!$1:$1048576, MATCH($K74,'ИПЦ raw'!$A:$A,0),MATCH(MoM!M$1,'ИПЦ raw'!$1:$1,0))</f>
        <v>99.35</v>
      </c>
      <c r="N74" s="326">
        <f>INDEX('ИПЦ raw'!$1:$1048576, MATCH($K74,'ИПЦ raw'!$A:$A,0),MATCH(MoM!N$1,'ИПЦ raw'!$1:$1,0))</f>
        <v>100.07</v>
      </c>
      <c r="O74" s="326">
        <f>INDEX('ИПЦ raw'!$1:$1048576, MATCH($K74,'ИПЦ raw'!$A:$A,0),MATCH(MoM!O$1,'ИПЦ raw'!$1:$1,0))</f>
        <v>99.53</v>
      </c>
      <c r="P74" s="326">
        <f>INDEX('ИПЦ raw'!$1:$1048576, MATCH($K74,'ИПЦ raw'!$A:$A,0),MATCH(MoM!P$1,'ИПЦ raw'!$1:$1,0))</f>
        <v>100.49</v>
      </c>
      <c r="Q74" s="326">
        <f>INDEX('ИПЦ raw'!$1:$1048576, MATCH($K74,'ИПЦ raw'!$A:$A,0),MATCH(MoM!Q$1,'ИПЦ raw'!$1:$1,0))</f>
        <v>99.87</v>
      </c>
      <c r="R74" s="326">
        <f>INDEX('ИПЦ raw'!$1:$1048576, MATCH($K74,'ИПЦ raw'!$A:$A,0),MATCH(MoM!R$1,'ИПЦ raw'!$1:$1,0))</f>
        <v>99.7</v>
      </c>
      <c r="S74" s="326">
        <f>INDEX('ИПЦ raw'!$1:$1048576, MATCH($K74,'ИПЦ raw'!$A:$A,0),MATCH(MoM!S$1,'ИПЦ raw'!$1:$1,0))</f>
        <v>99.85</v>
      </c>
      <c r="T74" s="326">
        <f>INDEX('ИПЦ raw'!$1:$1048576, MATCH($K74,'ИПЦ raw'!$A:$A,0),MATCH(MoM!T$1,'ИПЦ raw'!$1:$1,0))</f>
        <v>100.54</v>
      </c>
      <c r="U74" s="326">
        <f>INDEX('ИПЦ raw'!$1:$1048576, MATCH($K74,'ИПЦ raw'!$A:$A,0),MATCH(MoM!U$1,'ИПЦ raw'!$1:$1,0))</f>
        <v>100.67</v>
      </c>
      <c r="V74" s="326">
        <f>INDEX('ИПЦ raw'!$1:$1048576, MATCH($K74,'ИПЦ raw'!$A:$A,0),MATCH(MoM!V$1,'ИПЦ raw'!$1:$1,0))</f>
        <v>100.29</v>
      </c>
      <c r="W74" s="326">
        <f>INDEX('ИПЦ raw'!$1:$1048576, MATCH($K74,'ИПЦ raw'!$A:$A,0),MATCH(MoM!W$1,'ИПЦ raw'!$1:$1,0))</f>
        <v>100.07</v>
      </c>
      <c r="X74" s="326">
        <f>INDEX('ИПЦ raw'!$1:$1048576, MATCH($K74,'ИПЦ raw'!$A:$A,0),MATCH(MoM!X$1,'ИПЦ raw'!$1:$1,0))</f>
        <v>100.14</v>
      </c>
      <c r="Y74" s="326">
        <f>INDEX('ИПЦ raw'!$1:$1048576, MATCH($K74,'ИПЦ raw'!$A:$A,0),MATCH(MoM!Y$1,'ИПЦ raw'!$1:$1,0))</f>
        <v>99.09</v>
      </c>
      <c r="Z74" s="326">
        <f>INDEX('ИПЦ raw'!$1:$1048576, MATCH($K74,'ИПЦ raw'!$A:$A,0),MATCH(MoM!Z$1,'ИПЦ raw'!$1:$1,0))</f>
        <v>99.81</v>
      </c>
      <c r="AA74" s="326">
        <f>INDEX('ИПЦ raw'!$1:$1048576, MATCH($K74,'ИПЦ raw'!$A:$A,0),MATCH(MoM!AA$1,'ИПЦ raw'!$1:$1,0))</f>
        <v>100.73</v>
      </c>
      <c r="AB74" s="326">
        <f>INDEX('ИПЦ raw'!$1:$1048576, MATCH($K74,'ИПЦ raw'!$A:$A,0),MATCH(MoM!AB$1,'ИПЦ raw'!$1:$1,0))</f>
        <v>100.24</v>
      </c>
      <c r="AC74" s="326">
        <f>INDEX('ИПЦ raw'!$1:$1048576, MATCH($K74,'ИПЦ raw'!$A:$A,0),MATCH(MoM!AC$1,'ИПЦ raw'!$1:$1,0))</f>
        <v>100.39</v>
      </c>
      <c r="AD74" s="326">
        <f>INDEX('ИПЦ raw'!$1:$1048576, MATCH($K74,'ИПЦ raw'!$A:$A,0),MATCH(MoM!AD$1,'ИПЦ raw'!$1:$1,0))</f>
        <v>99.91</v>
      </c>
      <c r="AE74" s="326">
        <f>INDEX('ИПЦ raw'!$1:$1048576, MATCH($K74,'ИПЦ raw'!$A:$A,0),MATCH(MoM!AE$1,'ИПЦ raw'!$1:$1,0))</f>
        <v>99.83</v>
      </c>
      <c r="AF74" s="326">
        <f>INDEX('ИПЦ raw'!$1:$1048576, MATCH($K74,'ИПЦ raw'!$A:$A,0),MATCH(MoM!AF$1,'ИПЦ raw'!$1:$1,0))</f>
        <v>99.88</v>
      </c>
      <c r="AG74" s="326">
        <f>INDEX('ИПЦ raw'!$1:$1048576, MATCH($K74,'ИПЦ raw'!$A:$A,0),MATCH(MoM!AG$1,'ИПЦ raw'!$1:$1,0))</f>
        <v>99.98</v>
      </c>
      <c r="AH74" s="326">
        <f>INDEX('ИПЦ raw'!$1:$1048576, MATCH($K74,'ИПЦ raw'!$A:$A,0),MATCH(MoM!AH$1,'ИПЦ raw'!$1:$1,0))</f>
        <v>100.3</v>
      </c>
      <c r="AI74" s="326">
        <f>INDEX('ИПЦ raw'!$1:$1048576, MATCH($K74,'ИПЦ raw'!$A:$A,0),MATCH(MoM!AI$1,'ИПЦ raw'!$1:$1,0))</f>
        <v>101.14</v>
      </c>
      <c r="AJ74" s="326">
        <f>INDEX('ИПЦ raw'!$1:$1048576, MATCH($K74,'ИПЦ raw'!$A:$A,0),MATCH(MoM!AJ$1,'ИПЦ raw'!$1:$1,0))</f>
        <v>100.06</v>
      </c>
      <c r="AK74" s="326">
        <f>INDEX('ИПЦ raw'!$1:$1048576, MATCH($K74,'ИПЦ raw'!$A:$A,0),MATCH(MoM!AK$1,'ИПЦ raw'!$1:$1,0))</f>
        <v>100.47</v>
      </c>
      <c r="AL74" s="326">
        <f>INDEX('ИПЦ raw'!$1:$1048576, MATCH($K74,'ИПЦ raw'!$A:$A,0),MATCH(MoM!AL$1,'ИПЦ raw'!$1:$1,0))</f>
        <v>100.44</v>
      </c>
      <c r="AM74" s="326">
        <f>INDEX('ИПЦ raw'!$1:$1048576, MATCH($K74,'ИПЦ raw'!$A:$A,0),MATCH(MoM!AM$1,'ИПЦ raw'!$1:$1,0))</f>
        <v>100.32</v>
      </c>
      <c r="AN74" s="326">
        <f>INDEX('ИПЦ raw'!$1:$1048576, MATCH($K74,'ИПЦ raw'!$A:$A,0),MATCH(MoM!AN$1,'ИПЦ raw'!$1:$1,0))</f>
        <v>99.43</v>
      </c>
      <c r="AO74" s="326">
        <f>INDEX('ИПЦ raw'!$1:$1048576, MATCH($K74,'ИПЦ raw'!$A:$A,0),MATCH(MoM!AO$1,'ИПЦ raw'!$1:$1,0))</f>
        <v>99.5</v>
      </c>
      <c r="AP74" s="326">
        <f>INDEX('ИПЦ raw'!$1:$1048576, MATCH($K74,'ИПЦ raw'!$A:$A,0),MATCH(MoM!AP$1,'ИПЦ raw'!$1:$1,0))</f>
        <v>99.64</v>
      </c>
      <c r="AQ74" s="326">
        <f>INDEX('ИПЦ raw'!$1:$1048576, MATCH($K74,'ИПЦ raw'!$A:$A,0),MATCH(MoM!AQ$1,'ИПЦ raw'!$1:$1,0))</f>
        <v>100.05</v>
      </c>
      <c r="AR74" s="326">
        <f>INDEX('ИПЦ raw'!$1:$1048576, MATCH($K74,'ИПЦ raw'!$A:$A,0),MATCH(MoM!AR$1,'ИПЦ raw'!$1:$1,0))</f>
        <v>99.47</v>
      </c>
      <c r="AS74" s="326">
        <f>INDEX('ИПЦ raw'!$1:$1048576, MATCH($K74,'ИПЦ raw'!$A:$A,0),MATCH(MoM!AS$1,'ИПЦ raw'!$1:$1,0))</f>
        <v>99.81</v>
      </c>
      <c r="AT74" s="326">
        <f>INDEX('ИПЦ raw'!$1:$1048576, MATCH($K74,'ИПЦ raw'!$A:$A,0),MATCH(MoM!AT$1,'ИПЦ raw'!$1:$1,0))</f>
        <v>100.31</v>
      </c>
      <c r="AU74" s="326">
        <f>INDEX('ИПЦ raw'!$1:$1048576, MATCH($K74,'ИПЦ raw'!$A:$A,0),MATCH(MoM!AU$1,'ИПЦ raw'!$1:$1,0))</f>
        <v>100.37</v>
      </c>
      <c r="AV74" s="326">
        <f>INDEX('ИПЦ raw'!$1:$1048576, MATCH($K74,'ИПЦ raw'!$A:$A,0),MATCH(MoM!AV$1,'ИПЦ raw'!$1:$1,0))</f>
        <v>100.5</v>
      </c>
      <c r="AW74" s="326">
        <f>INDEX('ИПЦ raw'!$1:$1048576, MATCH($K74,'ИПЦ raw'!$A:$A,0),MATCH(MoM!AW$1,'ИПЦ raw'!$1:$1,0))</f>
        <v>99.8</v>
      </c>
      <c r="AX74" s="326">
        <f>INDEX('ИПЦ raw'!$1:$1048576, MATCH($K74,'ИПЦ raw'!$A:$A,0),MATCH(MoM!AX$1,'ИПЦ raw'!$1:$1,0))</f>
        <v>99.23</v>
      </c>
      <c r="AY74" s="326">
        <f>INDEX('ИПЦ raw'!$1:$1048576, MATCH($K74,'ИПЦ raw'!$A:$A,0),MATCH(MoM!AY$1,'ИПЦ raw'!$1:$1,0))</f>
        <v>99.92</v>
      </c>
      <c r="AZ74" s="326">
        <f>INDEX('ИПЦ raw'!$1:$1048576, MATCH($K74,'ИПЦ raw'!$A:$A,0),MATCH(MoM!AZ$1,'ИПЦ raw'!$1:$1,0))</f>
        <v>99.98</v>
      </c>
    </row>
    <row r="75" spans="1:52" x14ac:dyDescent="0.45">
      <c r="A75" s="326">
        <f>Веса!A75</f>
        <v>1</v>
      </c>
      <c r="B75" s="326">
        <f t="shared" si="2"/>
        <v>1</v>
      </c>
      <c r="C75" s="326">
        <f>БИПЦ_НДС!E75</f>
        <v>1</v>
      </c>
      <c r="D75" s="326">
        <f t="shared" si="3"/>
        <v>0</v>
      </c>
      <c r="E75" s="326">
        <v>1</v>
      </c>
      <c r="F75" s="326">
        <v>0</v>
      </c>
      <c r="G75" s="326">
        <v>0</v>
      </c>
      <c r="H75" s="326">
        <v>0</v>
      </c>
      <c r="I75" s="326">
        <v>0</v>
      </c>
      <c r="J75" s="308" t="s">
        <v>74</v>
      </c>
      <c r="K75" s="308" t="s">
        <v>74</v>
      </c>
      <c r="L75" s="326">
        <f>INDEX('ИПЦ raw'!$1:$1048576, MATCH($K75,'ИПЦ raw'!$A:$A,0),MATCH(MoM!L$1,'ИПЦ raw'!$1:$1,0))</f>
        <v>99.18</v>
      </c>
      <c r="M75" s="326">
        <f>INDEX('ИПЦ raw'!$1:$1048576, MATCH($K75,'ИПЦ raw'!$A:$A,0),MATCH(MoM!M$1,'ИПЦ raw'!$1:$1,0))</f>
        <v>98.97</v>
      </c>
      <c r="N75" s="326">
        <f>INDEX('ИПЦ raw'!$1:$1048576, MATCH($K75,'ИПЦ raw'!$A:$A,0),MATCH(MoM!N$1,'ИПЦ raw'!$1:$1,0))</f>
        <v>100.56</v>
      </c>
      <c r="O75" s="326">
        <f>INDEX('ИПЦ raw'!$1:$1048576, MATCH($K75,'ИПЦ raw'!$A:$A,0),MATCH(MoM!O$1,'ИПЦ raw'!$1:$1,0))</f>
        <v>99.6</v>
      </c>
      <c r="P75" s="326">
        <f>INDEX('ИПЦ raw'!$1:$1048576, MATCH($K75,'ИПЦ raw'!$A:$A,0),MATCH(MoM!P$1,'ИПЦ raw'!$1:$1,0))</f>
        <v>99.96</v>
      </c>
      <c r="Q75" s="326">
        <f>INDEX('ИПЦ raw'!$1:$1048576, MATCH($K75,'ИПЦ raw'!$A:$A,0),MATCH(MoM!Q$1,'ИПЦ raw'!$1:$1,0))</f>
        <v>100.07</v>
      </c>
      <c r="R75" s="326">
        <f>INDEX('ИПЦ raw'!$1:$1048576, MATCH($K75,'ИПЦ raw'!$A:$A,0),MATCH(MoM!R$1,'ИПЦ raw'!$1:$1,0))</f>
        <v>99.8</v>
      </c>
      <c r="S75" s="326">
        <f>INDEX('ИПЦ raw'!$1:$1048576, MATCH($K75,'ИПЦ raw'!$A:$A,0),MATCH(MoM!S$1,'ИПЦ raw'!$1:$1,0))</f>
        <v>100.49</v>
      </c>
      <c r="T75" s="326">
        <f>INDEX('ИПЦ raw'!$1:$1048576, MATCH($K75,'ИПЦ raw'!$A:$A,0),MATCH(MoM!T$1,'ИПЦ raw'!$1:$1,0))</f>
        <v>101.13</v>
      </c>
      <c r="U75" s="326">
        <f>INDEX('ИПЦ raw'!$1:$1048576, MATCH($K75,'ИПЦ raw'!$A:$A,0),MATCH(MoM!U$1,'ИПЦ raw'!$1:$1,0))</f>
        <v>99.91</v>
      </c>
      <c r="V75" s="326">
        <f>INDEX('ИПЦ raw'!$1:$1048576, MATCH($K75,'ИПЦ raw'!$A:$A,0),MATCH(MoM!V$1,'ИПЦ raw'!$1:$1,0))</f>
        <v>100.56</v>
      </c>
      <c r="W75" s="326">
        <f>INDEX('ИПЦ raw'!$1:$1048576, MATCH($K75,'ИПЦ raw'!$A:$A,0),MATCH(MoM!W$1,'ИПЦ raw'!$1:$1,0))</f>
        <v>100.79</v>
      </c>
      <c r="X75" s="326">
        <f>INDEX('ИПЦ raw'!$1:$1048576, MATCH($K75,'ИПЦ raw'!$A:$A,0),MATCH(MoM!X$1,'ИПЦ raw'!$1:$1,0))</f>
        <v>100.3</v>
      </c>
      <c r="Y75" s="326">
        <f>INDEX('ИПЦ raw'!$1:$1048576, MATCH($K75,'ИПЦ raw'!$A:$A,0),MATCH(MoM!Y$1,'ИПЦ raw'!$1:$1,0))</f>
        <v>99.42</v>
      </c>
      <c r="Z75" s="326">
        <f>INDEX('ИПЦ raw'!$1:$1048576, MATCH($K75,'ИПЦ raw'!$A:$A,0),MATCH(MoM!Z$1,'ИПЦ raw'!$1:$1,0))</f>
        <v>100</v>
      </c>
      <c r="AA75" s="326">
        <f>INDEX('ИПЦ raw'!$1:$1048576, MATCH($K75,'ИПЦ raw'!$A:$A,0),MATCH(MoM!AA$1,'ИПЦ raw'!$1:$1,0))</f>
        <v>101.34</v>
      </c>
      <c r="AB75" s="326">
        <f>INDEX('ИПЦ raw'!$1:$1048576, MATCH($K75,'ИПЦ raw'!$A:$A,0),MATCH(MoM!AB$1,'ИПЦ raw'!$1:$1,0))</f>
        <v>99.75</v>
      </c>
      <c r="AC75" s="326">
        <f>INDEX('ИПЦ raw'!$1:$1048576, MATCH($K75,'ИПЦ raw'!$A:$A,0),MATCH(MoM!AC$1,'ИПЦ raw'!$1:$1,0))</f>
        <v>99.69</v>
      </c>
      <c r="AD75" s="326">
        <f>INDEX('ИПЦ raw'!$1:$1048576, MATCH($K75,'ИПЦ raw'!$A:$A,0),MATCH(MoM!AD$1,'ИПЦ raw'!$1:$1,0))</f>
        <v>100.06</v>
      </c>
      <c r="AE75" s="326">
        <f>INDEX('ИПЦ raw'!$1:$1048576, MATCH($K75,'ИПЦ raw'!$A:$A,0),MATCH(MoM!AE$1,'ИПЦ raw'!$1:$1,0))</f>
        <v>100</v>
      </c>
      <c r="AF75" s="326">
        <f>INDEX('ИПЦ raw'!$1:$1048576, MATCH($K75,'ИПЦ raw'!$A:$A,0),MATCH(MoM!AF$1,'ИПЦ raw'!$1:$1,0))</f>
        <v>100.19</v>
      </c>
      <c r="AG75" s="326">
        <f>INDEX('ИПЦ raw'!$1:$1048576, MATCH($K75,'ИПЦ raw'!$A:$A,0),MATCH(MoM!AG$1,'ИПЦ raw'!$1:$1,0))</f>
        <v>100.05</v>
      </c>
      <c r="AH75" s="326">
        <f>INDEX('ИПЦ raw'!$1:$1048576, MATCH($K75,'ИПЦ raw'!$A:$A,0),MATCH(MoM!AH$1,'ИПЦ raw'!$1:$1,0))</f>
        <v>100.54</v>
      </c>
      <c r="AI75" s="326">
        <f>INDEX('ИПЦ raw'!$1:$1048576, MATCH($K75,'ИПЦ raw'!$A:$A,0),MATCH(MoM!AI$1,'ИПЦ raw'!$1:$1,0))</f>
        <v>99.97</v>
      </c>
      <c r="AJ75" s="326">
        <f>INDEX('ИПЦ raw'!$1:$1048576, MATCH($K75,'ИПЦ raw'!$A:$A,0),MATCH(MoM!AJ$1,'ИПЦ raw'!$1:$1,0))</f>
        <v>99.96</v>
      </c>
      <c r="AK75" s="326">
        <f>INDEX('ИПЦ raw'!$1:$1048576, MATCH($K75,'ИПЦ raw'!$A:$A,0),MATCH(MoM!AK$1,'ИПЦ raw'!$1:$1,0))</f>
        <v>101.32</v>
      </c>
      <c r="AL75" s="326">
        <f>INDEX('ИПЦ raw'!$1:$1048576, MATCH($K75,'ИПЦ raw'!$A:$A,0),MATCH(MoM!AL$1,'ИПЦ raw'!$1:$1,0))</f>
        <v>100.86</v>
      </c>
      <c r="AM75" s="326">
        <f>INDEX('ИПЦ raw'!$1:$1048576, MATCH($K75,'ИПЦ raw'!$A:$A,0),MATCH(MoM!AM$1,'ИПЦ raw'!$1:$1,0))</f>
        <v>101.25</v>
      </c>
      <c r="AN75" s="326">
        <f>INDEX('ИПЦ raw'!$1:$1048576, MATCH($K75,'ИПЦ raw'!$A:$A,0),MATCH(MoM!AN$1,'ИПЦ raw'!$1:$1,0))</f>
        <v>100.31</v>
      </c>
      <c r="AO75" s="326">
        <f>INDEX('ИПЦ raw'!$1:$1048576, MATCH($K75,'ИПЦ raw'!$A:$A,0),MATCH(MoM!AO$1,'ИПЦ raw'!$1:$1,0))</f>
        <v>100.08</v>
      </c>
      <c r="AP75" s="326">
        <f>INDEX('ИПЦ raw'!$1:$1048576, MATCH($K75,'ИПЦ raw'!$A:$A,0),MATCH(MoM!AP$1,'ИПЦ raw'!$1:$1,0))</f>
        <v>100.12</v>
      </c>
      <c r="AQ75" s="326">
        <f>INDEX('ИПЦ raw'!$1:$1048576, MATCH($K75,'ИПЦ raw'!$A:$A,0),MATCH(MoM!AQ$1,'ИПЦ raw'!$1:$1,0))</f>
        <v>99.76</v>
      </c>
      <c r="AR75" s="326">
        <f>INDEX('ИПЦ raw'!$1:$1048576, MATCH($K75,'ИПЦ raw'!$A:$A,0),MATCH(MoM!AR$1,'ИПЦ raw'!$1:$1,0))</f>
        <v>99.83</v>
      </c>
      <c r="AS75" s="326">
        <f>INDEX('ИПЦ raw'!$1:$1048576, MATCH($K75,'ИПЦ raw'!$A:$A,0),MATCH(MoM!AS$1,'ИПЦ raw'!$1:$1,0))</f>
        <v>100.79</v>
      </c>
      <c r="AT75" s="326">
        <f>INDEX('ИПЦ raw'!$1:$1048576, MATCH($K75,'ИПЦ raw'!$A:$A,0),MATCH(MoM!AT$1,'ИПЦ raw'!$1:$1,0))</f>
        <v>99.8</v>
      </c>
      <c r="AU75" s="326">
        <f>INDEX('ИПЦ raw'!$1:$1048576, MATCH($K75,'ИПЦ raw'!$A:$A,0),MATCH(MoM!AU$1,'ИПЦ raw'!$1:$1,0))</f>
        <v>99.81</v>
      </c>
      <c r="AV75" s="326">
        <f>INDEX('ИПЦ raw'!$1:$1048576, MATCH($K75,'ИПЦ raw'!$A:$A,0),MATCH(MoM!AV$1,'ИПЦ raw'!$1:$1,0))</f>
        <v>100.18</v>
      </c>
      <c r="AW75" s="326">
        <f>INDEX('ИПЦ raw'!$1:$1048576, MATCH($K75,'ИПЦ raw'!$A:$A,0),MATCH(MoM!AW$1,'ИПЦ raw'!$1:$1,0))</f>
        <v>100.16</v>
      </c>
      <c r="AX75" s="326">
        <f>INDEX('ИПЦ raw'!$1:$1048576, MATCH($K75,'ИПЦ raw'!$A:$A,0),MATCH(MoM!AX$1,'ИПЦ raw'!$1:$1,0))</f>
        <v>99.44</v>
      </c>
      <c r="AY75" s="326">
        <f>INDEX('ИПЦ raw'!$1:$1048576, MATCH($K75,'ИПЦ raw'!$A:$A,0),MATCH(MoM!AY$1,'ИПЦ raw'!$1:$1,0))</f>
        <v>100.59</v>
      </c>
      <c r="AZ75" s="326">
        <f>INDEX('ИПЦ raw'!$1:$1048576, MATCH($K75,'ИПЦ raw'!$A:$A,0),MATCH(MoM!AZ$1,'ИПЦ raw'!$1:$1,0))</f>
        <v>99.91</v>
      </c>
    </row>
    <row r="76" spans="1:52" x14ac:dyDescent="0.45">
      <c r="A76" s="326">
        <f>Веса!A76</f>
        <v>1</v>
      </c>
      <c r="B76" s="326">
        <f t="shared" si="2"/>
        <v>1</v>
      </c>
      <c r="C76" s="326">
        <f>БИПЦ_НДС!E76</f>
        <v>1</v>
      </c>
      <c r="D76" s="326">
        <f t="shared" si="3"/>
        <v>0</v>
      </c>
      <c r="E76" s="326">
        <v>1</v>
      </c>
      <c r="F76" s="326">
        <v>0</v>
      </c>
      <c r="G76" s="326">
        <v>0</v>
      </c>
      <c r="H76" s="326">
        <v>0</v>
      </c>
      <c r="I76" s="326">
        <v>0</v>
      </c>
      <c r="J76" s="308" t="s">
        <v>75</v>
      </c>
      <c r="K76" s="308" t="s">
        <v>75</v>
      </c>
      <c r="L76" s="326">
        <f>INDEX('ИПЦ raw'!$1:$1048576, MATCH($K76,'ИПЦ raw'!$A:$A,0),MATCH(MoM!L$1,'ИПЦ raw'!$1:$1,0))</f>
        <v>100.06</v>
      </c>
      <c r="M76" s="326">
        <f>INDEX('ИПЦ raw'!$1:$1048576, MATCH($K76,'ИПЦ raw'!$A:$A,0),MATCH(MoM!M$1,'ИПЦ raw'!$1:$1,0))</f>
        <v>98.35</v>
      </c>
      <c r="N76" s="326">
        <f>INDEX('ИПЦ raw'!$1:$1048576, MATCH($K76,'ИПЦ raw'!$A:$A,0),MATCH(MoM!N$1,'ИПЦ raw'!$1:$1,0))</f>
        <v>99.4</v>
      </c>
      <c r="O76" s="326">
        <f>INDEX('ИПЦ raw'!$1:$1048576, MATCH($K76,'ИПЦ raw'!$A:$A,0),MATCH(MoM!O$1,'ИПЦ raw'!$1:$1,0))</f>
        <v>99.96</v>
      </c>
      <c r="P76" s="326">
        <f>INDEX('ИПЦ raw'!$1:$1048576, MATCH($K76,'ИПЦ raw'!$A:$A,0),MATCH(MoM!P$1,'ИПЦ raw'!$1:$1,0))</f>
        <v>99.32</v>
      </c>
      <c r="Q76" s="326">
        <f>INDEX('ИПЦ raw'!$1:$1048576, MATCH($K76,'ИПЦ raw'!$A:$A,0),MATCH(MoM!Q$1,'ИПЦ raw'!$1:$1,0))</f>
        <v>101.28</v>
      </c>
      <c r="R76" s="326">
        <f>INDEX('ИПЦ raw'!$1:$1048576, MATCH($K76,'ИПЦ raw'!$A:$A,0),MATCH(MoM!R$1,'ИПЦ raw'!$1:$1,0))</f>
        <v>99.83</v>
      </c>
      <c r="S76" s="326">
        <f>INDEX('ИПЦ raw'!$1:$1048576, MATCH($K76,'ИПЦ raw'!$A:$A,0),MATCH(MoM!S$1,'ИПЦ raw'!$1:$1,0))</f>
        <v>100.85</v>
      </c>
      <c r="T76" s="326">
        <f>INDEX('ИПЦ raw'!$1:$1048576, MATCH($K76,'ИПЦ raw'!$A:$A,0),MATCH(MoM!T$1,'ИПЦ raw'!$1:$1,0))</f>
        <v>100.68</v>
      </c>
      <c r="U76" s="326">
        <f>INDEX('ИПЦ raw'!$1:$1048576, MATCH($K76,'ИПЦ raw'!$A:$A,0),MATCH(MoM!U$1,'ИПЦ raw'!$1:$1,0))</f>
        <v>99.74</v>
      </c>
      <c r="V76" s="326">
        <f>INDEX('ИПЦ raw'!$1:$1048576, MATCH($K76,'ИПЦ raw'!$A:$A,0),MATCH(MoM!V$1,'ИПЦ raw'!$1:$1,0))</f>
        <v>101.17</v>
      </c>
      <c r="W76" s="326">
        <f>INDEX('ИПЦ raw'!$1:$1048576, MATCH($K76,'ИПЦ raw'!$A:$A,0),MATCH(MoM!W$1,'ИПЦ raw'!$1:$1,0))</f>
        <v>99.89</v>
      </c>
      <c r="X76" s="326">
        <f>INDEX('ИПЦ raw'!$1:$1048576, MATCH($K76,'ИПЦ raw'!$A:$A,0),MATCH(MoM!X$1,'ИПЦ raw'!$1:$1,0))</f>
        <v>100.31</v>
      </c>
      <c r="Y76" s="326">
        <f>INDEX('ИПЦ raw'!$1:$1048576, MATCH($K76,'ИПЦ raw'!$A:$A,0),MATCH(MoM!Y$1,'ИПЦ raw'!$1:$1,0))</f>
        <v>100.6</v>
      </c>
      <c r="Z76" s="326">
        <f>INDEX('ИПЦ raw'!$1:$1048576, MATCH($K76,'ИПЦ raw'!$A:$A,0),MATCH(MoM!Z$1,'ИПЦ raw'!$1:$1,0))</f>
        <v>100.38</v>
      </c>
      <c r="AA76" s="326">
        <f>INDEX('ИПЦ raw'!$1:$1048576, MATCH($K76,'ИПЦ raw'!$A:$A,0),MATCH(MoM!AA$1,'ИПЦ raw'!$1:$1,0))</f>
        <v>101.69</v>
      </c>
      <c r="AB76" s="326">
        <f>INDEX('ИПЦ raw'!$1:$1048576, MATCH($K76,'ИПЦ raw'!$A:$A,0),MATCH(MoM!AB$1,'ИПЦ raw'!$1:$1,0))</f>
        <v>100.63</v>
      </c>
      <c r="AC76" s="326">
        <f>INDEX('ИПЦ raw'!$1:$1048576, MATCH($K76,'ИПЦ raw'!$A:$A,0),MATCH(MoM!AC$1,'ИПЦ raw'!$1:$1,0))</f>
        <v>101.7</v>
      </c>
      <c r="AD76" s="326">
        <f>INDEX('ИПЦ raw'!$1:$1048576, MATCH($K76,'ИПЦ raw'!$A:$A,0),MATCH(MoM!AD$1,'ИПЦ raw'!$1:$1,0))</f>
        <v>102.89</v>
      </c>
      <c r="AE76" s="326">
        <f>INDEX('ИПЦ raw'!$1:$1048576, MATCH($K76,'ИПЦ raw'!$A:$A,0),MATCH(MoM!AE$1,'ИПЦ raw'!$1:$1,0))</f>
        <v>102.91</v>
      </c>
      <c r="AF76" s="326">
        <f>INDEX('ИПЦ raw'!$1:$1048576, MATCH($K76,'ИПЦ raw'!$A:$A,0),MATCH(MoM!AF$1,'ИПЦ raw'!$1:$1,0))</f>
        <v>101.63</v>
      </c>
      <c r="AG76" s="326">
        <f>INDEX('ИПЦ raw'!$1:$1048576, MATCH($K76,'ИПЦ raw'!$A:$A,0),MATCH(MoM!AG$1,'ИПЦ raw'!$1:$1,0))</f>
        <v>101.26</v>
      </c>
      <c r="AH76" s="326">
        <f>INDEX('ИПЦ raw'!$1:$1048576, MATCH($K76,'ИПЦ raw'!$A:$A,0),MATCH(MoM!AH$1,'ИПЦ raw'!$1:$1,0))</f>
        <v>100.51</v>
      </c>
      <c r="AI76" s="326">
        <f>INDEX('ИПЦ raw'!$1:$1048576, MATCH($K76,'ИПЦ raw'!$A:$A,0),MATCH(MoM!AI$1,'ИПЦ raw'!$1:$1,0))</f>
        <v>101.13</v>
      </c>
      <c r="AJ76" s="326">
        <f>INDEX('ИПЦ raw'!$1:$1048576, MATCH($K76,'ИПЦ raw'!$A:$A,0),MATCH(MoM!AJ$1,'ИПЦ raw'!$1:$1,0))</f>
        <v>100.8</v>
      </c>
      <c r="AK76" s="326">
        <f>INDEX('ИПЦ raw'!$1:$1048576, MATCH($K76,'ИПЦ raw'!$A:$A,0),MATCH(MoM!AK$1,'ИПЦ raw'!$1:$1,0))</f>
        <v>102.17</v>
      </c>
      <c r="AL76" s="326">
        <f>INDEX('ИПЦ raw'!$1:$1048576, MATCH($K76,'ИПЦ raw'!$A:$A,0),MATCH(MoM!AL$1,'ИПЦ raw'!$1:$1,0))</f>
        <v>102.33</v>
      </c>
      <c r="AM76" s="326">
        <f>INDEX('ИПЦ raw'!$1:$1048576, MATCH($K76,'ИПЦ raw'!$A:$A,0),MATCH(MoM!AM$1,'ИПЦ raw'!$1:$1,0))</f>
        <v>100.9</v>
      </c>
      <c r="AN76" s="326">
        <f>INDEX('ИПЦ raw'!$1:$1048576, MATCH($K76,'ИПЦ raw'!$A:$A,0),MATCH(MoM!AN$1,'ИПЦ raw'!$1:$1,0))</f>
        <v>100.31</v>
      </c>
      <c r="AO76" s="326">
        <f>INDEX('ИПЦ raw'!$1:$1048576, MATCH($K76,'ИПЦ raw'!$A:$A,0),MATCH(MoM!AO$1,'ИПЦ raw'!$1:$1,0))</f>
        <v>100.5</v>
      </c>
      <c r="AP76" s="326">
        <f>INDEX('ИПЦ raw'!$1:$1048576, MATCH($K76,'ИПЦ raw'!$A:$A,0),MATCH(MoM!AP$1,'ИПЦ raw'!$1:$1,0))</f>
        <v>101.16</v>
      </c>
      <c r="AQ76" s="326">
        <f>INDEX('ИПЦ raw'!$1:$1048576, MATCH($K76,'ИПЦ raw'!$A:$A,0),MATCH(MoM!AQ$1,'ИПЦ raw'!$1:$1,0))</f>
        <v>99.87</v>
      </c>
      <c r="AR76" s="326">
        <f>INDEX('ИПЦ raw'!$1:$1048576, MATCH($K76,'ИПЦ raw'!$A:$A,0),MATCH(MoM!AR$1,'ИПЦ raw'!$1:$1,0))</f>
        <v>99.34</v>
      </c>
      <c r="AS76" s="326">
        <f>INDEX('ИПЦ raw'!$1:$1048576, MATCH($K76,'ИПЦ raw'!$A:$A,0),MATCH(MoM!AS$1,'ИПЦ raw'!$1:$1,0))</f>
        <v>99.59</v>
      </c>
      <c r="AT76" s="326">
        <f>INDEX('ИПЦ raw'!$1:$1048576, MATCH($K76,'ИПЦ raw'!$A:$A,0),MATCH(MoM!AT$1,'ИПЦ raw'!$1:$1,0))</f>
        <v>100.52</v>
      </c>
      <c r="AU76" s="326">
        <f>INDEX('ИПЦ raw'!$1:$1048576, MATCH($K76,'ИПЦ raw'!$A:$A,0),MATCH(MoM!AU$1,'ИПЦ raw'!$1:$1,0))</f>
        <v>100.17</v>
      </c>
      <c r="AV76" s="326">
        <f>INDEX('ИПЦ raw'!$1:$1048576, MATCH($K76,'ИПЦ raw'!$A:$A,0),MATCH(MoM!AV$1,'ИПЦ raw'!$1:$1,0))</f>
        <v>101.19</v>
      </c>
      <c r="AW76" s="326">
        <f>INDEX('ИПЦ raw'!$1:$1048576, MATCH($K76,'ИПЦ raw'!$A:$A,0),MATCH(MoM!AW$1,'ИПЦ raw'!$1:$1,0))</f>
        <v>100.21</v>
      </c>
      <c r="AX76" s="326">
        <f>INDEX('ИПЦ raw'!$1:$1048576, MATCH($K76,'ИПЦ raw'!$A:$A,0),MATCH(MoM!AX$1,'ИПЦ raw'!$1:$1,0))</f>
        <v>99.97</v>
      </c>
      <c r="AY76" s="326">
        <f>INDEX('ИПЦ raw'!$1:$1048576, MATCH($K76,'ИПЦ raw'!$A:$A,0),MATCH(MoM!AY$1,'ИПЦ raw'!$1:$1,0))</f>
        <v>100.55</v>
      </c>
      <c r="AZ76" s="326">
        <f>INDEX('ИПЦ raw'!$1:$1048576, MATCH($K76,'ИПЦ raw'!$A:$A,0),MATCH(MoM!AZ$1,'ИПЦ raw'!$1:$1,0))</f>
        <v>100.7</v>
      </c>
    </row>
    <row r="77" spans="1:52" x14ac:dyDescent="0.45">
      <c r="A77" s="326">
        <f>Веса!A77</f>
        <v>1</v>
      </c>
      <c r="B77" s="326">
        <f t="shared" si="2"/>
        <v>1</v>
      </c>
      <c r="C77" s="326">
        <f>БИПЦ_НДС!E77</f>
        <v>1</v>
      </c>
      <c r="D77" s="326">
        <f t="shared" si="3"/>
        <v>0</v>
      </c>
      <c r="E77" s="326">
        <v>1</v>
      </c>
      <c r="F77" s="326">
        <v>0</v>
      </c>
      <c r="G77" s="326">
        <v>0</v>
      </c>
      <c r="H77" s="326">
        <v>0</v>
      </c>
      <c r="I77" s="326">
        <v>0</v>
      </c>
      <c r="J77" s="308" t="s">
        <v>76</v>
      </c>
      <c r="K77" s="308" t="s">
        <v>76</v>
      </c>
      <c r="L77" s="326">
        <f>INDEX('ИПЦ raw'!$1:$1048576, MATCH($K77,'ИПЦ raw'!$A:$A,0),MATCH(MoM!L$1,'ИПЦ raw'!$1:$1,0))</f>
        <v>100.22</v>
      </c>
      <c r="M77" s="326">
        <f>INDEX('ИПЦ raw'!$1:$1048576, MATCH($K77,'ИПЦ raw'!$A:$A,0),MATCH(MoM!M$1,'ИПЦ raw'!$1:$1,0))</f>
        <v>99.86</v>
      </c>
      <c r="N77" s="326">
        <f>INDEX('ИПЦ raw'!$1:$1048576, MATCH($K77,'ИПЦ raw'!$A:$A,0),MATCH(MoM!N$1,'ИПЦ raw'!$1:$1,0))</f>
        <v>99.61</v>
      </c>
      <c r="O77" s="326">
        <f>INDEX('ИПЦ raw'!$1:$1048576, MATCH($K77,'ИПЦ raw'!$A:$A,0),MATCH(MoM!O$1,'ИПЦ raw'!$1:$1,0))</f>
        <v>99.97</v>
      </c>
      <c r="P77" s="326">
        <f>INDEX('ИПЦ raw'!$1:$1048576, MATCH($K77,'ИПЦ raw'!$A:$A,0),MATCH(MoM!P$1,'ИПЦ raw'!$1:$1,0))</f>
        <v>99.55</v>
      </c>
      <c r="Q77" s="326">
        <f>INDEX('ИПЦ raw'!$1:$1048576, MATCH($K77,'ИПЦ raw'!$A:$A,0),MATCH(MoM!Q$1,'ИПЦ raw'!$1:$1,0))</f>
        <v>100.03</v>
      </c>
      <c r="R77" s="326">
        <f>INDEX('ИПЦ raw'!$1:$1048576, MATCH($K77,'ИПЦ raw'!$A:$A,0),MATCH(MoM!R$1,'ИПЦ raw'!$1:$1,0))</f>
        <v>99.82</v>
      </c>
      <c r="S77" s="326">
        <f>INDEX('ИПЦ raw'!$1:$1048576, MATCH($K77,'ИПЦ raw'!$A:$A,0),MATCH(MoM!S$1,'ИПЦ raw'!$1:$1,0))</f>
        <v>100.14</v>
      </c>
      <c r="T77" s="326">
        <f>INDEX('ИПЦ raw'!$1:$1048576, MATCH($K77,'ИПЦ raw'!$A:$A,0),MATCH(MoM!T$1,'ИПЦ raw'!$1:$1,0))</f>
        <v>100.05</v>
      </c>
      <c r="U77" s="326">
        <f>INDEX('ИПЦ raw'!$1:$1048576, MATCH($K77,'ИПЦ raw'!$A:$A,0),MATCH(MoM!U$1,'ИПЦ raw'!$1:$1,0))</f>
        <v>100.1</v>
      </c>
      <c r="V77" s="326">
        <f>INDEX('ИПЦ raw'!$1:$1048576, MATCH($K77,'ИПЦ raw'!$A:$A,0),MATCH(MoM!V$1,'ИПЦ raw'!$1:$1,0))</f>
        <v>100.36</v>
      </c>
      <c r="W77" s="326">
        <f>INDEX('ИПЦ raw'!$1:$1048576, MATCH($K77,'ИПЦ raw'!$A:$A,0),MATCH(MoM!W$1,'ИПЦ raw'!$1:$1,0))</f>
        <v>100.17</v>
      </c>
      <c r="X77" s="326">
        <f>INDEX('ИПЦ raw'!$1:$1048576, MATCH($K77,'ИПЦ raw'!$A:$A,0),MATCH(MoM!X$1,'ИПЦ raw'!$1:$1,0))</f>
        <v>100.43</v>
      </c>
      <c r="Y77" s="326">
        <f>INDEX('ИПЦ raw'!$1:$1048576, MATCH($K77,'ИПЦ raw'!$A:$A,0),MATCH(MoM!Y$1,'ИПЦ raw'!$1:$1,0))</f>
        <v>100.08</v>
      </c>
      <c r="Z77" s="326">
        <f>INDEX('ИПЦ raw'!$1:$1048576, MATCH($K77,'ИПЦ raw'!$A:$A,0),MATCH(MoM!Z$1,'ИПЦ raw'!$1:$1,0))</f>
        <v>100.44</v>
      </c>
      <c r="AA77" s="326">
        <f>INDEX('ИПЦ raw'!$1:$1048576, MATCH($K77,'ИПЦ raw'!$A:$A,0),MATCH(MoM!AA$1,'ИПЦ raw'!$1:$1,0))</f>
        <v>101.13</v>
      </c>
      <c r="AB77" s="326">
        <f>INDEX('ИПЦ raw'!$1:$1048576, MATCH($K77,'ИПЦ raw'!$A:$A,0),MATCH(MoM!AB$1,'ИПЦ raw'!$1:$1,0))</f>
        <v>100.63</v>
      </c>
      <c r="AC77" s="326">
        <f>INDEX('ИПЦ raw'!$1:$1048576, MATCH($K77,'ИПЦ raw'!$A:$A,0),MATCH(MoM!AC$1,'ИПЦ raw'!$1:$1,0))</f>
        <v>100.42</v>
      </c>
      <c r="AD77" s="326">
        <f>INDEX('ИПЦ raw'!$1:$1048576, MATCH($K77,'ИПЦ raw'!$A:$A,0),MATCH(MoM!AD$1,'ИПЦ raw'!$1:$1,0))</f>
        <v>99.78</v>
      </c>
      <c r="AE77" s="326">
        <f>INDEX('ИПЦ raw'!$1:$1048576, MATCH($K77,'ИПЦ raw'!$A:$A,0),MATCH(MoM!AE$1,'ИПЦ raw'!$1:$1,0))</f>
        <v>100.12</v>
      </c>
      <c r="AF77" s="326">
        <f>INDEX('ИПЦ raw'!$1:$1048576, MATCH($K77,'ИПЦ raw'!$A:$A,0),MATCH(MoM!AF$1,'ИПЦ raw'!$1:$1,0))</f>
        <v>100.82</v>
      </c>
      <c r="AG77" s="326">
        <f>INDEX('ИПЦ raw'!$1:$1048576, MATCH($K77,'ИПЦ raw'!$A:$A,0),MATCH(MoM!AG$1,'ИПЦ raw'!$1:$1,0))</f>
        <v>100.53</v>
      </c>
      <c r="AH77" s="326">
        <f>INDEX('ИПЦ raw'!$1:$1048576, MATCH($K77,'ИПЦ raw'!$A:$A,0),MATCH(MoM!AH$1,'ИПЦ raw'!$1:$1,0))</f>
        <v>101.3</v>
      </c>
      <c r="AI77" s="326">
        <f>INDEX('ИПЦ raw'!$1:$1048576, MATCH($K77,'ИПЦ raw'!$A:$A,0),MATCH(MoM!AI$1,'ИПЦ raw'!$1:$1,0))</f>
        <v>101.46</v>
      </c>
      <c r="AJ77" s="326">
        <f>INDEX('ИПЦ raw'!$1:$1048576, MATCH($K77,'ИПЦ raw'!$A:$A,0),MATCH(MoM!AJ$1,'ИПЦ raw'!$1:$1,0))</f>
        <v>100.82</v>
      </c>
      <c r="AK77" s="326">
        <f>INDEX('ИПЦ raw'!$1:$1048576, MATCH($K77,'ИПЦ raw'!$A:$A,0),MATCH(MoM!AK$1,'ИПЦ raw'!$1:$1,0))</f>
        <v>101.49</v>
      </c>
      <c r="AL77" s="326">
        <f>INDEX('ИПЦ raw'!$1:$1048576, MATCH($K77,'ИПЦ raw'!$A:$A,0),MATCH(MoM!AL$1,'ИПЦ raw'!$1:$1,0))</f>
        <v>100.65</v>
      </c>
      <c r="AM77" s="326">
        <f>INDEX('ИПЦ raw'!$1:$1048576, MATCH($K77,'ИПЦ raw'!$A:$A,0),MATCH(MoM!AM$1,'ИПЦ raw'!$1:$1,0))</f>
        <v>100.87</v>
      </c>
      <c r="AN77" s="326">
        <f>INDEX('ИПЦ raw'!$1:$1048576, MATCH($K77,'ИПЦ raw'!$A:$A,0),MATCH(MoM!AN$1,'ИПЦ raw'!$1:$1,0))</f>
        <v>100.31</v>
      </c>
      <c r="AO77" s="326">
        <f>INDEX('ИПЦ raw'!$1:$1048576, MATCH($K77,'ИПЦ raw'!$A:$A,0),MATCH(MoM!AO$1,'ИПЦ raw'!$1:$1,0))</f>
        <v>100.12</v>
      </c>
      <c r="AP77" s="326">
        <f>INDEX('ИПЦ raw'!$1:$1048576, MATCH($K77,'ИПЦ raw'!$A:$A,0),MATCH(MoM!AP$1,'ИПЦ raw'!$1:$1,0))</f>
        <v>100.41</v>
      </c>
      <c r="AQ77" s="326">
        <f>INDEX('ИПЦ raw'!$1:$1048576, MATCH($K77,'ИПЦ raw'!$A:$A,0),MATCH(MoM!AQ$1,'ИПЦ raw'!$1:$1,0))</f>
        <v>100.54</v>
      </c>
      <c r="AR77" s="326">
        <f>INDEX('ИПЦ raw'!$1:$1048576, MATCH($K77,'ИПЦ raw'!$A:$A,0),MATCH(MoM!AR$1,'ИПЦ raw'!$1:$1,0))</f>
        <v>99.97</v>
      </c>
      <c r="AS77" s="326">
        <f>INDEX('ИПЦ raw'!$1:$1048576, MATCH($K77,'ИПЦ raw'!$A:$A,0),MATCH(MoM!AS$1,'ИПЦ raw'!$1:$1,0))</f>
        <v>100.92</v>
      </c>
      <c r="AT77" s="326">
        <f>INDEX('ИПЦ raw'!$1:$1048576, MATCH($K77,'ИПЦ raw'!$A:$A,0),MATCH(MoM!AT$1,'ИПЦ raw'!$1:$1,0))</f>
        <v>100.42</v>
      </c>
      <c r="AU77" s="326">
        <f>INDEX('ИПЦ raw'!$1:$1048576, MATCH($K77,'ИПЦ raw'!$A:$A,0),MATCH(MoM!AU$1,'ИПЦ raw'!$1:$1,0))</f>
        <v>100.18</v>
      </c>
      <c r="AV77" s="326">
        <f>INDEX('ИПЦ raw'!$1:$1048576, MATCH($K77,'ИПЦ raw'!$A:$A,0),MATCH(MoM!AV$1,'ИПЦ raw'!$1:$1,0))</f>
        <v>101.41</v>
      </c>
      <c r="AW77" s="326">
        <f>INDEX('ИПЦ raw'!$1:$1048576, MATCH($K77,'ИПЦ raw'!$A:$A,0),MATCH(MoM!AW$1,'ИПЦ raw'!$1:$1,0))</f>
        <v>99.53</v>
      </c>
      <c r="AX77" s="326">
        <f>INDEX('ИПЦ raw'!$1:$1048576, MATCH($K77,'ИПЦ raw'!$A:$A,0),MATCH(MoM!AX$1,'ИПЦ raw'!$1:$1,0))</f>
        <v>100</v>
      </c>
      <c r="AY77" s="326">
        <f>INDEX('ИПЦ raw'!$1:$1048576, MATCH($K77,'ИПЦ raw'!$A:$A,0),MATCH(MoM!AY$1,'ИПЦ raw'!$1:$1,0))</f>
        <v>100.56</v>
      </c>
      <c r="AZ77" s="326">
        <f>INDEX('ИПЦ raw'!$1:$1048576, MATCH($K77,'ИПЦ raw'!$A:$A,0),MATCH(MoM!AZ$1,'ИПЦ raw'!$1:$1,0))</f>
        <v>100.11</v>
      </c>
    </row>
    <row r="78" spans="1:52" x14ac:dyDescent="0.45">
      <c r="A78" s="326">
        <f>Веса!A78</f>
        <v>1</v>
      </c>
      <c r="B78" s="326">
        <f t="shared" si="2"/>
        <v>1</v>
      </c>
      <c r="C78" s="326">
        <f>БИПЦ_НДС!E78</f>
        <v>1</v>
      </c>
      <c r="D78" s="326">
        <f t="shared" si="3"/>
        <v>0</v>
      </c>
      <c r="E78" s="326">
        <v>1</v>
      </c>
      <c r="F78" s="326">
        <v>0</v>
      </c>
      <c r="G78" s="326">
        <v>0</v>
      </c>
      <c r="H78" s="326">
        <v>0</v>
      </c>
      <c r="I78" s="326">
        <v>0</v>
      </c>
      <c r="J78" s="308" t="s">
        <v>77</v>
      </c>
      <c r="K78" s="308" t="s">
        <v>77</v>
      </c>
      <c r="L78" s="326">
        <f>INDEX('ИПЦ raw'!$1:$1048576, MATCH($K78,'ИПЦ raw'!$A:$A,0),MATCH(MoM!L$1,'ИПЦ raw'!$1:$1,0))</f>
        <v>100.44</v>
      </c>
      <c r="M78" s="326">
        <f>INDEX('ИПЦ raw'!$1:$1048576, MATCH($K78,'ИПЦ raw'!$A:$A,0),MATCH(MoM!M$1,'ИПЦ raw'!$1:$1,0))</f>
        <v>100.45</v>
      </c>
      <c r="N78" s="326">
        <f>INDEX('ИПЦ raw'!$1:$1048576, MATCH($K78,'ИПЦ raw'!$A:$A,0),MATCH(MoM!N$1,'ИПЦ raw'!$1:$1,0))</f>
        <v>100.16</v>
      </c>
      <c r="O78" s="326">
        <f>INDEX('ИПЦ raw'!$1:$1048576, MATCH($K78,'ИПЦ raw'!$A:$A,0),MATCH(MoM!O$1,'ИПЦ raw'!$1:$1,0))</f>
        <v>100.21</v>
      </c>
      <c r="P78" s="326">
        <f>INDEX('ИПЦ raw'!$1:$1048576, MATCH($K78,'ИПЦ raw'!$A:$A,0),MATCH(MoM!P$1,'ИПЦ raw'!$1:$1,0))</f>
        <v>100.24</v>
      </c>
      <c r="Q78" s="326">
        <f>INDEX('ИПЦ raw'!$1:$1048576, MATCH($K78,'ИПЦ raw'!$A:$A,0),MATCH(MoM!Q$1,'ИПЦ raw'!$1:$1,0))</f>
        <v>100.14</v>
      </c>
      <c r="R78" s="326">
        <f>INDEX('ИПЦ raw'!$1:$1048576, MATCH($K78,'ИПЦ raw'!$A:$A,0),MATCH(MoM!R$1,'ИПЦ raw'!$1:$1,0))</f>
        <v>99.41</v>
      </c>
      <c r="S78" s="326">
        <f>INDEX('ИПЦ raw'!$1:$1048576, MATCH($K78,'ИПЦ raw'!$A:$A,0),MATCH(MoM!S$1,'ИПЦ raw'!$1:$1,0))</f>
        <v>101.17</v>
      </c>
      <c r="T78" s="326">
        <f>INDEX('ИПЦ raw'!$1:$1048576, MATCH($K78,'ИПЦ raw'!$A:$A,0),MATCH(MoM!T$1,'ИПЦ raw'!$1:$1,0))</f>
        <v>99.83</v>
      </c>
      <c r="U78" s="326">
        <f>INDEX('ИПЦ raw'!$1:$1048576, MATCH($K78,'ИПЦ raw'!$A:$A,0),MATCH(MoM!U$1,'ИПЦ raw'!$1:$1,0))</f>
        <v>101.5</v>
      </c>
      <c r="V78" s="326">
        <f>INDEX('ИПЦ raw'!$1:$1048576, MATCH($K78,'ИПЦ raw'!$A:$A,0),MATCH(MoM!V$1,'ИПЦ raw'!$1:$1,0))</f>
        <v>100.88</v>
      </c>
      <c r="W78" s="326">
        <f>INDEX('ИПЦ raw'!$1:$1048576, MATCH($K78,'ИПЦ raw'!$A:$A,0),MATCH(MoM!W$1,'ИПЦ raw'!$1:$1,0))</f>
        <v>100.67</v>
      </c>
      <c r="X78" s="326">
        <f>INDEX('ИПЦ raw'!$1:$1048576, MATCH($K78,'ИПЦ raw'!$A:$A,0),MATCH(MoM!X$1,'ИПЦ raw'!$1:$1,0))</f>
        <v>101.94</v>
      </c>
      <c r="Y78" s="326">
        <f>INDEX('ИПЦ raw'!$1:$1048576, MATCH($K78,'ИПЦ raw'!$A:$A,0),MATCH(MoM!Y$1,'ИПЦ raw'!$1:$1,0))</f>
        <v>100.15</v>
      </c>
      <c r="Z78" s="326">
        <f>INDEX('ИПЦ raw'!$1:$1048576, MATCH($K78,'ИПЦ raw'!$A:$A,0),MATCH(MoM!Z$1,'ИПЦ raw'!$1:$1,0))</f>
        <v>100.41</v>
      </c>
      <c r="AA78" s="326">
        <f>INDEX('ИПЦ raw'!$1:$1048576, MATCH($K78,'ИПЦ raw'!$A:$A,0),MATCH(MoM!AA$1,'ИПЦ raw'!$1:$1,0))</f>
        <v>100.16</v>
      </c>
      <c r="AB78" s="326">
        <f>INDEX('ИПЦ raw'!$1:$1048576, MATCH($K78,'ИПЦ raw'!$A:$A,0),MATCH(MoM!AB$1,'ИПЦ raw'!$1:$1,0))</f>
        <v>99.75</v>
      </c>
      <c r="AC78" s="326">
        <f>INDEX('ИПЦ raw'!$1:$1048576, MATCH($K78,'ИПЦ raw'!$A:$A,0),MATCH(MoM!AC$1,'ИПЦ raw'!$1:$1,0))</f>
        <v>99.85</v>
      </c>
      <c r="AD78" s="326">
        <f>INDEX('ИПЦ raw'!$1:$1048576, MATCH($K78,'ИПЦ raw'!$A:$A,0),MATCH(MoM!AD$1,'ИПЦ raw'!$1:$1,0))</f>
        <v>100.65</v>
      </c>
      <c r="AE78" s="326">
        <f>INDEX('ИПЦ raw'!$1:$1048576, MATCH($K78,'ИПЦ raw'!$A:$A,0),MATCH(MoM!AE$1,'ИПЦ raw'!$1:$1,0))</f>
        <v>100.13</v>
      </c>
      <c r="AF78" s="326">
        <f>INDEX('ИПЦ raw'!$1:$1048576, MATCH($K78,'ИПЦ raw'!$A:$A,0),MATCH(MoM!AF$1,'ИПЦ raw'!$1:$1,0))</f>
        <v>100.32</v>
      </c>
      <c r="AG78" s="326">
        <f>INDEX('ИПЦ raw'!$1:$1048576, MATCH($K78,'ИПЦ raw'!$A:$A,0),MATCH(MoM!AG$1,'ИПЦ raw'!$1:$1,0))</f>
        <v>100.43</v>
      </c>
      <c r="AH78" s="326">
        <f>INDEX('ИПЦ raw'!$1:$1048576, MATCH($K78,'ИПЦ raw'!$A:$A,0),MATCH(MoM!AH$1,'ИПЦ raw'!$1:$1,0))</f>
        <v>100.8</v>
      </c>
      <c r="AI78" s="326">
        <f>INDEX('ИПЦ raw'!$1:$1048576, MATCH($K78,'ИПЦ raw'!$A:$A,0),MATCH(MoM!AI$1,'ИПЦ raw'!$1:$1,0))</f>
        <v>100.21</v>
      </c>
      <c r="AJ78" s="326">
        <f>INDEX('ИПЦ raw'!$1:$1048576, MATCH($K78,'ИПЦ raw'!$A:$A,0),MATCH(MoM!AJ$1,'ИПЦ raw'!$1:$1,0))</f>
        <v>99.92</v>
      </c>
      <c r="AK78" s="326">
        <f>INDEX('ИПЦ raw'!$1:$1048576, MATCH($K78,'ИПЦ raw'!$A:$A,0),MATCH(MoM!AK$1,'ИПЦ raw'!$1:$1,0))</f>
        <v>100.27</v>
      </c>
      <c r="AL78" s="326">
        <f>INDEX('ИПЦ raw'!$1:$1048576, MATCH($K78,'ИПЦ raw'!$A:$A,0),MATCH(MoM!AL$1,'ИПЦ raw'!$1:$1,0))</f>
        <v>100.7</v>
      </c>
      <c r="AM78" s="326">
        <f>INDEX('ИПЦ raw'!$1:$1048576, MATCH($K78,'ИПЦ raw'!$A:$A,0),MATCH(MoM!AM$1,'ИПЦ raw'!$1:$1,0))</f>
        <v>100.11</v>
      </c>
      <c r="AN78" s="326">
        <f>INDEX('ИПЦ raw'!$1:$1048576, MATCH($K78,'ИПЦ raw'!$A:$A,0),MATCH(MoM!AN$1,'ИПЦ raw'!$1:$1,0))</f>
        <v>100.44</v>
      </c>
      <c r="AO78" s="326">
        <f>INDEX('ИПЦ raw'!$1:$1048576, MATCH($K78,'ИПЦ raw'!$A:$A,0),MATCH(MoM!AO$1,'ИПЦ raw'!$1:$1,0))</f>
        <v>100.12</v>
      </c>
      <c r="AP78" s="326">
        <f>INDEX('ИПЦ raw'!$1:$1048576, MATCH($K78,'ИПЦ raw'!$A:$A,0),MATCH(MoM!AP$1,'ИПЦ raw'!$1:$1,0))</f>
        <v>100.11</v>
      </c>
      <c r="AQ78" s="326">
        <f>INDEX('ИПЦ raw'!$1:$1048576, MATCH($K78,'ИПЦ raw'!$A:$A,0),MATCH(MoM!AQ$1,'ИПЦ raw'!$1:$1,0))</f>
        <v>100</v>
      </c>
      <c r="AR78" s="326">
        <f>INDEX('ИПЦ raw'!$1:$1048576, MATCH($K78,'ИПЦ raw'!$A:$A,0),MATCH(MoM!AR$1,'ИПЦ raw'!$1:$1,0))</f>
        <v>99.8</v>
      </c>
      <c r="AS78" s="326">
        <f>INDEX('ИПЦ raw'!$1:$1048576, MATCH($K78,'ИПЦ raw'!$A:$A,0),MATCH(MoM!AS$1,'ИПЦ raw'!$1:$1,0))</f>
        <v>100.2</v>
      </c>
      <c r="AT78" s="326">
        <f>INDEX('ИПЦ raw'!$1:$1048576, MATCH($K78,'ИПЦ raw'!$A:$A,0),MATCH(MoM!AT$1,'ИПЦ raw'!$1:$1,0))</f>
        <v>99.82</v>
      </c>
      <c r="AU78" s="326">
        <f>INDEX('ИПЦ raw'!$1:$1048576, MATCH($K78,'ИПЦ raw'!$A:$A,0),MATCH(MoM!AU$1,'ИПЦ raw'!$1:$1,0))</f>
        <v>100.63</v>
      </c>
      <c r="AV78" s="326">
        <f>INDEX('ИПЦ raw'!$1:$1048576, MATCH($K78,'ИПЦ raw'!$A:$A,0),MATCH(MoM!AV$1,'ИПЦ raw'!$1:$1,0))</f>
        <v>100.93</v>
      </c>
      <c r="AW78" s="326">
        <f>INDEX('ИПЦ raw'!$1:$1048576, MATCH($K78,'ИПЦ raw'!$A:$A,0),MATCH(MoM!AW$1,'ИПЦ raw'!$1:$1,0))</f>
        <v>99.87</v>
      </c>
      <c r="AX78" s="326">
        <f>INDEX('ИПЦ raw'!$1:$1048576, MATCH($K78,'ИПЦ raw'!$A:$A,0),MATCH(MoM!AX$1,'ИПЦ raw'!$1:$1,0))</f>
        <v>100.67</v>
      </c>
      <c r="AY78" s="326">
        <f>INDEX('ИПЦ raw'!$1:$1048576, MATCH($K78,'ИПЦ raw'!$A:$A,0),MATCH(MoM!AY$1,'ИПЦ raw'!$1:$1,0))</f>
        <v>100.5</v>
      </c>
      <c r="AZ78" s="326">
        <f>INDEX('ИПЦ raw'!$1:$1048576, MATCH($K78,'ИПЦ raw'!$A:$A,0),MATCH(MoM!AZ$1,'ИПЦ raw'!$1:$1,0))</f>
        <v>100.09</v>
      </c>
    </row>
    <row r="79" spans="1:52" x14ac:dyDescent="0.45">
      <c r="A79" s="326">
        <f>Веса!A79</f>
        <v>1</v>
      </c>
      <c r="B79" s="326">
        <f t="shared" si="2"/>
        <v>1</v>
      </c>
      <c r="C79" s="326">
        <f>БИПЦ_НДС!E79</f>
        <v>0</v>
      </c>
      <c r="D79" s="326">
        <f t="shared" si="3"/>
        <v>1</v>
      </c>
      <c r="E79" s="326">
        <v>1</v>
      </c>
      <c r="F79" s="326">
        <v>0</v>
      </c>
      <c r="G79" s="326">
        <v>0</v>
      </c>
      <c r="H79" s="326">
        <v>0</v>
      </c>
      <c r="I79" s="326">
        <v>0</v>
      </c>
      <c r="J79" s="308" t="s">
        <v>78</v>
      </c>
      <c r="K79" s="308" t="s">
        <v>78</v>
      </c>
      <c r="L79" s="326">
        <f>INDEX('ИПЦ raw'!$1:$1048576, MATCH($K79,'ИПЦ raw'!$A:$A,0),MATCH(MoM!L$1,'ИПЦ raw'!$1:$1,0))</f>
        <v>100.2</v>
      </c>
      <c r="M79" s="326">
        <f>INDEX('ИПЦ raw'!$1:$1048576, MATCH($K79,'ИПЦ raw'!$A:$A,0),MATCH(MoM!M$1,'ИПЦ raw'!$1:$1,0))</f>
        <v>99.52</v>
      </c>
      <c r="N79" s="326">
        <f>INDEX('ИПЦ raw'!$1:$1048576, MATCH($K79,'ИПЦ raw'!$A:$A,0),MATCH(MoM!N$1,'ИПЦ raw'!$1:$1,0))</f>
        <v>99.69</v>
      </c>
      <c r="O79" s="326">
        <f>INDEX('ИПЦ raw'!$1:$1048576, MATCH($K79,'ИПЦ raw'!$A:$A,0),MATCH(MoM!O$1,'ИПЦ raw'!$1:$1,0))</f>
        <v>99.34</v>
      </c>
      <c r="P79" s="326">
        <f>INDEX('ИПЦ raw'!$1:$1048576, MATCH($K79,'ИПЦ raw'!$A:$A,0),MATCH(MoM!P$1,'ИПЦ raw'!$1:$1,0))</f>
        <v>100.23</v>
      </c>
      <c r="Q79" s="326">
        <f>INDEX('ИПЦ raw'!$1:$1048576, MATCH($K79,'ИПЦ raw'!$A:$A,0),MATCH(MoM!Q$1,'ИПЦ raw'!$1:$1,0))</f>
        <v>100.63</v>
      </c>
      <c r="R79" s="326">
        <f>INDEX('ИПЦ raw'!$1:$1048576, MATCH($K79,'ИПЦ raw'!$A:$A,0),MATCH(MoM!R$1,'ИПЦ raw'!$1:$1,0))</f>
        <v>99.95</v>
      </c>
      <c r="S79" s="326">
        <f>INDEX('ИПЦ raw'!$1:$1048576, MATCH($K79,'ИПЦ raw'!$A:$A,0),MATCH(MoM!S$1,'ИПЦ raw'!$1:$1,0))</f>
        <v>100.6</v>
      </c>
      <c r="T79" s="326">
        <f>INDEX('ИПЦ raw'!$1:$1048576, MATCH($K79,'ИПЦ raw'!$A:$A,0),MATCH(MoM!T$1,'ИПЦ raw'!$1:$1,0))</f>
        <v>101.12</v>
      </c>
      <c r="U79" s="326">
        <f>INDEX('ИПЦ raw'!$1:$1048576, MATCH($K79,'ИПЦ raw'!$A:$A,0),MATCH(MoM!U$1,'ИПЦ raw'!$1:$1,0))</f>
        <v>100.48</v>
      </c>
      <c r="V79" s="326">
        <f>INDEX('ИПЦ raw'!$1:$1048576, MATCH($K79,'ИПЦ raw'!$A:$A,0),MATCH(MoM!V$1,'ИПЦ raw'!$1:$1,0))</f>
        <v>100.63</v>
      </c>
      <c r="W79" s="326">
        <f>INDEX('ИПЦ raw'!$1:$1048576, MATCH($K79,'ИПЦ raw'!$A:$A,0),MATCH(MoM!W$1,'ИПЦ raw'!$1:$1,0))</f>
        <v>101.01</v>
      </c>
      <c r="X79" s="326">
        <f>INDEX('ИПЦ raw'!$1:$1048576, MATCH($K79,'ИПЦ raw'!$A:$A,0),MATCH(MoM!X$1,'ИПЦ raw'!$1:$1,0))</f>
        <v>101.46</v>
      </c>
      <c r="Y79" s="326">
        <f>INDEX('ИПЦ raw'!$1:$1048576, MATCH($K79,'ИПЦ raw'!$A:$A,0),MATCH(MoM!Y$1,'ИПЦ raw'!$1:$1,0))</f>
        <v>101.26</v>
      </c>
      <c r="Z79" s="326">
        <f>INDEX('ИПЦ raw'!$1:$1048576, MATCH($K79,'ИПЦ raw'!$A:$A,0),MATCH(MoM!Z$1,'ИПЦ raw'!$1:$1,0))</f>
        <v>100.74</v>
      </c>
      <c r="AA79" s="326">
        <f>INDEX('ИПЦ raw'!$1:$1048576, MATCH($K79,'ИПЦ raw'!$A:$A,0),MATCH(MoM!AA$1,'ИПЦ raw'!$1:$1,0))</f>
        <v>100.59</v>
      </c>
      <c r="AB79" s="326">
        <f>INDEX('ИПЦ raw'!$1:$1048576, MATCH($K79,'ИПЦ raw'!$A:$A,0),MATCH(MoM!AB$1,'ИПЦ raw'!$1:$1,0))</f>
        <v>100.69</v>
      </c>
      <c r="AC79" s="326">
        <f>INDEX('ИПЦ raw'!$1:$1048576, MATCH($K79,'ИПЦ raw'!$A:$A,0),MATCH(MoM!AC$1,'ИПЦ raw'!$1:$1,0))</f>
        <v>100.11</v>
      </c>
      <c r="AD79" s="326">
        <f>INDEX('ИПЦ raw'!$1:$1048576, MATCH($K79,'ИПЦ raw'!$A:$A,0),MATCH(MoM!AD$1,'ИПЦ raw'!$1:$1,0))</f>
        <v>101.03</v>
      </c>
      <c r="AE79" s="326">
        <f>INDEX('ИПЦ raw'!$1:$1048576, MATCH($K79,'ИПЦ raw'!$A:$A,0),MATCH(MoM!AE$1,'ИПЦ raw'!$1:$1,0))</f>
        <v>100.83</v>
      </c>
      <c r="AF79" s="326">
        <f>INDEX('ИПЦ raw'!$1:$1048576, MATCH($K79,'ИПЦ raw'!$A:$A,0),MATCH(MoM!AF$1,'ИПЦ raw'!$1:$1,0))</f>
        <v>100.56</v>
      </c>
      <c r="AG79" s="326">
        <f>INDEX('ИПЦ raw'!$1:$1048576, MATCH($K79,'ИПЦ raw'!$A:$A,0),MATCH(MoM!AG$1,'ИПЦ raw'!$1:$1,0))</f>
        <v>100.93</v>
      </c>
      <c r="AH79" s="326">
        <f>INDEX('ИПЦ raw'!$1:$1048576, MATCH($K79,'ИПЦ raw'!$A:$A,0),MATCH(MoM!AH$1,'ИПЦ raw'!$1:$1,0))</f>
        <v>100.94</v>
      </c>
      <c r="AI79" s="326">
        <f>INDEX('ИПЦ raw'!$1:$1048576, MATCH($K79,'ИПЦ raw'!$A:$A,0),MATCH(MoM!AI$1,'ИПЦ raw'!$1:$1,0))</f>
        <v>101</v>
      </c>
      <c r="AJ79" s="326">
        <f>INDEX('ИПЦ raw'!$1:$1048576, MATCH($K79,'ИПЦ raw'!$A:$A,0),MATCH(MoM!AJ$1,'ИПЦ raw'!$1:$1,0))</f>
        <v>101.2</v>
      </c>
      <c r="AK79" s="326">
        <f>INDEX('ИПЦ raw'!$1:$1048576, MATCH($K79,'ИПЦ raw'!$A:$A,0),MATCH(MoM!AK$1,'ИПЦ raw'!$1:$1,0))</f>
        <v>101.26</v>
      </c>
      <c r="AL79" s="326">
        <f>INDEX('ИПЦ raw'!$1:$1048576, MATCH($K79,'ИПЦ raw'!$A:$A,0),MATCH(MoM!AL$1,'ИПЦ raw'!$1:$1,0))</f>
        <v>100.77</v>
      </c>
      <c r="AM79" s="326">
        <f>INDEX('ИПЦ raw'!$1:$1048576, MATCH($K79,'ИПЦ raw'!$A:$A,0),MATCH(MoM!AM$1,'ИПЦ raw'!$1:$1,0))</f>
        <v>100.85</v>
      </c>
      <c r="AN79" s="326">
        <f>INDEX('ИПЦ raw'!$1:$1048576, MATCH($K79,'ИПЦ raw'!$A:$A,0),MATCH(MoM!AN$1,'ИПЦ raw'!$1:$1,0))</f>
        <v>100.59</v>
      </c>
      <c r="AO79" s="326">
        <f>INDEX('ИПЦ raw'!$1:$1048576, MATCH($K79,'ИПЦ raw'!$A:$A,0),MATCH(MoM!AO$1,'ИПЦ raw'!$1:$1,0))</f>
        <v>100.19</v>
      </c>
      <c r="AP79" s="326">
        <f>INDEX('ИПЦ raw'!$1:$1048576, MATCH($K79,'ИПЦ raw'!$A:$A,0),MATCH(MoM!AP$1,'ИПЦ raw'!$1:$1,0))</f>
        <v>100.21</v>
      </c>
      <c r="AQ79" s="326">
        <f>INDEX('ИПЦ raw'!$1:$1048576, MATCH($K79,'ИПЦ raw'!$A:$A,0),MATCH(MoM!AQ$1,'ИПЦ raw'!$1:$1,0))</f>
        <v>100.13</v>
      </c>
      <c r="AR79" s="326">
        <f>INDEX('ИПЦ raw'!$1:$1048576, MATCH($K79,'ИПЦ raw'!$A:$A,0),MATCH(MoM!AR$1,'ИПЦ raw'!$1:$1,0))</f>
        <v>99.54</v>
      </c>
      <c r="AS79" s="326">
        <f>INDEX('ИПЦ raw'!$1:$1048576, MATCH($K79,'ИПЦ raw'!$A:$A,0),MATCH(MoM!AS$1,'ИПЦ raw'!$1:$1,0))</f>
        <v>100.5</v>
      </c>
      <c r="AT79" s="326">
        <f>INDEX('ИПЦ raw'!$1:$1048576, MATCH($K79,'ИПЦ raw'!$A:$A,0),MATCH(MoM!AT$1,'ИПЦ raw'!$1:$1,0))</f>
        <v>100.34</v>
      </c>
      <c r="AU79" s="326">
        <f>INDEX('ИПЦ raw'!$1:$1048576, MATCH($K79,'ИПЦ raw'!$A:$A,0),MATCH(MoM!AU$1,'ИПЦ raw'!$1:$1,0))</f>
        <v>99.97</v>
      </c>
      <c r="AV79" s="326">
        <f>INDEX('ИПЦ raw'!$1:$1048576, MATCH($K79,'ИПЦ raw'!$A:$A,0),MATCH(MoM!AV$1,'ИПЦ raw'!$1:$1,0))</f>
        <v>100.11</v>
      </c>
      <c r="AW79" s="326">
        <f>INDEX('ИПЦ raw'!$1:$1048576, MATCH($K79,'ИПЦ raw'!$A:$A,0),MATCH(MoM!AW$1,'ИПЦ raw'!$1:$1,0))</f>
        <v>99.9</v>
      </c>
      <c r="AX79" s="326">
        <f>INDEX('ИПЦ raw'!$1:$1048576, MATCH($K79,'ИПЦ raw'!$A:$A,0),MATCH(MoM!AX$1,'ИПЦ raw'!$1:$1,0))</f>
        <v>101.27</v>
      </c>
      <c r="AY79" s="326">
        <f>INDEX('ИПЦ raw'!$1:$1048576, MATCH($K79,'ИПЦ raw'!$A:$A,0),MATCH(MoM!AY$1,'ИПЦ raw'!$1:$1,0))</f>
        <v>100.8</v>
      </c>
      <c r="AZ79" s="326">
        <f>INDEX('ИПЦ raw'!$1:$1048576, MATCH($K79,'ИПЦ raw'!$A:$A,0),MATCH(MoM!AZ$1,'ИПЦ raw'!$1:$1,0))</f>
        <v>100.08</v>
      </c>
    </row>
    <row r="80" spans="1:52" x14ac:dyDescent="0.45">
      <c r="A80" s="326">
        <f>Веса!A80</f>
        <v>1</v>
      </c>
      <c r="B80" s="326">
        <f t="shared" si="2"/>
        <v>1</v>
      </c>
      <c r="C80" s="326">
        <f>БИПЦ_НДС!E80</f>
        <v>1</v>
      </c>
      <c r="D80" s="326">
        <f t="shared" si="3"/>
        <v>0</v>
      </c>
      <c r="E80" s="326">
        <v>1</v>
      </c>
      <c r="F80" s="326">
        <v>0</v>
      </c>
      <c r="G80" s="326">
        <v>0</v>
      </c>
      <c r="H80" s="326">
        <v>0</v>
      </c>
      <c r="I80" s="326">
        <v>0</v>
      </c>
      <c r="J80" s="308" t="s">
        <v>79</v>
      </c>
      <c r="K80" s="308" t="s">
        <v>79</v>
      </c>
      <c r="L80" s="326">
        <f>INDEX('ИПЦ raw'!$1:$1048576, MATCH($K80,'ИПЦ raw'!$A:$A,0),MATCH(MoM!L$1,'ИПЦ raw'!$1:$1,0))</f>
        <v>100.02</v>
      </c>
      <c r="M80" s="326">
        <f>INDEX('ИПЦ raw'!$1:$1048576, MATCH($K80,'ИПЦ raw'!$A:$A,0),MATCH(MoM!M$1,'ИПЦ raw'!$1:$1,0))</f>
        <v>99.8</v>
      </c>
      <c r="N80" s="326">
        <f>INDEX('ИПЦ raw'!$1:$1048576, MATCH($K80,'ИПЦ raw'!$A:$A,0),MATCH(MoM!N$1,'ИПЦ raw'!$1:$1,0))</f>
        <v>99.42</v>
      </c>
      <c r="O80" s="326">
        <f>INDEX('ИПЦ raw'!$1:$1048576, MATCH($K80,'ИПЦ raw'!$A:$A,0),MATCH(MoM!O$1,'ИПЦ raw'!$1:$1,0))</f>
        <v>100.22</v>
      </c>
      <c r="P80" s="326">
        <f>INDEX('ИПЦ raw'!$1:$1048576, MATCH($K80,'ИПЦ raw'!$A:$A,0),MATCH(MoM!P$1,'ИПЦ raw'!$1:$1,0))</f>
        <v>100.02</v>
      </c>
      <c r="Q80" s="326">
        <f>INDEX('ИПЦ raw'!$1:$1048576, MATCH($K80,'ИПЦ raw'!$A:$A,0),MATCH(MoM!Q$1,'ИПЦ raw'!$1:$1,0))</f>
        <v>100.1</v>
      </c>
      <c r="R80" s="326">
        <f>INDEX('ИПЦ raw'!$1:$1048576, MATCH($K80,'ИПЦ raw'!$A:$A,0),MATCH(MoM!R$1,'ИПЦ raw'!$1:$1,0))</f>
        <v>100.18</v>
      </c>
      <c r="S80" s="326">
        <f>INDEX('ИПЦ raw'!$1:$1048576, MATCH($K80,'ИПЦ raw'!$A:$A,0),MATCH(MoM!S$1,'ИПЦ raw'!$1:$1,0))</f>
        <v>99.97</v>
      </c>
      <c r="T80" s="326">
        <f>INDEX('ИПЦ raw'!$1:$1048576, MATCH($K80,'ИПЦ raw'!$A:$A,0),MATCH(MoM!T$1,'ИПЦ raw'!$1:$1,0))</f>
        <v>100.67</v>
      </c>
      <c r="U80" s="326">
        <f>INDEX('ИПЦ raw'!$1:$1048576, MATCH($K80,'ИПЦ raw'!$A:$A,0),MATCH(MoM!U$1,'ИПЦ raw'!$1:$1,0))</f>
        <v>101.49</v>
      </c>
      <c r="V80" s="326">
        <f>INDEX('ИПЦ raw'!$1:$1048576, MATCH($K80,'ИПЦ raw'!$A:$A,0),MATCH(MoM!V$1,'ИПЦ raw'!$1:$1,0))</f>
        <v>101.07</v>
      </c>
      <c r="W80" s="326">
        <f>INDEX('ИПЦ raw'!$1:$1048576, MATCH($K80,'ИПЦ raw'!$A:$A,0),MATCH(MoM!W$1,'ИПЦ raw'!$1:$1,0))</f>
        <v>101.01</v>
      </c>
      <c r="X80" s="326">
        <f>INDEX('ИПЦ raw'!$1:$1048576, MATCH($K80,'ИПЦ raw'!$A:$A,0),MATCH(MoM!X$1,'ИПЦ raw'!$1:$1,0))</f>
        <v>100.59</v>
      </c>
      <c r="Y80" s="326">
        <f>INDEX('ИПЦ raw'!$1:$1048576, MATCH($K80,'ИПЦ raw'!$A:$A,0),MATCH(MoM!Y$1,'ИПЦ raw'!$1:$1,0))</f>
        <v>100.29</v>
      </c>
      <c r="Z80" s="326">
        <f>INDEX('ИПЦ raw'!$1:$1048576, MATCH($K80,'ИПЦ raw'!$A:$A,0),MATCH(MoM!Z$1,'ИПЦ raw'!$1:$1,0))</f>
        <v>100.37</v>
      </c>
      <c r="AA80" s="326">
        <f>INDEX('ИПЦ raw'!$1:$1048576, MATCH($K80,'ИПЦ raw'!$A:$A,0),MATCH(MoM!AA$1,'ИПЦ raw'!$1:$1,0))</f>
        <v>100.26</v>
      </c>
      <c r="AB80" s="326">
        <f>INDEX('ИПЦ raw'!$1:$1048576, MATCH($K80,'ИПЦ raw'!$A:$A,0),MATCH(MoM!AB$1,'ИПЦ raw'!$1:$1,0))</f>
        <v>100.19</v>
      </c>
      <c r="AC80" s="326">
        <f>INDEX('ИПЦ raw'!$1:$1048576, MATCH($K80,'ИПЦ raw'!$A:$A,0),MATCH(MoM!AC$1,'ИПЦ raw'!$1:$1,0))</f>
        <v>99.91</v>
      </c>
      <c r="AD80" s="326">
        <f>INDEX('ИПЦ raw'!$1:$1048576, MATCH($K80,'ИПЦ raw'!$A:$A,0),MATCH(MoM!AD$1,'ИПЦ raw'!$1:$1,0))</f>
        <v>100.09</v>
      </c>
      <c r="AE80" s="326">
        <f>INDEX('ИПЦ raw'!$1:$1048576, MATCH($K80,'ИПЦ raw'!$A:$A,0),MATCH(MoM!AE$1,'ИПЦ raw'!$1:$1,0))</f>
        <v>100.72</v>
      </c>
      <c r="AF80" s="326">
        <f>INDEX('ИПЦ raw'!$1:$1048576, MATCH($K80,'ИПЦ raw'!$A:$A,0),MATCH(MoM!AF$1,'ИПЦ raw'!$1:$1,0))</f>
        <v>100.6</v>
      </c>
      <c r="AG80" s="326">
        <f>INDEX('ИПЦ raw'!$1:$1048576, MATCH($K80,'ИПЦ raw'!$A:$A,0),MATCH(MoM!AG$1,'ИПЦ raw'!$1:$1,0))</f>
        <v>100.63</v>
      </c>
      <c r="AH80" s="326">
        <f>INDEX('ИПЦ raw'!$1:$1048576, MATCH($K80,'ИПЦ raw'!$A:$A,0),MATCH(MoM!AH$1,'ИПЦ raw'!$1:$1,0))</f>
        <v>100.77</v>
      </c>
      <c r="AI80" s="326">
        <f>INDEX('ИПЦ raw'!$1:$1048576, MATCH($K80,'ИПЦ raw'!$A:$A,0),MATCH(MoM!AI$1,'ИПЦ raw'!$1:$1,0))</f>
        <v>101.06</v>
      </c>
      <c r="AJ80" s="326">
        <f>INDEX('ИПЦ raw'!$1:$1048576, MATCH($K80,'ИПЦ raw'!$A:$A,0),MATCH(MoM!AJ$1,'ИПЦ raw'!$1:$1,0))</f>
        <v>100.64</v>
      </c>
      <c r="AK80" s="326">
        <f>INDEX('ИПЦ raw'!$1:$1048576, MATCH($K80,'ИПЦ raw'!$A:$A,0),MATCH(MoM!AK$1,'ИПЦ raw'!$1:$1,0))</f>
        <v>101.11</v>
      </c>
      <c r="AL80" s="326">
        <f>INDEX('ИПЦ raw'!$1:$1048576, MATCH($K80,'ИПЦ raw'!$A:$A,0),MATCH(MoM!AL$1,'ИПЦ raw'!$1:$1,0))</f>
        <v>101.86</v>
      </c>
      <c r="AM80" s="326">
        <f>INDEX('ИПЦ raw'!$1:$1048576, MATCH($K80,'ИПЦ raw'!$A:$A,0),MATCH(MoM!AM$1,'ИПЦ raw'!$1:$1,0))</f>
        <v>101.4</v>
      </c>
      <c r="AN80" s="326">
        <f>INDEX('ИПЦ raw'!$1:$1048576, MATCH($K80,'ИПЦ raw'!$A:$A,0),MATCH(MoM!AN$1,'ИПЦ raw'!$1:$1,0))</f>
        <v>101.08</v>
      </c>
      <c r="AO80" s="326">
        <f>INDEX('ИПЦ raw'!$1:$1048576, MATCH($K80,'ИПЦ raw'!$A:$A,0),MATCH(MoM!AO$1,'ИПЦ raw'!$1:$1,0))</f>
        <v>100.36</v>
      </c>
      <c r="AP80" s="326">
        <f>INDEX('ИПЦ raw'!$1:$1048576, MATCH($K80,'ИПЦ raw'!$A:$A,0),MATCH(MoM!AP$1,'ИПЦ raw'!$1:$1,0))</f>
        <v>100.92</v>
      </c>
      <c r="AQ80" s="326">
        <f>INDEX('ИПЦ raw'!$1:$1048576, MATCH($K80,'ИПЦ raw'!$A:$A,0),MATCH(MoM!AQ$1,'ИПЦ raw'!$1:$1,0))</f>
        <v>100.74</v>
      </c>
      <c r="AR80" s="326">
        <f>INDEX('ИПЦ raw'!$1:$1048576, MATCH($K80,'ИПЦ raw'!$A:$A,0),MATCH(MoM!AR$1,'ИПЦ raw'!$1:$1,0))</f>
        <v>100.65</v>
      </c>
      <c r="AS80" s="326">
        <f>INDEX('ИПЦ raw'!$1:$1048576, MATCH($K80,'ИПЦ raw'!$A:$A,0),MATCH(MoM!AS$1,'ИПЦ raw'!$1:$1,0))</f>
        <v>100.81</v>
      </c>
      <c r="AT80" s="326">
        <f>INDEX('ИПЦ raw'!$1:$1048576, MATCH($K80,'ИПЦ raw'!$A:$A,0),MATCH(MoM!AT$1,'ИПЦ raw'!$1:$1,0))</f>
        <v>99.87</v>
      </c>
      <c r="AU80" s="326">
        <f>INDEX('ИПЦ raw'!$1:$1048576, MATCH($K80,'ИПЦ raw'!$A:$A,0),MATCH(MoM!AU$1,'ИПЦ raw'!$1:$1,0))</f>
        <v>101.06</v>
      </c>
      <c r="AV80" s="326">
        <f>INDEX('ИПЦ raw'!$1:$1048576, MATCH($K80,'ИПЦ raw'!$A:$A,0),MATCH(MoM!AV$1,'ИПЦ raw'!$1:$1,0))</f>
        <v>101.04</v>
      </c>
      <c r="AW80" s="326">
        <f>INDEX('ИПЦ raw'!$1:$1048576, MATCH($K80,'ИПЦ raw'!$A:$A,0),MATCH(MoM!AW$1,'ИПЦ raw'!$1:$1,0))</f>
        <v>101</v>
      </c>
      <c r="AX80" s="326">
        <f>INDEX('ИПЦ raw'!$1:$1048576, MATCH($K80,'ИПЦ raw'!$A:$A,0),MATCH(MoM!AX$1,'ИПЦ raw'!$1:$1,0))</f>
        <v>100.72</v>
      </c>
      <c r="AY80" s="326">
        <f>INDEX('ИПЦ raw'!$1:$1048576, MATCH($K80,'ИПЦ raw'!$A:$A,0),MATCH(MoM!AY$1,'ИПЦ raw'!$1:$1,0))</f>
        <v>100.28</v>
      </c>
      <c r="AZ80" s="326">
        <f>INDEX('ИПЦ raw'!$1:$1048576, MATCH($K80,'ИПЦ raw'!$A:$A,0),MATCH(MoM!AZ$1,'ИПЦ raw'!$1:$1,0))</f>
        <v>100.57</v>
      </c>
    </row>
    <row r="81" spans="1:52" x14ac:dyDescent="0.45">
      <c r="A81" s="326">
        <f>Веса!A81</f>
        <v>1</v>
      </c>
      <c r="B81" s="326">
        <f t="shared" si="2"/>
        <v>1</v>
      </c>
      <c r="C81" s="326">
        <f>БИПЦ_НДС!E81</f>
        <v>1</v>
      </c>
      <c r="D81" s="326">
        <f t="shared" si="3"/>
        <v>0</v>
      </c>
      <c r="E81" s="326">
        <v>1</v>
      </c>
      <c r="F81" s="326">
        <v>0</v>
      </c>
      <c r="G81" s="326">
        <v>0</v>
      </c>
      <c r="H81" s="326">
        <v>0</v>
      </c>
      <c r="I81" s="326">
        <v>0</v>
      </c>
      <c r="J81" s="308" t="s">
        <v>80</v>
      </c>
      <c r="K81" s="308" t="s">
        <v>80</v>
      </c>
      <c r="L81" s="326">
        <f>INDEX('ИПЦ raw'!$1:$1048576, MATCH($K81,'ИПЦ raw'!$A:$A,0),MATCH(MoM!L$1,'ИПЦ raw'!$1:$1,0))</f>
        <v>100.37</v>
      </c>
      <c r="M81" s="326">
        <f>INDEX('ИПЦ raw'!$1:$1048576, MATCH($K81,'ИПЦ raw'!$A:$A,0),MATCH(MoM!M$1,'ИПЦ raw'!$1:$1,0))</f>
        <v>100.31</v>
      </c>
      <c r="N81" s="326">
        <f>INDEX('ИПЦ raw'!$1:$1048576, MATCH($K81,'ИПЦ raw'!$A:$A,0),MATCH(MoM!N$1,'ИПЦ raw'!$1:$1,0))</f>
        <v>100.36</v>
      </c>
      <c r="O81" s="326">
        <f>INDEX('ИПЦ raw'!$1:$1048576, MATCH($K81,'ИПЦ raw'!$A:$A,0),MATCH(MoM!O$1,'ИПЦ raw'!$1:$1,0))</f>
        <v>100.1</v>
      </c>
      <c r="P81" s="326">
        <f>INDEX('ИПЦ raw'!$1:$1048576, MATCH($K81,'ИПЦ raw'!$A:$A,0),MATCH(MoM!P$1,'ИПЦ raw'!$1:$1,0))</f>
        <v>99.88</v>
      </c>
      <c r="Q81" s="326">
        <f>INDEX('ИПЦ raw'!$1:$1048576, MATCH($K81,'ИПЦ raw'!$A:$A,0),MATCH(MoM!Q$1,'ИПЦ raw'!$1:$1,0))</f>
        <v>99.76</v>
      </c>
      <c r="R81" s="326">
        <f>INDEX('ИПЦ raw'!$1:$1048576, MATCH($K81,'ИПЦ raw'!$A:$A,0),MATCH(MoM!R$1,'ИПЦ raw'!$1:$1,0))</f>
        <v>99.78</v>
      </c>
      <c r="S81" s="326">
        <f>INDEX('ИПЦ raw'!$1:$1048576, MATCH($K81,'ИПЦ raw'!$A:$A,0),MATCH(MoM!S$1,'ИПЦ raw'!$1:$1,0))</f>
        <v>100.49</v>
      </c>
      <c r="T81" s="326">
        <f>INDEX('ИПЦ raw'!$1:$1048576, MATCH($K81,'ИПЦ raw'!$A:$A,0),MATCH(MoM!T$1,'ИПЦ raw'!$1:$1,0))</f>
        <v>100.16</v>
      </c>
      <c r="U81" s="326">
        <f>INDEX('ИПЦ raw'!$1:$1048576, MATCH($K81,'ИПЦ raw'!$A:$A,0),MATCH(MoM!U$1,'ИПЦ raw'!$1:$1,0))</f>
        <v>101.26</v>
      </c>
      <c r="V81" s="326">
        <f>INDEX('ИПЦ raw'!$1:$1048576, MATCH($K81,'ИПЦ raw'!$A:$A,0),MATCH(MoM!V$1,'ИПЦ raw'!$1:$1,0))</f>
        <v>100.91</v>
      </c>
      <c r="W81" s="326">
        <f>INDEX('ИПЦ raw'!$1:$1048576, MATCH($K81,'ИПЦ raw'!$A:$A,0),MATCH(MoM!W$1,'ИПЦ raw'!$1:$1,0))</f>
        <v>100.66</v>
      </c>
      <c r="X81" s="326">
        <f>INDEX('ИПЦ raw'!$1:$1048576, MATCH($K81,'ИПЦ raw'!$A:$A,0),MATCH(MoM!X$1,'ИПЦ raw'!$1:$1,0))</f>
        <v>100.42</v>
      </c>
      <c r="Y81" s="326">
        <f>INDEX('ИПЦ raw'!$1:$1048576, MATCH($K81,'ИПЦ raw'!$A:$A,0),MATCH(MoM!Y$1,'ИПЦ raw'!$1:$1,0))</f>
        <v>100.49</v>
      </c>
      <c r="Z81" s="326">
        <f>INDEX('ИПЦ raw'!$1:$1048576, MATCH($K81,'ИПЦ raw'!$A:$A,0),MATCH(MoM!Z$1,'ИПЦ raw'!$1:$1,0))</f>
        <v>100.33</v>
      </c>
      <c r="AA81" s="326">
        <f>INDEX('ИПЦ raw'!$1:$1048576, MATCH($K81,'ИПЦ raw'!$A:$A,0),MATCH(MoM!AA$1,'ИПЦ raw'!$1:$1,0))</f>
        <v>100.68</v>
      </c>
      <c r="AB81" s="326">
        <f>INDEX('ИПЦ raw'!$1:$1048576, MATCH($K81,'ИПЦ raw'!$A:$A,0),MATCH(MoM!AB$1,'ИПЦ raw'!$1:$1,0))</f>
        <v>99.96</v>
      </c>
      <c r="AC81" s="326">
        <f>INDEX('ИПЦ raw'!$1:$1048576, MATCH($K81,'ИПЦ raw'!$A:$A,0),MATCH(MoM!AC$1,'ИПЦ raw'!$1:$1,0))</f>
        <v>99.97</v>
      </c>
      <c r="AD81" s="326">
        <f>INDEX('ИПЦ raw'!$1:$1048576, MATCH($K81,'ИПЦ raw'!$A:$A,0),MATCH(MoM!AD$1,'ИПЦ raw'!$1:$1,0))</f>
        <v>99.96</v>
      </c>
      <c r="AE81" s="326">
        <f>INDEX('ИПЦ raw'!$1:$1048576, MATCH($K81,'ИПЦ raw'!$A:$A,0),MATCH(MoM!AE$1,'ИПЦ raw'!$1:$1,0))</f>
        <v>100.32</v>
      </c>
      <c r="AF81" s="326">
        <f>INDEX('ИПЦ raw'!$1:$1048576, MATCH($K81,'ИПЦ raw'!$A:$A,0),MATCH(MoM!AF$1,'ИПЦ raw'!$1:$1,0))</f>
        <v>100.14</v>
      </c>
      <c r="AG81" s="326">
        <f>INDEX('ИПЦ raw'!$1:$1048576, MATCH($K81,'ИПЦ raw'!$A:$A,0),MATCH(MoM!AG$1,'ИПЦ raw'!$1:$1,0))</f>
        <v>99.9</v>
      </c>
      <c r="AH81" s="326">
        <f>INDEX('ИПЦ raw'!$1:$1048576, MATCH($K81,'ИПЦ raw'!$A:$A,0),MATCH(MoM!AH$1,'ИПЦ raw'!$1:$1,0))</f>
        <v>100.11</v>
      </c>
      <c r="AI81" s="326">
        <f>INDEX('ИПЦ raw'!$1:$1048576, MATCH($K81,'ИПЦ raw'!$A:$A,0),MATCH(MoM!AI$1,'ИПЦ raw'!$1:$1,0))</f>
        <v>100.79</v>
      </c>
      <c r="AJ81" s="326">
        <f>INDEX('ИПЦ raw'!$1:$1048576, MATCH($K81,'ИПЦ raw'!$A:$A,0),MATCH(MoM!AJ$1,'ИПЦ raw'!$1:$1,0))</f>
        <v>100.45</v>
      </c>
      <c r="AK81" s="326">
        <f>INDEX('ИПЦ raw'!$1:$1048576, MATCH($K81,'ИПЦ raw'!$A:$A,0),MATCH(MoM!AK$1,'ИПЦ raw'!$1:$1,0))</f>
        <v>101.28</v>
      </c>
      <c r="AL81" s="326">
        <f>INDEX('ИПЦ raw'!$1:$1048576, MATCH($K81,'ИПЦ raw'!$A:$A,0),MATCH(MoM!AL$1,'ИПЦ raw'!$1:$1,0))</f>
        <v>101.29</v>
      </c>
      <c r="AM81" s="326">
        <f>INDEX('ИПЦ raw'!$1:$1048576, MATCH($K81,'ИПЦ raw'!$A:$A,0),MATCH(MoM!AM$1,'ИПЦ raw'!$1:$1,0))</f>
        <v>100.76</v>
      </c>
      <c r="AN81" s="326">
        <f>INDEX('ИПЦ raw'!$1:$1048576, MATCH($K81,'ИПЦ raw'!$A:$A,0),MATCH(MoM!AN$1,'ИПЦ raw'!$1:$1,0))</f>
        <v>100.63</v>
      </c>
      <c r="AO81" s="326">
        <f>INDEX('ИПЦ raw'!$1:$1048576, MATCH($K81,'ИПЦ raw'!$A:$A,0),MATCH(MoM!AO$1,'ИПЦ raw'!$1:$1,0))</f>
        <v>100.88</v>
      </c>
      <c r="AP81" s="326">
        <f>INDEX('ИПЦ raw'!$1:$1048576, MATCH($K81,'ИПЦ raw'!$A:$A,0),MATCH(MoM!AP$1,'ИПЦ raw'!$1:$1,0))</f>
        <v>100.86</v>
      </c>
      <c r="AQ81" s="326">
        <f>INDEX('ИПЦ raw'!$1:$1048576, MATCH($K81,'ИПЦ raw'!$A:$A,0),MATCH(MoM!AQ$1,'ИПЦ raw'!$1:$1,0))</f>
        <v>100.54</v>
      </c>
      <c r="AR81" s="326">
        <f>INDEX('ИПЦ raw'!$1:$1048576, MATCH($K81,'ИПЦ raw'!$A:$A,0),MATCH(MoM!AR$1,'ИПЦ raw'!$1:$1,0))</f>
        <v>101.25</v>
      </c>
      <c r="AS81" s="326">
        <f>INDEX('ИПЦ raw'!$1:$1048576, MATCH($K81,'ИПЦ raw'!$A:$A,0),MATCH(MoM!AS$1,'ИПЦ raw'!$1:$1,0))</f>
        <v>100.62</v>
      </c>
      <c r="AT81" s="326">
        <f>INDEX('ИПЦ raw'!$1:$1048576, MATCH($K81,'ИПЦ raw'!$A:$A,0),MATCH(MoM!AT$1,'ИПЦ raw'!$1:$1,0))</f>
        <v>100.5</v>
      </c>
      <c r="AU81" s="326">
        <f>INDEX('ИПЦ raw'!$1:$1048576, MATCH($K81,'ИПЦ raw'!$A:$A,0),MATCH(MoM!AU$1,'ИПЦ raw'!$1:$1,0))</f>
        <v>100.84</v>
      </c>
      <c r="AV81" s="326">
        <f>INDEX('ИПЦ raw'!$1:$1048576, MATCH($K81,'ИПЦ raw'!$A:$A,0),MATCH(MoM!AV$1,'ИПЦ raw'!$1:$1,0))</f>
        <v>101.05</v>
      </c>
      <c r="AW81" s="326">
        <f>INDEX('ИПЦ raw'!$1:$1048576, MATCH($K81,'ИПЦ raw'!$A:$A,0),MATCH(MoM!AW$1,'ИПЦ raw'!$1:$1,0))</f>
        <v>100.4</v>
      </c>
      <c r="AX81" s="326">
        <f>INDEX('ИПЦ raw'!$1:$1048576, MATCH($K81,'ИПЦ raw'!$A:$A,0),MATCH(MoM!AX$1,'ИПЦ raw'!$1:$1,0))</f>
        <v>100.29</v>
      </c>
      <c r="AY81" s="326">
        <f>INDEX('ИПЦ raw'!$1:$1048576, MATCH($K81,'ИПЦ raw'!$A:$A,0),MATCH(MoM!AY$1,'ИПЦ raw'!$1:$1,0))</f>
        <v>100.38</v>
      </c>
      <c r="AZ81" s="326">
        <f>INDEX('ИПЦ raw'!$1:$1048576, MATCH($K81,'ИПЦ raw'!$A:$A,0),MATCH(MoM!AZ$1,'ИПЦ raw'!$1:$1,0))</f>
        <v>100.26</v>
      </c>
    </row>
    <row r="82" spans="1:52" x14ac:dyDescent="0.45">
      <c r="A82" s="326">
        <f>Веса!A82</f>
        <v>1</v>
      </c>
      <c r="B82" s="326">
        <f t="shared" si="2"/>
        <v>1</v>
      </c>
      <c r="C82" s="326">
        <f>БИПЦ_НДС!E82</f>
        <v>0</v>
      </c>
      <c r="D82" s="326">
        <f t="shared" si="3"/>
        <v>1</v>
      </c>
      <c r="E82" s="326">
        <v>1</v>
      </c>
      <c r="F82" s="326">
        <v>0</v>
      </c>
      <c r="G82" s="326">
        <v>0</v>
      </c>
      <c r="H82" s="326">
        <v>0</v>
      </c>
      <c r="I82" s="326">
        <v>0</v>
      </c>
      <c r="J82" s="308" t="s">
        <v>81</v>
      </c>
      <c r="K82" s="308" t="s">
        <v>81</v>
      </c>
      <c r="L82" s="326">
        <f>INDEX('ИПЦ raw'!$1:$1048576, MATCH($K82,'ИПЦ raw'!$A:$A,0),MATCH(MoM!L$1,'ИПЦ raw'!$1:$1,0))</f>
        <v>100</v>
      </c>
      <c r="M82" s="326">
        <f>INDEX('ИПЦ raw'!$1:$1048576, MATCH($K82,'ИПЦ raw'!$A:$A,0),MATCH(MoM!M$1,'ИПЦ raw'!$1:$1,0))</f>
        <v>97.81</v>
      </c>
      <c r="N82" s="326">
        <f>INDEX('ИПЦ raw'!$1:$1048576, MATCH($K82,'ИПЦ raw'!$A:$A,0),MATCH(MoM!N$1,'ИПЦ raw'!$1:$1,0))</f>
        <v>101.19</v>
      </c>
      <c r="O82" s="326">
        <f>INDEX('ИПЦ raw'!$1:$1048576, MATCH($K82,'ИПЦ raw'!$A:$A,0),MATCH(MoM!O$1,'ИПЦ raw'!$1:$1,0))</f>
        <v>99.08</v>
      </c>
      <c r="P82" s="326">
        <f>INDEX('ИПЦ raw'!$1:$1048576, MATCH($K82,'ИПЦ raw'!$A:$A,0),MATCH(MoM!P$1,'ИПЦ raw'!$1:$1,0))</f>
        <v>99.72</v>
      </c>
      <c r="Q82" s="326">
        <f>INDEX('ИПЦ raw'!$1:$1048576, MATCH($K82,'ИПЦ raw'!$A:$A,0),MATCH(MoM!Q$1,'ИПЦ raw'!$1:$1,0))</f>
        <v>98.73</v>
      </c>
      <c r="R82" s="326">
        <f>INDEX('ИПЦ raw'!$1:$1048576, MATCH($K82,'ИПЦ raw'!$A:$A,0),MATCH(MoM!R$1,'ИПЦ raw'!$1:$1,0))</f>
        <v>99.63</v>
      </c>
      <c r="S82" s="326">
        <f>INDEX('ИПЦ raw'!$1:$1048576, MATCH($K82,'ИПЦ raw'!$A:$A,0),MATCH(MoM!S$1,'ИПЦ raw'!$1:$1,0))</f>
        <v>100</v>
      </c>
      <c r="T82" s="326">
        <f>INDEX('ИПЦ raw'!$1:$1048576, MATCH($K82,'ИПЦ raw'!$A:$A,0),MATCH(MoM!T$1,'ИПЦ raw'!$1:$1,0))</f>
        <v>100.3</v>
      </c>
      <c r="U82" s="326">
        <f>INDEX('ИПЦ raw'!$1:$1048576, MATCH($K82,'ИПЦ raw'!$A:$A,0),MATCH(MoM!U$1,'ИПЦ raw'!$1:$1,0))</f>
        <v>100.32</v>
      </c>
      <c r="V82" s="326">
        <f>INDEX('ИПЦ raw'!$1:$1048576, MATCH($K82,'ИПЦ raw'!$A:$A,0),MATCH(MoM!V$1,'ИПЦ raw'!$1:$1,0))</f>
        <v>101.15</v>
      </c>
      <c r="W82" s="326">
        <f>INDEX('ИПЦ raw'!$1:$1048576, MATCH($K82,'ИПЦ raw'!$A:$A,0),MATCH(MoM!W$1,'ИПЦ raw'!$1:$1,0))</f>
        <v>100.52</v>
      </c>
      <c r="X82" s="326">
        <f>INDEX('ИПЦ raw'!$1:$1048576, MATCH($K82,'ИПЦ raw'!$A:$A,0),MATCH(MoM!X$1,'ИПЦ raw'!$1:$1,0))</f>
        <v>100.92</v>
      </c>
      <c r="Y82" s="326">
        <f>INDEX('ИПЦ raw'!$1:$1048576, MATCH($K82,'ИПЦ raw'!$A:$A,0),MATCH(MoM!Y$1,'ИПЦ raw'!$1:$1,0))</f>
        <v>100.58</v>
      </c>
      <c r="Z82" s="326">
        <f>INDEX('ИПЦ raw'!$1:$1048576, MATCH($K82,'ИПЦ raw'!$A:$A,0),MATCH(MoM!Z$1,'ИПЦ raw'!$1:$1,0))</f>
        <v>99.91</v>
      </c>
      <c r="AA82" s="326">
        <f>INDEX('ИПЦ raw'!$1:$1048576, MATCH($K82,'ИПЦ raw'!$A:$A,0),MATCH(MoM!AA$1,'ИПЦ raw'!$1:$1,0))</f>
        <v>100.19</v>
      </c>
      <c r="AB82" s="326">
        <f>INDEX('ИПЦ raw'!$1:$1048576, MATCH($K82,'ИПЦ raw'!$A:$A,0),MATCH(MoM!AB$1,'ИПЦ raw'!$1:$1,0))</f>
        <v>100.55</v>
      </c>
      <c r="AC82" s="326">
        <f>INDEX('ИПЦ raw'!$1:$1048576, MATCH($K82,'ИПЦ raw'!$A:$A,0),MATCH(MoM!AC$1,'ИПЦ raw'!$1:$1,0))</f>
        <v>99.99</v>
      </c>
      <c r="AD82" s="326">
        <f>INDEX('ИПЦ raw'!$1:$1048576, MATCH($K82,'ИПЦ raw'!$A:$A,0),MATCH(MoM!AD$1,'ИПЦ raw'!$1:$1,0))</f>
        <v>100.74</v>
      </c>
      <c r="AE82" s="326">
        <f>INDEX('ИПЦ raw'!$1:$1048576, MATCH($K82,'ИПЦ raw'!$A:$A,0),MATCH(MoM!AE$1,'ИПЦ raw'!$1:$1,0))</f>
        <v>101.37</v>
      </c>
      <c r="AF82" s="326">
        <f>INDEX('ИПЦ raw'!$1:$1048576, MATCH($K82,'ИПЦ raw'!$A:$A,0),MATCH(MoM!AF$1,'ИПЦ raw'!$1:$1,0))</f>
        <v>100.4</v>
      </c>
      <c r="AG82" s="326">
        <f>INDEX('ИПЦ raw'!$1:$1048576, MATCH($K82,'ИПЦ raw'!$A:$A,0),MATCH(MoM!AG$1,'ИПЦ raw'!$1:$1,0))</f>
        <v>100.45</v>
      </c>
      <c r="AH82" s="326">
        <f>INDEX('ИПЦ raw'!$1:$1048576, MATCH($K82,'ИПЦ raw'!$A:$A,0),MATCH(MoM!AH$1,'ИПЦ raw'!$1:$1,0))</f>
        <v>100.86</v>
      </c>
      <c r="AI82" s="326">
        <f>INDEX('ИПЦ raw'!$1:$1048576, MATCH($K82,'ИПЦ raw'!$A:$A,0),MATCH(MoM!AI$1,'ИПЦ raw'!$1:$1,0))</f>
        <v>101.73</v>
      </c>
      <c r="AJ82" s="326">
        <f>INDEX('ИПЦ raw'!$1:$1048576, MATCH($K82,'ИПЦ raw'!$A:$A,0),MATCH(MoM!AJ$1,'ИПЦ raw'!$1:$1,0))</f>
        <v>101.13</v>
      </c>
      <c r="AK82" s="326">
        <f>INDEX('ИПЦ raw'!$1:$1048576, MATCH($K82,'ИПЦ raw'!$A:$A,0),MATCH(MoM!AK$1,'ИПЦ raw'!$1:$1,0))</f>
        <v>99.52</v>
      </c>
      <c r="AL82" s="326">
        <f>INDEX('ИПЦ raw'!$1:$1048576, MATCH($K82,'ИПЦ raw'!$A:$A,0),MATCH(MoM!AL$1,'ИПЦ raw'!$1:$1,0))</f>
        <v>101.4</v>
      </c>
      <c r="AM82" s="326">
        <f>INDEX('ИПЦ raw'!$1:$1048576, MATCH($K82,'ИПЦ raw'!$A:$A,0),MATCH(MoM!AM$1,'ИПЦ raw'!$1:$1,0))</f>
        <v>99.66</v>
      </c>
      <c r="AN82" s="326">
        <f>INDEX('ИПЦ raw'!$1:$1048576, MATCH($K82,'ИПЦ raw'!$A:$A,0),MATCH(MoM!AN$1,'ИПЦ raw'!$1:$1,0))</f>
        <v>100.31</v>
      </c>
      <c r="AO82" s="326">
        <f>INDEX('ИПЦ raw'!$1:$1048576, MATCH($K82,'ИПЦ raw'!$A:$A,0),MATCH(MoM!AO$1,'ИПЦ raw'!$1:$1,0))</f>
        <v>100</v>
      </c>
      <c r="AP82" s="326">
        <f>INDEX('ИПЦ raw'!$1:$1048576, MATCH($K82,'ИПЦ raw'!$A:$A,0),MATCH(MoM!AP$1,'ИПЦ raw'!$1:$1,0))</f>
        <v>100.11</v>
      </c>
      <c r="AQ82" s="326">
        <f>INDEX('ИПЦ raw'!$1:$1048576, MATCH($K82,'ИПЦ raw'!$A:$A,0),MATCH(MoM!AQ$1,'ИПЦ raw'!$1:$1,0))</f>
        <v>99.47</v>
      </c>
      <c r="AR82" s="326">
        <f>INDEX('ИПЦ raw'!$1:$1048576, MATCH($K82,'ИПЦ raw'!$A:$A,0),MATCH(MoM!AR$1,'ИПЦ raw'!$1:$1,0))</f>
        <v>100.09</v>
      </c>
      <c r="AS82" s="326">
        <f>INDEX('ИПЦ raw'!$1:$1048576, MATCH($K82,'ИПЦ raw'!$A:$A,0),MATCH(MoM!AS$1,'ИПЦ raw'!$1:$1,0))</f>
        <v>100.72</v>
      </c>
      <c r="AT82" s="326">
        <f>INDEX('ИПЦ raw'!$1:$1048576, MATCH($K82,'ИПЦ raw'!$A:$A,0),MATCH(MoM!AT$1,'ИПЦ raw'!$1:$1,0))</f>
        <v>100.02</v>
      </c>
      <c r="AU82" s="326">
        <f>INDEX('ИПЦ raw'!$1:$1048576, MATCH($K82,'ИПЦ raw'!$A:$A,0),MATCH(MoM!AU$1,'ИПЦ raw'!$1:$1,0))</f>
        <v>100.87</v>
      </c>
      <c r="AV82" s="326">
        <f>INDEX('ИПЦ raw'!$1:$1048576, MATCH($K82,'ИПЦ raw'!$A:$A,0),MATCH(MoM!AV$1,'ИПЦ raw'!$1:$1,0))</f>
        <v>100.82</v>
      </c>
      <c r="AW82" s="326">
        <f>INDEX('ИПЦ raw'!$1:$1048576, MATCH($K82,'ИПЦ raw'!$A:$A,0),MATCH(MoM!AW$1,'ИПЦ raw'!$1:$1,0))</f>
        <v>99.36</v>
      </c>
      <c r="AX82" s="326">
        <f>INDEX('ИПЦ raw'!$1:$1048576, MATCH($K82,'ИПЦ raw'!$A:$A,0),MATCH(MoM!AX$1,'ИПЦ raw'!$1:$1,0))</f>
        <v>100.46</v>
      </c>
      <c r="AY82" s="326">
        <f>INDEX('ИПЦ raw'!$1:$1048576, MATCH($K82,'ИПЦ raw'!$A:$A,0),MATCH(MoM!AY$1,'ИПЦ raw'!$1:$1,0))</f>
        <v>99.64</v>
      </c>
      <c r="AZ82" s="326">
        <f>INDEX('ИПЦ raw'!$1:$1048576, MATCH($K82,'ИПЦ raw'!$A:$A,0),MATCH(MoM!AZ$1,'ИПЦ raw'!$1:$1,0))</f>
        <v>99.76</v>
      </c>
    </row>
    <row r="83" spans="1:52" ht="26.25" x14ac:dyDescent="0.45">
      <c r="A83" s="326">
        <f>Веса!A83</f>
        <v>1</v>
      </c>
      <c r="B83" s="326">
        <f t="shared" si="2"/>
        <v>1</v>
      </c>
      <c r="C83" s="326">
        <f>БИПЦ_НДС!E83</f>
        <v>0</v>
      </c>
      <c r="D83" s="326">
        <f t="shared" si="3"/>
        <v>1</v>
      </c>
      <c r="E83" s="326">
        <v>1</v>
      </c>
      <c r="F83" s="326">
        <v>0</v>
      </c>
      <c r="G83" s="326">
        <v>0</v>
      </c>
      <c r="H83" s="326">
        <v>0</v>
      </c>
      <c r="I83" s="326">
        <v>0</v>
      </c>
      <c r="J83" s="308" t="s">
        <v>82</v>
      </c>
      <c r="K83" s="308" t="s">
        <v>82</v>
      </c>
      <c r="L83" s="326">
        <f>INDEX('ИПЦ raw'!$1:$1048576, MATCH($K83,'ИПЦ raw'!$A:$A,0),MATCH(MoM!L$1,'ИПЦ raw'!$1:$1,0))</f>
        <v>99.95</v>
      </c>
      <c r="M83" s="326">
        <f>INDEX('ИПЦ raw'!$1:$1048576, MATCH($K83,'ИПЦ raw'!$A:$A,0),MATCH(MoM!M$1,'ИПЦ raw'!$1:$1,0))</f>
        <v>100.21</v>
      </c>
      <c r="N83" s="326">
        <f>INDEX('ИПЦ raw'!$1:$1048576, MATCH($K83,'ИПЦ raw'!$A:$A,0),MATCH(MoM!N$1,'ИПЦ raw'!$1:$1,0))</f>
        <v>100.49</v>
      </c>
      <c r="O83" s="326">
        <f>INDEX('ИПЦ raw'!$1:$1048576, MATCH($K83,'ИПЦ raw'!$A:$A,0),MATCH(MoM!O$1,'ИПЦ raw'!$1:$1,0))</f>
        <v>100.26</v>
      </c>
      <c r="P83" s="326">
        <f>INDEX('ИПЦ raw'!$1:$1048576, MATCH($K83,'ИПЦ raw'!$A:$A,0),MATCH(MoM!P$1,'ИПЦ raw'!$1:$1,0))</f>
        <v>100.12</v>
      </c>
      <c r="Q83" s="326">
        <f>INDEX('ИПЦ raw'!$1:$1048576, MATCH($K83,'ИПЦ raw'!$A:$A,0),MATCH(MoM!Q$1,'ИПЦ raw'!$1:$1,0))</f>
        <v>99.91</v>
      </c>
      <c r="R83" s="326">
        <f>INDEX('ИПЦ raw'!$1:$1048576, MATCH($K83,'ИПЦ raw'!$A:$A,0),MATCH(MoM!R$1,'ИПЦ raw'!$1:$1,0))</f>
        <v>99.97</v>
      </c>
      <c r="S83" s="326">
        <f>INDEX('ИПЦ raw'!$1:$1048576, MATCH($K83,'ИПЦ raw'!$A:$A,0),MATCH(MoM!S$1,'ИПЦ raw'!$1:$1,0))</f>
        <v>100.14</v>
      </c>
      <c r="T83" s="326">
        <f>INDEX('ИПЦ raw'!$1:$1048576, MATCH($K83,'ИПЦ raw'!$A:$A,0),MATCH(MoM!T$1,'ИПЦ raw'!$1:$1,0))</f>
        <v>100.77</v>
      </c>
      <c r="U83" s="326">
        <f>INDEX('ИПЦ raw'!$1:$1048576, MATCH($K83,'ИПЦ raw'!$A:$A,0),MATCH(MoM!U$1,'ИПЦ raw'!$1:$1,0))</f>
        <v>101.63</v>
      </c>
      <c r="V83" s="326">
        <f>INDEX('ИПЦ raw'!$1:$1048576, MATCH($K83,'ИПЦ raw'!$A:$A,0),MATCH(MoM!V$1,'ИПЦ raw'!$1:$1,0))</f>
        <v>101.09</v>
      </c>
      <c r="W83" s="326">
        <f>INDEX('ИПЦ raw'!$1:$1048576, MATCH($K83,'ИПЦ raw'!$A:$A,0),MATCH(MoM!W$1,'ИПЦ raw'!$1:$1,0))</f>
        <v>100.78</v>
      </c>
      <c r="X83" s="326">
        <f>INDEX('ИПЦ raw'!$1:$1048576, MATCH($K83,'ИПЦ raw'!$A:$A,0),MATCH(MoM!X$1,'ИПЦ raw'!$1:$1,0))</f>
        <v>100.56</v>
      </c>
      <c r="Y83" s="326">
        <f>INDEX('ИПЦ raw'!$1:$1048576, MATCH($K83,'ИПЦ raw'!$A:$A,0),MATCH(MoM!Y$1,'ИПЦ raw'!$1:$1,0))</f>
        <v>100.59</v>
      </c>
      <c r="Z83" s="326">
        <f>INDEX('ИПЦ raw'!$1:$1048576, MATCH($K83,'ИПЦ raw'!$A:$A,0),MATCH(MoM!Z$1,'ИПЦ raw'!$1:$1,0))</f>
        <v>100.4</v>
      </c>
      <c r="AA83" s="326">
        <f>INDEX('ИПЦ raw'!$1:$1048576, MATCH($K83,'ИПЦ raw'!$A:$A,0),MATCH(MoM!AA$1,'ИПЦ raw'!$1:$1,0))</f>
        <v>101.22</v>
      </c>
      <c r="AB83" s="326">
        <f>INDEX('ИПЦ raw'!$1:$1048576, MATCH($K83,'ИПЦ raw'!$A:$A,0),MATCH(MoM!AB$1,'ИПЦ raw'!$1:$1,0))</f>
        <v>101.68</v>
      </c>
      <c r="AC83" s="326">
        <f>INDEX('ИПЦ raw'!$1:$1048576, MATCH($K83,'ИПЦ raw'!$A:$A,0),MATCH(MoM!AC$1,'ИПЦ raw'!$1:$1,0))</f>
        <v>100.91</v>
      </c>
      <c r="AD83" s="326">
        <f>INDEX('ИПЦ raw'!$1:$1048576, MATCH($K83,'ИПЦ raw'!$A:$A,0),MATCH(MoM!AD$1,'ИПЦ raw'!$1:$1,0))</f>
        <v>101.38</v>
      </c>
      <c r="AE83" s="326">
        <f>INDEX('ИПЦ raw'!$1:$1048576, MATCH($K83,'ИПЦ raw'!$A:$A,0),MATCH(MoM!AE$1,'ИПЦ raw'!$1:$1,0))</f>
        <v>101.56</v>
      </c>
      <c r="AF83" s="326">
        <f>INDEX('ИПЦ raw'!$1:$1048576, MATCH($K83,'ИПЦ raw'!$A:$A,0),MATCH(MoM!AF$1,'ИПЦ raw'!$1:$1,0))</f>
        <v>101.21</v>
      </c>
      <c r="AG83" s="326">
        <f>INDEX('ИПЦ raw'!$1:$1048576, MATCH($K83,'ИПЦ raw'!$A:$A,0),MATCH(MoM!AG$1,'ИПЦ raw'!$1:$1,0))</f>
        <v>101.16</v>
      </c>
      <c r="AH83" s="326">
        <f>INDEX('ИПЦ raw'!$1:$1048576, MATCH($K83,'ИПЦ raw'!$A:$A,0),MATCH(MoM!AH$1,'ИПЦ raw'!$1:$1,0))</f>
        <v>101.09</v>
      </c>
      <c r="AI83" s="326">
        <f>INDEX('ИПЦ raw'!$1:$1048576, MATCH($K83,'ИПЦ raw'!$A:$A,0),MATCH(MoM!AI$1,'ИПЦ raw'!$1:$1,0))</f>
        <v>101.63</v>
      </c>
      <c r="AJ83" s="326">
        <f>INDEX('ИПЦ raw'!$1:$1048576, MATCH($K83,'ИПЦ raw'!$A:$A,0),MATCH(MoM!AJ$1,'ИПЦ raw'!$1:$1,0))</f>
        <v>101.31</v>
      </c>
      <c r="AK83" s="326">
        <f>INDEX('ИПЦ raw'!$1:$1048576, MATCH($K83,'ИПЦ raw'!$A:$A,0),MATCH(MoM!AK$1,'ИПЦ raw'!$1:$1,0))</f>
        <v>101.08</v>
      </c>
      <c r="AL83" s="326">
        <f>INDEX('ИПЦ raw'!$1:$1048576, MATCH($K83,'ИПЦ raw'!$A:$A,0),MATCH(MoM!AL$1,'ИПЦ raw'!$1:$1,0))</f>
        <v>101.6</v>
      </c>
      <c r="AM83" s="326">
        <f>INDEX('ИПЦ raw'!$1:$1048576, MATCH($K83,'ИПЦ raw'!$A:$A,0),MATCH(MoM!AM$1,'ИПЦ raw'!$1:$1,0))</f>
        <v>100.86</v>
      </c>
      <c r="AN83" s="326">
        <f>INDEX('ИПЦ raw'!$1:$1048576, MATCH($K83,'ИПЦ raw'!$A:$A,0),MATCH(MoM!AN$1,'ИПЦ raw'!$1:$1,0))</f>
        <v>100.92</v>
      </c>
      <c r="AO83" s="326">
        <f>INDEX('ИПЦ raw'!$1:$1048576, MATCH($K83,'ИПЦ raw'!$A:$A,0),MATCH(MoM!AO$1,'ИПЦ raw'!$1:$1,0))</f>
        <v>101.06</v>
      </c>
      <c r="AP83" s="326">
        <f>INDEX('ИПЦ raw'!$1:$1048576, MATCH($K83,'ИПЦ raw'!$A:$A,0),MATCH(MoM!AP$1,'ИПЦ raw'!$1:$1,0))</f>
        <v>100.79</v>
      </c>
      <c r="AQ83" s="326">
        <f>INDEX('ИПЦ raw'!$1:$1048576, MATCH($K83,'ИПЦ raw'!$A:$A,0),MATCH(MoM!AQ$1,'ИПЦ raw'!$1:$1,0))</f>
        <v>100.3</v>
      </c>
      <c r="AR83" s="326">
        <f>INDEX('ИПЦ raw'!$1:$1048576, MATCH($K83,'ИПЦ raw'!$A:$A,0),MATCH(MoM!AR$1,'ИПЦ raw'!$1:$1,0))</f>
        <v>100.65</v>
      </c>
      <c r="AS83" s="326">
        <f>INDEX('ИПЦ raw'!$1:$1048576, MATCH($K83,'ИПЦ raw'!$A:$A,0),MATCH(MoM!AS$1,'ИПЦ raw'!$1:$1,0))</f>
        <v>101.18</v>
      </c>
      <c r="AT83" s="326">
        <f>INDEX('ИПЦ raw'!$1:$1048576, MATCH($K83,'ИПЦ raw'!$A:$A,0),MATCH(MoM!AT$1,'ИПЦ raw'!$1:$1,0))</f>
        <v>100.8</v>
      </c>
      <c r="AU83" s="326">
        <f>INDEX('ИПЦ raw'!$1:$1048576, MATCH($K83,'ИПЦ raw'!$A:$A,0),MATCH(MoM!AU$1,'ИПЦ raw'!$1:$1,0))</f>
        <v>100.85</v>
      </c>
      <c r="AV83" s="326">
        <f>INDEX('ИПЦ raw'!$1:$1048576, MATCH($K83,'ИПЦ raw'!$A:$A,0),MATCH(MoM!AV$1,'ИПЦ raw'!$1:$1,0))</f>
        <v>100.81</v>
      </c>
      <c r="AW83" s="326">
        <f>INDEX('ИПЦ raw'!$1:$1048576, MATCH($K83,'ИПЦ raw'!$A:$A,0),MATCH(MoM!AW$1,'ИПЦ raw'!$1:$1,0))</f>
        <v>101.04</v>
      </c>
      <c r="AX83" s="326">
        <f>INDEX('ИПЦ raw'!$1:$1048576, MATCH($K83,'ИПЦ raw'!$A:$A,0),MATCH(MoM!AX$1,'ИПЦ raw'!$1:$1,0))</f>
        <v>100.94</v>
      </c>
      <c r="AY83" s="326">
        <f>INDEX('ИПЦ raw'!$1:$1048576, MATCH($K83,'ИПЦ raw'!$A:$A,0),MATCH(MoM!AY$1,'ИПЦ raw'!$1:$1,0))</f>
        <v>100.22</v>
      </c>
      <c r="AZ83" s="326">
        <f>INDEX('ИПЦ raw'!$1:$1048576, MATCH($K83,'ИПЦ raw'!$A:$A,0),MATCH(MoM!AZ$1,'ИПЦ raw'!$1:$1,0))</f>
        <v>100.4</v>
      </c>
    </row>
    <row r="84" spans="1:52" ht="26.25" x14ac:dyDescent="0.45">
      <c r="A84" s="326">
        <f>Веса!A84</f>
        <v>1</v>
      </c>
      <c r="B84" s="326">
        <f t="shared" si="2"/>
        <v>1</v>
      </c>
      <c r="C84" s="326">
        <f>БИПЦ_НДС!E84</f>
        <v>0</v>
      </c>
      <c r="D84" s="326">
        <f t="shared" si="3"/>
        <v>1</v>
      </c>
      <c r="E84" s="326">
        <v>1</v>
      </c>
      <c r="F84" s="326">
        <v>0</v>
      </c>
      <c r="G84" s="326">
        <v>0</v>
      </c>
      <c r="H84" s="326">
        <v>0</v>
      </c>
      <c r="I84" s="326">
        <v>0</v>
      </c>
      <c r="J84" s="308" t="s">
        <v>83</v>
      </c>
      <c r="K84" s="308" t="s">
        <v>83</v>
      </c>
      <c r="L84" s="326">
        <f>INDEX('ИПЦ raw'!$1:$1048576, MATCH($K84,'ИПЦ raw'!$A:$A,0),MATCH(MoM!L$1,'ИПЦ raw'!$1:$1,0))</f>
        <v>100.02</v>
      </c>
      <c r="M84" s="326">
        <f>INDEX('ИПЦ raw'!$1:$1048576, MATCH($K84,'ИПЦ raw'!$A:$A,0),MATCH(MoM!M$1,'ИПЦ raw'!$1:$1,0))</f>
        <v>100.14</v>
      </c>
      <c r="N84" s="326">
        <f>INDEX('ИПЦ raw'!$1:$1048576, MATCH($K84,'ИПЦ raw'!$A:$A,0),MATCH(MoM!N$1,'ИПЦ raw'!$1:$1,0))</f>
        <v>100.05</v>
      </c>
      <c r="O84" s="326">
        <f>INDEX('ИПЦ raw'!$1:$1048576, MATCH($K84,'ИПЦ raw'!$A:$A,0),MATCH(MoM!O$1,'ИПЦ raw'!$1:$1,0))</f>
        <v>100.33</v>
      </c>
      <c r="P84" s="326">
        <f>INDEX('ИПЦ raw'!$1:$1048576, MATCH($K84,'ИПЦ raw'!$A:$A,0),MATCH(MoM!P$1,'ИПЦ raw'!$1:$1,0))</f>
        <v>99.97</v>
      </c>
      <c r="Q84" s="326">
        <f>INDEX('ИПЦ raw'!$1:$1048576, MATCH($K84,'ИПЦ raw'!$A:$A,0),MATCH(MoM!Q$1,'ИПЦ raw'!$1:$1,0))</f>
        <v>100.14</v>
      </c>
      <c r="R84" s="326">
        <f>INDEX('ИПЦ raw'!$1:$1048576, MATCH($K84,'ИПЦ raw'!$A:$A,0),MATCH(MoM!R$1,'ИПЦ raw'!$1:$1,0))</f>
        <v>100.02</v>
      </c>
      <c r="S84" s="326">
        <f>INDEX('ИПЦ raw'!$1:$1048576, MATCH($K84,'ИПЦ raw'!$A:$A,0),MATCH(MoM!S$1,'ИПЦ raw'!$1:$1,0))</f>
        <v>100.24</v>
      </c>
      <c r="T84" s="326">
        <f>INDEX('ИПЦ raw'!$1:$1048576, MATCH($K84,'ИПЦ raw'!$A:$A,0),MATCH(MoM!T$1,'ИПЦ raw'!$1:$1,0))</f>
        <v>101.05</v>
      </c>
      <c r="U84" s="326">
        <f>INDEX('ИПЦ raw'!$1:$1048576, MATCH($K84,'ИПЦ raw'!$A:$A,0),MATCH(MoM!U$1,'ИПЦ raw'!$1:$1,0))</f>
        <v>101.74</v>
      </c>
      <c r="V84" s="326">
        <f>INDEX('ИПЦ raw'!$1:$1048576, MATCH($K84,'ИПЦ raw'!$A:$A,0),MATCH(MoM!V$1,'ИПЦ raw'!$1:$1,0))</f>
        <v>101.53</v>
      </c>
      <c r="W84" s="326">
        <f>INDEX('ИПЦ raw'!$1:$1048576, MATCH($K84,'ИПЦ raw'!$A:$A,0),MATCH(MoM!W$1,'ИПЦ raw'!$1:$1,0))</f>
        <v>100.75</v>
      </c>
      <c r="X84" s="326">
        <f>INDEX('ИПЦ raw'!$1:$1048576, MATCH($K84,'ИПЦ raw'!$A:$A,0),MATCH(MoM!X$1,'ИПЦ raw'!$1:$1,0))</f>
        <v>100.75</v>
      </c>
      <c r="Y84" s="326">
        <f>INDEX('ИПЦ raw'!$1:$1048576, MATCH($K84,'ИПЦ raw'!$A:$A,0),MATCH(MoM!Y$1,'ИПЦ raw'!$1:$1,0))</f>
        <v>100.44</v>
      </c>
      <c r="Z84" s="326">
        <f>INDEX('ИПЦ raw'!$1:$1048576, MATCH($K84,'ИПЦ raw'!$A:$A,0),MATCH(MoM!Z$1,'ИПЦ raw'!$1:$1,0))</f>
        <v>100.34</v>
      </c>
      <c r="AA84" s="326">
        <f>INDEX('ИПЦ raw'!$1:$1048576, MATCH($K84,'ИПЦ raw'!$A:$A,0),MATCH(MoM!AA$1,'ИПЦ raw'!$1:$1,0))</f>
        <v>101.16</v>
      </c>
      <c r="AB84" s="326">
        <f>INDEX('ИПЦ raw'!$1:$1048576, MATCH($K84,'ИПЦ raw'!$A:$A,0),MATCH(MoM!AB$1,'ИПЦ raw'!$1:$1,0))</f>
        <v>101.75</v>
      </c>
      <c r="AC84" s="326">
        <f>INDEX('ИПЦ raw'!$1:$1048576, MATCH($K84,'ИПЦ raw'!$A:$A,0),MATCH(MoM!AC$1,'ИПЦ raw'!$1:$1,0))</f>
        <v>101.24</v>
      </c>
      <c r="AD84" s="326">
        <f>INDEX('ИПЦ raw'!$1:$1048576, MATCH($K84,'ИПЦ raw'!$A:$A,0),MATCH(MoM!AD$1,'ИПЦ raw'!$1:$1,0))</f>
        <v>101.17</v>
      </c>
      <c r="AE84" s="326">
        <f>INDEX('ИПЦ raw'!$1:$1048576, MATCH($K84,'ИПЦ raw'!$A:$A,0),MATCH(MoM!AE$1,'ИПЦ raw'!$1:$1,0))</f>
        <v>100.89</v>
      </c>
      <c r="AF84" s="326">
        <f>INDEX('ИПЦ raw'!$1:$1048576, MATCH($K84,'ИПЦ raw'!$A:$A,0),MATCH(MoM!AF$1,'ИПЦ raw'!$1:$1,0))</f>
        <v>101.82</v>
      </c>
      <c r="AG84" s="326">
        <f>INDEX('ИПЦ raw'!$1:$1048576, MATCH($K84,'ИПЦ raw'!$A:$A,0),MATCH(MoM!AG$1,'ИПЦ raw'!$1:$1,0))</f>
        <v>101.42</v>
      </c>
      <c r="AH84" s="326">
        <f>INDEX('ИПЦ raw'!$1:$1048576, MATCH($K84,'ИПЦ raw'!$A:$A,0),MATCH(MoM!AH$1,'ИПЦ raw'!$1:$1,0))</f>
        <v>101.57</v>
      </c>
      <c r="AI84" s="326">
        <f>INDEX('ИПЦ raw'!$1:$1048576, MATCH($K84,'ИПЦ raw'!$A:$A,0),MATCH(MoM!AI$1,'ИПЦ raw'!$1:$1,0))</f>
        <v>101.48</v>
      </c>
      <c r="AJ84" s="326">
        <f>INDEX('ИПЦ raw'!$1:$1048576, MATCH($K84,'ИПЦ raw'!$A:$A,0),MATCH(MoM!AJ$1,'ИПЦ raw'!$1:$1,0))</f>
        <v>100.95</v>
      </c>
      <c r="AK84" s="326">
        <f>INDEX('ИПЦ raw'!$1:$1048576, MATCH($K84,'ИПЦ raw'!$A:$A,0),MATCH(MoM!AK$1,'ИПЦ raw'!$1:$1,0))</f>
        <v>101.22</v>
      </c>
      <c r="AL84" s="326">
        <f>INDEX('ИПЦ raw'!$1:$1048576, MATCH($K84,'ИПЦ raw'!$A:$A,0),MATCH(MoM!AL$1,'ИПЦ raw'!$1:$1,0))</f>
        <v>101.6</v>
      </c>
      <c r="AM84" s="326">
        <f>INDEX('ИПЦ raw'!$1:$1048576, MATCH($K84,'ИПЦ raw'!$A:$A,0),MATCH(MoM!AM$1,'ИПЦ raw'!$1:$1,0))</f>
        <v>101.49</v>
      </c>
      <c r="AN84" s="326">
        <f>INDEX('ИПЦ raw'!$1:$1048576, MATCH($K84,'ИПЦ raw'!$A:$A,0),MATCH(MoM!AN$1,'ИПЦ raw'!$1:$1,0))</f>
        <v>100.78</v>
      </c>
      <c r="AO84" s="326">
        <f>INDEX('ИПЦ raw'!$1:$1048576, MATCH($K84,'ИПЦ raw'!$A:$A,0),MATCH(MoM!AO$1,'ИПЦ raw'!$1:$1,0))</f>
        <v>100.77</v>
      </c>
      <c r="AP84" s="326">
        <f>INDEX('ИПЦ raw'!$1:$1048576, MATCH($K84,'ИПЦ raw'!$A:$A,0),MATCH(MoM!AP$1,'ИПЦ raw'!$1:$1,0))</f>
        <v>100.92</v>
      </c>
      <c r="AQ84" s="326">
        <f>INDEX('ИПЦ raw'!$1:$1048576, MATCH($K84,'ИПЦ raw'!$A:$A,0),MATCH(MoM!AQ$1,'ИПЦ raw'!$1:$1,0))</f>
        <v>100.53</v>
      </c>
      <c r="AR84" s="326">
        <f>INDEX('ИПЦ raw'!$1:$1048576, MATCH($K84,'ИПЦ raw'!$A:$A,0),MATCH(MoM!AR$1,'ИПЦ raw'!$1:$1,0))</f>
        <v>100.88</v>
      </c>
      <c r="AS84" s="326">
        <f>INDEX('ИПЦ raw'!$1:$1048576, MATCH($K84,'ИПЦ raw'!$A:$A,0),MATCH(MoM!AS$1,'ИПЦ raw'!$1:$1,0))</f>
        <v>100.97</v>
      </c>
      <c r="AT84" s="326">
        <f>INDEX('ИПЦ raw'!$1:$1048576, MATCH($K84,'ИПЦ raw'!$A:$A,0),MATCH(MoM!AT$1,'ИПЦ raw'!$1:$1,0))</f>
        <v>100.73</v>
      </c>
      <c r="AU84" s="326">
        <f>INDEX('ИПЦ raw'!$1:$1048576, MATCH($K84,'ИПЦ raw'!$A:$A,0),MATCH(MoM!AU$1,'ИПЦ raw'!$1:$1,0))</f>
        <v>100.65</v>
      </c>
      <c r="AV84" s="326">
        <f>INDEX('ИПЦ raw'!$1:$1048576, MATCH($K84,'ИПЦ raw'!$A:$A,0),MATCH(MoM!AV$1,'ИПЦ raw'!$1:$1,0))</f>
        <v>101.2</v>
      </c>
      <c r="AW84" s="326">
        <f>INDEX('ИПЦ raw'!$1:$1048576, MATCH($K84,'ИПЦ raw'!$A:$A,0),MATCH(MoM!AW$1,'ИПЦ raw'!$1:$1,0))</f>
        <v>100.79</v>
      </c>
      <c r="AX84" s="326">
        <f>INDEX('ИПЦ raw'!$1:$1048576, MATCH($K84,'ИПЦ raw'!$A:$A,0),MATCH(MoM!AX$1,'ИПЦ raw'!$1:$1,0))</f>
        <v>100.81</v>
      </c>
      <c r="AY84" s="326">
        <f>INDEX('ИПЦ raw'!$1:$1048576, MATCH($K84,'ИПЦ raw'!$A:$A,0),MATCH(MoM!AY$1,'ИПЦ raw'!$1:$1,0))</f>
        <v>100.35</v>
      </c>
      <c r="AZ84" s="326">
        <f>INDEX('ИПЦ raw'!$1:$1048576, MATCH($K84,'ИПЦ raw'!$A:$A,0),MATCH(MoM!AZ$1,'ИПЦ raw'!$1:$1,0))</f>
        <v>100.17</v>
      </c>
    </row>
    <row r="85" spans="1:52" ht="26.25" x14ac:dyDescent="0.45">
      <c r="A85" s="326">
        <f>Веса!A85</f>
        <v>1</v>
      </c>
      <c r="B85" s="326">
        <f t="shared" si="2"/>
        <v>1</v>
      </c>
      <c r="C85" s="326">
        <f>БИПЦ_НДС!E85</f>
        <v>0</v>
      </c>
      <c r="D85" s="326">
        <f t="shared" si="3"/>
        <v>1</v>
      </c>
      <c r="E85" s="326">
        <v>1</v>
      </c>
      <c r="F85" s="326">
        <v>0</v>
      </c>
      <c r="G85" s="326">
        <v>0</v>
      </c>
      <c r="H85" s="326">
        <v>0</v>
      </c>
      <c r="I85" s="326">
        <v>0</v>
      </c>
      <c r="J85" s="308" t="s">
        <v>84</v>
      </c>
      <c r="K85" s="308" t="s">
        <v>84</v>
      </c>
      <c r="L85" s="326">
        <f>INDEX('ИПЦ raw'!$1:$1048576, MATCH($K85,'ИПЦ raw'!$A:$A,0),MATCH(MoM!L$1,'ИПЦ raw'!$1:$1,0))</f>
        <v>100.03</v>
      </c>
      <c r="M85" s="326">
        <f>INDEX('ИПЦ raw'!$1:$1048576, MATCH($K85,'ИПЦ raw'!$A:$A,0),MATCH(MoM!M$1,'ИПЦ raw'!$1:$1,0))</f>
        <v>100.08</v>
      </c>
      <c r="N85" s="326">
        <f>INDEX('ИПЦ raw'!$1:$1048576, MATCH($K85,'ИПЦ raw'!$A:$A,0),MATCH(MoM!N$1,'ИПЦ raw'!$1:$1,0))</f>
        <v>100.1</v>
      </c>
      <c r="O85" s="326">
        <f>INDEX('ИПЦ raw'!$1:$1048576, MATCH($K85,'ИПЦ raw'!$A:$A,0),MATCH(MoM!O$1,'ИПЦ raw'!$1:$1,0))</f>
        <v>100.15</v>
      </c>
      <c r="P85" s="326">
        <f>INDEX('ИПЦ raw'!$1:$1048576, MATCH($K85,'ИПЦ raw'!$A:$A,0),MATCH(MoM!P$1,'ИПЦ raw'!$1:$1,0))</f>
        <v>100.02</v>
      </c>
      <c r="Q85" s="326">
        <f>INDEX('ИПЦ raw'!$1:$1048576, MATCH($K85,'ИПЦ raw'!$A:$A,0),MATCH(MoM!Q$1,'ИПЦ raw'!$1:$1,0))</f>
        <v>100.14</v>
      </c>
      <c r="R85" s="326">
        <f>INDEX('ИПЦ raw'!$1:$1048576, MATCH($K85,'ИПЦ raw'!$A:$A,0),MATCH(MoM!R$1,'ИПЦ raw'!$1:$1,0))</f>
        <v>100.08</v>
      </c>
      <c r="S85" s="326">
        <f>INDEX('ИПЦ raw'!$1:$1048576, MATCH($K85,'ИПЦ raw'!$A:$A,0),MATCH(MoM!S$1,'ИПЦ raw'!$1:$1,0))</f>
        <v>100.06</v>
      </c>
      <c r="T85" s="326">
        <f>INDEX('ИПЦ raw'!$1:$1048576, MATCH($K85,'ИПЦ raw'!$A:$A,0),MATCH(MoM!T$1,'ИПЦ raw'!$1:$1,0))</f>
        <v>100.58</v>
      </c>
      <c r="U85" s="326">
        <f>INDEX('ИПЦ raw'!$1:$1048576, MATCH($K85,'ИПЦ raw'!$A:$A,0),MATCH(MoM!U$1,'ИПЦ raw'!$1:$1,0))</f>
        <v>101.53</v>
      </c>
      <c r="V85" s="326">
        <f>INDEX('ИПЦ raw'!$1:$1048576, MATCH($K85,'ИПЦ raw'!$A:$A,0),MATCH(MoM!V$1,'ИПЦ raw'!$1:$1,0))</f>
        <v>101.35</v>
      </c>
      <c r="W85" s="326">
        <f>INDEX('ИПЦ raw'!$1:$1048576, MATCH($K85,'ИПЦ raw'!$A:$A,0),MATCH(MoM!W$1,'ИПЦ raw'!$1:$1,0))</f>
        <v>100.75</v>
      </c>
      <c r="X85" s="326">
        <f>INDEX('ИПЦ raw'!$1:$1048576, MATCH($K85,'ИПЦ raw'!$A:$A,0),MATCH(MoM!X$1,'ИПЦ raw'!$1:$1,0))</f>
        <v>100.78</v>
      </c>
      <c r="Y85" s="326">
        <f>INDEX('ИПЦ raw'!$1:$1048576, MATCH($K85,'ИПЦ raw'!$A:$A,0),MATCH(MoM!Y$1,'ИПЦ raw'!$1:$1,0))</f>
        <v>100.48</v>
      </c>
      <c r="Z85" s="326">
        <f>INDEX('ИПЦ raw'!$1:$1048576, MATCH($K85,'ИПЦ raw'!$A:$A,0),MATCH(MoM!Z$1,'ИПЦ raw'!$1:$1,0))</f>
        <v>100.33</v>
      </c>
      <c r="AA85" s="326">
        <f>INDEX('ИПЦ raw'!$1:$1048576, MATCH($K85,'ИПЦ raw'!$A:$A,0),MATCH(MoM!AA$1,'ИПЦ raw'!$1:$1,0))</f>
        <v>101.4</v>
      </c>
      <c r="AB85" s="326">
        <f>INDEX('ИПЦ raw'!$1:$1048576, MATCH($K85,'ИПЦ raw'!$A:$A,0),MATCH(MoM!AB$1,'ИПЦ raw'!$1:$1,0))</f>
        <v>100.7</v>
      </c>
      <c r="AC85" s="326">
        <f>INDEX('ИПЦ raw'!$1:$1048576, MATCH($K85,'ИПЦ raw'!$A:$A,0),MATCH(MoM!AC$1,'ИПЦ raw'!$1:$1,0))</f>
        <v>101.06</v>
      </c>
      <c r="AD85" s="326">
        <f>INDEX('ИПЦ raw'!$1:$1048576, MATCH($K85,'ИПЦ raw'!$A:$A,0),MATCH(MoM!AD$1,'ИПЦ raw'!$1:$1,0))</f>
        <v>100.75</v>
      </c>
      <c r="AE85" s="326">
        <f>INDEX('ИПЦ raw'!$1:$1048576, MATCH($K85,'ИПЦ raw'!$A:$A,0),MATCH(MoM!AE$1,'ИПЦ raw'!$1:$1,0))</f>
        <v>100.83</v>
      </c>
      <c r="AF85" s="326">
        <f>INDEX('ИПЦ raw'!$1:$1048576, MATCH($K85,'ИПЦ raw'!$A:$A,0),MATCH(MoM!AF$1,'ИПЦ raw'!$1:$1,0))</f>
        <v>101.04</v>
      </c>
      <c r="AG85" s="326">
        <f>INDEX('ИПЦ raw'!$1:$1048576, MATCH($K85,'ИПЦ raw'!$A:$A,0),MATCH(MoM!AG$1,'ИПЦ raw'!$1:$1,0))</f>
        <v>101.64</v>
      </c>
      <c r="AH85" s="326">
        <f>INDEX('ИПЦ raw'!$1:$1048576, MATCH($K85,'ИПЦ raw'!$A:$A,0),MATCH(MoM!AH$1,'ИПЦ raw'!$1:$1,0))</f>
        <v>101.27</v>
      </c>
      <c r="AI85" s="326">
        <f>INDEX('ИПЦ raw'!$1:$1048576, MATCH($K85,'ИПЦ raw'!$A:$A,0),MATCH(MoM!AI$1,'ИПЦ raw'!$1:$1,0))</f>
        <v>101.3</v>
      </c>
      <c r="AJ85" s="326">
        <f>INDEX('ИПЦ raw'!$1:$1048576, MATCH($K85,'ИПЦ raw'!$A:$A,0),MATCH(MoM!AJ$1,'ИПЦ raw'!$1:$1,0))</f>
        <v>100.71</v>
      </c>
      <c r="AK85" s="326">
        <f>INDEX('ИПЦ raw'!$1:$1048576, MATCH($K85,'ИПЦ raw'!$A:$A,0),MATCH(MoM!AK$1,'ИПЦ raw'!$1:$1,0))</f>
        <v>100.73</v>
      </c>
      <c r="AL85" s="326">
        <f>INDEX('ИПЦ raw'!$1:$1048576, MATCH($K85,'ИПЦ raw'!$A:$A,0),MATCH(MoM!AL$1,'ИПЦ raw'!$1:$1,0))</f>
        <v>101.09</v>
      </c>
      <c r="AM85" s="326">
        <f>INDEX('ИПЦ raw'!$1:$1048576, MATCH($K85,'ИПЦ raw'!$A:$A,0),MATCH(MoM!AM$1,'ИПЦ raw'!$1:$1,0))</f>
        <v>100.93</v>
      </c>
      <c r="AN85" s="326">
        <f>INDEX('ИПЦ raw'!$1:$1048576, MATCH($K85,'ИПЦ raw'!$A:$A,0),MATCH(MoM!AN$1,'ИПЦ raw'!$1:$1,0))</f>
        <v>100.7</v>
      </c>
      <c r="AO85" s="326">
        <f>INDEX('ИПЦ raw'!$1:$1048576, MATCH($K85,'ИПЦ raw'!$A:$A,0),MATCH(MoM!AO$1,'ИПЦ raw'!$1:$1,0))</f>
        <v>100.76</v>
      </c>
      <c r="AP85" s="326">
        <f>INDEX('ИПЦ raw'!$1:$1048576, MATCH($K85,'ИПЦ raw'!$A:$A,0),MATCH(MoM!AP$1,'ИПЦ raw'!$1:$1,0))</f>
        <v>100.68</v>
      </c>
      <c r="AQ85" s="326">
        <f>INDEX('ИПЦ raw'!$1:$1048576, MATCH($K85,'ИПЦ raw'!$A:$A,0),MATCH(MoM!AQ$1,'ИПЦ raw'!$1:$1,0))</f>
        <v>100.74</v>
      </c>
      <c r="AR85" s="326">
        <f>INDEX('ИПЦ raw'!$1:$1048576, MATCH($K85,'ИПЦ raw'!$A:$A,0),MATCH(MoM!AR$1,'ИПЦ raw'!$1:$1,0))</f>
        <v>100.65</v>
      </c>
      <c r="AS85" s="326">
        <f>INDEX('ИПЦ raw'!$1:$1048576, MATCH($K85,'ИПЦ raw'!$A:$A,0),MATCH(MoM!AS$1,'ИПЦ raw'!$1:$1,0))</f>
        <v>100.71</v>
      </c>
      <c r="AT85" s="326">
        <f>INDEX('ИПЦ raw'!$1:$1048576, MATCH($K85,'ИПЦ raw'!$A:$A,0),MATCH(MoM!AT$1,'ИПЦ raw'!$1:$1,0))</f>
        <v>100.74</v>
      </c>
      <c r="AU85" s="326">
        <f>INDEX('ИПЦ raw'!$1:$1048576, MATCH($K85,'ИПЦ raw'!$A:$A,0),MATCH(MoM!AU$1,'ИПЦ raw'!$1:$1,0))</f>
        <v>101.16</v>
      </c>
      <c r="AV85" s="326">
        <f>INDEX('ИПЦ raw'!$1:$1048576, MATCH($K85,'ИПЦ raw'!$A:$A,0),MATCH(MoM!AV$1,'ИПЦ raw'!$1:$1,0))</f>
        <v>101.13</v>
      </c>
      <c r="AW85" s="326">
        <f>INDEX('ИПЦ raw'!$1:$1048576, MATCH($K85,'ИПЦ raw'!$A:$A,0),MATCH(MoM!AW$1,'ИПЦ raw'!$1:$1,0))</f>
        <v>100.76</v>
      </c>
      <c r="AX85" s="326">
        <f>INDEX('ИПЦ raw'!$1:$1048576, MATCH($K85,'ИПЦ raw'!$A:$A,0),MATCH(MoM!AX$1,'ИПЦ raw'!$1:$1,0))</f>
        <v>100.77</v>
      </c>
      <c r="AY85" s="326">
        <f>INDEX('ИПЦ raw'!$1:$1048576, MATCH($K85,'ИПЦ raw'!$A:$A,0),MATCH(MoM!AY$1,'ИПЦ raw'!$1:$1,0))</f>
        <v>100.14</v>
      </c>
      <c r="AZ85" s="326">
        <f>INDEX('ИПЦ raw'!$1:$1048576, MATCH($K85,'ИПЦ raw'!$A:$A,0),MATCH(MoM!AZ$1,'ИПЦ raw'!$1:$1,0))</f>
        <v>99.94</v>
      </c>
    </row>
    <row r="86" spans="1:52" x14ac:dyDescent="0.45">
      <c r="A86" s="326">
        <f>Веса!A86</f>
        <v>1</v>
      </c>
      <c r="B86" s="326">
        <f t="shared" si="2"/>
        <v>1</v>
      </c>
      <c r="C86" s="326">
        <f>БИПЦ_НДС!E86</f>
        <v>0</v>
      </c>
      <c r="D86" s="326">
        <f t="shared" si="3"/>
        <v>1</v>
      </c>
      <c r="E86" s="326">
        <v>1</v>
      </c>
      <c r="F86" s="326">
        <v>0</v>
      </c>
      <c r="G86" s="326">
        <v>0</v>
      </c>
      <c r="H86" s="326">
        <v>0</v>
      </c>
      <c r="I86" s="326">
        <v>0</v>
      </c>
      <c r="J86" s="308" t="s">
        <v>85</v>
      </c>
      <c r="K86" s="308" t="s">
        <v>85</v>
      </c>
      <c r="L86" s="326">
        <f>INDEX('ИПЦ raw'!$1:$1048576, MATCH($K86,'ИПЦ raw'!$A:$A,0),MATCH(MoM!L$1,'ИПЦ raw'!$1:$1,0))</f>
        <v>100.63</v>
      </c>
      <c r="M86" s="326">
        <f>INDEX('ИПЦ raw'!$1:$1048576, MATCH($K86,'ИПЦ raw'!$A:$A,0),MATCH(MoM!M$1,'ИПЦ raw'!$1:$1,0))</f>
        <v>99.83</v>
      </c>
      <c r="N86" s="326">
        <f>INDEX('ИПЦ raw'!$1:$1048576, MATCH($K86,'ИПЦ raw'!$A:$A,0),MATCH(MoM!N$1,'ИПЦ raw'!$1:$1,0))</f>
        <v>99.69</v>
      </c>
      <c r="O86" s="326">
        <f>INDEX('ИПЦ raw'!$1:$1048576, MATCH($K86,'ИПЦ raw'!$A:$A,0),MATCH(MoM!O$1,'ИПЦ raw'!$1:$1,0))</f>
        <v>100.39</v>
      </c>
      <c r="P86" s="326">
        <f>INDEX('ИПЦ raw'!$1:$1048576, MATCH($K86,'ИПЦ raw'!$A:$A,0),MATCH(MoM!P$1,'ИПЦ raw'!$1:$1,0))</f>
        <v>100.17</v>
      </c>
      <c r="Q86" s="326">
        <f>INDEX('ИПЦ raw'!$1:$1048576, MATCH($K86,'ИПЦ raw'!$A:$A,0),MATCH(MoM!Q$1,'ИПЦ raw'!$1:$1,0))</f>
        <v>99.93</v>
      </c>
      <c r="R86" s="326">
        <f>INDEX('ИПЦ raw'!$1:$1048576, MATCH($K86,'ИПЦ raw'!$A:$A,0),MATCH(MoM!R$1,'ИПЦ raw'!$1:$1,0))</f>
        <v>99.76</v>
      </c>
      <c r="S86" s="326">
        <f>INDEX('ИПЦ raw'!$1:$1048576, MATCH($K86,'ИПЦ raw'!$A:$A,0),MATCH(MoM!S$1,'ИПЦ raw'!$1:$1,0))</f>
        <v>100.11</v>
      </c>
      <c r="T86" s="326">
        <f>INDEX('ИПЦ raw'!$1:$1048576, MATCH($K86,'ИПЦ raw'!$A:$A,0),MATCH(MoM!T$1,'ИПЦ raw'!$1:$1,0))</f>
        <v>100.4</v>
      </c>
      <c r="U86" s="326">
        <f>INDEX('ИПЦ raw'!$1:$1048576, MATCH($K86,'ИПЦ raw'!$A:$A,0),MATCH(MoM!U$1,'ИПЦ raw'!$1:$1,0))</f>
        <v>100.7</v>
      </c>
      <c r="V86" s="326">
        <f>INDEX('ИПЦ raw'!$1:$1048576, MATCH($K86,'ИПЦ raw'!$A:$A,0),MATCH(MoM!V$1,'ИПЦ raw'!$1:$1,0))</f>
        <v>100.77</v>
      </c>
      <c r="W86" s="326">
        <f>INDEX('ИПЦ raw'!$1:$1048576, MATCH($K86,'ИПЦ raw'!$A:$A,0),MATCH(MoM!W$1,'ИПЦ raw'!$1:$1,0))</f>
        <v>100.76</v>
      </c>
      <c r="X86" s="326">
        <f>INDEX('ИПЦ raw'!$1:$1048576, MATCH($K86,'ИПЦ raw'!$A:$A,0),MATCH(MoM!X$1,'ИПЦ raw'!$1:$1,0))</f>
        <v>100.46</v>
      </c>
      <c r="Y86" s="326">
        <f>INDEX('ИПЦ raw'!$1:$1048576, MATCH($K86,'ИПЦ raw'!$A:$A,0),MATCH(MoM!Y$1,'ИПЦ raw'!$1:$1,0))</f>
        <v>100.3</v>
      </c>
      <c r="Z86" s="326">
        <f>INDEX('ИПЦ raw'!$1:$1048576, MATCH($K86,'ИПЦ raw'!$A:$A,0),MATCH(MoM!Z$1,'ИПЦ raw'!$1:$1,0))</f>
        <v>100.06</v>
      </c>
      <c r="AA86" s="326">
        <f>INDEX('ИПЦ raw'!$1:$1048576, MATCH($K86,'ИПЦ raw'!$A:$A,0),MATCH(MoM!AA$1,'ИПЦ raw'!$1:$1,0))</f>
        <v>100.49</v>
      </c>
      <c r="AB86" s="326">
        <f>INDEX('ИПЦ raw'!$1:$1048576, MATCH($K86,'ИПЦ raw'!$A:$A,0),MATCH(MoM!AB$1,'ИПЦ raw'!$1:$1,0))</f>
        <v>100.91</v>
      </c>
      <c r="AC86" s="326">
        <f>INDEX('ИПЦ raw'!$1:$1048576, MATCH($K86,'ИПЦ raw'!$A:$A,0),MATCH(MoM!AC$1,'ИПЦ raw'!$1:$1,0))</f>
        <v>100.17</v>
      </c>
      <c r="AD86" s="326">
        <f>INDEX('ИПЦ raw'!$1:$1048576, MATCH($K86,'ИПЦ raw'!$A:$A,0),MATCH(MoM!AD$1,'ИПЦ raw'!$1:$1,0))</f>
        <v>100.56</v>
      </c>
      <c r="AE86" s="326">
        <f>INDEX('ИПЦ raw'!$1:$1048576, MATCH($K86,'ИПЦ raw'!$A:$A,0),MATCH(MoM!AE$1,'ИПЦ raw'!$1:$1,0))</f>
        <v>100.66</v>
      </c>
      <c r="AF86" s="326">
        <f>INDEX('ИПЦ raw'!$1:$1048576, MATCH($K86,'ИПЦ raw'!$A:$A,0),MATCH(MoM!AF$1,'ИПЦ raw'!$1:$1,0))</f>
        <v>100.58</v>
      </c>
      <c r="AG86" s="326">
        <f>INDEX('ИПЦ raw'!$1:$1048576, MATCH($K86,'ИПЦ raw'!$A:$A,0),MATCH(MoM!AG$1,'ИПЦ raw'!$1:$1,0))</f>
        <v>101</v>
      </c>
      <c r="AH86" s="326">
        <f>INDEX('ИПЦ raw'!$1:$1048576, MATCH($K86,'ИПЦ raw'!$A:$A,0),MATCH(MoM!AH$1,'ИПЦ raw'!$1:$1,0))</f>
        <v>100.84</v>
      </c>
      <c r="AI86" s="326">
        <f>INDEX('ИПЦ raw'!$1:$1048576, MATCH($K86,'ИПЦ raw'!$A:$A,0),MATCH(MoM!AI$1,'ИПЦ raw'!$1:$1,0))</f>
        <v>101</v>
      </c>
      <c r="AJ86" s="326">
        <f>INDEX('ИПЦ raw'!$1:$1048576, MATCH($K86,'ИПЦ raw'!$A:$A,0),MATCH(MoM!AJ$1,'ИПЦ raw'!$1:$1,0))</f>
        <v>100.66</v>
      </c>
      <c r="AK86" s="326">
        <f>INDEX('ИПЦ raw'!$1:$1048576, MATCH($K86,'ИПЦ raw'!$A:$A,0),MATCH(MoM!AK$1,'ИПЦ raw'!$1:$1,0))</f>
        <v>100.97</v>
      </c>
      <c r="AL86" s="326">
        <f>INDEX('ИПЦ raw'!$1:$1048576, MATCH($K86,'ИПЦ raw'!$A:$A,0),MATCH(MoM!AL$1,'ИПЦ raw'!$1:$1,0))</f>
        <v>100.63</v>
      </c>
      <c r="AM86" s="326">
        <f>INDEX('ИПЦ raw'!$1:$1048576, MATCH($K86,'ИПЦ raw'!$A:$A,0),MATCH(MoM!AM$1,'ИПЦ raw'!$1:$1,0))</f>
        <v>100.94</v>
      </c>
      <c r="AN86" s="326">
        <f>INDEX('ИПЦ raw'!$1:$1048576, MATCH($K86,'ИПЦ raw'!$A:$A,0),MATCH(MoM!AN$1,'ИПЦ raw'!$1:$1,0))</f>
        <v>100.79</v>
      </c>
      <c r="AO86" s="326">
        <f>INDEX('ИПЦ raw'!$1:$1048576, MATCH($K86,'ИПЦ raw'!$A:$A,0),MATCH(MoM!AO$1,'ИПЦ raw'!$1:$1,0))</f>
        <v>100.71</v>
      </c>
      <c r="AP86" s="326">
        <f>INDEX('ИПЦ raw'!$1:$1048576, MATCH($K86,'ИПЦ raw'!$A:$A,0),MATCH(MoM!AP$1,'ИПЦ raw'!$1:$1,0))</f>
        <v>100.51</v>
      </c>
      <c r="AQ86" s="326">
        <f>INDEX('ИПЦ raw'!$1:$1048576, MATCH($K86,'ИПЦ raw'!$A:$A,0),MATCH(MoM!AQ$1,'ИПЦ raw'!$1:$1,0))</f>
        <v>100.38</v>
      </c>
      <c r="AR86" s="326">
        <f>INDEX('ИПЦ raw'!$1:$1048576, MATCH($K86,'ИПЦ raw'!$A:$A,0),MATCH(MoM!AR$1,'ИПЦ raw'!$1:$1,0))</f>
        <v>100.35</v>
      </c>
      <c r="AS86" s="326">
        <f>INDEX('ИПЦ raw'!$1:$1048576, MATCH($K86,'ИПЦ raw'!$A:$A,0),MATCH(MoM!AS$1,'ИПЦ raw'!$1:$1,0))</f>
        <v>100.53</v>
      </c>
      <c r="AT86" s="326">
        <f>INDEX('ИПЦ raw'!$1:$1048576, MATCH($K86,'ИПЦ raw'!$A:$A,0),MATCH(MoM!AT$1,'ИПЦ raw'!$1:$1,0))</f>
        <v>100.51</v>
      </c>
      <c r="AU86" s="326">
        <f>INDEX('ИПЦ raw'!$1:$1048576, MATCH($K86,'ИПЦ raw'!$A:$A,0),MATCH(MoM!AU$1,'ИПЦ raw'!$1:$1,0))</f>
        <v>100.72</v>
      </c>
      <c r="AV86" s="326">
        <f>INDEX('ИПЦ raw'!$1:$1048576, MATCH($K86,'ИПЦ raw'!$A:$A,0),MATCH(MoM!AV$1,'ИПЦ raw'!$1:$1,0))</f>
        <v>100.79</v>
      </c>
      <c r="AW86" s="326">
        <f>INDEX('ИПЦ raw'!$1:$1048576, MATCH($K86,'ИПЦ raw'!$A:$A,0),MATCH(MoM!AW$1,'ИПЦ raw'!$1:$1,0))</f>
        <v>100.44</v>
      </c>
      <c r="AX86" s="326">
        <f>INDEX('ИПЦ raw'!$1:$1048576, MATCH($K86,'ИПЦ raw'!$A:$A,0),MATCH(MoM!AX$1,'ИПЦ raw'!$1:$1,0))</f>
        <v>100.41</v>
      </c>
      <c r="AY86" s="326">
        <f>INDEX('ИПЦ raw'!$1:$1048576, MATCH($K86,'ИПЦ raw'!$A:$A,0),MATCH(MoM!AY$1,'ИПЦ raw'!$1:$1,0))</f>
        <v>100.25</v>
      </c>
      <c r="AZ86" s="326">
        <f>INDEX('ИПЦ raw'!$1:$1048576, MATCH($K86,'ИПЦ raw'!$A:$A,0),MATCH(MoM!AZ$1,'ИПЦ raw'!$1:$1,0))</f>
        <v>100.24</v>
      </c>
    </row>
    <row r="87" spans="1:52" x14ac:dyDescent="0.45">
      <c r="A87" s="326">
        <f>Веса!A87</f>
        <v>1</v>
      </c>
      <c r="B87" s="326">
        <f t="shared" si="2"/>
        <v>1</v>
      </c>
      <c r="C87" s="326">
        <f>БИПЦ_НДС!E87</f>
        <v>0</v>
      </c>
      <c r="D87" s="326">
        <f t="shared" si="3"/>
        <v>1</v>
      </c>
      <c r="E87" s="326">
        <v>1</v>
      </c>
      <c r="F87" s="326">
        <v>0</v>
      </c>
      <c r="G87" s="326">
        <v>0</v>
      </c>
      <c r="H87" s="326">
        <v>0</v>
      </c>
      <c r="I87" s="326">
        <v>0</v>
      </c>
      <c r="J87" s="308" t="s">
        <v>86</v>
      </c>
      <c r="K87" s="308" t="s">
        <v>86</v>
      </c>
      <c r="L87" s="326">
        <f>INDEX('ИПЦ raw'!$1:$1048576, MATCH($K87,'ИПЦ raw'!$A:$A,0),MATCH(MoM!L$1,'ИПЦ raw'!$1:$1,0))</f>
        <v>99.63</v>
      </c>
      <c r="M87" s="326">
        <f>INDEX('ИПЦ raw'!$1:$1048576, MATCH($K87,'ИПЦ raw'!$A:$A,0),MATCH(MoM!M$1,'ИПЦ raw'!$1:$1,0))</f>
        <v>99.84</v>
      </c>
      <c r="N87" s="326">
        <f>INDEX('ИПЦ raw'!$1:$1048576, MATCH($K87,'ИПЦ raw'!$A:$A,0),MATCH(MoM!N$1,'ИПЦ raw'!$1:$1,0))</f>
        <v>99.4</v>
      </c>
      <c r="O87" s="326">
        <f>INDEX('ИПЦ raw'!$1:$1048576, MATCH($K87,'ИПЦ raw'!$A:$A,0),MATCH(MoM!O$1,'ИПЦ raw'!$1:$1,0))</f>
        <v>100.01</v>
      </c>
      <c r="P87" s="326">
        <f>INDEX('ИПЦ raw'!$1:$1048576, MATCH($K87,'ИПЦ raw'!$A:$A,0),MATCH(MoM!P$1,'ИПЦ raw'!$1:$1,0))</f>
        <v>99.8</v>
      </c>
      <c r="Q87" s="326">
        <f>INDEX('ИПЦ raw'!$1:$1048576, MATCH($K87,'ИПЦ raw'!$A:$A,0),MATCH(MoM!Q$1,'ИПЦ raw'!$1:$1,0))</f>
        <v>100.02</v>
      </c>
      <c r="R87" s="326">
        <f>INDEX('ИПЦ raw'!$1:$1048576, MATCH($K87,'ИПЦ raw'!$A:$A,0),MATCH(MoM!R$1,'ИПЦ raw'!$1:$1,0))</f>
        <v>100.26</v>
      </c>
      <c r="S87" s="326">
        <f>INDEX('ИПЦ raw'!$1:$1048576, MATCH($K87,'ИПЦ raw'!$A:$A,0),MATCH(MoM!S$1,'ИПЦ raw'!$1:$1,0))</f>
        <v>99.9</v>
      </c>
      <c r="T87" s="326">
        <f>INDEX('ИПЦ raw'!$1:$1048576, MATCH($K87,'ИПЦ raw'!$A:$A,0),MATCH(MoM!T$1,'ИПЦ raw'!$1:$1,0))</f>
        <v>100.79</v>
      </c>
      <c r="U87" s="326">
        <f>INDEX('ИПЦ raw'!$1:$1048576, MATCH($K87,'ИПЦ raw'!$A:$A,0),MATCH(MoM!U$1,'ИПЦ raw'!$1:$1,0))</f>
        <v>100.28</v>
      </c>
      <c r="V87" s="326">
        <f>INDEX('ИПЦ raw'!$1:$1048576, MATCH($K87,'ИПЦ raw'!$A:$A,0),MATCH(MoM!V$1,'ИПЦ raw'!$1:$1,0))</f>
        <v>100.68</v>
      </c>
      <c r="W87" s="326">
        <f>INDEX('ИПЦ raw'!$1:$1048576, MATCH($K87,'ИПЦ raw'!$A:$A,0),MATCH(MoM!W$1,'ИПЦ raw'!$1:$1,0))</f>
        <v>99.89</v>
      </c>
      <c r="X87" s="326">
        <f>INDEX('ИПЦ raw'!$1:$1048576, MATCH($K87,'ИПЦ raw'!$A:$A,0),MATCH(MoM!X$1,'ИПЦ raw'!$1:$1,0))</f>
        <v>101.08</v>
      </c>
      <c r="Y87" s="326">
        <f>INDEX('ИПЦ raw'!$1:$1048576, MATCH($K87,'ИПЦ raw'!$A:$A,0),MATCH(MoM!Y$1,'ИПЦ raw'!$1:$1,0))</f>
        <v>99.99</v>
      </c>
      <c r="Z87" s="326">
        <f>INDEX('ИПЦ raw'!$1:$1048576, MATCH($K87,'ИПЦ raw'!$A:$A,0),MATCH(MoM!Z$1,'ИПЦ raw'!$1:$1,0))</f>
        <v>100.88</v>
      </c>
      <c r="AA87" s="326">
        <f>INDEX('ИПЦ raw'!$1:$1048576, MATCH($K87,'ИПЦ raw'!$A:$A,0),MATCH(MoM!AA$1,'ИПЦ raw'!$1:$1,0))</f>
        <v>100.25</v>
      </c>
      <c r="AB87" s="326">
        <f>INDEX('ИПЦ raw'!$1:$1048576, MATCH($K87,'ИПЦ raw'!$A:$A,0),MATCH(MoM!AB$1,'ИПЦ raw'!$1:$1,0))</f>
        <v>100.39</v>
      </c>
      <c r="AC87" s="326">
        <f>INDEX('ИПЦ raw'!$1:$1048576, MATCH($K87,'ИПЦ raw'!$A:$A,0),MATCH(MoM!AC$1,'ИПЦ raw'!$1:$1,0))</f>
        <v>99.9</v>
      </c>
      <c r="AD87" s="326">
        <f>INDEX('ИПЦ raw'!$1:$1048576, MATCH($K87,'ИПЦ raw'!$A:$A,0),MATCH(MoM!AD$1,'ИПЦ raw'!$1:$1,0))</f>
        <v>100.41</v>
      </c>
      <c r="AE87" s="326">
        <f>INDEX('ИПЦ raw'!$1:$1048576, MATCH($K87,'ИПЦ raw'!$A:$A,0),MATCH(MoM!AE$1,'ИПЦ raw'!$1:$1,0))</f>
        <v>99.9</v>
      </c>
      <c r="AF87" s="326">
        <f>INDEX('ИПЦ raw'!$1:$1048576, MATCH($K87,'ИПЦ raw'!$A:$A,0),MATCH(MoM!AF$1,'ИПЦ raw'!$1:$1,0))</f>
        <v>100.06</v>
      </c>
      <c r="AG87" s="326">
        <f>INDEX('ИПЦ raw'!$1:$1048576, MATCH($K87,'ИПЦ raw'!$A:$A,0),MATCH(MoM!AG$1,'ИПЦ raw'!$1:$1,0))</f>
        <v>100.26</v>
      </c>
      <c r="AH87" s="326">
        <f>INDEX('ИПЦ raw'!$1:$1048576, MATCH($K87,'ИПЦ raw'!$A:$A,0),MATCH(MoM!AH$1,'ИПЦ raw'!$1:$1,0))</f>
        <v>100.56</v>
      </c>
      <c r="AI87" s="326">
        <f>INDEX('ИПЦ raw'!$1:$1048576, MATCH($K87,'ИПЦ raw'!$A:$A,0),MATCH(MoM!AI$1,'ИПЦ raw'!$1:$1,0))</f>
        <v>100.45</v>
      </c>
      <c r="AJ87" s="326">
        <f>INDEX('ИПЦ raw'!$1:$1048576, MATCH($K87,'ИПЦ raw'!$A:$A,0),MATCH(MoM!AJ$1,'ИПЦ raw'!$1:$1,0))</f>
        <v>100.26</v>
      </c>
      <c r="AK87" s="326">
        <f>INDEX('ИПЦ raw'!$1:$1048576, MATCH($K87,'ИПЦ raw'!$A:$A,0),MATCH(MoM!AK$1,'ИПЦ raw'!$1:$1,0))</f>
        <v>99.88</v>
      </c>
      <c r="AL87" s="326">
        <f>INDEX('ИПЦ raw'!$1:$1048576, MATCH($K87,'ИПЦ raw'!$A:$A,0),MATCH(MoM!AL$1,'ИПЦ raw'!$1:$1,0))</f>
        <v>100.55</v>
      </c>
      <c r="AM87" s="326">
        <f>INDEX('ИПЦ raw'!$1:$1048576, MATCH($K87,'ИПЦ raw'!$A:$A,0),MATCH(MoM!AM$1,'ИПЦ raw'!$1:$1,0))</f>
        <v>100.6</v>
      </c>
      <c r="AN87" s="326">
        <f>INDEX('ИПЦ raw'!$1:$1048576, MATCH($K87,'ИПЦ raw'!$A:$A,0),MATCH(MoM!AN$1,'ИПЦ raw'!$1:$1,0))</f>
        <v>100.41</v>
      </c>
      <c r="AO87" s="326">
        <f>INDEX('ИПЦ raw'!$1:$1048576, MATCH($K87,'ИПЦ raw'!$A:$A,0),MATCH(MoM!AO$1,'ИПЦ raw'!$1:$1,0))</f>
        <v>100.38</v>
      </c>
      <c r="AP87" s="326">
        <f>INDEX('ИПЦ raw'!$1:$1048576, MATCH($K87,'ИПЦ raw'!$A:$A,0),MATCH(MoM!AP$1,'ИПЦ raw'!$1:$1,0))</f>
        <v>100.86</v>
      </c>
      <c r="AQ87" s="326">
        <f>INDEX('ИПЦ raw'!$1:$1048576, MATCH($K87,'ИПЦ raw'!$A:$A,0),MATCH(MoM!AQ$1,'ИПЦ raw'!$1:$1,0))</f>
        <v>99.71</v>
      </c>
      <c r="AR87" s="326">
        <f>INDEX('ИПЦ raw'!$1:$1048576, MATCH($K87,'ИПЦ raw'!$A:$A,0),MATCH(MoM!AR$1,'ИПЦ raw'!$1:$1,0))</f>
        <v>99.95</v>
      </c>
      <c r="AS87" s="326">
        <f>INDEX('ИПЦ raw'!$1:$1048576, MATCH($K87,'ИПЦ raw'!$A:$A,0),MATCH(MoM!AS$1,'ИПЦ raw'!$1:$1,0))</f>
        <v>100.6</v>
      </c>
      <c r="AT87" s="326">
        <f>INDEX('ИПЦ raw'!$1:$1048576, MATCH($K87,'ИПЦ raw'!$A:$A,0),MATCH(MoM!AT$1,'ИПЦ raw'!$1:$1,0))</f>
        <v>100.08</v>
      </c>
      <c r="AU87" s="326">
        <f>INDEX('ИПЦ raw'!$1:$1048576, MATCH($K87,'ИПЦ raw'!$A:$A,0),MATCH(MoM!AU$1,'ИПЦ raw'!$1:$1,0))</f>
        <v>100.82</v>
      </c>
      <c r="AV87" s="326">
        <f>INDEX('ИПЦ raw'!$1:$1048576, MATCH($K87,'ИПЦ raw'!$A:$A,0),MATCH(MoM!AV$1,'ИПЦ raw'!$1:$1,0))</f>
        <v>99.82</v>
      </c>
      <c r="AW87" s="326">
        <f>INDEX('ИПЦ raw'!$1:$1048576, MATCH($K87,'ИПЦ raw'!$A:$A,0),MATCH(MoM!AW$1,'ИПЦ raw'!$1:$1,0))</f>
        <v>100.46</v>
      </c>
      <c r="AX87" s="326">
        <f>INDEX('ИПЦ raw'!$1:$1048576, MATCH($K87,'ИПЦ raw'!$A:$A,0),MATCH(MoM!AX$1,'ИПЦ raw'!$1:$1,0))</f>
        <v>100.19</v>
      </c>
      <c r="AY87" s="326">
        <f>INDEX('ИПЦ raw'!$1:$1048576, MATCH($K87,'ИПЦ raw'!$A:$A,0),MATCH(MoM!AY$1,'ИПЦ raw'!$1:$1,0))</f>
        <v>100.01</v>
      </c>
      <c r="AZ87" s="326">
        <f>INDEX('ИПЦ raw'!$1:$1048576, MATCH($K87,'ИПЦ raw'!$A:$A,0),MATCH(MoM!AZ$1,'ИПЦ raw'!$1:$1,0))</f>
        <v>100.02</v>
      </c>
    </row>
    <row r="88" spans="1:52" x14ac:dyDescent="0.45">
      <c r="A88" s="326">
        <f>Веса!A88</f>
        <v>1</v>
      </c>
      <c r="B88" s="326">
        <f t="shared" si="2"/>
        <v>1</v>
      </c>
      <c r="C88" s="326">
        <f>БИПЦ_НДС!E88</f>
        <v>0</v>
      </c>
      <c r="D88" s="326">
        <f t="shared" si="3"/>
        <v>1</v>
      </c>
      <c r="E88" s="326">
        <v>1</v>
      </c>
      <c r="F88" s="326">
        <v>0</v>
      </c>
      <c r="G88" s="326">
        <v>0</v>
      </c>
      <c r="H88" s="326">
        <v>0</v>
      </c>
      <c r="I88" s="326">
        <v>0</v>
      </c>
      <c r="J88" s="308" t="s">
        <v>87</v>
      </c>
      <c r="K88" s="308" t="s">
        <v>87</v>
      </c>
      <c r="L88" s="326">
        <f>INDEX('ИПЦ raw'!$1:$1048576, MATCH($K88,'ИПЦ raw'!$A:$A,0),MATCH(MoM!L$1,'ИПЦ raw'!$1:$1,0))</f>
        <v>99</v>
      </c>
      <c r="M88" s="326">
        <f>INDEX('ИПЦ raw'!$1:$1048576, MATCH($K88,'ИПЦ raw'!$A:$A,0),MATCH(MoM!M$1,'ИПЦ raw'!$1:$1,0))</f>
        <v>97.42</v>
      </c>
      <c r="N88" s="326">
        <f>INDEX('ИПЦ raw'!$1:$1048576, MATCH($K88,'ИПЦ raw'!$A:$A,0),MATCH(MoM!N$1,'ИПЦ raw'!$1:$1,0))</f>
        <v>98.38</v>
      </c>
      <c r="O88" s="326">
        <f>INDEX('ИПЦ raw'!$1:$1048576, MATCH($K88,'ИПЦ raw'!$A:$A,0),MATCH(MoM!O$1,'ИПЦ raw'!$1:$1,0))</f>
        <v>99.27</v>
      </c>
      <c r="P88" s="326">
        <f>INDEX('ИПЦ raw'!$1:$1048576, MATCH($K88,'ИПЦ raw'!$A:$A,0),MATCH(MoM!P$1,'ИПЦ raw'!$1:$1,0))</f>
        <v>99.94</v>
      </c>
      <c r="Q88" s="326">
        <f>INDEX('ИПЦ raw'!$1:$1048576, MATCH($K88,'ИПЦ raw'!$A:$A,0),MATCH(MoM!Q$1,'ИПЦ raw'!$1:$1,0))</f>
        <v>100.52</v>
      </c>
      <c r="R88" s="326">
        <f>INDEX('ИПЦ raw'!$1:$1048576, MATCH($K88,'ИПЦ raw'!$A:$A,0),MATCH(MoM!R$1,'ИПЦ raw'!$1:$1,0))</f>
        <v>100.05</v>
      </c>
      <c r="S88" s="326">
        <f>INDEX('ИПЦ raw'!$1:$1048576, MATCH($K88,'ИПЦ raw'!$A:$A,0),MATCH(MoM!S$1,'ИПЦ raw'!$1:$1,0))</f>
        <v>100.37</v>
      </c>
      <c r="T88" s="326">
        <f>INDEX('ИПЦ raw'!$1:$1048576, MATCH($K88,'ИПЦ raw'!$A:$A,0),MATCH(MoM!T$1,'ИПЦ raw'!$1:$1,0))</f>
        <v>100.03</v>
      </c>
      <c r="U88" s="326">
        <f>INDEX('ИПЦ raw'!$1:$1048576, MATCH($K88,'ИПЦ raw'!$A:$A,0),MATCH(MoM!U$1,'ИПЦ raw'!$1:$1,0))</f>
        <v>101.47</v>
      </c>
      <c r="V88" s="326">
        <f>INDEX('ИПЦ raw'!$1:$1048576, MATCH($K88,'ИПЦ raw'!$A:$A,0),MATCH(MoM!V$1,'ИПЦ raw'!$1:$1,0))</f>
        <v>100.42</v>
      </c>
      <c r="W88" s="326">
        <f>INDEX('ИПЦ raw'!$1:$1048576, MATCH($K88,'ИПЦ raw'!$A:$A,0),MATCH(MoM!W$1,'ИПЦ raw'!$1:$1,0))</f>
        <v>101.08</v>
      </c>
      <c r="X88" s="326">
        <f>INDEX('ИПЦ raw'!$1:$1048576, MATCH($K88,'ИПЦ raw'!$A:$A,0),MATCH(MoM!X$1,'ИПЦ raw'!$1:$1,0))</f>
        <v>101.74</v>
      </c>
      <c r="Y88" s="326">
        <f>INDEX('ИПЦ raw'!$1:$1048576, MATCH($K88,'ИПЦ raw'!$A:$A,0),MATCH(MoM!Y$1,'ИПЦ raw'!$1:$1,0))</f>
        <v>101.37</v>
      </c>
      <c r="Z88" s="326">
        <f>INDEX('ИПЦ raw'!$1:$1048576, MATCH($K88,'ИПЦ raw'!$A:$A,0),MATCH(MoM!Z$1,'ИПЦ raw'!$1:$1,0))</f>
        <v>101.4</v>
      </c>
      <c r="AA88" s="326">
        <f>INDEX('ИПЦ raw'!$1:$1048576, MATCH($K88,'ИПЦ raw'!$A:$A,0),MATCH(MoM!AA$1,'ИПЦ raw'!$1:$1,0))</f>
        <v>100.83</v>
      </c>
      <c r="AB88" s="326">
        <f>INDEX('ИПЦ raw'!$1:$1048576, MATCH($K88,'ИПЦ raw'!$A:$A,0),MATCH(MoM!AB$1,'ИПЦ raw'!$1:$1,0))</f>
        <v>100.77</v>
      </c>
      <c r="AC88" s="326">
        <f>INDEX('ИПЦ raw'!$1:$1048576, MATCH($K88,'ИПЦ raw'!$A:$A,0),MATCH(MoM!AC$1,'ИПЦ raw'!$1:$1,0))</f>
        <v>100.85</v>
      </c>
      <c r="AD88" s="326">
        <f>INDEX('ИПЦ raw'!$1:$1048576, MATCH($K88,'ИПЦ raw'!$A:$A,0),MATCH(MoM!AD$1,'ИПЦ raw'!$1:$1,0))</f>
        <v>100.98</v>
      </c>
      <c r="AE88" s="326">
        <f>INDEX('ИПЦ raw'!$1:$1048576, MATCH($K88,'ИПЦ raw'!$A:$A,0),MATCH(MoM!AE$1,'ИПЦ raw'!$1:$1,0))</f>
        <v>99.57</v>
      </c>
      <c r="AF88" s="326">
        <f>INDEX('ИПЦ raw'!$1:$1048576, MATCH($K88,'ИПЦ raw'!$A:$A,0),MATCH(MoM!AF$1,'ИПЦ raw'!$1:$1,0))</f>
        <v>100.61</v>
      </c>
      <c r="AG88" s="326">
        <f>INDEX('ИПЦ raw'!$1:$1048576, MATCH($K88,'ИПЦ raw'!$A:$A,0),MATCH(MoM!AG$1,'ИПЦ raw'!$1:$1,0))</f>
        <v>100.06</v>
      </c>
      <c r="AH88" s="326">
        <f>INDEX('ИПЦ raw'!$1:$1048576, MATCH($K88,'ИПЦ raw'!$A:$A,0),MATCH(MoM!AH$1,'ИПЦ raw'!$1:$1,0))</f>
        <v>101.29</v>
      </c>
      <c r="AI88" s="326">
        <f>INDEX('ИПЦ raw'!$1:$1048576, MATCH($K88,'ИПЦ raw'!$A:$A,0),MATCH(MoM!AI$1,'ИПЦ raw'!$1:$1,0))</f>
        <v>101.32</v>
      </c>
      <c r="AJ88" s="326">
        <f>INDEX('ИПЦ raw'!$1:$1048576, MATCH($K88,'ИПЦ raw'!$A:$A,0),MATCH(MoM!AJ$1,'ИПЦ raw'!$1:$1,0))</f>
        <v>101.63</v>
      </c>
      <c r="AK88" s="326">
        <f>INDEX('ИПЦ raw'!$1:$1048576, MATCH($K88,'ИПЦ raw'!$A:$A,0),MATCH(MoM!AK$1,'ИПЦ raw'!$1:$1,0))</f>
        <v>101.61</v>
      </c>
      <c r="AL88" s="326">
        <f>INDEX('ИПЦ raw'!$1:$1048576, MATCH($K88,'ИПЦ raw'!$A:$A,0),MATCH(MoM!AL$1,'ИПЦ raw'!$1:$1,0))</f>
        <v>101.04</v>
      </c>
      <c r="AM88" s="326">
        <f>INDEX('ИПЦ raw'!$1:$1048576, MATCH($K88,'ИПЦ raw'!$A:$A,0),MATCH(MoM!AM$1,'ИПЦ raw'!$1:$1,0))</f>
        <v>100.06</v>
      </c>
      <c r="AN88" s="326">
        <f>INDEX('ИПЦ raw'!$1:$1048576, MATCH($K88,'ИПЦ raw'!$A:$A,0),MATCH(MoM!AN$1,'ИПЦ raw'!$1:$1,0))</f>
        <v>99.57</v>
      </c>
      <c r="AO88" s="326">
        <f>INDEX('ИПЦ raw'!$1:$1048576, MATCH($K88,'ИПЦ raw'!$A:$A,0),MATCH(MoM!AO$1,'ИПЦ raw'!$1:$1,0))</f>
        <v>99.58</v>
      </c>
      <c r="AP88" s="326">
        <f>INDEX('ИПЦ raw'!$1:$1048576, MATCH($K88,'ИПЦ raw'!$A:$A,0),MATCH(MoM!AP$1,'ИПЦ raw'!$1:$1,0))</f>
        <v>99.44</v>
      </c>
      <c r="AQ88" s="326">
        <f>INDEX('ИПЦ raw'!$1:$1048576, MATCH($K88,'ИПЦ raw'!$A:$A,0),MATCH(MoM!AQ$1,'ИПЦ raw'!$1:$1,0))</f>
        <v>99.63</v>
      </c>
      <c r="AR88" s="326">
        <f>INDEX('ИПЦ raw'!$1:$1048576, MATCH($K88,'ИПЦ raw'!$A:$A,0),MATCH(MoM!AR$1,'ИПЦ raw'!$1:$1,0))</f>
        <v>99.85</v>
      </c>
      <c r="AS88" s="326">
        <f>INDEX('ИПЦ raw'!$1:$1048576, MATCH($K88,'ИПЦ raw'!$A:$A,0),MATCH(MoM!AS$1,'ИПЦ raw'!$1:$1,0))</f>
        <v>100.36</v>
      </c>
      <c r="AT88" s="326">
        <f>INDEX('ИПЦ raw'!$1:$1048576, MATCH($K88,'ИПЦ raw'!$A:$A,0),MATCH(MoM!AT$1,'ИПЦ raw'!$1:$1,0))</f>
        <v>100.15</v>
      </c>
      <c r="AU88" s="326">
        <f>INDEX('ИПЦ raw'!$1:$1048576, MATCH($K88,'ИПЦ raw'!$A:$A,0),MATCH(MoM!AU$1,'ИПЦ raw'!$1:$1,0))</f>
        <v>99.89</v>
      </c>
      <c r="AV88" s="326">
        <f>INDEX('ИПЦ raw'!$1:$1048576, MATCH($K88,'ИПЦ raw'!$A:$A,0),MATCH(MoM!AV$1,'ИПЦ raw'!$1:$1,0))</f>
        <v>100.06</v>
      </c>
      <c r="AW88" s="326">
        <f>INDEX('ИПЦ raw'!$1:$1048576, MATCH($K88,'ИПЦ raw'!$A:$A,0),MATCH(MoM!AW$1,'ИПЦ raw'!$1:$1,0))</f>
        <v>100.03</v>
      </c>
      <c r="AX88" s="326">
        <f>INDEX('ИПЦ raw'!$1:$1048576, MATCH($K88,'ИПЦ raw'!$A:$A,0),MATCH(MoM!AX$1,'ИПЦ raw'!$1:$1,0))</f>
        <v>100.88</v>
      </c>
      <c r="AY88" s="326">
        <f>INDEX('ИПЦ raw'!$1:$1048576, MATCH($K88,'ИПЦ raw'!$A:$A,0),MATCH(MoM!AY$1,'ИПЦ raw'!$1:$1,0))</f>
        <v>99.91</v>
      </c>
      <c r="AZ88" s="326">
        <f>INDEX('ИПЦ raw'!$1:$1048576, MATCH($K88,'ИПЦ raw'!$A:$A,0),MATCH(MoM!AZ$1,'ИПЦ raw'!$1:$1,0))</f>
        <v>100.19</v>
      </c>
    </row>
    <row r="89" spans="1:52" x14ac:dyDescent="0.45">
      <c r="A89" s="326">
        <f>Веса!A89</f>
        <v>1</v>
      </c>
      <c r="B89" s="326">
        <f t="shared" si="2"/>
        <v>1</v>
      </c>
      <c r="C89" s="326">
        <f>БИПЦ_НДС!E89</f>
        <v>0</v>
      </c>
      <c r="D89" s="326">
        <f t="shared" si="3"/>
        <v>1</v>
      </c>
      <c r="E89" s="326">
        <v>1</v>
      </c>
      <c r="F89" s="326">
        <v>0</v>
      </c>
      <c r="G89" s="326">
        <v>0</v>
      </c>
      <c r="H89" s="326">
        <v>0</v>
      </c>
      <c r="I89" s="326">
        <v>0</v>
      </c>
      <c r="J89" s="308" t="s">
        <v>88</v>
      </c>
      <c r="K89" s="308" t="s">
        <v>88</v>
      </c>
      <c r="L89" s="326">
        <f>INDEX('ИПЦ raw'!$1:$1048576, MATCH($K89,'ИПЦ raw'!$A:$A,0),MATCH(MoM!L$1,'ИПЦ raw'!$1:$1,0))</f>
        <v>98.9</v>
      </c>
      <c r="M89" s="326">
        <f>INDEX('ИПЦ raw'!$1:$1048576, MATCH($K89,'ИПЦ raw'!$A:$A,0),MATCH(MoM!M$1,'ИПЦ raw'!$1:$1,0))</f>
        <v>97.66</v>
      </c>
      <c r="N89" s="326">
        <f>INDEX('ИПЦ raw'!$1:$1048576, MATCH($K89,'ИПЦ raw'!$A:$A,0),MATCH(MoM!N$1,'ИПЦ raw'!$1:$1,0))</f>
        <v>98.92</v>
      </c>
      <c r="O89" s="326">
        <f>INDEX('ИПЦ raw'!$1:$1048576, MATCH($K89,'ИПЦ raw'!$A:$A,0),MATCH(MoM!O$1,'ИПЦ raw'!$1:$1,0))</f>
        <v>99.45</v>
      </c>
      <c r="P89" s="326">
        <f>INDEX('ИПЦ raw'!$1:$1048576, MATCH($K89,'ИПЦ raw'!$A:$A,0),MATCH(MoM!P$1,'ИПЦ raw'!$1:$1,0))</f>
        <v>100.09</v>
      </c>
      <c r="Q89" s="326">
        <f>INDEX('ИПЦ raw'!$1:$1048576, MATCH($K89,'ИПЦ raw'!$A:$A,0),MATCH(MoM!Q$1,'ИПЦ raw'!$1:$1,0))</f>
        <v>99.38</v>
      </c>
      <c r="R89" s="326">
        <f>INDEX('ИПЦ raw'!$1:$1048576, MATCH($K89,'ИПЦ raw'!$A:$A,0),MATCH(MoM!R$1,'ИПЦ raw'!$1:$1,0))</f>
        <v>98.7</v>
      </c>
      <c r="S89" s="326">
        <f>INDEX('ИПЦ raw'!$1:$1048576, MATCH($K89,'ИПЦ raw'!$A:$A,0),MATCH(MoM!S$1,'ИПЦ raw'!$1:$1,0))</f>
        <v>99.52</v>
      </c>
      <c r="T89" s="326">
        <f>INDEX('ИПЦ raw'!$1:$1048576, MATCH($K89,'ИПЦ raw'!$A:$A,0),MATCH(MoM!T$1,'ИПЦ raw'!$1:$1,0))</f>
        <v>100.58</v>
      </c>
      <c r="U89" s="326">
        <f>INDEX('ИПЦ raw'!$1:$1048576, MATCH($K89,'ИПЦ raw'!$A:$A,0),MATCH(MoM!U$1,'ИПЦ raw'!$1:$1,0))</f>
        <v>101.4</v>
      </c>
      <c r="V89" s="326">
        <f>INDEX('ИПЦ raw'!$1:$1048576, MATCH($K89,'ИПЦ raw'!$A:$A,0),MATCH(MoM!V$1,'ИПЦ raw'!$1:$1,0))</f>
        <v>102.18</v>
      </c>
      <c r="W89" s="326">
        <f>INDEX('ИПЦ raw'!$1:$1048576, MATCH($K89,'ИПЦ raw'!$A:$A,0),MATCH(MoM!W$1,'ИПЦ raw'!$1:$1,0))</f>
        <v>100.88</v>
      </c>
      <c r="X89" s="326">
        <f>INDEX('ИПЦ raw'!$1:$1048576, MATCH($K89,'ИПЦ raw'!$A:$A,0),MATCH(MoM!X$1,'ИПЦ raw'!$1:$1,0))</f>
        <v>100.99</v>
      </c>
      <c r="Y89" s="326">
        <f>INDEX('ИПЦ raw'!$1:$1048576, MATCH($K89,'ИПЦ raw'!$A:$A,0),MATCH(MoM!Y$1,'ИПЦ raw'!$1:$1,0))</f>
        <v>100.93</v>
      </c>
      <c r="Z89" s="326">
        <f>INDEX('ИПЦ raw'!$1:$1048576, MATCH($K89,'ИПЦ raw'!$A:$A,0),MATCH(MoM!Z$1,'ИПЦ raw'!$1:$1,0))</f>
        <v>101.54</v>
      </c>
      <c r="AA89" s="326">
        <f>INDEX('ИПЦ raw'!$1:$1048576, MATCH($K89,'ИПЦ raw'!$A:$A,0),MATCH(MoM!AA$1,'ИПЦ raw'!$1:$1,0))</f>
        <v>101.42</v>
      </c>
      <c r="AB89" s="326">
        <f>INDEX('ИПЦ raw'!$1:$1048576, MATCH($K89,'ИПЦ raw'!$A:$A,0),MATCH(MoM!AB$1,'ИПЦ raw'!$1:$1,0))</f>
        <v>101.54</v>
      </c>
      <c r="AC89" s="326">
        <f>INDEX('ИПЦ raw'!$1:$1048576, MATCH($K89,'ИПЦ raw'!$A:$A,0),MATCH(MoM!AC$1,'ИПЦ raw'!$1:$1,0))</f>
        <v>101.65</v>
      </c>
      <c r="AD89" s="326">
        <f>INDEX('ИПЦ raw'!$1:$1048576, MATCH($K89,'ИПЦ raw'!$A:$A,0),MATCH(MoM!AD$1,'ИПЦ raw'!$1:$1,0))</f>
        <v>101.77</v>
      </c>
      <c r="AE89" s="326">
        <f>INDEX('ИПЦ raw'!$1:$1048576, MATCH($K89,'ИПЦ raw'!$A:$A,0),MATCH(MoM!AE$1,'ИПЦ raw'!$1:$1,0))</f>
        <v>100.93</v>
      </c>
      <c r="AF89" s="326">
        <f>INDEX('ИПЦ raw'!$1:$1048576, MATCH($K89,'ИПЦ raw'!$A:$A,0),MATCH(MoM!AF$1,'ИПЦ raw'!$1:$1,0))</f>
        <v>100.86</v>
      </c>
      <c r="AG89" s="326">
        <f>INDEX('ИПЦ raw'!$1:$1048576, MATCH($K89,'ИПЦ raw'!$A:$A,0),MATCH(MoM!AG$1,'ИПЦ raw'!$1:$1,0))</f>
        <v>101.27</v>
      </c>
      <c r="AH89" s="326">
        <f>INDEX('ИПЦ raw'!$1:$1048576, MATCH($K89,'ИПЦ raw'!$A:$A,0),MATCH(MoM!AH$1,'ИПЦ raw'!$1:$1,0))</f>
        <v>100.68</v>
      </c>
      <c r="AI89" s="326">
        <f>INDEX('ИПЦ raw'!$1:$1048576, MATCH($K89,'ИПЦ raw'!$A:$A,0),MATCH(MoM!AI$1,'ИПЦ raw'!$1:$1,0))</f>
        <v>100.99</v>
      </c>
      <c r="AJ89" s="326">
        <f>INDEX('ИПЦ raw'!$1:$1048576, MATCH($K89,'ИПЦ raw'!$A:$A,0),MATCH(MoM!AJ$1,'ИПЦ raw'!$1:$1,0))</f>
        <v>100.89</v>
      </c>
      <c r="AK89" s="326">
        <f>INDEX('ИПЦ raw'!$1:$1048576, MATCH($K89,'ИПЦ raw'!$A:$A,0),MATCH(MoM!AK$1,'ИПЦ raw'!$1:$1,0))</f>
        <v>101.04</v>
      </c>
      <c r="AL89" s="326">
        <f>INDEX('ИПЦ raw'!$1:$1048576, MATCH($K89,'ИПЦ raw'!$A:$A,0),MATCH(MoM!AL$1,'ИПЦ raw'!$1:$1,0))</f>
        <v>100.34</v>
      </c>
      <c r="AM89" s="326">
        <f>INDEX('ИПЦ raw'!$1:$1048576, MATCH($K89,'ИПЦ raw'!$A:$A,0),MATCH(MoM!AM$1,'ИПЦ raw'!$1:$1,0))</f>
        <v>100.32</v>
      </c>
      <c r="AN89" s="326">
        <f>INDEX('ИПЦ raw'!$1:$1048576, MATCH($K89,'ИПЦ raw'!$A:$A,0),MATCH(MoM!AN$1,'ИПЦ raw'!$1:$1,0))</f>
        <v>100.04</v>
      </c>
      <c r="AO89" s="326">
        <f>INDEX('ИПЦ raw'!$1:$1048576, MATCH($K89,'ИПЦ raw'!$A:$A,0),MATCH(MoM!AO$1,'ИПЦ raw'!$1:$1,0))</f>
        <v>100.33</v>
      </c>
      <c r="AP89" s="326">
        <f>INDEX('ИПЦ raw'!$1:$1048576, MATCH($K89,'ИПЦ raw'!$A:$A,0),MATCH(MoM!AP$1,'ИПЦ raw'!$1:$1,0))</f>
        <v>100.25</v>
      </c>
      <c r="AQ89" s="326">
        <f>INDEX('ИПЦ raw'!$1:$1048576, MATCH($K89,'ИПЦ raw'!$A:$A,0),MATCH(MoM!AQ$1,'ИПЦ raw'!$1:$1,0))</f>
        <v>99.89</v>
      </c>
      <c r="AR89" s="326">
        <f>INDEX('ИПЦ raw'!$1:$1048576, MATCH($K89,'ИПЦ raw'!$A:$A,0),MATCH(MoM!AR$1,'ИПЦ raw'!$1:$1,0))</f>
        <v>100.15</v>
      </c>
      <c r="AS89" s="326">
        <f>INDEX('ИПЦ raw'!$1:$1048576, MATCH($K89,'ИПЦ raw'!$A:$A,0),MATCH(MoM!AS$1,'ИПЦ raw'!$1:$1,0))</f>
        <v>99.66</v>
      </c>
      <c r="AT89" s="326">
        <f>INDEX('ИПЦ raw'!$1:$1048576, MATCH($K89,'ИПЦ raw'!$A:$A,0),MATCH(MoM!AT$1,'ИПЦ raw'!$1:$1,0))</f>
        <v>99.99</v>
      </c>
      <c r="AU89" s="326">
        <f>INDEX('ИПЦ raw'!$1:$1048576, MATCH($K89,'ИПЦ raw'!$A:$A,0),MATCH(MoM!AU$1,'ИПЦ raw'!$1:$1,0))</f>
        <v>99.53</v>
      </c>
      <c r="AV89" s="326">
        <f>INDEX('ИПЦ raw'!$1:$1048576, MATCH($K89,'ИПЦ raw'!$A:$A,0),MATCH(MoM!AV$1,'ИПЦ raw'!$1:$1,0))</f>
        <v>99.74</v>
      </c>
      <c r="AW89" s="326">
        <f>INDEX('ИПЦ raw'!$1:$1048576, MATCH($K89,'ИПЦ raw'!$A:$A,0),MATCH(MoM!AW$1,'ИПЦ raw'!$1:$1,0))</f>
        <v>99.51</v>
      </c>
      <c r="AX89" s="326">
        <f>INDEX('ИПЦ raw'!$1:$1048576, MATCH($K89,'ИПЦ raw'!$A:$A,0),MATCH(MoM!AX$1,'ИПЦ raw'!$1:$1,0))</f>
        <v>99.85</v>
      </c>
      <c r="AY89" s="326">
        <f>INDEX('ИПЦ raw'!$1:$1048576, MATCH($K89,'ИПЦ raw'!$A:$A,0),MATCH(MoM!AY$1,'ИПЦ raw'!$1:$1,0))</f>
        <v>99.59</v>
      </c>
      <c r="AZ89" s="326">
        <f>INDEX('ИПЦ raw'!$1:$1048576, MATCH($K89,'ИПЦ raw'!$A:$A,0),MATCH(MoM!AZ$1,'ИПЦ raw'!$1:$1,0))</f>
        <v>99.63</v>
      </c>
    </row>
    <row r="90" spans="1:52" x14ac:dyDescent="0.45">
      <c r="A90" s="326">
        <f>Веса!A90</f>
        <v>1</v>
      </c>
      <c r="B90" s="326">
        <f t="shared" si="2"/>
        <v>1</v>
      </c>
      <c r="C90" s="326">
        <f>БИПЦ_НДС!E90</f>
        <v>0</v>
      </c>
      <c r="D90" s="326">
        <f t="shared" si="3"/>
        <v>1</v>
      </c>
      <c r="E90" s="326">
        <v>1</v>
      </c>
      <c r="F90" s="326">
        <v>0</v>
      </c>
      <c r="G90" s="326">
        <v>0</v>
      </c>
      <c r="H90" s="326">
        <v>0</v>
      </c>
      <c r="I90" s="326">
        <v>0</v>
      </c>
      <c r="J90" s="308" t="s">
        <v>89</v>
      </c>
      <c r="K90" s="308" t="s">
        <v>89</v>
      </c>
      <c r="L90" s="326">
        <f>INDEX('ИПЦ raw'!$1:$1048576, MATCH($K90,'ИПЦ raw'!$A:$A,0),MATCH(MoM!L$1,'ИПЦ raw'!$1:$1,0))</f>
        <v>98.56</v>
      </c>
      <c r="M90" s="326">
        <f>INDEX('ИПЦ raw'!$1:$1048576, MATCH($K90,'ИПЦ raw'!$A:$A,0),MATCH(MoM!M$1,'ИПЦ raw'!$1:$1,0))</f>
        <v>97.97</v>
      </c>
      <c r="N90" s="326">
        <f>INDEX('ИПЦ raw'!$1:$1048576, MATCH($K90,'ИПЦ raw'!$A:$A,0),MATCH(MoM!N$1,'ИПЦ raw'!$1:$1,0))</f>
        <v>98.01</v>
      </c>
      <c r="O90" s="326">
        <f>INDEX('ИПЦ raw'!$1:$1048576, MATCH($K90,'ИПЦ raw'!$A:$A,0),MATCH(MoM!O$1,'ИПЦ raw'!$1:$1,0))</f>
        <v>99.19</v>
      </c>
      <c r="P90" s="326">
        <f>INDEX('ИПЦ raw'!$1:$1048576, MATCH($K90,'ИПЦ raw'!$A:$A,0),MATCH(MoM!P$1,'ИПЦ raw'!$1:$1,0))</f>
        <v>99.21</v>
      </c>
      <c r="Q90" s="326">
        <f>INDEX('ИПЦ raw'!$1:$1048576, MATCH($K90,'ИПЦ raw'!$A:$A,0),MATCH(MoM!Q$1,'ИПЦ raw'!$1:$1,0))</f>
        <v>98.64</v>
      </c>
      <c r="R90" s="326">
        <f>INDEX('ИПЦ raw'!$1:$1048576, MATCH($K90,'ИПЦ raw'!$A:$A,0),MATCH(MoM!R$1,'ИПЦ raw'!$1:$1,0))</f>
        <v>99</v>
      </c>
      <c r="S90" s="326">
        <f>INDEX('ИПЦ raw'!$1:$1048576, MATCH($K90,'ИПЦ raw'!$A:$A,0),MATCH(MoM!S$1,'ИПЦ raw'!$1:$1,0))</f>
        <v>99.64</v>
      </c>
      <c r="T90" s="326">
        <f>INDEX('ИПЦ raw'!$1:$1048576, MATCH($K90,'ИПЦ raw'!$A:$A,0),MATCH(MoM!T$1,'ИПЦ raw'!$1:$1,0))</f>
        <v>100.18</v>
      </c>
      <c r="U90" s="326">
        <f>INDEX('ИПЦ raw'!$1:$1048576, MATCH($K90,'ИПЦ raw'!$A:$A,0),MATCH(MoM!U$1,'ИПЦ raw'!$1:$1,0))</f>
        <v>100.66</v>
      </c>
      <c r="V90" s="326">
        <f>INDEX('ИПЦ raw'!$1:$1048576, MATCH($K90,'ИПЦ raw'!$A:$A,0),MATCH(MoM!V$1,'ИПЦ raw'!$1:$1,0))</f>
        <v>99.46</v>
      </c>
      <c r="W90" s="326">
        <f>INDEX('ИПЦ raw'!$1:$1048576, MATCH($K90,'ИПЦ raw'!$A:$A,0),MATCH(MoM!W$1,'ИПЦ raw'!$1:$1,0))</f>
        <v>99.45</v>
      </c>
      <c r="X90" s="326">
        <f>INDEX('ИПЦ raw'!$1:$1048576, MATCH($K90,'ИПЦ raw'!$A:$A,0),MATCH(MoM!X$1,'ИПЦ raw'!$1:$1,0))</f>
        <v>100.01</v>
      </c>
      <c r="Y90" s="326">
        <f>INDEX('ИПЦ raw'!$1:$1048576, MATCH($K90,'ИПЦ raw'!$A:$A,0),MATCH(MoM!Y$1,'ИПЦ raw'!$1:$1,0))</f>
        <v>100.77</v>
      </c>
      <c r="Z90" s="326">
        <f>INDEX('ИПЦ raw'!$1:$1048576, MATCH($K90,'ИПЦ raw'!$A:$A,0),MATCH(MoM!Z$1,'ИПЦ raw'!$1:$1,0))</f>
        <v>101.12</v>
      </c>
      <c r="AA90" s="326">
        <f>INDEX('ИПЦ raw'!$1:$1048576, MATCH($K90,'ИПЦ raw'!$A:$A,0),MATCH(MoM!AA$1,'ИПЦ raw'!$1:$1,0))</f>
        <v>100.07</v>
      </c>
      <c r="AB90" s="326">
        <f>INDEX('ИПЦ raw'!$1:$1048576, MATCH($K90,'ИПЦ raw'!$A:$A,0),MATCH(MoM!AB$1,'ИПЦ raw'!$1:$1,0))</f>
        <v>100.39</v>
      </c>
      <c r="AC90" s="326">
        <f>INDEX('ИПЦ raw'!$1:$1048576, MATCH($K90,'ИПЦ raw'!$A:$A,0),MATCH(MoM!AC$1,'ИПЦ raw'!$1:$1,0))</f>
        <v>100.62</v>
      </c>
      <c r="AD90" s="326">
        <f>INDEX('ИПЦ raw'!$1:$1048576, MATCH($K90,'ИПЦ raw'!$A:$A,0),MATCH(MoM!AD$1,'ИПЦ raw'!$1:$1,0))</f>
        <v>100.47</v>
      </c>
      <c r="AE90" s="326">
        <f>INDEX('ИПЦ raw'!$1:$1048576, MATCH($K90,'ИПЦ raw'!$A:$A,0),MATCH(MoM!AE$1,'ИПЦ raw'!$1:$1,0))</f>
        <v>99.53</v>
      </c>
      <c r="AF90" s="326">
        <f>INDEX('ИПЦ raw'!$1:$1048576, MATCH($K90,'ИПЦ raw'!$A:$A,0),MATCH(MoM!AF$1,'ИПЦ raw'!$1:$1,0))</f>
        <v>99.95</v>
      </c>
      <c r="AG90" s="326">
        <f>INDEX('ИПЦ raw'!$1:$1048576, MATCH($K90,'ИПЦ raw'!$A:$A,0),MATCH(MoM!AG$1,'ИПЦ raw'!$1:$1,0))</f>
        <v>100.86</v>
      </c>
      <c r="AH90" s="326">
        <f>INDEX('ИПЦ raw'!$1:$1048576, MATCH($K90,'ИПЦ raw'!$A:$A,0),MATCH(MoM!AH$1,'ИПЦ raw'!$1:$1,0))</f>
        <v>100.63</v>
      </c>
      <c r="AI90" s="326">
        <f>INDEX('ИПЦ raw'!$1:$1048576, MATCH($K90,'ИПЦ raw'!$A:$A,0),MATCH(MoM!AI$1,'ИПЦ raw'!$1:$1,0))</f>
        <v>101.05</v>
      </c>
      <c r="AJ90" s="326">
        <f>INDEX('ИПЦ raw'!$1:$1048576, MATCH($K90,'ИПЦ raw'!$A:$A,0),MATCH(MoM!AJ$1,'ИПЦ raw'!$1:$1,0))</f>
        <v>100.5</v>
      </c>
      <c r="AK90" s="326">
        <f>INDEX('ИПЦ raw'!$1:$1048576, MATCH($K90,'ИПЦ raw'!$A:$A,0),MATCH(MoM!AK$1,'ИПЦ raw'!$1:$1,0))</f>
        <v>100.77</v>
      </c>
      <c r="AL90" s="326">
        <f>INDEX('ИПЦ raw'!$1:$1048576, MATCH($K90,'ИПЦ raw'!$A:$A,0),MATCH(MoM!AL$1,'ИПЦ raw'!$1:$1,0))</f>
        <v>100.55</v>
      </c>
      <c r="AM90" s="326">
        <f>INDEX('ИПЦ raw'!$1:$1048576, MATCH($K90,'ИПЦ raw'!$A:$A,0),MATCH(MoM!AM$1,'ИПЦ raw'!$1:$1,0))</f>
        <v>100.36</v>
      </c>
      <c r="AN90" s="326">
        <f>INDEX('ИПЦ raw'!$1:$1048576, MATCH($K90,'ИПЦ raw'!$A:$A,0),MATCH(MoM!AN$1,'ИПЦ raw'!$1:$1,0))</f>
        <v>100.47</v>
      </c>
      <c r="AO90" s="326">
        <f>INDEX('ИПЦ raw'!$1:$1048576, MATCH($K90,'ИПЦ raw'!$A:$A,0),MATCH(MoM!AO$1,'ИПЦ raw'!$1:$1,0))</f>
        <v>100.88</v>
      </c>
      <c r="AP90" s="326">
        <f>INDEX('ИПЦ raw'!$1:$1048576, MATCH($K90,'ИПЦ raw'!$A:$A,0),MATCH(MoM!AP$1,'ИПЦ raw'!$1:$1,0))</f>
        <v>100.72</v>
      </c>
      <c r="AQ90" s="326">
        <f>INDEX('ИПЦ raw'!$1:$1048576, MATCH($K90,'ИПЦ raw'!$A:$A,0),MATCH(MoM!AQ$1,'ИПЦ raw'!$1:$1,0))</f>
        <v>100.25</v>
      </c>
      <c r="AR90" s="326">
        <f>INDEX('ИПЦ raw'!$1:$1048576, MATCH($K90,'ИПЦ raw'!$A:$A,0),MATCH(MoM!AR$1,'ИПЦ raw'!$1:$1,0))</f>
        <v>100.28</v>
      </c>
      <c r="AS90" s="326">
        <f>INDEX('ИПЦ raw'!$1:$1048576, MATCH($K90,'ИПЦ raw'!$A:$A,0),MATCH(MoM!AS$1,'ИПЦ raw'!$1:$1,0))</f>
        <v>101</v>
      </c>
      <c r="AT90" s="326">
        <f>INDEX('ИПЦ raw'!$1:$1048576, MATCH($K90,'ИПЦ raw'!$A:$A,0),MATCH(MoM!AT$1,'ИПЦ raw'!$1:$1,0))</f>
        <v>99.95</v>
      </c>
      <c r="AU90" s="326">
        <f>INDEX('ИПЦ raw'!$1:$1048576, MATCH($K90,'ИПЦ raw'!$A:$A,0),MATCH(MoM!AU$1,'ИПЦ raw'!$1:$1,0))</f>
        <v>100.14</v>
      </c>
      <c r="AV90" s="326">
        <f>INDEX('ИПЦ raw'!$1:$1048576, MATCH($K90,'ИПЦ raw'!$A:$A,0),MATCH(MoM!AV$1,'ИПЦ raw'!$1:$1,0))</f>
        <v>100.2</v>
      </c>
      <c r="AW90" s="326">
        <f>INDEX('ИПЦ raw'!$1:$1048576, MATCH($K90,'ИПЦ raw'!$A:$A,0),MATCH(MoM!AW$1,'ИПЦ raw'!$1:$1,0))</f>
        <v>100.09</v>
      </c>
      <c r="AX90" s="326">
        <f>INDEX('ИПЦ raw'!$1:$1048576, MATCH($K90,'ИПЦ raw'!$A:$A,0),MATCH(MoM!AX$1,'ИПЦ raw'!$1:$1,0))</f>
        <v>100.68</v>
      </c>
      <c r="AY90" s="326">
        <f>INDEX('ИПЦ raw'!$1:$1048576, MATCH($K90,'ИПЦ raw'!$A:$A,0),MATCH(MoM!AY$1,'ИПЦ raw'!$1:$1,0))</f>
        <v>99.72</v>
      </c>
      <c r="AZ90" s="326">
        <f>INDEX('ИПЦ raw'!$1:$1048576, MATCH($K90,'ИПЦ raw'!$A:$A,0),MATCH(MoM!AZ$1,'ИПЦ raw'!$1:$1,0))</f>
        <v>100.37</v>
      </c>
    </row>
    <row r="91" spans="1:52" x14ac:dyDescent="0.45">
      <c r="A91" s="326">
        <f>Веса!A91</f>
        <v>1</v>
      </c>
      <c r="B91" s="326">
        <f t="shared" si="2"/>
        <v>1</v>
      </c>
      <c r="C91" s="326">
        <f>БИПЦ_НДС!E91</f>
        <v>0</v>
      </c>
      <c r="D91" s="326">
        <f t="shared" si="3"/>
        <v>1</v>
      </c>
      <c r="E91" s="326">
        <v>1</v>
      </c>
      <c r="F91" s="326">
        <v>0</v>
      </c>
      <c r="G91" s="326">
        <v>0</v>
      </c>
      <c r="H91" s="326">
        <v>0</v>
      </c>
      <c r="I91" s="326">
        <v>0</v>
      </c>
      <c r="J91" s="308" t="s">
        <v>90</v>
      </c>
      <c r="K91" s="308" t="s">
        <v>90</v>
      </c>
      <c r="L91" s="326">
        <f>INDEX('ИПЦ raw'!$1:$1048576, MATCH($K91,'ИПЦ raw'!$A:$A,0),MATCH(MoM!L$1,'ИПЦ raw'!$1:$1,0))</f>
        <v>99.35</v>
      </c>
      <c r="M91" s="326">
        <f>INDEX('ИПЦ raw'!$1:$1048576, MATCH($K91,'ИПЦ raw'!$A:$A,0),MATCH(MoM!M$1,'ИПЦ raw'!$1:$1,0))</f>
        <v>98.77</v>
      </c>
      <c r="N91" s="326">
        <f>INDEX('ИПЦ raw'!$1:$1048576, MATCH($K91,'ИПЦ raw'!$A:$A,0),MATCH(MoM!N$1,'ИПЦ raw'!$1:$1,0))</f>
        <v>99.08</v>
      </c>
      <c r="O91" s="326">
        <f>INDEX('ИПЦ raw'!$1:$1048576, MATCH($K91,'ИПЦ raw'!$A:$A,0),MATCH(MoM!O$1,'ИПЦ raw'!$1:$1,0))</f>
        <v>99.12</v>
      </c>
      <c r="P91" s="326">
        <f>INDEX('ИПЦ raw'!$1:$1048576, MATCH($K91,'ИПЦ raw'!$A:$A,0),MATCH(MoM!P$1,'ИПЦ raw'!$1:$1,0))</f>
        <v>99.52</v>
      </c>
      <c r="Q91" s="326">
        <f>INDEX('ИПЦ raw'!$1:$1048576, MATCH($K91,'ИПЦ raw'!$A:$A,0),MATCH(MoM!Q$1,'ИПЦ raw'!$1:$1,0))</f>
        <v>99.26</v>
      </c>
      <c r="R91" s="326">
        <f>INDEX('ИПЦ raw'!$1:$1048576, MATCH($K91,'ИПЦ raw'!$A:$A,0),MATCH(MoM!R$1,'ИПЦ raw'!$1:$1,0))</f>
        <v>99.15</v>
      </c>
      <c r="S91" s="326">
        <f>INDEX('ИПЦ raw'!$1:$1048576, MATCH($K91,'ИПЦ raw'!$A:$A,0),MATCH(MoM!S$1,'ИПЦ raw'!$1:$1,0))</f>
        <v>99.73</v>
      </c>
      <c r="T91" s="326">
        <f>INDEX('ИПЦ raw'!$1:$1048576, MATCH($K91,'ИПЦ raw'!$A:$A,0),MATCH(MoM!T$1,'ИПЦ raw'!$1:$1,0))</f>
        <v>100.12</v>
      </c>
      <c r="U91" s="326">
        <f>INDEX('ИПЦ raw'!$1:$1048576, MATCH($K91,'ИПЦ raw'!$A:$A,0),MATCH(MoM!U$1,'ИПЦ raw'!$1:$1,0))</f>
        <v>100.66</v>
      </c>
      <c r="V91" s="326">
        <f>INDEX('ИПЦ raw'!$1:$1048576, MATCH($K91,'ИПЦ raw'!$A:$A,0),MATCH(MoM!V$1,'ИПЦ raw'!$1:$1,0))</f>
        <v>100.87</v>
      </c>
      <c r="W91" s="326">
        <f>INDEX('ИПЦ raw'!$1:$1048576, MATCH($K91,'ИПЦ raw'!$A:$A,0),MATCH(MoM!W$1,'ИПЦ raw'!$1:$1,0))</f>
        <v>100.88</v>
      </c>
      <c r="X91" s="326">
        <f>INDEX('ИПЦ raw'!$1:$1048576, MATCH($K91,'ИПЦ raw'!$A:$A,0),MATCH(MoM!X$1,'ИПЦ raw'!$1:$1,0))</f>
        <v>101.16</v>
      </c>
      <c r="Y91" s="326">
        <f>INDEX('ИПЦ raw'!$1:$1048576, MATCH($K91,'ИПЦ raw'!$A:$A,0),MATCH(MoM!Y$1,'ИПЦ raw'!$1:$1,0))</f>
        <v>101.11</v>
      </c>
      <c r="Z91" s="326">
        <f>INDEX('ИПЦ raw'!$1:$1048576, MATCH($K91,'ИПЦ raw'!$A:$A,0),MATCH(MoM!Z$1,'ИПЦ raw'!$1:$1,0))</f>
        <v>100.45</v>
      </c>
      <c r="AA91" s="326">
        <f>INDEX('ИПЦ raw'!$1:$1048576, MATCH($K91,'ИПЦ raw'!$A:$A,0),MATCH(MoM!AA$1,'ИПЦ raw'!$1:$1,0))</f>
        <v>101.04</v>
      </c>
      <c r="AB91" s="326">
        <f>INDEX('ИПЦ raw'!$1:$1048576, MATCH($K91,'ИПЦ raw'!$A:$A,0),MATCH(MoM!AB$1,'ИПЦ raw'!$1:$1,0))</f>
        <v>100.52</v>
      </c>
      <c r="AC91" s="326">
        <f>INDEX('ИПЦ raw'!$1:$1048576, MATCH($K91,'ИПЦ raw'!$A:$A,0),MATCH(MoM!AC$1,'ИПЦ raw'!$1:$1,0))</f>
        <v>100.31</v>
      </c>
      <c r="AD91" s="326">
        <f>INDEX('ИПЦ raw'!$1:$1048576, MATCH($K91,'ИПЦ raw'!$A:$A,0),MATCH(MoM!AD$1,'ИПЦ raw'!$1:$1,0))</f>
        <v>100.63</v>
      </c>
      <c r="AE91" s="326">
        <f>INDEX('ИПЦ raw'!$1:$1048576, MATCH($K91,'ИПЦ raw'!$A:$A,0),MATCH(MoM!AE$1,'ИПЦ raw'!$1:$1,0))</f>
        <v>100.29</v>
      </c>
      <c r="AF91" s="326">
        <f>INDEX('ИПЦ raw'!$1:$1048576, MATCH($K91,'ИПЦ raw'!$A:$A,0),MATCH(MoM!AF$1,'ИПЦ raw'!$1:$1,0))</f>
        <v>99.87</v>
      </c>
      <c r="AG91" s="326">
        <f>INDEX('ИПЦ raw'!$1:$1048576, MATCH($K91,'ИПЦ raw'!$A:$A,0),MATCH(MoM!AG$1,'ИПЦ raw'!$1:$1,0))</f>
        <v>100.27</v>
      </c>
      <c r="AH91" s="326">
        <f>INDEX('ИПЦ raw'!$1:$1048576, MATCH($K91,'ИПЦ raw'!$A:$A,0),MATCH(MoM!AH$1,'ИПЦ raw'!$1:$1,0))</f>
        <v>100.35</v>
      </c>
      <c r="AI91" s="326">
        <f>INDEX('ИПЦ raw'!$1:$1048576, MATCH($K91,'ИПЦ raw'!$A:$A,0),MATCH(MoM!AI$1,'ИПЦ raw'!$1:$1,0))</f>
        <v>101.54</v>
      </c>
      <c r="AJ91" s="326">
        <f>INDEX('ИПЦ raw'!$1:$1048576, MATCH($K91,'ИПЦ raw'!$A:$A,0),MATCH(MoM!AJ$1,'ИПЦ raw'!$1:$1,0))</f>
        <v>100.76</v>
      </c>
      <c r="AK91" s="326">
        <f>INDEX('ИПЦ raw'!$1:$1048576, MATCH($K91,'ИПЦ raw'!$A:$A,0),MATCH(MoM!AK$1,'ИПЦ raw'!$1:$1,0))</f>
        <v>101.29</v>
      </c>
      <c r="AL91" s="326">
        <f>INDEX('ИПЦ raw'!$1:$1048576, MATCH($K91,'ИПЦ raw'!$A:$A,0),MATCH(MoM!AL$1,'ИПЦ raw'!$1:$1,0))</f>
        <v>100.53</v>
      </c>
      <c r="AM91" s="326">
        <f>INDEX('ИПЦ raw'!$1:$1048576, MATCH($K91,'ИПЦ raw'!$A:$A,0),MATCH(MoM!AM$1,'ИПЦ raw'!$1:$1,0))</f>
        <v>100.91</v>
      </c>
      <c r="AN91" s="326">
        <f>INDEX('ИПЦ raw'!$1:$1048576, MATCH($K91,'ИПЦ raw'!$A:$A,0),MATCH(MoM!AN$1,'ИПЦ raw'!$1:$1,0))</f>
        <v>100.56</v>
      </c>
      <c r="AO91" s="326">
        <f>INDEX('ИПЦ raw'!$1:$1048576, MATCH($K91,'ИПЦ raw'!$A:$A,0),MATCH(MoM!AO$1,'ИПЦ raw'!$1:$1,0))</f>
        <v>101.2</v>
      </c>
      <c r="AP91" s="326">
        <f>INDEX('ИПЦ raw'!$1:$1048576, MATCH($K91,'ИПЦ raw'!$A:$A,0),MATCH(MoM!AP$1,'ИПЦ raw'!$1:$1,0))</f>
        <v>100.54</v>
      </c>
      <c r="AQ91" s="326">
        <f>INDEX('ИПЦ raw'!$1:$1048576, MATCH($K91,'ИПЦ raw'!$A:$A,0),MATCH(MoM!AQ$1,'ИПЦ raw'!$1:$1,0))</f>
        <v>99.91</v>
      </c>
      <c r="AR91" s="326">
        <f>INDEX('ИПЦ raw'!$1:$1048576, MATCH($K91,'ИПЦ raw'!$A:$A,0),MATCH(MoM!AR$1,'ИПЦ raw'!$1:$1,0))</f>
        <v>99.89</v>
      </c>
      <c r="AS91" s="326">
        <f>INDEX('ИПЦ raw'!$1:$1048576, MATCH($K91,'ИПЦ raw'!$A:$A,0),MATCH(MoM!AS$1,'ИПЦ raw'!$1:$1,0))</f>
        <v>101.11</v>
      </c>
      <c r="AT91" s="326">
        <f>INDEX('ИПЦ raw'!$1:$1048576, MATCH($K91,'ИПЦ raw'!$A:$A,0),MATCH(MoM!AT$1,'ИПЦ raw'!$1:$1,0))</f>
        <v>99.84</v>
      </c>
      <c r="AU91" s="326">
        <f>INDEX('ИПЦ raw'!$1:$1048576, MATCH($K91,'ИПЦ raw'!$A:$A,0),MATCH(MoM!AU$1,'ИПЦ raw'!$1:$1,0))</f>
        <v>100.36</v>
      </c>
      <c r="AV91" s="326">
        <f>INDEX('ИПЦ raw'!$1:$1048576, MATCH($K91,'ИПЦ raw'!$A:$A,0),MATCH(MoM!AV$1,'ИПЦ raw'!$1:$1,0))</f>
        <v>100.52</v>
      </c>
      <c r="AW91" s="326">
        <f>INDEX('ИПЦ raw'!$1:$1048576, MATCH($K91,'ИПЦ raw'!$A:$A,0),MATCH(MoM!AW$1,'ИПЦ raw'!$1:$1,0))</f>
        <v>99.43</v>
      </c>
      <c r="AX91" s="326">
        <f>INDEX('ИПЦ raw'!$1:$1048576, MATCH($K91,'ИПЦ raw'!$A:$A,0),MATCH(MoM!AX$1,'ИПЦ raw'!$1:$1,0))</f>
        <v>100.09</v>
      </c>
      <c r="AY91" s="326">
        <f>INDEX('ИПЦ raw'!$1:$1048576, MATCH($K91,'ИПЦ raw'!$A:$A,0),MATCH(MoM!AY$1,'ИПЦ raw'!$1:$1,0))</f>
        <v>100.29</v>
      </c>
      <c r="AZ91" s="326">
        <f>INDEX('ИПЦ raw'!$1:$1048576, MATCH($K91,'ИПЦ raw'!$A:$A,0),MATCH(MoM!AZ$1,'ИПЦ raw'!$1:$1,0))</f>
        <v>100.27</v>
      </c>
    </row>
    <row r="92" spans="1:52" x14ac:dyDescent="0.45">
      <c r="A92" s="326">
        <f>Веса!A92</f>
        <v>1</v>
      </c>
      <c r="B92" s="326">
        <f t="shared" si="2"/>
        <v>1</v>
      </c>
      <c r="C92" s="326">
        <f>БИПЦ_НДС!E92</f>
        <v>0</v>
      </c>
      <c r="D92" s="326">
        <f t="shared" si="3"/>
        <v>1</v>
      </c>
      <c r="E92" s="326">
        <v>1</v>
      </c>
      <c r="F92" s="326">
        <v>0</v>
      </c>
      <c r="G92" s="326">
        <v>0</v>
      </c>
      <c r="H92" s="326">
        <v>0</v>
      </c>
      <c r="I92" s="326">
        <v>0</v>
      </c>
      <c r="J92" s="308" t="s">
        <v>91</v>
      </c>
      <c r="K92" s="308" t="s">
        <v>91</v>
      </c>
      <c r="L92" s="326">
        <f>INDEX('ИПЦ raw'!$1:$1048576, MATCH($K92,'ИПЦ raw'!$A:$A,0),MATCH(MoM!L$1,'ИПЦ raw'!$1:$1,0))</f>
        <v>99.62</v>
      </c>
      <c r="M92" s="326">
        <f>INDEX('ИПЦ raw'!$1:$1048576, MATCH($K92,'ИПЦ raw'!$A:$A,0),MATCH(MoM!M$1,'ИПЦ raw'!$1:$1,0))</f>
        <v>98.98</v>
      </c>
      <c r="N92" s="326">
        <f>INDEX('ИПЦ raw'!$1:$1048576, MATCH($K92,'ИПЦ raw'!$A:$A,0),MATCH(MoM!N$1,'ИПЦ raw'!$1:$1,0))</f>
        <v>100.19</v>
      </c>
      <c r="O92" s="326">
        <f>INDEX('ИПЦ raw'!$1:$1048576, MATCH($K92,'ИПЦ raw'!$A:$A,0),MATCH(MoM!O$1,'ИПЦ raw'!$1:$1,0))</f>
        <v>98.68</v>
      </c>
      <c r="P92" s="326">
        <f>INDEX('ИПЦ raw'!$1:$1048576, MATCH($K92,'ИПЦ raw'!$A:$A,0),MATCH(MoM!P$1,'ИПЦ raw'!$1:$1,0))</f>
        <v>100.31</v>
      </c>
      <c r="Q92" s="326">
        <f>INDEX('ИПЦ raw'!$1:$1048576, MATCH($K92,'ИПЦ raw'!$A:$A,0),MATCH(MoM!Q$1,'ИПЦ raw'!$1:$1,0))</f>
        <v>99.19</v>
      </c>
      <c r="R92" s="326">
        <f>INDEX('ИПЦ raw'!$1:$1048576, MATCH($K92,'ИПЦ raw'!$A:$A,0),MATCH(MoM!R$1,'ИПЦ raw'!$1:$1,0))</f>
        <v>99.24</v>
      </c>
      <c r="S92" s="326">
        <f>INDEX('ИПЦ raw'!$1:$1048576, MATCH($K92,'ИПЦ raw'!$A:$A,0),MATCH(MoM!S$1,'ИПЦ raw'!$1:$1,0))</f>
        <v>99.68</v>
      </c>
      <c r="T92" s="326">
        <f>INDEX('ИПЦ raw'!$1:$1048576, MATCH($K92,'ИПЦ raw'!$A:$A,0),MATCH(MoM!T$1,'ИПЦ raw'!$1:$1,0))</f>
        <v>98.92</v>
      </c>
      <c r="U92" s="326">
        <f>INDEX('ИПЦ raw'!$1:$1048576, MATCH($K92,'ИПЦ raw'!$A:$A,0),MATCH(MoM!U$1,'ИПЦ raw'!$1:$1,0))</f>
        <v>99.67</v>
      </c>
      <c r="V92" s="326">
        <f>INDEX('ИПЦ raw'!$1:$1048576, MATCH($K92,'ИПЦ raw'!$A:$A,0),MATCH(MoM!V$1,'ИПЦ raw'!$1:$1,0))</f>
        <v>99.83</v>
      </c>
      <c r="W92" s="326">
        <f>INDEX('ИПЦ raw'!$1:$1048576, MATCH($K92,'ИПЦ raw'!$A:$A,0),MATCH(MoM!W$1,'ИПЦ raw'!$1:$1,0))</f>
        <v>101.47</v>
      </c>
      <c r="X92" s="326">
        <f>INDEX('ИПЦ raw'!$1:$1048576, MATCH($K92,'ИПЦ raw'!$A:$A,0),MATCH(MoM!X$1,'ИПЦ raw'!$1:$1,0))</f>
        <v>100.43</v>
      </c>
      <c r="Y92" s="326">
        <f>INDEX('ИПЦ raw'!$1:$1048576, MATCH($K92,'ИПЦ raw'!$A:$A,0),MATCH(MoM!Y$1,'ИПЦ raw'!$1:$1,0))</f>
        <v>99.86</v>
      </c>
      <c r="Z92" s="326">
        <f>INDEX('ИПЦ raw'!$1:$1048576, MATCH($K92,'ИПЦ raw'!$A:$A,0),MATCH(MoM!Z$1,'ИПЦ raw'!$1:$1,0))</f>
        <v>100.85</v>
      </c>
      <c r="AA92" s="326">
        <f>INDEX('ИПЦ raw'!$1:$1048576, MATCH($K92,'ИПЦ raw'!$A:$A,0),MATCH(MoM!AA$1,'ИПЦ raw'!$1:$1,0))</f>
        <v>99.22</v>
      </c>
      <c r="AB92" s="326">
        <f>INDEX('ИПЦ raw'!$1:$1048576, MATCH($K92,'ИПЦ raw'!$A:$A,0),MATCH(MoM!AB$1,'ИПЦ raw'!$1:$1,0))</f>
        <v>100.08</v>
      </c>
      <c r="AC92" s="326">
        <f>INDEX('ИПЦ raw'!$1:$1048576, MATCH($K92,'ИПЦ raw'!$A:$A,0),MATCH(MoM!AC$1,'ИПЦ raw'!$1:$1,0))</f>
        <v>100.15</v>
      </c>
      <c r="AD92" s="326">
        <f>INDEX('ИПЦ raw'!$1:$1048576, MATCH($K92,'ИПЦ raw'!$A:$A,0),MATCH(MoM!AD$1,'ИПЦ raw'!$1:$1,0))</f>
        <v>100.9</v>
      </c>
      <c r="AE92" s="326">
        <f>INDEX('ИПЦ raw'!$1:$1048576, MATCH($K92,'ИПЦ raw'!$A:$A,0),MATCH(MoM!AE$1,'ИПЦ raw'!$1:$1,0))</f>
        <v>100.37</v>
      </c>
      <c r="AF92" s="326">
        <f>INDEX('ИПЦ raw'!$1:$1048576, MATCH($K92,'ИПЦ raw'!$A:$A,0),MATCH(MoM!AF$1,'ИПЦ raw'!$1:$1,0))</f>
        <v>100.08</v>
      </c>
      <c r="AG92" s="326">
        <f>INDEX('ИПЦ raw'!$1:$1048576, MATCH($K92,'ИПЦ raw'!$A:$A,0),MATCH(MoM!AG$1,'ИПЦ raw'!$1:$1,0))</f>
        <v>100.31</v>
      </c>
      <c r="AH92" s="326">
        <f>INDEX('ИПЦ raw'!$1:$1048576, MATCH($K92,'ИПЦ raw'!$A:$A,0),MATCH(MoM!AH$1,'ИПЦ raw'!$1:$1,0))</f>
        <v>99.84</v>
      </c>
      <c r="AI92" s="326">
        <f>INDEX('ИПЦ raw'!$1:$1048576, MATCH($K92,'ИПЦ raw'!$A:$A,0),MATCH(MoM!AI$1,'ИПЦ raw'!$1:$1,0))</f>
        <v>100.97</v>
      </c>
      <c r="AJ92" s="326">
        <f>INDEX('ИПЦ raw'!$1:$1048576, MATCH($K92,'ИПЦ raw'!$A:$A,0),MATCH(MoM!AJ$1,'ИПЦ raw'!$1:$1,0))</f>
        <v>100.43</v>
      </c>
      <c r="AK92" s="326">
        <f>INDEX('ИПЦ raw'!$1:$1048576, MATCH($K92,'ИПЦ raw'!$A:$A,0),MATCH(MoM!AK$1,'ИПЦ raw'!$1:$1,0))</f>
        <v>100.46</v>
      </c>
      <c r="AL92" s="326">
        <f>INDEX('ИПЦ raw'!$1:$1048576, MATCH($K92,'ИПЦ raw'!$A:$A,0),MATCH(MoM!AL$1,'ИПЦ raw'!$1:$1,0))</f>
        <v>100.55</v>
      </c>
      <c r="AM92" s="326">
        <f>INDEX('ИПЦ raw'!$1:$1048576, MATCH($K92,'ИПЦ raw'!$A:$A,0),MATCH(MoM!AM$1,'ИПЦ raw'!$1:$1,0))</f>
        <v>100.91</v>
      </c>
      <c r="AN92" s="326">
        <f>INDEX('ИПЦ raw'!$1:$1048576, MATCH($K92,'ИПЦ raw'!$A:$A,0),MATCH(MoM!AN$1,'ИПЦ raw'!$1:$1,0))</f>
        <v>99.23</v>
      </c>
      <c r="AO92" s="326">
        <f>INDEX('ИПЦ raw'!$1:$1048576, MATCH($K92,'ИПЦ raw'!$A:$A,0),MATCH(MoM!AO$1,'ИПЦ raw'!$1:$1,0))</f>
        <v>100.59</v>
      </c>
      <c r="AP92" s="326">
        <f>INDEX('ИПЦ raw'!$1:$1048576, MATCH($K92,'ИПЦ raw'!$A:$A,0),MATCH(MoM!AP$1,'ИПЦ raw'!$1:$1,0))</f>
        <v>100.24</v>
      </c>
      <c r="AQ92" s="326">
        <f>INDEX('ИПЦ raw'!$1:$1048576, MATCH($K92,'ИПЦ raw'!$A:$A,0),MATCH(MoM!AQ$1,'ИПЦ raw'!$1:$1,0))</f>
        <v>99.7</v>
      </c>
      <c r="AR92" s="326">
        <f>INDEX('ИПЦ raw'!$1:$1048576, MATCH($K92,'ИПЦ raw'!$A:$A,0),MATCH(MoM!AR$1,'ИПЦ raw'!$1:$1,0))</f>
        <v>99.86</v>
      </c>
      <c r="AS92" s="326">
        <f>INDEX('ИПЦ raw'!$1:$1048576, MATCH($K92,'ИПЦ raw'!$A:$A,0),MATCH(MoM!AS$1,'ИПЦ raw'!$1:$1,0))</f>
        <v>100.37</v>
      </c>
      <c r="AT92" s="326">
        <f>INDEX('ИПЦ raw'!$1:$1048576, MATCH($K92,'ИПЦ raw'!$A:$A,0),MATCH(MoM!AT$1,'ИПЦ raw'!$1:$1,0))</f>
        <v>100.09</v>
      </c>
      <c r="AU92" s="326">
        <f>INDEX('ИПЦ raw'!$1:$1048576, MATCH($K92,'ИПЦ raw'!$A:$A,0),MATCH(MoM!AU$1,'ИПЦ raw'!$1:$1,0))</f>
        <v>100.21</v>
      </c>
      <c r="AV92" s="326">
        <f>INDEX('ИПЦ raw'!$1:$1048576, MATCH($K92,'ИПЦ raw'!$A:$A,0),MATCH(MoM!AV$1,'ИПЦ raw'!$1:$1,0))</f>
        <v>100.74</v>
      </c>
      <c r="AW92" s="326">
        <f>INDEX('ИПЦ raw'!$1:$1048576, MATCH($K92,'ИПЦ raw'!$A:$A,0),MATCH(MoM!AW$1,'ИПЦ raw'!$1:$1,0))</f>
        <v>100.22</v>
      </c>
      <c r="AX92" s="326">
        <f>INDEX('ИПЦ raw'!$1:$1048576, MATCH($K92,'ИПЦ raw'!$A:$A,0),MATCH(MoM!AX$1,'ИПЦ raw'!$1:$1,0))</f>
        <v>99.72</v>
      </c>
      <c r="AY92" s="326">
        <f>INDEX('ИПЦ raw'!$1:$1048576, MATCH($K92,'ИПЦ raw'!$A:$A,0),MATCH(MoM!AY$1,'ИПЦ raw'!$1:$1,0))</f>
        <v>100.68</v>
      </c>
      <c r="AZ92" s="326">
        <f>INDEX('ИПЦ raw'!$1:$1048576, MATCH($K92,'ИПЦ raw'!$A:$A,0),MATCH(MoM!AZ$1,'ИПЦ raw'!$1:$1,0))</f>
        <v>100.45</v>
      </c>
    </row>
    <row r="93" spans="1:52" ht="26.25" x14ac:dyDescent="0.45">
      <c r="A93" s="326">
        <f>Веса!A93</f>
        <v>1</v>
      </c>
      <c r="B93" s="326">
        <f t="shared" si="2"/>
        <v>1</v>
      </c>
      <c r="C93" s="326">
        <f>БИПЦ_НДС!E93</f>
        <v>0</v>
      </c>
      <c r="D93" s="326">
        <f t="shared" si="3"/>
        <v>1</v>
      </c>
      <c r="E93" s="326">
        <v>1</v>
      </c>
      <c r="F93" s="326">
        <v>0</v>
      </c>
      <c r="G93" s="326">
        <v>0</v>
      </c>
      <c r="H93" s="326">
        <v>0</v>
      </c>
      <c r="I93" s="326">
        <v>0</v>
      </c>
      <c r="J93" s="308" t="s">
        <v>92</v>
      </c>
      <c r="K93" s="308" t="s">
        <v>92</v>
      </c>
      <c r="L93" s="326">
        <f>INDEX('ИПЦ raw'!$1:$1048576, MATCH($K93,'ИПЦ raw'!$A:$A,0),MATCH(MoM!L$1,'ИПЦ raw'!$1:$1,0))</f>
        <v>99.55</v>
      </c>
      <c r="M93" s="326">
        <f>INDEX('ИПЦ raw'!$1:$1048576, MATCH($K93,'ИПЦ raw'!$A:$A,0),MATCH(MoM!M$1,'ИПЦ raw'!$1:$1,0))</f>
        <v>99.11</v>
      </c>
      <c r="N93" s="326">
        <f>INDEX('ИПЦ raw'!$1:$1048576, MATCH($K93,'ИПЦ raw'!$A:$A,0),MATCH(MoM!N$1,'ИПЦ raw'!$1:$1,0))</f>
        <v>99.9</v>
      </c>
      <c r="O93" s="326">
        <f>INDEX('ИПЦ raw'!$1:$1048576, MATCH($K93,'ИПЦ raw'!$A:$A,0),MATCH(MoM!O$1,'ИПЦ raw'!$1:$1,0))</f>
        <v>98.85</v>
      </c>
      <c r="P93" s="326">
        <f>INDEX('ИПЦ raw'!$1:$1048576, MATCH($K93,'ИПЦ raw'!$A:$A,0),MATCH(MoM!P$1,'ИПЦ raw'!$1:$1,0))</f>
        <v>99.99</v>
      </c>
      <c r="Q93" s="326">
        <f>INDEX('ИПЦ raw'!$1:$1048576, MATCH($K93,'ИПЦ raw'!$A:$A,0),MATCH(MoM!Q$1,'ИПЦ raw'!$1:$1,0))</f>
        <v>99.59</v>
      </c>
      <c r="R93" s="326">
        <f>INDEX('ИПЦ raw'!$1:$1048576, MATCH($K93,'ИПЦ raw'!$A:$A,0),MATCH(MoM!R$1,'ИПЦ raw'!$1:$1,0))</f>
        <v>99.81</v>
      </c>
      <c r="S93" s="326">
        <f>INDEX('ИПЦ raw'!$1:$1048576, MATCH($K93,'ИПЦ raw'!$A:$A,0),MATCH(MoM!S$1,'ИПЦ raw'!$1:$1,0))</f>
        <v>99.43</v>
      </c>
      <c r="T93" s="326">
        <f>INDEX('ИПЦ raw'!$1:$1048576, MATCH($K93,'ИПЦ raw'!$A:$A,0),MATCH(MoM!T$1,'ИПЦ raw'!$1:$1,0))</f>
        <v>99.13</v>
      </c>
      <c r="U93" s="326">
        <f>INDEX('ИПЦ raw'!$1:$1048576, MATCH($K93,'ИПЦ raw'!$A:$A,0),MATCH(MoM!U$1,'ИПЦ raw'!$1:$1,0))</f>
        <v>100.31</v>
      </c>
      <c r="V93" s="326">
        <f>INDEX('ИПЦ raw'!$1:$1048576, MATCH($K93,'ИПЦ raw'!$A:$A,0),MATCH(MoM!V$1,'ИПЦ raw'!$1:$1,0))</f>
        <v>100.09</v>
      </c>
      <c r="W93" s="326">
        <f>INDEX('ИПЦ raw'!$1:$1048576, MATCH($K93,'ИПЦ raw'!$A:$A,0),MATCH(MoM!W$1,'ИПЦ raw'!$1:$1,0))</f>
        <v>100.55</v>
      </c>
      <c r="X93" s="326">
        <f>INDEX('ИПЦ raw'!$1:$1048576, MATCH($K93,'ИПЦ raw'!$A:$A,0),MATCH(MoM!X$1,'ИПЦ raw'!$1:$1,0))</f>
        <v>100.21</v>
      </c>
      <c r="Y93" s="326">
        <f>INDEX('ИПЦ raw'!$1:$1048576, MATCH($K93,'ИПЦ raw'!$A:$A,0),MATCH(MoM!Y$1,'ИПЦ raw'!$1:$1,0))</f>
        <v>100.53</v>
      </c>
      <c r="Z93" s="326">
        <f>INDEX('ИПЦ raw'!$1:$1048576, MATCH($K93,'ИПЦ raw'!$A:$A,0),MATCH(MoM!Z$1,'ИПЦ raw'!$1:$1,0))</f>
        <v>100.09</v>
      </c>
      <c r="AA93" s="326">
        <f>INDEX('ИПЦ raw'!$1:$1048576, MATCH($K93,'ИПЦ raw'!$A:$A,0),MATCH(MoM!AA$1,'ИПЦ raw'!$1:$1,0))</f>
        <v>99.42</v>
      </c>
      <c r="AB93" s="326">
        <f>INDEX('ИПЦ raw'!$1:$1048576, MATCH($K93,'ИПЦ raw'!$A:$A,0),MATCH(MoM!AB$1,'ИПЦ raw'!$1:$1,0))</f>
        <v>100.16</v>
      </c>
      <c r="AC93" s="326">
        <f>INDEX('ИПЦ raw'!$1:$1048576, MATCH($K93,'ИПЦ raw'!$A:$A,0),MATCH(MoM!AC$1,'ИПЦ raw'!$1:$1,0))</f>
        <v>100.47</v>
      </c>
      <c r="AD93" s="326">
        <f>INDEX('ИПЦ raw'!$1:$1048576, MATCH($K93,'ИПЦ raw'!$A:$A,0),MATCH(MoM!AD$1,'ИПЦ raw'!$1:$1,0))</f>
        <v>100.23</v>
      </c>
      <c r="AE93" s="326">
        <f>INDEX('ИПЦ raw'!$1:$1048576, MATCH($K93,'ИПЦ raw'!$A:$A,0),MATCH(MoM!AE$1,'ИПЦ raw'!$1:$1,0))</f>
        <v>100.1</v>
      </c>
      <c r="AF93" s="326">
        <f>INDEX('ИПЦ raw'!$1:$1048576, MATCH($K93,'ИПЦ raw'!$A:$A,0),MATCH(MoM!AF$1,'ИПЦ raw'!$1:$1,0))</f>
        <v>100.3</v>
      </c>
      <c r="AG93" s="326">
        <f>INDEX('ИПЦ raw'!$1:$1048576, MATCH($K93,'ИПЦ raw'!$A:$A,0),MATCH(MoM!AG$1,'ИПЦ raw'!$1:$1,0))</f>
        <v>100.44</v>
      </c>
      <c r="AH93" s="326">
        <f>INDEX('ИПЦ raw'!$1:$1048576, MATCH($K93,'ИПЦ raw'!$A:$A,0),MATCH(MoM!AH$1,'ИПЦ raw'!$1:$1,0))</f>
        <v>100.33</v>
      </c>
      <c r="AI93" s="326">
        <f>INDEX('ИПЦ raw'!$1:$1048576, MATCH($K93,'ИПЦ raw'!$A:$A,0),MATCH(MoM!AI$1,'ИПЦ raw'!$1:$1,0))</f>
        <v>100.48</v>
      </c>
      <c r="AJ93" s="326">
        <f>INDEX('ИПЦ raw'!$1:$1048576, MATCH($K93,'ИПЦ raw'!$A:$A,0),MATCH(MoM!AJ$1,'ИПЦ raw'!$1:$1,0))</f>
        <v>99.86</v>
      </c>
      <c r="AK93" s="326">
        <f>INDEX('ИПЦ raw'!$1:$1048576, MATCH($K93,'ИПЦ raw'!$A:$A,0),MATCH(MoM!AK$1,'ИПЦ raw'!$1:$1,0))</f>
        <v>100.12</v>
      </c>
      <c r="AL93" s="326">
        <f>INDEX('ИПЦ raw'!$1:$1048576, MATCH($K93,'ИПЦ raw'!$A:$A,0),MATCH(MoM!AL$1,'ИПЦ raw'!$1:$1,0))</f>
        <v>100.77</v>
      </c>
      <c r="AM93" s="326">
        <f>INDEX('ИПЦ raw'!$1:$1048576, MATCH($K93,'ИПЦ raw'!$A:$A,0),MATCH(MoM!AM$1,'ИПЦ raw'!$1:$1,0))</f>
        <v>100.59</v>
      </c>
      <c r="AN93" s="326">
        <f>INDEX('ИПЦ raw'!$1:$1048576, MATCH($K93,'ИПЦ raw'!$A:$A,0),MATCH(MoM!AN$1,'ИПЦ raw'!$1:$1,0))</f>
        <v>99.92</v>
      </c>
      <c r="AO93" s="326">
        <f>INDEX('ИПЦ raw'!$1:$1048576, MATCH($K93,'ИПЦ raw'!$A:$A,0),MATCH(MoM!AO$1,'ИПЦ raw'!$1:$1,0))</f>
        <v>100.16</v>
      </c>
      <c r="AP93" s="326">
        <f>INDEX('ИПЦ raw'!$1:$1048576, MATCH($K93,'ИПЦ raw'!$A:$A,0),MATCH(MoM!AP$1,'ИПЦ raw'!$1:$1,0))</f>
        <v>100.01</v>
      </c>
      <c r="AQ93" s="326">
        <f>INDEX('ИПЦ raw'!$1:$1048576, MATCH($K93,'ИПЦ raw'!$A:$A,0),MATCH(MoM!AQ$1,'ИПЦ raw'!$1:$1,0))</f>
        <v>99.7</v>
      </c>
      <c r="AR93" s="326">
        <f>INDEX('ИПЦ raw'!$1:$1048576, MATCH($K93,'ИПЦ raw'!$A:$A,0),MATCH(MoM!AR$1,'ИПЦ raw'!$1:$1,0))</f>
        <v>100.24</v>
      </c>
      <c r="AS93" s="326">
        <f>INDEX('ИПЦ raw'!$1:$1048576, MATCH($K93,'ИПЦ raw'!$A:$A,0),MATCH(MoM!AS$1,'ИПЦ raw'!$1:$1,0))</f>
        <v>100</v>
      </c>
      <c r="AT93" s="326">
        <f>INDEX('ИПЦ raw'!$1:$1048576, MATCH($K93,'ИПЦ raw'!$A:$A,0),MATCH(MoM!AT$1,'ИПЦ raw'!$1:$1,0))</f>
        <v>100</v>
      </c>
      <c r="AU93" s="326">
        <f>INDEX('ИПЦ raw'!$1:$1048576, MATCH($K93,'ИПЦ raw'!$A:$A,0),MATCH(MoM!AU$1,'ИПЦ raw'!$1:$1,0))</f>
        <v>100.76</v>
      </c>
      <c r="AV93" s="326">
        <f>INDEX('ИПЦ raw'!$1:$1048576, MATCH($K93,'ИПЦ raw'!$A:$A,0),MATCH(MoM!AV$1,'ИПЦ raw'!$1:$1,0))</f>
        <v>100.2</v>
      </c>
      <c r="AW93" s="326">
        <f>INDEX('ИПЦ raw'!$1:$1048576, MATCH($K93,'ИПЦ raw'!$A:$A,0),MATCH(MoM!AW$1,'ИПЦ raw'!$1:$1,0))</f>
        <v>100.26</v>
      </c>
      <c r="AX93" s="326">
        <f>INDEX('ИПЦ raw'!$1:$1048576, MATCH($K93,'ИПЦ raw'!$A:$A,0),MATCH(MoM!AX$1,'ИПЦ raw'!$1:$1,0))</f>
        <v>100.1</v>
      </c>
      <c r="AY93" s="326">
        <f>INDEX('ИПЦ raw'!$1:$1048576, MATCH($K93,'ИПЦ raw'!$A:$A,0),MATCH(MoM!AY$1,'ИПЦ raw'!$1:$1,0))</f>
        <v>100.56</v>
      </c>
      <c r="AZ93" s="326">
        <f>INDEX('ИПЦ raw'!$1:$1048576, MATCH($K93,'ИПЦ raw'!$A:$A,0),MATCH(MoM!AZ$1,'ИПЦ raw'!$1:$1,0))</f>
        <v>100.3</v>
      </c>
    </row>
    <row r="94" spans="1:52" x14ac:dyDescent="0.45">
      <c r="A94" s="326">
        <f>Веса!A94</f>
        <v>1</v>
      </c>
      <c r="B94" s="326">
        <f t="shared" si="2"/>
        <v>1</v>
      </c>
      <c r="C94" s="326">
        <f>БИПЦ_НДС!E94</f>
        <v>1</v>
      </c>
      <c r="D94" s="326">
        <f t="shared" si="3"/>
        <v>0</v>
      </c>
      <c r="E94" s="326">
        <v>1</v>
      </c>
      <c r="F94" s="326">
        <v>0</v>
      </c>
      <c r="G94" s="326">
        <v>0</v>
      </c>
      <c r="H94" s="326">
        <v>0</v>
      </c>
      <c r="I94" s="326">
        <v>0</v>
      </c>
      <c r="J94" s="308" t="s">
        <v>93</v>
      </c>
      <c r="K94" s="308" t="s">
        <v>93</v>
      </c>
      <c r="L94" s="326">
        <f>INDEX('ИПЦ raw'!$1:$1048576, MATCH($K94,'ИПЦ raw'!$A:$A,0),MATCH(MoM!L$1,'ИПЦ raw'!$1:$1,0))</f>
        <v>99.96</v>
      </c>
      <c r="M94" s="326">
        <f>INDEX('ИПЦ raw'!$1:$1048576, MATCH($K94,'ИПЦ raw'!$A:$A,0),MATCH(MoM!M$1,'ИПЦ raw'!$1:$1,0))</f>
        <v>100.15</v>
      </c>
      <c r="N94" s="326">
        <f>INDEX('ИПЦ raw'!$1:$1048576, MATCH($K94,'ИПЦ raw'!$A:$A,0),MATCH(MoM!N$1,'ИПЦ raw'!$1:$1,0))</f>
        <v>99.33</v>
      </c>
      <c r="O94" s="326">
        <f>INDEX('ИПЦ raw'!$1:$1048576, MATCH($K94,'ИПЦ raw'!$A:$A,0),MATCH(MoM!O$1,'ИПЦ raw'!$1:$1,0))</f>
        <v>100.19</v>
      </c>
      <c r="P94" s="326">
        <f>INDEX('ИПЦ raw'!$1:$1048576, MATCH($K94,'ИПЦ raw'!$A:$A,0),MATCH(MoM!P$1,'ИПЦ raw'!$1:$1,0))</f>
        <v>99.65</v>
      </c>
      <c r="Q94" s="326">
        <f>INDEX('ИПЦ raw'!$1:$1048576, MATCH($K94,'ИПЦ raw'!$A:$A,0),MATCH(MoM!Q$1,'ИПЦ raw'!$1:$1,0))</f>
        <v>100.11</v>
      </c>
      <c r="R94" s="326">
        <f>INDEX('ИПЦ raw'!$1:$1048576, MATCH($K94,'ИПЦ raw'!$A:$A,0),MATCH(MoM!R$1,'ИПЦ raw'!$1:$1,0))</f>
        <v>99.4</v>
      </c>
      <c r="S94" s="326">
        <f>INDEX('ИПЦ raw'!$1:$1048576, MATCH($K94,'ИПЦ raw'!$A:$A,0),MATCH(MoM!S$1,'ИПЦ raw'!$1:$1,0))</f>
        <v>99.99</v>
      </c>
      <c r="T94" s="326">
        <f>INDEX('ИПЦ raw'!$1:$1048576, MATCH($K94,'ИПЦ raw'!$A:$A,0),MATCH(MoM!T$1,'ИПЦ raw'!$1:$1,0))</f>
        <v>100.43</v>
      </c>
      <c r="U94" s="326">
        <f>INDEX('ИПЦ raw'!$1:$1048576, MATCH($K94,'ИПЦ raw'!$A:$A,0),MATCH(MoM!U$1,'ИПЦ raw'!$1:$1,0))</f>
        <v>100.43</v>
      </c>
      <c r="V94" s="326">
        <f>INDEX('ИПЦ raw'!$1:$1048576, MATCH($K94,'ИПЦ raw'!$A:$A,0),MATCH(MoM!V$1,'ИПЦ raw'!$1:$1,0))</f>
        <v>100.68</v>
      </c>
      <c r="W94" s="326">
        <f>INDEX('ИПЦ raw'!$1:$1048576, MATCH($K94,'ИПЦ raw'!$A:$A,0),MATCH(MoM!W$1,'ИПЦ raw'!$1:$1,0))</f>
        <v>100.61</v>
      </c>
      <c r="X94" s="326">
        <f>INDEX('ИПЦ raw'!$1:$1048576, MATCH($K94,'ИПЦ raw'!$A:$A,0),MATCH(MoM!X$1,'ИПЦ raw'!$1:$1,0))</f>
        <v>100.59</v>
      </c>
      <c r="Y94" s="326">
        <f>INDEX('ИПЦ raw'!$1:$1048576, MATCH($K94,'ИПЦ raw'!$A:$A,0),MATCH(MoM!Y$1,'ИПЦ raw'!$1:$1,0))</f>
        <v>100.3</v>
      </c>
      <c r="Z94" s="326">
        <f>INDEX('ИПЦ raw'!$1:$1048576, MATCH($K94,'ИПЦ raw'!$A:$A,0),MATCH(MoM!Z$1,'ИПЦ raw'!$1:$1,0))</f>
        <v>100.2</v>
      </c>
      <c r="AA94" s="326">
        <f>INDEX('ИПЦ raw'!$1:$1048576, MATCH($K94,'ИПЦ raw'!$A:$A,0),MATCH(MoM!AA$1,'ИПЦ raw'!$1:$1,0))</f>
        <v>99.97</v>
      </c>
      <c r="AB94" s="326">
        <f>INDEX('ИПЦ raw'!$1:$1048576, MATCH($K94,'ИПЦ raw'!$A:$A,0),MATCH(MoM!AB$1,'ИПЦ raw'!$1:$1,0))</f>
        <v>100.52</v>
      </c>
      <c r="AC94" s="326">
        <f>INDEX('ИПЦ raw'!$1:$1048576, MATCH($K94,'ИПЦ raw'!$A:$A,0),MATCH(MoM!AC$1,'ИПЦ raw'!$1:$1,0))</f>
        <v>100.31</v>
      </c>
      <c r="AD94" s="326">
        <f>INDEX('ИПЦ raw'!$1:$1048576, MATCH($K94,'ИПЦ raw'!$A:$A,0),MATCH(MoM!AD$1,'ИПЦ raw'!$1:$1,0))</f>
        <v>100.31</v>
      </c>
      <c r="AE94" s="326">
        <f>INDEX('ИПЦ raw'!$1:$1048576, MATCH($K94,'ИПЦ raw'!$A:$A,0),MATCH(MoM!AE$1,'ИПЦ raw'!$1:$1,0))</f>
        <v>100.34</v>
      </c>
      <c r="AF94" s="326">
        <f>INDEX('ИПЦ raw'!$1:$1048576, MATCH($K94,'ИПЦ raw'!$A:$A,0),MATCH(MoM!AF$1,'ИПЦ raw'!$1:$1,0))</f>
        <v>100.51</v>
      </c>
      <c r="AG94" s="326">
        <f>INDEX('ИПЦ raw'!$1:$1048576, MATCH($K94,'ИПЦ raw'!$A:$A,0),MATCH(MoM!AG$1,'ИПЦ raw'!$1:$1,0))</f>
        <v>100.6</v>
      </c>
      <c r="AH94" s="326">
        <f>INDEX('ИПЦ raw'!$1:$1048576, MATCH($K94,'ИПЦ raw'!$A:$A,0),MATCH(MoM!AH$1,'ИПЦ raw'!$1:$1,0))</f>
        <v>101.4</v>
      </c>
      <c r="AI94" s="326">
        <f>INDEX('ИПЦ raw'!$1:$1048576, MATCH($K94,'ИПЦ raw'!$A:$A,0),MATCH(MoM!AI$1,'ИПЦ raw'!$1:$1,0))</f>
        <v>101.5</v>
      </c>
      <c r="AJ94" s="326">
        <f>INDEX('ИПЦ raw'!$1:$1048576, MATCH($K94,'ИПЦ raw'!$A:$A,0),MATCH(MoM!AJ$1,'ИПЦ raw'!$1:$1,0))</f>
        <v>101.06</v>
      </c>
      <c r="AK94" s="326">
        <f>INDEX('ИПЦ raw'!$1:$1048576, MATCH($K94,'ИПЦ raw'!$A:$A,0),MATCH(MoM!AK$1,'ИПЦ raw'!$1:$1,0))</f>
        <v>101.28</v>
      </c>
      <c r="AL94" s="326">
        <f>INDEX('ИПЦ raw'!$1:$1048576, MATCH($K94,'ИПЦ raw'!$A:$A,0),MATCH(MoM!AL$1,'ИПЦ raw'!$1:$1,0))</f>
        <v>101.04</v>
      </c>
      <c r="AM94" s="326">
        <f>INDEX('ИПЦ raw'!$1:$1048576, MATCH($K94,'ИПЦ raw'!$A:$A,0),MATCH(MoM!AM$1,'ИПЦ raw'!$1:$1,0))</f>
        <v>101.05</v>
      </c>
      <c r="AN94" s="326">
        <f>INDEX('ИПЦ raw'!$1:$1048576, MATCH($K94,'ИПЦ raw'!$A:$A,0),MATCH(MoM!AN$1,'ИПЦ raw'!$1:$1,0))</f>
        <v>101.01</v>
      </c>
      <c r="AO94" s="326">
        <f>INDEX('ИПЦ raw'!$1:$1048576, MATCH($K94,'ИПЦ raw'!$A:$A,0),MATCH(MoM!AO$1,'ИПЦ raw'!$1:$1,0))</f>
        <v>100.31</v>
      </c>
      <c r="AP94" s="326">
        <f>INDEX('ИПЦ raw'!$1:$1048576, MATCH($K94,'ИПЦ raw'!$A:$A,0),MATCH(MoM!AP$1,'ИПЦ raw'!$1:$1,0))</f>
        <v>100.35</v>
      </c>
      <c r="AQ94" s="326">
        <f>INDEX('ИПЦ raw'!$1:$1048576, MATCH($K94,'ИПЦ raw'!$A:$A,0),MATCH(MoM!AQ$1,'ИПЦ raw'!$1:$1,0))</f>
        <v>100.14</v>
      </c>
      <c r="AR94" s="326">
        <f>INDEX('ИПЦ raw'!$1:$1048576, MATCH($K94,'ИПЦ raw'!$A:$A,0),MATCH(MoM!AR$1,'ИПЦ raw'!$1:$1,0))</f>
        <v>99.82</v>
      </c>
      <c r="AS94" s="326">
        <f>INDEX('ИПЦ raw'!$1:$1048576, MATCH($K94,'ИПЦ raw'!$A:$A,0),MATCH(MoM!AS$1,'ИПЦ raw'!$1:$1,0))</f>
        <v>100.23</v>
      </c>
      <c r="AT94" s="326">
        <f>INDEX('ИПЦ raw'!$1:$1048576, MATCH($K94,'ИПЦ raw'!$A:$A,0),MATCH(MoM!AT$1,'ИПЦ raw'!$1:$1,0))</f>
        <v>100.68</v>
      </c>
      <c r="AU94" s="326">
        <f>INDEX('ИПЦ raw'!$1:$1048576, MATCH($K94,'ИПЦ raw'!$A:$A,0),MATCH(MoM!AU$1,'ИПЦ raw'!$1:$1,0))</f>
        <v>100.16</v>
      </c>
      <c r="AV94" s="326">
        <f>INDEX('ИПЦ raw'!$1:$1048576, MATCH($K94,'ИПЦ raw'!$A:$A,0),MATCH(MoM!AV$1,'ИПЦ raw'!$1:$1,0))</f>
        <v>101.08</v>
      </c>
      <c r="AW94" s="326">
        <f>INDEX('ИПЦ raw'!$1:$1048576, MATCH($K94,'ИПЦ raw'!$A:$A,0),MATCH(MoM!AW$1,'ИПЦ raw'!$1:$1,0))</f>
        <v>99.38</v>
      </c>
      <c r="AX94" s="326">
        <f>INDEX('ИПЦ raw'!$1:$1048576, MATCH($K94,'ИПЦ raw'!$A:$A,0),MATCH(MoM!AX$1,'ИПЦ raw'!$1:$1,0))</f>
        <v>99.52</v>
      </c>
      <c r="AY94" s="326">
        <f>INDEX('ИПЦ raw'!$1:$1048576, MATCH($K94,'ИПЦ raw'!$A:$A,0),MATCH(MoM!AY$1,'ИПЦ raw'!$1:$1,0))</f>
        <v>100.35</v>
      </c>
      <c r="AZ94" s="326">
        <f>INDEX('ИПЦ raw'!$1:$1048576, MATCH($K94,'ИПЦ raw'!$A:$A,0),MATCH(MoM!AZ$1,'ИПЦ raw'!$1:$1,0))</f>
        <v>100.44</v>
      </c>
    </row>
    <row r="95" spans="1:52" x14ac:dyDescent="0.45">
      <c r="A95" s="326">
        <f>Веса!A95</f>
        <v>1</v>
      </c>
      <c r="B95" s="326">
        <f t="shared" si="2"/>
        <v>1</v>
      </c>
      <c r="C95" s="326">
        <f>БИПЦ_НДС!E95</f>
        <v>1</v>
      </c>
      <c r="D95" s="326">
        <f t="shared" si="3"/>
        <v>0</v>
      </c>
      <c r="E95" s="326">
        <v>1</v>
      </c>
      <c r="F95" s="326">
        <v>0</v>
      </c>
      <c r="G95" s="326">
        <v>0</v>
      </c>
      <c r="H95" s="326">
        <v>0</v>
      </c>
      <c r="I95" s="326">
        <v>0</v>
      </c>
      <c r="J95" s="308" t="s">
        <v>94</v>
      </c>
      <c r="K95" s="308" t="s">
        <v>94</v>
      </c>
      <c r="L95" s="326">
        <f>INDEX('ИПЦ raw'!$1:$1048576, MATCH($K95,'ИПЦ raw'!$A:$A,0),MATCH(MoM!L$1,'ИПЦ raw'!$1:$1,0))</f>
        <v>100</v>
      </c>
      <c r="M95" s="326">
        <f>INDEX('ИПЦ raw'!$1:$1048576, MATCH($K95,'ИПЦ raw'!$A:$A,0),MATCH(MoM!M$1,'ИПЦ raw'!$1:$1,0))</f>
        <v>99.87</v>
      </c>
      <c r="N95" s="326">
        <f>INDEX('ИПЦ raw'!$1:$1048576, MATCH($K95,'ИПЦ raw'!$A:$A,0),MATCH(MoM!N$1,'ИПЦ raw'!$1:$1,0))</f>
        <v>99.92</v>
      </c>
      <c r="O95" s="326">
        <f>INDEX('ИПЦ raw'!$1:$1048576, MATCH($K95,'ИПЦ raw'!$A:$A,0),MATCH(MoM!O$1,'ИПЦ raw'!$1:$1,0))</f>
        <v>100.07</v>
      </c>
      <c r="P95" s="326">
        <f>INDEX('ИПЦ raw'!$1:$1048576, MATCH($K95,'ИПЦ raw'!$A:$A,0),MATCH(MoM!P$1,'ИПЦ raw'!$1:$1,0))</f>
        <v>100</v>
      </c>
      <c r="Q95" s="326">
        <f>INDEX('ИПЦ raw'!$1:$1048576, MATCH($K95,'ИПЦ raw'!$A:$A,0),MATCH(MoM!Q$1,'ИПЦ raw'!$1:$1,0))</f>
        <v>100.12</v>
      </c>
      <c r="R95" s="326">
        <f>INDEX('ИПЦ raw'!$1:$1048576, MATCH($K95,'ИПЦ raw'!$A:$A,0),MATCH(MoM!R$1,'ИПЦ raw'!$1:$1,0))</f>
        <v>99.95</v>
      </c>
      <c r="S95" s="326">
        <f>INDEX('ИПЦ raw'!$1:$1048576, MATCH($K95,'ИПЦ raw'!$A:$A,0),MATCH(MoM!S$1,'ИПЦ raw'!$1:$1,0))</f>
        <v>100.63</v>
      </c>
      <c r="T95" s="326">
        <f>INDEX('ИПЦ raw'!$1:$1048576, MATCH($K95,'ИПЦ raw'!$A:$A,0),MATCH(MoM!T$1,'ИПЦ raw'!$1:$1,0))</f>
        <v>100.41</v>
      </c>
      <c r="U95" s="326">
        <f>INDEX('ИПЦ raw'!$1:$1048576, MATCH($K95,'ИПЦ raw'!$A:$A,0),MATCH(MoM!U$1,'ИПЦ raw'!$1:$1,0))</f>
        <v>100.96</v>
      </c>
      <c r="V95" s="326">
        <f>INDEX('ИПЦ raw'!$1:$1048576, MATCH($K95,'ИПЦ raw'!$A:$A,0),MATCH(MoM!V$1,'ИПЦ raw'!$1:$1,0))</f>
        <v>101.52</v>
      </c>
      <c r="W95" s="326">
        <f>INDEX('ИПЦ raw'!$1:$1048576, MATCH($K95,'ИПЦ raw'!$A:$A,0),MATCH(MoM!W$1,'ИПЦ raw'!$1:$1,0))</f>
        <v>100.57</v>
      </c>
      <c r="X95" s="326">
        <f>INDEX('ИПЦ raw'!$1:$1048576, MATCH($K95,'ИПЦ raw'!$A:$A,0),MATCH(MoM!X$1,'ИПЦ raw'!$1:$1,0))</f>
        <v>100.44</v>
      </c>
      <c r="Y95" s="326">
        <f>INDEX('ИПЦ raw'!$1:$1048576, MATCH($K95,'ИПЦ raw'!$A:$A,0),MATCH(MoM!Y$1,'ИПЦ raw'!$1:$1,0))</f>
        <v>101.19</v>
      </c>
      <c r="Z95" s="326">
        <f>INDEX('ИПЦ raw'!$1:$1048576, MATCH($K95,'ИПЦ raw'!$A:$A,0),MATCH(MoM!Z$1,'ИПЦ raw'!$1:$1,0))</f>
        <v>100.98</v>
      </c>
      <c r="AA95" s="326">
        <f>INDEX('ИПЦ raw'!$1:$1048576, MATCH($K95,'ИПЦ raw'!$A:$A,0),MATCH(MoM!AA$1,'ИПЦ raw'!$1:$1,0))</f>
        <v>100.76</v>
      </c>
      <c r="AB95" s="326">
        <f>INDEX('ИПЦ raw'!$1:$1048576, MATCH($K95,'ИПЦ raw'!$A:$A,0),MATCH(MoM!AB$1,'ИПЦ raw'!$1:$1,0))</f>
        <v>100</v>
      </c>
      <c r="AC95" s="326">
        <f>INDEX('ИПЦ raw'!$1:$1048576, MATCH($K95,'ИПЦ raw'!$A:$A,0),MATCH(MoM!AC$1,'ИПЦ raw'!$1:$1,0))</f>
        <v>100.57</v>
      </c>
      <c r="AD95" s="326">
        <f>INDEX('ИПЦ raw'!$1:$1048576, MATCH($K95,'ИПЦ raw'!$A:$A,0),MATCH(MoM!AD$1,'ИПЦ raw'!$1:$1,0))</f>
        <v>99.87</v>
      </c>
      <c r="AE95" s="326">
        <f>INDEX('ИПЦ raw'!$1:$1048576, MATCH($K95,'ИПЦ raw'!$A:$A,0),MATCH(MoM!AE$1,'ИПЦ raw'!$1:$1,0))</f>
        <v>100.35</v>
      </c>
      <c r="AF95" s="326">
        <f>INDEX('ИПЦ raw'!$1:$1048576, MATCH($K95,'ИПЦ raw'!$A:$A,0),MATCH(MoM!AF$1,'ИПЦ raw'!$1:$1,0))</f>
        <v>100.24</v>
      </c>
      <c r="AG95" s="326">
        <f>INDEX('ИПЦ raw'!$1:$1048576, MATCH($K95,'ИПЦ raw'!$A:$A,0),MATCH(MoM!AG$1,'ИПЦ raw'!$1:$1,0))</f>
        <v>100.42</v>
      </c>
      <c r="AH95" s="326">
        <f>INDEX('ИПЦ raw'!$1:$1048576, MATCH($K95,'ИПЦ raw'!$A:$A,0),MATCH(MoM!AH$1,'ИПЦ raw'!$1:$1,0))</f>
        <v>100.96</v>
      </c>
      <c r="AI95" s="326">
        <f>INDEX('ИПЦ raw'!$1:$1048576, MATCH($K95,'ИПЦ raw'!$A:$A,0),MATCH(MoM!AI$1,'ИПЦ raw'!$1:$1,0))</f>
        <v>100.25</v>
      </c>
      <c r="AJ95" s="326">
        <f>INDEX('ИПЦ raw'!$1:$1048576, MATCH($K95,'ИПЦ raw'!$A:$A,0),MATCH(MoM!AJ$1,'ИПЦ raw'!$1:$1,0))</f>
        <v>100.23</v>
      </c>
      <c r="AK95" s="326">
        <f>INDEX('ИПЦ raw'!$1:$1048576, MATCH($K95,'ИПЦ raw'!$A:$A,0),MATCH(MoM!AK$1,'ИПЦ raw'!$1:$1,0))</f>
        <v>101.01</v>
      </c>
      <c r="AL95" s="326">
        <f>INDEX('ИПЦ raw'!$1:$1048576, MATCH($K95,'ИПЦ raw'!$A:$A,0),MATCH(MoM!AL$1,'ИПЦ raw'!$1:$1,0))</f>
        <v>99.77</v>
      </c>
      <c r="AM95" s="326">
        <f>INDEX('ИПЦ raw'!$1:$1048576, MATCH($K95,'ИПЦ raw'!$A:$A,0),MATCH(MoM!AM$1,'ИПЦ raw'!$1:$1,0))</f>
        <v>100.22</v>
      </c>
      <c r="AN95" s="326">
        <f>INDEX('ИПЦ raw'!$1:$1048576, MATCH($K95,'ИПЦ raw'!$A:$A,0),MATCH(MoM!AN$1,'ИПЦ raw'!$1:$1,0))</f>
        <v>100.25</v>
      </c>
      <c r="AO95" s="326">
        <f>INDEX('ИПЦ raw'!$1:$1048576, MATCH($K95,'ИПЦ raw'!$A:$A,0),MATCH(MoM!AO$1,'ИПЦ raw'!$1:$1,0))</f>
        <v>99.65</v>
      </c>
      <c r="AP95" s="326">
        <f>INDEX('ИПЦ raw'!$1:$1048576, MATCH($K95,'ИПЦ raw'!$A:$A,0),MATCH(MoM!AP$1,'ИПЦ raw'!$1:$1,0))</f>
        <v>99.93</v>
      </c>
      <c r="AQ95" s="326">
        <f>INDEX('ИПЦ raw'!$1:$1048576, MATCH($K95,'ИПЦ raw'!$A:$A,0),MATCH(MoM!AQ$1,'ИПЦ raw'!$1:$1,0))</f>
        <v>99.66</v>
      </c>
      <c r="AR95" s="326">
        <f>INDEX('ИПЦ raw'!$1:$1048576, MATCH($K95,'ИПЦ raw'!$A:$A,0),MATCH(MoM!AR$1,'ИПЦ raw'!$1:$1,0))</f>
        <v>100.07</v>
      </c>
      <c r="AS95" s="326">
        <f>INDEX('ИПЦ raw'!$1:$1048576, MATCH($K95,'ИПЦ raw'!$A:$A,0),MATCH(MoM!AS$1,'ИПЦ raw'!$1:$1,0))</f>
        <v>100.12</v>
      </c>
      <c r="AT95" s="326">
        <f>INDEX('ИПЦ raw'!$1:$1048576, MATCH($K95,'ИПЦ raw'!$A:$A,0),MATCH(MoM!AT$1,'ИПЦ raw'!$1:$1,0))</f>
        <v>100.26</v>
      </c>
      <c r="AU95" s="326">
        <f>INDEX('ИПЦ raw'!$1:$1048576, MATCH($K95,'ИПЦ raw'!$A:$A,0),MATCH(MoM!AU$1,'ИПЦ raw'!$1:$1,0))</f>
        <v>99.99</v>
      </c>
      <c r="AV95" s="326">
        <f>INDEX('ИПЦ raw'!$1:$1048576, MATCH($K95,'ИПЦ raw'!$A:$A,0),MATCH(MoM!AV$1,'ИПЦ raw'!$1:$1,0))</f>
        <v>100.64</v>
      </c>
      <c r="AW95" s="326">
        <f>INDEX('ИПЦ raw'!$1:$1048576, MATCH($K95,'ИПЦ raw'!$A:$A,0),MATCH(MoM!AW$1,'ИПЦ raw'!$1:$1,0))</f>
        <v>100.05</v>
      </c>
      <c r="AX95" s="326">
        <f>INDEX('ИПЦ raw'!$1:$1048576, MATCH($K95,'ИПЦ raw'!$A:$A,0),MATCH(MoM!AX$1,'ИПЦ raw'!$1:$1,0))</f>
        <v>100.7</v>
      </c>
      <c r="AY95" s="326">
        <f>INDEX('ИПЦ raw'!$1:$1048576, MATCH($K95,'ИПЦ raw'!$A:$A,0),MATCH(MoM!AY$1,'ИПЦ raw'!$1:$1,0))</f>
        <v>100.8</v>
      </c>
      <c r="AZ95" s="326">
        <f>INDEX('ИПЦ raw'!$1:$1048576, MATCH($K95,'ИПЦ raw'!$A:$A,0),MATCH(MoM!AZ$1,'ИПЦ raw'!$1:$1,0))</f>
        <v>100.32</v>
      </c>
    </row>
    <row r="96" spans="1:52" x14ac:dyDescent="0.45">
      <c r="A96" s="326">
        <f>Веса!A96</f>
        <v>1</v>
      </c>
      <c r="B96" s="326">
        <f t="shared" si="2"/>
        <v>1</v>
      </c>
      <c r="C96" s="326">
        <f>БИПЦ_НДС!E96</f>
        <v>1</v>
      </c>
      <c r="D96" s="326">
        <f t="shared" si="3"/>
        <v>0</v>
      </c>
      <c r="E96" s="326">
        <v>1</v>
      </c>
      <c r="F96" s="326">
        <v>0</v>
      </c>
      <c r="G96" s="326">
        <v>0</v>
      </c>
      <c r="H96" s="326">
        <v>0</v>
      </c>
      <c r="I96" s="326">
        <v>0</v>
      </c>
      <c r="J96" s="308" t="s">
        <v>95</v>
      </c>
      <c r="K96" s="308" t="s">
        <v>95</v>
      </c>
      <c r="L96" s="326">
        <f>INDEX('ИПЦ raw'!$1:$1048576, MATCH($K96,'ИПЦ raw'!$A:$A,0),MATCH(MoM!L$1,'ИПЦ raw'!$1:$1,0))</f>
        <v>99.25</v>
      </c>
      <c r="M96" s="326">
        <f>INDEX('ИПЦ raw'!$1:$1048576, MATCH($K96,'ИПЦ raw'!$A:$A,0),MATCH(MoM!M$1,'ИПЦ raw'!$1:$1,0))</f>
        <v>99.47</v>
      </c>
      <c r="N96" s="326">
        <f>INDEX('ИПЦ raw'!$1:$1048576, MATCH($K96,'ИПЦ raw'!$A:$A,0),MATCH(MoM!N$1,'ИПЦ raw'!$1:$1,0))</f>
        <v>99.64</v>
      </c>
      <c r="O96" s="326">
        <f>INDEX('ИПЦ raw'!$1:$1048576, MATCH($K96,'ИПЦ raw'!$A:$A,0),MATCH(MoM!O$1,'ИПЦ raw'!$1:$1,0))</f>
        <v>99.47</v>
      </c>
      <c r="P96" s="326">
        <f>INDEX('ИПЦ raw'!$1:$1048576, MATCH($K96,'ИПЦ raw'!$A:$A,0),MATCH(MoM!P$1,'ИПЦ raw'!$1:$1,0))</f>
        <v>100.1</v>
      </c>
      <c r="Q96" s="326">
        <f>INDEX('ИПЦ raw'!$1:$1048576, MATCH($K96,'ИПЦ raw'!$A:$A,0),MATCH(MoM!Q$1,'ИПЦ raw'!$1:$1,0))</f>
        <v>99.86</v>
      </c>
      <c r="R96" s="326">
        <f>INDEX('ИПЦ raw'!$1:$1048576, MATCH($K96,'ИПЦ raw'!$A:$A,0),MATCH(MoM!R$1,'ИПЦ raw'!$1:$1,0))</f>
        <v>99.85</v>
      </c>
      <c r="S96" s="326">
        <f>INDEX('ИПЦ raw'!$1:$1048576, MATCH($K96,'ИПЦ raw'!$A:$A,0),MATCH(MoM!S$1,'ИПЦ raw'!$1:$1,0))</f>
        <v>100.34</v>
      </c>
      <c r="T96" s="326">
        <f>INDEX('ИПЦ raw'!$1:$1048576, MATCH($K96,'ИПЦ raw'!$A:$A,0),MATCH(MoM!T$1,'ИПЦ raw'!$1:$1,0))</f>
        <v>100.57</v>
      </c>
      <c r="U96" s="326">
        <f>INDEX('ИПЦ raw'!$1:$1048576, MATCH($K96,'ИПЦ raw'!$A:$A,0),MATCH(MoM!U$1,'ИПЦ raw'!$1:$1,0))</f>
        <v>100.99</v>
      </c>
      <c r="V96" s="326">
        <f>INDEX('ИПЦ raw'!$1:$1048576, MATCH($K96,'ИПЦ raw'!$A:$A,0),MATCH(MoM!V$1,'ИПЦ raw'!$1:$1,0))</f>
        <v>101.07</v>
      </c>
      <c r="W96" s="326">
        <f>INDEX('ИПЦ raw'!$1:$1048576, MATCH($K96,'ИПЦ raw'!$A:$A,0),MATCH(MoM!W$1,'ИПЦ raw'!$1:$1,0))</f>
        <v>101.11</v>
      </c>
      <c r="X96" s="326">
        <f>INDEX('ИПЦ raw'!$1:$1048576, MATCH($K96,'ИПЦ raw'!$A:$A,0),MATCH(MoM!X$1,'ИПЦ raw'!$1:$1,0))</f>
        <v>100.85</v>
      </c>
      <c r="Y96" s="326">
        <f>INDEX('ИПЦ raw'!$1:$1048576, MATCH($K96,'ИПЦ raw'!$A:$A,0),MATCH(MoM!Y$1,'ИПЦ raw'!$1:$1,0))</f>
        <v>100.55</v>
      </c>
      <c r="Z96" s="326">
        <f>INDEX('ИПЦ raw'!$1:$1048576, MATCH($K96,'ИПЦ raw'!$A:$A,0),MATCH(MoM!Z$1,'ИПЦ raw'!$1:$1,0))</f>
        <v>100.54</v>
      </c>
      <c r="AA96" s="326">
        <f>INDEX('ИПЦ raw'!$1:$1048576, MATCH($K96,'ИПЦ raw'!$A:$A,0),MATCH(MoM!AA$1,'ИПЦ raw'!$1:$1,0))</f>
        <v>100.24</v>
      </c>
      <c r="AB96" s="326">
        <f>INDEX('ИПЦ raw'!$1:$1048576, MATCH($K96,'ИПЦ raw'!$A:$A,0),MATCH(MoM!AB$1,'ИПЦ raw'!$1:$1,0))</f>
        <v>100.59</v>
      </c>
      <c r="AC96" s="326">
        <f>INDEX('ИПЦ raw'!$1:$1048576, MATCH($K96,'ИПЦ raw'!$A:$A,0),MATCH(MoM!AC$1,'ИПЦ raw'!$1:$1,0))</f>
        <v>100.42</v>
      </c>
      <c r="AD96" s="326">
        <f>INDEX('ИПЦ raw'!$1:$1048576, MATCH($K96,'ИПЦ raw'!$A:$A,0),MATCH(MoM!AD$1,'ИПЦ raw'!$1:$1,0))</f>
        <v>100.47</v>
      </c>
      <c r="AE96" s="326">
        <f>INDEX('ИПЦ raw'!$1:$1048576, MATCH($K96,'ИПЦ raw'!$A:$A,0),MATCH(MoM!AE$1,'ИПЦ raw'!$1:$1,0))</f>
        <v>100.08</v>
      </c>
      <c r="AF96" s="326">
        <f>INDEX('ИПЦ raw'!$1:$1048576, MATCH($K96,'ИПЦ raw'!$A:$A,0),MATCH(MoM!AF$1,'ИПЦ raw'!$1:$1,0))</f>
        <v>100.41</v>
      </c>
      <c r="AG96" s="326">
        <f>INDEX('ИПЦ raw'!$1:$1048576, MATCH($K96,'ИПЦ raw'!$A:$A,0),MATCH(MoM!AG$1,'ИПЦ raw'!$1:$1,0))</f>
        <v>100.45</v>
      </c>
      <c r="AH96" s="326">
        <f>INDEX('ИПЦ raw'!$1:$1048576, MATCH($K96,'ИПЦ raw'!$A:$A,0),MATCH(MoM!AH$1,'ИПЦ raw'!$1:$1,0))</f>
        <v>100.93</v>
      </c>
      <c r="AI96" s="326">
        <f>INDEX('ИПЦ raw'!$1:$1048576, MATCH($K96,'ИПЦ raw'!$A:$A,0),MATCH(MoM!AI$1,'ИПЦ raw'!$1:$1,0))</f>
        <v>101.47</v>
      </c>
      <c r="AJ96" s="326">
        <f>INDEX('ИПЦ raw'!$1:$1048576, MATCH($K96,'ИПЦ raw'!$A:$A,0),MATCH(MoM!AJ$1,'ИПЦ raw'!$1:$1,0))</f>
        <v>101.24</v>
      </c>
      <c r="AK96" s="326">
        <f>INDEX('ИПЦ raw'!$1:$1048576, MATCH($K96,'ИПЦ raw'!$A:$A,0),MATCH(MoM!AK$1,'ИПЦ raw'!$1:$1,0))</f>
        <v>101.06</v>
      </c>
      <c r="AL96" s="326">
        <f>INDEX('ИПЦ raw'!$1:$1048576, MATCH($K96,'ИПЦ raw'!$A:$A,0),MATCH(MoM!AL$1,'ИПЦ raw'!$1:$1,0))</f>
        <v>100.38</v>
      </c>
      <c r="AM96" s="326">
        <f>INDEX('ИПЦ raw'!$1:$1048576, MATCH($K96,'ИПЦ raw'!$A:$A,0),MATCH(MoM!AM$1,'ИПЦ raw'!$1:$1,0))</f>
        <v>100.49</v>
      </c>
      <c r="AN96" s="326">
        <f>INDEX('ИПЦ raw'!$1:$1048576, MATCH($K96,'ИПЦ raw'!$A:$A,0),MATCH(MoM!AN$1,'ИПЦ raw'!$1:$1,0))</f>
        <v>100.41</v>
      </c>
      <c r="AO96" s="326">
        <f>INDEX('ИПЦ raw'!$1:$1048576, MATCH($K96,'ИПЦ raw'!$A:$A,0),MATCH(MoM!AO$1,'ИПЦ raw'!$1:$1,0))</f>
        <v>100.2</v>
      </c>
      <c r="AP96" s="326">
        <f>INDEX('ИПЦ raw'!$1:$1048576, MATCH($K96,'ИПЦ raw'!$A:$A,0),MATCH(MoM!AP$1,'ИПЦ raw'!$1:$1,0))</f>
        <v>100.27</v>
      </c>
      <c r="AQ96" s="326">
        <f>INDEX('ИПЦ raw'!$1:$1048576, MATCH($K96,'ИПЦ raw'!$A:$A,0),MATCH(MoM!AQ$1,'ИПЦ raw'!$1:$1,0))</f>
        <v>100.09</v>
      </c>
      <c r="AR96" s="326">
        <f>INDEX('ИПЦ raw'!$1:$1048576, MATCH($K96,'ИПЦ raw'!$A:$A,0),MATCH(MoM!AR$1,'ИПЦ raw'!$1:$1,0))</f>
        <v>100.45</v>
      </c>
      <c r="AS96" s="326">
        <f>INDEX('ИПЦ raw'!$1:$1048576, MATCH($K96,'ИПЦ raw'!$A:$A,0),MATCH(MoM!AS$1,'ИПЦ raw'!$1:$1,0))</f>
        <v>100.9</v>
      </c>
      <c r="AT96" s="326">
        <f>INDEX('ИПЦ raw'!$1:$1048576, MATCH($K96,'ИПЦ raw'!$A:$A,0),MATCH(MoM!AT$1,'ИПЦ raw'!$1:$1,0))</f>
        <v>100.07</v>
      </c>
      <c r="AU96" s="326">
        <f>INDEX('ИПЦ raw'!$1:$1048576, MATCH($K96,'ИПЦ raw'!$A:$A,0),MATCH(MoM!AU$1,'ИПЦ raw'!$1:$1,0))</f>
        <v>100.53</v>
      </c>
      <c r="AV96" s="326">
        <f>INDEX('ИПЦ raw'!$1:$1048576, MATCH($K96,'ИПЦ raw'!$A:$A,0),MATCH(MoM!AV$1,'ИПЦ raw'!$1:$1,0))</f>
        <v>100.88</v>
      </c>
      <c r="AW96" s="326">
        <f>INDEX('ИПЦ raw'!$1:$1048576, MATCH($K96,'ИПЦ raw'!$A:$A,0),MATCH(MoM!AW$1,'ИПЦ raw'!$1:$1,0))</f>
        <v>100.82</v>
      </c>
      <c r="AX96" s="326">
        <f>INDEX('ИПЦ raw'!$1:$1048576, MATCH($K96,'ИПЦ raw'!$A:$A,0),MATCH(MoM!AX$1,'ИПЦ raw'!$1:$1,0))</f>
        <v>100.81</v>
      </c>
      <c r="AY96" s="326">
        <f>INDEX('ИПЦ raw'!$1:$1048576, MATCH($K96,'ИПЦ raw'!$A:$A,0),MATCH(MoM!AY$1,'ИПЦ raw'!$1:$1,0))</f>
        <v>100.62</v>
      </c>
      <c r="AZ96" s="326">
        <f>INDEX('ИПЦ raw'!$1:$1048576, MATCH($K96,'ИПЦ raw'!$A:$A,0),MATCH(MoM!AZ$1,'ИПЦ raw'!$1:$1,0))</f>
        <v>99.86</v>
      </c>
    </row>
    <row r="97" spans="1:52" x14ac:dyDescent="0.45">
      <c r="A97" s="326">
        <f>Веса!A97</f>
        <v>1</v>
      </c>
      <c r="B97" s="326">
        <f t="shared" si="2"/>
        <v>1</v>
      </c>
      <c r="C97" s="326">
        <f>БИПЦ_НДС!E97</f>
        <v>0</v>
      </c>
      <c r="D97" s="326">
        <f t="shared" si="3"/>
        <v>1</v>
      </c>
      <c r="E97" s="326">
        <v>1</v>
      </c>
      <c r="F97" s="326">
        <v>0</v>
      </c>
      <c r="G97" s="326">
        <v>0</v>
      </c>
      <c r="H97" s="326">
        <v>0</v>
      </c>
      <c r="I97" s="326">
        <v>0</v>
      </c>
      <c r="J97" s="308" t="s">
        <v>96</v>
      </c>
      <c r="K97" s="308" t="s">
        <v>96</v>
      </c>
      <c r="L97" s="326">
        <f>INDEX('ИПЦ raw'!$1:$1048576, MATCH($K97,'ИПЦ raw'!$A:$A,0),MATCH(MoM!L$1,'ИПЦ raw'!$1:$1,0))</f>
        <v>99.42</v>
      </c>
      <c r="M97" s="326">
        <f>INDEX('ИПЦ raw'!$1:$1048576, MATCH($K97,'ИПЦ raw'!$A:$A,0),MATCH(MoM!M$1,'ИПЦ raw'!$1:$1,0))</f>
        <v>99.68</v>
      </c>
      <c r="N97" s="326">
        <f>INDEX('ИПЦ raw'!$1:$1048576, MATCH($K97,'ИПЦ raw'!$A:$A,0),MATCH(MoM!N$1,'ИПЦ raw'!$1:$1,0))</f>
        <v>99.25</v>
      </c>
      <c r="O97" s="326">
        <f>INDEX('ИПЦ raw'!$1:$1048576, MATCH($K97,'ИПЦ raw'!$A:$A,0),MATCH(MoM!O$1,'ИПЦ raw'!$1:$1,0))</f>
        <v>99.79</v>
      </c>
      <c r="P97" s="326">
        <f>INDEX('ИПЦ raw'!$1:$1048576, MATCH($K97,'ИПЦ raw'!$A:$A,0),MATCH(MoM!P$1,'ИПЦ raw'!$1:$1,0))</f>
        <v>99.45</v>
      </c>
      <c r="Q97" s="326">
        <f>INDEX('ИПЦ raw'!$1:$1048576, MATCH($K97,'ИПЦ raw'!$A:$A,0),MATCH(MoM!Q$1,'ИПЦ raw'!$1:$1,0))</f>
        <v>99.98</v>
      </c>
      <c r="R97" s="326">
        <f>INDEX('ИПЦ raw'!$1:$1048576, MATCH($K97,'ИПЦ raw'!$A:$A,0),MATCH(MoM!R$1,'ИПЦ raw'!$1:$1,0))</f>
        <v>100.13</v>
      </c>
      <c r="S97" s="326">
        <f>INDEX('ИПЦ raw'!$1:$1048576, MATCH($K97,'ИПЦ raw'!$A:$A,0),MATCH(MoM!S$1,'ИПЦ raw'!$1:$1,0))</f>
        <v>100.02</v>
      </c>
      <c r="T97" s="326">
        <f>INDEX('ИПЦ raw'!$1:$1048576, MATCH($K97,'ИПЦ raw'!$A:$A,0),MATCH(MoM!T$1,'ИПЦ raw'!$1:$1,0))</f>
        <v>99.85</v>
      </c>
      <c r="U97" s="326">
        <f>INDEX('ИПЦ raw'!$1:$1048576, MATCH($K97,'ИПЦ raw'!$A:$A,0),MATCH(MoM!U$1,'ИПЦ raw'!$1:$1,0))</f>
        <v>101.17</v>
      </c>
      <c r="V97" s="326">
        <f>INDEX('ИПЦ raw'!$1:$1048576, MATCH($K97,'ИПЦ raw'!$A:$A,0),MATCH(MoM!V$1,'ИПЦ raw'!$1:$1,0))</f>
        <v>101.11</v>
      </c>
      <c r="W97" s="326">
        <f>INDEX('ИПЦ raw'!$1:$1048576, MATCH($K97,'ИПЦ raw'!$A:$A,0),MATCH(MoM!W$1,'ИПЦ raw'!$1:$1,0))</f>
        <v>101.15</v>
      </c>
      <c r="X97" s="326">
        <f>INDEX('ИПЦ raw'!$1:$1048576, MATCH($K97,'ИПЦ raw'!$A:$A,0),MATCH(MoM!X$1,'ИПЦ raw'!$1:$1,0))</f>
        <v>100.39</v>
      </c>
      <c r="Y97" s="326">
        <f>INDEX('ИПЦ raw'!$1:$1048576, MATCH($K97,'ИПЦ raw'!$A:$A,0),MATCH(MoM!Y$1,'ИПЦ raw'!$1:$1,0))</f>
        <v>100.55</v>
      </c>
      <c r="Z97" s="326">
        <f>INDEX('ИПЦ raw'!$1:$1048576, MATCH($K97,'ИПЦ raw'!$A:$A,0),MATCH(MoM!Z$1,'ИПЦ raw'!$1:$1,0))</f>
        <v>100.38</v>
      </c>
      <c r="AA97" s="326">
        <f>INDEX('ИПЦ raw'!$1:$1048576, MATCH($K97,'ИПЦ raw'!$A:$A,0),MATCH(MoM!AA$1,'ИПЦ raw'!$1:$1,0))</f>
        <v>100.84</v>
      </c>
      <c r="AB97" s="326">
        <f>INDEX('ИПЦ raw'!$1:$1048576, MATCH($K97,'ИПЦ raw'!$A:$A,0),MATCH(MoM!AB$1,'ИПЦ raw'!$1:$1,0))</f>
        <v>100.51</v>
      </c>
      <c r="AC97" s="326">
        <f>INDEX('ИПЦ raw'!$1:$1048576, MATCH($K97,'ИПЦ raw'!$A:$A,0),MATCH(MoM!AC$1,'ИПЦ raw'!$1:$1,0))</f>
        <v>100.53</v>
      </c>
      <c r="AD97" s="326">
        <f>INDEX('ИПЦ raw'!$1:$1048576, MATCH($K97,'ИПЦ raw'!$A:$A,0),MATCH(MoM!AD$1,'ИПЦ raw'!$1:$1,0))</f>
        <v>100.9</v>
      </c>
      <c r="AE97" s="326">
        <f>INDEX('ИПЦ raw'!$1:$1048576, MATCH($K97,'ИПЦ raw'!$A:$A,0),MATCH(MoM!AE$1,'ИПЦ raw'!$1:$1,0))</f>
        <v>101.24</v>
      </c>
      <c r="AF97" s="326">
        <f>INDEX('ИПЦ raw'!$1:$1048576, MATCH($K97,'ИПЦ raw'!$A:$A,0),MATCH(MoM!AF$1,'ИПЦ raw'!$1:$1,0))</f>
        <v>101.22</v>
      </c>
      <c r="AG97" s="326">
        <f>INDEX('ИПЦ raw'!$1:$1048576, MATCH($K97,'ИПЦ raw'!$A:$A,0),MATCH(MoM!AG$1,'ИПЦ raw'!$1:$1,0))</f>
        <v>102.37</v>
      </c>
      <c r="AH97" s="326">
        <f>INDEX('ИПЦ raw'!$1:$1048576, MATCH($K97,'ИПЦ raw'!$A:$A,0),MATCH(MoM!AH$1,'ИПЦ raw'!$1:$1,0))</f>
        <v>103.15</v>
      </c>
      <c r="AI97" s="326">
        <f>INDEX('ИПЦ raw'!$1:$1048576, MATCH($K97,'ИПЦ raw'!$A:$A,0),MATCH(MoM!AI$1,'ИПЦ raw'!$1:$1,0))</f>
        <v>102.58</v>
      </c>
      <c r="AJ97" s="326">
        <f>INDEX('ИПЦ raw'!$1:$1048576, MATCH($K97,'ИПЦ raw'!$A:$A,0),MATCH(MoM!AJ$1,'ИПЦ raw'!$1:$1,0))</f>
        <v>102.26</v>
      </c>
      <c r="AK97" s="326">
        <f>INDEX('ИПЦ raw'!$1:$1048576, MATCH($K97,'ИПЦ raw'!$A:$A,0),MATCH(MoM!AK$1,'ИПЦ raw'!$1:$1,0))</f>
        <v>102.78</v>
      </c>
      <c r="AL97" s="326">
        <f>INDEX('ИПЦ raw'!$1:$1048576, MATCH($K97,'ИПЦ raw'!$A:$A,0),MATCH(MoM!AL$1,'ИПЦ raw'!$1:$1,0))</f>
        <v>102.52</v>
      </c>
      <c r="AM97" s="326">
        <f>INDEX('ИПЦ raw'!$1:$1048576, MATCH($K97,'ИПЦ raw'!$A:$A,0),MATCH(MoM!AM$1,'ИПЦ raw'!$1:$1,0))</f>
        <v>102.36</v>
      </c>
      <c r="AN97" s="326">
        <f>INDEX('ИПЦ raw'!$1:$1048576, MATCH($K97,'ИПЦ raw'!$A:$A,0),MATCH(MoM!AN$1,'ИПЦ raw'!$1:$1,0))</f>
        <v>101.04</v>
      </c>
      <c r="AO97" s="326">
        <f>INDEX('ИПЦ raw'!$1:$1048576, MATCH($K97,'ИПЦ raw'!$A:$A,0),MATCH(MoM!AO$1,'ИПЦ raw'!$1:$1,0))</f>
        <v>100.53</v>
      </c>
      <c r="AP97" s="326">
        <f>INDEX('ИПЦ raw'!$1:$1048576, MATCH($K97,'ИПЦ raw'!$A:$A,0),MATCH(MoM!AP$1,'ИПЦ raw'!$1:$1,0))</f>
        <v>100.33</v>
      </c>
      <c r="AQ97" s="326">
        <f>INDEX('ИПЦ raw'!$1:$1048576, MATCH($K97,'ИПЦ raw'!$A:$A,0),MATCH(MoM!AQ$1,'ИПЦ raw'!$1:$1,0))</f>
        <v>100.43</v>
      </c>
      <c r="AR97" s="326">
        <f>INDEX('ИПЦ raw'!$1:$1048576, MATCH($K97,'ИПЦ raw'!$A:$A,0),MATCH(MoM!AR$1,'ИПЦ raw'!$1:$1,0))</f>
        <v>100.24</v>
      </c>
      <c r="AS97" s="326">
        <f>INDEX('ИПЦ raw'!$1:$1048576, MATCH($K97,'ИПЦ raw'!$A:$A,0),MATCH(MoM!AS$1,'ИПЦ raw'!$1:$1,0))</f>
        <v>101.59</v>
      </c>
      <c r="AT97" s="326">
        <f>INDEX('ИПЦ raw'!$1:$1048576, MATCH($K97,'ИПЦ raw'!$A:$A,0),MATCH(MoM!AT$1,'ИПЦ raw'!$1:$1,0))</f>
        <v>100.41</v>
      </c>
      <c r="AU97" s="326">
        <f>INDEX('ИПЦ raw'!$1:$1048576, MATCH($K97,'ИПЦ raw'!$A:$A,0),MATCH(MoM!AU$1,'ИПЦ raw'!$1:$1,0))</f>
        <v>100.05</v>
      </c>
      <c r="AV97" s="326">
        <f>INDEX('ИПЦ raw'!$1:$1048576, MATCH($K97,'ИПЦ raw'!$A:$A,0),MATCH(MoM!AV$1,'ИПЦ raw'!$1:$1,0))</f>
        <v>100.67</v>
      </c>
      <c r="AW97" s="326">
        <f>INDEX('ИПЦ raw'!$1:$1048576, MATCH($K97,'ИПЦ raw'!$A:$A,0),MATCH(MoM!AW$1,'ИПЦ raw'!$1:$1,0))</f>
        <v>100.33</v>
      </c>
      <c r="AX97" s="326">
        <f>INDEX('ИПЦ raw'!$1:$1048576, MATCH($K97,'ИПЦ raw'!$A:$A,0),MATCH(MoM!AX$1,'ИПЦ raw'!$1:$1,0))</f>
        <v>100.3</v>
      </c>
      <c r="AY97" s="326">
        <f>INDEX('ИПЦ raw'!$1:$1048576, MATCH($K97,'ИПЦ raw'!$A:$A,0),MATCH(MoM!AY$1,'ИПЦ raw'!$1:$1,0))</f>
        <v>99.91</v>
      </c>
      <c r="AZ97" s="326">
        <f>INDEX('ИПЦ raw'!$1:$1048576, MATCH($K97,'ИПЦ raw'!$A:$A,0),MATCH(MoM!AZ$1,'ИПЦ raw'!$1:$1,0))</f>
        <v>100.08</v>
      </c>
    </row>
    <row r="98" spans="1:52" x14ac:dyDescent="0.45">
      <c r="A98" s="326">
        <f>Веса!A98</f>
        <v>1</v>
      </c>
      <c r="B98" s="326">
        <f t="shared" si="2"/>
        <v>1</v>
      </c>
      <c r="C98" s="326">
        <f>БИПЦ_НДС!E98</f>
        <v>1</v>
      </c>
      <c r="D98" s="326">
        <f t="shared" si="3"/>
        <v>0</v>
      </c>
      <c r="E98" s="326">
        <v>1</v>
      </c>
      <c r="F98" s="326">
        <v>0</v>
      </c>
      <c r="G98" s="326">
        <v>0</v>
      </c>
      <c r="H98" s="326">
        <v>0</v>
      </c>
      <c r="I98" s="326">
        <v>0</v>
      </c>
      <c r="J98" s="308" t="s">
        <v>97</v>
      </c>
      <c r="K98" s="308" t="s">
        <v>97</v>
      </c>
      <c r="L98" s="326">
        <f>INDEX('ИПЦ raw'!$1:$1048576, MATCH($K98,'ИПЦ raw'!$A:$A,0),MATCH(MoM!L$1,'ИПЦ raw'!$1:$1,0))</f>
        <v>99.8</v>
      </c>
      <c r="M98" s="326">
        <f>INDEX('ИПЦ raw'!$1:$1048576, MATCH($K98,'ИПЦ raw'!$A:$A,0),MATCH(MoM!M$1,'ИПЦ raw'!$1:$1,0))</f>
        <v>99.75</v>
      </c>
      <c r="N98" s="326">
        <f>INDEX('ИПЦ raw'!$1:$1048576, MATCH($K98,'ИПЦ raw'!$A:$A,0),MATCH(MoM!N$1,'ИПЦ raw'!$1:$1,0))</f>
        <v>100.19</v>
      </c>
      <c r="O98" s="326">
        <f>INDEX('ИПЦ raw'!$1:$1048576, MATCH($K98,'ИПЦ raw'!$A:$A,0),MATCH(MoM!O$1,'ИПЦ raw'!$1:$1,0))</f>
        <v>99.83</v>
      </c>
      <c r="P98" s="326">
        <f>INDEX('ИПЦ raw'!$1:$1048576, MATCH($K98,'ИПЦ raw'!$A:$A,0),MATCH(MoM!P$1,'ИПЦ raw'!$1:$1,0))</f>
        <v>100.23</v>
      </c>
      <c r="Q98" s="326">
        <f>INDEX('ИПЦ raw'!$1:$1048576, MATCH($K98,'ИПЦ raw'!$A:$A,0),MATCH(MoM!Q$1,'ИПЦ raw'!$1:$1,0))</f>
        <v>100.2</v>
      </c>
      <c r="R98" s="326">
        <f>INDEX('ИПЦ raw'!$1:$1048576, MATCH($K98,'ИПЦ raw'!$A:$A,0),MATCH(MoM!R$1,'ИПЦ raw'!$1:$1,0))</f>
        <v>100.29</v>
      </c>
      <c r="S98" s="326">
        <f>INDEX('ИПЦ raw'!$1:$1048576, MATCH($K98,'ИПЦ raw'!$A:$A,0),MATCH(MoM!S$1,'ИПЦ raw'!$1:$1,0))</f>
        <v>100.28</v>
      </c>
      <c r="T98" s="326">
        <f>INDEX('ИПЦ raw'!$1:$1048576, MATCH($K98,'ИПЦ raw'!$A:$A,0),MATCH(MoM!T$1,'ИПЦ raw'!$1:$1,0))</f>
        <v>99.96</v>
      </c>
      <c r="U98" s="326">
        <f>INDEX('ИПЦ raw'!$1:$1048576, MATCH($K98,'ИПЦ raw'!$A:$A,0),MATCH(MoM!U$1,'ИПЦ raw'!$1:$1,0))</f>
        <v>100.18</v>
      </c>
      <c r="V98" s="326">
        <f>INDEX('ИПЦ raw'!$1:$1048576, MATCH($K98,'ИПЦ raw'!$A:$A,0),MATCH(MoM!V$1,'ИПЦ raw'!$1:$1,0))</f>
        <v>100.13</v>
      </c>
      <c r="W98" s="326">
        <f>INDEX('ИПЦ raw'!$1:$1048576, MATCH($K98,'ИПЦ raw'!$A:$A,0),MATCH(MoM!W$1,'ИПЦ raw'!$1:$1,0))</f>
        <v>100.05</v>
      </c>
      <c r="X98" s="326">
        <f>INDEX('ИПЦ raw'!$1:$1048576, MATCH($K98,'ИПЦ raw'!$A:$A,0),MATCH(MoM!X$1,'ИПЦ raw'!$1:$1,0))</f>
        <v>100.23</v>
      </c>
      <c r="Y98" s="326">
        <f>INDEX('ИПЦ raw'!$1:$1048576, MATCH($K98,'ИПЦ raw'!$A:$A,0),MATCH(MoM!Y$1,'ИПЦ raw'!$1:$1,0))</f>
        <v>100.41</v>
      </c>
      <c r="Z98" s="326">
        <f>INDEX('ИПЦ raw'!$1:$1048576, MATCH($K98,'ИПЦ raw'!$A:$A,0),MATCH(MoM!Z$1,'ИПЦ raw'!$1:$1,0))</f>
        <v>100.51</v>
      </c>
      <c r="AA98" s="326">
        <f>INDEX('ИПЦ raw'!$1:$1048576, MATCH($K98,'ИПЦ raw'!$A:$A,0),MATCH(MoM!AA$1,'ИПЦ raw'!$1:$1,0))</f>
        <v>101.41</v>
      </c>
      <c r="AB98" s="326">
        <f>INDEX('ИПЦ raw'!$1:$1048576, MATCH($K98,'ИПЦ raw'!$A:$A,0),MATCH(MoM!AB$1,'ИПЦ raw'!$1:$1,0))</f>
        <v>100.47</v>
      </c>
      <c r="AC98" s="326">
        <f>INDEX('ИПЦ raw'!$1:$1048576, MATCH($K98,'ИПЦ raw'!$A:$A,0),MATCH(MoM!AC$1,'ИПЦ raw'!$1:$1,0))</f>
        <v>101.11</v>
      </c>
      <c r="AD98" s="326">
        <f>INDEX('ИПЦ raw'!$1:$1048576, MATCH($K98,'ИПЦ raw'!$A:$A,0),MATCH(MoM!AD$1,'ИПЦ raw'!$1:$1,0))</f>
        <v>100.92</v>
      </c>
      <c r="AE98" s="326">
        <f>INDEX('ИПЦ raw'!$1:$1048576, MATCH($K98,'ИПЦ raw'!$A:$A,0),MATCH(MoM!AE$1,'ИПЦ raw'!$1:$1,0))</f>
        <v>100.07</v>
      </c>
      <c r="AF98" s="326">
        <f>INDEX('ИПЦ raw'!$1:$1048576, MATCH($K98,'ИПЦ raw'!$A:$A,0),MATCH(MoM!AF$1,'ИПЦ raw'!$1:$1,0))</f>
        <v>100.63</v>
      </c>
      <c r="AG98" s="326">
        <f>INDEX('ИПЦ raw'!$1:$1048576, MATCH($K98,'ИПЦ raw'!$A:$A,0),MATCH(MoM!AG$1,'ИПЦ raw'!$1:$1,0))</f>
        <v>100.78</v>
      </c>
      <c r="AH98" s="326">
        <f>INDEX('ИПЦ raw'!$1:$1048576, MATCH($K98,'ИПЦ raw'!$A:$A,0),MATCH(MoM!AH$1,'ИПЦ raw'!$1:$1,0))</f>
        <v>100.61</v>
      </c>
      <c r="AI98" s="326">
        <f>INDEX('ИПЦ raw'!$1:$1048576, MATCH($K98,'ИПЦ raw'!$A:$A,0),MATCH(MoM!AI$1,'ИПЦ raw'!$1:$1,0))</f>
        <v>101.05</v>
      </c>
      <c r="AJ98" s="326">
        <f>INDEX('ИПЦ raw'!$1:$1048576, MATCH($K98,'ИПЦ raw'!$A:$A,0),MATCH(MoM!AJ$1,'ИПЦ raw'!$1:$1,0))</f>
        <v>101.33</v>
      </c>
      <c r="AK98" s="326">
        <f>INDEX('ИПЦ raw'!$1:$1048576, MATCH($K98,'ИПЦ raw'!$A:$A,0),MATCH(MoM!AK$1,'ИПЦ raw'!$1:$1,0))</f>
        <v>103.02</v>
      </c>
      <c r="AL98" s="326">
        <f>INDEX('ИПЦ raw'!$1:$1048576, MATCH($K98,'ИПЦ raw'!$A:$A,0),MATCH(MoM!AL$1,'ИПЦ raw'!$1:$1,0))</f>
        <v>101.89</v>
      </c>
      <c r="AM98" s="326">
        <f>INDEX('ИПЦ raw'!$1:$1048576, MATCH($K98,'ИПЦ raw'!$A:$A,0),MATCH(MoM!AM$1,'ИПЦ raw'!$1:$1,0))</f>
        <v>101.79</v>
      </c>
      <c r="AN98" s="326">
        <f>INDEX('ИПЦ raw'!$1:$1048576, MATCH($K98,'ИПЦ raw'!$A:$A,0),MATCH(MoM!AN$1,'ИПЦ raw'!$1:$1,0))</f>
        <v>101.04</v>
      </c>
      <c r="AO98" s="326">
        <f>INDEX('ИПЦ raw'!$1:$1048576, MATCH($K98,'ИПЦ raw'!$A:$A,0),MATCH(MoM!AO$1,'ИПЦ raw'!$1:$1,0))</f>
        <v>102.03</v>
      </c>
      <c r="AP98" s="326">
        <f>INDEX('ИПЦ raw'!$1:$1048576, MATCH($K98,'ИПЦ raw'!$A:$A,0),MATCH(MoM!AP$1,'ИПЦ raw'!$1:$1,0))</f>
        <v>100.68</v>
      </c>
      <c r="AQ98" s="326">
        <f>INDEX('ИПЦ raw'!$1:$1048576, MATCH($K98,'ИПЦ raw'!$A:$A,0),MATCH(MoM!AQ$1,'ИПЦ raw'!$1:$1,0))</f>
        <v>100.16</v>
      </c>
      <c r="AR98" s="326">
        <f>INDEX('ИПЦ raw'!$1:$1048576, MATCH($K98,'ИПЦ raw'!$A:$A,0),MATCH(MoM!AR$1,'ИПЦ raw'!$1:$1,0))</f>
        <v>100.32</v>
      </c>
      <c r="AS98" s="326">
        <f>INDEX('ИПЦ raw'!$1:$1048576, MATCH($K98,'ИПЦ raw'!$A:$A,0),MATCH(MoM!AS$1,'ИПЦ raw'!$1:$1,0))</f>
        <v>100.74</v>
      </c>
      <c r="AT98" s="326">
        <f>INDEX('ИПЦ raw'!$1:$1048576, MATCH($K98,'ИПЦ raw'!$A:$A,0),MATCH(MoM!AT$1,'ИПЦ raw'!$1:$1,0))</f>
        <v>100.05</v>
      </c>
      <c r="AU98" s="326">
        <f>INDEX('ИПЦ raw'!$1:$1048576, MATCH($K98,'ИПЦ raw'!$A:$A,0),MATCH(MoM!AU$1,'ИПЦ raw'!$1:$1,0))</f>
        <v>101.12</v>
      </c>
      <c r="AV98" s="326">
        <f>INDEX('ИПЦ raw'!$1:$1048576, MATCH($K98,'ИПЦ raw'!$A:$A,0),MATCH(MoM!AV$1,'ИПЦ raw'!$1:$1,0))</f>
        <v>101.53</v>
      </c>
      <c r="AW98" s="326">
        <f>INDEX('ИПЦ raw'!$1:$1048576, MATCH($K98,'ИПЦ raw'!$A:$A,0),MATCH(MoM!AW$1,'ИПЦ raw'!$1:$1,0))</f>
        <v>101.49</v>
      </c>
      <c r="AX98" s="326">
        <f>INDEX('ИПЦ raw'!$1:$1048576, MATCH($K98,'ИПЦ raw'!$A:$A,0),MATCH(MoM!AX$1,'ИПЦ raw'!$1:$1,0))</f>
        <v>100.65</v>
      </c>
      <c r="AY98" s="326">
        <f>INDEX('ИПЦ raw'!$1:$1048576, MATCH($K98,'ИПЦ raw'!$A:$A,0),MATCH(MoM!AY$1,'ИПЦ raw'!$1:$1,0))</f>
        <v>101.77</v>
      </c>
      <c r="AZ98" s="326">
        <f>INDEX('ИПЦ raw'!$1:$1048576, MATCH($K98,'ИПЦ raw'!$A:$A,0),MATCH(MoM!AZ$1,'ИПЦ raw'!$1:$1,0))</f>
        <v>100.45</v>
      </c>
    </row>
    <row r="99" spans="1:52" x14ac:dyDescent="0.45">
      <c r="A99" s="326">
        <f>Веса!A99</f>
        <v>1</v>
      </c>
      <c r="B99" s="326">
        <f t="shared" si="2"/>
        <v>1</v>
      </c>
      <c r="C99" s="326">
        <f>БИПЦ_НДС!E99</f>
        <v>1</v>
      </c>
      <c r="D99" s="326">
        <f t="shared" si="3"/>
        <v>0</v>
      </c>
      <c r="E99" s="326">
        <v>1</v>
      </c>
      <c r="F99" s="326">
        <v>0</v>
      </c>
      <c r="G99" s="326">
        <v>0</v>
      </c>
      <c r="H99" s="326">
        <v>0</v>
      </c>
      <c r="I99" s="326">
        <v>0</v>
      </c>
      <c r="J99" s="313" t="s">
        <v>98</v>
      </c>
      <c r="K99" s="313" t="s">
        <v>827</v>
      </c>
      <c r="L99" s="326">
        <f>INDEX('ИПЦ raw'!$1:$1048576, MATCH($J99,'ИПЦ raw'!$A:$A,0),MATCH(MoM!L$1,'ИПЦ raw'!$1:$1,0))</f>
        <v>100.45</v>
      </c>
      <c r="M99" s="326">
        <f>INDEX('ИПЦ raw'!$1:$1048576, MATCH($J99,'ИПЦ raw'!$A:$A,0),MATCH(MoM!M$1,'ИПЦ raw'!$1:$1,0))</f>
        <v>100.18</v>
      </c>
      <c r="N99" s="326">
        <f>INDEX('ИПЦ raw'!$1:$1048576, MATCH($J99,'ИПЦ raw'!$A:$A,0),MATCH(MoM!N$1,'ИПЦ raw'!$1:$1,0))</f>
        <v>100.45</v>
      </c>
      <c r="O99" s="326">
        <f>INDEX('ИПЦ raw'!$1:$1048576, MATCH($J99,'ИПЦ raw'!$A:$A,0),MATCH(MoM!O$1,'ИПЦ raw'!$1:$1,0))</f>
        <v>100.57</v>
      </c>
      <c r="P99" s="326">
        <f>INDEX('ИПЦ raw'!$1:$1048576, MATCH($J99,'ИПЦ raw'!$A:$A,0),MATCH(MoM!P$1,'ИПЦ raw'!$1:$1,0))</f>
        <v>99.9</v>
      </c>
      <c r="Q99" s="326">
        <f>INDEX('ИПЦ raw'!$1:$1048576, MATCH($J99,'ИПЦ raw'!$A:$A,0),MATCH(MoM!Q$1,'ИПЦ raw'!$1:$1,0))</f>
        <v>100.39</v>
      </c>
      <c r="R99" s="326">
        <f>INDEX('ИПЦ raw'!$1:$1048576, MATCH($J99,'ИПЦ raw'!$A:$A,0),MATCH(MoM!R$1,'ИПЦ raw'!$1:$1,0))</f>
        <v>100.43</v>
      </c>
      <c r="S99" s="326">
        <f>INDEX('ИПЦ raw'!$1:$1048576, MATCH($J99,'ИПЦ raw'!$A:$A,0),MATCH(MoM!S$1,'ИПЦ raw'!$1:$1,0))</f>
        <v>100.66</v>
      </c>
      <c r="T99" s="326">
        <f>INDEX('ИПЦ raw'!$1:$1048576, MATCH($J99,'ИПЦ raw'!$A:$A,0),MATCH(MoM!T$1,'ИПЦ raw'!$1:$1,0))</f>
        <v>100.52</v>
      </c>
      <c r="U99" s="326">
        <f>INDEX('ИПЦ raw'!$1:$1048576, MATCH($J99,'ИПЦ raw'!$A:$A,0),MATCH(MoM!U$1,'ИПЦ raw'!$1:$1,0))</f>
        <v>100.67</v>
      </c>
      <c r="V99" s="326">
        <f>INDEX('ИПЦ raw'!$1:$1048576, MATCH($J99,'ИПЦ raw'!$A:$A,0),MATCH(MoM!V$1,'ИПЦ raw'!$1:$1,0))</f>
        <v>101.3</v>
      </c>
      <c r="W99" s="326">
        <f>INDEX('ИПЦ raw'!$1:$1048576, MATCH($J99,'ИПЦ raw'!$A:$A,0),MATCH(MoM!W$1,'ИПЦ raw'!$1:$1,0))</f>
        <v>100.71</v>
      </c>
      <c r="X99" s="326">
        <f>INDEX('ИПЦ raw'!$1:$1048576, MATCH($J99,'ИПЦ raw'!$A:$A,0),MATCH(MoM!X$1,'ИПЦ raw'!$1:$1,0))</f>
        <v>100.35</v>
      </c>
      <c r="Y99" s="326">
        <f>INDEX('ИПЦ raw'!$1:$1048576, MATCH($J99,'ИПЦ raw'!$A:$A,0),MATCH(MoM!Y$1,'ИПЦ raw'!$1:$1,0))</f>
        <v>100.28</v>
      </c>
      <c r="Z99" s="326">
        <f>INDEX('ИПЦ raw'!$1:$1048576, MATCH($J99,'ИПЦ raw'!$A:$A,0),MATCH(MoM!Z$1,'ИПЦ raw'!$1:$1,0))</f>
        <v>100.9</v>
      </c>
      <c r="AA99" s="326">
        <f>INDEX('ИПЦ raw'!$1:$1048576, MATCH($J99,'ИПЦ raw'!$A:$A,0),MATCH(MoM!AA$1,'ИПЦ raw'!$1:$1,0))</f>
        <v>100.73</v>
      </c>
      <c r="AB99" s="326">
        <f>INDEX('ИПЦ raw'!$1:$1048576, MATCH($J99,'ИПЦ raw'!$A:$A,0),MATCH(MoM!AB$1,'ИПЦ raw'!$1:$1,0))</f>
        <v>100.96</v>
      </c>
      <c r="AC99" s="326">
        <f>INDEX('ИПЦ raw'!$1:$1048576, MATCH($J99,'ИПЦ raw'!$A:$A,0),MATCH(MoM!AC$1,'ИПЦ raw'!$1:$1,0))</f>
        <v>100.63</v>
      </c>
      <c r="AD99" s="326">
        <f>INDEX('ИПЦ raw'!$1:$1048576, MATCH($J99,'ИПЦ raw'!$A:$A,0),MATCH(MoM!AD$1,'ИПЦ raw'!$1:$1,0))</f>
        <v>100.99</v>
      </c>
      <c r="AE99" s="326">
        <f>INDEX('ИПЦ raw'!$1:$1048576, MATCH($J99,'ИПЦ raw'!$A:$A,0),MATCH(MoM!AE$1,'ИПЦ raw'!$1:$1,0))</f>
        <v>100.88</v>
      </c>
      <c r="AF99" s="326">
        <f>INDEX('ИПЦ raw'!$1:$1048576, MATCH($J99,'ИПЦ raw'!$A:$A,0),MATCH(MoM!AF$1,'ИПЦ raw'!$1:$1,0))</f>
        <v>100.63</v>
      </c>
      <c r="AG99" s="326">
        <f>INDEX('ИПЦ raw'!$1:$1048576, MATCH($J99,'ИПЦ raw'!$A:$A,0),MATCH(MoM!AG$1,'ИПЦ raw'!$1:$1,0))</f>
        <v>100.83</v>
      </c>
      <c r="AH99" s="326">
        <f>INDEX('ИПЦ raw'!$1:$1048576, MATCH($J99,'ИПЦ raw'!$A:$A,0),MATCH(MoM!AH$1,'ИПЦ raw'!$1:$1,0))</f>
        <v>100.5</v>
      </c>
      <c r="AI99" s="326">
        <f>INDEX('ИПЦ raw'!$1:$1048576, MATCH($J99,'ИПЦ raw'!$A:$A,0),MATCH(MoM!AI$1,'ИПЦ raw'!$1:$1,0))</f>
        <v>100.4</v>
      </c>
      <c r="AJ99" s="326">
        <f>INDEX('ИПЦ raw'!$1:$1048576, MATCH($J99,'ИПЦ raw'!$A:$A,0),MATCH(MoM!AJ$1,'ИПЦ raw'!$1:$1,0))</f>
        <v>100.75</v>
      </c>
      <c r="AK99" s="326">
        <f>INDEX('ИПЦ raw'!$1:$1048576, MATCH($J99,'ИПЦ raw'!$A:$A,0),MATCH(MoM!AK$1,'ИПЦ raw'!$1:$1,0))</f>
        <v>101.94</v>
      </c>
      <c r="AL99" s="326">
        <f>INDEX('ИПЦ raw'!$1:$1048576, MATCH($J99,'ИПЦ raw'!$A:$A,0),MATCH(MoM!AL$1,'ИПЦ raw'!$1:$1,0))</f>
        <v>101.59</v>
      </c>
      <c r="AM99" s="326">
        <f>INDEX('ИПЦ raw'!$1:$1048576, MATCH($J99,'ИПЦ raw'!$A:$A,0),MATCH(MoM!AM$1,'ИПЦ raw'!$1:$1,0))</f>
        <v>101.09</v>
      </c>
      <c r="AN99" s="326">
        <f>INDEX('ИПЦ raw'!$1:$1048576, MATCH($J99,'ИПЦ raw'!$A:$A,0),MATCH(MoM!AN$1,'ИПЦ raw'!$1:$1,0))</f>
        <v>100.8</v>
      </c>
      <c r="AO99" s="326">
        <f>INDEX('ИПЦ raw'!$1:$1048576, MATCH($J99,'ИПЦ raw'!$A:$A,0),MATCH(MoM!AO$1,'ИПЦ raw'!$1:$1,0))</f>
        <v>100.83</v>
      </c>
      <c r="AP99" s="326">
        <f>INDEX('ИПЦ raw'!$1:$1048576, MATCH($J99,'ИПЦ raw'!$A:$A,0),MATCH(MoM!AP$1,'ИПЦ raw'!$1:$1,0))</f>
        <v>100.84</v>
      </c>
      <c r="AQ99" s="326">
        <f>INDEX('ИПЦ raw'!$1:$1048576, MATCH($J99,'ИПЦ raw'!$A:$A,0),MATCH(MoM!AQ$1,'ИПЦ raw'!$1:$1,0))</f>
        <v>100.55</v>
      </c>
      <c r="AR99" s="326">
        <f>INDEX('ИПЦ raw'!$1:$1048576, MATCH($J99,'ИПЦ raw'!$A:$A,0),MATCH(MoM!AR$1,'ИПЦ raw'!$1:$1,0))</f>
        <v>100.17</v>
      </c>
      <c r="AS99" s="326">
        <f>INDEX('ИПЦ raw'!$1:$1048576, MATCH($J99,'ИПЦ raw'!$A:$A,0),MATCH(MoM!AS$1,'ИПЦ raw'!$1:$1,0))</f>
        <v>100.58</v>
      </c>
      <c r="AT99" s="326">
        <f>INDEX('ИПЦ raw'!$1:$1048576, MATCH($J99,'ИПЦ raw'!$A:$A,0),MATCH(MoM!AT$1,'ИПЦ raw'!$1:$1,0))</f>
        <v>100.16</v>
      </c>
      <c r="AU99" s="326">
        <f>INDEX('ИПЦ raw'!$1:$1048576, MATCH($J99,'ИПЦ raw'!$A:$A,0),MATCH(MoM!AU$1,'ИПЦ raw'!$1:$1,0))</f>
        <v>100.63</v>
      </c>
      <c r="AV99" s="326">
        <f>INDEX('ИПЦ raw'!$1:$1048576, MATCH($K99,'ИПЦ raw'!$A:$A,0),MATCH(MoM!AV$1,'ИПЦ raw'!$1:$1,0))</f>
        <v>100.58</v>
      </c>
      <c r="AW99" s="326">
        <f>INDEX('ИПЦ raw'!$1:$1048576, MATCH($K99,'ИПЦ raw'!$A:$A,0),MATCH(MoM!AW$1,'ИПЦ raw'!$1:$1,0))</f>
        <v>100.54</v>
      </c>
      <c r="AX99" s="326">
        <f>INDEX('ИПЦ raw'!$1:$1048576, MATCH($K99,'ИПЦ raw'!$A:$A,0),MATCH(MoM!AX$1,'ИПЦ raw'!$1:$1,0))</f>
        <v>100.96</v>
      </c>
      <c r="AY99" s="326">
        <f>INDEX('ИПЦ raw'!$1:$1048576, MATCH($K99,'ИПЦ raw'!$A:$A,0),MATCH(MoM!AY$1,'ИПЦ raw'!$1:$1,0))</f>
        <v>100.74</v>
      </c>
      <c r="AZ99" s="326">
        <f>INDEX('ИПЦ raw'!$1:$1048576, MATCH($K99,'ИПЦ raw'!$A:$A,0),MATCH(MoM!AZ$1,'ИПЦ raw'!$1:$1,0))</f>
        <v>100.46</v>
      </c>
    </row>
    <row r="100" spans="1:52" x14ac:dyDescent="0.45">
      <c r="A100" s="326">
        <f>Веса!A100</f>
        <v>1</v>
      </c>
      <c r="B100" s="326">
        <f t="shared" si="2"/>
        <v>1</v>
      </c>
      <c r="C100" s="326">
        <f>БИПЦ_НДС!E100</f>
        <v>1</v>
      </c>
      <c r="D100" s="326">
        <f t="shared" si="3"/>
        <v>0</v>
      </c>
      <c r="E100" s="326">
        <v>1</v>
      </c>
      <c r="F100" s="326">
        <v>0</v>
      </c>
      <c r="G100" s="326">
        <v>0</v>
      </c>
      <c r="H100" s="326">
        <v>0</v>
      </c>
      <c r="I100" s="326">
        <v>0</v>
      </c>
      <c r="J100" s="308" t="s">
        <v>99</v>
      </c>
      <c r="K100" s="308" t="s">
        <v>99</v>
      </c>
      <c r="L100" s="326">
        <f>INDEX('ИПЦ raw'!$1:$1048576, MATCH($K100,'ИПЦ raw'!$A:$A,0),MATCH(MoM!L$1,'ИПЦ raw'!$1:$1,0))</f>
        <v>99.99</v>
      </c>
      <c r="M100" s="326">
        <f>INDEX('ИПЦ raw'!$1:$1048576, MATCH($K100,'ИПЦ raw'!$A:$A,0),MATCH(MoM!M$1,'ИПЦ raw'!$1:$1,0))</f>
        <v>100.58</v>
      </c>
      <c r="N100" s="326">
        <f>INDEX('ИПЦ raw'!$1:$1048576, MATCH($K100,'ИПЦ raw'!$A:$A,0),MATCH(MoM!N$1,'ИПЦ raw'!$1:$1,0))</f>
        <v>100.16</v>
      </c>
      <c r="O100" s="326">
        <f>INDEX('ИПЦ raw'!$1:$1048576, MATCH($K100,'ИПЦ raw'!$A:$A,0),MATCH(MoM!O$1,'ИПЦ raw'!$1:$1,0))</f>
        <v>100.1</v>
      </c>
      <c r="P100" s="326">
        <f>INDEX('ИПЦ raw'!$1:$1048576, MATCH($K100,'ИПЦ raw'!$A:$A,0),MATCH(MoM!P$1,'ИПЦ raw'!$1:$1,0))</f>
        <v>100.3</v>
      </c>
      <c r="Q100" s="326">
        <f>INDEX('ИПЦ raw'!$1:$1048576, MATCH($K100,'ИПЦ raw'!$A:$A,0),MATCH(MoM!Q$1,'ИПЦ raw'!$1:$1,0))</f>
        <v>99.91</v>
      </c>
      <c r="R100" s="326">
        <f>INDEX('ИПЦ raw'!$1:$1048576, MATCH($K100,'ИПЦ raw'!$A:$A,0),MATCH(MoM!R$1,'ИПЦ raw'!$1:$1,0))</f>
        <v>101.92</v>
      </c>
      <c r="S100" s="326">
        <f>INDEX('ИПЦ raw'!$1:$1048576, MATCH($K100,'ИПЦ raw'!$A:$A,0),MATCH(MoM!S$1,'ИПЦ raw'!$1:$1,0))</f>
        <v>100.91</v>
      </c>
      <c r="T100" s="326">
        <f>INDEX('ИПЦ raw'!$1:$1048576, MATCH($K100,'ИПЦ raw'!$A:$A,0),MATCH(MoM!T$1,'ИПЦ raw'!$1:$1,0))</f>
        <v>100.57</v>
      </c>
      <c r="U100" s="326">
        <f>INDEX('ИПЦ raw'!$1:$1048576, MATCH($K100,'ИПЦ raw'!$A:$A,0),MATCH(MoM!U$1,'ИПЦ raw'!$1:$1,0))</f>
        <v>100.43</v>
      </c>
      <c r="V100" s="326">
        <f>INDEX('ИПЦ raw'!$1:$1048576, MATCH($K100,'ИПЦ raw'!$A:$A,0),MATCH(MoM!V$1,'ИПЦ raw'!$1:$1,0))</f>
        <v>100.83</v>
      </c>
      <c r="W100" s="326">
        <f>INDEX('ИПЦ raw'!$1:$1048576, MATCH($K100,'ИПЦ raw'!$A:$A,0),MATCH(MoM!W$1,'ИПЦ raw'!$1:$1,0))</f>
        <v>100.61</v>
      </c>
      <c r="X100" s="326">
        <f>INDEX('ИПЦ raw'!$1:$1048576, MATCH($K100,'ИПЦ raw'!$A:$A,0),MATCH(MoM!X$1,'ИПЦ raw'!$1:$1,0))</f>
        <v>100.18</v>
      </c>
      <c r="Y100" s="326">
        <f>INDEX('ИПЦ raw'!$1:$1048576, MATCH($K100,'ИПЦ raw'!$A:$A,0),MATCH(MoM!Y$1,'ИПЦ raw'!$1:$1,0))</f>
        <v>100.82</v>
      </c>
      <c r="Z100" s="326">
        <f>INDEX('ИПЦ raw'!$1:$1048576, MATCH($K100,'ИПЦ raw'!$A:$A,0),MATCH(MoM!Z$1,'ИПЦ raw'!$1:$1,0))</f>
        <v>101.1</v>
      </c>
      <c r="AA100" s="326">
        <f>INDEX('ИПЦ raw'!$1:$1048576, MATCH($K100,'ИПЦ raw'!$A:$A,0),MATCH(MoM!AA$1,'ИПЦ raw'!$1:$1,0))</f>
        <v>101.03</v>
      </c>
      <c r="AB100" s="326">
        <f>INDEX('ИПЦ raw'!$1:$1048576, MATCH($K100,'ИПЦ raw'!$A:$A,0),MATCH(MoM!AB$1,'ИПЦ raw'!$1:$1,0))</f>
        <v>100.63</v>
      </c>
      <c r="AC100" s="326">
        <f>INDEX('ИПЦ raw'!$1:$1048576, MATCH($K100,'ИПЦ raw'!$A:$A,0),MATCH(MoM!AC$1,'ИПЦ raw'!$1:$1,0))</f>
        <v>101.16</v>
      </c>
      <c r="AD100" s="326">
        <f>INDEX('ИПЦ raw'!$1:$1048576, MATCH($K100,'ИПЦ raw'!$A:$A,0),MATCH(MoM!AD$1,'ИПЦ raw'!$1:$1,0))</f>
        <v>100.43</v>
      </c>
      <c r="AE100" s="326">
        <f>INDEX('ИПЦ raw'!$1:$1048576, MATCH($K100,'ИПЦ raw'!$A:$A,0),MATCH(MoM!AE$1,'ИПЦ raw'!$1:$1,0))</f>
        <v>100.84</v>
      </c>
      <c r="AF100" s="326">
        <f>INDEX('ИПЦ raw'!$1:$1048576, MATCH($K100,'ИПЦ raw'!$A:$A,0),MATCH(MoM!AF$1,'ИПЦ raw'!$1:$1,0))</f>
        <v>100.42</v>
      </c>
      <c r="AG100" s="326">
        <f>INDEX('ИПЦ raw'!$1:$1048576, MATCH($K100,'ИПЦ raw'!$A:$A,0),MATCH(MoM!AG$1,'ИПЦ raw'!$1:$1,0))</f>
        <v>100.71</v>
      </c>
      <c r="AH100" s="326">
        <f>INDEX('ИПЦ raw'!$1:$1048576, MATCH($K100,'ИПЦ raw'!$A:$A,0),MATCH(MoM!AH$1,'ИПЦ raw'!$1:$1,0))</f>
        <v>100.37</v>
      </c>
      <c r="AI100" s="326">
        <f>INDEX('ИПЦ raw'!$1:$1048576, MATCH($K100,'ИПЦ raw'!$A:$A,0),MATCH(MoM!AI$1,'ИПЦ raw'!$1:$1,0))</f>
        <v>100.62</v>
      </c>
      <c r="AJ100" s="326">
        <f>INDEX('ИПЦ raw'!$1:$1048576, MATCH($K100,'ИПЦ raw'!$A:$A,0),MATCH(MoM!AJ$1,'ИПЦ raw'!$1:$1,0))</f>
        <v>100.54</v>
      </c>
      <c r="AK100" s="326">
        <f>INDEX('ИПЦ raw'!$1:$1048576, MATCH($K100,'ИПЦ raw'!$A:$A,0),MATCH(MoM!AK$1,'ИПЦ raw'!$1:$1,0))</f>
        <v>102.35</v>
      </c>
      <c r="AL100" s="326">
        <f>INDEX('ИПЦ raw'!$1:$1048576, MATCH($K100,'ИПЦ raw'!$A:$A,0),MATCH(MoM!AL$1,'ИПЦ raw'!$1:$1,0))</f>
        <v>101.55</v>
      </c>
      <c r="AM100" s="326">
        <f>INDEX('ИПЦ raw'!$1:$1048576, MATCH($K100,'ИПЦ raw'!$A:$A,0),MATCH(MoM!AM$1,'ИПЦ raw'!$1:$1,0))</f>
        <v>100.6</v>
      </c>
      <c r="AN100" s="326">
        <f>INDEX('ИПЦ raw'!$1:$1048576, MATCH($K100,'ИПЦ raw'!$A:$A,0),MATCH(MoM!AN$1,'ИПЦ raw'!$1:$1,0))</f>
        <v>100.95</v>
      </c>
      <c r="AO100" s="326">
        <f>INDEX('ИПЦ raw'!$1:$1048576, MATCH($K100,'ИПЦ raw'!$A:$A,0),MATCH(MoM!AO$1,'ИПЦ raw'!$1:$1,0))</f>
        <v>100.66</v>
      </c>
      <c r="AP100" s="326">
        <f>INDEX('ИПЦ raw'!$1:$1048576, MATCH($K100,'ИПЦ raw'!$A:$A,0),MATCH(MoM!AP$1,'ИПЦ raw'!$1:$1,0))</f>
        <v>100.38</v>
      </c>
      <c r="AQ100" s="326">
        <f>INDEX('ИПЦ raw'!$1:$1048576, MATCH($K100,'ИПЦ raw'!$A:$A,0),MATCH(MoM!AQ$1,'ИПЦ raw'!$1:$1,0))</f>
        <v>100.39</v>
      </c>
      <c r="AR100" s="326">
        <f>INDEX('ИПЦ raw'!$1:$1048576, MATCH($K100,'ИПЦ raw'!$A:$A,0),MATCH(MoM!AR$1,'ИПЦ raw'!$1:$1,0))</f>
        <v>100.29</v>
      </c>
      <c r="AS100" s="326">
        <f>INDEX('ИПЦ raw'!$1:$1048576, MATCH($K100,'ИПЦ raw'!$A:$A,0),MATCH(MoM!AS$1,'ИПЦ raw'!$1:$1,0))</f>
        <v>99.71</v>
      </c>
      <c r="AT100" s="326">
        <f>INDEX('ИПЦ raw'!$1:$1048576, MATCH($K100,'ИПЦ raw'!$A:$A,0),MATCH(MoM!AT$1,'ИПЦ raw'!$1:$1,0))</f>
        <v>99.94</v>
      </c>
      <c r="AU100" s="326">
        <f>INDEX('ИПЦ raw'!$1:$1048576, MATCH($K100,'ИПЦ raw'!$A:$A,0),MATCH(MoM!AU$1,'ИПЦ raw'!$1:$1,0))</f>
        <v>100.16</v>
      </c>
      <c r="AV100" s="326">
        <f>INDEX('ИПЦ raw'!$1:$1048576, MATCH($K100,'ИПЦ raw'!$A:$A,0),MATCH(MoM!AV$1,'ИПЦ raw'!$1:$1,0))</f>
        <v>101.3</v>
      </c>
      <c r="AW100" s="326">
        <f>INDEX('ИПЦ raw'!$1:$1048576, MATCH($K100,'ИПЦ raw'!$A:$A,0),MATCH(MoM!AW$1,'ИПЦ raw'!$1:$1,0))</f>
        <v>100.51</v>
      </c>
      <c r="AX100" s="326">
        <f>INDEX('ИПЦ raw'!$1:$1048576, MATCH($K100,'ИПЦ raw'!$A:$A,0),MATCH(MoM!AX$1,'ИПЦ raw'!$1:$1,0))</f>
        <v>101.17</v>
      </c>
      <c r="AY100" s="326">
        <f>INDEX('ИПЦ raw'!$1:$1048576, MATCH($K100,'ИПЦ raw'!$A:$A,0),MATCH(MoM!AY$1,'ИПЦ raw'!$1:$1,0))</f>
        <v>101.29</v>
      </c>
      <c r="AZ100" s="326">
        <f>INDEX('ИПЦ raw'!$1:$1048576, MATCH($K100,'ИПЦ raw'!$A:$A,0),MATCH(MoM!AZ$1,'ИПЦ raw'!$1:$1,0))</f>
        <v>100.38</v>
      </c>
    </row>
    <row r="101" spans="1:52" x14ac:dyDescent="0.45">
      <c r="A101" s="326">
        <f>Веса!A101</f>
        <v>1</v>
      </c>
      <c r="B101" s="326">
        <f t="shared" si="2"/>
        <v>1</v>
      </c>
      <c r="C101" s="326">
        <f>БИПЦ_НДС!E101</f>
        <v>0</v>
      </c>
      <c r="D101" s="326">
        <f t="shared" si="3"/>
        <v>1</v>
      </c>
      <c r="E101" s="326">
        <v>1</v>
      </c>
      <c r="F101" s="326">
        <v>0</v>
      </c>
      <c r="G101" s="326">
        <v>0</v>
      </c>
      <c r="H101" s="326">
        <v>0</v>
      </c>
      <c r="I101" s="326">
        <v>0</v>
      </c>
      <c r="J101" s="308" t="s">
        <v>100</v>
      </c>
      <c r="K101" s="308" t="s">
        <v>100</v>
      </c>
      <c r="L101" s="326">
        <f>INDEX('ИПЦ raw'!$1:$1048576, MATCH($K101,'ИПЦ raw'!$A:$A,0),MATCH(MoM!L$1,'ИПЦ raw'!$1:$1,0))</f>
        <v>100.21</v>
      </c>
      <c r="M101" s="326">
        <f>INDEX('ИПЦ raw'!$1:$1048576, MATCH($K101,'ИПЦ raw'!$A:$A,0),MATCH(MoM!M$1,'ИПЦ raw'!$1:$1,0))</f>
        <v>100.77</v>
      </c>
      <c r="N101" s="326">
        <f>INDEX('ИПЦ raw'!$1:$1048576, MATCH($K101,'ИПЦ raw'!$A:$A,0),MATCH(MoM!N$1,'ИПЦ raw'!$1:$1,0))</f>
        <v>100.23</v>
      </c>
      <c r="O101" s="326">
        <f>INDEX('ИПЦ raw'!$1:$1048576, MATCH($K101,'ИПЦ raw'!$A:$A,0),MATCH(MoM!O$1,'ИПЦ raw'!$1:$1,0))</f>
        <v>100.51</v>
      </c>
      <c r="P101" s="326">
        <f>INDEX('ИПЦ raw'!$1:$1048576, MATCH($K101,'ИПЦ raw'!$A:$A,0),MATCH(MoM!P$1,'ИПЦ raw'!$1:$1,0))</f>
        <v>100.18</v>
      </c>
      <c r="Q101" s="326">
        <f>INDEX('ИПЦ raw'!$1:$1048576, MATCH($K101,'ИПЦ raw'!$A:$A,0),MATCH(MoM!Q$1,'ИПЦ raw'!$1:$1,0))</f>
        <v>100.13</v>
      </c>
      <c r="R101" s="326">
        <f>INDEX('ИПЦ raw'!$1:$1048576, MATCH($K101,'ИПЦ raw'!$A:$A,0),MATCH(MoM!R$1,'ИПЦ raw'!$1:$1,0))</f>
        <v>100.2</v>
      </c>
      <c r="S101" s="326">
        <f>INDEX('ИПЦ raw'!$1:$1048576, MATCH($K101,'ИПЦ raw'!$A:$A,0),MATCH(MoM!S$1,'ИПЦ raw'!$1:$1,0))</f>
        <v>100.28</v>
      </c>
      <c r="T101" s="326">
        <f>INDEX('ИПЦ raw'!$1:$1048576, MATCH($K101,'ИПЦ raw'!$A:$A,0),MATCH(MoM!T$1,'ИПЦ raw'!$1:$1,0))</f>
        <v>99.86</v>
      </c>
      <c r="U101" s="326">
        <f>INDEX('ИПЦ raw'!$1:$1048576, MATCH($K101,'ИПЦ raw'!$A:$A,0),MATCH(MoM!U$1,'ИПЦ raw'!$1:$1,0))</f>
        <v>100.17</v>
      </c>
      <c r="V101" s="326">
        <f>INDEX('ИПЦ raw'!$1:$1048576, MATCH($K101,'ИПЦ raw'!$A:$A,0),MATCH(MoM!V$1,'ИПЦ raw'!$1:$1,0))</f>
        <v>100.29</v>
      </c>
      <c r="W101" s="326">
        <f>INDEX('ИПЦ raw'!$1:$1048576, MATCH($K101,'ИПЦ raw'!$A:$A,0),MATCH(MoM!W$1,'ИПЦ raw'!$1:$1,0))</f>
        <v>100.43</v>
      </c>
      <c r="X101" s="326">
        <f>INDEX('ИПЦ raw'!$1:$1048576, MATCH($K101,'ИПЦ raw'!$A:$A,0),MATCH(MoM!X$1,'ИПЦ raw'!$1:$1,0))</f>
        <v>100.67</v>
      </c>
      <c r="Y101" s="326">
        <f>INDEX('ИПЦ raw'!$1:$1048576, MATCH($K101,'ИПЦ raw'!$A:$A,0),MATCH(MoM!Y$1,'ИПЦ raw'!$1:$1,0))</f>
        <v>101.13</v>
      </c>
      <c r="Z101" s="326">
        <f>INDEX('ИПЦ raw'!$1:$1048576, MATCH($K101,'ИПЦ raw'!$A:$A,0),MATCH(MoM!Z$1,'ИПЦ raw'!$1:$1,0))</f>
        <v>100.71</v>
      </c>
      <c r="AA101" s="326">
        <f>INDEX('ИПЦ raw'!$1:$1048576, MATCH($K101,'ИПЦ raw'!$A:$A,0),MATCH(MoM!AA$1,'ИПЦ raw'!$1:$1,0))</f>
        <v>101.53</v>
      </c>
      <c r="AB101" s="326">
        <f>INDEX('ИПЦ raw'!$1:$1048576, MATCH($K101,'ИПЦ raw'!$A:$A,0),MATCH(MoM!AB$1,'ИПЦ raw'!$1:$1,0))</f>
        <v>101.82</v>
      </c>
      <c r="AC101" s="326">
        <f>INDEX('ИПЦ raw'!$1:$1048576, MATCH($K101,'ИПЦ raw'!$A:$A,0),MATCH(MoM!AC$1,'ИПЦ raw'!$1:$1,0))</f>
        <v>101.47</v>
      </c>
      <c r="AD101" s="326">
        <f>INDEX('ИПЦ raw'!$1:$1048576, MATCH($K101,'ИПЦ raw'!$A:$A,0),MATCH(MoM!AD$1,'ИПЦ raw'!$1:$1,0))</f>
        <v>101.23</v>
      </c>
      <c r="AE101" s="326">
        <f>INDEX('ИПЦ raw'!$1:$1048576, MATCH($K101,'ИПЦ raw'!$A:$A,0),MATCH(MoM!AE$1,'ИПЦ raw'!$1:$1,0))</f>
        <v>100.8</v>
      </c>
      <c r="AF101" s="326">
        <f>INDEX('ИПЦ raw'!$1:$1048576, MATCH($K101,'ИПЦ raw'!$A:$A,0),MATCH(MoM!AF$1,'ИПЦ raw'!$1:$1,0))</f>
        <v>100.99</v>
      </c>
      <c r="AG101" s="326">
        <f>INDEX('ИПЦ raw'!$1:$1048576, MATCH($K101,'ИПЦ raw'!$A:$A,0),MATCH(MoM!AG$1,'ИПЦ raw'!$1:$1,0))</f>
        <v>101.47</v>
      </c>
      <c r="AH101" s="326">
        <f>INDEX('ИПЦ raw'!$1:$1048576, MATCH($K101,'ИПЦ raw'!$A:$A,0),MATCH(MoM!AH$1,'ИПЦ raw'!$1:$1,0))</f>
        <v>101.16</v>
      </c>
      <c r="AI101" s="326">
        <f>INDEX('ИПЦ raw'!$1:$1048576, MATCH($K101,'ИПЦ raw'!$A:$A,0),MATCH(MoM!AI$1,'ИПЦ raw'!$1:$1,0))</f>
        <v>101.26</v>
      </c>
      <c r="AJ101" s="326">
        <f>INDEX('ИПЦ raw'!$1:$1048576, MATCH($K101,'ИПЦ raw'!$A:$A,0),MATCH(MoM!AJ$1,'ИПЦ raw'!$1:$1,0))</f>
        <v>101.14</v>
      </c>
      <c r="AK101" s="326">
        <f>INDEX('ИПЦ raw'!$1:$1048576, MATCH($K101,'ИПЦ raw'!$A:$A,0),MATCH(MoM!AK$1,'ИПЦ raw'!$1:$1,0))</f>
        <v>101.4</v>
      </c>
      <c r="AL101" s="326">
        <f>INDEX('ИПЦ raw'!$1:$1048576, MATCH($K101,'ИПЦ raw'!$A:$A,0),MATCH(MoM!AL$1,'ИПЦ raw'!$1:$1,0))</f>
        <v>102.03</v>
      </c>
      <c r="AM101" s="326">
        <f>INDEX('ИПЦ raw'!$1:$1048576, MATCH($K101,'ИПЦ raw'!$A:$A,0),MATCH(MoM!AM$1,'ИПЦ raw'!$1:$1,0))</f>
        <v>101.66</v>
      </c>
      <c r="AN101" s="326">
        <f>INDEX('ИПЦ raw'!$1:$1048576, MATCH($K101,'ИПЦ raw'!$A:$A,0),MATCH(MoM!AN$1,'ИПЦ raw'!$1:$1,0))</f>
        <v>100.95</v>
      </c>
      <c r="AO101" s="326">
        <f>INDEX('ИПЦ raw'!$1:$1048576, MATCH($K101,'ИПЦ raw'!$A:$A,0),MATCH(MoM!AO$1,'ИПЦ raw'!$1:$1,0))</f>
        <v>101.45</v>
      </c>
      <c r="AP101" s="326">
        <f>INDEX('ИПЦ raw'!$1:$1048576, MATCH($K101,'ИПЦ raw'!$A:$A,0),MATCH(MoM!AP$1,'ИПЦ raw'!$1:$1,0))</f>
        <v>100.74</v>
      </c>
      <c r="AQ101" s="326">
        <f>INDEX('ИПЦ raw'!$1:$1048576, MATCH($K101,'ИПЦ raw'!$A:$A,0),MATCH(MoM!AQ$1,'ИПЦ raw'!$1:$1,0))</f>
        <v>100.27</v>
      </c>
      <c r="AR101" s="326">
        <f>INDEX('ИПЦ raw'!$1:$1048576, MATCH($K101,'ИПЦ raw'!$A:$A,0),MATCH(MoM!AR$1,'ИПЦ raw'!$1:$1,0))</f>
        <v>100.48</v>
      </c>
      <c r="AS101" s="326">
        <f>INDEX('ИПЦ raw'!$1:$1048576, MATCH($K101,'ИПЦ raw'!$A:$A,0),MATCH(MoM!AS$1,'ИПЦ raw'!$1:$1,0))</f>
        <v>100.26</v>
      </c>
      <c r="AT101" s="326">
        <f>INDEX('ИПЦ raw'!$1:$1048576, MATCH($K101,'ИПЦ raw'!$A:$A,0),MATCH(MoM!AT$1,'ИПЦ raw'!$1:$1,0))</f>
        <v>100.19</v>
      </c>
      <c r="AU101" s="326">
        <f>INDEX('ИПЦ raw'!$1:$1048576, MATCH($K101,'ИПЦ raw'!$A:$A,0),MATCH(MoM!AU$1,'ИПЦ raw'!$1:$1,0))</f>
        <v>99.96</v>
      </c>
      <c r="AV101" s="326">
        <f>INDEX('ИПЦ raw'!$1:$1048576, MATCH($K101,'ИПЦ raw'!$A:$A,0),MATCH(MoM!AV$1,'ИПЦ raw'!$1:$1,0))</f>
        <v>100.47</v>
      </c>
      <c r="AW101" s="326">
        <f>INDEX('ИПЦ raw'!$1:$1048576, MATCH($K101,'ИПЦ raw'!$A:$A,0),MATCH(MoM!AW$1,'ИПЦ raw'!$1:$1,0))</f>
        <v>100.19</v>
      </c>
      <c r="AX101" s="326">
        <f>INDEX('ИПЦ raw'!$1:$1048576, MATCH($K101,'ИПЦ raw'!$A:$A,0),MATCH(MoM!AX$1,'ИПЦ raw'!$1:$1,0))</f>
        <v>100.08</v>
      </c>
      <c r="AY101" s="326">
        <f>INDEX('ИПЦ raw'!$1:$1048576, MATCH($K101,'ИПЦ raw'!$A:$A,0),MATCH(MoM!AY$1,'ИПЦ raw'!$1:$1,0))</f>
        <v>100.21</v>
      </c>
      <c r="AZ101" s="326">
        <f>INDEX('ИПЦ raw'!$1:$1048576, MATCH($K101,'ИПЦ raw'!$A:$A,0),MATCH(MoM!AZ$1,'ИПЦ raw'!$1:$1,0))</f>
        <v>99.83</v>
      </c>
    </row>
    <row r="102" spans="1:52" ht="26.25" x14ac:dyDescent="0.45">
      <c r="A102" s="326">
        <f>Веса!A102</f>
        <v>1</v>
      </c>
      <c r="B102" s="333">
        <v>0</v>
      </c>
      <c r="C102" s="326">
        <f>БИПЦ_НДС!E102</f>
        <v>1</v>
      </c>
      <c r="D102" s="326">
        <f t="shared" si="3"/>
        <v>0</v>
      </c>
      <c r="E102" s="326">
        <v>1</v>
      </c>
      <c r="F102" s="326">
        <v>0</v>
      </c>
      <c r="G102" s="326">
        <v>0</v>
      </c>
      <c r="H102" s="326">
        <v>0</v>
      </c>
      <c r="I102" s="326">
        <v>0</v>
      </c>
      <c r="J102" s="308" t="s">
        <v>101</v>
      </c>
      <c r="K102" s="308" t="s">
        <v>101</v>
      </c>
      <c r="L102" s="326">
        <f>INDEX('ИПЦ raw'!$1:$1048576, MATCH($K102,'ИПЦ raw'!$A:$A,0),MATCH(MoM!L$1,'ИПЦ raw'!$1:$1,0))</f>
        <v>100.46</v>
      </c>
      <c r="M102" s="326">
        <f>INDEX('ИПЦ raw'!$1:$1048576, MATCH($K102,'ИПЦ raw'!$A:$A,0),MATCH(MoM!M$1,'ИПЦ raw'!$1:$1,0))</f>
        <v>100.13</v>
      </c>
      <c r="N102" s="326">
        <f>INDEX('ИПЦ raw'!$1:$1048576, MATCH($K102,'ИПЦ raw'!$A:$A,0),MATCH(MoM!N$1,'ИПЦ raw'!$1:$1,0))</f>
        <v>100.35</v>
      </c>
      <c r="O102" s="326">
        <f>INDEX('ИПЦ raw'!$1:$1048576, MATCH($K102,'ИПЦ raw'!$A:$A,0),MATCH(MoM!O$1,'ИПЦ raw'!$1:$1,0))</f>
        <v>100.53</v>
      </c>
      <c r="P102" s="326">
        <f>INDEX('ИПЦ raw'!$1:$1048576, MATCH($K102,'ИПЦ raw'!$A:$A,0),MATCH(MoM!P$1,'ИПЦ raw'!$1:$1,0))</f>
        <v>100.72</v>
      </c>
      <c r="Q102" s="326">
        <f>INDEX('ИПЦ raw'!$1:$1048576, MATCH($K102,'ИПЦ raw'!$A:$A,0),MATCH(MoM!Q$1,'ИПЦ raw'!$1:$1,0))</f>
        <v>100.26</v>
      </c>
      <c r="R102" s="326">
        <f>INDEX('ИПЦ raw'!$1:$1048576, MATCH($K102,'ИПЦ raw'!$A:$A,0),MATCH(MoM!R$1,'ИПЦ raw'!$1:$1,0))</f>
        <v>100.46</v>
      </c>
      <c r="S102" s="326">
        <f>INDEX('ИПЦ raw'!$1:$1048576, MATCH($K102,'ИПЦ raw'!$A:$A,0),MATCH(MoM!S$1,'ИПЦ raw'!$1:$1,0))</f>
        <v>100.2</v>
      </c>
      <c r="T102" s="326">
        <f>INDEX('ИПЦ raw'!$1:$1048576, MATCH($K102,'ИПЦ raw'!$A:$A,0),MATCH(MoM!T$1,'ИПЦ raw'!$1:$1,0))</f>
        <v>100.38</v>
      </c>
      <c r="U102" s="326">
        <f>INDEX('ИПЦ raw'!$1:$1048576, MATCH($K102,'ИПЦ raw'!$A:$A,0),MATCH(MoM!U$1,'ИПЦ raw'!$1:$1,0))</f>
        <v>102.85</v>
      </c>
      <c r="V102" s="326">
        <f>INDEX('ИПЦ raw'!$1:$1048576, MATCH($K102,'ИПЦ raw'!$A:$A,0),MATCH(MoM!V$1,'ИПЦ raw'!$1:$1,0))</f>
        <v>101.29</v>
      </c>
      <c r="W102" s="326">
        <f>INDEX('ИПЦ raw'!$1:$1048576, MATCH($K102,'ИПЦ raw'!$A:$A,0),MATCH(MoM!W$1,'ИПЦ raw'!$1:$1,0))</f>
        <v>101.19</v>
      </c>
      <c r="X102" s="326">
        <f>INDEX('ИПЦ raw'!$1:$1048576, MATCH($K102,'ИПЦ raw'!$A:$A,0),MATCH(MoM!X$1,'ИПЦ raw'!$1:$1,0))</f>
        <v>101.13</v>
      </c>
      <c r="Y102" s="326">
        <f>INDEX('ИПЦ raw'!$1:$1048576, MATCH($K102,'ИПЦ raw'!$A:$A,0),MATCH(MoM!Y$1,'ИПЦ raw'!$1:$1,0))</f>
        <v>101.09</v>
      </c>
      <c r="Z102" s="326">
        <f>INDEX('ИПЦ raw'!$1:$1048576, MATCH($K102,'ИПЦ raw'!$A:$A,0),MATCH(MoM!Z$1,'ИПЦ raw'!$1:$1,0))</f>
        <v>100.45</v>
      </c>
      <c r="AA102" s="326">
        <f>INDEX('ИПЦ raw'!$1:$1048576, MATCH($K102,'ИПЦ raw'!$A:$A,0),MATCH(MoM!AA$1,'ИПЦ raw'!$1:$1,0))</f>
        <v>101.38</v>
      </c>
      <c r="AB102" s="326">
        <f>INDEX('ИПЦ raw'!$1:$1048576, MATCH($K102,'ИПЦ raw'!$A:$A,0),MATCH(MoM!AB$1,'ИПЦ raw'!$1:$1,0))</f>
        <v>100.33</v>
      </c>
      <c r="AC102" s="326">
        <f>INDEX('ИПЦ raw'!$1:$1048576, MATCH($K102,'ИПЦ raw'!$A:$A,0),MATCH(MoM!AC$1,'ИПЦ raw'!$1:$1,0))</f>
        <v>100.5</v>
      </c>
      <c r="AD102" s="326">
        <f>INDEX('ИПЦ raw'!$1:$1048576, MATCH($K102,'ИПЦ raw'!$A:$A,0),MATCH(MoM!AD$1,'ИПЦ raw'!$1:$1,0))</f>
        <v>100.5</v>
      </c>
      <c r="AE102" s="326">
        <f>INDEX('ИПЦ raw'!$1:$1048576, MATCH($K102,'ИПЦ raw'!$A:$A,0),MATCH(MoM!AE$1,'ИПЦ raw'!$1:$1,0))</f>
        <v>100.43</v>
      </c>
      <c r="AF102" s="326">
        <f>INDEX('ИПЦ raw'!$1:$1048576, MATCH($K102,'ИПЦ raw'!$A:$A,0),MATCH(MoM!AF$1,'ИПЦ raw'!$1:$1,0))</f>
        <v>100</v>
      </c>
      <c r="AG102" s="326">
        <f>INDEX('ИПЦ raw'!$1:$1048576, MATCH($K102,'ИПЦ raw'!$A:$A,0),MATCH(MoM!AG$1,'ИПЦ raw'!$1:$1,0))</f>
        <v>100.88</v>
      </c>
      <c r="AH102" s="326">
        <f>INDEX('ИПЦ raw'!$1:$1048576, MATCH($K102,'ИПЦ raw'!$A:$A,0),MATCH(MoM!AH$1,'ИПЦ raw'!$1:$1,0))</f>
        <v>100.39</v>
      </c>
      <c r="AI102" s="326">
        <f>INDEX('ИПЦ raw'!$1:$1048576, MATCH($K102,'ИПЦ raw'!$A:$A,0),MATCH(MoM!AI$1,'ИПЦ raw'!$1:$1,0))</f>
        <v>101.26</v>
      </c>
      <c r="AJ102" s="326">
        <f>INDEX('ИПЦ raw'!$1:$1048576, MATCH($K102,'ИПЦ raw'!$A:$A,0),MATCH(MoM!AJ$1,'ИПЦ raw'!$1:$1,0))</f>
        <v>101.2</v>
      </c>
      <c r="AK102" s="326">
        <f>INDEX('ИПЦ raw'!$1:$1048576, MATCH($K102,'ИПЦ raw'!$A:$A,0),MATCH(MoM!AK$1,'ИПЦ raw'!$1:$1,0))</f>
        <v>101.17</v>
      </c>
      <c r="AL102" s="326">
        <f>INDEX('ИПЦ raw'!$1:$1048576, MATCH($K102,'ИПЦ raw'!$A:$A,0),MATCH(MoM!AL$1,'ИПЦ raw'!$1:$1,0))</f>
        <v>100.95</v>
      </c>
      <c r="AM102" s="326">
        <f>INDEX('ИПЦ raw'!$1:$1048576, MATCH($K102,'ИПЦ raw'!$A:$A,0),MATCH(MoM!AM$1,'ИПЦ raw'!$1:$1,0))</f>
        <v>101.43</v>
      </c>
      <c r="AN102" s="326">
        <f>INDEX('ИПЦ raw'!$1:$1048576, MATCH($K102,'ИПЦ raw'!$A:$A,0),MATCH(MoM!AN$1,'ИПЦ raw'!$1:$1,0))</f>
        <v>100.96</v>
      </c>
      <c r="AO102" s="326">
        <f>INDEX('ИПЦ raw'!$1:$1048576, MATCH($K102,'ИПЦ raw'!$A:$A,0),MATCH(MoM!AO$1,'ИПЦ raw'!$1:$1,0))</f>
        <v>101.04</v>
      </c>
      <c r="AP102" s="326">
        <f>INDEX('ИПЦ raw'!$1:$1048576, MATCH($K102,'ИПЦ raw'!$A:$A,0),MATCH(MoM!AP$1,'ИПЦ raw'!$1:$1,0))</f>
        <v>100.77</v>
      </c>
      <c r="AQ102" s="326">
        <f>INDEX('ИПЦ raw'!$1:$1048576, MATCH($K102,'ИПЦ raw'!$A:$A,0),MATCH(MoM!AQ$1,'ИПЦ raw'!$1:$1,0))</f>
        <v>100.49</v>
      </c>
      <c r="AR102" s="326">
        <f>INDEX('ИПЦ raw'!$1:$1048576, MATCH($K102,'ИПЦ raw'!$A:$A,0),MATCH(MoM!AR$1,'ИПЦ raw'!$1:$1,0))</f>
        <v>100.69</v>
      </c>
      <c r="AS102" s="326">
        <f>INDEX('ИПЦ raw'!$1:$1048576, MATCH($K102,'ИПЦ raw'!$A:$A,0),MATCH(MoM!AS$1,'ИПЦ raw'!$1:$1,0))</f>
        <v>100.75</v>
      </c>
      <c r="AT102" s="326">
        <f>INDEX('ИПЦ raw'!$1:$1048576, MATCH($K102,'ИПЦ raw'!$A:$A,0),MATCH(MoM!AT$1,'ИПЦ raw'!$1:$1,0))</f>
        <v>100.42</v>
      </c>
      <c r="AU102" s="326">
        <f>INDEX('ИПЦ raw'!$1:$1048576, MATCH($K102,'ИПЦ raw'!$A:$A,0),MATCH(MoM!AU$1,'ИПЦ raw'!$1:$1,0))</f>
        <v>100.99</v>
      </c>
      <c r="AV102" s="326">
        <f>INDEX('ИПЦ raw'!$1:$1048576, MATCH($K102,'ИПЦ raw'!$A:$A,0),MATCH(MoM!AV$1,'ИПЦ raw'!$1:$1,0))</f>
        <v>100.82</v>
      </c>
      <c r="AW102" s="326">
        <f>INDEX('ИПЦ raw'!$1:$1048576, MATCH($K102,'ИПЦ raw'!$A:$A,0),MATCH(MoM!AW$1,'ИПЦ raw'!$1:$1,0))</f>
        <v>100.83</v>
      </c>
      <c r="AX102" s="326">
        <f>INDEX('ИПЦ raw'!$1:$1048576, MATCH($K102,'ИПЦ raw'!$A:$A,0),MATCH(MoM!AX$1,'ИПЦ raw'!$1:$1,0))</f>
        <v>100.74</v>
      </c>
      <c r="AY102" s="326">
        <f>INDEX('ИПЦ raw'!$1:$1048576, MATCH($K102,'ИПЦ raw'!$A:$A,0),MATCH(MoM!AY$1,'ИПЦ raw'!$1:$1,0))</f>
        <v>99.46</v>
      </c>
      <c r="AZ102" s="326">
        <f>INDEX('ИПЦ raw'!$1:$1048576, MATCH($K102,'ИПЦ raw'!$A:$A,0),MATCH(MoM!AZ$1,'ИПЦ raw'!$1:$1,0))</f>
        <v>99.94</v>
      </c>
    </row>
    <row r="103" spans="1:52" ht="28.5" x14ac:dyDescent="0.45">
      <c r="A103" s="326">
        <f>Веса!A103</f>
        <v>1</v>
      </c>
      <c r="B103" s="333">
        <v>0</v>
      </c>
      <c r="C103" s="326">
        <f>БИПЦ_НДС!E103</f>
        <v>1</v>
      </c>
      <c r="D103" s="326">
        <f t="shared" si="3"/>
        <v>0</v>
      </c>
      <c r="E103" s="326">
        <v>0</v>
      </c>
      <c r="F103" s="326">
        <v>0</v>
      </c>
      <c r="G103" s="326">
        <v>0</v>
      </c>
      <c r="H103" s="326">
        <v>0</v>
      </c>
      <c r="I103" s="326">
        <v>0</v>
      </c>
      <c r="J103" s="308" t="s">
        <v>102</v>
      </c>
      <c r="K103" s="310" t="s">
        <v>102</v>
      </c>
      <c r="L103" s="326">
        <f>INDEX('ИПЦ raw'!$1:$1048576, MATCH($K103,'ИПЦ raw'!$A:$A,0),MATCH(MoM!L$1,'ИПЦ raw'!$1:$1,0))</f>
        <v>100.4</v>
      </c>
      <c r="M103" s="326">
        <f>INDEX('ИПЦ raw'!$1:$1048576, MATCH($K103,'ИПЦ raw'!$A:$A,0),MATCH(MoM!M$1,'ИПЦ raw'!$1:$1,0))</f>
        <v>100.26</v>
      </c>
      <c r="N103" s="326">
        <f>INDEX('ИПЦ raw'!$1:$1048576, MATCH($K103,'ИПЦ raw'!$A:$A,0),MATCH(MoM!N$1,'ИПЦ raw'!$1:$1,0))</f>
        <v>100.72</v>
      </c>
      <c r="O103" s="326">
        <f>INDEX('ИПЦ raw'!$1:$1048576, MATCH($K103,'ИПЦ raw'!$A:$A,0),MATCH(MoM!O$1,'ИПЦ raw'!$1:$1,0))</f>
        <v>100.25</v>
      </c>
      <c r="P103" s="326">
        <f>INDEX('ИПЦ raw'!$1:$1048576, MATCH($K103,'ИПЦ raw'!$A:$A,0),MATCH(MoM!P$1,'ИПЦ raw'!$1:$1,0))</f>
        <v>100.53</v>
      </c>
      <c r="Q103" s="326">
        <f>INDEX('ИПЦ raw'!$1:$1048576, MATCH($K103,'ИПЦ raw'!$A:$A,0),MATCH(MoM!Q$1,'ИПЦ raw'!$1:$1,0))</f>
        <v>100.35</v>
      </c>
      <c r="R103" s="326">
        <f>INDEX('ИПЦ raw'!$1:$1048576, MATCH($K103,'ИПЦ raw'!$A:$A,0),MATCH(MoM!R$1,'ИПЦ raw'!$1:$1,0))</f>
        <v>100.34</v>
      </c>
      <c r="S103" s="326">
        <f>INDEX('ИПЦ raw'!$1:$1048576, MATCH($K103,'ИПЦ raw'!$A:$A,0),MATCH(MoM!S$1,'ИПЦ raw'!$1:$1,0))</f>
        <v>100.42</v>
      </c>
      <c r="T103" s="326">
        <f>INDEX('ИПЦ raw'!$1:$1048576, MATCH($K103,'ИПЦ raw'!$A:$A,0),MATCH(MoM!T$1,'ИПЦ raw'!$1:$1,0))</f>
        <v>101.16</v>
      </c>
      <c r="U103" s="326">
        <f>INDEX('ИПЦ raw'!$1:$1048576, MATCH($K103,'ИПЦ raw'!$A:$A,0),MATCH(MoM!U$1,'ИПЦ raw'!$1:$1,0))</f>
        <v>104.8</v>
      </c>
      <c r="V103" s="326">
        <f>INDEX('ИПЦ raw'!$1:$1048576, MATCH($K103,'ИПЦ raw'!$A:$A,0),MATCH(MoM!V$1,'ИПЦ raw'!$1:$1,0))</f>
        <v>101.76</v>
      </c>
      <c r="W103" s="326">
        <f>INDEX('ИПЦ raw'!$1:$1048576, MATCH($K103,'ИПЦ raw'!$A:$A,0),MATCH(MoM!W$1,'ИПЦ raw'!$1:$1,0))</f>
        <v>101.42</v>
      </c>
      <c r="X103" s="326">
        <f>INDEX('ИПЦ raw'!$1:$1048576, MATCH($K103,'ИПЦ raw'!$A:$A,0),MATCH(MoM!X$1,'ИПЦ raw'!$1:$1,0))</f>
        <v>101.37</v>
      </c>
      <c r="Y103" s="326">
        <f>INDEX('ИПЦ raw'!$1:$1048576, MATCH($K103,'ИПЦ raw'!$A:$A,0),MATCH(MoM!Y$1,'ИПЦ raw'!$1:$1,0))</f>
        <v>100.79</v>
      </c>
      <c r="Z103" s="326">
        <f>INDEX('ИПЦ raw'!$1:$1048576, MATCH($K103,'ИПЦ raw'!$A:$A,0),MATCH(MoM!Z$1,'ИПЦ raw'!$1:$1,0))</f>
        <v>100.74</v>
      </c>
      <c r="AA103" s="326">
        <f>INDEX('ИПЦ raw'!$1:$1048576, MATCH($K103,'ИПЦ raw'!$A:$A,0),MATCH(MoM!AA$1,'ИПЦ raw'!$1:$1,0))</f>
        <v>101.14</v>
      </c>
      <c r="AB103" s="326">
        <f>INDEX('ИПЦ raw'!$1:$1048576, MATCH($K103,'ИПЦ raw'!$A:$A,0),MATCH(MoM!AB$1,'ИПЦ raw'!$1:$1,0))</f>
        <v>100.44</v>
      </c>
      <c r="AC103" s="326">
        <f>INDEX('ИПЦ raw'!$1:$1048576, MATCH($K103,'ИПЦ raw'!$A:$A,0),MATCH(MoM!AC$1,'ИПЦ raw'!$1:$1,0))</f>
        <v>100.44</v>
      </c>
      <c r="AD103" s="326">
        <f>INDEX('ИПЦ raw'!$1:$1048576, MATCH($K103,'ИПЦ raw'!$A:$A,0),MATCH(MoM!AD$1,'ИПЦ raw'!$1:$1,0))</f>
        <v>100.21</v>
      </c>
      <c r="AE103" s="326">
        <f>INDEX('ИПЦ raw'!$1:$1048576, MATCH($K103,'ИПЦ raw'!$A:$A,0),MATCH(MoM!AE$1,'ИПЦ raw'!$1:$1,0))</f>
        <v>100.34</v>
      </c>
      <c r="AF103" s="326">
        <f>INDEX('ИПЦ raw'!$1:$1048576, MATCH($K103,'ИПЦ raw'!$A:$A,0),MATCH(MoM!AF$1,'ИПЦ raw'!$1:$1,0))</f>
        <v>100.2</v>
      </c>
      <c r="AG103" s="326">
        <f>INDEX('ИПЦ raw'!$1:$1048576, MATCH($K103,'ИПЦ raw'!$A:$A,0),MATCH(MoM!AG$1,'ИПЦ raw'!$1:$1,0))</f>
        <v>101.11</v>
      </c>
      <c r="AH103" s="326">
        <f>INDEX('ИПЦ raw'!$1:$1048576, MATCH($K103,'ИПЦ raw'!$A:$A,0),MATCH(MoM!AH$1,'ИПЦ raw'!$1:$1,0))</f>
        <v>100.59</v>
      </c>
      <c r="AI103" s="326">
        <f>INDEX('ИПЦ raw'!$1:$1048576, MATCH($K103,'ИПЦ raw'!$A:$A,0),MATCH(MoM!AI$1,'ИПЦ raw'!$1:$1,0))</f>
        <v>101.24</v>
      </c>
      <c r="AJ103" s="326">
        <f>INDEX('ИПЦ raw'!$1:$1048576, MATCH($K103,'ИПЦ raw'!$A:$A,0),MATCH(MoM!AJ$1,'ИПЦ raw'!$1:$1,0))</f>
        <v>100.84</v>
      </c>
      <c r="AK103" s="326">
        <f>INDEX('ИПЦ raw'!$1:$1048576, MATCH($K103,'ИПЦ raw'!$A:$A,0),MATCH(MoM!AK$1,'ИПЦ raw'!$1:$1,0))</f>
        <v>100.68</v>
      </c>
      <c r="AL103" s="326">
        <f>INDEX('ИПЦ raw'!$1:$1048576, MATCH($K103,'ИПЦ raw'!$A:$A,0),MATCH(MoM!AL$1,'ИПЦ raw'!$1:$1,0))</f>
        <v>100.3</v>
      </c>
      <c r="AM103" s="326">
        <f>INDEX('ИПЦ raw'!$1:$1048576, MATCH($K103,'ИПЦ raw'!$A:$A,0),MATCH(MoM!AM$1,'ИПЦ raw'!$1:$1,0))</f>
        <v>101.3</v>
      </c>
      <c r="AN103" s="326">
        <f>INDEX('ИПЦ raw'!$1:$1048576, MATCH($K103,'ИПЦ raw'!$A:$A,0),MATCH(MoM!AN$1,'ИПЦ raw'!$1:$1,0))</f>
        <v>100.99</v>
      </c>
      <c r="AO103" s="326">
        <f>INDEX('ИПЦ raw'!$1:$1048576, MATCH($K103,'ИПЦ raw'!$A:$A,0),MATCH(MoM!AO$1,'ИПЦ raw'!$1:$1,0))</f>
        <v>99.91</v>
      </c>
      <c r="AP103" s="326">
        <f>INDEX('ИПЦ raw'!$1:$1048576, MATCH($K103,'ИПЦ raw'!$A:$A,0),MATCH(MoM!AP$1,'ИПЦ raw'!$1:$1,0))</f>
        <v>101.85</v>
      </c>
      <c r="AQ103" s="326">
        <f>INDEX('ИПЦ raw'!$1:$1048576, MATCH($K103,'ИПЦ raw'!$A:$A,0),MATCH(MoM!AQ$1,'ИПЦ raw'!$1:$1,0))</f>
        <v>100.66</v>
      </c>
      <c r="AR103" s="326">
        <f>INDEX('ИПЦ raw'!$1:$1048576, MATCH($K103,'ИПЦ raw'!$A:$A,0),MATCH(MoM!AR$1,'ИПЦ raw'!$1:$1,0))</f>
        <v>100.77</v>
      </c>
      <c r="AS103" s="326">
        <f>INDEX('ИПЦ raw'!$1:$1048576, MATCH($K103,'ИПЦ raw'!$A:$A,0),MATCH(MoM!AS$1,'ИПЦ raw'!$1:$1,0))</f>
        <v>100.99</v>
      </c>
      <c r="AT103" s="326">
        <f>INDEX('ИПЦ raw'!$1:$1048576, MATCH($K103,'ИПЦ raw'!$A:$A,0),MATCH(MoM!AT$1,'ИПЦ raw'!$1:$1,0))</f>
        <v>100.62</v>
      </c>
      <c r="AU103" s="326">
        <f>INDEX('ИПЦ raw'!$1:$1048576, MATCH($K103,'ИПЦ raw'!$A:$A,0),MATCH(MoM!AU$1,'ИПЦ raw'!$1:$1,0))</f>
        <v>100.65</v>
      </c>
      <c r="AV103" s="326">
        <f>INDEX('ИПЦ raw'!$1:$1048576, MATCH($K103,'ИПЦ raw'!$A:$A,0),MATCH(MoM!AV$1,'ИПЦ raw'!$1:$1,0))</f>
        <v>101.7</v>
      </c>
      <c r="AW103" s="326">
        <f>INDEX('ИПЦ raw'!$1:$1048576, MATCH($K103,'ИПЦ raw'!$A:$A,0),MATCH(MoM!AW$1,'ИПЦ raw'!$1:$1,0))</f>
        <v>100.32</v>
      </c>
      <c r="AX103" s="326">
        <f>INDEX('ИПЦ raw'!$1:$1048576, MATCH($K103,'ИПЦ raw'!$A:$A,0),MATCH(MoM!AX$1,'ИПЦ raw'!$1:$1,0))</f>
        <v>101.27</v>
      </c>
      <c r="AY103" s="326">
        <f>INDEX('ИПЦ raw'!$1:$1048576, MATCH($K103,'ИПЦ raw'!$A:$A,0),MATCH(MoM!AY$1,'ИПЦ raw'!$1:$1,0))</f>
        <v>99.57</v>
      </c>
      <c r="AZ103" s="326">
        <f>INDEX('ИПЦ raw'!$1:$1048576, MATCH($K103,'ИПЦ raw'!$A:$A,0),MATCH(MoM!AZ$1,'ИПЦ raw'!$1:$1,0))</f>
        <v>100.23</v>
      </c>
    </row>
    <row r="104" spans="1:52" ht="26.25" x14ac:dyDescent="0.45">
      <c r="A104" s="326">
        <f>Веса!A104</f>
        <v>1</v>
      </c>
      <c r="B104" s="333">
        <v>0</v>
      </c>
      <c r="C104" s="326">
        <f>БИПЦ_НДС!E104</f>
        <v>1</v>
      </c>
      <c r="D104" s="326">
        <f t="shared" si="3"/>
        <v>0</v>
      </c>
      <c r="E104" s="326">
        <v>0</v>
      </c>
      <c r="F104" s="326">
        <v>0</v>
      </c>
      <c r="G104" s="326">
        <v>0</v>
      </c>
      <c r="H104" s="326">
        <v>0</v>
      </c>
      <c r="I104" s="326">
        <v>0</v>
      </c>
      <c r="J104" s="308" t="s">
        <v>103</v>
      </c>
      <c r="K104" s="308" t="s">
        <v>103</v>
      </c>
      <c r="L104" s="326">
        <f>INDEX('ИПЦ raw'!$1:$1048576, MATCH($K104,'ИПЦ raw'!$A:$A,0),MATCH(MoM!L$1,'ИПЦ raw'!$1:$1,0))</f>
        <v>100.37</v>
      </c>
      <c r="M104" s="326">
        <f>INDEX('ИПЦ raw'!$1:$1048576, MATCH($K104,'ИПЦ raw'!$A:$A,0),MATCH(MoM!M$1,'ИПЦ raw'!$1:$1,0))</f>
        <v>100.5</v>
      </c>
      <c r="N104" s="326">
        <f>INDEX('ИПЦ raw'!$1:$1048576, MATCH($K104,'ИПЦ raw'!$A:$A,0),MATCH(MoM!N$1,'ИПЦ raw'!$1:$1,0))</f>
        <v>100.28</v>
      </c>
      <c r="O104" s="326">
        <f>INDEX('ИПЦ raw'!$1:$1048576, MATCH($K104,'ИПЦ raw'!$A:$A,0),MATCH(MoM!O$1,'ИПЦ raw'!$1:$1,0))</f>
        <v>100.33</v>
      </c>
      <c r="P104" s="326">
        <f>INDEX('ИПЦ raw'!$1:$1048576, MATCH($K104,'ИПЦ raw'!$A:$A,0),MATCH(MoM!P$1,'ИПЦ raw'!$1:$1,0))</f>
        <v>100.59</v>
      </c>
      <c r="Q104" s="326">
        <f>INDEX('ИПЦ raw'!$1:$1048576, MATCH($K104,'ИПЦ raw'!$A:$A,0),MATCH(MoM!Q$1,'ИПЦ raw'!$1:$1,0))</f>
        <v>100.5</v>
      </c>
      <c r="R104" s="326">
        <f>INDEX('ИПЦ raw'!$1:$1048576, MATCH($K104,'ИПЦ raw'!$A:$A,0),MATCH(MoM!R$1,'ИПЦ raw'!$1:$1,0))</f>
        <v>100.42</v>
      </c>
      <c r="S104" s="326">
        <f>INDEX('ИПЦ raw'!$1:$1048576, MATCH($K104,'ИПЦ raw'!$A:$A,0),MATCH(MoM!S$1,'ИПЦ raw'!$1:$1,0))</f>
        <v>100.52</v>
      </c>
      <c r="T104" s="326">
        <f>INDEX('ИПЦ raw'!$1:$1048576, MATCH($K104,'ИПЦ raw'!$A:$A,0),MATCH(MoM!T$1,'ИПЦ raw'!$1:$1,0))</f>
        <v>100.87</v>
      </c>
      <c r="U104" s="326">
        <f>INDEX('ИПЦ raw'!$1:$1048576, MATCH($K104,'ИПЦ raw'!$A:$A,0),MATCH(MoM!U$1,'ИПЦ raw'!$1:$1,0))</f>
        <v>101.6</v>
      </c>
      <c r="V104" s="326">
        <f>INDEX('ИПЦ raw'!$1:$1048576, MATCH($K104,'ИПЦ raw'!$A:$A,0),MATCH(MoM!V$1,'ИПЦ raw'!$1:$1,0))</f>
        <v>101.08</v>
      </c>
      <c r="W104" s="326">
        <f>INDEX('ИПЦ raw'!$1:$1048576, MATCH($K104,'ИПЦ raw'!$A:$A,0),MATCH(MoM!W$1,'ИПЦ raw'!$1:$1,0))</f>
        <v>100.69</v>
      </c>
      <c r="X104" s="326">
        <f>INDEX('ИПЦ raw'!$1:$1048576, MATCH($K104,'ИПЦ raw'!$A:$A,0),MATCH(MoM!X$1,'ИПЦ raw'!$1:$1,0))</f>
        <v>100.78</v>
      </c>
      <c r="Y104" s="326">
        <f>INDEX('ИПЦ raw'!$1:$1048576, MATCH($K104,'ИПЦ raw'!$A:$A,0),MATCH(MoM!Y$1,'ИПЦ raw'!$1:$1,0))</f>
        <v>100.59</v>
      </c>
      <c r="Z104" s="326">
        <f>INDEX('ИПЦ raw'!$1:$1048576, MATCH($K104,'ИПЦ raw'!$A:$A,0),MATCH(MoM!Z$1,'ИПЦ raw'!$1:$1,0))</f>
        <v>100.67</v>
      </c>
      <c r="AA104" s="326">
        <f>INDEX('ИПЦ raw'!$1:$1048576, MATCH($K104,'ИПЦ raw'!$A:$A,0),MATCH(MoM!AA$1,'ИПЦ raw'!$1:$1,0))</f>
        <v>100.71</v>
      </c>
      <c r="AB104" s="326">
        <f>INDEX('ИПЦ raw'!$1:$1048576, MATCH($K104,'ИПЦ raw'!$A:$A,0),MATCH(MoM!AB$1,'ИПЦ raw'!$1:$1,0))</f>
        <v>100.67</v>
      </c>
      <c r="AC104" s="326">
        <f>INDEX('ИПЦ raw'!$1:$1048576, MATCH($K104,'ИПЦ raw'!$A:$A,0),MATCH(MoM!AC$1,'ИПЦ raw'!$1:$1,0))</f>
        <v>100.74</v>
      </c>
      <c r="AD104" s="326">
        <f>INDEX('ИПЦ raw'!$1:$1048576, MATCH($K104,'ИПЦ raw'!$A:$A,0),MATCH(MoM!AD$1,'ИПЦ raw'!$1:$1,0))</f>
        <v>100.59</v>
      </c>
      <c r="AE104" s="326">
        <f>INDEX('ИПЦ raw'!$1:$1048576, MATCH($K104,'ИПЦ raw'!$A:$A,0),MATCH(MoM!AE$1,'ИПЦ raw'!$1:$1,0))</f>
        <v>100.63</v>
      </c>
      <c r="AF104" s="326">
        <f>INDEX('ИПЦ raw'!$1:$1048576, MATCH($K104,'ИПЦ raw'!$A:$A,0),MATCH(MoM!AF$1,'ИПЦ raw'!$1:$1,0))</f>
        <v>101.04</v>
      </c>
      <c r="AG104" s="326">
        <f>INDEX('ИПЦ raw'!$1:$1048576, MATCH($K104,'ИПЦ raw'!$A:$A,0),MATCH(MoM!AG$1,'ИПЦ raw'!$1:$1,0))</f>
        <v>100.94</v>
      </c>
      <c r="AH104" s="326">
        <f>INDEX('ИПЦ raw'!$1:$1048576, MATCH($K104,'ИПЦ raw'!$A:$A,0),MATCH(MoM!AH$1,'ИПЦ raw'!$1:$1,0))</f>
        <v>101.05</v>
      </c>
      <c r="AI104" s="326">
        <f>INDEX('ИПЦ raw'!$1:$1048576, MATCH($K104,'ИПЦ raw'!$A:$A,0),MATCH(MoM!AI$1,'ИПЦ raw'!$1:$1,0))</f>
        <v>101.26</v>
      </c>
      <c r="AJ104" s="326">
        <f>INDEX('ИПЦ raw'!$1:$1048576, MATCH($K104,'ИПЦ raw'!$A:$A,0),MATCH(MoM!AJ$1,'ИПЦ raw'!$1:$1,0))</f>
        <v>101.35</v>
      </c>
      <c r="AK104" s="326">
        <f>INDEX('ИПЦ raw'!$1:$1048576, MATCH($K104,'ИПЦ raw'!$A:$A,0),MATCH(MoM!AK$1,'ИПЦ raw'!$1:$1,0))</f>
        <v>100.97</v>
      </c>
      <c r="AL104" s="326">
        <f>INDEX('ИПЦ raw'!$1:$1048576, MATCH($K104,'ИПЦ raw'!$A:$A,0),MATCH(MoM!AL$1,'ИПЦ raw'!$1:$1,0))</f>
        <v>101.64</v>
      </c>
      <c r="AM104" s="326">
        <f>INDEX('ИПЦ raw'!$1:$1048576, MATCH($K104,'ИПЦ raw'!$A:$A,0),MATCH(MoM!AM$1,'ИПЦ raw'!$1:$1,0))</f>
        <v>100.93</v>
      </c>
      <c r="AN104" s="326">
        <f>INDEX('ИПЦ raw'!$1:$1048576, MATCH($K104,'ИПЦ raw'!$A:$A,0),MATCH(MoM!AN$1,'ИПЦ raw'!$1:$1,0))</f>
        <v>100.78</v>
      </c>
      <c r="AO104" s="326">
        <f>INDEX('ИПЦ raw'!$1:$1048576, MATCH($K104,'ИПЦ raw'!$A:$A,0),MATCH(MoM!AO$1,'ИПЦ raw'!$1:$1,0))</f>
        <v>101.13</v>
      </c>
      <c r="AP104" s="326">
        <f>INDEX('ИПЦ raw'!$1:$1048576, MATCH($K104,'ИПЦ raw'!$A:$A,0),MATCH(MoM!AP$1,'ИПЦ raw'!$1:$1,0))</f>
        <v>101.2</v>
      </c>
      <c r="AQ104" s="326">
        <f>INDEX('ИПЦ raw'!$1:$1048576, MATCH($K104,'ИПЦ raw'!$A:$A,0),MATCH(MoM!AQ$1,'ИПЦ raw'!$1:$1,0))</f>
        <v>100.59</v>
      </c>
      <c r="AR104" s="326">
        <f>INDEX('ИПЦ raw'!$1:$1048576, MATCH($K104,'ИПЦ raw'!$A:$A,0),MATCH(MoM!AR$1,'ИПЦ raw'!$1:$1,0))</f>
        <v>101.19</v>
      </c>
      <c r="AS104" s="326">
        <f>INDEX('ИПЦ raw'!$1:$1048576, MATCH($K104,'ИПЦ raw'!$A:$A,0),MATCH(MoM!AS$1,'ИПЦ raw'!$1:$1,0))</f>
        <v>100.89</v>
      </c>
      <c r="AT104" s="326">
        <f>INDEX('ИПЦ raw'!$1:$1048576, MATCH($K104,'ИПЦ raw'!$A:$A,0),MATCH(MoM!AT$1,'ИПЦ raw'!$1:$1,0))</f>
        <v>100.53</v>
      </c>
      <c r="AU104" s="326">
        <f>INDEX('ИПЦ raw'!$1:$1048576, MATCH($K104,'ИПЦ raw'!$A:$A,0),MATCH(MoM!AU$1,'ИПЦ raw'!$1:$1,0))</f>
        <v>100.71</v>
      </c>
      <c r="AV104" s="326">
        <f>INDEX('ИПЦ raw'!$1:$1048576, MATCH($K104,'ИПЦ raw'!$A:$A,0),MATCH(MoM!AV$1,'ИПЦ raw'!$1:$1,0))</f>
        <v>101.66</v>
      </c>
      <c r="AW104" s="326">
        <f>INDEX('ИПЦ raw'!$1:$1048576, MATCH($K104,'ИПЦ raw'!$A:$A,0),MATCH(MoM!AW$1,'ИПЦ raw'!$1:$1,0))</f>
        <v>100.95</v>
      </c>
      <c r="AX104" s="326">
        <f>INDEX('ИПЦ raw'!$1:$1048576, MATCH($K104,'ИПЦ raw'!$A:$A,0),MATCH(MoM!AX$1,'ИПЦ raw'!$1:$1,0))</f>
        <v>100.8</v>
      </c>
      <c r="AY104" s="326">
        <f>INDEX('ИПЦ raw'!$1:$1048576, MATCH($K104,'ИПЦ raw'!$A:$A,0),MATCH(MoM!AY$1,'ИПЦ raw'!$1:$1,0))</f>
        <v>100.49</v>
      </c>
      <c r="AZ104" s="326">
        <f>INDEX('ИПЦ raw'!$1:$1048576, MATCH($K104,'ИПЦ raw'!$A:$A,0),MATCH(MoM!AZ$1,'ИПЦ raw'!$1:$1,0))</f>
        <v>100.32</v>
      </c>
    </row>
    <row r="105" spans="1:52" x14ac:dyDescent="0.45">
      <c r="A105" s="326">
        <f>Веса!A105</f>
        <v>1</v>
      </c>
      <c r="B105" s="333">
        <v>0</v>
      </c>
      <c r="C105" s="326">
        <f>БИПЦ_НДС!E105</f>
        <v>1</v>
      </c>
      <c r="D105" s="326">
        <f t="shared" si="3"/>
        <v>0</v>
      </c>
      <c r="E105" s="326">
        <v>0</v>
      </c>
      <c r="F105" s="326">
        <v>0</v>
      </c>
      <c r="G105" s="326">
        <v>0</v>
      </c>
      <c r="H105" s="326">
        <v>0</v>
      </c>
      <c r="I105" s="326">
        <v>0</v>
      </c>
      <c r="J105" s="308" t="s">
        <v>104</v>
      </c>
      <c r="K105" s="308" t="s">
        <v>104</v>
      </c>
      <c r="L105" s="326">
        <f>INDEX('ИПЦ raw'!$1:$1048576, MATCH($K105,'ИПЦ raw'!$A:$A,0),MATCH(MoM!L$1,'ИПЦ raw'!$1:$1,0))</f>
        <v>100.29</v>
      </c>
      <c r="M105" s="326">
        <f>INDEX('ИПЦ raw'!$1:$1048576, MATCH($K105,'ИПЦ raw'!$A:$A,0),MATCH(MoM!M$1,'ИПЦ raw'!$1:$1,0))</f>
        <v>100.22</v>
      </c>
      <c r="N105" s="326">
        <f>INDEX('ИПЦ raw'!$1:$1048576, MATCH($K105,'ИПЦ raw'!$A:$A,0),MATCH(MoM!N$1,'ИПЦ raw'!$1:$1,0))</f>
        <v>100.08</v>
      </c>
      <c r="O105" s="326">
        <f>INDEX('ИПЦ raw'!$1:$1048576, MATCH($K105,'ИПЦ raw'!$A:$A,0),MATCH(MoM!O$1,'ИПЦ raw'!$1:$1,0))</f>
        <v>100.46</v>
      </c>
      <c r="P105" s="326">
        <f>INDEX('ИПЦ raw'!$1:$1048576, MATCH($K105,'ИПЦ raw'!$A:$A,0),MATCH(MoM!P$1,'ИПЦ raw'!$1:$1,0))</f>
        <v>100.38</v>
      </c>
      <c r="Q105" s="326">
        <f>INDEX('ИПЦ raw'!$1:$1048576, MATCH($K105,'ИПЦ raw'!$A:$A,0),MATCH(MoM!Q$1,'ИПЦ raw'!$1:$1,0))</f>
        <v>100.64</v>
      </c>
      <c r="R105" s="326">
        <f>INDEX('ИПЦ raw'!$1:$1048576, MATCH($K105,'ИПЦ raw'!$A:$A,0),MATCH(MoM!R$1,'ИПЦ raw'!$1:$1,0))</f>
        <v>100.4</v>
      </c>
      <c r="S105" s="326">
        <f>INDEX('ИПЦ raw'!$1:$1048576, MATCH($K105,'ИПЦ raw'!$A:$A,0),MATCH(MoM!S$1,'ИПЦ raw'!$1:$1,0))</f>
        <v>100.45</v>
      </c>
      <c r="T105" s="326">
        <f>INDEX('ИПЦ raw'!$1:$1048576, MATCH($K105,'ИПЦ raw'!$A:$A,0),MATCH(MoM!T$1,'ИПЦ raw'!$1:$1,0))</f>
        <v>100.45</v>
      </c>
      <c r="U105" s="326">
        <f>INDEX('ИПЦ raw'!$1:$1048576, MATCH($K105,'ИПЦ raw'!$A:$A,0),MATCH(MoM!U$1,'ИПЦ raw'!$1:$1,0))</f>
        <v>101.24</v>
      </c>
      <c r="V105" s="326">
        <f>INDEX('ИПЦ raw'!$1:$1048576, MATCH($K105,'ИПЦ raw'!$A:$A,0),MATCH(MoM!V$1,'ИПЦ raw'!$1:$1,0))</f>
        <v>101.73</v>
      </c>
      <c r="W105" s="326">
        <f>INDEX('ИПЦ raw'!$1:$1048576, MATCH($K105,'ИПЦ raw'!$A:$A,0),MATCH(MoM!W$1,'ИПЦ raw'!$1:$1,0))</f>
        <v>100.83</v>
      </c>
      <c r="X105" s="326">
        <f>INDEX('ИПЦ raw'!$1:$1048576, MATCH($K105,'ИПЦ raw'!$A:$A,0),MATCH(MoM!X$1,'ИПЦ raw'!$1:$1,0))</f>
        <v>100.65</v>
      </c>
      <c r="Y105" s="326">
        <f>INDEX('ИПЦ raw'!$1:$1048576, MATCH($K105,'ИПЦ raw'!$A:$A,0),MATCH(MoM!Y$1,'ИПЦ raw'!$1:$1,0))</f>
        <v>101.05</v>
      </c>
      <c r="Z105" s="326">
        <f>INDEX('ИПЦ raw'!$1:$1048576, MATCH($K105,'ИПЦ raw'!$A:$A,0),MATCH(MoM!Z$1,'ИПЦ raw'!$1:$1,0))</f>
        <v>100.85</v>
      </c>
      <c r="AA105" s="326">
        <f>INDEX('ИПЦ raw'!$1:$1048576, MATCH($K105,'ИПЦ raw'!$A:$A,0),MATCH(MoM!AA$1,'ИПЦ raw'!$1:$1,0))</f>
        <v>100.62</v>
      </c>
      <c r="AB105" s="326">
        <f>INDEX('ИПЦ raw'!$1:$1048576, MATCH($K105,'ИПЦ raw'!$A:$A,0),MATCH(MoM!AB$1,'ИПЦ raw'!$1:$1,0))</f>
        <v>100.53</v>
      </c>
      <c r="AC105" s="326">
        <f>INDEX('ИПЦ raw'!$1:$1048576, MATCH($K105,'ИПЦ raw'!$A:$A,0),MATCH(MoM!AC$1,'ИПЦ raw'!$1:$1,0))</f>
        <v>100.96</v>
      </c>
      <c r="AD105" s="326">
        <f>INDEX('ИПЦ raw'!$1:$1048576, MATCH($K105,'ИПЦ raw'!$A:$A,0),MATCH(MoM!AD$1,'ИПЦ raw'!$1:$1,0))</f>
        <v>100.56</v>
      </c>
      <c r="AE105" s="326">
        <f>INDEX('ИПЦ raw'!$1:$1048576, MATCH($K105,'ИПЦ raw'!$A:$A,0),MATCH(MoM!AE$1,'ИПЦ raw'!$1:$1,0))</f>
        <v>100.7</v>
      </c>
      <c r="AF105" s="326">
        <f>INDEX('ИПЦ raw'!$1:$1048576, MATCH($K105,'ИПЦ raw'!$A:$A,0),MATCH(MoM!AF$1,'ИПЦ raw'!$1:$1,0))</f>
        <v>100.75</v>
      </c>
      <c r="AG105" s="326">
        <f>INDEX('ИПЦ raw'!$1:$1048576, MATCH($K105,'ИПЦ raw'!$A:$A,0),MATCH(MoM!AG$1,'ИПЦ raw'!$1:$1,0))</f>
        <v>101.35</v>
      </c>
      <c r="AH105" s="326">
        <f>INDEX('ИПЦ raw'!$1:$1048576, MATCH($K105,'ИПЦ raw'!$A:$A,0),MATCH(MoM!AH$1,'ИПЦ raw'!$1:$1,0))</f>
        <v>101.17</v>
      </c>
      <c r="AI105" s="326">
        <f>INDEX('ИПЦ raw'!$1:$1048576, MATCH($K105,'ИПЦ raw'!$A:$A,0),MATCH(MoM!AI$1,'ИПЦ raw'!$1:$1,0))</f>
        <v>100.97</v>
      </c>
      <c r="AJ105" s="326">
        <f>INDEX('ИПЦ raw'!$1:$1048576, MATCH($K105,'ИПЦ raw'!$A:$A,0),MATCH(MoM!AJ$1,'ИПЦ raw'!$1:$1,0))</f>
        <v>101.18</v>
      </c>
      <c r="AK105" s="326">
        <f>INDEX('ИПЦ raw'!$1:$1048576, MATCH($K105,'ИПЦ raw'!$A:$A,0),MATCH(MoM!AK$1,'ИПЦ raw'!$1:$1,0))</f>
        <v>100.95</v>
      </c>
      <c r="AL105" s="326">
        <f>INDEX('ИПЦ raw'!$1:$1048576, MATCH($K105,'ИПЦ raw'!$A:$A,0),MATCH(MoM!AL$1,'ИПЦ raw'!$1:$1,0))</f>
        <v>101.35</v>
      </c>
      <c r="AM105" s="326">
        <f>INDEX('ИПЦ raw'!$1:$1048576, MATCH($K105,'ИПЦ raw'!$A:$A,0),MATCH(MoM!AM$1,'ИПЦ raw'!$1:$1,0))</f>
        <v>100.67</v>
      </c>
      <c r="AN105" s="326">
        <f>INDEX('ИПЦ raw'!$1:$1048576, MATCH($K105,'ИПЦ raw'!$A:$A,0),MATCH(MoM!AN$1,'ИПЦ raw'!$1:$1,0))</f>
        <v>100.95</v>
      </c>
      <c r="AO105" s="326">
        <f>INDEX('ИПЦ raw'!$1:$1048576, MATCH($K105,'ИПЦ raw'!$A:$A,0),MATCH(MoM!AO$1,'ИПЦ raw'!$1:$1,0))</f>
        <v>100.95</v>
      </c>
      <c r="AP105" s="326">
        <f>INDEX('ИПЦ raw'!$1:$1048576, MATCH($K105,'ИПЦ raw'!$A:$A,0),MATCH(MoM!AP$1,'ИПЦ raw'!$1:$1,0))</f>
        <v>100.74</v>
      </c>
      <c r="AQ105" s="326">
        <f>INDEX('ИПЦ raw'!$1:$1048576, MATCH($K105,'ИПЦ raw'!$A:$A,0),MATCH(MoM!AQ$1,'ИПЦ raw'!$1:$1,0))</f>
        <v>100.66</v>
      </c>
      <c r="AR105" s="326">
        <f>INDEX('ИПЦ raw'!$1:$1048576, MATCH($K105,'ИПЦ raw'!$A:$A,0),MATCH(MoM!AR$1,'ИПЦ raw'!$1:$1,0))</f>
        <v>100.56</v>
      </c>
      <c r="AS105" s="326">
        <f>INDEX('ИПЦ raw'!$1:$1048576, MATCH($K105,'ИПЦ raw'!$A:$A,0),MATCH(MoM!AS$1,'ИПЦ raw'!$1:$1,0))</f>
        <v>100.95</v>
      </c>
      <c r="AT105" s="326">
        <f>INDEX('ИПЦ raw'!$1:$1048576, MATCH($K105,'ИПЦ raw'!$A:$A,0),MATCH(MoM!AT$1,'ИПЦ raw'!$1:$1,0))</f>
        <v>100.89</v>
      </c>
      <c r="AU105" s="326">
        <f>INDEX('ИПЦ raw'!$1:$1048576, MATCH($K105,'ИПЦ raw'!$A:$A,0),MATCH(MoM!AU$1,'ИПЦ raw'!$1:$1,0))</f>
        <v>100.56</v>
      </c>
      <c r="AV105" s="326">
        <f>INDEX('ИПЦ raw'!$1:$1048576, MATCH($K105,'ИПЦ raw'!$A:$A,0),MATCH(MoM!AV$1,'ИПЦ raw'!$1:$1,0))</f>
        <v>101.13</v>
      </c>
      <c r="AW105" s="326">
        <f>INDEX('ИПЦ raw'!$1:$1048576, MATCH($K105,'ИПЦ raw'!$A:$A,0),MATCH(MoM!AW$1,'ИПЦ raw'!$1:$1,0))</f>
        <v>100.79</v>
      </c>
      <c r="AX105" s="326">
        <f>INDEX('ИПЦ raw'!$1:$1048576, MATCH($K105,'ИПЦ raw'!$A:$A,0),MATCH(MoM!AX$1,'ИПЦ raw'!$1:$1,0))</f>
        <v>100.64</v>
      </c>
      <c r="AY105" s="326">
        <f>INDEX('ИПЦ raw'!$1:$1048576, MATCH($K105,'ИПЦ raw'!$A:$A,0),MATCH(MoM!AY$1,'ИПЦ raw'!$1:$1,0))</f>
        <v>100.36</v>
      </c>
      <c r="AZ105" s="326">
        <f>INDEX('ИПЦ raw'!$1:$1048576, MATCH($K105,'ИПЦ raw'!$A:$A,0),MATCH(MoM!AZ$1,'ИПЦ raw'!$1:$1,0))</f>
        <v>100.51</v>
      </c>
    </row>
    <row r="106" spans="1:52" x14ac:dyDescent="0.45">
      <c r="A106" s="326">
        <f>Веса!A106</f>
        <v>1</v>
      </c>
      <c r="B106" s="333">
        <v>0</v>
      </c>
      <c r="C106" s="326">
        <f>БИПЦ_НДС!E106</f>
        <v>1</v>
      </c>
      <c r="D106" s="326">
        <f t="shared" si="3"/>
        <v>0</v>
      </c>
      <c r="E106" s="326">
        <v>0</v>
      </c>
      <c r="F106" s="326">
        <v>0</v>
      </c>
      <c r="G106" s="326">
        <v>0</v>
      </c>
      <c r="H106" s="326">
        <v>0</v>
      </c>
      <c r="I106" s="326">
        <v>0</v>
      </c>
      <c r="J106" s="308" t="s">
        <v>105</v>
      </c>
      <c r="K106" s="308" t="s">
        <v>105</v>
      </c>
      <c r="L106" s="326">
        <f>INDEX('ИПЦ raw'!$1:$1048576, MATCH($K106,'ИПЦ raw'!$A:$A,0),MATCH(MoM!L$1,'ИПЦ raw'!$1:$1,0))</f>
        <v>100.24</v>
      </c>
      <c r="M106" s="326">
        <f>INDEX('ИПЦ raw'!$1:$1048576, MATCH($K106,'ИПЦ raw'!$A:$A,0),MATCH(MoM!M$1,'ИПЦ raw'!$1:$1,0))</f>
        <v>100.35</v>
      </c>
      <c r="N106" s="326">
        <f>INDEX('ИПЦ raw'!$1:$1048576, MATCH($K106,'ИПЦ raw'!$A:$A,0),MATCH(MoM!N$1,'ИПЦ raw'!$1:$1,0))</f>
        <v>100.3</v>
      </c>
      <c r="O106" s="326">
        <f>INDEX('ИПЦ raw'!$1:$1048576, MATCH($K106,'ИПЦ raw'!$A:$A,0),MATCH(MoM!O$1,'ИПЦ raw'!$1:$1,0))</f>
        <v>100.38</v>
      </c>
      <c r="P106" s="326">
        <f>INDEX('ИПЦ raw'!$1:$1048576, MATCH($K106,'ИПЦ raw'!$A:$A,0),MATCH(MoM!P$1,'ИПЦ raw'!$1:$1,0))</f>
        <v>100.47</v>
      </c>
      <c r="Q106" s="326">
        <f>INDEX('ИПЦ raw'!$1:$1048576, MATCH($K106,'ИПЦ raw'!$A:$A,0),MATCH(MoM!Q$1,'ИПЦ raw'!$1:$1,0))</f>
        <v>100.39</v>
      </c>
      <c r="R106" s="326">
        <f>INDEX('ИПЦ raw'!$1:$1048576, MATCH($K106,'ИПЦ raw'!$A:$A,0),MATCH(MoM!R$1,'ИПЦ raw'!$1:$1,0))</f>
        <v>100.33</v>
      </c>
      <c r="S106" s="326">
        <f>INDEX('ИПЦ raw'!$1:$1048576, MATCH($K106,'ИПЦ raw'!$A:$A,0),MATCH(MoM!S$1,'ИПЦ raw'!$1:$1,0))</f>
        <v>100.35</v>
      </c>
      <c r="T106" s="326">
        <f>INDEX('ИПЦ raw'!$1:$1048576, MATCH($K106,'ИПЦ raw'!$A:$A,0),MATCH(MoM!T$1,'ИПЦ raw'!$1:$1,0))</f>
        <v>100.43</v>
      </c>
      <c r="U106" s="326">
        <f>INDEX('ИПЦ raw'!$1:$1048576, MATCH($K106,'ИПЦ raw'!$A:$A,0),MATCH(MoM!U$1,'ИПЦ raw'!$1:$1,0))</f>
        <v>100.97</v>
      </c>
      <c r="V106" s="326">
        <f>INDEX('ИПЦ raw'!$1:$1048576, MATCH($K106,'ИПЦ raw'!$A:$A,0),MATCH(MoM!V$1,'ИПЦ raw'!$1:$1,0))</f>
        <v>101.05</v>
      </c>
      <c r="W106" s="326">
        <f>INDEX('ИПЦ raw'!$1:$1048576, MATCH($K106,'ИПЦ raw'!$A:$A,0),MATCH(MoM!W$1,'ИПЦ raw'!$1:$1,0))</f>
        <v>100.55</v>
      </c>
      <c r="X106" s="326">
        <f>INDEX('ИПЦ raw'!$1:$1048576, MATCH($K106,'ИПЦ raw'!$A:$A,0),MATCH(MoM!X$1,'ИПЦ raw'!$1:$1,0))</f>
        <v>100.48</v>
      </c>
      <c r="Y106" s="326">
        <f>INDEX('ИПЦ raw'!$1:$1048576, MATCH($K106,'ИПЦ raw'!$A:$A,0),MATCH(MoM!Y$1,'ИПЦ raw'!$1:$1,0))</f>
        <v>100.84</v>
      </c>
      <c r="Z106" s="326">
        <f>INDEX('ИПЦ raw'!$1:$1048576, MATCH($K106,'ИПЦ raw'!$A:$A,0),MATCH(MoM!Z$1,'ИПЦ raw'!$1:$1,0))</f>
        <v>100.51</v>
      </c>
      <c r="AA106" s="326">
        <f>INDEX('ИПЦ raw'!$1:$1048576, MATCH($K106,'ИПЦ raw'!$A:$A,0),MATCH(MoM!AA$1,'ИПЦ raw'!$1:$1,0))</f>
        <v>100.75</v>
      </c>
      <c r="AB106" s="326">
        <f>INDEX('ИПЦ raw'!$1:$1048576, MATCH($K106,'ИПЦ raw'!$A:$A,0),MATCH(MoM!AB$1,'ИПЦ raw'!$1:$1,0))</f>
        <v>100.77</v>
      </c>
      <c r="AC106" s="326">
        <f>INDEX('ИПЦ raw'!$1:$1048576, MATCH($K106,'ИПЦ raw'!$A:$A,0),MATCH(MoM!AC$1,'ИПЦ raw'!$1:$1,0))</f>
        <v>100.82</v>
      </c>
      <c r="AD106" s="326">
        <f>INDEX('ИПЦ raw'!$1:$1048576, MATCH($K106,'ИПЦ raw'!$A:$A,0),MATCH(MoM!AD$1,'ИПЦ raw'!$1:$1,0))</f>
        <v>100.42</v>
      </c>
      <c r="AE106" s="326">
        <f>INDEX('ИПЦ raw'!$1:$1048576, MATCH($K106,'ИПЦ raw'!$A:$A,0),MATCH(MoM!AE$1,'ИПЦ raw'!$1:$1,0))</f>
        <v>100.58</v>
      </c>
      <c r="AF106" s="326">
        <f>INDEX('ИПЦ raw'!$1:$1048576, MATCH($K106,'ИПЦ raw'!$A:$A,0),MATCH(MoM!AF$1,'ИПЦ raw'!$1:$1,0))</f>
        <v>100.73</v>
      </c>
      <c r="AG106" s="326">
        <f>INDEX('ИПЦ raw'!$1:$1048576, MATCH($K106,'ИПЦ raw'!$A:$A,0),MATCH(MoM!AG$1,'ИПЦ raw'!$1:$1,0))</f>
        <v>101.32</v>
      </c>
      <c r="AH106" s="326">
        <f>INDEX('ИПЦ raw'!$1:$1048576, MATCH($K106,'ИПЦ raw'!$A:$A,0),MATCH(MoM!AH$1,'ИПЦ raw'!$1:$1,0))</f>
        <v>101.14</v>
      </c>
      <c r="AI106" s="326">
        <f>INDEX('ИПЦ raw'!$1:$1048576, MATCH($K106,'ИПЦ raw'!$A:$A,0),MATCH(MoM!AI$1,'ИПЦ raw'!$1:$1,0))</f>
        <v>100.81</v>
      </c>
      <c r="AJ106" s="326">
        <f>INDEX('ИПЦ raw'!$1:$1048576, MATCH($K106,'ИПЦ raw'!$A:$A,0),MATCH(MoM!AJ$1,'ИПЦ raw'!$1:$1,0))</f>
        <v>101.08</v>
      </c>
      <c r="AK106" s="326">
        <f>INDEX('ИПЦ raw'!$1:$1048576, MATCH($K106,'ИПЦ raw'!$A:$A,0),MATCH(MoM!AK$1,'ИПЦ raw'!$1:$1,0))</f>
        <v>100.83</v>
      </c>
      <c r="AL106" s="326">
        <f>INDEX('ИПЦ raw'!$1:$1048576, MATCH($K106,'ИПЦ raw'!$A:$A,0),MATCH(MoM!AL$1,'ИПЦ raw'!$1:$1,0))</f>
        <v>101.14</v>
      </c>
      <c r="AM106" s="326">
        <f>INDEX('ИПЦ raw'!$1:$1048576, MATCH($K106,'ИПЦ raw'!$A:$A,0),MATCH(MoM!AM$1,'ИПЦ raw'!$1:$1,0))</f>
        <v>100.86</v>
      </c>
      <c r="AN106" s="326">
        <f>INDEX('ИПЦ raw'!$1:$1048576, MATCH($K106,'ИПЦ raw'!$A:$A,0),MATCH(MoM!AN$1,'ИПЦ raw'!$1:$1,0))</f>
        <v>101.13</v>
      </c>
      <c r="AO106" s="326">
        <f>INDEX('ИПЦ raw'!$1:$1048576, MATCH($K106,'ИПЦ raw'!$A:$A,0),MATCH(MoM!AO$1,'ИПЦ raw'!$1:$1,0))</f>
        <v>100.73</v>
      </c>
      <c r="AP106" s="326">
        <f>INDEX('ИПЦ raw'!$1:$1048576, MATCH($K106,'ИПЦ raw'!$A:$A,0),MATCH(MoM!AP$1,'ИПЦ raw'!$1:$1,0))</f>
        <v>100.86</v>
      </c>
      <c r="AQ106" s="326">
        <f>INDEX('ИПЦ raw'!$1:$1048576, MATCH($K106,'ИПЦ raw'!$A:$A,0),MATCH(MoM!AQ$1,'ИПЦ raw'!$1:$1,0))</f>
        <v>100.51</v>
      </c>
      <c r="AR106" s="326">
        <f>INDEX('ИПЦ raw'!$1:$1048576, MATCH($K106,'ИПЦ raw'!$A:$A,0),MATCH(MoM!AR$1,'ИПЦ raw'!$1:$1,0))</f>
        <v>100.56</v>
      </c>
      <c r="AS106" s="326">
        <f>INDEX('ИПЦ raw'!$1:$1048576, MATCH($K106,'ИПЦ raw'!$A:$A,0),MATCH(MoM!AS$1,'ИПЦ raw'!$1:$1,0))</f>
        <v>100.78</v>
      </c>
      <c r="AT106" s="326">
        <f>INDEX('ИПЦ raw'!$1:$1048576, MATCH($K106,'ИПЦ raw'!$A:$A,0),MATCH(MoM!AT$1,'ИПЦ raw'!$1:$1,0))</f>
        <v>100.83</v>
      </c>
      <c r="AU106" s="326">
        <f>INDEX('ИПЦ raw'!$1:$1048576, MATCH($K106,'ИПЦ raw'!$A:$A,0),MATCH(MoM!AU$1,'ИПЦ raw'!$1:$1,0))</f>
        <v>100.59</v>
      </c>
      <c r="AV106" s="326">
        <f>INDEX('ИПЦ raw'!$1:$1048576, MATCH($K106,'ИПЦ raw'!$A:$A,0),MATCH(MoM!AV$1,'ИПЦ raw'!$1:$1,0))</f>
        <v>100.96</v>
      </c>
      <c r="AW106" s="326">
        <f>INDEX('ИПЦ raw'!$1:$1048576, MATCH($K106,'ИПЦ raw'!$A:$A,0),MATCH(MoM!AW$1,'ИПЦ raw'!$1:$1,0))</f>
        <v>100.57</v>
      </c>
      <c r="AX106" s="326">
        <f>INDEX('ИПЦ raw'!$1:$1048576, MATCH($K106,'ИПЦ raw'!$A:$A,0),MATCH(MoM!AX$1,'ИПЦ raw'!$1:$1,0))</f>
        <v>100.89</v>
      </c>
      <c r="AY106" s="326">
        <f>INDEX('ИПЦ raw'!$1:$1048576, MATCH($K106,'ИПЦ raw'!$A:$A,0),MATCH(MoM!AY$1,'ИПЦ raw'!$1:$1,0))</f>
        <v>100.46</v>
      </c>
      <c r="AZ106" s="326">
        <f>INDEX('ИПЦ raw'!$1:$1048576, MATCH($K106,'ИПЦ raw'!$A:$A,0),MATCH(MoM!AZ$1,'ИПЦ raw'!$1:$1,0))</f>
        <v>100.39</v>
      </c>
    </row>
    <row r="107" spans="1:52" x14ac:dyDescent="0.45">
      <c r="A107" s="326">
        <f>Веса!A107</f>
        <v>1</v>
      </c>
      <c r="B107" s="326">
        <f t="shared" si="2"/>
        <v>1</v>
      </c>
      <c r="C107" s="326">
        <f>БИПЦ_НДС!E107</f>
        <v>1</v>
      </c>
      <c r="D107" s="326">
        <f t="shared" si="3"/>
        <v>0</v>
      </c>
      <c r="E107" s="326">
        <v>0</v>
      </c>
      <c r="F107" s="326">
        <v>1</v>
      </c>
      <c r="G107" s="326">
        <v>0</v>
      </c>
      <c r="H107" s="326">
        <v>1</v>
      </c>
      <c r="I107" s="326">
        <v>0</v>
      </c>
      <c r="J107" s="306" t="s">
        <v>106</v>
      </c>
      <c r="K107" s="306" t="s">
        <v>106</v>
      </c>
      <c r="L107" s="326">
        <f>INDEX('ИПЦ raw'!$1:$1048576, MATCH($K107,'ИПЦ raw'!$A:$A,0),MATCH(MoM!L$1,'ИПЦ raw'!$1:$1,0))</f>
        <v>100.49</v>
      </c>
      <c r="M107" s="326">
        <f>INDEX('ИПЦ raw'!$1:$1048576, MATCH($K107,'ИПЦ raw'!$A:$A,0),MATCH(MoM!M$1,'ИПЦ raw'!$1:$1,0))</f>
        <v>99.96</v>
      </c>
      <c r="N107" s="326">
        <f>INDEX('ИПЦ raw'!$1:$1048576, MATCH($K107,'ИПЦ raw'!$A:$A,0),MATCH(MoM!N$1,'ИПЦ raw'!$1:$1,0))</f>
        <v>100.42</v>
      </c>
      <c r="O107" s="326">
        <f>INDEX('ИПЦ raw'!$1:$1048576, MATCH($K107,'ИПЦ raw'!$A:$A,0),MATCH(MoM!O$1,'ИПЦ raw'!$1:$1,0))</f>
        <v>100.32</v>
      </c>
      <c r="P107" s="326">
        <f>INDEX('ИПЦ raw'!$1:$1048576, MATCH($K107,'ИПЦ raw'!$A:$A,0),MATCH(MoM!P$1,'ИПЦ raw'!$1:$1,0))</f>
        <v>100.09</v>
      </c>
      <c r="Q107" s="326">
        <f>INDEX('ИПЦ raw'!$1:$1048576, MATCH($K107,'ИПЦ raw'!$A:$A,0),MATCH(MoM!Q$1,'ИПЦ raw'!$1:$1,0))</f>
        <v>100.11</v>
      </c>
      <c r="R107" s="326">
        <f>INDEX('ИПЦ raw'!$1:$1048576, MATCH($K107,'ИПЦ raw'!$A:$A,0),MATCH(MoM!R$1,'ИПЦ raw'!$1:$1,0))</f>
        <v>100.11</v>
      </c>
      <c r="S107" s="326">
        <f>INDEX('ИПЦ raw'!$1:$1048576, MATCH($K107,'ИПЦ raw'!$A:$A,0),MATCH(MoM!S$1,'ИПЦ raw'!$1:$1,0))</f>
        <v>100.49</v>
      </c>
      <c r="T107" s="326">
        <f>INDEX('ИПЦ raw'!$1:$1048576, MATCH($K107,'ИПЦ raw'!$A:$A,0),MATCH(MoM!T$1,'ИПЦ raw'!$1:$1,0))</f>
        <v>100.37</v>
      </c>
      <c r="U107" s="326">
        <f>INDEX('ИПЦ raw'!$1:$1048576, MATCH($K107,'ИПЦ raw'!$A:$A,0),MATCH(MoM!U$1,'ИПЦ raw'!$1:$1,0))</f>
        <v>100.59</v>
      </c>
      <c r="V107" s="326">
        <f>INDEX('ИПЦ raw'!$1:$1048576, MATCH($K107,'ИПЦ raw'!$A:$A,0),MATCH(MoM!V$1,'ИПЦ raw'!$1:$1,0))</f>
        <v>100.71</v>
      </c>
      <c r="W107" s="326">
        <f>INDEX('ИПЦ raw'!$1:$1048576, MATCH($K107,'ИПЦ raw'!$A:$A,0),MATCH(MoM!W$1,'ИПЦ raw'!$1:$1,0))</f>
        <v>100.33</v>
      </c>
      <c r="X107" s="326">
        <f>INDEX('ИПЦ raw'!$1:$1048576, MATCH($K107,'ИПЦ raw'!$A:$A,0),MATCH(MoM!X$1,'ИПЦ raw'!$1:$1,0))</f>
        <v>100.2</v>
      </c>
      <c r="Y107" s="326">
        <f>INDEX('ИПЦ raw'!$1:$1048576, MATCH($K107,'ИПЦ raw'!$A:$A,0),MATCH(MoM!Y$1,'ИПЦ raw'!$1:$1,0))</f>
        <v>100.3</v>
      </c>
      <c r="Z107" s="326">
        <f>INDEX('ИПЦ raw'!$1:$1048576, MATCH($K107,'ИПЦ raw'!$A:$A,0),MATCH(MoM!Z$1,'ИПЦ raw'!$1:$1,0))</f>
        <v>100.49</v>
      </c>
      <c r="AA107" s="326">
        <f>INDEX('ИПЦ raw'!$1:$1048576, MATCH($K107,'ИПЦ raw'!$A:$A,0),MATCH(MoM!AA$1,'ИПЦ raw'!$1:$1,0))</f>
        <v>100.19</v>
      </c>
      <c r="AB107" s="326">
        <f>INDEX('ИПЦ raw'!$1:$1048576, MATCH($K107,'ИПЦ raw'!$A:$A,0),MATCH(MoM!AB$1,'ИПЦ raw'!$1:$1,0))</f>
        <v>100.35</v>
      </c>
      <c r="AC107" s="326">
        <f>INDEX('ИПЦ raw'!$1:$1048576, MATCH($K107,'ИПЦ raw'!$A:$A,0),MATCH(MoM!AC$1,'ИПЦ raw'!$1:$1,0))</f>
        <v>100.14</v>
      </c>
      <c r="AD107" s="326">
        <f>INDEX('ИПЦ raw'!$1:$1048576, MATCH($K107,'ИПЦ raw'!$A:$A,0),MATCH(MoM!AD$1,'ИПЦ raw'!$1:$1,0))</f>
        <v>100.21</v>
      </c>
      <c r="AE107" s="326">
        <f>INDEX('ИПЦ raw'!$1:$1048576, MATCH($K107,'ИПЦ raw'!$A:$A,0),MATCH(MoM!AE$1,'ИПЦ raw'!$1:$1,0))</f>
        <v>100.27</v>
      </c>
      <c r="AF107" s="326">
        <f>INDEX('ИПЦ raw'!$1:$1048576, MATCH($K107,'ИПЦ raw'!$A:$A,0),MATCH(MoM!AF$1,'ИПЦ raw'!$1:$1,0))</f>
        <v>100.11</v>
      </c>
      <c r="AG107" s="326">
        <f>INDEX('ИПЦ raw'!$1:$1048576, MATCH($K107,'ИПЦ raw'!$A:$A,0),MATCH(MoM!AG$1,'ИПЦ raw'!$1:$1,0))</f>
        <v>100.28</v>
      </c>
      <c r="AH107" s="326">
        <f>INDEX('ИПЦ raw'!$1:$1048576, MATCH($K107,'ИПЦ raw'!$A:$A,0),MATCH(MoM!AH$1,'ИПЦ raw'!$1:$1,0))</f>
        <v>100.33</v>
      </c>
      <c r="AI107" s="326">
        <f>INDEX('ИПЦ raw'!$1:$1048576, MATCH($K107,'ИПЦ raw'!$A:$A,0),MATCH(MoM!AI$1,'ИПЦ raw'!$1:$1,0))</f>
        <v>100.36</v>
      </c>
      <c r="AJ107" s="326">
        <f>INDEX('ИПЦ raw'!$1:$1048576, MATCH($K107,'ИПЦ raw'!$A:$A,0),MATCH(MoM!AJ$1,'ИПЦ raw'!$1:$1,0))</f>
        <v>100.43</v>
      </c>
      <c r="AK107" s="326">
        <f>INDEX('ИПЦ raw'!$1:$1048576, MATCH($K107,'ИПЦ raw'!$A:$A,0),MATCH(MoM!AK$1,'ИПЦ raw'!$1:$1,0))</f>
        <v>100.6</v>
      </c>
      <c r="AL107" s="326">
        <f>INDEX('ИПЦ raw'!$1:$1048576, MATCH($K107,'ИПЦ raw'!$A:$A,0),MATCH(MoM!AL$1,'ИПЦ raw'!$1:$1,0))</f>
        <v>100.33</v>
      </c>
      <c r="AM107" s="326">
        <f>INDEX('ИПЦ raw'!$1:$1048576, MATCH($K107,'ИПЦ raw'!$A:$A,0),MATCH(MoM!AM$1,'ИПЦ raw'!$1:$1,0))</f>
        <v>99.86</v>
      </c>
      <c r="AN107" s="326">
        <f>INDEX('ИПЦ raw'!$1:$1048576, MATCH($K107,'ИПЦ raw'!$A:$A,0),MATCH(MoM!AN$1,'ИПЦ raw'!$1:$1,0))</f>
        <v>99.93</v>
      </c>
      <c r="AO107" s="326">
        <f>INDEX('ИПЦ raw'!$1:$1048576, MATCH($K107,'ИПЦ raw'!$A:$A,0),MATCH(MoM!AO$1,'ИПЦ raw'!$1:$1,0))</f>
        <v>100.25</v>
      </c>
      <c r="AP107" s="326">
        <f>INDEX('ИПЦ raw'!$1:$1048576, MATCH($K107,'ИПЦ raw'!$A:$A,0),MATCH(MoM!AP$1,'ИПЦ raw'!$1:$1,0))</f>
        <v>100.19</v>
      </c>
      <c r="AQ107" s="326">
        <f>INDEX('ИПЦ raw'!$1:$1048576, MATCH($K107,'ИПЦ raw'!$A:$A,0),MATCH(MoM!AQ$1,'ИПЦ raw'!$1:$1,0))</f>
        <v>100.24</v>
      </c>
      <c r="AR107" s="326">
        <f>INDEX('ИПЦ raw'!$1:$1048576, MATCH($K107,'ИПЦ raw'!$A:$A,0),MATCH(MoM!AR$1,'ИПЦ raw'!$1:$1,0))</f>
        <v>100.29</v>
      </c>
      <c r="AS107" s="326">
        <f>INDEX('ИПЦ raw'!$1:$1048576, MATCH($K107,'ИПЦ raw'!$A:$A,0),MATCH(MoM!AS$1,'ИПЦ raw'!$1:$1,0))</f>
        <v>99.73</v>
      </c>
      <c r="AT107" s="326">
        <f>INDEX('ИПЦ raw'!$1:$1048576, MATCH($K107,'ИПЦ raw'!$A:$A,0),MATCH(MoM!AT$1,'ИПЦ raw'!$1:$1,0))</f>
        <v>100.15</v>
      </c>
      <c r="AU107" s="326">
        <f>INDEX('ИПЦ raw'!$1:$1048576, MATCH($K107,'ИПЦ raw'!$A:$A,0),MATCH(MoM!AU$1,'ИПЦ raw'!$1:$1,0))</f>
        <v>100.04</v>
      </c>
      <c r="AV107" s="326">
        <f>INDEX('ИПЦ raw'!$1:$1048576, MATCH($K107,'ИПЦ raw'!$A:$A,0),MATCH(MoM!AV$1,'ИПЦ raw'!$1:$1,0))</f>
        <v>100.2</v>
      </c>
      <c r="AW107" s="326">
        <f>INDEX('ИПЦ raw'!$1:$1048576, MATCH($K107,'ИПЦ raw'!$A:$A,0),MATCH(MoM!AW$1,'ИПЦ raw'!$1:$1,0))</f>
        <v>100.16</v>
      </c>
      <c r="AX107" s="326">
        <f>INDEX('ИПЦ raw'!$1:$1048576, MATCH($K107,'ИПЦ raw'!$A:$A,0),MATCH(MoM!AX$1,'ИПЦ raw'!$1:$1,0))</f>
        <v>100.23</v>
      </c>
      <c r="AY107" s="326">
        <f>INDEX('ИПЦ raw'!$1:$1048576, MATCH($K107,'ИПЦ raw'!$A:$A,0),MATCH(MoM!AY$1,'ИПЦ raw'!$1:$1,0))</f>
        <v>100.1</v>
      </c>
      <c r="AZ107" s="326">
        <f>INDEX('ИПЦ raw'!$1:$1048576, MATCH($K107,'ИПЦ raw'!$A:$A,0),MATCH(MoM!AZ$1,'ИПЦ raw'!$1:$1,0))</f>
        <v>100.68</v>
      </c>
    </row>
    <row r="108" spans="1:52" ht="26.25" x14ac:dyDescent="0.45">
      <c r="A108" s="326">
        <f>Веса!A108</f>
        <v>1</v>
      </c>
      <c r="B108" s="326">
        <f t="shared" si="2"/>
        <v>1</v>
      </c>
      <c r="C108" s="326">
        <f>БИПЦ_НДС!E108</f>
        <v>1</v>
      </c>
      <c r="D108" s="326">
        <f t="shared" si="3"/>
        <v>0</v>
      </c>
      <c r="E108" s="326">
        <v>0</v>
      </c>
      <c r="F108" s="326">
        <v>1</v>
      </c>
      <c r="G108" s="326">
        <v>0</v>
      </c>
      <c r="H108" s="326">
        <v>1</v>
      </c>
      <c r="I108" s="326">
        <v>0</v>
      </c>
      <c r="J108" s="308" t="s">
        <v>107</v>
      </c>
      <c r="K108" s="308" t="s">
        <v>107</v>
      </c>
      <c r="L108" s="326">
        <f>INDEX('ИПЦ raw'!$1:$1048576, MATCH($K108,'ИПЦ raw'!$A:$A,0),MATCH(MoM!L$1,'ИПЦ raw'!$1:$1,0))</f>
        <v>100.23</v>
      </c>
      <c r="M108" s="326">
        <f>INDEX('ИПЦ raw'!$1:$1048576, MATCH($K108,'ИПЦ raw'!$A:$A,0),MATCH(MoM!M$1,'ИПЦ raw'!$1:$1,0))</f>
        <v>100.05</v>
      </c>
      <c r="N108" s="326">
        <f>INDEX('ИПЦ raw'!$1:$1048576, MATCH($K108,'ИПЦ raw'!$A:$A,0),MATCH(MoM!N$1,'ИПЦ raw'!$1:$1,0))</f>
        <v>99.89</v>
      </c>
      <c r="O108" s="326">
        <f>INDEX('ИПЦ raw'!$1:$1048576, MATCH($K108,'ИПЦ raw'!$A:$A,0),MATCH(MoM!O$1,'ИПЦ raw'!$1:$1,0))</f>
        <v>100.32</v>
      </c>
      <c r="P108" s="326">
        <f>INDEX('ИПЦ raw'!$1:$1048576, MATCH($K108,'ИПЦ raw'!$A:$A,0),MATCH(MoM!P$1,'ИПЦ raw'!$1:$1,0))</f>
        <v>100.15</v>
      </c>
      <c r="Q108" s="326">
        <f>INDEX('ИПЦ raw'!$1:$1048576, MATCH($K108,'ИПЦ raw'!$A:$A,0),MATCH(MoM!Q$1,'ИПЦ raw'!$1:$1,0))</f>
        <v>100.11</v>
      </c>
      <c r="R108" s="326">
        <f>INDEX('ИПЦ raw'!$1:$1048576, MATCH($K108,'ИПЦ raw'!$A:$A,0),MATCH(MoM!R$1,'ИПЦ raw'!$1:$1,0))</f>
        <v>100.16</v>
      </c>
      <c r="S108" s="326">
        <f>INDEX('ИПЦ raw'!$1:$1048576, MATCH($K108,'ИПЦ raw'!$A:$A,0),MATCH(MoM!S$1,'ИПЦ raw'!$1:$1,0))</f>
        <v>100.26</v>
      </c>
      <c r="T108" s="326">
        <f>INDEX('ИПЦ raw'!$1:$1048576, MATCH($K108,'ИПЦ raw'!$A:$A,0),MATCH(MoM!T$1,'ИПЦ raw'!$1:$1,0))</f>
        <v>100.38</v>
      </c>
      <c r="U108" s="326">
        <f>INDEX('ИПЦ raw'!$1:$1048576, MATCH($K108,'ИПЦ raw'!$A:$A,0),MATCH(MoM!U$1,'ИПЦ raw'!$1:$1,0))</f>
        <v>100.32</v>
      </c>
      <c r="V108" s="326">
        <f>INDEX('ИПЦ raw'!$1:$1048576, MATCH($K108,'ИПЦ raw'!$A:$A,0),MATCH(MoM!V$1,'ИПЦ raw'!$1:$1,0))</f>
        <v>100.52</v>
      </c>
      <c r="W108" s="326">
        <f>INDEX('ИПЦ raw'!$1:$1048576, MATCH($K108,'ИПЦ raw'!$A:$A,0),MATCH(MoM!W$1,'ИПЦ raw'!$1:$1,0))</f>
        <v>100.13</v>
      </c>
      <c r="X108" s="326">
        <f>INDEX('ИПЦ raw'!$1:$1048576, MATCH($K108,'ИПЦ raw'!$A:$A,0),MATCH(MoM!X$1,'ИПЦ raw'!$1:$1,0))</f>
        <v>100.5</v>
      </c>
      <c r="Y108" s="326">
        <f>INDEX('ИПЦ raw'!$1:$1048576, MATCH($K108,'ИПЦ raw'!$A:$A,0),MATCH(MoM!Y$1,'ИПЦ raw'!$1:$1,0))</f>
        <v>100.34</v>
      </c>
      <c r="Z108" s="326">
        <f>INDEX('ИПЦ raw'!$1:$1048576, MATCH($K108,'ИПЦ raw'!$A:$A,0),MATCH(MoM!Z$1,'ИПЦ raw'!$1:$1,0))</f>
        <v>100.11</v>
      </c>
      <c r="AA108" s="326">
        <f>INDEX('ИПЦ raw'!$1:$1048576, MATCH($K108,'ИПЦ raw'!$A:$A,0),MATCH(MoM!AA$1,'ИПЦ raw'!$1:$1,0))</f>
        <v>100.14</v>
      </c>
      <c r="AB108" s="326">
        <f>INDEX('ИПЦ raw'!$1:$1048576, MATCH($K108,'ИПЦ raw'!$A:$A,0),MATCH(MoM!AB$1,'ИПЦ raw'!$1:$1,0))</f>
        <v>100.12</v>
      </c>
      <c r="AC108" s="326">
        <f>INDEX('ИПЦ raw'!$1:$1048576, MATCH($K108,'ИПЦ raw'!$A:$A,0),MATCH(MoM!AC$1,'ИПЦ raw'!$1:$1,0))</f>
        <v>99.96</v>
      </c>
      <c r="AD108" s="326">
        <f>INDEX('ИПЦ raw'!$1:$1048576, MATCH($K108,'ИПЦ raw'!$A:$A,0),MATCH(MoM!AD$1,'ИПЦ raw'!$1:$1,0))</f>
        <v>100.16</v>
      </c>
      <c r="AE108" s="326">
        <f>INDEX('ИПЦ raw'!$1:$1048576, MATCH($K108,'ИПЦ raw'!$A:$A,0),MATCH(MoM!AE$1,'ИПЦ raw'!$1:$1,0))</f>
        <v>100.03</v>
      </c>
      <c r="AF108" s="326">
        <f>INDEX('ИПЦ raw'!$1:$1048576, MATCH($K108,'ИПЦ raw'!$A:$A,0),MATCH(MoM!AF$1,'ИПЦ raw'!$1:$1,0))</f>
        <v>100.12</v>
      </c>
      <c r="AG108" s="326">
        <f>INDEX('ИПЦ raw'!$1:$1048576, MATCH($K108,'ИПЦ raw'!$A:$A,0),MATCH(MoM!AG$1,'ИПЦ raw'!$1:$1,0))</f>
        <v>100.33</v>
      </c>
      <c r="AH108" s="326">
        <f>INDEX('ИПЦ raw'!$1:$1048576, MATCH($K108,'ИПЦ raw'!$A:$A,0),MATCH(MoM!AH$1,'ИПЦ raw'!$1:$1,0))</f>
        <v>100.45</v>
      </c>
      <c r="AI108" s="326">
        <f>INDEX('ИПЦ raw'!$1:$1048576, MATCH($K108,'ИПЦ raw'!$A:$A,0),MATCH(MoM!AI$1,'ИПЦ raw'!$1:$1,0))</f>
        <v>99.99</v>
      </c>
      <c r="AJ108" s="326">
        <f>INDEX('ИПЦ raw'!$1:$1048576, MATCH($K108,'ИПЦ raw'!$A:$A,0),MATCH(MoM!AJ$1,'ИПЦ raw'!$1:$1,0))</f>
        <v>100.19</v>
      </c>
      <c r="AK108" s="326">
        <f>INDEX('ИПЦ raw'!$1:$1048576, MATCH($K108,'ИПЦ raw'!$A:$A,0),MATCH(MoM!AK$1,'ИПЦ raw'!$1:$1,0))</f>
        <v>100.39</v>
      </c>
      <c r="AL108" s="326">
        <f>INDEX('ИПЦ raw'!$1:$1048576, MATCH($K108,'ИПЦ raw'!$A:$A,0),MATCH(MoM!AL$1,'ИПЦ raw'!$1:$1,0))</f>
        <v>100.29</v>
      </c>
      <c r="AM108" s="326">
        <f>INDEX('ИПЦ raw'!$1:$1048576, MATCH($K108,'ИПЦ raw'!$A:$A,0),MATCH(MoM!AM$1,'ИПЦ raw'!$1:$1,0))</f>
        <v>100.2</v>
      </c>
      <c r="AN108" s="326">
        <f>INDEX('ИПЦ raw'!$1:$1048576, MATCH($K108,'ИПЦ raw'!$A:$A,0),MATCH(MoM!AN$1,'ИПЦ raw'!$1:$1,0))</f>
        <v>100.06</v>
      </c>
      <c r="AO108" s="326">
        <f>INDEX('ИПЦ raw'!$1:$1048576, MATCH($K108,'ИПЦ raw'!$A:$A,0),MATCH(MoM!AO$1,'ИПЦ raw'!$1:$1,0))</f>
        <v>100.05</v>
      </c>
      <c r="AP108" s="326">
        <f>INDEX('ИПЦ raw'!$1:$1048576, MATCH($K108,'ИПЦ raw'!$A:$A,0),MATCH(MoM!AP$1,'ИПЦ raw'!$1:$1,0))</f>
        <v>100.07</v>
      </c>
      <c r="AQ108" s="326">
        <f>INDEX('ИПЦ raw'!$1:$1048576, MATCH($K108,'ИПЦ raw'!$A:$A,0),MATCH(MoM!AQ$1,'ИПЦ raw'!$1:$1,0))</f>
        <v>100.26</v>
      </c>
      <c r="AR108" s="326">
        <f>INDEX('ИПЦ raw'!$1:$1048576, MATCH($K108,'ИПЦ raw'!$A:$A,0),MATCH(MoM!AR$1,'ИПЦ raw'!$1:$1,0))</f>
        <v>99.98</v>
      </c>
      <c r="AS108" s="326">
        <f>INDEX('ИПЦ raw'!$1:$1048576, MATCH($K108,'ИПЦ raw'!$A:$A,0),MATCH(MoM!AS$1,'ИПЦ raw'!$1:$1,0))</f>
        <v>99.93</v>
      </c>
      <c r="AT108" s="326">
        <f>INDEX('ИПЦ raw'!$1:$1048576, MATCH($K108,'ИПЦ raw'!$A:$A,0),MATCH(MoM!AT$1,'ИПЦ raw'!$1:$1,0))</f>
        <v>100.49</v>
      </c>
      <c r="AU108" s="326">
        <f>INDEX('ИПЦ raw'!$1:$1048576, MATCH($K108,'ИПЦ raw'!$A:$A,0),MATCH(MoM!AU$1,'ИПЦ raw'!$1:$1,0))</f>
        <v>100.4</v>
      </c>
      <c r="AV108" s="326">
        <f>INDEX('ИПЦ raw'!$1:$1048576, MATCH($K108,'ИПЦ raw'!$A:$A,0),MATCH(MoM!AV$1,'ИПЦ raw'!$1:$1,0))</f>
        <v>100.11</v>
      </c>
      <c r="AW108" s="326">
        <f>INDEX('ИПЦ raw'!$1:$1048576, MATCH($K108,'ИПЦ raw'!$A:$A,0),MATCH(MoM!AW$1,'ИПЦ raw'!$1:$1,0))</f>
        <v>100.18</v>
      </c>
      <c r="AX108" s="326">
        <f>INDEX('ИПЦ raw'!$1:$1048576, MATCH($K108,'ИПЦ raw'!$A:$A,0),MATCH(MoM!AX$1,'ИПЦ raw'!$1:$1,0))</f>
        <v>100.2</v>
      </c>
      <c r="AY108" s="326">
        <f>INDEX('ИПЦ raw'!$1:$1048576, MATCH($K108,'ИПЦ raw'!$A:$A,0),MATCH(MoM!AY$1,'ИПЦ raw'!$1:$1,0))</f>
        <v>100.14</v>
      </c>
      <c r="AZ108" s="326">
        <f>INDEX('ИПЦ raw'!$1:$1048576, MATCH($K108,'ИПЦ raw'!$A:$A,0),MATCH(MoM!AZ$1,'ИПЦ raw'!$1:$1,0))</f>
        <v>100.14</v>
      </c>
    </row>
    <row r="109" spans="1:52" ht="26.25" x14ac:dyDescent="0.45">
      <c r="A109" s="326">
        <f>Веса!A109</f>
        <v>1</v>
      </c>
      <c r="B109" s="326">
        <f t="shared" si="2"/>
        <v>1</v>
      </c>
      <c r="C109" s="326">
        <f>БИПЦ_НДС!E109</f>
        <v>1</v>
      </c>
      <c r="D109" s="326">
        <f t="shared" si="3"/>
        <v>0</v>
      </c>
      <c r="E109" s="326">
        <v>0</v>
      </c>
      <c r="F109" s="326">
        <v>1</v>
      </c>
      <c r="G109" s="326">
        <v>0</v>
      </c>
      <c r="H109" s="326">
        <v>1</v>
      </c>
      <c r="I109" s="326">
        <v>0</v>
      </c>
      <c r="J109" s="308" t="s">
        <v>108</v>
      </c>
      <c r="K109" s="308" t="s">
        <v>108</v>
      </c>
      <c r="L109" s="326">
        <f>INDEX('ИПЦ raw'!$1:$1048576, MATCH($K109,'ИПЦ raw'!$A:$A,0),MATCH(MoM!L$1,'ИПЦ raw'!$1:$1,0))</f>
        <v>100.09</v>
      </c>
      <c r="M109" s="326">
        <f>INDEX('ИПЦ raw'!$1:$1048576, MATCH($K109,'ИПЦ raw'!$A:$A,0),MATCH(MoM!M$1,'ИПЦ raw'!$1:$1,0))</f>
        <v>100.1</v>
      </c>
      <c r="N109" s="326">
        <f>INDEX('ИПЦ raw'!$1:$1048576, MATCH($K109,'ИПЦ raw'!$A:$A,0),MATCH(MoM!N$1,'ИПЦ raw'!$1:$1,0))</f>
        <v>99.81</v>
      </c>
      <c r="O109" s="326">
        <f>INDEX('ИПЦ raw'!$1:$1048576, MATCH($K109,'ИПЦ raw'!$A:$A,0),MATCH(MoM!O$1,'ИПЦ raw'!$1:$1,0))</f>
        <v>100.34</v>
      </c>
      <c r="P109" s="326">
        <f>INDEX('ИПЦ raw'!$1:$1048576, MATCH($K109,'ИПЦ raw'!$A:$A,0),MATCH(MoM!P$1,'ИПЦ raw'!$1:$1,0))</f>
        <v>100.1</v>
      </c>
      <c r="Q109" s="326">
        <f>INDEX('ИПЦ raw'!$1:$1048576, MATCH($K109,'ИПЦ raw'!$A:$A,0),MATCH(MoM!Q$1,'ИПЦ raw'!$1:$1,0))</f>
        <v>100.22</v>
      </c>
      <c r="R109" s="326">
        <f>INDEX('ИПЦ raw'!$1:$1048576, MATCH($K109,'ИПЦ raw'!$A:$A,0),MATCH(MoM!R$1,'ИПЦ raw'!$1:$1,0))</f>
        <v>100.24</v>
      </c>
      <c r="S109" s="326">
        <f>INDEX('ИПЦ raw'!$1:$1048576, MATCH($K109,'ИПЦ raw'!$A:$A,0),MATCH(MoM!S$1,'ИПЦ raw'!$1:$1,0))</f>
        <v>100.18</v>
      </c>
      <c r="T109" s="326">
        <f>INDEX('ИПЦ raw'!$1:$1048576, MATCH($K109,'ИПЦ raw'!$A:$A,0),MATCH(MoM!T$1,'ИПЦ raw'!$1:$1,0))</f>
        <v>100.47</v>
      </c>
      <c r="U109" s="326">
        <f>INDEX('ИПЦ raw'!$1:$1048576, MATCH($K109,'ИПЦ raw'!$A:$A,0),MATCH(MoM!U$1,'ИПЦ raw'!$1:$1,0))</f>
        <v>100.26</v>
      </c>
      <c r="V109" s="326">
        <f>INDEX('ИПЦ raw'!$1:$1048576, MATCH($K109,'ИПЦ raw'!$A:$A,0),MATCH(MoM!V$1,'ИПЦ raw'!$1:$1,0))</f>
        <v>100.85</v>
      </c>
      <c r="W109" s="326">
        <f>INDEX('ИПЦ raw'!$1:$1048576, MATCH($K109,'ИПЦ raw'!$A:$A,0),MATCH(MoM!W$1,'ИПЦ raw'!$1:$1,0))</f>
        <v>100.39</v>
      </c>
      <c r="X109" s="326">
        <f>INDEX('ИПЦ raw'!$1:$1048576, MATCH($K109,'ИПЦ raw'!$A:$A,0),MATCH(MoM!X$1,'ИПЦ raw'!$1:$1,0))</f>
        <v>100.34</v>
      </c>
      <c r="Y109" s="326">
        <f>INDEX('ИПЦ raw'!$1:$1048576, MATCH($K109,'ИПЦ raw'!$A:$A,0),MATCH(MoM!Y$1,'ИПЦ raw'!$1:$1,0))</f>
        <v>100.16</v>
      </c>
      <c r="Z109" s="326">
        <f>INDEX('ИПЦ raw'!$1:$1048576, MATCH($K109,'ИПЦ raw'!$A:$A,0),MATCH(MoM!Z$1,'ИПЦ raw'!$1:$1,0))</f>
        <v>100.28</v>
      </c>
      <c r="AA109" s="326">
        <f>INDEX('ИПЦ raw'!$1:$1048576, MATCH($K109,'ИПЦ raw'!$A:$A,0),MATCH(MoM!AA$1,'ИПЦ raw'!$1:$1,0))</f>
        <v>100.2</v>
      </c>
      <c r="AB109" s="326">
        <f>INDEX('ИПЦ raw'!$1:$1048576, MATCH($K109,'ИПЦ raw'!$A:$A,0),MATCH(MoM!AB$1,'ИПЦ raw'!$1:$1,0))</f>
        <v>100.26</v>
      </c>
      <c r="AC109" s="326">
        <f>INDEX('ИПЦ raw'!$1:$1048576, MATCH($K109,'ИПЦ raw'!$A:$A,0),MATCH(MoM!AC$1,'ИПЦ raw'!$1:$1,0))</f>
        <v>100.14</v>
      </c>
      <c r="AD109" s="326">
        <f>INDEX('ИПЦ raw'!$1:$1048576, MATCH($K109,'ИПЦ raw'!$A:$A,0),MATCH(MoM!AD$1,'ИПЦ raw'!$1:$1,0))</f>
        <v>99.99</v>
      </c>
      <c r="AE109" s="326">
        <f>INDEX('ИПЦ raw'!$1:$1048576, MATCH($K109,'ИПЦ raw'!$A:$A,0),MATCH(MoM!AE$1,'ИПЦ raw'!$1:$1,0))</f>
        <v>100.2</v>
      </c>
      <c r="AF109" s="326">
        <f>INDEX('ИПЦ raw'!$1:$1048576, MATCH($K109,'ИПЦ raw'!$A:$A,0),MATCH(MoM!AF$1,'ИПЦ raw'!$1:$1,0))</f>
        <v>100.15</v>
      </c>
      <c r="AG109" s="326">
        <f>INDEX('ИПЦ raw'!$1:$1048576, MATCH($K109,'ИПЦ raw'!$A:$A,0),MATCH(MoM!AG$1,'ИПЦ raw'!$1:$1,0))</f>
        <v>99.99</v>
      </c>
      <c r="AH109" s="326">
        <f>INDEX('ИПЦ raw'!$1:$1048576, MATCH($K109,'ИПЦ raw'!$A:$A,0),MATCH(MoM!AH$1,'ИПЦ raw'!$1:$1,0))</f>
        <v>100.24</v>
      </c>
      <c r="AI109" s="326">
        <f>INDEX('ИПЦ raw'!$1:$1048576, MATCH($K109,'ИПЦ raw'!$A:$A,0),MATCH(MoM!AI$1,'ИПЦ raw'!$1:$1,0))</f>
        <v>100.26</v>
      </c>
      <c r="AJ109" s="326">
        <f>INDEX('ИПЦ raw'!$1:$1048576, MATCH($K109,'ИПЦ raw'!$A:$A,0),MATCH(MoM!AJ$1,'ИПЦ raw'!$1:$1,0))</f>
        <v>100.28</v>
      </c>
      <c r="AK109" s="326">
        <f>INDEX('ИПЦ raw'!$1:$1048576, MATCH($K109,'ИПЦ raw'!$A:$A,0),MATCH(MoM!AK$1,'ИПЦ raw'!$1:$1,0))</f>
        <v>100.34</v>
      </c>
      <c r="AL109" s="326">
        <f>INDEX('ИПЦ raw'!$1:$1048576, MATCH($K109,'ИПЦ raw'!$A:$A,0),MATCH(MoM!AL$1,'ИПЦ raw'!$1:$1,0))</f>
        <v>100.17</v>
      </c>
      <c r="AM109" s="326">
        <f>INDEX('ИПЦ raw'!$1:$1048576, MATCH($K109,'ИПЦ raw'!$A:$A,0),MATCH(MoM!AM$1,'ИПЦ raw'!$1:$1,0))</f>
        <v>100.39</v>
      </c>
      <c r="AN109" s="326">
        <f>INDEX('ИПЦ raw'!$1:$1048576, MATCH($K109,'ИПЦ raw'!$A:$A,0),MATCH(MoM!AN$1,'ИПЦ raw'!$1:$1,0))</f>
        <v>100.05</v>
      </c>
      <c r="AO109" s="326">
        <f>INDEX('ИПЦ raw'!$1:$1048576, MATCH($K109,'ИПЦ raw'!$A:$A,0),MATCH(MoM!AO$1,'ИПЦ raw'!$1:$1,0))</f>
        <v>100.23</v>
      </c>
      <c r="AP109" s="326">
        <f>INDEX('ИПЦ raw'!$1:$1048576, MATCH($K109,'ИПЦ raw'!$A:$A,0),MATCH(MoM!AP$1,'ИПЦ raw'!$1:$1,0))</f>
        <v>99.91</v>
      </c>
      <c r="AQ109" s="326">
        <f>INDEX('ИПЦ raw'!$1:$1048576, MATCH($K109,'ИПЦ raw'!$A:$A,0),MATCH(MoM!AQ$1,'ИПЦ raw'!$1:$1,0))</f>
        <v>100.21</v>
      </c>
      <c r="AR109" s="326">
        <f>INDEX('ИПЦ raw'!$1:$1048576, MATCH($K109,'ИПЦ raw'!$A:$A,0),MATCH(MoM!AR$1,'ИПЦ raw'!$1:$1,0))</f>
        <v>100.05</v>
      </c>
      <c r="AS109" s="326">
        <f>INDEX('ИПЦ raw'!$1:$1048576, MATCH($K109,'ИПЦ raw'!$A:$A,0),MATCH(MoM!AS$1,'ИПЦ raw'!$1:$1,0))</f>
        <v>100.11</v>
      </c>
      <c r="AT109" s="326">
        <f>INDEX('ИПЦ raw'!$1:$1048576, MATCH($K109,'ИПЦ raw'!$A:$A,0),MATCH(MoM!AT$1,'ИПЦ raw'!$1:$1,0))</f>
        <v>100.19</v>
      </c>
      <c r="AU109" s="326">
        <f>INDEX('ИПЦ raw'!$1:$1048576, MATCH($K109,'ИПЦ raw'!$A:$A,0),MATCH(MoM!AU$1,'ИПЦ raw'!$1:$1,0))</f>
        <v>100.08</v>
      </c>
      <c r="AV109" s="326">
        <f>INDEX('ИПЦ raw'!$1:$1048576, MATCH($K109,'ИПЦ raw'!$A:$A,0),MATCH(MoM!AV$1,'ИПЦ raw'!$1:$1,0))</f>
        <v>100.31</v>
      </c>
      <c r="AW109" s="326">
        <f>INDEX('ИПЦ raw'!$1:$1048576, MATCH($K109,'ИПЦ raw'!$A:$A,0),MATCH(MoM!AW$1,'ИПЦ raw'!$1:$1,0))</f>
        <v>100.2</v>
      </c>
      <c r="AX109" s="326">
        <f>INDEX('ИПЦ raw'!$1:$1048576, MATCH($K109,'ИПЦ raw'!$A:$A,0),MATCH(MoM!AX$1,'ИПЦ raw'!$1:$1,0))</f>
        <v>100.3</v>
      </c>
      <c r="AY109" s="326">
        <f>INDEX('ИПЦ raw'!$1:$1048576, MATCH($K109,'ИПЦ raw'!$A:$A,0),MATCH(MoM!AY$1,'ИПЦ raw'!$1:$1,0))</f>
        <v>100.03</v>
      </c>
      <c r="AZ109" s="326">
        <f>INDEX('ИПЦ raw'!$1:$1048576, MATCH($K109,'ИПЦ raw'!$A:$A,0),MATCH(MoM!AZ$1,'ИПЦ raw'!$1:$1,0))</f>
        <v>100.17</v>
      </c>
    </row>
    <row r="110" spans="1:52" ht="26.25" x14ac:dyDescent="0.45">
      <c r="A110" s="326">
        <f>Веса!A110</f>
        <v>1</v>
      </c>
      <c r="B110" s="326">
        <f t="shared" si="2"/>
        <v>1</v>
      </c>
      <c r="C110" s="326">
        <f>БИПЦ_НДС!E110</f>
        <v>1</v>
      </c>
      <c r="D110" s="326">
        <f t="shared" si="3"/>
        <v>0</v>
      </c>
      <c r="E110" s="326">
        <v>0</v>
      </c>
      <c r="F110" s="326">
        <v>1</v>
      </c>
      <c r="G110" s="326">
        <v>0</v>
      </c>
      <c r="H110" s="326">
        <v>1</v>
      </c>
      <c r="I110" s="326">
        <v>0</v>
      </c>
      <c r="J110" s="308" t="s">
        <v>109</v>
      </c>
      <c r="K110" s="308" t="s">
        <v>109</v>
      </c>
      <c r="L110" s="326">
        <f>INDEX('ИПЦ raw'!$1:$1048576, MATCH($K110,'ИПЦ raw'!$A:$A,0),MATCH(MoM!L$1,'ИПЦ raw'!$1:$1,0))</f>
        <v>100.14</v>
      </c>
      <c r="M110" s="326">
        <f>INDEX('ИПЦ raw'!$1:$1048576, MATCH($K110,'ИПЦ raw'!$A:$A,0),MATCH(MoM!M$1,'ИПЦ raw'!$1:$1,0))</f>
        <v>100.03</v>
      </c>
      <c r="N110" s="326">
        <f>INDEX('ИПЦ raw'!$1:$1048576, MATCH($K110,'ИПЦ raw'!$A:$A,0),MATCH(MoM!N$1,'ИПЦ raw'!$1:$1,0))</f>
        <v>100.34</v>
      </c>
      <c r="O110" s="326">
        <f>INDEX('ИПЦ raw'!$1:$1048576, MATCH($K110,'ИПЦ raw'!$A:$A,0),MATCH(MoM!O$1,'ИПЦ raw'!$1:$1,0))</f>
        <v>100.03</v>
      </c>
      <c r="P110" s="326">
        <f>INDEX('ИПЦ raw'!$1:$1048576, MATCH($K110,'ИПЦ raw'!$A:$A,0),MATCH(MoM!P$1,'ИПЦ raw'!$1:$1,0))</f>
        <v>100.4</v>
      </c>
      <c r="Q110" s="326">
        <f>INDEX('ИПЦ raw'!$1:$1048576, MATCH($K110,'ИПЦ raw'!$A:$A,0),MATCH(MoM!Q$1,'ИПЦ raw'!$1:$1,0))</f>
        <v>100.17</v>
      </c>
      <c r="R110" s="326">
        <f>INDEX('ИПЦ raw'!$1:$1048576, MATCH($K110,'ИПЦ raw'!$A:$A,0),MATCH(MoM!R$1,'ИПЦ raw'!$1:$1,0))</f>
        <v>100.16</v>
      </c>
      <c r="S110" s="326">
        <f>INDEX('ИПЦ raw'!$1:$1048576, MATCH($K110,'ИПЦ raw'!$A:$A,0),MATCH(MoM!S$1,'ИПЦ raw'!$1:$1,0))</f>
        <v>100.74</v>
      </c>
      <c r="T110" s="326">
        <f>INDEX('ИПЦ raw'!$1:$1048576, MATCH($K110,'ИПЦ raw'!$A:$A,0),MATCH(MoM!T$1,'ИПЦ raw'!$1:$1,0))</f>
        <v>101.08</v>
      </c>
      <c r="U110" s="326">
        <f>INDEX('ИПЦ raw'!$1:$1048576, MATCH($K110,'ИПЦ raw'!$A:$A,0),MATCH(MoM!U$1,'ИПЦ raw'!$1:$1,0))</f>
        <v>100.74</v>
      </c>
      <c r="V110" s="326">
        <f>INDEX('ИПЦ raw'!$1:$1048576, MATCH($K110,'ИПЦ raw'!$A:$A,0),MATCH(MoM!V$1,'ИПЦ raw'!$1:$1,0))</f>
        <v>100.61</v>
      </c>
      <c r="W110" s="326">
        <f>INDEX('ИПЦ raw'!$1:$1048576, MATCH($K110,'ИПЦ raw'!$A:$A,0),MATCH(MoM!W$1,'ИПЦ raw'!$1:$1,0))</f>
        <v>100.29</v>
      </c>
      <c r="X110" s="326">
        <f>INDEX('ИПЦ raw'!$1:$1048576, MATCH($K110,'ИПЦ raw'!$A:$A,0),MATCH(MoM!X$1,'ИПЦ raw'!$1:$1,0))</f>
        <v>100.18</v>
      </c>
      <c r="Y110" s="326">
        <f>INDEX('ИПЦ raw'!$1:$1048576, MATCH($K110,'ИПЦ raw'!$A:$A,0),MATCH(MoM!Y$1,'ИПЦ raw'!$1:$1,0))</f>
        <v>100.28</v>
      </c>
      <c r="Z110" s="326">
        <f>INDEX('ИПЦ raw'!$1:$1048576, MATCH($K110,'ИПЦ raw'!$A:$A,0),MATCH(MoM!Z$1,'ИПЦ raw'!$1:$1,0))</f>
        <v>100.38</v>
      </c>
      <c r="AA110" s="326">
        <f>INDEX('ИПЦ raw'!$1:$1048576, MATCH($K110,'ИПЦ raw'!$A:$A,0),MATCH(MoM!AA$1,'ИПЦ raw'!$1:$1,0))</f>
        <v>99.85</v>
      </c>
      <c r="AB110" s="326">
        <f>INDEX('ИПЦ raw'!$1:$1048576, MATCH($K110,'ИПЦ raw'!$A:$A,0),MATCH(MoM!AB$1,'ИПЦ raw'!$1:$1,0))</f>
        <v>100.23</v>
      </c>
      <c r="AC110" s="326">
        <f>INDEX('ИПЦ raw'!$1:$1048576, MATCH($K110,'ИПЦ raw'!$A:$A,0),MATCH(MoM!AC$1,'ИПЦ raw'!$1:$1,0))</f>
        <v>100.2</v>
      </c>
      <c r="AD110" s="326">
        <f>INDEX('ИПЦ raw'!$1:$1048576, MATCH($K110,'ИПЦ raw'!$A:$A,0),MATCH(MoM!AD$1,'ИПЦ raw'!$1:$1,0))</f>
        <v>100.37</v>
      </c>
      <c r="AE110" s="326">
        <f>INDEX('ИПЦ raw'!$1:$1048576, MATCH($K110,'ИПЦ raw'!$A:$A,0),MATCH(MoM!AE$1,'ИПЦ raw'!$1:$1,0))</f>
        <v>100.27</v>
      </c>
      <c r="AF110" s="326">
        <f>INDEX('ИПЦ raw'!$1:$1048576, MATCH($K110,'ИПЦ raw'!$A:$A,0),MATCH(MoM!AF$1,'ИПЦ raw'!$1:$1,0))</f>
        <v>100.36</v>
      </c>
      <c r="AG110" s="326">
        <f>INDEX('ИПЦ raw'!$1:$1048576, MATCH($K110,'ИПЦ raw'!$A:$A,0),MATCH(MoM!AG$1,'ИПЦ raw'!$1:$1,0))</f>
        <v>100.07</v>
      </c>
      <c r="AH110" s="326">
        <f>INDEX('ИПЦ raw'!$1:$1048576, MATCH($K110,'ИПЦ raw'!$A:$A,0),MATCH(MoM!AH$1,'ИПЦ raw'!$1:$1,0))</f>
        <v>100.24</v>
      </c>
      <c r="AI110" s="326">
        <f>INDEX('ИПЦ raw'!$1:$1048576, MATCH($K110,'ИПЦ raw'!$A:$A,0),MATCH(MoM!AI$1,'ИПЦ raw'!$1:$1,0))</f>
        <v>100.46</v>
      </c>
      <c r="AJ110" s="326">
        <f>INDEX('ИПЦ raw'!$1:$1048576, MATCH($K110,'ИПЦ raw'!$A:$A,0),MATCH(MoM!AJ$1,'ИПЦ raw'!$1:$1,0))</f>
        <v>100.54</v>
      </c>
      <c r="AK110" s="326">
        <f>INDEX('ИПЦ raw'!$1:$1048576, MATCH($K110,'ИПЦ raw'!$A:$A,0),MATCH(MoM!AK$1,'ИПЦ raw'!$1:$1,0))</f>
        <v>100.27</v>
      </c>
      <c r="AL110" s="326">
        <f>INDEX('ИПЦ raw'!$1:$1048576, MATCH($K110,'ИПЦ raw'!$A:$A,0),MATCH(MoM!AL$1,'ИПЦ raw'!$1:$1,0))</f>
        <v>100.24</v>
      </c>
      <c r="AM110" s="326">
        <f>INDEX('ИПЦ raw'!$1:$1048576, MATCH($K110,'ИПЦ raw'!$A:$A,0),MATCH(MoM!AM$1,'ИПЦ raw'!$1:$1,0))</f>
        <v>100.17</v>
      </c>
      <c r="AN110" s="326">
        <f>INDEX('ИПЦ raw'!$1:$1048576, MATCH($K110,'ИПЦ raw'!$A:$A,0),MATCH(MoM!AN$1,'ИПЦ raw'!$1:$1,0))</f>
        <v>100.06</v>
      </c>
      <c r="AO110" s="326">
        <f>INDEX('ИПЦ raw'!$1:$1048576, MATCH($K110,'ИПЦ raw'!$A:$A,0),MATCH(MoM!AO$1,'ИПЦ raw'!$1:$1,0))</f>
        <v>100.12</v>
      </c>
      <c r="AP110" s="326">
        <f>INDEX('ИПЦ raw'!$1:$1048576, MATCH($K110,'ИПЦ raw'!$A:$A,0),MATCH(MoM!AP$1,'ИПЦ raw'!$1:$1,0))</f>
        <v>100.07</v>
      </c>
      <c r="AQ110" s="326">
        <f>INDEX('ИПЦ raw'!$1:$1048576, MATCH($K110,'ИПЦ raw'!$A:$A,0),MATCH(MoM!AQ$1,'ИПЦ raw'!$1:$1,0))</f>
        <v>100.19</v>
      </c>
      <c r="AR110" s="326">
        <f>INDEX('ИПЦ raw'!$1:$1048576, MATCH($K110,'ИПЦ raw'!$A:$A,0),MATCH(MoM!AR$1,'ИПЦ raw'!$1:$1,0))</f>
        <v>100.1</v>
      </c>
      <c r="AS110" s="326">
        <f>INDEX('ИПЦ raw'!$1:$1048576, MATCH($K110,'ИПЦ raw'!$A:$A,0),MATCH(MoM!AS$1,'ИПЦ raw'!$1:$1,0))</f>
        <v>100.26</v>
      </c>
      <c r="AT110" s="326">
        <f>INDEX('ИПЦ raw'!$1:$1048576, MATCH($K110,'ИПЦ raw'!$A:$A,0),MATCH(MoM!AT$1,'ИПЦ raw'!$1:$1,0))</f>
        <v>100.14</v>
      </c>
      <c r="AU110" s="326">
        <f>INDEX('ИПЦ raw'!$1:$1048576, MATCH($K110,'ИПЦ raw'!$A:$A,0),MATCH(MoM!AU$1,'ИПЦ raw'!$1:$1,0))</f>
        <v>100.34</v>
      </c>
      <c r="AV110" s="326">
        <f>INDEX('ИПЦ raw'!$1:$1048576, MATCH($K110,'ИПЦ raw'!$A:$A,0),MATCH(MoM!AV$1,'ИПЦ raw'!$1:$1,0))</f>
        <v>100.24</v>
      </c>
      <c r="AW110" s="326">
        <f>INDEX('ИПЦ raw'!$1:$1048576, MATCH($K110,'ИПЦ raw'!$A:$A,0),MATCH(MoM!AW$1,'ИПЦ raw'!$1:$1,0))</f>
        <v>100.3</v>
      </c>
      <c r="AX110" s="326">
        <f>INDEX('ИПЦ raw'!$1:$1048576, MATCH($K110,'ИПЦ raw'!$A:$A,0),MATCH(MoM!AX$1,'ИПЦ raw'!$1:$1,0))</f>
        <v>100.65</v>
      </c>
      <c r="AY110" s="326">
        <f>INDEX('ИПЦ raw'!$1:$1048576, MATCH($K110,'ИПЦ raw'!$A:$A,0),MATCH(MoM!AY$1,'ИПЦ raw'!$1:$1,0))</f>
        <v>100.2</v>
      </c>
      <c r="AZ110" s="326">
        <f>INDEX('ИПЦ raw'!$1:$1048576, MATCH($K110,'ИПЦ raw'!$A:$A,0),MATCH(MoM!AZ$1,'ИПЦ raw'!$1:$1,0))</f>
        <v>100.17</v>
      </c>
    </row>
    <row r="111" spans="1:52" x14ac:dyDescent="0.45">
      <c r="A111" s="326">
        <f>Веса!A111</f>
        <v>1</v>
      </c>
      <c r="B111" s="326">
        <f t="shared" si="2"/>
        <v>1</v>
      </c>
      <c r="C111" s="326">
        <f>БИПЦ_НДС!E111</f>
        <v>1</v>
      </c>
      <c r="D111" s="326">
        <f t="shared" si="3"/>
        <v>0</v>
      </c>
      <c r="E111" s="326">
        <v>0</v>
      </c>
      <c r="F111" s="326">
        <v>1</v>
      </c>
      <c r="G111" s="326">
        <v>0</v>
      </c>
      <c r="H111" s="326">
        <v>1</v>
      </c>
      <c r="I111" s="326">
        <v>0</v>
      </c>
      <c r="J111" s="308" t="s">
        <v>110</v>
      </c>
      <c r="K111" s="308" t="s">
        <v>110</v>
      </c>
      <c r="L111" s="326">
        <f>INDEX('ИПЦ raw'!$1:$1048576, MATCH($K111,'ИПЦ raw'!$A:$A,0),MATCH(MoM!L$1,'ИПЦ raw'!$1:$1,0))</f>
        <v>100.45</v>
      </c>
      <c r="M111" s="326">
        <f>INDEX('ИПЦ raw'!$1:$1048576, MATCH($K111,'ИПЦ raw'!$A:$A,0),MATCH(MoM!M$1,'ИПЦ raw'!$1:$1,0))</f>
        <v>99.78</v>
      </c>
      <c r="N111" s="326">
        <f>INDEX('ИПЦ raw'!$1:$1048576, MATCH($K111,'ИПЦ raw'!$A:$A,0),MATCH(MoM!N$1,'ИПЦ raw'!$1:$1,0))</f>
        <v>99.69</v>
      </c>
      <c r="O111" s="326">
        <f>INDEX('ИПЦ raw'!$1:$1048576, MATCH($K111,'ИПЦ raw'!$A:$A,0),MATCH(MoM!O$1,'ИПЦ raw'!$1:$1,0))</f>
        <v>100.42</v>
      </c>
      <c r="P111" s="326">
        <f>INDEX('ИПЦ raw'!$1:$1048576, MATCH($K111,'ИПЦ raw'!$A:$A,0),MATCH(MoM!P$1,'ИПЦ raw'!$1:$1,0))</f>
        <v>100.41</v>
      </c>
      <c r="Q111" s="326">
        <f>INDEX('ИПЦ raw'!$1:$1048576, MATCH($K111,'ИПЦ raw'!$A:$A,0),MATCH(MoM!Q$1,'ИПЦ raw'!$1:$1,0))</f>
        <v>100.09</v>
      </c>
      <c r="R111" s="326">
        <f>INDEX('ИПЦ raw'!$1:$1048576, MATCH($K111,'ИПЦ raw'!$A:$A,0),MATCH(MoM!R$1,'ИПЦ raw'!$1:$1,0))</f>
        <v>99.78</v>
      </c>
      <c r="S111" s="326">
        <f>INDEX('ИПЦ raw'!$1:$1048576, MATCH($K111,'ИПЦ raw'!$A:$A,0),MATCH(MoM!S$1,'ИПЦ raw'!$1:$1,0))</f>
        <v>100.89</v>
      </c>
      <c r="T111" s="326">
        <f>INDEX('ИПЦ raw'!$1:$1048576, MATCH($K111,'ИПЦ raw'!$A:$A,0),MATCH(MoM!T$1,'ИПЦ raw'!$1:$1,0))</f>
        <v>100.56</v>
      </c>
      <c r="U111" s="326">
        <f>INDEX('ИПЦ raw'!$1:$1048576, MATCH($K111,'ИПЦ raw'!$A:$A,0),MATCH(MoM!U$1,'ИПЦ raw'!$1:$1,0))</f>
        <v>100.81</v>
      </c>
      <c r="V111" s="326">
        <f>INDEX('ИПЦ raw'!$1:$1048576, MATCH($K111,'ИПЦ raw'!$A:$A,0),MATCH(MoM!V$1,'ИПЦ raw'!$1:$1,0))</f>
        <v>100.68</v>
      </c>
      <c r="W111" s="326">
        <f>INDEX('ИПЦ raw'!$1:$1048576, MATCH($K111,'ИПЦ raw'!$A:$A,0),MATCH(MoM!W$1,'ИПЦ raw'!$1:$1,0))</f>
        <v>100.78</v>
      </c>
      <c r="X111" s="326">
        <f>INDEX('ИПЦ raw'!$1:$1048576, MATCH($K111,'ИПЦ raw'!$A:$A,0),MATCH(MoM!X$1,'ИПЦ raw'!$1:$1,0))</f>
        <v>100.16</v>
      </c>
      <c r="Y111" s="326">
        <f>INDEX('ИПЦ raw'!$1:$1048576, MATCH($K111,'ИПЦ raw'!$A:$A,0),MATCH(MoM!Y$1,'ИПЦ raw'!$1:$1,0))</f>
        <v>100.68</v>
      </c>
      <c r="Z111" s="326">
        <f>INDEX('ИПЦ raw'!$1:$1048576, MATCH($K111,'ИПЦ raw'!$A:$A,0),MATCH(MoM!Z$1,'ИПЦ raw'!$1:$1,0))</f>
        <v>100.42</v>
      </c>
      <c r="AA111" s="326">
        <f>INDEX('ИПЦ raw'!$1:$1048576, MATCH($K111,'ИПЦ raw'!$A:$A,0),MATCH(MoM!AA$1,'ИПЦ raw'!$1:$1,0))</f>
        <v>100.37</v>
      </c>
      <c r="AB111" s="326">
        <f>INDEX('ИПЦ raw'!$1:$1048576, MATCH($K111,'ИПЦ raw'!$A:$A,0),MATCH(MoM!AB$1,'ИПЦ raw'!$1:$1,0))</f>
        <v>100.67</v>
      </c>
      <c r="AC111" s="326">
        <f>INDEX('ИПЦ raw'!$1:$1048576, MATCH($K111,'ИПЦ raw'!$A:$A,0),MATCH(MoM!AC$1,'ИПЦ raw'!$1:$1,0))</f>
        <v>100.01</v>
      </c>
      <c r="AD111" s="326">
        <f>INDEX('ИПЦ raw'!$1:$1048576, MATCH($K111,'ИПЦ raw'!$A:$A,0),MATCH(MoM!AD$1,'ИПЦ raw'!$1:$1,0))</f>
        <v>100.71</v>
      </c>
      <c r="AE111" s="326">
        <f>INDEX('ИПЦ raw'!$1:$1048576, MATCH($K111,'ИПЦ raw'!$A:$A,0),MATCH(MoM!AE$1,'ИПЦ raw'!$1:$1,0))</f>
        <v>100.37</v>
      </c>
      <c r="AF111" s="326">
        <f>INDEX('ИПЦ raw'!$1:$1048576, MATCH($K111,'ИПЦ raw'!$A:$A,0),MATCH(MoM!AF$1,'ИПЦ raw'!$1:$1,0))</f>
        <v>99.96</v>
      </c>
      <c r="AG111" s="326">
        <f>INDEX('ИПЦ raw'!$1:$1048576, MATCH($K111,'ИПЦ raw'!$A:$A,0),MATCH(MoM!AG$1,'ИПЦ raw'!$1:$1,0))</f>
        <v>100.46</v>
      </c>
      <c r="AH111" s="326">
        <f>INDEX('ИПЦ raw'!$1:$1048576, MATCH($K111,'ИПЦ raw'!$A:$A,0),MATCH(MoM!AH$1,'ИПЦ raw'!$1:$1,0))</f>
        <v>100.35</v>
      </c>
      <c r="AI111" s="326">
        <f>INDEX('ИПЦ raw'!$1:$1048576, MATCH($K111,'ИПЦ raw'!$A:$A,0),MATCH(MoM!AI$1,'ИПЦ raw'!$1:$1,0))</f>
        <v>101.4</v>
      </c>
      <c r="AJ111" s="326">
        <f>INDEX('ИПЦ raw'!$1:$1048576, MATCH($K111,'ИПЦ raw'!$A:$A,0),MATCH(MoM!AJ$1,'ИПЦ raw'!$1:$1,0))</f>
        <v>100.62</v>
      </c>
      <c r="AK111" s="326">
        <f>INDEX('ИПЦ raw'!$1:$1048576, MATCH($K111,'ИПЦ raw'!$A:$A,0),MATCH(MoM!AK$1,'ИПЦ raw'!$1:$1,0))</f>
        <v>100.24</v>
      </c>
      <c r="AL111" s="326">
        <f>INDEX('ИПЦ raw'!$1:$1048576, MATCH($K111,'ИПЦ raw'!$A:$A,0),MATCH(MoM!AL$1,'ИПЦ raw'!$1:$1,0))</f>
        <v>100.55</v>
      </c>
      <c r="AM111" s="326">
        <f>INDEX('ИПЦ raw'!$1:$1048576, MATCH($K111,'ИПЦ raw'!$A:$A,0),MATCH(MoM!AM$1,'ИПЦ raw'!$1:$1,0))</f>
        <v>100.68</v>
      </c>
      <c r="AN111" s="326">
        <f>INDEX('ИПЦ raw'!$1:$1048576, MATCH($K111,'ИПЦ raw'!$A:$A,0),MATCH(MoM!AN$1,'ИПЦ raw'!$1:$1,0))</f>
        <v>100.01</v>
      </c>
      <c r="AO111" s="326">
        <f>INDEX('ИПЦ raw'!$1:$1048576, MATCH($K111,'ИПЦ raw'!$A:$A,0),MATCH(MoM!AO$1,'ИПЦ raw'!$1:$1,0))</f>
        <v>100.64</v>
      </c>
      <c r="AP111" s="326">
        <f>INDEX('ИПЦ raw'!$1:$1048576, MATCH($K111,'ИПЦ raw'!$A:$A,0),MATCH(MoM!AP$1,'ИПЦ raw'!$1:$1,0))</f>
        <v>100.05</v>
      </c>
      <c r="AQ111" s="326">
        <f>INDEX('ИПЦ raw'!$1:$1048576, MATCH($K111,'ИПЦ raw'!$A:$A,0),MATCH(MoM!AQ$1,'ИПЦ raw'!$1:$1,0))</f>
        <v>100.06</v>
      </c>
      <c r="AR111" s="326">
        <f>INDEX('ИПЦ raw'!$1:$1048576, MATCH($K111,'ИПЦ raw'!$A:$A,0),MATCH(MoM!AR$1,'ИПЦ raw'!$1:$1,0))</f>
        <v>99.8</v>
      </c>
      <c r="AS111" s="326">
        <f>INDEX('ИПЦ raw'!$1:$1048576, MATCH($K111,'ИПЦ raw'!$A:$A,0),MATCH(MoM!AS$1,'ИПЦ raw'!$1:$1,0))</f>
        <v>100.22</v>
      </c>
      <c r="AT111" s="326">
        <f>INDEX('ИПЦ raw'!$1:$1048576, MATCH($K111,'ИПЦ raw'!$A:$A,0),MATCH(MoM!AT$1,'ИПЦ raw'!$1:$1,0))</f>
        <v>99.89</v>
      </c>
      <c r="AU111" s="326">
        <f>INDEX('ИПЦ raw'!$1:$1048576, MATCH($K111,'ИПЦ raw'!$A:$A,0),MATCH(MoM!AU$1,'ИПЦ raw'!$1:$1,0))</f>
        <v>100.2</v>
      </c>
      <c r="AV111" s="326">
        <f>INDEX('ИПЦ raw'!$1:$1048576, MATCH($K111,'ИПЦ raw'!$A:$A,0),MATCH(MoM!AV$1,'ИПЦ raw'!$1:$1,0))</f>
        <v>100.41</v>
      </c>
      <c r="AW111" s="326">
        <f>INDEX('ИПЦ raw'!$1:$1048576, MATCH($K111,'ИПЦ raw'!$A:$A,0),MATCH(MoM!AW$1,'ИПЦ raw'!$1:$1,0))</f>
        <v>100.22</v>
      </c>
      <c r="AX111" s="326">
        <f>INDEX('ИПЦ raw'!$1:$1048576, MATCH($K111,'ИПЦ raw'!$A:$A,0),MATCH(MoM!AX$1,'ИПЦ raw'!$1:$1,0))</f>
        <v>100.32</v>
      </c>
      <c r="AY111" s="326">
        <f>INDEX('ИПЦ raw'!$1:$1048576, MATCH($K111,'ИПЦ raw'!$A:$A,0),MATCH(MoM!AY$1,'ИПЦ raw'!$1:$1,0))</f>
        <v>100</v>
      </c>
      <c r="AZ111" s="326">
        <f>INDEX('ИПЦ raw'!$1:$1048576, MATCH($K111,'ИПЦ raw'!$A:$A,0),MATCH(MoM!AZ$1,'ИПЦ raw'!$1:$1,0))</f>
        <v>100.16</v>
      </c>
    </row>
    <row r="112" spans="1:52" x14ac:dyDescent="0.45">
      <c r="A112" s="326">
        <f>Веса!A112</f>
        <v>1</v>
      </c>
      <c r="B112" s="326">
        <f t="shared" si="2"/>
        <v>1</v>
      </c>
      <c r="C112" s="326">
        <f>БИПЦ_НДС!E112</f>
        <v>1</v>
      </c>
      <c r="D112" s="326">
        <f t="shared" si="3"/>
        <v>0</v>
      </c>
      <c r="E112" s="326">
        <v>0</v>
      </c>
      <c r="F112" s="326">
        <v>1</v>
      </c>
      <c r="G112" s="326">
        <v>0</v>
      </c>
      <c r="H112" s="326">
        <v>1</v>
      </c>
      <c r="I112" s="326">
        <v>0</v>
      </c>
      <c r="J112" s="308" t="s">
        <v>111</v>
      </c>
      <c r="K112" s="308" t="s">
        <v>111</v>
      </c>
      <c r="L112" s="326">
        <f>INDEX('ИПЦ raw'!$1:$1048576, MATCH($K112,'ИПЦ raw'!$A:$A,0),MATCH(MoM!L$1,'ИПЦ raw'!$1:$1,0))</f>
        <v>100.58</v>
      </c>
      <c r="M112" s="326">
        <f>INDEX('ИПЦ raw'!$1:$1048576, MATCH($K112,'ИПЦ raw'!$A:$A,0),MATCH(MoM!M$1,'ИПЦ raw'!$1:$1,0))</f>
        <v>99.87</v>
      </c>
      <c r="N112" s="326">
        <f>INDEX('ИПЦ raw'!$1:$1048576, MATCH($K112,'ИПЦ raw'!$A:$A,0),MATCH(MoM!N$1,'ИПЦ raw'!$1:$1,0))</f>
        <v>100.57</v>
      </c>
      <c r="O112" s="326">
        <f>INDEX('ИПЦ raw'!$1:$1048576, MATCH($K112,'ИПЦ raw'!$A:$A,0),MATCH(MoM!O$1,'ИПЦ raw'!$1:$1,0))</f>
        <v>100.15</v>
      </c>
      <c r="P112" s="326">
        <f>INDEX('ИПЦ raw'!$1:$1048576, MATCH($K112,'ИПЦ raw'!$A:$A,0),MATCH(MoM!P$1,'ИПЦ raw'!$1:$1,0))</f>
        <v>100.55</v>
      </c>
      <c r="Q112" s="326">
        <f>INDEX('ИПЦ raw'!$1:$1048576, MATCH($K112,'ИПЦ raw'!$A:$A,0),MATCH(MoM!Q$1,'ИПЦ raw'!$1:$1,0))</f>
        <v>100.05</v>
      </c>
      <c r="R112" s="326">
        <f>INDEX('ИПЦ raw'!$1:$1048576, MATCH($K112,'ИПЦ raw'!$A:$A,0),MATCH(MoM!R$1,'ИПЦ raw'!$1:$1,0))</f>
        <v>100.56</v>
      </c>
      <c r="S112" s="326">
        <f>INDEX('ИПЦ raw'!$1:$1048576, MATCH($K112,'ИПЦ raw'!$A:$A,0),MATCH(MoM!S$1,'ИПЦ raw'!$1:$1,0))</f>
        <v>100.41</v>
      </c>
      <c r="T112" s="326">
        <f>INDEX('ИПЦ raw'!$1:$1048576, MATCH($K112,'ИПЦ raw'!$A:$A,0),MATCH(MoM!T$1,'ИПЦ raw'!$1:$1,0))</f>
        <v>101.18</v>
      </c>
      <c r="U112" s="326">
        <f>INDEX('ИПЦ raw'!$1:$1048576, MATCH($K112,'ИПЦ raw'!$A:$A,0),MATCH(MoM!U$1,'ИПЦ raw'!$1:$1,0))</f>
        <v>100.56</v>
      </c>
      <c r="V112" s="326">
        <f>INDEX('ИПЦ raw'!$1:$1048576, MATCH($K112,'ИПЦ raw'!$A:$A,0),MATCH(MoM!V$1,'ИПЦ raw'!$1:$1,0))</f>
        <v>100.96</v>
      </c>
      <c r="W112" s="326">
        <f>INDEX('ИПЦ raw'!$1:$1048576, MATCH($K112,'ИПЦ raw'!$A:$A,0),MATCH(MoM!W$1,'ИПЦ raw'!$1:$1,0))</f>
        <v>101.12</v>
      </c>
      <c r="X112" s="326">
        <f>INDEX('ИПЦ raw'!$1:$1048576, MATCH($K112,'ИПЦ raw'!$A:$A,0),MATCH(MoM!X$1,'ИПЦ raw'!$1:$1,0))</f>
        <v>100.49</v>
      </c>
      <c r="Y112" s="326">
        <f>INDEX('ИПЦ raw'!$1:$1048576, MATCH($K112,'ИПЦ raw'!$A:$A,0),MATCH(MoM!Y$1,'ИПЦ raw'!$1:$1,0))</f>
        <v>100.42</v>
      </c>
      <c r="Z112" s="326">
        <f>INDEX('ИПЦ raw'!$1:$1048576, MATCH($K112,'ИПЦ raw'!$A:$A,0),MATCH(MoM!Z$1,'ИПЦ raw'!$1:$1,0))</f>
        <v>100.41</v>
      </c>
      <c r="AA112" s="326">
        <f>INDEX('ИПЦ raw'!$1:$1048576, MATCH($K112,'ИПЦ raw'!$A:$A,0),MATCH(MoM!AA$1,'ИПЦ raw'!$1:$1,0))</f>
        <v>100.24</v>
      </c>
      <c r="AB112" s="326">
        <f>INDEX('ИПЦ raw'!$1:$1048576, MATCH($K112,'ИПЦ raw'!$A:$A,0),MATCH(MoM!AB$1,'ИПЦ raw'!$1:$1,0))</f>
        <v>100.27</v>
      </c>
      <c r="AC112" s="326">
        <f>INDEX('ИПЦ raw'!$1:$1048576, MATCH($K112,'ИПЦ raw'!$A:$A,0),MATCH(MoM!AC$1,'ИПЦ raw'!$1:$1,0))</f>
        <v>100.21</v>
      </c>
      <c r="AD112" s="326">
        <f>INDEX('ИПЦ raw'!$1:$1048576, MATCH($K112,'ИПЦ raw'!$A:$A,0),MATCH(MoM!AD$1,'ИПЦ raw'!$1:$1,0))</f>
        <v>100.45</v>
      </c>
      <c r="AE112" s="326">
        <f>INDEX('ИПЦ raw'!$1:$1048576, MATCH($K112,'ИПЦ raw'!$A:$A,0),MATCH(MoM!AE$1,'ИПЦ raw'!$1:$1,0))</f>
        <v>99.94</v>
      </c>
      <c r="AF112" s="326">
        <f>INDEX('ИПЦ raw'!$1:$1048576, MATCH($K112,'ИПЦ raw'!$A:$A,0),MATCH(MoM!AF$1,'ИПЦ raw'!$1:$1,0))</f>
        <v>100.19</v>
      </c>
      <c r="AG112" s="326">
        <f>INDEX('ИПЦ raw'!$1:$1048576, MATCH($K112,'ИПЦ raw'!$A:$A,0),MATCH(MoM!AG$1,'ИПЦ raw'!$1:$1,0))</f>
        <v>100.82</v>
      </c>
      <c r="AH112" s="326">
        <f>INDEX('ИПЦ raw'!$1:$1048576, MATCH($K112,'ИПЦ raw'!$A:$A,0),MATCH(MoM!AH$1,'ИПЦ raw'!$1:$1,0))</f>
        <v>100.57</v>
      </c>
      <c r="AI112" s="326">
        <f>INDEX('ИПЦ raw'!$1:$1048576, MATCH($K112,'ИПЦ raw'!$A:$A,0),MATCH(MoM!AI$1,'ИПЦ raw'!$1:$1,0))</f>
        <v>100.97</v>
      </c>
      <c r="AJ112" s="326">
        <f>INDEX('ИПЦ raw'!$1:$1048576, MATCH($K112,'ИПЦ raw'!$A:$A,0),MATCH(MoM!AJ$1,'ИПЦ raw'!$1:$1,0))</f>
        <v>100.33</v>
      </c>
      <c r="AK112" s="326">
        <f>INDEX('ИПЦ raw'!$1:$1048576, MATCH($K112,'ИПЦ raw'!$A:$A,0),MATCH(MoM!AK$1,'ИПЦ raw'!$1:$1,0))</f>
        <v>100.09</v>
      </c>
      <c r="AL112" s="326">
        <f>INDEX('ИПЦ raw'!$1:$1048576, MATCH($K112,'ИПЦ raw'!$A:$A,0),MATCH(MoM!AL$1,'ИПЦ raw'!$1:$1,0))</f>
        <v>100.55</v>
      </c>
      <c r="AM112" s="326">
        <f>INDEX('ИПЦ raw'!$1:$1048576, MATCH($K112,'ИПЦ raw'!$A:$A,0),MATCH(MoM!AM$1,'ИПЦ raw'!$1:$1,0))</f>
        <v>100.26</v>
      </c>
      <c r="AN112" s="326">
        <f>INDEX('ИПЦ raw'!$1:$1048576, MATCH($K112,'ИПЦ raw'!$A:$A,0),MATCH(MoM!AN$1,'ИПЦ raw'!$1:$1,0))</f>
        <v>100.35</v>
      </c>
      <c r="AO112" s="326">
        <f>INDEX('ИПЦ raw'!$1:$1048576, MATCH($K112,'ИПЦ raw'!$A:$A,0),MATCH(MoM!AO$1,'ИПЦ raw'!$1:$1,0))</f>
        <v>100.73</v>
      </c>
      <c r="AP112" s="326">
        <f>INDEX('ИПЦ raw'!$1:$1048576, MATCH($K112,'ИПЦ raw'!$A:$A,0),MATCH(MoM!AP$1,'ИПЦ raw'!$1:$1,0))</f>
        <v>99.96</v>
      </c>
      <c r="AQ112" s="326">
        <f>INDEX('ИПЦ raw'!$1:$1048576, MATCH($K112,'ИПЦ raw'!$A:$A,0),MATCH(MoM!AQ$1,'ИПЦ raw'!$1:$1,0))</f>
        <v>100.14</v>
      </c>
      <c r="AR112" s="326">
        <f>INDEX('ИПЦ raw'!$1:$1048576, MATCH($K112,'ИПЦ raw'!$A:$A,0),MATCH(MoM!AR$1,'ИПЦ raw'!$1:$1,0))</f>
        <v>100.09</v>
      </c>
      <c r="AS112" s="326">
        <f>INDEX('ИПЦ raw'!$1:$1048576, MATCH($K112,'ИПЦ raw'!$A:$A,0),MATCH(MoM!AS$1,'ИПЦ raw'!$1:$1,0))</f>
        <v>100.46</v>
      </c>
      <c r="AT112" s="326">
        <f>INDEX('ИПЦ raw'!$1:$1048576, MATCH($K112,'ИПЦ raw'!$A:$A,0),MATCH(MoM!AT$1,'ИПЦ raw'!$1:$1,0))</f>
        <v>100.19</v>
      </c>
      <c r="AU112" s="326">
        <f>INDEX('ИПЦ raw'!$1:$1048576, MATCH($K112,'ИПЦ raw'!$A:$A,0),MATCH(MoM!AU$1,'ИПЦ raw'!$1:$1,0))</f>
        <v>100.36</v>
      </c>
      <c r="AV112" s="326">
        <f>INDEX('ИПЦ raw'!$1:$1048576, MATCH($K112,'ИПЦ raw'!$A:$A,0),MATCH(MoM!AV$1,'ИПЦ raw'!$1:$1,0))</f>
        <v>100.11</v>
      </c>
      <c r="AW112" s="326">
        <f>INDEX('ИПЦ raw'!$1:$1048576, MATCH($K112,'ИПЦ raw'!$A:$A,0),MATCH(MoM!AW$1,'ИПЦ raw'!$1:$1,0))</f>
        <v>100.5</v>
      </c>
      <c r="AX112" s="326">
        <f>INDEX('ИПЦ raw'!$1:$1048576, MATCH($K112,'ИПЦ raw'!$A:$A,0),MATCH(MoM!AX$1,'ИПЦ raw'!$1:$1,0))</f>
        <v>100.34</v>
      </c>
      <c r="AY112" s="326">
        <f>INDEX('ИПЦ raw'!$1:$1048576, MATCH($K112,'ИПЦ raw'!$A:$A,0),MATCH(MoM!AY$1,'ИПЦ raw'!$1:$1,0))</f>
        <v>99.97</v>
      </c>
      <c r="AZ112" s="326">
        <f>INDEX('ИПЦ raw'!$1:$1048576, MATCH($K112,'ИПЦ raw'!$A:$A,0),MATCH(MoM!AZ$1,'ИПЦ raw'!$1:$1,0))</f>
        <v>99.86</v>
      </c>
    </row>
    <row r="113" spans="1:52" ht="26.25" x14ac:dyDescent="0.45">
      <c r="A113" s="326">
        <f>Веса!A113</f>
        <v>1</v>
      </c>
      <c r="B113" s="326">
        <f t="shared" si="2"/>
        <v>1</v>
      </c>
      <c r="C113" s="326">
        <f>БИПЦ_НДС!E113</f>
        <v>1</v>
      </c>
      <c r="D113" s="326">
        <f t="shared" si="3"/>
        <v>0</v>
      </c>
      <c r="E113" s="326">
        <v>0</v>
      </c>
      <c r="F113" s="326">
        <v>1</v>
      </c>
      <c r="G113" s="326">
        <v>0</v>
      </c>
      <c r="H113" s="326">
        <v>1</v>
      </c>
      <c r="I113" s="326">
        <v>0</v>
      </c>
      <c r="J113" s="308" t="s">
        <v>112</v>
      </c>
      <c r="K113" s="308" t="s">
        <v>112</v>
      </c>
      <c r="L113" s="326">
        <f>INDEX('ИПЦ raw'!$1:$1048576, MATCH($K113,'ИПЦ raw'!$A:$A,0),MATCH(MoM!L$1,'ИПЦ raw'!$1:$1,0))</f>
        <v>100.05</v>
      </c>
      <c r="M113" s="326">
        <f>INDEX('ИПЦ raw'!$1:$1048576, MATCH($K113,'ИПЦ raw'!$A:$A,0),MATCH(MoM!M$1,'ИПЦ raw'!$1:$1,0))</f>
        <v>98.98</v>
      </c>
      <c r="N113" s="326">
        <f>INDEX('ИПЦ raw'!$1:$1048576, MATCH($K113,'ИПЦ raw'!$A:$A,0),MATCH(MoM!N$1,'ИПЦ raw'!$1:$1,0))</f>
        <v>99.77</v>
      </c>
      <c r="O113" s="326">
        <f>INDEX('ИПЦ raw'!$1:$1048576, MATCH($K113,'ИПЦ raw'!$A:$A,0),MATCH(MoM!O$1,'ИПЦ raw'!$1:$1,0))</f>
        <v>99.59</v>
      </c>
      <c r="P113" s="326">
        <f>INDEX('ИПЦ raw'!$1:$1048576, MATCH($K113,'ИПЦ raw'!$A:$A,0),MATCH(MoM!P$1,'ИПЦ raw'!$1:$1,0))</f>
        <v>99.88</v>
      </c>
      <c r="Q113" s="326">
        <f>INDEX('ИПЦ raw'!$1:$1048576, MATCH($K113,'ИПЦ raw'!$A:$A,0),MATCH(MoM!Q$1,'ИПЦ raw'!$1:$1,0))</f>
        <v>99.62</v>
      </c>
      <c r="R113" s="326">
        <f>INDEX('ИПЦ raw'!$1:$1048576, MATCH($K113,'ИПЦ raw'!$A:$A,0),MATCH(MoM!R$1,'ИПЦ raw'!$1:$1,0))</f>
        <v>100.16</v>
      </c>
      <c r="S113" s="326">
        <f>INDEX('ИПЦ raw'!$1:$1048576, MATCH($K113,'ИПЦ raw'!$A:$A,0),MATCH(MoM!S$1,'ИПЦ raw'!$1:$1,0))</f>
        <v>100.4</v>
      </c>
      <c r="T113" s="326">
        <f>INDEX('ИПЦ raw'!$1:$1048576, MATCH($K113,'ИПЦ raw'!$A:$A,0),MATCH(MoM!T$1,'ИПЦ raw'!$1:$1,0))</f>
        <v>101.51</v>
      </c>
      <c r="U113" s="326">
        <f>INDEX('ИПЦ raw'!$1:$1048576, MATCH($K113,'ИПЦ raw'!$A:$A,0),MATCH(MoM!U$1,'ИПЦ raw'!$1:$1,0))</f>
        <v>101.6</v>
      </c>
      <c r="V113" s="326">
        <f>INDEX('ИПЦ raw'!$1:$1048576, MATCH($K113,'ИПЦ raw'!$A:$A,0),MATCH(MoM!V$1,'ИПЦ raw'!$1:$1,0))</f>
        <v>100.92</v>
      </c>
      <c r="W113" s="326">
        <f>INDEX('ИПЦ raw'!$1:$1048576, MATCH($K113,'ИПЦ raw'!$A:$A,0),MATCH(MoM!W$1,'ИПЦ raw'!$1:$1,0))</f>
        <v>99.95</v>
      </c>
      <c r="X113" s="326">
        <f>INDEX('ИПЦ raw'!$1:$1048576, MATCH($K113,'ИПЦ raw'!$A:$A,0),MATCH(MoM!X$1,'ИПЦ raw'!$1:$1,0))</f>
        <v>99.41</v>
      </c>
      <c r="Y113" s="326">
        <f>INDEX('ИПЦ raw'!$1:$1048576, MATCH($K113,'ИПЦ raw'!$A:$A,0),MATCH(MoM!Y$1,'ИПЦ raw'!$1:$1,0))</f>
        <v>99.83</v>
      </c>
      <c r="Z113" s="326">
        <f>INDEX('ИПЦ raw'!$1:$1048576, MATCH($K113,'ИПЦ raw'!$A:$A,0),MATCH(MoM!Z$1,'ИПЦ raw'!$1:$1,0))</f>
        <v>99.56</v>
      </c>
      <c r="AA113" s="326">
        <f>INDEX('ИПЦ raw'!$1:$1048576, MATCH($K113,'ИПЦ raw'!$A:$A,0),MATCH(MoM!AA$1,'ИПЦ raw'!$1:$1,0))</f>
        <v>99.98</v>
      </c>
      <c r="AB113" s="326">
        <f>INDEX('ИПЦ raw'!$1:$1048576, MATCH($K113,'ИПЦ raw'!$A:$A,0),MATCH(MoM!AB$1,'ИПЦ raw'!$1:$1,0))</f>
        <v>100.09</v>
      </c>
      <c r="AC113" s="326">
        <f>INDEX('ИПЦ raw'!$1:$1048576, MATCH($K113,'ИПЦ raw'!$A:$A,0),MATCH(MoM!AC$1,'ИПЦ raw'!$1:$1,0))</f>
        <v>100.03</v>
      </c>
      <c r="AD113" s="326">
        <f>INDEX('ИПЦ raw'!$1:$1048576, MATCH($K113,'ИПЦ raw'!$A:$A,0),MATCH(MoM!AD$1,'ИПЦ raw'!$1:$1,0))</f>
        <v>100.02</v>
      </c>
      <c r="AE113" s="326">
        <f>INDEX('ИПЦ raw'!$1:$1048576, MATCH($K113,'ИПЦ raw'!$A:$A,0),MATCH(MoM!AE$1,'ИПЦ raw'!$1:$1,0))</f>
        <v>100.54</v>
      </c>
      <c r="AF113" s="326">
        <f>INDEX('ИПЦ raw'!$1:$1048576, MATCH($K113,'ИПЦ raw'!$A:$A,0),MATCH(MoM!AF$1,'ИПЦ raw'!$1:$1,0))</f>
        <v>101.02</v>
      </c>
      <c r="AG113" s="326">
        <f>INDEX('ИПЦ raw'!$1:$1048576, MATCH($K113,'ИПЦ raw'!$A:$A,0),MATCH(MoM!AG$1,'ИПЦ raw'!$1:$1,0))</f>
        <v>101.2</v>
      </c>
      <c r="AH113" s="326">
        <f>INDEX('ИПЦ raw'!$1:$1048576, MATCH($K113,'ИПЦ raw'!$A:$A,0),MATCH(MoM!AH$1,'ИПЦ raw'!$1:$1,0))</f>
        <v>101.19</v>
      </c>
      <c r="AI113" s="326">
        <f>INDEX('ИПЦ raw'!$1:$1048576, MATCH($K113,'ИПЦ raw'!$A:$A,0),MATCH(MoM!AI$1,'ИПЦ raw'!$1:$1,0))</f>
        <v>100.2</v>
      </c>
      <c r="AJ113" s="326">
        <f>INDEX('ИПЦ raw'!$1:$1048576, MATCH($K113,'ИПЦ raw'!$A:$A,0),MATCH(MoM!AJ$1,'ИПЦ raw'!$1:$1,0))</f>
        <v>98.45</v>
      </c>
      <c r="AK113" s="326">
        <f>INDEX('ИПЦ raw'!$1:$1048576, MATCH($K113,'ИПЦ raw'!$A:$A,0),MATCH(MoM!AK$1,'ИПЦ raw'!$1:$1,0))</f>
        <v>98.57</v>
      </c>
      <c r="AL113" s="326">
        <f>INDEX('ИПЦ raw'!$1:$1048576, MATCH($K113,'ИПЦ raw'!$A:$A,0),MATCH(MoM!AL$1,'ИПЦ raw'!$1:$1,0))</f>
        <v>99.45</v>
      </c>
      <c r="AM113" s="326">
        <f>INDEX('ИПЦ raw'!$1:$1048576, MATCH($K113,'ИПЦ raw'!$A:$A,0),MATCH(MoM!AM$1,'ИПЦ raw'!$1:$1,0))</f>
        <v>99.81</v>
      </c>
      <c r="AN113" s="326">
        <f>INDEX('ИПЦ raw'!$1:$1048576, MATCH($K113,'ИПЦ raw'!$A:$A,0),MATCH(MoM!AN$1,'ИПЦ raw'!$1:$1,0))</f>
        <v>99.96</v>
      </c>
      <c r="AO113" s="326">
        <f>INDEX('ИПЦ raw'!$1:$1048576, MATCH($K113,'ИПЦ raw'!$A:$A,0),MATCH(MoM!AO$1,'ИПЦ raw'!$1:$1,0))</f>
        <v>99.94</v>
      </c>
      <c r="AP113" s="326">
        <f>INDEX('ИПЦ raw'!$1:$1048576, MATCH($K113,'ИПЦ raw'!$A:$A,0),MATCH(MoM!AP$1,'ИПЦ raw'!$1:$1,0))</f>
        <v>100.07</v>
      </c>
      <c r="AQ113" s="326">
        <f>INDEX('ИПЦ raw'!$1:$1048576, MATCH($K113,'ИПЦ raw'!$A:$A,0),MATCH(MoM!AQ$1,'ИПЦ raw'!$1:$1,0))</f>
        <v>100.57</v>
      </c>
      <c r="AR113" s="326">
        <f>INDEX('ИПЦ raw'!$1:$1048576, MATCH($K113,'ИПЦ raw'!$A:$A,0),MATCH(MoM!AR$1,'ИПЦ raw'!$1:$1,0))</f>
        <v>100.92</v>
      </c>
      <c r="AS113" s="326">
        <f>INDEX('ИПЦ raw'!$1:$1048576, MATCH($K113,'ИПЦ raw'!$A:$A,0),MATCH(MoM!AS$1,'ИПЦ raw'!$1:$1,0))</f>
        <v>101.55</v>
      </c>
      <c r="AT113" s="326">
        <f>INDEX('ИПЦ raw'!$1:$1048576, MATCH($K113,'ИПЦ raw'!$A:$A,0),MATCH(MoM!AT$1,'ИПЦ raw'!$1:$1,0))</f>
        <v>100.3</v>
      </c>
      <c r="AU113" s="326">
        <f>INDEX('ИПЦ raw'!$1:$1048576, MATCH($K113,'ИПЦ raw'!$A:$A,0),MATCH(MoM!AU$1,'ИПЦ raw'!$1:$1,0))</f>
        <v>99.63</v>
      </c>
      <c r="AV113" s="326">
        <f>INDEX('ИПЦ raw'!$1:$1048576, MATCH($K113,'ИПЦ raw'!$A:$A,0),MATCH(MoM!AV$1,'ИПЦ raw'!$1:$1,0))</f>
        <v>98.56</v>
      </c>
      <c r="AW113" s="326">
        <f>INDEX('ИПЦ raw'!$1:$1048576, MATCH($K113,'ИПЦ raw'!$A:$A,0),MATCH(MoM!AW$1,'ИПЦ raw'!$1:$1,0))</f>
        <v>98.76</v>
      </c>
      <c r="AX113" s="326">
        <f>INDEX('ИПЦ raw'!$1:$1048576, MATCH($K113,'ИПЦ raw'!$A:$A,0),MATCH(MoM!AX$1,'ИПЦ raw'!$1:$1,0))</f>
        <v>100.01</v>
      </c>
      <c r="AY113" s="326">
        <f>INDEX('ИПЦ raw'!$1:$1048576, MATCH($K113,'ИПЦ raw'!$A:$A,0),MATCH(MoM!AY$1,'ИПЦ raw'!$1:$1,0))</f>
        <v>99.59</v>
      </c>
      <c r="AZ113" s="326">
        <f>INDEX('ИПЦ raw'!$1:$1048576, MATCH($K113,'ИПЦ raw'!$A:$A,0),MATCH(MoM!AZ$1,'ИПЦ raw'!$1:$1,0))</f>
        <v>99.77</v>
      </c>
    </row>
    <row r="114" spans="1:52" x14ac:dyDescent="0.45">
      <c r="A114" s="326">
        <f>Веса!A114</f>
        <v>1</v>
      </c>
      <c r="B114" s="326">
        <f t="shared" si="2"/>
        <v>1</v>
      </c>
      <c r="C114" s="326">
        <f>БИПЦ_НДС!E114</f>
        <v>1</v>
      </c>
      <c r="D114" s="326">
        <f t="shared" si="3"/>
        <v>0</v>
      </c>
      <c r="E114" s="326">
        <v>0</v>
      </c>
      <c r="F114" s="326">
        <v>1</v>
      </c>
      <c r="G114" s="326">
        <v>0</v>
      </c>
      <c r="H114" s="326">
        <v>1</v>
      </c>
      <c r="I114" s="326">
        <v>0</v>
      </c>
      <c r="J114" s="308" t="s">
        <v>113</v>
      </c>
      <c r="K114" s="308" t="s">
        <v>113</v>
      </c>
      <c r="L114" s="326">
        <f>INDEX('ИПЦ raw'!$1:$1048576, MATCH($K114,'ИПЦ raw'!$A:$A,0),MATCH(MoM!L$1,'ИПЦ raw'!$1:$1,0))</f>
        <v>100.18</v>
      </c>
      <c r="M114" s="326">
        <f>INDEX('ИПЦ raw'!$1:$1048576, MATCH($K114,'ИПЦ raw'!$A:$A,0),MATCH(MoM!M$1,'ИПЦ raw'!$1:$1,0))</f>
        <v>100.54</v>
      </c>
      <c r="N114" s="326">
        <f>INDEX('ИПЦ raw'!$1:$1048576, MATCH($K114,'ИПЦ raw'!$A:$A,0),MATCH(MoM!N$1,'ИПЦ raw'!$1:$1,0))</f>
        <v>100.76</v>
      </c>
      <c r="O114" s="326">
        <f>INDEX('ИПЦ raw'!$1:$1048576, MATCH($K114,'ИПЦ raw'!$A:$A,0),MATCH(MoM!O$1,'ИПЦ raw'!$1:$1,0))</f>
        <v>100.07</v>
      </c>
      <c r="P114" s="326">
        <f>INDEX('ИПЦ raw'!$1:$1048576, MATCH($K114,'ИПЦ raw'!$A:$A,0),MATCH(MoM!P$1,'ИПЦ raw'!$1:$1,0))</f>
        <v>99.43</v>
      </c>
      <c r="Q114" s="326">
        <f>INDEX('ИПЦ raw'!$1:$1048576, MATCH($K114,'ИПЦ raw'!$A:$A,0),MATCH(MoM!Q$1,'ИПЦ raw'!$1:$1,0))</f>
        <v>99.38</v>
      </c>
      <c r="R114" s="326">
        <f>INDEX('ИПЦ raw'!$1:$1048576, MATCH($K114,'ИПЦ raw'!$A:$A,0),MATCH(MoM!R$1,'ИПЦ raw'!$1:$1,0))</f>
        <v>99.36</v>
      </c>
      <c r="S114" s="326">
        <f>INDEX('ИПЦ raw'!$1:$1048576, MATCH($K114,'ИПЦ raw'!$A:$A,0),MATCH(MoM!S$1,'ИПЦ raw'!$1:$1,0))</f>
        <v>100.18</v>
      </c>
      <c r="T114" s="326">
        <f>INDEX('ИПЦ raw'!$1:$1048576, MATCH($K114,'ИПЦ raw'!$A:$A,0),MATCH(MoM!T$1,'ИПЦ raw'!$1:$1,0))</f>
        <v>100.69</v>
      </c>
      <c r="U114" s="326">
        <f>INDEX('ИПЦ raw'!$1:$1048576, MATCH($K114,'ИПЦ raw'!$A:$A,0),MATCH(MoM!U$1,'ИПЦ raw'!$1:$1,0))</f>
        <v>100.36</v>
      </c>
      <c r="V114" s="326">
        <f>INDEX('ИПЦ raw'!$1:$1048576, MATCH($K114,'ИПЦ raw'!$A:$A,0),MATCH(MoM!V$1,'ИПЦ raw'!$1:$1,0))</f>
        <v>99.99</v>
      </c>
      <c r="W114" s="326">
        <f>INDEX('ИПЦ raw'!$1:$1048576, MATCH($K114,'ИПЦ raw'!$A:$A,0),MATCH(MoM!W$1,'ИПЦ raw'!$1:$1,0))</f>
        <v>99.97</v>
      </c>
      <c r="X114" s="326">
        <f>INDEX('ИПЦ raw'!$1:$1048576, MATCH($K114,'ИПЦ raw'!$A:$A,0),MATCH(MoM!X$1,'ИПЦ raw'!$1:$1,0))</f>
        <v>100.21</v>
      </c>
      <c r="Y114" s="326">
        <f>INDEX('ИПЦ raw'!$1:$1048576, MATCH($K114,'ИПЦ raw'!$A:$A,0),MATCH(MoM!Y$1,'ИПЦ raw'!$1:$1,0))</f>
        <v>100.61</v>
      </c>
      <c r="Z114" s="326">
        <f>INDEX('ИПЦ raw'!$1:$1048576, MATCH($K114,'ИПЦ raw'!$A:$A,0),MATCH(MoM!Z$1,'ИПЦ raw'!$1:$1,0))</f>
        <v>100.93</v>
      </c>
      <c r="AA114" s="326">
        <f>INDEX('ИПЦ raw'!$1:$1048576, MATCH($K114,'ИПЦ raw'!$A:$A,0),MATCH(MoM!AA$1,'ИПЦ raw'!$1:$1,0))</f>
        <v>100.4</v>
      </c>
      <c r="AB114" s="326">
        <f>INDEX('ИПЦ raw'!$1:$1048576, MATCH($K114,'ИПЦ raw'!$A:$A,0),MATCH(MoM!AB$1,'ИПЦ raw'!$1:$1,0))</f>
        <v>100.32</v>
      </c>
      <c r="AC114" s="326">
        <f>INDEX('ИПЦ raw'!$1:$1048576, MATCH($K114,'ИПЦ raw'!$A:$A,0),MATCH(MoM!AC$1,'ИПЦ raw'!$1:$1,0))</f>
        <v>99.56</v>
      </c>
      <c r="AD114" s="326">
        <f>INDEX('ИПЦ raw'!$1:$1048576, MATCH($K114,'ИПЦ raw'!$A:$A,0),MATCH(MoM!AD$1,'ИПЦ raw'!$1:$1,0))</f>
        <v>99.67</v>
      </c>
      <c r="AE114" s="326">
        <f>INDEX('ИПЦ raw'!$1:$1048576, MATCH($K114,'ИПЦ raw'!$A:$A,0),MATCH(MoM!AE$1,'ИПЦ raw'!$1:$1,0))</f>
        <v>100.27</v>
      </c>
      <c r="AF114" s="326">
        <f>INDEX('ИПЦ raw'!$1:$1048576, MATCH($K114,'ИПЦ raw'!$A:$A,0),MATCH(MoM!AF$1,'ИПЦ raw'!$1:$1,0))</f>
        <v>100.71</v>
      </c>
      <c r="AG114" s="326">
        <f>INDEX('ИПЦ raw'!$1:$1048576, MATCH($K114,'ИПЦ raw'!$A:$A,0),MATCH(MoM!AG$1,'ИПЦ raw'!$1:$1,0))</f>
        <v>99.98</v>
      </c>
      <c r="AH114" s="326">
        <f>INDEX('ИПЦ raw'!$1:$1048576, MATCH($K114,'ИПЦ raw'!$A:$A,0),MATCH(MoM!AH$1,'ИПЦ raw'!$1:$1,0))</f>
        <v>99.89</v>
      </c>
      <c r="AI114" s="326">
        <f>INDEX('ИПЦ raw'!$1:$1048576, MATCH($K114,'ИПЦ raw'!$A:$A,0),MATCH(MoM!AI$1,'ИПЦ raw'!$1:$1,0))</f>
        <v>99.88</v>
      </c>
      <c r="AJ114" s="326">
        <f>INDEX('ИПЦ raw'!$1:$1048576, MATCH($K114,'ИПЦ raw'!$A:$A,0),MATCH(MoM!AJ$1,'ИПЦ raw'!$1:$1,0))</f>
        <v>100.37</v>
      </c>
      <c r="AK114" s="326">
        <f>INDEX('ИПЦ raw'!$1:$1048576, MATCH($K114,'ИПЦ raw'!$A:$A,0),MATCH(MoM!AK$1,'ИПЦ raw'!$1:$1,0))</f>
        <v>100.69</v>
      </c>
      <c r="AL114" s="326">
        <f>INDEX('ИПЦ raw'!$1:$1048576, MATCH($K114,'ИПЦ raw'!$A:$A,0),MATCH(MoM!AL$1,'ИПЦ raw'!$1:$1,0))</f>
        <v>100.56</v>
      </c>
      <c r="AM114" s="326">
        <f>INDEX('ИПЦ raw'!$1:$1048576, MATCH($K114,'ИПЦ raw'!$A:$A,0),MATCH(MoM!AM$1,'ИПЦ raw'!$1:$1,0))</f>
        <v>100.03</v>
      </c>
      <c r="AN114" s="326">
        <f>INDEX('ИПЦ raw'!$1:$1048576, MATCH($K114,'ИПЦ raw'!$A:$A,0),MATCH(MoM!AN$1,'ИПЦ raw'!$1:$1,0))</f>
        <v>99.39</v>
      </c>
      <c r="AO114" s="326">
        <f>INDEX('ИПЦ raw'!$1:$1048576, MATCH($K114,'ИПЦ raw'!$A:$A,0),MATCH(MoM!AO$1,'ИПЦ raw'!$1:$1,0))</f>
        <v>99.31</v>
      </c>
      <c r="AP114" s="326">
        <f>INDEX('ИПЦ raw'!$1:$1048576, MATCH($K114,'ИПЦ raw'!$A:$A,0),MATCH(MoM!AP$1,'ИПЦ raw'!$1:$1,0))</f>
        <v>99.83</v>
      </c>
      <c r="AQ114" s="326">
        <f>INDEX('ИПЦ raw'!$1:$1048576, MATCH($K114,'ИПЦ raw'!$A:$A,0),MATCH(MoM!AQ$1,'ИПЦ raw'!$1:$1,0))</f>
        <v>100.13</v>
      </c>
      <c r="AR114" s="326">
        <f>INDEX('ИПЦ raw'!$1:$1048576, MATCH($K114,'ИПЦ raw'!$A:$A,0),MATCH(MoM!AR$1,'ИПЦ raw'!$1:$1,0))</f>
        <v>99.96</v>
      </c>
      <c r="AS114" s="326">
        <f>INDEX('ИПЦ raw'!$1:$1048576, MATCH($K114,'ИПЦ raw'!$A:$A,0),MATCH(MoM!AS$1,'ИПЦ raw'!$1:$1,0))</f>
        <v>99.94</v>
      </c>
      <c r="AT114" s="326">
        <f>INDEX('ИПЦ raw'!$1:$1048576, MATCH($K114,'ИПЦ raw'!$A:$A,0),MATCH(MoM!AT$1,'ИПЦ raw'!$1:$1,0))</f>
        <v>100.16</v>
      </c>
      <c r="AU114" s="326">
        <f>INDEX('ИПЦ raw'!$1:$1048576, MATCH($K114,'ИПЦ raw'!$A:$A,0),MATCH(MoM!AU$1,'ИПЦ raw'!$1:$1,0))</f>
        <v>99.96</v>
      </c>
      <c r="AV114" s="326">
        <f>INDEX('ИПЦ raw'!$1:$1048576, MATCH($K114,'ИПЦ raw'!$A:$A,0),MATCH(MoM!AV$1,'ИПЦ raw'!$1:$1,0))</f>
        <v>99.63</v>
      </c>
      <c r="AW114" s="326">
        <f>INDEX('ИПЦ raw'!$1:$1048576, MATCH($K114,'ИПЦ raw'!$A:$A,0),MATCH(MoM!AW$1,'ИПЦ raw'!$1:$1,0))</f>
        <v>99.93</v>
      </c>
      <c r="AX114" s="326">
        <f>INDEX('ИПЦ raw'!$1:$1048576, MATCH($K114,'ИПЦ raw'!$A:$A,0),MATCH(MoM!AX$1,'ИПЦ raw'!$1:$1,0))</f>
        <v>100.55</v>
      </c>
      <c r="AY114" s="326">
        <f>INDEX('ИПЦ raw'!$1:$1048576, MATCH($K114,'ИПЦ raw'!$A:$A,0),MATCH(MoM!AY$1,'ИПЦ raw'!$1:$1,0))</f>
        <v>99.77</v>
      </c>
      <c r="AZ114" s="326">
        <f>INDEX('ИПЦ raw'!$1:$1048576, MATCH($K114,'ИПЦ raw'!$A:$A,0),MATCH(MoM!AZ$1,'ИПЦ raw'!$1:$1,0))</f>
        <v>99.99</v>
      </c>
    </row>
    <row r="115" spans="1:52" x14ac:dyDescent="0.45">
      <c r="A115" s="326">
        <f>Веса!A115</f>
        <v>1</v>
      </c>
      <c r="B115" s="326">
        <f t="shared" si="2"/>
        <v>1</v>
      </c>
      <c r="C115" s="326">
        <f>БИПЦ_НДС!E115</f>
        <v>1</v>
      </c>
      <c r="D115" s="326">
        <f t="shared" si="3"/>
        <v>0</v>
      </c>
      <c r="E115" s="326">
        <v>0</v>
      </c>
      <c r="F115" s="326">
        <v>1</v>
      </c>
      <c r="G115" s="326">
        <v>0</v>
      </c>
      <c r="H115" s="326">
        <v>1</v>
      </c>
      <c r="I115" s="326">
        <v>0</v>
      </c>
      <c r="J115" s="308" t="s">
        <v>114</v>
      </c>
      <c r="K115" s="308" t="s">
        <v>114</v>
      </c>
      <c r="L115" s="326">
        <f>INDEX('ИПЦ raw'!$1:$1048576, MATCH($K115,'ИПЦ raw'!$A:$A,0),MATCH(MoM!L$1,'ИПЦ raw'!$1:$1,0))</f>
        <v>101.02</v>
      </c>
      <c r="M115" s="326">
        <f>INDEX('ИПЦ raw'!$1:$1048576, MATCH($K115,'ИПЦ raw'!$A:$A,0),MATCH(MoM!M$1,'ИПЦ raw'!$1:$1,0))</f>
        <v>100.16</v>
      </c>
      <c r="N115" s="326">
        <f>INDEX('ИПЦ raw'!$1:$1048576, MATCH($K115,'ИПЦ raw'!$A:$A,0),MATCH(MoM!N$1,'ИПЦ raw'!$1:$1,0))</f>
        <v>100.16</v>
      </c>
      <c r="O115" s="326">
        <f>INDEX('ИПЦ raw'!$1:$1048576, MATCH($K115,'ИПЦ raw'!$A:$A,0),MATCH(MoM!O$1,'ИПЦ raw'!$1:$1,0))</f>
        <v>100.41</v>
      </c>
      <c r="P115" s="326">
        <f>INDEX('ИПЦ raw'!$1:$1048576, MATCH($K115,'ИПЦ raw'!$A:$A,0),MATCH(MoM!P$1,'ИПЦ raw'!$1:$1,0))</f>
        <v>99.62</v>
      </c>
      <c r="Q115" s="326">
        <f>INDEX('ИПЦ raw'!$1:$1048576, MATCH($K115,'ИПЦ raw'!$A:$A,0),MATCH(MoM!Q$1,'ИПЦ raw'!$1:$1,0))</f>
        <v>99.85</v>
      </c>
      <c r="R115" s="326">
        <f>INDEX('ИПЦ raw'!$1:$1048576, MATCH($K115,'ИПЦ raw'!$A:$A,0),MATCH(MoM!R$1,'ИПЦ raw'!$1:$1,0))</f>
        <v>99.98</v>
      </c>
      <c r="S115" s="326">
        <f>INDEX('ИПЦ raw'!$1:$1048576, MATCH($K115,'ИПЦ raw'!$A:$A,0),MATCH(MoM!S$1,'ИПЦ raw'!$1:$1,0))</f>
        <v>100.89</v>
      </c>
      <c r="T115" s="326">
        <f>INDEX('ИПЦ raw'!$1:$1048576, MATCH($K115,'ИПЦ raw'!$A:$A,0),MATCH(MoM!T$1,'ИПЦ raw'!$1:$1,0))</f>
        <v>100.87</v>
      </c>
      <c r="U115" s="326">
        <f>INDEX('ИПЦ raw'!$1:$1048576, MATCH($K115,'ИПЦ raw'!$A:$A,0),MATCH(MoM!U$1,'ИПЦ raw'!$1:$1,0))</f>
        <v>101.39</v>
      </c>
      <c r="V115" s="326">
        <f>INDEX('ИПЦ raw'!$1:$1048576, MATCH($K115,'ИПЦ raw'!$A:$A,0),MATCH(MoM!V$1,'ИПЦ raw'!$1:$1,0))</f>
        <v>100.03</v>
      </c>
      <c r="W115" s="326">
        <f>INDEX('ИПЦ raw'!$1:$1048576, MATCH($K115,'ИПЦ raw'!$A:$A,0),MATCH(MoM!W$1,'ИПЦ raw'!$1:$1,0))</f>
        <v>100.35</v>
      </c>
      <c r="X115" s="326">
        <f>INDEX('ИПЦ raw'!$1:$1048576, MATCH($K115,'ИПЦ raw'!$A:$A,0),MATCH(MoM!X$1,'ИПЦ raw'!$1:$1,0))</f>
        <v>100.15</v>
      </c>
      <c r="Y115" s="326">
        <f>INDEX('ИПЦ raw'!$1:$1048576, MATCH($K115,'ИПЦ raw'!$A:$A,0),MATCH(MoM!Y$1,'ИПЦ raw'!$1:$1,0))</f>
        <v>101.42</v>
      </c>
      <c r="Z115" s="326">
        <f>INDEX('ИПЦ raw'!$1:$1048576, MATCH($K115,'ИПЦ raw'!$A:$A,0),MATCH(MoM!Z$1,'ИПЦ raw'!$1:$1,0))</f>
        <v>101.02</v>
      </c>
      <c r="AA115" s="326">
        <f>INDEX('ИПЦ raw'!$1:$1048576, MATCH($K115,'ИПЦ raw'!$A:$A,0),MATCH(MoM!AA$1,'ИПЦ raw'!$1:$1,0))</f>
        <v>99.83</v>
      </c>
      <c r="AB115" s="326">
        <f>INDEX('ИПЦ raw'!$1:$1048576, MATCH($K115,'ИПЦ raw'!$A:$A,0),MATCH(MoM!AB$1,'ИПЦ raw'!$1:$1,0))</f>
        <v>100.28</v>
      </c>
      <c r="AC115" s="326">
        <f>INDEX('ИПЦ raw'!$1:$1048576, MATCH($K115,'ИПЦ raw'!$A:$A,0),MATCH(MoM!AC$1,'ИПЦ raw'!$1:$1,0))</f>
        <v>99.87</v>
      </c>
      <c r="AD115" s="326">
        <f>INDEX('ИПЦ raw'!$1:$1048576, MATCH($K115,'ИПЦ raw'!$A:$A,0),MATCH(MoM!AD$1,'ИПЦ raw'!$1:$1,0))</f>
        <v>99.78</v>
      </c>
      <c r="AE115" s="326">
        <f>INDEX('ИПЦ raw'!$1:$1048576, MATCH($K115,'ИПЦ raw'!$A:$A,0),MATCH(MoM!AE$1,'ИПЦ raw'!$1:$1,0))</f>
        <v>100.54</v>
      </c>
      <c r="AF115" s="326">
        <f>INDEX('ИПЦ raw'!$1:$1048576, MATCH($K115,'ИПЦ raw'!$A:$A,0),MATCH(MoM!AF$1,'ИПЦ raw'!$1:$1,0))</f>
        <v>100.63</v>
      </c>
      <c r="AG115" s="326">
        <f>INDEX('ИПЦ raw'!$1:$1048576, MATCH($K115,'ИПЦ raw'!$A:$A,0),MATCH(MoM!AG$1,'ИПЦ raw'!$1:$1,0))</f>
        <v>99.99</v>
      </c>
      <c r="AH115" s="326">
        <f>INDEX('ИПЦ raw'!$1:$1048576, MATCH($K115,'ИПЦ raw'!$A:$A,0),MATCH(MoM!AH$1,'ИПЦ raw'!$1:$1,0))</f>
        <v>99.54</v>
      </c>
      <c r="AI115" s="326">
        <f>INDEX('ИПЦ raw'!$1:$1048576, MATCH($K115,'ИПЦ raw'!$A:$A,0),MATCH(MoM!AI$1,'ИПЦ raw'!$1:$1,0))</f>
        <v>100.16</v>
      </c>
      <c r="AJ115" s="326">
        <f>INDEX('ИПЦ raw'!$1:$1048576, MATCH($K115,'ИПЦ raw'!$A:$A,0),MATCH(MoM!AJ$1,'ИПЦ raw'!$1:$1,0))</f>
        <v>99.82</v>
      </c>
      <c r="AK115" s="326">
        <f>INDEX('ИПЦ raw'!$1:$1048576, MATCH($K115,'ИПЦ raw'!$A:$A,0),MATCH(MoM!AK$1,'ИПЦ raw'!$1:$1,0))</f>
        <v>100.69</v>
      </c>
      <c r="AL115" s="326">
        <f>INDEX('ИПЦ raw'!$1:$1048576, MATCH($K115,'ИПЦ raw'!$A:$A,0),MATCH(MoM!AL$1,'ИПЦ raw'!$1:$1,0))</f>
        <v>100.09</v>
      </c>
      <c r="AM115" s="326">
        <f>INDEX('ИПЦ raw'!$1:$1048576, MATCH($K115,'ИПЦ raw'!$A:$A,0),MATCH(MoM!AM$1,'ИПЦ raw'!$1:$1,0))</f>
        <v>99.39</v>
      </c>
      <c r="AN115" s="326">
        <f>INDEX('ИПЦ raw'!$1:$1048576, MATCH($K115,'ИПЦ raw'!$A:$A,0),MATCH(MoM!AN$1,'ИПЦ raw'!$1:$1,0))</f>
        <v>98.27</v>
      </c>
      <c r="AO115" s="326">
        <f>INDEX('ИПЦ raw'!$1:$1048576, MATCH($K115,'ИПЦ raw'!$A:$A,0),MATCH(MoM!AO$1,'ИПЦ raw'!$1:$1,0))</f>
        <v>99.44</v>
      </c>
      <c r="AP115" s="326">
        <f>INDEX('ИПЦ raw'!$1:$1048576, MATCH($K115,'ИПЦ raw'!$A:$A,0),MATCH(MoM!AP$1,'ИПЦ raw'!$1:$1,0))</f>
        <v>100</v>
      </c>
      <c r="AQ115" s="326">
        <f>INDEX('ИПЦ raw'!$1:$1048576, MATCH($K115,'ИПЦ raw'!$A:$A,0),MATCH(MoM!AQ$1,'ИПЦ raw'!$1:$1,0))</f>
        <v>100.91</v>
      </c>
      <c r="AR115" s="326">
        <f>INDEX('ИПЦ raw'!$1:$1048576, MATCH($K115,'ИПЦ raw'!$A:$A,0),MATCH(MoM!AR$1,'ИПЦ raw'!$1:$1,0))</f>
        <v>100.5</v>
      </c>
      <c r="AS115" s="326">
        <f>INDEX('ИПЦ raw'!$1:$1048576, MATCH($K115,'ИПЦ raw'!$A:$A,0),MATCH(MoM!AS$1,'ИПЦ raw'!$1:$1,0))</f>
        <v>100.05</v>
      </c>
      <c r="AT115" s="326">
        <f>INDEX('ИПЦ raw'!$1:$1048576, MATCH($K115,'ИПЦ raw'!$A:$A,0),MATCH(MoM!AT$1,'ИПЦ raw'!$1:$1,0))</f>
        <v>100.27</v>
      </c>
      <c r="AU115" s="326">
        <f>INDEX('ИПЦ raw'!$1:$1048576, MATCH($K115,'ИПЦ raw'!$A:$A,0),MATCH(MoM!AU$1,'ИПЦ raw'!$1:$1,0))</f>
        <v>99.68</v>
      </c>
      <c r="AV115" s="326">
        <f>INDEX('ИПЦ raw'!$1:$1048576, MATCH($K115,'ИПЦ raw'!$A:$A,0),MATCH(MoM!AV$1,'ИПЦ raw'!$1:$1,0))</f>
        <v>99.45</v>
      </c>
      <c r="AW115" s="326">
        <f>INDEX('ИПЦ raw'!$1:$1048576, MATCH($K115,'ИПЦ raw'!$A:$A,0),MATCH(MoM!AW$1,'ИПЦ raw'!$1:$1,0))</f>
        <v>100.26</v>
      </c>
      <c r="AX115" s="326">
        <f>INDEX('ИПЦ raw'!$1:$1048576, MATCH($K115,'ИПЦ raw'!$A:$A,0),MATCH(MoM!AX$1,'ИПЦ raw'!$1:$1,0))</f>
        <v>100.66</v>
      </c>
      <c r="AY115" s="326">
        <f>INDEX('ИПЦ raw'!$1:$1048576, MATCH($K115,'ИПЦ raw'!$A:$A,0),MATCH(MoM!AY$1,'ИПЦ raw'!$1:$1,0))</f>
        <v>100.57</v>
      </c>
      <c r="AZ115" s="326">
        <f>INDEX('ИПЦ raw'!$1:$1048576, MATCH($K115,'ИПЦ raw'!$A:$A,0),MATCH(MoM!AZ$1,'ИПЦ raw'!$1:$1,0))</f>
        <v>99.9</v>
      </c>
    </row>
    <row r="116" spans="1:52" x14ac:dyDescent="0.45">
      <c r="A116" s="326">
        <f>Веса!A116</f>
        <v>1</v>
      </c>
      <c r="B116" s="326">
        <f t="shared" si="2"/>
        <v>1</v>
      </c>
      <c r="C116" s="326">
        <f>БИПЦ_НДС!E116</f>
        <v>1</v>
      </c>
      <c r="D116" s="326">
        <f t="shared" si="3"/>
        <v>0</v>
      </c>
      <c r="E116" s="326">
        <v>0</v>
      </c>
      <c r="F116" s="326">
        <v>1</v>
      </c>
      <c r="G116" s="326">
        <v>0</v>
      </c>
      <c r="H116" s="326">
        <v>1</v>
      </c>
      <c r="I116" s="326">
        <v>0</v>
      </c>
      <c r="J116" s="315" t="s">
        <v>469</v>
      </c>
      <c r="K116" s="315" t="s">
        <v>469</v>
      </c>
      <c r="L116" s="326">
        <f>INDEX('ИПЦ raw'!$1:$1048576, MATCH($K116,'ИПЦ raw'!$A:$A,0),MATCH(MoM!L$1,'ИПЦ raw'!$1:$1,0))</f>
        <v>100.75</v>
      </c>
      <c r="M116" s="326">
        <f>INDEX('ИПЦ raw'!$1:$1048576, MATCH($K116,'ИПЦ raw'!$A:$A,0),MATCH(MoM!M$1,'ИПЦ raw'!$1:$1,0))</f>
        <v>100.23</v>
      </c>
      <c r="N116" s="326">
        <f>INDEX('ИПЦ raw'!$1:$1048576, MATCH($K116,'ИПЦ raw'!$A:$A,0),MATCH(MoM!N$1,'ИПЦ raw'!$1:$1,0))</f>
        <v>100.14</v>
      </c>
      <c r="O116" s="326">
        <f>INDEX('ИПЦ raw'!$1:$1048576, MATCH($K116,'ИПЦ raw'!$A:$A,0),MATCH(MoM!O$1,'ИПЦ raw'!$1:$1,0))</f>
        <v>100.64</v>
      </c>
      <c r="P116" s="326">
        <f>INDEX('ИПЦ raw'!$1:$1048576, MATCH($K116,'ИПЦ raw'!$A:$A,0),MATCH(MoM!P$1,'ИПЦ raw'!$1:$1,0))</f>
        <v>100.31</v>
      </c>
      <c r="Q116" s="326">
        <f>INDEX('ИПЦ raw'!$1:$1048576, MATCH($K116,'ИПЦ raw'!$A:$A,0),MATCH(MoM!Q$1,'ИПЦ raw'!$1:$1,0))</f>
        <v>100.46</v>
      </c>
      <c r="R116" s="326">
        <f>INDEX('ИПЦ raw'!$1:$1048576, MATCH($K116,'ИПЦ raw'!$A:$A,0),MATCH(MoM!R$1,'ИПЦ raw'!$1:$1,0))</f>
        <v>100.63</v>
      </c>
      <c r="S116" s="326">
        <f>INDEX('ИПЦ raw'!$1:$1048576, MATCH($K116,'ИПЦ raw'!$A:$A,0),MATCH(MoM!S$1,'ИПЦ raw'!$1:$1,0))</f>
        <v>100.86</v>
      </c>
      <c r="T116" s="326">
        <f>INDEX('ИПЦ raw'!$1:$1048576, MATCH($K116,'ИПЦ raw'!$A:$A,0),MATCH(MoM!T$1,'ИПЦ raw'!$1:$1,0))</f>
        <v>100.51</v>
      </c>
      <c r="U116" s="326">
        <f>INDEX('ИПЦ raw'!$1:$1048576, MATCH($K116,'ИПЦ raw'!$A:$A,0),MATCH(MoM!U$1,'ИПЦ raw'!$1:$1,0))</f>
        <v>101.01</v>
      </c>
      <c r="V116" s="326">
        <f>INDEX('ИПЦ raw'!$1:$1048576, MATCH($K116,'ИПЦ raw'!$A:$A,0),MATCH(MoM!V$1,'ИПЦ raw'!$1:$1,0))</f>
        <v>100.73</v>
      </c>
      <c r="W116" s="326">
        <f>INDEX('ИПЦ raw'!$1:$1048576, MATCH($K116,'ИПЦ raw'!$A:$A,0),MATCH(MoM!W$1,'ИПЦ raw'!$1:$1,0))</f>
        <v>100.53</v>
      </c>
      <c r="X116" s="326">
        <f>INDEX('ИПЦ raw'!$1:$1048576, MATCH($K116,'ИПЦ raw'!$A:$A,0),MATCH(MoM!X$1,'ИПЦ raw'!$1:$1,0))</f>
        <v>100.35</v>
      </c>
      <c r="Y116" s="326">
        <f>INDEX('ИПЦ raw'!$1:$1048576, MATCH($K116,'ИПЦ raw'!$A:$A,0),MATCH(MoM!Y$1,'ИПЦ raw'!$1:$1,0))</f>
        <v>100.75</v>
      </c>
      <c r="Z116" s="326">
        <f>INDEX('ИПЦ raw'!$1:$1048576, MATCH($K116,'ИПЦ raw'!$A:$A,0),MATCH(MoM!Z$1,'ИПЦ raw'!$1:$1,0))</f>
        <v>100.29</v>
      </c>
      <c r="AA116" s="326">
        <f>INDEX('ИПЦ raw'!$1:$1048576, MATCH($K116,'ИПЦ raw'!$A:$A,0),MATCH(MoM!AA$1,'ИПЦ raw'!$1:$1,0))</f>
        <v>100.51</v>
      </c>
      <c r="AB116" s="326">
        <f>INDEX('ИПЦ raw'!$1:$1048576, MATCH($K116,'ИПЦ raw'!$A:$A,0),MATCH(MoM!AB$1,'ИПЦ raw'!$1:$1,0))</f>
        <v>100.42</v>
      </c>
      <c r="AC116" s="326">
        <f>INDEX('ИПЦ raw'!$1:$1048576, MATCH($K116,'ИПЦ raw'!$A:$A,0),MATCH(MoM!AC$1,'ИПЦ raw'!$1:$1,0))</f>
        <v>100.65</v>
      </c>
      <c r="AD116" s="326">
        <f>INDEX('ИПЦ raw'!$1:$1048576, MATCH($K116,'ИПЦ raw'!$A:$A,0),MATCH(MoM!AD$1,'ИПЦ raw'!$1:$1,0))</f>
        <v>100.15</v>
      </c>
      <c r="AE116" s="326">
        <f>INDEX('ИПЦ raw'!$1:$1048576, MATCH($K116,'ИПЦ raw'!$A:$A,0),MATCH(MoM!AE$1,'ИПЦ raw'!$1:$1,0))</f>
        <v>100.36</v>
      </c>
      <c r="AF116" s="326">
        <f>INDEX('ИПЦ raw'!$1:$1048576, MATCH($K116,'ИПЦ raw'!$A:$A,0),MATCH(MoM!AF$1,'ИПЦ raw'!$1:$1,0))</f>
        <v>100.29</v>
      </c>
      <c r="AG116" s="326">
        <f>INDEX('ИПЦ raw'!$1:$1048576, MATCH($K116,'ИПЦ raw'!$A:$A,0),MATCH(MoM!AG$1,'ИПЦ raw'!$1:$1,0))</f>
        <v>100.75</v>
      </c>
      <c r="AH116" s="326">
        <f>INDEX('ИПЦ raw'!$1:$1048576, MATCH($K116,'ИПЦ raw'!$A:$A,0),MATCH(MoM!AH$1,'ИПЦ raw'!$1:$1,0))</f>
        <v>100.44</v>
      </c>
      <c r="AI116" s="326">
        <f>INDEX('ИПЦ raw'!$1:$1048576, MATCH($K116,'ИПЦ raw'!$A:$A,0),MATCH(MoM!AI$1,'ИПЦ raw'!$1:$1,0))</f>
        <v>100.42</v>
      </c>
      <c r="AJ116" s="326">
        <f>INDEX('ИПЦ raw'!$1:$1048576, MATCH($K116,'ИПЦ raw'!$A:$A,0),MATCH(MoM!AJ$1,'ИПЦ raw'!$1:$1,0))</f>
        <v>100.4</v>
      </c>
      <c r="AK116" s="326">
        <f>INDEX('ИПЦ raw'!$1:$1048576, MATCH($K116,'ИПЦ raw'!$A:$A,0),MATCH(MoM!AK$1,'ИПЦ raw'!$1:$1,0))</f>
        <v>100.86</v>
      </c>
      <c r="AL116" s="326">
        <f>INDEX('ИПЦ raw'!$1:$1048576, MATCH($K116,'ИПЦ raw'!$A:$A,0),MATCH(MoM!AL$1,'ИПЦ raw'!$1:$1,0))</f>
        <v>100.31</v>
      </c>
      <c r="AM116" s="326">
        <f>INDEX('ИПЦ raw'!$1:$1048576, MATCH($K116,'ИПЦ raw'!$A:$A,0),MATCH(MoM!AM$1,'ИПЦ raw'!$1:$1,0))</f>
        <v>100.29</v>
      </c>
      <c r="AN116" s="326">
        <f>INDEX('ИПЦ raw'!$1:$1048576, MATCH($K116,'ИПЦ raw'!$A:$A,0),MATCH(MoM!AN$1,'ИПЦ raw'!$1:$1,0))</f>
        <v>100</v>
      </c>
      <c r="AO116" s="326">
        <f>INDEX('ИПЦ raw'!$1:$1048576, MATCH($K116,'ИПЦ raw'!$A:$A,0),MATCH(MoM!AO$1,'ИПЦ raw'!$1:$1,0))</f>
        <v>100.56</v>
      </c>
      <c r="AP116" s="326">
        <f>INDEX('ИПЦ raw'!$1:$1048576, MATCH($K116,'ИПЦ raw'!$A:$A,0),MATCH(MoM!AP$1,'ИПЦ raw'!$1:$1,0))</f>
        <v>100.45</v>
      </c>
      <c r="AQ116" s="326">
        <f>INDEX('ИПЦ raw'!$1:$1048576, MATCH($K116,'ИПЦ raw'!$A:$A,0),MATCH(MoM!AQ$1,'ИПЦ raw'!$1:$1,0))</f>
        <v>100.64</v>
      </c>
      <c r="AR116" s="326">
        <f>INDEX('ИПЦ raw'!$1:$1048576, MATCH($K116,'ИПЦ raw'!$A:$A,0),MATCH(MoM!AR$1,'ИПЦ raw'!$1:$1,0))</f>
        <v>99.29</v>
      </c>
      <c r="AS116" s="326">
        <f>INDEX('ИПЦ raw'!$1:$1048576, MATCH($K116,'ИПЦ raw'!$A:$A,0),MATCH(MoM!AS$1,'ИПЦ raw'!$1:$1,0))</f>
        <v>100.85</v>
      </c>
      <c r="AT116" s="326">
        <f>INDEX('ИПЦ raw'!$1:$1048576, MATCH($K116,'ИПЦ raw'!$A:$A,0),MATCH(MoM!AT$1,'ИПЦ raw'!$1:$1,0))</f>
        <v>100.85</v>
      </c>
      <c r="AU116" s="326">
        <f>INDEX('ИПЦ raw'!$1:$1048576, MATCH($K116,'ИПЦ raw'!$A:$A,0),MATCH(MoM!AU$1,'ИПЦ raw'!$1:$1,0))</f>
        <v>100.49</v>
      </c>
      <c r="AV116" s="326">
        <f>INDEX('ИПЦ raw'!$1:$1048576, MATCH($K116,'ИПЦ raw'!$A:$A,0),MATCH(MoM!AV$1,'ИПЦ raw'!$1:$1,0))</f>
        <v>100.02</v>
      </c>
      <c r="AW116" s="326">
        <f>INDEX('ИПЦ raw'!$1:$1048576, MATCH($K116,'ИПЦ raw'!$A:$A,0),MATCH(MoM!AW$1,'ИПЦ raw'!$1:$1,0))</f>
        <v>99.51</v>
      </c>
      <c r="AX116" s="326">
        <f>INDEX('ИПЦ raw'!$1:$1048576, MATCH($K116,'ИПЦ raw'!$A:$A,0),MATCH(MoM!AX$1,'ИПЦ raw'!$1:$1,0))</f>
        <v>99.89</v>
      </c>
      <c r="AY116" s="326">
        <f>INDEX('ИПЦ raw'!$1:$1048576, MATCH($K116,'ИПЦ raw'!$A:$A,0),MATCH(MoM!AY$1,'ИПЦ raw'!$1:$1,0))</f>
        <v>100.34</v>
      </c>
      <c r="AZ116" s="326">
        <f>INDEX('ИПЦ raw'!$1:$1048576, MATCH($K116,'ИПЦ raw'!$A:$A,0),MATCH(MoM!AZ$1,'ИПЦ raw'!$1:$1,0))</f>
        <v>100.52</v>
      </c>
    </row>
    <row r="117" spans="1:52" ht="26.25" x14ac:dyDescent="0.45">
      <c r="A117" s="326">
        <f>Веса!A117</f>
        <v>1</v>
      </c>
      <c r="B117" s="326">
        <f t="shared" si="2"/>
        <v>1</v>
      </c>
      <c r="C117" s="326">
        <f>БИПЦ_НДС!E117</f>
        <v>1</v>
      </c>
      <c r="D117" s="326">
        <f t="shared" si="3"/>
        <v>0</v>
      </c>
      <c r="E117" s="326">
        <v>0</v>
      </c>
      <c r="F117" s="326">
        <v>1</v>
      </c>
      <c r="G117" s="326">
        <v>0</v>
      </c>
      <c r="H117" s="326">
        <v>1</v>
      </c>
      <c r="I117" s="326">
        <v>0</v>
      </c>
      <c r="J117" s="308" t="s">
        <v>116</v>
      </c>
      <c r="K117" s="308" t="s">
        <v>116</v>
      </c>
      <c r="L117" s="326">
        <f>INDEX('ИПЦ raw'!$1:$1048576, MATCH($K117,'ИПЦ raw'!$A:$A,0),MATCH(MoM!L$1,'ИПЦ raw'!$1:$1,0))</f>
        <v>100.35</v>
      </c>
      <c r="M117" s="326">
        <f>INDEX('ИПЦ raw'!$1:$1048576, MATCH($K117,'ИПЦ raw'!$A:$A,0),MATCH(MoM!M$1,'ИПЦ raw'!$1:$1,0))</f>
        <v>100.26</v>
      </c>
      <c r="N117" s="326">
        <f>INDEX('ИПЦ raw'!$1:$1048576, MATCH($K117,'ИПЦ raw'!$A:$A,0),MATCH(MoM!N$1,'ИПЦ raw'!$1:$1,0))</f>
        <v>99.91</v>
      </c>
      <c r="O117" s="326">
        <f>INDEX('ИПЦ raw'!$1:$1048576, MATCH($K117,'ИПЦ raw'!$A:$A,0),MATCH(MoM!O$1,'ИПЦ raw'!$1:$1,0))</f>
        <v>100.49</v>
      </c>
      <c r="P117" s="326">
        <f>INDEX('ИПЦ raw'!$1:$1048576, MATCH($K117,'ИПЦ raw'!$A:$A,0),MATCH(MoM!P$1,'ИПЦ raw'!$1:$1,0))</f>
        <v>100.33</v>
      </c>
      <c r="Q117" s="326">
        <f>INDEX('ИПЦ raw'!$1:$1048576, MATCH($K117,'ИПЦ raw'!$A:$A,0),MATCH(MoM!Q$1,'ИПЦ raw'!$1:$1,0))</f>
        <v>100.29</v>
      </c>
      <c r="R117" s="326">
        <f>INDEX('ИПЦ raw'!$1:$1048576, MATCH($K117,'ИПЦ raw'!$A:$A,0),MATCH(MoM!R$1,'ИПЦ raw'!$1:$1,0))</f>
        <v>100.38</v>
      </c>
      <c r="S117" s="326">
        <f>INDEX('ИПЦ raw'!$1:$1048576, MATCH($K117,'ИПЦ raw'!$A:$A,0),MATCH(MoM!S$1,'ИПЦ raw'!$1:$1,0))</f>
        <v>100.71</v>
      </c>
      <c r="T117" s="326">
        <f>INDEX('ИПЦ raw'!$1:$1048576, MATCH($K117,'ИПЦ raw'!$A:$A,0),MATCH(MoM!T$1,'ИПЦ raw'!$1:$1,0))</f>
        <v>100.91</v>
      </c>
      <c r="U117" s="326">
        <f>INDEX('ИПЦ raw'!$1:$1048576, MATCH($K117,'ИПЦ raw'!$A:$A,0),MATCH(MoM!U$1,'ИПЦ raw'!$1:$1,0))</f>
        <v>101.24</v>
      </c>
      <c r="V117" s="326">
        <f>INDEX('ИПЦ raw'!$1:$1048576, MATCH($K117,'ИПЦ raw'!$A:$A,0),MATCH(MoM!V$1,'ИПЦ raw'!$1:$1,0))</f>
        <v>100.58</v>
      </c>
      <c r="W117" s="326">
        <f>INDEX('ИПЦ raw'!$1:$1048576, MATCH($K117,'ИПЦ raw'!$A:$A,0),MATCH(MoM!W$1,'ИПЦ raw'!$1:$1,0))</f>
        <v>100.64</v>
      </c>
      <c r="X117" s="326">
        <f>INDEX('ИПЦ raw'!$1:$1048576, MATCH($K117,'ИПЦ raw'!$A:$A,0),MATCH(MoM!X$1,'ИПЦ raw'!$1:$1,0))</f>
        <v>100.17</v>
      </c>
      <c r="Y117" s="326">
        <f>INDEX('ИПЦ raw'!$1:$1048576, MATCH($K117,'ИПЦ raw'!$A:$A,0),MATCH(MoM!Y$1,'ИПЦ raw'!$1:$1,0))</f>
        <v>100.27</v>
      </c>
      <c r="Z117" s="326">
        <f>INDEX('ИПЦ raw'!$1:$1048576, MATCH($K117,'ИПЦ raw'!$A:$A,0),MATCH(MoM!Z$1,'ИПЦ raw'!$1:$1,0))</f>
        <v>100.71</v>
      </c>
      <c r="AA117" s="326">
        <f>INDEX('ИПЦ raw'!$1:$1048576, MATCH($K117,'ИПЦ raw'!$A:$A,0),MATCH(MoM!AA$1,'ИПЦ raw'!$1:$1,0))</f>
        <v>100.21</v>
      </c>
      <c r="AB117" s="326">
        <f>INDEX('ИПЦ raw'!$1:$1048576, MATCH($K117,'ИПЦ raw'!$A:$A,0),MATCH(MoM!AB$1,'ИПЦ raw'!$1:$1,0))</f>
        <v>100.35</v>
      </c>
      <c r="AC117" s="326">
        <f>INDEX('ИПЦ raw'!$1:$1048576, MATCH($K117,'ИПЦ raw'!$A:$A,0),MATCH(MoM!AC$1,'ИПЦ raw'!$1:$1,0))</f>
        <v>100.25</v>
      </c>
      <c r="AD117" s="326">
        <f>INDEX('ИПЦ raw'!$1:$1048576, MATCH($K117,'ИПЦ raw'!$A:$A,0),MATCH(MoM!AD$1,'ИПЦ raw'!$1:$1,0))</f>
        <v>99.98</v>
      </c>
      <c r="AE117" s="326">
        <f>INDEX('ИПЦ raw'!$1:$1048576, MATCH($K117,'ИПЦ raw'!$A:$A,0),MATCH(MoM!AE$1,'ИПЦ raw'!$1:$1,0))</f>
        <v>100.63</v>
      </c>
      <c r="AF117" s="326">
        <f>INDEX('ИПЦ raw'!$1:$1048576, MATCH($K117,'ИПЦ raw'!$A:$A,0),MATCH(MoM!AF$1,'ИПЦ raw'!$1:$1,0))</f>
        <v>100.81</v>
      </c>
      <c r="AG117" s="326">
        <f>INDEX('ИПЦ raw'!$1:$1048576, MATCH($K117,'ИПЦ raw'!$A:$A,0),MATCH(MoM!AG$1,'ИПЦ raw'!$1:$1,0))</f>
        <v>101.11</v>
      </c>
      <c r="AH117" s="326">
        <f>INDEX('ИПЦ raw'!$1:$1048576, MATCH($K117,'ИПЦ raw'!$A:$A,0),MATCH(MoM!AH$1,'ИПЦ raw'!$1:$1,0))</f>
        <v>100.64</v>
      </c>
      <c r="AI117" s="326">
        <f>INDEX('ИПЦ raw'!$1:$1048576, MATCH($K117,'ИПЦ raw'!$A:$A,0),MATCH(MoM!AI$1,'ИПЦ raw'!$1:$1,0))</f>
        <v>100.48</v>
      </c>
      <c r="AJ117" s="326">
        <f>INDEX('ИПЦ raw'!$1:$1048576, MATCH($K117,'ИПЦ raw'!$A:$A,0),MATCH(MoM!AJ$1,'ИПЦ raw'!$1:$1,0))</f>
        <v>100.16</v>
      </c>
      <c r="AK117" s="326">
        <f>INDEX('ИПЦ raw'!$1:$1048576, MATCH($K117,'ИПЦ raw'!$A:$A,0),MATCH(MoM!AK$1,'ИПЦ raw'!$1:$1,0))</f>
        <v>99.8</v>
      </c>
      <c r="AL117" s="326">
        <f>INDEX('ИПЦ raw'!$1:$1048576, MATCH($K117,'ИПЦ raw'!$A:$A,0),MATCH(MoM!AL$1,'ИПЦ raw'!$1:$1,0))</f>
        <v>100.4</v>
      </c>
      <c r="AM117" s="326">
        <f>INDEX('ИПЦ raw'!$1:$1048576, MATCH($K117,'ИПЦ raw'!$A:$A,0),MATCH(MoM!AM$1,'ИПЦ raw'!$1:$1,0))</f>
        <v>100.02</v>
      </c>
      <c r="AN117" s="326">
        <f>INDEX('ИПЦ raw'!$1:$1048576, MATCH($K117,'ИПЦ raw'!$A:$A,0),MATCH(MoM!AN$1,'ИПЦ raw'!$1:$1,0))</f>
        <v>99.61</v>
      </c>
      <c r="AO117" s="326">
        <f>INDEX('ИПЦ raw'!$1:$1048576, MATCH($K117,'ИПЦ raw'!$A:$A,0),MATCH(MoM!AO$1,'ИПЦ raw'!$1:$1,0))</f>
        <v>100.06</v>
      </c>
      <c r="AP117" s="326">
        <f>INDEX('ИПЦ raw'!$1:$1048576, MATCH($K117,'ИПЦ raw'!$A:$A,0),MATCH(MoM!AP$1,'ИПЦ raw'!$1:$1,0))</f>
        <v>99.72</v>
      </c>
      <c r="AQ117" s="326">
        <f>INDEX('ИПЦ raw'!$1:$1048576, MATCH($K117,'ИПЦ raw'!$A:$A,0),MATCH(MoM!AQ$1,'ИПЦ raw'!$1:$1,0))</f>
        <v>100.4</v>
      </c>
      <c r="AR117" s="326">
        <f>INDEX('ИПЦ raw'!$1:$1048576, MATCH($K117,'ИПЦ raw'!$A:$A,0),MATCH(MoM!AR$1,'ИПЦ raw'!$1:$1,0))</f>
        <v>99.59</v>
      </c>
      <c r="AS117" s="326">
        <f>INDEX('ИПЦ raw'!$1:$1048576, MATCH($K117,'ИПЦ raw'!$A:$A,0),MATCH(MoM!AS$1,'ИПЦ raw'!$1:$1,0))</f>
        <v>99.99</v>
      </c>
      <c r="AT117" s="326">
        <f>INDEX('ИПЦ raw'!$1:$1048576, MATCH($K117,'ИПЦ raw'!$A:$A,0),MATCH(MoM!AT$1,'ИПЦ raw'!$1:$1,0))</f>
        <v>100.27</v>
      </c>
      <c r="AU117" s="326">
        <f>INDEX('ИПЦ raw'!$1:$1048576, MATCH($K117,'ИПЦ raw'!$A:$A,0),MATCH(MoM!AU$1,'ИПЦ raw'!$1:$1,0))</f>
        <v>100.19</v>
      </c>
      <c r="AV117" s="326">
        <f>INDEX('ИПЦ raw'!$1:$1048576, MATCH($K117,'ИПЦ raw'!$A:$A,0),MATCH(MoM!AV$1,'ИПЦ raw'!$1:$1,0))</f>
        <v>99.9</v>
      </c>
      <c r="AW117" s="326">
        <f>INDEX('ИПЦ raw'!$1:$1048576, MATCH($K117,'ИПЦ raw'!$A:$A,0),MATCH(MoM!AW$1,'ИПЦ raw'!$1:$1,0))</f>
        <v>100.19</v>
      </c>
      <c r="AX117" s="326">
        <f>INDEX('ИПЦ raw'!$1:$1048576, MATCH($K117,'ИПЦ raw'!$A:$A,0),MATCH(MoM!AX$1,'ИПЦ raw'!$1:$1,0))</f>
        <v>99.94</v>
      </c>
      <c r="AY117" s="326">
        <f>INDEX('ИПЦ raw'!$1:$1048576, MATCH($K117,'ИПЦ raw'!$A:$A,0),MATCH(MoM!AY$1,'ИПЦ raw'!$1:$1,0))</f>
        <v>100.07</v>
      </c>
      <c r="AZ117" s="326">
        <f>INDEX('ИПЦ raw'!$1:$1048576, MATCH($K117,'ИПЦ raw'!$A:$A,0),MATCH(MoM!AZ$1,'ИПЦ raw'!$1:$1,0))</f>
        <v>100.44</v>
      </c>
    </row>
    <row r="118" spans="1:52" ht="26.25" x14ac:dyDescent="0.45">
      <c r="A118" s="326">
        <f>Веса!A118</f>
        <v>1</v>
      </c>
      <c r="B118" s="326">
        <f t="shared" si="2"/>
        <v>1</v>
      </c>
      <c r="C118" s="326">
        <f>БИПЦ_НДС!E118</f>
        <v>1</v>
      </c>
      <c r="D118" s="326">
        <f t="shared" si="3"/>
        <v>0</v>
      </c>
      <c r="E118" s="326">
        <v>0</v>
      </c>
      <c r="F118" s="326">
        <v>1</v>
      </c>
      <c r="G118" s="326">
        <v>0</v>
      </c>
      <c r="H118" s="326">
        <v>1</v>
      </c>
      <c r="I118" s="326">
        <v>0</v>
      </c>
      <c r="J118" s="308" t="s">
        <v>117</v>
      </c>
      <c r="K118" s="308" t="s">
        <v>117</v>
      </c>
      <c r="L118" s="326">
        <f>INDEX('ИПЦ raw'!$1:$1048576, MATCH($K118,'ИПЦ raw'!$A:$A,0),MATCH(MoM!L$1,'ИПЦ raw'!$1:$1,0))</f>
        <v>100.18</v>
      </c>
      <c r="M118" s="326">
        <f>INDEX('ИПЦ raw'!$1:$1048576, MATCH($K118,'ИПЦ raw'!$A:$A,0),MATCH(MoM!M$1,'ИПЦ raw'!$1:$1,0))</f>
        <v>100.29</v>
      </c>
      <c r="N118" s="326">
        <f>INDEX('ИПЦ raw'!$1:$1048576, MATCH($K118,'ИПЦ raw'!$A:$A,0),MATCH(MoM!N$1,'ИПЦ raw'!$1:$1,0))</f>
        <v>100.49</v>
      </c>
      <c r="O118" s="326">
        <f>INDEX('ИПЦ raw'!$1:$1048576, MATCH($K118,'ИПЦ raw'!$A:$A,0),MATCH(MoM!O$1,'ИПЦ raw'!$1:$1,0))</f>
        <v>99.92</v>
      </c>
      <c r="P118" s="326">
        <f>INDEX('ИПЦ raw'!$1:$1048576, MATCH($K118,'ИПЦ raw'!$A:$A,0),MATCH(MoM!P$1,'ИПЦ raw'!$1:$1,0))</f>
        <v>99.78</v>
      </c>
      <c r="Q118" s="326">
        <f>INDEX('ИПЦ raw'!$1:$1048576, MATCH($K118,'ИПЦ raw'!$A:$A,0),MATCH(MoM!Q$1,'ИПЦ raw'!$1:$1,0))</f>
        <v>99.29</v>
      </c>
      <c r="R118" s="326">
        <f>INDEX('ИПЦ raw'!$1:$1048576, MATCH($K118,'ИПЦ raw'!$A:$A,0),MATCH(MoM!R$1,'ИПЦ raw'!$1:$1,0))</f>
        <v>100.17</v>
      </c>
      <c r="S118" s="326">
        <f>INDEX('ИПЦ raw'!$1:$1048576, MATCH($K118,'ИПЦ raw'!$A:$A,0),MATCH(MoM!S$1,'ИПЦ raw'!$1:$1,0))</f>
        <v>101.01</v>
      </c>
      <c r="T118" s="326">
        <f>INDEX('ИПЦ raw'!$1:$1048576, MATCH($K118,'ИПЦ raw'!$A:$A,0),MATCH(MoM!T$1,'ИПЦ raw'!$1:$1,0))</f>
        <v>100.46</v>
      </c>
      <c r="U118" s="326">
        <f>INDEX('ИПЦ raw'!$1:$1048576, MATCH($K118,'ИПЦ raw'!$A:$A,0),MATCH(MoM!U$1,'ИПЦ raw'!$1:$1,0))</f>
        <v>100.81</v>
      </c>
      <c r="V118" s="326">
        <f>INDEX('ИПЦ raw'!$1:$1048576, MATCH($K118,'ИПЦ raw'!$A:$A,0),MATCH(MoM!V$1,'ИПЦ raw'!$1:$1,0))</f>
        <v>100.09</v>
      </c>
      <c r="W118" s="326">
        <f>INDEX('ИПЦ raw'!$1:$1048576, MATCH($K118,'ИПЦ raw'!$A:$A,0),MATCH(MoM!W$1,'ИПЦ raw'!$1:$1,0))</f>
        <v>100.27</v>
      </c>
      <c r="X118" s="326">
        <f>INDEX('ИПЦ raw'!$1:$1048576, MATCH($K118,'ИПЦ raw'!$A:$A,0),MATCH(MoM!X$1,'ИПЦ raw'!$1:$1,0))</f>
        <v>100.35</v>
      </c>
      <c r="Y118" s="326">
        <f>INDEX('ИПЦ raw'!$1:$1048576, MATCH($K118,'ИПЦ raw'!$A:$A,0),MATCH(MoM!Y$1,'ИПЦ raw'!$1:$1,0))</f>
        <v>100.16</v>
      </c>
      <c r="Z118" s="326">
        <f>INDEX('ИПЦ raw'!$1:$1048576, MATCH($K118,'ИПЦ raw'!$A:$A,0),MATCH(MoM!Z$1,'ИПЦ raw'!$1:$1,0))</f>
        <v>100.32</v>
      </c>
      <c r="AA118" s="326">
        <f>INDEX('ИПЦ raw'!$1:$1048576, MATCH($K118,'ИПЦ raw'!$A:$A,0),MATCH(MoM!AA$1,'ИПЦ raw'!$1:$1,0))</f>
        <v>100.5</v>
      </c>
      <c r="AB118" s="326">
        <f>INDEX('ИПЦ raw'!$1:$1048576, MATCH($K118,'ИПЦ raw'!$A:$A,0),MATCH(MoM!AB$1,'ИПЦ raw'!$1:$1,0))</f>
        <v>100.04</v>
      </c>
      <c r="AC118" s="326">
        <f>INDEX('ИПЦ raw'!$1:$1048576, MATCH($K118,'ИПЦ raw'!$A:$A,0),MATCH(MoM!AC$1,'ИПЦ raw'!$1:$1,0))</f>
        <v>100.27</v>
      </c>
      <c r="AD118" s="326">
        <f>INDEX('ИПЦ raw'!$1:$1048576, MATCH($K118,'ИПЦ raw'!$A:$A,0),MATCH(MoM!AD$1,'ИПЦ raw'!$1:$1,0))</f>
        <v>99.92</v>
      </c>
      <c r="AE118" s="326">
        <f>INDEX('ИПЦ raw'!$1:$1048576, MATCH($K118,'ИПЦ raw'!$A:$A,0),MATCH(MoM!AE$1,'ИПЦ raw'!$1:$1,0))</f>
        <v>99.92</v>
      </c>
      <c r="AF118" s="326">
        <f>INDEX('ИПЦ raw'!$1:$1048576, MATCH($K118,'ИПЦ raw'!$A:$A,0),MATCH(MoM!AF$1,'ИПЦ raw'!$1:$1,0))</f>
        <v>100.63</v>
      </c>
      <c r="AG118" s="326">
        <f>INDEX('ИПЦ raw'!$1:$1048576, MATCH($K118,'ИПЦ raw'!$A:$A,0),MATCH(MoM!AG$1,'ИПЦ raw'!$1:$1,0))</f>
        <v>100.61</v>
      </c>
      <c r="AH118" s="326">
        <f>INDEX('ИПЦ raw'!$1:$1048576, MATCH($K118,'ИПЦ raw'!$A:$A,0),MATCH(MoM!AH$1,'ИПЦ raw'!$1:$1,0))</f>
        <v>100.47</v>
      </c>
      <c r="AI118" s="326">
        <f>INDEX('ИПЦ raw'!$1:$1048576, MATCH($K118,'ИПЦ raw'!$A:$A,0),MATCH(MoM!AI$1,'ИПЦ raw'!$1:$1,0))</f>
        <v>100.57</v>
      </c>
      <c r="AJ118" s="326">
        <f>INDEX('ИПЦ raw'!$1:$1048576, MATCH($K118,'ИПЦ raw'!$A:$A,0),MATCH(MoM!AJ$1,'ИПЦ raw'!$1:$1,0))</f>
        <v>100.4</v>
      </c>
      <c r="AK118" s="326">
        <f>INDEX('ИПЦ raw'!$1:$1048576, MATCH($K118,'ИПЦ raw'!$A:$A,0),MATCH(MoM!AK$1,'ИПЦ raw'!$1:$1,0))</f>
        <v>100.01</v>
      </c>
      <c r="AL118" s="326">
        <f>INDEX('ИПЦ raw'!$1:$1048576, MATCH($K118,'ИПЦ raw'!$A:$A,0),MATCH(MoM!AL$1,'ИПЦ raw'!$1:$1,0))</f>
        <v>100.08</v>
      </c>
      <c r="AM118" s="326">
        <f>INDEX('ИПЦ raw'!$1:$1048576, MATCH($K118,'ИПЦ raw'!$A:$A,0),MATCH(MoM!AM$1,'ИПЦ raw'!$1:$1,0))</f>
        <v>99.22</v>
      </c>
      <c r="AN118" s="326">
        <f>INDEX('ИПЦ raw'!$1:$1048576, MATCH($K118,'ИПЦ raw'!$A:$A,0),MATCH(MoM!AN$1,'ИПЦ raw'!$1:$1,0))</f>
        <v>99.56</v>
      </c>
      <c r="AO118" s="326">
        <f>INDEX('ИПЦ raw'!$1:$1048576, MATCH($K118,'ИПЦ raw'!$A:$A,0),MATCH(MoM!AO$1,'ИПЦ raw'!$1:$1,0))</f>
        <v>99.49</v>
      </c>
      <c r="AP118" s="326">
        <f>INDEX('ИПЦ raw'!$1:$1048576, MATCH($K118,'ИПЦ raw'!$A:$A,0),MATCH(MoM!AP$1,'ИПЦ raw'!$1:$1,0))</f>
        <v>99.61</v>
      </c>
      <c r="AQ118" s="326">
        <f>INDEX('ИПЦ raw'!$1:$1048576, MATCH($K118,'ИПЦ raw'!$A:$A,0),MATCH(MoM!AQ$1,'ИПЦ raw'!$1:$1,0))</f>
        <v>100.51</v>
      </c>
      <c r="AR118" s="326">
        <f>INDEX('ИПЦ raw'!$1:$1048576, MATCH($K118,'ИПЦ raw'!$A:$A,0),MATCH(MoM!AR$1,'ИПЦ raw'!$1:$1,0))</f>
        <v>99.65</v>
      </c>
      <c r="AS118" s="326">
        <f>INDEX('ИПЦ raw'!$1:$1048576, MATCH($K118,'ИПЦ raw'!$A:$A,0),MATCH(MoM!AS$1,'ИПЦ raw'!$1:$1,0))</f>
        <v>100.06</v>
      </c>
      <c r="AT118" s="326">
        <f>INDEX('ИПЦ raw'!$1:$1048576, MATCH($K118,'ИПЦ raw'!$A:$A,0),MATCH(MoM!AT$1,'ИПЦ raw'!$1:$1,0))</f>
        <v>100.5</v>
      </c>
      <c r="AU118" s="326">
        <f>INDEX('ИПЦ raw'!$1:$1048576, MATCH($K118,'ИПЦ raw'!$A:$A,0),MATCH(MoM!AU$1,'ИПЦ raw'!$1:$1,0))</f>
        <v>100.25</v>
      </c>
      <c r="AV118" s="326">
        <f>INDEX('ИПЦ raw'!$1:$1048576, MATCH($K118,'ИПЦ raw'!$A:$A,0),MATCH(MoM!AV$1,'ИПЦ raw'!$1:$1,0))</f>
        <v>99.59</v>
      </c>
      <c r="AW118" s="326">
        <f>INDEX('ИПЦ raw'!$1:$1048576, MATCH($K118,'ИПЦ raw'!$A:$A,0),MATCH(MoM!AW$1,'ИПЦ raw'!$1:$1,0))</f>
        <v>99.43</v>
      </c>
      <c r="AX118" s="326">
        <f>INDEX('ИПЦ raw'!$1:$1048576, MATCH($K118,'ИПЦ raw'!$A:$A,0),MATCH(MoM!AX$1,'ИПЦ raw'!$1:$1,0))</f>
        <v>100.04</v>
      </c>
      <c r="AY118" s="326">
        <f>INDEX('ИПЦ raw'!$1:$1048576, MATCH($K118,'ИПЦ raw'!$A:$A,0),MATCH(MoM!AY$1,'ИПЦ raw'!$1:$1,0))</f>
        <v>100.2</v>
      </c>
      <c r="AZ118" s="326">
        <f>INDEX('ИПЦ raw'!$1:$1048576, MATCH($K118,'ИПЦ raw'!$A:$A,0),MATCH(MoM!AZ$1,'ИПЦ raw'!$1:$1,0))</f>
        <v>100.03</v>
      </c>
    </row>
    <row r="119" spans="1:52" x14ac:dyDescent="0.45">
      <c r="A119" s="326">
        <f>Веса!A119</f>
        <v>1</v>
      </c>
      <c r="B119" s="326">
        <f t="shared" si="2"/>
        <v>1</v>
      </c>
      <c r="C119" s="326">
        <f>БИПЦ_НДС!E119</f>
        <v>1</v>
      </c>
      <c r="D119" s="326">
        <f t="shared" si="3"/>
        <v>0</v>
      </c>
      <c r="E119" s="326">
        <v>0</v>
      </c>
      <c r="F119" s="326">
        <v>1</v>
      </c>
      <c r="G119" s="326">
        <v>0</v>
      </c>
      <c r="H119" s="326">
        <v>1</v>
      </c>
      <c r="I119" s="326">
        <v>0</v>
      </c>
      <c r="J119" s="308" t="s">
        <v>470</v>
      </c>
      <c r="K119" s="308" t="s">
        <v>470</v>
      </c>
      <c r="L119" s="326">
        <f>INDEX('ИПЦ raw'!$1:$1048576, MATCH($K119,'ИПЦ raw'!$A:$A,0),MATCH(MoM!L$1,'ИПЦ raw'!$1:$1,0))</f>
        <v>100.05</v>
      </c>
      <c r="M119" s="326">
        <f>INDEX('ИПЦ raw'!$1:$1048576, MATCH($K119,'ИПЦ raw'!$A:$A,0),MATCH(MoM!M$1,'ИПЦ raw'!$1:$1,0))</f>
        <v>100.03</v>
      </c>
      <c r="N119" s="326">
        <f>INDEX('ИПЦ raw'!$1:$1048576, MATCH($K119,'ИПЦ raw'!$A:$A,0),MATCH(MoM!N$1,'ИПЦ raw'!$1:$1,0))</f>
        <v>99.82</v>
      </c>
      <c r="O119" s="326">
        <f>INDEX('ИПЦ raw'!$1:$1048576, MATCH($K119,'ИПЦ raw'!$A:$A,0),MATCH(MoM!O$1,'ИПЦ raw'!$1:$1,0))</f>
        <v>100.59</v>
      </c>
      <c r="P119" s="326">
        <f>INDEX('ИПЦ raw'!$1:$1048576, MATCH($K119,'ИПЦ raw'!$A:$A,0),MATCH(MoM!P$1,'ИПЦ raw'!$1:$1,0))</f>
        <v>100.35</v>
      </c>
      <c r="Q119" s="326">
        <f>INDEX('ИПЦ raw'!$1:$1048576, MATCH($K119,'ИПЦ raw'!$A:$A,0),MATCH(MoM!Q$1,'ИПЦ raw'!$1:$1,0))</f>
        <v>100.07</v>
      </c>
      <c r="R119" s="326">
        <f>INDEX('ИПЦ raw'!$1:$1048576, MATCH($K119,'ИПЦ raw'!$A:$A,0),MATCH(MoM!R$1,'ИПЦ raw'!$1:$1,0))</f>
        <v>100.3</v>
      </c>
      <c r="S119" s="326">
        <f>INDEX('ИПЦ raw'!$1:$1048576, MATCH($K119,'ИПЦ raw'!$A:$A,0),MATCH(MoM!S$1,'ИПЦ raw'!$1:$1,0))</f>
        <v>101.04</v>
      </c>
      <c r="T119" s="326">
        <f>INDEX('ИПЦ raw'!$1:$1048576, MATCH($K119,'ИПЦ raw'!$A:$A,0),MATCH(MoM!T$1,'ИПЦ raw'!$1:$1,0))</f>
        <v>100.86</v>
      </c>
      <c r="U119" s="326">
        <f>INDEX('ИПЦ raw'!$1:$1048576, MATCH($K119,'ИПЦ raw'!$A:$A,0),MATCH(MoM!U$1,'ИПЦ raw'!$1:$1,0))</f>
        <v>100.93</v>
      </c>
      <c r="V119" s="326">
        <f>INDEX('ИПЦ raw'!$1:$1048576, MATCH($K119,'ИПЦ raw'!$A:$A,0),MATCH(MoM!V$1,'ИПЦ raw'!$1:$1,0))</f>
        <v>100.61</v>
      </c>
      <c r="W119" s="326">
        <f>INDEX('ИПЦ raw'!$1:$1048576, MATCH($K119,'ИПЦ raw'!$A:$A,0),MATCH(MoM!W$1,'ИПЦ raw'!$1:$1,0))</f>
        <v>100.76</v>
      </c>
      <c r="X119" s="326">
        <f>INDEX('ИПЦ raw'!$1:$1048576, MATCH($K119,'ИПЦ raw'!$A:$A,0),MATCH(MoM!X$1,'ИПЦ raw'!$1:$1,0))</f>
        <v>100.52</v>
      </c>
      <c r="Y119" s="326">
        <f>INDEX('ИПЦ raw'!$1:$1048576, MATCH($K119,'ИПЦ raw'!$A:$A,0),MATCH(MoM!Y$1,'ИПЦ raw'!$1:$1,0))</f>
        <v>100.67</v>
      </c>
      <c r="Z119" s="326">
        <f>INDEX('ИПЦ raw'!$1:$1048576, MATCH($K119,'ИПЦ raw'!$A:$A,0),MATCH(MoM!Z$1,'ИПЦ raw'!$1:$1,0))</f>
        <v>100.23</v>
      </c>
      <c r="AA119" s="326">
        <f>INDEX('ИПЦ raw'!$1:$1048576, MATCH($K119,'ИПЦ raw'!$A:$A,0),MATCH(MoM!AA$1,'ИПЦ raw'!$1:$1,0))</f>
        <v>100.04</v>
      </c>
      <c r="AB119" s="326">
        <f>INDEX('ИПЦ raw'!$1:$1048576, MATCH($K119,'ИПЦ raw'!$A:$A,0),MATCH(MoM!AB$1,'ИПЦ raw'!$1:$1,0))</f>
        <v>100.46</v>
      </c>
      <c r="AC119" s="326">
        <f>INDEX('ИПЦ raw'!$1:$1048576, MATCH($K119,'ИПЦ raw'!$A:$A,0),MATCH(MoM!AC$1,'ИПЦ raw'!$1:$1,0))</f>
        <v>100.45</v>
      </c>
      <c r="AD119" s="326">
        <f>INDEX('ИПЦ raw'!$1:$1048576, MATCH($K119,'ИПЦ raw'!$A:$A,0),MATCH(MoM!AD$1,'ИПЦ raw'!$1:$1,0))</f>
        <v>100.16</v>
      </c>
      <c r="AE119" s="326">
        <f>INDEX('ИПЦ raw'!$1:$1048576, MATCH($K119,'ИПЦ raw'!$A:$A,0),MATCH(MoM!AE$1,'ИПЦ raw'!$1:$1,0))</f>
        <v>100.61</v>
      </c>
      <c r="AF119" s="326">
        <f>INDEX('ИПЦ raw'!$1:$1048576, MATCH($K119,'ИПЦ raw'!$A:$A,0),MATCH(MoM!AF$1,'ИПЦ raw'!$1:$1,0))</f>
        <v>100.73</v>
      </c>
      <c r="AG119" s="326">
        <f>INDEX('ИПЦ raw'!$1:$1048576, MATCH($K119,'ИПЦ raw'!$A:$A,0),MATCH(MoM!AG$1,'ИПЦ raw'!$1:$1,0))</f>
        <v>100.08</v>
      </c>
      <c r="AH119" s="326">
        <f>INDEX('ИПЦ raw'!$1:$1048576, MATCH($K119,'ИПЦ raw'!$A:$A,0),MATCH(MoM!AH$1,'ИПЦ raw'!$1:$1,0))</f>
        <v>100.24</v>
      </c>
      <c r="AI119" s="326">
        <f>INDEX('ИПЦ raw'!$1:$1048576, MATCH($K119,'ИПЦ raw'!$A:$A,0),MATCH(MoM!AI$1,'ИПЦ raw'!$1:$1,0))</f>
        <v>100.63</v>
      </c>
      <c r="AJ119" s="326">
        <f>INDEX('ИПЦ raw'!$1:$1048576, MATCH($K119,'ИПЦ raw'!$A:$A,0),MATCH(MoM!AJ$1,'ИПЦ raw'!$1:$1,0))</f>
        <v>100.58</v>
      </c>
      <c r="AK119" s="326">
        <f>INDEX('ИПЦ raw'!$1:$1048576, MATCH($K119,'ИПЦ raw'!$A:$A,0),MATCH(MoM!AK$1,'ИПЦ raw'!$1:$1,0))</f>
        <v>100.23</v>
      </c>
      <c r="AL119" s="326">
        <f>INDEX('ИПЦ raw'!$1:$1048576, MATCH($K119,'ИПЦ raw'!$A:$A,0),MATCH(MoM!AL$1,'ИПЦ raw'!$1:$1,0))</f>
        <v>100.27</v>
      </c>
      <c r="AM119" s="326">
        <f>INDEX('ИПЦ raw'!$1:$1048576, MATCH($K119,'ИПЦ raw'!$A:$A,0),MATCH(MoM!AM$1,'ИПЦ raw'!$1:$1,0))</f>
        <v>99.83</v>
      </c>
      <c r="AN119" s="326">
        <f>INDEX('ИПЦ raw'!$1:$1048576, MATCH($K119,'ИПЦ raw'!$A:$A,0),MATCH(MoM!AN$1,'ИПЦ raw'!$1:$1,0))</f>
        <v>99.31</v>
      </c>
      <c r="AO119" s="326">
        <f>INDEX('ИПЦ raw'!$1:$1048576, MATCH($K119,'ИПЦ raw'!$A:$A,0),MATCH(MoM!AO$1,'ИПЦ raw'!$1:$1,0))</f>
        <v>99.41</v>
      </c>
      <c r="AP119" s="326">
        <f>INDEX('ИПЦ raw'!$1:$1048576, MATCH($K119,'ИПЦ raw'!$A:$A,0),MATCH(MoM!AP$1,'ИПЦ raw'!$1:$1,0))</f>
        <v>100</v>
      </c>
      <c r="AQ119" s="326">
        <f>INDEX('ИПЦ raw'!$1:$1048576, MATCH($K119,'ИПЦ raw'!$A:$A,0),MATCH(MoM!AQ$1,'ИПЦ raw'!$1:$1,0))</f>
        <v>100.87</v>
      </c>
      <c r="AR119" s="326">
        <f>INDEX('ИПЦ raw'!$1:$1048576, MATCH($K119,'ИПЦ raw'!$A:$A,0),MATCH(MoM!AR$1,'ИПЦ raw'!$1:$1,0))</f>
        <v>100.27</v>
      </c>
      <c r="AS119" s="326">
        <f>INDEX('ИПЦ raw'!$1:$1048576, MATCH($K119,'ИПЦ raw'!$A:$A,0),MATCH(MoM!AS$1,'ИПЦ raw'!$1:$1,0))</f>
        <v>99.91</v>
      </c>
      <c r="AT119" s="326">
        <f>INDEX('ИПЦ raw'!$1:$1048576, MATCH($K119,'ИПЦ raw'!$A:$A,0),MATCH(MoM!AT$1,'ИПЦ raw'!$1:$1,0))</f>
        <v>100.4</v>
      </c>
      <c r="AU119" s="326">
        <f>INDEX('ИПЦ raw'!$1:$1048576, MATCH($K119,'ИПЦ raw'!$A:$A,0),MATCH(MoM!AU$1,'ИПЦ raw'!$1:$1,0))</f>
        <v>100.11</v>
      </c>
      <c r="AV119" s="326">
        <f>INDEX('ИПЦ raw'!$1:$1048576, MATCH($K119,'ИПЦ raw'!$A:$A,0),MATCH(MoM!AV$1,'ИПЦ raw'!$1:$1,0))</f>
        <v>99.91</v>
      </c>
      <c r="AW119" s="326">
        <f>INDEX('ИПЦ raw'!$1:$1048576, MATCH($K119,'ИПЦ raw'!$A:$A,0),MATCH(MoM!AW$1,'ИПЦ raw'!$1:$1,0))</f>
        <v>99.84</v>
      </c>
      <c r="AX119" s="326">
        <f>INDEX('ИПЦ raw'!$1:$1048576, MATCH($K119,'ИПЦ raw'!$A:$A,0),MATCH(MoM!AX$1,'ИПЦ raw'!$1:$1,0))</f>
        <v>100.04</v>
      </c>
      <c r="AY119" s="326">
        <f>INDEX('ИПЦ raw'!$1:$1048576, MATCH($K119,'ИПЦ raw'!$A:$A,0),MATCH(MoM!AY$1,'ИПЦ raw'!$1:$1,0))</f>
        <v>100.1</v>
      </c>
      <c r="AZ119" s="326">
        <f>INDEX('ИПЦ raw'!$1:$1048576, MATCH($K119,'ИПЦ raw'!$A:$A,0),MATCH(MoM!AZ$1,'ИПЦ raw'!$1:$1,0))</f>
        <v>100.33</v>
      </c>
    </row>
    <row r="120" spans="1:52" x14ac:dyDescent="0.45">
      <c r="A120" s="326">
        <f>Веса!A120</f>
        <v>1</v>
      </c>
      <c r="B120" s="326">
        <f t="shared" si="2"/>
        <v>1</v>
      </c>
      <c r="C120" s="326">
        <f>БИПЦ_НДС!E120</f>
        <v>1</v>
      </c>
      <c r="D120" s="326">
        <f t="shared" si="3"/>
        <v>0</v>
      </c>
      <c r="E120" s="326">
        <v>0</v>
      </c>
      <c r="F120" s="326">
        <v>1</v>
      </c>
      <c r="G120" s="326">
        <v>0</v>
      </c>
      <c r="H120" s="326">
        <v>1</v>
      </c>
      <c r="I120" s="326">
        <v>0</v>
      </c>
      <c r="J120" s="308" t="s">
        <v>471</v>
      </c>
      <c r="K120" s="308" t="s">
        <v>471</v>
      </c>
      <c r="L120" s="326">
        <f>INDEX('ИПЦ raw'!$1:$1048576, MATCH($K120,'ИПЦ raw'!$A:$A,0),MATCH(MoM!L$1,'ИПЦ raw'!$1:$1,0))</f>
        <v>99.9</v>
      </c>
      <c r="M120" s="326">
        <f>INDEX('ИПЦ raw'!$1:$1048576, MATCH($K120,'ИПЦ raw'!$A:$A,0),MATCH(MoM!M$1,'ИПЦ raw'!$1:$1,0))</f>
        <v>100.71</v>
      </c>
      <c r="N120" s="326">
        <f>INDEX('ИПЦ raw'!$1:$1048576, MATCH($K120,'ИПЦ raw'!$A:$A,0),MATCH(MoM!N$1,'ИПЦ raw'!$1:$1,0))</f>
        <v>99.97</v>
      </c>
      <c r="O120" s="326">
        <f>INDEX('ИПЦ raw'!$1:$1048576, MATCH($K120,'ИПЦ raw'!$A:$A,0),MATCH(MoM!O$1,'ИПЦ raw'!$1:$1,0))</f>
        <v>99.69</v>
      </c>
      <c r="P120" s="326">
        <f>INDEX('ИПЦ raw'!$1:$1048576, MATCH($K120,'ИПЦ raw'!$A:$A,0),MATCH(MoM!P$1,'ИПЦ raw'!$1:$1,0))</f>
        <v>99.54</v>
      </c>
      <c r="Q120" s="326">
        <f>INDEX('ИПЦ raw'!$1:$1048576, MATCH($K120,'ИПЦ raw'!$A:$A,0),MATCH(MoM!Q$1,'ИПЦ raw'!$1:$1,0))</f>
        <v>99.72</v>
      </c>
      <c r="R120" s="326">
        <f>INDEX('ИПЦ raw'!$1:$1048576, MATCH($K120,'ИПЦ raw'!$A:$A,0),MATCH(MoM!R$1,'ИПЦ raw'!$1:$1,0))</f>
        <v>100.31</v>
      </c>
      <c r="S120" s="326">
        <f>INDEX('ИПЦ raw'!$1:$1048576, MATCH($K120,'ИПЦ raw'!$A:$A,0),MATCH(MoM!S$1,'ИПЦ raw'!$1:$1,0))</f>
        <v>100.72</v>
      </c>
      <c r="T120" s="326">
        <f>INDEX('ИПЦ raw'!$1:$1048576, MATCH($K120,'ИПЦ raw'!$A:$A,0),MATCH(MoM!T$1,'ИПЦ raw'!$1:$1,0))</f>
        <v>101.37</v>
      </c>
      <c r="U120" s="326">
        <f>INDEX('ИПЦ raw'!$1:$1048576, MATCH($K120,'ИПЦ raw'!$A:$A,0),MATCH(MoM!U$1,'ИПЦ raw'!$1:$1,0))</f>
        <v>100.71</v>
      </c>
      <c r="V120" s="326">
        <f>INDEX('ИПЦ raw'!$1:$1048576, MATCH($K120,'ИПЦ raw'!$A:$A,0),MATCH(MoM!V$1,'ИПЦ raw'!$1:$1,0))</f>
        <v>100.09</v>
      </c>
      <c r="W120" s="326">
        <f>INDEX('ИПЦ raw'!$1:$1048576, MATCH($K120,'ИПЦ raw'!$A:$A,0),MATCH(MoM!W$1,'ИПЦ raw'!$1:$1,0))</f>
        <v>100.14</v>
      </c>
      <c r="X120" s="326">
        <f>INDEX('ИПЦ raw'!$1:$1048576, MATCH($K120,'ИПЦ raw'!$A:$A,0),MATCH(MoM!X$1,'ИПЦ raw'!$1:$1,0))</f>
        <v>100.14</v>
      </c>
      <c r="Y120" s="326">
        <f>INDEX('ИПЦ raw'!$1:$1048576, MATCH($K120,'ИПЦ raw'!$A:$A,0),MATCH(MoM!Y$1,'ИПЦ raw'!$1:$1,0))</f>
        <v>100.9</v>
      </c>
      <c r="Z120" s="326">
        <f>INDEX('ИПЦ raw'!$1:$1048576, MATCH($K120,'ИПЦ raw'!$A:$A,0),MATCH(MoM!Z$1,'ИПЦ raw'!$1:$1,0))</f>
        <v>99.95</v>
      </c>
      <c r="AA120" s="326">
        <f>INDEX('ИПЦ raw'!$1:$1048576, MATCH($K120,'ИПЦ raw'!$A:$A,0),MATCH(MoM!AA$1,'ИПЦ raw'!$1:$1,0))</f>
        <v>100.15</v>
      </c>
      <c r="AB120" s="326">
        <f>INDEX('ИПЦ raw'!$1:$1048576, MATCH($K120,'ИПЦ raw'!$A:$A,0),MATCH(MoM!AB$1,'ИПЦ raw'!$1:$1,0))</f>
        <v>99.98</v>
      </c>
      <c r="AC120" s="326">
        <f>INDEX('ИПЦ raw'!$1:$1048576, MATCH($K120,'ИПЦ raw'!$A:$A,0),MATCH(MoM!AC$1,'ИПЦ raw'!$1:$1,0))</f>
        <v>99.84</v>
      </c>
      <c r="AD120" s="326">
        <f>INDEX('ИПЦ raw'!$1:$1048576, MATCH($K120,'ИПЦ raw'!$A:$A,0),MATCH(MoM!AD$1,'ИПЦ raw'!$1:$1,0))</f>
        <v>100.06</v>
      </c>
      <c r="AE120" s="326">
        <f>INDEX('ИПЦ raw'!$1:$1048576, MATCH($K120,'ИПЦ raw'!$A:$A,0),MATCH(MoM!AE$1,'ИПЦ raw'!$1:$1,0))</f>
        <v>100.64</v>
      </c>
      <c r="AF120" s="326">
        <f>INDEX('ИПЦ raw'!$1:$1048576, MATCH($K120,'ИПЦ raw'!$A:$A,0),MATCH(MoM!AF$1,'ИПЦ raw'!$1:$1,0))</f>
        <v>100.86</v>
      </c>
      <c r="AG120" s="326">
        <f>INDEX('ИПЦ raw'!$1:$1048576, MATCH($K120,'ИПЦ raw'!$A:$A,0),MATCH(MoM!AG$1,'ИПЦ raw'!$1:$1,0))</f>
        <v>100.03</v>
      </c>
      <c r="AH120" s="326">
        <f>INDEX('ИПЦ raw'!$1:$1048576, MATCH($K120,'ИПЦ raw'!$A:$A,0),MATCH(MoM!AH$1,'ИПЦ raw'!$1:$1,0))</f>
        <v>99.65</v>
      </c>
      <c r="AI120" s="326">
        <f>INDEX('ИПЦ raw'!$1:$1048576, MATCH($K120,'ИПЦ raw'!$A:$A,0),MATCH(MoM!AI$1,'ИПЦ raw'!$1:$1,0))</f>
        <v>100.1</v>
      </c>
      <c r="AJ120" s="326">
        <f>INDEX('ИПЦ raw'!$1:$1048576, MATCH($K120,'ИПЦ raw'!$A:$A,0),MATCH(MoM!AJ$1,'ИПЦ raw'!$1:$1,0))</f>
        <v>100.24</v>
      </c>
      <c r="AK120" s="326">
        <f>INDEX('ИПЦ raw'!$1:$1048576, MATCH($K120,'ИПЦ raw'!$A:$A,0),MATCH(MoM!AK$1,'ИПЦ raw'!$1:$1,0))</f>
        <v>100.73</v>
      </c>
      <c r="AL120" s="326">
        <f>INDEX('ИПЦ raw'!$1:$1048576, MATCH($K120,'ИПЦ raw'!$A:$A,0),MATCH(MoM!AL$1,'ИПЦ raw'!$1:$1,0))</f>
        <v>99.58</v>
      </c>
      <c r="AM120" s="326">
        <f>INDEX('ИПЦ raw'!$1:$1048576, MATCH($K120,'ИПЦ raw'!$A:$A,0),MATCH(MoM!AM$1,'ИПЦ raw'!$1:$1,0))</f>
        <v>99.66</v>
      </c>
      <c r="AN120" s="326">
        <f>INDEX('ИПЦ raw'!$1:$1048576, MATCH($K120,'ИПЦ raw'!$A:$A,0),MATCH(MoM!AN$1,'ИПЦ raw'!$1:$1,0))</f>
        <v>99.45</v>
      </c>
      <c r="AO120" s="326">
        <f>INDEX('ИПЦ raw'!$1:$1048576, MATCH($K120,'ИПЦ raw'!$A:$A,0),MATCH(MoM!AO$1,'ИПЦ raw'!$1:$1,0))</f>
        <v>100.19</v>
      </c>
      <c r="AP120" s="326">
        <f>INDEX('ИПЦ raw'!$1:$1048576, MATCH($K120,'ИПЦ raw'!$A:$A,0),MATCH(MoM!AP$1,'ИПЦ raw'!$1:$1,0))</f>
        <v>100.1</v>
      </c>
      <c r="AQ120" s="326">
        <f>INDEX('ИПЦ raw'!$1:$1048576, MATCH($K120,'ИПЦ raw'!$A:$A,0),MATCH(MoM!AQ$1,'ИПЦ raw'!$1:$1,0))</f>
        <v>100.84</v>
      </c>
      <c r="AR120" s="326">
        <f>INDEX('ИПЦ raw'!$1:$1048576, MATCH($K120,'ИПЦ raw'!$A:$A,0),MATCH(MoM!AR$1,'ИПЦ raw'!$1:$1,0))</f>
        <v>100.59</v>
      </c>
      <c r="AS120" s="326">
        <f>INDEX('ИПЦ raw'!$1:$1048576, MATCH($K120,'ИПЦ raw'!$A:$A,0),MATCH(MoM!AS$1,'ИПЦ raw'!$1:$1,0))</f>
        <v>100.17</v>
      </c>
      <c r="AT120" s="326">
        <f>INDEX('ИПЦ raw'!$1:$1048576, MATCH($K120,'ИПЦ raw'!$A:$A,0),MATCH(MoM!AT$1,'ИПЦ raw'!$1:$1,0))</f>
        <v>100.09</v>
      </c>
      <c r="AU120" s="326">
        <f>INDEX('ИПЦ raw'!$1:$1048576, MATCH($K120,'ИПЦ raw'!$A:$A,0),MATCH(MoM!AU$1,'ИПЦ raw'!$1:$1,0))</f>
        <v>100.14</v>
      </c>
      <c r="AV120" s="326">
        <f>INDEX('ИПЦ raw'!$1:$1048576, MATCH($K120,'ИПЦ raw'!$A:$A,0),MATCH(MoM!AV$1,'ИПЦ raw'!$1:$1,0))</f>
        <v>100.03</v>
      </c>
      <c r="AW120" s="326">
        <f>INDEX('ИПЦ raw'!$1:$1048576, MATCH($K120,'ИПЦ raw'!$A:$A,0),MATCH(MoM!AW$1,'ИПЦ raw'!$1:$1,0))</f>
        <v>100.43</v>
      </c>
      <c r="AX120" s="326">
        <f>INDEX('ИПЦ raw'!$1:$1048576, MATCH($K120,'ИПЦ raw'!$A:$A,0),MATCH(MoM!AX$1,'ИПЦ raw'!$1:$1,0))</f>
        <v>100.15</v>
      </c>
      <c r="AY120" s="326">
        <f>INDEX('ИПЦ raw'!$1:$1048576, MATCH($K120,'ИПЦ raw'!$A:$A,0),MATCH(MoM!AY$1,'ИПЦ raw'!$1:$1,0))</f>
        <v>99.36</v>
      </c>
      <c r="AZ120" s="326">
        <f>INDEX('ИПЦ raw'!$1:$1048576, MATCH($K120,'ИПЦ raw'!$A:$A,0),MATCH(MoM!AZ$1,'ИПЦ raw'!$1:$1,0))</f>
        <v>100.17</v>
      </c>
    </row>
    <row r="121" spans="1:52" ht="26.25" x14ac:dyDescent="0.45">
      <c r="A121" s="326">
        <f>Веса!A121</f>
        <v>1</v>
      </c>
      <c r="B121" s="326">
        <f t="shared" si="2"/>
        <v>1</v>
      </c>
      <c r="C121" s="326">
        <f>БИПЦ_НДС!E121</f>
        <v>1</v>
      </c>
      <c r="D121" s="326">
        <f t="shared" si="3"/>
        <v>0</v>
      </c>
      <c r="E121" s="326">
        <v>0</v>
      </c>
      <c r="F121" s="326">
        <v>1</v>
      </c>
      <c r="G121" s="326">
        <v>0</v>
      </c>
      <c r="H121" s="326">
        <v>1</v>
      </c>
      <c r="I121" s="326">
        <v>0</v>
      </c>
      <c r="J121" s="308" t="s">
        <v>120</v>
      </c>
      <c r="K121" s="308" t="s">
        <v>120</v>
      </c>
      <c r="L121" s="326">
        <f>INDEX('ИПЦ raw'!$1:$1048576, MATCH($K121,'ИПЦ raw'!$A:$A,0),MATCH(MoM!L$1,'ИПЦ raw'!$1:$1,0))</f>
        <v>99.61</v>
      </c>
      <c r="M121" s="326">
        <f>INDEX('ИПЦ raw'!$1:$1048576, MATCH($K121,'ИПЦ raw'!$A:$A,0),MATCH(MoM!M$1,'ИПЦ raw'!$1:$1,0))</f>
        <v>99.55</v>
      </c>
      <c r="N121" s="326">
        <f>INDEX('ИПЦ raw'!$1:$1048576, MATCH($K121,'ИПЦ raw'!$A:$A,0),MATCH(MoM!N$1,'ИПЦ raw'!$1:$1,0))</f>
        <v>99.93</v>
      </c>
      <c r="O121" s="326">
        <f>INDEX('ИПЦ raw'!$1:$1048576, MATCH($K121,'ИПЦ raw'!$A:$A,0),MATCH(MoM!O$1,'ИПЦ raw'!$1:$1,0))</f>
        <v>99.65</v>
      </c>
      <c r="P121" s="326">
        <f>INDEX('ИПЦ raw'!$1:$1048576, MATCH($K121,'ИПЦ raw'!$A:$A,0),MATCH(MoM!P$1,'ИПЦ raw'!$1:$1,0))</f>
        <v>99.75</v>
      </c>
      <c r="Q121" s="326">
        <f>INDEX('ИПЦ raw'!$1:$1048576, MATCH($K121,'ИПЦ raw'!$A:$A,0),MATCH(MoM!Q$1,'ИПЦ raw'!$1:$1,0))</f>
        <v>99.94</v>
      </c>
      <c r="R121" s="326">
        <f>INDEX('ИПЦ raw'!$1:$1048576, MATCH($K121,'ИПЦ raw'!$A:$A,0),MATCH(MoM!R$1,'ИПЦ raw'!$1:$1,0))</f>
        <v>99.93</v>
      </c>
      <c r="S121" s="326">
        <f>INDEX('ИПЦ raw'!$1:$1048576, MATCH($K121,'ИПЦ raw'!$A:$A,0),MATCH(MoM!S$1,'ИПЦ raw'!$1:$1,0))</f>
        <v>100.76</v>
      </c>
      <c r="T121" s="326">
        <f>INDEX('ИПЦ raw'!$1:$1048576, MATCH($K121,'ИПЦ raw'!$A:$A,0),MATCH(MoM!T$1,'ИПЦ raw'!$1:$1,0))</f>
        <v>100.65</v>
      </c>
      <c r="U121" s="326">
        <f>INDEX('ИПЦ raw'!$1:$1048576, MATCH($K121,'ИПЦ raw'!$A:$A,0),MATCH(MoM!U$1,'ИПЦ raw'!$1:$1,0))</f>
        <v>101.46</v>
      </c>
      <c r="V121" s="326">
        <f>INDEX('ИПЦ raw'!$1:$1048576, MATCH($K121,'ИПЦ raw'!$A:$A,0),MATCH(MoM!V$1,'ИПЦ raw'!$1:$1,0))</f>
        <v>100.48</v>
      </c>
      <c r="W121" s="326">
        <f>INDEX('ИПЦ raw'!$1:$1048576, MATCH($K121,'ИПЦ raw'!$A:$A,0),MATCH(MoM!W$1,'ИПЦ raw'!$1:$1,0))</f>
        <v>100.35</v>
      </c>
      <c r="X121" s="326">
        <f>INDEX('ИПЦ raw'!$1:$1048576, MATCH($K121,'ИПЦ raw'!$A:$A,0),MATCH(MoM!X$1,'ИПЦ raw'!$1:$1,0))</f>
        <v>99.37</v>
      </c>
      <c r="Y121" s="326">
        <f>INDEX('ИПЦ raw'!$1:$1048576, MATCH($K121,'ИПЦ raw'!$A:$A,0),MATCH(MoM!Y$1,'ИПЦ raw'!$1:$1,0))</f>
        <v>99.97</v>
      </c>
      <c r="Z121" s="326">
        <f>INDEX('ИПЦ raw'!$1:$1048576, MATCH($K121,'ИПЦ raw'!$A:$A,0),MATCH(MoM!Z$1,'ИПЦ raw'!$1:$1,0))</f>
        <v>99.87</v>
      </c>
      <c r="AA121" s="326">
        <f>INDEX('ИПЦ raw'!$1:$1048576, MATCH($K121,'ИПЦ raw'!$A:$A,0),MATCH(MoM!AA$1,'ИПЦ raw'!$1:$1,0))</f>
        <v>99.79</v>
      </c>
      <c r="AB121" s="326">
        <f>INDEX('ИПЦ raw'!$1:$1048576, MATCH($K121,'ИПЦ raw'!$A:$A,0),MATCH(MoM!AB$1,'ИПЦ raw'!$1:$1,0))</f>
        <v>100.01</v>
      </c>
      <c r="AC121" s="326">
        <f>INDEX('ИПЦ raw'!$1:$1048576, MATCH($K121,'ИПЦ raw'!$A:$A,0),MATCH(MoM!AC$1,'ИПЦ raw'!$1:$1,0))</f>
        <v>99.92</v>
      </c>
      <c r="AD121" s="326">
        <f>INDEX('ИПЦ raw'!$1:$1048576, MATCH($K121,'ИПЦ raw'!$A:$A,0),MATCH(MoM!AD$1,'ИПЦ raw'!$1:$1,0))</f>
        <v>100.06</v>
      </c>
      <c r="AE121" s="326">
        <f>INDEX('ИПЦ raw'!$1:$1048576, MATCH($K121,'ИПЦ raw'!$A:$A,0),MATCH(MoM!AE$1,'ИПЦ raw'!$1:$1,0))</f>
        <v>100.42</v>
      </c>
      <c r="AF121" s="326">
        <f>INDEX('ИПЦ raw'!$1:$1048576, MATCH($K121,'ИПЦ raw'!$A:$A,0),MATCH(MoM!AF$1,'ИПЦ raw'!$1:$1,0))</f>
        <v>101.08</v>
      </c>
      <c r="AG121" s="326">
        <f>INDEX('ИПЦ raw'!$1:$1048576, MATCH($K121,'ИПЦ raw'!$A:$A,0),MATCH(MoM!AG$1,'ИПЦ raw'!$1:$1,0))</f>
        <v>101.26</v>
      </c>
      <c r="AH121" s="326">
        <f>INDEX('ИПЦ raw'!$1:$1048576, MATCH($K121,'ИПЦ raw'!$A:$A,0),MATCH(MoM!AH$1,'ИПЦ raw'!$1:$1,0))</f>
        <v>100.63</v>
      </c>
      <c r="AI121" s="326">
        <f>INDEX('ИПЦ raw'!$1:$1048576, MATCH($K121,'ИПЦ raw'!$A:$A,0),MATCH(MoM!AI$1,'ИПЦ raw'!$1:$1,0))</f>
        <v>100.34</v>
      </c>
      <c r="AJ121" s="326">
        <f>INDEX('ИПЦ raw'!$1:$1048576, MATCH($K121,'ИПЦ raw'!$A:$A,0),MATCH(MoM!AJ$1,'ИПЦ raw'!$1:$1,0))</f>
        <v>99.59</v>
      </c>
      <c r="AK121" s="326">
        <f>INDEX('ИПЦ raw'!$1:$1048576, MATCH($K121,'ИПЦ raw'!$A:$A,0),MATCH(MoM!AK$1,'ИПЦ raw'!$1:$1,0))</f>
        <v>99.63</v>
      </c>
      <c r="AL121" s="326">
        <f>INDEX('ИПЦ raw'!$1:$1048576, MATCH($K121,'ИПЦ raw'!$A:$A,0),MATCH(MoM!AL$1,'ИПЦ raw'!$1:$1,0))</f>
        <v>99.51</v>
      </c>
      <c r="AM121" s="326">
        <f>INDEX('ИПЦ raw'!$1:$1048576, MATCH($K121,'ИПЦ raw'!$A:$A,0),MATCH(MoM!AM$1,'ИПЦ raw'!$1:$1,0))</f>
        <v>99.73</v>
      </c>
      <c r="AN121" s="326">
        <f>INDEX('ИПЦ raw'!$1:$1048576, MATCH($K121,'ИПЦ raw'!$A:$A,0),MATCH(MoM!AN$1,'ИПЦ raw'!$1:$1,0))</f>
        <v>99.96</v>
      </c>
      <c r="AO121" s="326">
        <f>INDEX('ИПЦ raw'!$1:$1048576, MATCH($K121,'ИПЦ raw'!$A:$A,0),MATCH(MoM!AO$1,'ИПЦ raw'!$1:$1,0))</f>
        <v>99.83</v>
      </c>
      <c r="AP121" s="326">
        <f>INDEX('ИПЦ raw'!$1:$1048576, MATCH($K121,'ИПЦ raw'!$A:$A,0),MATCH(MoM!AP$1,'ИПЦ raw'!$1:$1,0))</f>
        <v>100.09</v>
      </c>
      <c r="AQ121" s="326">
        <f>INDEX('ИПЦ raw'!$1:$1048576, MATCH($K121,'ИПЦ raw'!$A:$A,0),MATCH(MoM!AQ$1,'ИПЦ raw'!$1:$1,0))</f>
        <v>100.5</v>
      </c>
      <c r="AR121" s="326">
        <f>INDEX('ИПЦ raw'!$1:$1048576, MATCH($K121,'ИПЦ raw'!$A:$A,0),MATCH(MoM!AR$1,'ИПЦ raw'!$1:$1,0))</f>
        <v>100.36</v>
      </c>
      <c r="AS121" s="326">
        <f>INDEX('ИПЦ raw'!$1:$1048576, MATCH($K121,'ИПЦ raw'!$A:$A,0),MATCH(MoM!AS$1,'ИПЦ raw'!$1:$1,0))</f>
        <v>101.1</v>
      </c>
      <c r="AT121" s="326">
        <f>INDEX('ИПЦ raw'!$1:$1048576, MATCH($K121,'ИПЦ raw'!$A:$A,0),MATCH(MoM!AT$1,'ИПЦ raw'!$1:$1,0))</f>
        <v>100.68</v>
      </c>
      <c r="AU121" s="326">
        <f>INDEX('ИПЦ raw'!$1:$1048576, MATCH($K121,'ИПЦ raw'!$A:$A,0),MATCH(MoM!AU$1,'ИПЦ raw'!$1:$1,0))</f>
        <v>99.51</v>
      </c>
      <c r="AV121" s="326">
        <f>INDEX('ИПЦ raw'!$1:$1048576, MATCH($K121,'ИПЦ raw'!$A:$A,0),MATCH(MoM!AV$1,'ИПЦ raw'!$1:$1,0))</f>
        <v>98.92</v>
      </c>
      <c r="AW121" s="326">
        <f>INDEX('ИПЦ raw'!$1:$1048576, MATCH($K121,'ИПЦ raw'!$A:$A,0),MATCH(MoM!AW$1,'ИПЦ raw'!$1:$1,0))</f>
        <v>99.1</v>
      </c>
      <c r="AX121" s="326">
        <f>INDEX('ИПЦ raw'!$1:$1048576, MATCH($K121,'ИПЦ raw'!$A:$A,0),MATCH(MoM!AX$1,'ИПЦ raw'!$1:$1,0))</f>
        <v>99.6</v>
      </c>
      <c r="AY121" s="326">
        <f>INDEX('ИПЦ raw'!$1:$1048576, MATCH($K121,'ИПЦ raw'!$A:$A,0),MATCH(MoM!AY$1,'ИПЦ raw'!$1:$1,0))</f>
        <v>99.82</v>
      </c>
      <c r="AZ121" s="326">
        <f>INDEX('ИПЦ raw'!$1:$1048576, MATCH($K121,'ИПЦ raw'!$A:$A,0),MATCH(MoM!AZ$1,'ИПЦ raw'!$1:$1,0))</f>
        <v>100.07</v>
      </c>
    </row>
    <row r="122" spans="1:52" x14ac:dyDescent="0.45">
      <c r="A122" s="326">
        <f>Веса!A122</f>
        <v>1</v>
      </c>
      <c r="B122" s="326">
        <f t="shared" si="2"/>
        <v>1</v>
      </c>
      <c r="C122" s="326">
        <f>БИПЦ_НДС!E122</f>
        <v>1</v>
      </c>
      <c r="D122" s="326">
        <f t="shared" si="3"/>
        <v>0</v>
      </c>
      <c r="E122" s="326">
        <v>0</v>
      </c>
      <c r="F122" s="326">
        <v>1</v>
      </c>
      <c r="G122" s="326">
        <v>0</v>
      </c>
      <c r="H122" s="326">
        <v>1</v>
      </c>
      <c r="I122" s="326">
        <v>0</v>
      </c>
      <c r="J122" s="308" t="s">
        <v>121</v>
      </c>
      <c r="K122" s="308" t="s">
        <v>121</v>
      </c>
      <c r="L122" s="326">
        <f>INDEX('ИПЦ raw'!$1:$1048576, MATCH($K122,'ИПЦ raw'!$A:$A,0),MATCH(MoM!L$1,'ИПЦ raw'!$1:$1,0))</f>
        <v>99.96</v>
      </c>
      <c r="M122" s="326">
        <f>INDEX('ИПЦ raw'!$1:$1048576, MATCH($K122,'ИПЦ raw'!$A:$A,0),MATCH(MoM!M$1,'ИПЦ raw'!$1:$1,0))</f>
        <v>100.46</v>
      </c>
      <c r="N122" s="326">
        <f>INDEX('ИПЦ raw'!$1:$1048576, MATCH($K122,'ИПЦ raw'!$A:$A,0),MATCH(MoM!N$1,'ИПЦ raw'!$1:$1,0))</f>
        <v>101.25</v>
      </c>
      <c r="O122" s="326">
        <f>INDEX('ИПЦ raw'!$1:$1048576, MATCH($K122,'ИПЦ raw'!$A:$A,0),MATCH(MoM!O$1,'ИПЦ raw'!$1:$1,0))</f>
        <v>100.43</v>
      </c>
      <c r="P122" s="326">
        <f>INDEX('ИПЦ raw'!$1:$1048576, MATCH($K122,'ИПЦ raw'!$A:$A,0),MATCH(MoM!P$1,'ИПЦ raw'!$1:$1,0))</f>
        <v>99.41</v>
      </c>
      <c r="Q122" s="326">
        <f>INDEX('ИПЦ raw'!$1:$1048576, MATCH($K122,'ИПЦ raw'!$A:$A,0),MATCH(MoM!Q$1,'ИПЦ raw'!$1:$1,0))</f>
        <v>99.41</v>
      </c>
      <c r="R122" s="326">
        <f>INDEX('ИПЦ raw'!$1:$1048576, MATCH($K122,'ИПЦ raw'!$A:$A,0),MATCH(MoM!R$1,'ИПЦ raw'!$1:$1,0))</f>
        <v>99.4</v>
      </c>
      <c r="S122" s="326">
        <f>INDEX('ИПЦ raw'!$1:$1048576, MATCH($K122,'ИПЦ raw'!$A:$A,0),MATCH(MoM!S$1,'ИПЦ raw'!$1:$1,0))</f>
        <v>100.03</v>
      </c>
      <c r="T122" s="326">
        <f>INDEX('ИПЦ raw'!$1:$1048576, MATCH($K122,'ИПЦ raw'!$A:$A,0),MATCH(MoM!T$1,'ИПЦ raw'!$1:$1,0))</f>
        <v>100.6</v>
      </c>
      <c r="U122" s="326">
        <f>INDEX('ИПЦ raw'!$1:$1048576, MATCH($K122,'ИПЦ raw'!$A:$A,0),MATCH(MoM!U$1,'ИПЦ raw'!$1:$1,0))</f>
        <v>99.82</v>
      </c>
      <c r="V122" s="326">
        <f>INDEX('ИПЦ raw'!$1:$1048576, MATCH($K122,'ИПЦ raw'!$A:$A,0),MATCH(MoM!V$1,'ИПЦ raw'!$1:$1,0))</f>
        <v>99.92</v>
      </c>
      <c r="W122" s="326">
        <f>INDEX('ИПЦ raw'!$1:$1048576, MATCH($K122,'ИПЦ raw'!$A:$A,0),MATCH(MoM!W$1,'ИПЦ raw'!$1:$1,0))</f>
        <v>99.98</v>
      </c>
      <c r="X122" s="326">
        <f>INDEX('ИПЦ raw'!$1:$1048576, MATCH($K122,'ИПЦ raw'!$A:$A,0),MATCH(MoM!X$1,'ИПЦ raw'!$1:$1,0))</f>
        <v>100.17</v>
      </c>
      <c r="Y122" s="326">
        <f>INDEX('ИПЦ raw'!$1:$1048576, MATCH($K122,'ИПЦ raw'!$A:$A,0),MATCH(MoM!Y$1,'ИПЦ raw'!$1:$1,0))</f>
        <v>100.95</v>
      </c>
      <c r="Z122" s="326">
        <f>INDEX('ИПЦ raw'!$1:$1048576, MATCH($K122,'ИПЦ raw'!$A:$A,0),MATCH(MoM!Z$1,'ИПЦ raw'!$1:$1,0))</f>
        <v>101.29</v>
      </c>
      <c r="AA122" s="326">
        <f>INDEX('ИПЦ raw'!$1:$1048576, MATCH($K122,'ИПЦ raw'!$A:$A,0),MATCH(MoM!AA$1,'ИПЦ raw'!$1:$1,0))</f>
        <v>100.74</v>
      </c>
      <c r="AB122" s="326">
        <f>INDEX('ИПЦ raw'!$1:$1048576, MATCH($K122,'ИПЦ raw'!$A:$A,0),MATCH(MoM!AB$1,'ИПЦ raw'!$1:$1,0))</f>
        <v>100.35</v>
      </c>
      <c r="AC122" s="326">
        <f>INDEX('ИПЦ raw'!$1:$1048576, MATCH($K122,'ИПЦ raw'!$A:$A,0),MATCH(MoM!AC$1,'ИПЦ raw'!$1:$1,0))</f>
        <v>98.94</v>
      </c>
      <c r="AD122" s="326">
        <f>INDEX('ИПЦ raw'!$1:$1048576, MATCH($K122,'ИПЦ raw'!$A:$A,0),MATCH(MoM!AD$1,'ИПЦ raw'!$1:$1,0))</f>
        <v>99.81</v>
      </c>
      <c r="AE122" s="326">
        <f>INDEX('ИПЦ raw'!$1:$1048576, MATCH($K122,'ИПЦ raw'!$A:$A,0),MATCH(MoM!AE$1,'ИПЦ raw'!$1:$1,0))</f>
        <v>100.66</v>
      </c>
      <c r="AF122" s="326">
        <f>INDEX('ИПЦ raw'!$1:$1048576, MATCH($K122,'ИПЦ raw'!$A:$A,0),MATCH(MoM!AF$1,'ИПЦ raw'!$1:$1,0))</f>
        <v>100.87</v>
      </c>
      <c r="AG122" s="326">
        <f>INDEX('ИПЦ raw'!$1:$1048576, MATCH($K122,'ИПЦ raw'!$A:$A,0),MATCH(MoM!AG$1,'ИПЦ raw'!$1:$1,0))</f>
        <v>99.47</v>
      </c>
      <c r="AH122" s="326">
        <f>INDEX('ИПЦ raw'!$1:$1048576, MATCH($K122,'ИПЦ raw'!$A:$A,0),MATCH(MoM!AH$1,'ИПЦ raw'!$1:$1,0))</f>
        <v>99.67</v>
      </c>
      <c r="AI122" s="326">
        <f>INDEX('ИПЦ raw'!$1:$1048576, MATCH($K122,'ИПЦ raw'!$A:$A,0),MATCH(MoM!AI$1,'ИПЦ raw'!$1:$1,0))</f>
        <v>100.09</v>
      </c>
      <c r="AJ122" s="326">
        <f>INDEX('ИПЦ raw'!$1:$1048576, MATCH($K122,'ИПЦ raw'!$A:$A,0),MATCH(MoM!AJ$1,'ИПЦ raw'!$1:$1,0))</f>
        <v>100.17</v>
      </c>
      <c r="AK122" s="326">
        <f>INDEX('ИПЦ raw'!$1:$1048576, MATCH($K122,'ИПЦ raw'!$A:$A,0),MATCH(MoM!AK$1,'ИПЦ raw'!$1:$1,0))</f>
        <v>101.01</v>
      </c>
      <c r="AL122" s="326">
        <f>INDEX('ИПЦ raw'!$1:$1048576, MATCH($K122,'ИПЦ raw'!$A:$A,0),MATCH(MoM!AL$1,'ИПЦ raw'!$1:$1,0))</f>
        <v>101.29</v>
      </c>
      <c r="AM122" s="326">
        <f>INDEX('ИПЦ raw'!$1:$1048576, MATCH($K122,'ИПЦ raw'!$A:$A,0),MATCH(MoM!AM$1,'ИПЦ raw'!$1:$1,0))</f>
        <v>99.77</v>
      </c>
      <c r="AN122" s="326">
        <f>INDEX('ИПЦ raw'!$1:$1048576, MATCH($K122,'ИПЦ raw'!$A:$A,0),MATCH(MoM!AN$1,'ИПЦ raw'!$1:$1,0))</f>
        <v>99.43</v>
      </c>
      <c r="AO122" s="326">
        <f>INDEX('ИПЦ raw'!$1:$1048576, MATCH($K122,'ИПЦ raw'!$A:$A,0),MATCH(MoM!AO$1,'ИПЦ raw'!$1:$1,0))</f>
        <v>99.35</v>
      </c>
      <c r="AP122" s="326">
        <f>INDEX('ИПЦ raw'!$1:$1048576, MATCH($K122,'ИПЦ raw'!$A:$A,0),MATCH(MoM!AP$1,'ИПЦ raw'!$1:$1,0))</f>
        <v>99.61</v>
      </c>
      <c r="AQ122" s="326">
        <f>INDEX('ИПЦ raw'!$1:$1048576, MATCH($K122,'ИПЦ raw'!$A:$A,0),MATCH(MoM!AQ$1,'ИПЦ raw'!$1:$1,0))</f>
        <v>100.74</v>
      </c>
      <c r="AR122" s="326">
        <f>INDEX('ИПЦ raw'!$1:$1048576, MATCH($K122,'ИПЦ raw'!$A:$A,0),MATCH(MoM!AR$1,'ИПЦ raw'!$1:$1,0))</f>
        <v>99.82</v>
      </c>
      <c r="AS122" s="326">
        <f>INDEX('ИПЦ raw'!$1:$1048576, MATCH($K122,'ИПЦ raw'!$A:$A,0),MATCH(MoM!AS$1,'ИПЦ raw'!$1:$1,0))</f>
        <v>99.93</v>
      </c>
      <c r="AT122" s="326">
        <f>INDEX('ИПЦ raw'!$1:$1048576, MATCH($K122,'ИПЦ raw'!$A:$A,0),MATCH(MoM!AT$1,'ИПЦ raw'!$1:$1,0))</f>
        <v>100.07</v>
      </c>
      <c r="AU122" s="326">
        <f>INDEX('ИПЦ raw'!$1:$1048576, MATCH($K122,'ИПЦ raw'!$A:$A,0),MATCH(MoM!AU$1,'ИПЦ raw'!$1:$1,0))</f>
        <v>99.92</v>
      </c>
      <c r="AV122" s="326">
        <f>INDEX('ИПЦ raw'!$1:$1048576, MATCH($K122,'ИПЦ raw'!$A:$A,0),MATCH(MoM!AV$1,'ИПЦ raw'!$1:$1,0))</f>
        <v>100</v>
      </c>
      <c r="AW122" s="326">
        <f>INDEX('ИПЦ raw'!$1:$1048576, MATCH($K122,'ИПЦ raw'!$A:$A,0),MATCH(MoM!AW$1,'ИПЦ raw'!$1:$1,0))</f>
        <v>100.01</v>
      </c>
      <c r="AX122" s="326">
        <f>INDEX('ИПЦ raw'!$1:$1048576, MATCH($K122,'ИПЦ raw'!$A:$A,0),MATCH(MoM!AX$1,'ИПЦ raw'!$1:$1,0))</f>
        <v>100.68</v>
      </c>
      <c r="AY122" s="326">
        <f>INDEX('ИПЦ raw'!$1:$1048576, MATCH($K122,'ИПЦ raw'!$A:$A,0),MATCH(MoM!AY$1,'ИПЦ raw'!$1:$1,0))</f>
        <v>100.6</v>
      </c>
      <c r="AZ122" s="326">
        <f>INDEX('ИПЦ raw'!$1:$1048576, MATCH($K122,'ИПЦ raw'!$A:$A,0),MATCH(MoM!AZ$1,'ИПЦ raw'!$1:$1,0))</f>
        <v>100.13</v>
      </c>
    </row>
    <row r="123" spans="1:52" ht="26.25" x14ac:dyDescent="0.45">
      <c r="A123" s="326">
        <f>Веса!A123</f>
        <v>1</v>
      </c>
      <c r="B123" s="326">
        <f t="shared" si="2"/>
        <v>1</v>
      </c>
      <c r="C123" s="326">
        <f>БИПЦ_НДС!E123</f>
        <v>1</v>
      </c>
      <c r="D123" s="326">
        <f t="shared" si="3"/>
        <v>0</v>
      </c>
      <c r="E123" s="326">
        <v>0</v>
      </c>
      <c r="F123" s="326">
        <v>1</v>
      </c>
      <c r="G123" s="326">
        <v>0</v>
      </c>
      <c r="H123" s="326">
        <v>1</v>
      </c>
      <c r="I123" s="326">
        <v>0</v>
      </c>
      <c r="J123" s="308" t="s">
        <v>122</v>
      </c>
      <c r="K123" s="308" t="s">
        <v>122</v>
      </c>
      <c r="L123" s="326">
        <f>INDEX('ИПЦ raw'!$1:$1048576, MATCH($K123,'ИПЦ raw'!$A:$A,0),MATCH(MoM!L$1,'ИПЦ raw'!$1:$1,0))</f>
        <v>100.17</v>
      </c>
      <c r="M123" s="326">
        <f>INDEX('ИПЦ raw'!$1:$1048576, MATCH($K123,'ИПЦ raw'!$A:$A,0),MATCH(MoM!M$1,'ИПЦ raw'!$1:$1,0))</f>
        <v>99.68</v>
      </c>
      <c r="N123" s="326">
        <f>INDEX('ИПЦ raw'!$1:$1048576, MATCH($K123,'ИПЦ raw'!$A:$A,0),MATCH(MoM!N$1,'ИПЦ raw'!$1:$1,0))</f>
        <v>99.76</v>
      </c>
      <c r="O123" s="326">
        <f>INDEX('ИПЦ raw'!$1:$1048576, MATCH($K123,'ИПЦ raw'!$A:$A,0),MATCH(MoM!O$1,'ИПЦ raw'!$1:$1,0))</f>
        <v>100.18</v>
      </c>
      <c r="P123" s="326">
        <f>INDEX('ИПЦ raw'!$1:$1048576, MATCH($K123,'ИПЦ raw'!$A:$A,0),MATCH(MoM!P$1,'ИПЦ raw'!$1:$1,0))</f>
        <v>99.8</v>
      </c>
      <c r="Q123" s="326">
        <f>INDEX('ИПЦ raw'!$1:$1048576, MATCH($K123,'ИПЦ raw'!$A:$A,0),MATCH(MoM!Q$1,'ИПЦ raw'!$1:$1,0))</f>
        <v>99.99</v>
      </c>
      <c r="R123" s="326">
        <f>INDEX('ИПЦ raw'!$1:$1048576, MATCH($K123,'ИПЦ raw'!$A:$A,0),MATCH(MoM!R$1,'ИПЦ raw'!$1:$1,0))</f>
        <v>100.36</v>
      </c>
      <c r="S123" s="326">
        <f>INDEX('ИПЦ raw'!$1:$1048576, MATCH($K123,'ИПЦ raw'!$A:$A,0),MATCH(MoM!S$1,'ИПЦ raw'!$1:$1,0))</f>
        <v>100.6</v>
      </c>
      <c r="T123" s="326">
        <f>INDEX('ИПЦ raw'!$1:$1048576, MATCH($K123,'ИПЦ raw'!$A:$A,0),MATCH(MoM!T$1,'ИПЦ raw'!$1:$1,0))</f>
        <v>100.6</v>
      </c>
      <c r="U123" s="326">
        <f>INDEX('ИПЦ raw'!$1:$1048576, MATCH($K123,'ИПЦ raw'!$A:$A,0),MATCH(MoM!U$1,'ИПЦ raw'!$1:$1,0))</f>
        <v>100.7</v>
      </c>
      <c r="V123" s="326">
        <f>INDEX('ИПЦ raw'!$1:$1048576, MATCH($K123,'ИПЦ raw'!$A:$A,0),MATCH(MoM!V$1,'ИПЦ raw'!$1:$1,0))</f>
        <v>100.24</v>
      </c>
      <c r="W123" s="326">
        <f>INDEX('ИПЦ raw'!$1:$1048576, MATCH($K123,'ИПЦ raw'!$A:$A,0),MATCH(MoM!W$1,'ИПЦ raw'!$1:$1,0))</f>
        <v>100.25</v>
      </c>
      <c r="X123" s="326">
        <f>INDEX('ИПЦ raw'!$1:$1048576, MATCH($K123,'ИПЦ raw'!$A:$A,0),MATCH(MoM!X$1,'ИПЦ raw'!$1:$1,0))</f>
        <v>100.06</v>
      </c>
      <c r="Y123" s="326">
        <f>INDEX('ИПЦ raw'!$1:$1048576, MATCH($K123,'ИПЦ raw'!$A:$A,0),MATCH(MoM!Y$1,'ИПЦ raw'!$1:$1,0))</f>
        <v>100.37</v>
      </c>
      <c r="Z123" s="326">
        <f>INDEX('ИПЦ raw'!$1:$1048576, MATCH($K123,'ИПЦ raw'!$A:$A,0),MATCH(MoM!Z$1,'ИПЦ raw'!$1:$1,0))</f>
        <v>100.05</v>
      </c>
      <c r="AA123" s="326">
        <f>INDEX('ИПЦ raw'!$1:$1048576, MATCH($K123,'ИПЦ raw'!$A:$A,0),MATCH(MoM!AA$1,'ИПЦ raw'!$1:$1,0))</f>
        <v>100.07</v>
      </c>
      <c r="AB123" s="326">
        <f>INDEX('ИПЦ raw'!$1:$1048576, MATCH($K123,'ИПЦ raw'!$A:$A,0),MATCH(MoM!AB$1,'ИПЦ raw'!$1:$1,0))</f>
        <v>99.9</v>
      </c>
      <c r="AC123" s="326">
        <f>INDEX('ИПЦ raw'!$1:$1048576, MATCH($K123,'ИПЦ raw'!$A:$A,0),MATCH(MoM!AC$1,'ИПЦ raw'!$1:$1,0))</f>
        <v>99.87</v>
      </c>
      <c r="AD123" s="326">
        <f>INDEX('ИПЦ raw'!$1:$1048576, MATCH($K123,'ИПЦ raw'!$A:$A,0),MATCH(MoM!AD$1,'ИПЦ raw'!$1:$1,0))</f>
        <v>99.54</v>
      </c>
      <c r="AE123" s="326">
        <f>INDEX('ИПЦ raw'!$1:$1048576, MATCH($K123,'ИПЦ raw'!$A:$A,0),MATCH(MoM!AE$1,'ИПЦ raw'!$1:$1,0))</f>
        <v>100.91</v>
      </c>
      <c r="AF123" s="326">
        <f>INDEX('ИПЦ raw'!$1:$1048576, MATCH($K123,'ИПЦ raw'!$A:$A,0),MATCH(MoM!AF$1,'ИПЦ raw'!$1:$1,0))</f>
        <v>100.51</v>
      </c>
      <c r="AG123" s="326">
        <f>INDEX('ИПЦ raw'!$1:$1048576, MATCH($K123,'ИПЦ raw'!$A:$A,0),MATCH(MoM!AG$1,'ИПЦ raw'!$1:$1,0))</f>
        <v>100.67</v>
      </c>
      <c r="AH123" s="326">
        <f>INDEX('ИПЦ raw'!$1:$1048576, MATCH($K123,'ИПЦ raw'!$A:$A,0),MATCH(MoM!AH$1,'ИПЦ raw'!$1:$1,0))</f>
        <v>100.02</v>
      </c>
      <c r="AI123" s="326">
        <f>INDEX('ИПЦ raw'!$1:$1048576, MATCH($K123,'ИПЦ raw'!$A:$A,0),MATCH(MoM!AI$1,'ИПЦ raw'!$1:$1,0))</f>
        <v>100.05</v>
      </c>
      <c r="AJ123" s="326">
        <f>INDEX('ИПЦ raw'!$1:$1048576, MATCH($K123,'ИПЦ raw'!$A:$A,0),MATCH(MoM!AJ$1,'ИПЦ raw'!$1:$1,0))</f>
        <v>100.12</v>
      </c>
      <c r="AK123" s="326">
        <f>INDEX('ИПЦ raw'!$1:$1048576, MATCH($K123,'ИПЦ raw'!$A:$A,0),MATCH(MoM!AK$1,'ИПЦ raw'!$1:$1,0))</f>
        <v>99.69</v>
      </c>
      <c r="AL123" s="326">
        <f>INDEX('ИПЦ raw'!$1:$1048576, MATCH($K123,'ИПЦ raw'!$A:$A,0),MATCH(MoM!AL$1,'ИПЦ raw'!$1:$1,0))</f>
        <v>99.98</v>
      </c>
      <c r="AM123" s="326">
        <f>INDEX('ИПЦ raw'!$1:$1048576, MATCH($K123,'ИПЦ raw'!$A:$A,0),MATCH(MoM!AM$1,'ИПЦ raw'!$1:$1,0))</f>
        <v>99.98</v>
      </c>
      <c r="AN123" s="326">
        <f>INDEX('ИПЦ raw'!$1:$1048576, MATCH($K123,'ИПЦ raw'!$A:$A,0),MATCH(MoM!AN$1,'ИПЦ raw'!$1:$1,0))</f>
        <v>99.83</v>
      </c>
      <c r="AO123" s="326">
        <f>INDEX('ИПЦ raw'!$1:$1048576, MATCH($K123,'ИПЦ raw'!$A:$A,0),MATCH(MoM!AO$1,'ИПЦ raw'!$1:$1,0))</f>
        <v>99.52</v>
      </c>
      <c r="AP123" s="326">
        <f>INDEX('ИПЦ raw'!$1:$1048576, MATCH($K123,'ИПЦ raw'!$A:$A,0),MATCH(MoM!AP$1,'ИПЦ raw'!$1:$1,0))</f>
        <v>99.93</v>
      </c>
      <c r="AQ123" s="326">
        <f>INDEX('ИПЦ raw'!$1:$1048576, MATCH($K123,'ИПЦ raw'!$A:$A,0),MATCH(MoM!AQ$1,'ИПЦ raw'!$1:$1,0))</f>
        <v>100.94</v>
      </c>
      <c r="AR123" s="326">
        <f>INDEX('ИПЦ raw'!$1:$1048576, MATCH($K123,'ИПЦ raw'!$A:$A,0),MATCH(MoM!AR$1,'ИПЦ raw'!$1:$1,0))</f>
        <v>100.29</v>
      </c>
      <c r="AS123" s="326">
        <f>INDEX('ИПЦ raw'!$1:$1048576, MATCH($K123,'ИПЦ raw'!$A:$A,0),MATCH(MoM!AS$1,'ИПЦ raw'!$1:$1,0))</f>
        <v>100.14</v>
      </c>
      <c r="AT123" s="326">
        <f>INDEX('ИПЦ raw'!$1:$1048576, MATCH($K123,'ИПЦ raw'!$A:$A,0),MATCH(MoM!AT$1,'ИПЦ raw'!$1:$1,0))</f>
        <v>100.29</v>
      </c>
      <c r="AU123" s="326">
        <f>INDEX('ИПЦ raw'!$1:$1048576, MATCH($K123,'ИПЦ raw'!$A:$A,0),MATCH(MoM!AU$1,'ИПЦ raw'!$1:$1,0))</f>
        <v>100.48</v>
      </c>
      <c r="AV123" s="326">
        <f>INDEX('ИПЦ raw'!$1:$1048576, MATCH($K123,'ИПЦ raw'!$A:$A,0),MATCH(MoM!AV$1,'ИПЦ raw'!$1:$1,0))</f>
        <v>99.72</v>
      </c>
      <c r="AW123" s="326">
        <f>INDEX('ИПЦ raw'!$1:$1048576, MATCH($K123,'ИПЦ raw'!$A:$A,0),MATCH(MoM!AW$1,'ИПЦ raw'!$1:$1,0))</f>
        <v>99.39</v>
      </c>
      <c r="AX123" s="326">
        <f>INDEX('ИПЦ raw'!$1:$1048576, MATCH($K123,'ИПЦ raw'!$A:$A,0),MATCH(MoM!AX$1,'ИПЦ raw'!$1:$1,0))</f>
        <v>99.95</v>
      </c>
      <c r="AY123" s="326">
        <f>INDEX('ИПЦ raw'!$1:$1048576, MATCH($K123,'ИПЦ raw'!$A:$A,0),MATCH(MoM!AY$1,'ИПЦ raw'!$1:$1,0))</f>
        <v>99.99</v>
      </c>
      <c r="AZ123" s="326">
        <f>INDEX('ИПЦ raw'!$1:$1048576, MATCH($K123,'ИПЦ raw'!$A:$A,0),MATCH(MoM!AZ$1,'ИПЦ raw'!$1:$1,0))</f>
        <v>100.24</v>
      </c>
    </row>
    <row r="124" spans="1:52" ht="26.25" x14ac:dyDescent="0.45">
      <c r="A124" s="326">
        <f>Веса!A124</f>
        <v>1</v>
      </c>
      <c r="B124" s="326">
        <f t="shared" si="2"/>
        <v>1</v>
      </c>
      <c r="C124" s="326">
        <f>БИПЦ_НДС!E124</f>
        <v>1</v>
      </c>
      <c r="D124" s="326">
        <f t="shared" si="3"/>
        <v>0</v>
      </c>
      <c r="E124" s="326">
        <v>0</v>
      </c>
      <c r="F124" s="326">
        <v>1</v>
      </c>
      <c r="G124" s="326">
        <v>0</v>
      </c>
      <c r="H124" s="326">
        <v>1</v>
      </c>
      <c r="I124" s="326">
        <v>0</v>
      </c>
      <c r="J124" s="308" t="s">
        <v>123</v>
      </c>
      <c r="K124" s="308" t="s">
        <v>123</v>
      </c>
      <c r="L124" s="326">
        <f>INDEX('ИПЦ raw'!$1:$1048576, MATCH($K124,'ИПЦ raw'!$A:$A,0),MATCH(MoM!L$1,'ИПЦ raw'!$1:$1,0))</f>
        <v>100.26</v>
      </c>
      <c r="M124" s="326">
        <f>INDEX('ИПЦ raw'!$1:$1048576, MATCH($K124,'ИПЦ raw'!$A:$A,0),MATCH(MoM!M$1,'ИПЦ raw'!$1:$1,0))</f>
        <v>100.2</v>
      </c>
      <c r="N124" s="326">
        <f>INDEX('ИПЦ raw'!$1:$1048576, MATCH($K124,'ИПЦ raw'!$A:$A,0),MATCH(MoM!N$1,'ИПЦ raw'!$1:$1,0))</f>
        <v>100.49</v>
      </c>
      <c r="O124" s="326">
        <f>INDEX('ИПЦ raw'!$1:$1048576, MATCH($K124,'ИПЦ raw'!$A:$A,0),MATCH(MoM!O$1,'ИПЦ raw'!$1:$1,0))</f>
        <v>100.52</v>
      </c>
      <c r="P124" s="326">
        <f>INDEX('ИПЦ raw'!$1:$1048576, MATCH($K124,'ИПЦ raw'!$A:$A,0),MATCH(MoM!P$1,'ИПЦ raw'!$1:$1,0))</f>
        <v>100.34</v>
      </c>
      <c r="Q124" s="326">
        <f>INDEX('ИПЦ raw'!$1:$1048576, MATCH($K124,'ИПЦ raw'!$A:$A,0),MATCH(MoM!Q$1,'ИПЦ raw'!$1:$1,0))</f>
        <v>100.34</v>
      </c>
      <c r="R124" s="326">
        <f>INDEX('ИПЦ raw'!$1:$1048576, MATCH($K124,'ИПЦ raw'!$A:$A,0),MATCH(MoM!R$1,'ИПЦ raw'!$1:$1,0))</f>
        <v>100.07</v>
      </c>
      <c r="S124" s="326">
        <f>INDEX('ИПЦ raw'!$1:$1048576, MATCH($K124,'ИПЦ raw'!$A:$A,0),MATCH(MoM!S$1,'ИПЦ raw'!$1:$1,0))</f>
        <v>100.31</v>
      </c>
      <c r="T124" s="326">
        <f>INDEX('ИПЦ raw'!$1:$1048576, MATCH($K124,'ИПЦ raw'!$A:$A,0),MATCH(MoM!T$1,'ИПЦ raw'!$1:$1,0))</f>
        <v>100.19</v>
      </c>
      <c r="U124" s="326">
        <f>INDEX('ИПЦ raw'!$1:$1048576, MATCH($K124,'ИПЦ raw'!$A:$A,0),MATCH(MoM!U$1,'ИПЦ raw'!$1:$1,0))</f>
        <v>100.3</v>
      </c>
      <c r="V124" s="326">
        <f>INDEX('ИПЦ raw'!$1:$1048576, MATCH($K124,'ИПЦ raw'!$A:$A,0),MATCH(MoM!V$1,'ИПЦ raw'!$1:$1,0))</f>
        <v>100.45</v>
      </c>
      <c r="W124" s="326">
        <f>INDEX('ИПЦ raw'!$1:$1048576, MATCH($K124,'ИПЦ raw'!$A:$A,0),MATCH(MoM!W$1,'ИПЦ raw'!$1:$1,0))</f>
        <v>100.62</v>
      </c>
      <c r="X124" s="326">
        <f>INDEX('ИПЦ raw'!$1:$1048576, MATCH($K124,'ИПЦ raw'!$A:$A,0),MATCH(MoM!X$1,'ИПЦ raw'!$1:$1,0))</f>
        <v>100.34</v>
      </c>
      <c r="Y124" s="326">
        <f>INDEX('ИПЦ raw'!$1:$1048576, MATCH($K124,'ИПЦ raw'!$A:$A,0),MATCH(MoM!Y$1,'ИПЦ raw'!$1:$1,0))</f>
        <v>100.48</v>
      </c>
      <c r="Z124" s="326">
        <f>INDEX('ИПЦ raw'!$1:$1048576, MATCH($K124,'ИПЦ raw'!$A:$A,0),MATCH(MoM!Z$1,'ИПЦ raw'!$1:$1,0))</f>
        <v>100.6</v>
      </c>
      <c r="AA124" s="326">
        <f>INDEX('ИПЦ raw'!$1:$1048576, MATCH($K124,'ИПЦ raw'!$A:$A,0),MATCH(MoM!AA$1,'ИПЦ raw'!$1:$1,0))</f>
        <v>100.68</v>
      </c>
      <c r="AB124" s="326">
        <f>INDEX('ИПЦ raw'!$1:$1048576, MATCH($K124,'ИПЦ raw'!$A:$A,0),MATCH(MoM!AB$1,'ИПЦ raw'!$1:$1,0))</f>
        <v>101.03</v>
      </c>
      <c r="AC124" s="326">
        <f>INDEX('ИПЦ raw'!$1:$1048576, MATCH($K124,'ИПЦ raw'!$A:$A,0),MATCH(MoM!AC$1,'ИПЦ raw'!$1:$1,0))</f>
        <v>100.46</v>
      </c>
      <c r="AD124" s="326">
        <f>INDEX('ИПЦ raw'!$1:$1048576, MATCH($K124,'ИПЦ raw'!$A:$A,0),MATCH(MoM!AD$1,'ИПЦ raw'!$1:$1,0))</f>
        <v>100.12</v>
      </c>
      <c r="AE124" s="326">
        <f>INDEX('ИПЦ raw'!$1:$1048576, MATCH($K124,'ИПЦ raw'!$A:$A,0),MATCH(MoM!AE$1,'ИПЦ raw'!$1:$1,0))</f>
        <v>100</v>
      </c>
      <c r="AF124" s="326">
        <f>INDEX('ИПЦ raw'!$1:$1048576, MATCH($K124,'ИПЦ raw'!$A:$A,0),MATCH(MoM!AF$1,'ИПЦ raw'!$1:$1,0))</f>
        <v>100.4</v>
      </c>
      <c r="AG124" s="326">
        <f>INDEX('ИПЦ raw'!$1:$1048576, MATCH($K124,'ИПЦ raw'!$A:$A,0),MATCH(MoM!AG$1,'ИПЦ raw'!$1:$1,0))</f>
        <v>100.4</v>
      </c>
      <c r="AH124" s="326">
        <f>INDEX('ИПЦ raw'!$1:$1048576, MATCH($K124,'ИПЦ raw'!$A:$A,0),MATCH(MoM!AH$1,'ИПЦ raw'!$1:$1,0))</f>
        <v>100.31</v>
      </c>
      <c r="AI124" s="326">
        <f>INDEX('ИПЦ raw'!$1:$1048576, MATCH($K124,'ИПЦ raw'!$A:$A,0),MATCH(MoM!AI$1,'ИПЦ raw'!$1:$1,0))</f>
        <v>100.35</v>
      </c>
      <c r="AJ124" s="326">
        <f>INDEX('ИПЦ raw'!$1:$1048576, MATCH($K124,'ИПЦ raw'!$A:$A,0),MATCH(MoM!AJ$1,'ИПЦ raw'!$1:$1,0))</f>
        <v>100.21</v>
      </c>
      <c r="AK124" s="326">
        <f>INDEX('ИПЦ raw'!$1:$1048576, MATCH($K124,'ИПЦ raw'!$A:$A,0),MATCH(MoM!AK$1,'ИПЦ raw'!$1:$1,0))</f>
        <v>100.48</v>
      </c>
      <c r="AL124" s="326">
        <f>INDEX('ИПЦ raw'!$1:$1048576, MATCH($K124,'ИПЦ raw'!$A:$A,0),MATCH(MoM!AL$1,'ИПЦ raw'!$1:$1,0))</f>
        <v>100.3</v>
      </c>
      <c r="AM124" s="326">
        <f>INDEX('ИПЦ raw'!$1:$1048576, MATCH($K124,'ИПЦ raw'!$A:$A,0),MATCH(MoM!AM$1,'ИПЦ raw'!$1:$1,0))</f>
        <v>100.41</v>
      </c>
      <c r="AN124" s="326">
        <f>INDEX('ИПЦ raw'!$1:$1048576, MATCH($K124,'ИПЦ raw'!$A:$A,0),MATCH(MoM!AN$1,'ИПЦ raw'!$1:$1,0))</f>
        <v>100.16</v>
      </c>
      <c r="AO124" s="326">
        <f>INDEX('ИПЦ raw'!$1:$1048576, MATCH($K124,'ИПЦ raw'!$A:$A,0),MATCH(MoM!AO$1,'ИПЦ raw'!$1:$1,0))</f>
        <v>100.38</v>
      </c>
      <c r="AP124" s="326">
        <f>INDEX('ИПЦ raw'!$1:$1048576, MATCH($K124,'ИПЦ raw'!$A:$A,0),MATCH(MoM!AP$1,'ИПЦ raw'!$1:$1,0))</f>
        <v>99.98</v>
      </c>
      <c r="AQ124" s="326">
        <f>INDEX('ИПЦ raw'!$1:$1048576, MATCH($K124,'ИПЦ raw'!$A:$A,0),MATCH(MoM!AQ$1,'ИПЦ raw'!$1:$1,0))</f>
        <v>99.84</v>
      </c>
      <c r="AR124" s="326">
        <f>INDEX('ИПЦ raw'!$1:$1048576, MATCH($K124,'ИПЦ raw'!$A:$A,0),MATCH(MoM!AR$1,'ИПЦ raw'!$1:$1,0))</f>
        <v>99.71</v>
      </c>
      <c r="AS124" s="326">
        <f>INDEX('ИПЦ raw'!$1:$1048576, MATCH($K124,'ИПЦ raw'!$A:$A,0),MATCH(MoM!AS$1,'ИПЦ raw'!$1:$1,0))</f>
        <v>99.65</v>
      </c>
      <c r="AT124" s="326">
        <f>INDEX('ИПЦ raw'!$1:$1048576, MATCH($K124,'ИПЦ raw'!$A:$A,0),MATCH(MoM!AT$1,'ИПЦ raw'!$1:$1,0))</f>
        <v>100.06</v>
      </c>
      <c r="AU124" s="326">
        <f>INDEX('ИПЦ raw'!$1:$1048576, MATCH($K124,'ИПЦ raw'!$A:$A,0),MATCH(MoM!AU$1,'ИПЦ raw'!$1:$1,0))</f>
        <v>100.15</v>
      </c>
      <c r="AV124" s="326">
        <f>INDEX('ИПЦ raw'!$1:$1048576, MATCH($K124,'ИПЦ raw'!$A:$A,0),MATCH(MoM!AV$1,'ИПЦ raw'!$1:$1,0))</f>
        <v>100.21</v>
      </c>
      <c r="AW124" s="326">
        <f>INDEX('ИПЦ raw'!$1:$1048576, MATCH($K124,'ИПЦ raw'!$A:$A,0),MATCH(MoM!AW$1,'ИПЦ raw'!$1:$1,0))</f>
        <v>99.59</v>
      </c>
      <c r="AX124" s="326">
        <f>INDEX('ИПЦ raw'!$1:$1048576, MATCH($K124,'ИПЦ raw'!$A:$A,0),MATCH(MoM!AX$1,'ИПЦ raw'!$1:$1,0))</f>
        <v>100.19</v>
      </c>
      <c r="AY124" s="326">
        <f>INDEX('ИПЦ raw'!$1:$1048576, MATCH($K124,'ИПЦ raw'!$A:$A,0),MATCH(MoM!AY$1,'ИПЦ raw'!$1:$1,0))</f>
        <v>100.33</v>
      </c>
      <c r="AZ124" s="326">
        <f>INDEX('ИПЦ raw'!$1:$1048576, MATCH($K124,'ИПЦ raw'!$A:$A,0),MATCH(MoM!AZ$1,'ИПЦ raw'!$1:$1,0))</f>
        <v>100.48</v>
      </c>
    </row>
    <row r="125" spans="1:52" x14ac:dyDescent="0.45">
      <c r="A125" s="326">
        <f>Веса!A125</f>
        <v>1</v>
      </c>
      <c r="B125" s="326">
        <f t="shared" si="2"/>
        <v>1</v>
      </c>
      <c r="C125" s="326">
        <f>БИПЦ_НДС!E125</f>
        <v>1</v>
      </c>
      <c r="D125" s="326">
        <f t="shared" si="3"/>
        <v>0</v>
      </c>
      <c r="E125" s="326">
        <v>0</v>
      </c>
      <c r="F125" s="326">
        <v>1</v>
      </c>
      <c r="G125" s="326">
        <v>0</v>
      </c>
      <c r="H125" s="326">
        <v>1</v>
      </c>
      <c r="I125" s="326">
        <v>0</v>
      </c>
      <c r="J125" s="308" t="s">
        <v>472</v>
      </c>
      <c r="K125" s="308" t="s">
        <v>472</v>
      </c>
      <c r="L125" s="326">
        <f>INDEX('ИПЦ raw'!$1:$1048576, MATCH($K125,'ИПЦ raw'!$A:$A,0),MATCH(MoM!L$1,'ИПЦ raw'!$1:$1,0))</f>
        <v>99.74</v>
      </c>
      <c r="M125" s="326">
        <f>INDEX('ИПЦ raw'!$1:$1048576, MATCH($K125,'ИПЦ raw'!$A:$A,0),MATCH(MoM!M$1,'ИПЦ raw'!$1:$1,0))</f>
        <v>99.7</v>
      </c>
      <c r="N125" s="326">
        <f>INDEX('ИПЦ raw'!$1:$1048576, MATCH($K125,'ИПЦ raw'!$A:$A,0),MATCH(MoM!N$1,'ИПЦ raw'!$1:$1,0))</f>
        <v>100.33</v>
      </c>
      <c r="O125" s="326">
        <f>INDEX('ИПЦ raw'!$1:$1048576, MATCH($K125,'ИПЦ raw'!$A:$A,0),MATCH(MoM!O$1,'ИПЦ raw'!$1:$1,0))</f>
        <v>100.18</v>
      </c>
      <c r="P125" s="326">
        <f>INDEX('ИПЦ raw'!$1:$1048576, MATCH($K125,'ИПЦ raw'!$A:$A,0),MATCH(MoM!P$1,'ИПЦ raw'!$1:$1,0))</f>
        <v>100.19</v>
      </c>
      <c r="Q125" s="326">
        <f>INDEX('ИПЦ raw'!$1:$1048576, MATCH($K125,'ИПЦ raw'!$A:$A,0),MATCH(MoM!Q$1,'ИПЦ raw'!$1:$1,0))</f>
        <v>99.73</v>
      </c>
      <c r="R125" s="326">
        <f>INDEX('ИПЦ raw'!$1:$1048576, MATCH($K125,'ИПЦ raw'!$A:$A,0),MATCH(MoM!R$1,'ИПЦ raw'!$1:$1,0))</f>
        <v>99.65</v>
      </c>
      <c r="S125" s="326">
        <f>INDEX('ИПЦ raw'!$1:$1048576, MATCH($K125,'ИПЦ raw'!$A:$A,0),MATCH(MoM!S$1,'ИПЦ raw'!$1:$1,0))</f>
        <v>100.89</v>
      </c>
      <c r="T125" s="326">
        <f>INDEX('ИПЦ raw'!$1:$1048576, MATCH($K125,'ИПЦ raw'!$A:$A,0),MATCH(MoM!T$1,'ИПЦ raw'!$1:$1,0))</f>
        <v>100.75</v>
      </c>
      <c r="U125" s="326">
        <f>INDEX('ИПЦ raw'!$1:$1048576, MATCH($K125,'ИПЦ raw'!$A:$A,0),MATCH(MoM!U$1,'ИПЦ raw'!$1:$1,0))</f>
        <v>100.66</v>
      </c>
      <c r="V125" s="326">
        <f>INDEX('ИПЦ raw'!$1:$1048576, MATCH($K125,'ИПЦ raw'!$A:$A,0),MATCH(MoM!V$1,'ИПЦ raw'!$1:$1,0))</f>
        <v>100.47</v>
      </c>
      <c r="W125" s="326">
        <f>INDEX('ИПЦ raw'!$1:$1048576, MATCH($K125,'ИПЦ raw'!$A:$A,0),MATCH(MoM!W$1,'ИПЦ raw'!$1:$1,0))</f>
        <v>100.19</v>
      </c>
      <c r="X125" s="326">
        <f>INDEX('ИПЦ raw'!$1:$1048576, MATCH($K125,'ИПЦ raw'!$A:$A,0),MATCH(MoM!X$1,'ИПЦ raw'!$1:$1,0))</f>
        <v>99.72</v>
      </c>
      <c r="Y125" s="326">
        <f>INDEX('ИПЦ raw'!$1:$1048576, MATCH($K125,'ИПЦ raw'!$A:$A,0),MATCH(MoM!Y$1,'ИПЦ raw'!$1:$1,0))</f>
        <v>100.58</v>
      </c>
      <c r="Z125" s="326">
        <f>INDEX('ИПЦ raw'!$1:$1048576, MATCH($K125,'ИПЦ raw'!$A:$A,0),MATCH(MoM!Z$1,'ИПЦ raw'!$1:$1,0))</f>
        <v>100.72</v>
      </c>
      <c r="AA125" s="326">
        <f>INDEX('ИПЦ raw'!$1:$1048576, MATCH($K125,'ИПЦ raw'!$A:$A,0),MATCH(MoM!AA$1,'ИПЦ raw'!$1:$1,0))</f>
        <v>100.14</v>
      </c>
      <c r="AB125" s="326">
        <f>INDEX('ИПЦ raw'!$1:$1048576, MATCH($K125,'ИПЦ raw'!$A:$A,0),MATCH(MoM!AB$1,'ИПЦ raw'!$1:$1,0))</f>
        <v>99.94</v>
      </c>
      <c r="AC125" s="326">
        <f>INDEX('ИПЦ raw'!$1:$1048576, MATCH($K125,'ИПЦ raw'!$A:$A,0),MATCH(MoM!AC$1,'ИПЦ raw'!$1:$1,0))</f>
        <v>99.44</v>
      </c>
      <c r="AD125" s="326">
        <f>INDEX('ИПЦ raw'!$1:$1048576, MATCH($K125,'ИПЦ raw'!$A:$A,0),MATCH(MoM!AD$1,'ИПЦ raw'!$1:$1,0))</f>
        <v>99.71</v>
      </c>
      <c r="AE125" s="326">
        <f>INDEX('ИПЦ raw'!$1:$1048576, MATCH($K125,'ИПЦ raw'!$A:$A,0),MATCH(MoM!AE$1,'ИПЦ raw'!$1:$1,0))</f>
        <v>100.62</v>
      </c>
      <c r="AF125" s="326">
        <f>INDEX('ИПЦ raw'!$1:$1048576, MATCH($K125,'ИПЦ raw'!$A:$A,0),MATCH(MoM!AF$1,'ИПЦ raw'!$1:$1,0))</f>
        <v>100.61</v>
      </c>
      <c r="AG125" s="326">
        <f>INDEX('ИПЦ raw'!$1:$1048576, MATCH($K125,'ИПЦ raw'!$A:$A,0),MATCH(MoM!AG$1,'ИПЦ raw'!$1:$1,0))</f>
        <v>100.32</v>
      </c>
      <c r="AH125" s="326">
        <f>INDEX('ИПЦ raw'!$1:$1048576, MATCH($K125,'ИПЦ raw'!$A:$A,0),MATCH(MoM!AH$1,'ИПЦ raw'!$1:$1,0))</f>
        <v>100.12</v>
      </c>
      <c r="AI125" s="326">
        <f>INDEX('ИПЦ raw'!$1:$1048576, MATCH($K125,'ИПЦ raw'!$A:$A,0),MATCH(MoM!AI$1,'ИПЦ raw'!$1:$1,0))</f>
        <v>99.82</v>
      </c>
      <c r="AJ125" s="326">
        <f>INDEX('ИПЦ raw'!$1:$1048576, MATCH($K125,'ИПЦ raw'!$A:$A,0),MATCH(MoM!AJ$1,'ИПЦ raw'!$1:$1,0))</f>
        <v>100.36</v>
      </c>
      <c r="AK125" s="326">
        <f>INDEX('ИПЦ raw'!$1:$1048576, MATCH($K125,'ИПЦ raw'!$A:$A,0),MATCH(MoM!AK$1,'ИПЦ raw'!$1:$1,0))</f>
        <v>100.55</v>
      </c>
      <c r="AL125" s="326">
        <f>INDEX('ИПЦ raw'!$1:$1048576, MATCH($K125,'ИПЦ raw'!$A:$A,0),MATCH(MoM!AL$1,'ИПЦ raw'!$1:$1,0))</f>
        <v>100.73</v>
      </c>
      <c r="AM125" s="326">
        <f>INDEX('ИПЦ raw'!$1:$1048576, MATCH($K125,'ИПЦ raw'!$A:$A,0),MATCH(MoM!AM$1,'ИПЦ raw'!$1:$1,0))</f>
        <v>100.23</v>
      </c>
      <c r="AN125" s="326">
        <f>INDEX('ИПЦ raw'!$1:$1048576, MATCH($K125,'ИПЦ raw'!$A:$A,0),MATCH(MoM!AN$1,'ИПЦ raw'!$1:$1,0))</f>
        <v>99.78</v>
      </c>
      <c r="AO125" s="326">
        <f>INDEX('ИПЦ raw'!$1:$1048576, MATCH($K125,'ИПЦ raw'!$A:$A,0),MATCH(MoM!AO$1,'ИПЦ raw'!$1:$1,0))</f>
        <v>99.49</v>
      </c>
      <c r="AP125" s="326">
        <f>INDEX('ИПЦ raw'!$1:$1048576, MATCH($K125,'ИПЦ raw'!$A:$A,0),MATCH(MoM!AP$1,'ИПЦ raw'!$1:$1,0))</f>
        <v>99.91</v>
      </c>
      <c r="AQ125" s="326">
        <f>INDEX('ИПЦ raw'!$1:$1048576, MATCH($K125,'ИПЦ raw'!$A:$A,0),MATCH(MoM!AQ$1,'ИПЦ raw'!$1:$1,0))</f>
        <v>100.82</v>
      </c>
      <c r="AR125" s="326">
        <f>INDEX('ИПЦ raw'!$1:$1048576, MATCH($K125,'ИПЦ raw'!$A:$A,0),MATCH(MoM!AR$1,'ИПЦ raw'!$1:$1,0))</f>
        <v>99.93</v>
      </c>
      <c r="AS125" s="326">
        <f>INDEX('ИПЦ raw'!$1:$1048576, MATCH($K125,'ИПЦ raw'!$A:$A,0),MATCH(MoM!AS$1,'ИПЦ raw'!$1:$1,0))</f>
        <v>100.35</v>
      </c>
      <c r="AT125" s="326">
        <f>INDEX('ИПЦ raw'!$1:$1048576, MATCH($K125,'ИПЦ raw'!$A:$A,0),MATCH(MoM!AT$1,'ИПЦ raw'!$1:$1,0))</f>
        <v>100.23</v>
      </c>
      <c r="AU125" s="326">
        <f>INDEX('ИПЦ raw'!$1:$1048576, MATCH($K125,'ИПЦ raw'!$A:$A,0),MATCH(MoM!AU$1,'ИПЦ raw'!$1:$1,0))</f>
        <v>99.82</v>
      </c>
      <c r="AV125" s="326">
        <f>INDEX('ИПЦ raw'!$1:$1048576, MATCH($K125,'ИПЦ raw'!$A:$A,0),MATCH(MoM!AV$1,'ИПЦ raw'!$1:$1,0))</f>
        <v>99.8</v>
      </c>
      <c r="AW125" s="326">
        <f>INDEX('ИПЦ raw'!$1:$1048576, MATCH($K125,'ИПЦ raw'!$A:$A,0),MATCH(MoM!AW$1,'ИПЦ raw'!$1:$1,0))</f>
        <v>99.62</v>
      </c>
      <c r="AX125" s="326">
        <f>INDEX('ИПЦ raw'!$1:$1048576, MATCH($K125,'ИПЦ raw'!$A:$A,0),MATCH(MoM!AX$1,'ИПЦ raw'!$1:$1,0))</f>
        <v>100.37</v>
      </c>
      <c r="AY125" s="326">
        <f>INDEX('ИПЦ raw'!$1:$1048576, MATCH($K125,'ИПЦ raw'!$A:$A,0),MATCH(MoM!AY$1,'ИПЦ raw'!$1:$1,0))</f>
        <v>100.12</v>
      </c>
      <c r="AZ125" s="326">
        <f>INDEX('ИПЦ raw'!$1:$1048576, MATCH($K125,'ИПЦ raw'!$A:$A,0),MATCH(MoM!AZ$1,'ИПЦ raw'!$1:$1,0))</f>
        <v>100.07</v>
      </c>
    </row>
    <row r="126" spans="1:52" ht="26.25" x14ac:dyDescent="0.45">
      <c r="A126" s="326">
        <f>Веса!A126</f>
        <v>1</v>
      </c>
      <c r="B126" s="326">
        <f t="shared" si="2"/>
        <v>1</v>
      </c>
      <c r="C126" s="326">
        <f>БИПЦ_НДС!E126</f>
        <v>1</v>
      </c>
      <c r="D126" s="326">
        <f t="shared" si="3"/>
        <v>0</v>
      </c>
      <c r="E126" s="326">
        <v>0</v>
      </c>
      <c r="F126" s="326">
        <v>1</v>
      </c>
      <c r="G126" s="326">
        <v>0</v>
      </c>
      <c r="H126" s="326">
        <v>1</v>
      </c>
      <c r="I126" s="326">
        <v>0</v>
      </c>
      <c r="J126" s="308" t="s">
        <v>125</v>
      </c>
      <c r="K126" s="308" t="s">
        <v>125</v>
      </c>
      <c r="L126" s="326">
        <f>INDEX('ИПЦ raw'!$1:$1048576, MATCH($K126,'ИПЦ raw'!$A:$A,0),MATCH(MoM!L$1,'ИПЦ raw'!$1:$1,0))</f>
        <v>99.93</v>
      </c>
      <c r="M126" s="326">
        <f>INDEX('ИПЦ raw'!$1:$1048576, MATCH($K126,'ИПЦ raw'!$A:$A,0),MATCH(MoM!M$1,'ИПЦ raw'!$1:$1,0))</f>
        <v>100.24</v>
      </c>
      <c r="N126" s="326">
        <f>INDEX('ИПЦ raw'!$1:$1048576, MATCH($K126,'ИПЦ raw'!$A:$A,0),MATCH(MoM!N$1,'ИПЦ raw'!$1:$1,0))</f>
        <v>100.7</v>
      </c>
      <c r="O126" s="326">
        <f>INDEX('ИПЦ raw'!$1:$1048576, MATCH($K126,'ИПЦ raw'!$A:$A,0),MATCH(MoM!O$1,'ИПЦ raw'!$1:$1,0))</f>
        <v>99.98</v>
      </c>
      <c r="P126" s="326">
        <f>INDEX('ИПЦ raw'!$1:$1048576, MATCH($K126,'ИПЦ raw'!$A:$A,0),MATCH(MoM!P$1,'ИПЦ raw'!$1:$1,0))</f>
        <v>99.83</v>
      </c>
      <c r="Q126" s="326">
        <f>INDEX('ИПЦ raw'!$1:$1048576, MATCH($K126,'ИПЦ raw'!$A:$A,0),MATCH(MoM!Q$1,'ИПЦ raw'!$1:$1,0))</f>
        <v>99.67</v>
      </c>
      <c r="R126" s="326">
        <f>INDEX('ИПЦ raw'!$1:$1048576, MATCH($K126,'ИПЦ raw'!$A:$A,0),MATCH(MoM!R$1,'ИПЦ raw'!$1:$1,0))</f>
        <v>100.05</v>
      </c>
      <c r="S126" s="326">
        <f>INDEX('ИПЦ raw'!$1:$1048576, MATCH($K126,'ИПЦ raw'!$A:$A,0),MATCH(MoM!S$1,'ИПЦ raw'!$1:$1,0))</f>
        <v>100.9</v>
      </c>
      <c r="T126" s="326">
        <f>INDEX('ИПЦ raw'!$1:$1048576, MATCH($K126,'ИПЦ raw'!$A:$A,0),MATCH(MoM!T$1,'ИПЦ raw'!$1:$1,0))</f>
        <v>100.8</v>
      </c>
      <c r="U126" s="326">
        <f>INDEX('ИПЦ raw'!$1:$1048576, MATCH($K126,'ИПЦ raw'!$A:$A,0),MATCH(MoM!U$1,'ИПЦ raw'!$1:$1,0))</f>
        <v>100.47</v>
      </c>
      <c r="V126" s="326">
        <f>INDEX('ИПЦ raw'!$1:$1048576, MATCH($K126,'ИПЦ raw'!$A:$A,0),MATCH(MoM!V$1,'ИПЦ raw'!$1:$1,0))</f>
        <v>100.51</v>
      </c>
      <c r="W126" s="326">
        <f>INDEX('ИПЦ raw'!$1:$1048576, MATCH($K126,'ИПЦ raw'!$A:$A,0),MATCH(MoM!W$1,'ИПЦ raw'!$1:$1,0))</f>
        <v>100.37</v>
      </c>
      <c r="X126" s="326">
        <f>INDEX('ИПЦ raw'!$1:$1048576, MATCH($K126,'ИПЦ raw'!$A:$A,0),MATCH(MoM!X$1,'ИПЦ raw'!$1:$1,0))</f>
        <v>99.71</v>
      </c>
      <c r="Y126" s="326">
        <f>INDEX('ИПЦ raw'!$1:$1048576, MATCH($K126,'ИПЦ raw'!$A:$A,0),MATCH(MoM!Y$1,'ИПЦ raw'!$1:$1,0))</f>
        <v>100.47</v>
      </c>
      <c r="Z126" s="326">
        <f>INDEX('ИПЦ raw'!$1:$1048576, MATCH($K126,'ИПЦ raw'!$A:$A,0),MATCH(MoM!Z$1,'ИПЦ raw'!$1:$1,0))</f>
        <v>100.5</v>
      </c>
      <c r="AA126" s="326">
        <f>INDEX('ИПЦ raw'!$1:$1048576, MATCH($K126,'ИПЦ raw'!$A:$A,0),MATCH(MoM!AA$1,'ИПЦ raw'!$1:$1,0))</f>
        <v>100.34</v>
      </c>
      <c r="AB126" s="326">
        <f>INDEX('ИПЦ raw'!$1:$1048576, MATCH($K126,'ИПЦ raw'!$A:$A,0),MATCH(MoM!AB$1,'ИПЦ raw'!$1:$1,0))</f>
        <v>100.17</v>
      </c>
      <c r="AC126" s="326">
        <f>INDEX('ИПЦ raw'!$1:$1048576, MATCH($K126,'ИПЦ raw'!$A:$A,0),MATCH(MoM!AC$1,'ИПЦ raw'!$1:$1,0))</f>
        <v>100.02</v>
      </c>
      <c r="AD126" s="326">
        <f>INDEX('ИПЦ raw'!$1:$1048576, MATCH($K126,'ИПЦ raw'!$A:$A,0),MATCH(MoM!AD$1,'ИПЦ raw'!$1:$1,0))</f>
        <v>100</v>
      </c>
      <c r="AE126" s="326">
        <f>INDEX('ИПЦ raw'!$1:$1048576, MATCH($K126,'ИПЦ raw'!$A:$A,0),MATCH(MoM!AE$1,'ИПЦ raw'!$1:$1,0))</f>
        <v>100.5</v>
      </c>
      <c r="AF126" s="326">
        <f>INDEX('ИПЦ raw'!$1:$1048576, MATCH($K126,'ИПЦ raw'!$A:$A,0),MATCH(MoM!AF$1,'ИПЦ raw'!$1:$1,0))</f>
        <v>100.2</v>
      </c>
      <c r="AG126" s="326">
        <f>INDEX('ИПЦ raw'!$1:$1048576, MATCH($K126,'ИПЦ raw'!$A:$A,0),MATCH(MoM!AG$1,'ИПЦ raw'!$1:$1,0))</f>
        <v>100.12</v>
      </c>
      <c r="AH126" s="326">
        <f>INDEX('ИПЦ raw'!$1:$1048576, MATCH($K126,'ИПЦ raw'!$A:$A,0),MATCH(MoM!AH$1,'ИПЦ raw'!$1:$1,0))</f>
        <v>100.45</v>
      </c>
      <c r="AI126" s="326">
        <f>INDEX('ИПЦ raw'!$1:$1048576, MATCH($K126,'ИПЦ raw'!$A:$A,0),MATCH(MoM!AI$1,'ИПЦ raw'!$1:$1,0))</f>
        <v>100.51</v>
      </c>
      <c r="AJ126" s="326">
        <f>INDEX('ИПЦ raw'!$1:$1048576, MATCH($K126,'ИПЦ raw'!$A:$A,0),MATCH(MoM!AJ$1,'ИПЦ raw'!$1:$1,0))</f>
        <v>99.69</v>
      </c>
      <c r="AK126" s="326">
        <f>INDEX('ИПЦ raw'!$1:$1048576, MATCH($K126,'ИПЦ raw'!$A:$A,0),MATCH(MoM!AK$1,'ИПЦ raw'!$1:$1,0))</f>
        <v>100.38</v>
      </c>
      <c r="AL126" s="326">
        <f>INDEX('ИПЦ raw'!$1:$1048576, MATCH($K126,'ИПЦ raw'!$A:$A,0),MATCH(MoM!AL$1,'ИПЦ raw'!$1:$1,0))</f>
        <v>100.22</v>
      </c>
      <c r="AM126" s="326">
        <f>INDEX('ИПЦ raw'!$1:$1048576, MATCH($K126,'ИПЦ raw'!$A:$A,0),MATCH(MoM!AM$1,'ИПЦ raw'!$1:$1,0))</f>
        <v>100.31</v>
      </c>
      <c r="AN126" s="326">
        <f>INDEX('ИПЦ raw'!$1:$1048576, MATCH($K126,'ИПЦ raw'!$A:$A,0),MATCH(MoM!AN$1,'ИПЦ raw'!$1:$1,0))</f>
        <v>99.87</v>
      </c>
      <c r="AO126" s="326">
        <f>INDEX('ИПЦ raw'!$1:$1048576, MATCH($K126,'ИПЦ raw'!$A:$A,0),MATCH(MoM!AO$1,'ИПЦ raw'!$1:$1,0))</f>
        <v>99.83</v>
      </c>
      <c r="AP126" s="326">
        <f>INDEX('ИПЦ raw'!$1:$1048576, MATCH($K126,'ИПЦ raw'!$A:$A,0),MATCH(MoM!AP$1,'ИПЦ raw'!$1:$1,0))</f>
        <v>99.87</v>
      </c>
      <c r="AQ126" s="326">
        <f>INDEX('ИПЦ raw'!$1:$1048576, MATCH($K126,'ИПЦ raw'!$A:$A,0),MATCH(MoM!AQ$1,'ИПЦ raw'!$1:$1,0))</f>
        <v>100.84</v>
      </c>
      <c r="AR126" s="326">
        <f>INDEX('ИПЦ raw'!$1:$1048576, MATCH($K126,'ИПЦ raw'!$A:$A,0),MATCH(MoM!AR$1,'ИПЦ raw'!$1:$1,0))</f>
        <v>100.38</v>
      </c>
      <c r="AS126" s="326">
        <f>INDEX('ИПЦ raw'!$1:$1048576, MATCH($K126,'ИПЦ raw'!$A:$A,0),MATCH(MoM!AS$1,'ИПЦ raw'!$1:$1,0))</f>
        <v>100.34</v>
      </c>
      <c r="AT126" s="326">
        <f>INDEX('ИПЦ raw'!$1:$1048576, MATCH($K126,'ИПЦ raw'!$A:$A,0),MATCH(MoM!AT$1,'ИПЦ raw'!$1:$1,0))</f>
        <v>100.38</v>
      </c>
      <c r="AU126" s="326">
        <f>INDEX('ИПЦ raw'!$1:$1048576, MATCH($K126,'ИПЦ raw'!$A:$A,0),MATCH(MoM!AU$1,'ИПЦ raw'!$1:$1,0))</f>
        <v>99.97</v>
      </c>
      <c r="AV126" s="326">
        <f>INDEX('ИПЦ raw'!$1:$1048576, MATCH($K126,'ИПЦ raw'!$A:$A,0),MATCH(MoM!AV$1,'ИПЦ raw'!$1:$1,0))</f>
        <v>99.98</v>
      </c>
      <c r="AW126" s="326">
        <f>INDEX('ИПЦ raw'!$1:$1048576, MATCH($K126,'ИПЦ raw'!$A:$A,0),MATCH(MoM!AW$1,'ИПЦ raw'!$1:$1,0))</f>
        <v>99.45</v>
      </c>
      <c r="AX126" s="326">
        <f>INDEX('ИПЦ raw'!$1:$1048576, MATCH($K126,'ИПЦ raw'!$A:$A,0),MATCH(MoM!AX$1,'ИПЦ raw'!$1:$1,0))</f>
        <v>99.49</v>
      </c>
      <c r="AY126" s="326">
        <f>INDEX('ИПЦ raw'!$1:$1048576, MATCH($K126,'ИПЦ raw'!$A:$A,0),MATCH(MoM!AY$1,'ИПЦ raw'!$1:$1,0))</f>
        <v>100</v>
      </c>
      <c r="AZ126" s="326">
        <f>INDEX('ИПЦ raw'!$1:$1048576, MATCH($K126,'ИПЦ raw'!$A:$A,0),MATCH(MoM!AZ$1,'ИПЦ raw'!$1:$1,0))</f>
        <v>100.2</v>
      </c>
    </row>
    <row r="127" spans="1:52" ht="26.25" x14ac:dyDescent="0.45">
      <c r="A127" s="326">
        <f>Веса!A127</f>
        <v>1</v>
      </c>
      <c r="B127" s="326">
        <f t="shared" si="2"/>
        <v>1</v>
      </c>
      <c r="C127" s="326">
        <f>БИПЦ_НДС!E127</f>
        <v>1</v>
      </c>
      <c r="D127" s="326">
        <f t="shared" si="3"/>
        <v>0</v>
      </c>
      <c r="E127" s="326">
        <v>0</v>
      </c>
      <c r="F127" s="326">
        <v>1</v>
      </c>
      <c r="G127" s="326">
        <v>0</v>
      </c>
      <c r="H127" s="326">
        <v>1</v>
      </c>
      <c r="I127" s="326">
        <v>0</v>
      </c>
      <c r="J127" s="308" t="s">
        <v>126</v>
      </c>
      <c r="K127" s="308" t="s">
        <v>126</v>
      </c>
      <c r="L127" s="326">
        <f>INDEX('ИПЦ raw'!$1:$1048576, MATCH($K127,'ИПЦ raw'!$A:$A,0),MATCH(MoM!L$1,'ИПЦ raw'!$1:$1,0))</f>
        <v>100.16</v>
      </c>
      <c r="M127" s="326">
        <f>INDEX('ИПЦ raw'!$1:$1048576, MATCH($K127,'ИПЦ raw'!$A:$A,0),MATCH(MoM!M$1,'ИПЦ raw'!$1:$1,0))</f>
        <v>100.36</v>
      </c>
      <c r="N127" s="326">
        <f>INDEX('ИПЦ raw'!$1:$1048576, MATCH($K127,'ИПЦ raw'!$A:$A,0),MATCH(MoM!N$1,'ИПЦ raw'!$1:$1,0))</f>
        <v>100.27</v>
      </c>
      <c r="O127" s="326">
        <f>INDEX('ИПЦ raw'!$1:$1048576, MATCH($K127,'ИПЦ raw'!$A:$A,0),MATCH(MoM!O$1,'ИПЦ raw'!$1:$1,0))</f>
        <v>99.92</v>
      </c>
      <c r="P127" s="326">
        <f>INDEX('ИПЦ raw'!$1:$1048576, MATCH($K127,'ИПЦ raw'!$A:$A,0),MATCH(MoM!P$1,'ИПЦ raw'!$1:$1,0))</f>
        <v>99.98</v>
      </c>
      <c r="Q127" s="326">
        <f>INDEX('ИПЦ raw'!$1:$1048576, MATCH($K127,'ИПЦ raw'!$A:$A,0),MATCH(MoM!Q$1,'ИПЦ raw'!$1:$1,0))</f>
        <v>99.61</v>
      </c>
      <c r="R127" s="326">
        <f>INDEX('ИПЦ raw'!$1:$1048576, MATCH($K127,'ИПЦ raw'!$A:$A,0),MATCH(MoM!R$1,'ИПЦ raw'!$1:$1,0))</f>
        <v>100.36</v>
      </c>
      <c r="S127" s="326">
        <f>INDEX('ИПЦ raw'!$1:$1048576, MATCH($K127,'ИПЦ raw'!$A:$A,0),MATCH(MoM!S$1,'ИПЦ raw'!$1:$1,0))</f>
        <v>100.94</v>
      </c>
      <c r="T127" s="326">
        <f>INDEX('ИПЦ raw'!$1:$1048576, MATCH($K127,'ИПЦ raw'!$A:$A,0),MATCH(MoM!T$1,'ИПЦ raw'!$1:$1,0))</f>
        <v>100.42</v>
      </c>
      <c r="U127" s="326">
        <f>INDEX('ИПЦ raw'!$1:$1048576, MATCH($K127,'ИПЦ raw'!$A:$A,0),MATCH(MoM!U$1,'ИПЦ raw'!$1:$1,0))</f>
        <v>100.51</v>
      </c>
      <c r="V127" s="326">
        <f>INDEX('ИПЦ raw'!$1:$1048576, MATCH($K127,'ИПЦ raw'!$A:$A,0),MATCH(MoM!V$1,'ИПЦ raw'!$1:$1,0))</f>
        <v>100.17</v>
      </c>
      <c r="W127" s="326">
        <f>INDEX('ИПЦ raw'!$1:$1048576, MATCH($K127,'ИПЦ raw'!$A:$A,0),MATCH(MoM!W$1,'ИПЦ raw'!$1:$1,0))</f>
        <v>100.21</v>
      </c>
      <c r="X127" s="326">
        <f>INDEX('ИПЦ raw'!$1:$1048576, MATCH($K127,'ИПЦ raw'!$A:$A,0),MATCH(MoM!X$1,'ИПЦ raw'!$1:$1,0))</f>
        <v>99.92</v>
      </c>
      <c r="Y127" s="326">
        <f>INDEX('ИПЦ raw'!$1:$1048576, MATCH($K127,'ИПЦ raw'!$A:$A,0),MATCH(MoM!Y$1,'ИПЦ raw'!$1:$1,0))</f>
        <v>100.28</v>
      </c>
      <c r="Z127" s="326">
        <f>INDEX('ИПЦ raw'!$1:$1048576, MATCH($K127,'ИПЦ raw'!$A:$A,0),MATCH(MoM!Z$1,'ИПЦ raw'!$1:$1,0))</f>
        <v>100.46</v>
      </c>
      <c r="AA127" s="326">
        <f>INDEX('ИПЦ raw'!$1:$1048576, MATCH($K127,'ИПЦ raw'!$A:$A,0),MATCH(MoM!AA$1,'ИПЦ raw'!$1:$1,0))</f>
        <v>100.93</v>
      </c>
      <c r="AB127" s="326">
        <f>INDEX('ИПЦ raw'!$1:$1048576, MATCH($K127,'ИПЦ raw'!$A:$A,0),MATCH(MoM!AB$1,'ИПЦ raw'!$1:$1,0))</f>
        <v>100.17</v>
      </c>
      <c r="AC127" s="326">
        <f>INDEX('ИПЦ raw'!$1:$1048576, MATCH($K127,'ИПЦ raw'!$A:$A,0),MATCH(MoM!AC$1,'ИПЦ raw'!$1:$1,0))</f>
        <v>99.76</v>
      </c>
      <c r="AD127" s="326">
        <f>INDEX('ИПЦ raw'!$1:$1048576, MATCH($K127,'ИПЦ raw'!$A:$A,0),MATCH(MoM!AD$1,'ИПЦ raw'!$1:$1,0))</f>
        <v>99.69</v>
      </c>
      <c r="AE127" s="326">
        <f>INDEX('ИПЦ raw'!$1:$1048576, MATCH($K127,'ИПЦ raw'!$A:$A,0),MATCH(MoM!AE$1,'ИПЦ raw'!$1:$1,0))</f>
        <v>100.33</v>
      </c>
      <c r="AF127" s="326">
        <f>INDEX('ИПЦ raw'!$1:$1048576, MATCH($K127,'ИПЦ raw'!$A:$A,0),MATCH(MoM!AF$1,'ИПЦ raw'!$1:$1,0))</f>
        <v>100.89</v>
      </c>
      <c r="AG127" s="326">
        <f>INDEX('ИПЦ raw'!$1:$1048576, MATCH($K127,'ИПЦ raw'!$A:$A,0),MATCH(MoM!AG$1,'ИПЦ raw'!$1:$1,0))</f>
        <v>100.47</v>
      </c>
      <c r="AH127" s="326">
        <f>INDEX('ИПЦ raw'!$1:$1048576, MATCH($K127,'ИПЦ raw'!$A:$A,0),MATCH(MoM!AH$1,'ИПЦ raw'!$1:$1,0))</f>
        <v>99.76</v>
      </c>
      <c r="AI127" s="326">
        <f>INDEX('ИПЦ raw'!$1:$1048576, MATCH($K127,'ИПЦ raw'!$A:$A,0),MATCH(MoM!AI$1,'ИПЦ raw'!$1:$1,0))</f>
        <v>100.09</v>
      </c>
      <c r="AJ127" s="326">
        <f>INDEX('ИПЦ raw'!$1:$1048576, MATCH($K127,'ИПЦ raw'!$A:$A,0),MATCH(MoM!AJ$1,'ИПЦ raw'!$1:$1,0))</f>
        <v>100.21</v>
      </c>
      <c r="AK127" s="326">
        <f>INDEX('ИПЦ raw'!$1:$1048576, MATCH($K127,'ИПЦ raw'!$A:$A,0),MATCH(MoM!AK$1,'ИПЦ raw'!$1:$1,0))</f>
        <v>100.14</v>
      </c>
      <c r="AL127" s="326">
        <f>INDEX('ИПЦ raw'!$1:$1048576, MATCH($K127,'ИПЦ raw'!$A:$A,0),MATCH(MoM!AL$1,'ИПЦ raw'!$1:$1,0))</f>
        <v>100.76</v>
      </c>
      <c r="AM127" s="326">
        <f>INDEX('ИПЦ raw'!$1:$1048576, MATCH($K127,'ИПЦ raw'!$A:$A,0),MATCH(MoM!AM$1,'ИПЦ raw'!$1:$1,0))</f>
        <v>99.93</v>
      </c>
      <c r="AN127" s="326">
        <f>INDEX('ИПЦ raw'!$1:$1048576, MATCH($K127,'ИПЦ raw'!$A:$A,0),MATCH(MoM!AN$1,'ИПЦ raw'!$1:$1,0))</f>
        <v>100.01</v>
      </c>
      <c r="AO127" s="326">
        <f>INDEX('ИПЦ raw'!$1:$1048576, MATCH($K127,'ИПЦ raw'!$A:$A,0),MATCH(MoM!AO$1,'ИПЦ raw'!$1:$1,0))</f>
        <v>99.7</v>
      </c>
      <c r="AP127" s="326">
        <f>INDEX('ИПЦ raw'!$1:$1048576, MATCH($K127,'ИПЦ raw'!$A:$A,0),MATCH(MoM!AP$1,'ИПЦ raw'!$1:$1,0))</f>
        <v>99.95</v>
      </c>
      <c r="AQ127" s="326">
        <f>INDEX('ИПЦ raw'!$1:$1048576, MATCH($K127,'ИПЦ raw'!$A:$A,0),MATCH(MoM!AQ$1,'ИПЦ raw'!$1:$1,0))</f>
        <v>100.52</v>
      </c>
      <c r="AR127" s="326">
        <f>INDEX('ИПЦ raw'!$1:$1048576, MATCH($K127,'ИПЦ raw'!$A:$A,0),MATCH(MoM!AR$1,'ИПЦ raw'!$1:$1,0))</f>
        <v>100.11</v>
      </c>
      <c r="AS127" s="326">
        <f>INDEX('ИПЦ raw'!$1:$1048576, MATCH($K127,'ИПЦ raw'!$A:$A,0),MATCH(MoM!AS$1,'ИПЦ raw'!$1:$1,0))</f>
        <v>100.36</v>
      </c>
      <c r="AT127" s="326">
        <f>INDEX('ИПЦ raw'!$1:$1048576, MATCH($K127,'ИПЦ raw'!$A:$A,0),MATCH(MoM!AT$1,'ИПЦ raw'!$1:$1,0))</f>
        <v>99.88</v>
      </c>
      <c r="AU127" s="326">
        <f>INDEX('ИПЦ raw'!$1:$1048576, MATCH($K127,'ИПЦ raw'!$A:$A,0),MATCH(MoM!AU$1,'ИПЦ raw'!$1:$1,0))</f>
        <v>99.92</v>
      </c>
      <c r="AV127" s="326">
        <f>INDEX('ИПЦ raw'!$1:$1048576, MATCH($K127,'ИПЦ raw'!$A:$A,0),MATCH(MoM!AV$1,'ИПЦ raw'!$1:$1,0))</f>
        <v>99.94</v>
      </c>
      <c r="AW127" s="326">
        <f>INDEX('ИПЦ raw'!$1:$1048576, MATCH($K127,'ИПЦ raw'!$A:$A,0),MATCH(MoM!AW$1,'ИПЦ raw'!$1:$1,0))</f>
        <v>100</v>
      </c>
      <c r="AX127" s="326">
        <f>INDEX('ИПЦ raw'!$1:$1048576, MATCH($K127,'ИПЦ raw'!$A:$A,0),MATCH(MoM!AX$1,'ИПЦ raw'!$1:$1,0))</f>
        <v>100.23</v>
      </c>
      <c r="AY127" s="326">
        <f>INDEX('ИПЦ raw'!$1:$1048576, MATCH($K127,'ИПЦ raw'!$A:$A,0),MATCH(MoM!AY$1,'ИПЦ raw'!$1:$1,0))</f>
        <v>100.25</v>
      </c>
      <c r="AZ127" s="326">
        <f>INDEX('ИПЦ raw'!$1:$1048576, MATCH($K127,'ИПЦ raw'!$A:$A,0),MATCH(MoM!AZ$1,'ИПЦ raw'!$1:$1,0))</f>
        <v>99.94</v>
      </c>
    </row>
    <row r="128" spans="1:52" x14ac:dyDescent="0.45">
      <c r="A128" s="326">
        <f>Веса!A128</f>
        <v>1</v>
      </c>
      <c r="B128" s="326">
        <f t="shared" si="2"/>
        <v>1</v>
      </c>
      <c r="C128" s="326">
        <f>БИПЦ_НДС!E128</f>
        <v>1</v>
      </c>
      <c r="D128" s="326">
        <f t="shared" si="3"/>
        <v>0</v>
      </c>
      <c r="E128" s="326">
        <v>0</v>
      </c>
      <c r="F128" s="326">
        <v>1</v>
      </c>
      <c r="G128" s="326">
        <v>0</v>
      </c>
      <c r="H128" s="326">
        <v>1</v>
      </c>
      <c r="I128" s="326">
        <v>0</v>
      </c>
      <c r="J128" s="308" t="s">
        <v>473</v>
      </c>
      <c r="K128" s="308" t="s">
        <v>473</v>
      </c>
      <c r="L128" s="326">
        <f>INDEX('ИПЦ raw'!$1:$1048576, MATCH($K128,'ИПЦ raw'!$A:$A,0),MATCH(MoM!L$1,'ИПЦ raw'!$1:$1,0))</f>
        <v>99.94</v>
      </c>
      <c r="M128" s="326">
        <f>INDEX('ИПЦ raw'!$1:$1048576, MATCH($K128,'ИПЦ raw'!$A:$A,0),MATCH(MoM!M$1,'ИПЦ raw'!$1:$1,0))</f>
        <v>99.85</v>
      </c>
      <c r="N128" s="326">
        <f>INDEX('ИПЦ raw'!$1:$1048576, MATCH($K128,'ИПЦ raw'!$A:$A,0),MATCH(MoM!N$1,'ИПЦ raw'!$1:$1,0))</f>
        <v>100.32</v>
      </c>
      <c r="O128" s="326">
        <f>INDEX('ИПЦ raw'!$1:$1048576, MATCH($K128,'ИПЦ raw'!$A:$A,0),MATCH(MoM!O$1,'ИПЦ raw'!$1:$1,0))</f>
        <v>100.04</v>
      </c>
      <c r="P128" s="326">
        <f>INDEX('ИПЦ raw'!$1:$1048576, MATCH($K128,'ИПЦ raw'!$A:$A,0),MATCH(MoM!P$1,'ИПЦ raw'!$1:$1,0))</f>
        <v>100.13</v>
      </c>
      <c r="Q128" s="326">
        <f>INDEX('ИПЦ raw'!$1:$1048576, MATCH($K128,'ИПЦ raw'!$A:$A,0),MATCH(MoM!Q$1,'ИПЦ raw'!$1:$1,0))</f>
        <v>99.5</v>
      </c>
      <c r="R128" s="326">
        <f>INDEX('ИПЦ raw'!$1:$1048576, MATCH($K128,'ИПЦ raw'!$A:$A,0),MATCH(MoM!R$1,'ИПЦ raw'!$1:$1,0))</f>
        <v>99.82</v>
      </c>
      <c r="S128" s="326">
        <f>INDEX('ИПЦ raw'!$1:$1048576, MATCH($K128,'ИПЦ raw'!$A:$A,0),MATCH(MoM!S$1,'ИПЦ raw'!$1:$1,0))</f>
        <v>100.5</v>
      </c>
      <c r="T128" s="326">
        <f>INDEX('ИПЦ raw'!$1:$1048576, MATCH($K128,'ИПЦ raw'!$A:$A,0),MATCH(MoM!T$1,'ИПЦ raw'!$1:$1,0))</f>
        <v>100.25</v>
      </c>
      <c r="U128" s="326">
        <f>INDEX('ИПЦ raw'!$1:$1048576, MATCH($K128,'ИПЦ raw'!$A:$A,0),MATCH(MoM!U$1,'ИПЦ raw'!$1:$1,0))</f>
        <v>100.65</v>
      </c>
      <c r="V128" s="326">
        <f>INDEX('ИПЦ raw'!$1:$1048576, MATCH($K128,'ИПЦ raw'!$A:$A,0),MATCH(MoM!V$1,'ИПЦ raw'!$1:$1,0))</f>
        <v>100.42</v>
      </c>
      <c r="W128" s="326">
        <f>INDEX('ИПЦ raw'!$1:$1048576, MATCH($K128,'ИПЦ raw'!$A:$A,0),MATCH(MoM!W$1,'ИПЦ raw'!$1:$1,0))</f>
        <v>100.38</v>
      </c>
      <c r="X128" s="326">
        <f>INDEX('ИПЦ raw'!$1:$1048576, MATCH($K128,'ИПЦ raw'!$A:$A,0),MATCH(MoM!X$1,'ИПЦ raw'!$1:$1,0))</f>
        <v>99.86</v>
      </c>
      <c r="Y128" s="326">
        <f>INDEX('ИПЦ raw'!$1:$1048576, MATCH($K128,'ИПЦ raw'!$A:$A,0),MATCH(MoM!Y$1,'ИПЦ raw'!$1:$1,0))</f>
        <v>100.5</v>
      </c>
      <c r="Z128" s="326">
        <f>INDEX('ИПЦ raw'!$1:$1048576, MATCH($K128,'ИПЦ raw'!$A:$A,0),MATCH(MoM!Z$1,'ИПЦ raw'!$1:$1,0))</f>
        <v>100.35</v>
      </c>
      <c r="AA128" s="326">
        <f>INDEX('ИПЦ raw'!$1:$1048576, MATCH($K128,'ИПЦ raw'!$A:$A,0),MATCH(MoM!AA$1,'ИПЦ raw'!$1:$1,0))</f>
        <v>100.14</v>
      </c>
      <c r="AB128" s="326">
        <f>INDEX('ИПЦ raw'!$1:$1048576, MATCH($K128,'ИПЦ raw'!$A:$A,0),MATCH(MoM!AB$1,'ИПЦ raw'!$1:$1,0))</f>
        <v>100.57</v>
      </c>
      <c r="AC128" s="326">
        <f>INDEX('ИПЦ raw'!$1:$1048576, MATCH($K128,'ИПЦ raw'!$A:$A,0),MATCH(MoM!AC$1,'ИПЦ raw'!$1:$1,0))</f>
        <v>99.93</v>
      </c>
      <c r="AD128" s="326">
        <f>INDEX('ИПЦ raw'!$1:$1048576, MATCH($K128,'ИПЦ raw'!$A:$A,0),MATCH(MoM!AD$1,'ИПЦ raw'!$1:$1,0))</f>
        <v>99.92</v>
      </c>
      <c r="AE128" s="326">
        <f>INDEX('ИПЦ raw'!$1:$1048576, MATCH($K128,'ИПЦ raw'!$A:$A,0),MATCH(MoM!AE$1,'ИПЦ raw'!$1:$1,0))</f>
        <v>99.99</v>
      </c>
      <c r="AF128" s="326">
        <f>INDEX('ИПЦ raw'!$1:$1048576, MATCH($K128,'ИПЦ raw'!$A:$A,0),MATCH(MoM!AF$1,'ИПЦ raw'!$1:$1,0))</f>
        <v>100.53</v>
      </c>
      <c r="AG128" s="326">
        <f>INDEX('ИПЦ raw'!$1:$1048576, MATCH($K128,'ИПЦ raw'!$A:$A,0),MATCH(MoM!AG$1,'ИПЦ raw'!$1:$1,0))</f>
        <v>100.36</v>
      </c>
      <c r="AH128" s="326">
        <f>INDEX('ИПЦ raw'!$1:$1048576, MATCH($K128,'ИПЦ raw'!$A:$A,0),MATCH(MoM!AH$1,'ИПЦ raw'!$1:$1,0))</f>
        <v>100.05</v>
      </c>
      <c r="AI128" s="326">
        <f>INDEX('ИПЦ raw'!$1:$1048576, MATCH($K128,'ИПЦ raw'!$A:$A,0),MATCH(MoM!AI$1,'ИПЦ raw'!$1:$1,0))</f>
        <v>100.57</v>
      </c>
      <c r="AJ128" s="326">
        <f>INDEX('ИПЦ raw'!$1:$1048576, MATCH($K128,'ИПЦ raw'!$A:$A,0),MATCH(MoM!AJ$1,'ИПЦ raw'!$1:$1,0))</f>
        <v>99.84</v>
      </c>
      <c r="AK128" s="326">
        <f>INDEX('ИПЦ raw'!$1:$1048576, MATCH($K128,'ИПЦ raw'!$A:$A,0),MATCH(MoM!AK$1,'ИПЦ raw'!$1:$1,0))</f>
        <v>99.98</v>
      </c>
      <c r="AL128" s="326">
        <f>INDEX('ИПЦ raw'!$1:$1048576, MATCH($K128,'ИПЦ raw'!$A:$A,0),MATCH(MoM!AL$1,'ИПЦ raw'!$1:$1,0))</f>
        <v>99.83</v>
      </c>
      <c r="AM128" s="326">
        <f>INDEX('ИПЦ raw'!$1:$1048576, MATCH($K128,'ИПЦ raw'!$A:$A,0),MATCH(MoM!AM$1,'ИПЦ raw'!$1:$1,0))</f>
        <v>100.37</v>
      </c>
      <c r="AN128" s="326">
        <f>INDEX('ИПЦ raw'!$1:$1048576, MATCH($K128,'ИПЦ raw'!$A:$A,0),MATCH(MoM!AN$1,'ИПЦ raw'!$1:$1,0))</f>
        <v>99.91</v>
      </c>
      <c r="AO128" s="326">
        <f>INDEX('ИПЦ raw'!$1:$1048576, MATCH($K128,'ИПЦ raw'!$A:$A,0),MATCH(MoM!AO$1,'ИПЦ raw'!$1:$1,0))</f>
        <v>99.84</v>
      </c>
      <c r="AP128" s="326">
        <f>INDEX('ИПЦ raw'!$1:$1048576, MATCH($K128,'ИПЦ raw'!$A:$A,0),MATCH(MoM!AP$1,'ИПЦ raw'!$1:$1,0))</f>
        <v>99.82</v>
      </c>
      <c r="AQ128" s="326">
        <f>INDEX('ИПЦ raw'!$1:$1048576, MATCH($K128,'ИПЦ raw'!$A:$A,0),MATCH(MoM!AQ$1,'ИПЦ raw'!$1:$1,0))</f>
        <v>100.66</v>
      </c>
      <c r="AR128" s="326">
        <f>INDEX('ИПЦ raw'!$1:$1048576, MATCH($K128,'ИПЦ raw'!$A:$A,0),MATCH(MoM!AR$1,'ИПЦ raw'!$1:$1,0))</f>
        <v>100.5</v>
      </c>
      <c r="AS128" s="326">
        <f>INDEX('ИПЦ raw'!$1:$1048576, MATCH($K128,'ИПЦ raw'!$A:$A,0),MATCH(MoM!AS$1,'ИПЦ raw'!$1:$1,0))</f>
        <v>100.3</v>
      </c>
      <c r="AT128" s="326">
        <f>INDEX('ИПЦ raw'!$1:$1048576, MATCH($K128,'ИПЦ raw'!$A:$A,0),MATCH(MoM!AT$1,'ИПЦ raw'!$1:$1,0))</f>
        <v>100.22</v>
      </c>
      <c r="AU128" s="326">
        <f>INDEX('ИПЦ raw'!$1:$1048576, MATCH($K128,'ИПЦ raw'!$A:$A,0),MATCH(MoM!AU$1,'ИПЦ raw'!$1:$1,0))</f>
        <v>100.17</v>
      </c>
      <c r="AV128" s="326">
        <f>INDEX('ИПЦ raw'!$1:$1048576, MATCH($K128,'ИПЦ raw'!$A:$A,0),MATCH(MoM!AV$1,'ИПЦ raw'!$1:$1,0))</f>
        <v>99.67</v>
      </c>
      <c r="AW128" s="326">
        <f>INDEX('ИПЦ raw'!$1:$1048576, MATCH($K128,'ИПЦ raw'!$A:$A,0),MATCH(MoM!AW$1,'ИПЦ raw'!$1:$1,0))</f>
        <v>99.51</v>
      </c>
      <c r="AX128" s="326">
        <f>INDEX('ИПЦ raw'!$1:$1048576, MATCH($K128,'ИПЦ raw'!$A:$A,0),MATCH(MoM!AX$1,'ИПЦ raw'!$1:$1,0))</f>
        <v>99.98</v>
      </c>
      <c r="AY128" s="326">
        <f>INDEX('ИПЦ raw'!$1:$1048576, MATCH($K128,'ИПЦ raw'!$A:$A,0),MATCH(MoM!AY$1,'ИПЦ raw'!$1:$1,0))</f>
        <v>100.55</v>
      </c>
      <c r="AZ128" s="326">
        <f>INDEX('ИПЦ raw'!$1:$1048576, MATCH($K128,'ИПЦ raw'!$A:$A,0),MATCH(MoM!AZ$1,'ИПЦ raw'!$1:$1,0))</f>
        <v>100.22</v>
      </c>
    </row>
    <row r="129" spans="1:52" x14ac:dyDescent="0.45">
      <c r="A129" s="326">
        <f>Веса!A129</f>
        <v>1</v>
      </c>
      <c r="B129" s="326">
        <f t="shared" si="2"/>
        <v>1</v>
      </c>
      <c r="C129" s="326">
        <f>БИПЦ_НДС!E129</f>
        <v>1</v>
      </c>
      <c r="D129" s="326">
        <f t="shared" si="3"/>
        <v>0</v>
      </c>
      <c r="E129" s="326">
        <v>0</v>
      </c>
      <c r="F129" s="326">
        <v>1</v>
      </c>
      <c r="G129" s="326">
        <v>0</v>
      </c>
      <c r="H129" s="326">
        <v>1</v>
      </c>
      <c r="I129" s="326">
        <v>0</v>
      </c>
      <c r="J129" s="308" t="s">
        <v>128</v>
      </c>
      <c r="K129" s="308" t="s">
        <v>128</v>
      </c>
      <c r="L129" s="326">
        <f>INDEX('ИПЦ raw'!$1:$1048576, MATCH($K129,'ИПЦ raw'!$A:$A,0),MATCH(MoM!L$1,'ИПЦ raw'!$1:$1,0))</f>
        <v>99.97</v>
      </c>
      <c r="M129" s="326">
        <f>INDEX('ИПЦ raw'!$1:$1048576, MATCH($K129,'ИПЦ raw'!$A:$A,0),MATCH(MoM!M$1,'ИПЦ raw'!$1:$1,0))</f>
        <v>99.87</v>
      </c>
      <c r="N129" s="326">
        <f>INDEX('ИПЦ raw'!$1:$1048576, MATCH($K129,'ИПЦ raw'!$A:$A,0),MATCH(MoM!N$1,'ИПЦ raw'!$1:$1,0))</f>
        <v>100.63</v>
      </c>
      <c r="O129" s="326">
        <f>INDEX('ИПЦ raw'!$1:$1048576, MATCH($K129,'ИПЦ raw'!$A:$A,0),MATCH(MoM!O$1,'ИПЦ raw'!$1:$1,0))</f>
        <v>100.15</v>
      </c>
      <c r="P129" s="326">
        <f>INDEX('ИПЦ raw'!$1:$1048576, MATCH($K129,'ИПЦ raw'!$A:$A,0),MATCH(MoM!P$1,'ИПЦ raw'!$1:$1,0))</f>
        <v>99.99</v>
      </c>
      <c r="Q129" s="326">
        <f>INDEX('ИПЦ raw'!$1:$1048576, MATCH($K129,'ИПЦ raw'!$A:$A,0),MATCH(MoM!Q$1,'ИПЦ raw'!$1:$1,0))</f>
        <v>99.63</v>
      </c>
      <c r="R129" s="326">
        <f>INDEX('ИПЦ raw'!$1:$1048576, MATCH($K129,'ИПЦ raw'!$A:$A,0),MATCH(MoM!R$1,'ИПЦ raw'!$1:$1,0))</f>
        <v>100.18</v>
      </c>
      <c r="S129" s="326">
        <f>INDEX('ИПЦ raw'!$1:$1048576, MATCH($K129,'ИПЦ raw'!$A:$A,0),MATCH(MoM!S$1,'ИПЦ raw'!$1:$1,0))</f>
        <v>100.53</v>
      </c>
      <c r="T129" s="326">
        <f>INDEX('ИПЦ raw'!$1:$1048576, MATCH($K129,'ИПЦ raw'!$A:$A,0),MATCH(MoM!T$1,'ИПЦ raw'!$1:$1,0))</f>
        <v>100.51</v>
      </c>
      <c r="U129" s="326">
        <f>INDEX('ИПЦ raw'!$1:$1048576, MATCH($K129,'ИПЦ raw'!$A:$A,0),MATCH(MoM!U$1,'ИПЦ raw'!$1:$1,0))</f>
        <v>100.23</v>
      </c>
      <c r="V129" s="326">
        <f>INDEX('ИПЦ raw'!$1:$1048576, MATCH($K129,'ИПЦ raw'!$A:$A,0),MATCH(MoM!V$1,'ИПЦ raw'!$1:$1,0))</f>
        <v>100.49</v>
      </c>
      <c r="W129" s="326">
        <f>INDEX('ИПЦ raw'!$1:$1048576, MATCH($K129,'ИПЦ raw'!$A:$A,0),MATCH(MoM!W$1,'ИПЦ raw'!$1:$1,0))</f>
        <v>99.95</v>
      </c>
      <c r="X129" s="326">
        <f>INDEX('ИПЦ raw'!$1:$1048576, MATCH($K129,'ИПЦ raw'!$A:$A,0),MATCH(MoM!X$1,'ИПЦ raw'!$1:$1,0))</f>
        <v>100.16</v>
      </c>
      <c r="Y129" s="326">
        <f>INDEX('ИПЦ raw'!$1:$1048576, MATCH($K129,'ИПЦ raw'!$A:$A,0),MATCH(MoM!Y$1,'ИПЦ raw'!$1:$1,0))</f>
        <v>100.27</v>
      </c>
      <c r="Z129" s="326">
        <f>INDEX('ИПЦ raw'!$1:$1048576, MATCH($K129,'ИПЦ raw'!$A:$A,0),MATCH(MoM!Z$1,'ИПЦ raw'!$1:$1,0))</f>
        <v>99.84</v>
      </c>
      <c r="AA129" s="326">
        <f>INDEX('ИПЦ raw'!$1:$1048576, MATCH($K129,'ИПЦ raw'!$A:$A,0),MATCH(MoM!AA$1,'ИПЦ raw'!$1:$1,0))</f>
        <v>100.89</v>
      </c>
      <c r="AB129" s="326">
        <f>INDEX('ИПЦ raw'!$1:$1048576, MATCH($K129,'ИПЦ raw'!$A:$A,0),MATCH(MoM!AB$1,'ИПЦ raw'!$1:$1,0))</f>
        <v>100.09</v>
      </c>
      <c r="AC129" s="326">
        <f>INDEX('ИПЦ raw'!$1:$1048576, MATCH($K129,'ИПЦ raw'!$A:$A,0),MATCH(MoM!AC$1,'ИПЦ raw'!$1:$1,0))</f>
        <v>99.92</v>
      </c>
      <c r="AD129" s="326">
        <f>INDEX('ИПЦ raw'!$1:$1048576, MATCH($K129,'ИПЦ raw'!$A:$A,0),MATCH(MoM!AD$1,'ИПЦ raw'!$1:$1,0))</f>
        <v>99.93</v>
      </c>
      <c r="AE129" s="326">
        <f>INDEX('ИПЦ raw'!$1:$1048576, MATCH($K129,'ИПЦ raw'!$A:$A,0),MATCH(MoM!AE$1,'ИПЦ raw'!$1:$1,0))</f>
        <v>100.01</v>
      </c>
      <c r="AF129" s="326">
        <f>INDEX('ИПЦ raw'!$1:$1048576, MATCH($K129,'ИПЦ raw'!$A:$A,0),MATCH(MoM!AF$1,'ИПЦ raw'!$1:$1,0))</f>
        <v>100.35</v>
      </c>
      <c r="AG129" s="326">
        <f>INDEX('ИПЦ raw'!$1:$1048576, MATCH($K129,'ИПЦ raw'!$A:$A,0),MATCH(MoM!AG$1,'ИПЦ raw'!$1:$1,0))</f>
        <v>100.11</v>
      </c>
      <c r="AH129" s="326">
        <f>INDEX('ИПЦ raw'!$1:$1048576, MATCH($K129,'ИПЦ raw'!$A:$A,0),MATCH(MoM!AH$1,'ИПЦ raw'!$1:$1,0))</f>
        <v>99.95</v>
      </c>
      <c r="AI129" s="326">
        <f>INDEX('ИПЦ raw'!$1:$1048576, MATCH($K129,'ИПЦ raw'!$A:$A,0),MATCH(MoM!AI$1,'ИПЦ raw'!$1:$1,0))</f>
        <v>100.66</v>
      </c>
      <c r="AJ129" s="326">
        <f>INDEX('ИПЦ raw'!$1:$1048576, MATCH($K129,'ИПЦ raw'!$A:$A,0),MATCH(MoM!AJ$1,'ИПЦ raw'!$1:$1,0))</f>
        <v>100.35</v>
      </c>
      <c r="AK129" s="326">
        <f>INDEX('ИПЦ raw'!$1:$1048576, MATCH($K129,'ИПЦ raw'!$A:$A,0),MATCH(MoM!AK$1,'ИПЦ raw'!$1:$1,0))</f>
        <v>100.03</v>
      </c>
      <c r="AL129" s="326">
        <f>INDEX('ИПЦ raw'!$1:$1048576, MATCH($K129,'ИПЦ raw'!$A:$A,0),MATCH(MoM!AL$1,'ИПЦ raw'!$1:$1,0))</f>
        <v>100.2</v>
      </c>
      <c r="AM129" s="326">
        <f>INDEX('ИПЦ raw'!$1:$1048576, MATCH($K129,'ИПЦ raw'!$A:$A,0),MATCH(MoM!AM$1,'ИПЦ raw'!$1:$1,0))</f>
        <v>100.54</v>
      </c>
      <c r="AN129" s="326">
        <f>INDEX('ИПЦ raw'!$1:$1048576, MATCH($K129,'ИПЦ raw'!$A:$A,0),MATCH(MoM!AN$1,'ИПЦ raw'!$1:$1,0))</f>
        <v>99.54</v>
      </c>
      <c r="AO129" s="326">
        <f>INDEX('ИПЦ raw'!$1:$1048576, MATCH($K129,'ИПЦ raw'!$A:$A,0),MATCH(MoM!AO$1,'ИПЦ raw'!$1:$1,0))</f>
        <v>99.43</v>
      </c>
      <c r="AP129" s="326">
        <f>INDEX('ИПЦ raw'!$1:$1048576, MATCH($K129,'ИПЦ raw'!$A:$A,0),MATCH(MoM!AP$1,'ИПЦ raw'!$1:$1,0))</f>
        <v>99.86</v>
      </c>
      <c r="AQ129" s="326">
        <f>INDEX('ИПЦ raw'!$1:$1048576, MATCH($K129,'ИПЦ raw'!$A:$A,0),MATCH(MoM!AQ$1,'ИПЦ raw'!$1:$1,0))</f>
        <v>100.35</v>
      </c>
      <c r="AR129" s="326">
        <f>INDEX('ИПЦ raw'!$1:$1048576, MATCH($K129,'ИПЦ raw'!$A:$A,0),MATCH(MoM!AR$1,'ИПЦ raw'!$1:$1,0))</f>
        <v>99.82</v>
      </c>
      <c r="AS129" s="326">
        <f>INDEX('ИПЦ raw'!$1:$1048576, MATCH($K129,'ИПЦ raw'!$A:$A,0),MATCH(MoM!AS$1,'ИПЦ raw'!$1:$1,0))</f>
        <v>100.05</v>
      </c>
      <c r="AT129" s="326">
        <f>INDEX('ИПЦ raw'!$1:$1048576, MATCH($K129,'ИПЦ raw'!$A:$A,0),MATCH(MoM!AT$1,'ИПЦ raw'!$1:$1,0))</f>
        <v>100.46</v>
      </c>
      <c r="AU129" s="326">
        <f>INDEX('ИПЦ raw'!$1:$1048576, MATCH($K129,'ИПЦ raw'!$A:$A,0),MATCH(MoM!AU$1,'ИПЦ raw'!$1:$1,0))</f>
        <v>100.13</v>
      </c>
      <c r="AV129" s="326">
        <f>INDEX('ИПЦ raw'!$1:$1048576, MATCH($K129,'ИПЦ raw'!$A:$A,0),MATCH(MoM!AV$1,'ИПЦ raw'!$1:$1,0))</f>
        <v>99.8</v>
      </c>
      <c r="AW129" s="326">
        <f>INDEX('ИПЦ raw'!$1:$1048576, MATCH($K129,'ИПЦ raw'!$A:$A,0),MATCH(MoM!AW$1,'ИПЦ raw'!$1:$1,0))</f>
        <v>99.57</v>
      </c>
      <c r="AX129" s="326">
        <f>INDEX('ИПЦ raw'!$1:$1048576, MATCH($K129,'ИПЦ raw'!$A:$A,0),MATCH(MoM!AX$1,'ИПЦ raw'!$1:$1,0))</f>
        <v>100.14</v>
      </c>
      <c r="AY129" s="326">
        <f>INDEX('ИПЦ raw'!$1:$1048576, MATCH($K129,'ИПЦ raw'!$A:$A,0),MATCH(MoM!AY$1,'ИПЦ raw'!$1:$1,0))</f>
        <v>100.15</v>
      </c>
      <c r="AZ129" s="326">
        <f>INDEX('ИПЦ raw'!$1:$1048576, MATCH($K129,'ИПЦ raw'!$A:$A,0),MATCH(MoM!AZ$1,'ИПЦ raw'!$1:$1,0))</f>
        <v>100.43</v>
      </c>
    </row>
    <row r="130" spans="1:52" x14ac:dyDescent="0.45">
      <c r="A130" s="326">
        <f>Веса!A130</f>
        <v>1</v>
      </c>
      <c r="B130" s="326">
        <f t="shared" si="2"/>
        <v>1</v>
      </c>
      <c r="C130" s="326">
        <f>БИПЦ_НДС!E130</f>
        <v>1</v>
      </c>
      <c r="D130" s="326">
        <f t="shared" si="3"/>
        <v>0</v>
      </c>
      <c r="E130" s="326">
        <v>0</v>
      </c>
      <c r="F130" s="326">
        <v>1</v>
      </c>
      <c r="G130" s="326">
        <v>0</v>
      </c>
      <c r="H130" s="326">
        <v>1</v>
      </c>
      <c r="I130" s="326">
        <v>0</v>
      </c>
      <c r="J130" s="308" t="s">
        <v>129</v>
      </c>
      <c r="K130" s="308" t="s">
        <v>129</v>
      </c>
      <c r="L130" s="326">
        <f>INDEX('ИПЦ raw'!$1:$1048576, MATCH($K130,'ИПЦ raw'!$A:$A,0),MATCH(MoM!L$1,'ИПЦ raw'!$1:$1,0))</f>
        <v>100.21</v>
      </c>
      <c r="M130" s="326">
        <f>INDEX('ИПЦ raw'!$1:$1048576, MATCH($K130,'ИПЦ raw'!$A:$A,0),MATCH(MoM!M$1,'ИПЦ raw'!$1:$1,0))</f>
        <v>100.39</v>
      </c>
      <c r="N130" s="326">
        <f>INDEX('ИПЦ raw'!$1:$1048576, MATCH($K130,'ИПЦ raw'!$A:$A,0),MATCH(MoM!N$1,'ИПЦ raw'!$1:$1,0))</f>
        <v>100.46</v>
      </c>
      <c r="O130" s="326">
        <f>INDEX('ИПЦ raw'!$1:$1048576, MATCH($K130,'ИПЦ raw'!$A:$A,0),MATCH(MoM!O$1,'ИПЦ raw'!$1:$1,0))</f>
        <v>100.31</v>
      </c>
      <c r="P130" s="326">
        <f>INDEX('ИПЦ raw'!$1:$1048576, MATCH($K130,'ИПЦ raw'!$A:$A,0),MATCH(MoM!P$1,'ИПЦ raw'!$1:$1,0))</f>
        <v>100.14</v>
      </c>
      <c r="Q130" s="326">
        <f>INDEX('ИПЦ raw'!$1:$1048576, MATCH($K130,'ИПЦ raw'!$A:$A,0),MATCH(MoM!Q$1,'ИПЦ raw'!$1:$1,0))</f>
        <v>100.45</v>
      </c>
      <c r="R130" s="326">
        <f>INDEX('ИПЦ raw'!$1:$1048576, MATCH($K130,'ИПЦ raw'!$A:$A,0),MATCH(MoM!R$1,'ИПЦ raw'!$1:$1,0))</f>
        <v>100.48</v>
      </c>
      <c r="S130" s="326">
        <f>INDEX('ИПЦ raw'!$1:$1048576, MATCH($K130,'ИПЦ raw'!$A:$A,0),MATCH(MoM!S$1,'ИПЦ raw'!$1:$1,0))</f>
        <v>100.69</v>
      </c>
      <c r="T130" s="326">
        <f>INDEX('ИПЦ raw'!$1:$1048576, MATCH($K130,'ИПЦ raw'!$A:$A,0),MATCH(MoM!T$1,'ИПЦ raw'!$1:$1,0))</f>
        <v>100.4</v>
      </c>
      <c r="U130" s="326">
        <f>INDEX('ИПЦ raw'!$1:$1048576, MATCH($K130,'ИПЦ raw'!$A:$A,0),MATCH(MoM!U$1,'ИПЦ raw'!$1:$1,0))</f>
        <v>100.72</v>
      </c>
      <c r="V130" s="326">
        <f>INDEX('ИПЦ raw'!$1:$1048576, MATCH($K130,'ИПЦ raw'!$A:$A,0),MATCH(MoM!V$1,'ИПЦ raw'!$1:$1,0))</f>
        <v>100.72</v>
      </c>
      <c r="W130" s="326">
        <f>INDEX('ИПЦ raw'!$1:$1048576, MATCH($K130,'ИПЦ raw'!$A:$A,0),MATCH(MoM!W$1,'ИПЦ raw'!$1:$1,0))</f>
        <v>100.41</v>
      </c>
      <c r="X130" s="326">
        <f>INDEX('ИПЦ raw'!$1:$1048576, MATCH($K130,'ИПЦ raw'!$A:$A,0),MATCH(MoM!X$1,'ИПЦ raw'!$1:$1,0))</f>
        <v>100.19</v>
      </c>
      <c r="Y130" s="326">
        <f>INDEX('ИПЦ raw'!$1:$1048576, MATCH($K130,'ИПЦ raw'!$A:$A,0),MATCH(MoM!Y$1,'ИПЦ raw'!$1:$1,0))</f>
        <v>100.49</v>
      </c>
      <c r="Z130" s="326">
        <f>INDEX('ИПЦ raw'!$1:$1048576, MATCH($K130,'ИПЦ raw'!$A:$A,0),MATCH(MoM!Z$1,'ИПЦ raw'!$1:$1,0))</f>
        <v>100.66</v>
      </c>
      <c r="AA130" s="326">
        <f>INDEX('ИПЦ raw'!$1:$1048576, MATCH($K130,'ИПЦ raw'!$A:$A,0),MATCH(MoM!AA$1,'ИПЦ raw'!$1:$1,0))</f>
        <v>100.23</v>
      </c>
      <c r="AB130" s="326">
        <f>INDEX('ИПЦ raw'!$1:$1048576, MATCH($K130,'ИПЦ raw'!$A:$A,0),MATCH(MoM!AB$1,'ИПЦ raw'!$1:$1,0))</f>
        <v>100.51</v>
      </c>
      <c r="AC130" s="326">
        <f>INDEX('ИПЦ raw'!$1:$1048576, MATCH($K130,'ИПЦ raw'!$A:$A,0),MATCH(MoM!AC$1,'ИПЦ raw'!$1:$1,0))</f>
        <v>100.42</v>
      </c>
      <c r="AD130" s="326">
        <f>INDEX('ИПЦ raw'!$1:$1048576, MATCH($K130,'ИПЦ raw'!$A:$A,0),MATCH(MoM!AD$1,'ИПЦ raw'!$1:$1,0))</f>
        <v>100.17</v>
      </c>
      <c r="AE130" s="326">
        <f>INDEX('ИПЦ raw'!$1:$1048576, MATCH($K130,'ИПЦ raw'!$A:$A,0),MATCH(MoM!AE$1,'ИПЦ raw'!$1:$1,0))</f>
        <v>100.01</v>
      </c>
      <c r="AF130" s="326">
        <f>INDEX('ИПЦ raw'!$1:$1048576, MATCH($K130,'ИПЦ raw'!$A:$A,0),MATCH(MoM!AF$1,'ИПЦ raw'!$1:$1,0))</f>
        <v>100.23</v>
      </c>
      <c r="AG130" s="326">
        <f>INDEX('ИПЦ raw'!$1:$1048576, MATCH($K130,'ИПЦ raw'!$A:$A,0),MATCH(MoM!AG$1,'ИПЦ raw'!$1:$1,0))</f>
        <v>100.73</v>
      </c>
      <c r="AH130" s="326">
        <f>INDEX('ИПЦ raw'!$1:$1048576, MATCH($K130,'ИПЦ raw'!$A:$A,0),MATCH(MoM!AH$1,'ИПЦ raw'!$1:$1,0))</f>
        <v>100.3</v>
      </c>
      <c r="AI130" s="326">
        <f>INDEX('ИПЦ raw'!$1:$1048576, MATCH($K130,'ИПЦ raw'!$A:$A,0),MATCH(MoM!AI$1,'ИПЦ raw'!$1:$1,0))</f>
        <v>100.6</v>
      </c>
      <c r="AJ130" s="326">
        <f>INDEX('ИПЦ raw'!$1:$1048576, MATCH($K130,'ИПЦ raw'!$A:$A,0),MATCH(MoM!AJ$1,'ИПЦ raw'!$1:$1,0))</f>
        <v>100.29</v>
      </c>
      <c r="AK130" s="326">
        <f>INDEX('ИПЦ raw'!$1:$1048576, MATCH($K130,'ИПЦ raw'!$A:$A,0),MATCH(MoM!AK$1,'ИПЦ raw'!$1:$1,0))</f>
        <v>100.67</v>
      </c>
      <c r="AL130" s="326">
        <f>INDEX('ИПЦ raw'!$1:$1048576, MATCH($K130,'ИПЦ raw'!$A:$A,0),MATCH(MoM!AL$1,'ИПЦ raw'!$1:$1,0))</f>
        <v>100.45</v>
      </c>
      <c r="AM130" s="326">
        <f>INDEX('ИПЦ raw'!$1:$1048576, MATCH($K130,'ИПЦ raw'!$A:$A,0),MATCH(MoM!AM$1,'ИПЦ raw'!$1:$1,0))</f>
        <v>100.43</v>
      </c>
      <c r="AN130" s="326">
        <f>INDEX('ИПЦ raw'!$1:$1048576, MATCH($K130,'ИПЦ raw'!$A:$A,0),MATCH(MoM!AN$1,'ИПЦ raw'!$1:$1,0))</f>
        <v>100.08</v>
      </c>
      <c r="AO130" s="326">
        <f>INDEX('ИПЦ raw'!$1:$1048576, MATCH($K130,'ИПЦ raw'!$A:$A,0),MATCH(MoM!AO$1,'ИПЦ raw'!$1:$1,0))</f>
        <v>100.44</v>
      </c>
      <c r="AP130" s="326">
        <f>INDEX('ИПЦ raw'!$1:$1048576, MATCH($K130,'ИПЦ raw'!$A:$A,0),MATCH(MoM!AP$1,'ИПЦ raw'!$1:$1,0))</f>
        <v>100.45</v>
      </c>
      <c r="AQ130" s="326">
        <f>INDEX('ИПЦ raw'!$1:$1048576, MATCH($K130,'ИПЦ raw'!$A:$A,0),MATCH(MoM!AQ$1,'ИПЦ raw'!$1:$1,0))</f>
        <v>100.91</v>
      </c>
      <c r="AR130" s="326">
        <f>INDEX('ИПЦ raw'!$1:$1048576, MATCH($K130,'ИПЦ raw'!$A:$A,0),MATCH(MoM!AR$1,'ИПЦ raw'!$1:$1,0))</f>
        <v>99.96</v>
      </c>
      <c r="AS130" s="326">
        <f>INDEX('ИПЦ raw'!$1:$1048576, MATCH($K130,'ИПЦ raw'!$A:$A,0),MATCH(MoM!AS$1,'ИПЦ raw'!$1:$1,0))</f>
        <v>100.63</v>
      </c>
      <c r="AT130" s="326">
        <f>INDEX('ИПЦ raw'!$1:$1048576, MATCH($K130,'ИПЦ raw'!$A:$A,0),MATCH(MoM!AT$1,'ИПЦ raw'!$1:$1,0))</f>
        <v>100.6</v>
      </c>
      <c r="AU130" s="326">
        <f>INDEX('ИПЦ raw'!$1:$1048576, MATCH($K130,'ИПЦ raw'!$A:$A,0),MATCH(MoM!AU$1,'ИПЦ raw'!$1:$1,0))</f>
        <v>100.93</v>
      </c>
      <c r="AV130" s="326">
        <f>INDEX('ИПЦ raw'!$1:$1048576, MATCH($K130,'ИПЦ raw'!$A:$A,0),MATCH(MoM!AV$1,'ИПЦ raw'!$1:$1,0))</f>
        <v>100.43</v>
      </c>
      <c r="AW130" s="326">
        <f>INDEX('ИПЦ raw'!$1:$1048576, MATCH($K130,'ИПЦ raw'!$A:$A,0),MATCH(MoM!AW$1,'ИПЦ raw'!$1:$1,0))</f>
        <v>99.49</v>
      </c>
      <c r="AX130" s="326">
        <f>INDEX('ИПЦ raw'!$1:$1048576, MATCH($K130,'ИПЦ raw'!$A:$A,0),MATCH(MoM!AX$1,'ИПЦ raw'!$1:$1,0))</f>
        <v>100.69</v>
      </c>
      <c r="AY130" s="326">
        <f>INDEX('ИПЦ raw'!$1:$1048576, MATCH($K130,'ИПЦ raw'!$A:$A,0),MATCH(MoM!AY$1,'ИПЦ raw'!$1:$1,0))</f>
        <v>100.88</v>
      </c>
      <c r="AZ130" s="326">
        <f>INDEX('ИПЦ raw'!$1:$1048576, MATCH($K130,'ИПЦ raw'!$A:$A,0),MATCH(MoM!AZ$1,'ИПЦ raw'!$1:$1,0))</f>
        <v>101.31</v>
      </c>
    </row>
    <row r="131" spans="1:52" x14ac:dyDescent="0.45">
      <c r="A131" s="326">
        <f>Веса!A131</f>
        <v>1</v>
      </c>
      <c r="B131" s="326">
        <f t="shared" ref="B131:B194" si="4">A131</f>
        <v>1</v>
      </c>
      <c r="C131" s="326">
        <f>БИПЦ_НДС!E131</f>
        <v>1</v>
      </c>
      <c r="D131" s="326">
        <f t="shared" ref="D131:D194" si="5">1-C131</f>
        <v>0</v>
      </c>
      <c r="E131" s="326">
        <v>0</v>
      </c>
      <c r="F131" s="326">
        <v>1</v>
      </c>
      <c r="G131" s="326">
        <v>0</v>
      </c>
      <c r="H131" s="326">
        <v>1</v>
      </c>
      <c r="I131" s="326">
        <v>0</v>
      </c>
      <c r="J131" s="308" t="s">
        <v>130</v>
      </c>
      <c r="K131" s="308" t="s">
        <v>130</v>
      </c>
      <c r="L131" s="326">
        <f>INDEX('ИПЦ raw'!$1:$1048576, MATCH($K131,'ИПЦ raw'!$A:$A,0),MATCH(MoM!L$1,'ИПЦ raw'!$1:$1,0))</f>
        <v>100.29</v>
      </c>
      <c r="M131" s="326">
        <f>INDEX('ИПЦ raw'!$1:$1048576, MATCH($K131,'ИПЦ raw'!$A:$A,0),MATCH(MoM!M$1,'ИПЦ raw'!$1:$1,0))</f>
        <v>100.4</v>
      </c>
      <c r="N131" s="326">
        <f>INDEX('ИПЦ raw'!$1:$1048576, MATCH($K131,'ИПЦ raw'!$A:$A,0),MATCH(MoM!N$1,'ИПЦ raw'!$1:$1,0))</f>
        <v>100.43</v>
      </c>
      <c r="O131" s="326">
        <f>INDEX('ИПЦ raw'!$1:$1048576, MATCH($K131,'ИПЦ raw'!$A:$A,0),MATCH(MoM!O$1,'ИПЦ raw'!$1:$1,0))</f>
        <v>100.55</v>
      </c>
      <c r="P131" s="326">
        <f>INDEX('ИПЦ raw'!$1:$1048576, MATCH($K131,'ИПЦ raw'!$A:$A,0),MATCH(MoM!P$1,'ИПЦ raw'!$1:$1,0))</f>
        <v>100.32</v>
      </c>
      <c r="Q131" s="326">
        <f>INDEX('ИПЦ raw'!$1:$1048576, MATCH($K131,'ИПЦ raw'!$A:$A,0),MATCH(MoM!Q$1,'ИПЦ raw'!$1:$1,0))</f>
        <v>100.17</v>
      </c>
      <c r="R131" s="326">
        <f>INDEX('ИПЦ raw'!$1:$1048576, MATCH($K131,'ИПЦ raw'!$A:$A,0),MATCH(MoM!R$1,'ИПЦ raw'!$1:$1,0))</f>
        <v>100.58</v>
      </c>
      <c r="S131" s="326">
        <f>INDEX('ИПЦ raw'!$1:$1048576, MATCH($K131,'ИПЦ raw'!$A:$A,0),MATCH(MoM!S$1,'ИПЦ raw'!$1:$1,0))</f>
        <v>100.89</v>
      </c>
      <c r="T131" s="326">
        <f>INDEX('ИПЦ raw'!$1:$1048576, MATCH($K131,'ИПЦ raw'!$A:$A,0),MATCH(MoM!T$1,'ИПЦ raw'!$1:$1,0))</f>
        <v>100.58</v>
      </c>
      <c r="U131" s="326">
        <f>INDEX('ИПЦ raw'!$1:$1048576, MATCH($K131,'ИПЦ raw'!$A:$A,0),MATCH(MoM!U$1,'ИПЦ raw'!$1:$1,0))</f>
        <v>100.59</v>
      </c>
      <c r="V131" s="326">
        <f>INDEX('ИПЦ raw'!$1:$1048576, MATCH($K131,'ИПЦ raw'!$A:$A,0),MATCH(MoM!V$1,'ИПЦ raw'!$1:$1,0))</f>
        <v>100.82</v>
      </c>
      <c r="W131" s="326">
        <f>INDEX('ИПЦ raw'!$1:$1048576, MATCH($K131,'ИПЦ raw'!$A:$A,0),MATCH(MoM!W$1,'ИПЦ raw'!$1:$1,0))</f>
        <v>100.54</v>
      </c>
      <c r="X131" s="326">
        <f>INDEX('ИПЦ raw'!$1:$1048576, MATCH($K131,'ИПЦ raw'!$A:$A,0),MATCH(MoM!X$1,'ИПЦ raw'!$1:$1,0))</f>
        <v>100.75</v>
      </c>
      <c r="Y131" s="326">
        <f>INDEX('ИПЦ raw'!$1:$1048576, MATCH($K131,'ИПЦ raw'!$A:$A,0),MATCH(MoM!Y$1,'ИПЦ raw'!$1:$1,0))</f>
        <v>100.41</v>
      </c>
      <c r="Z131" s="326">
        <f>INDEX('ИПЦ raw'!$1:$1048576, MATCH($K131,'ИПЦ raw'!$A:$A,0),MATCH(MoM!Z$1,'ИПЦ raw'!$1:$1,0))</f>
        <v>100.51</v>
      </c>
      <c r="AA131" s="326">
        <f>INDEX('ИПЦ raw'!$1:$1048576, MATCH($K131,'ИПЦ raw'!$A:$A,0),MATCH(MoM!AA$1,'ИПЦ raw'!$1:$1,0))</f>
        <v>100.78</v>
      </c>
      <c r="AB131" s="326">
        <f>INDEX('ИПЦ raw'!$1:$1048576, MATCH($K131,'ИПЦ raw'!$A:$A,0),MATCH(MoM!AB$1,'ИПЦ raw'!$1:$1,0))</f>
        <v>100.14</v>
      </c>
      <c r="AC131" s="326">
        <f>INDEX('ИПЦ raw'!$1:$1048576, MATCH($K131,'ИПЦ raw'!$A:$A,0),MATCH(MoM!AC$1,'ИПЦ raw'!$1:$1,0))</f>
        <v>100.04</v>
      </c>
      <c r="AD131" s="326">
        <f>INDEX('ИПЦ raw'!$1:$1048576, MATCH($K131,'ИПЦ raw'!$A:$A,0),MATCH(MoM!AD$1,'ИПЦ raw'!$1:$1,0))</f>
        <v>100.23</v>
      </c>
      <c r="AE131" s="326">
        <f>INDEX('ИПЦ raw'!$1:$1048576, MATCH($K131,'ИПЦ raw'!$A:$A,0),MATCH(MoM!AE$1,'ИПЦ raw'!$1:$1,0))</f>
        <v>100.62</v>
      </c>
      <c r="AF131" s="326">
        <f>INDEX('ИПЦ raw'!$1:$1048576, MATCH($K131,'ИПЦ raw'!$A:$A,0),MATCH(MoM!AF$1,'ИПЦ raw'!$1:$1,0))</f>
        <v>100.48</v>
      </c>
      <c r="AG131" s="326">
        <f>INDEX('ИПЦ raw'!$1:$1048576, MATCH($K131,'ИПЦ raw'!$A:$A,0),MATCH(MoM!AG$1,'ИПЦ raw'!$1:$1,0))</f>
        <v>100.66</v>
      </c>
      <c r="AH131" s="326">
        <f>INDEX('ИПЦ raw'!$1:$1048576, MATCH($K131,'ИПЦ raw'!$A:$A,0),MATCH(MoM!AH$1,'ИПЦ raw'!$1:$1,0))</f>
        <v>100.25</v>
      </c>
      <c r="AI131" s="326">
        <f>INDEX('ИПЦ raw'!$1:$1048576, MATCH($K131,'ИПЦ raw'!$A:$A,0),MATCH(MoM!AI$1,'ИПЦ raw'!$1:$1,0))</f>
        <v>100.31</v>
      </c>
      <c r="AJ131" s="326">
        <f>INDEX('ИПЦ raw'!$1:$1048576, MATCH($K131,'ИПЦ raw'!$A:$A,0),MATCH(MoM!AJ$1,'ИПЦ raw'!$1:$1,0))</f>
        <v>100.32</v>
      </c>
      <c r="AK131" s="326">
        <f>INDEX('ИПЦ raw'!$1:$1048576, MATCH($K131,'ИПЦ raw'!$A:$A,0),MATCH(MoM!AK$1,'ИПЦ raw'!$1:$1,0))</f>
        <v>100.28</v>
      </c>
      <c r="AL131" s="326">
        <f>INDEX('ИПЦ raw'!$1:$1048576, MATCH($K131,'ИПЦ raw'!$A:$A,0),MATCH(MoM!AL$1,'ИПЦ raw'!$1:$1,0))</f>
        <v>100.22</v>
      </c>
      <c r="AM131" s="326">
        <f>INDEX('ИПЦ raw'!$1:$1048576, MATCH($K131,'ИПЦ raw'!$A:$A,0),MATCH(MoM!AM$1,'ИПЦ raw'!$1:$1,0))</f>
        <v>100.41</v>
      </c>
      <c r="AN131" s="326">
        <f>INDEX('ИПЦ raw'!$1:$1048576, MATCH($K131,'ИПЦ raw'!$A:$A,0),MATCH(MoM!AN$1,'ИПЦ raw'!$1:$1,0))</f>
        <v>99.78</v>
      </c>
      <c r="AO131" s="326">
        <f>INDEX('ИПЦ raw'!$1:$1048576, MATCH($K131,'ИПЦ raw'!$A:$A,0),MATCH(MoM!AO$1,'ИПЦ raw'!$1:$1,0))</f>
        <v>100.25</v>
      </c>
      <c r="AP131" s="326">
        <f>INDEX('ИПЦ raw'!$1:$1048576, MATCH($K131,'ИПЦ raw'!$A:$A,0),MATCH(MoM!AP$1,'ИПЦ raw'!$1:$1,0))</f>
        <v>100.48</v>
      </c>
      <c r="AQ131" s="326">
        <f>INDEX('ИПЦ raw'!$1:$1048576, MATCH($K131,'ИПЦ raw'!$A:$A,0),MATCH(MoM!AQ$1,'ИПЦ raw'!$1:$1,0))</f>
        <v>100.95</v>
      </c>
      <c r="AR131" s="326">
        <f>INDEX('ИПЦ raw'!$1:$1048576, MATCH($K131,'ИПЦ raw'!$A:$A,0),MATCH(MoM!AR$1,'ИПЦ raw'!$1:$1,0))</f>
        <v>99.78</v>
      </c>
      <c r="AS131" s="326">
        <f>INDEX('ИПЦ raw'!$1:$1048576, MATCH($K131,'ИПЦ raw'!$A:$A,0),MATCH(MoM!AS$1,'ИПЦ raw'!$1:$1,0))</f>
        <v>100.33</v>
      </c>
      <c r="AT131" s="326">
        <f>INDEX('ИПЦ raw'!$1:$1048576, MATCH($K131,'ИПЦ raw'!$A:$A,0),MATCH(MoM!AT$1,'ИПЦ raw'!$1:$1,0))</f>
        <v>100.81</v>
      </c>
      <c r="AU131" s="326">
        <f>INDEX('ИПЦ raw'!$1:$1048576, MATCH($K131,'ИПЦ raw'!$A:$A,0),MATCH(MoM!AU$1,'ИПЦ raw'!$1:$1,0))</f>
        <v>100.71</v>
      </c>
      <c r="AV131" s="326">
        <f>INDEX('ИПЦ raw'!$1:$1048576, MATCH($K131,'ИПЦ raw'!$A:$A,0),MATCH(MoM!AV$1,'ИПЦ raw'!$1:$1,0))</f>
        <v>100.27</v>
      </c>
      <c r="AW131" s="326">
        <f>INDEX('ИПЦ raw'!$1:$1048576, MATCH($K131,'ИПЦ raw'!$A:$A,0),MATCH(MoM!AW$1,'ИПЦ raw'!$1:$1,0))</f>
        <v>99.89</v>
      </c>
      <c r="AX131" s="326">
        <f>INDEX('ИПЦ raw'!$1:$1048576, MATCH($K131,'ИПЦ raw'!$A:$A,0),MATCH(MoM!AX$1,'ИПЦ raw'!$1:$1,0))</f>
        <v>100.58</v>
      </c>
      <c r="AY131" s="326">
        <f>INDEX('ИПЦ raw'!$1:$1048576, MATCH($K131,'ИПЦ raw'!$A:$A,0),MATCH(MoM!AY$1,'ИПЦ raw'!$1:$1,0))</f>
        <v>100.76</v>
      </c>
      <c r="AZ131" s="326">
        <f>INDEX('ИПЦ raw'!$1:$1048576, MATCH($K131,'ИПЦ raw'!$A:$A,0),MATCH(MoM!AZ$1,'ИПЦ raw'!$1:$1,0))</f>
        <v>101</v>
      </c>
    </row>
    <row r="132" spans="1:52" ht="26.25" x14ac:dyDescent="0.45">
      <c r="A132" s="326">
        <f>Веса!A132</f>
        <v>1</v>
      </c>
      <c r="B132" s="326">
        <f t="shared" si="4"/>
        <v>1</v>
      </c>
      <c r="C132" s="326">
        <f>БИПЦ_НДС!E132</f>
        <v>0</v>
      </c>
      <c r="D132" s="326">
        <f t="shared" si="5"/>
        <v>1</v>
      </c>
      <c r="E132" s="326">
        <v>0</v>
      </c>
      <c r="F132" s="326">
        <v>1</v>
      </c>
      <c r="G132" s="326">
        <v>0</v>
      </c>
      <c r="H132" s="326">
        <v>1</v>
      </c>
      <c r="I132" s="326">
        <v>0</v>
      </c>
      <c r="J132" s="308" t="s">
        <v>131</v>
      </c>
      <c r="K132" s="308" t="s">
        <v>131</v>
      </c>
      <c r="L132" s="326">
        <f>INDEX('ИПЦ raw'!$1:$1048576, MATCH($K132,'ИПЦ raw'!$A:$A,0),MATCH(MoM!L$1,'ИПЦ raw'!$1:$1,0))</f>
        <v>98.69</v>
      </c>
      <c r="M132" s="326">
        <f>INDEX('ИПЦ raw'!$1:$1048576, MATCH($K132,'ИПЦ raw'!$A:$A,0),MATCH(MoM!M$1,'ИПЦ raw'!$1:$1,0))</f>
        <v>99.49</v>
      </c>
      <c r="N132" s="326">
        <f>INDEX('ИПЦ raw'!$1:$1048576, MATCH($K132,'ИПЦ raw'!$A:$A,0),MATCH(MoM!N$1,'ИПЦ raw'!$1:$1,0))</f>
        <v>99.63</v>
      </c>
      <c r="O132" s="326">
        <f>INDEX('ИПЦ raw'!$1:$1048576, MATCH($K132,'ИПЦ raw'!$A:$A,0),MATCH(MoM!O$1,'ИПЦ raw'!$1:$1,0))</f>
        <v>99.51</v>
      </c>
      <c r="P132" s="326">
        <f>INDEX('ИПЦ raw'!$1:$1048576, MATCH($K132,'ИПЦ raw'!$A:$A,0),MATCH(MoM!P$1,'ИПЦ raw'!$1:$1,0))</f>
        <v>99.79</v>
      </c>
      <c r="Q132" s="326">
        <f>INDEX('ИПЦ raw'!$1:$1048576, MATCH($K132,'ИПЦ raw'!$A:$A,0),MATCH(MoM!Q$1,'ИПЦ raw'!$1:$1,0))</f>
        <v>100</v>
      </c>
      <c r="R132" s="326">
        <f>INDEX('ИПЦ raw'!$1:$1048576, MATCH($K132,'ИПЦ raw'!$A:$A,0),MATCH(MoM!R$1,'ИПЦ raw'!$1:$1,0))</f>
        <v>99.97</v>
      </c>
      <c r="S132" s="326">
        <f>INDEX('ИПЦ raw'!$1:$1048576, MATCH($K132,'ИПЦ raw'!$A:$A,0),MATCH(MoM!S$1,'ИПЦ raw'!$1:$1,0))</f>
        <v>100.7</v>
      </c>
      <c r="T132" s="326">
        <f>INDEX('ИПЦ raw'!$1:$1048576, MATCH($K132,'ИПЦ raw'!$A:$A,0),MATCH(MoM!T$1,'ИПЦ raw'!$1:$1,0))</f>
        <v>101.6</v>
      </c>
      <c r="U132" s="326">
        <f>INDEX('ИПЦ raw'!$1:$1048576, MATCH($K132,'ИПЦ raw'!$A:$A,0),MATCH(MoM!U$1,'ИПЦ raw'!$1:$1,0))</f>
        <v>101.74</v>
      </c>
      <c r="V132" s="326">
        <f>INDEX('ИПЦ raw'!$1:$1048576, MATCH($K132,'ИПЦ raw'!$A:$A,0),MATCH(MoM!V$1,'ИПЦ raw'!$1:$1,0))</f>
        <v>100.74</v>
      </c>
      <c r="W132" s="326">
        <f>INDEX('ИПЦ raw'!$1:$1048576, MATCH($K132,'ИПЦ raw'!$A:$A,0),MATCH(MoM!W$1,'ИПЦ raw'!$1:$1,0))</f>
        <v>99.68</v>
      </c>
      <c r="X132" s="326">
        <f>INDEX('ИПЦ raw'!$1:$1048576, MATCH($K132,'ИПЦ raw'!$A:$A,0),MATCH(MoM!X$1,'ИПЦ raw'!$1:$1,0))</f>
        <v>99.71</v>
      </c>
      <c r="Y132" s="326">
        <f>INDEX('ИПЦ raw'!$1:$1048576, MATCH($K132,'ИПЦ raw'!$A:$A,0),MATCH(MoM!Y$1,'ИПЦ raw'!$1:$1,0))</f>
        <v>98.95</v>
      </c>
      <c r="Z132" s="326">
        <f>INDEX('ИПЦ raw'!$1:$1048576, MATCH($K132,'ИПЦ raw'!$A:$A,0),MATCH(MoM!Z$1,'ИПЦ raw'!$1:$1,0))</f>
        <v>99.78</v>
      </c>
      <c r="AA132" s="326">
        <f>INDEX('ИПЦ raw'!$1:$1048576, MATCH($K132,'ИПЦ raw'!$A:$A,0),MATCH(MoM!AA$1,'ИПЦ raw'!$1:$1,0))</f>
        <v>99.77</v>
      </c>
      <c r="AB132" s="326">
        <f>INDEX('ИПЦ raw'!$1:$1048576, MATCH($K132,'ИПЦ raw'!$A:$A,0),MATCH(MoM!AB$1,'ИПЦ raw'!$1:$1,0))</f>
        <v>99.77</v>
      </c>
      <c r="AC132" s="326">
        <f>INDEX('ИПЦ raw'!$1:$1048576, MATCH($K132,'ИПЦ raw'!$A:$A,0),MATCH(MoM!AC$1,'ИПЦ raw'!$1:$1,0))</f>
        <v>100.11</v>
      </c>
      <c r="AD132" s="326">
        <f>INDEX('ИПЦ raw'!$1:$1048576, MATCH($K132,'ИПЦ raw'!$A:$A,0),MATCH(MoM!AD$1,'ИПЦ raw'!$1:$1,0))</f>
        <v>100.09</v>
      </c>
      <c r="AE132" s="326">
        <f>INDEX('ИПЦ raw'!$1:$1048576, MATCH($K132,'ИПЦ raw'!$A:$A,0),MATCH(MoM!AE$1,'ИПЦ raw'!$1:$1,0))</f>
        <v>100.85</v>
      </c>
      <c r="AF132" s="326">
        <f>INDEX('ИПЦ raw'!$1:$1048576, MATCH($K132,'ИПЦ raw'!$A:$A,0),MATCH(MoM!AF$1,'ИПЦ raw'!$1:$1,0))</f>
        <v>101.1</v>
      </c>
      <c r="AG132" s="326">
        <f>INDEX('ИПЦ raw'!$1:$1048576, MATCH($K132,'ИПЦ raw'!$A:$A,0),MATCH(MoM!AG$1,'ИПЦ raw'!$1:$1,0))</f>
        <v>101.2</v>
      </c>
      <c r="AH132" s="326">
        <f>INDEX('ИПЦ raw'!$1:$1048576, MATCH($K132,'ИПЦ raw'!$A:$A,0),MATCH(MoM!AH$1,'ИПЦ raw'!$1:$1,0))</f>
        <v>100.75</v>
      </c>
      <c r="AI132" s="326">
        <f>INDEX('ИПЦ raw'!$1:$1048576, MATCH($K132,'ИПЦ raw'!$A:$A,0),MATCH(MoM!AI$1,'ИПЦ raw'!$1:$1,0))</f>
        <v>99.96</v>
      </c>
      <c r="AJ132" s="326">
        <f>INDEX('ИПЦ raw'!$1:$1048576, MATCH($K132,'ИПЦ raw'!$A:$A,0),MATCH(MoM!AJ$1,'ИПЦ raw'!$1:$1,0))</f>
        <v>99.62</v>
      </c>
      <c r="AK132" s="326">
        <f>INDEX('ИПЦ raw'!$1:$1048576, MATCH($K132,'ИПЦ raw'!$A:$A,0),MATCH(MoM!AK$1,'ИПЦ raw'!$1:$1,0))</f>
        <v>99.14</v>
      </c>
      <c r="AL132" s="326">
        <f>INDEX('ИПЦ raw'!$1:$1048576, MATCH($K132,'ИПЦ raw'!$A:$A,0),MATCH(MoM!AL$1,'ИПЦ raw'!$1:$1,0))</f>
        <v>99.45</v>
      </c>
      <c r="AM132" s="326">
        <f>INDEX('ИПЦ raw'!$1:$1048576, MATCH($K132,'ИПЦ raw'!$A:$A,0),MATCH(MoM!AM$1,'ИПЦ raw'!$1:$1,0))</f>
        <v>99.04</v>
      </c>
      <c r="AN132" s="326">
        <f>INDEX('ИПЦ raw'!$1:$1048576, MATCH($K132,'ИПЦ raw'!$A:$A,0),MATCH(MoM!AN$1,'ИПЦ raw'!$1:$1,0))</f>
        <v>99.5</v>
      </c>
      <c r="AO132" s="326">
        <f>INDEX('ИПЦ raw'!$1:$1048576, MATCH($K132,'ИПЦ raw'!$A:$A,0),MATCH(MoM!AO$1,'ИПЦ raw'!$1:$1,0))</f>
        <v>99.7</v>
      </c>
      <c r="AP132" s="326">
        <f>INDEX('ИПЦ raw'!$1:$1048576, MATCH($K132,'ИПЦ raw'!$A:$A,0),MATCH(MoM!AP$1,'ИПЦ raw'!$1:$1,0))</f>
        <v>100.18</v>
      </c>
      <c r="AQ132" s="326">
        <f>INDEX('ИПЦ raw'!$1:$1048576, MATCH($K132,'ИПЦ raw'!$A:$A,0),MATCH(MoM!AQ$1,'ИПЦ raw'!$1:$1,0))</f>
        <v>100.61</v>
      </c>
      <c r="AR132" s="326">
        <f>INDEX('ИПЦ raw'!$1:$1048576, MATCH($K132,'ИПЦ raw'!$A:$A,0),MATCH(MoM!AR$1,'ИПЦ raw'!$1:$1,0))</f>
        <v>100.79</v>
      </c>
      <c r="AS132" s="326">
        <f>INDEX('ИПЦ raw'!$1:$1048576, MATCH($K132,'ИПЦ raw'!$A:$A,0),MATCH(MoM!AS$1,'ИПЦ raw'!$1:$1,0))</f>
        <v>101.01</v>
      </c>
      <c r="AT132" s="326">
        <f>INDEX('ИПЦ raw'!$1:$1048576, MATCH($K132,'ИПЦ raw'!$A:$A,0),MATCH(MoM!AT$1,'ИПЦ raw'!$1:$1,0))</f>
        <v>100.17</v>
      </c>
      <c r="AU132" s="326">
        <f>INDEX('ИПЦ raw'!$1:$1048576, MATCH($K132,'ИПЦ raw'!$A:$A,0),MATCH(MoM!AU$1,'ИПЦ raw'!$1:$1,0))</f>
        <v>99.79</v>
      </c>
      <c r="AV132" s="326">
        <f>INDEX('ИПЦ raw'!$1:$1048576, MATCH($K132,'ИПЦ raw'!$A:$A,0),MATCH(MoM!AV$1,'ИПЦ raw'!$1:$1,0))</f>
        <v>99.28</v>
      </c>
      <c r="AW132" s="326">
        <f>INDEX('ИПЦ raw'!$1:$1048576, MATCH($K132,'ИПЦ raw'!$A:$A,0),MATCH(MoM!AW$1,'ИПЦ raw'!$1:$1,0))</f>
        <v>99.22</v>
      </c>
      <c r="AX132" s="326">
        <f>INDEX('ИПЦ raw'!$1:$1048576, MATCH($K132,'ИПЦ raw'!$A:$A,0),MATCH(MoM!AX$1,'ИПЦ raw'!$1:$1,0))</f>
        <v>99.69</v>
      </c>
      <c r="AY132" s="326">
        <f>INDEX('ИПЦ raw'!$1:$1048576, MATCH($K132,'ИПЦ raw'!$A:$A,0),MATCH(MoM!AY$1,'ИПЦ raw'!$1:$1,0))</f>
        <v>99.78</v>
      </c>
      <c r="AZ132" s="326">
        <f>INDEX('ИПЦ raw'!$1:$1048576, MATCH($K132,'ИПЦ raw'!$A:$A,0),MATCH(MoM!AZ$1,'ИПЦ raw'!$1:$1,0))</f>
        <v>99.83</v>
      </c>
    </row>
    <row r="133" spans="1:52" ht="26.25" x14ac:dyDescent="0.45">
      <c r="A133" s="326">
        <f>Веса!A133</f>
        <v>1</v>
      </c>
      <c r="B133" s="326">
        <f t="shared" si="4"/>
        <v>1</v>
      </c>
      <c r="C133" s="326">
        <f>БИПЦ_НДС!E133</f>
        <v>0</v>
      </c>
      <c r="D133" s="326">
        <f t="shared" si="5"/>
        <v>1</v>
      </c>
      <c r="E133" s="326">
        <v>0</v>
      </c>
      <c r="F133" s="326">
        <v>1</v>
      </c>
      <c r="G133" s="326">
        <v>0</v>
      </c>
      <c r="H133" s="326">
        <v>1</v>
      </c>
      <c r="I133" s="326">
        <v>0</v>
      </c>
      <c r="J133" s="316" t="s">
        <v>474</v>
      </c>
      <c r="K133" s="316" t="s">
        <v>474</v>
      </c>
      <c r="L133" s="326">
        <f>INDEX('ИПЦ raw'!$1:$1048576, MATCH($K133,'ИПЦ raw'!$A:$A,0),MATCH(MoM!L$1,'ИПЦ raw'!$1:$1,0))</f>
        <v>100.45</v>
      </c>
      <c r="M133" s="326">
        <f>INDEX('ИПЦ raw'!$1:$1048576, MATCH($K133,'ИПЦ raw'!$A:$A,0),MATCH(MoM!M$1,'ИПЦ raw'!$1:$1,0))</f>
        <v>99.92</v>
      </c>
      <c r="N133" s="326">
        <f>INDEX('ИПЦ raw'!$1:$1048576, MATCH($K133,'ИПЦ raw'!$A:$A,0),MATCH(MoM!N$1,'ИПЦ raw'!$1:$1,0))</f>
        <v>100.08</v>
      </c>
      <c r="O133" s="326">
        <f>INDEX('ИПЦ raw'!$1:$1048576, MATCH($K133,'ИПЦ raw'!$A:$A,0),MATCH(MoM!O$1,'ИПЦ raw'!$1:$1,0))</f>
        <v>100.18</v>
      </c>
      <c r="P133" s="326">
        <f>INDEX('ИПЦ raw'!$1:$1048576, MATCH($K133,'ИПЦ raw'!$A:$A,0),MATCH(MoM!P$1,'ИПЦ raw'!$1:$1,0))</f>
        <v>100.31</v>
      </c>
      <c r="Q133" s="326">
        <f>INDEX('ИПЦ raw'!$1:$1048576, MATCH($K133,'ИПЦ raw'!$A:$A,0),MATCH(MoM!Q$1,'ИПЦ raw'!$1:$1,0))</f>
        <v>100.56</v>
      </c>
      <c r="R133" s="326">
        <f>INDEX('ИПЦ raw'!$1:$1048576, MATCH($K133,'ИПЦ raw'!$A:$A,0),MATCH(MoM!R$1,'ИПЦ raw'!$1:$1,0))</f>
        <v>101.03</v>
      </c>
      <c r="S133" s="326">
        <f>INDEX('ИПЦ raw'!$1:$1048576, MATCH($K133,'ИПЦ raw'!$A:$A,0),MATCH(MoM!S$1,'ИПЦ raw'!$1:$1,0))</f>
        <v>100.84</v>
      </c>
      <c r="T133" s="326">
        <f>INDEX('ИПЦ raw'!$1:$1048576, MATCH($K133,'ИПЦ raw'!$A:$A,0),MATCH(MoM!T$1,'ИПЦ raw'!$1:$1,0))</f>
        <v>100.04</v>
      </c>
      <c r="U133" s="326">
        <f>INDEX('ИПЦ raw'!$1:$1048576, MATCH($K133,'ИПЦ raw'!$A:$A,0),MATCH(MoM!U$1,'ИПЦ raw'!$1:$1,0))</f>
        <v>100.16</v>
      </c>
      <c r="V133" s="326">
        <f>INDEX('ИПЦ raw'!$1:$1048576, MATCH($K133,'ИПЦ raw'!$A:$A,0),MATCH(MoM!V$1,'ИПЦ raw'!$1:$1,0))</f>
        <v>100.6</v>
      </c>
      <c r="W133" s="326">
        <f>INDEX('ИПЦ raw'!$1:$1048576, MATCH($K133,'ИПЦ raw'!$A:$A,0),MATCH(MoM!W$1,'ИПЦ raw'!$1:$1,0))</f>
        <v>100.27</v>
      </c>
      <c r="X133" s="326">
        <f>INDEX('ИПЦ raw'!$1:$1048576, MATCH($K133,'ИПЦ raw'!$A:$A,0),MATCH(MoM!X$1,'ИПЦ raw'!$1:$1,0))</f>
        <v>100.07</v>
      </c>
      <c r="Y133" s="326">
        <f>INDEX('ИПЦ raw'!$1:$1048576, MATCH($K133,'ИПЦ raw'!$A:$A,0),MATCH(MoM!Y$1,'ИПЦ raw'!$1:$1,0))</f>
        <v>100.29</v>
      </c>
      <c r="Z133" s="326">
        <f>INDEX('ИПЦ raw'!$1:$1048576, MATCH($K133,'ИПЦ raw'!$A:$A,0),MATCH(MoM!Z$1,'ИПЦ raw'!$1:$1,0))</f>
        <v>100.36</v>
      </c>
      <c r="AA133" s="326">
        <f>INDEX('ИПЦ raw'!$1:$1048576, MATCH($K133,'ИПЦ raw'!$A:$A,0),MATCH(MoM!AA$1,'ИПЦ raw'!$1:$1,0))</f>
        <v>100.38</v>
      </c>
      <c r="AB133" s="326">
        <f>INDEX('ИПЦ raw'!$1:$1048576, MATCH($K133,'ИПЦ raw'!$A:$A,0),MATCH(MoM!AB$1,'ИПЦ raw'!$1:$1,0))</f>
        <v>100.45</v>
      </c>
      <c r="AC133" s="326">
        <f>INDEX('ИПЦ raw'!$1:$1048576, MATCH($K133,'ИПЦ raw'!$A:$A,0),MATCH(MoM!AC$1,'ИПЦ raw'!$1:$1,0))</f>
        <v>100.83</v>
      </c>
      <c r="AD133" s="326">
        <f>INDEX('ИПЦ raw'!$1:$1048576, MATCH($K133,'ИПЦ raw'!$A:$A,0),MATCH(MoM!AD$1,'ИПЦ raw'!$1:$1,0))</f>
        <v>101.77</v>
      </c>
      <c r="AE133" s="326">
        <f>INDEX('ИПЦ raw'!$1:$1048576, MATCH($K133,'ИПЦ raw'!$A:$A,0),MATCH(MoM!AE$1,'ИПЦ raw'!$1:$1,0))</f>
        <v>101.52</v>
      </c>
      <c r="AF133" s="326">
        <f>INDEX('ИПЦ raw'!$1:$1048576, MATCH($K133,'ИПЦ raw'!$A:$A,0),MATCH(MoM!AF$1,'ИПЦ raw'!$1:$1,0))</f>
        <v>100.4</v>
      </c>
      <c r="AG133" s="326">
        <f>INDEX('ИПЦ raw'!$1:$1048576, MATCH($K133,'ИПЦ raw'!$A:$A,0),MATCH(MoM!AG$1,'ИПЦ raw'!$1:$1,0))</f>
        <v>100.21</v>
      </c>
      <c r="AH133" s="326">
        <f>INDEX('ИПЦ raw'!$1:$1048576, MATCH($K133,'ИПЦ raw'!$A:$A,0),MATCH(MoM!AH$1,'ИПЦ raw'!$1:$1,0))</f>
        <v>100.58</v>
      </c>
      <c r="AI133" s="326">
        <f>INDEX('ИПЦ raw'!$1:$1048576, MATCH($K133,'ИПЦ raw'!$A:$A,0),MATCH(MoM!AI$1,'ИПЦ raw'!$1:$1,0))</f>
        <v>100.31</v>
      </c>
      <c r="AJ133" s="326">
        <f>INDEX('ИПЦ raw'!$1:$1048576, MATCH($K133,'ИПЦ raw'!$A:$A,0),MATCH(MoM!AJ$1,'ИПЦ raw'!$1:$1,0))</f>
        <v>100.22</v>
      </c>
      <c r="AK133" s="326">
        <f>INDEX('ИПЦ raw'!$1:$1048576, MATCH($K133,'ИПЦ raw'!$A:$A,0),MATCH(MoM!AK$1,'ИПЦ raw'!$1:$1,0))</f>
        <v>99.76</v>
      </c>
      <c r="AL133" s="326">
        <f>INDEX('ИПЦ raw'!$1:$1048576, MATCH($K133,'ИПЦ raw'!$A:$A,0),MATCH(MoM!AL$1,'ИПЦ raw'!$1:$1,0))</f>
        <v>100.21</v>
      </c>
      <c r="AM133" s="326">
        <f>INDEX('ИПЦ raw'!$1:$1048576, MATCH($K133,'ИПЦ raw'!$A:$A,0),MATCH(MoM!AM$1,'ИПЦ raw'!$1:$1,0))</f>
        <v>100.28</v>
      </c>
      <c r="AN133" s="326">
        <f>INDEX('ИПЦ raw'!$1:$1048576, MATCH($K133,'ИПЦ raw'!$A:$A,0),MATCH(MoM!AN$1,'ИПЦ raw'!$1:$1,0))</f>
        <v>100.08</v>
      </c>
      <c r="AO133" s="326">
        <f>INDEX('ИПЦ raw'!$1:$1048576, MATCH($K133,'ИПЦ raw'!$A:$A,0),MATCH(MoM!AO$1,'ИПЦ raw'!$1:$1,0))</f>
        <v>101.13</v>
      </c>
      <c r="AP133" s="326">
        <f>INDEX('ИПЦ raw'!$1:$1048576, MATCH($K133,'ИПЦ raw'!$A:$A,0),MATCH(MoM!AP$1,'ИПЦ raw'!$1:$1,0))</f>
        <v>100.99</v>
      </c>
      <c r="AQ133" s="326">
        <f>INDEX('ИПЦ raw'!$1:$1048576, MATCH($K133,'ИПЦ raw'!$A:$A,0),MATCH(MoM!AQ$1,'ИПЦ raw'!$1:$1,0))</f>
        <v>101.25</v>
      </c>
      <c r="AR133" s="326">
        <f>INDEX('ИПЦ raw'!$1:$1048576, MATCH($K133,'ИПЦ raw'!$A:$A,0),MATCH(MoM!AR$1,'ИПЦ raw'!$1:$1,0))</f>
        <v>99.18</v>
      </c>
      <c r="AS133" s="326">
        <f>INDEX('ИПЦ raw'!$1:$1048576, MATCH($K133,'ИПЦ raw'!$A:$A,0),MATCH(MoM!AS$1,'ИПЦ raw'!$1:$1,0))</f>
        <v>99.69</v>
      </c>
      <c r="AT133" s="326">
        <f>INDEX('ИПЦ raw'!$1:$1048576, MATCH($K133,'ИПЦ raw'!$A:$A,0),MATCH(MoM!AT$1,'ИПЦ raw'!$1:$1,0))</f>
        <v>100.12</v>
      </c>
      <c r="AU133" s="326">
        <f>INDEX('ИПЦ raw'!$1:$1048576, MATCH($K133,'ИПЦ raw'!$A:$A,0),MATCH(MoM!AU$1,'ИПЦ raw'!$1:$1,0))</f>
        <v>100.29</v>
      </c>
      <c r="AV133" s="326">
        <f>INDEX('ИПЦ raw'!$1:$1048576, MATCH($K133,'ИПЦ raw'!$A:$A,0),MATCH(MoM!AV$1,'ИПЦ raw'!$1:$1,0))</f>
        <v>99.87</v>
      </c>
      <c r="AW133" s="326">
        <f>INDEX('ИПЦ raw'!$1:$1048576, MATCH($K133,'ИПЦ raw'!$A:$A,0),MATCH(MoM!AW$1,'ИПЦ raw'!$1:$1,0))</f>
        <v>99.65</v>
      </c>
      <c r="AX133" s="326">
        <f>INDEX('ИПЦ raw'!$1:$1048576, MATCH($K133,'ИПЦ raw'!$A:$A,0),MATCH(MoM!AX$1,'ИПЦ raw'!$1:$1,0))</f>
        <v>99.79</v>
      </c>
      <c r="AY133" s="326">
        <f>INDEX('ИПЦ raw'!$1:$1048576, MATCH($K133,'ИПЦ raw'!$A:$A,0),MATCH(MoM!AY$1,'ИПЦ raw'!$1:$1,0))</f>
        <v>100.52</v>
      </c>
      <c r="AZ133" s="326">
        <f>INDEX('ИПЦ raw'!$1:$1048576, MATCH($K133,'ИПЦ raw'!$A:$A,0),MATCH(MoM!AZ$1,'ИПЦ raw'!$1:$1,0))</f>
        <v>100.22</v>
      </c>
    </row>
    <row r="134" spans="1:52" ht="26.25" x14ac:dyDescent="0.45">
      <c r="A134" s="326">
        <f>Веса!A134</f>
        <v>1</v>
      </c>
      <c r="B134" s="326">
        <f t="shared" si="4"/>
        <v>1</v>
      </c>
      <c r="C134" s="326">
        <f>БИПЦ_НДС!E134</f>
        <v>0</v>
      </c>
      <c r="D134" s="326">
        <f t="shared" si="5"/>
        <v>1</v>
      </c>
      <c r="E134" s="326">
        <v>0</v>
      </c>
      <c r="F134" s="326">
        <v>1</v>
      </c>
      <c r="G134" s="326">
        <v>0</v>
      </c>
      <c r="H134" s="326">
        <v>1</v>
      </c>
      <c r="I134" s="326">
        <v>0</v>
      </c>
      <c r="J134" s="308" t="s">
        <v>133</v>
      </c>
      <c r="K134" s="308" t="s">
        <v>133</v>
      </c>
      <c r="L134" s="326">
        <f>INDEX('ИПЦ raw'!$1:$1048576, MATCH($K134,'ИПЦ raw'!$A:$A,0),MATCH(MoM!L$1,'ИПЦ raw'!$1:$1,0))</f>
        <v>100.33</v>
      </c>
      <c r="M134" s="326">
        <f>INDEX('ИПЦ raw'!$1:$1048576, MATCH($K134,'ИПЦ raw'!$A:$A,0),MATCH(MoM!M$1,'ИПЦ raw'!$1:$1,0))</f>
        <v>99.79</v>
      </c>
      <c r="N134" s="326">
        <f>INDEX('ИПЦ raw'!$1:$1048576, MATCH($K134,'ИПЦ raw'!$A:$A,0),MATCH(MoM!N$1,'ИПЦ raw'!$1:$1,0))</f>
        <v>100.43</v>
      </c>
      <c r="O134" s="326">
        <f>INDEX('ИПЦ raw'!$1:$1048576, MATCH($K134,'ИПЦ raw'!$A:$A,0),MATCH(MoM!O$1,'ИПЦ raw'!$1:$1,0))</f>
        <v>100.07</v>
      </c>
      <c r="P134" s="326">
        <f>INDEX('ИПЦ raw'!$1:$1048576, MATCH($K134,'ИПЦ raw'!$A:$A,0),MATCH(MoM!P$1,'ИПЦ raw'!$1:$1,0))</f>
        <v>99.36</v>
      </c>
      <c r="Q134" s="326">
        <f>INDEX('ИПЦ raw'!$1:$1048576, MATCH($K134,'ИПЦ raw'!$A:$A,0),MATCH(MoM!Q$1,'ИПЦ raw'!$1:$1,0))</f>
        <v>99.86</v>
      </c>
      <c r="R134" s="326">
        <f>INDEX('ИПЦ raw'!$1:$1048576, MATCH($K134,'ИПЦ raw'!$A:$A,0),MATCH(MoM!R$1,'ИПЦ raw'!$1:$1,0))</f>
        <v>99.45</v>
      </c>
      <c r="S134" s="326">
        <f>INDEX('ИПЦ raw'!$1:$1048576, MATCH($K134,'ИПЦ raw'!$A:$A,0),MATCH(MoM!S$1,'ИПЦ raw'!$1:$1,0))</f>
        <v>100.55</v>
      </c>
      <c r="T134" s="326">
        <f>INDEX('ИПЦ raw'!$1:$1048576, MATCH($K134,'ИПЦ raw'!$A:$A,0),MATCH(MoM!T$1,'ИПЦ raw'!$1:$1,0))</f>
        <v>100.69</v>
      </c>
      <c r="U134" s="326">
        <f>INDEX('ИПЦ raw'!$1:$1048576, MATCH($K134,'ИПЦ raw'!$A:$A,0),MATCH(MoM!U$1,'ИПЦ raw'!$1:$1,0))</f>
        <v>100.4</v>
      </c>
      <c r="V134" s="326">
        <f>INDEX('ИПЦ raw'!$1:$1048576, MATCH($K134,'ИПЦ raw'!$A:$A,0),MATCH(MoM!V$1,'ИПЦ raw'!$1:$1,0))</f>
        <v>99.81</v>
      </c>
      <c r="W134" s="326">
        <f>INDEX('ИПЦ raw'!$1:$1048576, MATCH($K134,'ИПЦ raw'!$A:$A,0),MATCH(MoM!W$1,'ИПЦ raw'!$1:$1,0))</f>
        <v>100.49</v>
      </c>
      <c r="X134" s="326">
        <f>INDEX('ИПЦ raw'!$1:$1048576, MATCH($K134,'ИПЦ raw'!$A:$A,0),MATCH(MoM!X$1,'ИПЦ raw'!$1:$1,0))</f>
        <v>99.97</v>
      </c>
      <c r="Y134" s="326">
        <f>INDEX('ИПЦ raw'!$1:$1048576, MATCH($K134,'ИПЦ raw'!$A:$A,0),MATCH(MoM!Y$1,'ИПЦ raw'!$1:$1,0))</f>
        <v>100.02</v>
      </c>
      <c r="Z134" s="326">
        <f>INDEX('ИПЦ raw'!$1:$1048576, MATCH($K134,'ИПЦ raw'!$A:$A,0),MATCH(MoM!Z$1,'ИПЦ raw'!$1:$1,0))</f>
        <v>100.57</v>
      </c>
      <c r="AA134" s="326">
        <f>INDEX('ИПЦ raw'!$1:$1048576, MATCH($K134,'ИПЦ raw'!$A:$A,0),MATCH(MoM!AA$1,'ИПЦ raw'!$1:$1,0))</f>
        <v>100.39</v>
      </c>
      <c r="AB134" s="326">
        <f>INDEX('ИПЦ raw'!$1:$1048576, MATCH($K134,'ИПЦ raw'!$A:$A,0),MATCH(MoM!AB$1,'ИПЦ raw'!$1:$1,0))</f>
        <v>100.21</v>
      </c>
      <c r="AC134" s="326">
        <f>INDEX('ИПЦ raw'!$1:$1048576, MATCH($K134,'ИПЦ raw'!$A:$A,0),MATCH(MoM!AC$1,'ИПЦ raw'!$1:$1,0))</f>
        <v>99.85</v>
      </c>
      <c r="AD134" s="326">
        <f>INDEX('ИПЦ raw'!$1:$1048576, MATCH($K134,'ИПЦ raw'!$A:$A,0),MATCH(MoM!AD$1,'ИПЦ raw'!$1:$1,0))</f>
        <v>100.07</v>
      </c>
      <c r="AE134" s="326">
        <f>INDEX('ИПЦ raw'!$1:$1048576, MATCH($K134,'ИПЦ raw'!$A:$A,0),MATCH(MoM!AE$1,'ИПЦ raw'!$1:$1,0))</f>
        <v>100.34</v>
      </c>
      <c r="AF134" s="326">
        <f>INDEX('ИПЦ raw'!$1:$1048576, MATCH($K134,'ИПЦ raw'!$A:$A,0),MATCH(MoM!AF$1,'ИПЦ raw'!$1:$1,0))</f>
        <v>100.38</v>
      </c>
      <c r="AG134" s="326">
        <f>INDEX('ИПЦ raw'!$1:$1048576, MATCH($K134,'ИПЦ raw'!$A:$A,0),MATCH(MoM!AG$1,'ИПЦ raw'!$1:$1,0))</f>
        <v>100.44</v>
      </c>
      <c r="AH134" s="326">
        <f>INDEX('ИПЦ raw'!$1:$1048576, MATCH($K134,'ИПЦ raw'!$A:$A,0),MATCH(MoM!AH$1,'ИПЦ raw'!$1:$1,0))</f>
        <v>100.12</v>
      </c>
      <c r="AI134" s="326">
        <f>INDEX('ИПЦ raw'!$1:$1048576, MATCH($K134,'ИПЦ raw'!$A:$A,0),MATCH(MoM!AI$1,'ИПЦ raw'!$1:$1,0))</f>
        <v>100.73</v>
      </c>
      <c r="AJ134" s="326">
        <f>INDEX('ИПЦ raw'!$1:$1048576, MATCH($K134,'ИПЦ raw'!$A:$A,0),MATCH(MoM!AJ$1,'ИПЦ raw'!$1:$1,0))</f>
        <v>99.07</v>
      </c>
      <c r="AK134" s="326">
        <f>INDEX('ИПЦ raw'!$1:$1048576, MATCH($K134,'ИПЦ raw'!$A:$A,0),MATCH(MoM!AK$1,'ИПЦ raw'!$1:$1,0))</f>
        <v>99.25</v>
      </c>
      <c r="AL134" s="326">
        <f>INDEX('ИПЦ raw'!$1:$1048576, MATCH($K134,'ИПЦ raw'!$A:$A,0),MATCH(MoM!AL$1,'ИПЦ raw'!$1:$1,0))</f>
        <v>100.9</v>
      </c>
      <c r="AM134" s="326">
        <f>INDEX('ИПЦ raw'!$1:$1048576, MATCH($K134,'ИПЦ raw'!$A:$A,0),MATCH(MoM!AM$1,'ИПЦ raw'!$1:$1,0))</f>
        <v>99.63</v>
      </c>
      <c r="AN134" s="326">
        <f>INDEX('ИПЦ raw'!$1:$1048576, MATCH($K134,'ИПЦ raw'!$A:$A,0),MATCH(MoM!AN$1,'ИПЦ raw'!$1:$1,0))</f>
        <v>98.64</v>
      </c>
      <c r="AO134" s="326">
        <f>INDEX('ИПЦ raw'!$1:$1048576, MATCH($K134,'ИПЦ raw'!$A:$A,0),MATCH(MoM!AO$1,'ИПЦ raw'!$1:$1,0))</f>
        <v>98.8</v>
      </c>
      <c r="AP134" s="326">
        <f>INDEX('ИПЦ raw'!$1:$1048576, MATCH($K134,'ИПЦ raw'!$A:$A,0),MATCH(MoM!AP$1,'ИПЦ raw'!$1:$1,0))</f>
        <v>98.95</v>
      </c>
      <c r="AQ134" s="326">
        <f>INDEX('ИПЦ raw'!$1:$1048576, MATCH($K134,'ИПЦ raw'!$A:$A,0),MATCH(MoM!AQ$1,'ИПЦ raw'!$1:$1,0))</f>
        <v>100.48</v>
      </c>
      <c r="AR134" s="326">
        <f>INDEX('ИПЦ raw'!$1:$1048576, MATCH($K134,'ИПЦ raw'!$A:$A,0),MATCH(MoM!AR$1,'ИПЦ raw'!$1:$1,0))</f>
        <v>100.45</v>
      </c>
      <c r="AS134" s="326">
        <f>INDEX('ИПЦ raw'!$1:$1048576, MATCH($K134,'ИПЦ raw'!$A:$A,0),MATCH(MoM!AS$1,'ИПЦ raw'!$1:$1,0))</f>
        <v>99.65</v>
      </c>
      <c r="AT134" s="326">
        <f>INDEX('ИПЦ raw'!$1:$1048576, MATCH($K134,'ИПЦ raw'!$A:$A,0),MATCH(MoM!AT$1,'ИПЦ raw'!$1:$1,0))</f>
        <v>99.96</v>
      </c>
      <c r="AU134" s="326">
        <f>INDEX('ИПЦ raw'!$1:$1048576, MATCH($K134,'ИПЦ raw'!$A:$A,0),MATCH(MoM!AU$1,'ИПЦ raw'!$1:$1,0))</f>
        <v>100.02</v>
      </c>
      <c r="AV134" s="326">
        <f>INDEX('ИПЦ raw'!$1:$1048576, MATCH($K134,'ИПЦ raw'!$A:$A,0),MATCH(MoM!AV$1,'ИПЦ raw'!$1:$1,0))</f>
        <v>99.57</v>
      </c>
      <c r="AW134" s="326">
        <f>INDEX('ИПЦ raw'!$1:$1048576, MATCH($K134,'ИПЦ raw'!$A:$A,0),MATCH(MoM!AW$1,'ИПЦ raw'!$1:$1,0))</f>
        <v>99.69</v>
      </c>
      <c r="AX134" s="326">
        <f>INDEX('ИПЦ raw'!$1:$1048576, MATCH($K134,'ИПЦ raw'!$A:$A,0),MATCH(MoM!AX$1,'ИПЦ raw'!$1:$1,0))</f>
        <v>100.15</v>
      </c>
      <c r="AY134" s="326">
        <f>INDEX('ИПЦ raw'!$1:$1048576, MATCH($K134,'ИПЦ raw'!$A:$A,0),MATCH(MoM!AY$1,'ИПЦ raw'!$1:$1,0))</f>
        <v>99.78</v>
      </c>
      <c r="AZ134" s="326">
        <f>INDEX('ИПЦ raw'!$1:$1048576, MATCH($K134,'ИПЦ raw'!$A:$A,0),MATCH(MoM!AZ$1,'ИПЦ raw'!$1:$1,0))</f>
        <v>99.49</v>
      </c>
    </row>
    <row r="135" spans="1:52" ht="26.25" x14ac:dyDescent="0.45">
      <c r="A135" s="326">
        <f>Веса!A135</f>
        <v>1</v>
      </c>
      <c r="B135" s="326">
        <f t="shared" si="4"/>
        <v>1</v>
      </c>
      <c r="C135" s="326">
        <f>БИПЦ_НДС!E135</f>
        <v>0</v>
      </c>
      <c r="D135" s="326">
        <f t="shared" si="5"/>
        <v>1</v>
      </c>
      <c r="E135" s="326">
        <v>0</v>
      </c>
      <c r="F135" s="326">
        <v>1</v>
      </c>
      <c r="G135" s="326">
        <v>0</v>
      </c>
      <c r="H135" s="326">
        <v>1</v>
      </c>
      <c r="I135" s="326">
        <v>0</v>
      </c>
      <c r="J135" s="308" t="s">
        <v>134</v>
      </c>
      <c r="K135" s="308" t="s">
        <v>134</v>
      </c>
      <c r="L135" s="326">
        <f>INDEX('ИПЦ raw'!$1:$1048576, MATCH($K135,'ИПЦ raw'!$A:$A,0),MATCH(MoM!L$1,'ИПЦ raw'!$1:$1,0))</f>
        <v>100.14</v>
      </c>
      <c r="M135" s="326">
        <f>INDEX('ИПЦ raw'!$1:$1048576, MATCH($K135,'ИПЦ raw'!$A:$A,0),MATCH(MoM!M$1,'ИПЦ raw'!$1:$1,0))</f>
        <v>100.42</v>
      </c>
      <c r="N135" s="326">
        <f>INDEX('ИПЦ raw'!$1:$1048576, MATCH($K135,'ИПЦ raw'!$A:$A,0),MATCH(MoM!N$1,'ИПЦ raw'!$1:$1,0))</f>
        <v>100.24</v>
      </c>
      <c r="O135" s="326">
        <f>INDEX('ИПЦ raw'!$1:$1048576, MATCH($K135,'ИПЦ raw'!$A:$A,0),MATCH(MoM!O$1,'ИПЦ raw'!$1:$1,0))</f>
        <v>100.19</v>
      </c>
      <c r="P135" s="326">
        <f>INDEX('ИПЦ raw'!$1:$1048576, MATCH($K135,'ИПЦ raw'!$A:$A,0),MATCH(MoM!P$1,'ИПЦ raw'!$1:$1,0))</f>
        <v>100.36</v>
      </c>
      <c r="Q135" s="326">
        <f>INDEX('ИПЦ raw'!$1:$1048576, MATCH($K135,'ИПЦ raw'!$A:$A,0),MATCH(MoM!Q$1,'ИПЦ raw'!$1:$1,0))</f>
        <v>100.18</v>
      </c>
      <c r="R135" s="326">
        <f>INDEX('ИПЦ raw'!$1:$1048576, MATCH($K135,'ИПЦ raw'!$A:$A,0),MATCH(MoM!R$1,'ИПЦ raw'!$1:$1,0))</f>
        <v>101.03</v>
      </c>
      <c r="S135" s="326">
        <f>INDEX('ИПЦ raw'!$1:$1048576, MATCH($K135,'ИПЦ raw'!$A:$A,0),MATCH(MoM!S$1,'ИПЦ raw'!$1:$1,0))</f>
        <v>101.73</v>
      </c>
      <c r="T135" s="326">
        <f>INDEX('ИПЦ raw'!$1:$1048576, MATCH($K135,'ИПЦ raw'!$A:$A,0),MATCH(MoM!T$1,'ИПЦ raw'!$1:$1,0))</f>
        <v>100.11</v>
      </c>
      <c r="U135" s="326">
        <f>INDEX('ИПЦ raw'!$1:$1048576, MATCH($K135,'ИПЦ raw'!$A:$A,0),MATCH(MoM!U$1,'ИПЦ raw'!$1:$1,0))</f>
        <v>100.35</v>
      </c>
      <c r="V135" s="326">
        <f>INDEX('ИПЦ raw'!$1:$1048576, MATCH($K135,'ИПЦ raw'!$A:$A,0),MATCH(MoM!V$1,'ИПЦ raw'!$1:$1,0))</f>
        <v>100.03</v>
      </c>
      <c r="W135" s="326">
        <f>INDEX('ИПЦ raw'!$1:$1048576, MATCH($K135,'ИПЦ raw'!$A:$A,0),MATCH(MoM!W$1,'ИПЦ raw'!$1:$1,0))</f>
        <v>100.21</v>
      </c>
      <c r="X135" s="326">
        <f>INDEX('ИПЦ raw'!$1:$1048576, MATCH($K135,'ИПЦ raw'!$A:$A,0),MATCH(MoM!X$1,'ИПЦ raw'!$1:$1,0))</f>
        <v>99.9</v>
      </c>
      <c r="Y135" s="326">
        <f>INDEX('ИПЦ raw'!$1:$1048576, MATCH($K135,'ИПЦ raw'!$A:$A,0),MATCH(MoM!Y$1,'ИПЦ raw'!$1:$1,0))</f>
        <v>100.26</v>
      </c>
      <c r="Z135" s="326">
        <f>INDEX('ИПЦ raw'!$1:$1048576, MATCH($K135,'ИПЦ raw'!$A:$A,0),MATCH(MoM!Z$1,'ИПЦ raw'!$1:$1,0))</f>
        <v>100.22</v>
      </c>
      <c r="AA135" s="326">
        <f>INDEX('ИПЦ raw'!$1:$1048576, MATCH($K135,'ИПЦ raw'!$A:$A,0),MATCH(MoM!AA$1,'ИПЦ raw'!$1:$1,0))</f>
        <v>100.61</v>
      </c>
      <c r="AB135" s="326">
        <f>INDEX('ИПЦ raw'!$1:$1048576, MATCH($K135,'ИПЦ raw'!$A:$A,0),MATCH(MoM!AB$1,'ИПЦ raw'!$1:$1,0))</f>
        <v>100.23</v>
      </c>
      <c r="AC135" s="326">
        <f>INDEX('ИПЦ raw'!$1:$1048576, MATCH($K135,'ИПЦ raw'!$A:$A,0),MATCH(MoM!AC$1,'ИПЦ raw'!$1:$1,0))</f>
        <v>100.45</v>
      </c>
      <c r="AD135" s="326">
        <f>INDEX('ИПЦ raw'!$1:$1048576, MATCH($K135,'ИПЦ raw'!$A:$A,0),MATCH(MoM!AD$1,'ИПЦ raw'!$1:$1,0))</f>
        <v>101.34</v>
      </c>
      <c r="AE135" s="326">
        <f>INDEX('ИПЦ raw'!$1:$1048576, MATCH($K135,'ИПЦ raw'!$A:$A,0),MATCH(MoM!AE$1,'ИПЦ raw'!$1:$1,0))</f>
        <v>101.62</v>
      </c>
      <c r="AF135" s="326">
        <f>INDEX('ИПЦ raw'!$1:$1048576, MATCH($K135,'ИПЦ raw'!$A:$A,0),MATCH(MoM!AF$1,'ИПЦ raw'!$1:$1,0))</f>
        <v>100.23</v>
      </c>
      <c r="AG135" s="326">
        <f>INDEX('ИПЦ raw'!$1:$1048576, MATCH($K135,'ИПЦ raw'!$A:$A,0),MATCH(MoM!AG$1,'ИПЦ raw'!$1:$1,0))</f>
        <v>100.14</v>
      </c>
      <c r="AH135" s="326">
        <f>INDEX('ИПЦ raw'!$1:$1048576, MATCH($K135,'ИПЦ raw'!$A:$A,0),MATCH(MoM!AH$1,'ИПЦ raw'!$1:$1,0))</f>
        <v>100.08</v>
      </c>
      <c r="AI135" s="326">
        <f>INDEX('ИПЦ raw'!$1:$1048576, MATCH($K135,'ИПЦ raw'!$A:$A,0),MATCH(MoM!AI$1,'ИПЦ raw'!$1:$1,0))</f>
        <v>100.19</v>
      </c>
      <c r="AJ135" s="326">
        <f>INDEX('ИПЦ raw'!$1:$1048576, MATCH($K135,'ИПЦ raw'!$A:$A,0),MATCH(MoM!AJ$1,'ИПЦ raw'!$1:$1,0))</f>
        <v>100.47</v>
      </c>
      <c r="AK135" s="326">
        <f>INDEX('ИПЦ raw'!$1:$1048576, MATCH($K135,'ИПЦ raw'!$A:$A,0),MATCH(MoM!AK$1,'ИПЦ raw'!$1:$1,0))</f>
        <v>100.16</v>
      </c>
      <c r="AL135" s="326">
        <f>INDEX('ИПЦ raw'!$1:$1048576, MATCH($K135,'ИПЦ raw'!$A:$A,0),MATCH(MoM!AL$1,'ИПЦ raw'!$1:$1,0))</f>
        <v>100.48</v>
      </c>
      <c r="AM135" s="326">
        <f>INDEX('ИПЦ raw'!$1:$1048576, MATCH($K135,'ИПЦ raw'!$A:$A,0),MATCH(MoM!AM$1,'ИПЦ raw'!$1:$1,0))</f>
        <v>100.26</v>
      </c>
      <c r="AN135" s="326">
        <f>INDEX('ИПЦ raw'!$1:$1048576, MATCH($K135,'ИПЦ raw'!$A:$A,0),MATCH(MoM!AN$1,'ИПЦ raw'!$1:$1,0))</f>
        <v>100.15</v>
      </c>
      <c r="AO135" s="326">
        <f>INDEX('ИПЦ raw'!$1:$1048576, MATCH($K135,'ИПЦ raw'!$A:$A,0),MATCH(MoM!AO$1,'ИПЦ raw'!$1:$1,0))</f>
        <v>100.53</v>
      </c>
      <c r="AP135" s="326">
        <f>INDEX('ИПЦ raw'!$1:$1048576, MATCH($K135,'ИПЦ raw'!$A:$A,0),MATCH(MoM!AP$1,'ИПЦ raw'!$1:$1,0))</f>
        <v>101.03</v>
      </c>
      <c r="AQ135" s="326">
        <f>INDEX('ИПЦ raw'!$1:$1048576, MATCH($K135,'ИПЦ raw'!$A:$A,0),MATCH(MoM!AQ$1,'ИПЦ raw'!$1:$1,0))</f>
        <v>101.09</v>
      </c>
      <c r="AR135" s="326">
        <f>INDEX('ИПЦ raw'!$1:$1048576, MATCH($K135,'ИПЦ raw'!$A:$A,0),MATCH(MoM!AR$1,'ИПЦ raw'!$1:$1,0))</f>
        <v>99.53</v>
      </c>
      <c r="AS135" s="326">
        <f>INDEX('ИПЦ raw'!$1:$1048576, MATCH($K135,'ИПЦ raw'!$A:$A,0),MATCH(MoM!AS$1,'ИПЦ raw'!$1:$1,0))</f>
        <v>99.74</v>
      </c>
      <c r="AT135" s="326">
        <f>INDEX('ИПЦ raw'!$1:$1048576, MATCH($K135,'ИПЦ raw'!$A:$A,0),MATCH(MoM!AT$1,'ИПЦ raw'!$1:$1,0))</f>
        <v>100.06</v>
      </c>
      <c r="AU135" s="326">
        <f>INDEX('ИПЦ raw'!$1:$1048576, MATCH($K135,'ИПЦ raw'!$A:$A,0),MATCH(MoM!AU$1,'ИПЦ raw'!$1:$1,0))</f>
        <v>100.18</v>
      </c>
      <c r="AV135" s="326">
        <f>INDEX('ИПЦ raw'!$1:$1048576, MATCH($K135,'ИПЦ raw'!$A:$A,0),MATCH(MoM!AV$1,'ИПЦ raw'!$1:$1,0))</f>
        <v>99.75</v>
      </c>
      <c r="AW135" s="326">
        <f>INDEX('ИПЦ raw'!$1:$1048576, MATCH($K135,'ИПЦ raw'!$A:$A,0),MATCH(MoM!AW$1,'ИПЦ raw'!$1:$1,0))</f>
        <v>99.77</v>
      </c>
      <c r="AX135" s="326">
        <f>INDEX('ИПЦ raw'!$1:$1048576, MATCH($K135,'ИПЦ raw'!$A:$A,0),MATCH(MoM!AX$1,'ИПЦ raw'!$1:$1,0))</f>
        <v>100.19</v>
      </c>
      <c r="AY135" s="326">
        <f>INDEX('ИПЦ raw'!$1:$1048576, MATCH($K135,'ИПЦ raw'!$A:$A,0),MATCH(MoM!AY$1,'ИПЦ raw'!$1:$1,0))</f>
        <v>100.67</v>
      </c>
      <c r="AZ135" s="326">
        <f>INDEX('ИПЦ raw'!$1:$1048576, MATCH($K135,'ИПЦ raw'!$A:$A,0),MATCH(MoM!AZ$1,'ИПЦ raw'!$1:$1,0))</f>
        <v>100.47</v>
      </c>
    </row>
    <row r="136" spans="1:52" ht="26.25" x14ac:dyDescent="0.45">
      <c r="A136" s="326">
        <f>Веса!A136</f>
        <v>1</v>
      </c>
      <c r="B136" s="326">
        <f t="shared" si="4"/>
        <v>1</v>
      </c>
      <c r="C136" s="326">
        <f>БИПЦ_НДС!E136</f>
        <v>0</v>
      </c>
      <c r="D136" s="326">
        <f t="shared" si="5"/>
        <v>1</v>
      </c>
      <c r="E136" s="326">
        <v>0</v>
      </c>
      <c r="F136" s="326">
        <v>1</v>
      </c>
      <c r="G136" s="326">
        <v>0</v>
      </c>
      <c r="H136" s="326">
        <v>1</v>
      </c>
      <c r="I136" s="326">
        <v>0</v>
      </c>
      <c r="J136" s="315" t="s">
        <v>475</v>
      </c>
      <c r="K136" s="315" t="s">
        <v>475</v>
      </c>
      <c r="L136" s="326">
        <f>INDEX('ИПЦ raw'!$1:$1048576, MATCH($K136,'ИПЦ raw'!$A:$A,0),MATCH(MoM!L$1,'ИПЦ raw'!$1:$1,0))</f>
        <v>100</v>
      </c>
      <c r="M136" s="326">
        <f>INDEX('ИПЦ raw'!$1:$1048576, MATCH($K136,'ИПЦ raw'!$A:$A,0),MATCH(MoM!M$1,'ИПЦ raw'!$1:$1,0))</f>
        <v>99.91</v>
      </c>
      <c r="N136" s="326">
        <f>INDEX('ИПЦ raw'!$1:$1048576, MATCH($K136,'ИПЦ raw'!$A:$A,0),MATCH(MoM!N$1,'ИПЦ raw'!$1:$1,0))</f>
        <v>99.89</v>
      </c>
      <c r="O136" s="326">
        <f>INDEX('ИПЦ raw'!$1:$1048576, MATCH($K136,'ИПЦ raw'!$A:$A,0),MATCH(MoM!O$1,'ИПЦ raw'!$1:$1,0))</f>
        <v>99.99</v>
      </c>
      <c r="P136" s="326">
        <f>INDEX('ИПЦ raw'!$1:$1048576, MATCH($K136,'ИПЦ raw'!$A:$A,0),MATCH(MoM!P$1,'ИПЦ raw'!$1:$1,0))</f>
        <v>100.48</v>
      </c>
      <c r="Q136" s="326">
        <f>INDEX('ИПЦ raw'!$1:$1048576, MATCH($K136,'ИПЦ raw'!$A:$A,0),MATCH(MoM!Q$1,'ИПЦ raw'!$1:$1,0))</f>
        <v>100.55</v>
      </c>
      <c r="R136" s="326">
        <f>INDEX('ИПЦ raw'!$1:$1048576, MATCH($K136,'ИПЦ raw'!$A:$A,0),MATCH(MoM!R$1,'ИПЦ raw'!$1:$1,0))</f>
        <v>101.07</v>
      </c>
      <c r="S136" s="326">
        <f>INDEX('ИПЦ raw'!$1:$1048576, MATCH($K136,'ИПЦ raw'!$A:$A,0),MATCH(MoM!S$1,'ИПЦ raw'!$1:$1,0))</f>
        <v>101.17</v>
      </c>
      <c r="T136" s="326">
        <f>INDEX('ИПЦ raw'!$1:$1048576, MATCH($K136,'ИПЦ raw'!$A:$A,0),MATCH(MoM!T$1,'ИПЦ raw'!$1:$1,0))</f>
        <v>99.75</v>
      </c>
      <c r="U136" s="326">
        <f>INDEX('ИПЦ raw'!$1:$1048576, MATCH($K136,'ИПЦ raw'!$A:$A,0),MATCH(MoM!U$1,'ИПЦ raw'!$1:$1,0))</f>
        <v>99.75</v>
      </c>
      <c r="V136" s="326">
        <f>INDEX('ИПЦ raw'!$1:$1048576, MATCH($K136,'ИПЦ raw'!$A:$A,0),MATCH(MoM!V$1,'ИПЦ raw'!$1:$1,0))</f>
        <v>99.68</v>
      </c>
      <c r="W136" s="326">
        <f>INDEX('ИПЦ raw'!$1:$1048576, MATCH($K136,'ИПЦ raw'!$A:$A,0),MATCH(MoM!W$1,'ИПЦ raw'!$1:$1,0))</f>
        <v>100.05</v>
      </c>
      <c r="X136" s="326">
        <f>INDEX('ИПЦ raw'!$1:$1048576, MATCH($K136,'ИПЦ raw'!$A:$A,0),MATCH(MoM!X$1,'ИПЦ raw'!$1:$1,0))</f>
        <v>99.96</v>
      </c>
      <c r="Y136" s="326">
        <f>INDEX('ИПЦ raw'!$1:$1048576, MATCH($K136,'ИПЦ raw'!$A:$A,0),MATCH(MoM!Y$1,'ИПЦ raw'!$1:$1,0))</f>
        <v>100.16</v>
      </c>
      <c r="Z136" s="326">
        <f>INDEX('ИПЦ raw'!$1:$1048576, MATCH($K136,'ИПЦ raw'!$A:$A,0),MATCH(MoM!Z$1,'ИПЦ raw'!$1:$1,0))</f>
        <v>99.94</v>
      </c>
      <c r="AA136" s="326">
        <f>INDEX('ИПЦ raw'!$1:$1048576, MATCH($K136,'ИПЦ raw'!$A:$A,0),MATCH(MoM!AA$1,'ИПЦ raw'!$1:$1,0))</f>
        <v>100.14</v>
      </c>
      <c r="AB136" s="326">
        <f>INDEX('ИПЦ raw'!$1:$1048576, MATCH($K136,'ИПЦ raw'!$A:$A,0),MATCH(MoM!AB$1,'ИПЦ raw'!$1:$1,0))</f>
        <v>100.28</v>
      </c>
      <c r="AC136" s="326">
        <f>INDEX('ИПЦ raw'!$1:$1048576, MATCH($K136,'ИПЦ raw'!$A:$A,0),MATCH(MoM!AC$1,'ИПЦ raw'!$1:$1,0))</f>
        <v>100.54</v>
      </c>
      <c r="AD136" s="326">
        <f>INDEX('ИПЦ raw'!$1:$1048576, MATCH($K136,'ИПЦ raw'!$A:$A,0),MATCH(MoM!AD$1,'ИПЦ raw'!$1:$1,0))</f>
        <v>101.48</v>
      </c>
      <c r="AE136" s="326">
        <f>INDEX('ИПЦ raw'!$1:$1048576, MATCH($K136,'ИПЦ raw'!$A:$A,0),MATCH(MoM!AE$1,'ИПЦ raw'!$1:$1,0))</f>
        <v>101.26</v>
      </c>
      <c r="AF136" s="326">
        <f>INDEX('ИПЦ raw'!$1:$1048576, MATCH($K136,'ИПЦ raw'!$A:$A,0),MATCH(MoM!AF$1,'ИПЦ raw'!$1:$1,0))</f>
        <v>99.84</v>
      </c>
      <c r="AG136" s="326">
        <f>INDEX('ИПЦ raw'!$1:$1048576, MATCH($K136,'ИПЦ raw'!$A:$A,0),MATCH(MoM!AG$1,'ИПЦ raw'!$1:$1,0))</f>
        <v>99.95</v>
      </c>
      <c r="AH136" s="326">
        <f>INDEX('ИПЦ raw'!$1:$1048576, MATCH($K136,'ИПЦ raw'!$A:$A,0),MATCH(MoM!AH$1,'ИПЦ raw'!$1:$1,0))</f>
        <v>99.73</v>
      </c>
      <c r="AI136" s="326">
        <f>INDEX('ИПЦ raw'!$1:$1048576, MATCH($K136,'ИПЦ raw'!$A:$A,0),MATCH(MoM!AI$1,'ИПЦ raw'!$1:$1,0))</f>
        <v>100.17</v>
      </c>
      <c r="AJ136" s="326">
        <f>INDEX('ИПЦ raw'!$1:$1048576, MATCH($K136,'ИПЦ raw'!$A:$A,0),MATCH(MoM!AJ$1,'ИПЦ raw'!$1:$1,0))</f>
        <v>99.89</v>
      </c>
      <c r="AK136" s="326">
        <f>INDEX('ИПЦ raw'!$1:$1048576, MATCH($K136,'ИПЦ raw'!$A:$A,0),MATCH(MoM!AK$1,'ИПЦ raw'!$1:$1,0))</f>
        <v>99.74</v>
      </c>
      <c r="AL136" s="326">
        <f>INDEX('ИПЦ raw'!$1:$1048576, MATCH($K136,'ИПЦ raw'!$A:$A,0),MATCH(MoM!AL$1,'ИПЦ raw'!$1:$1,0))</f>
        <v>100.14</v>
      </c>
      <c r="AM136" s="326">
        <f>INDEX('ИПЦ raw'!$1:$1048576, MATCH($K136,'ИПЦ raw'!$A:$A,0),MATCH(MoM!AM$1,'ИПЦ raw'!$1:$1,0))</f>
        <v>99.97</v>
      </c>
      <c r="AN136" s="326">
        <f>INDEX('ИПЦ raw'!$1:$1048576, MATCH($K136,'ИПЦ raw'!$A:$A,0),MATCH(MoM!AN$1,'ИПЦ raw'!$1:$1,0))</f>
        <v>100.11</v>
      </c>
      <c r="AO136" s="326">
        <f>INDEX('ИПЦ raw'!$1:$1048576, MATCH($K136,'ИПЦ raw'!$A:$A,0),MATCH(MoM!AO$1,'ИПЦ raw'!$1:$1,0))</f>
        <v>100.44</v>
      </c>
      <c r="AP136" s="326">
        <f>INDEX('ИПЦ raw'!$1:$1048576, MATCH($K136,'ИПЦ raw'!$A:$A,0),MATCH(MoM!AP$1,'ИПЦ raw'!$1:$1,0))</f>
        <v>101.38</v>
      </c>
      <c r="AQ136" s="326">
        <f>INDEX('ИПЦ raw'!$1:$1048576, MATCH($K136,'ИПЦ raw'!$A:$A,0),MATCH(MoM!AQ$1,'ИПЦ raw'!$1:$1,0))</f>
        <v>101.21</v>
      </c>
      <c r="AR136" s="326">
        <f>INDEX('ИПЦ raw'!$1:$1048576, MATCH($K136,'ИПЦ raw'!$A:$A,0),MATCH(MoM!AR$1,'ИПЦ raw'!$1:$1,0))</f>
        <v>99.65</v>
      </c>
      <c r="AS136" s="326">
        <f>INDEX('ИПЦ raw'!$1:$1048576, MATCH($K136,'ИПЦ raw'!$A:$A,0),MATCH(MoM!AS$1,'ИПЦ raw'!$1:$1,0))</f>
        <v>100.01</v>
      </c>
      <c r="AT136" s="326">
        <f>INDEX('ИПЦ raw'!$1:$1048576, MATCH($K136,'ИПЦ raw'!$A:$A,0),MATCH(MoM!AT$1,'ИПЦ raw'!$1:$1,0))</f>
        <v>100.19</v>
      </c>
      <c r="AU136" s="326">
        <f>INDEX('ИПЦ raw'!$1:$1048576, MATCH($K136,'ИПЦ raw'!$A:$A,0),MATCH(MoM!AU$1,'ИПЦ raw'!$1:$1,0))</f>
        <v>100.18</v>
      </c>
      <c r="AV136" s="326">
        <f>INDEX('ИПЦ raw'!$1:$1048576, MATCH($K136,'ИПЦ raw'!$A:$A,0),MATCH(MoM!AV$1,'ИПЦ raw'!$1:$1,0))</f>
        <v>100.09</v>
      </c>
      <c r="AW136" s="326">
        <f>INDEX('ИПЦ raw'!$1:$1048576, MATCH($K136,'ИПЦ raw'!$A:$A,0),MATCH(MoM!AW$1,'ИПЦ raw'!$1:$1,0))</f>
        <v>99.24</v>
      </c>
      <c r="AX136" s="326">
        <f>INDEX('ИПЦ raw'!$1:$1048576, MATCH($K136,'ИПЦ raw'!$A:$A,0),MATCH(MoM!AX$1,'ИПЦ raw'!$1:$1,0))</f>
        <v>100.18</v>
      </c>
      <c r="AY136" s="326">
        <f>INDEX('ИПЦ raw'!$1:$1048576, MATCH($K136,'ИПЦ raw'!$A:$A,0),MATCH(MoM!AY$1,'ИПЦ raw'!$1:$1,0))</f>
        <v>100.33</v>
      </c>
      <c r="AZ136" s="326">
        <f>INDEX('ИПЦ raw'!$1:$1048576, MATCH($K136,'ИПЦ raw'!$A:$A,0),MATCH(MoM!AZ$1,'ИПЦ raw'!$1:$1,0))</f>
        <v>100.29</v>
      </c>
    </row>
    <row r="137" spans="1:52" x14ac:dyDescent="0.45">
      <c r="A137" s="326">
        <f>Веса!A137</f>
        <v>1</v>
      </c>
      <c r="B137" s="326">
        <f t="shared" si="4"/>
        <v>1</v>
      </c>
      <c r="C137" s="326">
        <f>БИПЦ_НДС!E137</f>
        <v>0</v>
      </c>
      <c r="D137" s="326">
        <f t="shared" si="5"/>
        <v>1</v>
      </c>
      <c r="E137" s="326">
        <v>0</v>
      </c>
      <c r="F137" s="326">
        <v>1</v>
      </c>
      <c r="G137" s="326">
        <v>0</v>
      </c>
      <c r="H137" s="326">
        <v>1</v>
      </c>
      <c r="I137" s="326">
        <v>0</v>
      </c>
      <c r="J137" s="315" t="s">
        <v>136</v>
      </c>
      <c r="K137" s="315" t="s">
        <v>136</v>
      </c>
      <c r="L137" s="326">
        <f>INDEX('ИПЦ raw'!$1:$1048576, MATCH($K137,'ИПЦ raw'!$A:$A,0),MATCH(MoM!L$1,'ИПЦ raw'!$1:$1,0))</f>
        <v>99.87</v>
      </c>
      <c r="M137" s="326">
        <f>INDEX('ИПЦ raw'!$1:$1048576, MATCH($K137,'ИПЦ raw'!$A:$A,0),MATCH(MoM!M$1,'ИПЦ raw'!$1:$1,0))</f>
        <v>100.12</v>
      </c>
      <c r="N137" s="326">
        <f>INDEX('ИПЦ raw'!$1:$1048576, MATCH($K137,'ИПЦ raw'!$A:$A,0),MATCH(MoM!N$1,'ИПЦ raw'!$1:$1,0))</f>
        <v>100.2</v>
      </c>
      <c r="O137" s="326">
        <f>INDEX('ИПЦ raw'!$1:$1048576, MATCH($K137,'ИПЦ raw'!$A:$A,0),MATCH(MoM!O$1,'ИПЦ raw'!$1:$1,0))</f>
        <v>100.03</v>
      </c>
      <c r="P137" s="326">
        <f>INDEX('ИПЦ raw'!$1:$1048576, MATCH($K137,'ИПЦ raw'!$A:$A,0),MATCH(MoM!P$1,'ИПЦ raw'!$1:$1,0))</f>
        <v>100.25</v>
      </c>
      <c r="Q137" s="326">
        <f>INDEX('ИПЦ raw'!$1:$1048576, MATCH($K137,'ИПЦ raw'!$A:$A,0),MATCH(MoM!Q$1,'ИПЦ raw'!$1:$1,0))</f>
        <v>100.26</v>
      </c>
      <c r="R137" s="326">
        <f>INDEX('ИПЦ raw'!$1:$1048576, MATCH($K137,'ИПЦ raw'!$A:$A,0),MATCH(MoM!R$1,'ИПЦ raw'!$1:$1,0))</f>
        <v>101.3</v>
      </c>
      <c r="S137" s="326">
        <f>INDEX('ИПЦ raw'!$1:$1048576, MATCH($K137,'ИПЦ raw'!$A:$A,0),MATCH(MoM!S$1,'ИПЦ raw'!$1:$1,0))</f>
        <v>100.94</v>
      </c>
      <c r="T137" s="326">
        <f>INDEX('ИПЦ raw'!$1:$1048576, MATCH($K137,'ИПЦ raw'!$A:$A,0),MATCH(MoM!T$1,'ИПЦ raw'!$1:$1,0))</f>
        <v>99.57</v>
      </c>
      <c r="U137" s="326">
        <f>INDEX('ИПЦ raw'!$1:$1048576, MATCH($K137,'ИПЦ raw'!$A:$A,0),MATCH(MoM!U$1,'ИПЦ raw'!$1:$1,0))</f>
        <v>99.95</v>
      </c>
      <c r="V137" s="326">
        <f>INDEX('ИПЦ raw'!$1:$1048576, MATCH($K137,'ИПЦ raw'!$A:$A,0),MATCH(MoM!V$1,'ИПЦ raw'!$1:$1,0))</f>
        <v>100.08</v>
      </c>
      <c r="W137" s="326">
        <f>INDEX('ИПЦ raw'!$1:$1048576, MATCH($K137,'ИПЦ raw'!$A:$A,0),MATCH(MoM!W$1,'ИПЦ raw'!$1:$1,0))</f>
        <v>100.11</v>
      </c>
      <c r="X137" s="326">
        <f>INDEX('ИПЦ raw'!$1:$1048576, MATCH($K137,'ИПЦ raw'!$A:$A,0),MATCH(MoM!X$1,'ИПЦ raw'!$1:$1,0))</f>
        <v>100.02</v>
      </c>
      <c r="Y137" s="326">
        <f>INDEX('ИПЦ raw'!$1:$1048576, MATCH($K137,'ИПЦ raw'!$A:$A,0),MATCH(MoM!Y$1,'ИПЦ raw'!$1:$1,0))</f>
        <v>100.39</v>
      </c>
      <c r="Z137" s="326">
        <f>INDEX('ИПЦ raw'!$1:$1048576, MATCH($K137,'ИПЦ raw'!$A:$A,0),MATCH(MoM!Z$1,'ИПЦ raw'!$1:$1,0))</f>
        <v>100.23</v>
      </c>
      <c r="AA137" s="326">
        <f>INDEX('ИПЦ raw'!$1:$1048576, MATCH($K137,'ИПЦ raw'!$A:$A,0),MATCH(MoM!AA$1,'ИПЦ raw'!$1:$1,0))</f>
        <v>100.39</v>
      </c>
      <c r="AB137" s="326">
        <f>INDEX('ИПЦ raw'!$1:$1048576, MATCH($K137,'ИПЦ raw'!$A:$A,0),MATCH(MoM!AB$1,'ИПЦ raw'!$1:$1,0))</f>
        <v>100.21</v>
      </c>
      <c r="AC137" s="326">
        <f>INDEX('ИПЦ raw'!$1:$1048576, MATCH($K137,'ИПЦ raw'!$A:$A,0),MATCH(MoM!AC$1,'ИПЦ raw'!$1:$1,0))</f>
        <v>100.31</v>
      </c>
      <c r="AD137" s="326">
        <f>INDEX('ИПЦ raw'!$1:$1048576, MATCH($K137,'ИПЦ raw'!$A:$A,0),MATCH(MoM!AD$1,'ИПЦ raw'!$1:$1,0))</f>
        <v>101.33</v>
      </c>
      <c r="AE137" s="326">
        <f>INDEX('ИПЦ raw'!$1:$1048576, MATCH($K137,'ИПЦ raw'!$A:$A,0),MATCH(MoM!AE$1,'ИПЦ raw'!$1:$1,0))</f>
        <v>101.23</v>
      </c>
      <c r="AF137" s="326">
        <f>INDEX('ИПЦ raw'!$1:$1048576, MATCH($K137,'ИПЦ raw'!$A:$A,0),MATCH(MoM!AF$1,'ИПЦ raw'!$1:$1,0))</f>
        <v>99.84</v>
      </c>
      <c r="AG137" s="326">
        <f>INDEX('ИПЦ raw'!$1:$1048576, MATCH($K137,'ИПЦ raw'!$A:$A,0),MATCH(MoM!AG$1,'ИПЦ raw'!$1:$1,0))</f>
        <v>99.61</v>
      </c>
      <c r="AH137" s="326">
        <f>INDEX('ИПЦ raw'!$1:$1048576, MATCH($K137,'ИПЦ raw'!$A:$A,0),MATCH(MoM!AH$1,'ИПЦ raw'!$1:$1,0))</f>
        <v>99.82</v>
      </c>
      <c r="AI137" s="326">
        <f>INDEX('ИПЦ raw'!$1:$1048576, MATCH($K137,'ИПЦ raw'!$A:$A,0),MATCH(MoM!AI$1,'ИПЦ raw'!$1:$1,0))</f>
        <v>100.24</v>
      </c>
      <c r="AJ137" s="326">
        <f>INDEX('ИПЦ raw'!$1:$1048576, MATCH($K137,'ИПЦ raw'!$A:$A,0),MATCH(MoM!AJ$1,'ИПЦ raw'!$1:$1,0))</f>
        <v>100.28</v>
      </c>
      <c r="AK137" s="326">
        <f>INDEX('ИПЦ raw'!$1:$1048576, MATCH($K137,'ИПЦ raw'!$A:$A,0),MATCH(MoM!AK$1,'ИПЦ raw'!$1:$1,0))</f>
        <v>99.95</v>
      </c>
      <c r="AL137" s="326">
        <f>INDEX('ИПЦ raw'!$1:$1048576, MATCH($K137,'ИПЦ raw'!$A:$A,0),MATCH(MoM!AL$1,'ИПЦ raw'!$1:$1,0))</f>
        <v>99.88</v>
      </c>
      <c r="AM137" s="326">
        <f>INDEX('ИПЦ raw'!$1:$1048576, MATCH($K137,'ИПЦ raw'!$A:$A,0),MATCH(MoM!AM$1,'ИПЦ raw'!$1:$1,0))</f>
        <v>100.57</v>
      </c>
      <c r="AN137" s="326">
        <f>INDEX('ИПЦ raw'!$1:$1048576, MATCH($K137,'ИПЦ raw'!$A:$A,0),MATCH(MoM!AN$1,'ИПЦ raw'!$1:$1,0))</f>
        <v>100.24</v>
      </c>
      <c r="AO137" s="326">
        <f>INDEX('ИПЦ raw'!$1:$1048576, MATCH($K137,'ИПЦ raw'!$A:$A,0),MATCH(MoM!AO$1,'ИПЦ raw'!$1:$1,0))</f>
        <v>100.52</v>
      </c>
      <c r="AP137" s="326">
        <f>INDEX('ИПЦ raw'!$1:$1048576, MATCH($K137,'ИПЦ raw'!$A:$A,0),MATCH(MoM!AP$1,'ИПЦ raw'!$1:$1,0))</f>
        <v>101.05</v>
      </c>
      <c r="AQ137" s="326">
        <f>INDEX('ИПЦ raw'!$1:$1048576, MATCH($K137,'ИПЦ raw'!$A:$A,0),MATCH(MoM!AQ$1,'ИПЦ raw'!$1:$1,0))</f>
        <v>101.06</v>
      </c>
      <c r="AR137" s="326">
        <f>INDEX('ИПЦ raw'!$1:$1048576, MATCH($K137,'ИПЦ raw'!$A:$A,0),MATCH(MoM!AR$1,'ИПЦ raw'!$1:$1,0))</f>
        <v>99.32</v>
      </c>
      <c r="AS137" s="326">
        <f>INDEX('ИПЦ raw'!$1:$1048576, MATCH($K137,'ИПЦ raw'!$A:$A,0),MATCH(MoM!AS$1,'ИПЦ raw'!$1:$1,0))</f>
        <v>99.89</v>
      </c>
      <c r="AT137" s="326">
        <f>INDEX('ИПЦ raw'!$1:$1048576, MATCH($K137,'ИПЦ raw'!$A:$A,0),MATCH(MoM!AT$1,'ИПЦ raw'!$1:$1,0))</f>
        <v>100.26</v>
      </c>
      <c r="AU137" s="326">
        <f>INDEX('ИПЦ raw'!$1:$1048576, MATCH($K137,'ИПЦ raw'!$A:$A,0),MATCH(MoM!AU$1,'ИПЦ raw'!$1:$1,0))</f>
        <v>100.35</v>
      </c>
      <c r="AV137" s="326">
        <f>INDEX('ИПЦ raw'!$1:$1048576, MATCH($K137,'ИПЦ raw'!$A:$A,0),MATCH(MoM!AV$1,'ИПЦ raw'!$1:$1,0))</f>
        <v>100.18</v>
      </c>
      <c r="AW137" s="326">
        <f>INDEX('ИПЦ raw'!$1:$1048576, MATCH($K137,'ИПЦ raw'!$A:$A,0),MATCH(MoM!AW$1,'ИПЦ raw'!$1:$1,0))</f>
        <v>100.08</v>
      </c>
      <c r="AX137" s="326">
        <f>INDEX('ИПЦ raw'!$1:$1048576, MATCH($K137,'ИПЦ raw'!$A:$A,0),MATCH(MoM!AX$1,'ИПЦ raw'!$1:$1,0))</f>
        <v>100.08</v>
      </c>
      <c r="AY137" s="326">
        <f>INDEX('ИПЦ raw'!$1:$1048576, MATCH($K137,'ИПЦ raw'!$A:$A,0),MATCH(MoM!AY$1,'ИПЦ raw'!$1:$1,0))</f>
        <v>100.09</v>
      </c>
      <c r="AZ137" s="326">
        <f>INDEX('ИПЦ raw'!$1:$1048576, MATCH($K137,'ИПЦ raw'!$A:$A,0),MATCH(MoM!AZ$1,'ИПЦ raw'!$1:$1,0))</f>
        <v>100.5</v>
      </c>
    </row>
    <row r="138" spans="1:52" x14ac:dyDescent="0.45">
      <c r="A138" s="326">
        <f>Веса!A138</f>
        <v>1</v>
      </c>
      <c r="B138" s="326">
        <f t="shared" si="4"/>
        <v>1</v>
      </c>
      <c r="C138" s="326">
        <f>БИПЦ_НДС!E138</f>
        <v>0</v>
      </c>
      <c r="D138" s="326">
        <f t="shared" si="5"/>
        <v>1</v>
      </c>
      <c r="E138" s="326">
        <v>0</v>
      </c>
      <c r="F138" s="326">
        <v>1</v>
      </c>
      <c r="G138" s="326">
        <v>0</v>
      </c>
      <c r="H138" s="326">
        <v>1</v>
      </c>
      <c r="I138" s="326">
        <v>0</v>
      </c>
      <c r="J138" s="308" t="s">
        <v>476</v>
      </c>
      <c r="K138" s="308" t="s">
        <v>476</v>
      </c>
      <c r="L138" s="326">
        <f>INDEX('ИПЦ raw'!$1:$1048576, MATCH($K138,'ИПЦ raw'!$A:$A,0),MATCH(MoM!L$1,'ИПЦ raw'!$1:$1,0))</f>
        <v>100.21</v>
      </c>
      <c r="M138" s="326">
        <f>INDEX('ИПЦ raw'!$1:$1048576, MATCH($K138,'ИПЦ raw'!$A:$A,0),MATCH(MoM!M$1,'ИПЦ raw'!$1:$1,0))</f>
        <v>99.92</v>
      </c>
      <c r="N138" s="326">
        <f>INDEX('ИПЦ raw'!$1:$1048576, MATCH($K138,'ИПЦ raw'!$A:$A,0),MATCH(MoM!N$1,'ИПЦ raw'!$1:$1,0))</f>
        <v>99.91</v>
      </c>
      <c r="O138" s="326">
        <f>INDEX('ИПЦ raw'!$1:$1048576, MATCH($K138,'ИПЦ raw'!$A:$A,0),MATCH(MoM!O$1,'ИПЦ raw'!$1:$1,0))</f>
        <v>100.12</v>
      </c>
      <c r="P138" s="326">
        <f>INDEX('ИПЦ raw'!$1:$1048576, MATCH($K138,'ИПЦ raw'!$A:$A,0),MATCH(MoM!P$1,'ИПЦ raw'!$1:$1,0))</f>
        <v>100.37</v>
      </c>
      <c r="Q138" s="326">
        <f>INDEX('ИПЦ raw'!$1:$1048576, MATCH($K138,'ИПЦ raw'!$A:$A,0),MATCH(MoM!Q$1,'ИПЦ raw'!$1:$1,0))</f>
        <v>100.42</v>
      </c>
      <c r="R138" s="326">
        <f>INDEX('ИПЦ raw'!$1:$1048576, MATCH($K138,'ИПЦ raw'!$A:$A,0),MATCH(MoM!R$1,'ИПЦ raw'!$1:$1,0))</f>
        <v>100.99</v>
      </c>
      <c r="S138" s="326">
        <f>INDEX('ИПЦ raw'!$1:$1048576, MATCH($K138,'ИПЦ raw'!$A:$A,0),MATCH(MoM!S$1,'ИПЦ raw'!$1:$1,0))</f>
        <v>101.32</v>
      </c>
      <c r="T138" s="326">
        <f>INDEX('ИПЦ raw'!$1:$1048576, MATCH($K138,'ИПЦ raw'!$A:$A,0),MATCH(MoM!T$1,'ИПЦ raw'!$1:$1,0))</f>
        <v>99.36</v>
      </c>
      <c r="U138" s="326">
        <f>INDEX('ИПЦ raw'!$1:$1048576, MATCH($K138,'ИПЦ raw'!$A:$A,0),MATCH(MoM!U$1,'ИПЦ raw'!$1:$1,0))</f>
        <v>99.94</v>
      </c>
      <c r="V138" s="326">
        <f>INDEX('ИПЦ raw'!$1:$1048576, MATCH($K138,'ИПЦ raw'!$A:$A,0),MATCH(MoM!V$1,'ИПЦ raw'!$1:$1,0))</f>
        <v>100.28</v>
      </c>
      <c r="W138" s="326">
        <f>INDEX('ИПЦ raw'!$1:$1048576, MATCH($K138,'ИПЦ raw'!$A:$A,0),MATCH(MoM!W$1,'ИПЦ raw'!$1:$1,0))</f>
        <v>100.12</v>
      </c>
      <c r="X138" s="326">
        <f>INDEX('ИПЦ raw'!$1:$1048576, MATCH($K138,'ИПЦ raw'!$A:$A,0),MATCH(MoM!X$1,'ИПЦ raw'!$1:$1,0))</f>
        <v>100.23</v>
      </c>
      <c r="Y138" s="326">
        <f>INDEX('ИПЦ raw'!$1:$1048576, MATCH($K138,'ИПЦ raw'!$A:$A,0),MATCH(MoM!Y$1,'ИПЦ raw'!$1:$1,0))</f>
        <v>100.18</v>
      </c>
      <c r="Z138" s="326">
        <f>INDEX('ИПЦ raw'!$1:$1048576, MATCH($K138,'ИПЦ raw'!$A:$A,0),MATCH(MoM!Z$1,'ИПЦ raw'!$1:$1,0))</f>
        <v>99.9</v>
      </c>
      <c r="AA138" s="326">
        <f>INDEX('ИПЦ raw'!$1:$1048576, MATCH($K138,'ИПЦ raw'!$A:$A,0),MATCH(MoM!AA$1,'ИПЦ raw'!$1:$1,0))</f>
        <v>100.54</v>
      </c>
      <c r="AB138" s="326">
        <f>INDEX('ИПЦ raw'!$1:$1048576, MATCH($K138,'ИПЦ raw'!$A:$A,0),MATCH(MoM!AB$1,'ИПЦ raw'!$1:$1,0))</f>
        <v>100.41</v>
      </c>
      <c r="AC138" s="326">
        <f>INDEX('ИПЦ raw'!$1:$1048576, MATCH($K138,'ИПЦ raw'!$A:$A,0),MATCH(MoM!AC$1,'ИПЦ raw'!$1:$1,0))</f>
        <v>100.26</v>
      </c>
      <c r="AD138" s="326">
        <f>INDEX('ИПЦ raw'!$1:$1048576, MATCH($K138,'ИПЦ raw'!$A:$A,0),MATCH(MoM!AD$1,'ИПЦ raw'!$1:$1,0))</f>
        <v>101.82</v>
      </c>
      <c r="AE138" s="326">
        <f>INDEX('ИПЦ raw'!$1:$1048576, MATCH($K138,'ИПЦ raw'!$A:$A,0),MATCH(MoM!AE$1,'ИПЦ raw'!$1:$1,0))</f>
        <v>101.65</v>
      </c>
      <c r="AF138" s="326">
        <f>INDEX('ИПЦ raw'!$1:$1048576, MATCH($K138,'ИПЦ raw'!$A:$A,0),MATCH(MoM!AF$1,'ИПЦ raw'!$1:$1,0))</f>
        <v>99.99</v>
      </c>
      <c r="AG138" s="326">
        <f>INDEX('ИПЦ raw'!$1:$1048576, MATCH($K138,'ИПЦ raw'!$A:$A,0),MATCH(MoM!AG$1,'ИПЦ raw'!$1:$1,0))</f>
        <v>100.31</v>
      </c>
      <c r="AH138" s="326">
        <f>INDEX('ИПЦ raw'!$1:$1048576, MATCH($K138,'ИПЦ raw'!$A:$A,0),MATCH(MoM!AH$1,'ИПЦ raw'!$1:$1,0))</f>
        <v>99.93</v>
      </c>
      <c r="AI138" s="326">
        <f>INDEX('ИПЦ raw'!$1:$1048576, MATCH($K138,'ИПЦ raw'!$A:$A,0),MATCH(MoM!AI$1,'ИПЦ raw'!$1:$1,0))</f>
        <v>100.13</v>
      </c>
      <c r="AJ138" s="326">
        <f>INDEX('ИПЦ raw'!$1:$1048576, MATCH($K138,'ИПЦ raw'!$A:$A,0),MATCH(MoM!AJ$1,'ИПЦ raw'!$1:$1,0))</f>
        <v>100.27</v>
      </c>
      <c r="AK138" s="326">
        <f>INDEX('ИПЦ raw'!$1:$1048576, MATCH($K138,'ИПЦ raw'!$A:$A,0),MATCH(MoM!AK$1,'ИПЦ raw'!$1:$1,0))</f>
        <v>99.9</v>
      </c>
      <c r="AL138" s="326">
        <f>INDEX('ИПЦ raw'!$1:$1048576, MATCH($K138,'ИПЦ raw'!$A:$A,0),MATCH(MoM!AL$1,'ИПЦ raw'!$1:$1,0))</f>
        <v>100.09</v>
      </c>
      <c r="AM138" s="326">
        <f>INDEX('ИПЦ raw'!$1:$1048576, MATCH($K138,'ИПЦ raw'!$A:$A,0),MATCH(MoM!AM$1,'ИПЦ raw'!$1:$1,0))</f>
        <v>99.88</v>
      </c>
      <c r="AN138" s="326">
        <f>INDEX('ИПЦ raw'!$1:$1048576, MATCH($K138,'ИПЦ raw'!$A:$A,0),MATCH(MoM!AN$1,'ИПЦ raw'!$1:$1,0))</f>
        <v>100.14</v>
      </c>
      <c r="AO138" s="326">
        <f>INDEX('ИПЦ raw'!$1:$1048576, MATCH($K138,'ИПЦ raw'!$A:$A,0),MATCH(MoM!AO$1,'ИПЦ raw'!$1:$1,0))</f>
        <v>100.56</v>
      </c>
      <c r="AP138" s="326">
        <f>INDEX('ИПЦ raw'!$1:$1048576, MATCH($K138,'ИПЦ raw'!$A:$A,0),MATCH(MoM!AP$1,'ИПЦ raw'!$1:$1,0))</f>
        <v>101.55</v>
      </c>
      <c r="AQ138" s="326">
        <f>INDEX('ИПЦ raw'!$1:$1048576, MATCH($K138,'ИПЦ raw'!$A:$A,0),MATCH(MoM!AQ$1,'ИПЦ raw'!$1:$1,0))</f>
        <v>100.76</v>
      </c>
      <c r="AR138" s="326">
        <f>INDEX('ИПЦ raw'!$1:$1048576, MATCH($K138,'ИПЦ raw'!$A:$A,0),MATCH(MoM!AR$1,'ИПЦ raw'!$1:$1,0))</f>
        <v>99.14</v>
      </c>
      <c r="AS138" s="326">
        <f>INDEX('ИПЦ raw'!$1:$1048576, MATCH($K138,'ИПЦ raw'!$A:$A,0),MATCH(MoM!AS$1,'ИПЦ raw'!$1:$1,0))</f>
        <v>99.54</v>
      </c>
      <c r="AT138" s="326">
        <f>INDEX('ИПЦ raw'!$1:$1048576, MATCH($K138,'ИПЦ raw'!$A:$A,0),MATCH(MoM!AT$1,'ИПЦ raw'!$1:$1,0))</f>
        <v>100.26</v>
      </c>
      <c r="AU138" s="326">
        <f>INDEX('ИПЦ raw'!$1:$1048576, MATCH($K138,'ИПЦ raw'!$A:$A,0),MATCH(MoM!AU$1,'ИПЦ raw'!$1:$1,0))</f>
        <v>100.08</v>
      </c>
      <c r="AV138" s="326">
        <f>INDEX('ИПЦ raw'!$1:$1048576, MATCH($K138,'ИПЦ raw'!$A:$A,0),MATCH(MoM!AV$1,'ИПЦ raw'!$1:$1,0))</f>
        <v>99.75</v>
      </c>
      <c r="AW138" s="326">
        <f>INDEX('ИПЦ raw'!$1:$1048576, MATCH($K138,'ИПЦ raw'!$A:$A,0),MATCH(MoM!AW$1,'ИПЦ raw'!$1:$1,0))</f>
        <v>99.88</v>
      </c>
      <c r="AX138" s="326">
        <f>INDEX('ИПЦ raw'!$1:$1048576, MATCH($K138,'ИПЦ raw'!$A:$A,0),MATCH(MoM!AX$1,'ИПЦ raw'!$1:$1,0))</f>
        <v>100.13</v>
      </c>
      <c r="AY138" s="326">
        <f>INDEX('ИПЦ raw'!$1:$1048576, MATCH($K138,'ИПЦ raw'!$A:$A,0),MATCH(MoM!AY$1,'ИПЦ raw'!$1:$1,0))</f>
        <v>100.38</v>
      </c>
      <c r="AZ138" s="326">
        <f>INDEX('ИПЦ raw'!$1:$1048576, MATCH($K138,'ИПЦ raw'!$A:$A,0),MATCH(MoM!AZ$1,'ИПЦ raw'!$1:$1,0))</f>
        <v>100.4</v>
      </c>
    </row>
    <row r="139" spans="1:52" ht="26.25" x14ac:dyDescent="0.45">
      <c r="A139" s="326">
        <f>Веса!A139</f>
        <v>1</v>
      </c>
      <c r="B139" s="326">
        <f t="shared" si="4"/>
        <v>1</v>
      </c>
      <c r="C139" s="326">
        <f>БИПЦ_НДС!E139</f>
        <v>0</v>
      </c>
      <c r="D139" s="326">
        <f t="shared" si="5"/>
        <v>1</v>
      </c>
      <c r="E139" s="326">
        <v>0</v>
      </c>
      <c r="F139" s="326">
        <v>1</v>
      </c>
      <c r="G139" s="326">
        <v>0</v>
      </c>
      <c r="H139" s="326">
        <v>1</v>
      </c>
      <c r="I139" s="326">
        <v>0</v>
      </c>
      <c r="J139" s="308" t="s">
        <v>138</v>
      </c>
      <c r="K139" s="308" t="s">
        <v>138</v>
      </c>
      <c r="L139" s="326">
        <f>INDEX('ИПЦ raw'!$1:$1048576, MATCH($K139,'ИПЦ raw'!$A:$A,0),MATCH(MoM!L$1,'ИПЦ raw'!$1:$1,0))</f>
        <v>99.19</v>
      </c>
      <c r="M139" s="326">
        <f>INDEX('ИПЦ raw'!$1:$1048576, MATCH($K139,'ИПЦ raw'!$A:$A,0),MATCH(MoM!M$1,'ИПЦ raw'!$1:$1,0))</f>
        <v>99.57</v>
      </c>
      <c r="N139" s="326">
        <f>INDEX('ИПЦ raw'!$1:$1048576, MATCH($K139,'ИПЦ raw'!$A:$A,0),MATCH(MoM!N$1,'ИПЦ raw'!$1:$1,0))</f>
        <v>99.45</v>
      </c>
      <c r="O139" s="326">
        <f>INDEX('ИПЦ raw'!$1:$1048576, MATCH($K139,'ИПЦ raw'!$A:$A,0),MATCH(MoM!O$1,'ИПЦ raw'!$1:$1,0))</f>
        <v>99.64</v>
      </c>
      <c r="P139" s="326">
        <f>INDEX('ИПЦ raw'!$1:$1048576, MATCH($K139,'ИПЦ raw'!$A:$A,0),MATCH(MoM!P$1,'ИПЦ raw'!$1:$1,0))</f>
        <v>99.56</v>
      </c>
      <c r="Q139" s="326">
        <f>INDEX('ИПЦ raw'!$1:$1048576, MATCH($K139,'ИПЦ raw'!$A:$A,0),MATCH(MoM!Q$1,'ИПЦ raw'!$1:$1,0))</f>
        <v>99.85</v>
      </c>
      <c r="R139" s="326">
        <f>INDEX('ИПЦ raw'!$1:$1048576, MATCH($K139,'ИПЦ raw'!$A:$A,0),MATCH(MoM!R$1,'ИПЦ raw'!$1:$1,0))</f>
        <v>100.03</v>
      </c>
      <c r="S139" s="326">
        <f>INDEX('ИПЦ raw'!$1:$1048576, MATCH($K139,'ИПЦ raw'!$A:$A,0),MATCH(MoM!S$1,'ИПЦ raw'!$1:$1,0))</f>
        <v>101</v>
      </c>
      <c r="T139" s="326">
        <f>INDEX('ИПЦ raw'!$1:$1048576, MATCH($K139,'ИПЦ raw'!$A:$A,0),MATCH(MoM!T$1,'ИПЦ raw'!$1:$1,0))</f>
        <v>101.13</v>
      </c>
      <c r="U139" s="326">
        <f>INDEX('ИПЦ raw'!$1:$1048576, MATCH($K139,'ИПЦ raw'!$A:$A,0),MATCH(MoM!U$1,'ИПЦ raw'!$1:$1,0))</f>
        <v>100.92</v>
      </c>
      <c r="V139" s="326">
        <f>INDEX('ИПЦ raw'!$1:$1048576, MATCH($K139,'ИПЦ raw'!$A:$A,0),MATCH(MoM!V$1,'ИПЦ raw'!$1:$1,0))</f>
        <v>100.67</v>
      </c>
      <c r="W139" s="326">
        <f>INDEX('ИПЦ raw'!$1:$1048576, MATCH($K139,'ИПЦ raw'!$A:$A,0),MATCH(MoM!W$1,'ИПЦ raw'!$1:$1,0))</f>
        <v>100.24</v>
      </c>
      <c r="X139" s="326">
        <f>INDEX('ИПЦ raw'!$1:$1048576, MATCH($K139,'ИПЦ raw'!$A:$A,0),MATCH(MoM!X$1,'ИПЦ raw'!$1:$1,0))</f>
        <v>99.9</v>
      </c>
      <c r="Y139" s="326">
        <f>INDEX('ИПЦ raw'!$1:$1048576, MATCH($K139,'ИПЦ raw'!$A:$A,0),MATCH(MoM!Y$1,'ИПЦ raw'!$1:$1,0))</f>
        <v>99.46</v>
      </c>
      <c r="Z139" s="326">
        <f>INDEX('ИПЦ raw'!$1:$1048576, MATCH($K139,'ИПЦ raw'!$A:$A,0),MATCH(MoM!Z$1,'ИПЦ raw'!$1:$1,0))</f>
        <v>100.02</v>
      </c>
      <c r="AA139" s="326">
        <f>INDEX('ИПЦ raw'!$1:$1048576, MATCH($K139,'ИПЦ raw'!$A:$A,0),MATCH(MoM!AA$1,'ИПЦ raw'!$1:$1,0))</f>
        <v>99.99</v>
      </c>
      <c r="AB139" s="326">
        <f>INDEX('ИПЦ raw'!$1:$1048576, MATCH($K139,'ИПЦ raw'!$A:$A,0),MATCH(MoM!AB$1,'ИПЦ raw'!$1:$1,0))</f>
        <v>99.96</v>
      </c>
      <c r="AC139" s="326">
        <f>INDEX('ИПЦ raw'!$1:$1048576, MATCH($K139,'ИПЦ raw'!$A:$A,0),MATCH(MoM!AC$1,'ИПЦ raw'!$1:$1,0))</f>
        <v>99.98</v>
      </c>
      <c r="AD139" s="326">
        <f>INDEX('ИПЦ raw'!$1:$1048576, MATCH($K139,'ИПЦ raw'!$A:$A,0),MATCH(MoM!AD$1,'ИПЦ raw'!$1:$1,0))</f>
        <v>100.13</v>
      </c>
      <c r="AE139" s="326">
        <f>INDEX('ИПЦ raw'!$1:$1048576, MATCH($K139,'ИПЦ raw'!$A:$A,0),MATCH(MoM!AE$1,'ИПЦ raw'!$1:$1,0))</f>
        <v>100.69</v>
      </c>
      <c r="AF139" s="326">
        <f>INDEX('ИПЦ raw'!$1:$1048576, MATCH($K139,'ИПЦ raw'!$A:$A,0),MATCH(MoM!AF$1,'ИПЦ raw'!$1:$1,0))</f>
        <v>101.36</v>
      </c>
      <c r="AG139" s="326">
        <f>INDEX('ИПЦ raw'!$1:$1048576, MATCH($K139,'ИПЦ raw'!$A:$A,0),MATCH(MoM!AG$1,'ИПЦ raw'!$1:$1,0))</f>
        <v>101.58</v>
      </c>
      <c r="AH139" s="326">
        <f>INDEX('ИПЦ raw'!$1:$1048576, MATCH($K139,'ИПЦ raw'!$A:$A,0),MATCH(MoM!AH$1,'ИПЦ raw'!$1:$1,0))</f>
        <v>100.41</v>
      </c>
      <c r="AI139" s="326">
        <f>INDEX('ИПЦ raw'!$1:$1048576, MATCH($K139,'ИПЦ raw'!$A:$A,0),MATCH(MoM!AI$1,'ИПЦ raw'!$1:$1,0))</f>
        <v>99.99</v>
      </c>
      <c r="AJ139" s="326">
        <f>INDEX('ИПЦ raw'!$1:$1048576, MATCH($K139,'ИПЦ raw'!$A:$A,0),MATCH(MoM!AJ$1,'ИПЦ raw'!$1:$1,0))</f>
        <v>99.7</v>
      </c>
      <c r="AK139" s="326">
        <f>INDEX('ИПЦ raw'!$1:$1048576, MATCH($K139,'ИПЦ raw'!$A:$A,0),MATCH(MoM!AK$1,'ИПЦ raw'!$1:$1,0))</f>
        <v>99.56</v>
      </c>
      <c r="AL139" s="326">
        <f>INDEX('ИПЦ raw'!$1:$1048576, MATCH($K139,'ИПЦ raw'!$A:$A,0),MATCH(MoM!AL$1,'ИПЦ raw'!$1:$1,0))</f>
        <v>99.67</v>
      </c>
      <c r="AM139" s="326">
        <f>INDEX('ИПЦ raw'!$1:$1048576, MATCH($K139,'ИПЦ raw'!$A:$A,0),MATCH(MoM!AM$1,'ИПЦ raw'!$1:$1,0))</f>
        <v>99.28</v>
      </c>
      <c r="AN139" s="326">
        <f>INDEX('ИПЦ raw'!$1:$1048576, MATCH($K139,'ИПЦ raw'!$A:$A,0),MATCH(MoM!AN$1,'ИПЦ raw'!$1:$1,0))</f>
        <v>99.39</v>
      </c>
      <c r="AO139" s="326">
        <f>INDEX('ИПЦ raw'!$1:$1048576, MATCH($K139,'ИПЦ raw'!$A:$A,0),MATCH(MoM!AO$1,'ИПЦ raw'!$1:$1,0))</f>
        <v>99.82</v>
      </c>
      <c r="AP139" s="326">
        <f>INDEX('ИПЦ raw'!$1:$1048576, MATCH($K139,'ИПЦ raw'!$A:$A,0),MATCH(MoM!AP$1,'ИПЦ raw'!$1:$1,0))</f>
        <v>100.01</v>
      </c>
      <c r="AQ139" s="326">
        <f>INDEX('ИПЦ raw'!$1:$1048576, MATCH($K139,'ИПЦ raw'!$A:$A,0),MATCH(MoM!AQ$1,'ИПЦ raw'!$1:$1,0))</f>
        <v>100.42</v>
      </c>
      <c r="AR139" s="326">
        <f>INDEX('ИПЦ raw'!$1:$1048576, MATCH($K139,'ИПЦ raw'!$A:$A,0),MATCH(MoM!AR$1,'ИПЦ raw'!$1:$1,0))</f>
        <v>100.91</v>
      </c>
      <c r="AS139" s="326">
        <f>INDEX('ИПЦ raw'!$1:$1048576, MATCH($K139,'ИПЦ raw'!$A:$A,0),MATCH(MoM!AS$1,'ИПЦ raw'!$1:$1,0))</f>
        <v>100.54</v>
      </c>
      <c r="AT139" s="326">
        <f>INDEX('ИПЦ raw'!$1:$1048576, MATCH($K139,'ИПЦ raw'!$A:$A,0),MATCH(MoM!AT$1,'ИПЦ raw'!$1:$1,0))</f>
        <v>100.42</v>
      </c>
      <c r="AU139" s="326">
        <f>INDEX('ИПЦ raw'!$1:$1048576, MATCH($K139,'ИПЦ raw'!$A:$A,0),MATCH(MoM!AU$1,'ИПЦ raw'!$1:$1,0))</f>
        <v>100.16</v>
      </c>
      <c r="AV139" s="326">
        <f>INDEX('ИПЦ raw'!$1:$1048576, MATCH($K139,'ИПЦ raw'!$A:$A,0),MATCH(MoM!AV$1,'ИПЦ raw'!$1:$1,0))</f>
        <v>98.8</v>
      </c>
      <c r="AW139" s="326">
        <f>INDEX('ИПЦ raw'!$1:$1048576, MATCH($K139,'ИПЦ raw'!$A:$A,0),MATCH(MoM!AW$1,'ИПЦ raw'!$1:$1,0))</f>
        <v>99.8</v>
      </c>
      <c r="AX139" s="326">
        <f>INDEX('ИПЦ raw'!$1:$1048576, MATCH($K139,'ИПЦ raw'!$A:$A,0),MATCH(MoM!AX$1,'ИПЦ raw'!$1:$1,0))</f>
        <v>99.97</v>
      </c>
      <c r="AY139" s="326">
        <f>INDEX('ИПЦ raw'!$1:$1048576, MATCH($K139,'ИПЦ raw'!$A:$A,0),MATCH(MoM!AY$1,'ИПЦ raw'!$1:$1,0))</f>
        <v>100.01</v>
      </c>
      <c r="AZ139" s="326">
        <f>INDEX('ИПЦ raw'!$1:$1048576, MATCH($K139,'ИПЦ raw'!$A:$A,0),MATCH(MoM!AZ$1,'ИПЦ raw'!$1:$1,0))</f>
        <v>99.85</v>
      </c>
    </row>
    <row r="140" spans="1:52" ht="26.25" x14ac:dyDescent="0.45">
      <c r="A140" s="326">
        <f>Веса!A140</f>
        <v>1</v>
      </c>
      <c r="B140" s="326">
        <f t="shared" si="4"/>
        <v>1</v>
      </c>
      <c r="C140" s="326">
        <f>БИПЦ_НДС!E140</f>
        <v>0</v>
      </c>
      <c r="D140" s="326">
        <f t="shared" si="5"/>
        <v>1</v>
      </c>
      <c r="E140" s="326">
        <v>0</v>
      </c>
      <c r="F140" s="326">
        <v>1</v>
      </c>
      <c r="G140" s="326">
        <v>0</v>
      </c>
      <c r="H140" s="326">
        <v>1</v>
      </c>
      <c r="I140" s="326">
        <v>0</v>
      </c>
      <c r="J140" s="308" t="s">
        <v>139</v>
      </c>
      <c r="K140" s="308" t="s">
        <v>139</v>
      </c>
      <c r="L140" s="326">
        <f>INDEX('ИПЦ raw'!$1:$1048576, MATCH($K140,'ИПЦ raw'!$A:$A,0),MATCH(MoM!L$1,'ИПЦ raw'!$1:$1,0))</f>
        <v>99.08</v>
      </c>
      <c r="M140" s="326">
        <f>INDEX('ИПЦ raw'!$1:$1048576, MATCH($K140,'ИПЦ raw'!$A:$A,0),MATCH(MoM!M$1,'ИПЦ raw'!$1:$1,0))</f>
        <v>99.1</v>
      </c>
      <c r="N140" s="326">
        <f>INDEX('ИПЦ raw'!$1:$1048576, MATCH($K140,'ИПЦ raw'!$A:$A,0),MATCH(MoM!N$1,'ИПЦ raw'!$1:$1,0))</f>
        <v>99.28</v>
      </c>
      <c r="O140" s="326">
        <f>INDEX('ИПЦ raw'!$1:$1048576, MATCH($K140,'ИПЦ raw'!$A:$A,0),MATCH(MoM!O$1,'ИПЦ raw'!$1:$1,0))</f>
        <v>99.44</v>
      </c>
      <c r="P140" s="326">
        <f>INDEX('ИПЦ raw'!$1:$1048576, MATCH($K140,'ИПЦ raw'!$A:$A,0),MATCH(MoM!P$1,'ИПЦ raw'!$1:$1,0))</f>
        <v>100.08</v>
      </c>
      <c r="Q140" s="326">
        <f>INDEX('ИПЦ raw'!$1:$1048576, MATCH($K140,'ИПЦ raw'!$A:$A,0),MATCH(MoM!Q$1,'ИПЦ raw'!$1:$1,0))</f>
        <v>100.13</v>
      </c>
      <c r="R140" s="326">
        <f>INDEX('ИПЦ raw'!$1:$1048576, MATCH($K140,'ИПЦ raw'!$A:$A,0),MATCH(MoM!R$1,'ИПЦ raw'!$1:$1,0))</f>
        <v>99.96</v>
      </c>
      <c r="S140" s="326">
        <f>INDEX('ИПЦ raw'!$1:$1048576, MATCH($K140,'ИПЦ raw'!$A:$A,0),MATCH(MoM!S$1,'ИПЦ raw'!$1:$1,0))</f>
        <v>100.72</v>
      </c>
      <c r="T140" s="326">
        <f>INDEX('ИПЦ raw'!$1:$1048576, MATCH($K140,'ИПЦ raw'!$A:$A,0),MATCH(MoM!T$1,'ИПЦ raw'!$1:$1,0))</f>
        <v>101.54</v>
      </c>
      <c r="U140" s="326">
        <f>INDEX('ИПЦ raw'!$1:$1048576, MATCH($K140,'ИПЦ raw'!$A:$A,0),MATCH(MoM!U$1,'ИПЦ raw'!$1:$1,0))</f>
        <v>101.28</v>
      </c>
      <c r="V140" s="326">
        <f>INDEX('ИПЦ raw'!$1:$1048576, MATCH($K140,'ИПЦ raw'!$A:$A,0),MATCH(MoM!V$1,'ИПЦ raw'!$1:$1,0))</f>
        <v>100.72</v>
      </c>
      <c r="W140" s="326">
        <f>INDEX('ИПЦ raw'!$1:$1048576, MATCH($K140,'ИПЦ raw'!$A:$A,0),MATCH(MoM!W$1,'ИПЦ raw'!$1:$1,0))</f>
        <v>100.02</v>
      </c>
      <c r="X140" s="326">
        <f>INDEX('ИПЦ raw'!$1:$1048576, MATCH($K140,'ИПЦ raw'!$A:$A,0),MATCH(MoM!X$1,'ИПЦ raw'!$1:$1,0))</f>
        <v>99.84</v>
      </c>
      <c r="Y140" s="326">
        <f>INDEX('ИПЦ raw'!$1:$1048576, MATCH($K140,'ИПЦ raw'!$A:$A,0),MATCH(MoM!Y$1,'ИПЦ raw'!$1:$1,0))</f>
        <v>99.65</v>
      </c>
      <c r="Z140" s="326">
        <f>INDEX('ИПЦ raw'!$1:$1048576, MATCH($K140,'ИПЦ raw'!$A:$A,0),MATCH(MoM!Z$1,'ИПЦ raw'!$1:$1,0))</f>
        <v>99.86</v>
      </c>
      <c r="AA140" s="326">
        <f>INDEX('ИПЦ raw'!$1:$1048576, MATCH($K140,'ИПЦ raw'!$A:$A,0),MATCH(MoM!AA$1,'ИПЦ raw'!$1:$1,0))</f>
        <v>99.76</v>
      </c>
      <c r="AB140" s="326">
        <f>INDEX('ИПЦ raw'!$1:$1048576, MATCH($K140,'ИПЦ raw'!$A:$A,0),MATCH(MoM!AB$1,'ИПЦ raw'!$1:$1,0))</f>
        <v>99.87</v>
      </c>
      <c r="AC140" s="326">
        <f>INDEX('ИПЦ raw'!$1:$1048576, MATCH($K140,'ИПЦ raw'!$A:$A,0),MATCH(MoM!AC$1,'ИПЦ raw'!$1:$1,0))</f>
        <v>100.09</v>
      </c>
      <c r="AD140" s="326">
        <f>INDEX('ИПЦ raw'!$1:$1048576, MATCH($K140,'ИПЦ raw'!$A:$A,0),MATCH(MoM!AD$1,'ИПЦ raw'!$1:$1,0))</f>
        <v>100.13</v>
      </c>
      <c r="AE140" s="326">
        <f>INDEX('ИПЦ raw'!$1:$1048576, MATCH($K140,'ИПЦ raw'!$A:$A,0),MATCH(MoM!AE$1,'ИПЦ raw'!$1:$1,0))</f>
        <v>100.45</v>
      </c>
      <c r="AF140" s="326">
        <f>INDEX('ИПЦ raw'!$1:$1048576, MATCH($K140,'ИПЦ raw'!$A:$A,0),MATCH(MoM!AF$1,'ИПЦ raw'!$1:$1,0))</f>
        <v>101.07</v>
      </c>
      <c r="AG140" s="326">
        <f>INDEX('ИПЦ raw'!$1:$1048576, MATCH($K140,'ИПЦ raw'!$A:$A,0),MATCH(MoM!AG$1,'ИПЦ raw'!$1:$1,0))</f>
        <v>101.43</v>
      </c>
      <c r="AH140" s="326">
        <f>INDEX('ИПЦ raw'!$1:$1048576, MATCH($K140,'ИПЦ raw'!$A:$A,0),MATCH(MoM!AH$1,'ИПЦ raw'!$1:$1,0))</f>
        <v>100.97</v>
      </c>
      <c r="AI140" s="326">
        <f>INDEX('ИПЦ raw'!$1:$1048576, MATCH($K140,'ИПЦ raw'!$A:$A,0),MATCH(MoM!AI$1,'ИПЦ raw'!$1:$1,0))</f>
        <v>100.07</v>
      </c>
      <c r="AJ140" s="326">
        <f>INDEX('ИПЦ raw'!$1:$1048576, MATCH($K140,'ИПЦ raw'!$A:$A,0),MATCH(MoM!AJ$1,'ИПЦ raw'!$1:$1,0))</f>
        <v>99.79</v>
      </c>
      <c r="AK140" s="326">
        <f>INDEX('ИПЦ raw'!$1:$1048576, MATCH($K140,'ИПЦ raw'!$A:$A,0),MATCH(MoM!AK$1,'ИПЦ raw'!$1:$1,0))</f>
        <v>98.95</v>
      </c>
      <c r="AL140" s="326">
        <f>INDEX('ИПЦ raw'!$1:$1048576, MATCH($K140,'ИПЦ raw'!$A:$A,0),MATCH(MoM!AL$1,'ИПЦ raw'!$1:$1,0))</f>
        <v>99.45</v>
      </c>
      <c r="AM140" s="326">
        <f>INDEX('ИПЦ raw'!$1:$1048576, MATCH($K140,'ИПЦ raw'!$A:$A,0),MATCH(MoM!AM$1,'ИПЦ raw'!$1:$1,0))</f>
        <v>99.2</v>
      </c>
      <c r="AN140" s="326">
        <f>INDEX('ИПЦ raw'!$1:$1048576, MATCH($K140,'ИПЦ raw'!$A:$A,0),MATCH(MoM!AN$1,'ИПЦ raw'!$1:$1,0))</f>
        <v>99.65</v>
      </c>
      <c r="AO140" s="326">
        <f>INDEX('ИПЦ raw'!$1:$1048576, MATCH($K140,'ИПЦ raw'!$A:$A,0),MATCH(MoM!AO$1,'ИПЦ raw'!$1:$1,0))</f>
        <v>100.18</v>
      </c>
      <c r="AP140" s="326">
        <f>INDEX('ИПЦ raw'!$1:$1048576, MATCH($K140,'ИПЦ raw'!$A:$A,0),MATCH(MoM!AP$1,'ИПЦ raw'!$1:$1,0))</f>
        <v>99.98</v>
      </c>
      <c r="AQ140" s="326">
        <f>INDEX('ИПЦ raw'!$1:$1048576, MATCH($K140,'ИПЦ raw'!$A:$A,0),MATCH(MoM!AQ$1,'ИПЦ raw'!$1:$1,0))</f>
        <v>100.92</v>
      </c>
      <c r="AR140" s="326">
        <f>INDEX('ИПЦ raw'!$1:$1048576, MATCH($K140,'ИПЦ raw'!$A:$A,0),MATCH(MoM!AR$1,'ИПЦ raw'!$1:$1,0))</f>
        <v>101.36</v>
      </c>
      <c r="AS140" s="326">
        <f>INDEX('ИПЦ raw'!$1:$1048576, MATCH($K140,'ИПЦ raw'!$A:$A,0),MATCH(MoM!AS$1,'ИПЦ raw'!$1:$1,0))</f>
        <v>100.7</v>
      </c>
      <c r="AT140" s="326">
        <f>INDEX('ИПЦ raw'!$1:$1048576, MATCH($K140,'ИПЦ raw'!$A:$A,0),MATCH(MoM!AT$1,'ИПЦ raw'!$1:$1,0))</f>
        <v>100.44</v>
      </c>
      <c r="AU140" s="326">
        <f>INDEX('ИПЦ raw'!$1:$1048576, MATCH($K140,'ИПЦ raw'!$A:$A,0),MATCH(MoM!AU$1,'ИПЦ raw'!$1:$1,0))</f>
        <v>99.92</v>
      </c>
      <c r="AV140" s="326">
        <f>INDEX('ИПЦ raw'!$1:$1048576, MATCH($K140,'ИПЦ raw'!$A:$A,0),MATCH(MoM!AV$1,'ИПЦ raw'!$1:$1,0))</f>
        <v>98.46</v>
      </c>
      <c r="AW140" s="326">
        <f>INDEX('ИПЦ raw'!$1:$1048576, MATCH($K140,'ИПЦ raw'!$A:$A,0),MATCH(MoM!AW$1,'ИПЦ raw'!$1:$1,0))</f>
        <v>99.61</v>
      </c>
      <c r="AX140" s="326">
        <f>INDEX('ИПЦ raw'!$1:$1048576, MATCH($K140,'ИПЦ raw'!$A:$A,0),MATCH(MoM!AX$1,'ИПЦ raw'!$1:$1,0))</f>
        <v>99.29</v>
      </c>
      <c r="AY140" s="326">
        <f>INDEX('ИПЦ raw'!$1:$1048576, MATCH($K140,'ИПЦ raw'!$A:$A,0),MATCH(MoM!AY$1,'ИПЦ raw'!$1:$1,0))</f>
        <v>100.19</v>
      </c>
      <c r="AZ140" s="326">
        <f>INDEX('ИПЦ raw'!$1:$1048576, MATCH($K140,'ИПЦ raw'!$A:$A,0),MATCH(MoM!AZ$1,'ИПЦ raw'!$1:$1,0))</f>
        <v>100</v>
      </c>
    </row>
    <row r="141" spans="1:52" ht="26.25" x14ac:dyDescent="0.45">
      <c r="A141" s="326">
        <f>Веса!A141</f>
        <v>1</v>
      </c>
      <c r="B141" s="326">
        <f t="shared" si="4"/>
        <v>1</v>
      </c>
      <c r="C141" s="326">
        <f>БИПЦ_НДС!E141</f>
        <v>0</v>
      </c>
      <c r="D141" s="326">
        <f t="shared" si="5"/>
        <v>1</v>
      </c>
      <c r="E141" s="326">
        <v>0</v>
      </c>
      <c r="F141" s="326">
        <v>1</v>
      </c>
      <c r="G141" s="326">
        <v>0</v>
      </c>
      <c r="H141" s="326">
        <v>1</v>
      </c>
      <c r="I141" s="326">
        <v>0</v>
      </c>
      <c r="J141" s="308" t="s">
        <v>140</v>
      </c>
      <c r="K141" s="308" t="s">
        <v>140</v>
      </c>
      <c r="L141" s="326">
        <f>INDEX('ИПЦ raw'!$1:$1048576, MATCH($K141,'ИПЦ raw'!$A:$A,0),MATCH(MoM!L$1,'ИПЦ raw'!$1:$1,0))</f>
        <v>99.76</v>
      </c>
      <c r="M141" s="326">
        <f>INDEX('ИПЦ raw'!$1:$1048576, MATCH($K141,'ИПЦ raw'!$A:$A,0),MATCH(MoM!M$1,'ИПЦ raw'!$1:$1,0))</f>
        <v>100.19</v>
      </c>
      <c r="N141" s="326">
        <f>INDEX('ИПЦ raw'!$1:$1048576, MATCH($K141,'ИПЦ raw'!$A:$A,0),MATCH(MoM!N$1,'ИПЦ raw'!$1:$1,0))</f>
        <v>100.58</v>
      </c>
      <c r="O141" s="326">
        <f>INDEX('ИПЦ raw'!$1:$1048576, MATCH($K141,'ИПЦ raw'!$A:$A,0),MATCH(MoM!O$1,'ИПЦ raw'!$1:$1,0))</f>
        <v>100.53</v>
      </c>
      <c r="P141" s="326">
        <f>INDEX('ИПЦ raw'!$1:$1048576, MATCH($K141,'ИПЦ raw'!$A:$A,0),MATCH(MoM!P$1,'ИПЦ raw'!$1:$1,0))</f>
        <v>100.28</v>
      </c>
      <c r="Q141" s="326">
        <f>INDEX('ИПЦ raw'!$1:$1048576, MATCH($K141,'ИПЦ raw'!$A:$A,0),MATCH(MoM!Q$1,'ИПЦ raw'!$1:$1,0))</f>
        <v>100.07</v>
      </c>
      <c r="R141" s="326">
        <f>INDEX('ИПЦ raw'!$1:$1048576, MATCH($K141,'ИПЦ raw'!$A:$A,0),MATCH(MoM!R$1,'ИПЦ raw'!$1:$1,0))</f>
        <v>100.3</v>
      </c>
      <c r="S141" s="326">
        <f>INDEX('ИПЦ raw'!$1:$1048576, MATCH($K141,'ИПЦ raw'!$A:$A,0),MATCH(MoM!S$1,'ИПЦ raw'!$1:$1,0))</f>
        <v>101.7</v>
      </c>
      <c r="T141" s="326">
        <f>INDEX('ИПЦ raw'!$1:$1048576, MATCH($K141,'ИПЦ raw'!$A:$A,0),MATCH(MoM!T$1,'ИПЦ raw'!$1:$1,0))</f>
        <v>99.83</v>
      </c>
      <c r="U141" s="326">
        <f>INDEX('ИПЦ raw'!$1:$1048576, MATCH($K141,'ИПЦ raw'!$A:$A,0),MATCH(MoM!U$1,'ИПЦ raw'!$1:$1,0))</f>
        <v>100.25</v>
      </c>
      <c r="V141" s="326">
        <f>INDEX('ИПЦ raw'!$1:$1048576, MATCH($K141,'ИПЦ raw'!$A:$A,0),MATCH(MoM!V$1,'ИПЦ raw'!$1:$1,0))</f>
        <v>100.24</v>
      </c>
      <c r="W141" s="326">
        <f>INDEX('ИПЦ raw'!$1:$1048576, MATCH($K141,'ИПЦ raw'!$A:$A,0),MATCH(MoM!W$1,'ИПЦ raw'!$1:$1,0))</f>
        <v>100.09</v>
      </c>
      <c r="X141" s="326">
        <f>INDEX('ИПЦ raw'!$1:$1048576, MATCH($K141,'ИПЦ raw'!$A:$A,0),MATCH(MoM!X$1,'ИПЦ raw'!$1:$1,0))</f>
        <v>99.85</v>
      </c>
      <c r="Y141" s="326">
        <f>INDEX('ИПЦ raw'!$1:$1048576, MATCH($K141,'ИПЦ raw'!$A:$A,0),MATCH(MoM!Y$1,'ИПЦ raw'!$1:$1,0))</f>
        <v>100.29</v>
      </c>
      <c r="Z141" s="326">
        <f>INDEX('ИПЦ raw'!$1:$1048576, MATCH($K141,'ИПЦ raw'!$A:$A,0),MATCH(MoM!Z$1,'ИПЦ raw'!$1:$1,0))</f>
        <v>100.54</v>
      </c>
      <c r="AA141" s="326">
        <f>INDEX('ИПЦ raw'!$1:$1048576, MATCH($K141,'ИПЦ raw'!$A:$A,0),MATCH(MoM!AA$1,'ИПЦ raw'!$1:$1,0))</f>
        <v>100.58</v>
      </c>
      <c r="AB141" s="326">
        <f>INDEX('ИПЦ raw'!$1:$1048576, MATCH($K141,'ИПЦ raw'!$A:$A,0),MATCH(MoM!AB$1,'ИПЦ raw'!$1:$1,0))</f>
        <v>100.24</v>
      </c>
      <c r="AC141" s="326">
        <f>INDEX('ИПЦ raw'!$1:$1048576, MATCH($K141,'ИПЦ raw'!$A:$A,0),MATCH(MoM!AC$1,'ИПЦ raw'!$1:$1,0))</f>
        <v>100.51</v>
      </c>
      <c r="AD141" s="326">
        <f>INDEX('ИПЦ raw'!$1:$1048576, MATCH($K141,'ИПЦ raw'!$A:$A,0),MATCH(MoM!AD$1,'ИПЦ raw'!$1:$1,0))</f>
        <v>100.83</v>
      </c>
      <c r="AE141" s="326">
        <f>INDEX('ИПЦ raw'!$1:$1048576, MATCH($K141,'ИПЦ raw'!$A:$A,0),MATCH(MoM!AE$1,'ИПЦ raw'!$1:$1,0))</f>
        <v>101.78</v>
      </c>
      <c r="AF141" s="326">
        <f>INDEX('ИПЦ raw'!$1:$1048576, MATCH($K141,'ИПЦ raw'!$A:$A,0),MATCH(MoM!AF$1,'ИПЦ raw'!$1:$1,0))</f>
        <v>100.32</v>
      </c>
      <c r="AG141" s="326">
        <f>INDEX('ИПЦ raw'!$1:$1048576, MATCH($K141,'ИПЦ raw'!$A:$A,0),MATCH(MoM!AG$1,'ИПЦ raw'!$1:$1,0))</f>
        <v>100.23</v>
      </c>
      <c r="AH141" s="326">
        <f>INDEX('ИПЦ raw'!$1:$1048576, MATCH($K141,'ИПЦ raw'!$A:$A,0),MATCH(MoM!AH$1,'ИПЦ raw'!$1:$1,0))</f>
        <v>99.94</v>
      </c>
      <c r="AI141" s="326">
        <f>INDEX('ИПЦ raw'!$1:$1048576, MATCH($K141,'ИПЦ raw'!$A:$A,0),MATCH(MoM!AI$1,'ИПЦ raw'!$1:$1,0))</f>
        <v>99.95</v>
      </c>
      <c r="AJ141" s="326">
        <f>INDEX('ИПЦ raw'!$1:$1048576, MATCH($K141,'ИПЦ raw'!$A:$A,0),MATCH(MoM!AJ$1,'ИПЦ raw'!$1:$1,0))</f>
        <v>100.12</v>
      </c>
      <c r="AK141" s="326">
        <f>INDEX('ИПЦ raw'!$1:$1048576, MATCH($K141,'ИПЦ raw'!$A:$A,0),MATCH(MoM!AK$1,'ИПЦ raw'!$1:$1,0))</f>
        <v>100.29</v>
      </c>
      <c r="AL141" s="326">
        <f>INDEX('ИПЦ raw'!$1:$1048576, MATCH($K141,'ИПЦ raw'!$A:$A,0),MATCH(MoM!AL$1,'ИПЦ raw'!$1:$1,0))</f>
        <v>100.13</v>
      </c>
      <c r="AM141" s="326">
        <f>INDEX('ИПЦ raw'!$1:$1048576, MATCH($K141,'ИПЦ raw'!$A:$A,0),MATCH(MoM!AM$1,'ИПЦ raw'!$1:$1,0))</f>
        <v>99.95</v>
      </c>
      <c r="AN141" s="326">
        <f>INDEX('ИПЦ raw'!$1:$1048576, MATCH($K141,'ИПЦ raw'!$A:$A,0),MATCH(MoM!AN$1,'ИПЦ raw'!$1:$1,0))</f>
        <v>99.61</v>
      </c>
      <c r="AO141" s="326">
        <f>INDEX('ИПЦ raw'!$1:$1048576, MATCH($K141,'ИПЦ raw'!$A:$A,0),MATCH(MoM!AO$1,'ИПЦ raw'!$1:$1,0))</f>
        <v>100.13</v>
      </c>
      <c r="AP141" s="326">
        <f>INDEX('ИПЦ raw'!$1:$1048576, MATCH($K141,'ИПЦ raw'!$A:$A,0),MATCH(MoM!AP$1,'ИПЦ raw'!$1:$1,0))</f>
        <v>100.07</v>
      </c>
      <c r="AQ141" s="326">
        <f>INDEX('ИПЦ raw'!$1:$1048576, MATCH($K141,'ИПЦ raw'!$A:$A,0),MATCH(MoM!AQ$1,'ИПЦ raw'!$1:$1,0))</f>
        <v>101.14</v>
      </c>
      <c r="AR141" s="326">
        <f>INDEX('ИПЦ raw'!$1:$1048576, MATCH($K141,'ИПЦ raw'!$A:$A,0),MATCH(MoM!AR$1,'ИПЦ raw'!$1:$1,0))</f>
        <v>99.77</v>
      </c>
      <c r="AS141" s="326">
        <f>INDEX('ИПЦ raw'!$1:$1048576, MATCH($K141,'ИПЦ raw'!$A:$A,0),MATCH(MoM!AS$1,'ИПЦ raw'!$1:$1,0))</f>
        <v>99.72</v>
      </c>
      <c r="AT141" s="326">
        <f>INDEX('ИПЦ raw'!$1:$1048576, MATCH($K141,'ИПЦ raw'!$A:$A,0),MATCH(MoM!AT$1,'ИПЦ raw'!$1:$1,0))</f>
        <v>100.52</v>
      </c>
      <c r="AU141" s="326">
        <f>INDEX('ИПЦ raw'!$1:$1048576, MATCH($K141,'ИПЦ raw'!$A:$A,0),MATCH(MoM!AU$1,'ИПЦ raw'!$1:$1,0))</f>
        <v>100.27</v>
      </c>
      <c r="AV141" s="326">
        <f>INDEX('ИПЦ raw'!$1:$1048576, MATCH($K141,'ИПЦ raw'!$A:$A,0),MATCH(MoM!AV$1,'ИПЦ raw'!$1:$1,0))</f>
        <v>99.73</v>
      </c>
      <c r="AW141" s="326">
        <f>INDEX('ИПЦ raw'!$1:$1048576, MATCH($K141,'ИПЦ raw'!$A:$A,0),MATCH(MoM!AW$1,'ИПЦ raw'!$1:$1,0))</f>
        <v>99.44</v>
      </c>
      <c r="AX141" s="326">
        <f>INDEX('ИПЦ raw'!$1:$1048576, MATCH($K141,'ИПЦ raw'!$A:$A,0),MATCH(MoM!AX$1,'ИПЦ raw'!$1:$1,0))</f>
        <v>100.44</v>
      </c>
      <c r="AY141" s="326">
        <f>INDEX('ИПЦ raw'!$1:$1048576, MATCH($K141,'ИПЦ raw'!$A:$A,0),MATCH(MoM!AY$1,'ИПЦ raw'!$1:$1,0))</f>
        <v>100.17</v>
      </c>
      <c r="AZ141" s="326">
        <f>INDEX('ИПЦ raw'!$1:$1048576, MATCH($K141,'ИПЦ raw'!$A:$A,0),MATCH(MoM!AZ$1,'ИПЦ raw'!$1:$1,0))</f>
        <v>100.92</v>
      </c>
    </row>
    <row r="142" spans="1:52" ht="26.25" x14ac:dyDescent="0.45">
      <c r="A142" s="326">
        <f>Веса!A142</f>
        <v>1</v>
      </c>
      <c r="B142" s="326">
        <f t="shared" si="4"/>
        <v>1</v>
      </c>
      <c r="C142" s="326">
        <f>БИПЦ_НДС!E142</f>
        <v>0</v>
      </c>
      <c r="D142" s="326">
        <f t="shared" si="5"/>
        <v>1</v>
      </c>
      <c r="E142" s="326">
        <v>0</v>
      </c>
      <c r="F142" s="326">
        <v>1</v>
      </c>
      <c r="G142" s="326">
        <v>0</v>
      </c>
      <c r="H142" s="326">
        <v>1</v>
      </c>
      <c r="I142" s="326">
        <v>0</v>
      </c>
      <c r="J142" s="308" t="s">
        <v>141</v>
      </c>
      <c r="K142" s="308" t="s">
        <v>141</v>
      </c>
      <c r="L142" s="326">
        <f>INDEX('ИПЦ raw'!$1:$1048576, MATCH($K142,'ИПЦ raw'!$A:$A,0),MATCH(MoM!L$1,'ИПЦ raw'!$1:$1,0))</f>
        <v>99.91</v>
      </c>
      <c r="M142" s="326">
        <f>INDEX('ИПЦ raw'!$1:$1048576, MATCH($K142,'ИПЦ raw'!$A:$A,0),MATCH(MoM!M$1,'ИПЦ raw'!$1:$1,0))</f>
        <v>100.15</v>
      </c>
      <c r="N142" s="326">
        <f>INDEX('ИПЦ raw'!$1:$1048576, MATCH($K142,'ИПЦ raw'!$A:$A,0),MATCH(MoM!N$1,'ИПЦ raw'!$1:$1,0))</f>
        <v>100.63</v>
      </c>
      <c r="O142" s="326">
        <f>INDEX('ИПЦ raw'!$1:$1048576, MATCH($K142,'ИПЦ raw'!$A:$A,0),MATCH(MoM!O$1,'ИПЦ raw'!$1:$1,0))</f>
        <v>100.13</v>
      </c>
      <c r="P142" s="326">
        <f>INDEX('ИПЦ raw'!$1:$1048576, MATCH($K142,'ИПЦ raw'!$A:$A,0),MATCH(MoM!P$1,'ИПЦ raw'!$1:$1,0))</f>
        <v>100.56</v>
      </c>
      <c r="Q142" s="326">
        <f>INDEX('ИПЦ raw'!$1:$1048576, MATCH($K142,'ИПЦ raw'!$A:$A,0),MATCH(MoM!Q$1,'ИПЦ raw'!$1:$1,0))</f>
        <v>100.13</v>
      </c>
      <c r="R142" s="326">
        <f>INDEX('ИПЦ raw'!$1:$1048576, MATCH($K142,'ИПЦ raw'!$A:$A,0),MATCH(MoM!R$1,'ИПЦ raw'!$1:$1,0))</f>
        <v>99.42</v>
      </c>
      <c r="S142" s="326">
        <f>INDEX('ИПЦ raw'!$1:$1048576, MATCH($K142,'ИПЦ raw'!$A:$A,0),MATCH(MoM!S$1,'ИПЦ raw'!$1:$1,0))</f>
        <v>99.63</v>
      </c>
      <c r="T142" s="326">
        <f>INDEX('ИПЦ raw'!$1:$1048576, MATCH($K142,'ИПЦ raw'!$A:$A,0),MATCH(MoM!T$1,'ИПЦ raw'!$1:$1,0))</f>
        <v>99.86</v>
      </c>
      <c r="U142" s="326">
        <f>INDEX('ИПЦ raw'!$1:$1048576, MATCH($K142,'ИПЦ raw'!$A:$A,0),MATCH(MoM!U$1,'ИПЦ raw'!$1:$1,0))</f>
        <v>99.7</v>
      </c>
      <c r="V142" s="326">
        <f>INDEX('ИПЦ raw'!$1:$1048576, MATCH($K142,'ИПЦ raw'!$A:$A,0),MATCH(MoM!V$1,'ИПЦ raw'!$1:$1,0))</f>
        <v>99.89</v>
      </c>
      <c r="W142" s="326">
        <f>INDEX('ИПЦ raw'!$1:$1048576, MATCH($K142,'ИПЦ raw'!$A:$A,0),MATCH(MoM!W$1,'ИПЦ raw'!$1:$1,0))</f>
        <v>100.06</v>
      </c>
      <c r="X142" s="326">
        <f>INDEX('ИПЦ raw'!$1:$1048576, MATCH($K142,'ИПЦ raw'!$A:$A,0),MATCH(MoM!X$1,'ИПЦ raw'!$1:$1,0))</f>
        <v>100.23</v>
      </c>
      <c r="Y142" s="326">
        <f>INDEX('ИПЦ raw'!$1:$1048576, MATCH($K142,'ИПЦ raw'!$A:$A,0),MATCH(MoM!Y$1,'ИПЦ raw'!$1:$1,0))</f>
        <v>100.57</v>
      </c>
      <c r="Z142" s="326">
        <f>INDEX('ИПЦ raw'!$1:$1048576, MATCH($K142,'ИПЦ raw'!$A:$A,0),MATCH(MoM!Z$1,'ИПЦ raw'!$1:$1,0))</f>
        <v>100.7</v>
      </c>
      <c r="AA142" s="326">
        <f>INDEX('ИПЦ raw'!$1:$1048576, MATCH($K142,'ИПЦ raw'!$A:$A,0),MATCH(MoM!AA$1,'ИПЦ raw'!$1:$1,0))</f>
        <v>100.93</v>
      </c>
      <c r="AB142" s="326">
        <f>INDEX('ИПЦ raw'!$1:$1048576, MATCH($K142,'ИПЦ raw'!$A:$A,0),MATCH(MoM!AB$1,'ИПЦ raw'!$1:$1,0))</f>
        <v>100.68</v>
      </c>
      <c r="AC142" s="326">
        <f>INDEX('ИПЦ raw'!$1:$1048576, MATCH($K142,'ИПЦ raw'!$A:$A,0),MATCH(MoM!AC$1,'ИПЦ raw'!$1:$1,0))</f>
        <v>100.38</v>
      </c>
      <c r="AD142" s="326">
        <f>INDEX('ИПЦ raw'!$1:$1048576, MATCH($K142,'ИПЦ raw'!$A:$A,0),MATCH(MoM!AD$1,'ИПЦ raw'!$1:$1,0))</f>
        <v>99.68</v>
      </c>
      <c r="AE142" s="326">
        <f>INDEX('ИПЦ raw'!$1:$1048576, MATCH($K142,'ИПЦ raw'!$A:$A,0),MATCH(MoM!AE$1,'ИПЦ raw'!$1:$1,0))</f>
        <v>99.93</v>
      </c>
      <c r="AF142" s="326">
        <f>INDEX('ИПЦ raw'!$1:$1048576, MATCH($K142,'ИПЦ raw'!$A:$A,0),MATCH(MoM!AF$1,'ИПЦ raw'!$1:$1,0))</f>
        <v>99.79</v>
      </c>
      <c r="AG142" s="326">
        <f>INDEX('ИПЦ raw'!$1:$1048576, MATCH($K142,'ИПЦ raw'!$A:$A,0),MATCH(MoM!AG$1,'ИПЦ raw'!$1:$1,0))</f>
        <v>99.87</v>
      </c>
      <c r="AH142" s="326">
        <f>INDEX('ИПЦ raw'!$1:$1048576, MATCH($K142,'ИПЦ raw'!$A:$A,0),MATCH(MoM!AH$1,'ИПЦ raw'!$1:$1,0))</f>
        <v>99.87</v>
      </c>
      <c r="AI142" s="326">
        <f>INDEX('ИПЦ raw'!$1:$1048576, MATCH($K142,'ИПЦ raw'!$A:$A,0),MATCH(MoM!AI$1,'ИПЦ raw'!$1:$1,0))</f>
        <v>100.23</v>
      </c>
      <c r="AJ142" s="326">
        <f>INDEX('ИПЦ raw'!$1:$1048576, MATCH($K142,'ИПЦ raw'!$A:$A,0),MATCH(MoM!AJ$1,'ИПЦ raw'!$1:$1,0))</f>
        <v>100.09</v>
      </c>
      <c r="AK142" s="326">
        <f>INDEX('ИПЦ raw'!$1:$1048576, MATCH($K142,'ИПЦ raw'!$A:$A,0),MATCH(MoM!AK$1,'ИПЦ raw'!$1:$1,0))</f>
        <v>100.04</v>
      </c>
      <c r="AL142" s="326">
        <f>INDEX('ИПЦ raw'!$1:$1048576, MATCH($K142,'ИПЦ raw'!$A:$A,0),MATCH(MoM!AL$1,'ИПЦ raw'!$1:$1,0))</f>
        <v>100.58</v>
      </c>
      <c r="AM142" s="326">
        <f>INDEX('ИПЦ raw'!$1:$1048576, MATCH($K142,'ИПЦ raw'!$A:$A,0),MATCH(MoM!AM$1,'ИПЦ raw'!$1:$1,0))</f>
        <v>100.5</v>
      </c>
      <c r="AN142" s="326">
        <f>INDEX('ИПЦ raw'!$1:$1048576, MATCH($K142,'ИПЦ raw'!$A:$A,0),MATCH(MoM!AN$1,'ИПЦ raw'!$1:$1,0))</f>
        <v>100.18</v>
      </c>
      <c r="AO142" s="326">
        <f>INDEX('ИПЦ raw'!$1:$1048576, MATCH($K142,'ИПЦ raw'!$A:$A,0),MATCH(MoM!AO$1,'ИПЦ raw'!$1:$1,0))</f>
        <v>100.51</v>
      </c>
      <c r="AP142" s="326">
        <f>INDEX('ИПЦ raw'!$1:$1048576, MATCH($K142,'ИПЦ raw'!$A:$A,0),MATCH(MoM!AP$1,'ИПЦ raw'!$1:$1,0))</f>
        <v>99.64</v>
      </c>
      <c r="AQ142" s="326">
        <f>INDEX('ИПЦ raw'!$1:$1048576, MATCH($K142,'ИПЦ raw'!$A:$A,0),MATCH(MoM!AQ$1,'ИПЦ raw'!$1:$1,0))</f>
        <v>100.11</v>
      </c>
      <c r="AR142" s="326">
        <f>INDEX('ИПЦ raw'!$1:$1048576, MATCH($K142,'ИПЦ raw'!$A:$A,0),MATCH(MoM!AR$1,'ИПЦ raw'!$1:$1,0))</f>
        <v>99.44</v>
      </c>
      <c r="AS142" s="326">
        <f>INDEX('ИПЦ raw'!$1:$1048576, MATCH($K142,'ИПЦ raw'!$A:$A,0),MATCH(MoM!AS$1,'ИПЦ raw'!$1:$1,0))</f>
        <v>99.9</v>
      </c>
      <c r="AT142" s="326">
        <f>INDEX('ИПЦ raw'!$1:$1048576, MATCH($K142,'ИПЦ raw'!$A:$A,0),MATCH(MoM!AT$1,'ИПЦ raw'!$1:$1,0))</f>
        <v>99.83</v>
      </c>
      <c r="AU142" s="326">
        <f>INDEX('ИПЦ raw'!$1:$1048576, MATCH($K142,'ИПЦ raw'!$A:$A,0),MATCH(MoM!AU$1,'ИПЦ raw'!$1:$1,0))</f>
        <v>100.12</v>
      </c>
      <c r="AV142" s="326">
        <f>INDEX('ИПЦ raw'!$1:$1048576, MATCH($K142,'ИПЦ raw'!$A:$A,0),MATCH(MoM!AV$1,'ИПЦ raw'!$1:$1,0))</f>
        <v>100.17</v>
      </c>
      <c r="AW142" s="326">
        <f>INDEX('ИПЦ raw'!$1:$1048576, MATCH($K142,'ИПЦ raw'!$A:$A,0),MATCH(MoM!AW$1,'ИПЦ raw'!$1:$1,0))</f>
        <v>100.05</v>
      </c>
      <c r="AX142" s="326">
        <f>INDEX('ИПЦ raw'!$1:$1048576, MATCH($K142,'ИПЦ raw'!$A:$A,0),MATCH(MoM!AX$1,'ИПЦ raw'!$1:$1,0))</f>
        <v>100.44</v>
      </c>
      <c r="AY142" s="326">
        <f>INDEX('ИПЦ raw'!$1:$1048576, MATCH($K142,'ИПЦ raw'!$A:$A,0),MATCH(MoM!AY$1,'ИПЦ raw'!$1:$1,0))</f>
        <v>100.49</v>
      </c>
      <c r="AZ142" s="326">
        <f>INDEX('ИПЦ raw'!$1:$1048576, MATCH($K142,'ИПЦ raw'!$A:$A,0),MATCH(MoM!AZ$1,'ИПЦ raw'!$1:$1,0))</f>
        <v>100.69</v>
      </c>
    </row>
    <row r="143" spans="1:52" ht="26.25" x14ac:dyDescent="0.45">
      <c r="A143" s="326">
        <f>Веса!A143</f>
        <v>1</v>
      </c>
      <c r="B143" s="326">
        <f t="shared" si="4"/>
        <v>1</v>
      </c>
      <c r="C143" s="326">
        <f>БИПЦ_НДС!E143</f>
        <v>0</v>
      </c>
      <c r="D143" s="326">
        <f t="shared" si="5"/>
        <v>1</v>
      </c>
      <c r="E143" s="326">
        <v>0</v>
      </c>
      <c r="F143" s="326">
        <v>1</v>
      </c>
      <c r="G143" s="326">
        <v>0</v>
      </c>
      <c r="H143" s="326">
        <v>1</v>
      </c>
      <c r="I143" s="326">
        <v>0</v>
      </c>
      <c r="J143" s="308" t="s">
        <v>142</v>
      </c>
      <c r="K143" s="308" t="s">
        <v>142</v>
      </c>
      <c r="L143" s="326">
        <f>INDEX('ИПЦ raw'!$1:$1048576, MATCH($K143,'ИПЦ raw'!$A:$A,0),MATCH(MoM!L$1,'ИПЦ raw'!$1:$1,0))</f>
        <v>99.43</v>
      </c>
      <c r="M143" s="326">
        <f>INDEX('ИПЦ raw'!$1:$1048576, MATCH($K143,'ИПЦ raw'!$A:$A,0),MATCH(MoM!M$1,'ИПЦ raw'!$1:$1,0))</f>
        <v>99.22</v>
      </c>
      <c r="N143" s="326">
        <f>INDEX('ИПЦ raw'!$1:$1048576, MATCH($K143,'ИПЦ raw'!$A:$A,0),MATCH(MoM!N$1,'ИПЦ raw'!$1:$1,0))</f>
        <v>99.6</v>
      </c>
      <c r="O143" s="326">
        <f>INDEX('ИПЦ raw'!$1:$1048576, MATCH($K143,'ИПЦ raw'!$A:$A,0),MATCH(MoM!O$1,'ИПЦ raw'!$1:$1,0))</f>
        <v>99.32</v>
      </c>
      <c r="P143" s="326">
        <f>INDEX('ИПЦ raw'!$1:$1048576, MATCH($K143,'ИПЦ raw'!$A:$A,0),MATCH(MoM!P$1,'ИПЦ raw'!$1:$1,0))</f>
        <v>99.99</v>
      </c>
      <c r="Q143" s="326">
        <f>INDEX('ИПЦ raw'!$1:$1048576, MATCH($K143,'ИПЦ raw'!$A:$A,0),MATCH(MoM!Q$1,'ИПЦ raw'!$1:$1,0))</f>
        <v>100.06</v>
      </c>
      <c r="R143" s="326">
        <f>INDEX('ИПЦ raw'!$1:$1048576, MATCH($K143,'ИПЦ raw'!$A:$A,0),MATCH(MoM!R$1,'ИПЦ raw'!$1:$1,0))</f>
        <v>100.07</v>
      </c>
      <c r="S143" s="326">
        <f>INDEX('ИПЦ raw'!$1:$1048576, MATCH($K143,'ИПЦ raw'!$A:$A,0),MATCH(MoM!S$1,'ИПЦ raw'!$1:$1,0))</f>
        <v>100.72</v>
      </c>
      <c r="T143" s="326">
        <f>INDEX('ИПЦ raw'!$1:$1048576, MATCH($K143,'ИПЦ raw'!$A:$A,0),MATCH(MoM!T$1,'ИПЦ raw'!$1:$1,0))</f>
        <v>100.8</v>
      </c>
      <c r="U143" s="326">
        <f>INDEX('ИПЦ raw'!$1:$1048576, MATCH($K143,'ИПЦ raw'!$A:$A,0),MATCH(MoM!U$1,'ИПЦ raw'!$1:$1,0))</f>
        <v>101.26</v>
      </c>
      <c r="V143" s="326">
        <f>INDEX('ИПЦ raw'!$1:$1048576, MATCH($K143,'ИПЦ raw'!$A:$A,0),MATCH(MoM!V$1,'ИПЦ raw'!$1:$1,0))</f>
        <v>101.15</v>
      </c>
      <c r="W143" s="326">
        <f>INDEX('ИПЦ raw'!$1:$1048576, MATCH($K143,'ИПЦ raw'!$A:$A,0),MATCH(MoM!W$1,'ИПЦ raw'!$1:$1,0))</f>
        <v>99.96</v>
      </c>
      <c r="X143" s="326">
        <f>INDEX('ИПЦ raw'!$1:$1048576, MATCH($K143,'ИПЦ raw'!$A:$A,0),MATCH(MoM!X$1,'ИПЦ raw'!$1:$1,0))</f>
        <v>99.75</v>
      </c>
      <c r="Y143" s="326">
        <f>INDEX('ИПЦ raw'!$1:$1048576, MATCH($K143,'ИПЦ raw'!$A:$A,0),MATCH(MoM!Y$1,'ИПЦ raw'!$1:$1,0))</f>
        <v>99.39</v>
      </c>
      <c r="Z143" s="326">
        <f>INDEX('ИПЦ raw'!$1:$1048576, MATCH($K143,'ИПЦ raw'!$A:$A,0),MATCH(MoM!Z$1,'ИПЦ raw'!$1:$1,0))</f>
        <v>99.65</v>
      </c>
      <c r="AA143" s="326">
        <f>INDEX('ИПЦ raw'!$1:$1048576, MATCH($K143,'ИПЦ raw'!$A:$A,0),MATCH(MoM!AA$1,'ИПЦ raw'!$1:$1,0))</f>
        <v>99.54</v>
      </c>
      <c r="AB143" s="326">
        <f>INDEX('ИПЦ raw'!$1:$1048576, MATCH($K143,'ИПЦ raw'!$A:$A,0),MATCH(MoM!AB$1,'ИПЦ raw'!$1:$1,0))</f>
        <v>99.63</v>
      </c>
      <c r="AC143" s="326">
        <f>INDEX('ИПЦ raw'!$1:$1048576, MATCH($K143,'ИПЦ raw'!$A:$A,0),MATCH(MoM!AC$1,'ИПЦ raw'!$1:$1,0))</f>
        <v>100.17</v>
      </c>
      <c r="AD143" s="326">
        <f>INDEX('ИПЦ raw'!$1:$1048576, MATCH($K143,'ИПЦ raw'!$A:$A,0),MATCH(MoM!AD$1,'ИПЦ raw'!$1:$1,0))</f>
        <v>100.09</v>
      </c>
      <c r="AE143" s="326">
        <f>INDEX('ИПЦ raw'!$1:$1048576, MATCH($K143,'ИПЦ raw'!$A:$A,0),MATCH(MoM!AE$1,'ИПЦ raw'!$1:$1,0))</f>
        <v>101.06</v>
      </c>
      <c r="AF143" s="326">
        <f>INDEX('ИПЦ raw'!$1:$1048576, MATCH($K143,'ИПЦ raw'!$A:$A,0),MATCH(MoM!AF$1,'ИПЦ raw'!$1:$1,0))</f>
        <v>101.3</v>
      </c>
      <c r="AG143" s="326">
        <f>INDEX('ИПЦ raw'!$1:$1048576, MATCH($K143,'ИПЦ raw'!$A:$A,0),MATCH(MoM!AG$1,'ИПЦ raw'!$1:$1,0))</f>
        <v>101.55</v>
      </c>
      <c r="AH143" s="326">
        <f>INDEX('ИПЦ raw'!$1:$1048576, MATCH($K143,'ИПЦ raw'!$A:$A,0),MATCH(MoM!AH$1,'ИПЦ raw'!$1:$1,0))</f>
        <v>100.93</v>
      </c>
      <c r="AI143" s="326">
        <f>INDEX('ИПЦ raw'!$1:$1048576, MATCH($K143,'ИПЦ raw'!$A:$A,0),MATCH(MoM!AI$1,'ИПЦ raw'!$1:$1,0))</f>
        <v>99.79</v>
      </c>
      <c r="AJ143" s="326">
        <f>INDEX('ИПЦ raw'!$1:$1048576, MATCH($K143,'ИПЦ raw'!$A:$A,0),MATCH(MoM!AJ$1,'ИПЦ raw'!$1:$1,0))</f>
        <v>100.09</v>
      </c>
      <c r="AK143" s="326">
        <f>INDEX('ИПЦ raw'!$1:$1048576, MATCH($K143,'ИПЦ raw'!$A:$A,0),MATCH(MoM!AK$1,'ИПЦ raw'!$1:$1,0))</f>
        <v>99.82</v>
      </c>
      <c r="AL143" s="326">
        <f>INDEX('ИПЦ raw'!$1:$1048576, MATCH($K143,'ИПЦ raw'!$A:$A,0),MATCH(MoM!AL$1,'ИПЦ raw'!$1:$1,0))</f>
        <v>99.45</v>
      </c>
      <c r="AM143" s="326">
        <f>INDEX('ИПЦ raw'!$1:$1048576, MATCH($K143,'ИПЦ raw'!$A:$A,0),MATCH(MoM!AM$1,'ИПЦ raw'!$1:$1,0))</f>
        <v>99.58</v>
      </c>
      <c r="AN143" s="326">
        <f>INDEX('ИПЦ raw'!$1:$1048576, MATCH($K143,'ИПЦ raw'!$A:$A,0),MATCH(MoM!AN$1,'ИПЦ raw'!$1:$1,0))</f>
        <v>99.53</v>
      </c>
      <c r="AO143" s="326">
        <f>INDEX('ИПЦ raw'!$1:$1048576, MATCH($K143,'ИПЦ raw'!$A:$A,0),MATCH(MoM!AO$1,'ИПЦ raw'!$1:$1,0))</f>
        <v>100.09</v>
      </c>
      <c r="AP143" s="326">
        <f>INDEX('ИПЦ raw'!$1:$1048576, MATCH($K143,'ИПЦ raw'!$A:$A,0),MATCH(MoM!AP$1,'ИПЦ raw'!$1:$1,0))</f>
        <v>100.14</v>
      </c>
      <c r="AQ143" s="326">
        <f>INDEX('ИПЦ raw'!$1:$1048576, MATCH($K143,'ИПЦ raw'!$A:$A,0),MATCH(MoM!AQ$1,'ИПЦ raw'!$1:$1,0))</f>
        <v>101.52</v>
      </c>
      <c r="AR143" s="326">
        <f>INDEX('ИПЦ raw'!$1:$1048576, MATCH($K143,'ИПЦ raw'!$A:$A,0),MATCH(MoM!AR$1,'ИПЦ raw'!$1:$1,0))</f>
        <v>101.17</v>
      </c>
      <c r="AS143" s="326">
        <f>INDEX('ИПЦ raw'!$1:$1048576, MATCH($K143,'ИПЦ raw'!$A:$A,0),MATCH(MoM!AS$1,'ИПЦ raw'!$1:$1,0))</f>
        <v>101.17</v>
      </c>
      <c r="AT143" s="326">
        <f>INDEX('ИПЦ raw'!$1:$1048576, MATCH($K143,'ИПЦ raw'!$A:$A,0),MATCH(MoM!AT$1,'ИПЦ raw'!$1:$1,0))</f>
        <v>100.49</v>
      </c>
      <c r="AU143" s="326">
        <f>INDEX('ИПЦ raw'!$1:$1048576, MATCH($K143,'ИПЦ raw'!$A:$A,0),MATCH(MoM!AU$1,'ИПЦ raw'!$1:$1,0))</f>
        <v>100.19</v>
      </c>
      <c r="AV143" s="326">
        <f>INDEX('ИПЦ raw'!$1:$1048576, MATCH($K143,'ИПЦ raw'!$A:$A,0),MATCH(MoM!AV$1,'ИПЦ raw'!$1:$1,0))</f>
        <v>99.16</v>
      </c>
      <c r="AW143" s="326">
        <f>INDEX('ИПЦ raw'!$1:$1048576, MATCH($K143,'ИПЦ raw'!$A:$A,0),MATCH(MoM!AW$1,'ИПЦ raw'!$1:$1,0))</f>
        <v>99.37</v>
      </c>
      <c r="AX143" s="326">
        <f>INDEX('ИПЦ raw'!$1:$1048576, MATCH($K143,'ИПЦ raw'!$A:$A,0),MATCH(MoM!AX$1,'ИПЦ raw'!$1:$1,0))</f>
        <v>99.86</v>
      </c>
      <c r="AY143" s="326">
        <f>INDEX('ИПЦ raw'!$1:$1048576, MATCH($K143,'ИПЦ raw'!$A:$A,0),MATCH(MoM!AY$1,'ИПЦ raw'!$1:$1,0))</f>
        <v>99.83</v>
      </c>
      <c r="AZ143" s="326">
        <f>INDEX('ИПЦ raw'!$1:$1048576, MATCH($K143,'ИПЦ raw'!$A:$A,0),MATCH(MoM!AZ$1,'ИПЦ raw'!$1:$1,0))</f>
        <v>99.93</v>
      </c>
    </row>
    <row r="144" spans="1:52" x14ac:dyDescent="0.45">
      <c r="A144" s="326">
        <f>Веса!A144</f>
        <v>1</v>
      </c>
      <c r="B144" s="326">
        <f t="shared" si="4"/>
        <v>1</v>
      </c>
      <c r="C144" s="326">
        <f>БИПЦ_НДС!E144</f>
        <v>0</v>
      </c>
      <c r="D144" s="326">
        <f t="shared" si="5"/>
        <v>1</v>
      </c>
      <c r="E144" s="326">
        <v>0</v>
      </c>
      <c r="F144" s="326">
        <v>1</v>
      </c>
      <c r="G144" s="326">
        <v>0</v>
      </c>
      <c r="H144" s="326">
        <v>1</v>
      </c>
      <c r="I144" s="326">
        <v>0</v>
      </c>
      <c r="J144" s="308" t="s">
        <v>143</v>
      </c>
      <c r="K144" s="308" t="s">
        <v>143</v>
      </c>
      <c r="L144" s="326">
        <f>INDEX('ИПЦ raw'!$1:$1048576, MATCH($K144,'ИПЦ raw'!$A:$A,0),MATCH(MoM!L$1,'ИПЦ raw'!$1:$1,0))</f>
        <v>100.03</v>
      </c>
      <c r="M144" s="326">
        <f>INDEX('ИПЦ raw'!$1:$1048576, MATCH($K144,'ИПЦ raw'!$A:$A,0),MATCH(MoM!M$1,'ИПЦ raw'!$1:$1,0))</f>
        <v>99.99</v>
      </c>
      <c r="N144" s="326">
        <f>INDEX('ИПЦ raw'!$1:$1048576, MATCH($K144,'ИПЦ raw'!$A:$A,0),MATCH(MoM!N$1,'ИПЦ raw'!$1:$1,0))</f>
        <v>100.5</v>
      </c>
      <c r="O144" s="326">
        <f>INDEX('ИПЦ raw'!$1:$1048576, MATCH($K144,'ИПЦ raw'!$A:$A,0),MATCH(MoM!O$1,'ИПЦ raw'!$1:$1,0))</f>
        <v>100.45</v>
      </c>
      <c r="P144" s="326">
        <f>INDEX('ИПЦ raw'!$1:$1048576, MATCH($K144,'ИПЦ raw'!$A:$A,0),MATCH(MoM!P$1,'ИПЦ raw'!$1:$1,0))</f>
        <v>99.69</v>
      </c>
      <c r="Q144" s="326">
        <f>INDEX('ИПЦ raw'!$1:$1048576, MATCH($K144,'ИПЦ raw'!$A:$A,0),MATCH(MoM!Q$1,'ИПЦ raw'!$1:$1,0))</f>
        <v>100.53</v>
      </c>
      <c r="R144" s="326">
        <f>INDEX('ИПЦ raw'!$1:$1048576, MATCH($K144,'ИПЦ raw'!$A:$A,0),MATCH(MoM!R$1,'ИПЦ raw'!$1:$1,0))</f>
        <v>100.39</v>
      </c>
      <c r="S144" s="326">
        <f>INDEX('ИПЦ raw'!$1:$1048576, MATCH($K144,'ИПЦ raw'!$A:$A,0),MATCH(MoM!S$1,'ИПЦ raw'!$1:$1,0))</f>
        <v>100.35</v>
      </c>
      <c r="T144" s="326">
        <f>INDEX('ИПЦ raw'!$1:$1048576, MATCH($K144,'ИПЦ raw'!$A:$A,0),MATCH(MoM!T$1,'ИПЦ raw'!$1:$1,0))</f>
        <v>100.89</v>
      </c>
      <c r="U144" s="326">
        <f>INDEX('ИПЦ raw'!$1:$1048576, MATCH($K144,'ИПЦ raw'!$A:$A,0),MATCH(MoM!U$1,'ИПЦ raw'!$1:$1,0))</f>
        <v>101</v>
      </c>
      <c r="V144" s="326">
        <f>INDEX('ИПЦ raw'!$1:$1048576, MATCH($K144,'ИПЦ raw'!$A:$A,0),MATCH(MoM!V$1,'ИПЦ raw'!$1:$1,0))</f>
        <v>100.91</v>
      </c>
      <c r="W144" s="326">
        <f>INDEX('ИПЦ raw'!$1:$1048576, MATCH($K144,'ИПЦ raw'!$A:$A,0),MATCH(MoM!W$1,'ИПЦ raw'!$1:$1,0))</f>
        <v>100.8</v>
      </c>
      <c r="X144" s="326">
        <f>INDEX('ИПЦ raw'!$1:$1048576, MATCH($K144,'ИПЦ raw'!$A:$A,0),MATCH(MoM!X$1,'ИПЦ raw'!$1:$1,0))</f>
        <v>100.09</v>
      </c>
      <c r="Y144" s="326">
        <f>INDEX('ИПЦ raw'!$1:$1048576, MATCH($K144,'ИПЦ raw'!$A:$A,0),MATCH(MoM!Y$1,'ИПЦ raw'!$1:$1,0))</f>
        <v>101.48</v>
      </c>
      <c r="Z144" s="326">
        <f>INDEX('ИПЦ raw'!$1:$1048576, MATCH($K144,'ИПЦ raw'!$A:$A,0),MATCH(MoM!Z$1,'ИПЦ raw'!$1:$1,0))</f>
        <v>99.85</v>
      </c>
      <c r="AA144" s="326">
        <f>INDEX('ИПЦ raw'!$1:$1048576, MATCH($K144,'ИПЦ raw'!$A:$A,0),MATCH(MoM!AA$1,'ИПЦ raw'!$1:$1,0))</f>
        <v>98.74</v>
      </c>
      <c r="AB144" s="326">
        <f>INDEX('ИПЦ raw'!$1:$1048576, MATCH($K144,'ИПЦ raw'!$A:$A,0),MATCH(MoM!AB$1,'ИПЦ raw'!$1:$1,0))</f>
        <v>99.36</v>
      </c>
      <c r="AC144" s="326">
        <f>INDEX('ИПЦ raw'!$1:$1048576, MATCH($K144,'ИПЦ raw'!$A:$A,0),MATCH(MoM!AC$1,'ИПЦ raw'!$1:$1,0))</f>
        <v>100.13</v>
      </c>
      <c r="AD144" s="326">
        <f>INDEX('ИПЦ raw'!$1:$1048576, MATCH($K144,'ИПЦ raw'!$A:$A,0),MATCH(MoM!AD$1,'ИПЦ raw'!$1:$1,0))</f>
        <v>99.94</v>
      </c>
      <c r="AE144" s="326">
        <f>INDEX('ИПЦ raw'!$1:$1048576, MATCH($K144,'ИПЦ raw'!$A:$A,0),MATCH(MoM!AE$1,'ИПЦ raw'!$1:$1,0))</f>
        <v>100.25</v>
      </c>
      <c r="AF144" s="326">
        <f>INDEX('ИПЦ raw'!$1:$1048576, MATCH($K144,'ИПЦ raw'!$A:$A,0),MATCH(MoM!AF$1,'ИПЦ raw'!$1:$1,0))</f>
        <v>100.3</v>
      </c>
      <c r="AG144" s="326">
        <f>INDEX('ИПЦ raw'!$1:$1048576, MATCH($K144,'ИПЦ raw'!$A:$A,0),MATCH(MoM!AG$1,'ИПЦ raw'!$1:$1,0))</f>
        <v>100.54</v>
      </c>
      <c r="AH144" s="326">
        <f>INDEX('ИПЦ raw'!$1:$1048576, MATCH($K144,'ИПЦ raw'!$A:$A,0),MATCH(MoM!AH$1,'ИПЦ raw'!$1:$1,0))</f>
        <v>100.82</v>
      </c>
      <c r="AI144" s="326">
        <f>INDEX('ИПЦ raw'!$1:$1048576, MATCH($K144,'ИПЦ raw'!$A:$A,0),MATCH(MoM!AI$1,'ИПЦ raw'!$1:$1,0))</f>
        <v>100.27</v>
      </c>
      <c r="AJ144" s="326">
        <f>INDEX('ИПЦ raw'!$1:$1048576, MATCH($K144,'ИПЦ raw'!$A:$A,0),MATCH(MoM!AJ$1,'ИПЦ raw'!$1:$1,0))</f>
        <v>100.73</v>
      </c>
      <c r="AK144" s="326">
        <f>INDEX('ИПЦ raw'!$1:$1048576, MATCH($K144,'ИПЦ raw'!$A:$A,0),MATCH(MoM!AK$1,'ИПЦ raw'!$1:$1,0))</f>
        <v>100.03</v>
      </c>
      <c r="AL144" s="326">
        <f>INDEX('ИПЦ raw'!$1:$1048576, MATCH($K144,'ИПЦ raw'!$A:$A,0),MATCH(MoM!AL$1,'ИПЦ raw'!$1:$1,0))</f>
        <v>100.57</v>
      </c>
      <c r="AM144" s="326">
        <f>INDEX('ИПЦ raw'!$1:$1048576, MATCH($K144,'ИПЦ raw'!$A:$A,0),MATCH(MoM!AM$1,'ИПЦ raw'!$1:$1,0))</f>
        <v>100.34</v>
      </c>
      <c r="AN144" s="326">
        <f>INDEX('ИПЦ raw'!$1:$1048576, MATCH($K144,'ИПЦ raw'!$A:$A,0),MATCH(MoM!AN$1,'ИПЦ raw'!$1:$1,0))</f>
        <v>100.56</v>
      </c>
      <c r="AO144" s="326">
        <f>INDEX('ИПЦ raw'!$1:$1048576, MATCH($K144,'ИПЦ raw'!$A:$A,0),MATCH(MoM!AO$1,'ИПЦ raw'!$1:$1,0))</f>
        <v>101.82</v>
      </c>
      <c r="AP144" s="326">
        <f>INDEX('ИПЦ raw'!$1:$1048576, MATCH($K144,'ИПЦ raw'!$A:$A,0),MATCH(MoM!AP$1,'ИПЦ raw'!$1:$1,0))</f>
        <v>100.57</v>
      </c>
      <c r="AQ144" s="326">
        <f>INDEX('ИПЦ raw'!$1:$1048576, MATCH($K144,'ИПЦ raw'!$A:$A,0),MATCH(MoM!AQ$1,'ИПЦ raw'!$1:$1,0))</f>
        <v>100.77</v>
      </c>
      <c r="AR144" s="326">
        <f>INDEX('ИПЦ raw'!$1:$1048576, MATCH($K144,'ИПЦ raw'!$A:$A,0),MATCH(MoM!AR$1,'ИПЦ raw'!$1:$1,0))</f>
        <v>99.45</v>
      </c>
      <c r="AS144" s="326">
        <f>INDEX('ИПЦ raw'!$1:$1048576, MATCH($K144,'ИПЦ raw'!$A:$A,0),MATCH(MoM!AS$1,'ИПЦ raw'!$1:$1,0))</f>
        <v>100.8</v>
      </c>
      <c r="AT144" s="326">
        <f>INDEX('ИПЦ raw'!$1:$1048576, MATCH($K144,'ИПЦ raw'!$A:$A,0),MATCH(MoM!AT$1,'ИПЦ raw'!$1:$1,0))</f>
        <v>100.16</v>
      </c>
      <c r="AU144" s="326">
        <f>INDEX('ИПЦ raw'!$1:$1048576, MATCH($K144,'ИПЦ raw'!$A:$A,0),MATCH(MoM!AU$1,'ИПЦ raw'!$1:$1,0))</f>
        <v>101.07</v>
      </c>
      <c r="AV144" s="326">
        <f>INDEX('ИПЦ raw'!$1:$1048576, MATCH($K144,'ИПЦ raw'!$A:$A,0),MATCH(MoM!AV$1,'ИПЦ raw'!$1:$1,0))</f>
        <v>100.21</v>
      </c>
      <c r="AW144" s="326">
        <f>INDEX('ИПЦ raw'!$1:$1048576, MATCH($K144,'ИПЦ raw'!$A:$A,0),MATCH(MoM!AW$1,'ИПЦ raw'!$1:$1,0))</f>
        <v>100.1</v>
      </c>
      <c r="AX144" s="326">
        <f>INDEX('ИПЦ raw'!$1:$1048576, MATCH($K144,'ИПЦ raw'!$A:$A,0),MATCH(MoM!AX$1,'ИПЦ raw'!$1:$1,0))</f>
        <v>100.59</v>
      </c>
      <c r="AY144" s="326">
        <f>INDEX('ИПЦ raw'!$1:$1048576, MATCH($K144,'ИПЦ raw'!$A:$A,0),MATCH(MoM!AY$1,'ИПЦ raw'!$1:$1,0))</f>
        <v>100.59</v>
      </c>
      <c r="AZ144" s="326">
        <f>INDEX('ИПЦ raw'!$1:$1048576, MATCH($K144,'ИПЦ raw'!$A:$A,0),MATCH(MoM!AZ$1,'ИПЦ raw'!$1:$1,0))</f>
        <v>100.86</v>
      </c>
    </row>
    <row r="145" spans="1:52" ht="26.25" x14ac:dyDescent="0.45">
      <c r="A145" s="326">
        <f>Веса!A145</f>
        <v>1</v>
      </c>
      <c r="B145" s="326">
        <f t="shared" si="4"/>
        <v>1</v>
      </c>
      <c r="C145" s="326">
        <f>БИПЦ_НДС!E145</f>
        <v>0</v>
      </c>
      <c r="D145" s="326">
        <f t="shared" si="5"/>
        <v>1</v>
      </c>
      <c r="E145" s="326">
        <v>0</v>
      </c>
      <c r="F145" s="326">
        <v>1</v>
      </c>
      <c r="G145" s="326">
        <v>0</v>
      </c>
      <c r="H145" s="326">
        <v>1</v>
      </c>
      <c r="I145" s="326">
        <v>0</v>
      </c>
      <c r="J145" s="308" t="s">
        <v>144</v>
      </c>
      <c r="K145" s="308" t="s">
        <v>144</v>
      </c>
      <c r="L145" s="326">
        <f>INDEX('ИПЦ raw'!$1:$1048576, MATCH($K145,'ИПЦ raw'!$A:$A,0),MATCH(MoM!L$1,'ИПЦ raw'!$1:$1,0))</f>
        <v>100.43</v>
      </c>
      <c r="M145" s="326">
        <f>INDEX('ИПЦ raw'!$1:$1048576, MATCH($K145,'ИПЦ raw'!$A:$A,0),MATCH(MoM!M$1,'ИПЦ raw'!$1:$1,0))</f>
        <v>100.35</v>
      </c>
      <c r="N145" s="326">
        <f>INDEX('ИПЦ raw'!$1:$1048576, MATCH($K145,'ИПЦ raw'!$A:$A,0),MATCH(MoM!N$1,'ИПЦ raw'!$1:$1,0))</f>
        <v>100.2</v>
      </c>
      <c r="O145" s="326">
        <f>INDEX('ИПЦ raw'!$1:$1048576, MATCH($K145,'ИПЦ raw'!$A:$A,0),MATCH(MoM!O$1,'ИПЦ raw'!$1:$1,0))</f>
        <v>100.4</v>
      </c>
      <c r="P145" s="326">
        <f>INDEX('ИПЦ raw'!$1:$1048576, MATCH($K145,'ИПЦ raw'!$A:$A,0),MATCH(MoM!P$1,'ИПЦ raw'!$1:$1,0))</f>
        <v>100.21</v>
      </c>
      <c r="Q145" s="326">
        <f>INDEX('ИПЦ raw'!$1:$1048576, MATCH($K145,'ИПЦ raw'!$A:$A,0),MATCH(MoM!Q$1,'ИПЦ raw'!$1:$1,0))</f>
        <v>100.33</v>
      </c>
      <c r="R145" s="326">
        <f>INDEX('ИПЦ raw'!$1:$1048576, MATCH($K145,'ИПЦ raw'!$A:$A,0),MATCH(MoM!R$1,'ИПЦ raw'!$1:$1,0))</f>
        <v>100.47</v>
      </c>
      <c r="S145" s="326">
        <f>INDEX('ИПЦ raw'!$1:$1048576, MATCH($K145,'ИПЦ raw'!$A:$A,0),MATCH(MoM!S$1,'ИПЦ raw'!$1:$1,0))</f>
        <v>101.5</v>
      </c>
      <c r="T145" s="326">
        <f>INDEX('ИПЦ raw'!$1:$1048576, MATCH($K145,'ИПЦ raw'!$A:$A,0),MATCH(MoM!T$1,'ИПЦ raw'!$1:$1,0))</f>
        <v>100.56</v>
      </c>
      <c r="U145" s="326">
        <f>INDEX('ИПЦ raw'!$1:$1048576, MATCH($K145,'ИПЦ raw'!$A:$A,0),MATCH(MoM!U$1,'ИПЦ raw'!$1:$1,0))</f>
        <v>100.73</v>
      </c>
      <c r="V145" s="326">
        <f>INDEX('ИПЦ raw'!$1:$1048576, MATCH($K145,'ИПЦ raw'!$A:$A,0),MATCH(MoM!V$1,'ИПЦ raw'!$1:$1,0))</f>
        <v>100.88</v>
      </c>
      <c r="W145" s="326">
        <f>INDEX('ИПЦ raw'!$1:$1048576, MATCH($K145,'ИПЦ raw'!$A:$A,0),MATCH(MoM!W$1,'ИПЦ raw'!$1:$1,0))</f>
        <v>100.29</v>
      </c>
      <c r="X145" s="326">
        <f>INDEX('ИПЦ raw'!$1:$1048576, MATCH($K145,'ИПЦ raw'!$A:$A,0),MATCH(MoM!X$1,'ИПЦ raw'!$1:$1,0))</f>
        <v>100.18</v>
      </c>
      <c r="Y145" s="326">
        <f>INDEX('ИПЦ raw'!$1:$1048576, MATCH($K145,'ИПЦ raw'!$A:$A,0),MATCH(MoM!Y$1,'ИПЦ raw'!$1:$1,0))</f>
        <v>100.42</v>
      </c>
      <c r="Z145" s="326">
        <f>INDEX('ИПЦ raw'!$1:$1048576, MATCH($K145,'ИПЦ raw'!$A:$A,0),MATCH(MoM!Z$1,'ИПЦ raw'!$1:$1,0))</f>
        <v>100.25</v>
      </c>
      <c r="AA145" s="326">
        <f>INDEX('ИПЦ raw'!$1:$1048576, MATCH($K145,'ИПЦ raw'!$A:$A,0),MATCH(MoM!AA$1,'ИПЦ raw'!$1:$1,0))</f>
        <v>100.48</v>
      </c>
      <c r="AB145" s="326">
        <f>INDEX('ИПЦ raw'!$1:$1048576, MATCH($K145,'ИПЦ raw'!$A:$A,0),MATCH(MoM!AB$1,'ИПЦ raw'!$1:$1,0))</f>
        <v>100.42</v>
      </c>
      <c r="AC145" s="326">
        <f>INDEX('ИПЦ raw'!$1:$1048576, MATCH($K145,'ИПЦ raw'!$A:$A,0),MATCH(MoM!AC$1,'ИПЦ raw'!$1:$1,0))</f>
        <v>100.31</v>
      </c>
      <c r="AD145" s="326">
        <f>INDEX('ИПЦ raw'!$1:$1048576, MATCH($K145,'ИПЦ raw'!$A:$A,0),MATCH(MoM!AD$1,'ИПЦ raw'!$1:$1,0))</f>
        <v>100.11</v>
      </c>
      <c r="AE145" s="326">
        <f>INDEX('ИПЦ raw'!$1:$1048576, MATCH($K145,'ИПЦ raw'!$A:$A,0),MATCH(MoM!AE$1,'ИПЦ raw'!$1:$1,0))</f>
        <v>100.53</v>
      </c>
      <c r="AF145" s="326">
        <f>INDEX('ИПЦ raw'!$1:$1048576, MATCH($K145,'ИПЦ raw'!$A:$A,0),MATCH(MoM!AF$1,'ИПЦ raw'!$1:$1,0))</f>
        <v>100.74</v>
      </c>
      <c r="AG145" s="326">
        <f>INDEX('ИПЦ raw'!$1:$1048576, MATCH($K145,'ИПЦ raw'!$A:$A,0),MATCH(MoM!AG$1,'ИПЦ raw'!$1:$1,0))</f>
        <v>100.38</v>
      </c>
      <c r="AH145" s="326">
        <f>INDEX('ИПЦ raw'!$1:$1048576, MATCH($K145,'ИПЦ raw'!$A:$A,0),MATCH(MoM!AH$1,'ИПЦ raw'!$1:$1,0))</f>
        <v>100.3</v>
      </c>
      <c r="AI145" s="326">
        <f>INDEX('ИПЦ raw'!$1:$1048576, MATCH($K145,'ИПЦ raw'!$A:$A,0),MATCH(MoM!AI$1,'ИПЦ raw'!$1:$1,0))</f>
        <v>100.43</v>
      </c>
      <c r="AJ145" s="326">
        <f>INDEX('ИПЦ raw'!$1:$1048576, MATCH($K145,'ИПЦ raw'!$A:$A,0),MATCH(MoM!AJ$1,'ИПЦ raw'!$1:$1,0))</f>
        <v>100.41</v>
      </c>
      <c r="AK145" s="326">
        <f>INDEX('ИПЦ raw'!$1:$1048576, MATCH($K145,'ИПЦ raw'!$A:$A,0),MATCH(MoM!AK$1,'ИПЦ raw'!$1:$1,0))</f>
        <v>100.5</v>
      </c>
      <c r="AL145" s="326">
        <f>INDEX('ИПЦ raw'!$1:$1048576, MATCH($K145,'ИПЦ raw'!$A:$A,0),MATCH(MoM!AL$1,'ИПЦ raw'!$1:$1,0))</f>
        <v>100</v>
      </c>
      <c r="AM145" s="326">
        <f>INDEX('ИПЦ raw'!$1:$1048576, MATCH($K145,'ИПЦ raw'!$A:$A,0),MATCH(MoM!AM$1,'ИПЦ raw'!$1:$1,0))</f>
        <v>100.88</v>
      </c>
      <c r="AN145" s="326">
        <f>INDEX('ИПЦ raw'!$1:$1048576, MATCH($K145,'ИПЦ raw'!$A:$A,0),MATCH(MoM!AN$1,'ИПЦ raw'!$1:$1,0))</f>
        <v>100.12</v>
      </c>
      <c r="AO145" s="326">
        <f>INDEX('ИПЦ raw'!$1:$1048576, MATCH($K145,'ИПЦ raw'!$A:$A,0),MATCH(MoM!AO$1,'ИПЦ raw'!$1:$1,0))</f>
        <v>100.43</v>
      </c>
      <c r="AP145" s="326">
        <f>INDEX('ИПЦ raw'!$1:$1048576, MATCH($K145,'ИПЦ raw'!$A:$A,0),MATCH(MoM!AP$1,'ИПЦ raw'!$1:$1,0))</f>
        <v>100.22</v>
      </c>
      <c r="AQ145" s="326">
        <f>INDEX('ИПЦ raw'!$1:$1048576, MATCH($K145,'ИПЦ raw'!$A:$A,0),MATCH(MoM!AQ$1,'ИПЦ raw'!$1:$1,0))</f>
        <v>101.01</v>
      </c>
      <c r="AR145" s="326">
        <f>INDEX('ИПЦ raw'!$1:$1048576, MATCH($K145,'ИПЦ raw'!$A:$A,0),MATCH(MoM!AR$1,'ИПЦ raw'!$1:$1,0))</f>
        <v>100.18</v>
      </c>
      <c r="AS145" s="326">
        <f>INDEX('ИПЦ raw'!$1:$1048576, MATCH($K145,'ИПЦ raw'!$A:$A,0),MATCH(MoM!AS$1,'ИПЦ raw'!$1:$1,0))</f>
        <v>100.25</v>
      </c>
      <c r="AT145" s="326">
        <f>INDEX('ИПЦ raw'!$1:$1048576, MATCH($K145,'ИПЦ raw'!$A:$A,0),MATCH(MoM!AT$1,'ИПЦ raw'!$1:$1,0))</f>
        <v>100.23</v>
      </c>
      <c r="AU145" s="326">
        <f>INDEX('ИПЦ raw'!$1:$1048576, MATCH($K145,'ИПЦ raw'!$A:$A,0),MATCH(MoM!AU$1,'ИПЦ raw'!$1:$1,0))</f>
        <v>100.57</v>
      </c>
      <c r="AV145" s="326">
        <f>INDEX('ИПЦ raw'!$1:$1048576, MATCH($K145,'ИПЦ raw'!$A:$A,0),MATCH(MoM!AV$1,'ИПЦ raw'!$1:$1,0))</f>
        <v>100.33</v>
      </c>
      <c r="AW145" s="326">
        <f>INDEX('ИПЦ raw'!$1:$1048576, MATCH($K145,'ИПЦ raw'!$A:$A,0),MATCH(MoM!AW$1,'ИПЦ raw'!$1:$1,0))</f>
        <v>100.04</v>
      </c>
      <c r="AX145" s="326">
        <f>INDEX('ИПЦ raw'!$1:$1048576, MATCH($K145,'ИПЦ raw'!$A:$A,0),MATCH(MoM!AX$1,'ИПЦ raw'!$1:$1,0))</f>
        <v>100.51</v>
      </c>
      <c r="AY145" s="326">
        <f>INDEX('ИПЦ raw'!$1:$1048576, MATCH($K145,'ИПЦ raw'!$A:$A,0),MATCH(MoM!AY$1,'ИПЦ raw'!$1:$1,0))</f>
        <v>100.56</v>
      </c>
      <c r="AZ145" s="326">
        <f>INDEX('ИПЦ raw'!$1:$1048576, MATCH($K145,'ИПЦ raw'!$A:$A,0),MATCH(MoM!AZ$1,'ИПЦ raw'!$1:$1,0))</f>
        <v>100.93</v>
      </c>
    </row>
    <row r="146" spans="1:52" ht="26.25" x14ac:dyDescent="0.45">
      <c r="A146" s="326">
        <f>Веса!A146</f>
        <v>1</v>
      </c>
      <c r="B146" s="326">
        <f t="shared" si="4"/>
        <v>1</v>
      </c>
      <c r="C146" s="326">
        <f>БИПЦ_НДС!E146</f>
        <v>0</v>
      </c>
      <c r="D146" s="326">
        <f t="shared" si="5"/>
        <v>1</v>
      </c>
      <c r="E146" s="326">
        <v>0</v>
      </c>
      <c r="F146" s="326">
        <v>1</v>
      </c>
      <c r="G146" s="326">
        <v>0</v>
      </c>
      <c r="H146" s="326">
        <v>1</v>
      </c>
      <c r="I146" s="326">
        <v>0</v>
      </c>
      <c r="J146" s="308" t="s">
        <v>145</v>
      </c>
      <c r="K146" s="308" t="s">
        <v>145</v>
      </c>
      <c r="L146" s="326">
        <f>INDEX('ИПЦ raw'!$1:$1048576, MATCH($K146,'ИПЦ raw'!$A:$A,0),MATCH(MoM!L$1,'ИПЦ raw'!$1:$1,0))</f>
        <v>100.53</v>
      </c>
      <c r="M146" s="326">
        <f>INDEX('ИПЦ raw'!$1:$1048576, MATCH($K146,'ИПЦ raw'!$A:$A,0),MATCH(MoM!M$1,'ИПЦ raw'!$1:$1,0))</f>
        <v>100.12</v>
      </c>
      <c r="N146" s="326">
        <f>INDEX('ИПЦ raw'!$1:$1048576, MATCH($K146,'ИПЦ raw'!$A:$A,0),MATCH(MoM!N$1,'ИПЦ raw'!$1:$1,0))</f>
        <v>100.21</v>
      </c>
      <c r="O146" s="326">
        <f>INDEX('ИПЦ raw'!$1:$1048576, MATCH($K146,'ИПЦ raw'!$A:$A,0),MATCH(MoM!O$1,'ИПЦ raw'!$1:$1,0))</f>
        <v>100.27</v>
      </c>
      <c r="P146" s="326">
        <f>INDEX('ИПЦ raw'!$1:$1048576, MATCH($K146,'ИПЦ raw'!$A:$A,0),MATCH(MoM!P$1,'ИПЦ raw'!$1:$1,0))</f>
        <v>100.13</v>
      </c>
      <c r="Q146" s="326">
        <f>INDEX('ИПЦ raw'!$1:$1048576, MATCH($K146,'ИПЦ raw'!$A:$A,0),MATCH(MoM!Q$1,'ИПЦ raw'!$1:$1,0))</f>
        <v>100.01</v>
      </c>
      <c r="R146" s="326">
        <f>INDEX('ИПЦ raw'!$1:$1048576, MATCH($K146,'ИПЦ raw'!$A:$A,0),MATCH(MoM!R$1,'ИПЦ raw'!$1:$1,0))</f>
        <v>100.64</v>
      </c>
      <c r="S146" s="326">
        <f>INDEX('ИПЦ raw'!$1:$1048576, MATCH($K146,'ИПЦ raw'!$A:$A,0),MATCH(MoM!S$1,'ИПЦ raw'!$1:$1,0))</f>
        <v>101.3</v>
      </c>
      <c r="T146" s="326">
        <f>INDEX('ИПЦ raw'!$1:$1048576, MATCH($K146,'ИПЦ raw'!$A:$A,0),MATCH(MoM!T$1,'ИПЦ raw'!$1:$1,0))</f>
        <v>101.2</v>
      </c>
      <c r="U146" s="326">
        <f>INDEX('ИПЦ raw'!$1:$1048576, MATCH($K146,'ИПЦ raw'!$A:$A,0),MATCH(MoM!U$1,'ИПЦ raw'!$1:$1,0))</f>
        <v>101</v>
      </c>
      <c r="V146" s="326">
        <f>INDEX('ИПЦ raw'!$1:$1048576, MATCH($K146,'ИПЦ raw'!$A:$A,0),MATCH(MoM!V$1,'ИПЦ raw'!$1:$1,0))</f>
        <v>100.53</v>
      </c>
      <c r="W146" s="326">
        <f>INDEX('ИПЦ raw'!$1:$1048576, MATCH($K146,'ИПЦ raw'!$A:$A,0),MATCH(MoM!W$1,'ИПЦ raw'!$1:$1,0))</f>
        <v>100.5</v>
      </c>
      <c r="X146" s="326">
        <f>INDEX('ИПЦ raw'!$1:$1048576, MATCH($K146,'ИПЦ raw'!$A:$A,0),MATCH(MoM!X$1,'ИПЦ raw'!$1:$1,0))</f>
        <v>100.68</v>
      </c>
      <c r="Y146" s="326">
        <f>INDEX('ИПЦ raw'!$1:$1048576, MATCH($K146,'ИПЦ raw'!$A:$A,0),MATCH(MoM!Y$1,'ИПЦ raw'!$1:$1,0))</f>
        <v>100.3</v>
      </c>
      <c r="Z146" s="326">
        <f>INDEX('ИПЦ raw'!$1:$1048576, MATCH($K146,'ИПЦ raw'!$A:$A,0),MATCH(MoM!Z$1,'ИПЦ raw'!$1:$1,0))</f>
        <v>100.41</v>
      </c>
      <c r="AA146" s="326">
        <f>INDEX('ИПЦ raw'!$1:$1048576, MATCH($K146,'ИПЦ raw'!$A:$A,0),MATCH(MoM!AA$1,'ИПЦ raw'!$1:$1,0))</f>
        <v>100.74</v>
      </c>
      <c r="AB146" s="326">
        <f>INDEX('ИПЦ raw'!$1:$1048576, MATCH($K146,'ИПЦ raw'!$A:$A,0),MATCH(MoM!AB$1,'ИПЦ raw'!$1:$1,0))</f>
        <v>100.48</v>
      </c>
      <c r="AC146" s="326">
        <f>INDEX('ИПЦ raw'!$1:$1048576, MATCH($K146,'ИПЦ raw'!$A:$A,0),MATCH(MoM!AC$1,'ИПЦ raw'!$1:$1,0))</f>
        <v>100.59</v>
      </c>
      <c r="AD146" s="326">
        <f>INDEX('ИПЦ raw'!$1:$1048576, MATCH($K146,'ИПЦ raw'!$A:$A,0),MATCH(MoM!AD$1,'ИПЦ raw'!$1:$1,0))</f>
        <v>100.17</v>
      </c>
      <c r="AE146" s="326">
        <f>INDEX('ИПЦ raw'!$1:$1048576, MATCH($K146,'ИПЦ raw'!$A:$A,0),MATCH(MoM!AE$1,'ИПЦ raw'!$1:$1,0))</f>
        <v>100.72</v>
      </c>
      <c r="AF146" s="326">
        <f>INDEX('ИПЦ raw'!$1:$1048576, MATCH($K146,'ИПЦ raw'!$A:$A,0),MATCH(MoM!AF$1,'ИПЦ raw'!$1:$1,0))</f>
        <v>100.92</v>
      </c>
      <c r="AG146" s="326">
        <f>INDEX('ИПЦ raw'!$1:$1048576, MATCH($K146,'ИПЦ raw'!$A:$A,0),MATCH(MoM!AG$1,'ИПЦ raw'!$1:$1,0))</f>
        <v>100.24</v>
      </c>
      <c r="AH146" s="326">
        <f>INDEX('ИПЦ raw'!$1:$1048576, MATCH($K146,'ИПЦ raw'!$A:$A,0),MATCH(MoM!AH$1,'ИПЦ raw'!$1:$1,0))</f>
        <v>100.33</v>
      </c>
      <c r="AI146" s="326">
        <f>INDEX('ИПЦ raw'!$1:$1048576, MATCH($K146,'ИПЦ raw'!$A:$A,0),MATCH(MoM!AI$1,'ИПЦ raw'!$1:$1,0))</f>
        <v>100.45</v>
      </c>
      <c r="AJ146" s="326">
        <f>INDEX('ИПЦ raw'!$1:$1048576, MATCH($K146,'ИПЦ raw'!$A:$A,0),MATCH(MoM!AJ$1,'ИПЦ raw'!$1:$1,0))</f>
        <v>100.47</v>
      </c>
      <c r="AK146" s="326">
        <f>INDEX('ИПЦ raw'!$1:$1048576, MATCH($K146,'ИПЦ raw'!$A:$A,0),MATCH(MoM!AK$1,'ИПЦ raw'!$1:$1,0))</f>
        <v>100.58</v>
      </c>
      <c r="AL146" s="326">
        <f>INDEX('ИПЦ raw'!$1:$1048576, MATCH($K146,'ИПЦ raw'!$A:$A,0),MATCH(MoM!AL$1,'ИПЦ raw'!$1:$1,0))</f>
        <v>100.75</v>
      </c>
      <c r="AM146" s="326">
        <f>INDEX('ИПЦ raw'!$1:$1048576, MATCH($K146,'ИПЦ raw'!$A:$A,0),MATCH(MoM!AM$1,'ИПЦ raw'!$1:$1,0))</f>
        <v>100.44</v>
      </c>
      <c r="AN146" s="326">
        <f>INDEX('ИПЦ raw'!$1:$1048576, MATCH($K146,'ИПЦ raw'!$A:$A,0),MATCH(MoM!AN$1,'ИПЦ raw'!$1:$1,0))</f>
        <v>100</v>
      </c>
      <c r="AO146" s="326">
        <f>INDEX('ИПЦ raw'!$1:$1048576, MATCH($K146,'ИПЦ raw'!$A:$A,0),MATCH(MoM!AO$1,'ИПЦ raw'!$1:$1,0))</f>
        <v>100.38</v>
      </c>
      <c r="AP146" s="326">
        <f>INDEX('ИПЦ raw'!$1:$1048576, MATCH($K146,'ИПЦ raw'!$A:$A,0),MATCH(MoM!AP$1,'ИПЦ raw'!$1:$1,0))</f>
        <v>100.02</v>
      </c>
      <c r="AQ146" s="326">
        <f>INDEX('ИПЦ raw'!$1:$1048576, MATCH($K146,'ИПЦ raw'!$A:$A,0),MATCH(MoM!AQ$1,'ИПЦ raw'!$1:$1,0))</f>
        <v>100.72</v>
      </c>
      <c r="AR146" s="326">
        <f>INDEX('ИПЦ raw'!$1:$1048576, MATCH($K146,'ИПЦ raw'!$A:$A,0),MATCH(MoM!AR$1,'ИПЦ raw'!$1:$1,0))</f>
        <v>100.25</v>
      </c>
      <c r="AS146" s="326">
        <f>INDEX('ИПЦ raw'!$1:$1048576, MATCH($K146,'ИПЦ raw'!$A:$A,0),MATCH(MoM!AS$1,'ИПЦ raw'!$1:$1,0))</f>
        <v>100.31</v>
      </c>
      <c r="AT146" s="326">
        <f>INDEX('ИПЦ raw'!$1:$1048576, MATCH($K146,'ИПЦ raw'!$A:$A,0),MATCH(MoM!AT$1,'ИПЦ raw'!$1:$1,0))</f>
        <v>100.33</v>
      </c>
      <c r="AU146" s="326">
        <f>INDEX('ИПЦ raw'!$1:$1048576, MATCH($K146,'ИПЦ raw'!$A:$A,0),MATCH(MoM!AU$1,'ИПЦ raw'!$1:$1,0))</f>
        <v>100.79</v>
      </c>
      <c r="AV146" s="326">
        <f>INDEX('ИПЦ raw'!$1:$1048576, MATCH($K146,'ИПЦ raw'!$A:$A,0),MATCH(MoM!AV$1,'ИПЦ raw'!$1:$1,0))</f>
        <v>100.24</v>
      </c>
      <c r="AW146" s="326">
        <f>INDEX('ИПЦ raw'!$1:$1048576, MATCH($K146,'ИПЦ raw'!$A:$A,0),MATCH(MoM!AW$1,'ИПЦ raw'!$1:$1,0))</f>
        <v>100.14</v>
      </c>
      <c r="AX146" s="326">
        <f>INDEX('ИПЦ raw'!$1:$1048576, MATCH($K146,'ИПЦ raw'!$A:$A,0),MATCH(MoM!AX$1,'ИПЦ raw'!$1:$1,0))</f>
        <v>100.29</v>
      </c>
      <c r="AY146" s="326">
        <f>INDEX('ИПЦ raw'!$1:$1048576, MATCH($K146,'ИПЦ raw'!$A:$A,0),MATCH(MoM!AY$1,'ИПЦ raw'!$1:$1,0))</f>
        <v>100.55</v>
      </c>
      <c r="AZ146" s="326">
        <f>INDEX('ИПЦ raw'!$1:$1048576, MATCH($K146,'ИПЦ raw'!$A:$A,0),MATCH(MoM!AZ$1,'ИПЦ raw'!$1:$1,0))</f>
        <v>100.68</v>
      </c>
    </row>
    <row r="147" spans="1:52" s="332" customFormat="1" ht="26.25" x14ac:dyDescent="0.45">
      <c r="A147" s="332">
        <f>Веса!A147</f>
        <v>0</v>
      </c>
      <c r="B147" s="332">
        <f t="shared" si="4"/>
        <v>0</v>
      </c>
      <c r="C147" s="332">
        <f>БИПЦ_НДС!E147</f>
        <v>1</v>
      </c>
      <c r="D147" s="332">
        <f t="shared" si="5"/>
        <v>0</v>
      </c>
      <c r="E147" s="332">
        <v>0</v>
      </c>
      <c r="F147" s="332">
        <v>1</v>
      </c>
      <c r="G147" s="332">
        <v>0</v>
      </c>
      <c r="H147" s="332">
        <v>1</v>
      </c>
      <c r="I147" s="332">
        <v>0</v>
      </c>
      <c r="J147" s="312" t="s">
        <v>146</v>
      </c>
      <c r="K147" s="312" t="s">
        <v>146</v>
      </c>
      <c r="L147" s="332">
        <f>INDEX('ИПЦ raw'!$1:$1048576, MATCH($K147,'ИПЦ raw'!$A:$A,0),MATCH(MoM!L$1,'ИПЦ raw'!$1:$1,0))</f>
        <v>0</v>
      </c>
      <c r="M147" s="332">
        <f>INDEX('ИПЦ raw'!$1:$1048576, MATCH($K147,'ИПЦ raw'!$A:$A,0),MATCH(MoM!M$1,'ИПЦ raw'!$1:$1,0))</f>
        <v>0</v>
      </c>
      <c r="N147" s="332">
        <f>INDEX('ИПЦ raw'!$1:$1048576, MATCH($K147,'ИПЦ raw'!$A:$A,0),MATCH(MoM!N$1,'ИПЦ raw'!$1:$1,0))</f>
        <v>0</v>
      </c>
      <c r="O147" s="332">
        <f>INDEX('ИПЦ raw'!$1:$1048576, MATCH($K147,'ИПЦ raw'!$A:$A,0),MATCH(MoM!O$1,'ИПЦ raw'!$1:$1,0))</f>
        <v>0</v>
      </c>
      <c r="P147" s="332">
        <f>INDEX('ИПЦ raw'!$1:$1048576, MATCH($K147,'ИПЦ raw'!$A:$A,0),MATCH(MoM!P$1,'ИПЦ raw'!$1:$1,0))</f>
        <v>0</v>
      </c>
      <c r="Q147" s="332">
        <f>INDEX('ИПЦ raw'!$1:$1048576, MATCH($K147,'ИПЦ raw'!$A:$A,0),MATCH(MoM!Q$1,'ИПЦ raw'!$1:$1,0))</f>
        <v>0</v>
      </c>
      <c r="R147" s="332">
        <f>INDEX('ИПЦ raw'!$1:$1048576, MATCH($K147,'ИПЦ raw'!$A:$A,0),MATCH(MoM!R$1,'ИПЦ raw'!$1:$1,0))</f>
        <v>0</v>
      </c>
      <c r="S147" s="332">
        <f>INDEX('ИПЦ raw'!$1:$1048576, MATCH($K147,'ИПЦ raw'!$A:$A,0),MATCH(MoM!S$1,'ИПЦ raw'!$1:$1,0))</f>
        <v>0</v>
      </c>
      <c r="T147" s="332">
        <f>INDEX('ИПЦ raw'!$1:$1048576, MATCH($K147,'ИПЦ raw'!$A:$A,0),MATCH(MoM!T$1,'ИПЦ raw'!$1:$1,0))</f>
        <v>0</v>
      </c>
      <c r="U147" s="332">
        <f>INDEX('ИПЦ raw'!$1:$1048576, MATCH($K147,'ИПЦ raw'!$A:$A,0),MATCH(MoM!U$1,'ИПЦ raw'!$1:$1,0))</f>
        <v>0</v>
      </c>
      <c r="V147" s="332">
        <f>INDEX('ИПЦ raw'!$1:$1048576, MATCH($K147,'ИПЦ raw'!$A:$A,0),MATCH(MoM!V$1,'ИПЦ raw'!$1:$1,0))</f>
        <v>0</v>
      </c>
      <c r="W147" s="332">
        <f>INDEX('ИПЦ raw'!$1:$1048576, MATCH($K147,'ИПЦ raw'!$A:$A,0),MATCH(MoM!W$1,'ИПЦ raw'!$1:$1,0))</f>
        <v>0</v>
      </c>
      <c r="X147" s="332">
        <f>INDEX('ИПЦ raw'!$1:$1048576, MATCH($K147,'ИПЦ raw'!$A:$A,0),MATCH(MoM!X$1,'ИПЦ raw'!$1:$1,0))</f>
        <v>0</v>
      </c>
      <c r="Y147" s="332">
        <f>INDEX('ИПЦ raw'!$1:$1048576, MATCH($K147,'ИПЦ raw'!$A:$A,0),MATCH(MoM!Y$1,'ИПЦ raw'!$1:$1,0))</f>
        <v>0</v>
      </c>
      <c r="Z147" s="332">
        <f>INDEX('ИПЦ raw'!$1:$1048576, MATCH($K147,'ИПЦ raw'!$A:$A,0),MATCH(MoM!Z$1,'ИПЦ raw'!$1:$1,0))</f>
        <v>0</v>
      </c>
      <c r="AA147" s="332">
        <f>INDEX('ИПЦ raw'!$1:$1048576, MATCH($K147,'ИПЦ raw'!$A:$A,0),MATCH(MoM!AA$1,'ИПЦ raw'!$1:$1,0))</f>
        <v>0</v>
      </c>
      <c r="AB147" s="332">
        <f>INDEX('ИПЦ raw'!$1:$1048576, MATCH($K147,'ИПЦ raw'!$A:$A,0),MATCH(MoM!AB$1,'ИПЦ raw'!$1:$1,0))</f>
        <v>0</v>
      </c>
      <c r="AC147" s="332">
        <f>INDEX('ИПЦ raw'!$1:$1048576, MATCH($K147,'ИПЦ raw'!$A:$A,0),MATCH(MoM!AC$1,'ИПЦ raw'!$1:$1,0))</f>
        <v>0</v>
      </c>
      <c r="AD147" s="332">
        <f>INDEX('ИПЦ raw'!$1:$1048576, MATCH($K147,'ИПЦ raw'!$A:$A,0),MATCH(MoM!AD$1,'ИПЦ raw'!$1:$1,0))</f>
        <v>0</v>
      </c>
      <c r="AE147" s="332">
        <f>INDEX('ИПЦ raw'!$1:$1048576, MATCH($K147,'ИПЦ raw'!$A:$A,0),MATCH(MoM!AE$1,'ИПЦ raw'!$1:$1,0))</f>
        <v>0</v>
      </c>
      <c r="AF147" s="332">
        <f>INDEX('ИПЦ raw'!$1:$1048576, MATCH($K147,'ИПЦ raw'!$A:$A,0),MATCH(MoM!AF$1,'ИПЦ raw'!$1:$1,0))</f>
        <v>0</v>
      </c>
      <c r="AG147" s="332">
        <f>INDEX('ИПЦ raw'!$1:$1048576, MATCH($K147,'ИПЦ raw'!$A:$A,0),MATCH(MoM!AG$1,'ИПЦ raw'!$1:$1,0))</f>
        <v>0</v>
      </c>
      <c r="AH147" s="332">
        <f>INDEX('ИПЦ raw'!$1:$1048576, MATCH($K147,'ИПЦ raw'!$A:$A,0),MATCH(MoM!AH$1,'ИПЦ raw'!$1:$1,0))</f>
        <v>0</v>
      </c>
      <c r="AI147" s="332">
        <f>INDEX('ИПЦ raw'!$1:$1048576, MATCH($K147,'ИПЦ raw'!$A:$A,0),MATCH(MoM!AI$1,'ИПЦ raw'!$1:$1,0))</f>
        <v>0</v>
      </c>
      <c r="AJ147" s="332">
        <f>INDEX('ИПЦ raw'!$1:$1048576, MATCH($K147,'ИПЦ raw'!$A:$A,0),MATCH(MoM!AJ$1,'ИПЦ raw'!$1:$1,0))</f>
        <v>100.59</v>
      </c>
      <c r="AK147" s="332">
        <f>INDEX('ИПЦ raw'!$1:$1048576, MATCH($K147,'ИПЦ raw'!$A:$A,0),MATCH(MoM!AK$1,'ИПЦ raw'!$1:$1,0))</f>
        <v>100.13</v>
      </c>
      <c r="AL147" s="332">
        <f>INDEX('ИПЦ raw'!$1:$1048576, MATCH($K147,'ИПЦ raw'!$A:$A,0),MATCH(MoM!AL$1,'ИПЦ raw'!$1:$1,0))</f>
        <v>100.33</v>
      </c>
      <c r="AM147" s="332">
        <f>INDEX('ИПЦ raw'!$1:$1048576, MATCH($K147,'ИПЦ raw'!$A:$A,0),MATCH(MoM!AM$1,'ИПЦ raw'!$1:$1,0))</f>
        <v>99.91</v>
      </c>
      <c r="AN147" s="332">
        <f>INDEX('ИПЦ raw'!$1:$1048576, MATCH($K147,'ИПЦ raw'!$A:$A,0),MATCH(MoM!AN$1,'ИПЦ raw'!$1:$1,0))</f>
        <v>100.1</v>
      </c>
      <c r="AO147" s="332">
        <f>INDEX('ИПЦ raw'!$1:$1048576, MATCH($K147,'ИПЦ raw'!$A:$A,0),MATCH(MoM!AO$1,'ИПЦ raw'!$1:$1,0))</f>
        <v>100.55</v>
      </c>
      <c r="AP147" s="332">
        <f>INDEX('ИПЦ raw'!$1:$1048576, MATCH($K147,'ИПЦ raw'!$A:$A,0),MATCH(MoM!AP$1,'ИПЦ raw'!$1:$1,0))</f>
        <v>100.15</v>
      </c>
      <c r="AQ147" s="332">
        <f>INDEX('ИПЦ raw'!$1:$1048576, MATCH($K147,'ИПЦ raw'!$A:$A,0),MATCH(MoM!AQ$1,'ИПЦ raw'!$1:$1,0))</f>
        <v>99.84</v>
      </c>
      <c r="AR147" s="332">
        <f>INDEX('ИПЦ raw'!$1:$1048576, MATCH($K147,'ИПЦ raw'!$A:$A,0),MATCH(MoM!AR$1,'ИПЦ raw'!$1:$1,0))</f>
        <v>100.14</v>
      </c>
      <c r="AS147" s="332">
        <f>INDEX('ИПЦ raw'!$1:$1048576, MATCH($K147,'ИПЦ raw'!$A:$A,0),MATCH(MoM!AS$1,'ИПЦ raw'!$1:$1,0))</f>
        <v>99.68</v>
      </c>
      <c r="AT147" s="332">
        <f>INDEX('ИПЦ raw'!$1:$1048576, MATCH($K147,'ИПЦ raw'!$A:$A,0),MATCH(MoM!AT$1,'ИПЦ raw'!$1:$1,0))</f>
        <v>100.21</v>
      </c>
      <c r="AU147" s="332">
        <f>INDEX('ИПЦ raw'!$1:$1048576, MATCH($K147,'ИПЦ raw'!$A:$A,0),MATCH(MoM!AU$1,'ИПЦ raw'!$1:$1,0))</f>
        <v>99.83</v>
      </c>
      <c r="AV147" s="332">
        <f>INDEX('ИПЦ raw'!$1:$1048576, MATCH($K147,'ИПЦ raw'!$A:$A,0),MATCH(MoM!AV$1,'ИПЦ raw'!$1:$1,0))</f>
        <v>100.15</v>
      </c>
      <c r="AW147" s="332">
        <f>INDEX('ИПЦ raw'!$1:$1048576, MATCH($K147,'ИПЦ raw'!$A:$A,0),MATCH(MoM!AW$1,'ИПЦ raw'!$1:$1,0))</f>
        <v>100.42</v>
      </c>
      <c r="AX147" s="332">
        <f>INDEX('ИПЦ raw'!$1:$1048576, MATCH($K147,'ИПЦ raw'!$A:$A,0),MATCH(MoM!AX$1,'ИПЦ raw'!$1:$1,0))</f>
        <v>100.69</v>
      </c>
      <c r="AY147" s="326">
        <f>INDEX('ИПЦ raw'!$1:$1048576, MATCH($K147,'ИПЦ raw'!$A:$A,0),MATCH(MoM!AY$1,'ИПЦ raw'!$1:$1,0))</f>
        <v>100.01</v>
      </c>
      <c r="AZ147" s="326">
        <f>INDEX('ИПЦ raw'!$1:$1048576, MATCH($K147,'ИПЦ raw'!$A:$A,0),MATCH(MoM!AZ$1,'ИПЦ raw'!$1:$1,0))</f>
        <v>99.7</v>
      </c>
    </row>
    <row r="148" spans="1:52" x14ac:dyDescent="0.45">
      <c r="A148" s="326">
        <f>Веса!A148</f>
        <v>1</v>
      </c>
      <c r="B148" s="326">
        <f t="shared" si="4"/>
        <v>1</v>
      </c>
      <c r="C148" s="326">
        <f>БИПЦ_НДС!E148</f>
        <v>1</v>
      </c>
      <c r="D148" s="326">
        <f t="shared" si="5"/>
        <v>0</v>
      </c>
      <c r="E148" s="326">
        <v>0</v>
      </c>
      <c r="F148" s="326">
        <v>1</v>
      </c>
      <c r="G148" s="326">
        <v>0</v>
      </c>
      <c r="H148" s="326">
        <v>1</v>
      </c>
      <c r="I148" s="326">
        <v>0</v>
      </c>
      <c r="J148" s="308" t="s">
        <v>147</v>
      </c>
      <c r="K148" s="308" t="s">
        <v>147</v>
      </c>
      <c r="L148" s="326">
        <f>INDEX('ИПЦ raw'!$1:$1048576, MATCH($K148,'ИПЦ raw'!$A:$A,0),MATCH(MoM!L$1,'ИПЦ raw'!$1:$1,0))</f>
        <v>99.51</v>
      </c>
      <c r="M148" s="326">
        <f>INDEX('ИПЦ raw'!$1:$1048576, MATCH($K148,'ИПЦ raw'!$A:$A,0),MATCH(MoM!M$1,'ИПЦ raw'!$1:$1,0))</f>
        <v>100.22</v>
      </c>
      <c r="N148" s="326">
        <f>INDEX('ИПЦ raw'!$1:$1048576, MATCH($K148,'ИПЦ raw'!$A:$A,0),MATCH(MoM!N$1,'ИПЦ raw'!$1:$1,0))</f>
        <v>100.45</v>
      </c>
      <c r="O148" s="326">
        <f>INDEX('ИПЦ raw'!$1:$1048576, MATCH($K148,'ИПЦ raw'!$A:$A,0),MATCH(MoM!O$1,'ИПЦ raw'!$1:$1,0))</f>
        <v>99.58</v>
      </c>
      <c r="P148" s="326">
        <f>INDEX('ИПЦ raw'!$1:$1048576, MATCH($K148,'ИПЦ raw'!$A:$A,0),MATCH(MoM!P$1,'ИПЦ raw'!$1:$1,0))</f>
        <v>100.7</v>
      </c>
      <c r="Q148" s="326">
        <f>INDEX('ИПЦ raw'!$1:$1048576, MATCH($K148,'ИПЦ raw'!$A:$A,0),MATCH(MoM!Q$1,'ИПЦ raw'!$1:$1,0))</f>
        <v>100</v>
      </c>
      <c r="R148" s="326">
        <f>INDEX('ИПЦ raw'!$1:$1048576, MATCH($K148,'ИПЦ raw'!$A:$A,0),MATCH(MoM!R$1,'ИПЦ raw'!$1:$1,0))</f>
        <v>100.18</v>
      </c>
      <c r="S148" s="326">
        <f>INDEX('ИПЦ raw'!$1:$1048576, MATCH($K148,'ИПЦ raw'!$A:$A,0),MATCH(MoM!S$1,'ИПЦ raw'!$1:$1,0))</f>
        <v>100.74</v>
      </c>
      <c r="T148" s="326">
        <f>INDEX('ИПЦ raw'!$1:$1048576, MATCH($K148,'ИПЦ raw'!$A:$A,0),MATCH(MoM!T$1,'ИПЦ raw'!$1:$1,0))</f>
        <v>100.8</v>
      </c>
      <c r="U148" s="326">
        <f>INDEX('ИПЦ raw'!$1:$1048576, MATCH($K148,'ИПЦ raw'!$A:$A,0),MATCH(MoM!U$1,'ИПЦ raw'!$1:$1,0))</f>
        <v>100.53</v>
      </c>
      <c r="V148" s="326">
        <f>INDEX('ИПЦ raw'!$1:$1048576, MATCH($K148,'ИПЦ raw'!$A:$A,0),MATCH(MoM!V$1,'ИПЦ raw'!$1:$1,0))</f>
        <v>100.39</v>
      </c>
      <c r="W148" s="326">
        <f>INDEX('ИПЦ raw'!$1:$1048576, MATCH($K148,'ИПЦ raw'!$A:$A,0),MATCH(MoM!W$1,'ИПЦ raw'!$1:$1,0))</f>
        <v>100.85</v>
      </c>
      <c r="X148" s="326">
        <f>INDEX('ИПЦ raw'!$1:$1048576, MATCH($K148,'ИПЦ raw'!$A:$A,0),MATCH(MoM!X$1,'ИПЦ raw'!$1:$1,0))</f>
        <v>100.29</v>
      </c>
      <c r="Y148" s="326">
        <f>INDEX('ИПЦ raw'!$1:$1048576, MATCH($K148,'ИПЦ raw'!$A:$A,0),MATCH(MoM!Y$1,'ИПЦ raw'!$1:$1,0))</f>
        <v>100.62</v>
      </c>
      <c r="Z148" s="326">
        <f>INDEX('ИПЦ raw'!$1:$1048576, MATCH($K148,'ИПЦ raw'!$A:$A,0),MATCH(MoM!Z$1,'ИПЦ raw'!$1:$1,0))</f>
        <v>100.12</v>
      </c>
      <c r="AA148" s="326">
        <f>INDEX('ИПЦ raw'!$1:$1048576, MATCH($K148,'ИПЦ raw'!$A:$A,0),MATCH(MoM!AA$1,'ИПЦ raw'!$1:$1,0))</f>
        <v>100.27</v>
      </c>
      <c r="AB148" s="326">
        <f>INDEX('ИПЦ raw'!$1:$1048576, MATCH($K148,'ИПЦ raw'!$A:$A,0),MATCH(MoM!AB$1,'ИПЦ raw'!$1:$1,0))</f>
        <v>100.54</v>
      </c>
      <c r="AC148" s="326">
        <f>INDEX('ИПЦ raw'!$1:$1048576, MATCH($K148,'ИПЦ raw'!$A:$A,0),MATCH(MoM!AC$1,'ИПЦ raw'!$1:$1,0))</f>
        <v>100.63</v>
      </c>
      <c r="AD148" s="326">
        <f>INDEX('ИПЦ raw'!$1:$1048576, MATCH($K148,'ИПЦ raw'!$A:$A,0),MATCH(MoM!AD$1,'ИПЦ raw'!$1:$1,0))</f>
        <v>100.26</v>
      </c>
      <c r="AE148" s="326">
        <f>INDEX('ИПЦ raw'!$1:$1048576, MATCH($K148,'ИПЦ raw'!$A:$A,0),MATCH(MoM!AE$1,'ИПЦ raw'!$1:$1,0))</f>
        <v>100.46</v>
      </c>
      <c r="AF148" s="326">
        <f>INDEX('ИПЦ raw'!$1:$1048576, MATCH($K148,'ИПЦ raw'!$A:$A,0),MATCH(MoM!AF$1,'ИПЦ raw'!$1:$1,0))</f>
        <v>99.69</v>
      </c>
      <c r="AG148" s="326">
        <f>INDEX('ИПЦ raw'!$1:$1048576, MATCH($K148,'ИПЦ raw'!$A:$A,0),MATCH(MoM!AG$1,'ИПЦ raw'!$1:$1,0))</f>
        <v>100.82</v>
      </c>
      <c r="AH148" s="326">
        <f>INDEX('ИПЦ raw'!$1:$1048576, MATCH($K148,'ИПЦ raw'!$A:$A,0),MATCH(MoM!AH$1,'ИПЦ raw'!$1:$1,0))</f>
        <v>100.84</v>
      </c>
      <c r="AI148" s="326">
        <f>INDEX('ИПЦ raw'!$1:$1048576, MATCH($K148,'ИПЦ raw'!$A:$A,0),MATCH(MoM!AI$1,'ИПЦ raw'!$1:$1,0))</f>
        <v>100.5</v>
      </c>
      <c r="AJ148" s="326">
        <f>INDEX('ИПЦ raw'!$1:$1048576, MATCH($K148,'ИПЦ raw'!$A:$A,0),MATCH(MoM!AJ$1,'ИПЦ raw'!$1:$1,0))</f>
        <v>100.58</v>
      </c>
      <c r="AK148" s="326">
        <f>INDEX('ИПЦ raw'!$1:$1048576, MATCH($K148,'ИПЦ raw'!$A:$A,0),MATCH(MoM!AK$1,'ИПЦ raw'!$1:$1,0))</f>
        <v>100.45</v>
      </c>
      <c r="AL148" s="326">
        <f>INDEX('ИПЦ raw'!$1:$1048576, MATCH($K148,'ИПЦ raw'!$A:$A,0),MATCH(MoM!AL$1,'ИПЦ raw'!$1:$1,0))</f>
        <v>99.89</v>
      </c>
      <c r="AM148" s="326">
        <f>INDEX('ИПЦ raw'!$1:$1048576, MATCH($K148,'ИПЦ raw'!$A:$A,0),MATCH(MoM!AM$1,'ИПЦ raw'!$1:$1,0))</f>
        <v>100.06</v>
      </c>
      <c r="AN148" s="326">
        <f>INDEX('ИПЦ raw'!$1:$1048576, MATCH($K148,'ИПЦ raw'!$A:$A,0),MATCH(MoM!AN$1,'ИПЦ raw'!$1:$1,0))</f>
        <v>100.04</v>
      </c>
      <c r="AO148" s="326">
        <f>INDEX('ИПЦ raw'!$1:$1048576, MATCH($K148,'ИПЦ raw'!$A:$A,0),MATCH(MoM!AO$1,'ИПЦ raw'!$1:$1,0))</f>
        <v>100.43</v>
      </c>
      <c r="AP148" s="326">
        <f>INDEX('ИПЦ raw'!$1:$1048576, MATCH($K148,'ИПЦ raw'!$A:$A,0),MATCH(MoM!AP$1,'ИПЦ raw'!$1:$1,0))</f>
        <v>100.74</v>
      </c>
      <c r="AQ148" s="326">
        <f>INDEX('ИПЦ raw'!$1:$1048576, MATCH($K148,'ИПЦ raw'!$A:$A,0),MATCH(MoM!AQ$1,'ИПЦ raw'!$1:$1,0))</f>
        <v>100.31</v>
      </c>
      <c r="AR148" s="326">
        <f>INDEX('ИПЦ raw'!$1:$1048576, MATCH($K148,'ИПЦ raw'!$A:$A,0),MATCH(MoM!AR$1,'ИПЦ raw'!$1:$1,0))</f>
        <v>99.58</v>
      </c>
      <c r="AS148" s="326">
        <f>INDEX('ИПЦ raw'!$1:$1048576, MATCH($K148,'ИПЦ raw'!$A:$A,0),MATCH(MoM!AS$1,'ИПЦ raw'!$1:$1,0))</f>
        <v>99.9</v>
      </c>
      <c r="AT148" s="326">
        <f>INDEX('ИПЦ raw'!$1:$1048576, MATCH($K148,'ИПЦ raw'!$A:$A,0),MATCH(MoM!AT$1,'ИПЦ raw'!$1:$1,0))</f>
        <v>100.88</v>
      </c>
      <c r="AU148" s="326">
        <f>INDEX('ИПЦ raw'!$1:$1048576, MATCH($K148,'ИПЦ raw'!$A:$A,0),MATCH(MoM!AU$1,'ИПЦ raw'!$1:$1,0))</f>
        <v>100.42</v>
      </c>
      <c r="AV148" s="326">
        <f>INDEX('ИПЦ raw'!$1:$1048576, MATCH($K148,'ИПЦ raw'!$A:$A,0),MATCH(MoM!AV$1,'ИПЦ raw'!$1:$1,0))</f>
        <v>100.58</v>
      </c>
      <c r="AW148" s="326">
        <f>INDEX('ИПЦ raw'!$1:$1048576, MATCH($K148,'ИПЦ raw'!$A:$A,0),MATCH(MoM!AW$1,'ИПЦ raw'!$1:$1,0))</f>
        <v>100.73</v>
      </c>
      <c r="AX148" s="326">
        <f>INDEX('ИПЦ raw'!$1:$1048576, MATCH($K148,'ИПЦ raw'!$A:$A,0),MATCH(MoM!AX$1,'ИПЦ raw'!$1:$1,0))</f>
        <v>100.16</v>
      </c>
      <c r="AY148" s="326">
        <f>INDEX('ИПЦ raw'!$1:$1048576, MATCH($K148,'ИПЦ raw'!$A:$A,0),MATCH(MoM!AY$1,'ИПЦ raw'!$1:$1,0))</f>
        <v>100.6</v>
      </c>
      <c r="AZ148" s="326">
        <f>INDEX('ИПЦ raw'!$1:$1048576, MATCH($K148,'ИПЦ raw'!$A:$A,0),MATCH(MoM!AZ$1,'ИПЦ raw'!$1:$1,0))</f>
        <v>99.73</v>
      </c>
    </row>
    <row r="149" spans="1:52" x14ac:dyDescent="0.45">
      <c r="A149" s="326">
        <f>Веса!A149</f>
        <v>1</v>
      </c>
      <c r="B149" s="326">
        <f t="shared" si="4"/>
        <v>1</v>
      </c>
      <c r="C149" s="326">
        <f>БИПЦ_НДС!E149</f>
        <v>1</v>
      </c>
      <c r="D149" s="326">
        <f t="shared" si="5"/>
        <v>0</v>
      </c>
      <c r="E149" s="326">
        <v>0</v>
      </c>
      <c r="F149" s="326">
        <v>1</v>
      </c>
      <c r="G149" s="326">
        <v>0</v>
      </c>
      <c r="H149" s="326">
        <v>1</v>
      </c>
      <c r="I149" s="326">
        <v>0</v>
      </c>
      <c r="J149" s="308" t="s">
        <v>148</v>
      </c>
      <c r="K149" s="308" t="s">
        <v>148</v>
      </c>
      <c r="L149" s="326">
        <f>INDEX('ИПЦ raw'!$1:$1048576, MATCH($K149,'ИПЦ raw'!$A:$A,0),MATCH(MoM!L$1,'ИПЦ raw'!$1:$1,0))</f>
        <v>99.78</v>
      </c>
      <c r="M149" s="326">
        <f>INDEX('ИПЦ raw'!$1:$1048576, MATCH($K149,'ИПЦ raw'!$A:$A,0),MATCH(MoM!M$1,'ИПЦ raw'!$1:$1,0))</f>
        <v>100.21</v>
      </c>
      <c r="N149" s="326">
        <f>INDEX('ИПЦ raw'!$1:$1048576, MATCH($K149,'ИПЦ raw'!$A:$A,0),MATCH(MoM!N$1,'ИПЦ raw'!$1:$1,0))</f>
        <v>99.91</v>
      </c>
      <c r="O149" s="326">
        <f>INDEX('ИПЦ raw'!$1:$1048576, MATCH($K149,'ИПЦ raw'!$A:$A,0),MATCH(MoM!O$1,'ИПЦ raw'!$1:$1,0))</f>
        <v>99.95</v>
      </c>
      <c r="P149" s="326">
        <f>INDEX('ИПЦ raw'!$1:$1048576, MATCH($K149,'ИПЦ raw'!$A:$A,0),MATCH(MoM!P$1,'ИПЦ raw'!$1:$1,0))</f>
        <v>100.57</v>
      </c>
      <c r="Q149" s="326">
        <f>INDEX('ИПЦ raw'!$1:$1048576, MATCH($K149,'ИПЦ raw'!$A:$A,0),MATCH(MoM!Q$1,'ИПЦ raw'!$1:$1,0))</f>
        <v>100.47</v>
      </c>
      <c r="R149" s="326">
        <f>INDEX('ИПЦ raw'!$1:$1048576, MATCH($K149,'ИПЦ raw'!$A:$A,0),MATCH(MoM!R$1,'ИПЦ raw'!$1:$1,0))</f>
        <v>100.37</v>
      </c>
      <c r="S149" s="326">
        <f>INDEX('ИПЦ raw'!$1:$1048576, MATCH($K149,'ИПЦ raw'!$A:$A,0),MATCH(MoM!S$1,'ИПЦ raw'!$1:$1,0))</f>
        <v>100.14</v>
      </c>
      <c r="T149" s="326">
        <f>INDEX('ИПЦ raw'!$1:$1048576, MATCH($K149,'ИПЦ raw'!$A:$A,0),MATCH(MoM!T$1,'ИПЦ raw'!$1:$1,0))</f>
        <v>101.01</v>
      </c>
      <c r="U149" s="326">
        <f>INDEX('ИПЦ raw'!$1:$1048576, MATCH($K149,'ИПЦ raw'!$A:$A,0),MATCH(MoM!U$1,'ИПЦ raw'!$1:$1,0))</f>
        <v>100.73</v>
      </c>
      <c r="V149" s="326">
        <f>INDEX('ИПЦ raw'!$1:$1048576, MATCH($K149,'ИПЦ raw'!$A:$A,0),MATCH(MoM!V$1,'ИПЦ raw'!$1:$1,0))</f>
        <v>100.48</v>
      </c>
      <c r="W149" s="326">
        <f>INDEX('ИПЦ raw'!$1:$1048576, MATCH($K149,'ИПЦ raw'!$A:$A,0),MATCH(MoM!W$1,'ИПЦ raw'!$1:$1,0))</f>
        <v>100.69</v>
      </c>
      <c r="X149" s="326">
        <f>INDEX('ИПЦ raw'!$1:$1048576, MATCH($K149,'ИПЦ raw'!$A:$A,0),MATCH(MoM!X$1,'ИПЦ raw'!$1:$1,0))</f>
        <v>100.36</v>
      </c>
      <c r="Y149" s="326">
        <f>INDEX('ИПЦ raw'!$1:$1048576, MATCH($K149,'ИПЦ raw'!$A:$A,0),MATCH(MoM!Y$1,'ИПЦ raw'!$1:$1,0))</f>
        <v>100.36</v>
      </c>
      <c r="Z149" s="326">
        <f>INDEX('ИПЦ raw'!$1:$1048576, MATCH($K149,'ИПЦ raw'!$A:$A,0),MATCH(MoM!Z$1,'ИПЦ raw'!$1:$1,0))</f>
        <v>100.28</v>
      </c>
      <c r="AA149" s="326">
        <f>INDEX('ИПЦ raw'!$1:$1048576, MATCH($K149,'ИПЦ raw'!$A:$A,0),MATCH(MoM!AA$1,'ИПЦ raw'!$1:$1,0))</f>
        <v>100.18</v>
      </c>
      <c r="AB149" s="326">
        <f>INDEX('ИПЦ raw'!$1:$1048576, MATCH($K149,'ИПЦ raw'!$A:$A,0),MATCH(MoM!AB$1,'ИПЦ raw'!$1:$1,0))</f>
        <v>100.35</v>
      </c>
      <c r="AC149" s="326">
        <f>INDEX('ИПЦ raw'!$1:$1048576, MATCH($K149,'ИПЦ raw'!$A:$A,0),MATCH(MoM!AC$1,'ИПЦ raw'!$1:$1,0))</f>
        <v>100.27</v>
      </c>
      <c r="AD149" s="326">
        <f>INDEX('ИПЦ raw'!$1:$1048576, MATCH($K149,'ИПЦ raw'!$A:$A,0),MATCH(MoM!AD$1,'ИПЦ raw'!$1:$1,0))</f>
        <v>100.61</v>
      </c>
      <c r="AE149" s="326">
        <f>INDEX('ИПЦ raw'!$1:$1048576, MATCH($K149,'ИПЦ raw'!$A:$A,0),MATCH(MoM!AE$1,'ИПЦ raw'!$1:$1,0))</f>
        <v>100.71</v>
      </c>
      <c r="AF149" s="326">
        <f>INDEX('ИПЦ raw'!$1:$1048576, MATCH($K149,'ИПЦ raw'!$A:$A,0),MATCH(MoM!AF$1,'ИПЦ raw'!$1:$1,0))</f>
        <v>100.32</v>
      </c>
      <c r="AG149" s="326">
        <f>INDEX('ИПЦ raw'!$1:$1048576, MATCH($K149,'ИПЦ raw'!$A:$A,0),MATCH(MoM!AG$1,'ИПЦ raw'!$1:$1,0))</f>
        <v>100.93</v>
      </c>
      <c r="AH149" s="326">
        <f>INDEX('ИПЦ raw'!$1:$1048576, MATCH($K149,'ИПЦ raw'!$A:$A,0),MATCH(MoM!AH$1,'ИПЦ raw'!$1:$1,0))</f>
        <v>100.49</v>
      </c>
      <c r="AI149" s="326">
        <f>INDEX('ИПЦ raw'!$1:$1048576, MATCH($K149,'ИПЦ raw'!$A:$A,0),MATCH(MoM!AI$1,'ИПЦ raw'!$1:$1,0))</f>
        <v>101.06</v>
      </c>
      <c r="AJ149" s="326">
        <f>INDEX('ИПЦ raw'!$1:$1048576, MATCH($K149,'ИПЦ raw'!$A:$A,0),MATCH(MoM!AJ$1,'ИПЦ raw'!$1:$1,0))</f>
        <v>100.83</v>
      </c>
      <c r="AK149" s="326">
        <f>INDEX('ИПЦ raw'!$1:$1048576, MATCH($K149,'ИПЦ raw'!$A:$A,0),MATCH(MoM!AK$1,'ИПЦ raw'!$1:$1,0))</f>
        <v>100.57</v>
      </c>
      <c r="AL149" s="326">
        <f>INDEX('ИПЦ raw'!$1:$1048576, MATCH($K149,'ИПЦ raw'!$A:$A,0),MATCH(MoM!AL$1,'ИПЦ raw'!$1:$1,0))</f>
        <v>100.07</v>
      </c>
      <c r="AM149" s="326">
        <f>INDEX('ИПЦ raw'!$1:$1048576, MATCH($K149,'ИПЦ raw'!$A:$A,0),MATCH(MoM!AM$1,'ИПЦ raw'!$1:$1,0))</f>
        <v>100.08</v>
      </c>
      <c r="AN149" s="326">
        <f>INDEX('ИПЦ raw'!$1:$1048576, MATCH($K149,'ИПЦ raw'!$A:$A,0),MATCH(MoM!AN$1,'ИПЦ raw'!$1:$1,0))</f>
        <v>100.71</v>
      </c>
      <c r="AO149" s="326">
        <f>INDEX('ИПЦ raw'!$1:$1048576, MATCH($K149,'ИПЦ raw'!$A:$A,0),MATCH(MoM!AO$1,'ИПЦ raw'!$1:$1,0))</f>
        <v>100.68</v>
      </c>
      <c r="AP149" s="326">
        <f>INDEX('ИПЦ raw'!$1:$1048576, MATCH($K149,'ИПЦ raw'!$A:$A,0),MATCH(MoM!AP$1,'ИПЦ raw'!$1:$1,0))</f>
        <v>100.48</v>
      </c>
      <c r="AQ149" s="326">
        <f>INDEX('ИПЦ raw'!$1:$1048576, MATCH($K149,'ИПЦ raw'!$A:$A,0),MATCH(MoM!AQ$1,'ИПЦ raw'!$1:$1,0))</f>
        <v>100.35</v>
      </c>
      <c r="AR149" s="326">
        <f>INDEX('ИПЦ raw'!$1:$1048576, MATCH($K149,'ИПЦ raw'!$A:$A,0),MATCH(MoM!AR$1,'ИПЦ raw'!$1:$1,0))</f>
        <v>100.4</v>
      </c>
      <c r="AS149" s="326">
        <f>INDEX('ИПЦ raw'!$1:$1048576, MATCH($K149,'ИПЦ raw'!$A:$A,0),MATCH(MoM!AS$1,'ИПЦ raw'!$1:$1,0))</f>
        <v>100.76</v>
      </c>
      <c r="AT149" s="326">
        <f>INDEX('ИПЦ raw'!$1:$1048576, MATCH($K149,'ИПЦ raw'!$A:$A,0),MATCH(MoM!AT$1,'ИПЦ raw'!$1:$1,0))</f>
        <v>100.78</v>
      </c>
      <c r="AU149" s="326">
        <f>INDEX('ИПЦ raw'!$1:$1048576, MATCH($K149,'ИПЦ raw'!$A:$A,0),MATCH(MoM!AU$1,'ИПЦ raw'!$1:$1,0))</f>
        <v>100.32</v>
      </c>
      <c r="AV149" s="326">
        <f>INDEX('ИПЦ raw'!$1:$1048576, MATCH($K149,'ИПЦ raw'!$A:$A,0),MATCH(MoM!AV$1,'ИПЦ raw'!$1:$1,0))</f>
        <v>100.42</v>
      </c>
      <c r="AW149" s="326">
        <f>INDEX('ИПЦ raw'!$1:$1048576, MATCH($K149,'ИПЦ raw'!$A:$A,0),MATCH(MoM!AW$1,'ИПЦ raw'!$1:$1,0))</f>
        <v>100.17</v>
      </c>
      <c r="AX149" s="326">
        <f>INDEX('ИПЦ raw'!$1:$1048576, MATCH($K149,'ИПЦ raw'!$A:$A,0),MATCH(MoM!AX$1,'ИПЦ raw'!$1:$1,0))</f>
        <v>100.67</v>
      </c>
      <c r="AY149" s="326">
        <f>INDEX('ИПЦ raw'!$1:$1048576, MATCH($K149,'ИПЦ raw'!$A:$A,0),MATCH(MoM!AY$1,'ИПЦ raw'!$1:$1,0))</f>
        <v>100.97</v>
      </c>
      <c r="AZ149" s="326">
        <f>INDEX('ИПЦ raw'!$1:$1048576, MATCH($K149,'ИПЦ raw'!$A:$A,0),MATCH(MoM!AZ$1,'ИПЦ raw'!$1:$1,0))</f>
        <v>99.85</v>
      </c>
    </row>
    <row r="150" spans="1:52" x14ac:dyDescent="0.45">
      <c r="A150" s="326">
        <f>Веса!A150</f>
        <v>1</v>
      </c>
      <c r="B150" s="326">
        <f t="shared" si="4"/>
        <v>1</v>
      </c>
      <c r="C150" s="326">
        <f>БИПЦ_НДС!E150</f>
        <v>1</v>
      </c>
      <c r="D150" s="326">
        <f t="shared" si="5"/>
        <v>0</v>
      </c>
      <c r="E150" s="326">
        <v>0</v>
      </c>
      <c r="F150" s="326">
        <v>1</v>
      </c>
      <c r="G150" s="326">
        <v>0</v>
      </c>
      <c r="H150" s="326">
        <v>1</v>
      </c>
      <c r="I150" s="326">
        <v>0</v>
      </c>
      <c r="J150" s="308" t="s">
        <v>149</v>
      </c>
      <c r="K150" s="308" t="s">
        <v>149</v>
      </c>
      <c r="L150" s="326">
        <f>INDEX('ИПЦ raw'!$1:$1048576, MATCH($K150,'ИПЦ raw'!$A:$A,0),MATCH(MoM!L$1,'ИПЦ raw'!$1:$1,0))</f>
        <v>99.73</v>
      </c>
      <c r="M150" s="326">
        <f>INDEX('ИПЦ raw'!$1:$1048576, MATCH($K150,'ИПЦ raw'!$A:$A,0),MATCH(MoM!M$1,'ИПЦ raw'!$1:$1,0))</f>
        <v>99.62</v>
      </c>
      <c r="N150" s="326">
        <f>INDEX('ИПЦ raw'!$1:$1048576, MATCH($K150,'ИПЦ raw'!$A:$A,0),MATCH(MoM!N$1,'ИПЦ raw'!$1:$1,0))</f>
        <v>99.97</v>
      </c>
      <c r="O150" s="326">
        <f>INDEX('ИПЦ raw'!$1:$1048576, MATCH($K150,'ИПЦ raw'!$A:$A,0),MATCH(MoM!O$1,'ИПЦ raw'!$1:$1,0))</f>
        <v>99.89</v>
      </c>
      <c r="P150" s="326">
        <f>INDEX('ИПЦ raw'!$1:$1048576, MATCH($K150,'ИПЦ raw'!$A:$A,0),MATCH(MoM!P$1,'ИПЦ raw'!$1:$1,0))</f>
        <v>99.72</v>
      </c>
      <c r="Q150" s="326">
        <f>INDEX('ИПЦ raw'!$1:$1048576, MATCH($K150,'ИПЦ raw'!$A:$A,0),MATCH(MoM!Q$1,'ИПЦ raw'!$1:$1,0))</f>
        <v>99.69</v>
      </c>
      <c r="R150" s="326">
        <f>INDEX('ИПЦ raw'!$1:$1048576, MATCH($K150,'ИПЦ raw'!$A:$A,0),MATCH(MoM!R$1,'ИПЦ raw'!$1:$1,0))</f>
        <v>100.19</v>
      </c>
      <c r="S150" s="326">
        <f>INDEX('ИПЦ raw'!$1:$1048576, MATCH($K150,'ИПЦ raw'!$A:$A,0),MATCH(MoM!S$1,'ИПЦ raw'!$1:$1,0))</f>
        <v>100.41</v>
      </c>
      <c r="T150" s="326">
        <f>INDEX('ИПЦ raw'!$1:$1048576, MATCH($K150,'ИПЦ raw'!$A:$A,0),MATCH(MoM!T$1,'ИПЦ raw'!$1:$1,0))</f>
        <v>101.22</v>
      </c>
      <c r="U150" s="326">
        <f>INDEX('ИПЦ raw'!$1:$1048576, MATCH($K150,'ИПЦ raw'!$A:$A,0),MATCH(MoM!U$1,'ИПЦ raw'!$1:$1,0))</f>
        <v>100.94</v>
      </c>
      <c r="V150" s="326">
        <f>INDEX('ИПЦ raw'!$1:$1048576, MATCH($K150,'ИПЦ raw'!$A:$A,0),MATCH(MoM!V$1,'ИПЦ raw'!$1:$1,0))</f>
        <v>100.73</v>
      </c>
      <c r="W150" s="326">
        <f>INDEX('ИПЦ raw'!$1:$1048576, MATCH($K150,'ИПЦ raw'!$A:$A,0),MATCH(MoM!W$1,'ИПЦ raw'!$1:$1,0))</f>
        <v>100.95</v>
      </c>
      <c r="X150" s="326">
        <f>INDEX('ИПЦ raw'!$1:$1048576, MATCH($K150,'ИПЦ raw'!$A:$A,0),MATCH(MoM!X$1,'ИПЦ raw'!$1:$1,0))</f>
        <v>100.12</v>
      </c>
      <c r="Y150" s="326">
        <f>INDEX('ИПЦ raw'!$1:$1048576, MATCH($K150,'ИПЦ raw'!$A:$A,0),MATCH(MoM!Y$1,'ИПЦ raw'!$1:$1,0))</f>
        <v>100.18</v>
      </c>
      <c r="Z150" s="326">
        <f>INDEX('ИПЦ raw'!$1:$1048576, MATCH($K150,'ИПЦ raw'!$A:$A,0),MATCH(MoM!Z$1,'ИПЦ raw'!$1:$1,0))</f>
        <v>100.27</v>
      </c>
      <c r="AA150" s="326">
        <f>INDEX('ИПЦ raw'!$1:$1048576, MATCH($K150,'ИПЦ raw'!$A:$A,0),MATCH(MoM!AA$1,'ИПЦ raw'!$1:$1,0))</f>
        <v>99.73</v>
      </c>
      <c r="AB150" s="326">
        <f>INDEX('ИПЦ raw'!$1:$1048576, MATCH($K150,'ИПЦ raw'!$A:$A,0),MATCH(MoM!AB$1,'ИПЦ raw'!$1:$1,0))</f>
        <v>99.75</v>
      </c>
      <c r="AC150" s="326">
        <f>INDEX('ИПЦ raw'!$1:$1048576, MATCH($K150,'ИПЦ raw'!$A:$A,0),MATCH(MoM!AC$1,'ИПЦ raw'!$1:$1,0))</f>
        <v>100.17</v>
      </c>
      <c r="AD150" s="326">
        <f>INDEX('ИПЦ raw'!$1:$1048576, MATCH($K150,'ИПЦ raw'!$A:$A,0),MATCH(MoM!AD$1,'ИПЦ raw'!$1:$1,0))</f>
        <v>100.12</v>
      </c>
      <c r="AE150" s="326">
        <f>INDEX('ИПЦ raw'!$1:$1048576, MATCH($K150,'ИПЦ raw'!$A:$A,0),MATCH(MoM!AE$1,'ИПЦ raw'!$1:$1,0))</f>
        <v>100.55</v>
      </c>
      <c r="AF150" s="326">
        <f>INDEX('ИПЦ raw'!$1:$1048576, MATCH($K150,'ИПЦ raw'!$A:$A,0),MATCH(MoM!AF$1,'ИПЦ raw'!$1:$1,0))</f>
        <v>100.92</v>
      </c>
      <c r="AG150" s="326">
        <f>INDEX('ИПЦ raw'!$1:$1048576, MATCH($K150,'ИПЦ raw'!$A:$A,0),MATCH(MoM!AG$1,'ИПЦ raw'!$1:$1,0))</f>
        <v>100.9</v>
      </c>
      <c r="AH150" s="326">
        <f>INDEX('ИПЦ raw'!$1:$1048576, MATCH($K150,'ИПЦ raw'!$A:$A,0),MATCH(MoM!AH$1,'ИПЦ raw'!$1:$1,0))</f>
        <v>100.27</v>
      </c>
      <c r="AI150" s="326">
        <f>INDEX('ИПЦ raw'!$1:$1048576, MATCH($K150,'ИПЦ raw'!$A:$A,0),MATCH(MoM!AI$1,'ИПЦ raw'!$1:$1,0))</f>
        <v>100.21</v>
      </c>
      <c r="AJ150" s="326">
        <f>INDEX('ИПЦ raw'!$1:$1048576, MATCH($K150,'ИПЦ raw'!$A:$A,0),MATCH(MoM!AJ$1,'ИПЦ raw'!$1:$1,0))</f>
        <v>100.05</v>
      </c>
      <c r="AK150" s="326">
        <f>INDEX('ИПЦ raw'!$1:$1048576, MATCH($K150,'ИПЦ raw'!$A:$A,0),MATCH(MoM!AK$1,'ИПЦ raw'!$1:$1,0))</f>
        <v>100.01</v>
      </c>
      <c r="AL150" s="326">
        <f>INDEX('ИПЦ raw'!$1:$1048576, MATCH($K150,'ИПЦ raw'!$A:$A,0),MATCH(MoM!AL$1,'ИПЦ raw'!$1:$1,0))</f>
        <v>99.61</v>
      </c>
      <c r="AM150" s="326">
        <f>INDEX('ИПЦ raw'!$1:$1048576, MATCH($K150,'ИПЦ raw'!$A:$A,0),MATCH(MoM!AM$1,'ИПЦ raw'!$1:$1,0))</f>
        <v>99.43</v>
      </c>
      <c r="AN150" s="326">
        <f>INDEX('ИПЦ raw'!$1:$1048576, MATCH($K150,'ИПЦ raw'!$A:$A,0),MATCH(MoM!AN$1,'ИПЦ raw'!$1:$1,0))</f>
        <v>99.52</v>
      </c>
      <c r="AO150" s="326">
        <f>INDEX('ИПЦ raw'!$1:$1048576, MATCH($K150,'ИПЦ raw'!$A:$A,0),MATCH(MoM!AO$1,'ИПЦ raw'!$1:$1,0))</f>
        <v>99.97</v>
      </c>
      <c r="AP150" s="326">
        <f>INDEX('ИПЦ raw'!$1:$1048576, MATCH($K150,'ИПЦ raw'!$A:$A,0),MATCH(MoM!AP$1,'ИПЦ raw'!$1:$1,0))</f>
        <v>99.9</v>
      </c>
      <c r="AQ150" s="326">
        <f>INDEX('ИПЦ raw'!$1:$1048576, MATCH($K150,'ИПЦ raw'!$A:$A,0),MATCH(MoM!AQ$1,'ИПЦ raw'!$1:$1,0))</f>
        <v>100.59</v>
      </c>
      <c r="AR150" s="326">
        <f>INDEX('ИПЦ raw'!$1:$1048576, MATCH($K150,'ИПЦ raw'!$A:$A,0),MATCH(MoM!AR$1,'ИПЦ raw'!$1:$1,0))</f>
        <v>100.47</v>
      </c>
      <c r="AS150" s="326">
        <f>INDEX('ИПЦ raw'!$1:$1048576, MATCH($K150,'ИПЦ raw'!$A:$A,0),MATCH(MoM!AS$1,'ИПЦ raw'!$1:$1,0))</f>
        <v>100.38</v>
      </c>
      <c r="AT150" s="326">
        <f>INDEX('ИПЦ raw'!$1:$1048576, MATCH($K150,'ИПЦ raw'!$A:$A,0),MATCH(MoM!AT$1,'ИПЦ raw'!$1:$1,0))</f>
        <v>100.21</v>
      </c>
      <c r="AU150" s="326">
        <f>INDEX('ИПЦ raw'!$1:$1048576, MATCH($K150,'ИПЦ raw'!$A:$A,0),MATCH(MoM!AU$1,'ИПЦ raw'!$1:$1,0))</f>
        <v>99.83</v>
      </c>
      <c r="AV150" s="326">
        <f>INDEX('ИПЦ raw'!$1:$1048576, MATCH($K150,'ИПЦ raw'!$A:$A,0),MATCH(MoM!AV$1,'ИПЦ raw'!$1:$1,0))</f>
        <v>99.29</v>
      </c>
      <c r="AW150" s="326">
        <f>INDEX('ИПЦ raw'!$1:$1048576, MATCH($K150,'ИПЦ raw'!$A:$A,0),MATCH(MoM!AW$1,'ИПЦ raw'!$1:$1,0))</f>
        <v>99.53</v>
      </c>
      <c r="AX150" s="326">
        <f>INDEX('ИПЦ raw'!$1:$1048576, MATCH($K150,'ИПЦ raw'!$A:$A,0),MATCH(MoM!AX$1,'ИПЦ raw'!$1:$1,0))</f>
        <v>99.43</v>
      </c>
      <c r="AY150" s="326">
        <f>INDEX('ИПЦ raw'!$1:$1048576, MATCH($K150,'ИПЦ raw'!$A:$A,0),MATCH(MoM!AY$1,'ИПЦ raw'!$1:$1,0))</f>
        <v>99.86</v>
      </c>
      <c r="AZ150" s="326">
        <f>INDEX('ИПЦ raw'!$1:$1048576, MATCH($K150,'ИПЦ raw'!$A:$A,0),MATCH(MoM!AZ$1,'ИПЦ raw'!$1:$1,0))</f>
        <v>99.85</v>
      </c>
    </row>
    <row r="151" spans="1:52" x14ac:dyDescent="0.45">
      <c r="A151" s="326">
        <f>Веса!A151</f>
        <v>1</v>
      </c>
      <c r="B151" s="326">
        <f t="shared" si="4"/>
        <v>1</v>
      </c>
      <c r="C151" s="326">
        <f>БИПЦ_НДС!E151</f>
        <v>1</v>
      </c>
      <c r="D151" s="326">
        <f t="shared" si="5"/>
        <v>0</v>
      </c>
      <c r="E151" s="326">
        <v>0</v>
      </c>
      <c r="F151" s="326">
        <v>1</v>
      </c>
      <c r="G151" s="326">
        <v>0</v>
      </c>
      <c r="H151" s="326">
        <v>1</v>
      </c>
      <c r="I151" s="326">
        <v>0</v>
      </c>
      <c r="J151" s="308" t="s">
        <v>150</v>
      </c>
      <c r="K151" s="308" t="s">
        <v>150</v>
      </c>
      <c r="L151" s="326">
        <f>INDEX('ИПЦ raw'!$1:$1048576, MATCH($K151,'ИПЦ raw'!$A:$A,0),MATCH(MoM!L$1,'ИПЦ raw'!$1:$1,0))</f>
        <v>99.81</v>
      </c>
      <c r="M151" s="326">
        <f>INDEX('ИПЦ raw'!$1:$1048576, MATCH($K151,'ИПЦ raw'!$A:$A,0),MATCH(MoM!M$1,'ИПЦ raw'!$1:$1,0))</f>
        <v>99.64</v>
      </c>
      <c r="N151" s="326">
        <f>INDEX('ИПЦ raw'!$1:$1048576, MATCH($K151,'ИПЦ raw'!$A:$A,0),MATCH(MoM!N$1,'ИПЦ raw'!$1:$1,0))</f>
        <v>100.27</v>
      </c>
      <c r="O151" s="326">
        <f>INDEX('ИПЦ raw'!$1:$1048576, MATCH($K151,'ИПЦ raw'!$A:$A,0),MATCH(MoM!O$1,'ИПЦ raw'!$1:$1,0))</f>
        <v>100.03</v>
      </c>
      <c r="P151" s="326">
        <f>INDEX('ИПЦ raw'!$1:$1048576, MATCH($K151,'ИПЦ raw'!$A:$A,0),MATCH(MoM!P$1,'ИПЦ raw'!$1:$1,0))</f>
        <v>99.63</v>
      </c>
      <c r="Q151" s="326">
        <f>INDEX('ИПЦ raw'!$1:$1048576, MATCH($K151,'ИПЦ raw'!$A:$A,0),MATCH(MoM!Q$1,'ИПЦ raw'!$1:$1,0))</f>
        <v>99.73</v>
      </c>
      <c r="R151" s="326">
        <f>INDEX('ИПЦ raw'!$1:$1048576, MATCH($K151,'ИПЦ raw'!$A:$A,0),MATCH(MoM!R$1,'ИПЦ raw'!$1:$1,0))</f>
        <v>99.96</v>
      </c>
      <c r="S151" s="326">
        <f>INDEX('ИПЦ raw'!$1:$1048576, MATCH($K151,'ИПЦ raw'!$A:$A,0),MATCH(MoM!S$1,'ИПЦ raw'!$1:$1,0))</f>
        <v>100.9</v>
      </c>
      <c r="T151" s="326">
        <f>INDEX('ИПЦ raw'!$1:$1048576, MATCH($K151,'ИПЦ raw'!$A:$A,0),MATCH(MoM!T$1,'ИПЦ raw'!$1:$1,0))</f>
        <v>101.03</v>
      </c>
      <c r="U151" s="326">
        <f>INDEX('ИПЦ raw'!$1:$1048576, MATCH($K151,'ИПЦ raw'!$A:$A,0),MATCH(MoM!U$1,'ИПЦ raw'!$1:$1,0))</f>
        <v>100.89</v>
      </c>
      <c r="V151" s="326">
        <f>INDEX('ИПЦ raw'!$1:$1048576, MATCH($K151,'ИПЦ raw'!$A:$A,0),MATCH(MoM!V$1,'ИПЦ raw'!$1:$1,0))</f>
        <v>100.89</v>
      </c>
      <c r="W151" s="326">
        <f>INDEX('ИПЦ raw'!$1:$1048576, MATCH($K151,'ИПЦ raw'!$A:$A,0),MATCH(MoM!W$1,'ИПЦ raw'!$1:$1,0))</f>
        <v>100.07</v>
      </c>
      <c r="X151" s="326">
        <f>INDEX('ИПЦ raw'!$1:$1048576, MATCH($K151,'ИПЦ raw'!$A:$A,0),MATCH(MoM!X$1,'ИПЦ raw'!$1:$1,0))</f>
        <v>100.11</v>
      </c>
      <c r="Y151" s="326">
        <f>INDEX('ИПЦ raw'!$1:$1048576, MATCH($K151,'ИПЦ raw'!$A:$A,0),MATCH(MoM!Y$1,'ИПЦ raw'!$1:$1,0))</f>
        <v>100.3</v>
      </c>
      <c r="Z151" s="326">
        <f>INDEX('ИПЦ raw'!$1:$1048576, MATCH($K151,'ИПЦ raw'!$A:$A,0),MATCH(MoM!Z$1,'ИПЦ raw'!$1:$1,0))</f>
        <v>100.2</v>
      </c>
      <c r="AA151" s="326">
        <f>INDEX('ИПЦ raw'!$1:$1048576, MATCH($K151,'ИПЦ raw'!$A:$A,0),MATCH(MoM!AA$1,'ИПЦ raw'!$1:$1,0))</f>
        <v>100.38</v>
      </c>
      <c r="AB151" s="326">
        <f>INDEX('ИПЦ raw'!$1:$1048576, MATCH($K151,'ИПЦ raw'!$A:$A,0),MATCH(MoM!AB$1,'ИПЦ raw'!$1:$1,0))</f>
        <v>100.52</v>
      </c>
      <c r="AC151" s="326">
        <f>INDEX('ИПЦ raw'!$1:$1048576, MATCH($K151,'ИПЦ raw'!$A:$A,0),MATCH(MoM!AC$1,'ИПЦ raw'!$1:$1,0))</f>
        <v>99.84</v>
      </c>
      <c r="AD151" s="326">
        <f>INDEX('ИПЦ raw'!$1:$1048576, MATCH($K151,'ИПЦ raw'!$A:$A,0),MATCH(MoM!AD$1,'ИПЦ raw'!$1:$1,0))</f>
        <v>99.99</v>
      </c>
      <c r="AE151" s="326">
        <f>INDEX('ИПЦ raw'!$1:$1048576, MATCH($K151,'ИПЦ raw'!$A:$A,0),MATCH(MoM!AE$1,'ИПЦ raw'!$1:$1,0))</f>
        <v>101.03</v>
      </c>
      <c r="AF151" s="326">
        <f>INDEX('ИПЦ raw'!$1:$1048576, MATCH($K151,'ИПЦ raw'!$A:$A,0),MATCH(MoM!AF$1,'ИПЦ raw'!$1:$1,0))</f>
        <v>101.3</v>
      </c>
      <c r="AG151" s="326">
        <f>INDEX('ИПЦ raw'!$1:$1048576, MATCH($K151,'ИПЦ raw'!$A:$A,0),MATCH(MoM!AG$1,'ИПЦ raw'!$1:$1,0))</f>
        <v>101.33</v>
      </c>
      <c r="AH151" s="326">
        <f>INDEX('ИПЦ raw'!$1:$1048576, MATCH($K151,'ИПЦ raw'!$A:$A,0),MATCH(MoM!AH$1,'ИПЦ raw'!$1:$1,0))</f>
        <v>100.15</v>
      </c>
      <c r="AI151" s="326">
        <f>INDEX('ИПЦ raw'!$1:$1048576, MATCH($K151,'ИПЦ raw'!$A:$A,0),MATCH(MoM!AI$1,'ИПЦ raw'!$1:$1,0))</f>
        <v>100.42</v>
      </c>
      <c r="AJ151" s="326">
        <f>INDEX('ИПЦ raw'!$1:$1048576, MATCH($K151,'ИПЦ raw'!$A:$A,0),MATCH(MoM!AJ$1,'ИПЦ raw'!$1:$1,0))</f>
        <v>100.04</v>
      </c>
      <c r="AK151" s="326">
        <f>INDEX('ИПЦ raw'!$1:$1048576, MATCH($K151,'ИПЦ raw'!$A:$A,0),MATCH(MoM!AK$1,'ИПЦ raw'!$1:$1,0))</f>
        <v>99.75</v>
      </c>
      <c r="AL151" s="326">
        <f>INDEX('ИПЦ raw'!$1:$1048576, MATCH($K151,'ИПЦ raw'!$A:$A,0),MATCH(MoM!AL$1,'ИПЦ raw'!$1:$1,0))</f>
        <v>99.69</v>
      </c>
      <c r="AM151" s="326">
        <f>INDEX('ИПЦ raw'!$1:$1048576, MATCH($K151,'ИПЦ raw'!$A:$A,0),MATCH(MoM!AM$1,'ИПЦ raw'!$1:$1,0))</f>
        <v>99.84</v>
      </c>
      <c r="AN151" s="326">
        <f>INDEX('ИПЦ raw'!$1:$1048576, MATCH($K151,'ИПЦ raw'!$A:$A,0),MATCH(MoM!AN$1,'ИПЦ raw'!$1:$1,0))</f>
        <v>99.44</v>
      </c>
      <c r="AO151" s="326">
        <f>INDEX('ИПЦ raw'!$1:$1048576, MATCH($K151,'ИПЦ raw'!$A:$A,0),MATCH(MoM!AO$1,'ИПЦ raw'!$1:$1,0))</f>
        <v>99.53</v>
      </c>
      <c r="AP151" s="326">
        <f>INDEX('ИПЦ raw'!$1:$1048576, MATCH($K151,'ИПЦ raw'!$A:$A,0),MATCH(MoM!AP$1,'ИПЦ raw'!$1:$1,0))</f>
        <v>100.18</v>
      </c>
      <c r="AQ151" s="326">
        <f>INDEX('ИПЦ raw'!$1:$1048576, MATCH($K151,'ИПЦ raw'!$A:$A,0),MATCH(MoM!AQ$1,'ИПЦ raw'!$1:$1,0))</f>
        <v>101.16</v>
      </c>
      <c r="AR151" s="326">
        <f>INDEX('ИПЦ raw'!$1:$1048576, MATCH($K151,'ИПЦ raw'!$A:$A,0),MATCH(MoM!AR$1,'ИПЦ raw'!$1:$1,0))</f>
        <v>100.47</v>
      </c>
      <c r="AS151" s="326">
        <f>INDEX('ИПЦ raw'!$1:$1048576, MATCH($K151,'ИПЦ raw'!$A:$A,0),MATCH(MoM!AS$1,'ИПЦ raw'!$1:$1,0))</f>
        <v>100.53</v>
      </c>
      <c r="AT151" s="326">
        <f>INDEX('ИПЦ raw'!$1:$1048576, MATCH($K151,'ИПЦ raw'!$A:$A,0),MATCH(MoM!AT$1,'ИПЦ raw'!$1:$1,0))</f>
        <v>100.72</v>
      </c>
      <c r="AU151" s="326">
        <f>INDEX('ИПЦ raw'!$1:$1048576, MATCH($K151,'ИПЦ raw'!$A:$A,0),MATCH(MoM!AU$1,'ИПЦ raw'!$1:$1,0))</f>
        <v>99.91</v>
      </c>
      <c r="AV151" s="326">
        <f>INDEX('ИПЦ raw'!$1:$1048576, MATCH($K151,'ИПЦ raw'!$A:$A,0),MATCH(MoM!AV$1,'ИПЦ raw'!$1:$1,0))</f>
        <v>99.24</v>
      </c>
      <c r="AW151" s="326">
        <f>INDEX('ИПЦ raw'!$1:$1048576, MATCH($K151,'ИПЦ raw'!$A:$A,0),MATCH(MoM!AW$1,'ИПЦ raw'!$1:$1,0))</f>
        <v>99.44</v>
      </c>
      <c r="AX151" s="326">
        <f>INDEX('ИПЦ raw'!$1:$1048576, MATCH($K151,'ИПЦ raw'!$A:$A,0),MATCH(MoM!AX$1,'ИПЦ raw'!$1:$1,0))</f>
        <v>99.74</v>
      </c>
      <c r="AY151" s="326">
        <f>INDEX('ИПЦ raw'!$1:$1048576, MATCH($K151,'ИПЦ raw'!$A:$A,0),MATCH(MoM!AY$1,'ИПЦ raw'!$1:$1,0))</f>
        <v>100.04</v>
      </c>
      <c r="AZ151" s="326">
        <f>INDEX('ИПЦ raw'!$1:$1048576, MATCH($K151,'ИПЦ raw'!$A:$A,0),MATCH(MoM!AZ$1,'ИПЦ raw'!$1:$1,0))</f>
        <v>99.59</v>
      </c>
    </row>
    <row r="152" spans="1:52" x14ac:dyDescent="0.45">
      <c r="A152" s="326">
        <f>Веса!A152</f>
        <v>1</v>
      </c>
      <c r="B152" s="326">
        <f t="shared" si="4"/>
        <v>1</v>
      </c>
      <c r="C152" s="326">
        <f>БИПЦ_НДС!E152</f>
        <v>0</v>
      </c>
      <c r="D152" s="326">
        <f t="shared" si="5"/>
        <v>1</v>
      </c>
      <c r="E152" s="326">
        <v>0</v>
      </c>
      <c r="F152" s="326">
        <v>1</v>
      </c>
      <c r="G152" s="326">
        <v>0</v>
      </c>
      <c r="H152" s="326">
        <v>1</v>
      </c>
      <c r="I152" s="326">
        <v>0</v>
      </c>
      <c r="J152" s="308" t="s">
        <v>151</v>
      </c>
      <c r="K152" s="308" t="s">
        <v>151</v>
      </c>
      <c r="L152" s="326">
        <f>INDEX('ИПЦ raw'!$1:$1048576, MATCH($K152,'ИПЦ raw'!$A:$A,0),MATCH(MoM!L$1,'ИПЦ raw'!$1:$1,0))</f>
        <v>100.03</v>
      </c>
      <c r="M152" s="326">
        <f>INDEX('ИПЦ raw'!$1:$1048576, MATCH($K152,'ИПЦ raw'!$A:$A,0),MATCH(MoM!M$1,'ИПЦ raw'!$1:$1,0))</f>
        <v>99.97</v>
      </c>
      <c r="N152" s="326">
        <f>INDEX('ИПЦ raw'!$1:$1048576, MATCH($K152,'ИПЦ raw'!$A:$A,0),MATCH(MoM!N$1,'ИПЦ raw'!$1:$1,0))</f>
        <v>99.03</v>
      </c>
      <c r="O152" s="326">
        <f>INDEX('ИПЦ raw'!$1:$1048576, MATCH($K152,'ИПЦ raw'!$A:$A,0),MATCH(MoM!O$1,'ИПЦ raw'!$1:$1,0))</f>
        <v>100.03</v>
      </c>
      <c r="P152" s="326">
        <f>INDEX('ИПЦ raw'!$1:$1048576, MATCH($K152,'ИПЦ raw'!$A:$A,0),MATCH(MoM!P$1,'ИПЦ raw'!$1:$1,0))</f>
        <v>99.83</v>
      </c>
      <c r="Q152" s="326">
        <f>INDEX('ИПЦ raw'!$1:$1048576, MATCH($K152,'ИПЦ raw'!$A:$A,0),MATCH(MoM!Q$1,'ИПЦ raw'!$1:$1,0))</f>
        <v>99.82</v>
      </c>
      <c r="R152" s="326">
        <f>INDEX('ИПЦ raw'!$1:$1048576, MATCH($K152,'ИПЦ raw'!$A:$A,0),MATCH(MoM!R$1,'ИПЦ raw'!$1:$1,0))</f>
        <v>100.33</v>
      </c>
      <c r="S152" s="326">
        <f>INDEX('ИПЦ raw'!$1:$1048576, MATCH($K152,'ИПЦ raw'!$A:$A,0),MATCH(MoM!S$1,'ИПЦ raw'!$1:$1,0))</f>
        <v>100.84</v>
      </c>
      <c r="T152" s="326">
        <f>INDEX('ИПЦ raw'!$1:$1048576, MATCH($K152,'ИПЦ raw'!$A:$A,0),MATCH(MoM!T$1,'ИПЦ raw'!$1:$1,0))</f>
        <v>100.8</v>
      </c>
      <c r="U152" s="326">
        <f>INDEX('ИПЦ raw'!$1:$1048576, MATCH($K152,'ИПЦ raw'!$A:$A,0),MATCH(MoM!U$1,'ИПЦ raw'!$1:$1,0))</f>
        <v>100.37</v>
      </c>
      <c r="V152" s="326">
        <f>INDEX('ИПЦ raw'!$1:$1048576, MATCH($K152,'ИПЦ raw'!$A:$A,0),MATCH(MoM!V$1,'ИПЦ raw'!$1:$1,0))</f>
        <v>100.26</v>
      </c>
      <c r="W152" s="326">
        <f>INDEX('ИПЦ raw'!$1:$1048576, MATCH($K152,'ИПЦ raw'!$A:$A,0),MATCH(MoM!W$1,'ИПЦ raw'!$1:$1,0))</f>
        <v>100.11</v>
      </c>
      <c r="X152" s="326">
        <f>INDEX('ИПЦ raw'!$1:$1048576, MATCH($K152,'ИПЦ raw'!$A:$A,0),MATCH(MoM!X$1,'ИПЦ raw'!$1:$1,0))</f>
        <v>100.11</v>
      </c>
      <c r="Y152" s="326">
        <f>INDEX('ИПЦ raw'!$1:$1048576, MATCH($K152,'ИПЦ raw'!$A:$A,0),MATCH(MoM!Y$1,'ИПЦ raw'!$1:$1,0))</f>
        <v>100</v>
      </c>
      <c r="Z152" s="326">
        <f>INDEX('ИПЦ raw'!$1:$1048576, MATCH($K152,'ИПЦ raw'!$A:$A,0),MATCH(MoM!Z$1,'ИПЦ raw'!$1:$1,0))</f>
        <v>100.13</v>
      </c>
      <c r="AA152" s="326">
        <f>INDEX('ИПЦ raw'!$1:$1048576, MATCH($K152,'ИПЦ raw'!$A:$A,0),MATCH(MoM!AA$1,'ИПЦ raw'!$1:$1,0))</f>
        <v>99.88</v>
      </c>
      <c r="AB152" s="326">
        <f>INDEX('ИПЦ raw'!$1:$1048576, MATCH($K152,'ИПЦ raw'!$A:$A,0),MATCH(MoM!AB$1,'ИПЦ raw'!$1:$1,0))</f>
        <v>99.75</v>
      </c>
      <c r="AC152" s="326">
        <f>INDEX('ИПЦ raw'!$1:$1048576, MATCH($K152,'ИПЦ raw'!$A:$A,0),MATCH(MoM!AC$1,'ИПЦ raw'!$1:$1,0))</f>
        <v>99.83</v>
      </c>
      <c r="AD152" s="326">
        <f>INDEX('ИПЦ raw'!$1:$1048576, MATCH($K152,'ИПЦ raw'!$A:$A,0),MATCH(MoM!AD$1,'ИПЦ raw'!$1:$1,0))</f>
        <v>100.78</v>
      </c>
      <c r="AE152" s="326">
        <f>INDEX('ИПЦ raw'!$1:$1048576, MATCH($K152,'ИПЦ raw'!$A:$A,0),MATCH(MoM!AE$1,'ИПЦ raw'!$1:$1,0))</f>
        <v>100.97</v>
      </c>
      <c r="AF152" s="326">
        <f>INDEX('ИПЦ raw'!$1:$1048576, MATCH($K152,'ИПЦ raw'!$A:$A,0),MATCH(MoM!AF$1,'ИПЦ raw'!$1:$1,0))</f>
        <v>100.86</v>
      </c>
      <c r="AG152" s="326">
        <f>INDEX('ИПЦ raw'!$1:$1048576, MATCH($K152,'ИПЦ raw'!$A:$A,0),MATCH(MoM!AG$1,'ИПЦ raw'!$1:$1,0))</f>
        <v>100.57</v>
      </c>
      <c r="AH152" s="326">
        <f>INDEX('ИПЦ raw'!$1:$1048576, MATCH($K152,'ИПЦ raw'!$A:$A,0),MATCH(MoM!AH$1,'ИПЦ raw'!$1:$1,0))</f>
        <v>100.22</v>
      </c>
      <c r="AI152" s="326">
        <f>INDEX('ИПЦ raw'!$1:$1048576, MATCH($K152,'ИПЦ raw'!$A:$A,0),MATCH(MoM!AI$1,'ИПЦ raw'!$1:$1,0))</f>
        <v>100.16</v>
      </c>
      <c r="AJ152" s="326">
        <f>INDEX('ИПЦ raw'!$1:$1048576, MATCH($K152,'ИПЦ raw'!$A:$A,0),MATCH(MoM!AJ$1,'ИПЦ raw'!$1:$1,0))</f>
        <v>99.85</v>
      </c>
      <c r="AK152" s="326">
        <f>INDEX('ИПЦ raw'!$1:$1048576, MATCH($K152,'ИПЦ raw'!$A:$A,0),MATCH(MoM!AK$1,'ИПЦ raw'!$1:$1,0))</f>
        <v>99.67</v>
      </c>
      <c r="AL152" s="326">
        <f>INDEX('ИПЦ raw'!$1:$1048576, MATCH($K152,'ИПЦ raw'!$A:$A,0),MATCH(MoM!AL$1,'ИПЦ raw'!$1:$1,0))</f>
        <v>99.49</v>
      </c>
      <c r="AM152" s="326">
        <f>INDEX('ИПЦ raw'!$1:$1048576, MATCH($K152,'ИПЦ raw'!$A:$A,0),MATCH(MoM!AM$1,'ИПЦ raw'!$1:$1,0))</f>
        <v>99.57</v>
      </c>
      <c r="AN152" s="326">
        <f>INDEX('ИПЦ raw'!$1:$1048576, MATCH($K152,'ИПЦ raw'!$A:$A,0),MATCH(MoM!AN$1,'ИПЦ raw'!$1:$1,0))</f>
        <v>99.02</v>
      </c>
      <c r="AO152" s="326">
        <f>INDEX('ИПЦ raw'!$1:$1048576, MATCH($K152,'ИПЦ raw'!$A:$A,0),MATCH(MoM!AO$1,'ИПЦ raw'!$1:$1,0))</f>
        <v>99.47</v>
      </c>
      <c r="AP152" s="326">
        <f>INDEX('ИПЦ raw'!$1:$1048576, MATCH($K152,'ИПЦ raw'!$A:$A,0),MATCH(MoM!AP$1,'ИПЦ raw'!$1:$1,0))</f>
        <v>100.24</v>
      </c>
      <c r="AQ152" s="326">
        <f>INDEX('ИПЦ raw'!$1:$1048576, MATCH($K152,'ИПЦ raw'!$A:$A,0),MATCH(MoM!AQ$1,'ИПЦ raw'!$1:$1,0))</f>
        <v>100.93</v>
      </c>
      <c r="AR152" s="326">
        <f>INDEX('ИПЦ raw'!$1:$1048576, MATCH($K152,'ИПЦ raw'!$A:$A,0),MATCH(MoM!AR$1,'ИПЦ raw'!$1:$1,0))</f>
        <v>100.4</v>
      </c>
      <c r="AS152" s="326">
        <f>INDEX('ИПЦ raw'!$1:$1048576, MATCH($K152,'ИПЦ raw'!$A:$A,0),MATCH(MoM!AS$1,'ИПЦ raw'!$1:$1,0))</f>
        <v>100.18</v>
      </c>
      <c r="AT152" s="326">
        <f>INDEX('ИПЦ raw'!$1:$1048576, MATCH($K152,'ИПЦ raw'!$A:$A,0),MATCH(MoM!AT$1,'ИПЦ raw'!$1:$1,0))</f>
        <v>100.09</v>
      </c>
      <c r="AU152" s="326">
        <f>INDEX('ИПЦ raw'!$1:$1048576, MATCH($K152,'ИПЦ raw'!$A:$A,0),MATCH(MoM!AU$1,'ИПЦ raw'!$1:$1,0))</f>
        <v>100.05</v>
      </c>
      <c r="AV152" s="326">
        <f>INDEX('ИПЦ raw'!$1:$1048576, MATCH($K152,'ИПЦ raw'!$A:$A,0),MATCH(MoM!AV$1,'ИПЦ raw'!$1:$1,0))</f>
        <v>99.49</v>
      </c>
      <c r="AW152" s="326">
        <f>INDEX('ИПЦ raw'!$1:$1048576, MATCH($K152,'ИПЦ raw'!$A:$A,0),MATCH(MoM!AW$1,'ИПЦ raw'!$1:$1,0))</f>
        <v>99.66</v>
      </c>
      <c r="AX152" s="326">
        <f>INDEX('ИПЦ raw'!$1:$1048576, MATCH($K152,'ИПЦ raw'!$A:$A,0),MATCH(MoM!AX$1,'ИПЦ raw'!$1:$1,0))</f>
        <v>99.45</v>
      </c>
      <c r="AY152" s="326">
        <f>INDEX('ИПЦ raw'!$1:$1048576, MATCH($K152,'ИПЦ raw'!$A:$A,0),MATCH(MoM!AY$1,'ИПЦ raw'!$1:$1,0))</f>
        <v>99.89</v>
      </c>
      <c r="AZ152" s="326">
        <f>INDEX('ИПЦ raw'!$1:$1048576, MATCH($K152,'ИПЦ raw'!$A:$A,0),MATCH(MoM!AZ$1,'ИПЦ raw'!$1:$1,0))</f>
        <v>99.58</v>
      </c>
    </row>
    <row r="153" spans="1:52" x14ac:dyDescent="0.45">
      <c r="A153" s="326">
        <f>Веса!A153</f>
        <v>1</v>
      </c>
      <c r="B153" s="326">
        <f t="shared" si="4"/>
        <v>1</v>
      </c>
      <c r="C153" s="326">
        <f>БИПЦ_НДС!E153</f>
        <v>1</v>
      </c>
      <c r="D153" s="326">
        <f t="shared" si="5"/>
        <v>0</v>
      </c>
      <c r="E153" s="326">
        <v>0</v>
      </c>
      <c r="F153" s="326">
        <v>1</v>
      </c>
      <c r="G153" s="326">
        <v>0</v>
      </c>
      <c r="H153" s="326">
        <v>1</v>
      </c>
      <c r="I153" s="326">
        <v>0</v>
      </c>
      <c r="J153" s="308" t="s">
        <v>152</v>
      </c>
      <c r="K153" s="308" t="s">
        <v>152</v>
      </c>
      <c r="L153" s="326">
        <f>INDEX('ИПЦ raw'!$1:$1048576, MATCH($K153,'ИПЦ raw'!$A:$A,0),MATCH(MoM!L$1,'ИПЦ raw'!$1:$1,0))</f>
        <v>100.03</v>
      </c>
      <c r="M153" s="326">
        <f>INDEX('ИПЦ raw'!$1:$1048576, MATCH($K153,'ИПЦ raw'!$A:$A,0),MATCH(MoM!M$1,'ИПЦ raw'!$1:$1,0))</f>
        <v>100.12</v>
      </c>
      <c r="N153" s="326">
        <f>INDEX('ИПЦ raw'!$1:$1048576, MATCH($K153,'ИПЦ raw'!$A:$A,0),MATCH(MoM!N$1,'ИПЦ raw'!$1:$1,0))</f>
        <v>100.49</v>
      </c>
      <c r="O153" s="326">
        <f>INDEX('ИПЦ raw'!$1:$1048576, MATCH($K153,'ИПЦ raw'!$A:$A,0),MATCH(MoM!O$1,'ИПЦ raw'!$1:$1,0))</f>
        <v>100.45</v>
      </c>
      <c r="P153" s="326">
        <f>INDEX('ИПЦ raw'!$1:$1048576, MATCH($K153,'ИПЦ raw'!$A:$A,0),MATCH(MoM!P$1,'ИПЦ raw'!$1:$1,0))</f>
        <v>99.65</v>
      </c>
      <c r="Q153" s="326">
        <f>INDEX('ИПЦ raw'!$1:$1048576, MATCH($K153,'ИПЦ raw'!$A:$A,0),MATCH(MoM!Q$1,'ИПЦ raw'!$1:$1,0))</f>
        <v>99.8</v>
      </c>
      <c r="R153" s="326">
        <f>INDEX('ИПЦ raw'!$1:$1048576, MATCH($K153,'ИПЦ raw'!$A:$A,0),MATCH(MoM!R$1,'ИПЦ raw'!$1:$1,0))</f>
        <v>100.02</v>
      </c>
      <c r="S153" s="326">
        <f>INDEX('ИПЦ raw'!$1:$1048576, MATCH($K153,'ИПЦ raw'!$A:$A,0),MATCH(MoM!S$1,'ИПЦ raw'!$1:$1,0))</f>
        <v>101.34</v>
      </c>
      <c r="T153" s="326">
        <f>INDEX('ИПЦ raw'!$1:$1048576, MATCH($K153,'ИПЦ raw'!$A:$A,0),MATCH(MoM!T$1,'ИПЦ raw'!$1:$1,0))</f>
        <v>100.5</v>
      </c>
      <c r="U153" s="326">
        <f>INDEX('ИПЦ raw'!$1:$1048576, MATCH($K153,'ИПЦ raw'!$A:$A,0),MATCH(MoM!U$1,'ИПЦ raw'!$1:$1,0))</f>
        <v>101.34</v>
      </c>
      <c r="V153" s="326">
        <f>INDEX('ИПЦ raw'!$1:$1048576, MATCH($K153,'ИПЦ raw'!$A:$A,0),MATCH(MoM!V$1,'ИПЦ raw'!$1:$1,0))</f>
        <v>101.03</v>
      </c>
      <c r="W153" s="326">
        <f>INDEX('ИПЦ raw'!$1:$1048576, MATCH($K153,'ИПЦ raw'!$A:$A,0),MATCH(MoM!W$1,'ИПЦ raw'!$1:$1,0))</f>
        <v>100.15</v>
      </c>
      <c r="X153" s="326">
        <f>INDEX('ИПЦ raw'!$1:$1048576, MATCH($K153,'ИПЦ raw'!$A:$A,0),MATCH(MoM!X$1,'ИПЦ raw'!$1:$1,0))</f>
        <v>99.75</v>
      </c>
      <c r="Y153" s="326">
        <f>INDEX('ИПЦ raw'!$1:$1048576, MATCH($K153,'ИПЦ raw'!$A:$A,0),MATCH(MoM!Y$1,'ИПЦ raw'!$1:$1,0))</f>
        <v>100</v>
      </c>
      <c r="Z153" s="326">
        <f>INDEX('ИПЦ raw'!$1:$1048576, MATCH($K153,'ИПЦ raw'!$A:$A,0),MATCH(MoM!Z$1,'ИПЦ raw'!$1:$1,0))</f>
        <v>100.65</v>
      </c>
      <c r="AA153" s="326">
        <f>INDEX('ИПЦ raw'!$1:$1048576, MATCH($K153,'ИПЦ raw'!$A:$A,0),MATCH(MoM!AA$1,'ИПЦ raw'!$1:$1,0))</f>
        <v>100.23</v>
      </c>
      <c r="AB153" s="326">
        <f>INDEX('ИПЦ raw'!$1:$1048576, MATCH($K153,'ИПЦ raw'!$A:$A,0),MATCH(MoM!AB$1,'ИПЦ raw'!$1:$1,0))</f>
        <v>100.25</v>
      </c>
      <c r="AC153" s="326">
        <f>INDEX('ИПЦ raw'!$1:$1048576, MATCH($K153,'ИПЦ raw'!$A:$A,0),MATCH(MoM!AC$1,'ИПЦ raw'!$1:$1,0))</f>
        <v>99.95</v>
      </c>
      <c r="AD153" s="326">
        <f>INDEX('ИПЦ raw'!$1:$1048576, MATCH($K153,'ИПЦ raw'!$A:$A,0),MATCH(MoM!AD$1,'ИПЦ raw'!$1:$1,0))</f>
        <v>99.96</v>
      </c>
      <c r="AE153" s="326">
        <f>INDEX('ИПЦ raw'!$1:$1048576, MATCH($K153,'ИПЦ raw'!$A:$A,0),MATCH(MoM!AE$1,'ИПЦ raw'!$1:$1,0))</f>
        <v>100.84</v>
      </c>
      <c r="AF153" s="326">
        <f>INDEX('ИПЦ raw'!$1:$1048576, MATCH($K153,'ИПЦ raw'!$A:$A,0),MATCH(MoM!AF$1,'ИПЦ raw'!$1:$1,0))</f>
        <v>100.62</v>
      </c>
      <c r="AG153" s="326">
        <f>INDEX('ИПЦ raw'!$1:$1048576, MATCH($K153,'ИПЦ raw'!$A:$A,0),MATCH(MoM!AG$1,'ИПЦ raw'!$1:$1,0))</f>
        <v>100.69</v>
      </c>
      <c r="AH153" s="326">
        <f>INDEX('ИПЦ raw'!$1:$1048576, MATCH($K153,'ИПЦ raw'!$A:$A,0),MATCH(MoM!AH$1,'ИПЦ raw'!$1:$1,0))</f>
        <v>100.16</v>
      </c>
      <c r="AI153" s="326">
        <f>INDEX('ИПЦ raw'!$1:$1048576, MATCH($K153,'ИПЦ raw'!$A:$A,0),MATCH(MoM!AI$1,'ИПЦ raw'!$1:$1,0))</f>
        <v>100.56</v>
      </c>
      <c r="AJ153" s="326">
        <f>INDEX('ИПЦ raw'!$1:$1048576, MATCH($K153,'ИПЦ raw'!$A:$A,0),MATCH(MoM!AJ$1,'ИПЦ raw'!$1:$1,0))</f>
        <v>100.14</v>
      </c>
      <c r="AK153" s="326">
        <f>INDEX('ИПЦ raw'!$1:$1048576, MATCH($K153,'ИПЦ raw'!$A:$A,0),MATCH(MoM!AK$1,'ИПЦ raw'!$1:$1,0))</f>
        <v>99.69</v>
      </c>
      <c r="AL153" s="326">
        <f>INDEX('ИПЦ raw'!$1:$1048576, MATCH($K153,'ИПЦ raw'!$A:$A,0),MATCH(MoM!AL$1,'ИПЦ raw'!$1:$1,0))</f>
        <v>100.25</v>
      </c>
      <c r="AM153" s="326">
        <f>INDEX('ИПЦ raw'!$1:$1048576, MATCH($K153,'ИПЦ raw'!$A:$A,0),MATCH(MoM!AM$1,'ИПЦ raw'!$1:$1,0))</f>
        <v>100.15</v>
      </c>
      <c r="AN153" s="326">
        <f>INDEX('ИПЦ raw'!$1:$1048576, MATCH($K153,'ИПЦ raw'!$A:$A,0),MATCH(MoM!AN$1,'ИПЦ raw'!$1:$1,0))</f>
        <v>99.98</v>
      </c>
      <c r="AO153" s="326">
        <f>INDEX('ИПЦ raw'!$1:$1048576, MATCH($K153,'ИПЦ raw'!$A:$A,0),MATCH(MoM!AO$1,'ИПЦ raw'!$1:$1,0))</f>
        <v>99.86</v>
      </c>
      <c r="AP153" s="326">
        <f>INDEX('ИПЦ raw'!$1:$1048576, MATCH($K153,'ИПЦ raw'!$A:$A,0),MATCH(MoM!AP$1,'ИПЦ raw'!$1:$1,0))</f>
        <v>99.72</v>
      </c>
      <c r="AQ153" s="326">
        <f>INDEX('ИПЦ raw'!$1:$1048576, MATCH($K153,'ИПЦ raw'!$A:$A,0),MATCH(MoM!AQ$1,'ИПЦ raw'!$1:$1,0))</f>
        <v>100.27</v>
      </c>
      <c r="AR153" s="326">
        <f>INDEX('ИПЦ raw'!$1:$1048576, MATCH($K153,'ИПЦ raw'!$A:$A,0),MATCH(MoM!AR$1,'ИПЦ raw'!$1:$1,0))</f>
        <v>99.91</v>
      </c>
      <c r="AS153" s="326">
        <f>INDEX('ИПЦ raw'!$1:$1048576, MATCH($K153,'ИПЦ raw'!$A:$A,0),MATCH(MoM!AS$1,'ИПЦ raw'!$1:$1,0))</f>
        <v>99.97</v>
      </c>
      <c r="AT153" s="326">
        <f>INDEX('ИПЦ raw'!$1:$1048576, MATCH($K153,'ИПЦ raw'!$A:$A,0),MATCH(MoM!AT$1,'ИПЦ raw'!$1:$1,0))</f>
        <v>99.96</v>
      </c>
      <c r="AU153" s="326">
        <f>INDEX('ИПЦ raw'!$1:$1048576, MATCH($K153,'ИПЦ raw'!$A:$A,0),MATCH(MoM!AU$1,'ИПЦ raw'!$1:$1,0))</f>
        <v>99.99</v>
      </c>
      <c r="AV153" s="326">
        <f>INDEX('ИПЦ raw'!$1:$1048576, MATCH($K153,'ИПЦ raw'!$A:$A,0),MATCH(MoM!AV$1,'ИПЦ raw'!$1:$1,0))</f>
        <v>100.4</v>
      </c>
      <c r="AW153" s="326">
        <f>INDEX('ИПЦ raw'!$1:$1048576, MATCH($K153,'ИПЦ raw'!$A:$A,0),MATCH(MoM!AW$1,'ИПЦ raw'!$1:$1,0))</f>
        <v>99.87</v>
      </c>
      <c r="AX153" s="326">
        <f>INDEX('ИПЦ raw'!$1:$1048576, MATCH($K153,'ИПЦ raw'!$A:$A,0),MATCH(MoM!AX$1,'ИПЦ raw'!$1:$1,0))</f>
        <v>100.22</v>
      </c>
      <c r="AY153" s="326">
        <f>INDEX('ИПЦ raw'!$1:$1048576, MATCH($K153,'ИПЦ raw'!$A:$A,0),MATCH(MoM!AY$1,'ИПЦ raw'!$1:$1,0))</f>
        <v>100.14</v>
      </c>
      <c r="AZ153" s="326">
        <f>INDEX('ИПЦ raw'!$1:$1048576, MATCH($K153,'ИПЦ raw'!$A:$A,0),MATCH(MoM!AZ$1,'ИПЦ raw'!$1:$1,0))</f>
        <v>100.55</v>
      </c>
    </row>
    <row r="154" spans="1:52" ht="26.25" x14ac:dyDescent="0.45">
      <c r="A154" s="326">
        <f>Веса!A154</f>
        <v>1</v>
      </c>
      <c r="B154" s="326">
        <f t="shared" si="4"/>
        <v>1</v>
      </c>
      <c r="C154" s="326">
        <f>БИПЦ_НДС!E154</f>
        <v>0</v>
      </c>
      <c r="D154" s="326">
        <f t="shared" si="5"/>
        <v>1</v>
      </c>
      <c r="E154" s="326">
        <v>0</v>
      </c>
      <c r="F154" s="326">
        <v>1</v>
      </c>
      <c r="G154" s="326">
        <v>0</v>
      </c>
      <c r="H154" s="326">
        <v>1</v>
      </c>
      <c r="I154" s="326">
        <v>0</v>
      </c>
      <c r="J154" s="308" t="s">
        <v>153</v>
      </c>
      <c r="K154" s="308" t="s">
        <v>153</v>
      </c>
      <c r="L154" s="326">
        <f>INDEX('ИПЦ raw'!$1:$1048576, MATCH($K154,'ИПЦ raw'!$A:$A,0),MATCH(MoM!L$1,'ИПЦ raw'!$1:$1,0))</f>
        <v>99.89</v>
      </c>
      <c r="M154" s="326">
        <f>INDEX('ИПЦ raw'!$1:$1048576, MATCH($K154,'ИПЦ raw'!$A:$A,0),MATCH(MoM!M$1,'ИПЦ raw'!$1:$1,0))</f>
        <v>100.36</v>
      </c>
      <c r="N154" s="326">
        <f>INDEX('ИПЦ raw'!$1:$1048576, MATCH($K154,'ИПЦ raw'!$A:$A,0),MATCH(MoM!N$1,'ИПЦ raw'!$1:$1,0))</f>
        <v>100.05</v>
      </c>
      <c r="O154" s="326">
        <f>INDEX('ИПЦ raw'!$1:$1048576, MATCH($K154,'ИПЦ raw'!$A:$A,0),MATCH(MoM!O$1,'ИПЦ raw'!$1:$1,0))</f>
        <v>100.01</v>
      </c>
      <c r="P154" s="326">
        <f>INDEX('ИПЦ raw'!$1:$1048576, MATCH($K154,'ИПЦ raw'!$A:$A,0),MATCH(MoM!P$1,'ИПЦ raw'!$1:$1,0))</f>
        <v>100.27</v>
      </c>
      <c r="Q154" s="326">
        <f>INDEX('ИПЦ raw'!$1:$1048576, MATCH($K154,'ИПЦ raw'!$A:$A,0),MATCH(MoM!Q$1,'ИПЦ raw'!$1:$1,0))</f>
        <v>99.89</v>
      </c>
      <c r="R154" s="326">
        <f>INDEX('ИПЦ raw'!$1:$1048576, MATCH($K154,'ИПЦ raw'!$A:$A,0),MATCH(MoM!R$1,'ИПЦ raw'!$1:$1,0))</f>
        <v>101.04</v>
      </c>
      <c r="S154" s="326">
        <f>INDEX('ИПЦ raw'!$1:$1048576, MATCH($K154,'ИПЦ raw'!$A:$A,0),MATCH(MoM!S$1,'ИПЦ raw'!$1:$1,0))</f>
        <v>101.2</v>
      </c>
      <c r="T154" s="326">
        <f>INDEX('ИПЦ raw'!$1:$1048576, MATCH($K154,'ИПЦ raw'!$A:$A,0),MATCH(MoM!T$1,'ИПЦ raw'!$1:$1,0))</f>
        <v>100.91</v>
      </c>
      <c r="U154" s="326">
        <f>INDEX('ИПЦ raw'!$1:$1048576, MATCH($K154,'ИПЦ raw'!$A:$A,0),MATCH(MoM!U$1,'ИПЦ raw'!$1:$1,0))</f>
        <v>99.96</v>
      </c>
      <c r="V154" s="326">
        <f>INDEX('ИПЦ raw'!$1:$1048576, MATCH($K154,'ИПЦ raw'!$A:$A,0),MATCH(MoM!V$1,'ИПЦ raw'!$1:$1,0))</f>
        <v>99.83</v>
      </c>
      <c r="W154" s="326">
        <f>INDEX('ИПЦ raw'!$1:$1048576, MATCH($K154,'ИПЦ raw'!$A:$A,0),MATCH(MoM!W$1,'ИПЦ raw'!$1:$1,0))</f>
        <v>99.98</v>
      </c>
      <c r="X154" s="326">
        <f>INDEX('ИПЦ raw'!$1:$1048576, MATCH($K154,'ИПЦ raw'!$A:$A,0),MATCH(MoM!X$1,'ИПЦ raw'!$1:$1,0))</f>
        <v>99.92</v>
      </c>
      <c r="Y154" s="326">
        <f>INDEX('ИПЦ raw'!$1:$1048576, MATCH($K154,'ИПЦ raw'!$A:$A,0),MATCH(MoM!Y$1,'ИПЦ raw'!$1:$1,0))</f>
        <v>99.83</v>
      </c>
      <c r="Z154" s="326">
        <f>INDEX('ИПЦ raw'!$1:$1048576, MATCH($K154,'ИПЦ raw'!$A:$A,0),MATCH(MoM!Z$1,'ИПЦ raw'!$1:$1,0))</f>
        <v>100.45</v>
      </c>
      <c r="AA154" s="326">
        <f>INDEX('ИПЦ raw'!$1:$1048576, MATCH($K154,'ИПЦ raw'!$A:$A,0),MATCH(MoM!AA$1,'ИПЦ raw'!$1:$1,0))</f>
        <v>100.1</v>
      </c>
      <c r="AB154" s="326">
        <f>INDEX('ИПЦ raw'!$1:$1048576, MATCH($K154,'ИПЦ raw'!$A:$A,0),MATCH(MoM!AB$1,'ИПЦ raw'!$1:$1,0))</f>
        <v>99.87</v>
      </c>
      <c r="AC154" s="326">
        <f>INDEX('ИПЦ raw'!$1:$1048576, MATCH($K154,'ИПЦ raw'!$A:$A,0),MATCH(MoM!AC$1,'ИПЦ raw'!$1:$1,0))</f>
        <v>99.63</v>
      </c>
      <c r="AD154" s="326">
        <f>INDEX('ИПЦ raw'!$1:$1048576, MATCH($K154,'ИПЦ raw'!$A:$A,0),MATCH(MoM!AD$1,'ИПЦ raw'!$1:$1,0))</f>
        <v>100.02</v>
      </c>
      <c r="AE154" s="326">
        <f>INDEX('ИПЦ raw'!$1:$1048576, MATCH($K154,'ИПЦ raw'!$A:$A,0),MATCH(MoM!AE$1,'ИПЦ raw'!$1:$1,0))</f>
        <v>101.05</v>
      </c>
      <c r="AF154" s="326">
        <f>INDEX('ИПЦ raw'!$1:$1048576, MATCH($K154,'ИПЦ raw'!$A:$A,0),MATCH(MoM!AF$1,'ИПЦ raw'!$1:$1,0))</f>
        <v>100.52</v>
      </c>
      <c r="AG154" s="326">
        <f>INDEX('ИПЦ raw'!$1:$1048576, MATCH($K154,'ИПЦ raw'!$A:$A,0),MATCH(MoM!AG$1,'ИПЦ raw'!$1:$1,0))</f>
        <v>99.62</v>
      </c>
      <c r="AH154" s="326">
        <f>INDEX('ИПЦ raw'!$1:$1048576, MATCH($K154,'ИПЦ raw'!$A:$A,0),MATCH(MoM!AH$1,'ИПЦ raw'!$1:$1,0))</f>
        <v>99.58</v>
      </c>
      <c r="AI154" s="326">
        <f>INDEX('ИПЦ raw'!$1:$1048576, MATCH($K154,'ИПЦ raw'!$A:$A,0),MATCH(MoM!AI$1,'ИПЦ raw'!$1:$1,0))</f>
        <v>100.33</v>
      </c>
      <c r="AJ154" s="326">
        <f>INDEX('ИПЦ raw'!$1:$1048576, MATCH($K154,'ИПЦ raw'!$A:$A,0),MATCH(MoM!AJ$1,'ИПЦ raw'!$1:$1,0))</f>
        <v>99.61</v>
      </c>
      <c r="AK154" s="326">
        <f>INDEX('ИПЦ raw'!$1:$1048576, MATCH($K154,'ИПЦ raw'!$A:$A,0),MATCH(MoM!AK$1,'ИПЦ raw'!$1:$1,0))</f>
        <v>100.03</v>
      </c>
      <c r="AL154" s="326">
        <f>INDEX('ИПЦ raw'!$1:$1048576, MATCH($K154,'ИПЦ raw'!$A:$A,0),MATCH(MoM!AL$1,'ИПЦ raw'!$1:$1,0))</f>
        <v>100.37</v>
      </c>
      <c r="AM154" s="326">
        <f>INDEX('ИПЦ raw'!$1:$1048576, MATCH($K154,'ИПЦ raw'!$A:$A,0),MATCH(MoM!AM$1,'ИПЦ raw'!$1:$1,0))</f>
        <v>99.82</v>
      </c>
      <c r="AN154" s="326">
        <f>INDEX('ИПЦ raw'!$1:$1048576, MATCH($K154,'ИПЦ raw'!$A:$A,0),MATCH(MoM!AN$1,'ИПЦ raw'!$1:$1,0))</f>
        <v>100.28</v>
      </c>
      <c r="AO154" s="326">
        <f>INDEX('ИПЦ raw'!$1:$1048576, MATCH($K154,'ИПЦ raw'!$A:$A,0),MATCH(MoM!AO$1,'ИПЦ raw'!$1:$1,0))</f>
        <v>99.98</v>
      </c>
      <c r="AP154" s="326">
        <f>INDEX('ИПЦ raw'!$1:$1048576, MATCH($K154,'ИПЦ raw'!$A:$A,0),MATCH(MoM!AP$1,'ИПЦ raw'!$1:$1,0))</f>
        <v>100.4</v>
      </c>
      <c r="AQ154" s="326">
        <f>INDEX('ИПЦ raw'!$1:$1048576, MATCH($K154,'ИПЦ raw'!$A:$A,0),MATCH(MoM!AQ$1,'ИПЦ raw'!$1:$1,0))</f>
        <v>100.55</v>
      </c>
      <c r="AR154" s="326">
        <f>INDEX('ИПЦ raw'!$1:$1048576, MATCH($K154,'ИПЦ raw'!$A:$A,0),MATCH(MoM!AR$1,'ИПЦ raw'!$1:$1,0))</f>
        <v>99.16</v>
      </c>
      <c r="AS154" s="326">
        <f>INDEX('ИПЦ raw'!$1:$1048576, MATCH($K154,'ИПЦ raw'!$A:$A,0),MATCH(MoM!AS$1,'ИПЦ raw'!$1:$1,0))</f>
        <v>100.65</v>
      </c>
      <c r="AT154" s="326">
        <f>INDEX('ИПЦ raw'!$1:$1048576, MATCH($K154,'ИПЦ raw'!$A:$A,0),MATCH(MoM!AT$1,'ИПЦ raw'!$1:$1,0))</f>
        <v>100.54</v>
      </c>
      <c r="AU154" s="326">
        <f>INDEX('ИПЦ raw'!$1:$1048576, MATCH($K154,'ИПЦ raw'!$A:$A,0),MATCH(MoM!AU$1,'ИПЦ raw'!$1:$1,0))</f>
        <v>100.6</v>
      </c>
      <c r="AV154" s="326">
        <f>INDEX('ИПЦ raw'!$1:$1048576, MATCH($K154,'ИПЦ raw'!$A:$A,0),MATCH(MoM!AV$1,'ИПЦ raw'!$1:$1,0))</f>
        <v>98.74</v>
      </c>
      <c r="AW154" s="326">
        <f>INDEX('ИПЦ raw'!$1:$1048576, MATCH($K154,'ИПЦ raw'!$A:$A,0),MATCH(MoM!AW$1,'ИПЦ raw'!$1:$1,0))</f>
        <v>99.33</v>
      </c>
      <c r="AX154" s="326">
        <f>INDEX('ИПЦ raw'!$1:$1048576, MATCH($K154,'ИПЦ raw'!$A:$A,0),MATCH(MoM!AX$1,'ИПЦ raw'!$1:$1,0))</f>
        <v>100.44</v>
      </c>
      <c r="AY154" s="326">
        <f>INDEX('ИПЦ raw'!$1:$1048576, MATCH($K154,'ИПЦ raw'!$A:$A,0),MATCH(MoM!AY$1,'ИПЦ raw'!$1:$1,0))</f>
        <v>100.65</v>
      </c>
      <c r="AZ154" s="326">
        <f>INDEX('ИПЦ raw'!$1:$1048576, MATCH($K154,'ИПЦ raw'!$A:$A,0),MATCH(MoM!AZ$1,'ИПЦ raw'!$1:$1,0))</f>
        <v>99.85</v>
      </c>
    </row>
    <row r="155" spans="1:52" ht="26.25" x14ac:dyDescent="0.45">
      <c r="A155" s="326">
        <f>Веса!A155</f>
        <v>1</v>
      </c>
      <c r="B155" s="326">
        <f t="shared" si="4"/>
        <v>1</v>
      </c>
      <c r="C155" s="326">
        <f>БИПЦ_НДС!E155</f>
        <v>0</v>
      </c>
      <c r="D155" s="326">
        <f t="shared" si="5"/>
        <v>1</v>
      </c>
      <c r="E155" s="326">
        <v>0</v>
      </c>
      <c r="F155" s="326">
        <v>1</v>
      </c>
      <c r="G155" s="326">
        <v>0</v>
      </c>
      <c r="H155" s="326">
        <v>1</v>
      </c>
      <c r="I155" s="326">
        <v>0</v>
      </c>
      <c r="J155" s="308" t="s">
        <v>154</v>
      </c>
      <c r="K155" s="308" t="s">
        <v>154</v>
      </c>
      <c r="L155" s="326">
        <f>INDEX('ИПЦ raw'!$1:$1048576, MATCH($K155,'ИПЦ raw'!$A:$A,0),MATCH(MoM!L$1,'ИПЦ raw'!$1:$1,0))</f>
        <v>100.04</v>
      </c>
      <c r="M155" s="326">
        <f>INDEX('ИПЦ raw'!$1:$1048576, MATCH($K155,'ИПЦ raw'!$A:$A,0),MATCH(MoM!M$1,'ИПЦ raw'!$1:$1,0))</f>
        <v>99.96</v>
      </c>
      <c r="N155" s="326">
        <f>INDEX('ИПЦ raw'!$1:$1048576, MATCH($K155,'ИПЦ raw'!$A:$A,0),MATCH(MoM!N$1,'ИПЦ raw'!$1:$1,0))</f>
        <v>100.24</v>
      </c>
      <c r="O155" s="326">
        <f>INDEX('ИПЦ raw'!$1:$1048576, MATCH($K155,'ИПЦ raw'!$A:$A,0),MATCH(MoM!O$1,'ИПЦ raw'!$1:$1,0))</f>
        <v>100.23</v>
      </c>
      <c r="P155" s="326">
        <f>INDEX('ИПЦ raw'!$1:$1048576, MATCH($K155,'ИПЦ raw'!$A:$A,0),MATCH(MoM!P$1,'ИПЦ raw'!$1:$1,0))</f>
        <v>100</v>
      </c>
      <c r="Q155" s="326">
        <f>INDEX('ИПЦ raw'!$1:$1048576, MATCH($K155,'ИПЦ raw'!$A:$A,0),MATCH(MoM!Q$1,'ИПЦ raw'!$1:$1,0))</f>
        <v>99.76</v>
      </c>
      <c r="R155" s="326">
        <f>INDEX('ИПЦ raw'!$1:$1048576, MATCH($K155,'ИПЦ raw'!$A:$A,0),MATCH(MoM!R$1,'ИПЦ raw'!$1:$1,0))</f>
        <v>100.58</v>
      </c>
      <c r="S155" s="326">
        <f>INDEX('ИПЦ raw'!$1:$1048576, MATCH($K155,'ИПЦ raw'!$A:$A,0),MATCH(MoM!S$1,'ИПЦ raw'!$1:$1,0))</f>
        <v>100.67</v>
      </c>
      <c r="T155" s="326">
        <f>INDEX('ИПЦ raw'!$1:$1048576, MATCH($K155,'ИПЦ raw'!$A:$A,0),MATCH(MoM!T$1,'ИПЦ raw'!$1:$1,0))</f>
        <v>100.65</v>
      </c>
      <c r="U155" s="326">
        <f>INDEX('ИПЦ raw'!$1:$1048576, MATCH($K155,'ИПЦ raw'!$A:$A,0),MATCH(MoM!U$1,'ИПЦ raw'!$1:$1,0))</f>
        <v>101.11</v>
      </c>
      <c r="V155" s="326">
        <f>INDEX('ИПЦ raw'!$1:$1048576, MATCH($K155,'ИПЦ raw'!$A:$A,0),MATCH(MoM!V$1,'ИПЦ raw'!$1:$1,0))</f>
        <v>100.42</v>
      </c>
      <c r="W155" s="326">
        <f>INDEX('ИПЦ raw'!$1:$1048576, MATCH($K155,'ИПЦ raw'!$A:$A,0),MATCH(MoM!W$1,'ИПЦ raw'!$1:$1,0))</f>
        <v>100.46</v>
      </c>
      <c r="X155" s="326">
        <f>INDEX('ИПЦ raw'!$1:$1048576, MATCH($K155,'ИПЦ raw'!$A:$A,0),MATCH(MoM!X$1,'ИПЦ raw'!$1:$1,0))</f>
        <v>100.46</v>
      </c>
      <c r="Y155" s="326">
        <f>INDEX('ИПЦ raw'!$1:$1048576, MATCH($K155,'ИПЦ raw'!$A:$A,0),MATCH(MoM!Y$1,'ИПЦ raw'!$1:$1,0))</f>
        <v>100.29</v>
      </c>
      <c r="Z155" s="326">
        <f>INDEX('ИПЦ raw'!$1:$1048576, MATCH($K155,'ИПЦ raw'!$A:$A,0),MATCH(MoM!Z$1,'ИПЦ raw'!$1:$1,0))</f>
        <v>100.55</v>
      </c>
      <c r="AA155" s="326">
        <f>INDEX('ИПЦ raw'!$1:$1048576, MATCH($K155,'ИПЦ raw'!$A:$A,0),MATCH(MoM!AA$1,'ИПЦ raw'!$1:$1,0))</f>
        <v>100.45</v>
      </c>
      <c r="AB155" s="326">
        <f>INDEX('ИПЦ raw'!$1:$1048576, MATCH($K155,'ИПЦ raw'!$A:$A,0),MATCH(MoM!AB$1,'ИПЦ raw'!$1:$1,0))</f>
        <v>100.04</v>
      </c>
      <c r="AC155" s="326">
        <f>INDEX('ИПЦ raw'!$1:$1048576, MATCH($K155,'ИПЦ raw'!$A:$A,0),MATCH(MoM!AC$1,'ИПЦ raw'!$1:$1,0))</f>
        <v>100.05</v>
      </c>
      <c r="AD155" s="326">
        <f>INDEX('ИПЦ raw'!$1:$1048576, MATCH($K155,'ИПЦ raw'!$A:$A,0),MATCH(MoM!AD$1,'ИПЦ raw'!$1:$1,0))</f>
        <v>100.22</v>
      </c>
      <c r="AE155" s="326">
        <f>INDEX('ИПЦ raw'!$1:$1048576, MATCH($K155,'ИПЦ raw'!$A:$A,0),MATCH(MoM!AE$1,'ИПЦ raw'!$1:$1,0))</f>
        <v>100.66</v>
      </c>
      <c r="AF155" s="326">
        <f>INDEX('ИПЦ raw'!$1:$1048576, MATCH($K155,'ИПЦ raw'!$A:$A,0),MATCH(MoM!AF$1,'ИПЦ raw'!$1:$1,0))</f>
        <v>100.48</v>
      </c>
      <c r="AG155" s="326">
        <f>INDEX('ИПЦ raw'!$1:$1048576, MATCH($K155,'ИПЦ raw'!$A:$A,0),MATCH(MoM!AG$1,'ИПЦ raw'!$1:$1,0))</f>
        <v>100.54</v>
      </c>
      <c r="AH155" s="326">
        <f>INDEX('ИПЦ raw'!$1:$1048576, MATCH($K155,'ИПЦ raw'!$A:$A,0),MATCH(MoM!AH$1,'ИПЦ raw'!$1:$1,0))</f>
        <v>100.29</v>
      </c>
      <c r="AI155" s="326">
        <f>INDEX('ИПЦ raw'!$1:$1048576, MATCH($K155,'ИПЦ raw'!$A:$A,0),MATCH(MoM!AI$1,'ИПЦ raw'!$1:$1,0))</f>
        <v>99.98</v>
      </c>
      <c r="AJ155" s="326">
        <f>INDEX('ИПЦ raw'!$1:$1048576, MATCH($K155,'ИПЦ raw'!$A:$A,0),MATCH(MoM!AJ$1,'ИПЦ raw'!$1:$1,0))</f>
        <v>100.22</v>
      </c>
      <c r="AK155" s="326">
        <f>INDEX('ИПЦ raw'!$1:$1048576, MATCH($K155,'ИПЦ raw'!$A:$A,0),MATCH(MoM!AK$1,'ИПЦ raw'!$1:$1,0))</f>
        <v>99.91</v>
      </c>
      <c r="AL155" s="326">
        <f>INDEX('ИПЦ raw'!$1:$1048576, MATCH($K155,'ИПЦ raw'!$A:$A,0),MATCH(MoM!AL$1,'ИПЦ raw'!$1:$1,0))</f>
        <v>100.26</v>
      </c>
      <c r="AM155" s="326">
        <f>INDEX('ИПЦ raw'!$1:$1048576, MATCH($K155,'ИПЦ raw'!$A:$A,0),MATCH(MoM!AM$1,'ИПЦ raw'!$1:$1,0))</f>
        <v>100.06</v>
      </c>
      <c r="AN155" s="326">
        <f>INDEX('ИПЦ raw'!$1:$1048576, MATCH($K155,'ИПЦ raw'!$A:$A,0),MATCH(MoM!AN$1,'ИПЦ raw'!$1:$1,0))</f>
        <v>99.59</v>
      </c>
      <c r="AO155" s="326">
        <f>INDEX('ИПЦ raw'!$1:$1048576, MATCH($K155,'ИПЦ raw'!$A:$A,0),MATCH(MoM!AO$1,'ИПЦ raw'!$1:$1,0))</f>
        <v>99.86</v>
      </c>
      <c r="AP155" s="326">
        <f>INDEX('ИПЦ raw'!$1:$1048576, MATCH($K155,'ИПЦ raw'!$A:$A,0),MATCH(MoM!AP$1,'ИПЦ raw'!$1:$1,0))</f>
        <v>99.93</v>
      </c>
      <c r="AQ155" s="326">
        <f>INDEX('ИПЦ raw'!$1:$1048576, MATCH($K155,'ИПЦ raw'!$A:$A,0),MATCH(MoM!AQ$1,'ИПЦ raw'!$1:$1,0))</f>
        <v>100.7</v>
      </c>
      <c r="AR155" s="326">
        <f>INDEX('ИПЦ raw'!$1:$1048576, MATCH($K155,'ИПЦ raw'!$A:$A,0),MATCH(MoM!AR$1,'ИПЦ raw'!$1:$1,0))</f>
        <v>100.06</v>
      </c>
      <c r="AS155" s="326">
        <f>INDEX('ИПЦ raw'!$1:$1048576, MATCH($K155,'ИПЦ raw'!$A:$A,0),MATCH(MoM!AS$1,'ИПЦ raw'!$1:$1,0))</f>
        <v>100.46</v>
      </c>
      <c r="AT155" s="326">
        <f>INDEX('ИПЦ raw'!$1:$1048576, MATCH($K155,'ИПЦ raw'!$A:$A,0),MATCH(MoM!AT$1,'ИПЦ raw'!$1:$1,0))</f>
        <v>100.33</v>
      </c>
      <c r="AU155" s="326">
        <f>INDEX('ИПЦ raw'!$1:$1048576, MATCH($K155,'ИПЦ raw'!$A:$A,0),MATCH(MoM!AU$1,'ИПЦ raw'!$1:$1,0))</f>
        <v>100.73</v>
      </c>
      <c r="AV155" s="326">
        <f>INDEX('ИПЦ raw'!$1:$1048576, MATCH($K155,'ИПЦ raw'!$A:$A,0),MATCH(MoM!AV$1,'ИПЦ raw'!$1:$1,0))</f>
        <v>99.98</v>
      </c>
      <c r="AW155" s="326">
        <f>INDEX('ИПЦ raw'!$1:$1048576, MATCH($K155,'ИПЦ raw'!$A:$A,0),MATCH(MoM!AW$1,'ИПЦ raw'!$1:$1,0))</f>
        <v>99.73</v>
      </c>
      <c r="AX155" s="326">
        <f>INDEX('ИПЦ raw'!$1:$1048576, MATCH($K155,'ИПЦ raw'!$A:$A,0),MATCH(MoM!AX$1,'ИПЦ raw'!$1:$1,0))</f>
        <v>100.33</v>
      </c>
      <c r="AY155" s="326">
        <f>INDEX('ИПЦ raw'!$1:$1048576, MATCH($K155,'ИПЦ raw'!$A:$A,0),MATCH(MoM!AY$1,'ИПЦ raw'!$1:$1,0))</f>
        <v>100.34</v>
      </c>
      <c r="AZ155" s="326">
        <f>INDEX('ИПЦ raw'!$1:$1048576, MATCH($K155,'ИПЦ raw'!$A:$A,0),MATCH(MoM!AZ$1,'ИПЦ raw'!$1:$1,0))</f>
        <v>100.4</v>
      </c>
    </row>
    <row r="156" spans="1:52" x14ac:dyDescent="0.45">
      <c r="A156" s="326">
        <f>Веса!A156</f>
        <v>1</v>
      </c>
      <c r="B156" s="326">
        <f t="shared" si="4"/>
        <v>1</v>
      </c>
      <c r="C156" s="326">
        <f>БИПЦ_НДС!E156</f>
        <v>1</v>
      </c>
      <c r="D156" s="326">
        <f t="shared" si="5"/>
        <v>0</v>
      </c>
      <c r="E156" s="326">
        <v>0</v>
      </c>
      <c r="F156" s="326">
        <v>1</v>
      </c>
      <c r="G156" s="326">
        <v>0</v>
      </c>
      <c r="H156" s="326">
        <v>1</v>
      </c>
      <c r="I156" s="326">
        <v>0</v>
      </c>
      <c r="J156" s="308" t="s">
        <v>155</v>
      </c>
      <c r="K156" s="308" t="s">
        <v>155</v>
      </c>
      <c r="L156" s="326">
        <f>INDEX('ИПЦ raw'!$1:$1048576, MATCH($K156,'ИПЦ raw'!$A:$A,0),MATCH(MoM!L$1,'ИПЦ raw'!$1:$1,0))</f>
        <v>99.46</v>
      </c>
      <c r="M156" s="326">
        <f>INDEX('ИПЦ raw'!$1:$1048576, MATCH($K156,'ИПЦ raw'!$A:$A,0),MATCH(MoM!M$1,'ИПЦ raw'!$1:$1,0))</f>
        <v>98.52</v>
      </c>
      <c r="N156" s="326">
        <f>INDEX('ИПЦ raw'!$1:$1048576, MATCH($K156,'ИПЦ raw'!$A:$A,0),MATCH(MoM!N$1,'ИПЦ raw'!$1:$1,0))</f>
        <v>99.55</v>
      </c>
      <c r="O156" s="326">
        <f>INDEX('ИПЦ raw'!$1:$1048576, MATCH($K156,'ИПЦ raw'!$A:$A,0),MATCH(MoM!O$1,'ИПЦ raw'!$1:$1,0))</f>
        <v>99.71</v>
      </c>
      <c r="P156" s="326">
        <f>INDEX('ИПЦ raw'!$1:$1048576, MATCH($K156,'ИПЦ raw'!$A:$A,0),MATCH(MoM!P$1,'ИПЦ raw'!$1:$1,0))</f>
        <v>99.89</v>
      </c>
      <c r="Q156" s="326">
        <f>INDEX('ИПЦ raw'!$1:$1048576, MATCH($K156,'ИПЦ raw'!$A:$A,0),MATCH(MoM!Q$1,'ИПЦ raw'!$1:$1,0))</f>
        <v>99.89</v>
      </c>
      <c r="R156" s="326">
        <f>INDEX('ИПЦ raw'!$1:$1048576, MATCH($K156,'ИПЦ raw'!$A:$A,0),MATCH(MoM!R$1,'ИПЦ raw'!$1:$1,0))</f>
        <v>100.19</v>
      </c>
      <c r="S156" s="326">
        <f>INDEX('ИПЦ raw'!$1:$1048576, MATCH($K156,'ИПЦ raw'!$A:$A,0),MATCH(MoM!S$1,'ИПЦ raw'!$1:$1,0))</f>
        <v>100.59</v>
      </c>
      <c r="T156" s="326">
        <f>INDEX('ИПЦ raw'!$1:$1048576, MATCH($K156,'ИПЦ raw'!$A:$A,0),MATCH(MoM!T$1,'ИПЦ raw'!$1:$1,0))</f>
        <v>101.21</v>
      </c>
      <c r="U156" s="326">
        <f>INDEX('ИПЦ raw'!$1:$1048576, MATCH($K156,'ИПЦ raw'!$A:$A,0),MATCH(MoM!U$1,'ИПЦ raw'!$1:$1,0))</f>
        <v>102.07</v>
      </c>
      <c r="V156" s="326">
        <f>INDEX('ИПЦ raw'!$1:$1048576, MATCH($K156,'ИПЦ raw'!$A:$A,0),MATCH(MoM!V$1,'ИПЦ raw'!$1:$1,0))</f>
        <v>100.81</v>
      </c>
      <c r="W156" s="326">
        <f>INDEX('ИПЦ raw'!$1:$1048576, MATCH($K156,'ИПЦ raw'!$A:$A,0),MATCH(MoM!W$1,'ИПЦ raw'!$1:$1,0))</f>
        <v>100.07</v>
      </c>
      <c r="X156" s="326">
        <f>INDEX('ИПЦ raw'!$1:$1048576, MATCH($K156,'ИПЦ raw'!$A:$A,0),MATCH(MoM!X$1,'ИПЦ raw'!$1:$1,0))</f>
        <v>98.7</v>
      </c>
      <c r="Y156" s="326">
        <f>INDEX('ИПЦ raw'!$1:$1048576, MATCH($K156,'ИПЦ raw'!$A:$A,0),MATCH(MoM!Y$1,'ИПЦ raw'!$1:$1,0))</f>
        <v>99.39</v>
      </c>
      <c r="Z156" s="326">
        <f>INDEX('ИПЦ raw'!$1:$1048576, MATCH($K156,'ИПЦ raw'!$A:$A,0),MATCH(MoM!Z$1,'ИПЦ raw'!$1:$1,0))</f>
        <v>99.92</v>
      </c>
      <c r="AA156" s="326">
        <f>INDEX('ИПЦ raw'!$1:$1048576, MATCH($K156,'ИПЦ raw'!$A:$A,0),MATCH(MoM!AA$1,'ИПЦ raw'!$1:$1,0))</f>
        <v>100.03</v>
      </c>
      <c r="AB156" s="326">
        <f>INDEX('ИПЦ raw'!$1:$1048576, MATCH($K156,'ИПЦ raw'!$A:$A,0),MATCH(MoM!AB$1,'ИПЦ raw'!$1:$1,0))</f>
        <v>99.89</v>
      </c>
      <c r="AC156" s="326">
        <f>INDEX('ИПЦ raw'!$1:$1048576, MATCH($K156,'ИПЦ raw'!$A:$A,0),MATCH(MoM!AC$1,'ИПЦ raw'!$1:$1,0))</f>
        <v>100.13</v>
      </c>
      <c r="AD156" s="326">
        <f>INDEX('ИПЦ raw'!$1:$1048576, MATCH($K156,'ИПЦ raw'!$A:$A,0),MATCH(MoM!AD$1,'ИПЦ raw'!$1:$1,0))</f>
        <v>100.18</v>
      </c>
      <c r="AE156" s="326">
        <f>INDEX('ИПЦ raw'!$1:$1048576, MATCH($K156,'ИПЦ raw'!$A:$A,0),MATCH(MoM!AE$1,'ИПЦ raw'!$1:$1,0))</f>
        <v>100.64</v>
      </c>
      <c r="AF156" s="326">
        <f>INDEX('ИПЦ raw'!$1:$1048576, MATCH($K156,'ИПЦ raw'!$A:$A,0),MATCH(MoM!AF$1,'ИПЦ raw'!$1:$1,0))</f>
        <v>101.65</v>
      </c>
      <c r="AG156" s="326">
        <f>INDEX('ИПЦ raw'!$1:$1048576, MATCH($K156,'ИПЦ raw'!$A:$A,0),MATCH(MoM!AG$1,'ИПЦ raw'!$1:$1,0))</f>
        <v>101.73</v>
      </c>
      <c r="AH156" s="326">
        <f>INDEX('ИПЦ raw'!$1:$1048576, MATCH($K156,'ИПЦ raw'!$A:$A,0),MATCH(MoM!AH$1,'ИПЦ raw'!$1:$1,0))</f>
        <v>100.96</v>
      </c>
      <c r="AI156" s="326">
        <f>INDEX('ИПЦ raw'!$1:$1048576, MATCH($K156,'ИПЦ raw'!$A:$A,0),MATCH(MoM!AI$1,'ИПЦ raw'!$1:$1,0))</f>
        <v>100.47</v>
      </c>
      <c r="AJ156" s="326">
        <f>INDEX('ИПЦ raw'!$1:$1048576, MATCH($K156,'ИПЦ raw'!$A:$A,0),MATCH(MoM!AJ$1,'ИПЦ raw'!$1:$1,0))</f>
        <v>99.09</v>
      </c>
      <c r="AK156" s="326">
        <f>INDEX('ИПЦ raw'!$1:$1048576, MATCH($K156,'ИПЦ raw'!$A:$A,0),MATCH(MoM!AK$1,'ИПЦ raw'!$1:$1,0))</f>
        <v>99.33</v>
      </c>
      <c r="AL156" s="326">
        <f>INDEX('ИПЦ raw'!$1:$1048576, MATCH($K156,'ИПЦ raw'!$A:$A,0),MATCH(MoM!AL$1,'ИПЦ raw'!$1:$1,0))</f>
        <v>99.53</v>
      </c>
      <c r="AM156" s="326">
        <f>INDEX('ИПЦ raw'!$1:$1048576, MATCH($K156,'ИПЦ raw'!$A:$A,0),MATCH(MoM!AM$1,'ИПЦ raw'!$1:$1,0))</f>
        <v>99.62</v>
      </c>
      <c r="AN156" s="326">
        <f>INDEX('ИПЦ raw'!$1:$1048576, MATCH($K156,'ИПЦ raw'!$A:$A,0),MATCH(MoM!AN$1,'ИПЦ raw'!$1:$1,0))</f>
        <v>99.81</v>
      </c>
      <c r="AO156" s="326">
        <f>INDEX('ИПЦ raw'!$1:$1048576, MATCH($K156,'ИПЦ raw'!$A:$A,0),MATCH(MoM!AO$1,'ИПЦ raw'!$1:$1,0))</f>
        <v>99.92</v>
      </c>
      <c r="AP156" s="326">
        <f>INDEX('ИПЦ raw'!$1:$1048576, MATCH($K156,'ИПЦ raw'!$A:$A,0),MATCH(MoM!AP$1,'ИПЦ raw'!$1:$1,0))</f>
        <v>100.13</v>
      </c>
      <c r="AQ156" s="326">
        <f>INDEX('ИПЦ raw'!$1:$1048576, MATCH($K156,'ИПЦ raw'!$A:$A,0),MATCH(MoM!AQ$1,'ИПЦ raw'!$1:$1,0))</f>
        <v>100.69</v>
      </c>
      <c r="AR156" s="326">
        <f>INDEX('ИПЦ raw'!$1:$1048576, MATCH($K156,'ИПЦ raw'!$A:$A,0),MATCH(MoM!AR$1,'ИПЦ raw'!$1:$1,0))</f>
        <v>101.67</v>
      </c>
      <c r="AS156" s="326">
        <f>INDEX('ИПЦ raw'!$1:$1048576, MATCH($K156,'ИПЦ raw'!$A:$A,0),MATCH(MoM!AS$1,'ИПЦ raw'!$1:$1,0))</f>
        <v>101.24</v>
      </c>
      <c r="AT156" s="326">
        <f>INDEX('ИПЦ raw'!$1:$1048576, MATCH($K156,'ИПЦ raw'!$A:$A,0),MATCH(MoM!AT$1,'ИПЦ raw'!$1:$1,0))</f>
        <v>100.8</v>
      </c>
      <c r="AU156" s="326">
        <f>INDEX('ИПЦ raw'!$1:$1048576, MATCH($K156,'ИПЦ raw'!$A:$A,0),MATCH(MoM!AU$1,'ИПЦ raw'!$1:$1,0))</f>
        <v>99.93</v>
      </c>
      <c r="AV156" s="326">
        <f>INDEX('ИПЦ raw'!$1:$1048576, MATCH($K156,'ИПЦ raw'!$A:$A,0),MATCH(MoM!AV$1,'ИПЦ raw'!$1:$1,0))</f>
        <v>99.39</v>
      </c>
      <c r="AW156" s="326">
        <f>INDEX('ИПЦ raw'!$1:$1048576, MATCH($K156,'ИПЦ raw'!$A:$A,0),MATCH(MoM!AW$1,'ИПЦ raw'!$1:$1,0))</f>
        <v>99.09</v>
      </c>
      <c r="AX156" s="326">
        <f>INDEX('ИПЦ raw'!$1:$1048576, MATCH($K156,'ИПЦ raw'!$A:$A,0),MATCH(MoM!AX$1,'ИПЦ raw'!$1:$1,0))</f>
        <v>99.74</v>
      </c>
      <c r="AY156" s="326">
        <f>INDEX('ИПЦ raw'!$1:$1048576, MATCH($K156,'ИПЦ raw'!$A:$A,0),MATCH(MoM!AY$1,'ИПЦ raw'!$1:$1,0))</f>
        <v>100.44</v>
      </c>
      <c r="AZ156" s="326">
        <f>INDEX('ИПЦ raw'!$1:$1048576, MATCH($K156,'ИПЦ raw'!$A:$A,0),MATCH(MoM!AZ$1,'ИПЦ raw'!$1:$1,0))</f>
        <v>100.18</v>
      </c>
    </row>
    <row r="157" spans="1:52" x14ac:dyDescent="0.45">
      <c r="A157" s="326">
        <f>Веса!A157</f>
        <v>1</v>
      </c>
      <c r="B157" s="326">
        <f t="shared" si="4"/>
        <v>1</v>
      </c>
      <c r="C157" s="326">
        <f>БИПЦ_НДС!E157</f>
        <v>0</v>
      </c>
      <c r="D157" s="326">
        <f t="shared" si="5"/>
        <v>1</v>
      </c>
      <c r="E157" s="326">
        <v>0</v>
      </c>
      <c r="F157" s="326">
        <v>1</v>
      </c>
      <c r="G157" s="326">
        <v>0</v>
      </c>
      <c r="H157" s="326">
        <v>1</v>
      </c>
      <c r="I157" s="326">
        <v>0</v>
      </c>
      <c r="J157" s="308" t="s">
        <v>156</v>
      </c>
      <c r="K157" s="308" t="s">
        <v>156</v>
      </c>
      <c r="L157" s="326">
        <f>INDEX('ИПЦ raw'!$1:$1048576, MATCH($K157,'ИПЦ raw'!$A:$A,0),MATCH(MoM!L$1,'ИПЦ raw'!$1:$1,0))</f>
        <v>99.29</v>
      </c>
      <c r="M157" s="326">
        <f>INDEX('ИПЦ raw'!$1:$1048576, MATCH($K157,'ИПЦ raw'!$A:$A,0),MATCH(MoM!M$1,'ИПЦ raw'!$1:$1,0))</f>
        <v>99.41</v>
      </c>
      <c r="N157" s="326">
        <f>INDEX('ИПЦ raw'!$1:$1048576, MATCH($K157,'ИПЦ raw'!$A:$A,0),MATCH(MoM!N$1,'ИПЦ raw'!$1:$1,0))</f>
        <v>99.32</v>
      </c>
      <c r="O157" s="326">
        <f>INDEX('ИПЦ raw'!$1:$1048576, MATCH($K157,'ИПЦ raw'!$A:$A,0),MATCH(MoM!O$1,'ИПЦ raw'!$1:$1,0))</f>
        <v>100.13</v>
      </c>
      <c r="P157" s="326">
        <f>INDEX('ИПЦ raw'!$1:$1048576, MATCH($K157,'ИПЦ raw'!$A:$A,0),MATCH(MoM!P$1,'ИПЦ raw'!$1:$1,0))</f>
        <v>100.06</v>
      </c>
      <c r="Q157" s="326">
        <f>INDEX('ИПЦ raw'!$1:$1048576, MATCH($K157,'ИПЦ raw'!$A:$A,0),MATCH(MoM!Q$1,'ИПЦ raw'!$1:$1,0))</f>
        <v>99.94</v>
      </c>
      <c r="R157" s="326">
        <f>INDEX('ИПЦ raw'!$1:$1048576, MATCH($K157,'ИПЦ raw'!$A:$A,0),MATCH(MoM!R$1,'ИПЦ raw'!$1:$1,0))</f>
        <v>100.12</v>
      </c>
      <c r="S157" s="326">
        <f>INDEX('ИПЦ raw'!$1:$1048576, MATCH($K157,'ИПЦ raw'!$A:$A,0),MATCH(MoM!S$1,'ИПЦ raw'!$1:$1,0))</f>
        <v>100.93</v>
      </c>
      <c r="T157" s="326">
        <f>INDEX('ИПЦ raw'!$1:$1048576, MATCH($K157,'ИПЦ raw'!$A:$A,0),MATCH(MoM!T$1,'ИПЦ raw'!$1:$1,0))</f>
        <v>100.82</v>
      </c>
      <c r="U157" s="326">
        <f>INDEX('ИПЦ raw'!$1:$1048576, MATCH($K157,'ИПЦ raw'!$A:$A,0),MATCH(MoM!U$1,'ИПЦ raw'!$1:$1,0))</f>
        <v>101.32</v>
      </c>
      <c r="V157" s="326">
        <f>INDEX('ИПЦ raw'!$1:$1048576, MATCH($K157,'ИПЦ raw'!$A:$A,0),MATCH(MoM!V$1,'ИПЦ raw'!$1:$1,0))</f>
        <v>100.56</v>
      </c>
      <c r="W157" s="326">
        <f>INDEX('ИПЦ raw'!$1:$1048576, MATCH($K157,'ИПЦ raw'!$A:$A,0),MATCH(MoM!W$1,'ИПЦ raw'!$1:$1,0))</f>
        <v>99.99</v>
      </c>
      <c r="X157" s="326">
        <f>INDEX('ИПЦ raw'!$1:$1048576, MATCH($K157,'ИПЦ raw'!$A:$A,0),MATCH(MoM!X$1,'ИПЦ raw'!$1:$1,0))</f>
        <v>99.53</v>
      </c>
      <c r="Y157" s="326">
        <f>INDEX('ИПЦ raw'!$1:$1048576, MATCH($K157,'ИПЦ raw'!$A:$A,0),MATCH(MoM!Y$1,'ИПЦ raw'!$1:$1,0))</f>
        <v>99.91</v>
      </c>
      <c r="Z157" s="326">
        <f>INDEX('ИПЦ raw'!$1:$1048576, MATCH($K157,'ИПЦ raw'!$A:$A,0),MATCH(MoM!Z$1,'ИПЦ raw'!$1:$1,0))</f>
        <v>99.69</v>
      </c>
      <c r="AA157" s="326">
        <f>INDEX('ИПЦ raw'!$1:$1048576, MATCH($K157,'ИПЦ raw'!$A:$A,0),MATCH(MoM!AA$1,'ИПЦ raw'!$1:$1,0))</f>
        <v>99.83</v>
      </c>
      <c r="AB157" s="326">
        <f>INDEX('ИПЦ raw'!$1:$1048576, MATCH($K157,'ИПЦ raw'!$A:$A,0),MATCH(MoM!AB$1,'ИПЦ raw'!$1:$1,0))</f>
        <v>99.91</v>
      </c>
      <c r="AC157" s="326">
        <f>INDEX('ИПЦ raw'!$1:$1048576, MATCH($K157,'ИПЦ raw'!$A:$A,0),MATCH(MoM!AC$1,'ИПЦ raw'!$1:$1,0))</f>
        <v>99.98</v>
      </c>
      <c r="AD157" s="326">
        <f>INDEX('ИПЦ raw'!$1:$1048576, MATCH($K157,'ИПЦ raw'!$A:$A,0),MATCH(MoM!AD$1,'ИПЦ raw'!$1:$1,0))</f>
        <v>100.29</v>
      </c>
      <c r="AE157" s="326">
        <f>INDEX('ИПЦ raw'!$1:$1048576, MATCH($K157,'ИПЦ raw'!$A:$A,0),MATCH(MoM!AE$1,'ИПЦ raw'!$1:$1,0))</f>
        <v>100.21</v>
      </c>
      <c r="AF157" s="326">
        <f>INDEX('ИПЦ raw'!$1:$1048576, MATCH($K157,'ИПЦ raw'!$A:$A,0),MATCH(MoM!AF$1,'ИПЦ raw'!$1:$1,0))</f>
        <v>101.06</v>
      </c>
      <c r="AG157" s="326">
        <f>INDEX('ИПЦ raw'!$1:$1048576, MATCH($K157,'ИПЦ raw'!$A:$A,0),MATCH(MoM!AG$1,'ИПЦ raw'!$1:$1,0))</f>
        <v>101.4</v>
      </c>
      <c r="AH157" s="326">
        <f>INDEX('ИПЦ raw'!$1:$1048576, MATCH($K157,'ИПЦ raw'!$A:$A,0),MATCH(MoM!AH$1,'ИПЦ raw'!$1:$1,0))</f>
        <v>100.37</v>
      </c>
      <c r="AI157" s="326">
        <f>INDEX('ИПЦ raw'!$1:$1048576, MATCH($K157,'ИПЦ raw'!$A:$A,0),MATCH(MoM!AI$1,'ИПЦ raw'!$1:$1,0))</f>
        <v>100.07</v>
      </c>
      <c r="AJ157" s="326">
        <f>INDEX('ИПЦ raw'!$1:$1048576, MATCH($K157,'ИПЦ raw'!$A:$A,0),MATCH(MoM!AJ$1,'ИПЦ raw'!$1:$1,0))</f>
        <v>99.49</v>
      </c>
      <c r="AK157" s="326">
        <f>INDEX('ИПЦ raw'!$1:$1048576, MATCH($K157,'ИПЦ raw'!$A:$A,0),MATCH(MoM!AK$1,'ИПЦ raw'!$1:$1,0))</f>
        <v>99.47</v>
      </c>
      <c r="AL157" s="326">
        <f>INDEX('ИПЦ raw'!$1:$1048576, MATCH($K157,'ИПЦ raw'!$A:$A,0),MATCH(MoM!AL$1,'ИПЦ raw'!$1:$1,0))</f>
        <v>100.07</v>
      </c>
      <c r="AM157" s="326">
        <f>INDEX('ИПЦ raw'!$1:$1048576, MATCH($K157,'ИПЦ raw'!$A:$A,0),MATCH(MoM!AM$1,'ИПЦ raw'!$1:$1,0))</f>
        <v>99.84</v>
      </c>
      <c r="AN157" s="326">
        <f>INDEX('ИПЦ raw'!$1:$1048576, MATCH($K157,'ИПЦ raw'!$A:$A,0),MATCH(MoM!AN$1,'ИПЦ raw'!$1:$1,0))</f>
        <v>99.49</v>
      </c>
      <c r="AO157" s="326">
        <f>INDEX('ИПЦ raw'!$1:$1048576, MATCH($K157,'ИПЦ raw'!$A:$A,0),MATCH(MoM!AO$1,'ИПЦ raw'!$1:$1,0))</f>
        <v>100.05</v>
      </c>
      <c r="AP157" s="326">
        <f>INDEX('ИПЦ raw'!$1:$1048576, MATCH($K157,'ИПЦ raw'!$A:$A,0),MATCH(MoM!AP$1,'ИПЦ raw'!$1:$1,0))</f>
        <v>99.96</v>
      </c>
      <c r="AQ157" s="326">
        <f>INDEX('ИПЦ raw'!$1:$1048576, MATCH($K157,'ИПЦ raw'!$A:$A,0),MATCH(MoM!AQ$1,'ИПЦ raw'!$1:$1,0))</f>
        <v>100.93</v>
      </c>
      <c r="AR157" s="326">
        <f>INDEX('ИПЦ raw'!$1:$1048576, MATCH($K157,'ИПЦ raw'!$A:$A,0),MATCH(MoM!AR$1,'ИПЦ raw'!$1:$1,0))</f>
        <v>101.34</v>
      </c>
      <c r="AS157" s="326">
        <f>INDEX('ИПЦ raw'!$1:$1048576, MATCH($K157,'ИПЦ raw'!$A:$A,0),MATCH(MoM!AS$1,'ИПЦ raw'!$1:$1,0))</f>
        <v>101.16</v>
      </c>
      <c r="AT157" s="326">
        <f>INDEX('ИПЦ raw'!$1:$1048576, MATCH($K157,'ИПЦ raw'!$A:$A,0),MATCH(MoM!AT$1,'ИПЦ raw'!$1:$1,0))</f>
        <v>100.05</v>
      </c>
      <c r="AU157" s="326">
        <f>INDEX('ИПЦ raw'!$1:$1048576, MATCH($K157,'ИПЦ raw'!$A:$A,0),MATCH(MoM!AU$1,'ИПЦ raw'!$1:$1,0))</f>
        <v>99.91</v>
      </c>
      <c r="AV157" s="326">
        <f>INDEX('ИПЦ raw'!$1:$1048576, MATCH($K157,'ИПЦ raw'!$A:$A,0),MATCH(MoM!AV$1,'ИПЦ raw'!$1:$1,0))</f>
        <v>99.55</v>
      </c>
      <c r="AW157" s="326">
        <f>INDEX('ИПЦ raw'!$1:$1048576, MATCH($K157,'ИПЦ raw'!$A:$A,0),MATCH(MoM!AW$1,'ИПЦ raw'!$1:$1,0))</f>
        <v>99.41</v>
      </c>
      <c r="AX157" s="326">
        <f>INDEX('ИПЦ raw'!$1:$1048576, MATCH($K157,'ИПЦ raw'!$A:$A,0),MATCH(MoM!AX$1,'ИПЦ raw'!$1:$1,0))</f>
        <v>100.13</v>
      </c>
      <c r="AY157" s="326">
        <f>INDEX('ИПЦ raw'!$1:$1048576, MATCH($K157,'ИПЦ raw'!$A:$A,0),MATCH(MoM!AY$1,'ИПЦ raw'!$1:$1,0))</f>
        <v>100.13</v>
      </c>
      <c r="AZ157" s="326">
        <f>INDEX('ИПЦ raw'!$1:$1048576, MATCH($K157,'ИПЦ raw'!$A:$A,0),MATCH(MoM!AZ$1,'ИПЦ raw'!$1:$1,0))</f>
        <v>99.95</v>
      </c>
    </row>
    <row r="158" spans="1:52" x14ac:dyDescent="0.45">
      <c r="A158" s="326">
        <f>Веса!A158</f>
        <v>1</v>
      </c>
      <c r="B158" s="326">
        <f t="shared" si="4"/>
        <v>1</v>
      </c>
      <c r="C158" s="326">
        <f>БИПЦ_НДС!E158</f>
        <v>0</v>
      </c>
      <c r="D158" s="326">
        <f t="shared" si="5"/>
        <v>1</v>
      </c>
      <c r="E158" s="326">
        <v>0</v>
      </c>
      <c r="F158" s="326">
        <v>1</v>
      </c>
      <c r="G158" s="326">
        <v>0</v>
      </c>
      <c r="H158" s="326">
        <v>1</v>
      </c>
      <c r="I158" s="326">
        <v>0</v>
      </c>
      <c r="J158" s="308" t="s">
        <v>157</v>
      </c>
      <c r="K158" s="308" t="s">
        <v>157</v>
      </c>
      <c r="L158" s="326">
        <f>INDEX('ИПЦ raw'!$1:$1048576, MATCH($K158,'ИПЦ raw'!$A:$A,0),MATCH(MoM!L$1,'ИПЦ raw'!$1:$1,0))</f>
        <v>99.2</v>
      </c>
      <c r="M158" s="326">
        <f>INDEX('ИПЦ raw'!$1:$1048576, MATCH($K158,'ИПЦ raw'!$A:$A,0),MATCH(MoM!M$1,'ИПЦ raw'!$1:$1,0))</f>
        <v>99.17</v>
      </c>
      <c r="N158" s="326">
        <f>INDEX('ИПЦ raw'!$1:$1048576, MATCH($K158,'ИПЦ raw'!$A:$A,0),MATCH(MoM!N$1,'ИПЦ raw'!$1:$1,0))</f>
        <v>98.91</v>
      </c>
      <c r="O158" s="326">
        <f>INDEX('ИПЦ raw'!$1:$1048576, MATCH($K158,'ИПЦ raw'!$A:$A,0),MATCH(MoM!O$1,'ИПЦ raw'!$1:$1,0))</f>
        <v>99.84</v>
      </c>
      <c r="P158" s="326">
        <f>INDEX('ИПЦ raw'!$1:$1048576, MATCH($K158,'ИПЦ raw'!$A:$A,0),MATCH(MoM!P$1,'ИПЦ raw'!$1:$1,0))</f>
        <v>99.48</v>
      </c>
      <c r="Q158" s="326">
        <f>INDEX('ИПЦ raw'!$1:$1048576, MATCH($K158,'ИПЦ raw'!$A:$A,0),MATCH(MoM!Q$1,'ИПЦ raw'!$1:$1,0))</f>
        <v>99.98</v>
      </c>
      <c r="R158" s="326">
        <f>INDEX('ИПЦ raw'!$1:$1048576, MATCH($K158,'ИПЦ raw'!$A:$A,0),MATCH(MoM!R$1,'ИПЦ raw'!$1:$1,0))</f>
        <v>100.14</v>
      </c>
      <c r="S158" s="326">
        <f>INDEX('ИПЦ raw'!$1:$1048576, MATCH($K158,'ИПЦ raw'!$A:$A,0),MATCH(MoM!S$1,'ИПЦ raw'!$1:$1,0))</f>
        <v>100.48</v>
      </c>
      <c r="T158" s="326">
        <f>INDEX('ИПЦ raw'!$1:$1048576, MATCH($K158,'ИПЦ raw'!$A:$A,0),MATCH(MoM!T$1,'ИПЦ raw'!$1:$1,0))</f>
        <v>101.63</v>
      </c>
      <c r="U158" s="326">
        <f>INDEX('ИПЦ raw'!$1:$1048576, MATCH($K158,'ИПЦ raw'!$A:$A,0),MATCH(MoM!U$1,'ИПЦ raw'!$1:$1,0))</f>
        <v>101.83</v>
      </c>
      <c r="V158" s="326">
        <f>INDEX('ИПЦ raw'!$1:$1048576, MATCH($K158,'ИПЦ raw'!$A:$A,0),MATCH(MoM!V$1,'ИПЦ raw'!$1:$1,0))</f>
        <v>101.14</v>
      </c>
      <c r="W158" s="326">
        <f>INDEX('ИПЦ raw'!$1:$1048576, MATCH($K158,'ИПЦ raw'!$A:$A,0),MATCH(MoM!W$1,'ИПЦ raw'!$1:$1,0))</f>
        <v>100.43</v>
      </c>
      <c r="X158" s="326">
        <f>INDEX('ИПЦ raw'!$1:$1048576, MATCH($K158,'ИПЦ raw'!$A:$A,0),MATCH(MoM!X$1,'ИПЦ raw'!$1:$1,0))</f>
        <v>99.79</v>
      </c>
      <c r="Y158" s="326">
        <f>INDEX('ИПЦ raw'!$1:$1048576, MATCH($K158,'ИПЦ raw'!$A:$A,0),MATCH(MoM!Y$1,'ИПЦ raw'!$1:$1,0))</f>
        <v>99.25</v>
      </c>
      <c r="Z158" s="326">
        <f>INDEX('ИПЦ raw'!$1:$1048576, MATCH($K158,'ИПЦ raw'!$A:$A,0),MATCH(MoM!Z$1,'ИПЦ raw'!$1:$1,0))</f>
        <v>99.71</v>
      </c>
      <c r="AA158" s="326">
        <f>INDEX('ИПЦ raw'!$1:$1048576, MATCH($K158,'ИПЦ raw'!$A:$A,0),MATCH(MoM!AA$1,'ИПЦ raw'!$1:$1,0))</f>
        <v>99.7</v>
      </c>
      <c r="AB158" s="326">
        <f>INDEX('ИПЦ raw'!$1:$1048576, MATCH($K158,'ИПЦ raw'!$A:$A,0),MATCH(MoM!AB$1,'ИПЦ raw'!$1:$1,0))</f>
        <v>99.94</v>
      </c>
      <c r="AC158" s="326">
        <f>INDEX('ИПЦ raw'!$1:$1048576, MATCH($K158,'ИПЦ raw'!$A:$A,0),MATCH(MoM!AC$1,'ИПЦ raw'!$1:$1,0))</f>
        <v>100.03</v>
      </c>
      <c r="AD158" s="326">
        <f>INDEX('ИПЦ raw'!$1:$1048576, MATCH($K158,'ИПЦ raw'!$A:$A,0),MATCH(MoM!AD$1,'ИПЦ raw'!$1:$1,0))</f>
        <v>100.1</v>
      </c>
      <c r="AE158" s="326">
        <f>INDEX('ИПЦ raw'!$1:$1048576, MATCH($K158,'ИПЦ raw'!$A:$A,0),MATCH(MoM!AE$1,'ИПЦ raw'!$1:$1,0))</f>
        <v>100.6</v>
      </c>
      <c r="AF158" s="326">
        <f>INDEX('ИПЦ raw'!$1:$1048576, MATCH($K158,'ИПЦ raw'!$A:$A,0),MATCH(MoM!AF$1,'ИПЦ raw'!$1:$1,0))</f>
        <v>101.42</v>
      </c>
      <c r="AG158" s="326">
        <f>INDEX('ИПЦ raw'!$1:$1048576, MATCH($K158,'ИПЦ raw'!$A:$A,0),MATCH(MoM!AG$1,'ИПЦ raw'!$1:$1,0))</f>
        <v>102.3</v>
      </c>
      <c r="AH158" s="326">
        <f>INDEX('ИПЦ raw'!$1:$1048576, MATCH($K158,'ИПЦ raw'!$A:$A,0),MATCH(MoM!AH$1,'ИПЦ raw'!$1:$1,0))</f>
        <v>101.15</v>
      </c>
      <c r="AI158" s="326">
        <f>INDEX('ИПЦ raw'!$1:$1048576, MATCH($K158,'ИПЦ raw'!$A:$A,0),MATCH(MoM!AI$1,'ИПЦ raw'!$1:$1,0))</f>
        <v>100.52</v>
      </c>
      <c r="AJ158" s="326">
        <f>INDEX('ИПЦ raw'!$1:$1048576, MATCH($K158,'ИПЦ raw'!$A:$A,0),MATCH(MoM!AJ$1,'ИПЦ raw'!$1:$1,0))</f>
        <v>99.39</v>
      </c>
      <c r="AK158" s="326">
        <f>INDEX('ИПЦ raw'!$1:$1048576, MATCH($K158,'ИПЦ raw'!$A:$A,0),MATCH(MoM!AK$1,'ИПЦ raw'!$1:$1,0))</f>
        <v>99.41</v>
      </c>
      <c r="AL158" s="326">
        <f>INDEX('ИПЦ raw'!$1:$1048576, MATCH($K158,'ИПЦ raw'!$A:$A,0),MATCH(MoM!AL$1,'ИПЦ raw'!$1:$1,0))</f>
        <v>99.51</v>
      </c>
      <c r="AM158" s="326">
        <f>INDEX('ИПЦ raw'!$1:$1048576, MATCH($K158,'ИПЦ raw'!$A:$A,0),MATCH(MoM!AM$1,'ИПЦ raw'!$1:$1,0))</f>
        <v>99.75</v>
      </c>
      <c r="AN158" s="326">
        <f>INDEX('ИПЦ raw'!$1:$1048576, MATCH($K158,'ИПЦ raw'!$A:$A,0),MATCH(MoM!AN$1,'ИПЦ raw'!$1:$1,0))</f>
        <v>99.81</v>
      </c>
      <c r="AO158" s="326">
        <f>INDEX('ИПЦ raw'!$1:$1048576, MATCH($K158,'ИПЦ raw'!$A:$A,0),MATCH(MoM!AO$1,'ИПЦ raw'!$1:$1,0))</f>
        <v>100.06</v>
      </c>
      <c r="AP158" s="326">
        <f>INDEX('ИПЦ raw'!$1:$1048576, MATCH($K158,'ИПЦ raw'!$A:$A,0),MATCH(MoM!AP$1,'ИПЦ raw'!$1:$1,0))</f>
        <v>100.15</v>
      </c>
      <c r="AQ158" s="326">
        <f>INDEX('ИПЦ raw'!$1:$1048576, MATCH($K158,'ИПЦ raw'!$A:$A,0),MATCH(MoM!AQ$1,'ИПЦ raw'!$1:$1,0))</f>
        <v>100.62</v>
      </c>
      <c r="AR158" s="326">
        <f>INDEX('ИПЦ raw'!$1:$1048576, MATCH($K158,'ИПЦ raw'!$A:$A,0),MATCH(MoM!AR$1,'ИПЦ raw'!$1:$1,0))</f>
        <v>101.46</v>
      </c>
      <c r="AS158" s="326">
        <f>INDEX('ИПЦ raw'!$1:$1048576, MATCH($K158,'ИПЦ raw'!$A:$A,0),MATCH(MoM!AS$1,'ИПЦ raw'!$1:$1,0))</f>
        <v>101.15</v>
      </c>
      <c r="AT158" s="326">
        <f>INDEX('ИПЦ raw'!$1:$1048576, MATCH($K158,'ИПЦ raw'!$A:$A,0),MATCH(MoM!AT$1,'ИПЦ raw'!$1:$1,0))</f>
        <v>101.25</v>
      </c>
      <c r="AU158" s="326">
        <f>INDEX('ИПЦ raw'!$1:$1048576, MATCH($K158,'ИПЦ raw'!$A:$A,0),MATCH(MoM!AU$1,'ИПЦ raw'!$1:$1,0))</f>
        <v>100.01</v>
      </c>
      <c r="AV158" s="326">
        <f>INDEX('ИПЦ raw'!$1:$1048576, MATCH($K158,'ИПЦ raw'!$A:$A,0),MATCH(MoM!AV$1,'ИПЦ raw'!$1:$1,0))</f>
        <v>99.1</v>
      </c>
      <c r="AW158" s="326">
        <f>INDEX('ИПЦ raw'!$1:$1048576, MATCH($K158,'ИПЦ raw'!$A:$A,0),MATCH(MoM!AW$1,'ИПЦ raw'!$1:$1,0))</f>
        <v>98.82</v>
      </c>
      <c r="AX158" s="326">
        <f>INDEX('ИПЦ raw'!$1:$1048576, MATCH($K158,'ИПЦ raw'!$A:$A,0),MATCH(MoM!AX$1,'ИПЦ raw'!$1:$1,0))</f>
        <v>99.57</v>
      </c>
      <c r="AY158" s="326">
        <f>INDEX('ИПЦ raw'!$1:$1048576, MATCH($K158,'ИПЦ raw'!$A:$A,0),MATCH(MoM!AY$1,'ИПЦ raw'!$1:$1,0))</f>
        <v>99.5</v>
      </c>
      <c r="AZ158" s="326">
        <f>INDEX('ИПЦ raw'!$1:$1048576, MATCH($K158,'ИПЦ raw'!$A:$A,0),MATCH(MoM!AZ$1,'ИПЦ raw'!$1:$1,0))</f>
        <v>99.95</v>
      </c>
    </row>
    <row r="159" spans="1:52" x14ac:dyDescent="0.45">
      <c r="A159" s="326">
        <f>Веса!A159</f>
        <v>1</v>
      </c>
      <c r="B159" s="326">
        <f t="shared" si="4"/>
        <v>1</v>
      </c>
      <c r="C159" s="326">
        <f>БИПЦ_НДС!E159</f>
        <v>1</v>
      </c>
      <c r="D159" s="326">
        <f t="shared" si="5"/>
        <v>0</v>
      </c>
      <c r="E159" s="326">
        <v>0</v>
      </c>
      <c r="F159" s="326">
        <v>1</v>
      </c>
      <c r="G159" s="326">
        <v>0</v>
      </c>
      <c r="H159" s="326">
        <v>1</v>
      </c>
      <c r="I159" s="326">
        <v>0</v>
      </c>
      <c r="J159" s="308" t="s">
        <v>158</v>
      </c>
      <c r="K159" s="308" t="s">
        <v>158</v>
      </c>
      <c r="L159" s="326">
        <f>INDEX('ИПЦ raw'!$1:$1048576, MATCH($K159,'ИПЦ raw'!$A:$A,0),MATCH(MoM!L$1,'ИПЦ raw'!$1:$1,0))</f>
        <v>99.88</v>
      </c>
      <c r="M159" s="326">
        <f>INDEX('ИПЦ raw'!$1:$1048576, MATCH($K159,'ИПЦ raw'!$A:$A,0),MATCH(MoM!M$1,'ИПЦ raw'!$1:$1,0))</f>
        <v>99.4</v>
      </c>
      <c r="N159" s="326">
        <f>INDEX('ИПЦ raw'!$1:$1048576, MATCH($K159,'ИПЦ raw'!$A:$A,0),MATCH(MoM!N$1,'ИПЦ raw'!$1:$1,0))</f>
        <v>99.67</v>
      </c>
      <c r="O159" s="326">
        <f>INDEX('ИПЦ raw'!$1:$1048576, MATCH($K159,'ИПЦ raw'!$A:$A,0),MATCH(MoM!O$1,'ИПЦ raw'!$1:$1,0))</f>
        <v>99.9</v>
      </c>
      <c r="P159" s="326">
        <f>INDEX('ИПЦ raw'!$1:$1048576, MATCH($K159,'ИПЦ raw'!$A:$A,0),MATCH(MoM!P$1,'ИПЦ raw'!$1:$1,0))</f>
        <v>99.98</v>
      </c>
      <c r="Q159" s="326">
        <f>INDEX('ИПЦ raw'!$1:$1048576, MATCH($K159,'ИПЦ raw'!$A:$A,0),MATCH(MoM!Q$1,'ИПЦ raw'!$1:$1,0))</f>
        <v>99.95</v>
      </c>
      <c r="R159" s="326">
        <f>INDEX('ИПЦ raw'!$1:$1048576, MATCH($K159,'ИПЦ raw'!$A:$A,0),MATCH(MoM!R$1,'ИПЦ raw'!$1:$1,0))</f>
        <v>100.19</v>
      </c>
      <c r="S159" s="326">
        <f>INDEX('ИПЦ raw'!$1:$1048576, MATCH($K159,'ИПЦ raw'!$A:$A,0),MATCH(MoM!S$1,'ИПЦ raw'!$1:$1,0))</f>
        <v>101.09</v>
      </c>
      <c r="T159" s="326">
        <f>INDEX('ИПЦ raw'!$1:$1048576, MATCH($K159,'ИПЦ raw'!$A:$A,0),MATCH(MoM!T$1,'ИПЦ raw'!$1:$1,0))</f>
        <v>101.11</v>
      </c>
      <c r="U159" s="326">
        <f>INDEX('ИПЦ raw'!$1:$1048576, MATCH($K159,'ИПЦ raw'!$A:$A,0),MATCH(MoM!U$1,'ИПЦ raw'!$1:$1,0))</f>
        <v>101.86</v>
      </c>
      <c r="V159" s="326">
        <f>INDEX('ИПЦ raw'!$1:$1048576, MATCH($K159,'ИПЦ raw'!$A:$A,0),MATCH(MoM!V$1,'ИПЦ raw'!$1:$1,0))</f>
        <v>101.38</v>
      </c>
      <c r="W159" s="326">
        <f>INDEX('ИПЦ raw'!$1:$1048576, MATCH($K159,'ИПЦ raw'!$A:$A,0),MATCH(MoM!W$1,'ИПЦ raw'!$1:$1,0))</f>
        <v>100.53</v>
      </c>
      <c r="X159" s="326">
        <f>INDEX('ИПЦ raw'!$1:$1048576, MATCH($K159,'ИПЦ raw'!$A:$A,0),MATCH(MoM!X$1,'ИПЦ raw'!$1:$1,0))</f>
        <v>99.94</v>
      </c>
      <c r="Y159" s="326">
        <f>INDEX('ИПЦ raw'!$1:$1048576, MATCH($K159,'ИПЦ raw'!$A:$A,0),MATCH(MoM!Y$1,'ИПЦ raw'!$1:$1,0))</f>
        <v>99.4</v>
      </c>
      <c r="Z159" s="326">
        <f>INDEX('ИПЦ raw'!$1:$1048576, MATCH($K159,'ИПЦ raw'!$A:$A,0),MATCH(MoM!Z$1,'ИПЦ raw'!$1:$1,0))</f>
        <v>99.87</v>
      </c>
      <c r="AA159" s="326">
        <f>INDEX('ИПЦ raw'!$1:$1048576, MATCH($K159,'ИПЦ raw'!$A:$A,0),MATCH(MoM!AA$1,'ИПЦ raw'!$1:$1,0))</f>
        <v>100.53</v>
      </c>
      <c r="AB159" s="326">
        <f>INDEX('ИПЦ raw'!$1:$1048576, MATCH($K159,'ИПЦ raw'!$A:$A,0),MATCH(MoM!AB$1,'ИПЦ raw'!$1:$1,0))</f>
        <v>99.76</v>
      </c>
      <c r="AC159" s="326">
        <f>INDEX('ИПЦ raw'!$1:$1048576, MATCH($K159,'ИПЦ raw'!$A:$A,0),MATCH(MoM!AC$1,'ИПЦ raw'!$1:$1,0))</f>
        <v>99.98</v>
      </c>
      <c r="AD159" s="326">
        <f>INDEX('ИПЦ raw'!$1:$1048576, MATCH($K159,'ИПЦ raw'!$A:$A,0),MATCH(MoM!AD$1,'ИПЦ raw'!$1:$1,0))</f>
        <v>99.99</v>
      </c>
      <c r="AE159" s="326">
        <f>INDEX('ИПЦ raw'!$1:$1048576, MATCH($K159,'ИПЦ raw'!$A:$A,0),MATCH(MoM!AE$1,'ИПЦ raw'!$1:$1,0))</f>
        <v>100.17</v>
      </c>
      <c r="AF159" s="326">
        <f>INDEX('ИПЦ raw'!$1:$1048576, MATCH($K159,'ИПЦ raw'!$A:$A,0),MATCH(MoM!AF$1,'ИПЦ raw'!$1:$1,0))</f>
        <v>100.75</v>
      </c>
      <c r="AG159" s="326">
        <f>INDEX('ИПЦ raw'!$1:$1048576, MATCH($K159,'ИПЦ raw'!$A:$A,0),MATCH(MoM!AG$1,'ИПЦ raw'!$1:$1,0))</f>
        <v>101.28</v>
      </c>
      <c r="AH159" s="326">
        <f>INDEX('ИПЦ raw'!$1:$1048576, MATCH($K159,'ИПЦ raw'!$A:$A,0),MATCH(MoM!AH$1,'ИПЦ raw'!$1:$1,0))</f>
        <v>100.42</v>
      </c>
      <c r="AI159" s="326">
        <f>INDEX('ИПЦ raw'!$1:$1048576, MATCH($K159,'ИПЦ raw'!$A:$A,0),MATCH(MoM!AI$1,'ИПЦ raw'!$1:$1,0))</f>
        <v>101.18</v>
      </c>
      <c r="AJ159" s="326">
        <f>INDEX('ИПЦ raw'!$1:$1048576, MATCH($K159,'ИПЦ raw'!$A:$A,0),MATCH(MoM!AJ$1,'ИПЦ raw'!$1:$1,0))</f>
        <v>99.39</v>
      </c>
      <c r="AK159" s="326">
        <f>INDEX('ИПЦ raw'!$1:$1048576, MATCH($K159,'ИПЦ raw'!$A:$A,0),MATCH(MoM!AK$1,'ИПЦ raw'!$1:$1,0))</f>
        <v>99.08</v>
      </c>
      <c r="AL159" s="326">
        <f>INDEX('ИПЦ raw'!$1:$1048576, MATCH($K159,'ИПЦ raw'!$A:$A,0),MATCH(MoM!AL$1,'ИПЦ raw'!$1:$1,0))</f>
        <v>99.35</v>
      </c>
      <c r="AM159" s="326">
        <f>INDEX('ИПЦ raw'!$1:$1048576, MATCH($K159,'ИПЦ raw'!$A:$A,0),MATCH(MoM!AM$1,'ИПЦ raw'!$1:$1,0))</f>
        <v>99.73</v>
      </c>
      <c r="AN159" s="326">
        <f>INDEX('ИПЦ raw'!$1:$1048576, MATCH($K159,'ИПЦ raw'!$A:$A,0),MATCH(MoM!AN$1,'ИПЦ raw'!$1:$1,0))</f>
        <v>100.02</v>
      </c>
      <c r="AO159" s="326">
        <f>INDEX('ИПЦ raw'!$1:$1048576, MATCH($K159,'ИПЦ raw'!$A:$A,0),MATCH(MoM!AO$1,'ИПЦ raw'!$1:$1,0))</f>
        <v>100.01</v>
      </c>
      <c r="AP159" s="326">
        <f>INDEX('ИПЦ raw'!$1:$1048576, MATCH($K159,'ИПЦ raw'!$A:$A,0),MATCH(MoM!AP$1,'ИПЦ raw'!$1:$1,0))</f>
        <v>100.54</v>
      </c>
      <c r="AQ159" s="326">
        <f>INDEX('ИПЦ raw'!$1:$1048576, MATCH($K159,'ИПЦ raw'!$A:$A,0),MATCH(MoM!AQ$1,'ИПЦ raw'!$1:$1,0))</f>
        <v>100.39</v>
      </c>
      <c r="AR159" s="326">
        <f>INDEX('ИПЦ raw'!$1:$1048576, MATCH($K159,'ИПЦ raw'!$A:$A,0),MATCH(MoM!AR$1,'ИПЦ raw'!$1:$1,0))</f>
        <v>100.77</v>
      </c>
      <c r="AS159" s="326">
        <f>INDEX('ИПЦ raw'!$1:$1048576, MATCH($K159,'ИПЦ raw'!$A:$A,0),MATCH(MoM!AS$1,'ИПЦ raw'!$1:$1,0))</f>
        <v>101.18</v>
      </c>
      <c r="AT159" s="326">
        <f>INDEX('ИПЦ raw'!$1:$1048576, MATCH($K159,'ИПЦ raw'!$A:$A,0),MATCH(MoM!AT$1,'ИПЦ raw'!$1:$1,0))</f>
        <v>100.88</v>
      </c>
      <c r="AU159" s="326">
        <f>INDEX('ИПЦ raw'!$1:$1048576, MATCH($K159,'ИПЦ raw'!$A:$A,0),MATCH(MoM!AU$1,'ИПЦ raw'!$1:$1,0))</f>
        <v>100.25</v>
      </c>
      <c r="AV159" s="326">
        <f>INDEX('ИПЦ raw'!$1:$1048576, MATCH($K159,'ИПЦ raw'!$A:$A,0),MATCH(MoM!AV$1,'ИПЦ raw'!$1:$1,0))</f>
        <v>99.66</v>
      </c>
      <c r="AW159" s="326">
        <f>INDEX('ИПЦ raw'!$1:$1048576, MATCH($K159,'ИПЦ raw'!$A:$A,0),MATCH(MoM!AW$1,'ИПЦ raw'!$1:$1,0))</f>
        <v>99.06</v>
      </c>
      <c r="AX159" s="326">
        <f>INDEX('ИПЦ raw'!$1:$1048576, MATCH($K159,'ИПЦ raw'!$A:$A,0),MATCH(MoM!AX$1,'ИПЦ raw'!$1:$1,0))</f>
        <v>99.49</v>
      </c>
      <c r="AY159" s="326">
        <f>INDEX('ИПЦ raw'!$1:$1048576, MATCH($K159,'ИПЦ raw'!$A:$A,0),MATCH(MoM!AY$1,'ИПЦ raw'!$1:$1,0))</f>
        <v>99.92</v>
      </c>
      <c r="AZ159" s="326">
        <f>INDEX('ИПЦ raw'!$1:$1048576, MATCH($K159,'ИПЦ raw'!$A:$A,0),MATCH(MoM!AZ$1,'ИПЦ raw'!$1:$1,0))</f>
        <v>99.87</v>
      </c>
    </row>
    <row r="160" spans="1:52" x14ac:dyDescent="0.45">
      <c r="A160" s="326">
        <f>Веса!A160</f>
        <v>1</v>
      </c>
      <c r="B160" s="326">
        <f t="shared" si="4"/>
        <v>1</v>
      </c>
      <c r="C160" s="326">
        <f>БИПЦ_НДС!E160</f>
        <v>1</v>
      </c>
      <c r="D160" s="326">
        <f t="shared" si="5"/>
        <v>0</v>
      </c>
      <c r="E160" s="326">
        <v>0</v>
      </c>
      <c r="F160" s="326">
        <v>1</v>
      </c>
      <c r="G160" s="326">
        <v>0</v>
      </c>
      <c r="H160" s="326">
        <v>1</v>
      </c>
      <c r="I160" s="326">
        <v>0</v>
      </c>
      <c r="J160" s="308" t="s">
        <v>159</v>
      </c>
      <c r="K160" s="308" t="s">
        <v>159</v>
      </c>
      <c r="L160" s="326">
        <f>INDEX('ИПЦ raw'!$1:$1048576, MATCH($K160,'ИПЦ raw'!$A:$A,0),MATCH(MoM!L$1,'ИПЦ raw'!$1:$1,0))</f>
        <v>100.27</v>
      </c>
      <c r="M160" s="326">
        <f>INDEX('ИПЦ raw'!$1:$1048576, MATCH($K160,'ИПЦ raw'!$A:$A,0),MATCH(MoM!M$1,'ИПЦ raw'!$1:$1,0))</f>
        <v>99.29</v>
      </c>
      <c r="N160" s="326">
        <f>INDEX('ИПЦ raw'!$1:$1048576, MATCH($K160,'ИПЦ raw'!$A:$A,0),MATCH(MoM!N$1,'ИПЦ raw'!$1:$1,0))</f>
        <v>99.95</v>
      </c>
      <c r="O160" s="326">
        <f>INDEX('ИПЦ raw'!$1:$1048576, MATCH($K160,'ИПЦ raw'!$A:$A,0),MATCH(MoM!O$1,'ИПЦ raw'!$1:$1,0))</f>
        <v>99.74</v>
      </c>
      <c r="P160" s="326">
        <f>INDEX('ИПЦ raw'!$1:$1048576, MATCH($K160,'ИПЦ raw'!$A:$A,0),MATCH(MoM!P$1,'ИПЦ raw'!$1:$1,0))</f>
        <v>99.77</v>
      </c>
      <c r="Q160" s="326">
        <f>INDEX('ИПЦ raw'!$1:$1048576, MATCH($K160,'ИПЦ raw'!$A:$A,0),MATCH(MoM!Q$1,'ИПЦ raw'!$1:$1,0))</f>
        <v>99.89</v>
      </c>
      <c r="R160" s="326">
        <f>INDEX('ИПЦ raw'!$1:$1048576, MATCH($K160,'ИПЦ raw'!$A:$A,0),MATCH(MoM!R$1,'ИПЦ raw'!$1:$1,0))</f>
        <v>100.07</v>
      </c>
      <c r="S160" s="326">
        <f>INDEX('ИПЦ raw'!$1:$1048576, MATCH($K160,'ИПЦ raw'!$A:$A,0),MATCH(MoM!S$1,'ИПЦ raw'!$1:$1,0))</f>
        <v>100.36</v>
      </c>
      <c r="T160" s="326">
        <f>INDEX('ИПЦ raw'!$1:$1048576, MATCH($K160,'ИПЦ raw'!$A:$A,0),MATCH(MoM!T$1,'ИПЦ raw'!$1:$1,0))</f>
        <v>101.17</v>
      </c>
      <c r="U160" s="326">
        <f>INDEX('ИПЦ raw'!$1:$1048576, MATCH($K160,'ИПЦ raw'!$A:$A,0),MATCH(MoM!U$1,'ИПЦ raw'!$1:$1,0))</f>
        <v>101.53</v>
      </c>
      <c r="V160" s="326">
        <f>INDEX('ИПЦ raw'!$1:$1048576, MATCH($K160,'ИПЦ raw'!$A:$A,0),MATCH(MoM!V$1,'ИПЦ raw'!$1:$1,0))</f>
        <v>100.73</v>
      </c>
      <c r="W160" s="326">
        <f>INDEX('ИПЦ raw'!$1:$1048576, MATCH($K160,'ИПЦ raw'!$A:$A,0),MATCH(MoM!W$1,'ИПЦ raw'!$1:$1,0))</f>
        <v>100.17</v>
      </c>
      <c r="X160" s="326">
        <f>INDEX('ИПЦ raw'!$1:$1048576, MATCH($K160,'ИПЦ raw'!$A:$A,0),MATCH(MoM!X$1,'ИПЦ raw'!$1:$1,0))</f>
        <v>99.89</v>
      </c>
      <c r="Y160" s="326">
        <f>INDEX('ИПЦ raw'!$1:$1048576, MATCH($K160,'ИПЦ raw'!$A:$A,0),MATCH(MoM!Y$1,'ИПЦ raw'!$1:$1,0))</f>
        <v>99.68</v>
      </c>
      <c r="Z160" s="326">
        <f>INDEX('ИПЦ raw'!$1:$1048576, MATCH($K160,'ИПЦ raw'!$A:$A,0),MATCH(MoM!Z$1,'ИПЦ raw'!$1:$1,0))</f>
        <v>99.33</v>
      </c>
      <c r="AA160" s="326">
        <f>INDEX('ИПЦ raw'!$1:$1048576, MATCH($K160,'ИПЦ raw'!$A:$A,0),MATCH(MoM!AA$1,'ИПЦ raw'!$1:$1,0))</f>
        <v>100.05</v>
      </c>
      <c r="AB160" s="326">
        <f>INDEX('ИПЦ raw'!$1:$1048576, MATCH($K160,'ИПЦ raw'!$A:$A,0),MATCH(MoM!AB$1,'ИПЦ raw'!$1:$1,0))</f>
        <v>100.15</v>
      </c>
      <c r="AC160" s="326">
        <f>INDEX('ИПЦ raw'!$1:$1048576, MATCH($K160,'ИПЦ raw'!$A:$A,0),MATCH(MoM!AC$1,'ИПЦ raw'!$1:$1,0))</f>
        <v>100.15</v>
      </c>
      <c r="AD160" s="326">
        <f>INDEX('ИПЦ raw'!$1:$1048576, MATCH($K160,'ИПЦ raw'!$A:$A,0),MATCH(MoM!AD$1,'ИПЦ raw'!$1:$1,0))</f>
        <v>100</v>
      </c>
      <c r="AE160" s="326">
        <f>INDEX('ИПЦ raw'!$1:$1048576, MATCH($K160,'ИПЦ raw'!$A:$A,0),MATCH(MoM!AE$1,'ИПЦ raw'!$1:$1,0))</f>
        <v>100.12</v>
      </c>
      <c r="AF160" s="326">
        <f>INDEX('ИПЦ raw'!$1:$1048576, MATCH($K160,'ИПЦ raw'!$A:$A,0),MATCH(MoM!AF$1,'ИПЦ raw'!$1:$1,0))</f>
        <v>101.19</v>
      </c>
      <c r="AG160" s="326">
        <f>INDEX('ИПЦ raw'!$1:$1048576, MATCH($K160,'ИПЦ raw'!$A:$A,0),MATCH(MoM!AG$1,'ИПЦ raw'!$1:$1,0))</f>
        <v>101.68</v>
      </c>
      <c r="AH160" s="326">
        <f>INDEX('ИПЦ raw'!$1:$1048576, MATCH($K160,'ИПЦ raw'!$A:$A,0),MATCH(MoM!AH$1,'ИПЦ raw'!$1:$1,0))</f>
        <v>100.78</v>
      </c>
      <c r="AI160" s="326">
        <f>INDEX('ИПЦ raw'!$1:$1048576, MATCH($K160,'ИПЦ raw'!$A:$A,0),MATCH(MoM!AI$1,'ИПЦ raw'!$1:$1,0))</f>
        <v>100.13</v>
      </c>
      <c r="AJ160" s="326">
        <f>INDEX('ИПЦ raw'!$1:$1048576, MATCH($K160,'ИПЦ raw'!$A:$A,0),MATCH(MoM!AJ$1,'ИПЦ raw'!$1:$1,0))</f>
        <v>99.55</v>
      </c>
      <c r="AK160" s="326">
        <f>INDEX('ИПЦ raw'!$1:$1048576, MATCH($K160,'ИПЦ raw'!$A:$A,0),MATCH(MoM!AK$1,'ИПЦ raw'!$1:$1,0))</f>
        <v>99.2</v>
      </c>
      <c r="AL160" s="326">
        <f>INDEX('ИПЦ raw'!$1:$1048576, MATCH($K160,'ИПЦ raw'!$A:$A,0),MATCH(MoM!AL$1,'ИПЦ raw'!$1:$1,0))</f>
        <v>99.21</v>
      </c>
      <c r="AM160" s="326">
        <f>INDEX('ИПЦ raw'!$1:$1048576, MATCH($K160,'ИПЦ raw'!$A:$A,0),MATCH(MoM!AM$1,'ИПЦ raw'!$1:$1,0))</f>
        <v>99.59</v>
      </c>
      <c r="AN160" s="326">
        <f>INDEX('ИПЦ raw'!$1:$1048576, MATCH($K160,'ИПЦ raw'!$A:$A,0),MATCH(MoM!AN$1,'ИПЦ raw'!$1:$1,0))</f>
        <v>99.82</v>
      </c>
      <c r="AO160" s="326">
        <f>INDEX('ИПЦ raw'!$1:$1048576, MATCH($K160,'ИПЦ raw'!$A:$A,0),MATCH(MoM!AO$1,'ИПЦ raw'!$1:$1,0))</f>
        <v>100.27</v>
      </c>
      <c r="AP160" s="326">
        <f>INDEX('ИПЦ raw'!$1:$1048576, MATCH($K160,'ИПЦ raw'!$A:$A,0),MATCH(MoM!AP$1,'ИПЦ raw'!$1:$1,0))</f>
        <v>99.99</v>
      </c>
      <c r="AQ160" s="326">
        <f>INDEX('ИПЦ raw'!$1:$1048576, MATCH($K160,'ИПЦ raw'!$A:$A,0),MATCH(MoM!AQ$1,'ИПЦ raw'!$1:$1,0))</f>
        <v>100.81</v>
      </c>
      <c r="AR160" s="326">
        <f>INDEX('ИПЦ raw'!$1:$1048576, MATCH($K160,'ИПЦ raw'!$A:$A,0),MATCH(MoM!AR$1,'ИПЦ raw'!$1:$1,0))</f>
        <v>101.39</v>
      </c>
      <c r="AS160" s="326">
        <f>INDEX('ИПЦ raw'!$1:$1048576, MATCH($K160,'ИПЦ raw'!$A:$A,0),MATCH(MoM!AS$1,'ИПЦ raw'!$1:$1,0))</f>
        <v>100.93</v>
      </c>
      <c r="AT160" s="326">
        <f>INDEX('ИПЦ raw'!$1:$1048576, MATCH($K160,'ИПЦ raw'!$A:$A,0),MATCH(MoM!AT$1,'ИПЦ raw'!$1:$1,0))</f>
        <v>100.87</v>
      </c>
      <c r="AU160" s="326">
        <f>INDEX('ИПЦ raw'!$1:$1048576, MATCH($K160,'ИПЦ raw'!$A:$A,0),MATCH(MoM!AU$1,'ИПЦ raw'!$1:$1,0))</f>
        <v>100.39</v>
      </c>
      <c r="AV160" s="326">
        <f>INDEX('ИПЦ raw'!$1:$1048576, MATCH($K160,'ИПЦ raw'!$A:$A,0),MATCH(MoM!AV$1,'ИПЦ raw'!$1:$1,0))</f>
        <v>98.97</v>
      </c>
      <c r="AW160" s="326">
        <f>INDEX('ИПЦ raw'!$1:$1048576, MATCH($K160,'ИПЦ raw'!$A:$A,0),MATCH(MoM!AW$1,'ИПЦ raw'!$1:$1,0))</f>
        <v>99.18</v>
      </c>
      <c r="AX160" s="326">
        <f>INDEX('ИПЦ raw'!$1:$1048576, MATCH($K160,'ИПЦ raw'!$A:$A,0),MATCH(MoM!AX$1,'ИПЦ raw'!$1:$1,0))</f>
        <v>99.29</v>
      </c>
      <c r="AY160" s="326">
        <f>INDEX('ИПЦ raw'!$1:$1048576, MATCH($K160,'ИПЦ raw'!$A:$A,0),MATCH(MoM!AY$1,'ИПЦ raw'!$1:$1,0))</f>
        <v>100.01</v>
      </c>
      <c r="AZ160" s="326">
        <f>INDEX('ИПЦ raw'!$1:$1048576, MATCH($K160,'ИПЦ raw'!$A:$A,0),MATCH(MoM!AZ$1,'ИПЦ raw'!$1:$1,0))</f>
        <v>99.88</v>
      </c>
    </row>
    <row r="161" spans="1:52" x14ac:dyDescent="0.45">
      <c r="A161" s="326">
        <f>Веса!A161</f>
        <v>1</v>
      </c>
      <c r="B161" s="326">
        <f t="shared" si="4"/>
        <v>1</v>
      </c>
      <c r="C161" s="326">
        <f>БИПЦ_НДС!E161</f>
        <v>1</v>
      </c>
      <c r="D161" s="326">
        <f t="shared" si="5"/>
        <v>0</v>
      </c>
      <c r="E161" s="326">
        <v>0</v>
      </c>
      <c r="F161" s="326">
        <v>1</v>
      </c>
      <c r="G161" s="326">
        <v>0</v>
      </c>
      <c r="H161" s="326">
        <v>1</v>
      </c>
      <c r="I161" s="326">
        <v>0</v>
      </c>
      <c r="J161" s="308" t="s">
        <v>160</v>
      </c>
      <c r="K161" s="308" t="s">
        <v>160</v>
      </c>
      <c r="L161" s="326">
        <f>INDEX('ИПЦ raw'!$1:$1048576, MATCH($K161,'ИПЦ raw'!$A:$A,0),MATCH(MoM!L$1,'ИПЦ raw'!$1:$1,0))</f>
        <v>99.94</v>
      </c>
      <c r="M161" s="326">
        <f>INDEX('ИПЦ raw'!$1:$1048576, MATCH($K161,'ИПЦ raw'!$A:$A,0),MATCH(MoM!M$1,'ИПЦ raw'!$1:$1,0))</f>
        <v>100.61</v>
      </c>
      <c r="N161" s="326">
        <f>INDEX('ИПЦ raw'!$1:$1048576, MATCH($K161,'ИПЦ raw'!$A:$A,0),MATCH(MoM!N$1,'ИПЦ raw'!$1:$1,0))</f>
        <v>100.48</v>
      </c>
      <c r="O161" s="326">
        <f>INDEX('ИПЦ raw'!$1:$1048576, MATCH($K161,'ИПЦ raw'!$A:$A,0),MATCH(MoM!O$1,'ИПЦ raw'!$1:$1,0))</f>
        <v>99.7</v>
      </c>
      <c r="P161" s="326">
        <f>INDEX('ИПЦ raw'!$1:$1048576, MATCH($K161,'ИПЦ raw'!$A:$A,0),MATCH(MoM!P$1,'ИПЦ raw'!$1:$1,0))</f>
        <v>99.79</v>
      </c>
      <c r="Q161" s="326">
        <f>INDEX('ИПЦ raw'!$1:$1048576, MATCH($K161,'ИПЦ raw'!$A:$A,0),MATCH(MoM!Q$1,'ИПЦ raw'!$1:$1,0))</f>
        <v>100.12</v>
      </c>
      <c r="R161" s="326">
        <f>INDEX('ИПЦ raw'!$1:$1048576, MATCH($K161,'ИПЦ raw'!$A:$A,0),MATCH(MoM!R$1,'ИПЦ raw'!$1:$1,0))</f>
        <v>100.35</v>
      </c>
      <c r="S161" s="326">
        <f>INDEX('ИПЦ raw'!$1:$1048576, MATCH($K161,'ИПЦ raw'!$A:$A,0),MATCH(MoM!S$1,'ИПЦ raw'!$1:$1,0))</f>
        <v>100.78</v>
      </c>
      <c r="T161" s="326">
        <f>INDEX('ИПЦ raw'!$1:$1048576, MATCH($K161,'ИПЦ raw'!$A:$A,0),MATCH(MoM!T$1,'ИПЦ raw'!$1:$1,0))</f>
        <v>101.35</v>
      </c>
      <c r="U161" s="326">
        <f>INDEX('ИПЦ raw'!$1:$1048576, MATCH($K161,'ИПЦ raw'!$A:$A,0),MATCH(MoM!U$1,'ИПЦ raw'!$1:$1,0))</f>
        <v>101.02</v>
      </c>
      <c r="V161" s="326">
        <f>INDEX('ИПЦ raw'!$1:$1048576, MATCH($K161,'ИПЦ raw'!$A:$A,0),MATCH(MoM!V$1,'ИПЦ raw'!$1:$1,0))</f>
        <v>101.33</v>
      </c>
      <c r="W161" s="326">
        <f>INDEX('ИПЦ raw'!$1:$1048576, MATCH($K161,'ИПЦ raw'!$A:$A,0),MATCH(MoM!W$1,'ИПЦ raw'!$1:$1,0))</f>
        <v>100.83</v>
      </c>
      <c r="X161" s="326">
        <f>INDEX('ИПЦ raw'!$1:$1048576, MATCH($K161,'ИПЦ raw'!$A:$A,0),MATCH(MoM!X$1,'ИПЦ raw'!$1:$1,0))</f>
        <v>100.06</v>
      </c>
      <c r="Y161" s="326">
        <f>INDEX('ИПЦ raw'!$1:$1048576, MATCH($K161,'ИПЦ raw'!$A:$A,0),MATCH(MoM!Y$1,'ИПЦ raw'!$1:$1,0))</f>
        <v>100.27</v>
      </c>
      <c r="Z161" s="326">
        <f>INDEX('ИПЦ raw'!$1:$1048576, MATCH($K161,'ИПЦ raw'!$A:$A,0),MATCH(MoM!Z$1,'ИПЦ raw'!$1:$1,0))</f>
        <v>101.01</v>
      </c>
      <c r="AA161" s="326">
        <f>INDEX('ИПЦ raw'!$1:$1048576, MATCH($K161,'ИПЦ raw'!$A:$A,0),MATCH(MoM!AA$1,'ИПЦ raw'!$1:$1,0))</f>
        <v>100.8</v>
      </c>
      <c r="AB161" s="326">
        <f>INDEX('ИПЦ raw'!$1:$1048576, MATCH($K161,'ИПЦ raw'!$A:$A,0),MATCH(MoM!AB$1,'ИПЦ raw'!$1:$1,0))</f>
        <v>100.39</v>
      </c>
      <c r="AC161" s="326">
        <f>INDEX('ИПЦ raw'!$1:$1048576, MATCH($K161,'ИПЦ raw'!$A:$A,0),MATCH(MoM!AC$1,'ИПЦ raw'!$1:$1,0))</f>
        <v>100.13</v>
      </c>
      <c r="AD161" s="326">
        <f>INDEX('ИПЦ raw'!$1:$1048576, MATCH($K161,'ИПЦ raw'!$A:$A,0),MATCH(MoM!AD$1,'ИПЦ raw'!$1:$1,0))</f>
        <v>99.74</v>
      </c>
      <c r="AE161" s="326">
        <f>INDEX('ИПЦ raw'!$1:$1048576, MATCH($K161,'ИПЦ raw'!$A:$A,0),MATCH(MoM!AE$1,'ИПЦ raw'!$1:$1,0))</f>
        <v>100</v>
      </c>
      <c r="AF161" s="326">
        <f>INDEX('ИПЦ raw'!$1:$1048576, MATCH($K161,'ИПЦ raw'!$A:$A,0),MATCH(MoM!AF$1,'ИПЦ raw'!$1:$1,0))</f>
        <v>100.49</v>
      </c>
      <c r="AG161" s="326">
        <f>INDEX('ИПЦ raw'!$1:$1048576, MATCH($K161,'ИПЦ raw'!$A:$A,0),MATCH(MoM!AG$1,'ИПЦ raw'!$1:$1,0))</f>
        <v>100.98</v>
      </c>
      <c r="AH161" s="326">
        <f>INDEX('ИПЦ raw'!$1:$1048576, MATCH($K161,'ИПЦ raw'!$A:$A,0),MATCH(MoM!AH$1,'ИПЦ raw'!$1:$1,0))</f>
        <v>100.56</v>
      </c>
      <c r="AI161" s="326">
        <f>INDEX('ИПЦ raw'!$1:$1048576, MATCH($K161,'ИПЦ raw'!$A:$A,0),MATCH(MoM!AI$1,'ИПЦ raw'!$1:$1,0))</f>
        <v>101.2</v>
      </c>
      <c r="AJ161" s="326">
        <f>INDEX('ИПЦ raw'!$1:$1048576, MATCH($K161,'ИПЦ raw'!$A:$A,0),MATCH(MoM!AJ$1,'ИПЦ raw'!$1:$1,0))</f>
        <v>101</v>
      </c>
      <c r="AK161" s="326">
        <f>INDEX('ИПЦ raw'!$1:$1048576, MATCH($K161,'ИПЦ raw'!$A:$A,0),MATCH(MoM!AK$1,'ИПЦ raw'!$1:$1,0))</f>
        <v>99.97</v>
      </c>
      <c r="AL161" s="326">
        <f>INDEX('ИПЦ raw'!$1:$1048576, MATCH($K161,'ИПЦ raw'!$A:$A,0),MATCH(MoM!AL$1,'ИПЦ raw'!$1:$1,0))</f>
        <v>100.9</v>
      </c>
      <c r="AM161" s="326">
        <f>INDEX('ИПЦ raw'!$1:$1048576, MATCH($K161,'ИПЦ raw'!$A:$A,0),MATCH(MoM!AM$1,'ИПЦ raw'!$1:$1,0))</f>
        <v>99.01</v>
      </c>
      <c r="AN161" s="326">
        <f>INDEX('ИПЦ raw'!$1:$1048576, MATCH($K161,'ИПЦ raw'!$A:$A,0),MATCH(MoM!AN$1,'ИПЦ raw'!$1:$1,0))</f>
        <v>99.02</v>
      </c>
      <c r="AO161" s="326">
        <f>INDEX('ИПЦ raw'!$1:$1048576, MATCH($K161,'ИПЦ raw'!$A:$A,0),MATCH(MoM!AO$1,'ИПЦ raw'!$1:$1,0))</f>
        <v>100.22</v>
      </c>
      <c r="AP161" s="326">
        <f>INDEX('ИПЦ raw'!$1:$1048576, MATCH($K161,'ИПЦ raw'!$A:$A,0),MATCH(MoM!AP$1,'ИПЦ raw'!$1:$1,0))</f>
        <v>99.49</v>
      </c>
      <c r="AQ161" s="326">
        <f>INDEX('ИПЦ raw'!$1:$1048576, MATCH($K161,'ИПЦ raw'!$A:$A,0),MATCH(MoM!AQ$1,'ИПЦ raw'!$1:$1,0))</f>
        <v>100.28</v>
      </c>
      <c r="AR161" s="326">
        <f>INDEX('ИПЦ raw'!$1:$1048576, MATCH($K161,'ИПЦ raw'!$A:$A,0),MATCH(MoM!AR$1,'ИПЦ raw'!$1:$1,0))</f>
        <v>99.92</v>
      </c>
      <c r="AS161" s="326">
        <f>INDEX('ИПЦ raw'!$1:$1048576, MATCH($K161,'ИПЦ raw'!$A:$A,0),MATCH(MoM!AS$1,'ИПЦ raw'!$1:$1,0))</f>
        <v>99.48</v>
      </c>
      <c r="AT161" s="326">
        <f>INDEX('ИПЦ raw'!$1:$1048576, MATCH($K161,'ИПЦ raw'!$A:$A,0),MATCH(MoM!AT$1,'ИПЦ raw'!$1:$1,0))</f>
        <v>100.57</v>
      </c>
      <c r="AU161" s="326">
        <f>INDEX('ИПЦ raw'!$1:$1048576, MATCH($K161,'ИПЦ raw'!$A:$A,0),MATCH(MoM!AU$1,'ИПЦ raw'!$1:$1,0))</f>
        <v>100.21</v>
      </c>
      <c r="AV161" s="326">
        <f>INDEX('ИПЦ raw'!$1:$1048576, MATCH($K161,'ИПЦ raw'!$A:$A,0),MATCH(MoM!AV$1,'ИПЦ raw'!$1:$1,0))</f>
        <v>100.44</v>
      </c>
      <c r="AW161" s="326">
        <f>INDEX('ИПЦ raw'!$1:$1048576, MATCH($K161,'ИПЦ raw'!$A:$A,0),MATCH(MoM!AW$1,'ИПЦ raw'!$1:$1,0))</f>
        <v>99.81</v>
      </c>
      <c r="AX161" s="326">
        <f>INDEX('ИПЦ raw'!$1:$1048576, MATCH($K161,'ИПЦ raw'!$A:$A,0),MATCH(MoM!AX$1,'ИПЦ raw'!$1:$1,0))</f>
        <v>101.23</v>
      </c>
      <c r="AY161" s="326">
        <f>INDEX('ИПЦ raw'!$1:$1048576, MATCH($K161,'ИПЦ raw'!$A:$A,0),MATCH(MoM!AY$1,'ИПЦ raw'!$1:$1,0))</f>
        <v>100.62</v>
      </c>
      <c r="AZ161" s="326">
        <f>INDEX('ИПЦ raw'!$1:$1048576, MATCH($K161,'ИПЦ raw'!$A:$A,0),MATCH(MoM!AZ$1,'ИПЦ raw'!$1:$1,0))</f>
        <v>100.29</v>
      </c>
    </row>
    <row r="162" spans="1:52" x14ac:dyDescent="0.45">
      <c r="A162" s="326">
        <f>Веса!A162</f>
        <v>1</v>
      </c>
      <c r="B162" s="326">
        <f t="shared" si="4"/>
        <v>1</v>
      </c>
      <c r="C162" s="326">
        <f>БИПЦ_НДС!E162</f>
        <v>1</v>
      </c>
      <c r="D162" s="326">
        <f t="shared" si="5"/>
        <v>0</v>
      </c>
      <c r="E162" s="326">
        <v>0</v>
      </c>
      <c r="F162" s="326">
        <v>1</v>
      </c>
      <c r="G162" s="326">
        <v>0</v>
      </c>
      <c r="H162" s="326">
        <v>1</v>
      </c>
      <c r="I162" s="326">
        <v>0</v>
      </c>
      <c r="J162" s="308" t="s">
        <v>161</v>
      </c>
      <c r="K162" s="308" t="s">
        <v>161</v>
      </c>
      <c r="L162" s="326">
        <f>INDEX('ИПЦ raw'!$1:$1048576, MATCH($K162,'ИПЦ raw'!$A:$A,0),MATCH(MoM!L$1,'ИПЦ raw'!$1:$1,0))</f>
        <v>99.87</v>
      </c>
      <c r="M162" s="326">
        <f>INDEX('ИПЦ raw'!$1:$1048576, MATCH($K162,'ИПЦ raw'!$A:$A,0),MATCH(MoM!M$1,'ИПЦ raw'!$1:$1,0))</f>
        <v>99.61</v>
      </c>
      <c r="N162" s="326">
        <f>INDEX('ИПЦ raw'!$1:$1048576, MATCH($K162,'ИПЦ raw'!$A:$A,0),MATCH(MoM!N$1,'ИПЦ raw'!$1:$1,0))</f>
        <v>99.93</v>
      </c>
      <c r="O162" s="326">
        <f>INDEX('ИПЦ raw'!$1:$1048576, MATCH($K162,'ИПЦ raw'!$A:$A,0),MATCH(MoM!O$1,'ИПЦ raw'!$1:$1,0))</f>
        <v>100.17</v>
      </c>
      <c r="P162" s="326">
        <f>INDEX('ИПЦ raw'!$1:$1048576, MATCH($K162,'ИПЦ raw'!$A:$A,0),MATCH(MoM!P$1,'ИПЦ raw'!$1:$1,0))</f>
        <v>100.02</v>
      </c>
      <c r="Q162" s="326">
        <f>INDEX('ИПЦ raw'!$1:$1048576, MATCH($K162,'ИПЦ raw'!$A:$A,0),MATCH(MoM!Q$1,'ИПЦ raw'!$1:$1,0))</f>
        <v>99.89</v>
      </c>
      <c r="R162" s="326">
        <f>INDEX('ИПЦ raw'!$1:$1048576, MATCH($K162,'ИПЦ raw'!$A:$A,0),MATCH(MoM!R$1,'ИПЦ raw'!$1:$1,0))</f>
        <v>100.35</v>
      </c>
      <c r="S162" s="326">
        <f>INDEX('ИПЦ raw'!$1:$1048576, MATCH($K162,'ИПЦ raw'!$A:$A,0),MATCH(MoM!S$1,'ИПЦ raw'!$1:$1,0))</f>
        <v>100.94</v>
      </c>
      <c r="T162" s="326">
        <f>INDEX('ИПЦ raw'!$1:$1048576, MATCH($K162,'ИПЦ raw'!$A:$A,0),MATCH(MoM!T$1,'ИПЦ raw'!$1:$1,0))</f>
        <v>100.84</v>
      </c>
      <c r="U162" s="326">
        <f>INDEX('ИПЦ raw'!$1:$1048576, MATCH($K162,'ИПЦ raw'!$A:$A,0),MATCH(MoM!U$1,'ИПЦ raw'!$1:$1,0))</f>
        <v>100.45</v>
      </c>
      <c r="V162" s="326">
        <f>INDEX('ИПЦ raw'!$1:$1048576, MATCH($K162,'ИПЦ raw'!$A:$A,0),MATCH(MoM!V$1,'ИПЦ raw'!$1:$1,0))</f>
        <v>100.85</v>
      </c>
      <c r="W162" s="326">
        <f>INDEX('ИПЦ raw'!$1:$1048576, MATCH($K162,'ИПЦ raw'!$A:$A,0),MATCH(MoM!W$1,'ИПЦ raw'!$1:$1,0))</f>
        <v>100.19</v>
      </c>
      <c r="X162" s="326">
        <f>INDEX('ИПЦ raw'!$1:$1048576, MATCH($K162,'ИПЦ raw'!$A:$A,0),MATCH(MoM!X$1,'ИПЦ raw'!$1:$1,0))</f>
        <v>100.25</v>
      </c>
      <c r="Y162" s="326">
        <f>INDEX('ИПЦ raw'!$1:$1048576, MATCH($K162,'ИПЦ raw'!$A:$A,0),MATCH(MoM!Y$1,'ИПЦ raw'!$1:$1,0))</f>
        <v>100.35</v>
      </c>
      <c r="Z162" s="326">
        <f>INDEX('ИПЦ raw'!$1:$1048576, MATCH($K162,'ИПЦ raw'!$A:$A,0),MATCH(MoM!Z$1,'ИПЦ raw'!$1:$1,0))</f>
        <v>100.64</v>
      </c>
      <c r="AA162" s="326">
        <f>INDEX('ИПЦ raw'!$1:$1048576, MATCH($K162,'ИПЦ raw'!$A:$A,0),MATCH(MoM!AA$1,'ИПЦ raw'!$1:$1,0))</f>
        <v>100.66</v>
      </c>
      <c r="AB162" s="326">
        <f>INDEX('ИПЦ raw'!$1:$1048576, MATCH($K162,'ИПЦ raw'!$A:$A,0),MATCH(MoM!AB$1,'ИПЦ raw'!$1:$1,0))</f>
        <v>100.22</v>
      </c>
      <c r="AC162" s="326">
        <f>INDEX('ИПЦ raw'!$1:$1048576, MATCH($K162,'ИПЦ raw'!$A:$A,0),MATCH(MoM!AC$1,'ИПЦ raw'!$1:$1,0))</f>
        <v>100.39</v>
      </c>
      <c r="AD162" s="326">
        <f>INDEX('ИПЦ raw'!$1:$1048576, MATCH($K162,'ИПЦ raw'!$A:$A,0),MATCH(MoM!AD$1,'ИПЦ raw'!$1:$1,0))</f>
        <v>100.21</v>
      </c>
      <c r="AE162" s="326">
        <f>INDEX('ИПЦ raw'!$1:$1048576, MATCH($K162,'ИПЦ raw'!$A:$A,0),MATCH(MoM!AE$1,'ИПЦ raw'!$1:$1,0))</f>
        <v>99.91</v>
      </c>
      <c r="AF162" s="326">
        <f>INDEX('ИПЦ raw'!$1:$1048576, MATCH($K162,'ИПЦ raw'!$A:$A,0),MATCH(MoM!AF$1,'ИПЦ raw'!$1:$1,0))</f>
        <v>100.2</v>
      </c>
      <c r="AG162" s="326">
        <f>INDEX('ИПЦ raw'!$1:$1048576, MATCH($K162,'ИПЦ raw'!$A:$A,0),MATCH(MoM!AG$1,'ИПЦ raw'!$1:$1,0))</f>
        <v>100.37</v>
      </c>
      <c r="AH162" s="326">
        <f>INDEX('ИПЦ raw'!$1:$1048576, MATCH($K162,'ИПЦ raw'!$A:$A,0),MATCH(MoM!AH$1,'ИПЦ raw'!$1:$1,0))</f>
        <v>100.2</v>
      </c>
      <c r="AI162" s="326">
        <f>INDEX('ИПЦ raw'!$1:$1048576, MATCH($K162,'ИПЦ raw'!$A:$A,0),MATCH(MoM!AI$1,'ИПЦ raw'!$1:$1,0))</f>
        <v>100.64</v>
      </c>
      <c r="AJ162" s="326">
        <f>INDEX('ИПЦ raw'!$1:$1048576, MATCH($K162,'ИПЦ raw'!$A:$A,0),MATCH(MoM!AJ$1,'ИПЦ raw'!$1:$1,0))</f>
        <v>100.24</v>
      </c>
      <c r="AK162" s="326">
        <f>INDEX('ИПЦ raw'!$1:$1048576, MATCH($K162,'ИПЦ raw'!$A:$A,0),MATCH(MoM!AK$1,'ИПЦ raw'!$1:$1,0))</f>
        <v>100.26</v>
      </c>
      <c r="AL162" s="326">
        <f>INDEX('ИПЦ raw'!$1:$1048576, MATCH($K162,'ИПЦ raw'!$A:$A,0),MATCH(MoM!AL$1,'ИПЦ raw'!$1:$1,0))</f>
        <v>100.48</v>
      </c>
      <c r="AM162" s="326">
        <f>INDEX('ИПЦ raw'!$1:$1048576, MATCH($K162,'ИПЦ raw'!$A:$A,0),MATCH(MoM!AM$1,'ИПЦ raw'!$1:$1,0))</f>
        <v>99.96</v>
      </c>
      <c r="AN162" s="326">
        <f>INDEX('ИПЦ raw'!$1:$1048576, MATCH($K162,'ИПЦ raw'!$A:$A,0),MATCH(MoM!AN$1,'ИПЦ raw'!$1:$1,0))</f>
        <v>99.59</v>
      </c>
      <c r="AO162" s="326">
        <f>INDEX('ИПЦ raw'!$1:$1048576, MATCH($K162,'ИПЦ raw'!$A:$A,0),MATCH(MoM!AO$1,'ИПЦ raw'!$1:$1,0))</f>
        <v>99.51</v>
      </c>
      <c r="AP162" s="326">
        <f>INDEX('ИПЦ raw'!$1:$1048576, MATCH($K162,'ИПЦ raw'!$A:$A,0),MATCH(MoM!AP$1,'ИПЦ raw'!$1:$1,0))</f>
        <v>99.66</v>
      </c>
      <c r="AQ162" s="326">
        <f>INDEX('ИПЦ raw'!$1:$1048576, MATCH($K162,'ИПЦ raw'!$A:$A,0),MATCH(MoM!AQ$1,'ИПЦ raw'!$1:$1,0))</f>
        <v>100.24</v>
      </c>
      <c r="AR162" s="326">
        <f>INDEX('ИПЦ raw'!$1:$1048576, MATCH($K162,'ИПЦ raw'!$A:$A,0),MATCH(MoM!AR$1,'ИПЦ raw'!$1:$1,0))</f>
        <v>100.1</v>
      </c>
      <c r="AS162" s="326">
        <f>INDEX('ИПЦ raw'!$1:$1048576, MATCH($K162,'ИПЦ raw'!$A:$A,0),MATCH(MoM!AS$1,'ИПЦ raw'!$1:$1,0))</f>
        <v>99.94</v>
      </c>
      <c r="AT162" s="326">
        <f>INDEX('ИПЦ raw'!$1:$1048576, MATCH($K162,'ИПЦ raw'!$A:$A,0),MATCH(MoM!AT$1,'ИПЦ raw'!$1:$1,0))</f>
        <v>100.42</v>
      </c>
      <c r="AU162" s="326">
        <f>INDEX('ИПЦ raw'!$1:$1048576, MATCH($K162,'ИПЦ raw'!$A:$A,0),MATCH(MoM!AU$1,'ИПЦ raw'!$1:$1,0))</f>
        <v>100.27</v>
      </c>
      <c r="AV162" s="326">
        <f>INDEX('ИПЦ raw'!$1:$1048576, MATCH($K162,'ИПЦ raw'!$A:$A,0),MATCH(MoM!AV$1,'ИПЦ raw'!$1:$1,0))</f>
        <v>100.12</v>
      </c>
      <c r="AW162" s="326">
        <f>INDEX('ИПЦ raw'!$1:$1048576, MATCH($K162,'ИПЦ raw'!$A:$A,0),MATCH(MoM!AW$1,'ИПЦ raw'!$1:$1,0))</f>
        <v>99.45</v>
      </c>
      <c r="AX162" s="326">
        <f>INDEX('ИПЦ raw'!$1:$1048576, MATCH($K162,'ИПЦ raw'!$A:$A,0),MATCH(MoM!AX$1,'ИПЦ raw'!$1:$1,0))</f>
        <v>100.19</v>
      </c>
      <c r="AY162" s="326">
        <f>INDEX('ИПЦ raw'!$1:$1048576, MATCH($K162,'ИПЦ raw'!$A:$A,0),MATCH(MoM!AY$1,'ИПЦ raw'!$1:$1,0))</f>
        <v>100.24</v>
      </c>
      <c r="AZ162" s="326">
        <f>INDEX('ИПЦ raw'!$1:$1048576, MATCH($K162,'ИПЦ raw'!$A:$A,0),MATCH(MoM!AZ$1,'ИПЦ raw'!$1:$1,0))</f>
        <v>100.01</v>
      </c>
    </row>
    <row r="163" spans="1:52" x14ac:dyDescent="0.45">
      <c r="A163" s="326">
        <f>Веса!A163</f>
        <v>1</v>
      </c>
      <c r="B163" s="326">
        <f t="shared" si="4"/>
        <v>1</v>
      </c>
      <c r="C163" s="326">
        <f>БИПЦ_НДС!E163</f>
        <v>1</v>
      </c>
      <c r="D163" s="326">
        <f t="shared" si="5"/>
        <v>0</v>
      </c>
      <c r="E163" s="326">
        <v>0</v>
      </c>
      <c r="F163" s="326">
        <v>1</v>
      </c>
      <c r="G163" s="326">
        <v>0</v>
      </c>
      <c r="H163" s="326">
        <v>1</v>
      </c>
      <c r="I163" s="326">
        <v>0</v>
      </c>
      <c r="J163" s="308" t="s">
        <v>162</v>
      </c>
      <c r="K163" s="308" t="s">
        <v>162</v>
      </c>
      <c r="L163" s="326">
        <f>INDEX('ИПЦ raw'!$1:$1048576, MATCH($K163,'ИПЦ raw'!$A:$A,0),MATCH(MoM!L$1,'ИПЦ raw'!$1:$1,0))</f>
        <v>100.19</v>
      </c>
      <c r="M163" s="326">
        <f>INDEX('ИПЦ raw'!$1:$1048576, MATCH($K163,'ИПЦ raw'!$A:$A,0),MATCH(MoM!M$1,'ИПЦ raw'!$1:$1,0))</f>
        <v>100.47</v>
      </c>
      <c r="N163" s="326">
        <f>INDEX('ИПЦ raw'!$1:$1048576, MATCH($K163,'ИПЦ raw'!$A:$A,0),MATCH(MoM!N$1,'ИПЦ raw'!$1:$1,0))</f>
        <v>100.49</v>
      </c>
      <c r="O163" s="326">
        <f>INDEX('ИПЦ raw'!$1:$1048576, MATCH($K163,'ИПЦ raw'!$A:$A,0),MATCH(MoM!O$1,'ИПЦ raw'!$1:$1,0))</f>
        <v>100.35</v>
      </c>
      <c r="P163" s="326">
        <f>INDEX('ИПЦ raw'!$1:$1048576, MATCH($K163,'ИПЦ raw'!$A:$A,0),MATCH(MoM!P$1,'ИПЦ raw'!$1:$1,0))</f>
        <v>100.27</v>
      </c>
      <c r="Q163" s="326">
        <f>INDEX('ИПЦ raw'!$1:$1048576, MATCH($K163,'ИПЦ raw'!$A:$A,0),MATCH(MoM!Q$1,'ИПЦ raw'!$1:$1,0))</f>
        <v>100.19</v>
      </c>
      <c r="R163" s="326">
        <f>INDEX('ИПЦ raw'!$1:$1048576, MATCH($K163,'ИПЦ raw'!$A:$A,0),MATCH(MoM!R$1,'ИПЦ raw'!$1:$1,0))</f>
        <v>100.68</v>
      </c>
      <c r="S163" s="326">
        <f>INDEX('ИПЦ raw'!$1:$1048576, MATCH($K163,'ИПЦ raw'!$A:$A,0),MATCH(MoM!S$1,'ИПЦ raw'!$1:$1,0))</f>
        <v>100.6</v>
      </c>
      <c r="T163" s="326">
        <f>INDEX('ИПЦ raw'!$1:$1048576, MATCH($K163,'ИПЦ raw'!$A:$A,0),MATCH(MoM!T$1,'ИПЦ raw'!$1:$1,0))</f>
        <v>100.79</v>
      </c>
      <c r="U163" s="326">
        <f>INDEX('ИПЦ raw'!$1:$1048576, MATCH($K163,'ИПЦ raw'!$A:$A,0),MATCH(MoM!U$1,'ИПЦ raw'!$1:$1,0))</f>
        <v>100.73</v>
      </c>
      <c r="V163" s="326">
        <f>INDEX('ИПЦ raw'!$1:$1048576, MATCH($K163,'ИПЦ raw'!$A:$A,0),MATCH(MoM!V$1,'ИПЦ raw'!$1:$1,0))</f>
        <v>100.74</v>
      </c>
      <c r="W163" s="326">
        <f>INDEX('ИПЦ raw'!$1:$1048576, MATCH($K163,'ИПЦ raw'!$A:$A,0),MATCH(MoM!W$1,'ИПЦ raw'!$1:$1,0))</f>
        <v>100.81</v>
      </c>
      <c r="X163" s="326">
        <f>INDEX('ИПЦ raw'!$1:$1048576, MATCH($K163,'ИПЦ raw'!$A:$A,0),MATCH(MoM!X$1,'ИПЦ raw'!$1:$1,0))</f>
        <v>100.48</v>
      </c>
      <c r="Y163" s="326">
        <f>INDEX('ИПЦ raw'!$1:$1048576, MATCH($K163,'ИПЦ raw'!$A:$A,0),MATCH(MoM!Y$1,'ИПЦ raw'!$1:$1,0))</f>
        <v>100.25</v>
      </c>
      <c r="Z163" s="326">
        <f>INDEX('ИПЦ raw'!$1:$1048576, MATCH($K163,'ИПЦ raw'!$A:$A,0),MATCH(MoM!Z$1,'ИПЦ raw'!$1:$1,0))</f>
        <v>100.57</v>
      </c>
      <c r="AA163" s="326">
        <f>INDEX('ИПЦ raw'!$1:$1048576, MATCH($K163,'ИПЦ raw'!$A:$A,0),MATCH(MoM!AA$1,'ИПЦ raw'!$1:$1,0))</f>
        <v>100.86</v>
      </c>
      <c r="AB163" s="326">
        <f>INDEX('ИПЦ raw'!$1:$1048576, MATCH($K163,'ИПЦ raw'!$A:$A,0),MATCH(MoM!AB$1,'ИПЦ raw'!$1:$1,0))</f>
        <v>100.55</v>
      </c>
      <c r="AC163" s="326">
        <f>INDEX('ИПЦ raw'!$1:$1048576, MATCH($K163,'ИПЦ raw'!$A:$A,0),MATCH(MoM!AC$1,'ИПЦ raw'!$1:$1,0))</f>
        <v>100.28</v>
      </c>
      <c r="AD163" s="326">
        <f>INDEX('ИПЦ raw'!$1:$1048576, MATCH($K163,'ИПЦ raw'!$A:$A,0),MATCH(MoM!AD$1,'ИПЦ raw'!$1:$1,0))</f>
        <v>100.16</v>
      </c>
      <c r="AE163" s="326">
        <f>INDEX('ИПЦ raw'!$1:$1048576, MATCH($K163,'ИПЦ raw'!$A:$A,0),MATCH(MoM!AE$1,'ИПЦ raw'!$1:$1,0))</f>
        <v>100.42</v>
      </c>
      <c r="AF163" s="326">
        <f>INDEX('ИПЦ raw'!$1:$1048576, MATCH($K163,'ИПЦ raw'!$A:$A,0),MATCH(MoM!AF$1,'ИПЦ raw'!$1:$1,0))</f>
        <v>100.73</v>
      </c>
      <c r="AG163" s="326">
        <f>INDEX('ИПЦ raw'!$1:$1048576, MATCH($K163,'ИПЦ raw'!$A:$A,0),MATCH(MoM!AG$1,'ИПЦ raw'!$1:$1,0))</f>
        <v>100.45</v>
      </c>
      <c r="AH163" s="326">
        <f>INDEX('ИПЦ raw'!$1:$1048576, MATCH($K163,'ИПЦ raw'!$A:$A,0),MATCH(MoM!AH$1,'ИПЦ raw'!$1:$1,0))</f>
        <v>100.41</v>
      </c>
      <c r="AI163" s="326">
        <f>INDEX('ИПЦ raw'!$1:$1048576, MATCH($K163,'ИПЦ raw'!$A:$A,0),MATCH(MoM!AI$1,'ИПЦ raw'!$1:$1,0))</f>
        <v>100.5</v>
      </c>
      <c r="AJ163" s="326">
        <f>INDEX('ИПЦ raw'!$1:$1048576, MATCH($K163,'ИПЦ raw'!$A:$A,0),MATCH(MoM!AJ$1,'ИПЦ raw'!$1:$1,0))</f>
        <v>100.37</v>
      </c>
      <c r="AK163" s="326">
        <f>INDEX('ИПЦ raw'!$1:$1048576, MATCH($K163,'ИПЦ raw'!$A:$A,0),MATCH(MoM!AK$1,'ИПЦ raw'!$1:$1,0))</f>
        <v>100.27</v>
      </c>
      <c r="AL163" s="326">
        <f>INDEX('ИПЦ raw'!$1:$1048576, MATCH($K163,'ИПЦ raw'!$A:$A,0),MATCH(MoM!AL$1,'ИПЦ raw'!$1:$1,0))</f>
        <v>100.32</v>
      </c>
      <c r="AM163" s="326">
        <f>INDEX('ИПЦ raw'!$1:$1048576, MATCH($K163,'ИПЦ raw'!$A:$A,0),MATCH(MoM!AM$1,'ИПЦ raw'!$1:$1,0))</f>
        <v>100.13</v>
      </c>
      <c r="AN163" s="326">
        <f>INDEX('ИПЦ raw'!$1:$1048576, MATCH($K163,'ИПЦ raw'!$A:$A,0),MATCH(MoM!AN$1,'ИПЦ raw'!$1:$1,0))</f>
        <v>100.1</v>
      </c>
      <c r="AO163" s="326">
        <f>INDEX('ИПЦ raw'!$1:$1048576, MATCH($K163,'ИПЦ raw'!$A:$A,0),MATCH(MoM!AO$1,'ИПЦ raw'!$1:$1,0))</f>
        <v>100.18</v>
      </c>
      <c r="AP163" s="326">
        <f>INDEX('ИПЦ raw'!$1:$1048576, MATCH($K163,'ИПЦ raw'!$A:$A,0),MATCH(MoM!AP$1,'ИПЦ raw'!$1:$1,0))</f>
        <v>100.04</v>
      </c>
      <c r="AQ163" s="326">
        <f>INDEX('ИПЦ raw'!$1:$1048576, MATCH($K163,'ИПЦ raw'!$A:$A,0),MATCH(MoM!AQ$1,'ИПЦ raw'!$1:$1,0))</f>
        <v>100.09</v>
      </c>
      <c r="AR163" s="326">
        <f>INDEX('ИПЦ raw'!$1:$1048576, MATCH($K163,'ИПЦ raw'!$A:$A,0),MATCH(MoM!AR$1,'ИПЦ raw'!$1:$1,0))</f>
        <v>99.76</v>
      </c>
      <c r="AS163" s="326">
        <f>INDEX('ИПЦ raw'!$1:$1048576, MATCH($K163,'ИПЦ raw'!$A:$A,0),MATCH(MoM!AS$1,'ИПЦ raw'!$1:$1,0))</f>
        <v>99.99</v>
      </c>
      <c r="AT163" s="326">
        <f>INDEX('ИПЦ raw'!$1:$1048576, MATCH($K163,'ИПЦ raw'!$A:$A,0),MATCH(MoM!AT$1,'ИПЦ raw'!$1:$1,0))</f>
        <v>100.11</v>
      </c>
      <c r="AU163" s="326">
        <f>INDEX('ИПЦ raw'!$1:$1048576, MATCH($K163,'ИПЦ raw'!$A:$A,0),MATCH(MoM!AU$1,'ИПЦ raw'!$1:$1,0))</f>
        <v>100.47</v>
      </c>
      <c r="AV163" s="326">
        <f>INDEX('ИПЦ raw'!$1:$1048576, MATCH($K163,'ИПЦ raw'!$A:$A,0),MATCH(MoM!AV$1,'ИПЦ raw'!$1:$1,0))</f>
        <v>100.48</v>
      </c>
      <c r="AW163" s="326">
        <f>INDEX('ИПЦ raw'!$1:$1048576, MATCH($K163,'ИПЦ raw'!$A:$A,0),MATCH(MoM!AW$1,'ИПЦ raw'!$1:$1,0))</f>
        <v>99.92</v>
      </c>
      <c r="AX163" s="326">
        <f>INDEX('ИПЦ raw'!$1:$1048576, MATCH($K163,'ИПЦ raw'!$A:$A,0),MATCH(MoM!AX$1,'ИПЦ raw'!$1:$1,0))</f>
        <v>100.5</v>
      </c>
      <c r="AY163" s="326">
        <f>INDEX('ИПЦ raw'!$1:$1048576, MATCH($K163,'ИПЦ raw'!$A:$A,0),MATCH(MoM!AY$1,'ИПЦ raw'!$1:$1,0))</f>
        <v>100.38</v>
      </c>
      <c r="AZ163" s="326">
        <f>INDEX('ИПЦ raw'!$1:$1048576, MATCH($K163,'ИПЦ raw'!$A:$A,0),MATCH(MoM!AZ$1,'ИПЦ raw'!$1:$1,0))</f>
        <v>100.63</v>
      </c>
    </row>
    <row r="164" spans="1:52" x14ac:dyDescent="0.45">
      <c r="A164" s="326">
        <f>Веса!A164</f>
        <v>1</v>
      </c>
      <c r="B164" s="326">
        <f t="shared" si="4"/>
        <v>1</v>
      </c>
      <c r="C164" s="326">
        <f>БИПЦ_НДС!E164</f>
        <v>1</v>
      </c>
      <c r="D164" s="326">
        <f t="shared" si="5"/>
        <v>0</v>
      </c>
      <c r="E164" s="326">
        <v>0</v>
      </c>
      <c r="F164" s="326">
        <v>1</v>
      </c>
      <c r="G164" s="326">
        <v>0</v>
      </c>
      <c r="H164" s="326">
        <v>1</v>
      </c>
      <c r="I164" s="326">
        <v>0</v>
      </c>
      <c r="J164" s="308" t="s">
        <v>163</v>
      </c>
      <c r="K164" s="308" t="s">
        <v>163</v>
      </c>
      <c r="L164" s="326">
        <f>INDEX('ИПЦ raw'!$1:$1048576, MATCH($K164,'ИПЦ raw'!$A:$A,0),MATCH(MoM!L$1,'ИПЦ raw'!$1:$1,0))</f>
        <v>100.26</v>
      </c>
      <c r="M164" s="326">
        <f>INDEX('ИПЦ raw'!$1:$1048576, MATCH($K164,'ИПЦ raw'!$A:$A,0),MATCH(MoM!M$1,'ИПЦ raw'!$1:$1,0))</f>
        <v>100.22</v>
      </c>
      <c r="N164" s="326">
        <f>INDEX('ИПЦ raw'!$1:$1048576, MATCH($K164,'ИПЦ raw'!$A:$A,0),MATCH(MoM!N$1,'ИПЦ raw'!$1:$1,0))</f>
        <v>99.89</v>
      </c>
      <c r="O164" s="326">
        <f>INDEX('ИПЦ raw'!$1:$1048576, MATCH($K164,'ИПЦ raw'!$A:$A,0),MATCH(MoM!O$1,'ИПЦ raw'!$1:$1,0))</f>
        <v>100.39</v>
      </c>
      <c r="P164" s="326">
        <f>INDEX('ИПЦ raw'!$1:$1048576, MATCH($K164,'ИПЦ raw'!$A:$A,0),MATCH(MoM!P$1,'ИПЦ raw'!$1:$1,0))</f>
        <v>99.99</v>
      </c>
      <c r="Q164" s="326">
        <f>INDEX('ИПЦ raw'!$1:$1048576, MATCH($K164,'ИПЦ raw'!$A:$A,0),MATCH(MoM!Q$1,'ИПЦ raw'!$1:$1,0))</f>
        <v>100.16</v>
      </c>
      <c r="R164" s="326">
        <f>INDEX('ИПЦ raw'!$1:$1048576, MATCH($K164,'ИПЦ raw'!$A:$A,0),MATCH(MoM!R$1,'ИПЦ raw'!$1:$1,0))</f>
        <v>100.24</v>
      </c>
      <c r="S164" s="326">
        <f>INDEX('ИПЦ raw'!$1:$1048576, MATCH($K164,'ИПЦ raw'!$A:$A,0),MATCH(MoM!S$1,'ИПЦ raw'!$1:$1,0))</f>
        <v>100.63</v>
      </c>
      <c r="T164" s="326">
        <f>INDEX('ИПЦ raw'!$1:$1048576, MATCH($K164,'ИПЦ raw'!$A:$A,0),MATCH(MoM!T$1,'ИПЦ raw'!$1:$1,0))</f>
        <v>101.2</v>
      </c>
      <c r="U164" s="326">
        <f>INDEX('ИПЦ raw'!$1:$1048576, MATCH($K164,'ИПЦ raw'!$A:$A,0),MATCH(MoM!U$1,'ИПЦ raw'!$1:$1,0))</f>
        <v>100.64</v>
      </c>
      <c r="V164" s="326">
        <f>INDEX('ИПЦ raw'!$1:$1048576, MATCH($K164,'ИПЦ raw'!$A:$A,0),MATCH(MoM!V$1,'ИПЦ raw'!$1:$1,0))</f>
        <v>100.75</v>
      </c>
      <c r="W164" s="326">
        <f>INDEX('ИПЦ raw'!$1:$1048576, MATCH($K164,'ИПЦ raw'!$A:$A,0),MATCH(MoM!W$1,'ИПЦ raw'!$1:$1,0))</f>
        <v>100.13</v>
      </c>
      <c r="X164" s="326">
        <f>INDEX('ИПЦ raw'!$1:$1048576, MATCH($K164,'ИПЦ raw'!$A:$A,0),MATCH(MoM!X$1,'ИПЦ raw'!$1:$1,0))</f>
        <v>100.42</v>
      </c>
      <c r="Y164" s="326">
        <f>INDEX('ИПЦ raw'!$1:$1048576, MATCH($K164,'ИПЦ raw'!$A:$A,0),MATCH(MoM!Y$1,'ИПЦ raw'!$1:$1,0))</f>
        <v>100.72</v>
      </c>
      <c r="Z164" s="326">
        <f>INDEX('ИПЦ raw'!$1:$1048576, MATCH($K164,'ИПЦ raw'!$A:$A,0),MATCH(MoM!Z$1,'ИПЦ raw'!$1:$1,0))</f>
        <v>100.39</v>
      </c>
      <c r="AA164" s="326">
        <f>INDEX('ИПЦ raw'!$1:$1048576, MATCH($K164,'ИПЦ raw'!$A:$A,0),MATCH(MoM!AA$1,'ИПЦ raw'!$1:$1,0))</f>
        <v>101.07</v>
      </c>
      <c r="AB164" s="326">
        <f>INDEX('ИПЦ raw'!$1:$1048576, MATCH($K164,'ИПЦ raw'!$A:$A,0),MATCH(MoM!AB$1,'ИПЦ raw'!$1:$1,0))</f>
        <v>100.24</v>
      </c>
      <c r="AC164" s="326">
        <f>INDEX('ИПЦ raw'!$1:$1048576, MATCH($K164,'ИПЦ raw'!$A:$A,0),MATCH(MoM!AC$1,'ИПЦ raw'!$1:$1,0))</f>
        <v>99.78</v>
      </c>
      <c r="AD164" s="326">
        <f>INDEX('ИПЦ raw'!$1:$1048576, MATCH($K164,'ИПЦ raw'!$A:$A,0),MATCH(MoM!AD$1,'ИПЦ raw'!$1:$1,0))</f>
        <v>100.23</v>
      </c>
      <c r="AE164" s="326">
        <f>INDEX('ИПЦ raw'!$1:$1048576, MATCH($K164,'ИПЦ raw'!$A:$A,0),MATCH(MoM!AE$1,'ИПЦ raw'!$1:$1,0))</f>
        <v>100.38</v>
      </c>
      <c r="AF164" s="326">
        <f>INDEX('ИПЦ raw'!$1:$1048576, MATCH($K164,'ИПЦ raw'!$A:$A,0),MATCH(MoM!AF$1,'ИПЦ raw'!$1:$1,0))</f>
        <v>100.31</v>
      </c>
      <c r="AG164" s="326">
        <f>INDEX('ИПЦ raw'!$1:$1048576, MATCH($K164,'ИПЦ raw'!$A:$A,0),MATCH(MoM!AG$1,'ИПЦ raw'!$1:$1,0))</f>
        <v>100.28</v>
      </c>
      <c r="AH164" s="326">
        <f>INDEX('ИПЦ raw'!$1:$1048576, MATCH($K164,'ИПЦ raw'!$A:$A,0),MATCH(MoM!AH$1,'ИПЦ raw'!$1:$1,0))</f>
        <v>100.17</v>
      </c>
      <c r="AI164" s="326">
        <f>INDEX('ИПЦ raw'!$1:$1048576, MATCH($K164,'ИПЦ raw'!$A:$A,0),MATCH(MoM!AI$1,'ИПЦ raw'!$1:$1,0))</f>
        <v>100.27</v>
      </c>
      <c r="AJ164" s="326">
        <f>INDEX('ИПЦ raw'!$1:$1048576, MATCH($K164,'ИПЦ raw'!$A:$A,0),MATCH(MoM!AJ$1,'ИПЦ raw'!$1:$1,0))</f>
        <v>100.57</v>
      </c>
      <c r="AK164" s="326">
        <f>INDEX('ИПЦ raw'!$1:$1048576, MATCH($K164,'ИПЦ raw'!$A:$A,0),MATCH(MoM!AK$1,'ИПЦ raw'!$1:$1,0))</f>
        <v>100.63</v>
      </c>
      <c r="AL164" s="326">
        <f>INDEX('ИПЦ raw'!$1:$1048576, MATCH($K164,'ИПЦ raw'!$A:$A,0),MATCH(MoM!AL$1,'ИПЦ raw'!$1:$1,0))</f>
        <v>100.65</v>
      </c>
      <c r="AM164" s="326">
        <f>INDEX('ИПЦ raw'!$1:$1048576, MATCH($K164,'ИПЦ raw'!$A:$A,0),MATCH(MoM!AM$1,'ИПЦ raw'!$1:$1,0))</f>
        <v>100.39</v>
      </c>
      <c r="AN164" s="326">
        <f>INDEX('ИПЦ raw'!$1:$1048576, MATCH($K164,'ИПЦ raw'!$A:$A,0),MATCH(MoM!AN$1,'ИПЦ raw'!$1:$1,0))</f>
        <v>100.04</v>
      </c>
      <c r="AO164" s="326">
        <f>INDEX('ИПЦ raw'!$1:$1048576, MATCH($K164,'ИПЦ raw'!$A:$A,0),MATCH(MoM!AO$1,'ИПЦ raw'!$1:$1,0))</f>
        <v>100.1</v>
      </c>
      <c r="AP164" s="326">
        <f>INDEX('ИПЦ raw'!$1:$1048576, MATCH($K164,'ИПЦ raw'!$A:$A,0),MATCH(MoM!AP$1,'ИПЦ raw'!$1:$1,0))</f>
        <v>100.21</v>
      </c>
      <c r="AQ164" s="326">
        <f>INDEX('ИПЦ raw'!$1:$1048576, MATCH($K164,'ИПЦ raw'!$A:$A,0),MATCH(MoM!AQ$1,'ИПЦ raw'!$1:$1,0))</f>
        <v>100.08</v>
      </c>
      <c r="AR164" s="326">
        <f>INDEX('ИПЦ raw'!$1:$1048576, MATCH($K164,'ИПЦ raw'!$A:$A,0),MATCH(MoM!AR$1,'ИПЦ raw'!$1:$1,0))</f>
        <v>99.98</v>
      </c>
      <c r="AS164" s="326">
        <f>INDEX('ИПЦ raw'!$1:$1048576, MATCH($K164,'ИПЦ raw'!$A:$A,0),MATCH(MoM!AS$1,'ИПЦ raw'!$1:$1,0))</f>
        <v>100.31</v>
      </c>
      <c r="AT164" s="326">
        <f>INDEX('ИПЦ raw'!$1:$1048576, MATCH($K164,'ИПЦ raw'!$A:$A,0),MATCH(MoM!AT$1,'ИПЦ raw'!$1:$1,0))</f>
        <v>100.42</v>
      </c>
      <c r="AU164" s="326">
        <f>INDEX('ИПЦ raw'!$1:$1048576, MATCH($K164,'ИПЦ raw'!$A:$A,0),MATCH(MoM!AU$1,'ИПЦ raw'!$1:$1,0))</f>
        <v>100.39</v>
      </c>
      <c r="AV164" s="326">
        <f>INDEX('ИПЦ raw'!$1:$1048576, MATCH($K164,'ИПЦ raw'!$A:$A,0),MATCH(MoM!AV$1,'ИПЦ raw'!$1:$1,0))</f>
        <v>100.45</v>
      </c>
      <c r="AW164" s="326">
        <f>INDEX('ИПЦ raw'!$1:$1048576, MATCH($K164,'ИПЦ raw'!$A:$A,0),MATCH(MoM!AW$1,'ИПЦ raw'!$1:$1,0))</f>
        <v>99.85</v>
      </c>
      <c r="AX164" s="326">
        <f>INDEX('ИПЦ raw'!$1:$1048576, MATCH($K164,'ИПЦ raw'!$A:$A,0),MATCH(MoM!AX$1,'ИПЦ raw'!$1:$1,0))</f>
        <v>100.39</v>
      </c>
      <c r="AY164" s="326">
        <f>INDEX('ИПЦ raw'!$1:$1048576, MATCH($K164,'ИПЦ raw'!$A:$A,0),MATCH(MoM!AY$1,'ИПЦ raw'!$1:$1,0))</f>
        <v>100.31</v>
      </c>
      <c r="AZ164" s="326">
        <f>INDEX('ИПЦ raw'!$1:$1048576, MATCH($K164,'ИПЦ raw'!$A:$A,0),MATCH(MoM!AZ$1,'ИПЦ raw'!$1:$1,0))</f>
        <v>100.22</v>
      </c>
    </row>
    <row r="165" spans="1:52" x14ac:dyDescent="0.45">
      <c r="A165" s="326">
        <f>Веса!A165</f>
        <v>1</v>
      </c>
      <c r="B165" s="326">
        <f t="shared" si="4"/>
        <v>1</v>
      </c>
      <c r="C165" s="326">
        <f>БИПЦ_НДС!E165</f>
        <v>0</v>
      </c>
      <c r="D165" s="326">
        <f t="shared" si="5"/>
        <v>1</v>
      </c>
      <c r="E165" s="326">
        <v>0</v>
      </c>
      <c r="F165" s="326">
        <v>1</v>
      </c>
      <c r="G165" s="326">
        <v>0</v>
      </c>
      <c r="H165" s="326">
        <v>1</v>
      </c>
      <c r="I165" s="326">
        <v>0</v>
      </c>
      <c r="J165" s="308" t="s">
        <v>164</v>
      </c>
      <c r="K165" s="308" t="s">
        <v>164</v>
      </c>
      <c r="L165" s="326">
        <f>INDEX('ИПЦ raw'!$1:$1048576, MATCH($K165,'ИПЦ raw'!$A:$A,0),MATCH(MoM!L$1,'ИПЦ raw'!$1:$1,0))</f>
        <v>100.22</v>
      </c>
      <c r="M165" s="326">
        <f>INDEX('ИПЦ raw'!$1:$1048576, MATCH($K165,'ИПЦ raw'!$A:$A,0),MATCH(MoM!M$1,'ИПЦ raw'!$1:$1,0))</f>
        <v>99.83</v>
      </c>
      <c r="N165" s="326">
        <f>INDEX('ИПЦ raw'!$1:$1048576, MATCH($K165,'ИПЦ raw'!$A:$A,0),MATCH(MoM!N$1,'ИПЦ raw'!$1:$1,0))</f>
        <v>100.1</v>
      </c>
      <c r="O165" s="326">
        <f>INDEX('ИПЦ raw'!$1:$1048576, MATCH($K165,'ИПЦ raw'!$A:$A,0),MATCH(MoM!O$1,'ИПЦ raw'!$1:$1,0))</f>
        <v>100.2</v>
      </c>
      <c r="P165" s="326">
        <f>INDEX('ИПЦ raw'!$1:$1048576, MATCH($K165,'ИПЦ raw'!$A:$A,0),MATCH(MoM!P$1,'ИПЦ raw'!$1:$1,0))</f>
        <v>100.52</v>
      </c>
      <c r="Q165" s="326">
        <f>INDEX('ИПЦ raw'!$1:$1048576, MATCH($K165,'ИПЦ raw'!$A:$A,0),MATCH(MoM!Q$1,'ИПЦ raw'!$1:$1,0))</f>
        <v>99.75</v>
      </c>
      <c r="R165" s="326">
        <f>INDEX('ИПЦ raw'!$1:$1048576, MATCH($K165,'ИПЦ raw'!$A:$A,0),MATCH(MoM!R$1,'ИПЦ raw'!$1:$1,0))</f>
        <v>99.71</v>
      </c>
      <c r="S165" s="326">
        <f>INDEX('ИПЦ raw'!$1:$1048576, MATCH($K165,'ИПЦ raw'!$A:$A,0),MATCH(MoM!S$1,'ИПЦ raw'!$1:$1,0))</f>
        <v>100.15</v>
      </c>
      <c r="T165" s="326">
        <f>INDEX('ИПЦ raw'!$1:$1048576, MATCH($K165,'ИПЦ raw'!$A:$A,0),MATCH(MoM!T$1,'ИПЦ raw'!$1:$1,0))</f>
        <v>101.11</v>
      </c>
      <c r="U165" s="326">
        <f>INDEX('ИПЦ raw'!$1:$1048576, MATCH($K165,'ИПЦ raw'!$A:$A,0),MATCH(MoM!U$1,'ИПЦ raw'!$1:$1,0))</f>
        <v>99.85</v>
      </c>
      <c r="V165" s="326">
        <f>INDEX('ИПЦ raw'!$1:$1048576, MATCH($K165,'ИПЦ raw'!$A:$A,0),MATCH(MoM!V$1,'ИПЦ raw'!$1:$1,0))</f>
        <v>99.94</v>
      </c>
      <c r="W165" s="326">
        <f>INDEX('ИПЦ raw'!$1:$1048576, MATCH($K165,'ИПЦ raw'!$A:$A,0),MATCH(MoM!W$1,'ИПЦ raw'!$1:$1,0))</f>
        <v>100.3</v>
      </c>
      <c r="X165" s="326">
        <f>INDEX('ИПЦ raw'!$1:$1048576, MATCH($K165,'ИПЦ raw'!$A:$A,0),MATCH(MoM!X$1,'ИПЦ raw'!$1:$1,0))</f>
        <v>100.2</v>
      </c>
      <c r="Y165" s="326">
        <f>INDEX('ИПЦ raw'!$1:$1048576, MATCH($K165,'ИПЦ raw'!$A:$A,0),MATCH(MoM!Y$1,'ИПЦ raw'!$1:$1,0))</f>
        <v>100.49</v>
      </c>
      <c r="Z165" s="326">
        <f>INDEX('ИПЦ raw'!$1:$1048576, MATCH($K165,'ИПЦ raw'!$A:$A,0),MATCH(MoM!Z$1,'ИПЦ raw'!$1:$1,0))</f>
        <v>100.89</v>
      </c>
      <c r="AA165" s="326">
        <f>INDEX('ИПЦ raw'!$1:$1048576, MATCH($K165,'ИПЦ raw'!$A:$A,0),MATCH(MoM!AA$1,'ИПЦ raw'!$1:$1,0))</f>
        <v>100.42</v>
      </c>
      <c r="AB165" s="326">
        <f>INDEX('ИПЦ raw'!$1:$1048576, MATCH($K165,'ИПЦ raw'!$A:$A,0),MATCH(MoM!AB$1,'ИПЦ raw'!$1:$1,0))</f>
        <v>100.3</v>
      </c>
      <c r="AC165" s="326">
        <f>INDEX('ИПЦ raw'!$1:$1048576, MATCH($K165,'ИПЦ raw'!$A:$A,0),MATCH(MoM!AC$1,'ИПЦ raw'!$1:$1,0))</f>
        <v>100.35</v>
      </c>
      <c r="AD165" s="326">
        <f>INDEX('ИПЦ raw'!$1:$1048576, MATCH($K165,'ИПЦ raw'!$A:$A,0),MATCH(MoM!AD$1,'ИПЦ raw'!$1:$1,0))</f>
        <v>99.83</v>
      </c>
      <c r="AE165" s="326">
        <f>INDEX('ИПЦ raw'!$1:$1048576, MATCH($K165,'ИПЦ raw'!$A:$A,0),MATCH(MoM!AE$1,'ИПЦ raw'!$1:$1,0))</f>
        <v>100.17</v>
      </c>
      <c r="AF165" s="326">
        <f>INDEX('ИПЦ raw'!$1:$1048576, MATCH($K165,'ИПЦ raw'!$A:$A,0),MATCH(MoM!AF$1,'ИПЦ raw'!$1:$1,0))</f>
        <v>100.97</v>
      </c>
      <c r="AG165" s="326">
        <f>INDEX('ИПЦ raw'!$1:$1048576, MATCH($K165,'ИПЦ raw'!$A:$A,0),MATCH(MoM!AG$1,'ИПЦ raw'!$1:$1,0))</f>
        <v>100.1</v>
      </c>
      <c r="AH165" s="326">
        <f>INDEX('ИПЦ raw'!$1:$1048576, MATCH($K165,'ИПЦ raw'!$A:$A,0),MATCH(MoM!AH$1,'ИПЦ raw'!$1:$1,0))</f>
        <v>99.99</v>
      </c>
      <c r="AI165" s="326">
        <f>INDEX('ИПЦ raw'!$1:$1048576, MATCH($K165,'ИПЦ raw'!$A:$A,0),MATCH(MoM!AI$1,'ИПЦ raw'!$1:$1,0))</f>
        <v>100.77</v>
      </c>
      <c r="AJ165" s="326">
        <f>INDEX('ИПЦ raw'!$1:$1048576, MATCH($K165,'ИПЦ raw'!$A:$A,0),MATCH(MoM!AJ$1,'ИПЦ raw'!$1:$1,0))</f>
        <v>99.78</v>
      </c>
      <c r="AK165" s="326">
        <f>INDEX('ИПЦ raw'!$1:$1048576, MATCH($K165,'ИПЦ raw'!$A:$A,0),MATCH(MoM!AK$1,'ИПЦ raw'!$1:$1,0))</f>
        <v>100.05</v>
      </c>
      <c r="AL165" s="326">
        <f>INDEX('ИПЦ raw'!$1:$1048576, MATCH($K165,'ИПЦ raw'!$A:$A,0),MATCH(MoM!AL$1,'ИПЦ raw'!$1:$1,0))</f>
        <v>100.11</v>
      </c>
      <c r="AM165" s="326">
        <f>INDEX('ИПЦ raw'!$1:$1048576, MATCH($K165,'ИПЦ raw'!$A:$A,0),MATCH(MoM!AM$1,'ИПЦ raw'!$1:$1,0))</f>
        <v>99.88</v>
      </c>
      <c r="AN165" s="326">
        <f>INDEX('ИПЦ raw'!$1:$1048576, MATCH($K165,'ИПЦ raw'!$A:$A,0),MATCH(MoM!AN$1,'ИПЦ raw'!$1:$1,0))</f>
        <v>99.01</v>
      </c>
      <c r="AO165" s="326">
        <f>INDEX('ИПЦ raw'!$1:$1048576, MATCH($K165,'ИПЦ raw'!$A:$A,0),MATCH(MoM!AO$1,'ИПЦ raw'!$1:$1,0))</f>
        <v>100.11</v>
      </c>
      <c r="AP165" s="326">
        <f>INDEX('ИПЦ raw'!$1:$1048576, MATCH($K165,'ИПЦ raw'!$A:$A,0),MATCH(MoM!AP$1,'ИПЦ raw'!$1:$1,0))</f>
        <v>98.89</v>
      </c>
      <c r="AQ165" s="326">
        <f>INDEX('ИПЦ raw'!$1:$1048576, MATCH($K165,'ИПЦ raw'!$A:$A,0),MATCH(MoM!AQ$1,'ИПЦ raw'!$1:$1,0))</f>
        <v>100.13</v>
      </c>
      <c r="AR165" s="326">
        <f>INDEX('ИПЦ raw'!$1:$1048576, MATCH($K165,'ИПЦ raw'!$A:$A,0),MATCH(MoM!AR$1,'ИПЦ raw'!$1:$1,0))</f>
        <v>100.28</v>
      </c>
      <c r="AS165" s="326">
        <f>INDEX('ИПЦ raw'!$1:$1048576, MATCH($K165,'ИПЦ raw'!$A:$A,0),MATCH(MoM!AS$1,'ИПЦ raw'!$1:$1,0))</f>
        <v>99.75</v>
      </c>
      <c r="AT165" s="326">
        <f>INDEX('ИПЦ raw'!$1:$1048576, MATCH($K165,'ИПЦ raw'!$A:$A,0),MATCH(MoM!AT$1,'ИПЦ raw'!$1:$1,0))</f>
        <v>99.55</v>
      </c>
      <c r="AU165" s="326">
        <f>INDEX('ИПЦ raw'!$1:$1048576, MATCH($K165,'ИПЦ raw'!$A:$A,0),MATCH(MoM!AU$1,'ИПЦ raw'!$1:$1,0))</f>
        <v>100.21</v>
      </c>
      <c r="AV165" s="326">
        <f>INDEX('ИПЦ raw'!$1:$1048576, MATCH($K165,'ИПЦ raw'!$A:$A,0),MATCH(MoM!AV$1,'ИПЦ raw'!$1:$1,0))</f>
        <v>99.24</v>
      </c>
      <c r="AW165" s="326">
        <f>INDEX('ИПЦ raw'!$1:$1048576, MATCH($K165,'ИПЦ raw'!$A:$A,0),MATCH(MoM!AW$1,'ИПЦ raw'!$1:$1,0))</f>
        <v>99.88</v>
      </c>
      <c r="AX165" s="326">
        <f>INDEX('ИПЦ raw'!$1:$1048576, MATCH($K165,'ИПЦ raw'!$A:$A,0),MATCH(MoM!AX$1,'ИПЦ raw'!$1:$1,0))</f>
        <v>100.41</v>
      </c>
      <c r="AY165" s="326">
        <f>INDEX('ИПЦ raw'!$1:$1048576, MATCH($K165,'ИПЦ raw'!$A:$A,0),MATCH(MoM!AY$1,'ИПЦ raw'!$1:$1,0))</f>
        <v>100.27</v>
      </c>
      <c r="AZ165" s="326">
        <f>INDEX('ИПЦ raw'!$1:$1048576, MATCH($K165,'ИПЦ raw'!$A:$A,0),MATCH(MoM!AZ$1,'ИПЦ raw'!$1:$1,0))</f>
        <v>100.04</v>
      </c>
    </row>
    <row r="166" spans="1:52" x14ac:dyDescent="0.45">
      <c r="A166" s="326">
        <f>Веса!A166</f>
        <v>1</v>
      </c>
      <c r="B166" s="326">
        <f t="shared" si="4"/>
        <v>1</v>
      </c>
      <c r="C166" s="326">
        <f>БИПЦ_НДС!E166</f>
        <v>0</v>
      </c>
      <c r="D166" s="326">
        <f t="shared" si="5"/>
        <v>1</v>
      </c>
      <c r="E166" s="326">
        <v>0</v>
      </c>
      <c r="F166" s="326">
        <v>1</v>
      </c>
      <c r="G166" s="326">
        <v>0</v>
      </c>
      <c r="H166" s="326">
        <v>1</v>
      </c>
      <c r="I166" s="326">
        <v>0</v>
      </c>
      <c r="J166" s="308" t="s">
        <v>165</v>
      </c>
      <c r="K166" s="308" t="s">
        <v>165</v>
      </c>
      <c r="L166" s="326">
        <f>INDEX('ИПЦ raw'!$1:$1048576, MATCH($K166,'ИПЦ raw'!$A:$A,0),MATCH(MoM!L$1,'ИПЦ raw'!$1:$1,0))</f>
        <v>100.81</v>
      </c>
      <c r="M166" s="326">
        <f>INDEX('ИПЦ raw'!$1:$1048576, MATCH($K166,'ИПЦ raw'!$A:$A,0),MATCH(MoM!M$1,'ИПЦ raw'!$1:$1,0))</f>
        <v>100.19</v>
      </c>
      <c r="N166" s="326">
        <f>INDEX('ИПЦ raw'!$1:$1048576, MATCH($K166,'ИПЦ raw'!$A:$A,0),MATCH(MoM!N$1,'ИПЦ raw'!$1:$1,0))</f>
        <v>99.86</v>
      </c>
      <c r="O166" s="326">
        <f>INDEX('ИПЦ raw'!$1:$1048576, MATCH($K166,'ИПЦ raw'!$A:$A,0),MATCH(MoM!O$1,'ИПЦ raw'!$1:$1,0))</f>
        <v>100.04</v>
      </c>
      <c r="P166" s="326">
        <f>INDEX('ИПЦ raw'!$1:$1048576, MATCH($K166,'ИПЦ raw'!$A:$A,0),MATCH(MoM!P$1,'ИПЦ raw'!$1:$1,0))</f>
        <v>99.63</v>
      </c>
      <c r="Q166" s="326">
        <f>INDEX('ИПЦ raw'!$1:$1048576, MATCH($K166,'ИПЦ raw'!$A:$A,0),MATCH(MoM!Q$1,'ИПЦ raw'!$1:$1,0))</f>
        <v>100.11</v>
      </c>
      <c r="R166" s="326">
        <f>INDEX('ИПЦ raw'!$1:$1048576, MATCH($K166,'ИПЦ raw'!$A:$A,0),MATCH(MoM!R$1,'ИПЦ raw'!$1:$1,0))</f>
        <v>100.86</v>
      </c>
      <c r="S166" s="326">
        <f>INDEX('ИПЦ raw'!$1:$1048576, MATCH($K166,'ИПЦ raw'!$A:$A,0),MATCH(MoM!S$1,'ИПЦ raw'!$1:$1,0))</f>
        <v>100.79</v>
      </c>
      <c r="T166" s="326">
        <f>INDEX('ИПЦ raw'!$1:$1048576, MATCH($K166,'ИПЦ raw'!$A:$A,0),MATCH(MoM!T$1,'ИПЦ raw'!$1:$1,0))</f>
        <v>100.95</v>
      </c>
      <c r="U166" s="326">
        <f>INDEX('ИПЦ raw'!$1:$1048576, MATCH($K166,'ИПЦ raw'!$A:$A,0),MATCH(MoM!U$1,'ИПЦ raw'!$1:$1,0))</f>
        <v>100.45</v>
      </c>
      <c r="V166" s="326">
        <f>INDEX('ИПЦ raw'!$1:$1048576, MATCH($K166,'ИПЦ raw'!$A:$A,0),MATCH(MoM!V$1,'ИПЦ raw'!$1:$1,0))</f>
        <v>100.65</v>
      </c>
      <c r="W166" s="326">
        <f>INDEX('ИПЦ raw'!$1:$1048576, MATCH($K166,'ИПЦ raw'!$A:$A,0),MATCH(MoM!W$1,'ИПЦ raw'!$1:$1,0))</f>
        <v>100.57</v>
      </c>
      <c r="X166" s="326">
        <f>INDEX('ИПЦ raw'!$1:$1048576, MATCH($K166,'ИПЦ raw'!$A:$A,0),MATCH(MoM!X$1,'ИПЦ raw'!$1:$1,0))</f>
        <v>100.75</v>
      </c>
      <c r="Y166" s="326">
        <f>INDEX('ИПЦ raw'!$1:$1048576, MATCH($K166,'ИПЦ raw'!$A:$A,0),MATCH(MoM!Y$1,'ИПЦ raw'!$1:$1,0))</f>
        <v>100.54</v>
      </c>
      <c r="Z166" s="326">
        <f>INDEX('ИПЦ raw'!$1:$1048576, MATCH($K166,'ИПЦ raw'!$A:$A,0),MATCH(MoM!Z$1,'ИПЦ raw'!$1:$1,0))</f>
        <v>100.67</v>
      </c>
      <c r="AA166" s="326">
        <f>INDEX('ИПЦ raw'!$1:$1048576, MATCH($K166,'ИПЦ raw'!$A:$A,0),MATCH(MoM!AA$1,'ИПЦ raw'!$1:$1,0))</f>
        <v>100.66</v>
      </c>
      <c r="AB166" s="326">
        <f>INDEX('ИПЦ raw'!$1:$1048576, MATCH($K166,'ИПЦ raw'!$A:$A,0),MATCH(MoM!AB$1,'ИПЦ raw'!$1:$1,0))</f>
        <v>100.47</v>
      </c>
      <c r="AC166" s="326">
        <f>INDEX('ИПЦ raw'!$1:$1048576, MATCH($K166,'ИПЦ raw'!$A:$A,0),MATCH(MoM!AC$1,'ИПЦ raw'!$1:$1,0))</f>
        <v>100.2</v>
      </c>
      <c r="AD166" s="326">
        <f>INDEX('ИПЦ raw'!$1:$1048576, MATCH($K166,'ИПЦ raw'!$A:$A,0),MATCH(MoM!AD$1,'ИПЦ raw'!$1:$1,0))</f>
        <v>100.45</v>
      </c>
      <c r="AE166" s="326">
        <f>INDEX('ИПЦ raw'!$1:$1048576, MATCH($K166,'ИПЦ raw'!$A:$A,0),MATCH(MoM!AE$1,'ИПЦ raw'!$1:$1,0))</f>
        <v>100.95</v>
      </c>
      <c r="AF166" s="326">
        <f>INDEX('ИПЦ raw'!$1:$1048576, MATCH($K166,'ИПЦ raw'!$A:$A,0),MATCH(MoM!AF$1,'ИПЦ raw'!$1:$1,0))</f>
        <v>100.4</v>
      </c>
      <c r="AG166" s="326">
        <f>INDEX('ИПЦ raw'!$1:$1048576, MATCH($K166,'ИПЦ raw'!$A:$A,0),MATCH(MoM!AG$1,'ИПЦ raw'!$1:$1,0))</f>
        <v>100.65</v>
      </c>
      <c r="AH166" s="326">
        <f>INDEX('ИПЦ raw'!$1:$1048576, MATCH($K166,'ИПЦ raw'!$A:$A,0),MATCH(MoM!AH$1,'ИПЦ raw'!$1:$1,0))</f>
        <v>100.23</v>
      </c>
      <c r="AI166" s="326">
        <f>INDEX('ИПЦ raw'!$1:$1048576, MATCH($K166,'ИПЦ raw'!$A:$A,0),MATCH(MoM!AI$1,'ИПЦ raw'!$1:$1,0))</f>
        <v>100.49</v>
      </c>
      <c r="AJ166" s="326">
        <f>INDEX('ИПЦ raw'!$1:$1048576, MATCH($K166,'ИПЦ raw'!$A:$A,0),MATCH(MoM!AJ$1,'ИПЦ raw'!$1:$1,0))</f>
        <v>100.1</v>
      </c>
      <c r="AK166" s="326">
        <f>INDEX('ИПЦ raw'!$1:$1048576, MATCH($K166,'ИПЦ raw'!$A:$A,0),MATCH(MoM!AK$1,'ИПЦ raw'!$1:$1,0))</f>
        <v>100.35</v>
      </c>
      <c r="AL166" s="326">
        <f>INDEX('ИПЦ raw'!$1:$1048576, MATCH($K166,'ИПЦ raw'!$A:$A,0),MATCH(MoM!AL$1,'ИПЦ raw'!$1:$1,0))</f>
        <v>100.26</v>
      </c>
      <c r="AM166" s="326">
        <f>INDEX('ИПЦ raw'!$1:$1048576, MATCH($K166,'ИПЦ raw'!$A:$A,0),MATCH(MoM!AM$1,'ИПЦ raw'!$1:$1,0))</f>
        <v>99.96</v>
      </c>
      <c r="AN166" s="326">
        <f>INDEX('ИПЦ raw'!$1:$1048576, MATCH($K166,'ИПЦ raw'!$A:$A,0),MATCH(MoM!AN$1,'ИПЦ raw'!$1:$1,0))</f>
        <v>99.53</v>
      </c>
      <c r="AO166" s="326">
        <f>INDEX('ИПЦ raw'!$1:$1048576, MATCH($K166,'ИПЦ raw'!$A:$A,0),MATCH(MoM!AO$1,'ИПЦ raw'!$1:$1,0))</f>
        <v>100.09</v>
      </c>
      <c r="AP166" s="326">
        <f>INDEX('ИПЦ raw'!$1:$1048576, MATCH($K166,'ИПЦ raw'!$A:$A,0),MATCH(MoM!AP$1,'ИПЦ raw'!$1:$1,0))</f>
        <v>100.23</v>
      </c>
      <c r="AQ166" s="326">
        <f>INDEX('ИПЦ raw'!$1:$1048576, MATCH($K166,'ИПЦ raw'!$A:$A,0),MATCH(MoM!AQ$1,'ИПЦ raw'!$1:$1,0))</f>
        <v>100.81</v>
      </c>
      <c r="AR166" s="326">
        <f>INDEX('ИПЦ raw'!$1:$1048576, MATCH($K166,'ИПЦ raw'!$A:$A,0),MATCH(MoM!AR$1,'ИПЦ raw'!$1:$1,0))</f>
        <v>100.38</v>
      </c>
      <c r="AS166" s="326">
        <f>INDEX('ИПЦ raw'!$1:$1048576, MATCH($K166,'ИПЦ raw'!$A:$A,0),MATCH(MoM!AS$1,'ИПЦ raw'!$1:$1,0))</f>
        <v>99.81</v>
      </c>
      <c r="AT166" s="326">
        <f>INDEX('ИПЦ raw'!$1:$1048576, MATCH($K166,'ИПЦ raw'!$A:$A,0),MATCH(MoM!AT$1,'ИПЦ raw'!$1:$1,0))</f>
        <v>100.45</v>
      </c>
      <c r="AU166" s="326">
        <f>INDEX('ИПЦ raw'!$1:$1048576, MATCH($K166,'ИПЦ raw'!$A:$A,0),MATCH(MoM!AU$1,'ИПЦ raw'!$1:$1,0))</f>
        <v>100.22</v>
      </c>
      <c r="AV166" s="326">
        <f>INDEX('ИПЦ raw'!$1:$1048576, MATCH($K166,'ИПЦ raw'!$A:$A,0),MATCH(MoM!AV$1,'ИПЦ raw'!$1:$1,0))</f>
        <v>100.26</v>
      </c>
      <c r="AW166" s="326">
        <f>INDEX('ИПЦ raw'!$1:$1048576, MATCH($K166,'ИПЦ raw'!$A:$A,0),MATCH(MoM!AW$1,'ИПЦ raw'!$1:$1,0))</f>
        <v>99.58</v>
      </c>
      <c r="AX166" s="326">
        <f>INDEX('ИПЦ raw'!$1:$1048576, MATCH($K166,'ИПЦ raw'!$A:$A,0),MATCH(MoM!AX$1,'ИПЦ raw'!$1:$1,0))</f>
        <v>100.19</v>
      </c>
      <c r="AY166" s="326">
        <f>INDEX('ИПЦ raw'!$1:$1048576, MATCH($K166,'ИПЦ raw'!$A:$A,0),MATCH(MoM!AY$1,'ИПЦ raw'!$1:$1,0))</f>
        <v>100.79</v>
      </c>
      <c r="AZ166" s="326">
        <f>INDEX('ИПЦ raw'!$1:$1048576, MATCH($K166,'ИПЦ raw'!$A:$A,0),MATCH(MoM!AZ$1,'ИПЦ raw'!$1:$1,0))</f>
        <v>100.61</v>
      </c>
    </row>
    <row r="167" spans="1:52" x14ac:dyDescent="0.45">
      <c r="A167" s="326">
        <f>Веса!A167</f>
        <v>1</v>
      </c>
      <c r="B167" s="326">
        <f t="shared" si="4"/>
        <v>1</v>
      </c>
      <c r="C167" s="326">
        <f>БИПЦ_НДС!E167</f>
        <v>1</v>
      </c>
      <c r="D167" s="326">
        <f t="shared" si="5"/>
        <v>0</v>
      </c>
      <c r="E167" s="326">
        <v>0</v>
      </c>
      <c r="F167" s="326">
        <v>1</v>
      </c>
      <c r="G167" s="326">
        <v>0</v>
      </c>
      <c r="H167" s="326">
        <v>1</v>
      </c>
      <c r="I167" s="326">
        <v>0</v>
      </c>
      <c r="J167" s="308" t="s">
        <v>166</v>
      </c>
      <c r="K167" s="308" t="s">
        <v>166</v>
      </c>
      <c r="L167" s="326">
        <f>INDEX('ИПЦ raw'!$1:$1048576, MATCH($K167,'ИПЦ raw'!$A:$A,0),MATCH(MoM!L$1,'ИПЦ raw'!$1:$1,0))</f>
        <v>100.02</v>
      </c>
      <c r="M167" s="326">
        <f>INDEX('ИПЦ raw'!$1:$1048576, MATCH($K167,'ИПЦ raw'!$A:$A,0),MATCH(MoM!M$1,'ИПЦ raw'!$1:$1,0))</f>
        <v>100.15</v>
      </c>
      <c r="N167" s="326">
        <f>INDEX('ИПЦ raw'!$1:$1048576, MATCH($K167,'ИПЦ raw'!$A:$A,0),MATCH(MoM!N$1,'ИПЦ raw'!$1:$1,0))</f>
        <v>100.03</v>
      </c>
      <c r="O167" s="326">
        <f>INDEX('ИПЦ raw'!$1:$1048576, MATCH($K167,'ИПЦ raw'!$A:$A,0),MATCH(MoM!O$1,'ИПЦ raw'!$1:$1,0))</f>
        <v>99.83</v>
      </c>
      <c r="P167" s="326">
        <f>INDEX('ИПЦ raw'!$1:$1048576, MATCH($K167,'ИПЦ raw'!$A:$A,0),MATCH(MoM!P$1,'ИПЦ raw'!$1:$1,0))</f>
        <v>100.01</v>
      </c>
      <c r="Q167" s="326">
        <f>INDEX('ИПЦ raw'!$1:$1048576, MATCH($K167,'ИПЦ raw'!$A:$A,0),MATCH(MoM!Q$1,'ИПЦ raw'!$1:$1,0))</f>
        <v>100.15</v>
      </c>
      <c r="R167" s="326">
        <f>INDEX('ИПЦ raw'!$1:$1048576, MATCH($K167,'ИПЦ raw'!$A:$A,0),MATCH(MoM!R$1,'ИПЦ raw'!$1:$1,0))</f>
        <v>100.6</v>
      </c>
      <c r="S167" s="326">
        <f>INDEX('ИПЦ raw'!$1:$1048576, MATCH($K167,'ИПЦ raw'!$A:$A,0),MATCH(MoM!S$1,'ИПЦ raw'!$1:$1,0))</f>
        <v>100.83</v>
      </c>
      <c r="T167" s="326">
        <f>INDEX('ИПЦ raw'!$1:$1048576, MATCH($K167,'ИПЦ raw'!$A:$A,0),MATCH(MoM!T$1,'ИПЦ raw'!$1:$1,0))</f>
        <v>101.29</v>
      </c>
      <c r="U167" s="326">
        <f>INDEX('ИПЦ raw'!$1:$1048576, MATCH($K167,'ИПЦ raw'!$A:$A,0),MATCH(MoM!U$1,'ИПЦ raw'!$1:$1,0))</f>
        <v>100.61</v>
      </c>
      <c r="V167" s="326">
        <f>INDEX('ИПЦ raw'!$1:$1048576, MATCH($K167,'ИПЦ raw'!$A:$A,0),MATCH(MoM!V$1,'ИПЦ raw'!$1:$1,0))</f>
        <v>99.96</v>
      </c>
      <c r="W167" s="326">
        <f>INDEX('ИПЦ raw'!$1:$1048576, MATCH($K167,'ИПЦ raw'!$A:$A,0),MATCH(MoM!W$1,'ИПЦ raw'!$1:$1,0))</f>
        <v>100.54</v>
      </c>
      <c r="X167" s="326">
        <f>INDEX('ИПЦ raw'!$1:$1048576, MATCH($K167,'ИПЦ raw'!$A:$A,0),MATCH(MoM!X$1,'ИПЦ raw'!$1:$1,0))</f>
        <v>100.91</v>
      </c>
      <c r="Y167" s="326">
        <f>INDEX('ИПЦ raw'!$1:$1048576, MATCH($K167,'ИПЦ raw'!$A:$A,0),MATCH(MoM!Y$1,'ИПЦ raw'!$1:$1,0))</f>
        <v>100.31</v>
      </c>
      <c r="Z167" s="326">
        <f>INDEX('ИПЦ raw'!$1:$1048576, MATCH($K167,'ИПЦ raw'!$A:$A,0),MATCH(MoM!Z$1,'ИПЦ raw'!$1:$1,0))</f>
        <v>100.56</v>
      </c>
      <c r="AA167" s="326">
        <f>INDEX('ИПЦ raw'!$1:$1048576, MATCH($K167,'ИПЦ raw'!$A:$A,0),MATCH(MoM!AA$1,'ИПЦ raw'!$1:$1,0))</f>
        <v>100.22</v>
      </c>
      <c r="AB167" s="326">
        <f>INDEX('ИПЦ raw'!$1:$1048576, MATCH($K167,'ИПЦ raw'!$A:$A,0),MATCH(MoM!AB$1,'ИПЦ raw'!$1:$1,0))</f>
        <v>100.31</v>
      </c>
      <c r="AC167" s="326">
        <f>INDEX('ИПЦ raw'!$1:$1048576, MATCH($K167,'ИПЦ raw'!$A:$A,0),MATCH(MoM!AC$1,'ИПЦ raw'!$1:$1,0))</f>
        <v>100.1</v>
      </c>
      <c r="AD167" s="326">
        <f>INDEX('ИПЦ raw'!$1:$1048576, MATCH($K167,'ИПЦ raw'!$A:$A,0),MATCH(MoM!AD$1,'ИПЦ raw'!$1:$1,0))</f>
        <v>100.19</v>
      </c>
      <c r="AE167" s="326">
        <f>INDEX('ИПЦ raw'!$1:$1048576, MATCH($K167,'ИПЦ raw'!$A:$A,0),MATCH(MoM!AE$1,'ИПЦ raw'!$1:$1,0))</f>
        <v>99.62</v>
      </c>
      <c r="AF167" s="326">
        <f>INDEX('ИПЦ raw'!$1:$1048576, MATCH($K167,'ИПЦ raw'!$A:$A,0),MATCH(MoM!AF$1,'ИПЦ raw'!$1:$1,0))</f>
        <v>100.26</v>
      </c>
      <c r="AG167" s="326">
        <f>INDEX('ИПЦ raw'!$1:$1048576, MATCH($K167,'ИПЦ raw'!$A:$A,0),MATCH(MoM!AG$1,'ИПЦ raw'!$1:$1,0))</f>
        <v>100.58</v>
      </c>
      <c r="AH167" s="326">
        <f>INDEX('ИПЦ raw'!$1:$1048576, MATCH($K167,'ИПЦ raw'!$A:$A,0),MATCH(MoM!AH$1,'ИПЦ raw'!$1:$1,0))</f>
        <v>100.78</v>
      </c>
      <c r="AI167" s="326">
        <f>INDEX('ИПЦ raw'!$1:$1048576, MATCH($K167,'ИПЦ raw'!$A:$A,0),MATCH(MoM!AI$1,'ИПЦ raw'!$1:$1,0))</f>
        <v>100.5</v>
      </c>
      <c r="AJ167" s="326">
        <f>INDEX('ИПЦ raw'!$1:$1048576, MATCH($K167,'ИПЦ raw'!$A:$A,0),MATCH(MoM!AJ$1,'ИПЦ raw'!$1:$1,0))</f>
        <v>100.48</v>
      </c>
      <c r="AK167" s="326">
        <f>INDEX('ИПЦ raw'!$1:$1048576, MATCH($K167,'ИПЦ raw'!$A:$A,0),MATCH(MoM!AK$1,'ИПЦ raw'!$1:$1,0))</f>
        <v>99.89</v>
      </c>
      <c r="AL167" s="326">
        <f>INDEX('ИПЦ raw'!$1:$1048576, MATCH($K167,'ИПЦ raw'!$A:$A,0),MATCH(MoM!AL$1,'ИПЦ raw'!$1:$1,0))</f>
        <v>100.18</v>
      </c>
      <c r="AM167" s="326">
        <f>INDEX('ИПЦ raw'!$1:$1048576, MATCH($K167,'ИПЦ raw'!$A:$A,0),MATCH(MoM!AM$1,'ИПЦ raw'!$1:$1,0))</f>
        <v>100.33</v>
      </c>
      <c r="AN167" s="326">
        <f>INDEX('ИПЦ raw'!$1:$1048576, MATCH($K167,'ИПЦ raw'!$A:$A,0),MATCH(MoM!AN$1,'ИПЦ raw'!$1:$1,0))</f>
        <v>99.66</v>
      </c>
      <c r="AO167" s="326">
        <f>INDEX('ИПЦ raw'!$1:$1048576, MATCH($K167,'ИПЦ raw'!$A:$A,0),MATCH(MoM!AO$1,'ИПЦ raw'!$1:$1,0))</f>
        <v>99.37</v>
      </c>
      <c r="AP167" s="326">
        <f>INDEX('ИПЦ raw'!$1:$1048576, MATCH($K167,'ИПЦ raw'!$A:$A,0),MATCH(MoM!AP$1,'ИПЦ raw'!$1:$1,0))</f>
        <v>99.95</v>
      </c>
      <c r="AQ167" s="326">
        <f>INDEX('ИПЦ raw'!$1:$1048576, MATCH($K167,'ИПЦ raw'!$A:$A,0),MATCH(MoM!AQ$1,'ИПЦ raw'!$1:$1,0))</f>
        <v>99.96</v>
      </c>
      <c r="AR167" s="326">
        <f>INDEX('ИПЦ raw'!$1:$1048576, MATCH($K167,'ИПЦ raw'!$A:$A,0),MATCH(MoM!AR$1,'ИПЦ raw'!$1:$1,0))</f>
        <v>100.55</v>
      </c>
      <c r="AS167" s="326">
        <f>INDEX('ИПЦ raw'!$1:$1048576, MATCH($K167,'ИПЦ raw'!$A:$A,0),MATCH(MoM!AS$1,'ИПЦ raw'!$1:$1,0))</f>
        <v>99.7</v>
      </c>
      <c r="AT167" s="326">
        <f>INDEX('ИПЦ raw'!$1:$1048576, MATCH($K167,'ИПЦ raw'!$A:$A,0),MATCH(MoM!AT$1,'ИПЦ raw'!$1:$1,0))</f>
        <v>100.88</v>
      </c>
      <c r="AU167" s="326">
        <f>INDEX('ИПЦ raw'!$1:$1048576, MATCH($K167,'ИПЦ raw'!$A:$A,0),MATCH(MoM!AU$1,'ИПЦ raw'!$1:$1,0))</f>
        <v>100.55</v>
      </c>
      <c r="AV167" s="326">
        <f>INDEX('ИПЦ raw'!$1:$1048576, MATCH($K167,'ИПЦ raw'!$A:$A,0),MATCH(MoM!AV$1,'ИПЦ raw'!$1:$1,0))</f>
        <v>100.6</v>
      </c>
      <c r="AW167" s="326">
        <f>INDEX('ИПЦ raw'!$1:$1048576, MATCH($K167,'ИПЦ raw'!$A:$A,0),MATCH(MoM!AW$1,'ИПЦ raw'!$1:$1,0))</f>
        <v>99.14</v>
      </c>
      <c r="AX167" s="326">
        <f>INDEX('ИПЦ raw'!$1:$1048576, MATCH($K167,'ИПЦ raw'!$A:$A,0),MATCH(MoM!AX$1,'ИПЦ raw'!$1:$1,0))</f>
        <v>100.36</v>
      </c>
      <c r="AY167" s="326">
        <f>INDEX('ИПЦ raw'!$1:$1048576, MATCH($K167,'ИПЦ raw'!$A:$A,0),MATCH(MoM!AY$1,'ИПЦ raw'!$1:$1,0))</f>
        <v>100.29</v>
      </c>
      <c r="AZ167" s="326">
        <f>INDEX('ИПЦ raw'!$1:$1048576, MATCH($K167,'ИПЦ raw'!$A:$A,0),MATCH(MoM!AZ$1,'ИПЦ raw'!$1:$1,0))</f>
        <v>100.42</v>
      </c>
    </row>
    <row r="168" spans="1:52" x14ac:dyDescent="0.45">
      <c r="A168" s="326">
        <f>Веса!A168</f>
        <v>1</v>
      </c>
      <c r="B168" s="326">
        <f t="shared" si="4"/>
        <v>1</v>
      </c>
      <c r="C168" s="326">
        <f>БИПЦ_НДС!E168</f>
        <v>1</v>
      </c>
      <c r="D168" s="326">
        <f t="shared" si="5"/>
        <v>0</v>
      </c>
      <c r="E168" s="326">
        <v>0</v>
      </c>
      <c r="F168" s="326">
        <v>1</v>
      </c>
      <c r="G168" s="326">
        <v>0</v>
      </c>
      <c r="H168" s="326">
        <v>1</v>
      </c>
      <c r="I168" s="326">
        <v>0</v>
      </c>
      <c r="J168" s="308" t="s">
        <v>167</v>
      </c>
      <c r="K168" s="308" t="s">
        <v>167</v>
      </c>
      <c r="L168" s="326">
        <f>INDEX('ИПЦ raw'!$1:$1048576, MATCH($K168,'ИПЦ raw'!$A:$A,0),MATCH(MoM!L$1,'ИПЦ raw'!$1:$1,0))</f>
        <v>100.03</v>
      </c>
      <c r="M168" s="326">
        <f>INDEX('ИПЦ raw'!$1:$1048576, MATCH($K168,'ИПЦ raw'!$A:$A,0),MATCH(MoM!M$1,'ИПЦ raw'!$1:$1,0))</f>
        <v>100.42</v>
      </c>
      <c r="N168" s="326">
        <f>INDEX('ИПЦ raw'!$1:$1048576, MATCH($K168,'ИПЦ raw'!$A:$A,0),MATCH(MoM!N$1,'ИПЦ raw'!$1:$1,0))</f>
        <v>99.66</v>
      </c>
      <c r="O168" s="326">
        <f>INDEX('ИПЦ raw'!$1:$1048576, MATCH($K168,'ИПЦ raw'!$A:$A,0),MATCH(MoM!O$1,'ИПЦ raw'!$1:$1,0))</f>
        <v>100.64</v>
      </c>
      <c r="P168" s="326">
        <f>INDEX('ИПЦ raw'!$1:$1048576, MATCH($K168,'ИПЦ raw'!$A:$A,0),MATCH(MoM!P$1,'ИПЦ raw'!$1:$1,0))</f>
        <v>99.83</v>
      </c>
      <c r="Q168" s="326">
        <f>INDEX('ИПЦ raw'!$1:$1048576, MATCH($K168,'ИПЦ raw'!$A:$A,0),MATCH(MoM!Q$1,'ИПЦ raw'!$1:$1,0))</f>
        <v>99.57</v>
      </c>
      <c r="R168" s="326">
        <f>INDEX('ИПЦ raw'!$1:$1048576, MATCH($K168,'ИПЦ raw'!$A:$A,0),MATCH(MoM!R$1,'ИПЦ raw'!$1:$1,0))</f>
        <v>100.69</v>
      </c>
      <c r="S168" s="326">
        <f>INDEX('ИПЦ raw'!$1:$1048576, MATCH($K168,'ИПЦ raw'!$A:$A,0),MATCH(MoM!S$1,'ИПЦ raw'!$1:$1,0))</f>
        <v>100.41</v>
      </c>
      <c r="T168" s="326">
        <f>INDEX('ИПЦ raw'!$1:$1048576, MATCH($K168,'ИПЦ raw'!$A:$A,0),MATCH(MoM!T$1,'ИПЦ raw'!$1:$1,0))</f>
        <v>100.42</v>
      </c>
      <c r="U168" s="326">
        <f>INDEX('ИПЦ raw'!$1:$1048576, MATCH($K168,'ИПЦ raw'!$A:$A,0),MATCH(MoM!U$1,'ИПЦ raw'!$1:$1,0))</f>
        <v>100.84</v>
      </c>
      <c r="V168" s="326">
        <f>INDEX('ИПЦ raw'!$1:$1048576, MATCH($K168,'ИПЦ raw'!$A:$A,0),MATCH(MoM!V$1,'ИПЦ raw'!$1:$1,0))</f>
        <v>100.55</v>
      </c>
      <c r="W168" s="326">
        <f>INDEX('ИПЦ raw'!$1:$1048576, MATCH($K168,'ИПЦ raw'!$A:$A,0),MATCH(MoM!W$1,'ИПЦ raw'!$1:$1,0))</f>
        <v>99.69</v>
      </c>
      <c r="X168" s="326">
        <f>INDEX('ИПЦ raw'!$1:$1048576, MATCH($K168,'ИПЦ raw'!$A:$A,0),MATCH(MoM!X$1,'ИПЦ raw'!$1:$1,0))</f>
        <v>100.99</v>
      </c>
      <c r="Y168" s="326">
        <f>INDEX('ИПЦ raw'!$1:$1048576, MATCH($K168,'ИПЦ raw'!$A:$A,0),MATCH(MoM!Y$1,'ИПЦ raw'!$1:$1,0))</f>
        <v>100.43</v>
      </c>
      <c r="Z168" s="326">
        <f>INDEX('ИПЦ raw'!$1:$1048576, MATCH($K168,'ИПЦ raw'!$A:$A,0),MATCH(MoM!Z$1,'ИПЦ raw'!$1:$1,0))</f>
        <v>100.78</v>
      </c>
      <c r="AA168" s="326">
        <f>INDEX('ИПЦ raw'!$1:$1048576, MATCH($K168,'ИПЦ raw'!$A:$A,0),MATCH(MoM!AA$1,'ИПЦ raw'!$1:$1,0))</f>
        <v>100.25</v>
      </c>
      <c r="AB168" s="326">
        <f>INDEX('ИПЦ raw'!$1:$1048576, MATCH($K168,'ИПЦ raw'!$A:$A,0),MATCH(MoM!AB$1,'ИПЦ raw'!$1:$1,0))</f>
        <v>100.41</v>
      </c>
      <c r="AC168" s="326">
        <f>INDEX('ИПЦ raw'!$1:$1048576, MATCH($K168,'ИПЦ raw'!$A:$A,0),MATCH(MoM!AC$1,'ИПЦ raw'!$1:$1,0))</f>
        <v>100.19</v>
      </c>
      <c r="AD168" s="326">
        <f>INDEX('ИПЦ raw'!$1:$1048576, MATCH($K168,'ИПЦ raw'!$A:$A,0),MATCH(MoM!AD$1,'ИПЦ raw'!$1:$1,0))</f>
        <v>99.93</v>
      </c>
      <c r="AE168" s="326">
        <f>INDEX('ИПЦ raw'!$1:$1048576, MATCH($K168,'ИПЦ raw'!$A:$A,0),MATCH(MoM!AE$1,'ИПЦ raw'!$1:$1,0))</f>
        <v>100.08</v>
      </c>
      <c r="AF168" s="326">
        <f>INDEX('ИПЦ raw'!$1:$1048576, MATCH($K168,'ИПЦ raw'!$A:$A,0),MATCH(MoM!AF$1,'ИПЦ raw'!$1:$1,0))</f>
        <v>100.42</v>
      </c>
      <c r="AG168" s="326">
        <f>INDEX('ИПЦ raw'!$1:$1048576, MATCH($K168,'ИПЦ raw'!$A:$A,0),MATCH(MoM!AG$1,'ИПЦ raw'!$1:$1,0))</f>
        <v>100.66</v>
      </c>
      <c r="AH168" s="326">
        <f>INDEX('ИПЦ raw'!$1:$1048576, MATCH($K168,'ИПЦ raw'!$A:$A,0),MATCH(MoM!AH$1,'ИПЦ raw'!$1:$1,0))</f>
        <v>100.37</v>
      </c>
      <c r="AI168" s="326">
        <f>INDEX('ИПЦ raw'!$1:$1048576, MATCH($K168,'ИПЦ raw'!$A:$A,0),MATCH(MoM!AI$1,'ИПЦ raw'!$1:$1,0))</f>
        <v>100.48</v>
      </c>
      <c r="AJ168" s="326">
        <f>INDEX('ИПЦ raw'!$1:$1048576, MATCH($K168,'ИПЦ raw'!$A:$A,0),MATCH(MoM!AJ$1,'ИПЦ raw'!$1:$1,0))</f>
        <v>100.84</v>
      </c>
      <c r="AK168" s="326">
        <f>INDEX('ИПЦ raw'!$1:$1048576, MATCH($K168,'ИПЦ raw'!$A:$A,0),MATCH(MoM!AK$1,'ИПЦ raw'!$1:$1,0))</f>
        <v>100.76</v>
      </c>
      <c r="AL168" s="326">
        <f>INDEX('ИПЦ raw'!$1:$1048576, MATCH($K168,'ИПЦ raw'!$A:$A,0),MATCH(MoM!AL$1,'ИПЦ raw'!$1:$1,0))</f>
        <v>100.16</v>
      </c>
      <c r="AM168" s="326">
        <f>INDEX('ИПЦ raw'!$1:$1048576, MATCH($K168,'ИПЦ raw'!$A:$A,0),MATCH(MoM!AM$1,'ИПЦ raw'!$1:$1,0))</f>
        <v>100.27</v>
      </c>
      <c r="AN168" s="326">
        <f>INDEX('ИПЦ raw'!$1:$1048576, MATCH($K168,'ИПЦ raw'!$A:$A,0),MATCH(MoM!AN$1,'ИПЦ raw'!$1:$1,0))</f>
        <v>100.17</v>
      </c>
      <c r="AO168" s="326">
        <f>INDEX('ИПЦ raw'!$1:$1048576, MATCH($K168,'ИПЦ raw'!$A:$A,0),MATCH(MoM!AO$1,'ИПЦ raw'!$1:$1,0))</f>
        <v>99.93</v>
      </c>
      <c r="AP168" s="326">
        <f>INDEX('ИПЦ raw'!$1:$1048576, MATCH($K168,'ИПЦ raw'!$A:$A,0),MATCH(MoM!AP$1,'ИПЦ raw'!$1:$1,0))</f>
        <v>100.31</v>
      </c>
      <c r="AQ168" s="326">
        <f>INDEX('ИПЦ raw'!$1:$1048576, MATCH($K168,'ИПЦ raw'!$A:$A,0),MATCH(MoM!AQ$1,'ИПЦ raw'!$1:$1,0))</f>
        <v>100.6</v>
      </c>
      <c r="AR168" s="326">
        <f>INDEX('ИПЦ raw'!$1:$1048576, MATCH($K168,'ИПЦ raw'!$A:$A,0),MATCH(MoM!AR$1,'ИПЦ raw'!$1:$1,0))</f>
        <v>99.94</v>
      </c>
      <c r="AS168" s="326">
        <f>INDEX('ИПЦ raw'!$1:$1048576, MATCH($K168,'ИПЦ raw'!$A:$A,0),MATCH(MoM!AS$1,'ИПЦ raw'!$1:$1,0))</f>
        <v>99.94</v>
      </c>
      <c r="AT168" s="326">
        <f>INDEX('ИПЦ raw'!$1:$1048576, MATCH($K168,'ИПЦ raw'!$A:$A,0),MATCH(MoM!AT$1,'ИПЦ raw'!$1:$1,0))</f>
        <v>100.26</v>
      </c>
      <c r="AU168" s="326">
        <f>INDEX('ИПЦ raw'!$1:$1048576, MATCH($K168,'ИПЦ raw'!$A:$A,0),MATCH(MoM!AU$1,'ИПЦ raw'!$1:$1,0))</f>
        <v>100.29</v>
      </c>
      <c r="AV168" s="326">
        <f>INDEX('ИПЦ raw'!$1:$1048576, MATCH($K168,'ИПЦ raw'!$A:$A,0),MATCH(MoM!AV$1,'ИПЦ raw'!$1:$1,0))</f>
        <v>100.18</v>
      </c>
      <c r="AW168" s="326">
        <f>INDEX('ИПЦ raw'!$1:$1048576, MATCH($K168,'ИПЦ raw'!$A:$A,0),MATCH(MoM!AW$1,'ИПЦ raw'!$1:$1,0))</f>
        <v>99.97</v>
      </c>
      <c r="AX168" s="326">
        <f>INDEX('ИПЦ raw'!$1:$1048576, MATCH($K168,'ИПЦ raw'!$A:$A,0),MATCH(MoM!AX$1,'ИПЦ raw'!$1:$1,0))</f>
        <v>100.24</v>
      </c>
      <c r="AY168" s="326">
        <f>INDEX('ИПЦ raw'!$1:$1048576, MATCH($K168,'ИПЦ raw'!$A:$A,0),MATCH(MoM!AY$1,'ИПЦ raw'!$1:$1,0))</f>
        <v>99.86</v>
      </c>
      <c r="AZ168" s="326">
        <f>INDEX('ИПЦ raw'!$1:$1048576, MATCH($K168,'ИПЦ raw'!$A:$A,0),MATCH(MoM!AZ$1,'ИПЦ raw'!$1:$1,0))</f>
        <v>100.12</v>
      </c>
    </row>
    <row r="169" spans="1:52" x14ac:dyDescent="0.45">
      <c r="A169" s="326">
        <f>Веса!A169</f>
        <v>1</v>
      </c>
      <c r="B169" s="326">
        <f t="shared" si="4"/>
        <v>1</v>
      </c>
      <c r="C169" s="326">
        <f>БИПЦ_НДС!E169</f>
        <v>1</v>
      </c>
      <c r="D169" s="326">
        <f t="shared" si="5"/>
        <v>0</v>
      </c>
      <c r="E169" s="326">
        <v>0</v>
      </c>
      <c r="F169" s="326">
        <v>1</v>
      </c>
      <c r="G169" s="326">
        <v>0</v>
      </c>
      <c r="H169" s="326">
        <v>1</v>
      </c>
      <c r="I169" s="326">
        <v>0</v>
      </c>
      <c r="J169" s="308" t="s">
        <v>168</v>
      </c>
      <c r="K169" s="308" t="s">
        <v>168</v>
      </c>
      <c r="L169" s="326">
        <f>INDEX('ИПЦ raw'!$1:$1048576, MATCH($K169,'ИПЦ raw'!$A:$A,0),MATCH(MoM!L$1,'ИПЦ raw'!$1:$1,0))</f>
        <v>100.54</v>
      </c>
      <c r="M169" s="326">
        <f>INDEX('ИПЦ raw'!$1:$1048576, MATCH($K169,'ИПЦ raw'!$A:$A,0),MATCH(MoM!M$1,'ИПЦ raw'!$1:$1,0))</f>
        <v>100.12</v>
      </c>
      <c r="N169" s="326">
        <f>INDEX('ИПЦ raw'!$1:$1048576, MATCH($K169,'ИПЦ raw'!$A:$A,0),MATCH(MoM!N$1,'ИПЦ raw'!$1:$1,0))</f>
        <v>99.43</v>
      </c>
      <c r="O169" s="326">
        <f>INDEX('ИПЦ raw'!$1:$1048576, MATCH($K169,'ИПЦ raw'!$A:$A,0),MATCH(MoM!O$1,'ИПЦ raw'!$1:$1,0))</f>
        <v>99.89</v>
      </c>
      <c r="P169" s="326">
        <f>INDEX('ИПЦ raw'!$1:$1048576, MATCH($K169,'ИПЦ raw'!$A:$A,0),MATCH(MoM!P$1,'ИПЦ raw'!$1:$1,0))</f>
        <v>100.83</v>
      </c>
      <c r="Q169" s="326">
        <f>INDEX('ИПЦ raw'!$1:$1048576, MATCH($K169,'ИПЦ raw'!$A:$A,0),MATCH(MoM!Q$1,'ИПЦ raw'!$1:$1,0))</f>
        <v>99.7</v>
      </c>
      <c r="R169" s="326">
        <f>INDEX('ИПЦ raw'!$1:$1048576, MATCH($K169,'ИПЦ raw'!$A:$A,0),MATCH(MoM!R$1,'ИПЦ raw'!$1:$1,0))</f>
        <v>100.46</v>
      </c>
      <c r="S169" s="326">
        <f>INDEX('ИПЦ raw'!$1:$1048576, MATCH($K169,'ИПЦ raw'!$A:$A,0),MATCH(MoM!S$1,'ИПЦ raw'!$1:$1,0))</f>
        <v>99.83</v>
      </c>
      <c r="T169" s="326">
        <f>INDEX('ИПЦ raw'!$1:$1048576, MATCH($K169,'ИПЦ raw'!$A:$A,0),MATCH(MoM!T$1,'ИПЦ raw'!$1:$1,0))</f>
        <v>102.39</v>
      </c>
      <c r="U169" s="326">
        <f>INDEX('ИПЦ raw'!$1:$1048576, MATCH($K169,'ИПЦ raw'!$A:$A,0),MATCH(MoM!U$1,'ИПЦ raw'!$1:$1,0))</f>
        <v>101.79</v>
      </c>
      <c r="V169" s="326">
        <f>INDEX('ИПЦ raw'!$1:$1048576, MATCH($K169,'ИПЦ raw'!$A:$A,0),MATCH(MoM!V$1,'ИПЦ raw'!$1:$1,0))</f>
        <v>100.88</v>
      </c>
      <c r="W169" s="326">
        <f>INDEX('ИПЦ raw'!$1:$1048576, MATCH($K169,'ИПЦ raw'!$A:$A,0),MATCH(MoM!W$1,'ИПЦ raw'!$1:$1,0))</f>
        <v>99.89</v>
      </c>
      <c r="X169" s="326">
        <f>INDEX('ИПЦ raw'!$1:$1048576, MATCH($K169,'ИПЦ raw'!$A:$A,0),MATCH(MoM!X$1,'ИПЦ raw'!$1:$1,0))</f>
        <v>100.96</v>
      </c>
      <c r="Y169" s="326">
        <f>INDEX('ИПЦ raw'!$1:$1048576, MATCH($K169,'ИПЦ raw'!$A:$A,0),MATCH(MoM!Y$1,'ИПЦ raw'!$1:$1,0))</f>
        <v>100.28</v>
      </c>
      <c r="Z169" s="326">
        <f>INDEX('ИПЦ raw'!$1:$1048576, MATCH($K169,'ИПЦ raw'!$A:$A,0),MATCH(MoM!Z$1,'ИПЦ raw'!$1:$1,0))</f>
        <v>99.87</v>
      </c>
      <c r="AA169" s="326">
        <f>INDEX('ИПЦ raw'!$1:$1048576, MATCH($K169,'ИПЦ raw'!$A:$A,0),MATCH(MoM!AA$1,'ИПЦ raw'!$1:$1,0))</f>
        <v>100.5</v>
      </c>
      <c r="AB169" s="326">
        <f>INDEX('ИПЦ raw'!$1:$1048576, MATCH($K169,'ИПЦ raw'!$A:$A,0),MATCH(MoM!AB$1,'ИПЦ raw'!$1:$1,0))</f>
        <v>100.19</v>
      </c>
      <c r="AC169" s="326">
        <f>INDEX('ИПЦ raw'!$1:$1048576, MATCH($K169,'ИПЦ raw'!$A:$A,0),MATCH(MoM!AC$1,'ИПЦ raw'!$1:$1,0))</f>
        <v>100.05</v>
      </c>
      <c r="AD169" s="326">
        <f>INDEX('ИПЦ raw'!$1:$1048576, MATCH($K169,'ИПЦ raw'!$A:$A,0),MATCH(MoM!AD$1,'ИПЦ raw'!$1:$1,0))</f>
        <v>100.59</v>
      </c>
      <c r="AE169" s="326">
        <f>INDEX('ИПЦ raw'!$1:$1048576, MATCH($K169,'ИПЦ raw'!$A:$A,0),MATCH(MoM!AE$1,'ИПЦ raw'!$1:$1,0))</f>
        <v>100.56</v>
      </c>
      <c r="AF169" s="326">
        <f>INDEX('ИПЦ raw'!$1:$1048576, MATCH($K169,'ИПЦ raw'!$A:$A,0),MATCH(MoM!AF$1,'ИПЦ raw'!$1:$1,0))</f>
        <v>101.2</v>
      </c>
      <c r="AG169" s="326">
        <f>INDEX('ИПЦ raw'!$1:$1048576, MATCH($K169,'ИПЦ raw'!$A:$A,0),MATCH(MoM!AG$1,'ИПЦ raw'!$1:$1,0))</f>
        <v>100.23</v>
      </c>
      <c r="AH169" s="326">
        <f>INDEX('ИПЦ raw'!$1:$1048576, MATCH($K169,'ИПЦ raw'!$A:$A,0),MATCH(MoM!AH$1,'ИПЦ raw'!$1:$1,0))</f>
        <v>101.21</v>
      </c>
      <c r="AI169" s="326">
        <f>INDEX('ИПЦ raw'!$1:$1048576, MATCH($K169,'ИПЦ raw'!$A:$A,0),MATCH(MoM!AI$1,'ИПЦ raw'!$1:$1,0))</f>
        <v>100.41</v>
      </c>
      <c r="AJ169" s="326">
        <f>INDEX('ИПЦ raw'!$1:$1048576, MATCH($K169,'ИПЦ raw'!$A:$A,0),MATCH(MoM!AJ$1,'ИПЦ raw'!$1:$1,0))</f>
        <v>100.44</v>
      </c>
      <c r="AK169" s="326">
        <f>INDEX('ИПЦ raw'!$1:$1048576, MATCH($K169,'ИПЦ raw'!$A:$A,0),MATCH(MoM!AK$1,'ИПЦ raw'!$1:$1,0))</f>
        <v>100.23</v>
      </c>
      <c r="AL169" s="326">
        <f>INDEX('ИПЦ raw'!$1:$1048576, MATCH($K169,'ИПЦ raw'!$A:$A,0),MATCH(MoM!AL$1,'ИПЦ raw'!$1:$1,0))</f>
        <v>99.28</v>
      </c>
      <c r="AM169" s="326">
        <f>INDEX('ИПЦ raw'!$1:$1048576, MATCH($K169,'ИПЦ raw'!$A:$A,0),MATCH(MoM!AM$1,'ИПЦ raw'!$1:$1,0))</f>
        <v>101.12</v>
      </c>
      <c r="AN169" s="326">
        <f>INDEX('ИПЦ raw'!$1:$1048576, MATCH($K169,'ИПЦ raw'!$A:$A,0),MATCH(MoM!AN$1,'ИПЦ raw'!$1:$1,0))</f>
        <v>100.89</v>
      </c>
      <c r="AO169" s="326">
        <f>INDEX('ИПЦ raw'!$1:$1048576, MATCH($K169,'ИПЦ raw'!$A:$A,0),MATCH(MoM!AO$1,'ИПЦ raw'!$1:$1,0))</f>
        <v>99.95</v>
      </c>
      <c r="AP169" s="326">
        <f>INDEX('ИПЦ raw'!$1:$1048576, MATCH($K169,'ИПЦ raw'!$A:$A,0),MATCH(MoM!AP$1,'ИПЦ raw'!$1:$1,0))</f>
        <v>100.47</v>
      </c>
      <c r="AQ169" s="326">
        <f>INDEX('ИПЦ raw'!$1:$1048576, MATCH($K169,'ИПЦ raw'!$A:$A,0),MATCH(MoM!AQ$1,'ИПЦ raw'!$1:$1,0))</f>
        <v>100.08</v>
      </c>
      <c r="AR169" s="326">
        <f>INDEX('ИПЦ raw'!$1:$1048576, MATCH($K169,'ИПЦ raw'!$A:$A,0),MATCH(MoM!AR$1,'ИПЦ raw'!$1:$1,0))</f>
        <v>100.44</v>
      </c>
      <c r="AS169" s="326">
        <f>INDEX('ИПЦ raw'!$1:$1048576, MATCH($K169,'ИПЦ raw'!$A:$A,0),MATCH(MoM!AS$1,'ИПЦ raw'!$1:$1,0))</f>
        <v>100.68</v>
      </c>
      <c r="AT169" s="326">
        <f>INDEX('ИПЦ raw'!$1:$1048576, MATCH($K169,'ИПЦ raw'!$A:$A,0),MATCH(MoM!AT$1,'ИПЦ raw'!$1:$1,0))</f>
        <v>100.45</v>
      </c>
      <c r="AU169" s="326">
        <f>INDEX('ИПЦ raw'!$1:$1048576, MATCH($K169,'ИПЦ raw'!$A:$A,0),MATCH(MoM!AU$1,'ИПЦ raw'!$1:$1,0))</f>
        <v>99.41</v>
      </c>
      <c r="AV169" s="326">
        <f>INDEX('ИПЦ raw'!$1:$1048576, MATCH($K169,'ИПЦ raw'!$A:$A,0),MATCH(MoM!AV$1,'ИПЦ raw'!$1:$1,0))</f>
        <v>100.69</v>
      </c>
      <c r="AW169" s="326">
        <f>INDEX('ИПЦ raw'!$1:$1048576, MATCH($K169,'ИПЦ raw'!$A:$A,0),MATCH(MoM!AW$1,'ИПЦ raw'!$1:$1,0))</f>
        <v>99.61</v>
      </c>
      <c r="AX169" s="326">
        <f>INDEX('ИПЦ raw'!$1:$1048576, MATCH($K169,'ИПЦ raw'!$A:$A,0),MATCH(MoM!AX$1,'ИПЦ raw'!$1:$1,0))</f>
        <v>100.41</v>
      </c>
      <c r="AY169" s="326">
        <f>INDEX('ИПЦ raw'!$1:$1048576, MATCH($K169,'ИПЦ raw'!$A:$A,0),MATCH(MoM!AY$1,'ИПЦ raw'!$1:$1,0))</f>
        <v>100.11</v>
      </c>
      <c r="AZ169" s="326">
        <f>INDEX('ИПЦ raw'!$1:$1048576, MATCH($K169,'ИПЦ raw'!$A:$A,0),MATCH(MoM!AZ$1,'ИПЦ raw'!$1:$1,0))</f>
        <v>100.47</v>
      </c>
    </row>
    <row r="170" spans="1:52" x14ac:dyDescent="0.45">
      <c r="A170" s="326">
        <f>Веса!A170</f>
        <v>1</v>
      </c>
      <c r="B170" s="326">
        <f t="shared" si="4"/>
        <v>1</v>
      </c>
      <c r="C170" s="326">
        <f>БИПЦ_НДС!E170</f>
        <v>0</v>
      </c>
      <c r="D170" s="326">
        <f t="shared" si="5"/>
        <v>1</v>
      </c>
      <c r="E170" s="326">
        <v>0</v>
      </c>
      <c r="F170" s="326">
        <v>1</v>
      </c>
      <c r="G170" s="326">
        <v>0</v>
      </c>
      <c r="H170" s="326">
        <v>1</v>
      </c>
      <c r="I170" s="326">
        <v>0</v>
      </c>
      <c r="J170" s="308" t="s">
        <v>169</v>
      </c>
      <c r="K170" s="308" t="s">
        <v>169</v>
      </c>
      <c r="L170" s="326">
        <f>INDEX('ИПЦ raw'!$1:$1048576, MATCH($K170,'ИПЦ raw'!$A:$A,0),MATCH(MoM!L$1,'ИПЦ raw'!$1:$1,0))</f>
        <v>100.06</v>
      </c>
      <c r="M170" s="326">
        <f>INDEX('ИПЦ raw'!$1:$1048576, MATCH($K170,'ИПЦ raw'!$A:$A,0),MATCH(MoM!M$1,'ИПЦ raw'!$1:$1,0))</f>
        <v>99.89</v>
      </c>
      <c r="N170" s="326">
        <f>INDEX('ИПЦ raw'!$1:$1048576, MATCH($K170,'ИПЦ raw'!$A:$A,0),MATCH(MoM!N$1,'ИПЦ raw'!$1:$1,0))</f>
        <v>100.4</v>
      </c>
      <c r="O170" s="326">
        <f>INDEX('ИПЦ raw'!$1:$1048576, MATCH($K170,'ИПЦ raw'!$A:$A,0),MATCH(MoM!O$1,'ИПЦ raw'!$1:$1,0))</f>
        <v>99.88</v>
      </c>
      <c r="P170" s="326">
        <f>INDEX('ИПЦ raw'!$1:$1048576, MATCH($K170,'ИПЦ raw'!$A:$A,0),MATCH(MoM!P$1,'ИПЦ raw'!$1:$1,0))</f>
        <v>100.69</v>
      </c>
      <c r="Q170" s="326">
        <f>INDEX('ИПЦ raw'!$1:$1048576, MATCH($K170,'ИПЦ raw'!$A:$A,0),MATCH(MoM!Q$1,'ИПЦ raw'!$1:$1,0))</f>
        <v>100.38</v>
      </c>
      <c r="R170" s="326">
        <f>INDEX('ИПЦ raw'!$1:$1048576, MATCH($K170,'ИПЦ raw'!$A:$A,0),MATCH(MoM!R$1,'ИПЦ raw'!$1:$1,0))</f>
        <v>100.33</v>
      </c>
      <c r="S170" s="326">
        <f>INDEX('ИПЦ raw'!$1:$1048576, MATCH($K170,'ИПЦ raw'!$A:$A,0),MATCH(MoM!S$1,'ИПЦ raw'!$1:$1,0))</f>
        <v>100.3</v>
      </c>
      <c r="T170" s="326">
        <f>INDEX('ИПЦ raw'!$1:$1048576, MATCH($K170,'ИПЦ raw'!$A:$A,0),MATCH(MoM!T$1,'ИПЦ raw'!$1:$1,0))</f>
        <v>100.59</v>
      </c>
      <c r="U170" s="326">
        <f>INDEX('ИПЦ raw'!$1:$1048576, MATCH($K170,'ИПЦ raw'!$A:$A,0),MATCH(MoM!U$1,'ИПЦ raw'!$1:$1,0))</f>
        <v>100.47</v>
      </c>
      <c r="V170" s="326">
        <f>INDEX('ИПЦ raw'!$1:$1048576, MATCH($K170,'ИПЦ raw'!$A:$A,0),MATCH(MoM!V$1,'ИПЦ raw'!$1:$1,0))</f>
        <v>100.76</v>
      </c>
      <c r="W170" s="326">
        <f>INDEX('ИПЦ raw'!$1:$1048576, MATCH($K170,'ИПЦ raw'!$A:$A,0),MATCH(MoM!W$1,'ИПЦ raw'!$1:$1,0))</f>
        <v>100.17</v>
      </c>
      <c r="X170" s="326">
        <f>INDEX('ИПЦ raw'!$1:$1048576, MATCH($K170,'ИПЦ raw'!$A:$A,0),MATCH(MoM!X$1,'ИПЦ raw'!$1:$1,0))</f>
        <v>100.1</v>
      </c>
      <c r="Y170" s="326">
        <f>INDEX('ИПЦ raw'!$1:$1048576, MATCH($K170,'ИПЦ raw'!$A:$A,0),MATCH(MoM!Y$1,'ИПЦ raw'!$1:$1,0))</f>
        <v>100.18</v>
      </c>
      <c r="Z170" s="326">
        <f>INDEX('ИПЦ raw'!$1:$1048576, MATCH($K170,'ИПЦ raw'!$A:$A,0),MATCH(MoM!Z$1,'ИПЦ raw'!$1:$1,0))</f>
        <v>100.23</v>
      </c>
      <c r="AA170" s="326">
        <f>INDEX('ИПЦ raw'!$1:$1048576, MATCH($K170,'ИПЦ raw'!$A:$A,0),MATCH(MoM!AA$1,'ИПЦ raw'!$1:$1,0))</f>
        <v>100.01</v>
      </c>
      <c r="AB170" s="326">
        <f>INDEX('ИПЦ raw'!$1:$1048576, MATCH($K170,'ИПЦ raw'!$A:$A,0),MATCH(MoM!AB$1,'ИПЦ raw'!$1:$1,0))</f>
        <v>100.34</v>
      </c>
      <c r="AC170" s="326">
        <f>INDEX('ИПЦ raw'!$1:$1048576, MATCH($K170,'ИПЦ raw'!$A:$A,0),MATCH(MoM!AC$1,'ИПЦ raw'!$1:$1,0))</f>
        <v>100.03</v>
      </c>
      <c r="AD170" s="326">
        <f>INDEX('ИПЦ raw'!$1:$1048576, MATCH($K170,'ИПЦ raw'!$A:$A,0),MATCH(MoM!AD$1,'ИПЦ raw'!$1:$1,0))</f>
        <v>100.67</v>
      </c>
      <c r="AE170" s="326">
        <f>INDEX('ИПЦ raw'!$1:$1048576, MATCH($K170,'ИПЦ raw'!$A:$A,0),MATCH(MoM!AE$1,'ИПЦ raw'!$1:$1,0))</f>
        <v>100.68</v>
      </c>
      <c r="AF170" s="326">
        <f>INDEX('ИПЦ raw'!$1:$1048576, MATCH($K170,'ИПЦ raw'!$A:$A,0),MATCH(MoM!AF$1,'ИПЦ raw'!$1:$1,0))</f>
        <v>100.66</v>
      </c>
      <c r="AG170" s="326">
        <f>INDEX('ИПЦ raw'!$1:$1048576, MATCH($K170,'ИПЦ raw'!$A:$A,0),MATCH(MoM!AG$1,'ИПЦ raw'!$1:$1,0))</f>
        <v>100.7</v>
      </c>
      <c r="AH170" s="326">
        <f>INDEX('ИПЦ raw'!$1:$1048576, MATCH($K170,'ИПЦ raw'!$A:$A,0),MATCH(MoM!AH$1,'ИПЦ raw'!$1:$1,0))</f>
        <v>100.39</v>
      </c>
      <c r="AI170" s="326">
        <f>INDEX('ИПЦ raw'!$1:$1048576, MATCH($K170,'ИПЦ raw'!$A:$A,0),MATCH(MoM!AI$1,'ИПЦ raw'!$1:$1,0))</f>
        <v>100.53</v>
      </c>
      <c r="AJ170" s="326">
        <f>INDEX('ИПЦ raw'!$1:$1048576, MATCH($K170,'ИПЦ raw'!$A:$A,0),MATCH(MoM!AJ$1,'ИПЦ raw'!$1:$1,0))</f>
        <v>100.08</v>
      </c>
      <c r="AK170" s="326">
        <f>INDEX('ИПЦ raw'!$1:$1048576, MATCH($K170,'ИПЦ raw'!$A:$A,0),MATCH(MoM!AK$1,'ИПЦ raw'!$1:$1,0))</f>
        <v>99.86</v>
      </c>
      <c r="AL170" s="326">
        <f>INDEX('ИПЦ raw'!$1:$1048576, MATCH($K170,'ИПЦ raw'!$A:$A,0),MATCH(MoM!AL$1,'ИПЦ raw'!$1:$1,0))</f>
        <v>100.3</v>
      </c>
      <c r="AM170" s="326">
        <f>INDEX('ИПЦ raw'!$1:$1048576, MATCH($K170,'ИПЦ raw'!$A:$A,0),MATCH(MoM!AM$1,'ИПЦ raw'!$1:$1,0))</f>
        <v>100.3</v>
      </c>
      <c r="AN170" s="326">
        <f>INDEX('ИПЦ raw'!$1:$1048576, MATCH($K170,'ИПЦ raw'!$A:$A,0),MATCH(MoM!AN$1,'ИПЦ raw'!$1:$1,0))</f>
        <v>99.6</v>
      </c>
      <c r="AO170" s="326">
        <f>INDEX('ИПЦ raw'!$1:$1048576, MATCH($K170,'ИПЦ raw'!$A:$A,0),MATCH(MoM!AO$1,'ИПЦ raw'!$1:$1,0))</f>
        <v>100.07</v>
      </c>
      <c r="AP170" s="326">
        <f>INDEX('ИПЦ raw'!$1:$1048576, MATCH($K170,'ИПЦ raw'!$A:$A,0),MATCH(MoM!AP$1,'ИПЦ raw'!$1:$1,0))</f>
        <v>100.3</v>
      </c>
      <c r="AQ170" s="326">
        <f>INDEX('ИПЦ raw'!$1:$1048576, MATCH($K170,'ИПЦ raw'!$A:$A,0),MATCH(MoM!AQ$1,'ИПЦ raw'!$1:$1,0))</f>
        <v>100.78</v>
      </c>
      <c r="AR170" s="326">
        <f>INDEX('ИПЦ raw'!$1:$1048576, MATCH($K170,'ИПЦ raw'!$A:$A,0),MATCH(MoM!AR$1,'ИПЦ raw'!$1:$1,0))</f>
        <v>100.88</v>
      </c>
      <c r="AS170" s="326">
        <f>INDEX('ИПЦ raw'!$1:$1048576, MATCH($K170,'ИПЦ raw'!$A:$A,0),MATCH(MoM!AS$1,'ИПЦ raw'!$1:$1,0))</f>
        <v>100.38</v>
      </c>
      <c r="AT170" s="326">
        <f>INDEX('ИПЦ raw'!$1:$1048576, MATCH($K170,'ИПЦ raw'!$A:$A,0),MATCH(MoM!AT$1,'ИПЦ raw'!$1:$1,0))</f>
        <v>100.15</v>
      </c>
      <c r="AU170" s="326">
        <f>INDEX('ИПЦ raw'!$1:$1048576, MATCH($K170,'ИПЦ raw'!$A:$A,0),MATCH(MoM!AU$1,'ИПЦ raw'!$1:$1,0))</f>
        <v>100.1</v>
      </c>
      <c r="AV170" s="326">
        <f>INDEX('ИПЦ raw'!$1:$1048576, MATCH($K170,'ИПЦ raw'!$A:$A,0),MATCH(MoM!AV$1,'ИПЦ raw'!$1:$1,0))</f>
        <v>99.95</v>
      </c>
      <c r="AW170" s="326">
        <f>INDEX('ИПЦ raw'!$1:$1048576, MATCH($K170,'ИПЦ raw'!$A:$A,0),MATCH(MoM!AW$1,'ИПЦ raw'!$1:$1,0))</f>
        <v>99.83</v>
      </c>
      <c r="AX170" s="326">
        <f>INDEX('ИПЦ raw'!$1:$1048576, MATCH($K170,'ИПЦ raw'!$A:$A,0),MATCH(MoM!AX$1,'ИПЦ raw'!$1:$1,0))</f>
        <v>99.81</v>
      </c>
      <c r="AY170" s="326">
        <f>INDEX('ИПЦ raw'!$1:$1048576, MATCH($K170,'ИПЦ raw'!$A:$A,0),MATCH(MoM!AY$1,'ИПЦ raw'!$1:$1,0))</f>
        <v>100.32</v>
      </c>
      <c r="AZ170" s="326">
        <f>INDEX('ИПЦ raw'!$1:$1048576, MATCH($K170,'ИПЦ raw'!$A:$A,0),MATCH(MoM!AZ$1,'ИПЦ raw'!$1:$1,0))</f>
        <v>100.33</v>
      </c>
    </row>
    <row r="171" spans="1:52" x14ac:dyDescent="0.45">
      <c r="A171" s="326">
        <f>Веса!A171</f>
        <v>1</v>
      </c>
      <c r="B171" s="326">
        <f t="shared" si="4"/>
        <v>1</v>
      </c>
      <c r="C171" s="326">
        <f>БИПЦ_НДС!E171</f>
        <v>0</v>
      </c>
      <c r="D171" s="326">
        <f t="shared" si="5"/>
        <v>1</v>
      </c>
      <c r="E171" s="326">
        <v>0</v>
      </c>
      <c r="F171" s="326">
        <v>1</v>
      </c>
      <c r="G171" s="326">
        <v>0</v>
      </c>
      <c r="H171" s="326">
        <v>1</v>
      </c>
      <c r="I171" s="326">
        <v>0</v>
      </c>
      <c r="J171" s="308" t="s">
        <v>170</v>
      </c>
      <c r="K171" s="308" t="s">
        <v>170</v>
      </c>
      <c r="L171" s="326">
        <f>INDEX('ИПЦ raw'!$1:$1048576, MATCH($K171,'ИПЦ raw'!$A:$A,0),MATCH(MoM!L$1,'ИПЦ raw'!$1:$1,0))</f>
        <v>100.54</v>
      </c>
      <c r="M171" s="326">
        <f>INDEX('ИПЦ raw'!$1:$1048576, MATCH($K171,'ИПЦ raw'!$A:$A,0),MATCH(MoM!M$1,'ИПЦ raw'!$1:$1,0))</f>
        <v>100.14</v>
      </c>
      <c r="N171" s="326">
        <f>INDEX('ИПЦ raw'!$1:$1048576, MATCH($K171,'ИПЦ raw'!$A:$A,0),MATCH(MoM!N$1,'ИПЦ raw'!$1:$1,0))</f>
        <v>100.32</v>
      </c>
      <c r="O171" s="326">
        <f>INDEX('ИПЦ raw'!$1:$1048576, MATCH($K171,'ИПЦ raw'!$A:$A,0),MATCH(MoM!O$1,'ИПЦ raw'!$1:$1,0))</f>
        <v>99.98</v>
      </c>
      <c r="P171" s="326">
        <f>INDEX('ИПЦ raw'!$1:$1048576, MATCH($K171,'ИПЦ raw'!$A:$A,0),MATCH(MoM!P$1,'ИПЦ raw'!$1:$1,0))</f>
        <v>100.32</v>
      </c>
      <c r="Q171" s="326">
        <f>INDEX('ИПЦ raw'!$1:$1048576, MATCH($K171,'ИПЦ raw'!$A:$A,0),MATCH(MoM!Q$1,'ИПЦ raw'!$1:$1,0))</f>
        <v>100.2</v>
      </c>
      <c r="R171" s="326">
        <f>INDEX('ИПЦ raw'!$1:$1048576, MATCH($K171,'ИПЦ raw'!$A:$A,0),MATCH(MoM!R$1,'ИПЦ raw'!$1:$1,0))</f>
        <v>100.05</v>
      </c>
      <c r="S171" s="326">
        <f>INDEX('ИПЦ raw'!$1:$1048576, MATCH($K171,'ИПЦ raw'!$A:$A,0),MATCH(MoM!S$1,'ИПЦ raw'!$1:$1,0))</f>
        <v>100.88</v>
      </c>
      <c r="T171" s="326">
        <f>INDEX('ИПЦ raw'!$1:$1048576, MATCH($K171,'ИПЦ raw'!$A:$A,0),MATCH(MoM!T$1,'ИПЦ raw'!$1:$1,0))</f>
        <v>100.87</v>
      </c>
      <c r="U171" s="326">
        <f>INDEX('ИПЦ raw'!$1:$1048576, MATCH($K171,'ИПЦ raw'!$A:$A,0),MATCH(MoM!U$1,'ИПЦ raw'!$1:$1,0))</f>
        <v>100.43</v>
      </c>
      <c r="V171" s="326">
        <f>INDEX('ИПЦ raw'!$1:$1048576, MATCH($K171,'ИПЦ raw'!$A:$A,0),MATCH(MoM!V$1,'ИПЦ raw'!$1:$1,0))</f>
        <v>100.29</v>
      </c>
      <c r="W171" s="326">
        <f>INDEX('ИПЦ raw'!$1:$1048576, MATCH($K171,'ИПЦ raw'!$A:$A,0),MATCH(MoM!W$1,'ИПЦ raw'!$1:$1,0))</f>
        <v>100.21</v>
      </c>
      <c r="X171" s="326">
        <f>INDEX('ИПЦ raw'!$1:$1048576, MATCH($K171,'ИПЦ raw'!$A:$A,0),MATCH(MoM!X$1,'ИПЦ raw'!$1:$1,0))</f>
        <v>100.01</v>
      </c>
      <c r="Y171" s="326">
        <f>INDEX('ИПЦ raw'!$1:$1048576, MATCH($K171,'ИПЦ raw'!$A:$A,0),MATCH(MoM!Y$1,'ИПЦ raw'!$1:$1,0))</f>
        <v>99.98</v>
      </c>
      <c r="Z171" s="326">
        <f>INDEX('ИПЦ raw'!$1:$1048576, MATCH($K171,'ИПЦ raw'!$A:$A,0),MATCH(MoM!Z$1,'ИПЦ raw'!$1:$1,0))</f>
        <v>100.42</v>
      </c>
      <c r="AA171" s="326">
        <f>INDEX('ИПЦ raw'!$1:$1048576, MATCH($K171,'ИПЦ raw'!$A:$A,0),MATCH(MoM!AA$1,'ИПЦ raw'!$1:$1,0))</f>
        <v>100.14</v>
      </c>
      <c r="AB171" s="326">
        <f>INDEX('ИПЦ raw'!$1:$1048576, MATCH($K171,'ИПЦ raw'!$A:$A,0),MATCH(MoM!AB$1,'ИПЦ raw'!$1:$1,0))</f>
        <v>100.03</v>
      </c>
      <c r="AC171" s="326">
        <f>INDEX('ИПЦ raw'!$1:$1048576, MATCH($K171,'ИПЦ raw'!$A:$A,0),MATCH(MoM!AC$1,'ИПЦ raw'!$1:$1,0))</f>
        <v>100.44</v>
      </c>
      <c r="AD171" s="326">
        <f>INDEX('ИПЦ raw'!$1:$1048576, MATCH($K171,'ИПЦ raw'!$A:$A,0),MATCH(MoM!AD$1,'ИПЦ raw'!$1:$1,0))</f>
        <v>100.38</v>
      </c>
      <c r="AE171" s="326">
        <f>INDEX('ИПЦ raw'!$1:$1048576, MATCH($K171,'ИПЦ raw'!$A:$A,0),MATCH(MoM!AE$1,'ИПЦ raw'!$1:$1,0))</f>
        <v>100.45</v>
      </c>
      <c r="AF171" s="326">
        <f>INDEX('ИПЦ raw'!$1:$1048576, MATCH($K171,'ИПЦ raw'!$A:$A,0),MATCH(MoM!AF$1,'ИПЦ raw'!$1:$1,0))</f>
        <v>100.65</v>
      </c>
      <c r="AG171" s="326">
        <f>INDEX('ИПЦ raw'!$1:$1048576, MATCH($K171,'ИПЦ raw'!$A:$A,0),MATCH(MoM!AG$1,'ИПЦ raw'!$1:$1,0))</f>
        <v>100.54</v>
      </c>
      <c r="AH171" s="326">
        <f>INDEX('ИПЦ raw'!$1:$1048576, MATCH($K171,'ИПЦ raw'!$A:$A,0),MATCH(MoM!AH$1,'ИПЦ raw'!$1:$1,0))</f>
        <v>100.28</v>
      </c>
      <c r="AI171" s="326">
        <f>INDEX('ИПЦ raw'!$1:$1048576, MATCH($K171,'ИПЦ raw'!$A:$A,0),MATCH(MoM!AI$1,'ИПЦ raw'!$1:$1,0))</f>
        <v>100.43</v>
      </c>
      <c r="AJ171" s="326">
        <f>INDEX('ИПЦ raw'!$1:$1048576, MATCH($K171,'ИПЦ raw'!$A:$A,0),MATCH(MoM!AJ$1,'ИПЦ raw'!$1:$1,0))</f>
        <v>100.19</v>
      </c>
      <c r="AK171" s="326">
        <f>INDEX('ИПЦ raw'!$1:$1048576, MATCH($K171,'ИПЦ raw'!$A:$A,0),MATCH(MoM!AK$1,'ИПЦ raw'!$1:$1,0))</f>
        <v>100.42</v>
      </c>
      <c r="AL171" s="326">
        <f>INDEX('ИПЦ raw'!$1:$1048576, MATCH($K171,'ИПЦ raw'!$A:$A,0),MATCH(MoM!AL$1,'ИПЦ raw'!$1:$1,0))</f>
        <v>100.47</v>
      </c>
      <c r="AM171" s="326">
        <f>INDEX('ИПЦ raw'!$1:$1048576, MATCH($K171,'ИПЦ raw'!$A:$A,0),MATCH(MoM!AM$1,'ИПЦ raw'!$1:$1,0))</f>
        <v>100.18</v>
      </c>
      <c r="AN171" s="326">
        <f>INDEX('ИПЦ raw'!$1:$1048576, MATCH($K171,'ИПЦ raw'!$A:$A,0),MATCH(MoM!AN$1,'ИПЦ raw'!$1:$1,0))</f>
        <v>99.92</v>
      </c>
      <c r="AO171" s="326">
        <f>INDEX('ИПЦ raw'!$1:$1048576, MATCH($K171,'ИПЦ raw'!$A:$A,0),MATCH(MoM!AO$1,'ИПЦ raw'!$1:$1,0))</f>
        <v>100.13</v>
      </c>
      <c r="AP171" s="326">
        <f>INDEX('ИПЦ raw'!$1:$1048576, MATCH($K171,'ИПЦ raw'!$A:$A,0),MATCH(MoM!AP$1,'ИПЦ raw'!$1:$1,0))</f>
        <v>100.07</v>
      </c>
      <c r="AQ171" s="326">
        <f>INDEX('ИПЦ raw'!$1:$1048576, MATCH($K171,'ИПЦ raw'!$A:$A,0),MATCH(MoM!AQ$1,'ИПЦ raw'!$1:$1,0))</f>
        <v>100.43</v>
      </c>
      <c r="AR171" s="326">
        <f>INDEX('ИПЦ raw'!$1:$1048576, MATCH($K171,'ИПЦ raw'!$A:$A,0),MATCH(MoM!AR$1,'ИПЦ raw'!$1:$1,0))</f>
        <v>100.21</v>
      </c>
      <c r="AS171" s="326">
        <f>INDEX('ИПЦ raw'!$1:$1048576, MATCH($K171,'ИПЦ raw'!$A:$A,0),MATCH(MoM!AS$1,'ИПЦ raw'!$1:$1,0))</f>
        <v>99.91</v>
      </c>
      <c r="AT171" s="326">
        <f>INDEX('ИПЦ raw'!$1:$1048576, MATCH($K171,'ИПЦ raw'!$A:$A,0),MATCH(MoM!AT$1,'ИПЦ raw'!$1:$1,0))</f>
        <v>100.16</v>
      </c>
      <c r="AU171" s="326">
        <f>INDEX('ИПЦ raw'!$1:$1048576, MATCH($K171,'ИПЦ raw'!$A:$A,0),MATCH(MoM!AU$1,'ИПЦ raw'!$1:$1,0))</f>
        <v>100.02</v>
      </c>
      <c r="AV171" s="326">
        <f>INDEX('ИПЦ raw'!$1:$1048576, MATCH($K171,'ИПЦ raw'!$A:$A,0),MATCH(MoM!AV$1,'ИПЦ raw'!$1:$1,0))</f>
        <v>99.8</v>
      </c>
      <c r="AW171" s="326">
        <f>INDEX('ИПЦ raw'!$1:$1048576, MATCH($K171,'ИПЦ raw'!$A:$A,0),MATCH(MoM!AW$1,'ИПЦ raw'!$1:$1,0))</f>
        <v>99.98</v>
      </c>
      <c r="AX171" s="326">
        <f>INDEX('ИПЦ raw'!$1:$1048576, MATCH($K171,'ИПЦ raw'!$A:$A,0),MATCH(MoM!AX$1,'ИПЦ raw'!$1:$1,0))</f>
        <v>100.34</v>
      </c>
      <c r="AY171" s="326">
        <f>INDEX('ИПЦ raw'!$1:$1048576, MATCH($K171,'ИПЦ raw'!$A:$A,0),MATCH(MoM!AY$1,'ИПЦ raw'!$1:$1,0))</f>
        <v>100.49</v>
      </c>
      <c r="AZ171" s="326">
        <f>INDEX('ИПЦ raw'!$1:$1048576, MATCH($K171,'ИПЦ raw'!$A:$A,0),MATCH(MoM!AZ$1,'ИПЦ raw'!$1:$1,0))</f>
        <v>100.25</v>
      </c>
    </row>
    <row r="172" spans="1:52" ht="26.25" x14ac:dyDescent="0.45">
      <c r="A172" s="326">
        <f>Веса!A172</f>
        <v>1</v>
      </c>
      <c r="B172" s="326">
        <f t="shared" si="4"/>
        <v>1</v>
      </c>
      <c r="C172" s="326">
        <f>БИПЦ_НДС!E172</f>
        <v>1</v>
      </c>
      <c r="D172" s="326">
        <f t="shared" si="5"/>
        <v>0</v>
      </c>
      <c r="E172" s="326">
        <v>0</v>
      </c>
      <c r="F172" s="326">
        <v>1</v>
      </c>
      <c r="G172" s="326">
        <v>0</v>
      </c>
      <c r="H172" s="326">
        <v>1</v>
      </c>
      <c r="I172" s="326">
        <v>0</v>
      </c>
      <c r="J172" s="308" t="s">
        <v>171</v>
      </c>
      <c r="K172" s="308" t="s">
        <v>171</v>
      </c>
      <c r="L172" s="326">
        <f>INDEX('ИПЦ raw'!$1:$1048576, MATCH($K172,'ИПЦ raw'!$A:$A,0),MATCH(MoM!L$1,'ИПЦ raw'!$1:$1,0))</f>
        <v>100.35</v>
      </c>
      <c r="M172" s="326">
        <f>INDEX('ИПЦ raw'!$1:$1048576, MATCH($K172,'ИПЦ raw'!$A:$A,0),MATCH(MoM!M$1,'ИПЦ raw'!$1:$1,0))</f>
        <v>100.15</v>
      </c>
      <c r="N172" s="326">
        <f>INDEX('ИПЦ raw'!$1:$1048576, MATCH($K172,'ИПЦ raw'!$A:$A,0),MATCH(MoM!N$1,'ИПЦ raw'!$1:$1,0))</f>
        <v>101.26</v>
      </c>
      <c r="O172" s="326">
        <f>INDEX('ИПЦ raw'!$1:$1048576, MATCH($K172,'ИПЦ raw'!$A:$A,0),MATCH(MoM!O$1,'ИПЦ raw'!$1:$1,0))</f>
        <v>100.26</v>
      </c>
      <c r="P172" s="326">
        <f>INDEX('ИПЦ raw'!$1:$1048576, MATCH($K172,'ИПЦ raw'!$A:$A,0),MATCH(MoM!P$1,'ИПЦ raw'!$1:$1,0))</f>
        <v>98.86</v>
      </c>
      <c r="Q172" s="326">
        <f>INDEX('ИПЦ raw'!$1:$1048576, MATCH($K172,'ИПЦ raw'!$A:$A,0),MATCH(MoM!Q$1,'ИПЦ raw'!$1:$1,0))</f>
        <v>99.24</v>
      </c>
      <c r="R172" s="326">
        <f>INDEX('ИПЦ raw'!$1:$1048576, MATCH($K172,'ИПЦ raw'!$A:$A,0),MATCH(MoM!R$1,'ИПЦ raw'!$1:$1,0))</f>
        <v>99.63</v>
      </c>
      <c r="S172" s="326">
        <f>INDEX('ИПЦ raw'!$1:$1048576, MATCH($K172,'ИПЦ raw'!$A:$A,0),MATCH(MoM!S$1,'ИПЦ raw'!$1:$1,0))</f>
        <v>100.98</v>
      </c>
      <c r="T172" s="326">
        <f>INDEX('ИПЦ raw'!$1:$1048576, MATCH($K172,'ИПЦ raw'!$A:$A,0),MATCH(MoM!T$1,'ИПЦ raw'!$1:$1,0))</f>
        <v>100.75</v>
      </c>
      <c r="U172" s="326">
        <f>INDEX('ИПЦ raw'!$1:$1048576, MATCH($K172,'ИПЦ raw'!$A:$A,0),MATCH(MoM!U$1,'ИПЦ raw'!$1:$1,0))</f>
        <v>99.86</v>
      </c>
      <c r="V172" s="326">
        <f>INDEX('ИПЦ raw'!$1:$1048576, MATCH($K172,'ИПЦ raw'!$A:$A,0),MATCH(MoM!V$1,'ИПЦ raw'!$1:$1,0))</f>
        <v>99.87</v>
      </c>
      <c r="W172" s="326">
        <f>INDEX('ИПЦ raw'!$1:$1048576, MATCH($K172,'ИПЦ raw'!$A:$A,0),MATCH(MoM!W$1,'ИПЦ raw'!$1:$1,0))</f>
        <v>100.24</v>
      </c>
      <c r="X172" s="326">
        <f>INDEX('ИПЦ raw'!$1:$1048576, MATCH($K172,'ИПЦ raw'!$A:$A,0),MATCH(MoM!X$1,'ИПЦ raw'!$1:$1,0))</f>
        <v>100.59</v>
      </c>
      <c r="Y172" s="326">
        <f>INDEX('ИПЦ raw'!$1:$1048576, MATCH($K172,'ИПЦ raw'!$A:$A,0),MATCH(MoM!Y$1,'ИПЦ raw'!$1:$1,0))</f>
        <v>101.37</v>
      </c>
      <c r="Z172" s="326">
        <f>INDEX('ИПЦ raw'!$1:$1048576, MATCH($K172,'ИПЦ raw'!$A:$A,0),MATCH(MoM!Z$1,'ИПЦ raw'!$1:$1,0))</f>
        <v>101.48</v>
      </c>
      <c r="AA172" s="326">
        <f>INDEX('ИПЦ raw'!$1:$1048576, MATCH($K172,'ИПЦ raw'!$A:$A,0),MATCH(MoM!AA$1,'ИПЦ raw'!$1:$1,0))</f>
        <v>99.99</v>
      </c>
      <c r="AB172" s="326">
        <f>INDEX('ИПЦ raw'!$1:$1048576, MATCH($K172,'ИПЦ raw'!$A:$A,0),MATCH(MoM!AB$1,'ИПЦ raw'!$1:$1,0))</f>
        <v>99.95</v>
      </c>
      <c r="AC172" s="326">
        <f>INDEX('ИПЦ raw'!$1:$1048576, MATCH($K172,'ИПЦ raw'!$A:$A,0),MATCH(MoM!AC$1,'ИПЦ raw'!$1:$1,0))</f>
        <v>99.98</v>
      </c>
      <c r="AD172" s="326">
        <f>INDEX('ИПЦ raw'!$1:$1048576, MATCH($K172,'ИПЦ raw'!$A:$A,0),MATCH(MoM!AD$1,'ИПЦ raw'!$1:$1,0))</f>
        <v>100.26</v>
      </c>
      <c r="AE172" s="326">
        <f>INDEX('ИПЦ raw'!$1:$1048576, MATCH($K172,'ИПЦ raw'!$A:$A,0),MATCH(MoM!AE$1,'ИПЦ raw'!$1:$1,0))</f>
        <v>100.78</v>
      </c>
      <c r="AF172" s="326">
        <f>INDEX('ИПЦ raw'!$1:$1048576, MATCH($K172,'ИПЦ raw'!$A:$A,0),MATCH(MoM!AF$1,'ИПЦ raw'!$1:$1,0))</f>
        <v>100.82</v>
      </c>
      <c r="AG172" s="326">
        <f>INDEX('ИПЦ raw'!$1:$1048576, MATCH($K172,'ИПЦ raw'!$A:$A,0),MATCH(MoM!AG$1,'ИПЦ raw'!$1:$1,0))</f>
        <v>100.54</v>
      </c>
      <c r="AH172" s="326">
        <f>INDEX('ИПЦ raw'!$1:$1048576, MATCH($K172,'ИПЦ raw'!$A:$A,0),MATCH(MoM!AH$1,'ИПЦ raw'!$1:$1,0))</f>
        <v>100.57</v>
      </c>
      <c r="AI172" s="326">
        <f>INDEX('ИПЦ raw'!$1:$1048576, MATCH($K172,'ИПЦ raw'!$A:$A,0),MATCH(MoM!AI$1,'ИПЦ raw'!$1:$1,0))</f>
        <v>100.87</v>
      </c>
      <c r="AJ172" s="326">
        <f>INDEX('ИПЦ raw'!$1:$1048576, MATCH($K172,'ИПЦ raw'!$A:$A,0),MATCH(MoM!AJ$1,'ИПЦ raw'!$1:$1,0))</f>
        <v>100.28</v>
      </c>
      <c r="AK172" s="326">
        <f>INDEX('ИПЦ raw'!$1:$1048576, MATCH($K172,'ИПЦ raw'!$A:$A,0),MATCH(MoM!AK$1,'ИПЦ raw'!$1:$1,0))</f>
        <v>101.01</v>
      </c>
      <c r="AL172" s="326">
        <f>INDEX('ИПЦ raw'!$1:$1048576, MATCH($K172,'ИПЦ raw'!$A:$A,0),MATCH(MoM!AL$1,'ИПЦ raw'!$1:$1,0))</f>
        <v>100.78</v>
      </c>
      <c r="AM172" s="326">
        <f>INDEX('ИПЦ raw'!$1:$1048576, MATCH($K172,'ИПЦ raw'!$A:$A,0),MATCH(MoM!AM$1,'ИПЦ raw'!$1:$1,0))</f>
        <v>99.98</v>
      </c>
      <c r="AN172" s="326">
        <f>INDEX('ИПЦ raw'!$1:$1048576, MATCH($K172,'ИПЦ raw'!$A:$A,0),MATCH(MoM!AN$1,'ИПЦ raw'!$1:$1,0))</f>
        <v>99.09</v>
      </c>
      <c r="AO172" s="326">
        <f>INDEX('ИПЦ raw'!$1:$1048576, MATCH($K172,'ИПЦ raw'!$A:$A,0),MATCH(MoM!AO$1,'ИПЦ raw'!$1:$1,0))</f>
        <v>99.52</v>
      </c>
      <c r="AP172" s="326">
        <f>INDEX('ИПЦ raw'!$1:$1048576, MATCH($K172,'ИПЦ raw'!$A:$A,0),MATCH(MoM!AP$1,'ИПЦ raw'!$1:$1,0))</f>
        <v>99.75</v>
      </c>
      <c r="AQ172" s="326">
        <f>INDEX('ИПЦ raw'!$1:$1048576, MATCH($K172,'ИПЦ raw'!$A:$A,0),MATCH(MoM!AQ$1,'ИПЦ raw'!$1:$1,0))</f>
        <v>100.64</v>
      </c>
      <c r="AR172" s="326">
        <f>INDEX('ИПЦ raw'!$1:$1048576, MATCH($K172,'ИПЦ raw'!$A:$A,0),MATCH(MoM!AR$1,'ИПЦ raw'!$1:$1,0))</f>
        <v>99.71</v>
      </c>
      <c r="AS172" s="326">
        <f>INDEX('ИПЦ raw'!$1:$1048576, MATCH($K172,'ИПЦ raw'!$A:$A,0),MATCH(MoM!AS$1,'ИПЦ raw'!$1:$1,0))</f>
        <v>99.93</v>
      </c>
      <c r="AT172" s="326">
        <f>INDEX('ИПЦ raw'!$1:$1048576, MATCH($K172,'ИПЦ raw'!$A:$A,0),MATCH(MoM!AT$1,'ИПЦ raw'!$1:$1,0))</f>
        <v>100.33</v>
      </c>
      <c r="AU172" s="326">
        <f>INDEX('ИПЦ raw'!$1:$1048576, MATCH($K172,'ИПЦ raw'!$A:$A,0),MATCH(MoM!AU$1,'ИПЦ raw'!$1:$1,0))</f>
        <v>100.26</v>
      </c>
      <c r="AV172" s="326">
        <f>INDEX('ИПЦ raw'!$1:$1048576, MATCH($K172,'ИПЦ raw'!$A:$A,0),MATCH(MoM!AV$1,'ИПЦ raw'!$1:$1,0))</f>
        <v>100.44</v>
      </c>
      <c r="AW172" s="326">
        <f>INDEX('ИПЦ raw'!$1:$1048576, MATCH($K172,'ИПЦ raw'!$A:$A,0),MATCH(MoM!AW$1,'ИПЦ raw'!$1:$1,0))</f>
        <v>100.47</v>
      </c>
      <c r="AX172" s="326">
        <f>INDEX('ИПЦ raw'!$1:$1048576, MATCH($K172,'ИПЦ raw'!$A:$A,0),MATCH(MoM!AX$1,'ИПЦ raw'!$1:$1,0))</f>
        <v>100.39</v>
      </c>
      <c r="AY172" s="326">
        <f>INDEX('ИПЦ raw'!$1:$1048576, MATCH($K172,'ИПЦ raw'!$A:$A,0),MATCH(MoM!AY$1,'ИПЦ raw'!$1:$1,0))</f>
        <v>99.82</v>
      </c>
      <c r="AZ172" s="326">
        <f>INDEX('ИПЦ raw'!$1:$1048576, MATCH($K172,'ИПЦ raw'!$A:$A,0),MATCH(MoM!AZ$1,'ИПЦ raw'!$1:$1,0))</f>
        <v>99.71</v>
      </c>
    </row>
    <row r="173" spans="1:52" ht="26.25" x14ac:dyDescent="0.45">
      <c r="A173" s="326">
        <f>Веса!A173</f>
        <v>1</v>
      </c>
      <c r="B173" s="326">
        <f t="shared" si="4"/>
        <v>1</v>
      </c>
      <c r="C173" s="326">
        <f>БИПЦ_НДС!E173</f>
        <v>1</v>
      </c>
      <c r="D173" s="326">
        <f t="shared" si="5"/>
        <v>0</v>
      </c>
      <c r="E173" s="326">
        <v>0</v>
      </c>
      <c r="F173" s="326">
        <v>1</v>
      </c>
      <c r="G173" s="326">
        <v>0</v>
      </c>
      <c r="H173" s="326">
        <v>1</v>
      </c>
      <c r="I173" s="326">
        <v>0</v>
      </c>
      <c r="J173" s="308" t="s">
        <v>172</v>
      </c>
      <c r="K173" s="308" t="s">
        <v>172</v>
      </c>
      <c r="L173" s="326">
        <f>INDEX('ИПЦ raw'!$1:$1048576, MATCH($K173,'ИПЦ raw'!$A:$A,0),MATCH(MoM!L$1,'ИПЦ raw'!$1:$1,0))</f>
        <v>100.37</v>
      </c>
      <c r="M173" s="326">
        <f>INDEX('ИПЦ raw'!$1:$1048576, MATCH($K173,'ИПЦ raw'!$A:$A,0),MATCH(MoM!M$1,'ИПЦ raw'!$1:$1,0))</f>
        <v>100.04</v>
      </c>
      <c r="N173" s="326">
        <f>INDEX('ИПЦ raw'!$1:$1048576, MATCH($K173,'ИПЦ raw'!$A:$A,0),MATCH(MoM!N$1,'ИПЦ raw'!$1:$1,0))</f>
        <v>100.5</v>
      </c>
      <c r="O173" s="326">
        <f>INDEX('ИПЦ raw'!$1:$1048576, MATCH($K173,'ИПЦ raw'!$A:$A,0),MATCH(MoM!O$1,'ИПЦ raw'!$1:$1,0))</f>
        <v>99.71</v>
      </c>
      <c r="P173" s="326">
        <f>INDEX('ИПЦ raw'!$1:$1048576, MATCH($K173,'ИПЦ raw'!$A:$A,0),MATCH(MoM!P$1,'ИПЦ raw'!$1:$1,0))</f>
        <v>98.92</v>
      </c>
      <c r="Q173" s="326">
        <f>INDEX('ИПЦ raw'!$1:$1048576, MATCH($K173,'ИПЦ raw'!$A:$A,0),MATCH(MoM!Q$1,'ИПЦ raw'!$1:$1,0))</f>
        <v>99.44</v>
      </c>
      <c r="R173" s="326">
        <f>INDEX('ИПЦ raw'!$1:$1048576, MATCH($K173,'ИПЦ raw'!$A:$A,0),MATCH(MoM!R$1,'ИПЦ raw'!$1:$1,0))</f>
        <v>100.35</v>
      </c>
      <c r="S173" s="326">
        <f>INDEX('ИПЦ raw'!$1:$1048576, MATCH($K173,'ИПЦ raw'!$A:$A,0),MATCH(MoM!S$1,'ИПЦ raw'!$1:$1,0))</f>
        <v>100.69</v>
      </c>
      <c r="T173" s="326">
        <f>INDEX('ИПЦ raw'!$1:$1048576, MATCH($K173,'ИПЦ raw'!$A:$A,0),MATCH(MoM!T$1,'ИПЦ raw'!$1:$1,0))</f>
        <v>100.58</v>
      </c>
      <c r="U173" s="326">
        <f>INDEX('ИПЦ raw'!$1:$1048576, MATCH($K173,'ИПЦ raw'!$A:$A,0),MATCH(MoM!U$1,'ИПЦ raw'!$1:$1,0))</f>
        <v>100.64</v>
      </c>
      <c r="V173" s="326">
        <f>INDEX('ИПЦ raw'!$1:$1048576, MATCH($K173,'ИПЦ raw'!$A:$A,0),MATCH(MoM!V$1,'ИПЦ raw'!$1:$1,0))</f>
        <v>99.94</v>
      </c>
      <c r="W173" s="326">
        <f>INDEX('ИПЦ raw'!$1:$1048576, MATCH($K173,'ИПЦ raw'!$A:$A,0),MATCH(MoM!W$1,'ИПЦ raw'!$1:$1,0))</f>
        <v>100.49</v>
      </c>
      <c r="X173" s="326">
        <f>INDEX('ИПЦ raw'!$1:$1048576, MATCH($K173,'ИПЦ raw'!$A:$A,0),MATCH(MoM!X$1,'ИПЦ raw'!$1:$1,0))</f>
        <v>101.18</v>
      </c>
      <c r="Y173" s="326">
        <f>INDEX('ИПЦ raw'!$1:$1048576, MATCH($K173,'ИПЦ raw'!$A:$A,0),MATCH(MoM!Y$1,'ИПЦ raw'!$1:$1,0))</f>
        <v>100.83</v>
      </c>
      <c r="Z173" s="326">
        <f>INDEX('ИПЦ raw'!$1:$1048576, MATCH($K173,'ИПЦ raw'!$A:$A,0),MATCH(MoM!Z$1,'ИПЦ raw'!$1:$1,0))</f>
        <v>101.67</v>
      </c>
      <c r="AA173" s="326">
        <f>INDEX('ИПЦ raw'!$1:$1048576, MATCH($K173,'ИПЦ raw'!$A:$A,0),MATCH(MoM!AA$1,'ИПЦ raw'!$1:$1,0))</f>
        <v>100.45</v>
      </c>
      <c r="AB173" s="326">
        <f>INDEX('ИПЦ raw'!$1:$1048576, MATCH($K173,'ИПЦ raw'!$A:$A,0),MATCH(MoM!AB$1,'ИПЦ raw'!$1:$1,0))</f>
        <v>100.12</v>
      </c>
      <c r="AC173" s="326">
        <f>INDEX('ИПЦ raw'!$1:$1048576, MATCH($K173,'ИПЦ raw'!$A:$A,0),MATCH(MoM!AC$1,'ИПЦ raw'!$1:$1,0))</f>
        <v>100.35</v>
      </c>
      <c r="AD173" s="326">
        <f>INDEX('ИПЦ raw'!$1:$1048576, MATCH($K173,'ИПЦ raw'!$A:$A,0),MATCH(MoM!AD$1,'ИПЦ raw'!$1:$1,0))</f>
        <v>100.29</v>
      </c>
      <c r="AE173" s="326">
        <f>INDEX('ИПЦ raw'!$1:$1048576, MATCH($K173,'ИПЦ raw'!$A:$A,0),MATCH(MoM!AE$1,'ИПЦ raw'!$1:$1,0))</f>
        <v>100.51</v>
      </c>
      <c r="AF173" s="326">
        <f>INDEX('ИПЦ raw'!$1:$1048576, MATCH($K173,'ИПЦ raw'!$A:$A,0),MATCH(MoM!AF$1,'ИПЦ raw'!$1:$1,0))</f>
        <v>101.16</v>
      </c>
      <c r="AG173" s="326">
        <f>INDEX('ИПЦ raw'!$1:$1048576, MATCH($K173,'ИПЦ raw'!$A:$A,0),MATCH(MoM!AG$1,'ИПЦ raw'!$1:$1,0))</f>
        <v>100.83</v>
      </c>
      <c r="AH173" s="326">
        <f>INDEX('ИПЦ raw'!$1:$1048576, MATCH($K173,'ИПЦ raw'!$A:$A,0),MATCH(MoM!AH$1,'ИПЦ raw'!$1:$1,0))</f>
        <v>100.6</v>
      </c>
      <c r="AI173" s="326">
        <f>INDEX('ИПЦ raw'!$1:$1048576, MATCH($K173,'ИПЦ raw'!$A:$A,0),MATCH(MoM!AI$1,'ИПЦ raw'!$1:$1,0))</f>
        <v>100.82</v>
      </c>
      <c r="AJ173" s="326">
        <f>INDEX('ИПЦ raw'!$1:$1048576, MATCH($K173,'ИПЦ raw'!$A:$A,0),MATCH(MoM!AJ$1,'ИПЦ raw'!$1:$1,0))</f>
        <v>100.72</v>
      </c>
      <c r="AK173" s="326">
        <f>INDEX('ИПЦ raw'!$1:$1048576, MATCH($K173,'ИПЦ raw'!$A:$A,0),MATCH(MoM!AK$1,'ИПЦ raw'!$1:$1,0))</f>
        <v>100.03</v>
      </c>
      <c r="AL173" s="326">
        <f>INDEX('ИПЦ raw'!$1:$1048576, MATCH($K173,'ИПЦ raw'!$A:$A,0),MATCH(MoM!AL$1,'ИПЦ raw'!$1:$1,0))</f>
        <v>100.89</v>
      </c>
      <c r="AM173" s="326">
        <f>INDEX('ИПЦ raw'!$1:$1048576, MATCH($K173,'ИПЦ raw'!$A:$A,0),MATCH(MoM!AM$1,'ИПЦ raw'!$1:$1,0))</f>
        <v>99.25</v>
      </c>
      <c r="AN173" s="326">
        <f>INDEX('ИПЦ raw'!$1:$1048576, MATCH($K173,'ИПЦ raw'!$A:$A,0),MATCH(MoM!AN$1,'ИПЦ raw'!$1:$1,0))</f>
        <v>100.07</v>
      </c>
      <c r="AO173" s="326">
        <f>INDEX('ИПЦ raw'!$1:$1048576, MATCH($K173,'ИПЦ raw'!$A:$A,0),MATCH(MoM!AO$1,'ИПЦ raw'!$1:$1,0))</f>
        <v>99.66</v>
      </c>
      <c r="AP173" s="326">
        <f>INDEX('ИПЦ raw'!$1:$1048576, MATCH($K173,'ИПЦ raw'!$A:$A,0),MATCH(MoM!AP$1,'ИПЦ raw'!$1:$1,0))</f>
        <v>100.27</v>
      </c>
      <c r="AQ173" s="326">
        <f>INDEX('ИПЦ raw'!$1:$1048576, MATCH($K173,'ИПЦ raw'!$A:$A,0),MATCH(MoM!AQ$1,'ИПЦ raw'!$1:$1,0))</f>
        <v>100.54</v>
      </c>
      <c r="AR173" s="326">
        <f>INDEX('ИПЦ raw'!$1:$1048576, MATCH($K173,'ИПЦ raw'!$A:$A,0),MATCH(MoM!AR$1,'ИПЦ raw'!$1:$1,0))</f>
        <v>99.93</v>
      </c>
      <c r="AS173" s="326">
        <f>INDEX('ИПЦ raw'!$1:$1048576, MATCH($K173,'ИПЦ raw'!$A:$A,0),MATCH(MoM!AS$1,'ИПЦ raw'!$1:$1,0))</f>
        <v>99.67</v>
      </c>
      <c r="AT173" s="326">
        <f>INDEX('ИПЦ raw'!$1:$1048576, MATCH($K173,'ИПЦ raw'!$A:$A,0),MATCH(MoM!AT$1,'ИПЦ raw'!$1:$1,0))</f>
        <v>100.41</v>
      </c>
      <c r="AU173" s="326">
        <f>INDEX('ИПЦ raw'!$1:$1048576, MATCH($K173,'ИПЦ raw'!$A:$A,0),MATCH(MoM!AU$1,'ИПЦ raw'!$1:$1,0))</f>
        <v>100.61</v>
      </c>
      <c r="AV173" s="326">
        <f>INDEX('ИПЦ raw'!$1:$1048576, MATCH($K173,'ИПЦ raw'!$A:$A,0),MATCH(MoM!AV$1,'ИПЦ raw'!$1:$1,0))</f>
        <v>100.17</v>
      </c>
      <c r="AW173" s="326">
        <f>INDEX('ИПЦ raw'!$1:$1048576, MATCH($K173,'ИПЦ raw'!$A:$A,0),MATCH(MoM!AW$1,'ИПЦ raw'!$1:$1,0))</f>
        <v>100.06</v>
      </c>
      <c r="AX173" s="326">
        <f>INDEX('ИПЦ raw'!$1:$1048576, MATCH($K173,'ИПЦ raw'!$A:$A,0),MATCH(MoM!AX$1,'ИПЦ raw'!$1:$1,0))</f>
        <v>100.12</v>
      </c>
      <c r="AY173" s="326">
        <f>INDEX('ИПЦ raw'!$1:$1048576, MATCH($K173,'ИПЦ raw'!$A:$A,0),MATCH(MoM!AY$1,'ИПЦ raw'!$1:$1,0))</f>
        <v>100.39</v>
      </c>
      <c r="AZ173" s="326">
        <f>INDEX('ИПЦ raw'!$1:$1048576, MATCH($K173,'ИПЦ raw'!$A:$A,0),MATCH(MoM!AZ$1,'ИПЦ raw'!$1:$1,0))</f>
        <v>100.42</v>
      </c>
    </row>
    <row r="174" spans="1:52" s="332" customFormat="1" ht="26.25" x14ac:dyDescent="0.45">
      <c r="A174" s="332">
        <f>Веса!A174</f>
        <v>0</v>
      </c>
      <c r="B174" s="332">
        <f t="shared" si="4"/>
        <v>0</v>
      </c>
      <c r="C174" s="332">
        <f>БИПЦ_НДС!E174</f>
        <v>1</v>
      </c>
      <c r="D174" s="332">
        <f t="shared" si="5"/>
        <v>0</v>
      </c>
      <c r="E174" s="332">
        <v>0</v>
      </c>
      <c r="F174" s="332">
        <v>1</v>
      </c>
      <c r="G174" s="332">
        <v>0</v>
      </c>
      <c r="H174" s="332">
        <v>1</v>
      </c>
      <c r="I174" s="332">
        <v>0</v>
      </c>
      <c r="J174" s="312" t="s">
        <v>173</v>
      </c>
      <c r="K174" s="312" t="s">
        <v>173</v>
      </c>
      <c r="L174" s="332">
        <f>INDEX('ИПЦ raw'!$1:$1048576, MATCH($K174,'ИПЦ raw'!$A:$A,0),MATCH(MoM!L$1,'ИПЦ raw'!$1:$1,0))</f>
        <v>0</v>
      </c>
      <c r="M174" s="332">
        <f>INDEX('ИПЦ raw'!$1:$1048576, MATCH($K174,'ИПЦ raw'!$A:$A,0),MATCH(MoM!M$1,'ИПЦ raw'!$1:$1,0))</f>
        <v>0</v>
      </c>
      <c r="N174" s="332">
        <f>INDEX('ИПЦ raw'!$1:$1048576, MATCH($K174,'ИПЦ raw'!$A:$A,0),MATCH(MoM!N$1,'ИПЦ raw'!$1:$1,0))</f>
        <v>0</v>
      </c>
      <c r="O174" s="332">
        <f>INDEX('ИПЦ raw'!$1:$1048576, MATCH($K174,'ИПЦ raw'!$A:$A,0),MATCH(MoM!O$1,'ИПЦ raw'!$1:$1,0))</f>
        <v>0</v>
      </c>
      <c r="P174" s="332">
        <f>INDEX('ИПЦ raw'!$1:$1048576, MATCH($K174,'ИПЦ raw'!$A:$A,0),MATCH(MoM!P$1,'ИПЦ raw'!$1:$1,0))</f>
        <v>0</v>
      </c>
      <c r="Q174" s="332">
        <f>INDEX('ИПЦ raw'!$1:$1048576, MATCH($K174,'ИПЦ raw'!$A:$A,0),MATCH(MoM!Q$1,'ИПЦ raw'!$1:$1,0))</f>
        <v>0</v>
      </c>
      <c r="R174" s="332">
        <f>INDEX('ИПЦ raw'!$1:$1048576, MATCH($K174,'ИПЦ raw'!$A:$A,0),MATCH(MoM!R$1,'ИПЦ raw'!$1:$1,0))</f>
        <v>0</v>
      </c>
      <c r="S174" s="332">
        <f>INDEX('ИПЦ raw'!$1:$1048576, MATCH($K174,'ИПЦ raw'!$A:$A,0),MATCH(MoM!S$1,'ИПЦ raw'!$1:$1,0))</f>
        <v>0</v>
      </c>
      <c r="T174" s="332">
        <f>INDEX('ИПЦ raw'!$1:$1048576, MATCH($K174,'ИПЦ raw'!$A:$A,0),MATCH(MoM!T$1,'ИПЦ raw'!$1:$1,0))</f>
        <v>0</v>
      </c>
      <c r="U174" s="332">
        <f>INDEX('ИПЦ raw'!$1:$1048576, MATCH($K174,'ИПЦ raw'!$A:$A,0),MATCH(MoM!U$1,'ИПЦ raw'!$1:$1,0))</f>
        <v>0</v>
      </c>
      <c r="V174" s="332">
        <f>INDEX('ИПЦ raw'!$1:$1048576, MATCH($K174,'ИПЦ raw'!$A:$A,0),MATCH(MoM!V$1,'ИПЦ raw'!$1:$1,0))</f>
        <v>0</v>
      </c>
      <c r="W174" s="332">
        <f>INDEX('ИПЦ raw'!$1:$1048576, MATCH($K174,'ИПЦ raw'!$A:$A,0),MATCH(MoM!W$1,'ИПЦ raw'!$1:$1,0))</f>
        <v>0</v>
      </c>
      <c r="X174" s="332">
        <f>INDEX('ИПЦ raw'!$1:$1048576, MATCH($K174,'ИПЦ raw'!$A:$A,0),MATCH(MoM!X$1,'ИПЦ raw'!$1:$1,0))</f>
        <v>0</v>
      </c>
      <c r="Y174" s="332">
        <f>INDEX('ИПЦ raw'!$1:$1048576, MATCH($K174,'ИПЦ raw'!$A:$A,0),MATCH(MoM!Y$1,'ИПЦ raw'!$1:$1,0))</f>
        <v>0</v>
      </c>
      <c r="Z174" s="332">
        <f>INDEX('ИПЦ raw'!$1:$1048576, MATCH($K174,'ИПЦ raw'!$A:$A,0),MATCH(MoM!Z$1,'ИПЦ raw'!$1:$1,0))</f>
        <v>0</v>
      </c>
      <c r="AA174" s="332">
        <f>INDEX('ИПЦ raw'!$1:$1048576, MATCH($K174,'ИПЦ raw'!$A:$A,0),MATCH(MoM!AA$1,'ИПЦ raw'!$1:$1,0))</f>
        <v>0</v>
      </c>
      <c r="AB174" s="332">
        <f>INDEX('ИПЦ raw'!$1:$1048576, MATCH($K174,'ИПЦ raw'!$A:$A,0),MATCH(MoM!AB$1,'ИПЦ raw'!$1:$1,0))</f>
        <v>0</v>
      </c>
      <c r="AC174" s="332">
        <f>INDEX('ИПЦ raw'!$1:$1048576, MATCH($K174,'ИПЦ raw'!$A:$A,0),MATCH(MoM!AC$1,'ИПЦ raw'!$1:$1,0))</f>
        <v>0</v>
      </c>
      <c r="AD174" s="332">
        <f>INDEX('ИПЦ raw'!$1:$1048576, MATCH($K174,'ИПЦ raw'!$A:$A,0),MATCH(MoM!AD$1,'ИПЦ raw'!$1:$1,0))</f>
        <v>0</v>
      </c>
      <c r="AE174" s="332">
        <f>INDEX('ИПЦ raw'!$1:$1048576, MATCH($K174,'ИПЦ raw'!$A:$A,0),MATCH(MoM!AE$1,'ИПЦ raw'!$1:$1,0))</f>
        <v>0</v>
      </c>
      <c r="AF174" s="332">
        <f>INDEX('ИПЦ raw'!$1:$1048576, MATCH($K174,'ИПЦ raw'!$A:$A,0),MATCH(MoM!AF$1,'ИПЦ raw'!$1:$1,0))</f>
        <v>0</v>
      </c>
      <c r="AG174" s="332">
        <f>INDEX('ИПЦ raw'!$1:$1048576, MATCH($K174,'ИПЦ raw'!$A:$A,0),MATCH(MoM!AG$1,'ИПЦ raw'!$1:$1,0))</f>
        <v>0</v>
      </c>
      <c r="AH174" s="332">
        <f>INDEX('ИПЦ raw'!$1:$1048576, MATCH($K174,'ИПЦ raw'!$A:$A,0),MATCH(MoM!AH$1,'ИПЦ raw'!$1:$1,0))</f>
        <v>0</v>
      </c>
      <c r="AI174" s="332">
        <f>INDEX('ИПЦ raw'!$1:$1048576, MATCH($K174,'ИПЦ raw'!$A:$A,0),MATCH(MoM!AI$1,'ИПЦ raw'!$1:$1,0))</f>
        <v>0</v>
      </c>
      <c r="AJ174" s="332">
        <f>INDEX('ИПЦ raw'!$1:$1048576, MATCH($K174,'ИПЦ raw'!$A:$A,0),MATCH(MoM!AJ$1,'ИПЦ raw'!$1:$1,0))</f>
        <v>100</v>
      </c>
      <c r="AK174" s="332">
        <f>INDEX('ИПЦ raw'!$1:$1048576, MATCH($K174,'ИПЦ raw'!$A:$A,0),MATCH(MoM!AK$1,'ИПЦ raw'!$1:$1,0))</f>
        <v>100.33</v>
      </c>
      <c r="AL174" s="332">
        <f>INDEX('ИПЦ raw'!$1:$1048576, MATCH($K174,'ИПЦ raw'!$A:$A,0),MATCH(MoM!AL$1,'ИПЦ raw'!$1:$1,0))</f>
        <v>98.97</v>
      </c>
      <c r="AM174" s="332">
        <f>INDEX('ИПЦ raw'!$1:$1048576, MATCH($K174,'ИПЦ raw'!$A:$A,0),MATCH(MoM!AM$1,'ИПЦ raw'!$1:$1,0))</f>
        <v>99.02</v>
      </c>
      <c r="AN174" s="332">
        <f>INDEX('ИПЦ raw'!$1:$1048576, MATCH($K174,'ИПЦ raw'!$A:$A,0),MATCH(MoM!AN$1,'ИПЦ raw'!$1:$1,0))</f>
        <v>99.64</v>
      </c>
      <c r="AO174" s="332">
        <f>INDEX('ИПЦ raw'!$1:$1048576, MATCH($K174,'ИПЦ raw'!$A:$A,0),MATCH(MoM!AO$1,'ИПЦ raw'!$1:$1,0))</f>
        <v>100.37</v>
      </c>
      <c r="AP174" s="332">
        <f>INDEX('ИПЦ raw'!$1:$1048576, MATCH($K174,'ИПЦ raw'!$A:$A,0),MATCH(MoM!AP$1,'ИПЦ raw'!$1:$1,0))</f>
        <v>100.15</v>
      </c>
      <c r="AQ174" s="332">
        <f>INDEX('ИПЦ raw'!$1:$1048576, MATCH($K174,'ИПЦ raw'!$A:$A,0),MATCH(MoM!AQ$1,'ИПЦ raw'!$1:$1,0))</f>
        <v>101.07</v>
      </c>
      <c r="AR174" s="332">
        <f>INDEX('ИПЦ raw'!$1:$1048576, MATCH($K174,'ИПЦ raw'!$A:$A,0),MATCH(MoM!AR$1,'ИПЦ raw'!$1:$1,0))</f>
        <v>100.54</v>
      </c>
      <c r="AS174" s="332">
        <f>INDEX('ИПЦ raw'!$1:$1048576, MATCH($K174,'ИПЦ raw'!$A:$A,0),MATCH(MoM!AS$1,'ИПЦ raw'!$1:$1,0))</f>
        <v>99.71</v>
      </c>
      <c r="AT174" s="332">
        <f>INDEX('ИПЦ raw'!$1:$1048576, MATCH($K174,'ИПЦ raw'!$A:$A,0),MATCH(MoM!AT$1,'ИПЦ raw'!$1:$1,0))</f>
        <v>99.53</v>
      </c>
      <c r="AU174" s="332">
        <f>INDEX('ИПЦ raw'!$1:$1048576, MATCH($K174,'ИПЦ raw'!$A:$A,0),MATCH(MoM!AU$1,'ИПЦ raw'!$1:$1,0))</f>
        <v>99.51</v>
      </c>
      <c r="AV174" s="332">
        <f>INDEX('ИПЦ raw'!$1:$1048576, MATCH($K174,'ИПЦ raw'!$A:$A,0),MATCH(MoM!AV$1,'ИПЦ raw'!$1:$1,0))</f>
        <v>99.67</v>
      </c>
      <c r="AW174" s="332">
        <f>INDEX('ИПЦ raw'!$1:$1048576, MATCH($K174,'ИПЦ raw'!$A:$A,0),MATCH(MoM!AW$1,'ИПЦ raw'!$1:$1,0))</f>
        <v>99.59</v>
      </c>
      <c r="AX174" s="332">
        <f>INDEX('ИПЦ raw'!$1:$1048576, MATCH($K174,'ИПЦ raw'!$A:$A,0),MATCH(MoM!AX$1,'ИПЦ raw'!$1:$1,0))</f>
        <v>99.31</v>
      </c>
      <c r="AY174" s="326">
        <f>INDEX('ИПЦ raw'!$1:$1048576, MATCH($K174,'ИПЦ raw'!$A:$A,0),MATCH(MoM!AY$1,'ИПЦ raw'!$1:$1,0))</f>
        <v>99.79</v>
      </c>
      <c r="AZ174" s="326">
        <f>INDEX('ИПЦ raw'!$1:$1048576, MATCH($K174,'ИПЦ raw'!$A:$A,0),MATCH(MoM!AZ$1,'ИПЦ raw'!$1:$1,0))</f>
        <v>99.94</v>
      </c>
    </row>
    <row r="175" spans="1:52" x14ac:dyDescent="0.45">
      <c r="A175" s="326">
        <f>Веса!A175</f>
        <v>1</v>
      </c>
      <c r="B175" s="326">
        <f t="shared" si="4"/>
        <v>1</v>
      </c>
      <c r="C175" s="326">
        <f>БИПЦ_НДС!E175</f>
        <v>1</v>
      </c>
      <c r="D175" s="326">
        <f t="shared" si="5"/>
        <v>0</v>
      </c>
      <c r="E175" s="326">
        <v>0</v>
      </c>
      <c r="F175" s="326">
        <v>1</v>
      </c>
      <c r="G175" s="326">
        <v>0</v>
      </c>
      <c r="H175" s="326">
        <v>1</v>
      </c>
      <c r="I175" s="326">
        <v>0</v>
      </c>
      <c r="J175" s="308" t="s">
        <v>174</v>
      </c>
      <c r="K175" s="308" t="s">
        <v>174</v>
      </c>
      <c r="L175" s="326">
        <f>INDEX('ИПЦ raw'!$1:$1048576, MATCH($K175,'ИПЦ raw'!$A:$A,0),MATCH(MoM!L$1,'ИПЦ raw'!$1:$1,0))</f>
        <v>100.84</v>
      </c>
      <c r="M175" s="326">
        <f>INDEX('ИПЦ raw'!$1:$1048576, MATCH($K175,'ИПЦ raw'!$A:$A,0),MATCH(MoM!M$1,'ИПЦ raw'!$1:$1,0))</f>
        <v>100.45</v>
      </c>
      <c r="N175" s="326">
        <f>INDEX('ИПЦ raw'!$1:$1048576, MATCH($K175,'ИПЦ raw'!$A:$A,0),MATCH(MoM!N$1,'ИПЦ raw'!$1:$1,0))</f>
        <v>100.34</v>
      </c>
      <c r="O175" s="326">
        <f>INDEX('ИПЦ raw'!$1:$1048576, MATCH($K175,'ИПЦ raw'!$A:$A,0),MATCH(MoM!O$1,'ИПЦ raw'!$1:$1,0))</f>
        <v>100.25</v>
      </c>
      <c r="P175" s="326">
        <f>INDEX('ИПЦ raw'!$1:$1048576, MATCH($K175,'ИПЦ raw'!$A:$A,0),MATCH(MoM!P$1,'ИПЦ raw'!$1:$1,0))</f>
        <v>98.61</v>
      </c>
      <c r="Q175" s="326">
        <f>INDEX('ИПЦ raw'!$1:$1048576, MATCH($K175,'ИПЦ raw'!$A:$A,0),MATCH(MoM!Q$1,'ИПЦ raw'!$1:$1,0))</f>
        <v>99.83</v>
      </c>
      <c r="R175" s="326">
        <f>INDEX('ИПЦ raw'!$1:$1048576, MATCH($K175,'ИПЦ raw'!$A:$A,0),MATCH(MoM!R$1,'ИПЦ raw'!$1:$1,0))</f>
        <v>99.23</v>
      </c>
      <c r="S175" s="326">
        <f>INDEX('ИПЦ raw'!$1:$1048576, MATCH($K175,'ИПЦ raw'!$A:$A,0),MATCH(MoM!S$1,'ИПЦ raw'!$1:$1,0))</f>
        <v>100.55</v>
      </c>
      <c r="T175" s="326">
        <f>INDEX('ИПЦ raw'!$1:$1048576, MATCH($K175,'ИПЦ raw'!$A:$A,0),MATCH(MoM!T$1,'ИПЦ raw'!$1:$1,0))</f>
        <v>99.91</v>
      </c>
      <c r="U175" s="326">
        <f>INDEX('ИПЦ raw'!$1:$1048576, MATCH($K175,'ИПЦ raw'!$A:$A,0),MATCH(MoM!U$1,'ИПЦ raw'!$1:$1,0))</f>
        <v>99.97</v>
      </c>
      <c r="V175" s="326">
        <f>INDEX('ИПЦ raw'!$1:$1048576, MATCH($K175,'ИПЦ raw'!$A:$A,0),MATCH(MoM!V$1,'ИПЦ raw'!$1:$1,0))</f>
        <v>99.74</v>
      </c>
      <c r="W175" s="326">
        <f>INDEX('ИПЦ raw'!$1:$1048576, MATCH($K175,'ИПЦ raw'!$A:$A,0),MATCH(MoM!W$1,'ИПЦ raw'!$1:$1,0))</f>
        <v>100.11</v>
      </c>
      <c r="X175" s="326">
        <f>INDEX('ИПЦ raw'!$1:$1048576, MATCH($K175,'ИПЦ raw'!$A:$A,0),MATCH(MoM!X$1,'ИПЦ raw'!$1:$1,0))</f>
        <v>100.23</v>
      </c>
      <c r="Y175" s="326">
        <f>INDEX('ИПЦ raw'!$1:$1048576, MATCH($K175,'ИПЦ raw'!$A:$A,0),MATCH(MoM!Y$1,'ИПЦ raw'!$1:$1,0))</f>
        <v>100.96</v>
      </c>
      <c r="Z175" s="326">
        <f>INDEX('ИПЦ raw'!$1:$1048576, MATCH($K175,'ИПЦ raw'!$A:$A,0),MATCH(MoM!Z$1,'ИПЦ raw'!$1:$1,0))</f>
        <v>101.12</v>
      </c>
      <c r="AA175" s="326">
        <f>INDEX('ИПЦ raw'!$1:$1048576, MATCH($K175,'ИПЦ raw'!$A:$A,0),MATCH(MoM!AA$1,'ИПЦ raw'!$1:$1,0))</f>
        <v>100.14</v>
      </c>
      <c r="AB175" s="326">
        <f>INDEX('ИПЦ raw'!$1:$1048576, MATCH($K175,'ИПЦ raw'!$A:$A,0),MATCH(MoM!AB$1,'ИПЦ raw'!$1:$1,0))</f>
        <v>99.53</v>
      </c>
      <c r="AC175" s="326">
        <f>INDEX('ИПЦ raw'!$1:$1048576, MATCH($K175,'ИПЦ raw'!$A:$A,0),MATCH(MoM!AC$1,'ИПЦ raw'!$1:$1,0))</f>
        <v>99.77</v>
      </c>
      <c r="AD175" s="326">
        <f>INDEX('ИПЦ raw'!$1:$1048576, MATCH($K175,'ИПЦ raw'!$A:$A,0),MATCH(MoM!AD$1,'ИПЦ raw'!$1:$1,0))</f>
        <v>100.64</v>
      </c>
      <c r="AE175" s="326">
        <f>INDEX('ИПЦ raw'!$1:$1048576, MATCH($K175,'ИПЦ raw'!$A:$A,0),MATCH(MoM!AE$1,'ИПЦ raw'!$1:$1,0))</f>
        <v>101</v>
      </c>
      <c r="AF175" s="326">
        <f>INDEX('ИПЦ raw'!$1:$1048576, MATCH($K175,'ИПЦ raw'!$A:$A,0),MATCH(MoM!AF$1,'ИПЦ raw'!$1:$1,0))</f>
        <v>100.17</v>
      </c>
      <c r="AG175" s="326">
        <f>INDEX('ИПЦ raw'!$1:$1048576, MATCH($K175,'ИПЦ raw'!$A:$A,0),MATCH(MoM!AG$1,'ИПЦ raw'!$1:$1,0))</f>
        <v>100.07</v>
      </c>
      <c r="AH175" s="326">
        <f>INDEX('ИПЦ raw'!$1:$1048576, MATCH($K175,'ИПЦ raw'!$A:$A,0),MATCH(MoM!AH$1,'ИПЦ raw'!$1:$1,0))</f>
        <v>100.12</v>
      </c>
      <c r="AI175" s="326">
        <f>INDEX('ИПЦ raw'!$1:$1048576, MATCH($K175,'ИПЦ raw'!$A:$A,0),MATCH(MoM!AI$1,'ИПЦ raw'!$1:$1,0))</f>
        <v>100.62</v>
      </c>
      <c r="AJ175" s="326">
        <f>INDEX('ИПЦ raw'!$1:$1048576, MATCH($K175,'ИПЦ raw'!$A:$A,0),MATCH(MoM!AJ$1,'ИПЦ raw'!$1:$1,0))</f>
        <v>100.23</v>
      </c>
      <c r="AK175" s="326">
        <f>INDEX('ИПЦ raw'!$1:$1048576, MATCH($K175,'ИПЦ raw'!$A:$A,0),MATCH(MoM!AK$1,'ИПЦ raw'!$1:$1,0))</f>
        <v>101.19</v>
      </c>
      <c r="AL175" s="326">
        <f>INDEX('ИПЦ raw'!$1:$1048576, MATCH($K175,'ИПЦ raw'!$A:$A,0),MATCH(MoM!AL$1,'ИПЦ raw'!$1:$1,0))</f>
        <v>100.78</v>
      </c>
      <c r="AM175" s="326">
        <f>INDEX('ИПЦ raw'!$1:$1048576, MATCH($K175,'ИПЦ raw'!$A:$A,0),MATCH(MoM!AM$1,'ИПЦ raw'!$1:$1,0))</f>
        <v>99.19</v>
      </c>
      <c r="AN175" s="326">
        <f>INDEX('ИПЦ raw'!$1:$1048576, MATCH($K175,'ИПЦ raw'!$A:$A,0),MATCH(MoM!AN$1,'ИПЦ raw'!$1:$1,0))</f>
        <v>99.33</v>
      </c>
      <c r="AO175" s="326">
        <f>INDEX('ИПЦ raw'!$1:$1048576, MATCH($K175,'ИПЦ raw'!$A:$A,0),MATCH(MoM!AO$1,'ИПЦ raw'!$1:$1,0))</f>
        <v>99.69</v>
      </c>
      <c r="AP175" s="326">
        <f>INDEX('ИПЦ raw'!$1:$1048576, MATCH($K175,'ИПЦ raw'!$A:$A,0),MATCH(MoM!AP$1,'ИПЦ raw'!$1:$1,0))</f>
        <v>99.83</v>
      </c>
      <c r="AQ175" s="326">
        <f>INDEX('ИПЦ raw'!$1:$1048576, MATCH($K175,'ИПЦ raw'!$A:$A,0),MATCH(MoM!AQ$1,'ИПЦ raw'!$1:$1,0))</f>
        <v>100.24</v>
      </c>
      <c r="AR175" s="326">
        <f>INDEX('ИПЦ raw'!$1:$1048576, MATCH($K175,'ИПЦ raw'!$A:$A,0),MATCH(MoM!AR$1,'ИПЦ raw'!$1:$1,0))</f>
        <v>99.73</v>
      </c>
      <c r="AS175" s="326">
        <f>INDEX('ИПЦ raw'!$1:$1048576, MATCH($K175,'ИПЦ raw'!$A:$A,0),MATCH(MoM!AS$1,'ИПЦ raw'!$1:$1,0))</f>
        <v>99.61</v>
      </c>
      <c r="AT175" s="326">
        <f>INDEX('ИПЦ raw'!$1:$1048576, MATCH($K175,'ИПЦ raw'!$A:$A,0),MATCH(MoM!AT$1,'ИПЦ raw'!$1:$1,0))</f>
        <v>100.17</v>
      </c>
      <c r="AU175" s="326">
        <f>INDEX('ИПЦ raw'!$1:$1048576, MATCH($K175,'ИПЦ raw'!$A:$A,0),MATCH(MoM!AU$1,'ИПЦ raw'!$1:$1,0))</f>
        <v>100.2</v>
      </c>
      <c r="AV175" s="326">
        <f>INDEX('ИПЦ raw'!$1:$1048576, MATCH($K175,'ИПЦ raw'!$A:$A,0),MATCH(MoM!AV$1,'ИПЦ raw'!$1:$1,0))</f>
        <v>100.11</v>
      </c>
      <c r="AW175" s="326">
        <f>INDEX('ИПЦ raw'!$1:$1048576, MATCH($K175,'ИПЦ raw'!$A:$A,0),MATCH(MoM!AW$1,'ИПЦ raw'!$1:$1,0))</f>
        <v>99.82</v>
      </c>
      <c r="AX175" s="326">
        <f>INDEX('ИПЦ raw'!$1:$1048576, MATCH($K175,'ИПЦ raw'!$A:$A,0),MATCH(MoM!AX$1,'ИПЦ raw'!$1:$1,0))</f>
        <v>100.64</v>
      </c>
      <c r="AY175" s="326">
        <f>INDEX('ИПЦ raw'!$1:$1048576, MATCH($K175,'ИПЦ raw'!$A:$A,0),MATCH(MoM!AY$1,'ИПЦ raw'!$1:$1,0))</f>
        <v>99.97</v>
      </c>
      <c r="AZ175" s="326">
        <f>INDEX('ИПЦ raw'!$1:$1048576, MATCH($K175,'ИПЦ raw'!$A:$A,0),MATCH(MoM!AZ$1,'ИПЦ raw'!$1:$1,0))</f>
        <v>100.2</v>
      </c>
    </row>
    <row r="176" spans="1:52" x14ac:dyDescent="0.45">
      <c r="A176" s="326">
        <f>Веса!A176</f>
        <v>1</v>
      </c>
      <c r="B176" s="326">
        <f t="shared" si="4"/>
        <v>1</v>
      </c>
      <c r="C176" s="326">
        <f>БИПЦ_НДС!E176</f>
        <v>1</v>
      </c>
      <c r="D176" s="326">
        <f t="shared" si="5"/>
        <v>0</v>
      </c>
      <c r="E176" s="326">
        <v>0</v>
      </c>
      <c r="F176" s="326">
        <v>1</v>
      </c>
      <c r="G176" s="326">
        <v>0</v>
      </c>
      <c r="H176" s="326">
        <v>1</v>
      </c>
      <c r="I176" s="326">
        <v>0</v>
      </c>
      <c r="J176" s="308" t="s">
        <v>175</v>
      </c>
      <c r="K176" s="308" t="s">
        <v>175</v>
      </c>
      <c r="L176" s="326">
        <f>INDEX('ИПЦ raw'!$1:$1048576, MATCH($K176,'ИПЦ raw'!$A:$A,0),MATCH(MoM!L$1,'ИПЦ raw'!$1:$1,0))</f>
        <v>100.01</v>
      </c>
      <c r="M176" s="326">
        <f>INDEX('ИПЦ raw'!$1:$1048576, MATCH($K176,'ИПЦ raw'!$A:$A,0),MATCH(MoM!M$1,'ИПЦ raw'!$1:$1,0))</f>
        <v>100.33</v>
      </c>
      <c r="N176" s="326">
        <f>INDEX('ИПЦ raw'!$1:$1048576, MATCH($K176,'ИПЦ raw'!$A:$A,0),MATCH(MoM!N$1,'ИПЦ raw'!$1:$1,0))</f>
        <v>100.75</v>
      </c>
      <c r="O176" s="326">
        <f>INDEX('ИПЦ raw'!$1:$1048576, MATCH($K176,'ИПЦ raw'!$A:$A,0),MATCH(MoM!O$1,'ИПЦ raw'!$1:$1,0))</f>
        <v>100.98</v>
      </c>
      <c r="P176" s="326">
        <f>INDEX('ИПЦ raw'!$1:$1048576, MATCH($K176,'ИПЦ raw'!$A:$A,0),MATCH(MoM!P$1,'ИПЦ raw'!$1:$1,0))</f>
        <v>100.79</v>
      </c>
      <c r="Q176" s="326">
        <f>INDEX('ИПЦ raw'!$1:$1048576, MATCH($K176,'ИПЦ raw'!$A:$A,0),MATCH(MoM!Q$1,'ИПЦ raw'!$1:$1,0))</f>
        <v>99.97</v>
      </c>
      <c r="R176" s="326">
        <f>INDEX('ИПЦ raw'!$1:$1048576, MATCH($K176,'ИПЦ raw'!$A:$A,0),MATCH(MoM!R$1,'ИПЦ raw'!$1:$1,0))</f>
        <v>98.87</v>
      </c>
      <c r="S176" s="326">
        <f>INDEX('ИПЦ raw'!$1:$1048576, MATCH($K176,'ИПЦ raw'!$A:$A,0),MATCH(MoM!S$1,'ИПЦ raw'!$1:$1,0))</f>
        <v>98.78</v>
      </c>
      <c r="T176" s="326">
        <f>INDEX('ИПЦ raw'!$1:$1048576, MATCH($K176,'ИПЦ raw'!$A:$A,0),MATCH(MoM!T$1,'ИПЦ raw'!$1:$1,0))</f>
        <v>99.4</v>
      </c>
      <c r="U176" s="326">
        <f>INDEX('ИПЦ raw'!$1:$1048576, MATCH($K176,'ИПЦ raw'!$A:$A,0),MATCH(MoM!U$1,'ИПЦ raw'!$1:$1,0))</f>
        <v>99.64</v>
      </c>
      <c r="V176" s="326">
        <f>INDEX('ИПЦ raw'!$1:$1048576, MATCH($K176,'ИПЦ raw'!$A:$A,0),MATCH(MoM!V$1,'ИПЦ raw'!$1:$1,0))</f>
        <v>99.81</v>
      </c>
      <c r="W176" s="326">
        <f>INDEX('ИПЦ raw'!$1:$1048576, MATCH($K176,'ИПЦ raw'!$A:$A,0),MATCH(MoM!W$1,'ИПЦ raw'!$1:$1,0))</f>
        <v>100.12</v>
      </c>
      <c r="X176" s="326">
        <f>INDEX('ИПЦ raw'!$1:$1048576, MATCH($K176,'ИПЦ raw'!$A:$A,0),MATCH(MoM!X$1,'ИПЦ raw'!$1:$1,0))</f>
        <v>100.14</v>
      </c>
      <c r="Y176" s="326">
        <f>INDEX('ИПЦ raw'!$1:$1048576, MATCH($K176,'ИПЦ raw'!$A:$A,0),MATCH(MoM!Y$1,'ИПЦ raw'!$1:$1,0))</f>
        <v>100.98</v>
      </c>
      <c r="Z176" s="326">
        <f>INDEX('ИПЦ raw'!$1:$1048576, MATCH($K176,'ИПЦ raw'!$A:$A,0),MATCH(MoM!Z$1,'ИПЦ raw'!$1:$1,0))</f>
        <v>101.22</v>
      </c>
      <c r="AA176" s="326">
        <f>INDEX('ИПЦ raw'!$1:$1048576, MATCH($K176,'ИПЦ raw'!$A:$A,0),MATCH(MoM!AA$1,'ИПЦ raw'!$1:$1,0))</f>
        <v>101.63</v>
      </c>
      <c r="AB176" s="326">
        <f>INDEX('ИПЦ raw'!$1:$1048576, MATCH($K176,'ИПЦ raw'!$A:$A,0),MATCH(MoM!AB$1,'ИПЦ raw'!$1:$1,0))</f>
        <v>101.94</v>
      </c>
      <c r="AC176" s="326">
        <f>INDEX('ИПЦ raw'!$1:$1048576, MATCH($K176,'ИПЦ raw'!$A:$A,0),MATCH(MoM!AC$1,'ИПЦ raw'!$1:$1,0))</f>
        <v>100.32</v>
      </c>
      <c r="AD176" s="326">
        <f>INDEX('ИПЦ raw'!$1:$1048576, MATCH($K176,'ИПЦ raw'!$A:$A,0),MATCH(MoM!AD$1,'ИПЦ raw'!$1:$1,0))</f>
        <v>99.23</v>
      </c>
      <c r="AE176" s="326">
        <f>INDEX('ИПЦ raw'!$1:$1048576, MATCH($K176,'ИПЦ raw'!$A:$A,0),MATCH(MoM!AE$1,'ИПЦ raw'!$1:$1,0))</f>
        <v>99.14</v>
      </c>
      <c r="AF176" s="326">
        <f>INDEX('ИПЦ raw'!$1:$1048576, MATCH($K176,'ИПЦ raw'!$A:$A,0),MATCH(MoM!AF$1,'ИПЦ raw'!$1:$1,0))</f>
        <v>99.71</v>
      </c>
      <c r="AG176" s="326">
        <f>INDEX('ИПЦ raw'!$1:$1048576, MATCH($K176,'ИПЦ raw'!$A:$A,0),MATCH(MoM!AG$1,'ИПЦ raw'!$1:$1,0))</f>
        <v>100.19</v>
      </c>
      <c r="AH176" s="326">
        <f>INDEX('ИПЦ raw'!$1:$1048576, MATCH($K176,'ИПЦ raw'!$A:$A,0),MATCH(MoM!AH$1,'ИПЦ raw'!$1:$1,0))</f>
        <v>100.25</v>
      </c>
      <c r="AI176" s="326">
        <f>INDEX('ИПЦ raw'!$1:$1048576, MATCH($K176,'ИПЦ raw'!$A:$A,0),MATCH(MoM!AI$1,'ИПЦ raw'!$1:$1,0))</f>
        <v>100.49</v>
      </c>
      <c r="AJ176" s="326">
        <f>INDEX('ИПЦ raw'!$1:$1048576, MATCH($K176,'ИПЦ raw'!$A:$A,0),MATCH(MoM!AJ$1,'ИПЦ raw'!$1:$1,0))</f>
        <v>100.19</v>
      </c>
      <c r="AK176" s="326">
        <f>INDEX('ИПЦ raw'!$1:$1048576, MATCH($K176,'ИПЦ raw'!$A:$A,0),MATCH(MoM!AK$1,'ИПЦ raw'!$1:$1,0))</f>
        <v>101.57</v>
      </c>
      <c r="AL176" s="326">
        <f>INDEX('ИПЦ raw'!$1:$1048576, MATCH($K176,'ИПЦ raw'!$A:$A,0),MATCH(MoM!AL$1,'ИПЦ raw'!$1:$1,0))</f>
        <v>100.77</v>
      </c>
      <c r="AM176" s="326">
        <f>INDEX('ИПЦ raw'!$1:$1048576, MATCH($K176,'ИПЦ raw'!$A:$A,0),MATCH(MoM!AM$1,'ИПЦ raw'!$1:$1,0))</f>
        <v>101.22</v>
      </c>
      <c r="AN176" s="326">
        <f>INDEX('ИПЦ raw'!$1:$1048576, MATCH($K176,'ИПЦ raw'!$A:$A,0),MATCH(MoM!AN$1,'ИПЦ raw'!$1:$1,0))</f>
        <v>100.42</v>
      </c>
      <c r="AO176" s="326">
        <f>INDEX('ИПЦ raw'!$1:$1048576, MATCH($K176,'ИПЦ raw'!$A:$A,0),MATCH(MoM!AO$1,'ИПЦ raw'!$1:$1,0))</f>
        <v>99.41</v>
      </c>
      <c r="AP176" s="326">
        <f>INDEX('ИПЦ raw'!$1:$1048576, MATCH($K176,'ИПЦ raw'!$A:$A,0),MATCH(MoM!AP$1,'ИПЦ raw'!$1:$1,0))</f>
        <v>98.41</v>
      </c>
      <c r="AQ176" s="326">
        <f>INDEX('ИПЦ raw'!$1:$1048576, MATCH($K176,'ИПЦ raw'!$A:$A,0),MATCH(MoM!AQ$1,'ИПЦ raw'!$1:$1,0))</f>
        <v>98.13</v>
      </c>
      <c r="AR176" s="326">
        <f>INDEX('ИПЦ raw'!$1:$1048576, MATCH($K176,'ИПЦ raw'!$A:$A,0),MATCH(MoM!AR$1,'ИПЦ raw'!$1:$1,0))</f>
        <v>99.13</v>
      </c>
      <c r="AS176" s="326">
        <f>INDEX('ИПЦ raw'!$1:$1048576, MATCH($K176,'ИПЦ raw'!$A:$A,0),MATCH(MoM!AS$1,'ИПЦ raw'!$1:$1,0))</f>
        <v>100.35</v>
      </c>
      <c r="AT176" s="326">
        <f>INDEX('ИПЦ raw'!$1:$1048576, MATCH($K176,'ИПЦ raw'!$A:$A,0),MATCH(MoM!AT$1,'ИПЦ raw'!$1:$1,0))</f>
        <v>100.08</v>
      </c>
      <c r="AU176" s="326">
        <f>INDEX('ИПЦ raw'!$1:$1048576, MATCH($K176,'ИПЦ raw'!$A:$A,0),MATCH(MoM!AU$1,'ИПЦ raw'!$1:$1,0))</f>
        <v>100.16</v>
      </c>
      <c r="AV176" s="326">
        <f>INDEX('ИПЦ raw'!$1:$1048576, MATCH($K176,'ИПЦ raw'!$A:$A,0),MATCH(MoM!AV$1,'ИПЦ raw'!$1:$1,0))</f>
        <v>100.33</v>
      </c>
      <c r="AW176" s="326">
        <f>INDEX('ИПЦ raw'!$1:$1048576, MATCH($K176,'ИПЦ raw'!$A:$A,0),MATCH(MoM!AW$1,'ИПЦ raw'!$1:$1,0))</f>
        <v>100.42</v>
      </c>
      <c r="AX176" s="326">
        <f>INDEX('ИПЦ raw'!$1:$1048576, MATCH($K176,'ИПЦ raw'!$A:$A,0),MATCH(MoM!AX$1,'ИПЦ raw'!$1:$1,0))</f>
        <v>100.39</v>
      </c>
      <c r="AY176" s="326">
        <f>INDEX('ИПЦ raw'!$1:$1048576, MATCH($K176,'ИПЦ raw'!$A:$A,0),MATCH(MoM!AY$1,'ИПЦ raw'!$1:$1,0))</f>
        <v>100.35</v>
      </c>
      <c r="AZ176" s="326">
        <f>INDEX('ИПЦ raw'!$1:$1048576, MATCH($K176,'ИПЦ raw'!$A:$A,0),MATCH(MoM!AZ$1,'ИПЦ raw'!$1:$1,0))</f>
        <v>101.39</v>
      </c>
    </row>
    <row r="177" spans="1:52" ht="26.25" x14ac:dyDescent="0.45">
      <c r="A177" s="326">
        <f>Веса!A177</f>
        <v>1</v>
      </c>
      <c r="B177" s="326">
        <f t="shared" si="4"/>
        <v>1</v>
      </c>
      <c r="C177" s="326">
        <f>БИПЦ_НДС!E177</f>
        <v>1</v>
      </c>
      <c r="D177" s="326">
        <f t="shared" si="5"/>
        <v>0</v>
      </c>
      <c r="E177" s="326">
        <v>0</v>
      </c>
      <c r="F177" s="326">
        <v>1</v>
      </c>
      <c r="G177" s="326">
        <v>0</v>
      </c>
      <c r="H177" s="326">
        <v>1</v>
      </c>
      <c r="I177" s="326">
        <v>0</v>
      </c>
      <c r="J177" s="308" t="s">
        <v>176</v>
      </c>
      <c r="K177" s="308" t="s">
        <v>176</v>
      </c>
      <c r="L177" s="326">
        <f>INDEX('ИПЦ raw'!$1:$1048576, MATCH($K177,'ИПЦ raw'!$A:$A,0),MATCH(MoM!L$1,'ИПЦ raw'!$1:$1,0))</f>
        <v>100.33</v>
      </c>
      <c r="M177" s="326">
        <f>INDEX('ИПЦ raw'!$1:$1048576, MATCH($K177,'ИПЦ raw'!$A:$A,0),MATCH(MoM!M$1,'ИПЦ raw'!$1:$1,0))</f>
        <v>100.58</v>
      </c>
      <c r="N177" s="326">
        <f>INDEX('ИПЦ raw'!$1:$1048576, MATCH($K177,'ИПЦ raw'!$A:$A,0),MATCH(MoM!N$1,'ИПЦ raw'!$1:$1,0))</f>
        <v>100.75</v>
      </c>
      <c r="O177" s="326">
        <f>INDEX('ИПЦ raw'!$1:$1048576, MATCH($K177,'ИПЦ raw'!$A:$A,0),MATCH(MoM!O$1,'ИПЦ raw'!$1:$1,0))</f>
        <v>100.01</v>
      </c>
      <c r="P177" s="326">
        <f>INDEX('ИПЦ raw'!$1:$1048576, MATCH($K177,'ИПЦ raw'!$A:$A,0),MATCH(MoM!P$1,'ИПЦ raw'!$1:$1,0))</f>
        <v>98.66</v>
      </c>
      <c r="Q177" s="326">
        <f>INDEX('ИПЦ raw'!$1:$1048576, MATCH($K177,'ИПЦ raw'!$A:$A,0),MATCH(MoM!Q$1,'ИПЦ raw'!$1:$1,0))</f>
        <v>99.51</v>
      </c>
      <c r="R177" s="326">
        <f>INDEX('ИПЦ raw'!$1:$1048576, MATCH($K177,'ИПЦ raw'!$A:$A,0),MATCH(MoM!R$1,'ИПЦ raw'!$1:$1,0))</f>
        <v>99.55</v>
      </c>
      <c r="S177" s="326">
        <f>INDEX('ИПЦ raw'!$1:$1048576, MATCH($K177,'ИПЦ raw'!$A:$A,0),MATCH(MoM!S$1,'ИПЦ raw'!$1:$1,0))</f>
        <v>100.66</v>
      </c>
      <c r="T177" s="326">
        <f>INDEX('ИПЦ raw'!$1:$1048576, MATCH($K177,'ИПЦ raw'!$A:$A,0),MATCH(MoM!T$1,'ИПЦ raw'!$1:$1,0))</f>
        <v>99.94</v>
      </c>
      <c r="U177" s="326">
        <f>INDEX('ИПЦ raw'!$1:$1048576, MATCH($K177,'ИПЦ raw'!$A:$A,0),MATCH(MoM!U$1,'ИПЦ raw'!$1:$1,0))</f>
        <v>99.7</v>
      </c>
      <c r="V177" s="326">
        <f>INDEX('ИПЦ raw'!$1:$1048576, MATCH($K177,'ИПЦ raw'!$A:$A,0),MATCH(MoM!V$1,'ИПЦ raw'!$1:$1,0))</f>
        <v>99.93</v>
      </c>
      <c r="W177" s="326">
        <f>INDEX('ИПЦ raw'!$1:$1048576, MATCH($K177,'ИПЦ raw'!$A:$A,0),MATCH(MoM!W$1,'ИПЦ raw'!$1:$1,0))</f>
        <v>100.29</v>
      </c>
      <c r="X177" s="326">
        <f>INDEX('ИПЦ raw'!$1:$1048576, MATCH($K177,'ИПЦ raw'!$A:$A,0),MATCH(MoM!X$1,'ИПЦ raw'!$1:$1,0))</f>
        <v>99.99</v>
      </c>
      <c r="Y177" s="326">
        <f>INDEX('ИПЦ raw'!$1:$1048576, MATCH($K177,'ИПЦ raw'!$A:$A,0),MATCH(MoM!Y$1,'ИПЦ raw'!$1:$1,0))</f>
        <v>101.21</v>
      </c>
      <c r="Z177" s="326">
        <f>INDEX('ИПЦ raw'!$1:$1048576, MATCH($K177,'ИПЦ raw'!$A:$A,0),MATCH(MoM!Z$1,'ИПЦ raw'!$1:$1,0))</f>
        <v>100.92</v>
      </c>
      <c r="AA177" s="326">
        <f>INDEX('ИПЦ raw'!$1:$1048576, MATCH($K177,'ИПЦ raw'!$A:$A,0),MATCH(MoM!AA$1,'ИПЦ raw'!$1:$1,0))</f>
        <v>100.02</v>
      </c>
      <c r="AB177" s="326">
        <f>INDEX('ИПЦ raw'!$1:$1048576, MATCH($K177,'ИПЦ raw'!$A:$A,0),MATCH(MoM!AB$1,'ИПЦ raw'!$1:$1,0))</f>
        <v>99.95</v>
      </c>
      <c r="AC177" s="326">
        <f>INDEX('ИПЦ raw'!$1:$1048576, MATCH($K177,'ИПЦ raw'!$A:$A,0),MATCH(MoM!AC$1,'ИПЦ raw'!$1:$1,0))</f>
        <v>99.82</v>
      </c>
      <c r="AD177" s="326">
        <f>INDEX('ИПЦ raw'!$1:$1048576, MATCH($K177,'ИПЦ raw'!$A:$A,0),MATCH(MoM!AD$1,'ИПЦ raw'!$1:$1,0))</f>
        <v>99.72</v>
      </c>
      <c r="AE177" s="326">
        <f>INDEX('ИПЦ raw'!$1:$1048576, MATCH($K177,'ИПЦ raw'!$A:$A,0),MATCH(MoM!AE$1,'ИПЦ raw'!$1:$1,0))</f>
        <v>100.57</v>
      </c>
      <c r="AF177" s="326">
        <f>INDEX('ИПЦ raw'!$1:$1048576, MATCH($K177,'ИПЦ raw'!$A:$A,0),MATCH(MoM!AF$1,'ИПЦ raw'!$1:$1,0))</f>
        <v>100.17</v>
      </c>
      <c r="AG177" s="326">
        <f>INDEX('ИПЦ raw'!$1:$1048576, MATCH($K177,'ИПЦ raw'!$A:$A,0),MATCH(MoM!AG$1,'ИПЦ raw'!$1:$1,0))</f>
        <v>100.41</v>
      </c>
      <c r="AH177" s="326">
        <f>INDEX('ИПЦ raw'!$1:$1048576, MATCH($K177,'ИПЦ raw'!$A:$A,0),MATCH(MoM!AH$1,'ИПЦ raw'!$1:$1,0))</f>
        <v>100.03</v>
      </c>
      <c r="AI177" s="326">
        <f>INDEX('ИПЦ raw'!$1:$1048576, MATCH($K177,'ИПЦ raw'!$A:$A,0),MATCH(MoM!AI$1,'ИПЦ raw'!$1:$1,0))</f>
        <v>100.62</v>
      </c>
      <c r="AJ177" s="326">
        <f>INDEX('ИПЦ raw'!$1:$1048576, MATCH($K177,'ИПЦ raw'!$A:$A,0),MATCH(MoM!AJ$1,'ИПЦ raw'!$1:$1,0))</f>
        <v>99.82</v>
      </c>
      <c r="AK177" s="326">
        <f>INDEX('ИПЦ raw'!$1:$1048576, MATCH($K177,'ИПЦ raw'!$A:$A,0),MATCH(MoM!AK$1,'ИПЦ raw'!$1:$1,0))</f>
        <v>101.16</v>
      </c>
      <c r="AL177" s="326">
        <f>INDEX('ИПЦ raw'!$1:$1048576, MATCH($K177,'ИПЦ raw'!$A:$A,0),MATCH(MoM!AL$1,'ИПЦ raw'!$1:$1,0))</f>
        <v>100.52</v>
      </c>
      <c r="AM177" s="326">
        <f>INDEX('ИПЦ raw'!$1:$1048576, MATCH($K177,'ИПЦ raw'!$A:$A,0),MATCH(MoM!AM$1,'ИПЦ raw'!$1:$1,0))</f>
        <v>99.33</v>
      </c>
      <c r="AN177" s="326">
        <f>INDEX('ИПЦ raw'!$1:$1048576, MATCH($K177,'ИПЦ raw'!$A:$A,0),MATCH(MoM!AN$1,'ИПЦ raw'!$1:$1,0))</f>
        <v>99.09</v>
      </c>
      <c r="AO177" s="326">
        <f>INDEX('ИПЦ raw'!$1:$1048576, MATCH($K177,'ИПЦ raw'!$A:$A,0),MATCH(MoM!AO$1,'ИПЦ raw'!$1:$1,0))</f>
        <v>98.95</v>
      </c>
      <c r="AP177" s="326">
        <f>INDEX('ИПЦ raw'!$1:$1048576, MATCH($K177,'ИПЦ raw'!$A:$A,0),MATCH(MoM!AP$1,'ИПЦ raw'!$1:$1,0))</f>
        <v>99.53</v>
      </c>
      <c r="AQ177" s="326">
        <f>INDEX('ИПЦ raw'!$1:$1048576, MATCH($K177,'ИПЦ raw'!$A:$A,0),MATCH(MoM!AQ$1,'ИПЦ raw'!$1:$1,0))</f>
        <v>100</v>
      </c>
      <c r="AR177" s="326">
        <f>INDEX('ИПЦ raw'!$1:$1048576, MATCH($K177,'ИПЦ raw'!$A:$A,0),MATCH(MoM!AR$1,'ИПЦ raw'!$1:$1,0))</f>
        <v>98.88</v>
      </c>
      <c r="AS177" s="326">
        <f>INDEX('ИПЦ raw'!$1:$1048576, MATCH($K177,'ИПЦ raw'!$A:$A,0),MATCH(MoM!AS$1,'ИПЦ raw'!$1:$1,0))</f>
        <v>99.78</v>
      </c>
      <c r="AT177" s="326">
        <f>INDEX('ИПЦ raw'!$1:$1048576, MATCH($K177,'ИПЦ raw'!$A:$A,0),MATCH(MoM!AT$1,'ИПЦ raw'!$1:$1,0))</f>
        <v>100.44</v>
      </c>
      <c r="AU177" s="326">
        <f>INDEX('ИПЦ raw'!$1:$1048576, MATCH($K177,'ИПЦ raw'!$A:$A,0),MATCH(MoM!AU$1,'ИПЦ raw'!$1:$1,0))</f>
        <v>100.08</v>
      </c>
      <c r="AV177" s="326">
        <f>INDEX('ИПЦ raw'!$1:$1048576, MATCH($K177,'ИПЦ raw'!$A:$A,0),MATCH(MoM!AV$1,'ИПЦ raw'!$1:$1,0))</f>
        <v>99.91</v>
      </c>
      <c r="AW177" s="326">
        <f>INDEX('ИПЦ raw'!$1:$1048576, MATCH($K177,'ИПЦ raw'!$A:$A,0),MATCH(MoM!AW$1,'ИПЦ raw'!$1:$1,0))</f>
        <v>99.68</v>
      </c>
      <c r="AX177" s="326">
        <f>INDEX('ИПЦ raw'!$1:$1048576, MATCH($K177,'ИПЦ raw'!$A:$A,0),MATCH(MoM!AX$1,'ИПЦ raw'!$1:$1,0))</f>
        <v>100.6</v>
      </c>
      <c r="AY177" s="326">
        <f>INDEX('ИПЦ raw'!$1:$1048576, MATCH($K177,'ИПЦ raw'!$A:$A,0),MATCH(MoM!AY$1,'ИПЦ raw'!$1:$1,0))</f>
        <v>99.96</v>
      </c>
      <c r="AZ177" s="326">
        <f>INDEX('ИПЦ raw'!$1:$1048576, MATCH($K177,'ИПЦ raw'!$A:$A,0),MATCH(MoM!AZ$1,'ИПЦ raw'!$1:$1,0))</f>
        <v>99.66</v>
      </c>
    </row>
    <row r="178" spans="1:52" ht="26.25" x14ac:dyDescent="0.45">
      <c r="A178" s="326">
        <f>Веса!A178</f>
        <v>1</v>
      </c>
      <c r="B178" s="326">
        <f t="shared" si="4"/>
        <v>1</v>
      </c>
      <c r="C178" s="326">
        <f>БИПЦ_НДС!E178</f>
        <v>0</v>
      </c>
      <c r="D178" s="326">
        <f t="shared" si="5"/>
        <v>1</v>
      </c>
      <c r="E178" s="326">
        <v>0</v>
      </c>
      <c r="F178" s="326">
        <v>1</v>
      </c>
      <c r="G178" s="326">
        <v>0</v>
      </c>
      <c r="H178" s="326">
        <v>1</v>
      </c>
      <c r="I178" s="326">
        <v>0</v>
      </c>
      <c r="J178" s="308" t="s">
        <v>177</v>
      </c>
      <c r="K178" s="308" t="s">
        <v>177</v>
      </c>
      <c r="L178" s="326">
        <f>INDEX('ИПЦ raw'!$1:$1048576, MATCH($K178,'ИПЦ raw'!$A:$A,0),MATCH(MoM!L$1,'ИПЦ raw'!$1:$1,0))</f>
        <v>99.96</v>
      </c>
      <c r="M178" s="326">
        <f>INDEX('ИПЦ raw'!$1:$1048576, MATCH($K178,'ИПЦ raw'!$A:$A,0),MATCH(MoM!M$1,'ИПЦ raw'!$1:$1,0))</f>
        <v>100.17</v>
      </c>
      <c r="N178" s="326">
        <f>INDEX('ИПЦ raw'!$1:$1048576, MATCH($K178,'ИПЦ raw'!$A:$A,0),MATCH(MoM!N$1,'ИПЦ raw'!$1:$1,0))</f>
        <v>99.86</v>
      </c>
      <c r="O178" s="326">
        <f>INDEX('ИПЦ raw'!$1:$1048576, MATCH($K178,'ИПЦ raw'!$A:$A,0),MATCH(MoM!O$1,'ИПЦ raw'!$1:$1,0))</f>
        <v>99.69</v>
      </c>
      <c r="P178" s="326">
        <f>INDEX('ИПЦ raw'!$1:$1048576, MATCH($K178,'ИПЦ raw'!$A:$A,0),MATCH(MoM!P$1,'ИПЦ raw'!$1:$1,0))</f>
        <v>99.68</v>
      </c>
      <c r="Q178" s="326">
        <f>INDEX('ИПЦ raw'!$1:$1048576, MATCH($K178,'ИПЦ raw'!$A:$A,0),MATCH(MoM!Q$1,'ИПЦ raw'!$1:$1,0))</f>
        <v>99.9</v>
      </c>
      <c r="R178" s="326">
        <f>INDEX('ИПЦ raw'!$1:$1048576, MATCH($K178,'ИПЦ raw'!$A:$A,0),MATCH(MoM!R$1,'ИПЦ raw'!$1:$1,0))</f>
        <v>100.26</v>
      </c>
      <c r="S178" s="326">
        <f>INDEX('ИПЦ raw'!$1:$1048576, MATCH($K178,'ИПЦ raw'!$A:$A,0),MATCH(MoM!S$1,'ИПЦ raw'!$1:$1,0))</f>
        <v>100.93</v>
      </c>
      <c r="T178" s="326">
        <f>INDEX('ИПЦ raw'!$1:$1048576, MATCH($K178,'ИПЦ raw'!$A:$A,0),MATCH(MoM!T$1,'ИПЦ raw'!$1:$1,0))</f>
        <v>100.93</v>
      </c>
      <c r="U178" s="326">
        <f>INDEX('ИПЦ raw'!$1:$1048576, MATCH($K178,'ИПЦ raw'!$A:$A,0),MATCH(MoM!U$1,'ИПЦ raw'!$1:$1,0))</f>
        <v>100.41</v>
      </c>
      <c r="V178" s="326">
        <f>INDEX('ИПЦ raw'!$1:$1048576, MATCH($K178,'ИПЦ raw'!$A:$A,0),MATCH(MoM!V$1,'ИПЦ raw'!$1:$1,0))</f>
        <v>99.94</v>
      </c>
      <c r="W178" s="326">
        <f>INDEX('ИПЦ raw'!$1:$1048576, MATCH($K178,'ИПЦ raw'!$A:$A,0),MATCH(MoM!W$1,'ИПЦ raw'!$1:$1,0))</f>
        <v>100.11</v>
      </c>
      <c r="X178" s="326">
        <f>INDEX('ИПЦ raw'!$1:$1048576, MATCH($K178,'ИПЦ raw'!$A:$A,0),MATCH(MoM!X$1,'ИПЦ raw'!$1:$1,0))</f>
        <v>100.24</v>
      </c>
      <c r="Y178" s="326">
        <f>INDEX('ИПЦ raw'!$1:$1048576, MATCH($K178,'ИПЦ raw'!$A:$A,0),MATCH(MoM!Y$1,'ИПЦ raw'!$1:$1,0))</f>
        <v>100.23</v>
      </c>
      <c r="Z178" s="326">
        <f>INDEX('ИПЦ raw'!$1:$1048576, MATCH($K178,'ИПЦ raw'!$A:$A,0),MATCH(MoM!Z$1,'ИПЦ raw'!$1:$1,0))</f>
        <v>99.67</v>
      </c>
      <c r="AA178" s="326">
        <f>INDEX('ИПЦ raw'!$1:$1048576, MATCH($K178,'ИПЦ raw'!$A:$A,0),MATCH(MoM!AA$1,'ИПЦ raw'!$1:$1,0))</f>
        <v>99.45</v>
      </c>
      <c r="AB178" s="326">
        <f>INDEX('ИПЦ raw'!$1:$1048576, MATCH($K178,'ИПЦ raw'!$A:$A,0),MATCH(MoM!AB$1,'ИПЦ raw'!$1:$1,0))</f>
        <v>99.69</v>
      </c>
      <c r="AC178" s="326">
        <f>INDEX('ИПЦ raw'!$1:$1048576, MATCH($K178,'ИПЦ raw'!$A:$A,0),MATCH(MoM!AC$1,'ИПЦ raw'!$1:$1,0))</f>
        <v>99.98</v>
      </c>
      <c r="AD178" s="326">
        <f>INDEX('ИПЦ raw'!$1:$1048576, MATCH($K178,'ИПЦ raw'!$A:$A,0),MATCH(MoM!AD$1,'ИПЦ raw'!$1:$1,0))</f>
        <v>100.05</v>
      </c>
      <c r="AE178" s="326">
        <f>INDEX('ИПЦ raw'!$1:$1048576, MATCH($K178,'ИПЦ raw'!$A:$A,0),MATCH(MoM!AE$1,'ИПЦ raw'!$1:$1,0))</f>
        <v>101.09</v>
      </c>
      <c r="AF178" s="326">
        <f>INDEX('ИПЦ raw'!$1:$1048576, MATCH($K178,'ИПЦ raw'!$A:$A,0),MATCH(MoM!AF$1,'ИПЦ raw'!$1:$1,0))</f>
        <v>101.07</v>
      </c>
      <c r="AG178" s="326">
        <f>INDEX('ИПЦ raw'!$1:$1048576, MATCH($K178,'ИПЦ raw'!$A:$A,0),MATCH(MoM!AG$1,'ИПЦ raw'!$1:$1,0))</f>
        <v>100.48</v>
      </c>
      <c r="AH178" s="326">
        <f>INDEX('ИПЦ raw'!$1:$1048576, MATCH($K178,'ИПЦ raw'!$A:$A,0),MATCH(MoM!AH$1,'ИПЦ raw'!$1:$1,0))</f>
        <v>100.24</v>
      </c>
      <c r="AI178" s="326">
        <f>INDEX('ИПЦ raw'!$1:$1048576, MATCH($K178,'ИПЦ raw'!$A:$A,0),MATCH(MoM!AI$1,'ИПЦ raw'!$1:$1,0))</f>
        <v>99.98</v>
      </c>
      <c r="AJ178" s="326">
        <f>INDEX('ИПЦ raw'!$1:$1048576, MATCH($K178,'ИПЦ raw'!$A:$A,0),MATCH(MoM!AJ$1,'ИПЦ raw'!$1:$1,0))</f>
        <v>99.78</v>
      </c>
      <c r="AK178" s="326">
        <f>INDEX('ИПЦ raw'!$1:$1048576, MATCH($K178,'ИПЦ raw'!$A:$A,0),MATCH(MoM!AK$1,'ИПЦ raw'!$1:$1,0))</f>
        <v>99.83</v>
      </c>
      <c r="AL178" s="326">
        <f>INDEX('ИПЦ raw'!$1:$1048576, MATCH($K178,'ИПЦ raw'!$A:$A,0),MATCH(MoM!AL$1,'ИПЦ raw'!$1:$1,0))</f>
        <v>99.91</v>
      </c>
      <c r="AM178" s="326">
        <f>INDEX('ИПЦ raw'!$1:$1048576, MATCH($K178,'ИПЦ raw'!$A:$A,0),MATCH(MoM!AM$1,'ИПЦ raw'!$1:$1,0))</f>
        <v>99.17</v>
      </c>
      <c r="AN178" s="326">
        <f>INDEX('ИПЦ raw'!$1:$1048576, MATCH($K178,'ИПЦ raw'!$A:$A,0),MATCH(MoM!AN$1,'ИПЦ raw'!$1:$1,0))</f>
        <v>99.62</v>
      </c>
      <c r="AO178" s="326">
        <f>INDEX('ИПЦ raw'!$1:$1048576, MATCH($K178,'ИПЦ raw'!$A:$A,0),MATCH(MoM!AO$1,'ИПЦ raw'!$1:$1,0))</f>
        <v>99.63</v>
      </c>
      <c r="AP178" s="326">
        <f>INDEX('ИПЦ raw'!$1:$1048576, MATCH($K178,'ИПЦ raw'!$A:$A,0),MATCH(MoM!AP$1,'ИПЦ raw'!$1:$1,0))</f>
        <v>100.14</v>
      </c>
      <c r="AQ178" s="326">
        <f>INDEX('ИПЦ raw'!$1:$1048576, MATCH($K178,'ИПЦ raw'!$A:$A,0),MATCH(MoM!AQ$1,'ИПЦ raw'!$1:$1,0))</f>
        <v>101.01</v>
      </c>
      <c r="AR178" s="326">
        <f>INDEX('ИПЦ raw'!$1:$1048576, MATCH($K178,'ИПЦ raw'!$A:$A,0),MATCH(MoM!AR$1,'ИПЦ raw'!$1:$1,0))</f>
        <v>100.86</v>
      </c>
      <c r="AS178" s="326">
        <f>INDEX('ИПЦ raw'!$1:$1048576, MATCH($K178,'ИПЦ raw'!$A:$A,0),MATCH(MoM!AS$1,'ИПЦ raw'!$1:$1,0))</f>
        <v>100.13</v>
      </c>
      <c r="AT178" s="326">
        <f>INDEX('ИПЦ raw'!$1:$1048576, MATCH($K178,'ИПЦ raw'!$A:$A,0),MATCH(MoM!AT$1,'ИПЦ raw'!$1:$1,0))</f>
        <v>99.63</v>
      </c>
      <c r="AU178" s="326">
        <f>INDEX('ИПЦ raw'!$1:$1048576, MATCH($K178,'ИПЦ raw'!$A:$A,0),MATCH(MoM!AU$1,'ИПЦ raw'!$1:$1,0))</f>
        <v>99.79</v>
      </c>
      <c r="AV178" s="326">
        <f>INDEX('ИПЦ raw'!$1:$1048576, MATCH($K178,'ИПЦ raw'!$A:$A,0),MATCH(MoM!AV$1,'ИПЦ raw'!$1:$1,0))</f>
        <v>99.84</v>
      </c>
      <c r="AW178" s="326">
        <f>INDEX('ИПЦ raw'!$1:$1048576, MATCH($K178,'ИПЦ raw'!$A:$A,0),MATCH(MoM!AW$1,'ИПЦ raw'!$1:$1,0))</f>
        <v>99.39</v>
      </c>
      <c r="AX178" s="326">
        <f>INDEX('ИПЦ raw'!$1:$1048576, MATCH($K178,'ИПЦ raw'!$A:$A,0),MATCH(MoM!AX$1,'ИПЦ raw'!$1:$1,0))</f>
        <v>99.67</v>
      </c>
      <c r="AY178" s="326">
        <f>INDEX('ИПЦ raw'!$1:$1048576, MATCH($K178,'ИПЦ raw'!$A:$A,0),MATCH(MoM!AY$1,'ИПЦ raw'!$1:$1,0))</f>
        <v>99.62</v>
      </c>
      <c r="AZ178" s="326">
        <f>INDEX('ИПЦ raw'!$1:$1048576, MATCH($K178,'ИПЦ raw'!$A:$A,0),MATCH(MoM!AZ$1,'ИПЦ raw'!$1:$1,0))</f>
        <v>100.11</v>
      </c>
    </row>
    <row r="179" spans="1:52" ht="26.25" x14ac:dyDescent="0.45">
      <c r="A179" s="326">
        <f>Веса!A179</f>
        <v>1</v>
      </c>
      <c r="B179" s="326">
        <f t="shared" si="4"/>
        <v>1</v>
      </c>
      <c r="C179" s="326">
        <f>БИПЦ_НДС!E179</f>
        <v>0</v>
      </c>
      <c r="D179" s="326">
        <f t="shared" si="5"/>
        <v>1</v>
      </c>
      <c r="E179" s="326">
        <v>0</v>
      </c>
      <c r="F179" s="326">
        <v>1</v>
      </c>
      <c r="G179" s="326">
        <v>0</v>
      </c>
      <c r="H179" s="326">
        <v>1</v>
      </c>
      <c r="I179" s="326">
        <v>0</v>
      </c>
      <c r="J179" s="308" t="s">
        <v>178</v>
      </c>
      <c r="K179" s="308" t="s">
        <v>178</v>
      </c>
      <c r="L179" s="326">
        <f>INDEX('ИПЦ raw'!$1:$1048576, MATCH($K179,'ИПЦ raw'!$A:$A,0),MATCH(MoM!L$1,'ИПЦ raw'!$1:$1,0))</f>
        <v>99.46</v>
      </c>
      <c r="M179" s="326">
        <f>INDEX('ИПЦ raw'!$1:$1048576, MATCH($K179,'ИПЦ raw'!$A:$A,0),MATCH(MoM!M$1,'ИПЦ raw'!$1:$1,0))</f>
        <v>99.93</v>
      </c>
      <c r="N179" s="326">
        <f>INDEX('ИПЦ raw'!$1:$1048576, MATCH($K179,'ИПЦ raw'!$A:$A,0),MATCH(MoM!N$1,'ИПЦ raw'!$1:$1,0))</f>
        <v>99.51</v>
      </c>
      <c r="O179" s="326">
        <f>INDEX('ИПЦ raw'!$1:$1048576, MATCH($K179,'ИПЦ raw'!$A:$A,0),MATCH(MoM!O$1,'ИПЦ raw'!$1:$1,0))</f>
        <v>99.62</v>
      </c>
      <c r="P179" s="326">
        <f>INDEX('ИПЦ raw'!$1:$1048576, MATCH($K179,'ИПЦ raw'!$A:$A,0),MATCH(MoM!P$1,'ИПЦ raw'!$1:$1,0))</f>
        <v>99.76</v>
      </c>
      <c r="Q179" s="326">
        <f>INDEX('ИПЦ raw'!$1:$1048576, MATCH($K179,'ИПЦ raw'!$A:$A,0),MATCH(MoM!Q$1,'ИПЦ raw'!$1:$1,0))</f>
        <v>99.85</v>
      </c>
      <c r="R179" s="326">
        <f>INDEX('ИПЦ raw'!$1:$1048576, MATCH($K179,'ИПЦ raw'!$A:$A,0),MATCH(MoM!R$1,'ИПЦ raw'!$1:$1,0))</f>
        <v>100</v>
      </c>
      <c r="S179" s="326">
        <f>INDEX('ИПЦ raw'!$1:$1048576, MATCH($K179,'ИПЦ raw'!$A:$A,0),MATCH(MoM!S$1,'ИПЦ raw'!$1:$1,0))</f>
        <v>100.88</v>
      </c>
      <c r="T179" s="326">
        <f>INDEX('ИПЦ raw'!$1:$1048576, MATCH($K179,'ИПЦ raw'!$A:$A,0),MATCH(MoM!T$1,'ИПЦ raw'!$1:$1,0))</f>
        <v>101.22</v>
      </c>
      <c r="U179" s="326">
        <f>INDEX('ИПЦ raw'!$1:$1048576, MATCH($K179,'ИПЦ raw'!$A:$A,0),MATCH(MoM!U$1,'ИПЦ raw'!$1:$1,0))</f>
        <v>100.63</v>
      </c>
      <c r="V179" s="326">
        <f>INDEX('ИПЦ raw'!$1:$1048576, MATCH($K179,'ИПЦ raw'!$A:$A,0),MATCH(MoM!V$1,'ИПЦ raw'!$1:$1,0))</f>
        <v>100.32</v>
      </c>
      <c r="W179" s="326">
        <f>INDEX('ИПЦ raw'!$1:$1048576, MATCH($K179,'ИПЦ raw'!$A:$A,0),MATCH(MoM!W$1,'ИПЦ raw'!$1:$1,0))</f>
        <v>99.67</v>
      </c>
      <c r="X179" s="326">
        <f>INDEX('ИПЦ raw'!$1:$1048576, MATCH($K179,'ИПЦ raw'!$A:$A,0),MATCH(MoM!X$1,'ИПЦ raw'!$1:$1,0))</f>
        <v>99.68</v>
      </c>
      <c r="Y179" s="326">
        <f>INDEX('ИПЦ raw'!$1:$1048576, MATCH($K179,'ИПЦ raw'!$A:$A,0),MATCH(MoM!Y$1,'ИПЦ raw'!$1:$1,0))</f>
        <v>99.41</v>
      </c>
      <c r="Z179" s="326">
        <f>INDEX('ИПЦ raw'!$1:$1048576, MATCH($K179,'ИПЦ raw'!$A:$A,0),MATCH(MoM!Z$1,'ИПЦ raw'!$1:$1,0))</f>
        <v>99.58</v>
      </c>
      <c r="AA179" s="326">
        <f>INDEX('ИПЦ raw'!$1:$1048576, MATCH($K179,'ИПЦ raw'!$A:$A,0),MATCH(MoM!AA$1,'ИПЦ raw'!$1:$1,0))</f>
        <v>99.48</v>
      </c>
      <c r="AB179" s="326">
        <f>INDEX('ИПЦ raw'!$1:$1048576, MATCH($K179,'ИПЦ raw'!$A:$A,0),MATCH(MoM!AB$1,'ИПЦ raw'!$1:$1,0))</f>
        <v>99.55</v>
      </c>
      <c r="AC179" s="326">
        <f>INDEX('ИПЦ raw'!$1:$1048576, MATCH($K179,'ИПЦ raw'!$A:$A,0),MATCH(MoM!AC$1,'ИПЦ raw'!$1:$1,0))</f>
        <v>99.82</v>
      </c>
      <c r="AD179" s="326">
        <f>INDEX('ИПЦ raw'!$1:$1048576, MATCH($K179,'ИПЦ raw'!$A:$A,0),MATCH(MoM!AD$1,'ИПЦ raw'!$1:$1,0))</f>
        <v>100.02</v>
      </c>
      <c r="AE179" s="326">
        <f>INDEX('ИПЦ raw'!$1:$1048576, MATCH($K179,'ИПЦ raw'!$A:$A,0),MATCH(MoM!AE$1,'ИПЦ raw'!$1:$1,0))</f>
        <v>100.88</v>
      </c>
      <c r="AF179" s="326">
        <f>INDEX('ИПЦ raw'!$1:$1048576, MATCH($K179,'ИПЦ raw'!$A:$A,0),MATCH(MoM!AF$1,'ИПЦ raw'!$1:$1,0))</f>
        <v>101.4</v>
      </c>
      <c r="AG179" s="326">
        <f>INDEX('ИПЦ raw'!$1:$1048576, MATCH($K179,'ИПЦ raw'!$A:$A,0),MATCH(MoM!AG$1,'ИПЦ raw'!$1:$1,0))</f>
        <v>101.11</v>
      </c>
      <c r="AH179" s="326">
        <f>INDEX('ИПЦ raw'!$1:$1048576, MATCH($K179,'ИПЦ raw'!$A:$A,0),MATCH(MoM!AH$1,'ИПЦ raw'!$1:$1,0))</f>
        <v>100.3</v>
      </c>
      <c r="AI179" s="326">
        <f>INDEX('ИПЦ raw'!$1:$1048576, MATCH($K179,'ИПЦ raw'!$A:$A,0),MATCH(MoM!AI$1,'ИПЦ raw'!$1:$1,0))</f>
        <v>100.24</v>
      </c>
      <c r="AJ179" s="326">
        <f>INDEX('ИПЦ raw'!$1:$1048576, MATCH($K179,'ИПЦ raw'!$A:$A,0),MATCH(MoM!AJ$1,'ИПЦ raw'!$1:$1,0))</f>
        <v>99.53</v>
      </c>
      <c r="AK179" s="326">
        <f>INDEX('ИПЦ raw'!$1:$1048576, MATCH($K179,'ИПЦ raw'!$A:$A,0),MATCH(MoM!AK$1,'ИПЦ raw'!$1:$1,0))</f>
        <v>100.17</v>
      </c>
      <c r="AL179" s="326">
        <f>INDEX('ИПЦ raw'!$1:$1048576, MATCH($K179,'ИПЦ raw'!$A:$A,0),MATCH(MoM!AL$1,'ИПЦ raw'!$1:$1,0))</f>
        <v>99.64</v>
      </c>
      <c r="AM179" s="326">
        <f>INDEX('ИПЦ raw'!$1:$1048576, MATCH($K179,'ИПЦ raw'!$A:$A,0),MATCH(MoM!AM$1,'ИПЦ raw'!$1:$1,0))</f>
        <v>99.52</v>
      </c>
      <c r="AN179" s="326">
        <f>INDEX('ИПЦ raw'!$1:$1048576, MATCH($K179,'ИПЦ raw'!$A:$A,0),MATCH(MoM!AN$1,'ИПЦ raw'!$1:$1,0))</f>
        <v>99.73</v>
      </c>
      <c r="AO179" s="326">
        <f>INDEX('ИПЦ raw'!$1:$1048576, MATCH($K179,'ИПЦ raw'!$A:$A,0),MATCH(MoM!AO$1,'ИПЦ raw'!$1:$1,0))</f>
        <v>99.9</v>
      </c>
      <c r="AP179" s="326">
        <f>INDEX('ИПЦ raw'!$1:$1048576, MATCH($K179,'ИПЦ raw'!$A:$A,0),MATCH(MoM!AP$1,'ИПЦ raw'!$1:$1,0))</f>
        <v>100.09</v>
      </c>
      <c r="AQ179" s="326">
        <f>INDEX('ИПЦ raw'!$1:$1048576, MATCH($K179,'ИПЦ raw'!$A:$A,0),MATCH(MoM!AQ$1,'ИПЦ raw'!$1:$1,0))</f>
        <v>100.81</v>
      </c>
      <c r="AR179" s="326">
        <f>INDEX('ИПЦ raw'!$1:$1048576, MATCH($K179,'ИПЦ raw'!$A:$A,0),MATCH(MoM!AR$1,'ИПЦ raw'!$1:$1,0))</f>
        <v>100.59</v>
      </c>
      <c r="AS179" s="326">
        <f>INDEX('ИПЦ raw'!$1:$1048576, MATCH($K179,'ИПЦ raw'!$A:$A,0),MATCH(MoM!AS$1,'ИПЦ raw'!$1:$1,0))</f>
        <v>100.24</v>
      </c>
      <c r="AT179" s="326">
        <f>INDEX('ИПЦ raw'!$1:$1048576, MATCH($K179,'ИПЦ raw'!$A:$A,0),MATCH(MoM!AT$1,'ИПЦ raw'!$1:$1,0))</f>
        <v>99.98</v>
      </c>
      <c r="AU179" s="326">
        <f>INDEX('ИПЦ raw'!$1:$1048576, MATCH($K179,'ИПЦ raw'!$A:$A,0),MATCH(MoM!AU$1,'ИПЦ raw'!$1:$1,0))</f>
        <v>99.51</v>
      </c>
      <c r="AV179" s="326">
        <f>INDEX('ИПЦ raw'!$1:$1048576, MATCH($K179,'ИПЦ raw'!$A:$A,0),MATCH(MoM!AV$1,'ИПЦ raw'!$1:$1,0))</f>
        <v>99.08</v>
      </c>
      <c r="AW179" s="326">
        <f>INDEX('ИПЦ raw'!$1:$1048576, MATCH($K179,'ИПЦ raw'!$A:$A,0),MATCH(MoM!AW$1,'ИПЦ raw'!$1:$1,0))</f>
        <v>98.85</v>
      </c>
      <c r="AX179" s="326">
        <f>INDEX('ИПЦ raw'!$1:$1048576, MATCH($K179,'ИПЦ raw'!$A:$A,0),MATCH(MoM!AX$1,'ИПЦ raw'!$1:$1,0))</f>
        <v>99.95</v>
      </c>
      <c r="AY179" s="326">
        <f>INDEX('ИПЦ raw'!$1:$1048576, MATCH($K179,'ИПЦ raw'!$A:$A,0),MATCH(MoM!AY$1,'ИПЦ raw'!$1:$1,0))</f>
        <v>99.96</v>
      </c>
      <c r="AZ179" s="326">
        <f>INDEX('ИПЦ raw'!$1:$1048576, MATCH($K179,'ИПЦ raw'!$A:$A,0),MATCH(MoM!AZ$1,'ИПЦ raw'!$1:$1,0))</f>
        <v>99.79</v>
      </c>
    </row>
    <row r="180" spans="1:52" x14ac:dyDescent="0.45">
      <c r="A180" s="326">
        <f>Веса!A180</f>
        <v>1</v>
      </c>
      <c r="B180" s="326">
        <f t="shared" si="4"/>
        <v>1</v>
      </c>
      <c r="C180" s="326">
        <f>БИПЦ_НДС!E180</f>
        <v>0</v>
      </c>
      <c r="D180" s="326">
        <f t="shared" si="5"/>
        <v>1</v>
      </c>
      <c r="E180" s="326">
        <v>0</v>
      </c>
      <c r="F180" s="326">
        <v>1</v>
      </c>
      <c r="G180" s="326">
        <v>0</v>
      </c>
      <c r="H180" s="326">
        <v>1</v>
      </c>
      <c r="I180" s="326">
        <v>0</v>
      </c>
      <c r="J180" s="308" t="s">
        <v>179</v>
      </c>
      <c r="K180" s="308" t="s">
        <v>179</v>
      </c>
      <c r="L180" s="326">
        <f>INDEX('ИПЦ raw'!$1:$1048576, MATCH($K180,'ИПЦ raw'!$A:$A,0),MATCH(MoM!L$1,'ИПЦ raw'!$1:$1,0))</f>
        <v>100.14</v>
      </c>
      <c r="M180" s="326">
        <f>INDEX('ИПЦ raw'!$1:$1048576, MATCH($K180,'ИПЦ raw'!$A:$A,0),MATCH(MoM!M$1,'ИПЦ raw'!$1:$1,0))</f>
        <v>100.25</v>
      </c>
      <c r="N180" s="326">
        <f>INDEX('ИПЦ raw'!$1:$1048576, MATCH($K180,'ИПЦ raw'!$A:$A,0),MATCH(MoM!N$1,'ИПЦ raw'!$1:$1,0))</f>
        <v>100.52</v>
      </c>
      <c r="O180" s="326">
        <f>INDEX('ИПЦ raw'!$1:$1048576, MATCH($K180,'ИПЦ raw'!$A:$A,0),MATCH(MoM!O$1,'ИПЦ raw'!$1:$1,0))</f>
        <v>100.65</v>
      </c>
      <c r="P180" s="326">
        <f>INDEX('ИПЦ raw'!$1:$1048576, MATCH($K180,'ИПЦ raw'!$A:$A,0),MATCH(MoM!P$1,'ИПЦ raw'!$1:$1,0))</f>
        <v>101.31</v>
      </c>
      <c r="Q180" s="326">
        <f>INDEX('ИПЦ raw'!$1:$1048576, MATCH($K180,'ИПЦ raw'!$A:$A,0),MATCH(MoM!Q$1,'ИПЦ raw'!$1:$1,0))</f>
        <v>99.71</v>
      </c>
      <c r="R180" s="326">
        <f>INDEX('ИПЦ raw'!$1:$1048576, MATCH($K180,'ИПЦ raw'!$A:$A,0),MATCH(MoM!R$1,'ИПЦ raw'!$1:$1,0))</f>
        <v>99.7</v>
      </c>
      <c r="S180" s="326">
        <f>INDEX('ИПЦ raw'!$1:$1048576, MATCH($K180,'ИПЦ raw'!$A:$A,0),MATCH(MoM!S$1,'ИПЦ raw'!$1:$1,0))</f>
        <v>99.84</v>
      </c>
      <c r="T180" s="326">
        <f>INDEX('ИПЦ raw'!$1:$1048576, MATCH($K180,'ИПЦ raw'!$A:$A,0),MATCH(MoM!T$1,'ИПЦ raw'!$1:$1,0))</f>
        <v>99.54</v>
      </c>
      <c r="U180" s="326">
        <f>INDEX('ИПЦ raw'!$1:$1048576, MATCH($K180,'ИПЦ raw'!$A:$A,0),MATCH(MoM!U$1,'ИПЦ raw'!$1:$1,0))</f>
        <v>99.92</v>
      </c>
      <c r="V180" s="326">
        <f>INDEX('ИПЦ raw'!$1:$1048576, MATCH($K180,'ИПЦ raw'!$A:$A,0),MATCH(MoM!V$1,'ИПЦ raw'!$1:$1,0))</f>
        <v>100.16</v>
      </c>
      <c r="W180" s="326">
        <f>INDEX('ИПЦ raw'!$1:$1048576, MATCH($K180,'ИПЦ raw'!$A:$A,0),MATCH(MoM!W$1,'ИПЦ raw'!$1:$1,0))</f>
        <v>100.05</v>
      </c>
      <c r="X180" s="326">
        <f>INDEX('ИПЦ raw'!$1:$1048576, MATCH($K180,'ИПЦ raw'!$A:$A,0),MATCH(MoM!X$1,'ИПЦ raw'!$1:$1,0))</f>
        <v>100.03</v>
      </c>
      <c r="Y180" s="326">
        <f>INDEX('ИПЦ raw'!$1:$1048576, MATCH($K180,'ИПЦ raw'!$A:$A,0),MATCH(MoM!Y$1,'ИПЦ raw'!$1:$1,0))</f>
        <v>100.42</v>
      </c>
      <c r="Z180" s="326">
        <f>INDEX('ИПЦ raw'!$1:$1048576, MATCH($K180,'ИПЦ raw'!$A:$A,0),MATCH(MoM!Z$1,'ИПЦ raw'!$1:$1,0))</f>
        <v>100.57</v>
      </c>
      <c r="AA180" s="326">
        <f>INDEX('ИПЦ raw'!$1:$1048576, MATCH($K180,'ИПЦ raw'!$A:$A,0),MATCH(MoM!AA$1,'ИПЦ raw'!$1:$1,0))</f>
        <v>101.44</v>
      </c>
      <c r="AB180" s="326">
        <f>INDEX('ИПЦ raw'!$1:$1048576, MATCH($K180,'ИПЦ raw'!$A:$A,0),MATCH(MoM!AB$1,'ИПЦ raw'!$1:$1,0))</f>
        <v>100.74</v>
      </c>
      <c r="AC180" s="326">
        <f>INDEX('ИПЦ raw'!$1:$1048576, MATCH($K180,'ИПЦ raw'!$A:$A,0),MATCH(MoM!AC$1,'ИПЦ raw'!$1:$1,0))</f>
        <v>100.33</v>
      </c>
      <c r="AD180" s="326">
        <f>INDEX('ИПЦ raw'!$1:$1048576, MATCH($K180,'ИПЦ raw'!$A:$A,0),MATCH(MoM!AD$1,'ИПЦ raw'!$1:$1,0))</f>
        <v>99.7</v>
      </c>
      <c r="AE180" s="326">
        <f>INDEX('ИПЦ raw'!$1:$1048576, MATCH($K180,'ИПЦ raw'!$A:$A,0),MATCH(MoM!AE$1,'ИПЦ raw'!$1:$1,0))</f>
        <v>99.51</v>
      </c>
      <c r="AF180" s="326">
        <f>INDEX('ИПЦ raw'!$1:$1048576, MATCH($K180,'ИПЦ raw'!$A:$A,0),MATCH(MoM!AF$1,'ИПЦ raw'!$1:$1,0))</f>
        <v>99.99</v>
      </c>
      <c r="AG180" s="326">
        <f>INDEX('ИПЦ raw'!$1:$1048576, MATCH($K180,'ИПЦ raw'!$A:$A,0),MATCH(MoM!AG$1,'ИПЦ raw'!$1:$1,0))</f>
        <v>100.18</v>
      </c>
      <c r="AH180" s="326">
        <f>INDEX('ИПЦ raw'!$1:$1048576, MATCH($K180,'ИПЦ raw'!$A:$A,0),MATCH(MoM!AH$1,'ИПЦ raw'!$1:$1,0))</f>
        <v>100.05</v>
      </c>
      <c r="AI180" s="326">
        <f>INDEX('ИПЦ raw'!$1:$1048576, MATCH($K180,'ИПЦ raw'!$A:$A,0),MATCH(MoM!AI$1,'ИПЦ raw'!$1:$1,0))</f>
        <v>100.07</v>
      </c>
      <c r="AJ180" s="326">
        <f>INDEX('ИПЦ raw'!$1:$1048576, MATCH($K180,'ИПЦ raw'!$A:$A,0),MATCH(MoM!AJ$1,'ИПЦ raw'!$1:$1,0))</f>
        <v>100.15</v>
      </c>
      <c r="AK180" s="326">
        <f>INDEX('ИПЦ raw'!$1:$1048576, MATCH($K180,'ИПЦ raw'!$A:$A,0),MATCH(MoM!AK$1,'ИПЦ raw'!$1:$1,0))</f>
        <v>101.02</v>
      </c>
      <c r="AL180" s="326">
        <f>INDEX('ИПЦ raw'!$1:$1048576, MATCH($K180,'ИПЦ raw'!$A:$A,0),MATCH(MoM!AL$1,'ИПЦ raw'!$1:$1,0))</f>
        <v>100.67</v>
      </c>
      <c r="AM180" s="326">
        <f>INDEX('ИПЦ raw'!$1:$1048576, MATCH($K180,'ИПЦ raw'!$A:$A,0),MATCH(MoM!AM$1,'ИПЦ raw'!$1:$1,0))</f>
        <v>100.78</v>
      </c>
      <c r="AN180" s="326">
        <f>INDEX('ИПЦ raw'!$1:$1048576, MATCH($K180,'ИПЦ raw'!$A:$A,0),MATCH(MoM!AN$1,'ИПЦ raw'!$1:$1,0))</f>
        <v>100.62</v>
      </c>
      <c r="AO180" s="326">
        <f>INDEX('ИПЦ raw'!$1:$1048576, MATCH($K180,'ИПЦ raw'!$A:$A,0),MATCH(MoM!AO$1,'ИПЦ raw'!$1:$1,0))</f>
        <v>100.08</v>
      </c>
      <c r="AP180" s="326">
        <f>INDEX('ИПЦ raw'!$1:$1048576, MATCH($K180,'ИПЦ raw'!$A:$A,0),MATCH(MoM!AP$1,'ИПЦ raw'!$1:$1,0))</f>
        <v>99.45</v>
      </c>
      <c r="AQ180" s="326">
        <f>INDEX('ИПЦ raw'!$1:$1048576, MATCH($K180,'ИПЦ raw'!$A:$A,0),MATCH(MoM!AQ$1,'ИПЦ raw'!$1:$1,0))</f>
        <v>99.66</v>
      </c>
      <c r="AR180" s="326">
        <f>INDEX('ИПЦ raw'!$1:$1048576, MATCH($K180,'ИПЦ raw'!$A:$A,0),MATCH(MoM!AR$1,'ИПЦ raw'!$1:$1,0))</f>
        <v>99.52</v>
      </c>
      <c r="AS180" s="326">
        <f>INDEX('ИПЦ raw'!$1:$1048576, MATCH($K180,'ИПЦ raw'!$A:$A,0),MATCH(MoM!AS$1,'ИПЦ raw'!$1:$1,0))</f>
        <v>99.8</v>
      </c>
      <c r="AT180" s="326">
        <f>INDEX('ИПЦ raw'!$1:$1048576, MATCH($K180,'ИПЦ raw'!$A:$A,0),MATCH(MoM!AT$1,'ИПЦ raw'!$1:$1,0))</f>
        <v>100.06</v>
      </c>
      <c r="AU180" s="326">
        <f>INDEX('ИПЦ raw'!$1:$1048576, MATCH($K180,'ИПЦ raw'!$A:$A,0),MATCH(MoM!AU$1,'ИПЦ raw'!$1:$1,0))</f>
        <v>100.38</v>
      </c>
      <c r="AV180" s="326">
        <f>INDEX('ИПЦ raw'!$1:$1048576, MATCH($K180,'ИПЦ raw'!$A:$A,0),MATCH(MoM!AV$1,'ИПЦ raw'!$1:$1,0))</f>
        <v>100.31</v>
      </c>
      <c r="AW180" s="326">
        <f>INDEX('ИПЦ raw'!$1:$1048576, MATCH($K180,'ИПЦ raw'!$A:$A,0),MATCH(MoM!AW$1,'ИПЦ raw'!$1:$1,0))</f>
        <v>100.19</v>
      </c>
      <c r="AX180" s="326">
        <f>INDEX('ИПЦ raw'!$1:$1048576, MATCH($K180,'ИПЦ raw'!$A:$A,0),MATCH(MoM!AX$1,'ИПЦ raw'!$1:$1,0))</f>
        <v>100.32</v>
      </c>
      <c r="AY180" s="326">
        <f>INDEX('ИПЦ raw'!$1:$1048576, MATCH($K180,'ИПЦ raw'!$A:$A,0),MATCH(MoM!AY$1,'ИПЦ raw'!$1:$1,0))</f>
        <v>100.03</v>
      </c>
      <c r="AZ180" s="326">
        <f>INDEX('ИПЦ raw'!$1:$1048576, MATCH($K180,'ИПЦ raw'!$A:$A,0),MATCH(MoM!AZ$1,'ИПЦ raw'!$1:$1,0))</f>
        <v>100.79</v>
      </c>
    </row>
    <row r="181" spans="1:52" x14ac:dyDescent="0.45">
      <c r="A181" s="326">
        <f>Веса!A181</f>
        <v>1</v>
      </c>
      <c r="B181" s="333">
        <v>0</v>
      </c>
      <c r="C181" s="326">
        <f>БИПЦ_НДС!E181</f>
        <v>0</v>
      </c>
      <c r="D181" s="326">
        <f t="shared" si="5"/>
        <v>1</v>
      </c>
      <c r="E181" s="326">
        <v>0</v>
      </c>
      <c r="F181" s="326">
        <v>1</v>
      </c>
      <c r="G181" s="326">
        <v>0</v>
      </c>
      <c r="H181" s="326">
        <v>1</v>
      </c>
      <c r="I181" s="326">
        <v>0</v>
      </c>
      <c r="J181" s="308" t="s">
        <v>180</v>
      </c>
      <c r="K181" s="308" t="s">
        <v>180</v>
      </c>
      <c r="L181" s="326">
        <f>INDEX('ИПЦ raw'!$1:$1048576, MATCH($K181,'ИПЦ raw'!$A:$A,0),MATCH(MoM!L$1,'ИПЦ raw'!$1:$1,0))</f>
        <v>99.93</v>
      </c>
      <c r="M181" s="326">
        <f>INDEX('ИПЦ raw'!$1:$1048576, MATCH($K181,'ИПЦ raw'!$A:$A,0),MATCH(MoM!M$1,'ИПЦ raw'!$1:$1,0))</f>
        <v>100.59</v>
      </c>
      <c r="N181" s="326">
        <f>INDEX('ИПЦ raw'!$1:$1048576, MATCH($K181,'ИПЦ raw'!$A:$A,0),MATCH(MoM!N$1,'ИПЦ raw'!$1:$1,0))</f>
        <v>100.44</v>
      </c>
      <c r="O181" s="326">
        <f>INDEX('ИПЦ raw'!$1:$1048576, MATCH($K181,'ИПЦ raw'!$A:$A,0),MATCH(MoM!O$1,'ИПЦ raw'!$1:$1,0))</f>
        <v>99.94</v>
      </c>
      <c r="P181" s="326">
        <f>INDEX('ИПЦ raw'!$1:$1048576, MATCH($K181,'ИПЦ raw'!$A:$A,0),MATCH(MoM!P$1,'ИПЦ raw'!$1:$1,0))</f>
        <v>99.76</v>
      </c>
      <c r="Q181" s="326">
        <f>INDEX('ИПЦ raw'!$1:$1048576, MATCH($K181,'ИПЦ raw'!$A:$A,0),MATCH(MoM!Q$1,'ИПЦ raw'!$1:$1,0))</f>
        <v>99.41</v>
      </c>
      <c r="R181" s="326">
        <f>INDEX('ИПЦ raw'!$1:$1048576, MATCH($K181,'ИПЦ raw'!$A:$A,0),MATCH(MoM!R$1,'ИПЦ raw'!$1:$1,0))</f>
        <v>99.3</v>
      </c>
      <c r="S181" s="326">
        <f>INDEX('ИПЦ raw'!$1:$1048576, MATCH($K181,'ИПЦ raw'!$A:$A,0),MATCH(MoM!S$1,'ИПЦ raw'!$1:$1,0))</f>
        <v>100.91</v>
      </c>
      <c r="T181" s="326">
        <f>INDEX('ИПЦ raw'!$1:$1048576, MATCH($K181,'ИПЦ raw'!$A:$A,0),MATCH(MoM!T$1,'ИПЦ raw'!$1:$1,0))</f>
        <v>100.31</v>
      </c>
      <c r="U181" s="326">
        <f>INDEX('ИПЦ raw'!$1:$1048576, MATCH($K181,'ИПЦ raw'!$A:$A,0),MATCH(MoM!U$1,'ИПЦ raw'!$1:$1,0))</f>
        <v>99.41</v>
      </c>
      <c r="V181" s="326">
        <f>INDEX('ИПЦ raw'!$1:$1048576, MATCH($K181,'ИПЦ raw'!$A:$A,0),MATCH(MoM!V$1,'ИПЦ raw'!$1:$1,0))</f>
        <v>100.02</v>
      </c>
      <c r="W181" s="326">
        <f>INDEX('ИПЦ raw'!$1:$1048576, MATCH($K181,'ИПЦ raw'!$A:$A,0),MATCH(MoM!W$1,'ИПЦ raw'!$1:$1,0))</f>
        <v>100.65</v>
      </c>
      <c r="X181" s="326">
        <f>INDEX('ИПЦ raw'!$1:$1048576, MATCH($K181,'ИПЦ raw'!$A:$A,0),MATCH(MoM!X$1,'ИПЦ raw'!$1:$1,0))</f>
        <v>100.36</v>
      </c>
      <c r="Y181" s="326">
        <f>INDEX('ИПЦ raw'!$1:$1048576, MATCH($K181,'ИПЦ raw'!$A:$A,0),MATCH(MoM!Y$1,'ИПЦ raw'!$1:$1,0))</f>
        <v>100.72</v>
      </c>
      <c r="Z181" s="326">
        <f>INDEX('ИПЦ raw'!$1:$1048576, MATCH($K181,'ИПЦ raw'!$A:$A,0),MATCH(MoM!Z$1,'ИПЦ raw'!$1:$1,0))</f>
        <v>100.99</v>
      </c>
      <c r="AA181" s="326">
        <f>INDEX('ИПЦ raw'!$1:$1048576, MATCH($K181,'ИПЦ raw'!$A:$A,0),MATCH(MoM!AA$1,'ИПЦ raw'!$1:$1,0))</f>
        <v>99.94</v>
      </c>
      <c r="AB181" s="326">
        <f>INDEX('ИПЦ raw'!$1:$1048576, MATCH($K181,'ИПЦ raw'!$A:$A,0),MATCH(MoM!AB$1,'ИПЦ raw'!$1:$1,0))</f>
        <v>100.35</v>
      </c>
      <c r="AC181" s="326">
        <f>INDEX('ИПЦ raw'!$1:$1048576, MATCH($K181,'ИПЦ raw'!$A:$A,0),MATCH(MoM!AC$1,'ИПЦ raw'!$1:$1,0))</f>
        <v>99.55</v>
      </c>
      <c r="AD181" s="326">
        <f>INDEX('ИПЦ raw'!$1:$1048576, MATCH($K181,'ИПЦ raw'!$A:$A,0),MATCH(MoM!AD$1,'ИПЦ raw'!$1:$1,0))</f>
        <v>100.03</v>
      </c>
      <c r="AE181" s="326">
        <f>INDEX('ИПЦ raw'!$1:$1048576, MATCH($K181,'ИПЦ raw'!$A:$A,0),MATCH(MoM!AE$1,'ИПЦ raw'!$1:$1,0))</f>
        <v>100.28</v>
      </c>
      <c r="AF181" s="326">
        <f>INDEX('ИПЦ raw'!$1:$1048576, MATCH($K181,'ИПЦ raw'!$A:$A,0),MATCH(MoM!AF$1,'ИПЦ raw'!$1:$1,0))</f>
        <v>100.16</v>
      </c>
      <c r="AG181" s="326">
        <f>INDEX('ИПЦ raw'!$1:$1048576, MATCH($K181,'ИПЦ raw'!$A:$A,0),MATCH(MoM!AG$1,'ИПЦ raw'!$1:$1,0))</f>
        <v>100.17</v>
      </c>
      <c r="AH181" s="326">
        <f>INDEX('ИПЦ raw'!$1:$1048576, MATCH($K181,'ИПЦ raw'!$A:$A,0),MATCH(MoM!AH$1,'ИПЦ raw'!$1:$1,0))</f>
        <v>100.11</v>
      </c>
      <c r="AI181" s="326">
        <f>INDEX('ИПЦ raw'!$1:$1048576, MATCH($K181,'ИПЦ raw'!$A:$A,0),MATCH(MoM!AI$1,'ИПЦ raw'!$1:$1,0))</f>
        <v>100.93</v>
      </c>
      <c r="AJ181" s="326">
        <f>INDEX('ИПЦ raw'!$1:$1048576, MATCH($K181,'ИПЦ raw'!$A:$A,0),MATCH(MoM!AJ$1,'ИПЦ raw'!$1:$1,0))</f>
        <v>99.53</v>
      </c>
      <c r="AK181" s="326">
        <f>INDEX('ИПЦ raw'!$1:$1048576, MATCH($K181,'ИПЦ raw'!$A:$A,0),MATCH(MoM!AK$1,'ИПЦ raw'!$1:$1,0))</f>
        <v>100.56</v>
      </c>
      <c r="AL181" s="326">
        <f>INDEX('ИПЦ raw'!$1:$1048576, MATCH($K181,'ИПЦ raw'!$A:$A,0),MATCH(MoM!AL$1,'ИПЦ raw'!$1:$1,0))</f>
        <v>100.18</v>
      </c>
      <c r="AM181" s="326">
        <f>INDEX('ИПЦ raw'!$1:$1048576, MATCH($K181,'ИПЦ raw'!$A:$A,0),MATCH(MoM!AM$1,'ИПЦ raw'!$1:$1,0))</f>
        <v>99.44</v>
      </c>
      <c r="AN181" s="326">
        <f>INDEX('ИПЦ raw'!$1:$1048576, MATCH($K181,'ИПЦ raw'!$A:$A,0),MATCH(MoM!AN$1,'ИПЦ raw'!$1:$1,0))</f>
        <v>98.61</v>
      </c>
      <c r="AO181" s="326">
        <f>INDEX('ИПЦ raw'!$1:$1048576, MATCH($K181,'ИПЦ raw'!$A:$A,0),MATCH(MoM!AO$1,'ИПЦ raw'!$1:$1,0))</f>
        <v>99.34</v>
      </c>
      <c r="AP181" s="326">
        <f>INDEX('ИПЦ raw'!$1:$1048576, MATCH($K181,'ИПЦ raw'!$A:$A,0),MATCH(MoM!AP$1,'ИПЦ raw'!$1:$1,0))</f>
        <v>99.41</v>
      </c>
      <c r="AQ181" s="326">
        <f>INDEX('ИПЦ raw'!$1:$1048576, MATCH($K181,'ИПЦ raw'!$A:$A,0),MATCH(MoM!AQ$1,'ИПЦ raw'!$1:$1,0))</f>
        <v>100.06</v>
      </c>
      <c r="AR181" s="326">
        <f>INDEX('ИПЦ raw'!$1:$1048576, MATCH($K181,'ИПЦ raw'!$A:$A,0),MATCH(MoM!AR$1,'ИПЦ raw'!$1:$1,0))</f>
        <v>99.26</v>
      </c>
      <c r="AS181" s="326">
        <f>INDEX('ИПЦ raw'!$1:$1048576, MATCH($K181,'ИПЦ raw'!$A:$A,0),MATCH(MoM!AS$1,'ИПЦ raw'!$1:$1,0))</f>
        <v>99.98</v>
      </c>
      <c r="AT181" s="326">
        <f>INDEX('ИПЦ raw'!$1:$1048576, MATCH($K181,'ИПЦ raw'!$A:$A,0),MATCH(MoM!AT$1,'ИПЦ raw'!$1:$1,0))</f>
        <v>100.31</v>
      </c>
      <c r="AU181" s="326">
        <f>INDEX('ИПЦ raw'!$1:$1048576, MATCH($K181,'ИПЦ raw'!$A:$A,0),MATCH(MoM!AU$1,'ИПЦ raw'!$1:$1,0))</f>
        <v>100.27</v>
      </c>
      <c r="AV181" s="326">
        <f>INDEX('ИПЦ raw'!$1:$1048576, MATCH($K181,'ИПЦ raw'!$A:$A,0),MATCH(MoM!AV$1,'ИПЦ raw'!$1:$1,0))</f>
        <v>100.2</v>
      </c>
      <c r="AW181" s="326">
        <f>INDEX('ИПЦ raw'!$1:$1048576, MATCH($K181,'ИПЦ raw'!$A:$A,0),MATCH(MoM!AW$1,'ИПЦ raw'!$1:$1,0))</f>
        <v>100.25</v>
      </c>
      <c r="AX181" s="326">
        <f>INDEX('ИПЦ raw'!$1:$1048576, MATCH($K181,'ИПЦ raw'!$A:$A,0),MATCH(MoM!AX$1,'ИПЦ raw'!$1:$1,0))</f>
        <v>100.25</v>
      </c>
      <c r="AY181" s="326">
        <f>INDEX('ИПЦ raw'!$1:$1048576, MATCH($K181,'ИПЦ raw'!$A:$A,0),MATCH(MoM!AY$1,'ИПЦ raw'!$1:$1,0))</f>
        <v>100.05</v>
      </c>
      <c r="AZ181" s="326">
        <f>INDEX('ИПЦ raw'!$1:$1048576, MATCH($K181,'ИПЦ raw'!$A:$A,0),MATCH(MoM!AZ$1,'ИПЦ raw'!$1:$1,0))</f>
        <v>99.56</v>
      </c>
    </row>
    <row r="182" spans="1:52" ht="26.25" x14ac:dyDescent="0.45">
      <c r="A182" s="326">
        <f>Веса!A182</f>
        <v>1</v>
      </c>
      <c r="B182" s="326">
        <f t="shared" si="4"/>
        <v>1</v>
      </c>
      <c r="C182" s="326">
        <f>БИПЦ_НДС!E182</f>
        <v>1</v>
      </c>
      <c r="D182" s="326">
        <f t="shared" si="5"/>
        <v>0</v>
      </c>
      <c r="E182" s="326">
        <v>0</v>
      </c>
      <c r="F182" s="326">
        <v>1</v>
      </c>
      <c r="G182" s="326">
        <v>0</v>
      </c>
      <c r="H182" s="326">
        <v>1</v>
      </c>
      <c r="I182" s="326">
        <v>0</v>
      </c>
      <c r="J182" s="308" t="s">
        <v>181</v>
      </c>
      <c r="K182" s="308" t="s">
        <v>181</v>
      </c>
      <c r="L182" s="326">
        <f>INDEX('ИПЦ raw'!$1:$1048576, MATCH($K182,'ИПЦ raw'!$A:$A,0),MATCH(MoM!L$1,'ИПЦ raw'!$1:$1,0))</f>
        <v>100.32</v>
      </c>
      <c r="M182" s="326">
        <f>INDEX('ИПЦ raw'!$1:$1048576, MATCH($K182,'ИПЦ raw'!$A:$A,0),MATCH(MoM!M$1,'ИПЦ raw'!$1:$1,0))</f>
        <v>100.17</v>
      </c>
      <c r="N182" s="326">
        <f>INDEX('ИПЦ raw'!$1:$1048576, MATCH($K182,'ИПЦ raw'!$A:$A,0),MATCH(MoM!N$1,'ИПЦ raw'!$1:$1,0))</f>
        <v>100.17</v>
      </c>
      <c r="O182" s="326">
        <f>INDEX('ИПЦ raw'!$1:$1048576, MATCH($K182,'ИПЦ raw'!$A:$A,0),MATCH(MoM!O$1,'ИПЦ raw'!$1:$1,0))</f>
        <v>100.49</v>
      </c>
      <c r="P182" s="326">
        <f>INDEX('ИПЦ raw'!$1:$1048576, MATCH($K182,'ИПЦ raw'!$A:$A,0),MATCH(MoM!P$1,'ИПЦ raw'!$1:$1,0))</f>
        <v>100.35</v>
      </c>
      <c r="Q182" s="326">
        <f>INDEX('ИПЦ raw'!$1:$1048576, MATCH($K182,'ИПЦ raw'!$A:$A,0),MATCH(MoM!Q$1,'ИПЦ raw'!$1:$1,0))</f>
        <v>100.52</v>
      </c>
      <c r="R182" s="326">
        <f>INDEX('ИПЦ raw'!$1:$1048576, MATCH($K182,'ИПЦ raw'!$A:$A,0),MATCH(MoM!R$1,'ИПЦ raw'!$1:$1,0))</f>
        <v>100.32</v>
      </c>
      <c r="S182" s="326">
        <f>INDEX('ИПЦ raw'!$1:$1048576, MATCH($K182,'ИПЦ raw'!$A:$A,0),MATCH(MoM!S$1,'ИПЦ raw'!$1:$1,0))</f>
        <v>100.38</v>
      </c>
      <c r="T182" s="326">
        <f>INDEX('ИПЦ raw'!$1:$1048576, MATCH($K182,'ИПЦ raw'!$A:$A,0),MATCH(MoM!T$1,'ИПЦ raw'!$1:$1,0))</f>
        <v>100.43</v>
      </c>
      <c r="U182" s="326">
        <f>INDEX('ИПЦ raw'!$1:$1048576, MATCH($K182,'ИПЦ raw'!$A:$A,0),MATCH(MoM!U$1,'ИПЦ raw'!$1:$1,0))</f>
        <v>100.07</v>
      </c>
      <c r="V182" s="326">
        <f>INDEX('ИПЦ raw'!$1:$1048576, MATCH($K182,'ИПЦ raw'!$A:$A,0),MATCH(MoM!V$1,'ИПЦ raw'!$1:$1,0))</f>
        <v>100.33</v>
      </c>
      <c r="W182" s="326">
        <f>INDEX('ИПЦ raw'!$1:$1048576, MATCH($K182,'ИПЦ raw'!$A:$A,0),MATCH(MoM!W$1,'ИПЦ raw'!$1:$1,0))</f>
        <v>100.24</v>
      </c>
      <c r="X182" s="326">
        <f>INDEX('ИПЦ raw'!$1:$1048576, MATCH($K182,'ИПЦ raw'!$A:$A,0),MATCH(MoM!X$1,'ИПЦ raw'!$1:$1,0))</f>
        <v>100.44</v>
      </c>
      <c r="Y182" s="326">
        <f>INDEX('ИПЦ raw'!$1:$1048576, MATCH($K182,'ИПЦ raw'!$A:$A,0),MATCH(MoM!Y$1,'ИПЦ raw'!$1:$1,0))</f>
        <v>100.6</v>
      </c>
      <c r="Z182" s="326">
        <f>INDEX('ИПЦ raw'!$1:$1048576, MATCH($K182,'ИПЦ raw'!$A:$A,0),MATCH(MoM!Z$1,'ИПЦ raw'!$1:$1,0))</f>
        <v>100.42</v>
      </c>
      <c r="AA182" s="326">
        <f>INDEX('ИПЦ raw'!$1:$1048576, MATCH($K182,'ИПЦ raw'!$A:$A,0),MATCH(MoM!AA$1,'ИПЦ raw'!$1:$1,0))</f>
        <v>100.54</v>
      </c>
      <c r="AB182" s="326">
        <f>INDEX('ИПЦ raw'!$1:$1048576, MATCH($K182,'ИПЦ raw'!$A:$A,0),MATCH(MoM!AB$1,'ИПЦ raw'!$1:$1,0))</f>
        <v>99.46</v>
      </c>
      <c r="AC182" s="326">
        <f>INDEX('ИПЦ raw'!$1:$1048576, MATCH($K182,'ИПЦ raw'!$A:$A,0),MATCH(MoM!AC$1,'ИПЦ raw'!$1:$1,0))</f>
        <v>100.2</v>
      </c>
      <c r="AD182" s="326">
        <f>INDEX('ИПЦ raw'!$1:$1048576, MATCH($K182,'ИПЦ raw'!$A:$A,0),MATCH(MoM!AD$1,'ИПЦ raw'!$1:$1,0))</f>
        <v>99.95</v>
      </c>
      <c r="AE182" s="326">
        <f>INDEX('ИПЦ raw'!$1:$1048576, MATCH($K182,'ИПЦ raw'!$A:$A,0),MATCH(MoM!AE$1,'ИПЦ raw'!$1:$1,0))</f>
        <v>100.24</v>
      </c>
      <c r="AF182" s="326">
        <f>INDEX('ИПЦ raw'!$1:$1048576, MATCH($K182,'ИПЦ raw'!$A:$A,0),MATCH(MoM!AF$1,'ИПЦ raw'!$1:$1,0))</f>
        <v>100.63</v>
      </c>
      <c r="AG182" s="326">
        <f>INDEX('ИПЦ raw'!$1:$1048576, MATCH($K182,'ИПЦ raw'!$A:$A,0),MATCH(MoM!AG$1,'ИПЦ raw'!$1:$1,0))</f>
        <v>100.75</v>
      </c>
      <c r="AH182" s="326">
        <f>INDEX('ИПЦ raw'!$1:$1048576, MATCH($K182,'ИПЦ raw'!$A:$A,0),MATCH(MoM!AH$1,'ИПЦ raw'!$1:$1,0))</f>
        <v>100.39</v>
      </c>
      <c r="AI182" s="326">
        <f>INDEX('ИПЦ raw'!$1:$1048576, MATCH($K182,'ИПЦ raw'!$A:$A,0),MATCH(MoM!AI$1,'ИПЦ raw'!$1:$1,0))</f>
        <v>100.3</v>
      </c>
      <c r="AJ182" s="326">
        <f>INDEX('ИПЦ raw'!$1:$1048576, MATCH($K182,'ИПЦ raw'!$A:$A,0),MATCH(MoM!AJ$1,'ИПЦ raw'!$1:$1,0))</f>
        <v>100.52</v>
      </c>
      <c r="AK182" s="326">
        <f>INDEX('ИПЦ raw'!$1:$1048576, MATCH($K182,'ИПЦ raw'!$A:$A,0),MATCH(MoM!AK$1,'ИПЦ raw'!$1:$1,0))</f>
        <v>100.07</v>
      </c>
      <c r="AL182" s="326">
        <f>INDEX('ИПЦ raw'!$1:$1048576, MATCH($K182,'ИПЦ raw'!$A:$A,0),MATCH(MoM!AL$1,'ИПЦ raw'!$1:$1,0))</f>
        <v>100.42</v>
      </c>
      <c r="AM182" s="326">
        <f>INDEX('ИПЦ raw'!$1:$1048576, MATCH($K182,'ИПЦ raw'!$A:$A,0),MATCH(MoM!AM$1,'ИПЦ raw'!$1:$1,0))</f>
        <v>99.57</v>
      </c>
      <c r="AN182" s="326">
        <f>INDEX('ИПЦ raw'!$1:$1048576, MATCH($K182,'ИПЦ raw'!$A:$A,0),MATCH(MoM!AN$1,'ИПЦ raw'!$1:$1,0))</f>
        <v>99.72</v>
      </c>
      <c r="AO182" s="326">
        <f>INDEX('ИПЦ raw'!$1:$1048576, MATCH($K182,'ИПЦ raw'!$A:$A,0),MATCH(MoM!AO$1,'ИПЦ raw'!$1:$1,0))</f>
        <v>100.22</v>
      </c>
      <c r="AP182" s="326">
        <f>INDEX('ИПЦ raw'!$1:$1048576, MATCH($K182,'ИПЦ raw'!$A:$A,0),MATCH(MoM!AP$1,'ИПЦ raw'!$1:$1,0))</f>
        <v>99.85</v>
      </c>
      <c r="AQ182" s="326">
        <f>INDEX('ИПЦ raw'!$1:$1048576, MATCH($K182,'ИПЦ raw'!$A:$A,0),MATCH(MoM!AQ$1,'ИПЦ raw'!$1:$1,0))</f>
        <v>100.45</v>
      </c>
      <c r="AR182" s="326">
        <f>INDEX('ИПЦ raw'!$1:$1048576, MATCH($K182,'ИПЦ raw'!$A:$A,0),MATCH(MoM!AR$1,'ИПЦ raw'!$1:$1,0))</f>
        <v>100.36</v>
      </c>
      <c r="AS182" s="326">
        <f>INDEX('ИПЦ raw'!$1:$1048576, MATCH($K182,'ИПЦ raw'!$A:$A,0),MATCH(MoM!AS$1,'ИПЦ raw'!$1:$1,0))</f>
        <v>99.97</v>
      </c>
      <c r="AT182" s="326">
        <f>INDEX('ИПЦ raw'!$1:$1048576, MATCH($K182,'ИПЦ raw'!$A:$A,0),MATCH(MoM!AT$1,'ИПЦ raw'!$1:$1,0))</f>
        <v>100.28</v>
      </c>
      <c r="AU182" s="326">
        <f>INDEX('ИПЦ raw'!$1:$1048576, MATCH($K182,'ИПЦ raw'!$A:$A,0),MATCH(MoM!AU$1,'ИПЦ raw'!$1:$1,0))</f>
        <v>100.43</v>
      </c>
      <c r="AV182" s="326">
        <f>INDEX('ИПЦ raw'!$1:$1048576, MATCH($K182,'ИПЦ raw'!$A:$A,0),MATCH(MoM!AV$1,'ИПЦ raw'!$1:$1,0))</f>
        <v>100.29</v>
      </c>
      <c r="AW182" s="326">
        <f>INDEX('ИПЦ raw'!$1:$1048576, MATCH($K182,'ИПЦ raw'!$A:$A,0),MATCH(MoM!AW$1,'ИПЦ raw'!$1:$1,0))</f>
        <v>100.02</v>
      </c>
      <c r="AX182" s="326">
        <f>INDEX('ИПЦ raw'!$1:$1048576, MATCH($K182,'ИПЦ raw'!$A:$A,0),MATCH(MoM!AX$1,'ИПЦ raw'!$1:$1,0))</f>
        <v>100.3</v>
      </c>
      <c r="AY182" s="326">
        <f>INDEX('ИПЦ raw'!$1:$1048576, MATCH($K182,'ИПЦ raw'!$A:$A,0),MATCH(MoM!AY$1,'ИПЦ raw'!$1:$1,0))</f>
        <v>99.81</v>
      </c>
      <c r="AZ182" s="326">
        <f>INDEX('ИПЦ raw'!$1:$1048576, MATCH($K182,'ИПЦ raw'!$A:$A,0),MATCH(MoM!AZ$1,'ИПЦ raw'!$1:$1,0))</f>
        <v>100.47</v>
      </c>
    </row>
    <row r="183" spans="1:52" ht="26.25" x14ac:dyDescent="0.45">
      <c r="A183" s="326">
        <f>Веса!A183</f>
        <v>1</v>
      </c>
      <c r="B183" s="326">
        <f t="shared" si="4"/>
        <v>1</v>
      </c>
      <c r="C183" s="326">
        <f>БИПЦ_НДС!E183</f>
        <v>0</v>
      </c>
      <c r="D183" s="326">
        <f t="shared" si="5"/>
        <v>1</v>
      </c>
      <c r="E183" s="326">
        <v>0</v>
      </c>
      <c r="F183" s="326">
        <v>1</v>
      </c>
      <c r="G183" s="326">
        <v>0</v>
      </c>
      <c r="H183" s="326">
        <v>1</v>
      </c>
      <c r="I183" s="326">
        <v>0</v>
      </c>
      <c r="J183" s="308" t="s">
        <v>182</v>
      </c>
      <c r="K183" s="308" t="s">
        <v>182</v>
      </c>
      <c r="L183" s="326">
        <f>INDEX('ИПЦ raw'!$1:$1048576, MATCH($K183,'ИПЦ raw'!$A:$A,0),MATCH(MoM!L$1,'ИПЦ raw'!$1:$1,0))</f>
        <v>99.8</v>
      </c>
      <c r="M183" s="326">
        <f>INDEX('ИПЦ raw'!$1:$1048576, MATCH($K183,'ИПЦ raw'!$A:$A,0),MATCH(MoM!M$1,'ИПЦ raw'!$1:$1,0))</f>
        <v>99.93</v>
      </c>
      <c r="N183" s="326">
        <f>INDEX('ИПЦ raw'!$1:$1048576, MATCH($K183,'ИПЦ raw'!$A:$A,0),MATCH(MoM!N$1,'ИПЦ raw'!$1:$1,0))</f>
        <v>100.16</v>
      </c>
      <c r="O183" s="326">
        <f>INDEX('ИПЦ raw'!$1:$1048576, MATCH($K183,'ИПЦ raw'!$A:$A,0),MATCH(MoM!O$1,'ИПЦ raw'!$1:$1,0))</f>
        <v>99.82</v>
      </c>
      <c r="P183" s="326">
        <f>INDEX('ИПЦ raw'!$1:$1048576, MATCH($K183,'ИПЦ raw'!$A:$A,0),MATCH(MoM!P$1,'ИПЦ raw'!$1:$1,0))</f>
        <v>99.86</v>
      </c>
      <c r="Q183" s="326">
        <f>INDEX('ИПЦ raw'!$1:$1048576, MATCH($K183,'ИПЦ raw'!$A:$A,0),MATCH(MoM!Q$1,'ИПЦ raw'!$1:$1,0))</f>
        <v>100.11</v>
      </c>
      <c r="R183" s="326">
        <f>INDEX('ИПЦ raw'!$1:$1048576, MATCH($K183,'ИПЦ raw'!$A:$A,0),MATCH(MoM!R$1,'ИПЦ raw'!$1:$1,0))</f>
        <v>100.01</v>
      </c>
      <c r="S183" s="326">
        <f>INDEX('ИПЦ raw'!$1:$1048576, MATCH($K183,'ИПЦ raw'!$A:$A,0),MATCH(MoM!S$1,'ИПЦ raw'!$1:$1,0))</f>
        <v>100.27</v>
      </c>
      <c r="T183" s="326">
        <f>INDEX('ИПЦ raw'!$1:$1048576, MATCH($K183,'ИПЦ raw'!$A:$A,0),MATCH(MoM!T$1,'ИПЦ raw'!$1:$1,0))</f>
        <v>100.3</v>
      </c>
      <c r="U183" s="326">
        <f>INDEX('ИПЦ raw'!$1:$1048576, MATCH($K183,'ИПЦ raw'!$A:$A,0),MATCH(MoM!U$1,'ИПЦ raw'!$1:$1,0))</f>
        <v>100.14</v>
      </c>
      <c r="V183" s="326">
        <f>INDEX('ИПЦ raw'!$1:$1048576, MATCH($K183,'ИПЦ raw'!$A:$A,0),MATCH(MoM!V$1,'ИПЦ raw'!$1:$1,0))</f>
        <v>100.06</v>
      </c>
      <c r="W183" s="326">
        <f>INDEX('ИПЦ raw'!$1:$1048576, MATCH($K183,'ИПЦ raw'!$A:$A,0),MATCH(MoM!W$1,'ИПЦ raw'!$1:$1,0))</f>
        <v>100.74</v>
      </c>
      <c r="X183" s="326">
        <f>INDEX('ИПЦ raw'!$1:$1048576, MATCH($K183,'ИПЦ raw'!$A:$A,0),MATCH(MoM!X$1,'ИПЦ raw'!$1:$1,0))</f>
        <v>100.03</v>
      </c>
      <c r="Y183" s="326">
        <f>INDEX('ИПЦ raw'!$1:$1048576, MATCH($K183,'ИПЦ raw'!$A:$A,0),MATCH(MoM!Y$1,'ИПЦ raw'!$1:$1,0))</f>
        <v>100.41</v>
      </c>
      <c r="Z183" s="326">
        <f>INDEX('ИПЦ raw'!$1:$1048576, MATCH($K183,'ИПЦ raw'!$A:$A,0),MATCH(MoM!Z$1,'ИПЦ raw'!$1:$1,0))</f>
        <v>100.22</v>
      </c>
      <c r="AA183" s="326">
        <f>INDEX('ИПЦ raw'!$1:$1048576, MATCH($K183,'ИПЦ raw'!$A:$A,0),MATCH(MoM!AA$1,'ИПЦ raw'!$1:$1,0))</f>
        <v>100.26</v>
      </c>
      <c r="AB183" s="326">
        <f>INDEX('ИПЦ raw'!$1:$1048576, MATCH($K183,'ИПЦ raw'!$A:$A,0),MATCH(MoM!AB$1,'ИПЦ raw'!$1:$1,0))</f>
        <v>100.33</v>
      </c>
      <c r="AC183" s="326">
        <f>INDEX('ИПЦ raw'!$1:$1048576, MATCH($K183,'ИПЦ raw'!$A:$A,0),MATCH(MoM!AC$1,'ИПЦ raw'!$1:$1,0))</f>
        <v>100.19</v>
      </c>
      <c r="AD183" s="326">
        <f>INDEX('ИПЦ raw'!$1:$1048576, MATCH($K183,'ИПЦ raw'!$A:$A,0),MATCH(MoM!AD$1,'ИПЦ raw'!$1:$1,0))</f>
        <v>99.9</v>
      </c>
      <c r="AE183" s="326">
        <f>INDEX('ИПЦ raw'!$1:$1048576, MATCH($K183,'ИПЦ raw'!$A:$A,0),MATCH(MoM!AE$1,'ИПЦ raw'!$1:$1,0))</f>
        <v>100.31</v>
      </c>
      <c r="AF183" s="326">
        <f>INDEX('ИПЦ raw'!$1:$1048576, MATCH($K183,'ИПЦ raw'!$A:$A,0),MATCH(MoM!AF$1,'ИПЦ raw'!$1:$1,0))</f>
        <v>100.85</v>
      </c>
      <c r="AG183" s="326">
        <f>INDEX('ИПЦ raw'!$1:$1048576, MATCH($K183,'ИПЦ raw'!$A:$A,0),MATCH(MoM!AG$1,'ИПЦ raw'!$1:$1,0))</f>
        <v>100.56</v>
      </c>
      <c r="AH183" s="326">
        <f>INDEX('ИПЦ raw'!$1:$1048576, MATCH($K183,'ИПЦ raw'!$A:$A,0),MATCH(MoM!AH$1,'ИПЦ raw'!$1:$1,0))</f>
        <v>100.45</v>
      </c>
      <c r="AI183" s="326">
        <f>INDEX('ИПЦ raw'!$1:$1048576, MATCH($K183,'ИПЦ raw'!$A:$A,0),MATCH(MoM!AI$1,'ИПЦ raw'!$1:$1,0))</f>
        <v>100.36</v>
      </c>
      <c r="AJ183" s="326">
        <f>INDEX('ИПЦ raw'!$1:$1048576, MATCH($K183,'ИПЦ raw'!$A:$A,0),MATCH(MoM!AJ$1,'ИПЦ raw'!$1:$1,0))</f>
        <v>100.35</v>
      </c>
      <c r="AK183" s="326">
        <f>INDEX('ИПЦ raw'!$1:$1048576, MATCH($K183,'ИПЦ raw'!$A:$A,0),MATCH(MoM!AK$1,'ИПЦ raw'!$1:$1,0))</f>
        <v>100.03</v>
      </c>
      <c r="AL183" s="326">
        <f>INDEX('ИПЦ raw'!$1:$1048576, MATCH($K183,'ИПЦ raw'!$A:$A,0),MATCH(MoM!AL$1,'ИПЦ raw'!$1:$1,0))</f>
        <v>99.94</v>
      </c>
      <c r="AM183" s="326">
        <f>INDEX('ИПЦ raw'!$1:$1048576, MATCH($K183,'ИПЦ raw'!$A:$A,0),MATCH(MoM!AM$1,'ИПЦ raw'!$1:$1,0))</f>
        <v>100.2</v>
      </c>
      <c r="AN183" s="326">
        <f>INDEX('ИПЦ raw'!$1:$1048576, MATCH($K183,'ИПЦ raw'!$A:$A,0),MATCH(MoM!AN$1,'ИПЦ raw'!$1:$1,0))</f>
        <v>99.26</v>
      </c>
      <c r="AO183" s="326">
        <f>INDEX('ИПЦ raw'!$1:$1048576, MATCH($K183,'ИПЦ raw'!$A:$A,0),MATCH(MoM!AO$1,'ИПЦ raw'!$1:$1,0))</f>
        <v>100.08</v>
      </c>
      <c r="AP183" s="326">
        <f>INDEX('ИПЦ raw'!$1:$1048576, MATCH($K183,'ИПЦ raw'!$A:$A,0),MATCH(MoM!AP$1,'ИПЦ raw'!$1:$1,0))</f>
        <v>100.38</v>
      </c>
      <c r="AQ183" s="326">
        <f>INDEX('ИПЦ raw'!$1:$1048576, MATCH($K183,'ИПЦ raw'!$A:$A,0),MATCH(MoM!AQ$1,'ИПЦ raw'!$1:$1,0))</f>
        <v>100.98</v>
      </c>
      <c r="AR183" s="326">
        <f>INDEX('ИПЦ raw'!$1:$1048576, MATCH($K183,'ИПЦ raw'!$A:$A,0),MATCH(MoM!AR$1,'ИПЦ raw'!$1:$1,0))</f>
        <v>101.17</v>
      </c>
      <c r="AS183" s="326">
        <f>INDEX('ИПЦ raw'!$1:$1048576, MATCH($K183,'ИПЦ raw'!$A:$A,0),MATCH(MoM!AS$1,'ИПЦ raw'!$1:$1,0))</f>
        <v>100.05</v>
      </c>
      <c r="AT183" s="326">
        <f>INDEX('ИПЦ raw'!$1:$1048576, MATCH($K183,'ИПЦ raw'!$A:$A,0),MATCH(MoM!AT$1,'ИПЦ raw'!$1:$1,0))</f>
        <v>100.46</v>
      </c>
      <c r="AU183" s="326">
        <f>INDEX('ИПЦ raw'!$1:$1048576, MATCH($K183,'ИПЦ raw'!$A:$A,0),MATCH(MoM!AU$1,'ИПЦ raw'!$1:$1,0))</f>
        <v>100.62</v>
      </c>
      <c r="AV183" s="326">
        <f>INDEX('ИПЦ raw'!$1:$1048576, MATCH($K183,'ИПЦ raw'!$A:$A,0),MATCH(MoM!AV$1,'ИПЦ raw'!$1:$1,0))</f>
        <v>100.18</v>
      </c>
      <c r="AW183" s="326">
        <f>INDEX('ИПЦ raw'!$1:$1048576, MATCH($K183,'ИПЦ raw'!$A:$A,0),MATCH(MoM!AW$1,'ИПЦ raw'!$1:$1,0))</f>
        <v>100.26</v>
      </c>
      <c r="AX183" s="326">
        <f>INDEX('ИПЦ raw'!$1:$1048576, MATCH($K183,'ИПЦ raw'!$A:$A,0),MATCH(MoM!AX$1,'ИПЦ raw'!$1:$1,0))</f>
        <v>100.39</v>
      </c>
      <c r="AY183" s="326">
        <f>INDEX('ИПЦ raw'!$1:$1048576, MATCH($K183,'ИПЦ raw'!$A:$A,0),MATCH(MoM!AY$1,'ИПЦ raw'!$1:$1,0))</f>
        <v>100.53</v>
      </c>
      <c r="AZ183" s="326">
        <f>INDEX('ИПЦ raw'!$1:$1048576, MATCH($K183,'ИПЦ raw'!$A:$A,0),MATCH(MoM!AZ$1,'ИПЦ raw'!$1:$1,0))</f>
        <v>100.47</v>
      </c>
    </row>
    <row r="184" spans="1:52" x14ac:dyDescent="0.45">
      <c r="A184" s="326">
        <f>Веса!A184</f>
        <v>1</v>
      </c>
      <c r="B184" s="326">
        <f t="shared" si="4"/>
        <v>1</v>
      </c>
      <c r="C184" s="326">
        <f>БИПЦ_НДС!E184</f>
        <v>1</v>
      </c>
      <c r="D184" s="326">
        <f t="shared" si="5"/>
        <v>0</v>
      </c>
      <c r="E184" s="326">
        <v>0</v>
      </c>
      <c r="F184" s="326">
        <v>1</v>
      </c>
      <c r="G184" s="326">
        <v>0</v>
      </c>
      <c r="H184" s="326">
        <v>1</v>
      </c>
      <c r="I184" s="326">
        <v>0</v>
      </c>
      <c r="J184" s="308" t="s">
        <v>183</v>
      </c>
      <c r="K184" s="308" t="s">
        <v>183</v>
      </c>
      <c r="L184" s="326">
        <f>INDEX('ИПЦ raw'!$1:$1048576, MATCH($K184,'ИПЦ raw'!$A:$A,0),MATCH(MoM!L$1,'ИПЦ raw'!$1:$1,0))</f>
        <v>99.87</v>
      </c>
      <c r="M184" s="326">
        <f>INDEX('ИПЦ raw'!$1:$1048576, MATCH($K184,'ИПЦ raw'!$A:$A,0),MATCH(MoM!M$1,'ИПЦ raw'!$1:$1,0))</f>
        <v>100.25</v>
      </c>
      <c r="N184" s="326">
        <f>INDEX('ИПЦ raw'!$1:$1048576, MATCH($K184,'ИПЦ raw'!$A:$A,0),MATCH(MoM!N$1,'ИПЦ raw'!$1:$1,0))</f>
        <v>101.24</v>
      </c>
      <c r="O184" s="326">
        <f>INDEX('ИПЦ raw'!$1:$1048576, MATCH($K184,'ИПЦ raw'!$A:$A,0),MATCH(MoM!O$1,'ИПЦ raw'!$1:$1,0))</f>
        <v>100.18</v>
      </c>
      <c r="P184" s="326">
        <f>INDEX('ИПЦ raw'!$1:$1048576, MATCH($K184,'ИПЦ raw'!$A:$A,0),MATCH(MoM!P$1,'ИПЦ raw'!$1:$1,0))</f>
        <v>98.3</v>
      </c>
      <c r="Q184" s="326">
        <f>INDEX('ИПЦ raw'!$1:$1048576, MATCH($K184,'ИПЦ raw'!$A:$A,0),MATCH(MoM!Q$1,'ИПЦ raw'!$1:$1,0))</f>
        <v>98.66</v>
      </c>
      <c r="R184" s="326">
        <f>INDEX('ИПЦ raw'!$1:$1048576, MATCH($K184,'ИПЦ raw'!$A:$A,0),MATCH(MoM!R$1,'ИПЦ raw'!$1:$1,0))</f>
        <v>99.41</v>
      </c>
      <c r="S184" s="326">
        <f>INDEX('ИПЦ raw'!$1:$1048576, MATCH($K184,'ИПЦ raw'!$A:$A,0),MATCH(MoM!S$1,'ИПЦ raw'!$1:$1,0))</f>
        <v>101.2</v>
      </c>
      <c r="T184" s="326">
        <f>INDEX('ИПЦ raw'!$1:$1048576, MATCH($K184,'ИПЦ raw'!$A:$A,0),MATCH(MoM!T$1,'ИПЦ raw'!$1:$1,0))</f>
        <v>100.56</v>
      </c>
      <c r="U184" s="326">
        <f>INDEX('ИПЦ raw'!$1:$1048576, MATCH($K184,'ИПЦ raw'!$A:$A,0),MATCH(MoM!U$1,'ИПЦ raw'!$1:$1,0))</f>
        <v>98.94</v>
      </c>
      <c r="V184" s="326">
        <f>INDEX('ИПЦ raw'!$1:$1048576, MATCH($K184,'ИПЦ raw'!$A:$A,0),MATCH(MoM!V$1,'ИПЦ raw'!$1:$1,0))</f>
        <v>99.9</v>
      </c>
      <c r="W184" s="326">
        <f>INDEX('ИПЦ raw'!$1:$1048576, MATCH($K184,'ИПЦ raw'!$A:$A,0),MATCH(MoM!W$1,'ИПЦ raw'!$1:$1,0))</f>
        <v>100.85</v>
      </c>
      <c r="X184" s="326">
        <f>INDEX('ИПЦ raw'!$1:$1048576, MATCH($K184,'ИПЦ raw'!$A:$A,0),MATCH(MoM!X$1,'ИПЦ raw'!$1:$1,0))</f>
        <v>100.49</v>
      </c>
      <c r="Y184" s="326">
        <f>INDEX('ИПЦ raw'!$1:$1048576, MATCH($K184,'ИПЦ raw'!$A:$A,0),MATCH(MoM!Y$1,'ИПЦ raw'!$1:$1,0))</f>
        <v>101.44</v>
      </c>
      <c r="Z184" s="326">
        <f>INDEX('ИПЦ raw'!$1:$1048576, MATCH($K184,'ИПЦ raw'!$A:$A,0),MATCH(MoM!Z$1,'ИПЦ raw'!$1:$1,0))</f>
        <v>100.87</v>
      </c>
      <c r="AA184" s="326">
        <f>INDEX('ИПЦ raw'!$1:$1048576, MATCH($K184,'ИПЦ raw'!$A:$A,0),MATCH(MoM!AA$1,'ИПЦ raw'!$1:$1,0))</f>
        <v>99.89</v>
      </c>
      <c r="AB184" s="326">
        <f>INDEX('ИПЦ raw'!$1:$1048576, MATCH($K184,'ИПЦ raw'!$A:$A,0),MATCH(MoM!AB$1,'ИПЦ raw'!$1:$1,0))</f>
        <v>98.79</v>
      </c>
      <c r="AC184" s="326">
        <f>INDEX('ИПЦ raw'!$1:$1048576, MATCH($K184,'ИПЦ raw'!$A:$A,0),MATCH(MoM!AC$1,'ИПЦ raw'!$1:$1,0))</f>
        <v>99.06</v>
      </c>
      <c r="AD184" s="326">
        <f>INDEX('ИПЦ raw'!$1:$1048576, MATCH($K184,'ИПЦ raw'!$A:$A,0),MATCH(MoM!AD$1,'ИПЦ raw'!$1:$1,0))</f>
        <v>99.76</v>
      </c>
      <c r="AE184" s="326">
        <f>INDEX('ИПЦ raw'!$1:$1048576, MATCH($K184,'ИПЦ raw'!$A:$A,0),MATCH(MoM!AE$1,'ИПЦ raw'!$1:$1,0))</f>
        <v>100.94</v>
      </c>
      <c r="AF184" s="326">
        <f>INDEX('ИПЦ raw'!$1:$1048576, MATCH($K184,'ИПЦ raw'!$A:$A,0),MATCH(MoM!AF$1,'ИПЦ raw'!$1:$1,0))</f>
        <v>100.3</v>
      </c>
      <c r="AG184" s="326">
        <f>INDEX('ИПЦ raw'!$1:$1048576, MATCH($K184,'ИПЦ raw'!$A:$A,0),MATCH(MoM!AG$1,'ИПЦ raw'!$1:$1,0))</f>
        <v>99.95</v>
      </c>
      <c r="AH184" s="326">
        <f>INDEX('ИПЦ raw'!$1:$1048576, MATCH($K184,'ИПЦ raw'!$A:$A,0),MATCH(MoM!AH$1,'ИПЦ raw'!$1:$1,0))</f>
        <v>100.24</v>
      </c>
      <c r="AI184" s="326">
        <f>INDEX('ИПЦ raw'!$1:$1048576, MATCH($K184,'ИПЦ raw'!$A:$A,0),MATCH(MoM!AI$1,'ИПЦ raw'!$1:$1,0))</f>
        <v>101.27</v>
      </c>
      <c r="AJ184" s="326">
        <f>INDEX('ИПЦ raw'!$1:$1048576, MATCH($K184,'ИПЦ raw'!$A:$A,0),MATCH(MoM!AJ$1,'ИПЦ raw'!$1:$1,0))</f>
        <v>99.23</v>
      </c>
      <c r="AK184" s="326">
        <f>INDEX('ИПЦ raw'!$1:$1048576, MATCH($K184,'ИПЦ raw'!$A:$A,0),MATCH(MoM!AK$1,'ИПЦ raw'!$1:$1,0))</f>
        <v>100.64</v>
      </c>
      <c r="AL184" s="326">
        <f>INDEX('ИПЦ raw'!$1:$1048576, MATCH($K184,'ИПЦ raw'!$A:$A,0),MATCH(MoM!AL$1,'ИПЦ raw'!$1:$1,0))</f>
        <v>101.12</v>
      </c>
      <c r="AM184" s="326">
        <f>INDEX('ИПЦ raw'!$1:$1048576, MATCH($K184,'ИПЦ raw'!$A:$A,0),MATCH(MoM!AM$1,'ИПЦ raw'!$1:$1,0))</f>
        <v>99.01</v>
      </c>
      <c r="AN184" s="326">
        <f>INDEX('ИПЦ raw'!$1:$1048576, MATCH($K184,'ИПЦ raw'!$A:$A,0),MATCH(MoM!AN$1,'ИПЦ raw'!$1:$1,0))</f>
        <v>98.33</v>
      </c>
      <c r="AO184" s="326">
        <f>INDEX('ИПЦ raw'!$1:$1048576, MATCH($K184,'ИПЦ raw'!$A:$A,0),MATCH(MoM!AO$1,'ИПЦ raw'!$1:$1,0))</f>
        <v>98.93</v>
      </c>
      <c r="AP184" s="326">
        <f>INDEX('ИПЦ raw'!$1:$1048576, MATCH($K184,'ИПЦ raw'!$A:$A,0),MATCH(MoM!AP$1,'ИПЦ raw'!$1:$1,0))</f>
        <v>99.03</v>
      </c>
      <c r="AQ184" s="326">
        <f>INDEX('ИПЦ raw'!$1:$1048576, MATCH($K184,'ИПЦ raw'!$A:$A,0),MATCH(MoM!AQ$1,'ИПЦ raw'!$1:$1,0))</f>
        <v>99.23</v>
      </c>
      <c r="AR184" s="326">
        <f>INDEX('ИПЦ raw'!$1:$1048576, MATCH($K184,'ИПЦ raw'!$A:$A,0),MATCH(MoM!AR$1,'ИПЦ raw'!$1:$1,0))</f>
        <v>98.81</v>
      </c>
      <c r="AS184" s="326">
        <f>INDEX('ИПЦ raw'!$1:$1048576, MATCH($K184,'ИПЦ raw'!$A:$A,0),MATCH(MoM!AS$1,'ИПЦ raw'!$1:$1,0))</f>
        <v>100.01</v>
      </c>
      <c r="AT184" s="326">
        <f>INDEX('ИПЦ raw'!$1:$1048576, MATCH($K184,'ИПЦ raw'!$A:$A,0),MATCH(MoM!AT$1,'ИПЦ raw'!$1:$1,0))</f>
        <v>100.26</v>
      </c>
      <c r="AU184" s="326">
        <f>INDEX('ИПЦ raw'!$1:$1048576, MATCH($K184,'ИПЦ raw'!$A:$A,0),MATCH(MoM!AU$1,'ИПЦ raw'!$1:$1,0))</f>
        <v>100.63</v>
      </c>
      <c r="AV184" s="326">
        <f>INDEX('ИПЦ raw'!$1:$1048576, MATCH($K184,'ИПЦ raw'!$A:$A,0),MATCH(MoM!AV$1,'ИПЦ raw'!$1:$1,0))</f>
        <v>100.59</v>
      </c>
      <c r="AW184" s="326">
        <f>INDEX('ИПЦ raw'!$1:$1048576, MATCH($K184,'ИПЦ raw'!$A:$A,0),MATCH(MoM!AW$1,'ИПЦ raw'!$1:$1,0))</f>
        <v>100.04</v>
      </c>
      <c r="AX184" s="326">
        <f>INDEX('ИПЦ raw'!$1:$1048576, MATCH($K184,'ИПЦ raw'!$A:$A,0),MATCH(MoM!AX$1,'ИПЦ raw'!$1:$1,0))</f>
        <v>101</v>
      </c>
      <c r="AY184" s="326">
        <f>INDEX('ИПЦ raw'!$1:$1048576, MATCH($K184,'ИПЦ raw'!$A:$A,0),MATCH(MoM!AY$1,'ИПЦ raw'!$1:$1,0))</f>
        <v>99.87</v>
      </c>
      <c r="AZ184" s="326">
        <f>INDEX('ИПЦ raw'!$1:$1048576, MATCH($K184,'ИПЦ raw'!$A:$A,0),MATCH(MoM!AZ$1,'ИПЦ raw'!$1:$1,0))</f>
        <v>98.86</v>
      </c>
    </row>
    <row r="185" spans="1:52" x14ac:dyDescent="0.45">
      <c r="A185" s="326">
        <f>Веса!A185</f>
        <v>1</v>
      </c>
      <c r="B185" s="326">
        <f t="shared" si="4"/>
        <v>1</v>
      </c>
      <c r="C185" s="326">
        <f>БИПЦ_НДС!E185</f>
        <v>0</v>
      </c>
      <c r="D185" s="326">
        <f t="shared" si="5"/>
        <v>1</v>
      </c>
      <c r="E185" s="326">
        <v>0</v>
      </c>
      <c r="F185" s="326">
        <v>1</v>
      </c>
      <c r="G185" s="326">
        <v>0</v>
      </c>
      <c r="H185" s="326">
        <v>1</v>
      </c>
      <c r="I185" s="326">
        <v>0</v>
      </c>
      <c r="J185" s="308" t="s">
        <v>184</v>
      </c>
      <c r="K185" s="308" t="s">
        <v>184</v>
      </c>
      <c r="L185" s="326">
        <f>INDEX('ИПЦ raw'!$1:$1048576, MATCH($K185,'ИПЦ raw'!$A:$A,0),MATCH(MoM!L$1,'ИПЦ raw'!$1:$1,0))</f>
        <v>100.07</v>
      </c>
      <c r="M185" s="326">
        <f>INDEX('ИПЦ raw'!$1:$1048576, MATCH($K185,'ИПЦ raw'!$A:$A,0),MATCH(MoM!M$1,'ИПЦ raw'!$1:$1,0))</f>
        <v>99.88</v>
      </c>
      <c r="N185" s="326">
        <f>INDEX('ИПЦ raw'!$1:$1048576, MATCH($K185,'ИПЦ raw'!$A:$A,0),MATCH(MoM!N$1,'ИПЦ raw'!$1:$1,0))</f>
        <v>99.4</v>
      </c>
      <c r="O185" s="326">
        <f>INDEX('ИПЦ raw'!$1:$1048576, MATCH($K185,'ИПЦ raw'!$A:$A,0),MATCH(MoM!O$1,'ИПЦ raw'!$1:$1,0))</f>
        <v>99.09</v>
      </c>
      <c r="P185" s="326">
        <f>INDEX('ИПЦ raw'!$1:$1048576, MATCH($K185,'ИПЦ raw'!$A:$A,0),MATCH(MoM!P$1,'ИПЦ raw'!$1:$1,0))</f>
        <v>100.03</v>
      </c>
      <c r="Q185" s="326">
        <f>INDEX('ИПЦ raw'!$1:$1048576, MATCH($K185,'ИПЦ raw'!$A:$A,0),MATCH(MoM!Q$1,'ИПЦ raw'!$1:$1,0))</f>
        <v>99.68</v>
      </c>
      <c r="R185" s="326">
        <f>INDEX('ИПЦ raw'!$1:$1048576, MATCH($K185,'ИПЦ raw'!$A:$A,0),MATCH(MoM!R$1,'ИПЦ raw'!$1:$1,0))</f>
        <v>99.88</v>
      </c>
      <c r="S185" s="326">
        <f>INDEX('ИПЦ raw'!$1:$1048576, MATCH($K185,'ИПЦ raw'!$A:$A,0),MATCH(MoM!S$1,'ИПЦ raw'!$1:$1,0))</f>
        <v>100.79</v>
      </c>
      <c r="T185" s="326">
        <f>INDEX('ИПЦ raw'!$1:$1048576, MATCH($K185,'ИПЦ raw'!$A:$A,0),MATCH(MoM!T$1,'ИПЦ raw'!$1:$1,0))</f>
        <v>100.93</v>
      </c>
      <c r="U185" s="326">
        <f>INDEX('ИПЦ raw'!$1:$1048576, MATCH($K185,'ИПЦ raw'!$A:$A,0),MATCH(MoM!U$1,'ИПЦ raw'!$1:$1,0))</f>
        <v>100.08</v>
      </c>
      <c r="V185" s="326">
        <f>INDEX('ИПЦ raw'!$1:$1048576, MATCH($K185,'ИПЦ raw'!$A:$A,0),MATCH(MoM!V$1,'ИПЦ raw'!$1:$1,0))</f>
        <v>100.31</v>
      </c>
      <c r="W185" s="326">
        <f>INDEX('ИПЦ raw'!$1:$1048576, MATCH($K185,'ИПЦ raw'!$A:$A,0),MATCH(MoM!W$1,'ИПЦ raw'!$1:$1,0))</f>
        <v>100.5</v>
      </c>
      <c r="X185" s="326">
        <f>INDEX('ИПЦ raw'!$1:$1048576, MATCH($K185,'ИПЦ raw'!$A:$A,0),MATCH(MoM!X$1,'ИПЦ raw'!$1:$1,0))</f>
        <v>100.33</v>
      </c>
      <c r="Y185" s="326">
        <f>INDEX('ИПЦ raw'!$1:$1048576, MATCH($K185,'ИПЦ raw'!$A:$A,0),MATCH(MoM!Y$1,'ИПЦ raw'!$1:$1,0))</f>
        <v>100.98</v>
      </c>
      <c r="Z185" s="326">
        <f>INDEX('ИПЦ raw'!$1:$1048576, MATCH($K185,'ИПЦ raw'!$A:$A,0),MATCH(MoM!Z$1,'ИПЦ raw'!$1:$1,0))</f>
        <v>100.66</v>
      </c>
      <c r="AA185" s="326">
        <f>INDEX('ИПЦ raw'!$1:$1048576, MATCH($K185,'ИПЦ raw'!$A:$A,0),MATCH(MoM!AA$1,'ИПЦ raw'!$1:$1,0))</f>
        <v>100.52</v>
      </c>
      <c r="AB185" s="326">
        <f>INDEX('ИПЦ raw'!$1:$1048576, MATCH($K185,'ИПЦ raw'!$A:$A,0),MATCH(MoM!AB$1,'ИПЦ raw'!$1:$1,0))</f>
        <v>100.19</v>
      </c>
      <c r="AC185" s="326">
        <f>INDEX('ИПЦ raw'!$1:$1048576, MATCH($K185,'ИПЦ raw'!$A:$A,0),MATCH(MoM!AC$1,'ИПЦ raw'!$1:$1,0))</f>
        <v>99.57</v>
      </c>
      <c r="AD185" s="326">
        <f>INDEX('ИПЦ raw'!$1:$1048576, MATCH($K185,'ИПЦ raw'!$A:$A,0),MATCH(MoM!AD$1,'ИПЦ raw'!$1:$1,0))</f>
        <v>99.79</v>
      </c>
      <c r="AE185" s="326">
        <f>INDEX('ИПЦ raw'!$1:$1048576, MATCH($K185,'ИПЦ raw'!$A:$A,0),MATCH(MoM!AE$1,'ИПЦ raw'!$1:$1,0))</f>
        <v>100.6</v>
      </c>
      <c r="AF185" s="326">
        <f>INDEX('ИПЦ raw'!$1:$1048576, MATCH($K185,'ИПЦ raw'!$A:$A,0),MATCH(MoM!AF$1,'ИПЦ raw'!$1:$1,0))</f>
        <v>100.87</v>
      </c>
      <c r="AG185" s="326">
        <f>INDEX('ИПЦ raw'!$1:$1048576, MATCH($K185,'ИПЦ raw'!$A:$A,0),MATCH(MoM!AG$1,'ИПЦ raw'!$1:$1,0))</f>
        <v>100.32</v>
      </c>
      <c r="AH185" s="326">
        <f>INDEX('ИПЦ raw'!$1:$1048576, MATCH($K185,'ИПЦ raw'!$A:$A,0),MATCH(MoM!AH$1,'ИПЦ raw'!$1:$1,0))</f>
        <v>100.48</v>
      </c>
      <c r="AI185" s="326">
        <f>INDEX('ИПЦ raw'!$1:$1048576, MATCH($K185,'ИПЦ raw'!$A:$A,0),MATCH(MoM!AI$1,'ИПЦ raw'!$1:$1,0))</f>
        <v>100.4</v>
      </c>
      <c r="AJ185" s="326">
        <f>INDEX('ИПЦ raw'!$1:$1048576, MATCH($K185,'ИПЦ raw'!$A:$A,0),MATCH(MoM!AJ$1,'ИПЦ raw'!$1:$1,0))</f>
        <v>100.55</v>
      </c>
      <c r="AK185" s="326">
        <f>INDEX('ИПЦ raw'!$1:$1048576, MATCH($K185,'ИПЦ raw'!$A:$A,0),MATCH(MoM!AK$1,'ИПЦ raw'!$1:$1,0))</f>
        <v>101</v>
      </c>
      <c r="AL185" s="326">
        <f>INDEX('ИПЦ raw'!$1:$1048576, MATCH($K185,'ИПЦ raw'!$A:$A,0),MATCH(MoM!AL$1,'ИПЦ raw'!$1:$1,0))</f>
        <v>100.57</v>
      </c>
      <c r="AM185" s="326">
        <f>INDEX('ИПЦ raw'!$1:$1048576, MATCH($K185,'ИПЦ raw'!$A:$A,0),MATCH(MoM!AM$1,'ИПЦ raw'!$1:$1,0))</f>
        <v>99.95</v>
      </c>
      <c r="AN185" s="326">
        <f>INDEX('ИПЦ raw'!$1:$1048576, MATCH($K185,'ИПЦ raw'!$A:$A,0),MATCH(MoM!AN$1,'ИПЦ raw'!$1:$1,0))</f>
        <v>99.26</v>
      </c>
      <c r="AO185" s="326">
        <f>INDEX('ИПЦ raw'!$1:$1048576, MATCH($K185,'ИПЦ raw'!$A:$A,0),MATCH(MoM!AO$1,'ИПЦ raw'!$1:$1,0))</f>
        <v>99.65</v>
      </c>
      <c r="AP185" s="326">
        <f>INDEX('ИПЦ raw'!$1:$1048576, MATCH($K185,'ИПЦ raw'!$A:$A,0),MATCH(MoM!AP$1,'ИПЦ raw'!$1:$1,0))</f>
        <v>99.97</v>
      </c>
      <c r="AQ185" s="326">
        <f>INDEX('ИПЦ raw'!$1:$1048576, MATCH($K185,'ИПЦ raw'!$A:$A,0),MATCH(MoM!AQ$1,'ИПЦ raw'!$1:$1,0))</f>
        <v>100.69</v>
      </c>
      <c r="AR185" s="326">
        <f>INDEX('ИПЦ raw'!$1:$1048576, MATCH($K185,'ИПЦ raw'!$A:$A,0),MATCH(MoM!AR$1,'ИПЦ raw'!$1:$1,0))</f>
        <v>100.1</v>
      </c>
      <c r="AS185" s="326">
        <f>INDEX('ИПЦ raw'!$1:$1048576, MATCH($K185,'ИПЦ raw'!$A:$A,0),MATCH(MoM!AS$1,'ИПЦ raw'!$1:$1,0))</f>
        <v>99.47</v>
      </c>
      <c r="AT185" s="326">
        <f>INDEX('ИПЦ raw'!$1:$1048576, MATCH($K185,'ИПЦ raw'!$A:$A,0),MATCH(MoM!AT$1,'ИПЦ raw'!$1:$1,0))</f>
        <v>99.78</v>
      </c>
      <c r="AU185" s="326">
        <f>INDEX('ИПЦ raw'!$1:$1048576, MATCH($K185,'ИПЦ raw'!$A:$A,0),MATCH(MoM!AU$1,'ИПЦ raw'!$1:$1,0))</f>
        <v>99.6</v>
      </c>
      <c r="AV185" s="326">
        <f>INDEX('ИПЦ raw'!$1:$1048576, MATCH($K185,'ИПЦ raw'!$A:$A,0),MATCH(MoM!AV$1,'ИПЦ raw'!$1:$1,0))</f>
        <v>99.85</v>
      </c>
      <c r="AW185" s="326">
        <f>INDEX('ИПЦ raw'!$1:$1048576, MATCH($K185,'ИПЦ raw'!$A:$A,0),MATCH(MoM!AW$1,'ИПЦ raw'!$1:$1,0))</f>
        <v>100.13</v>
      </c>
      <c r="AX185" s="326">
        <f>INDEX('ИПЦ raw'!$1:$1048576, MATCH($K185,'ИПЦ raw'!$A:$A,0),MATCH(MoM!AX$1,'ИПЦ raw'!$1:$1,0))</f>
        <v>100.76</v>
      </c>
      <c r="AY185" s="326">
        <f>INDEX('ИПЦ raw'!$1:$1048576, MATCH($K185,'ИПЦ raw'!$A:$A,0),MATCH(MoM!AY$1,'ИПЦ raw'!$1:$1,0))</f>
        <v>100.25</v>
      </c>
      <c r="AZ185" s="326">
        <f>INDEX('ИПЦ raw'!$1:$1048576, MATCH($K185,'ИПЦ raw'!$A:$A,0),MATCH(MoM!AZ$1,'ИПЦ raw'!$1:$1,0))</f>
        <v>100.65</v>
      </c>
    </row>
    <row r="186" spans="1:52" x14ac:dyDescent="0.45">
      <c r="A186" s="326">
        <f>Веса!A186</f>
        <v>1</v>
      </c>
      <c r="B186" s="326">
        <f t="shared" si="4"/>
        <v>1</v>
      </c>
      <c r="C186" s="326">
        <f>БИПЦ_НДС!E186</f>
        <v>1</v>
      </c>
      <c r="D186" s="326">
        <f t="shared" si="5"/>
        <v>0</v>
      </c>
      <c r="E186" s="326">
        <v>0</v>
      </c>
      <c r="F186" s="326">
        <v>1</v>
      </c>
      <c r="G186" s="326">
        <v>0</v>
      </c>
      <c r="H186" s="326">
        <v>1</v>
      </c>
      <c r="I186" s="326">
        <v>0</v>
      </c>
      <c r="J186" s="308" t="s">
        <v>185</v>
      </c>
      <c r="K186" s="308" t="s">
        <v>185</v>
      </c>
      <c r="L186" s="326">
        <f>INDEX('ИПЦ raw'!$1:$1048576, MATCH($K186,'ИПЦ raw'!$A:$A,0),MATCH(MoM!L$1,'ИПЦ raw'!$1:$1,0))</f>
        <v>99.79</v>
      </c>
      <c r="M186" s="326">
        <f>INDEX('ИПЦ raw'!$1:$1048576, MATCH($K186,'ИПЦ raw'!$A:$A,0),MATCH(MoM!M$1,'ИПЦ raw'!$1:$1,0))</f>
        <v>100.22</v>
      </c>
      <c r="N186" s="326">
        <f>INDEX('ИПЦ raw'!$1:$1048576, MATCH($K186,'ИПЦ raw'!$A:$A,0),MATCH(MoM!N$1,'ИПЦ raw'!$1:$1,0))</f>
        <v>100.21</v>
      </c>
      <c r="O186" s="326">
        <f>INDEX('ИПЦ raw'!$1:$1048576, MATCH($K186,'ИПЦ raw'!$A:$A,0),MATCH(MoM!O$1,'ИПЦ raw'!$1:$1,0))</f>
        <v>99.56</v>
      </c>
      <c r="P186" s="326">
        <f>INDEX('ИПЦ raw'!$1:$1048576, MATCH($K186,'ИПЦ raw'!$A:$A,0),MATCH(MoM!P$1,'ИПЦ raw'!$1:$1,0))</f>
        <v>99.89</v>
      </c>
      <c r="Q186" s="326">
        <f>INDEX('ИПЦ raw'!$1:$1048576, MATCH($K186,'ИПЦ raw'!$A:$A,0),MATCH(MoM!Q$1,'ИПЦ raw'!$1:$1,0))</f>
        <v>99.97</v>
      </c>
      <c r="R186" s="326">
        <f>INDEX('ИПЦ raw'!$1:$1048576, MATCH($K186,'ИПЦ raw'!$A:$A,0),MATCH(MoM!R$1,'ИПЦ raw'!$1:$1,0))</f>
        <v>100.19</v>
      </c>
      <c r="S186" s="326">
        <f>INDEX('ИПЦ raw'!$1:$1048576, MATCH($K186,'ИПЦ raw'!$A:$A,0),MATCH(MoM!S$1,'ИПЦ raw'!$1:$1,0))</f>
        <v>100.36</v>
      </c>
      <c r="T186" s="326">
        <f>INDEX('ИПЦ raw'!$1:$1048576, MATCH($K186,'ИПЦ raw'!$A:$A,0),MATCH(MoM!T$1,'ИПЦ raw'!$1:$1,0))</f>
        <v>100.13</v>
      </c>
      <c r="U186" s="326">
        <f>INDEX('ИПЦ raw'!$1:$1048576, MATCH($K186,'ИПЦ raw'!$A:$A,0),MATCH(MoM!U$1,'ИПЦ raw'!$1:$1,0))</f>
        <v>100.34</v>
      </c>
      <c r="V186" s="326">
        <f>INDEX('ИПЦ raw'!$1:$1048576, MATCH($K186,'ИПЦ raw'!$A:$A,0),MATCH(MoM!V$1,'ИПЦ raw'!$1:$1,0))</f>
        <v>99.93</v>
      </c>
      <c r="W186" s="326">
        <f>INDEX('ИПЦ raw'!$1:$1048576, MATCH($K186,'ИПЦ raw'!$A:$A,0),MATCH(MoM!W$1,'ИПЦ raw'!$1:$1,0))</f>
        <v>100.02</v>
      </c>
      <c r="X186" s="326">
        <f>INDEX('ИПЦ raw'!$1:$1048576, MATCH($K186,'ИПЦ raw'!$A:$A,0),MATCH(MoM!X$1,'ИПЦ raw'!$1:$1,0))</f>
        <v>100.01</v>
      </c>
      <c r="Y186" s="326">
        <f>INDEX('ИПЦ raw'!$1:$1048576, MATCH($K186,'ИПЦ raw'!$A:$A,0),MATCH(MoM!Y$1,'ИПЦ raw'!$1:$1,0))</f>
        <v>100.59</v>
      </c>
      <c r="Z186" s="326">
        <f>INDEX('ИПЦ raw'!$1:$1048576, MATCH($K186,'ИПЦ raw'!$A:$A,0),MATCH(MoM!Z$1,'ИПЦ raw'!$1:$1,0))</f>
        <v>100.6</v>
      </c>
      <c r="AA186" s="326">
        <f>INDEX('ИПЦ raw'!$1:$1048576, MATCH($K186,'ИПЦ raw'!$A:$A,0),MATCH(MoM!AA$1,'ИПЦ raw'!$1:$1,0))</f>
        <v>100.98</v>
      </c>
      <c r="AB186" s="326">
        <f>INDEX('ИПЦ raw'!$1:$1048576, MATCH($K186,'ИПЦ raw'!$A:$A,0),MATCH(MoM!AB$1,'ИПЦ raw'!$1:$1,0))</f>
        <v>100.29</v>
      </c>
      <c r="AC186" s="326">
        <f>INDEX('ИПЦ raw'!$1:$1048576, MATCH($K186,'ИПЦ raw'!$A:$A,0),MATCH(MoM!AC$1,'ИПЦ raw'!$1:$1,0))</f>
        <v>100.44</v>
      </c>
      <c r="AD186" s="326">
        <f>INDEX('ИПЦ raw'!$1:$1048576, MATCH($K186,'ИПЦ raw'!$A:$A,0),MATCH(MoM!AD$1,'ИПЦ raw'!$1:$1,0))</f>
        <v>100.04</v>
      </c>
      <c r="AE186" s="326">
        <f>INDEX('ИПЦ raw'!$1:$1048576, MATCH($K186,'ИПЦ raw'!$A:$A,0),MATCH(MoM!AE$1,'ИПЦ raw'!$1:$1,0))</f>
        <v>100.49</v>
      </c>
      <c r="AF186" s="326">
        <f>INDEX('ИПЦ raw'!$1:$1048576, MATCH($K186,'ИПЦ raw'!$A:$A,0),MATCH(MoM!AF$1,'ИПЦ raw'!$1:$1,0))</f>
        <v>100.62</v>
      </c>
      <c r="AG186" s="326">
        <f>INDEX('ИПЦ raw'!$1:$1048576, MATCH($K186,'ИПЦ raw'!$A:$A,0),MATCH(MoM!AG$1,'ИПЦ raw'!$1:$1,0))</f>
        <v>99.94</v>
      </c>
      <c r="AH186" s="326">
        <f>INDEX('ИПЦ raw'!$1:$1048576, MATCH($K186,'ИПЦ raw'!$A:$A,0),MATCH(MoM!AH$1,'ИПЦ raw'!$1:$1,0))</f>
        <v>100.44</v>
      </c>
      <c r="AI186" s="326">
        <f>INDEX('ИПЦ raw'!$1:$1048576, MATCH($K186,'ИПЦ raw'!$A:$A,0),MATCH(MoM!AI$1,'ИПЦ raw'!$1:$1,0))</f>
        <v>101.05</v>
      </c>
      <c r="AJ186" s="326">
        <f>INDEX('ИПЦ raw'!$1:$1048576, MATCH($K186,'ИПЦ raw'!$A:$A,0),MATCH(MoM!AJ$1,'ИПЦ raw'!$1:$1,0))</f>
        <v>100.13</v>
      </c>
      <c r="AK186" s="326">
        <f>INDEX('ИПЦ raw'!$1:$1048576, MATCH($K186,'ИПЦ raw'!$A:$A,0),MATCH(MoM!AK$1,'ИПЦ raw'!$1:$1,0))</f>
        <v>100.42</v>
      </c>
      <c r="AL186" s="326">
        <f>INDEX('ИПЦ raw'!$1:$1048576, MATCH($K186,'ИПЦ raw'!$A:$A,0),MATCH(MoM!AL$1,'ИПЦ raw'!$1:$1,0))</f>
        <v>100.04</v>
      </c>
      <c r="AM186" s="326">
        <f>INDEX('ИПЦ raw'!$1:$1048576, MATCH($K186,'ИПЦ raw'!$A:$A,0),MATCH(MoM!AM$1,'ИПЦ raw'!$1:$1,0))</f>
        <v>99.47</v>
      </c>
      <c r="AN186" s="326">
        <f>INDEX('ИПЦ raw'!$1:$1048576, MATCH($K186,'ИПЦ raw'!$A:$A,0),MATCH(MoM!AN$1,'ИПЦ raw'!$1:$1,0))</f>
        <v>99.44</v>
      </c>
      <c r="AO186" s="326">
        <f>INDEX('ИПЦ raw'!$1:$1048576, MATCH($K186,'ИПЦ raw'!$A:$A,0),MATCH(MoM!AO$1,'ИПЦ raw'!$1:$1,0))</f>
        <v>99.99</v>
      </c>
      <c r="AP186" s="326">
        <f>INDEX('ИПЦ raw'!$1:$1048576, MATCH($K186,'ИПЦ raw'!$A:$A,0),MATCH(MoM!AP$1,'ИПЦ raw'!$1:$1,0))</f>
        <v>100.44</v>
      </c>
      <c r="AQ186" s="326">
        <f>INDEX('ИПЦ raw'!$1:$1048576, MATCH($K186,'ИПЦ raw'!$A:$A,0),MATCH(MoM!AQ$1,'ИПЦ raw'!$1:$1,0))</f>
        <v>100.65</v>
      </c>
      <c r="AR186" s="326">
        <f>INDEX('ИПЦ raw'!$1:$1048576, MATCH($K186,'ИПЦ raw'!$A:$A,0),MATCH(MoM!AR$1,'ИПЦ raw'!$1:$1,0))</f>
        <v>99.98</v>
      </c>
      <c r="AS186" s="326">
        <f>INDEX('ИПЦ raw'!$1:$1048576, MATCH($K186,'ИПЦ raw'!$A:$A,0),MATCH(MoM!AS$1,'ИПЦ raw'!$1:$1,0))</f>
        <v>99.82</v>
      </c>
      <c r="AT186" s="326">
        <f>INDEX('ИПЦ raw'!$1:$1048576, MATCH($K186,'ИПЦ raw'!$A:$A,0),MATCH(MoM!AT$1,'ИПЦ raw'!$1:$1,0))</f>
        <v>100.1</v>
      </c>
      <c r="AU186" s="326">
        <f>INDEX('ИПЦ raw'!$1:$1048576, MATCH($K186,'ИПЦ raw'!$A:$A,0),MATCH(MoM!AU$1,'ИПЦ raw'!$1:$1,0))</f>
        <v>99.86</v>
      </c>
      <c r="AV186" s="326">
        <f>INDEX('ИПЦ raw'!$1:$1048576, MATCH($K186,'ИПЦ raw'!$A:$A,0),MATCH(MoM!AV$1,'ИПЦ raw'!$1:$1,0))</f>
        <v>99.42</v>
      </c>
      <c r="AW186" s="326">
        <f>INDEX('ИПЦ raw'!$1:$1048576, MATCH($K186,'ИПЦ raw'!$A:$A,0),MATCH(MoM!AW$1,'ИПЦ raw'!$1:$1,0))</f>
        <v>99.87</v>
      </c>
      <c r="AX186" s="326">
        <f>INDEX('ИПЦ raw'!$1:$1048576, MATCH($K186,'ИПЦ raw'!$A:$A,0),MATCH(MoM!AX$1,'ИПЦ raw'!$1:$1,0))</f>
        <v>100.7</v>
      </c>
      <c r="AY186" s="326">
        <f>INDEX('ИПЦ raw'!$1:$1048576, MATCH($K186,'ИПЦ raw'!$A:$A,0),MATCH(MoM!AY$1,'ИПЦ raw'!$1:$1,0))</f>
        <v>100.53</v>
      </c>
      <c r="AZ186" s="326">
        <f>INDEX('ИПЦ raw'!$1:$1048576, MATCH($K186,'ИПЦ raw'!$A:$A,0),MATCH(MoM!AZ$1,'ИПЦ raw'!$1:$1,0))</f>
        <v>100.67</v>
      </c>
    </row>
    <row r="187" spans="1:52" x14ac:dyDescent="0.45">
      <c r="A187" s="326">
        <f>Веса!A187</f>
        <v>1</v>
      </c>
      <c r="B187" s="326">
        <f t="shared" si="4"/>
        <v>1</v>
      </c>
      <c r="C187" s="326">
        <f>БИПЦ_НДС!E187</f>
        <v>1</v>
      </c>
      <c r="D187" s="326">
        <f t="shared" si="5"/>
        <v>0</v>
      </c>
      <c r="E187" s="326">
        <v>0</v>
      </c>
      <c r="F187" s="326">
        <v>1</v>
      </c>
      <c r="G187" s="326">
        <v>1</v>
      </c>
      <c r="H187" s="326">
        <v>0</v>
      </c>
      <c r="I187" s="326">
        <v>0</v>
      </c>
      <c r="J187" s="308" t="s">
        <v>186</v>
      </c>
      <c r="K187" s="308" t="s">
        <v>186</v>
      </c>
      <c r="L187" s="326">
        <f>INDEX('ИПЦ raw'!$1:$1048576, MATCH($K187,'ИПЦ raw'!$A:$A,0),MATCH(MoM!L$1,'ИПЦ raw'!$1:$1,0))</f>
        <v>100.24</v>
      </c>
      <c r="M187" s="326">
        <f>INDEX('ИПЦ raw'!$1:$1048576, MATCH($K187,'ИПЦ raw'!$A:$A,0),MATCH(MoM!M$1,'ИПЦ raw'!$1:$1,0))</f>
        <v>100.61</v>
      </c>
      <c r="N187" s="326">
        <f>INDEX('ИПЦ raw'!$1:$1048576, MATCH($K187,'ИПЦ raw'!$A:$A,0),MATCH(MoM!N$1,'ИПЦ raw'!$1:$1,0))</f>
        <v>99.96</v>
      </c>
      <c r="O187" s="326">
        <f>INDEX('ИПЦ raw'!$1:$1048576, MATCH($K187,'ИПЦ raw'!$A:$A,0),MATCH(MoM!O$1,'ИПЦ raw'!$1:$1,0))</f>
        <v>100.2</v>
      </c>
      <c r="P187" s="326">
        <f>INDEX('ИПЦ raw'!$1:$1048576, MATCH($K187,'ИПЦ raw'!$A:$A,0),MATCH(MoM!P$1,'ИПЦ raw'!$1:$1,0))</f>
        <v>100.11</v>
      </c>
      <c r="Q187" s="326">
        <f>INDEX('ИПЦ raw'!$1:$1048576, MATCH($K187,'ИПЦ raw'!$A:$A,0),MATCH(MoM!Q$1,'ИПЦ raw'!$1:$1,0))</f>
        <v>99.91</v>
      </c>
      <c r="R187" s="326">
        <f>INDEX('ИПЦ raw'!$1:$1048576, MATCH($K187,'ИПЦ raw'!$A:$A,0),MATCH(MoM!R$1,'ИПЦ raw'!$1:$1,0))</f>
        <v>100.5</v>
      </c>
      <c r="S187" s="326">
        <f>INDEX('ИПЦ raw'!$1:$1048576, MATCH($K187,'ИПЦ raw'!$A:$A,0),MATCH(MoM!S$1,'ИПЦ raw'!$1:$1,0))</f>
        <v>100.13</v>
      </c>
      <c r="T187" s="326">
        <f>INDEX('ИПЦ raw'!$1:$1048576, MATCH($K187,'ИПЦ raw'!$A:$A,0),MATCH(MoM!T$1,'ИПЦ raw'!$1:$1,0))</f>
        <v>100.84</v>
      </c>
      <c r="U187" s="326">
        <f>INDEX('ИПЦ raw'!$1:$1048576, MATCH($K187,'ИПЦ raw'!$A:$A,0),MATCH(MoM!U$1,'ИПЦ raw'!$1:$1,0))</f>
        <v>100.46</v>
      </c>
      <c r="V187" s="326">
        <f>INDEX('ИПЦ raw'!$1:$1048576, MATCH($K187,'ИПЦ raw'!$A:$A,0),MATCH(MoM!V$1,'ИПЦ raw'!$1:$1,0))</f>
        <v>100.41</v>
      </c>
      <c r="W187" s="326">
        <f>INDEX('ИПЦ raw'!$1:$1048576, MATCH($K187,'ИПЦ raw'!$A:$A,0),MATCH(MoM!W$1,'ИПЦ raw'!$1:$1,0))</f>
        <v>100.38</v>
      </c>
      <c r="X187" s="326">
        <f>INDEX('ИПЦ raw'!$1:$1048576, MATCH($K187,'ИПЦ raw'!$A:$A,0),MATCH(MoM!X$1,'ИПЦ raw'!$1:$1,0))</f>
        <v>99.86</v>
      </c>
      <c r="Y187" s="326">
        <f>INDEX('ИПЦ raw'!$1:$1048576, MATCH($K187,'ИПЦ raw'!$A:$A,0),MATCH(MoM!Y$1,'ИПЦ raw'!$1:$1,0))</f>
        <v>99.88</v>
      </c>
      <c r="Z187" s="326">
        <f>INDEX('ИПЦ raw'!$1:$1048576, MATCH($K187,'ИПЦ raw'!$A:$A,0),MATCH(MoM!Z$1,'ИПЦ raw'!$1:$1,0))</f>
        <v>100.72</v>
      </c>
      <c r="AA187" s="326">
        <f>INDEX('ИПЦ raw'!$1:$1048576, MATCH($K187,'ИПЦ raw'!$A:$A,0),MATCH(MoM!AA$1,'ИПЦ raw'!$1:$1,0))</f>
        <v>99.78</v>
      </c>
      <c r="AB187" s="326">
        <f>INDEX('ИПЦ raw'!$1:$1048576, MATCH($K187,'ИПЦ raw'!$A:$A,0),MATCH(MoM!AB$1,'ИПЦ raw'!$1:$1,0))</f>
        <v>100.54</v>
      </c>
      <c r="AC187" s="326">
        <f>INDEX('ИПЦ raw'!$1:$1048576, MATCH($K187,'ИПЦ raw'!$A:$A,0),MATCH(MoM!AC$1,'ИПЦ raw'!$1:$1,0))</f>
        <v>100.5</v>
      </c>
      <c r="AD187" s="326">
        <f>INDEX('ИПЦ raw'!$1:$1048576, MATCH($K187,'ИПЦ raw'!$A:$A,0),MATCH(MoM!AD$1,'ИПЦ raw'!$1:$1,0))</f>
        <v>100.05</v>
      </c>
      <c r="AE187" s="326">
        <f>INDEX('ИПЦ raw'!$1:$1048576, MATCH($K187,'ИПЦ raw'!$A:$A,0),MATCH(MoM!AE$1,'ИПЦ raw'!$1:$1,0))</f>
        <v>100.3</v>
      </c>
      <c r="AF187" s="326">
        <f>INDEX('ИПЦ raw'!$1:$1048576, MATCH($K187,'ИПЦ raw'!$A:$A,0),MATCH(MoM!AF$1,'ИПЦ raw'!$1:$1,0))</f>
        <v>100.24</v>
      </c>
      <c r="AG187" s="326">
        <f>INDEX('ИПЦ raw'!$1:$1048576, MATCH($K187,'ИПЦ raw'!$A:$A,0),MATCH(MoM!AG$1,'ИПЦ raw'!$1:$1,0))</f>
        <v>100.17</v>
      </c>
      <c r="AH187" s="326">
        <f>INDEX('ИПЦ raw'!$1:$1048576, MATCH($K187,'ИПЦ raw'!$A:$A,0),MATCH(MoM!AH$1,'ИПЦ raw'!$1:$1,0))</f>
        <v>100.3</v>
      </c>
      <c r="AI187" s="326">
        <f>INDEX('ИПЦ raw'!$1:$1048576, MATCH($K187,'ИПЦ raw'!$A:$A,0),MATCH(MoM!AI$1,'ИПЦ raw'!$1:$1,0))</f>
        <v>101.19</v>
      </c>
      <c r="AJ187" s="326">
        <f>INDEX('ИПЦ raw'!$1:$1048576, MATCH($K187,'ИПЦ raw'!$A:$A,0),MATCH(MoM!AJ$1,'ИПЦ raw'!$1:$1,0))</f>
        <v>100.07</v>
      </c>
      <c r="AK187" s="326">
        <f>INDEX('ИПЦ raw'!$1:$1048576, MATCH($K187,'ИПЦ raw'!$A:$A,0),MATCH(MoM!AK$1,'ИПЦ raw'!$1:$1,0))</f>
        <v>100.83</v>
      </c>
      <c r="AL187" s="326">
        <f>INDEX('ИПЦ raw'!$1:$1048576, MATCH($K187,'ИПЦ raw'!$A:$A,0),MATCH(MoM!AL$1,'ИПЦ raw'!$1:$1,0))</f>
        <v>100.55</v>
      </c>
      <c r="AM187" s="326">
        <f>INDEX('ИПЦ raw'!$1:$1048576, MATCH($K187,'ИПЦ raw'!$A:$A,0),MATCH(MoM!AM$1,'ИПЦ raw'!$1:$1,0))</f>
        <v>100.43</v>
      </c>
      <c r="AN187" s="326">
        <f>INDEX('ИПЦ raw'!$1:$1048576, MATCH($K187,'ИПЦ raw'!$A:$A,0),MATCH(MoM!AN$1,'ИПЦ raw'!$1:$1,0))</f>
        <v>99.73</v>
      </c>
      <c r="AO187" s="326">
        <f>INDEX('ИПЦ raw'!$1:$1048576, MATCH($K187,'ИПЦ raw'!$A:$A,0),MATCH(MoM!AO$1,'ИПЦ raw'!$1:$1,0))</f>
        <v>101.67</v>
      </c>
      <c r="AP187" s="326">
        <f>INDEX('ИПЦ raw'!$1:$1048576, MATCH($K187,'ИПЦ raw'!$A:$A,0),MATCH(MoM!AP$1,'ИПЦ raw'!$1:$1,0))</f>
        <v>100.45</v>
      </c>
      <c r="AQ187" s="326">
        <f>INDEX('ИПЦ raw'!$1:$1048576, MATCH($K187,'ИПЦ raw'!$A:$A,0),MATCH(MoM!AQ$1,'ИПЦ raw'!$1:$1,0))</f>
        <v>99.67</v>
      </c>
      <c r="AR187" s="326">
        <f>INDEX('ИПЦ raw'!$1:$1048576, MATCH($K187,'ИПЦ raw'!$A:$A,0),MATCH(MoM!AR$1,'ИПЦ raw'!$1:$1,0))</f>
        <v>101.42</v>
      </c>
      <c r="AS187" s="326">
        <f>INDEX('ИПЦ raw'!$1:$1048576, MATCH($K187,'ИПЦ raw'!$A:$A,0),MATCH(MoM!AS$1,'ИПЦ raw'!$1:$1,0))</f>
        <v>100.14</v>
      </c>
      <c r="AT187" s="326">
        <f>INDEX('ИПЦ raw'!$1:$1048576, MATCH($K187,'ИПЦ raw'!$A:$A,0),MATCH(MoM!AT$1,'ИПЦ raw'!$1:$1,0))</f>
        <v>101</v>
      </c>
      <c r="AU187" s="326">
        <f>INDEX('ИПЦ raw'!$1:$1048576, MATCH($K187,'ИПЦ raw'!$A:$A,0),MATCH(MoM!AU$1,'ИПЦ raw'!$1:$1,0))</f>
        <v>100.71</v>
      </c>
      <c r="AV187" s="326">
        <f>INDEX('ИПЦ raw'!$1:$1048576, MATCH($K187,'ИПЦ raw'!$A:$A,0),MATCH(MoM!AV$1,'ИПЦ raw'!$1:$1,0))</f>
        <v>101.42</v>
      </c>
      <c r="AW187" s="326">
        <f>INDEX('ИПЦ raw'!$1:$1048576, MATCH($K187,'ИПЦ raw'!$A:$A,0),MATCH(MoM!AW$1,'ИПЦ raw'!$1:$1,0))</f>
        <v>100.4</v>
      </c>
      <c r="AX187" s="326">
        <f>INDEX('ИПЦ raw'!$1:$1048576, MATCH($K187,'ИПЦ raw'!$A:$A,0),MATCH(MoM!AX$1,'ИПЦ raw'!$1:$1,0))</f>
        <v>100.5</v>
      </c>
      <c r="AY187" s="326">
        <f>INDEX('ИПЦ raw'!$1:$1048576, MATCH($K187,'ИПЦ raw'!$A:$A,0),MATCH(MoM!AY$1,'ИПЦ raw'!$1:$1,0))</f>
        <v>100.79</v>
      </c>
      <c r="AZ187" s="326">
        <f>INDEX('ИПЦ raw'!$1:$1048576, MATCH($K187,'ИПЦ raw'!$A:$A,0),MATCH(MoM!AZ$1,'ИПЦ raw'!$1:$1,0))</f>
        <v>99.3</v>
      </c>
    </row>
    <row r="188" spans="1:52" x14ac:dyDescent="0.45">
      <c r="A188" s="326">
        <f>Веса!A188</f>
        <v>1</v>
      </c>
      <c r="B188" s="326">
        <f t="shared" si="4"/>
        <v>1</v>
      </c>
      <c r="C188" s="326">
        <f>БИПЦ_НДС!E188</f>
        <v>1</v>
      </c>
      <c r="D188" s="326">
        <f t="shared" si="5"/>
        <v>0</v>
      </c>
      <c r="E188" s="326">
        <v>0</v>
      </c>
      <c r="F188" s="326">
        <v>1</v>
      </c>
      <c r="G188" s="326">
        <v>1</v>
      </c>
      <c r="H188" s="326">
        <v>0</v>
      </c>
      <c r="I188" s="326">
        <v>0</v>
      </c>
      <c r="J188" s="308" t="s">
        <v>187</v>
      </c>
      <c r="K188" s="308" t="s">
        <v>187</v>
      </c>
      <c r="L188" s="326">
        <f>INDEX('ИПЦ raw'!$1:$1048576, MATCH($K188,'ИПЦ raw'!$A:$A,0),MATCH(MoM!L$1,'ИПЦ raw'!$1:$1,0))</f>
        <v>100.01</v>
      </c>
      <c r="M188" s="326">
        <f>INDEX('ИПЦ raw'!$1:$1048576, MATCH($K188,'ИПЦ raw'!$A:$A,0),MATCH(MoM!M$1,'ИПЦ raw'!$1:$1,0))</f>
        <v>99.49</v>
      </c>
      <c r="N188" s="326">
        <f>INDEX('ИПЦ raw'!$1:$1048576, MATCH($K188,'ИПЦ raw'!$A:$A,0),MATCH(MoM!N$1,'ИПЦ raw'!$1:$1,0))</f>
        <v>99.68</v>
      </c>
      <c r="O188" s="326">
        <f>INDEX('ИПЦ raw'!$1:$1048576, MATCH($K188,'ИПЦ raw'!$A:$A,0),MATCH(MoM!O$1,'ИПЦ raw'!$1:$1,0))</f>
        <v>99.76</v>
      </c>
      <c r="P188" s="326">
        <f>INDEX('ИПЦ raw'!$1:$1048576, MATCH($K188,'ИПЦ raw'!$A:$A,0),MATCH(MoM!P$1,'ИПЦ raw'!$1:$1,0))</f>
        <v>99.87</v>
      </c>
      <c r="Q188" s="326">
        <f>INDEX('ИПЦ raw'!$1:$1048576, MATCH($K188,'ИПЦ raw'!$A:$A,0),MATCH(MoM!Q$1,'ИПЦ raw'!$1:$1,0))</f>
        <v>100.16</v>
      </c>
      <c r="R188" s="326">
        <f>INDEX('ИПЦ raw'!$1:$1048576, MATCH($K188,'ИПЦ raw'!$A:$A,0),MATCH(MoM!R$1,'ИПЦ raw'!$1:$1,0))</f>
        <v>100.07</v>
      </c>
      <c r="S188" s="326">
        <f>INDEX('ИПЦ raw'!$1:$1048576, MATCH($K188,'ИПЦ raw'!$A:$A,0),MATCH(MoM!S$1,'ИПЦ raw'!$1:$1,0))</f>
        <v>100.87</v>
      </c>
      <c r="T188" s="326">
        <f>INDEX('ИПЦ raw'!$1:$1048576, MATCH($K188,'ИПЦ raw'!$A:$A,0),MATCH(MoM!T$1,'ИПЦ raw'!$1:$1,0))</f>
        <v>100.22</v>
      </c>
      <c r="U188" s="326">
        <f>INDEX('ИПЦ raw'!$1:$1048576, MATCH($K188,'ИПЦ raw'!$A:$A,0),MATCH(MoM!U$1,'ИПЦ raw'!$1:$1,0))</f>
        <v>100.66</v>
      </c>
      <c r="V188" s="326">
        <f>INDEX('ИПЦ raw'!$1:$1048576, MATCH($K188,'ИПЦ raw'!$A:$A,0),MATCH(MoM!V$1,'ИПЦ raw'!$1:$1,0))</f>
        <v>101.06</v>
      </c>
      <c r="W188" s="326">
        <f>INDEX('ИПЦ raw'!$1:$1048576, MATCH($K188,'ИПЦ raw'!$A:$A,0),MATCH(MoM!W$1,'ИПЦ raw'!$1:$1,0))</f>
        <v>100.69</v>
      </c>
      <c r="X188" s="326">
        <f>INDEX('ИПЦ raw'!$1:$1048576, MATCH($K188,'ИПЦ raw'!$A:$A,0),MATCH(MoM!X$1,'ИПЦ raw'!$1:$1,0))</f>
        <v>99.74</v>
      </c>
      <c r="Y188" s="326">
        <f>INDEX('ИПЦ raw'!$1:$1048576, MATCH($K188,'ИПЦ raw'!$A:$A,0),MATCH(MoM!Y$1,'ИПЦ raw'!$1:$1,0))</f>
        <v>99.64</v>
      </c>
      <c r="Z188" s="326">
        <f>INDEX('ИПЦ raw'!$1:$1048576, MATCH($K188,'ИПЦ raw'!$A:$A,0),MATCH(MoM!Z$1,'ИПЦ raw'!$1:$1,0))</f>
        <v>99.85</v>
      </c>
      <c r="AA188" s="326">
        <f>INDEX('ИПЦ raw'!$1:$1048576, MATCH($K188,'ИПЦ raw'!$A:$A,0),MATCH(MoM!AA$1,'ИПЦ raw'!$1:$1,0))</f>
        <v>100.24</v>
      </c>
      <c r="AB188" s="326">
        <f>INDEX('ИПЦ raw'!$1:$1048576, MATCH($K188,'ИПЦ raw'!$A:$A,0),MATCH(MoM!AB$1,'ИПЦ raw'!$1:$1,0))</f>
        <v>99.9</v>
      </c>
      <c r="AC188" s="326">
        <f>INDEX('ИПЦ raw'!$1:$1048576, MATCH($K188,'ИПЦ raw'!$A:$A,0),MATCH(MoM!AC$1,'ИПЦ raw'!$1:$1,0))</f>
        <v>99.69</v>
      </c>
      <c r="AD188" s="326">
        <f>INDEX('ИПЦ raw'!$1:$1048576, MATCH($K188,'ИПЦ raw'!$A:$A,0),MATCH(MoM!AD$1,'ИПЦ raw'!$1:$1,0))</f>
        <v>99.31</v>
      </c>
      <c r="AE188" s="326">
        <f>INDEX('ИПЦ raw'!$1:$1048576, MATCH($K188,'ИПЦ raw'!$A:$A,0),MATCH(MoM!AE$1,'ИПЦ raw'!$1:$1,0))</f>
        <v>99.62</v>
      </c>
      <c r="AF188" s="326">
        <f>INDEX('ИПЦ raw'!$1:$1048576, MATCH($K188,'ИПЦ raw'!$A:$A,0),MATCH(MoM!AF$1,'ИПЦ raw'!$1:$1,0))</f>
        <v>100</v>
      </c>
      <c r="AG188" s="326">
        <f>INDEX('ИПЦ raw'!$1:$1048576, MATCH($K188,'ИПЦ raw'!$A:$A,0),MATCH(MoM!AG$1,'ИПЦ raw'!$1:$1,0))</f>
        <v>100.52</v>
      </c>
      <c r="AH188" s="326">
        <f>INDEX('ИПЦ raw'!$1:$1048576, MATCH($K188,'ИПЦ raw'!$A:$A,0),MATCH(MoM!AH$1,'ИПЦ raw'!$1:$1,0))</f>
        <v>100.25</v>
      </c>
      <c r="AI188" s="326">
        <f>INDEX('ИПЦ raw'!$1:$1048576, MATCH($K188,'ИПЦ raw'!$A:$A,0),MATCH(MoM!AI$1,'ИПЦ raw'!$1:$1,0))</f>
        <v>100.98</v>
      </c>
      <c r="AJ188" s="326">
        <f>INDEX('ИПЦ raw'!$1:$1048576, MATCH($K188,'ИПЦ raw'!$A:$A,0),MATCH(MoM!AJ$1,'ИПЦ raw'!$1:$1,0))</f>
        <v>98.88</v>
      </c>
      <c r="AK188" s="326">
        <f>INDEX('ИПЦ raw'!$1:$1048576, MATCH($K188,'ИПЦ raw'!$A:$A,0),MATCH(MoM!AK$1,'ИПЦ raw'!$1:$1,0))</f>
        <v>100.31</v>
      </c>
      <c r="AL188" s="326">
        <f>INDEX('ИПЦ raw'!$1:$1048576, MATCH($K188,'ИПЦ raw'!$A:$A,0),MATCH(MoM!AL$1,'ИПЦ raw'!$1:$1,0))</f>
        <v>100.26</v>
      </c>
      <c r="AM188" s="326">
        <f>INDEX('ИПЦ raw'!$1:$1048576, MATCH($K188,'ИПЦ raw'!$A:$A,0),MATCH(MoM!AM$1,'ИПЦ raw'!$1:$1,0))</f>
        <v>99.62</v>
      </c>
      <c r="AN188" s="326">
        <f>INDEX('ИПЦ raw'!$1:$1048576, MATCH($K188,'ИПЦ raw'!$A:$A,0),MATCH(MoM!AN$1,'ИПЦ raw'!$1:$1,0))</f>
        <v>99.71</v>
      </c>
      <c r="AO188" s="326">
        <f>INDEX('ИПЦ raw'!$1:$1048576, MATCH($K188,'ИПЦ raw'!$A:$A,0),MATCH(MoM!AO$1,'ИПЦ raw'!$1:$1,0))</f>
        <v>100.63</v>
      </c>
      <c r="AP188" s="326">
        <f>INDEX('ИПЦ raw'!$1:$1048576, MATCH($K188,'ИПЦ raw'!$A:$A,0),MATCH(MoM!AP$1,'ИПЦ raw'!$1:$1,0))</f>
        <v>99.9</v>
      </c>
      <c r="AQ188" s="326">
        <f>INDEX('ИПЦ raw'!$1:$1048576, MATCH($K188,'ИПЦ raw'!$A:$A,0),MATCH(MoM!AQ$1,'ИПЦ raw'!$1:$1,0))</f>
        <v>99.01</v>
      </c>
      <c r="AR188" s="326">
        <f>INDEX('ИПЦ raw'!$1:$1048576, MATCH($K188,'ИПЦ raw'!$A:$A,0),MATCH(MoM!AR$1,'ИПЦ raw'!$1:$1,0))</f>
        <v>100.51</v>
      </c>
      <c r="AS188" s="326">
        <f>INDEX('ИПЦ raw'!$1:$1048576, MATCH($K188,'ИПЦ raw'!$A:$A,0),MATCH(MoM!AS$1,'ИПЦ raw'!$1:$1,0))</f>
        <v>100.9</v>
      </c>
      <c r="AT188" s="326">
        <f>INDEX('ИПЦ raw'!$1:$1048576, MATCH($K188,'ИПЦ raw'!$A:$A,0),MATCH(MoM!AT$1,'ИПЦ raw'!$1:$1,0))</f>
        <v>100.38</v>
      </c>
      <c r="AU188" s="326">
        <f>INDEX('ИПЦ raw'!$1:$1048576, MATCH($K188,'ИПЦ raw'!$A:$A,0),MATCH(MoM!AU$1,'ИПЦ raw'!$1:$1,0))</f>
        <v>100.15</v>
      </c>
      <c r="AV188" s="326">
        <f>INDEX('ИПЦ raw'!$1:$1048576, MATCH($K188,'ИПЦ raw'!$A:$A,0),MATCH(MoM!AV$1,'ИПЦ raw'!$1:$1,0))</f>
        <v>100.64</v>
      </c>
      <c r="AW188" s="326">
        <f>INDEX('ИПЦ raw'!$1:$1048576, MATCH($K188,'ИПЦ raw'!$A:$A,0),MATCH(MoM!AW$1,'ИПЦ raw'!$1:$1,0))</f>
        <v>100.01</v>
      </c>
      <c r="AX188" s="326">
        <f>INDEX('ИПЦ raw'!$1:$1048576, MATCH($K188,'ИПЦ raw'!$A:$A,0),MATCH(MoM!AX$1,'ИПЦ raw'!$1:$1,0))</f>
        <v>100.69</v>
      </c>
      <c r="AY188" s="326">
        <f>INDEX('ИПЦ raw'!$1:$1048576, MATCH($K188,'ИПЦ raw'!$A:$A,0),MATCH(MoM!AY$1,'ИПЦ raw'!$1:$1,0))</f>
        <v>99.34</v>
      </c>
      <c r="AZ188" s="326">
        <f>INDEX('ИПЦ raw'!$1:$1048576, MATCH($K188,'ИПЦ raw'!$A:$A,0),MATCH(MoM!AZ$1,'ИПЦ raw'!$1:$1,0))</f>
        <v>99.88</v>
      </c>
    </row>
    <row r="189" spans="1:52" x14ac:dyDescent="0.45">
      <c r="A189" s="326">
        <f>Веса!A189</f>
        <v>1</v>
      </c>
      <c r="B189" s="326">
        <f t="shared" si="4"/>
        <v>1</v>
      </c>
      <c r="C189" s="326">
        <f>БИПЦ_НДС!E189</f>
        <v>1</v>
      </c>
      <c r="D189" s="326">
        <f t="shared" si="5"/>
        <v>0</v>
      </c>
      <c r="E189" s="326">
        <v>0</v>
      </c>
      <c r="F189" s="326">
        <v>1</v>
      </c>
      <c r="G189" s="326">
        <v>1</v>
      </c>
      <c r="H189" s="326">
        <v>0</v>
      </c>
      <c r="I189" s="326">
        <v>0</v>
      </c>
      <c r="J189" s="308" t="s">
        <v>188</v>
      </c>
      <c r="K189" s="308" t="s">
        <v>188</v>
      </c>
      <c r="L189" s="326">
        <f>INDEX('ИПЦ raw'!$1:$1048576, MATCH($K189,'ИПЦ raw'!$A:$A,0),MATCH(MoM!L$1,'ИПЦ raw'!$1:$1,0))</f>
        <v>100</v>
      </c>
      <c r="M189" s="326">
        <f>INDEX('ИПЦ raw'!$1:$1048576, MATCH($K189,'ИПЦ raw'!$A:$A,0),MATCH(MoM!M$1,'ИПЦ raw'!$1:$1,0))</f>
        <v>100.27</v>
      </c>
      <c r="N189" s="326">
        <f>INDEX('ИПЦ raw'!$1:$1048576, MATCH($K189,'ИПЦ raw'!$A:$A,0),MATCH(MoM!N$1,'ИПЦ raw'!$1:$1,0))</f>
        <v>99.5</v>
      </c>
      <c r="O189" s="326">
        <f>INDEX('ИПЦ raw'!$1:$1048576, MATCH($K189,'ИПЦ raw'!$A:$A,0),MATCH(MoM!O$1,'ИПЦ raw'!$1:$1,0))</f>
        <v>99.62</v>
      </c>
      <c r="P189" s="326">
        <f>INDEX('ИПЦ raw'!$1:$1048576, MATCH($K189,'ИПЦ raw'!$A:$A,0),MATCH(MoM!P$1,'ИПЦ raw'!$1:$1,0))</f>
        <v>100.04</v>
      </c>
      <c r="Q189" s="326">
        <f>INDEX('ИПЦ raw'!$1:$1048576, MATCH($K189,'ИПЦ raw'!$A:$A,0),MATCH(MoM!Q$1,'ИПЦ raw'!$1:$1,0))</f>
        <v>99.44</v>
      </c>
      <c r="R189" s="326">
        <f>INDEX('ИПЦ raw'!$1:$1048576, MATCH($K189,'ИПЦ raw'!$A:$A,0),MATCH(MoM!R$1,'ИПЦ raw'!$1:$1,0))</f>
        <v>100.21</v>
      </c>
      <c r="S189" s="326">
        <f>INDEX('ИПЦ raw'!$1:$1048576, MATCH($K189,'ИПЦ raw'!$A:$A,0),MATCH(MoM!S$1,'ИПЦ raw'!$1:$1,0))</f>
        <v>100.05</v>
      </c>
      <c r="T189" s="326">
        <f>INDEX('ИПЦ raw'!$1:$1048576, MATCH($K189,'ИПЦ raw'!$A:$A,0),MATCH(MoM!T$1,'ИПЦ raw'!$1:$1,0))</f>
        <v>100.26</v>
      </c>
      <c r="U189" s="326">
        <f>INDEX('ИПЦ raw'!$1:$1048576, MATCH($K189,'ИПЦ raw'!$A:$A,0),MATCH(MoM!U$1,'ИПЦ raw'!$1:$1,0))</f>
        <v>100.31</v>
      </c>
      <c r="V189" s="326">
        <f>INDEX('ИПЦ raw'!$1:$1048576, MATCH($K189,'ИПЦ raw'!$A:$A,0),MATCH(MoM!V$1,'ИПЦ raw'!$1:$1,0))</f>
        <v>100.68</v>
      </c>
      <c r="W189" s="326">
        <f>INDEX('ИПЦ raw'!$1:$1048576, MATCH($K189,'ИПЦ raw'!$A:$A,0),MATCH(MoM!W$1,'ИПЦ raw'!$1:$1,0))</f>
        <v>100.59</v>
      </c>
      <c r="X189" s="326">
        <f>INDEX('ИПЦ raw'!$1:$1048576, MATCH($K189,'ИПЦ raw'!$A:$A,0),MATCH(MoM!X$1,'ИПЦ raw'!$1:$1,0))</f>
        <v>100.68</v>
      </c>
      <c r="Y189" s="326">
        <f>INDEX('ИПЦ raw'!$1:$1048576, MATCH($K189,'ИПЦ raw'!$A:$A,0),MATCH(MoM!Y$1,'ИПЦ raw'!$1:$1,0))</f>
        <v>99.8</v>
      </c>
      <c r="Z189" s="326">
        <f>INDEX('ИПЦ raw'!$1:$1048576, MATCH($K189,'ИПЦ raw'!$A:$A,0),MATCH(MoM!Z$1,'ИПЦ raw'!$1:$1,0))</f>
        <v>100.14</v>
      </c>
      <c r="AA189" s="326">
        <f>INDEX('ИПЦ raw'!$1:$1048576, MATCH($K189,'ИПЦ raw'!$A:$A,0),MATCH(MoM!AA$1,'ИПЦ raw'!$1:$1,0))</f>
        <v>99.8</v>
      </c>
      <c r="AB189" s="326">
        <f>INDEX('ИПЦ raw'!$1:$1048576, MATCH($K189,'ИПЦ raw'!$A:$A,0),MATCH(MoM!AB$1,'ИПЦ raw'!$1:$1,0))</f>
        <v>99.84</v>
      </c>
      <c r="AC189" s="326">
        <f>INDEX('ИПЦ raw'!$1:$1048576, MATCH($K189,'ИПЦ raw'!$A:$A,0),MATCH(MoM!AC$1,'ИПЦ raw'!$1:$1,0))</f>
        <v>100.71</v>
      </c>
      <c r="AD189" s="326">
        <f>INDEX('ИПЦ raw'!$1:$1048576, MATCH($K189,'ИПЦ raw'!$A:$A,0),MATCH(MoM!AD$1,'ИПЦ raw'!$1:$1,0))</f>
        <v>99.45</v>
      </c>
      <c r="AE189" s="326">
        <f>INDEX('ИПЦ raw'!$1:$1048576, MATCH($K189,'ИПЦ raw'!$A:$A,0),MATCH(MoM!AE$1,'ИПЦ raw'!$1:$1,0))</f>
        <v>100.06</v>
      </c>
      <c r="AF189" s="326">
        <f>INDEX('ИПЦ raw'!$1:$1048576, MATCH($K189,'ИПЦ raw'!$A:$A,0),MATCH(MoM!AF$1,'ИПЦ raw'!$1:$1,0))</f>
        <v>99.65</v>
      </c>
      <c r="AG189" s="326">
        <f>INDEX('ИПЦ raw'!$1:$1048576, MATCH($K189,'ИПЦ raw'!$A:$A,0),MATCH(MoM!AG$1,'ИПЦ raw'!$1:$1,0))</f>
        <v>99.99</v>
      </c>
      <c r="AH189" s="326">
        <f>INDEX('ИПЦ raw'!$1:$1048576, MATCH($K189,'ИПЦ raw'!$A:$A,0),MATCH(MoM!AH$1,'ИПЦ raw'!$1:$1,0))</f>
        <v>100.58</v>
      </c>
      <c r="AI189" s="326">
        <f>INDEX('ИПЦ raw'!$1:$1048576, MATCH($K189,'ИПЦ raw'!$A:$A,0),MATCH(MoM!AI$1,'ИПЦ raw'!$1:$1,0))</f>
        <v>101.13</v>
      </c>
      <c r="AJ189" s="326">
        <f>INDEX('ИПЦ raw'!$1:$1048576, MATCH($K189,'ИПЦ raw'!$A:$A,0),MATCH(MoM!AJ$1,'ИПЦ raw'!$1:$1,0))</f>
        <v>100.04</v>
      </c>
      <c r="AK189" s="326">
        <f>INDEX('ИПЦ raw'!$1:$1048576, MATCH($K189,'ИПЦ raw'!$A:$A,0),MATCH(MoM!AK$1,'ИПЦ raw'!$1:$1,0))</f>
        <v>99.64</v>
      </c>
      <c r="AL189" s="326">
        <f>INDEX('ИПЦ raw'!$1:$1048576, MATCH($K189,'ИПЦ raw'!$A:$A,0),MATCH(MoM!AL$1,'ИПЦ raw'!$1:$1,0))</f>
        <v>100.32</v>
      </c>
      <c r="AM189" s="326">
        <f>INDEX('ИПЦ raw'!$1:$1048576, MATCH($K189,'ИПЦ raw'!$A:$A,0),MATCH(MoM!AM$1,'ИПЦ raw'!$1:$1,0))</f>
        <v>99.66</v>
      </c>
      <c r="AN189" s="326">
        <f>INDEX('ИПЦ raw'!$1:$1048576, MATCH($K189,'ИПЦ raw'!$A:$A,0),MATCH(MoM!AN$1,'ИПЦ raw'!$1:$1,0))</f>
        <v>99.56</v>
      </c>
      <c r="AO189" s="326">
        <f>INDEX('ИПЦ raw'!$1:$1048576, MATCH($K189,'ИПЦ raw'!$A:$A,0),MATCH(MoM!AO$1,'ИПЦ raw'!$1:$1,0))</f>
        <v>100.29</v>
      </c>
      <c r="AP189" s="326">
        <f>INDEX('ИПЦ raw'!$1:$1048576, MATCH($K189,'ИПЦ raw'!$A:$A,0),MATCH(MoM!AP$1,'ИПЦ raw'!$1:$1,0))</f>
        <v>100.22</v>
      </c>
      <c r="AQ189" s="326">
        <f>INDEX('ИПЦ raw'!$1:$1048576, MATCH($K189,'ИПЦ raw'!$A:$A,0),MATCH(MoM!AQ$1,'ИПЦ raw'!$1:$1,0))</f>
        <v>99.45</v>
      </c>
      <c r="AR189" s="326">
        <f>INDEX('ИПЦ raw'!$1:$1048576, MATCH($K189,'ИПЦ raw'!$A:$A,0),MATCH(MoM!AR$1,'ИПЦ raw'!$1:$1,0))</f>
        <v>100.62</v>
      </c>
      <c r="AS189" s="326">
        <f>INDEX('ИПЦ raw'!$1:$1048576, MATCH($K189,'ИПЦ raw'!$A:$A,0),MATCH(MoM!AS$1,'ИПЦ raw'!$1:$1,0))</f>
        <v>100.22</v>
      </c>
      <c r="AT189" s="326">
        <f>INDEX('ИПЦ raw'!$1:$1048576, MATCH($K189,'ИПЦ raw'!$A:$A,0),MATCH(MoM!AT$1,'ИПЦ raw'!$1:$1,0))</f>
        <v>100.48</v>
      </c>
      <c r="AU189" s="326">
        <f>INDEX('ИПЦ raw'!$1:$1048576, MATCH($K189,'ИПЦ raw'!$A:$A,0),MATCH(MoM!AU$1,'ИПЦ raw'!$1:$1,0))</f>
        <v>100.77</v>
      </c>
      <c r="AV189" s="326">
        <f>INDEX('ИПЦ raw'!$1:$1048576, MATCH($K189,'ИПЦ raw'!$A:$A,0),MATCH(MoM!AV$1,'ИПЦ raw'!$1:$1,0))</f>
        <v>100.72</v>
      </c>
      <c r="AW189" s="326">
        <f>INDEX('ИПЦ raw'!$1:$1048576, MATCH($K189,'ИПЦ raw'!$A:$A,0),MATCH(MoM!AW$1,'ИПЦ raw'!$1:$1,0))</f>
        <v>100.71</v>
      </c>
      <c r="AX189" s="326">
        <f>INDEX('ИПЦ raw'!$1:$1048576, MATCH($K189,'ИПЦ raw'!$A:$A,0),MATCH(MoM!AX$1,'ИПЦ raw'!$1:$1,0))</f>
        <v>100.01</v>
      </c>
      <c r="AY189" s="326">
        <f>INDEX('ИПЦ raw'!$1:$1048576, MATCH($K189,'ИПЦ raw'!$A:$A,0),MATCH(MoM!AY$1,'ИПЦ raw'!$1:$1,0))</f>
        <v>99.95</v>
      </c>
      <c r="AZ189" s="326">
        <f>INDEX('ИПЦ raw'!$1:$1048576, MATCH($K189,'ИПЦ raw'!$A:$A,0),MATCH(MoM!AZ$1,'ИПЦ raw'!$1:$1,0))</f>
        <v>99.9</v>
      </c>
    </row>
    <row r="190" spans="1:52" x14ac:dyDescent="0.45">
      <c r="A190" s="326">
        <f>Веса!A190</f>
        <v>1</v>
      </c>
      <c r="B190" s="326">
        <f t="shared" si="4"/>
        <v>1</v>
      </c>
      <c r="C190" s="326">
        <f>БИПЦ_НДС!E190</f>
        <v>1</v>
      </c>
      <c r="D190" s="326">
        <f t="shared" si="5"/>
        <v>0</v>
      </c>
      <c r="E190" s="326">
        <v>0</v>
      </c>
      <c r="F190" s="326">
        <v>1</v>
      </c>
      <c r="G190" s="326">
        <v>1</v>
      </c>
      <c r="H190" s="326">
        <v>0</v>
      </c>
      <c r="I190" s="326">
        <v>0</v>
      </c>
      <c r="J190" s="308" t="s">
        <v>189</v>
      </c>
      <c r="K190" s="308" t="s">
        <v>189</v>
      </c>
      <c r="L190" s="326">
        <f>INDEX('ИПЦ raw'!$1:$1048576, MATCH($K190,'ИПЦ raw'!$A:$A,0),MATCH(MoM!L$1,'ИПЦ raw'!$1:$1,0))</f>
        <v>99.83</v>
      </c>
      <c r="M190" s="326">
        <f>INDEX('ИПЦ raw'!$1:$1048576, MATCH($K190,'ИПЦ raw'!$A:$A,0),MATCH(MoM!M$1,'ИПЦ raw'!$1:$1,0))</f>
        <v>99.99</v>
      </c>
      <c r="N190" s="326">
        <f>INDEX('ИПЦ raw'!$1:$1048576, MATCH($K190,'ИПЦ raw'!$A:$A,0),MATCH(MoM!N$1,'ИПЦ raw'!$1:$1,0))</f>
        <v>100.43</v>
      </c>
      <c r="O190" s="326">
        <f>INDEX('ИПЦ raw'!$1:$1048576, MATCH($K190,'ИПЦ raw'!$A:$A,0),MATCH(MoM!O$1,'ИПЦ raw'!$1:$1,0))</f>
        <v>99.67</v>
      </c>
      <c r="P190" s="326">
        <f>INDEX('ИПЦ raw'!$1:$1048576, MATCH($K190,'ИПЦ raw'!$A:$A,0),MATCH(MoM!P$1,'ИПЦ raw'!$1:$1,0))</f>
        <v>100.3</v>
      </c>
      <c r="Q190" s="326">
        <f>INDEX('ИПЦ raw'!$1:$1048576, MATCH($K190,'ИПЦ raw'!$A:$A,0),MATCH(MoM!Q$1,'ИПЦ raw'!$1:$1,0))</f>
        <v>99.8</v>
      </c>
      <c r="R190" s="326">
        <f>INDEX('ИПЦ raw'!$1:$1048576, MATCH($K190,'ИПЦ raw'!$A:$A,0),MATCH(MoM!R$1,'ИПЦ raw'!$1:$1,0))</f>
        <v>100.45</v>
      </c>
      <c r="S190" s="326">
        <f>INDEX('ИПЦ raw'!$1:$1048576, MATCH($K190,'ИПЦ raw'!$A:$A,0),MATCH(MoM!S$1,'ИПЦ raw'!$1:$1,0))</f>
        <v>99.94</v>
      </c>
      <c r="T190" s="326">
        <f>INDEX('ИПЦ raw'!$1:$1048576, MATCH($K190,'ИПЦ raw'!$A:$A,0),MATCH(MoM!T$1,'ИПЦ raw'!$1:$1,0))</f>
        <v>99.86</v>
      </c>
      <c r="U190" s="326">
        <f>INDEX('ИПЦ raw'!$1:$1048576, MATCH($K190,'ИПЦ raw'!$A:$A,0),MATCH(MoM!U$1,'ИПЦ raw'!$1:$1,0))</f>
        <v>100.83</v>
      </c>
      <c r="V190" s="326">
        <f>INDEX('ИПЦ raw'!$1:$1048576, MATCH($K190,'ИПЦ raw'!$A:$A,0),MATCH(MoM!V$1,'ИПЦ raw'!$1:$1,0))</f>
        <v>100.1</v>
      </c>
      <c r="W190" s="326">
        <f>INDEX('ИПЦ raw'!$1:$1048576, MATCH($K190,'ИПЦ raw'!$A:$A,0),MATCH(MoM!W$1,'ИПЦ raw'!$1:$1,0))</f>
        <v>100.5</v>
      </c>
      <c r="X190" s="326">
        <f>INDEX('ИПЦ raw'!$1:$1048576, MATCH($K190,'ИПЦ raw'!$A:$A,0),MATCH(MoM!X$1,'ИПЦ raw'!$1:$1,0))</f>
        <v>100.63</v>
      </c>
      <c r="Y190" s="326">
        <f>INDEX('ИПЦ raw'!$1:$1048576, MATCH($K190,'ИПЦ raw'!$A:$A,0),MATCH(MoM!Y$1,'ИПЦ raw'!$1:$1,0))</f>
        <v>100.82</v>
      </c>
      <c r="Z190" s="326">
        <f>INDEX('ИПЦ raw'!$1:$1048576, MATCH($K190,'ИПЦ raw'!$A:$A,0),MATCH(MoM!Z$1,'ИПЦ raw'!$1:$1,0))</f>
        <v>99.79</v>
      </c>
      <c r="AA190" s="326">
        <f>INDEX('ИПЦ raw'!$1:$1048576, MATCH($K190,'ИПЦ raw'!$A:$A,0),MATCH(MoM!AA$1,'ИПЦ raw'!$1:$1,0))</f>
        <v>100.81</v>
      </c>
      <c r="AB190" s="326">
        <f>INDEX('ИПЦ raw'!$1:$1048576, MATCH($K190,'ИПЦ raw'!$A:$A,0),MATCH(MoM!AB$1,'ИПЦ raw'!$1:$1,0))</f>
        <v>99.78</v>
      </c>
      <c r="AC190" s="326">
        <f>INDEX('ИПЦ raw'!$1:$1048576, MATCH($K190,'ИПЦ raw'!$A:$A,0),MATCH(MoM!AC$1,'ИПЦ raw'!$1:$1,0))</f>
        <v>99.99</v>
      </c>
      <c r="AD190" s="326">
        <f>INDEX('ИПЦ raw'!$1:$1048576, MATCH($K190,'ИПЦ raw'!$A:$A,0),MATCH(MoM!AD$1,'ИПЦ raw'!$1:$1,0))</f>
        <v>100.25</v>
      </c>
      <c r="AE190" s="326">
        <f>INDEX('ИПЦ raw'!$1:$1048576, MATCH($K190,'ИПЦ raw'!$A:$A,0),MATCH(MoM!AE$1,'ИПЦ raw'!$1:$1,0))</f>
        <v>100.3</v>
      </c>
      <c r="AF190" s="326">
        <f>INDEX('ИПЦ raw'!$1:$1048576, MATCH($K190,'ИПЦ raw'!$A:$A,0),MATCH(MoM!AF$1,'ИПЦ raw'!$1:$1,0))</f>
        <v>100.11</v>
      </c>
      <c r="AG190" s="326">
        <f>INDEX('ИПЦ raw'!$1:$1048576, MATCH($K190,'ИПЦ raw'!$A:$A,0),MATCH(MoM!AG$1,'ИПЦ raw'!$1:$1,0))</f>
        <v>100.42</v>
      </c>
      <c r="AH190" s="326">
        <f>INDEX('ИПЦ raw'!$1:$1048576, MATCH($K190,'ИПЦ raw'!$A:$A,0),MATCH(MoM!AH$1,'ИПЦ raw'!$1:$1,0))</f>
        <v>100.51</v>
      </c>
      <c r="AI190" s="326">
        <f>INDEX('ИПЦ raw'!$1:$1048576, MATCH($K190,'ИПЦ raw'!$A:$A,0),MATCH(MoM!AI$1,'ИПЦ raw'!$1:$1,0))</f>
        <v>100.85</v>
      </c>
      <c r="AJ190" s="326">
        <f>INDEX('ИПЦ raw'!$1:$1048576, MATCH($K190,'ИПЦ raw'!$A:$A,0),MATCH(MoM!AJ$1,'ИПЦ raw'!$1:$1,0))</f>
        <v>101.22</v>
      </c>
      <c r="AK190" s="326">
        <f>INDEX('ИПЦ raw'!$1:$1048576, MATCH($K190,'ИПЦ raw'!$A:$A,0),MATCH(MoM!AK$1,'ИПЦ raw'!$1:$1,0))</f>
        <v>99.59</v>
      </c>
      <c r="AL190" s="326">
        <f>INDEX('ИПЦ raw'!$1:$1048576, MATCH($K190,'ИПЦ raw'!$A:$A,0),MATCH(MoM!AL$1,'ИПЦ raw'!$1:$1,0))</f>
        <v>101.28</v>
      </c>
      <c r="AM190" s="326">
        <f>INDEX('ИПЦ raw'!$1:$1048576, MATCH($K190,'ИПЦ raw'!$A:$A,0),MATCH(MoM!AM$1,'ИПЦ raw'!$1:$1,0))</f>
        <v>100.25</v>
      </c>
      <c r="AN190" s="326">
        <f>INDEX('ИПЦ raw'!$1:$1048576, MATCH($K190,'ИПЦ raw'!$A:$A,0),MATCH(MoM!AN$1,'ИПЦ raw'!$1:$1,0))</f>
        <v>100.92</v>
      </c>
      <c r="AO190" s="326">
        <f>INDEX('ИПЦ raw'!$1:$1048576, MATCH($K190,'ИПЦ raw'!$A:$A,0),MATCH(MoM!AO$1,'ИПЦ raw'!$1:$1,0))</f>
        <v>100.7</v>
      </c>
      <c r="AP190" s="326">
        <f>INDEX('ИПЦ raw'!$1:$1048576, MATCH($K190,'ИПЦ raw'!$A:$A,0),MATCH(MoM!AP$1,'ИПЦ raw'!$1:$1,0))</f>
        <v>100.38</v>
      </c>
      <c r="AQ190" s="326">
        <f>INDEX('ИПЦ raw'!$1:$1048576, MATCH($K190,'ИПЦ raw'!$A:$A,0),MATCH(MoM!AQ$1,'ИПЦ raw'!$1:$1,0))</f>
        <v>100.39</v>
      </c>
      <c r="AR190" s="326">
        <f>INDEX('ИПЦ raw'!$1:$1048576, MATCH($K190,'ИПЦ raw'!$A:$A,0),MATCH(MoM!AR$1,'ИПЦ raw'!$1:$1,0))</f>
        <v>100.31</v>
      </c>
      <c r="AS190" s="326">
        <f>INDEX('ИПЦ raw'!$1:$1048576, MATCH($K190,'ИПЦ raw'!$A:$A,0),MATCH(MoM!AS$1,'ИПЦ raw'!$1:$1,0))</f>
        <v>100.91</v>
      </c>
      <c r="AT190" s="326">
        <f>INDEX('ИПЦ raw'!$1:$1048576, MATCH($K190,'ИПЦ raw'!$A:$A,0),MATCH(MoM!AT$1,'ИПЦ raw'!$1:$1,0))</f>
        <v>100.84</v>
      </c>
      <c r="AU190" s="326">
        <f>INDEX('ИПЦ raw'!$1:$1048576, MATCH($K190,'ИПЦ raw'!$A:$A,0),MATCH(MoM!AU$1,'ИПЦ raw'!$1:$1,0))</f>
        <v>100.41</v>
      </c>
      <c r="AV190" s="326">
        <f>INDEX('ИПЦ raw'!$1:$1048576, MATCH($K190,'ИПЦ raw'!$A:$A,0),MATCH(MoM!AV$1,'ИПЦ raw'!$1:$1,0))</f>
        <v>101.34</v>
      </c>
      <c r="AW190" s="326">
        <f>INDEX('ИПЦ raw'!$1:$1048576, MATCH($K190,'ИПЦ raw'!$A:$A,0),MATCH(MoM!AW$1,'ИПЦ raw'!$1:$1,0))</f>
        <v>99.58</v>
      </c>
      <c r="AX190" s="326">
        <f>INDEX('ИПЦ raw'!$1:$1048576, MATCH($K190,'ИПЦ raw'!$A:$A,0),MATCH(MoM!AX$1,'ИПЦ raw'!$1:$1,0))</f>
        <v>100.58</v>
      </c>
      <c r="AY190" s="326">
        <f>INDEX('ИПЦ raw'!$1:$1048576, MATCH($K190,'ИПЦ raw'!$A:$A,0),MATCH(MoM!AY$1,'ИПЦ raw'!$1:$1,0))</f>
        <v>99.91</v>
      </c>
      <c r="AZ190" s="326">
        <f>INDEX('ИПЦ raw'!$1:$1048576, MATCH($K190,'ИПЦ raw'!$A:$A,0),MATCH(MoM!AZ$1,'ИПЦ raw'!$1:$1,0))</f>
        <v>100.44</v>
      </c>
    </row>
    <row r="191" spans="1:52" x14ac:dyDescent="0.45">
      <c r="A191" s="326">
        <f>Веса!A191</f>
        <v>1</v>
      </c>
      <c r="B191" s="326">
        <f t="shared" si="4"/>
        <v>1</v>
      </c>
      <c r="C191" s="326">
        <f>БИПЦ_НДС!E191</f>
        <v>1</v>
      </c>
      <c r="D191" s="326">
        <f t="shared" si="5"/>
        <v>0</v>
      </c>
      <c r="E191" s="326">
        <v>0</v>
      </c>
      <c r="F191" s="326">
        <v>1</v>
      </c>
      <c r="G191" s="326">
        <v>1</v>
      </c>
      <c r="H191" s="326">
        <v>0</v>
      </c>
      <c r="I191" s="326">
        <v>0</v>
      </c>
      <c r="J191" s="308" t="s">
        <v>190</v>
      </c>
      <c r="K191" s="308" t="s">
        <v>190</v>
      </c>
      <c r="L191" s="326">
        <f>INDEX('ИПЦ raw'!$1:$1048576, MATCH($K191,'ИПЦ raw'!$A:$A,0),MATCH(MoM!L$1,'ИПЦ raw'!$1:$1,0))</f>
        <v>100.55</v>
      </c>
      <c r="M191" s="326">
        <f>INDEX('ИПЦ raw'!$1:$1048576, MATCH($K191,'ИПЦ raw'!$A:$A,0),MATCH(MoM!M$1,'ИПЦ raw'!$1:$1,0))</f>
        <v>99.62</v>
      </c>
      <c r="N191" s="326">
        <f>INDEX('ИПЦ raw'!$1:$1048576, MATCH($K191,'ИПЦ raw'!$A:$A,0),MATCH(MoM!N$1,'ИПЦ raw'!$1:$1,0))</f>
        <v>100.83</v>
      </c>
      <c r="O191" s="326">
        <f>INDEX('ИПЦ raw'!$1:$1048576, MATCH($K191,'ИПЦ raw'!$A:$A,0),MATCH(MoM!O$1,'ИПЦ raw'!$1:$1,0))</f>
        <v>100.29</v>
      </c>
      <c r="P191" s="326">
        <f>INDEX('ИПЦ raw'!$1:$1048576, MATCH($K191,'ИПЦ raw'!$A:$A,0),MATCH(MoM!P$1,'ИПЦ raw'!$1:$1,0))</f>
        <v>99.55</v>
      </c>
      <c r="Q191" s="326">
        <f>INDEX('ИПЦ raw'!$1:$1048576, MATCH($K191,'ИПЦ raw'!$A:$A,0),MATCH(MoM!Q$1,'ИПЦ raw'!$1:$1,0))</f>
        <v>100.24</v>
      </c>
      <c r="R191" s="326">
        <f>INDEX('ИПЦ raw'!$1:$1048576, MATCH($K191,'ИПЦ raw'!$A:$A,0),MATCH(MoM!R$1,'ИПЦ raw'!$1:$1,0))</f>
        <v>101.4</v>
      </c>
      <c r="S191" s="326">
        <f>INDEX('ИПЦ raw'!$1:$1048576, MATCH($K191,'ИПЦ raw'!$A:$A,0),MATCH(MoM!S$1,'ИПЦ raw'!$1:$1,0))</f>
        <v>101.09</v>
      </c>
      <c r="T191" s="326">
        <f>INDEX('ИПЦ raw'!$1:$1048576, MATCH($K191,'ИПЦ raw'!$A:$A,0),MATCH(MoM!T$1,'ИПЦ raw'!$1:$1,0))</f>
        <v>99.74</v>
      </c>
      <c r="U191" s="326">
        <f>INDEX('ИПЦ raw'!$1:$1048576, MATCH($K191,'ИПЦ raw'!$A:$A,0),MATCH(MoM!U$1,'ИПЦ raw'!$1:$1,0))</f>
        <v>100.97</v>
      </c>
      <c r="V191" s="326">
        <f>INDEX('ИПЦ raw'!$1:$1048576, MATCH($K191,'ИПЦ raw'!$A:$A,0),MATCH(MoM!V$1,'ИПЦ raw'!$1:$1,0))</f>
        <v>99.2</v>
      </c>
      <c r="W191" s="326">
        <f>INDEX('ИПЦ raw'!$1:$1048576, MATCH($K191,'ИПЦ raw'!$A:$A,0),MATCH(MoM!W$1,'ИПЦ raw'!$1:$1,0))</f>
        <v>100.19</v>
      </c>
      <c r="X191" s="326">
        <f>INDEX('ИПЦ raw'!$1:$1048576, MATCH($K191,'ИПЦ raw'!$A:$A,0),MATCH(MoM!X$1,'ИПЦ raw'!$1:$1,0))</f>
        <v>102.34</v>
      </c>
      <c r="Y191" s="326">
        <f>INDEX('ИПЦ raw'!$1:$1048576, MATCH($K191,'ИПЦ raw'!$A:$A,0),MATCH(MoM!Y$1,'ИПЦ raw'!$1:$1,0))</f>
        <v>101.72</v>
      </c>
      <c r="Z191" s="326">
        <f>INDEX('ИПЦ raw'!$1:$1048576, MATCH($K191,'ИПЦ raw'!$A:$A,0),MATCH(MoM!Z$1,'ИПЦ raw'!$1:$1,0))</f>
        <v>101.17</v>
      </c>
      <c r="AA191" s="326">
        <f>INDEX('ИПЦ raw'!$1:$1048576, MATCH($K191,'ИПЦ raw'!$A:$A,0),MATCH(MoM!AA$1,'ИПЦ raw'!$1:$1,0))</f>
        <v>101.59</v>
      </c>
      <c r="AB191" s="326">
        <f>INDEX('ИПЦ raw'!$1:$1048576, MATCH($K191,'ИПЦ raw'!$A:$A,0),MATCH(MoM!AB$1,'ИПЦ raw'!$1:$1,0))</f>
        <v>100.21</v>
      </c>
      <c r="AC191" s="326">
        <f>INDEX('ИПЦ raw'!$1:$1048576, MATCH($K191,'ИПЦ raw'!$A:$A,0),MATCH(MoM!AC$1,'ИПЦ raw'!$1:$1,0))</f>
        <v>100.21</v>
      </c>
      <c r="AD191" s="326">
        <f>INDEX('ИПЦ raw'!$1:$1048576, MATCH($K191,'ИПЦ raw'!$A:$A,0),MATCH(MoM!AD$1,'ИПЦ raw'!$1:$1,0))</f>
        <v>99.92</v>
      </c>
      <c r="AE191" s="326">
        <f>INDEX('ИПЦ raw'!$1:$1048576, MATCH($K191,'ИПЦ raw'!$A:$A,0),MATCH(MoM!AE$1,'ИПЦ raw'!$1:$1,0))</f>
        <v>101.07</v>
      </c>
      <c r="AF191" s="326">
        <f>INDEX('ИПЦ raw'!$1:$1048576, MATCH($K191,'ИПЦ raw'!$A:$A,0),MATCH(MoM!AF$1,'ИПЦ raw'!$1:$1,0))</f>
        <v>101.14</v>
      </c>
      <c r="AG191" s="326">
        <f>INDEX('ИПЦ raw'!$1:$1048576, MATCH($K191,'ИПЦ raw'!$A:$A,0),MATCH(MoM!AG$1,'ИПЦ raw'!$1:$1,0))</f>
        <v>100.6</v>
      </c>
      <c r="AH191" s="326">
        <f>INDEX('ИПЦ raw'!$1:$1048576, MATCH($K191,'ИПЦ raw'!$A:$A,0),MATCH(MoM!AH$1,'ИПЦ raw'!$1:$1,0))</f>
        <v>100.78</v>
      </c>
      <c r="AI191" s="326">
        <f>INDEX('ИПЦ raw'!$1:$1048576, MATCH($K191,'ИПЦ raw'!$A:$A,0),MATCH(MoM!AI$1,'ИПЦ raw'!$1:$1,0))</f>
        <v>100.75</v>
      </c>
      <c r="AJ191" s="326">
        <f>INDEX('ИПЦ raw'!$1:$1048576, MATCH($K191,'ИПЦ raw'!$A:$A,0),MATCH(MoM!AJ$1,'ИПЦ raw'!$1:$1,0))</f>
        <v>100.62</v>
      </c>
      <c r="AK191" s="326">
        <f>INDEX('ИПЦ raw'!$1:$1048576, MATCH($K191,'ИПЦ raw'!$A:$A,0),MATCH(MoM!AK$1,'ИПЦ raw'!$1:$1,0))</f>
        <v>98.86</v>
      </c>
      <c r="AL191" s="326">
        <f>INDEX('ИПЦ raw'!$1:$1048576, MATCH($K191,'ИПЦ raw'!$A:$A,0),MATCH(MoM!AL$1,'ИПЦ raw'!$1:$1,0))</f>
        <v>101.06</v>
      </c>
      <c r="AM191" s="326">
        <f>INDEX('ИПЦ raw'!$1:$1048576, MATCH($K191,'ИПЦ raw'!$A:$A,0),MATCH(MoM!AM$1,'ИПЦ raw'!$1:$1,0))</f>
        <v>99.17</v>
      </c>
      <c r="AN191" s="326">
        <f>INDEX('ИПЦ raw'!$1:$1048576, MATCH($K191,'ИПЦ raw'!$A:$A,0),MATCH(MoM!AN$1,'ИПЦ raw'!$1:$1,0))</f>
        <v>99.41</v>
      </c>
      <c r="AO191" s="326">
        <f>INDEX('ИПЦ raw'!$1:$1048576, MATCH($K191,'ИПЦ raw'!$A:$A,0),MATCH(MoM!AO$1,'ИПЦ raw'!$1:$1,0))</f>
        <v>99.89</v>
      </c>
      <c r="AP191" s="326">
        <f>INDEX('ИПЦ raw'!$1:$1048576, MATCH($K191,'ИПЦ raw'!$A:$A,0),MATCH(MoM!AP$1,'ИПЦ raw'!$1:$1,0))</f>
        <v>100.52</v>
      </c>
      <c r="AQ191" s="326">
        <f>INDEX('ИПЦ raw'!$1:$1048576, MATCH($K191,'ИПЦ raw'!$A:$A,0),MATCH(MoM!AQ$1,'ИПЦ raw'!$1:$1,0))</f>
        <v>101.69</v>
      </c>
      <c r="AR191" s="326">
        <f>INDEX('ИПЦ raw'!$1:$1048576, MATCH($K191,'ИПЦ raw'!$A:$A,0),MATCH(MoM!AR$1,'ИПЦ raw'!$1:$1,0))</f>
        <v>101.28</v>
      </c>
      <c r="AS191" s="326">
        <f>INDEX('ИПЦ raw'!$1:$1048576, MATCH($K191,'ИПЦ raw'!$A:$A,0),MATCH(MoM!AS$1,'ИПЦ raw'!$1:$1,0))</f>
        <v>100.7</v>
      </c>
      <c r="AT191" s="326">
        <f>INDEX('ИПЦ raw'!$1:$1048576, MATCH($K191,'ИПЦ raw'!$A:$A,0),MATCH(MoM!AT$1,'ИПЦ raw'!$1:$1,0))</f>
        <v>101.32</v>
      </c>
      <c r="AU191" s="326">
        <f>INDEX('ИПЦ raw'!$1:$1048576, MATCH($K191,'ИПЦ raw'!$A:$A,0),MATCH(MoM!AU$1,'ИПЦ raw'!$1:$1,0))</f>
        <v>100.85</v>
      </c>
      <c r="AV191" s="326">
        <f>INDEX('ИПЦ raw'!$1:$1048576, MATCH($K191,'ИПЦ raw'!$A:$A,0),MATCH(MoM!AV$1,'ИПЦ raw'!$1:$1,0))</f>
        <v>101.5</v>
      </c>
      <c r="AW191" s="326">
        <f>INDEX('ИПЦ raw'!$1:$1048576, MATCH($K191,'ИПЦ raw'!$A:$A,0),MATCH(MoM!AW$1,'ИПЦ raw'!$1:$1,0))</f>
        <v>99.97</v>
      </c>
      <c r="AX191" s="326">
        <f>INDEX('ИПЦ raw'!$1:$1048576, MATCH($K191,'ИПЦ raw'!$A:$A,0),MATCH(MoM!AX$1,'ИПЦ raw'!$1:$1,0))</f>
        <v>101.17</v>
      </c>
      <c r="AY191" s="326">
        <f>INDEX('ИПЦ raw'!$1:$1048576, MATCH($K191,'ИПЦ raw'!$A:$A,0),MATCH(MoM!AY$1,'ИПЦ raw'!$1:$1,0))</f>
        <v>100.37</v>
      </c>
      <c r="AZ191" s="326">
        <f>INDEX('ИПЦ raw'!$1:$1048576, MATCH($K191,'ИПЦ raw'!$A:$A,0),MATCH(MoM!AZ$1,'ИПЦ raw'!$1:$1,0))</f>
        <v>98.98</v>
      </c>
    </row>
    <row r="192" spans="1:52" x14ac:dyDescent="0.45">
      <c r="A192" s="326">
        <f>Веса!A192</f>
        <v>1</v>
      </c>
      <c r="B192" s="326">
        <f t="shared" si="4"/>
        <v>1</v>
      </c>
      <c r="C192" s="326">
        <f>БИПЦ_НДС!E192</f>
        <v>1</v>
      </c>
      <c r="D192" s="326">
        <f t="shared" si="5"/>
        <v>0</v>
      </c>
      <c r="E192" s="326">
        <v>0</v>
      </c>
      <c r="F192" s="326">
        <v>1</v>
      </c>
      <c r="G192" s="326">
        <v>1</v>
      </c>
      <c r="H192" s="326">
        <v>0</v>
      </c>
      <c r="I192" s="326">
        <v>0</v>
      </c>
      <c r="J192" s="308" t="s">
        <v>191</v>
      </c>
      <c r="K192" s="308" t="s">
        <v>191</v>
      </c>
      <c r="L192" s="326">
        <f>INDEX('ИПЦ raw'!$1:$1048576, MATCH($K192,'ИПЦ raw'!$A:$A,0),MATCH(MoM!L$1,'ИПЦ raw'!$1:$1,0))</f>
        <v>99.88</v>
      </c>
      <c r="M192" s="326">
        <f>INDEX('ИПЦ raw'!$1:$1048576, MATCH($K192,'ИПЦ raw'!$A:$A,0),MATCH(MoM!M$1,'ИПЦ raw'!$1:$1,0))</f>
        <v>99.82</v>
      </c>
      <c r="N192" s="326">
        <f>INDEX('ИПЦ raw'!$1:$1048576, MATCH($K192,'ИПЦ raw'!$A:$A,0),MATCH(MoM!N$1,'ИПЦ raw'!$1:$1,0))</f>
        <v>99.82</v>
      </c>
      <c r="O192" s="326">
        <f>INDEX('ИПЦ raw'!$1:$1048576, MATCH($K192,'ИПЦ raw'!$A:$A,0),MATCH(MoM!O$1,'ИПЦ raw'!$1:$1,0))</f>
        <v>100.33</v>
      </c>
      <c r="P192" s="326">
        <f>INDEX('ИПЦ raw'!$1:$1048576, MATCH($K192,'ИПЦ raw'!$A:$A,0),MATCH(MoM!P$1,'ИПЦ raw'!$1:$1,0))</f>
        <v>100.25</v>
      </c>
      <c r="Q192" s="326">
        <f>INDEX('ИПЦ raw'!$1:$1048576, MATCH($K192,'ИПЦ raw'!$A:$A,0),MATCH(MoM!Q$1,'ИПЦ raw'!$1:$1,0))</f>
        <v>99.33</v>
      </c>
      <c r="R192" s="326">
        <f>INDEX('ИПЦ raw'!$1:$1048576, MATCH($K192,'ИПЦ raw'!$A:$A,0),MATCH(MoM!R$1,'ИПЦ raw'!$1:$1,0))</f>
        <v>100.77</v>
      </c>
      <c r="S192" s="326">
        <f>INDEX('ИПЦ raw'!$1:$1048576, MATCH($K192,'ИПЦ raw'!$A:$A,0),MATCH(MoM!S$1,'ИПЦ raw'!$1:$1,0))</f>
        <v>100.36</v>
      </c>
      <c r="T192" s="326">
        <f>INDEX('ИПЦ raw'!$1:$1048576, MATCH($K192,'ИПЦ raw'!$A:$A,0),MATCH(MoM!T$1,'ИПЦ raw'!$1:$1,0))</f>
        <v>99.59</v>
      </c>
      <c r="U192" s="326">
        <f>INDEX('ИПЦ raw'!$1:$1048576, MATCH($K192,'ИПЦ raw'!$A:$A,0),MATCH(MoM!U$1,'ИПЦ raw'!$1:$1,0))</f>
        <v>100.32</v>
      </c>
      <c r="V192" s="326">
        <f>INDEX('ИПЦ raw'!$1:$1048576, MATCH($K192,'ИПЦ raw'!$A:$A,0),MATCH(MoM!V$1,'ИПЦ raw'!$1:$1,0))</f>
        <v>100.44</v>
      </c>
      <c r="W192" s="326">
        <f>INDEX('ИПЦ raw'!$1:$1048576, MATCH($K192,'ИПЦ raw'!$A:$A,0),MATCH(MoM!W$1,'ИПЦ raw'!$1:$1,0))</f>
        <v>99.97</v>
      </c>
      <c r="X192" s="326">
        <f>INDEX('ИПЦ raw'!$1:$1048576, MATCH($K192,'ИПЦ raw'!$A:$A,0),MATCH(MoM!X$1,'ИПЦ raw'!$1:$1,0))</f>
        <v>99.98</v>
      </c>
      <c r="Y192" s="326">
        <f>INDEX('ИПЦ raw'!$1:$1048576, MATCH($K192,'ИПЦ raw'!$A:$A,0),MATCH(MoM!Y$1,'ИПЦ raw'!$1:$1,0))</f>
        <v>100.6</v>
      </c>
      <c r="Z192" s="326">
        <f>INDEX('ИПЦ raw'!$1:$1048576, MATCH($K192,'ИПЦ raw'!$A:$A,0),MATCH(MoM!Z$1,'ИПЦ raw'!$1:$1,0))</f>
        <v>100</v>
      </c>
      <c r="AA192" s="326">
        <f>INDEX('ИПЦ raw'!$1:$1048576, MATCH($K192,'ИПЦ raw'!$A:$A,0),MATCH(MoM!AA$1,'ИПЦ raw'!$1:$1,0))</f>
        <v>99.96</v>
      </c>
      <c r="AB192" s="326">
        <f>INDEX('ИПЦ raw'!$1:$1048576, MATCH($K192,'ИПЦ raw'!$A:$A,0),MATCH(MoM!AB$1,'ИПЦ raw'!$1:$1,0))</f>
        <v>101.34</v>
      </c>
      <c r="AC192" s="326">
        <f>INDEX('ИПЦ raw'!$1:$1048576, MATCH($K192,'ИПЦ raw'!$A:$A,0),MATCH(MoM!AC$1,'ИПЦ raw'!$1:$1,0))</f>
        <v>100.07</v>
      </c>
      <c r="AD192" s="326">
        <f>INDEX('ИПЦ raw'!$1:$1048576, MATCH($K192,'ИПЦ raw'!$A:$A,0),MATCH(MoM!AD$1,'ИПЦ raw'!$1:$1,0))</f>
        <v>99.01</v>
      </c>
      <c r="AE192" s="326">
        <f>INDEX('ИПЦ raw'!$1:$1048576, MATCH($K192,'ИПЦ raw'!$A:$A,0),MATCH(MoM!AE$1,'ИПЦ raw'!$1:$1,0))</f>
        <v>100.06</v>
      </c>
      <c r="AF192" s="326">
        <f>INDEX('ИПЦ raw'!$1:$1048576, MATCH($K192,'ИПЦ raw'!$A:$A,0),MATCH(MoM!AF$1,'ИПЦ raw'!$1:$1,0))</f>
        <v>99.94</v>
      </c>
      <c r="AG192" s="326">
        <f>INDEX('ИПЦ raw'!$1:$1048576, MATCH($K192,'ИПЦ raw'!$A:$A,0),MATCH(MoM!AG$1,'ИПЦ raw'!$1:$1,0))</f>
        <v>99.82</v>
      </c>
      <c r="AH192" s="326">
        <f>INDEX('ИПЦ raw'!$1:$1048576, MATCH($K192,'ИПЦ raw'!$A:$A,0),MATCH(MoM!AH$1,'ИПЦ raw'!$1:$1,0))</f>
        <v>100.35</v>
      </c>
      <c r="AI192" s="326">
        <f>INDEX('ИПЦ raw'!$1:$1048576, MATCH($K192,'ИПЦ raw'!$A:$A,0),MATCH(MoM!AI$1,'ИПЦ raw'!$1:$1,0))</f>
        <v>100.88</v>
      </c>
      <c r="AJ192" s="326">
        <f>INDEX('ИПЦ raw'!$1:$1048576, MATCH($K192,'ИПЦ raw'!$A:$A,0),MATCH(MoM!AJ$1,'ИПЦ raw'!$1:$1,0))</f>
        <v>99.15</v>
      </c>
      <c r="AK192" s="326">
        <f>INDEX('ИПЦ raw'!$1:$1048576, MATCH($K192,'ИПЦ raw'!$A:$A,0),MATCH(MoM!AK$1,'ИПЦ raw'!$1:$1,0))</f>
        <v>100.23</v>
      </c>
      <c r="AL192" s="326">
        <f>INDEX('ИПЦ raw'!$1:$1048576, MATCH($K192,'ИПЦ raw'!$A:$A,0),MATCH(MoM!AL$1,'ИПЦ raw'!$1:$1,0))</f>
        <v>100.08</v>
      </c>
      <c r="AM192" s="326">
        <f>INDEX('ИПЦ raw'!$1:$1048576, MATCH($K192,'ИПЦ raw'!$A:$A,0),MATCH(MoM!AM$1,'ИПЦ raw'!$1:$1,0))</f>
        <v>99.54</v>
      </c>
      <c r="AN192" s="326">
        <f>INDEX('ИПЦ raw'!$1:$1048576, MATCH($K192,'ИПЦ raw'!$A:$A,0),MATCH(MoM!AN$1,'ИПЦ raw'!$1:$1,0))</f>
        <v>100.56</v>
      </c>
      <c r="AO192" s="326">
        <f>INDEX('ИПЦ raw'!$1:$1048576, MATCH($K192,'ИПЦ raw'!$A:$A,0),MATCH(MoM!AO$1,'ИПЦ raw'!$1:$1,0))</f>
        <v>99.57</v>
      </c>
      <c r="AP192" s="326">
        <f>INDEX('ИПЦ raw'!$1:$1048576, MATCH($K192,'ИПЦ raw'!$A:$A,0),MATCH(MoM!AP$1,'ИПЦ raw'!$1:$1,0))</f>
        <v>101.22</v>
      </c>
      <c r="AQ192" s="326">
        <f>INDEX('ИПЦ raw'!$1:$1048576, MATCH($K192,'ИПЦ raw'!$A:$A,0),MATCH(MoM!AQ$1,'ИПЦ raw'!$1:$1,0))</f>
        <v>99.86</v>
      </c>
      <c r="AR192" s="326">
        <f>INDEX('ИПЦ raw'!$1:$1048576, MATCH($K192,'ИПЦ raw'!$A:$A,0),MATCH(MoM!AR$1,'ИПЦ raw'!$1:$1,0))</f>
        <v>100</v>
      </c>
      <c r="AS192" s="326">
        <f>INDEX('ИПЦ raw'!$1:$1048576, MATCH($K192,'ИПЦ raw'!$A:$A,0),MATCH(MoM!AS$1,'ИПЦ raw'!$1:$1,0))</f>
        <v>101.1</v>
      </c>
      <c r="AT192" s="326">
        <f>INDEX('ИПЦ raw'!$1:$1048576, MATCH($K192,'ИПЦ raw'!$A:$A,0),MATCH(MoM!AT$1,'ИПЦ raw'!$1:$1,0))</f>
        <v>100</v>
      </c>
      <c r="AU192" s="326">
        <f>INDEX('ИПЦ raw'!$1:$1048576, MATCH($K192,'ИПЦ raw'!$A:$A,0),MATCH(MoM!AU$1,'ИПЦ raw'!$1:$1,0))</f>
        <v>100.11</v>
      </c>
      <c r="AV192" s="326">
        <f>INDEX('ИПЦ raw'!$1:$1048576, MATCH($K192,'ИПЦ raw'!$A:$A,0),MATCH(MoM!AV$1,'ИПЦ raw'!$1:$1,0))</f>
        <v>100.32</v>
      </c>
      <c r="AW192" s="326">
        <f>INDEX('ИПЦ raw'!$1:$1048576, MATCH($K192,'ИПЦ raw'!$A:$A,0),MATCH(MoM!AW$1,'ИПЦ raw'!$1:$1,0))</f>
        <v>100.8</v>
      </c>
      <c r="AX192" s="326">
        <f>INDEX('ИПЦ raw'!$1:$1048576, MATCH($K192,'ИПЦ raw'!$A:$A,0),MATCH(MoM!AX$1,'ИПЦ raw'!$1:$1,0))</f>
        <v>99.36</v>
      </c>
      <c r="AY192" s="326">
        <f>INDEX('ИПЦ raw'!$1:$1048576, MATCH($K192,'ИПЦ raw'!$A:$A,0),MATCH(MoM!AY$1,'ИПЦ raw'!$1:$1,0))</f>
        <v>101.17</v>
      </c>
      <c r="AZ192" s="326">
        <f>INDEX('ИПЦ raw'!$1:$1048576, MATCH($K192,'ИПЦ raw'!$A:$A,0),MATCH(MoM!AZ$1,'ИПЦ raw'!$1:$1,0))</f>
        <v>99.62</v>
      </c>
    </row>
    <row r="193" spans="1:52" x14ac:dyDescent="0.45">
      <c r="A193" s="326">
        <f>Веса!A193</f>
        <v>1</v>
      </c>
      <c r="B193" s="326">
        <f t="shared" si="4"/>
        <v>1</v>
      </c>
      <c r="C193" s="326">
        <f>БИПЦ_НДС!E193</f>
        <v>1</v>
      </c>
      <c r="D193" s="326">
        <f t="shared" si="5"/>
        <v>0</v>
      </c>
      <c r="E193" s="326">
        <v>0</v>
      </c>
      <c r="F193" s="326">
        <v>1</v>
      </c>
      <c r="G193" s="326">
        <v>1</v>
      </c>
      <c r="H193" s="326">
        <v>0</v>
      </c>
      <c r="I193" s="326">
        <v>0</v>
      </c>
      <c r="J193" s="308" t="s">
        <v>192</v>
      </c>
      <c r="K193" s="308" t="s">
        <v>192</v>
      </c>
      <c r="L193" s="326">
        <f>INDEX('ИПЦ raw'!$1:$1048576, MATCH($K193,'ИПЦ raw'!$A:$A,0),MATCH(MoM!L$1,'ИПЦ raw'!$1:$1,0))</f>
        <v>100.31</v>
      </c>
      <c r="M193" s="326">
        <f>INDEX('ИПЦ raw'!$1:$1048576, MATCH($K193,'ИПЦ raw'!$A:$A,0),MATCH(MoM!M$1,'ИПЦ raw'!$1:$1,0))</f>
        <v>99.33</v>
      </c>
      <c r="N193" s="326">
        <f>INDEX('ИПЦ raw'!$1:$1048576, MATCH($K193,'ИПЦ raw'!$A:$A,0),MATCH(MoM!N$1,'ИПЦ raw'!$1:$1,0))</f>
        <v>101.58</v>
      </c>
      <c r="O193" s="326">
        <f>INDEX('ИПЦ raw'!$1:$1048576, MATCH($K193,'ИПЦ raw'!$A:$A,0),MATCH(MoM!O$1,'ИПЦ raw'!$1:$1,0))</f>
        <v>99.19</v>
      </c>
      <c r="P193" s="326">
        <f>INDEX('ИПЦ raw'!$1:$1048576, MATCH($K193,'ИПЦ raw'!$A:$A,0),MATCH(MoM!P$1,'ИПЦ raw'!$1:$1,0))</f>
        <v>100.67</v>
      </c>
      <c r="Q193" s="326">
        <f>INDEX('ИПЦ raw'!$1:$1048576, MATCH($K193,'ИПЦ raw'!$A:$A,0),MATCH(MoM!Q$1,'ИПЦ raw'!$1:$1,0))</f>
        <v>99.62</v>
      </c>
      <c r="R193" s="326">
        <f>INDEX('ИПЦ raw'!$1:$1048576, MATCH($K193,'ИПЦ raw'!$A:$A,0),MATCH(MoM!R$1,'ИПЦ raw'!$1:$1,0))</f>
        <v>100.05</v>
      </c>
      <c r="S193" s="326">
        <f>INDEX('ИПЦ raw'!$1:$1048576, MATCH($K193,'ИПЦ raw'!$A:$A,0),MATCH(MoM!S$1,'ИПЦ raw'!$1:$1,0))</f>
        <v>99.95</v>
      </c>
      <c r="T193" s="326">
        <f>INDEX('ИПЦ raw'!$1:$1048576, MATCH($K193,'ИПЦ raw'!$A:$A,0),MATCH(MoM!T$1,'ИПЦ raw'!$1:$1,0))</f>
        <v>99.87</v>
      </c>
      <c r="U193" s="326">
        <f>INDEX('ИПЦ raw'!$1:$1048576, MATCH($K193,'ИПЦ raw'!$A:$A,0),MATCH(MoM!U$1,'ИПЦ raw'!$1:$1,0))</f>
        <v>100.22</v>
      </c>
      <c r="V193" s="326">
        <f>INDEX('ИПЦ raw'!$1:$1048576, MATCH($K193,'ИПЦ raw'!$A:$A,0),MATCH(MoM!V$1,'ИПЦ raw'!$1:$1,0))</f>
        <v>100.09</v>
      </c>
      <c r="W193" s="326">
        <f>INDEX('ИПЦ raw'!$1:$1048576, MATCH($K193,'ИПЦ raw'!$A:$A,0),MATCH(MoM!W$1,'ИПЦ raw'!$1:$1,0))</f>
        <v>99.76</v>
      </c>
      <c r="X193" s="326">
        <f>INDEX('ИПЦ raw'!$1:$1048576, MATCH($K193,'ИПЦ raw'!$A:$A,0),MATCH(MoM!X$1,'ИПЦ raw'!$1:$1,0))</f>
        <v>100.83</v>
      </c>
      <c r="Y193" s="326">
        <f>INDEX('ИПЦ raw'!$1:$1048576, MATCH($K193,'ИПЦ raw'!$A:$A,0),MATCH(MoM!Y$1,'ИПЦ raw'!$1:$1,0))</f>
        <v>99.18</v>
      </c>
      <c r="Z193" s="326">
        <f>INDEX('ИПЦ raw'!$1:$1048576, MATCH($K193,'ИПЦ raw'!$A:$A,0),MATCH(MoM!Z$1,'ИПЦ raw'!$1:$1,0))</f>
        <v>100.35</v>
      </c>
      <c r="AA193" s="326">
        <f>INDEX('ИПЦ raw'!$1:$1048576, MATCH($K193,'ИПЦ raw'!$A:$A,0),MATCH(MoM!AA$1,'ИПЦ raw'!$1:$1,0))</f>
        <v>99.99</v>
      </c>
      <c r="AB193" s="326">
        <f>INDEX('ИПЦ raw'!$1:$1048576, MATCH($K193,'ИПЦ raw'!$A:$A,0),MATCH(MoM!AB$1,'ИПЦ raw'!$1:$1,0))</f>
        <v>100.52</v>
      </c>
      <c r="AC193" s="326">
        <f>INDEX('ИПЦ raw'!$1:$1048576, MATCH($K193,'ИПЦ raw'!$A:$A,0),MATCH(MoM!AC$1,'ИПЦ raw'!$1:$1,0))</f>
        <v>100.12</v>
      </c>
      <c r="AD193" s="326">
        <f>INDEX('ИПЦ raw'!$1:$1048576, MATCH($K193,'ИПЦ raw'!$A:$A,0),MATCH(MoM!AD$1,'ИПЦ raw'!$1:$1,0))</f>
        <v>99.68</v>
      </c>
      <c r="AE193" s="326">
        <f>INDEX('ИПЦ raw'!$1:$1048576, MATCH($K193,'ИПЦ raw'!$A:$A,0),MATCH(MoM!AE$1,'ИПЦ raw'!$1:$1,0))</f>
        <v>100.34</v>
      </c>
      <c r="AF193" s="326">
        <f>INDEX('ИПЦ raw'!$1:$1048576, MATCH($K193,'ИПЦ raw'!$A:$A,0),MATCH(MoM!AF$1,'ИПЦ raw'!$1:$1,0))</f>
        <v>99.63</v>
      </c>
      <c r="AG193" s="326">
        <f>INDEX('ИПЦ raw'!$1:$1048576, MATCH($K193,'ИПЦ raw'!$A:$A,0),MATCH(MoM!AG$1,'ИПЦ raw'!$1:$1,0))</f>
        <v>100.17</v>
      </c>
      <c r="AH193" s="326">
        <f>INDEX('ИПЦ raw'!$1:$1048576, MATCH($K193,'ИПЦ raw'!$A:$A,0),MATCH(MoM!AH$1,'ИПЦ raw'!$1:$1,0))</f>
        <v>100.1</v>
      </c>
      <c r="AI193" s="326">
        <f>INDEX('ИПЦ raw'!$1:$1048576, MATCH($K193,'ИПЦ raw'!$A:$A,0),MATCH(MoM!AI$1,'ИПЦ raw'!$1:$1,0))</f>
        <v>100.81</v>
      </c>
      <c r="AJ193" s="326">
        <f>INDEX('ИПЦ raw'!$1:$1048576, MATCH($K193,'ИПЦ raw'!$A:$A,0),MATCH(MoM!AJ$1,'ИПЦ raw'!$1:$1,0))</f>
        <v>100.44</v>
      </c>
      <c r="AK193" s="326">
        <f>INDEX('ИПЦ raw'!$1:$1048576, MATCH($K193,'ИПЦ raw'!$A:$A,0),MATCH(MoM!AK$1,'ИПЦ raw'!$1:$1,0))</f>
        <v>99.42</v>
      </c>
      <c r="AL193" s="326">
        <f>INDEX('ИПЦ raw'!$1:$1048576, MATCH($K193,'ИПЦ raw'!$A:$A,0),MATCH(MoM!AL$1,'ИПЦ raw'!$1:$1,0))</f>
        <v>100.94</v>
      </c>
      <c r="AM193" s="326">
        <f>INDEX('ИПЦ raw'!$1:$1048576, MATCH($K193,'ИПЦ raw'!$A:$A,0),MATCH(MoM!AM$1,'ИПЦ raw'!$1:$1,0))</f>
        <v>99.87</v>
      </c>
      <c r="AN193" s="326">
        <f>INDEX('ИПЦ raw'!$1:$1048576, MATCH($K193,'ИПЦ raw'!$A:$A,0),MATCH(MoM!AN$1,'ИПЦ raw'!$1:$1,0))</f>
        <v>100.24</v>
      </c>
      <c r="AO193" s="326">
        <f>INDEX('ИПЦ raw'!$1:$1048576, MATCH($K193,'ИПЦ raw'!$A:$A,0),MATCH(MoM!AO$1,'ИПЦ raw'!$1:$1,0))</f>
        <v>100.41</v>
      </c>
      <c r="AP193" s="326">
        <f>INDEX('ИПЦ raw'!$1:$1048576, MATCH($K193,'ИПЦ raw'!$A:$A,0),MATCH(MoM!AP$1,'ИПЦ raw'!$1:$1,0))</f>
        <v>100.13</v>
      </c>
      <c r="AQ193" s="326">
        <f>INDEX('ИПЦ raw'!$1:$1048576, MATCH($K193,'ИПЦ raw'!$A:$A,0),MATCH(MoM!AQ$1,'ИПЦ raw'!$1:$1,0))</f>
        <v>100.04</v>
      </c>
      <c r="AR193" s="326">
        <f>INDEX('ИПЦ raw'!$1:$1048576, MATCH($K193,'ИПЦ raw'!$A:$A,0),MATCH(MoM!AR$1,'ИПЦ raw'!$1:$1,0))</f>
        <v>100.19</v>
      </c>
      <c r="AS193" s="326">
        <f>INDEX('ИПЦ raw'!$1:$1048576, MATCH($K193,'ИПЦ raw'!$A:$A,0),MATCH(MoM!AS$1,'ИПЦ raw'!$1:$1,0))</f>
        <v>101.23</v>
      </c>
      <c r="AT193" s="326">
        <f>INDEX('ИПЦ raw'!$1:$1048576, MATCH($K193,'ИПЦ raw'!$A:$A,0),MATCH(MoM!AT$1,'ИПЦ raw'!$1:$1,0))</f>
        <v>100.69</v>
      </c>
      <c r="AU193" s="326">
        <f>INDEX('ИПЦ raw'!$1:$1048576, MATCH($K193,'ИПЦ raw'!$A:$A,0),MATCH(MoM!AU$1,'ИПЦ raw'!$1:$1,0))</f>
        <v>99.92</v>
      </c>
      <c r="AV193" s="326">
        <f>INDEX('ИПЦ raw'!$1:$1048576, MATCH($K193,'ИПЦ raw'!$A:$A,0),MATCH(MoM!AV$1,'ИПЦ raw'!$1:$1,0))</f>
        <v>100.65</v>
      </c>
      <c r="AW193" s="326">
        <f>INDEX('ИПЦ raw'!$1:$1048576, MATCH($K193,'ИПЦ raw'!$A:$A,0),MATCH(MoM!AW$1,'ИПЦ raw'!$1:$1,0))</f>
        <v>99.73</v>
      </c>
      <c r="AX193" s="326">
        <f>INDEX('ИПЦ raw'!$1:$1048576, MATCH($K193,'ИПЦ raw'!$A:$A,0),MATCH(MoM!AX$1,'ИПЦ raw'!$1:$1,0))</f>
        <v>100.61</v>
      </c>
      <c r="AY193" s="326">
        <f>INDEX('ИПЦ raw'!$1:$1048576, MATCH($K193,'ИПЦ raw'!$A:$A,0),MATCH(MoM!AY$1,'ИПЦ raw'!$1:$1,0))</f>
        <v>100.46</v>
      </c>
      <c r="AZ193" s="326">
        <f>INDEX('ИПЦ raw'!$1:$1048576, MATCH($K193,'ИПЦ raw'!$A:$A,0),MATCH(MoM!AZ$1,'ИПЦ raw'!$1:$1,0))</f>
        <v>100.58</v>
      </c>
    </row>
    <row r="194" spans="1:52" x14ac:dyDescent="0.45">
      <c r="A194" s="326">
        <f>Веса!A194</f>
        <v>1</v>
      </c>
      <c r="B194" s="326">
        <f t="shared" si="4"/>
        <v>1</v>
      </c>
      <c r="C194" s="326">
        <f>БИПЦ_НДС!E194</f>
        <v>1</v>
      </c>
      <c r="D194" s="326">
        <f t="shared" si="5"/>
        <v>0</v>
      </c>
      <c r="E194" s="326">
        <v>0</v>
      </c>
      <c r="F194" s="326">
        <v>1</v>
      </c>
      <c r="G194" s="326">
        <v>1</v>
      </c>
      <c r="H194" s="326">
        <v>0</v>
      </c>
      <c r="I194" s="326">
        <v>0</v>
      </c>
      <c r="J194" s="308" t="s">
        <v>193</v>
      </c>
      <c r="K194" s="308" t="s">
        <v>193</v>
      </c>
      <c r="L194" s="326">
        <f>INDEX('ИПЦ raw'!$1:$1048576, MATCH($K194,'ИПЦ raw'!$A:$A,0),MATCH(MoM!L$1,'ИПЦ raw'!$1:$1,0))</f>
        <v>99.76</v>
      </c>
      <c r="M194" s="326">
        <f>INDEX('ИПЦ raw'!$1:$1048576, MATCH($K194,'ИПЦ raw'!$A:$A,0),MATCH(MoM!M$1,'ИПЦ raw'!$1:$1,0))</f>
        <v>99.28</v>
      </c>
      <c r="N194" s="326">
        <f>INDEX('ИПЦ raw'!$1:$1048576, MATCH($K194,'ИПЦ raw'!$A:$A,0),MATCH(MoM!N$1,'ИПЦ raw'!$1:$1,0))</f>
        <v>99.82</v>
      </c>
      <c r="O194" s="326">
        <f>INDEX('ИПЦ raw'!$1:$1048576, MATCH($K194,'ИПЦ raw'!$A:$A,0),MATCH(MoM!O$1,'ИПЦ raw'!$1:$1,0))</f>
        <v>99.72</v>
      </c>
      <c r="P194" s="326">
        <f>INDEX('ИПЦ raw'!$1:$1048576, MATCH($K194,'ИПЦ raw'!$A:$A,0),MATCH(MoM!P$1,'ИПЦ raw'!$1:$1,0))</f>
        <v>99.5</v>
      </c>
      <c r="Q194" s="326">
        <f>INDEX('ИПЦ raw'!$1:$1048576, MATCH($K194,'ИПЦ raw'!$A:$A,0),MATCH(MoM!Q$1,'ИПЦ raw'!$1:$1,0))</f>
        <v>98.91</v>
      </c>
      <c r="R194" s="326">
        <f>INDEX('ИПЦ raw'!$1:$1048576, MATCH($K194,'ИПЦ raw'!$A:$A,0),MATCH(MoM!R$1,'ИПЦ raw'!$1:$1,0))</f>
        <v>99.76</v>
      </c>
      <c r="S194" s="326">
        <f>INDEX('ИПЦ raw'!$1:$1048576, MATCH($K194,'ИПЦ raw'!$A:$A,0),MATCH(MoM!S$1,'ИПЦ raw'!$1:$1,0))</f>
        <v>99.8</v>
      </c>
      <c r="T194" s="326">
        <f>INDEX('ИПЦ raw'!$1:$1048576, MATCH($K194,'ИПЦ raw'!$A:$A,0),MATCH(MoM!T$1,'ИПЦ raw'!$1:$1,0))</f>
        <v>99.93</v>
      </c>
      <c r="U194" s="326">
        <f>INDEX('ИПЦ raw'!$1:$1048576, MATCH($K194,'ИПЦ raw'!$A:$A,0),MATCH(MoM!U$1,'ИПЦ raw'!$1:$1,0))</f>
        <v>100.22</v>
      </c>
      <c r="V194" s="326">
        <f>INDEX('ИПЦ raw'!$1:$1048576, MATCH($K194,'ИПЦ raw'!$A:$A,0),MATCH(MoM!V$1,'ИПЦ raw'!$1:$1,0))</f>
        <v>100.15</v>
      </c>
      <c r="W194" s="326">
        <f>INDEX('ИПЦ raw'!$1:$1048576, MATCH($K194,'ИПЦ raw'!$A:$A,0),MATCH(MoM!W$1,'ИПЦ raw'!$1:$1,0))</f>
        <v>100.35</v>
      </c>
      <c r="X194" s="326">
        <f>INDEX('ИПЦ raw'!$1:$1048576, MATCH($K194,'ИПЦ raw'!$A:$A,0),MATCH(MoM!X$1,'ИПЦ raw'!$1:$1,0))</f>
        <v>100.37</v>
      </c>
      <c r="Y194" s="326">
        <f>INDEX('ИПЦ raw'!$1:$1048576, MATCH($K194,'ИПЦ raw'!$A:$A,0),MATCH(MoM!Y$1,'ИПЦ raw'!$1:$1,0))</f>
        <v>100.12</v>
      </c>
      <c r="Z194" s="326">
        <f>INDEX('ИПЦ raw'!$1:$1048576, MATCH($K194,'ИПЦ raw'!$A:$A,0),MATCH(MoM!Z$1,'ИПЦ raw'!$1:$1,0))</f>
        <v>99.31</v>
      </c>
      <c r="AA194" s="326">
        <f>INDEX('ИПЦ raw'!$1:$1048576, MATCH($K194,'ИПЦ raw'!$A:$A,0),MATCH(MoM!AA$1,'ИПЦ raw'!$1:$1,0))</f>
        <v>100.46</v>
      </c>
      <c r="AB194" s="326">
        <f>INDEX('ИПЦ raw'!$1:$1048576, MATCH($K194,'ИПЦ raw'!$A:$A,0),MATCH(MoM!AB$1,'ИПЦ raw'!$1:$1,0))</f>
        <v>100.05</v>
      </c>
      <c r="AC194" s="326">
        <f>INDEX('ИПЦ raw'!$1:$1048576, MATCH($K194,'ИПЦ raw'!$A:$A,0),MATCH(MoM!AC$1,'ИПЦ raw'!$1:$1,0))</f>
        <v>99.58</v>
      </c>
      <c r="AD194" s="326">
        <f>INDEX('ИПЦ raw'!$1:$1048576, MATCH($K194,'ИПЦ raw'!$A:$A,0),MATCH(MoM!AD$1,'ИПЦ raw'!$1:$1,0))</f>
        <v>100.28</v>
      </c>
      <c r="AE194" s="326">
        <f>INDEX('ИПЦ raw'!$1:$1048576, MATCH($K194,'ИПЦ raw'!$A:$A,0),MATCH(MoM!AE$1,'ИПЦ raw'!$1:$1,0))</f>
        <v>100.13</v>
      </c>
      <c r="AF194" s="326">
        <f>INDEX('ИПЦ raw'!$1:$1048576, MATCH($K194,'ИПЦ raw'!$A:$A,0),MATCH(MoM!AF$1,'ИПЦ raw'!$1:$1,0))</f>
        <v>100.29</v>
      </c>
      <c r="AG194" s="326">
        <f>INDEX('ИПЦ raw'!$1:$1048576, MATCH($K194,'ИПЦ raw'!$A:$A,0),MATCH(MoM!AG$1,'ИПЦ raw'!$1:$1,0))</f>
        <v>99.17</v>
      </c>
      <c r="AH194" s="326">
        <f>INDEX('ИПЦ raw'!$1:$1048576, MATCH($K194,'ИПЦ raw'!$A:$A,0),MATCH(MoM!AH$1,'ИПЦ raw'!$1:$1,0))</f>
        <v>100.45</v>
      </c>
      <c r="AI194" s="326">
        <f>INDEX('ИПЦ raw'!$1:$1048576, MATCH($K194,'ИПЦ raw'!$A:$A,0),MATCH(MoM!AI$1,'ИПЦ raw'!$1:$1,0))</f>
        <v>100.85</v>
      </c>
      <c r="AJ194" s="326">
        <f>INDEX('ИПЦ raw'!$1:$1048576, MATCH($K194,'ИПЦ raw'!$A:$A,0),MATCH(MoM!AJ$1,'ИПЦ raw'!$1:$1,0))</f>
        <v>99.73</v>
      </c>
      <c r="AK194" s="326">
        <f>INDEX('ИПЦ raw'!$1:$1048576, MATCH($K194,'ИПЦ raw'!$A:$A,0),MATCH(MoM!AK$1,'ИПЦ raw'!$1:$1,0))</f>
        <v>99.98</v>
      </c>
      <c r="AL194" s="326">
        <f>INDEX('ИПЦ raw'!$1:$1048576, MATCH($K194,'ИПЦ raw'!$A:$A,0),MATCH(MoM!AL$1,'ИПЦ raw'!$1:$1,0))</f>
        <v>100.17</v>
      </c>
      <c r="AM194" s="326">
        <f>INDEX('ИПЦ raw'!$1:$1048576, MATCH($K194,'ИПЦ raw'!$A:$A,0),MATCH(MoM!AM$1,'ИПЦ raw'!$1:$1,0))</f>
        <v>100.24</v>
      </c>
      <c r="AN194" s="326">
        <f>INDEX('ИПЦ raw'!$1:$1048576, MATCH($K194,'ИПЦ raw'!$A:$A,0),MATCH(MoM!AN$1,'ИПЦ raw'!$1:$1,0))</f>
        <v>100.36</v>
      </c>
      <c r="AO194" s="326">
        <f>INDEX('ИПЦ raw'!$1:$1048576, MATCH($K194,'ИПЦ raw'!$A:$A,0),MATCH(MoM!AO$1,'ИПЦ raw'!$1:$1,0))</f>
        <v>99.98</v>
      </c>
      <c r="AP194" s="326">
        <f>INDEX('ИПЦ raw'!$1:$1048576, MATCH($K194,'ИПЦ raw'!$A:$A,0),MATCH(MoM!AP$1,'ИПЦ raw'!$1:$1,0))</f>
        <v>100.3</v>
      </c>
      <c r="AQ194" s="326">
        <f>INDEX('ИПЦ raw'!$1:$1048576, MATCH($K194,'ИПЦ raw'!$A:$A,0),MATCH(MoM!AQ$1,'ИПЦ raw'!$1:$1,0))</f>
        <v>99.98</v>
      </c>
      <c r="AR194" s="326">
        <f>INDEX('ИПЦ raw'!$1:$1048576, MATCH($K194,'ИПЦ raw'!$A:$A,0),MATCH(MoM!AR$1,'ИПЦ raw'!$1:$1,0))</f>
        <v>99.73</v>
      </c>
      <c r="AS194" s="326">
        <f>INDEX('ИПЦ raw'!$1:$1048576, MATCH($K194,'ИПЦ raw'!$A:$A,0),MATCH(MoM!AS$1,'ИПЦ raw'!$1:$1,0))</f>
        <v>101.36</v>
      </c>
      <c r="AT194" s="326">
        <f>INDEX('ИПЦ raw'!$1:$1048576, MATCH($K194,'ИПЦ raw'!$A:$A,0),MATCH(MoM!AT$1,'ИПЦ raw'!$1:$1,0))</f>
        <v>100.04</v>
      </c>
      <c r="AU194" s="326">
        <f>INDEX('ИПЦ raw'!$1:$1048576, MATCH($K194,'ИПЦ raw'!$A:$A,0),MATCH(MoM!AU$1,'ИПЦ raw'!$1:$1,0))</f>
        <v>100.55</v>
      </c>
      <c r="AV194" s="326">
        <f>INDEX('ИПЦ raw'!$1:$1048576, MATCH($K194,'ИПЦ raw'!$A:$A,0),MATCH(MoM!AV$1,'ИПЦ raw'!$1:$1,0))</f>
        <v>100.93</v>
      </c>
      <c r="AW194" s="326">
        <f>INDEX('ИПЦ raw'!$1:$1048576, MATCH($K194,'ИПЦ raw'!$A:$A,0),MATCH(MoM!AW$1,'ИПЦ raw'!$1:$1,0))</f>
        <v>99.69</v>
      </c>
      <c r="AX194" s="326">
        <f>INDEX('ИПЦ raw'!$1:$1048576, MATCH($K194,'ИПЦ raw'!$A:$A,0),MATCH(MoM!AX$1,'ИПЦ raw'!$1:$1,0))</f>
        <v>100.33</v>
      </c>
      <c r="AY194" s="326">
        <f>INDEX('ИПЦ raw'!$1:$1048576, MATCH($K194,'ИПЦ raw'!$A:$A,0),MATCH(MoM!AY$1,'ИПЦ raw'!$1:$1,0))</f>
        <v>100.35</v>
      </c>
      <c r="AZ194" s="326">
        <f>INDEX('ИПЦ raw'!$1:$1048576, MATCH($K194,'ИПЦ raw'!$A:$A,0),MATCH(MoM!AZ$1,'ИПЦ raw'!$1:$1,0))</f>
        <v>100.48</v>
      </c>
    </row>
    <row r="195" spans="1:52" x14ac:dyDescent="0.45">
      <c r="A195" s="326">
        <f>Веса!A195</f>
        <v>1</v>
      </c>
      <c r="B195" s="326">
        <f t="shared" ref="B195:B258" si="6">A195</f>
        <v>1</v>
      </c>
      <c r="C195" s="326">
        <f>БИПЦ_НДС!E195</f>
        <v>1</v>
      </c>
      <c r="D195" s="326">
        <f t="shared" ref="D195:D258" si="7">1-C195</f>
        <v>0</v>
      </c>
      <c r="E195" s="326">
        <v>0</v>
      </c>
      <c r="F195" s="326">
        <v>1</v>
      </c>
      <c r="G195" s="326">
        <v>1</v>
      </c>
      <c r="H195" s="326">
        <v>0</v>
      </c>
      <c r="I195" s="326">
        <v>0</v>
      </c>
      <c r="J195" s="308" t="s">
        <v>194</v>
      </c>
      <c r="K195" s="308" t="s">
        <v>194</v>
      </c>
      <c r="L195" s="326">
        <f>INDEX('ИПЦ raw'!$1:$1048576, MATCH($K195,'ИПЦ raw'!$A:$A,0),MATCH(MoM!L$1,'ИПЦ raw'!$1:$1,0))</f>
        <v>100.26</v>
      </c>
      <c r="M195" s="326">
        <f>INDEX('ИПЦ raw'!$1:$1048576, MATCH($K195,'ИПЦ raw'!$A:$A,0),MATCH(MoM!M$1,'ИПЦ raw'!$1:$1,0))</f>
        <v>99.56</v>
      </c>
      <c r="N195" s="326">
        <f>INDEX('ИПЦ raw'!$1:$1048576, MATCH($K195,'ИПЦ raw'!$A:$A,0),MATCH(MoM!N$1,'ИПЦ raw'!$1:$1,0))</f>
        <v>99.68</v>
      </c>
      <c r="O195" s="326">
        <f>INDEX('ИПЦ raw'!$1:$1048576, MATCH($K195,'ИПЦ raw'!$A:$A,0),MATCH(MoM!O$1,'ИПЦ raw'!$1:$1,0))</f>
        <v>100.56</v>
      </c>
      <c r="P195" s="326">
        <f>INDEX('ИПЦ raw'!$1:$1048576, MATCH($K195,'ИПЦ raw'!$A:$A,0),MATCH(MoM!P$1,'ИПЦ raw'!$1:$1,0))</f>
        <v>99.51</v>
      </c>
      <c r="Q195" s="326">
        <f>INDEX('ИПЦ raw'!$1:$1048576, MATCH($K195,'ИПЦ raw'!$A:$A,0),MATCH(MoM!Q$1,'ИПЦ raw'!$1:$1,0))</f>
        <v>99.46</v>
      </c>
      <c r="R195" s="326">
        <f>INDEX('ИПЦ raw'!$1:$1048576, MATCH($K195,'ИПЦ raw'!$A:$A,0),MATCH(MoM!R$1,'ИПЦ raw'!$1:$1,0))</f>
        <v>100.65</v>
      </c>
      <c r="S195" s="326">
        <f>INDEX('ИПЦ raw'!$1:$1048576, MATCH($K195,'ИПЦ raw'!$A:$A,0),MATCH(MoM!S$1,'ИПЦ raw'!$1:$1,0))</f>
        <v>100.32</v>
      </c>
      <c r="T195" s="326">
        <f>INDEX('ИПЦ raw'!$1:$1048576, MATCH($K195,'ИПЦ raw'!$A:$A,0),MATCH(MoM!T$1,'ИПЦ raw'!$1:$1,0))</f>
        <v>99.98</v>
      </c>
      <c r="U195" s="326">
        <f>INDEX('ИПЦ raw'!$1:$1048576, MATCH($K195,'ИПЦ raw'!$A:$A,0),MATCH(MoM!U$1,'ИПЦ raw'!$1:$1,0))</f>
        <v>100.29</v>
      </c>
      <c r="V195" s="326">
        <f>INDEX('ИПЦ raw'!$1:$1048576, MATCH($K195,'ИПЦ raw'!$A:$A,0),MATCH(MoM!V$1,'ИПЦ raw'!$1:$1,0))</f>
        <v>99.77</v>
      </c>
      <c r="W195" s="326">
        <f>INDEX('ИПЦ raw'!$1:$1048576, MATCH($K195,'ИПЦ raw'!$A:$A,0),MATCH(MoM!W$1,'ИПЦ raw'!$1:$1,0))</f>
        <v>100.39</v>
      </c>
      <c r="X195" s="326">
        <f>INDEX('ИПЦ raw'!$1:$1048576, MATCH($K195,'ИПЦ raw'!$A:$A,0),MATCH(MoM!X$1,'ИПЦ raw'!$1:$1,0))</f>
        <v>101.07</v>
      </c>
      <c r="Y195" s="326">
        <f>INDEX('ИПЦ raw'!$1:$1048576, MATCH($K195,'ИПЦ raw'!$A:$A,0),MATCH(MoM!Y$1,'ИПЦ raw'!$1:$1,0))</f>
        <v>100.06</v>
      </c>
      <c r="Z195" s="326">
        <f>INDEX('ИПЦ raw'!$1:$1048576, MATCH($K195,'ИПЦ raw'!$A:$A,0),MATCH(MoM!Z$1,'ИПЦ raw'!$1:$1,0))</f>
        <v>100.39</v>
      </c>
      <c r="AA195" s="326">
        <f>INDEX('ИПЦ raw'!$1:$1048576, MATCH($K195,'ИПЦ raw'!$A:$A,0),MATCH(MoM!AA$1,'ИПЦ raw'!$1:$1,0))</f>
        <v>100.25</v>
      </c>
      <c r="AB195" s="326">
        <f>INDEX('ИПЦ raw'!$1:$1048576, MATCH($K195,'ИПЦ raw'!$A:$A,0),MATCH(MoM!AB$1,'ИПЦ raw'!$1:$1,0))</f>
        <v>100.41</v>
      </c>
      <c r="AC195" s="326">
        <f>INDEX('ИПЦ raw'!$1:$1048576, MATCH($K195,'ИПЦ raw'!$A:$A,0),MATCH(MoM!AC$1,'ИПЦ raw'!$1:$1,0))</f>
        <v>99.79</v>
      </c>
      <c r="AD195" s="326">
        <f>INDEX('ИПЦ raw'!$1:$1048576, MATCH($K195,'ИПЦ raw'!$A:$A,0),MATCH(MoM!AD$1,'ИПЦ raw'!$1:$1,0))</f>
        <v>99.67</v>
      </c>
      <c r="AE195" s="326">
        <f>INDEX('ИПЦ raw'!$1:$1048576, MATCH($K195,'ИПЦ raw'!$A:$A,0),MATCH(MoM!AE$1,'ИПЦ raw'!$1:$1,0))</f>
        <v>101.06</v>
      </c>
      <c r="AF195" s="326">
        <f>INDEX('ИПЦ raw'!$1:$1048576, MATCH($K195,'ИПЦ raw'!$A:$A,0),MATCH(MoM!AF$1,'ИПЦ raw'!$1:$1,0))</f>
        <v>99.65</v>
      </c>
      <c r="AG195" s="326">
        <f>INDEX('ИПЦ raw'!$1:$1048576, MATCH($K195,'ИПЦ raw'!$A:$A,0),MATCH(MoM!AG$1,'ИПЦ raw'!$1:$1,0))</f>
        <v>101.36</v>
      </c>
      <c r="AH195" s="326">
        <f>INDEX('ИПЦ raw'!$1:$1048576, MATCH($K195,'ИПЦ raw'!$A:$A,0),MATCH(MoM!AH$1,'ИПЦ raw'!$1:$1,0))</f>
        <v>100.05</v>
      </c>
      <c r="AI195" s="326">
        <f>INDEX('ИПЦ raw'!$1:$1048576, MATCH($K195,'ИПЦ raw'!$A:$A,0),MATCH(MoM!AI$1,'ИПЦ raw'!$1:$1,0))</f>
        <v>100.67</v>
      </c>
      <c r="AJ195" s="326">
        <f>INDEX('ИПЦ raw'!$1:$1048576, MATCH($K195,'ИПЦ raw'!$A:$A,0),MATCH(MoM!AJ$1,'ИПЦ raw'!$1:$1,0))</f>
        <v>99.8</v>
      </c>
      <c r="AK195" s="326">
        <f>INDEX('ИПЦ raw'!$1:$1048576, MATCH($K195,'ИПЦ raw'!$A:$A,0),MATCH(MoM!AK$1,'ИПЦ raw'!$1:$1,0))</f>
        <v>98.85</v>
      </c>
      <c r="AL195" s="326">
        <f>INDEX('ИПЦ raw'!$1:$1048576, MATCH($K195,'ИПЦ raw'!$A:$A,0),MATCH(MoM!AL$1,'ИПЦ raw'!$1:$1,0))</f>
        <v>100.9</v>
      </c>
      <c r="AM195" s="326">
        <f>INDEX('ИПЦ raw'!$1:$1048576, MATCH($K195,'ИПЦ raw'!$A:$A,0),MATCH(MoM!AM$1,'ИПЦ raw'!$1:$1,0))</f>
        <v>100.5</v>
      </c>
      <c r="AN195" s="326">
        <f>INDEX('ИПЦ raw'!$1:$1048576, MATCH($K195,'ИПЦ raw'!$A:$A,0),MATCH(MoM!AN$1,'ИПЦ raw'!$1:$1,0))</f>
        <v>99.73</v>
      </c>
      <c r="AO195" s="326">
        <f>INDEX('ИПЦ raw'!$1:$1048576, MATCH($K195,'ИПЦ raw'!$A:$A,0),MATCH(MoM!AO$1,'ИПЦ raw'!$1:$1,0))</f>
        <v>99.48</v>
      </c>
      <c r="AP195" s="326">
        <f>INDEX('ИПЦ raw'!$1:$1048576, MATCH($K195,'ИПЦ raw'!$A:$A,0),MATCH(MoM!AP$1,'ИПЦ raw'!$1:$1,0))</f>
        <v>100.04</v>
      </c>
      <c r="AQ195" s="326">
        <f>INDEX('ИПЦ raw'!$1:$1048576, MATCH($K195,'ИПЦ raw'!$A:$A,0),MATCH(MoM!AQ$1,'ИПЦ raw'!$1:$1,0))</f>
        <v>99.72</v>
      </c>
      <c r="AR195" s="326">
        <f>INDEX('ИПЦ raw'!$1:$1048576, MATCH($K195,'ИПЦ raw'!$A:$A,0),MATCH(MoM!AR$1,'ИПЦ raw'!$1:$1,0))</f>
        <v>99.4</v>
      </c>
      <c r="AS195" s="326">
        <f>INDEX('ИПЦ raw'!$1:$1048576, MATCH($K195,'ИПЦ raw'!$A:$A,0),MATCH(MoM!AS$1,'ИПЦ raw'!$1:$1,0))</f>
        <v>101.85</v>
      </c>
      <c r="AT195" s="326">
        <f>INDEX('ИПЦ raw'!$1:$1048576, MATCH($K195,'ИПЦ raw'!$A:$A,0),MATCH(MoM!AT$1,'ИПЦ raw'!$1:$1,0))</f>
        <v>100.3</v>
      </c>
      <c r="AU195" s="326">
        <f>INDEX('ИПЦ raw'!$1:$1048576, MATCH($K195,'ИПЦ raw'!$A:$A,0),MATCH(MoM!AU$1,'ИПЦ raw'!$1:$1,0))</f>
        <v>101.27</v>
      </c>
      <c r="AV195" s="326">
        <f>INDEX('ИПЦ raw'!$1:$1048576, MATCH($K195,'ИПЦ raw'!$A:$A,0),MATCH(MoM!AV$1,'ИПЦ raw'!$1:$1,0))</f>
        <v>101.11</v>
      </c>
      <c r="AW195" s="326">
        <f>INDEX('ИПЦ raw'!$1:$1048576, MATCH($K195,'ИПЦ raw'!$A:$A,0),MATCH(MoM!AW$1,'ИПЦ raw'!$1:$1,0))</f>
        <v>99.6</v>
      </c>
      <c r="AX195" s="326">
        <f>INDEX('ИПЦ raw'!$1:$1048576, MATCH($K195,'ИПЦ raw'!$A:$A,0),MATCH(MoM!AX$1,'ИПЦ raw'!$1:$1,0))</f>
        <v>100.56</v>
      </c>
      <c r="AY195" s="326">
        <f>INDEX('ИПЦ raw'!$1:$1048576, MATCH($K195,'ИПЦ raw'!$A:$A,0),MATCH(MoM!AY$1,'ИПЦ raw'!$1:$1,0))</f>
        <v>100.32</v>
      </c>
      <c r="AZ195" s="326">
        <f>INDEX('ИПЦ raw'!$1:$1048576, MATCH($K195,'ИПЦ raw'!$A:$A,0),MATCH(MoM!AZ$1,'ИПЦ raw'!$1:$1,0))</f>
        <v>99.52</v>
      </c>
    </row>
    <row r="196" spans="1:52" x14ac:dyDescent="0.45">
      <c r="A196" s="326">
        <f>Веса!A196</f>
        <v>1</v>
      </c>
      <c r="B196" s="326">
        <f t="shared" si="6"/>
        <v>1</v>
      </c>
      <c r="C196" s="326">
        <f>БИПЦ_НДС!E196</f>
        <v>1</v>
      </c>
      <c r="D196" s="326">
        <f t="shared" si="7"/>
        <v>0</v>
      </c>
      <c r="E196" s="326">
        <v>0</v>
      </c>
      <c r="F196" s="326">
        <v>1</v>
      </c>
      <c r="G196" s="326">
        <v>1</v>
      </c>
      <c r="H196" s="326">
        <v>0</v>
      </c>
      <c r="I196" s="326">
        <v>0</v>
      </c>
      <c r="J196" s="308" t="s">
        <v>195</v>
      </c>
      <c r="K196" s="308" t="s">
        <v>195</v>
      </c>
      <c r="L196" s="326">
        <f>INDEX('ИПЦ raw'!$1:$1048576, MATCH($K196,'ИПЦ raw'!$A:$A,0),MATCH(MoM!L$1,'ИПЦ raw'!$1:$1,0))</f>
        <v>100.66</v>
      </c>
      <c r="M196" s="326">
        <f>INDEX('ИПЦ raw'!$1:$1048576, MATCH($K196,'ИПЦ raw'!$A:$A,0),MATCH(MoM!M$1,'ИПЦ raw'!$1:$1,0))</f>
        <v>100.01</v>
      </c>
      <c r="N196" s="326">
        <f>INDEX('ИПЦ raw'!$1:$1048576, MATCH($K196,'ИПЦ raw'!$A:$A,0),MATCH(MoM!N$1,'ИПЦ raw'!$1:$1,0))</f>
        <v>100.12</v>
      </c>
      <c r="O196" s="326">
        <f>INDEX('ИПЦ raw'!$1:$1048576, MATCH($K196,'ИПЦ raw'!$A:$A,0),MATCH(MoM!O$1,'ИПЦ raw'!$1:$1,0))</f>
        <v>99.89</v>
      </c>
      <c r="P196" s="326">
        <f>INDEX('ИПЦ raw'!$1:$1048576, MATCH($K196,'ИПЦ raw'!$A:$A,0),MATCH(MoM!P$1,'ИПЦ raw'!$1:$1,0))</f>
        <v>99.42</v>
      </c>
      <c r="Q196" s="326">
        <f>INDEX('ИПЦ raw'!$1:$1048576, MATCH($K196,'ИПЦ raw'!$A:$A,0),MATCH(MoM!Q$1,'ИПЦ raw'!$1:$1,0))</f>
        <v>99.79</v>
      </c>
      <c r="R196" s="326">
        <f>INDEX('ИПЦ raw'!$1:$1048576, MATCH($K196,'ИПЦ raw'!$A:$A,0),MATCH(MoM!R$1,'ИПЦ raw'!$1:$1,0))</f>
        <v>99.97</v>
      </c>
      <c r="S196" s="326">
        <f>INDEX('ИПЦ raw'!$1:$1048576, MATCH($K196,'ИПЦ raw'!$A:$A,0),MATCH(MoM!S$1,'ИПЦ raw'!$1:$1,0))</f>
        <v>100.29</v>
      </c>
      <c r="T196" s="326">
        <f>INDEX('ИПЦ raw'!$1:$1048576, MATCH($K196,'ИПЦ raw'!$A:$A,0),MATCH(MoM!T$1,'ИПЦ raw'!$1:$1,0))</f>
        <v>100.36</v>
      </c>
      <c r="U196" s="326">
        <f>INDEX('ИПЦ raw'!$1:$1048576, MATCH($K196,'ИПЦ raw'!$A:$A,0),MATCH(MoM!U$1,'ИПЦ raw'!$1:$1,0))</f>
        <v>100.43</v>
      </c>
      <c r="V196" s="326">
        <f>INDEX('ИПЦ raw'!$1:$1048576, MATCH($K196,'ИПЦ raw'!$A:$A,0),MATCH(MoM!V$1,'ИПЦ raw'!$1:$1,0))</f>
        <v>100.57</v>
      </c>
      <c r="W196" s="326">
        <f>INDEX('ИПЦ raw'!$1:$1048576, MATCH($K196,'ИПЦ raw'!$A:$A,0),MATCH(MoM!W$1,'ИПЦ raw'!$1:$1,0))</f>
        <v>100.41</v>
      </c>
      <c r="X196" s="326">
        <f>INDEX('ИПЦ raw'!$1:$1048576, MATCH($K196,'ИПЦ raw'!$A:$A,0),MATCH(MoM!X$1,'ИПЦ raw'!$1:$1,0))</f>
        <v>100.7</v>
      </c>
      <c r="Y196" s="326">
        <f>INDEX('ИПЦ raw'!$1:$1048576, MATCH($K196,'ИПЦ raw'!$A:$A,0),MATCH(MoM!Y$1,'ИПЦ raw'!$1:$1,0))</f>
        <v>100.56</v>
      </c>
      <c r="Z196" s="326">
        <f>INDEX('ИПЦ raw'!$1:$1048576, MATCH($K196,'ИПЦ raw'!$A:$A,0),MATCH(MoM!Z$1,'ИПЦ raw'!$1:$1,0))</f>
        <v>100.53</v>
      </c>
      <c r="AA196" s="326">
        <f>INDEX('ИПЦ raw'!$1:$1048576, MATCH($K196,'ИПЦ raw'!$A:$A,0),MATCH(MoM!AA$1,'ИПЦ raw'!$1:$1,0))</f>
        <v>100.15</v>
      </c>
      <c r="AB196" s="326">
        <f>INDEX('ИПЦ raw'!$1:$1048576, MATCH($K196,'ИПЦ raw'!$A:$A,0),MATCH(MoM!AB$1,'ИПЦ raw'!$1:$1,0))</f>
        <v>100.61</v>
      </c>
      <c r="AC196" s="326">
        <f>INDEX('ИПЦ raw'!$1:$1048576, MATCH($K196,'ИПЦ raw'!$A:$A,0),MATCH(MoM!AC$1,'ИПЦ raw'!$1:$1,0))</f>
        <v>99.83</v>
      </c>
      <c r="AD196" s="326">
        <f>INDEX('ИПЦ raw'!$1:$1048576, MATCH($K196,'ИПЦ raw'!$A:$A,0),MATCH(MoM!AD$1,'ИПЦ raw'!$1:$1,0))</f>
        <v>99.67</v>
      </c>
      <c r="AE196" s="326">
        <f>INDEX('ИПЦ raw'!$1:$1048576, MATCH($K196,'ИПЦ raw'!$A:$A,0),MATCH(MoM!AE$1,'ИПЦ raw'!$1:$1,0))</f>
        <v>99.43</v>
      </c>
      <c r="AF196" s="326">
        <f>INDEX('ИПЦ raw'!$1:$1048576, MATCH($K196,'ИПЦ raw'!$A:$A,0),MATCH(MoM!AF$1,'ИПЦ raw'!$1:$1,0))</f>
        <v>100.72</v>
      </c>
      <c r="AG196" s="326">
        <f>INDEX('ИПЦ raw'!$1:$1048576, MATCH($K196,'ИПЦ raw'!$A:$A,0),MATCH(MoM!AG$1,'ИПЦ raw'!$1:$1,0))</f>
        <v>100.65</v>
      </c>
      <c r="AH196" s="326">
        <f>INDEX('ИПЦ raw'!$1:$1048576, MATCH($K196,'ИПЦ raw'!$A:$A,0),MATCH(MoM!AH$1,'ИПЦ raw'!$1:$1,0))</f>
        <v>100.81</v>
      </c>
      <c r="AI196" s="326">
        <f>INDEX('ИПЦ raw'!$1:$1048576, MATCH($K196,'ИПЦ raw'!$A:$A,0),MATCH(MoM!AI$1,'ИПЦ raw'!$1:$1,0))</f>
        <v>101</v>
      </c>
      <c r="AJ196" s="326">
        <f>INDEX('ИПЦ raw'!$1:$1048576, MATCH($K196,'ИПЦ raw'!$A:$A,0),MATCH(MoM!AJ$1,'ИПЦ raw'!$1:$1,0))</f>
        <v>100.82</v>
      </c>
      <c r="AK196" s="326">
        <f>INDEX('ИПЦ raw'!$1:$1048576, MATCH($K196,'ИПЦ raw'!$A:$A,0),MATCH(MoM!AK$1,'ИПЦ raw'!$1:$1,0))</f>
        <v>99.12</v>
      </c>
      <c r="AL196" s="326">
        <f>INDEX('ИПЦ raw'!$1:$1048576, MATCH($K196,'ИПЦ raw'!$A:$A,0),MATCH(MoM!AL$1,'ИПЦ raw'!$1:$1,0))</f>
        <v>100.35</v>
      </c>
      <c r="AM196" s="326">
        <f>INDEX('ИПЦ raw'!$1:$1048576, MATCH($K196,'ИПЦ raw'!$A:$A,0),MATCH(MoM!AM$1,'ИПЦ raw'!$1:$1,0))</f>
        <v>101.1</v>
      </c>
      <c r="AN196" s="326">
        <f>INDEX('ИПЦ raw'!$1:$1048576, MATCH($K196,'ИПЦ raw'!$A:$A,0),MATCH(MoM!AN$1,'ИПЦ raw'!$1:$1,0))</f>
        <v>99.3</v>
      </c>
      <c r="AO196" s="326">
        <f>INDEX('ИПЦ raw'!$1:$1048576, MATCH($K196,'ИПЦ raw'!$A:$A,0),MATCH(MoM!AO$1,'ИПЦ raw'!$1:$1,0))</f>
        <v>100.52</v>
      </c>
      <c r="AP196" s="326">
        <f>INDEX('ИПЦ raw'!$1:$1048576, MATCH($K196,'ИПЦ raw'!$A:$A,0),MATCH(MoM!AP$1,'ИПЦ raw'!$1:$1,0))</f>
        <v>100.21</v>
      </c>
      <c r="AQ196" s="326">
        <f>INDEX('ИПЦ raw'!$1:$1048576, MATCH($K196,'ИПЦ raw'!$A:$A,0),MATCH(MoM!AQ$1,'ИПЦ raw'!$1:$1,0))</f>
        <v>100.42</v>
      </c>
      <c r="AR196" s="326">
        <f>INDEX('ИПЦ raw'!$1:$1048576, MATCH($K196,'ИПЦ raw'!$A:$A,0),MATCH(MoM!AR$1,'ИПЦ raw'!$1:$1,0))</f>
        <v>101.36</v>
      </c>
      <c r="AS196" s="326">
        <f>INDEX('ИПЦ raw'!$1:$1048576, MATCH($K196,'ИПЦ raw'!$A:$A,0),MATCH(MoM!AS$1,'ИПЦ raw'!$1:$1,0))</f>
        <v>99.79</v>
      </c>
      <c r="AT196" s="326">
        <f>INDEX('ИПЦ raw'!$1:$1048576, MATCH($K196,'ИПЦ raw'!$A:$A,0),MATCH(MoM!AT$1,'ИПЦ raw'!$1:$1,0))</f>
        <v>100.42</v>
      </c>
      <c r="AU196" s="326">
        <f>INDEX('ИПЦ raw'!$1:$1048576, MATCH($K196,'ИПЦ raw'!$A:$A,0),MATCH(MoM!AU$1,'ИПЦ raw'!$1:$1,0))</f>
        <v>101.34</v>
      </c>
      <c r="AV196" s="326">
        <f>INDEX('ИПЦ raw'!$1:$1048576, MATCH($K196,'ИПЦ raw'!$A:$A,0),MATCH(MoM!AV$1,'ИПЦ raw'!$1:$1,0))</f>
        <v>101.34</v>
      </c>
      <c r="AW196" s="326">
        <f>INDEX('ИПЦ raw'!$1:$1048576, MATCH($K196,'ИПЦ raw'!$A:$A,0),MATCH(MoM!AW$1,'ИПЦ raw'!$1:$1,0))</f>
        <v>100.94</v>
      </c>
      <c r="AX196" s="326">
        <f>INDEX('ИПЦ raw'!$1:$1048576, MATCH($K196,'ИПЦ raw'!$A:$A,0),MATCH(MoM!AX$1,'ИПЦ raw'!$1:$1,0))</f>
        <v>100.25</v>
      </c>
      <c r="AY196" s="326">
        <f>INDEX('ИПЦ raw'!$1:$1048576, MATCH($K196,'ИПЦ raw'!$A:$A,0),MATCH(MoM!AY$1,'ИПЦ raw'!$1:$1,0))</f>
        <v>101.64</v>
      </c>
      <c r="AZ196" s="326">
        <f>INDEX('ИПЦ raw'!$1:$1048576, MATCH($K196,'ИПЦ raw'!$A:$A,0),MATCH(MoM!AZ$1,'ИПЦ raw'!$1:$1,0))</f>
        <v>100.03</v>
      </c>
    </row>
    <row r="197" spans="1:52" x14ac:dyDescent="0.45">
      <c r="A197" s="326">
        <f>Веса!A197</f>
        <v>1</v>
      </c>
      <c r="B197" s="326">
        <f t="shared" si="6"/>
        <v>1</v>
      </c>
      <c r="C197" s="326">
        <f>БИПЦ_НДС!E197</f>
        <v>1</v>
      </c>
      <c r="D197" s="326">
        <f t="shared" si="7"/>
        <v>0</v>
      </c>
      <c r="E197" s="326">
        <v>0</v>
      </c>
      <c r="F197" s="326">
        <v>1</v>
      </c>
      <c r="G197" s="326">
        <v>1</v>
      </c>
      <c r="H197" s="326">
        <v>0</v>
      </c>
      <c r="I197" s="326">
        <v>0</v>
      </c>
      <c r="J197" s="308" t="s">
        <v>196</v>
      </c>
      <c r="K197" s="308" t="s">
        <v>196</v>
      </c>
      <c r="L197" s="326">
        <f>INDEX('ИПЦ raw'!$1:$1048576, MATCH($K197,'ИПЦ raw'!$A:$A,0),MATCH(MoM!L$1,'ИПЦ raw'!$1:$1,0))</f>
        <v>101.48</v>
      </c>
      <c r="M197" s="326">
        <f>INDEX('ИПЦ raw'!$1:$1048576, MATCH($K197,'ИПЦ raw'!$A:$A,0),MATCH(MoM!M$1,'ИПЦ raw'!$1:$1,0))</f>
        <v>99.12</v>
      </c>
      <c r="N197" s="326">
        <f>INDEX('ИПЦ raw'!$1:$1048576, MATCH($K197,'ИПЦ raw'!$A:$A,0),MATCH(MoM!N$1,'ИПЦ raw'!$1:$1,0))</f>
        <v>99.8</v>
      </c>
      <c r="O197" s="326">
        <f>INDEX('ИПЦ raw'!$1:$1048576, MATCH($K197,'ИПЦ raw'!$A:$A,0),MATCH(MoM!O$1,'ИПЦ raw'!$1:$1,0))</f>
        <v>99.27</v>
      </c>
      <c r="P197" s="326">
        <f>INDEX('ИПЦ raw'!$1:$1048576, MATCH($K197,'ИПЦ raw'!$A:$A,0),MATCH(MoM!P$1,'ИПЦ raw'!$1:$1,0))</f>
        <v>99.78</v>
      </c>
      <c r="Q197" s="326">
        <f>INDEX('ИПЦ raw'!$1:$1048576, MATCH($K197,'ИПЦ raw'!$A:$A,0),MATCH(MoM!Q$1,'ИПЦ raw'!$1:$1,0))</f>
        <v>98.91</v>
      </c>
      <c r="R197" s="326">
        <f>INDEX('ИПЦ raw'!$1:$1048576, MATCH($K197,'ИПЦ raw'!$A:$A,0),MATCH(MoM!R$1,'ИПЦ raw'!$1:$1,0))</f>
        <v>100.81</v>
      </c>
      <c r="S197" s="326">
        <f>INDEX('ИПЦ raw'!$1:$1048576, MATCH($K197,'ИПЦ raw'!$A:$A,0),MATCH(MoM!S$1,'ИПЦ raw'!$1:$1,0))</f>
        <v>100.69</v>
      </c>
      <c r="T197" s="326">
        <f>INDEX('ИПЦ raw'!$1:$1048576, MATCH($K197,'ИПЦ raw'!$A:$A,0),MATCH(MoM!T$1,'ИПЦ raw'!$1:$1,0))</f>
        <v>99.19</v>
      </c>
      <c r="U197" s="326">
        <f>INDEX('ИПЦ raw'!$1:$1048576, MATCH($K197,'ИПЦ raw'!$A:$A,0),MATCH(MoM!U$1,'ИПЦ raw'!$1:$1,0))</f>
        <v>101.14</v>
      </c>
      <c r="V197" s="326">
        <f>INDEX('ИПЦ raw'!$1:$1048576, MATCH($K197,'ИПЦ raw'!$A:$A,0),MATCH(MoM!V$1,'ИПЦ raw'!$1:$1,0))</f>
        <v>100.31</v>
      </c>
      <c r="W197" s="326">
        <f>INDEX('ИПЦ raw'!$1:$1048576, MATCH($K197,'ИПЦ raw'!$A:$A,0),MATCH(MoM!W$1,'ИПЦ raw'!$1:$1,0))</f>
        <v>99.81</v>
      </c>
      <c r="X197" s="326">
        <f>INDEX('ИПЦ raw'!$1:$1048576, MATCH($K197,'ИПЦ raw'!$A:$A,0),MATCH(MoM!X$1,'ИПЦ raw'!$1:$1,0))</f>
        <v>100.91</v>
      </c>
      <c r="Y197" s="326">
        <f>INDEX('ИПЦ raw'!$1:$1048576, MATCH($K197,'ИПЦ raw'!$A:$A,0),MATCH(MoM!Y$1,'ИПЦ raw'!$1:$1,0))</f>
        <v>100.25</v>
      </c>
      <c r="Z197" s="326">
        <f>INDEX('ИПЦ raw'!$1:$1048576, MATCH($K197,'ИПЦ raw'!$A:$A,0),MATCH(MoM!Z$1,'ИПЦ raw'!$1:$1,0))</f>
        <v>100.71</v>
      </c>
      <c r="AA197" s="326">
        <f>INDEX('ИПЦ raw'!$1:$1048576, MATCH($K197,'ИПЦ raw'!$A:$A,0),MATCH(MoM!AA$1,'ИПЦ raw'!$1:$1,0))</f>
        <v>100.54</v>
      </c>
      <c r="AB197" s="326">
        <f>INDEX('ИПЦ raw'!$1:$1048576, MATCH($K197,'ИПЦ raw'!$A:$A,0),MATCH(MoM!AB$1,'ИПЦ raw'!$1:$1,0))</f>
        <v>100.04</v>
      </c>
      <c r="AC197" s="326">
        <f>INDEX('ИПЦ raw'!$1:$1048576, MATCH($K197,'ИПЦ raw'!$A:$A,0),MATCH(MoM!AC$1,'ИПЦ raw'!$1:$1,0))</f>
        <v>100.04</v>
      </c>
      <c r="AD197" s="326">
        <f>INDEX('ИПЦ raw'!$1:$1048576, MATCH($K197,'ИПЦ raw'!$A:$A,0),MATCH(MoM!AD$1,'ИПЦ raw'!$1:$1,0))</f>
        <v>99.78</v>
      </c>
      <c r="AE197" s="326">
        <f>INDEX('ИПЦ raw'!$1:$1048576, MATCH($K197,'ИПЦ raw'!$A:$A,0),MATCH(MoM!AE$1,'ИПЦ raw'!$1:$1,0))</f>
        <v>100.11</v>
      </c>
      <c r="AF197" s="326">
        <f>INDEX('ИПЦ raw'!$1:$1048576, MATCH($K197,'ИПЦ raw'!$A:$A,0),MATCH(MoM!AF$1,'ИПЦ raw'!$1:$1,0))</f>
        <v>100.16</v>
      </c>
      <c r="AG197" s="326">
        <f>INDEX('ИПЦ raw'!$1:$1048576, MATCH($K197,'ИПЦ raw'!$A:$A,0),MATCH(MoM!AG$1,'ИПЦ raw'!$1:$1,0))</f>
        <v>99.95</v>
      </c>
      <c r="AH197" s="326">
        <f>INDEX('ИПЦ raw'!$1:$1048576, MATCH($K197,'ИПЦ raw'!$A:$A,0),MATCH(MoM!AH$1,'ИПЦ raw'!$1:$1,0))</f>
        <v>100.43</v>
      </c>
      <c r="AI197" s="326">
        <f>INDEX('ИПЦ raw'!$1:$1048576, MATCH($K197,'ИПЦ raw'!$A:$A,0),MATCH(MoM!AI$1,'ИПЦ raw'!$1:$1,0))</f>
        <v>100.77</v>
      </c>
      <c r="AJ197" s="326">
        <f>INDEX('ИПЦ raw'!$1:$1048576, MATCH($K197,'ИПЦ raw'!$A:$A,0),MATCH(MoM!AJ$1,'ИПЦ raw'!$1:$1,0))</f>
        <v>100.04</v>
      </c>
      <c r="AK197" s="326">
        <f>INDEX('ИПЦ raw'!$1:$1048576, MATCH($K197,'ИПЦ raw'!$A:$A,0),MATCH(MoM!AK$1,'ИПЦ raw'!$1:$1,0))</f>
        <v>100.62</v>
      </c>
      <c r="AL197" s="326">
        <f>INDEX('ИПЦ raw'!$1:$1048576, MATCH($K197,'ИПЦ raw'!$A:$A,0),MATCH(MoM!AL$1,'ИПЦ raw'!$1:$1,0))</f>
        <v>99.92</v>
      </c>
      <c r="AM197" s="326">
        <f>INDEX('ИПЦ raw'!$1:$1048576, MATCH($K197,'ИПЦ raw'!$A:$A,0),MATCH(MoM!AM$1,'ИПЦ raw'!$1:$1,0))</f>
        <v>101.16</v>
      </c>
      <c r="AN197" s="326">
        <f>INDEX('ИПЦ raw'!$1:$1048576, MATCH($K197,'ИПЦ raw'!$A:$A,0),MATCH(MoM!AN$1,'ИПЦ raw'!$1:$1,0))</f>
        <v>99.64</v>
      </c>
      <c r="AO197" s="326">
        <f>INDEX('ИПЦ raw'!$1:$1048576, MATCH($K197,'ИПЦ raw'!$A:$A,0),MATCH(MoM!AO$1,'ИПЦ raw'!$1:$1,0))</f>
        <v>100.31</v>
      </c>
      <c r="AP197" s="326">
        <f>INDEX('ИПЦ raw'!$1:$1048576, MATCH($K197,'ИПЦ raw'!$A:$A,0),MATCH(MoM!AP$1,'ИПЦ raw'!$1:$1,0))</f>
        <v>100.18</v>
      </c>
      <c r="AQ197" s="326">
        <f>INDEX('ИПЦ raw'!$1:$1048576, MATCH($K197,'ИПЦ raw'!$A:$A,0),MATCH(MoM!AQ$1,'ИПЦ raw'!$1:$1,0))</f>
        <v>101.27</v>
      </c>
      <c r="AR197" s="326">
        <f>INDEX('ИПЦ raw'!$1:$1048576, MATCH($K197,'ИПЦ raw'!$A:$A,0),MATCH(MoM!AR$1,'ИПЦ raw'!$1:$1,0))</f>
        <v>99.73</v>
      </c>
      <c r="AS197" s="326">
        <f>INDEX('ИПЦ raw'!$1:$1048576, MATCH($K197,'ИПЦ raw'!$A:$A,0),MATCH(MoM!AS$1,'ИПЦ raw'!$1:$1,0))</f>
        <v>100.05</v>
      </c>
      <c r="AT197" s="326">
        <f>INDEX('ИПЦ raw'!$1:$1048576, MATCH($K197,'ИПЦ raw'!$A:$A,0),MATCH(MoM!AT$1,'ИПЦ raw'!$1:$1,0))</f>
        <v>100.58</v>
      </c>
      <c r="AU197" s="326">
        <f>INDEX('ИПЦ raw'!$1:$1048576, MATCH($K197,'ИПЦ raw'!$A:$A,0),MATCH(MoM!AU$1,'ИПЦ raw'!$1:$1,0))</f>
        <v>100.63</v>
      </c>
      <c r="AV197" s="326">
        <f>INDEX('ИПЦ raw'!$1:$1048576, MATCH($K197,'ИПЦ raw'!$A:$A,0),MATCH(MoM!AV$1,'ИПЦ raw'!$1:$1,0))</f>
        <v>101.01</v>
      </c>
      <c r="AW197" s="326">
        <f>INDEX('ИПЦ raw'!$1:$1048576, MATCH($K197,'ИПЦ raw'!$A:$A,0),MATCH(MoM!AW$1,'ИПЦ raw'!$1:$1,0))</f>
        <v>100.57</v>
      </c>
      <c r="AX197" s="326">
        <f>INDEX('ИПЦ raw'!$1:$1048576, MATCH($K197,'ИПЦ raw'!$A:$A,0),MATCH(MoM!AX$1,'ИПЦ raw'!$1:$1,0))</f>
        <v>100.55</v>
      </c>
      <c r="AY197" s="326">
        <f>INDEX('ИПЦ raw'!$1:$1048576, MATCH($K197,'ИПЦ raw'!$A:$A,0),MATCH(MoM!AY$1,'ИПЦ raw'!$1:$1,0))</f>
        <v>100.91</v>
      </c>
      <c r="AZ197" s="326">
        <f>INDEX('ИПЦ raw'!$1:$1048576, MATCH($K197,'ИПЦ raw'!$A:$A,0),MATCH(MoM!AZ$1,'ИПЦ raw'!$1:$1,0))</f>
        <v>99.78</v>
      </c>
    </row>
    <row r="198" spans="1:52" x14ac:dyDescent="0.45">
      <c r="A198" s="326">
        <f>Веса!A198</f>
        <v>1</v>
      </c>
      <c r="B198" s="326">
        <f t="shared" si="6"/>
        <v>1</v>
      </c>
      <c r="C198" s="326">
        <f>БИПЦ_НДС!E198</f>
        <v>1</v>
      </c>
      <c r="D198" s="326">
        <f t="shared" si="7"/>
        <v>0</v>
      </c>
      <c r="E198" s="326">
        <v>0</v>
      </c>
      <c r="F198" s="326">
        <v>1</v>
      </c>
      <c r="G198" s="326">
        <v>1</v>
      </c>
      <c r="H198" s="326">
        <v>0</v>
      </c>
      <c r="I198" s="326">
        <v>0</v>
      </c>
      <c r="J198" s="308" t="s">
        <v>197</v>
      </c>
      <c r="K198" s="308" t="s">
        <v>197</v>
      </c>
      <c r="L198" s="326">
        <f>INDEX('ИПЦ raw'!$1:$1048576, MATCH($K198,'ИПЦ raw'!$A:$A,0),MATCH(MoM!L$1,'ИПЦ raw'!$1:$1,0))</f>
        <v>99.77</v>
      </c>
      <c r="M198" s="326">
        <f>INDEX('ИПЦ raw'!$1:$1048576, MATCH($K198,'ИПЦ raw'!$A:$A,0),MATCH(MoM!M$1,'ИПЦ raw'!$1:$1,0))</f>
        <v>100.47</v>
      </c>
      <c r="N198" s="326">
        <f>INDEX('ИПЦ raw'!$1:$1048576, MATCH($K198,'ИПЦ raw'!$A:$A,0),MATCH(MoM!N$1,'ИПЦ raw'!$1:$1,0))</f>
        <v>100.13</v>
      </c>
      <c r="O198" s="326">
        <f>INDEX('ИПЦ raw'!$1:$1048576, MATCH($K198,'ИПЦ raw'!$A:$A,0),MATCH(MoM!O$1,'ИПЦ raw'!$1:$1,0))</f>
        <v>100.58</v>
      </c>
      <c r="P198" s="326">
        <f>INDEX('ИПЦ raw'!$1:$1048576, MATCH($K198,'ИПЦ raw'!$A:$A,0),MATCH(MoM!P$1,'ИПЦ raw'!$1:$1,0))</f>
        <v>99.97</v>
      </c>
      <c r="Q198" s="326">
        <f>INDEX('ИПЦ raw'!$1:$1048576, MATCH($K198,'ИПЦ raw'!$A:$A,0),MATCH(MoM!Q$1,'ИПЦ raw'!$1:$1,0))</f>
        <v>101.59</v>
      </c>
      <c r="R198" s="326">
        <f>INDEX('ИПЦ raw'!$1:$1048576, MATCH($K198,'ИПЦ raw'!$A:$A,0),MATCH(MoM!R$1,'ИПЦ raw'!$1:$1,0))</f>
        <v>99.57</v>
      </c>
      <c r="S198" s="326">
        <f>INDEX('ИПЦ raw'!$1:$1048576, MATCH($K198,'ИПЦ raw'!$A:$A,0),MATCH(MoM!S$1,'ИПЦ raw'!$1:$1,0))</f>
        <v>100.54</v>
      </c>
      <c r="T198" s="326">
        <f>INDEX('ИПЦ raw'!$1:$1048576, MATCH($K198,'ИПЦ raw'!$A:$A,0),MATCH(MoM!T$1,'ИПЦ raw'!$1:$1,0))</f>
        <v>100.53</v>
      </c>
      <c r="U198" s="326">
        <f>INDEX('ИПЦ raw'!$1:$1048576, MATCH($K198,'ИПЦ raw'!$A:$A,0),MATCH(MoM!U$1,'ИПЦ raw'!$1:$1,0))</f>
        <v>101.14</v>
      </c>
      <c r="V198" s="326">
        <f>INDEX('ИПЦ raw'!$1:$1048576, MATCH($K198,'ИПЦ raw'!$A:$A,0),MATCH(MoM!V$1,'ИПЦ raw'!$1:$1,0))</f>
        <v>100.45</v>
      </c>
      <c r="W198" s="326">
        <f>INDEX('ИПЦ raw'!$1:$1048576, MATCH($K198,'ИПЦ raw'!$A:$A,0),MATCH(MoM!W$1,'ИПЦ raw'!$1:$1,0))</f>
        <v>100.95</v>
      </c>
      <c r="X198" s="326">
        <f>INDEX('ИПЦ raw'!$1:$1048576, MATCH($K198,'ИПЦ raw'!$A:$A,0),MATCH(MoM!X$1,'ИПЦ raw'!$1:$1,0))</f>
        <v>101.06</v>
      </c>
      <c r="Y198" s="326">
        <f>INDEX('ИПЦ raw'!$1:$1048576, MATCH($K198,'ИПЦ raw'!$A:$A,0),MATCH(MoM!Y$1,'ИПЦ raw'!$1:$1,0))</f>
        <v>100.42</v>
      </c>
      <c r="Z198" s="326">
        <f>INDEX('ИПЦ raw'!$1:$1048576, MATCH($K198,'ИПЦ raw'!$A:$A,0),MATCH(MoM!Z$1,'ИПЦ raw'!$1:$1,0))</f>
        <v>100.84</v>
      </c>
      <c r="AA198" s="326">
        <f>INDEX('ИПЦ raw'!$1:$1048576, MATCH($K198,'ИПЦ raw'!$A:$A,0),MATCH(MoM!AA$1,'ИПЦ raw'!$1:$1,0))</f>
        <v>100.48</v>
      </c>
      <c r="AB198" s="326">
        <f>INDEX('ИПЦ raw'!$1:$1048576, MATCH($K198,'ИПЦ raw'!$A:$A,0),MATCH(MoM!AB$1,'ИПЦ raw'!$1:$1,0))</f>
        <v>100.5</v>
      </c>
      <c r="AC198" s="326">
        <f>INDEX('ИПЦ raw'!$1:$1048576, MATCH($K198,'ИПЦ raw'!$A:$A,0),MATCH(MoM!AC$1,'ИПЦ raw'!$1:$1,0))</f>
        <v>100.49</v>
      </c>
      <c r="AD198" s="326">
        <f>INDEX('ИПЦ raw'!$1:$1048576, MATCH($K198,'ИПЦ raw'!$A:$A,0),MATCH(MoM!AD$1,'ИПЦ raw'!$1:$1,0))</f>
        <v>100.33</v>
      </c>
      <c r="AE198" s="326">
        <f>INDEX('ИПЦ raw'!$1:$1048576, MATCH($K198,'ИПЦ raw'!$A:$A,0),MATCH(MoM!AE$1,'ИПЦ raw'!$1:$1,0))</f>
        <v>100.52</v>
      </c>
      <c r="AF198" s="326">
        <f>INDEX('ИПЦ raw'!$1:$1048576, MATCH($K198,'ИПЦ raw'!$A:$A,0),MATCH(MoM!AF$1,'ИПЦ raw'!$1:$1,0))</f>
        <v>100.34</v>
      </c>
      <c r="AG198" s="326">
        <f>INDEX('ИПЦ raw'!$1:$1048576, MATCH($K198,'ИПЦ raw'!$A:$A,0),MATCH(MoM!AG$1,'ИПЦ raw'!$1:$1,0))</f>
        <v>100.54</v>
      </c>
      <c r="AH198" s="326">
        <f>INDEX('ИПЦ raw'!$1:$1048576, MATCH($K198,'ИПЦ raw'!$A:$A,0),MATCH(MoM!AH$1,'ИПЦ raw'!$1:$1,0))</f>
        <v>100.67</v>
      </c>
      <c r="AI198" s="326">
        <f>INDEX('ИПЦ raw'!$1:$1048576, MATCH($K198,'ИПЦ raw'!$A:$A,0),MATCH(MoM!AI$1,'ИПЦ raw'!$1:$1,0))</f>
        <v>100.14</v>
      </c>
      <c r="AJ198" s="326">
        <f>INDEX('ИПЦ raw'!$1:$1048576, MATCH($K198,'ИПЦ raw'!$A:$A,0),MATCH(MoM!AJ$1,'ИПЦ raw'!$1:$1,0))</f>
        <v>100.4</v>
      </c>
      <c r="AK198" s="326">
        <f>INDEX('ИПЦ raw'!$1:$1048576, MATCH($K198,'ИПЦ raw'!$A:$A,0),MATCH(MoM!AK$1,'ИПЦ raw'!$1:$1,0))</f>
        <v>100.37</v>
      </c>
      <c r="AL198" s="326">
        <f>INDEX('ИПЦ raw'!$1:$1048576, MATCH($K198,'ИПЦ raw'!$A:$A,0),MATCH(MoM!AL$1,'ИПЦ raw'!$1:$1,0))</f>
        <v>100.8</v>
      </c>
      <c r="AM198" s="326">
        <f>INDEX('ИПЦ raw'!$1:$1048576, MATCH($K198,'ИПЦ raw'!$A:$A,0),MATCH(MoM!AM$1,'ИПЦ raw'!$1:$1,0))</f>
        <v>100.8</v>
      </c>
      <c r="AN198" s="326">
        <f>INDEX('ИПЦ raw'!$1:$1048576, MATCH($K198,'ИПЦ raw'!$A:$A,0),MATCH(MoM!AN$1,'ИПЦ raw'!$1:$1,0))</f>
        <v>100.58</v>
      </c>
      <c r="AO198" s="326">
        <f>INDEX('ИПЦ raw'!$1:$1048576, MATCH($K198,'ИПЦ raw'!$A:$A,0),MATCH(MoM!AO$1,'ИПЦ raw'!$1:$1,0))</f>
        <v>100.46</v>
      </c>
      <c r="AP198" s="326">
        <f>INDEX('ИПЦ raw'!$1:$1048576, MATCH($K198,'ИПЦ raw'!$A:$A,0),MATCH(MoM!AP$1,'ИПЦ raw'!$1:$1,0))</f>
        <v>100.06</v>
      </c>
      <c r="AQ198" s="326">
        <f>INDEX('ИПЦ raw'!$1:$1048576, MATCH($K198,'ИПЦ raw'!$A:$A,0),MATCH(MoM!AQ$1,'ИПЦ raw'!$1:$1,0))</f>
        <v>101.2</v>
      </c>
      <c r="AR198" s="326">
        <f>INDEX('ИПЦ raw'!$1:$1048576, MATCH($K198,'ИПЦ raw'!$A:$A,0),MATCH(MoM!AR$1,'ИПЦ raw'!$1:$1,0))</f>
        <v>100.68</v>
      </c>
      <c r="AS198" s="326">
        <f>INDEX('ИПЦ raw'!$1:$1048576, MATCH($K198,'ИПЦ raw'!$A:$A,0),MATCH(MoM!AS$1,'ИПЦ raw'!$1:$1,0))</f>
        <v>100.99</v>
      </c>
      <c r="AT198" s="326">
        <f>INDEX('ИПЦ raw'!$1:$1048576, MATCH($K198,'ИПЦ raw'!$A:$A,0),MATCH(MoM!AT$1,'ИПЦ raw'!$1:$1,0))</f>
        <v>99.75</v>
      </c>
      <c r="AU198" s="326">
        <f>INDEX('ИПЦ raw'!$1:$1048576, MATCH($K198,'ИПЦ raw'!$A:$A,0),MATCH(MoM!AU$1,'ИПЦ raw'!$1:$1,0))</f>
        <v>100.16</v>
      </c>
      <c r="AV198" s="326">
        <f>INDEX('ИПЦ raw'!$1:$1048576, MATCH($K198,'ИПЦ raw'!$A:$A,0),MATCH(MoM!AV$1,'ИПЦ raw'!$1:$1,0))</f>
        <v>101.36</v>
      </c>
      <c r="AW198" s="326">
        <f>INDEX('ИПЦ raw'!$1:$1048576, MATCH($K198,'ИПЦ raw'!$A:$A,0),MATCH(MoM!AW$1,'ИПЦ raw'!$1:$1,0))</f>
        <v>100.96</v>
      </c>
      <c r="AX198" s="326">
        <f>INDEX('ИПЦ raw'!$1:$1048576, MATCH($K198,'ИПЦ raw'!$A:$A,0),MATCH(MoM!AX$1,'ИПЦ raw'!$1:$1,0))</f>
        <v>101.25</v>
      </c>
      <c r="AY198" s="326">
        <f>INDEX('ИПЦ raw'!$1:$1048576, MATCH($K198,'ИПЦ raw'!$A:$A,0),MATCH(MoM!AY$1,'ИПЦ raw'!$1:$1,0))</f>
        <v>100.39</v>
      </c>
      <c r="AZ198" s="326">
        <f>INDEX('ИПЦ raw'!$1:$1048576, MATCH($K198,'ИПЦ raw'!$A:$A,0),MATCH(MoM!AZ$1,'ИПЦ raw'!$1:$1,0))</f>
        <v>99.49</v>
      </c>
    </row>
    <row r="199" spans="1:52" x14ac:dyDescent="0.45">
      <c r="A199" s="326">
        <f>Веса!A199</f>
        <v>1</v>
      </c>
      <c r="B199" s="326">
        <f t="shared" si="6"/>
        <v>1</v>
      </c>
      <c r="C199" s="326">
        <f>БИПЦ_НДС!E199</f>
        <v>1</v>
      </c>
      <c r="D199" s="326">
        <f t="shared" si="7"/>
        <v>0</v>
      </c>
      <c r="E199" s="326">
        <v>0</v>
      </c>
      <c r="F199" s="326">
        <v>1</v>
      </c>
      <c r="G199" s="326">
        <v>1</v>
      </c>
      <c r="H199" s="326">
        <v>0</v>
      </c>
      <c r="I199" s="326">
        <v>0</v>
      </c>
      <c r="J199" s="308" t="s">
        <v>198</v>
      </c>
      <c r="K199" s="308" t="s">
        <v>198</v>
      </c>
      <c r="L199" s="326">
        <f>INDEX('ИПЦ raw'!$1:$1048576, MATCH($K199,'ИПЦ raw'!$A:$A,0),MATCH(MoM!L$1,'ИПЦ raw'!$1:$1,0))</f>
        <v>99.78</v>
      </c>
      <c r="M199" s="326">
        <f>INDEX('ИПЦ raw'!$1:$1048576, MATCH($K199,'ИПЦ raw'!$A:$A,0),MATCH(MoM!M$1,'ИПЦ raw'!$1:$1,0))</f>
        <v>99.47</v>
      </c>
      <c r="N199" s="326">
        <f>INDEX('ИПЦ raw'!$1:$1048576, MATCH($K199,'ИПЦ raw'!$A:$A,0),MATCH(MoM!N$1,'ИПЦ raw'!$1:$1,0))</f>
        <v>99.79</v>
      </c>
      <c r="O199" s="326">
        <f>INDEX('ИПЦ raw'!$1:$1048576, MATCH($K199,'ИПЦ raw'!$A:$A,0),MATCH(MoM!O$1,'ИПЦ raw'!$1:$1,0))</f>
        <v>100.18</v>
      </c>
      <c r="P199" s="326">
        <f>INDEX('ИПЦ raw'!$1:$1048576, MATCH($K199,'ИПЦ raw'!$A:$A,0),MATCH(MoM!P$1,'ИПЦ raw'!$1:$1,0))</f>
        <v>99.97</v>
      </c>
      <c r="Q199" s="326">
        <f>INDEX('ИПЦ raw'!$1:$1048576, MATCH($K199,'ИПЦ raw'!$A:$A,0),MATCH(MoM!Q$1,'ИПЦ raw'!$1:$1,0))</f>
        <v>99.66</v>
      </c>
      <c r="R199" s="326">
        <f>INDEX('ИПЦ raw'!$1:$1048576, MATCH($K199,'ИПЦ raw'!$A:$A,0),MATCH(MoM!R$1,'ИПЦ raw'!$1:$1,0))</f>
        <v>100.67</v>
      </c>
      <c r="S199" s="326">
        <f>INDEX('ИПЦ raw'!$1:$1048576, MATCH($K199,'ИПЦ raw'!$A:$A,0),MATCH(MoM!S$1,'ИПЦ raw'!$1:$1,0))</f>
        <v>100.4</v>
      </c>
      <c r="T199" s="326">
        <f>INDEX('ИПЦ raw'!$1:$1048576, MATCH($K199,'ИПЦ raw'!$A:$A,0),MATCH(MoM!T$1,'ИПЦ raw'!$1:$1,0))</f>
        <v>100.69</v>
      </c>
      <c r="U199" s="326">
        <f>INDEX('ИПЦ raw'!$1:$1048576, MATCH($K199,'ИПЦ raw'!$A:$A,0),MATCH(MoM!U$1,'ИПЦ raw'!$1:$1,0))</f>
        <v>100.66</v>
      </c>
      <c r="V199" s="326">
        <f>INDEX('ИПЦ raw'!$1:$1048576, MATCH($K199,'ИПЦ raw'!$A:$A,0),MATCH(MoM!V$1,'ИПЦ raw'!$1:$1,0))</f>
        <v>100.49</v>
      </c>
      <c r="W199" s="326">
        <f>INDEX('ИПЦ raw'!$1:$1048576, MATCH($K199,'ИПЦ raw'!$A:$A,0),MATCH(MoM!W$1,'ИПЦ raw'!$1:$1,0))</f>
        <v>100.7</v>
      </c>
      <c r="X199" s="326">
        <f>INDEX('ИПЦ raw'!$1:$1048576, MATCH($K199,'ИПЦ raw'!$A:$A,0),MATCH(MoM!X$1,'ИПЦ raw'!$1:$1,0))</f>
        <v>100.46</v>
      </c>
      <c r="Y199" s="326">
        <f>INDEX('ИПЦ raw'!$1:$1048576, MATCH($K199,'ИПЦ raw'!$A:$A,0),MATCH(MoM!Y$1,'ИПЦ raw'!$1:$1,0))</f>
        <v>100.27</v>
      </c>
      <c r="Z199" s="326">
        <f>INDEX('ИПЦ raw'!$1:$1048576, MATCH($K199,'ИПЦ raw'!$A:$A,0),MATCH(MoM!Z$1,'ИПЦ raw'!$1:$1,0))</f>
        <v>100.53</v>
      </c>
      <c r="AA199" s="326">
        <f>INDEX('ИПЦ raw'!$1:$1048576, MATCH($K199,'ИПЦ raw'!$A:$A,0),MATCH(MoM!AA$1,'ИПЦ raw'!$1:$1,0))</f>
        <v>101.08</v>
      </c>
      <c r="AB199" s="326">
        <f>INDEX('ИПЦ raw'!$1:$1048576, MATCH($K199,'ИПЦ raw'!$A:$A,0),MATCH(MoM!AB$1,'ИПЦ raw'!$1:$1,0))</f>
        <v>100.91</v>
      </c>
      <c r="AC199" s="326">
        <f>INDEX('ИПЦ raw'!$1:$1048576, MATCH($K199,'ИПЦ raw'!$A:$A,0),MATCH(MoM!AC$1,'ИПЦ raw'!$1:$1,0))</f>
        <v>100.21</v>
      </c>
      <c r="AD199" s="326">
        <f>INDEX('ИПЦ raw'!$1:$1048576, MATCH($K199,'ИПЦ raw'!$A:$A,0),MATCH(MoM!AD$1,'ИПЦ raw'!$1:$1,0))</f>
        <v>100.43</v>
      </c>
      <c r="AE199" s="326">
        <f>INDEX('ИПЦ raw'!$1:$1048576, MATCH($K199,'ИПЦ raw'!$A:$A,0),MATCH(MoM!AE$1,'ИПЦ raw'!$1:$1,0))</f>
        <v>99.99</v>
      </c>
      <c r="AF199" s="326">
        <f>INDEX('ИПЦ raw'!$1:$1048576, MATCH($K199,'ИПЦ raw'!$A:$A,0),MATCH(MoM!AF$1,'ИПЦ raw'!$1:$1,0))</f>
        <v>100.9</v>
      </c>
      <c r="AG199" s="326">
        <f>INDEX('ИПЦ raw'!$1:$1048576, MATCH($K199,'ИПЦ raw'!$A:$A,0),MATCH(MoM!AG$1,'ИПЦ raw'!$1:$1,0))</f>
        <v>100.77</v>
      </c>
      <c r="AH199" s="326">
        <f>INDEX('ИПЦ raw'!$1:$1048576, MATCH($K199,'ИПЦ raw'!$A:$A,0),MATCH(MoM!AH$1,'ИПЦ raw'!$1:$1,0))</f>
        <v>100.06</v>
      </c>
      <c r="AI199" s="326">
        <f>INDEX('ИПЦ raw'!$1:$1048576, MATCH($K199,'ИПЦ raw'!$A:$A,0),MATCH(MoM!AI$1,'ИПЦ raw'!$1:$1,0))</f>
        <v>100.45</v>
      </c>
      <c r="AJ199" s="326">
        <f>INDEX('ИПЦ raw'!$1:$1048576, MATCH($K199,'ИПЦ raw'!$A:$A,0),MATCH(MoM!AJ$1,'ИПЦ raw'!$1:$1,0))</f>
        <v>100.29</v>
      </c>
      <c r="AK199" s="326">
        <f>INDEX('ИПЦ raw'!$1:$1048576, MATCH($K199,'ИПЦ raw'!$A:$A,0),MATCH(MoM!AK$1,'ИПЦ raw'!$1:$1,0))</f>
        <v>101.87</v>
      </c>
      <c r="AL199" s="326">
        <f>INDEX('ИПЦ raw'!$1:$1048576, MATCH($K199,'ИПЦ raw'!$A:$A,0),MATCH(MoM!AL$1,'ИПЦ raw'!$1:$1,0))</f>
        <v>101.13</v>
      </c>
      <c r="AM199" s="326">
        <f>INDEX('ИПЦ raw'!$1:$1048576, MATCH($K199,'ИПЦ raw'!$A:$A,0),MATCH(MoM!AM$1,'ИПЦ raw'!$1:$1,0))</f>
        <v>99.52</v>
      </c>
      <c r="AN199" s="326">
        <f>INDEX('ИПЦ raw'!$1:$1048576, MATCH($K199,'ИПЦ raw'!$A:$A,0),MATCH(MoM!AN$1,'ИПЦ raw'!$1:$1,0))</f>
        <v>99.48</v>
      </c>
      <c r="AO199" s="326">
        <f>INDEX('ИПЦ raw'!$1:$1048576, MATCH($K199,'ИПЦ raw'!$A:$A,0),MATCH(MoM!AO$1,'ИПЦ raw'!$1:$1,0))</f>
        <v>100.33</v>
      </c>
      <c r="AP199" s="326">
        <f>INDEX('ИПЦ raw'!$1:$1048576, MATCH($K199,'ИПЦ raw'!$A:$A,0),MATCH(MoM!AP$1,'ИПЦ raw'!$1:$1,0))</f>
        <v>101.43</v>
      </c>
      <c r="AQ199" s="326">
        <f>INDEX('ИПЦ raw'!$1:$1048576, MATCH($K199,'ИПЦ raw'!$A:$A,0),MATCH(MoM!AQ$1,'ИПЦ raw'!$1:$1,0))</f>
        <v>101.16</v>
      </c>
      <c r="AR199" s="326">
        <f>INDEX('ИПЦ raw'!$1:$1048576, MATCH($K199,'ИПЦ raw'!$A:$A,0),MATCH(MoM!AR$1,'ИПЦ raw'!$1:$1,0))</f>
        <v>100.65</v>
      </c>
      <c r="AS199" s="326">
        <f>INDEX('ИПЦ raw'!$1:$1048576, MATCH($K199,'ИПЦ raw'!$A:$A,0),MATCH(MoM!AS$1,'ИПЦ raw'!$1:$1,0))</f>
        <v>98.82</v>
      </c>
      <c r="AT199" s="326">
        <f>INDEX('ИПЦ raw'!$1:$1048576, MATCH($K199,'ИПЦ raw'!$A:$A,0),MATCH(MoM!AT$1,'ИПЦ raw'!$1:$1,0))</f>
        <v>99.78</v>
      </c>
      <c r="AU199" s="326">
        <f>INDEX('ИПЦ raw'!$1:$1048576, MATCH($K199,'ИПЦ raw'!$A:$A,0),MATCH(MoM!AU$1,'ИПЦ raw'!$1:$1,0))</f>
        <v>101.24</v>
      </c>
      <c r="AV199" s="326">
        <f>INDEX('ИПЦ raw'!$1:$1048576, MATCH($K199,'ИПЦ raw'!$A:$A,0),MATCH(MoM!AV$1,'ИПЦ raw'!$1:$1,0))</f>
        <v>99.71</v>
      </c>
      <c r="AW199" s="326">
        <f>INDEX('ИПЦ raw'!$1:$1048576, MATCH($K199,'ИПЦ raw'!$A:$A,0),MATCH(MoM!AW$1,'ИПЦ raw'!$1:$1,0))</f>
        <v>101.48</v>
      </c>
      <c r="AX199" s="326">
        <f>INDEX('ИПЦ raw'!$1:$1048576, MATCH($K199,'ИПЦ raw'!$A:$A,0),MATCH(MoM!AX$1,'ИПЦ raw'!$1:$1,0))</f>
        <v>99.79</v>
      </c>
      <c r="AY199" s="326">
        <f>INDEX('ИПЦ raw'!$1:$1048576, MATCH($K199,'ИПЦ raw'!$A:$A,0),MATCH(MoM!AY$1,'ИПЦ raw'!$1:$1,0))</f>
        <v>99.64</v>
      </c>
      <c r="AZ199" s="326">
        <f>INDEX('ИПЦ raw'!$1:$1048576, MATCH($K199,'ИПЦ raw'!$A:$A,0),MATCH(MoM!AZ$1,'ИПЦ raw'!$1:$1,0))</f>
        <v>99.61</v>
      </c>
    </row>
    <row r="200" spans="1:52" x14ac:dyDescent="0.45">
      <c r="A200" s="326">
        <f>Веса!A200</f>
        <v>1</v>
      </c>
      <c r="B200" s="326">
        <f t="shared" si="6"/>
        <v>1</v>
      </c>
      <c r="C200" s="326">
        <f>БИПЦ_НДС!E200</f>
        <v>1</v>
      </c>
      <c r="D200" s="326">
        <f t="shared" si="7"/>
        <v>0</v>
      </c>
      <c r="E200" s="326">
        <v>0</v>
      </c>
      <c r="F200" s="326">
        <v>1</v>
      </c>
      <c r="G200" s="326">
        <v>1</v>
      </c>
      <c r="H200" s="326">
        <v>0</v>
      </c>
      <c r="I200" s="326">
        <v>0</v>
      </c>
      <c r="J200" s="308" t="s">
        <v>199</v>
      </c>
      <c r="K200" s="308" t="s">
        <v>199</v>
      </c>
      <c r="L200" s="326">
        <f>INDEX('ИПЦ raw'!$1:$1048576, MATCH($K200,'ИПЦ raw'!$A:$A,0),MATCH(MoM!L$1,'ИПЦ raw'!$1:$1,0))</f>
        <v>100.97</v>
      </c>
      <c r="M200" s="326">
        <f>INDEX('ИПЦ raw'!$1:$1048576, MATCH($K200,'ИПЦ raw'!$A:$A,0),MATCH(MoM!M$1,'ИПЦ raw'!$1:$1,0))</f>
        <v>100.55</v>
      </c>
      <c r="N200" s="326">
        <f>INDEX('ИПЦ raw'!$1:$1048576, MATCH($K200,'ИПЦ raw'!$A:$A,0),MATCH(MoM!N$1,'ИПЦ raw'!$1:$1,0))</f>
        <v>100.96</v>
      </c>
      <c r="O200" s="326">
        <f>INDEX('ИПЦ raw'!$1:$1048576, MATCH($K200,'ИПЦ raw'!$A:$A,0),MATCH(MoM!O$1,'ИПЦ raw'!$1:$1,0))</f>
        <v>100.31</v>
      </c>
      <c r="P200" s="326">
        <f>INDEX('ИПЦ raw'!$1:$1048576, MATCH($K200,'ИПЦ raw'!$A:$A,0),MATCH(MoM!P$1,'ИПЦ raw'!$1:$1,0))</f>
        <v>100.13</v>
      </c>
      <c r="Q200" s="326">
        <f>INDEX('ИПЦ raw'!$1:$1048576, MATCH($K200,'ИПЦ raw'!$A:$A,0),MATCH(MoM!Q$1,'ИПЦ raw'!$1:$1,0))</f>
        <v>100.46</v>
      </c>
      <c r="R200" s="326">
        <f>INDEX('ИПЦ raw'!$1:$1048576, MATCH($K200,'ИПЦ raw'!$A:$A,0),MATCH(MoM!R$1,'ИПЦ raw'!$1:$1,0))</f>
        <v>100.04</v>
      </c>
      <c r="S200" s="326">
        <f>INDEX('ИПЦ raw'!$1:$1048576, MATCH($K200,'ИПЦ raw'!$A:$A,0),MATCH(MoM!S$1,'ИПЦ raw'!$1:$1,0))</f>
        <v>100.71</v>
      </c>
      <c r="T200" s="326">
        <f>INDEX('ИПЦ raw'!$1:$1048576, MATCH($K200,'ИПЦ raw'!$A:$A,0),MATCH(MoM!T$1,'ИПЦ raw'!$1:$1,0))</f>
        <v>99.68</v>
      </c>
      <c r="U200" s="326">
        <f>INDEX('ИПЦ raw'!$1:$1048576, MATCH($K200,'ИПЦ raw'!$A:$A,0),MATCH(MoM!U$1,'ИПЦ raw'!$1:$1,0))</f>
        <v>100.36</v>
      </c>
      <c r="V200" s="326">
        <f>INDEX('ИПЦ raw'!$1:$1048576, MATCH($K200,'ИПЦ raw'!$A:$A,0),MATCH(MoM!V$1,'ИПЦ raw'!$1:$1,0))</f>
        <v>99.14</v>
      </c>
      <c r="W200" s="326">
        <f>INDEX('ИПЦ raw'!$1:$1048576, MATCH($K200,'ИПЦ raw'!$A:$A,0),MATCH(MoM!W$1,'ИПЦ raw'!$1:$1,0))</f>
        <v>100.26</v>
      </c>
      <c r="X200" s="326">
        <f>INDEX('ИПЦ raw'!$1:$1048576, MATCH($K200,'ИПЦ raw'!$A:$A,0),MATCH(MoM!X$1,'ИПЦ raw'!$1:$1,0))</f>
        <v>100.31</v>
      </c>
      <c r="Y200" s="326">
        <f>INDEX('ИПЦ raw'!$1:$1048576, MATCH($K200,'ИПЦ raw'!$A:$A,0),MATCH(MoM!Y$1,'ИПЦ raw'!$1:$1,0))</f>
        <v>100.29</v>
      </c>
      <c r="Z200" s="326">
        <f>INDEX('ИПЦ raw'!$1:$1048576, MATCH($K200,'ИПЦ raw'!$A:$A,0),MATCH(MoM!Z$1,'ИПЦ raw'!$1:$1,0))</f>
        <v>100.26</v>
      </c>
      <c r="AA200" s="326">
        <f>INDEX('ИПЦ raw'!$1:$1048576, MATCH($K200,'ИПЦ raw'!$A:$A,0),MATCH(MoM!AA$1,'ИПЦ raw'!$1:$1,0))</f>
        <v>100.45</v>
      </c>
      <c r="AB200" s="326">
        <f>INDEX('ИПЦ raw'!$1:$1048576, MATCH($K200,'ИПЦ raw'!$A:$A,0),MATCH(MoM!AB$1,'ИПЦ raw'!$1:$1,0))</f>
        <v>100.38</v>
      </c>
      <c r="AC200" s="326">
        <f>INDEX('ИПЦ raw'!$1:$1048576, MATCH($K200,'ИПЦ raw'!$A:$A,0),MATCH(MoM!AC$1,'ИПЦ raw'!$1:$1,0))</f>
        <v>99.75</v>
      </c>
      <c r="AD200" s="326">
        <f>INDEX('ИПЦ raw'!$1:$1048576, MATCH($K200,'ИПЦ raw'!$A:$A,0),MATCH(MoM!AD$1,'ИПЦ raw'!$1:$1,0))</f>
        <v>100.77</v>
      </c>
      <c r="AE200" s="326">
        <f>INDEX('ИПЦ raw'!$1:$1048576, MATCH($K200,'ИПЦ raw'!$A:$A,0),MATCH(MoM!AE$1,'ИПЦ raw'!$1:$1,0))</f>
        <v>100.04</v>
      </c>
      <c r="AF200" s="326">
        <f>INDEX('ИПЦ raw'!$1:$1048576, MATCH($K200,'ИПЦ raw'!$A:$A,0),MATCH(MoM!AF$1,'ИПЦ raw'!$1:$1,0))</f>
        <v>100.5</v>
      </c>
      <c r="AG200" s="326">
        <f>INDEX('ИПЦ raw'!$1:$1048576, MATCH($K200,'ИПЦ raw'!$A:$A,0),MATCH(MoM!AG$1,'ИПЦ raw'!$1:$1,0))</f>
        <v>100.55</v>
      </c>
      <c r="AH200" s="326">
        <f>INDEX('ИПЦ raw'!$1:$1048576, MATCH($K200,'ИПЦ raw'!$A:$A,0),MATCH(MoM!AH$1,'ИПЦ raw'!$1:$1,0))</f>
        <v>101.88</v>
      </c>
      <c r="AI200" s="326">
        <f>INDEX('ИПЦ raw'!$1:$1048576, MATCH($K200,'ИПЦ raw'!$A:$A,0),MATCH(MoM!AI$1,'ИПЦ raw'!$1:$1,0))</f>
        <v>100.5</v>
      </c>
      <c r="AJ200" s="326">
        <f>INDEX('ИПЦ raw'!$1:$1048576, MATCH($K200,'ИПЦ raw'!$A:$A,0),MATCH(MoM!AJ$1,'ИПЦ raw'!$1:$1,0))</f>
        <v>99.94</v>
      </c>
      <c r="AK200" s="326">
        <f>INDEX('ИПЦ raw'!$1:$1048576, MATCH($K200,'ИПЦ raw'!$A:$A,0),MATCH(MoM!AK$1,'ИПЦ raw'!$1:$1,0))</f>
        <v>102.23</v>
      </c>
      <c r="AL200" s="326">
        <f>INDEX('ИПЦ raw'!$1:$1048576, MATCH($K200,'ИПЦ raw'!$A:$A,0),MATCH(MoM!AL$1,'ИПЦ raw'!$1:$1,0))</f>
        <v>100.31</v>
      </c>
      <c r="AM200" s="326">
        <f>INDEX('ИПЦ raw'!$1:$1048576, MATCH($K200,'ИПЦ raw'!$A:$A,0),MATCH(MoM!AM$1,'ИПЦ raw'!$1:$1,0))</f>
        <v>100.15</v>
      </c>
      <c r="AN200" s="326">
        <f>INDEX('ИПЦ raw'!$1:$1048576, MATCH($K200,'ИПЦ raw'!$A:$A,0),MATCH(MoM!AN$1,'ИПЦ raw'!$1:$1,0))</f>
        <v>99.54</v>
      </c>
      <c r="AO200" s="326">
        <f>INDEX('ИПЦ raw'!$1:$1048576, MATCH($K200,'ИПЦ raw'!$A:$A,0),MATCH(MoM!AO$1,'ИПЦ raw'!$1:$1,0))</f>
        <v>100.72</v>
      </c>
      <c r="AP200" s="326">
        <f>INDEX('ИПЦ raw'!$1:$1048576, MATCH($K200,'ИПЦ raw'!$A:$A,0),MATCH(MoM!AP$1,'ИПЦ raw'!$1:$1,0))</f>
        <v>100.14</v>
      </c>
      <c r="AQ200" s="326">
        <f>INDEX('ИПЦ raw'!$1:$1048576, MATCH($K200,'ИПЦ raw'!$A:$A,0),MATCH(MoM!AQ$1,'ИПЦ raw'!$1:$1,0))</f>
        <v>100.1</v>
      </c>
      <c r="AR200" s="326">
        <f>INDEX('ИПЦ raw'!$1:$1048576, MATCH($K200,'ИПЦ raw'!$A:$A,0),MATCH(MoM!AR$1,'ИПЦ raw'!$1:$1,0))</f>
        <v>100.85</v>
      </c>
      <c r="AS200" s="326">
        <f>INDEX('ИПЦ raw'!$1:$1048576, MATCH($K200,'ИПЦ raw'!$A:$A,0),MATCH(MoM!AS$1,'ИПЦ raw'!$1:$1,0))</f>
        <v>100.28</v>
      </c>
      <c r="AT200" s="326">
        <f>INDEX('ИПЦ raw'!$1:$1048576, MATCH($K200,'ИПЦ raw'!$A:$A,0),MATCH(MoM!AT$1,'ИПЦ raw'!$1:$1,0))</f>
        <v>100.68</v>
      </c>
      <c r="AU200" s="326">
        <f>INDEX('ИПЦ raw'!$1:$1048576, MATCH($K200,'ИПЦ raw'!$A:$A,0),MATCH(MoM!AU$1,'ИПЦ raw'!$1:$1,0))</f>
        <v>100.17</v>
      </c>
      <c r="AV200" s="326">
        <f>INDEX('ИПЦ raw'!$1:$1048576, MATCH($K200,'ИПЦ raw'!$A:$A,0),MATCH(MoM!AV$1,'ИПЦ raw'!$1:$1,0))</f>
        <v>101.16</v>
      </c>
      <c r="AW200" s="326">
        <f>INDEX('ИПЦ raw'!$1:$1048576, MATCH($K200,'ИПЦ raw'!$A:$A,0),MATCH(MoM!AW$1,'ИПЦ raw'!$1:$1,0))</f>
        <v>101.7</v>
      </c>
      <c r="AX200" s="326">
        <f>INDEX('ИПЦ raw'!$1:$1048576, MATCH($K200,'ИПЦ raw'!$A:$A,0),MATCH(MoM!AX$1,'ИПЦ raw'!$1:$1,0))</f>
        <v>99.64</v>
      </c>
      <c r="AY200" s="326">
        <f>INDEX('ИПЦ raw'!$1:$1048576, MATCH($K200,'ИПЦ raw'!$A:$A,0),MATCH(MoM!AY$1,'ИПЦ raw'!$1:$1,0))</f>
        <v>100.64</v>
      </c>
      <c r="AZ200" s="326">
        <f>INDEX('ИПЦ raw'!$1:$1048576, MATCH($K200,'ИПЦ raw'!$A:$A,0),MATCH(MoM!AZ$1,'ИПЦ raw'!$1:$1,0))</f>
        <v>100.72</v>
      </c>
    </row>
    <row r="201" spans="1:52" x14ac:dyDescent="0.45">
      <c r="A201" s="326">
        <f>Веса!A201</f>
        <v>1</v>
      </c>
      <c r="B201" s="326">
        <f t="shared" si="6"/>
        <v>1</v>
      </c>
      <c r="C201" s="326">
        <f>БИПЦ_НДС!E201</f>
        <v>1</v>
      </c>
      <c r="D201" s="326">
        <f t="shared" si="7"/>
        <v>0</v>
      </c>
      <c r="E201" s="326">
        <v>0</v>
      </c>
      <c r="F201" s="326">
        <v>1</v>
      </c>
      <c r="G201" s="326">
        <v>1</v>
      </c>
      <c r="H201" s="326">
        <v>0</v>
      </c>
      <c r="I201" s="326">
        <v>0</v>
      </c>
      <c r="J201" s="308" t="s">
        <v>200</v>
      </c>
      <c r="K201" s="308" t="s">
        <v>200</v>
      </c>
      <c r="L201" s="326">
        <f>INDEX('ИПЦ raw'!$1:$1048576, MATCH($K201,'ИПЦ raw'!$A:$A,0),MATCH(MoM!L$1,'ИПЦ raw'!$1:$1,0))</f>
        <v>100.25</v>
      </c>
      <c r="M201" s="326">
        <f>INDEX('ИПЦ raw'!$1:$1048576, MATCH($K201,'ИПЦ raw'!$A:$A,0),MATCH(MoM!M$1,'ИПЦ raw'!$1:$1,0))</f>
        <v>100.84</v>
      </c>
      <c r="N201" s="326">
        <f>INDEX('ИПЦ raw'!$1:$1048576, MATCH($K201,'ИПЦ raw'!$A:$A,0),MATCH(MoM!N$1,'ИПЦ raw'!$1:$1,0))</f>
        <v>99.82</v>
      </c>
      <c r="O201" s="326">
        <f>INDEX('ИПЦ raw'!$1:$1048576, MATCH($K201,'ИПЦ raw'!$A:$A,0),MATCH(MoM!O$1,'ИПЦ raw'!$1:$1,0))</f>
        <v>100.48</v>
      </c>
      <c r="P201" s="326">
        <f>INDEX('ИПЦ raw'!$1:$1048576, MATCH($K201,'ИПЦ raw'!$A:$A,0),MATCH(MoM!P$1,'ИПЦ raw'!$1:$1,0))</f>
        <v>100.59</v>
      </c>
      <c r="Q201" s="326">
        <f>INDEX('ИПЦ raw'!$1:$1048576, MATCH($K201,'ИПЦ raw'!$A:$A,0),MATCH(MoM!Q$1,'ИПЦ raw'!$1:$1,0))</f>
        <v>99.81</v>
      </c>
      <c r="R201" s="326">
        <f>INDEX('ИПЦ raw'!$1:$1048576, MATCH($K201,'ИПЦ raw'!$A:$A,0),MATCH(MoM!R$1,'ИПЦ raw'!$1:$1,0))</f>
        <v>100.6</v>
      </c>
      <c r="S201" s="326">
        <f>INDEX('ИПЦ raw'!$1:$1048576, MATCH($K201,'ИПЦ raw'!$A:$A,0),MATCH(MoM!S$1,'ИПЦ raw'!$1:$1,0))</f>
        <v>100</v>
      </c>
      <c r="T201" s="326">
        <f>INDEX('ИПЦ raw'!$1:$1048576, MATCH($K201,'ИПЦ raw'!$A:$A,0),MATCH(MoM!T$1,'ИПЦ raw'!$1:$1,0))</f>
        <v>99.39</v>
      </c>
      <c r="U201" s="326">
        <f>INDEX('ИПЦ raw'!$1:$1048576, MATCH($K201,'ИПЦ raw'!$A:$A,0),MATCH(MoM!U$1,'ИПЦ raw'!$1:$1,0))</f>
        <v>100.71</v>
      </c>
      <c r="V201" s="326">
        <f>INDEX('ИПЦ raw'!$1:$1048576, MATCH($K201,'ИПЦ raw'!$A:$A,0),MATCH(MoM!V$1,'ИПЦ raw'!$1:$1,0))</f>
        <v>100.26</v>
      </c>
      <c r="W201" s="326">
        <f>INDEX('ИПЦ raw'!$1:$1048576, MATCH($K201,'ИПЦ raw'!$A:$A,0),MATCH(MoM!W$1,'ИПЦ raw'!$1:$1,0))</f>
        <v>100.66</v>
      </c>
      <c r="X201" s="326">
        <f>INDEX('ИПЦ raw'!$1:$1048576, MATCH($K201,'ИПЦ raw'!$A:$A,0),MATCH(MoM!X$1,'ИПЦ raw'!$1:$1,0))</f>
        <v>100.54</v>
      </c>
      <c r="Y201" s="326">
        <f>INDEX('ИПЦ raw'!$1:$1048576, MATCH($K201,'ИПЦ raw'!$A:$A,0),MATCH(MoM!Y$1,'ИПЦ raw'!$1:$1,0))</f>
        <v>100.8</v>
      </c>
      <c r="Z201" s="326">
        <f>INDEX('ИПЦ raw'!$1:$1048576, MATCH($K201,'ИПЦ raw'!$A:$A,0),MATCH(MoM!Z$1,'ИПЦ raw'!$1:$1,0))</f>
        <v>100.87</v>
      </c>
      <c r="AA201" s="326">
        <f>INDEX('ИПЦ raw'!$1:$1048576, MATCH($K201,'ИПЦ raw'!$A:$A,0),MATCH(MoM!AA$1,'ИПЦ raw'!$1:$1,0))</f>
        <v>100.08</v>
      </c>
      <c r="AB201" s="326">
        <f>INDEX('ИПЦ raw'!$1:$1048576, MATCH($K201,'ИПЦ raw'!$A:$A,0),MATCH(MoM!AB$1,'ИПЦ raw'!$1:$1,0))</f>
        <v>100.35</v>
      </c>
      <c r="AC201" s="326">
        <f>INDEX('ИПЦ raw'!$1:$1048576, MATCH($K201,'ИПЦ raw'!$A:$A,0),MATCH(MoM!AC$1,'ИПЦ raw'!$1:$1,0))</f>
        <v>99.74</v>
      </c>
      <c r="AD201" s="326">
        <f>INDEX('ИПЦ raw'!$1:$1048576, MATCH($K201,'ИПЦ raw'!$A:$A,0),MATCH(MoM!AD$1,'ИПЦ raw'!$1:$1,0))</f>
        <v>100.81</v>
      </c>
      <c r="AE201" s="326">
        <f>INDEX('ИПЦ raw'!$1:$1048576, MATCH($K201,'ИПЦ raw'!$A:$A,0),MATCH(MoM!AE$1,'ИПЦ raw'!$1:$1,0))</f>
        <v>100.28</v>
      </c>
      <c r="AF201" s="326">
        <f>INDEX('ИПЦ raw'!$1:$1048576, MATCH($K201,'ИПЦ raw'!$A:$A,0),MATCH(MoM!AF$1,'ИПЦ raw'!$1:$1,0))</f>
        <v>100.24</v>
      </c>
      <c r="AG201" s="326">
        <f>INDEX('ИПЦ raw'!$1:$1048576, MATCH($K201,'ИПЦ raw'!$A:$A,0),MATCH(MoM!AG$1,'ИПЦ raw'!$1:$1,0))</f>
        <v>99.97</v>
      </c>
      <c r="AH201" s="326">
        <f>INDEX('ИПЦ raw'!$1:$1048576, MATCH($K201,'ИПЦ raw'!$A:$A,0),MATCH(MoM!AH$1,'ИПЦ raw'!$1:$1,0))</f>
        <v>99.92</v>
      </c>
      <c r="AI201" s="326">
        <f>INDEX('ИПЦ raw'!$1:$1048576, MATCH($K201,'ИПЦ raw'!$A:$A,0),MATCH(MoM!AI$1,'ИПЦ raw'!$1:$1,0))</f>
        <v>100.92</v>
      </c>
      <c r="AJ201" s="326">
        <f>INDEX('ИПЦ raw'!$1:$1048576, MATCH($K201,'ИПЦ raw'!$A:$A,0),MATCH(MoM!AJ$1,'ИПЦ raw'!$1:$1,0))</f>
        <v>99.13</v>
      </c>
      <c r="AK201" s="326">
        <f>INDEX('ИПЦ raw'!$1:$1048576, MATCH($K201,'ИПЦ raw'!$A:$A,0),MATCH(MoM!AK$1,'ИПЦ raw'!$1:$1,0))</f>
        <v>102.01</v>
      </c>
      <c r="AL201" s="326">
        <f>INDEX('ИПЦ raw'!$1:$1048576, MATCH($K201,'ИПЦ raw'!$A:$A,0),MATCH(MoM!AL$1,'ИПЦ raw'!$1:$1,0))</f>
        <v>101.07</v>
      </c>
      <c r="AM201" s="326">
        <f>INDEX('ИПЦ raw'!$1:$1048576, MATCH($K201,'ИПЦ raw'!$A:$A,0),MATCH(MoM!AM$1,'ИПЦ raw'!$1:$1,0))</f>
        <v>100.53</v>
      </c>
      <c r="AN201" s="326">
        <f>INDEX('ИПЦ raw'!$1:$1048576, MATCH($K201,'ИПЦ raw'!$A:$A,0),MATCH(MoM!AN$1,'ИПЦ raw'!$1:$1,0))</f>
        <v>100.56</v>
      </c>
      <c r="AO201" s="326">
        <f>INDEX('ИПЦ raw'!$1:$1048576, MATCH($K201,'ИПЦ raw'!$A:$A,0),MATCH(MoM!AO$1,'ИПЦ raw'!$1:$1,0))</f>
        <v>100.98</v>
      </c>
      <c r="AP201" s="326">
        <f>INDEX('ИПЦ raw'!$1:$1048576, MATCH($K201,'ИПЦ raw'!$A:$A,0),MATCH(MoM!AP$1,'ИПЦ raw'!$1:$1,0))</f>
        <v>100.34</v>
      </c>
      <c r="AQ201" s="326">
        <f>INDEX('ИПЦ raw'!$1:$1048576, MATCH($K201,'ИПЦ raw'!$A:$A,0),MATCH(MoM!AQ$1,'ИПЦ raw'!$1:$1,0))</f>
        <v>100.55</v>
      </c>
      <c r="AR201" s="326">
        <f>INDEX('ИПЦ raw'!$1:$1048576, MATCH($K201,'ИПЦ raw'!$A:$A,0),MATCH(MoM!AR$1,'ИПЦ raw'!$1:$1,0))</f>
        <v>99.8</v>
      </c>
      <c r="AS201" s="326">
        <f>INDEX('ИПЦ raw'!$1:$1048576, MATCH($K201,'ИПЦ raw'!$A:$A,0),MATCH(MoM!AS$1,'ИПЦ raw'!$1:$1,0))</f>
        <v>100.93</v>
      </c>
      <c r="AT201" s="326">
        <f>INDEX('ИПЦ raw'!$1:$1048576, MATCH($K201,'ИПЦ raw'!$A:$A,0),MATCH(MoM!AT$1,'ИПЦ raw'!$1:$1,0))</f>
        <v>100.63</v>
      </c>
      <c r="AU201" s="326">
        <f>INDEX('ИПЦ raw'!$1:$1048576, MATCH($K201,'ИПЦ raw'!$A:$A,0),MATCH(MoM!AU$1,'ИПЦ raw'!$1:$1,0))</f>
        <v>100.55</v>
      </c>
      <c r="AV201" s="326">
        <f>INDEX('ИПЦ raw'!$1:$1048576, MATCH($K201,'ИПЦ raw'!$A:$A,0),MATCH(MoM!AV$1,'ИПЦ raw'!$1:$1,0))</f>
        <v>100.67</v>
      </c>
      <c r="AW201" s="326">
        <f>INDEX('ИПЦ raw'!$1:$1048576, MATCH($K201,'ИПЦ raw'!$A:$A,0),MATCH(MoM!AW$1,'ИПЦ raw'!$1:$1,0))</f>
        <v>100.2</v>
      </c>
      <c r="AX201" s="326">
        <f>INDEX('ИПЦ raw'!$1:$1048576, MATCH($K201,'ИПЦ raw'!$A:$A,0),MATCH(MoM!AX$1,'ИПЦ raw'!$1:$1,0))</f>
        <v>100.38</v>
      </c>
      <c r="AY201" s="326">
        <f>INDEX('ИПЦ raw'!$1:$1048576, MATCH($K201,'ИПЦ raw'!$A:$A,0),MATCH(MoM!AY$1,'ИПЦ raw'!$1:$1,0))</f>
        <v>101.3</v>
      </c>
      <c r="AZ201" s="326">
        <f>INDEX('ИПЦ raw'!$1:$1048576, MATCH($K201,'ИПЦ raw'!$A:$A,0),MATCH(MoM!AZ$1,'ИПЦ raw'!$1:$1,0))</f>
        <v>99.63</v>
      </c>
    </row>
    <row r="202" spans="1:52" x14ac:dyDescent="0.45">
      <c r="A202" s="326">
        <f>Веса!A202</f>
        <v>1</v>
      </c>
      <c r="B202" s="326">
        <f t="shared" si="6"/>
        <v>1</v>
      </c>
      <c r="C202" s="326">
        <f>БИПЦ_НДС!E202</f>
        <v>1</v>
      </c>
      <c r="D202" s="326">
        <f t="shared" si="7"/>
        <v>0</v>
      </c>
      <c r="E202" s="326">
        <v>0</v>
      </c>
      <c r="F202" s="326">
        <v>1</v>
      </c>
      <c r="G202" s="326">
        <v>1</v>
      </c>
      <c r="H202" s="326">
        <v>0</v>
      </c>
      <c r="I202" s="326">
        <v>0</v>
      </c>
      <c r="J202" s="308" t="s">
        <v>201</v>
      </c>
      <c r="K202" s="308" t="s">
        <v>201</v>
      </c>
      <c r="L202" s="326">
        <f>INDEX('ИПЦ raw'!$1:$1048576, MATCH($K202,'ИПЦ raw'!$A:$A,0),MATCH(MoM!L$1,'ИПЦ raw'!$1:$1,0))</f>
        <v>100.58</v>
      </c>
      <c r="M202" s="326">
        <f>INDEX('ИПЦ raw'!$1:$1048576, MATCH($K202,'ИПЦ raw'!$A:$A,0),MATCH(MoM!M$1,'ИПЦ raw'!$1:$1,0))</f>
        <v>97.61</v>
      </c>
      <c r="N202" s="326">
        <f>INDEX('ИПЦ raw'!$1:$1048576, MATCH($K202,'ИПЦ raw'!$A:$A,0),MATCH(MoM!N$1,'ИПЦ raw'!$1:$1,0))</f>
        <v>102.12</v>
      </c>
      <c r="O202" s="326">
        <f>INDEX('ИПЦ raw'!$1:$1048576, MATCH($K202,'ИПЦ raw'!$A:$A,0),MATCH(MoM!O$1,'ИПЦ raw'!$1:$1,0))</f>
        <v>99.88</v>
      </c>
      <c r="P202" s="326">
        <f>INDEX('ИПЦ raw'!$1:$1048576, MATCH($K202,'ИПЦ raw'!$A:$A,0),MATCH(MoM!P$1,'ИПЦ raw'!$1:$1,0))</f>
        <v>100.93</v>
      </c>
      <c r="Q202" s="326">
        <f>INDEX('ИПЦ raw'!$1:$1048576, MATCH($K202,'ИПЦ raw'!$A:$A,0),MATCH(MoM!Q$1,'ИПЦ raw'!$1:$1,0))</f>
        <v>100.38</v>
      </c>
      <c r="R202" s="326">
        <f>INDEX('ИПЦ raw'!$1:$1048576, MATCH($K202,'ИПЦ raw'!$A:$A,0),MATCH(MoM!R$1,'ИПЦ raw'!$1:$1,0))</f>
        <v>100.03</v>
      </c>
      <c r="S202" s="326">
        <f>INDEX('ИПЦ raw'!$1:$1048576, MATCH($K202,'ИПЦ raw'!$A:$A,0),MATCH(MoM!S$1,'ИПЦ raw'!$1:$1,0))</f>
        <v>101.43</v>
      </c>
      <c r="T202" s="326">
        <f>INDEX('ИПЦ raw'!$1:$1048576, MATCH($K202,'ИПЦ raw'!$A:$A,0),MATCH(MoM!T$1,'ИПЦ raw'!$1:$1,0))</f>
        <v>101.39</v>
      </c>
      <c r="U202" s="326">
        <f>INDEX('ИПЦ raw'!$1:$1048576, MATCH($K202,'ИПЦ raw'!$A:$A,0),MATCH(MoM!U$1,'ИПЦ raw'!$1:$1,0))</f>
        <v>101.55</v>
      </c>
      <c r="V202" s="326">
        <f>INDEX('ИПЦ raw'!$1:$1048576, MATCH($K202,'ИПЦ raw'!$A:$A,0),MATCH(MoM!V$1,'ИПЦ raw'!$1:$1,0))</f>
        <v>101.5</v>
      </c>
      <c r="W202" s="326">
        <f>INDEX('ИПЦ raw'!$1:$1048576, MATCH($K202,'ИПЦ raw'!$A:$A,0),MATCH(MoM!W$1,'ИПЦ raw'!$1:$1,0))</f>
        <v>100.81</v>
      </c>
      <c r="X202" s="326">
        <f>INDEX('ИПЦ raw'!$1:$1048576, MATCH($K202,'ИПЦ raw'!$A:$A,0),MATCH(MoM!X$1,'ИПЦ raw'!$1:$1,0))</f>
        <v>101.35</v>
      </c>
      <c r="Y202" s="326">
        <f>INDEX('ИПЦ raw'!$1:$1048576, MATCH($K202,'ИПЦ raw'!$A:$A,0),MATCH(MoM!Y$1,'ИПЦ raw'!$1:$1,0))</f>
        <v>100.16</v>
      </c>
      <c r="Z202" s="326">
        <f>INDEX('ИПЦ raw'!$1:$1048576, MATCH($K202,'ИПЦ raw'!$A:$A,0),MATCH(MoM!Z$1,'ИПЦ raw'!$1:$1,0))</f>
        <v>100.26</v>
      </c>
      <c r="AA202" s="326">
        <f>INDEX('ИПЦ raw'!$1:$1048576, MATCH($K202,'ИПЦ raw'!$A:$A,0),MATCH(MoM!AA$1,'ИПЦ raw'!$1:$1,0))</f>
        <v>100.38</v>
      </c>
      <c r="AB202" s="326">
        <f>INDEX('ИПЦ raw'!$1:$1048576, MATCH($K202,'ИПЦ raw'!$A:$A,0),MATCH(MoM!AB$1,'ИПЦ raw'!$1:$1,0))</f>
        <v>100.06</v>
      </c>
      <c r="AC202" s="326">
        <f>INDEX('ИПЦ raw'!$1:$1048576, MATCH($K202,'ИПЦ raw'!$A:$A,0),MATCH(MoM!AC$1,'ИПЦ raw'!$1:$1,0))</f>
        <v>100.11</v>
      </c>
      <c r="AD202" s="326">
        <f>INDEX('ИПЦ raw'!$1:$1048576, MATCH($K202,'ИПЦ raw'!$A:$A,0),MATCH(MoM!AD$1,'ИПЦ raw'!$1:$1,0))</f>
        <v>101.17</v>
      </c>
      <c r="AE202" s="326">
        <f>INDEX('ИПЦ raw'!$1:$1048576, MATCH($K202,'ИПЦ raw'!$A:$A,0),MATCH(MoM!AE$1,'ИПЦ raw'!$1:$1,0))</f>
        <v>100.38</v>
      </c>
      <c r="AF202" s="326">
        <f>INDEX('ИПЦ raw'!$1:$1048576, MATCH($K202,'ИПЦ raw'!$A:$A,0),MATCH(MoM!AF$1,'ИПЦ raw'!$1:$1,0))</f>
        <v>100.05</v>
      </c>
      <c r="AG202" s="326">
        <f>INDEX('ИПЦ raw'!$1:$1048576, MATCH($K202,'ИПЦ raw'!$A:$A,0),MATCH(MoM!AG$1,'ИПЦ raw'!$1:$1,0))</f>
        <v>100.44</v>
      </c>
      <c r="AH202" s="326">
        <f>INDEX('ИПЦ raw'!$1:$1048576, MATCH($K202,'ИПЦ raw'!$A:$A,0),MATCH(MoM!AH$1,'ИПЦ raw'!$1:$1,0))</f>
        <v>101.28</v>
      </c>
      <c r="AI202" s="326">
        <f>INDEX('ИПЦ raw'!$1:$1048576, MATCH($K202,'ИПЦ raw'!$A:$A,0),MATCH(MoM!AI$1,'ИПЦ raw'!$1:$1,0))</f>
        <v>99.63</v>
      </c>
      <c r="AJ202" s="326">
        <f>INDEX('ИПЦ raw'!$1:$1048576, MATCH($K202,'ИПЦ raw'!$A:$A,0),MATCH(MoM!AJ$1,'ИПЦ raw'!$1:$1,0))</f>
        <v>99.7</v>
      </c>
      <c r="AK202" s="326">
        <f>INDEX('ИПЦ raw'!$1:$1048576, MATCH($K202,'ИПЦ raw'!$A:$A,0),MATCH(MoM!AK$1,'ИПЦ raw'!$1:$1,0))</f>
        <v>98.64</v>
      </c>
      <c r="AL202" s="326">
        <f>INDEX('ИПЦ raw'!$1:$1048576, MATCH($K202,'ИПЦ raw'!$A:$A,0),MATCH(MoM!AL$1,'ИПЦ raw'!$1:$1,0))</f>
        <v>100.88</v>
      </c>
      <c r="AM202" s="326">
        <f>INDEX('ИПЦ raw'!$1:$1048576, MATCH($K202,'ИПЦ raw'!$A:$A,0),MATCH(MoM!AM$1,'ИПЦ raw'!$1:$1,0))</f>
        <v>100.35</v>
      </c>
      <c r="AN202" s="326">
        <f>INDEX('ИПЦ raw'!$1:$1048576, MATCH($K202,'ИПЦ raw'!$A:$A,0),MATCH(MoM!AN$1,'ИПЦ raw'!$1:$1,0))</f>
        <v>99.59</v>
      </c>
      <c r="AO202" s="326">
        <f>INDEX('ИПЦ raw'!$1:$1048576, MATCH($K202,'ИПЦ raw'!$A:$A,0),MATCH(MoM!AO$1,'ИПЦ raw'!$1:$1,0))</f>
        <v>100.87</v>
      </c>
      <c r="AP202" s="326">
        <f>INDEX('ИПЦ raw'!$1:$1048576, MATCH($K202,'ИПЦ raw'!$A:$A,0),MATCH(MoM!AP$1,'ИПЦ raw'!$1:$1,0))</f>
        <v>100.2</v>
      </c>
      <c r="AQ202" s="326">
        <f>INDEX('ИПЦ raw'!$1:$1048576, MATCH($K202,'ИПЦ raw'!$A:$A,0),MATCH(MoM!AQ$1,'ИПЦ raw'!$1:$1,0))</f>
        <v>99.8</v>
      </c>
      <c r="AR202" s="326">
        <f>INDEX('ИПЦ raw'!$1:$1048576, MATCH($K202,'ИПЦ raw'!$A:$A,0),MATCH(MoM!AR$1,'ИПЦ raw'!$1:$1,0))</f>
        <v>99.63</v>
      </c>
      <c r="AS202" s="326">
        <f>INDEX('ИПЦ raw'!$1:$1048576, MATCH($K202,'ИПЦ raw'!$A:$A,0),MATCH(MoM!AS$1,'ИПЦ raw'!$1:$1,0))</f>
        <v>100.05</v>
      </c>
      <c r="AT202" s="326">
        <f>INDEX('ИПЦ raw'!$1:$1048576, MATCH($K202,'ИПЦ raw'!$A:$A,0),MATCH(MoM!AT$1,'ИПЦ raw'!$1:$1,0))</f>
        <v>100.18</v>
      </c>
      <c r="AU202" s="326">
        <f>INDEX('ИПЦ raw'!$1:$1048576, MATCH($K202,'ИПЦ raw'!$A:$A,0),MATCH(MoM!AU$1,'ИПЦ raw'!$1:$1,0))</f>
        <v>100.58</v>
      </c>
      <c r="AV202" s="326">
        <f>INDEX('ИПЦ raw'!$1:$1048576, MATCH($K202,'ИПЦ raw'!$A:$A,0),MATCH(MoM!AV$1,'ИПЦ raw'!$1:$1,0))</f>
        <v>102.15</v>
      </c>
      <c r="AW202" s="326">
        <f>INDEX('ИПЦ raw'!$1:$1048576, MATCH($K202,'ИПЦ raw'!$A:$A,0),MATCH(MoM!AW$1,'ИПЦ raw'!$1:$1,0))</f>
        <v>99</v>
      </c>
      <c r="AX202" s="326">
        <f>INDEX('ИПЦ raw'!$1:$1048576, MATCH($K202,'ИПЦ raw'!$A:$A,0),MATCH(MoM!AX$1,'ИПЦ raw'!$1:$1,0))</f>
        <v>101.26</v>
      </c>
      <c r="AY202" s="326">
        <f>INDEX('ИПЦ raw'!$1:$1048576, MATCH($K202,'ИПЦ raw'!$A:$A,0),MATCH(MoM!AY$1,'ИПЦ raw'!$1:$1,0))</f>
        <v>99.12</v>
      </c>
      <c r="AZ202" s="326">
        <f>INDEX('ИПЦ raw'!$1:$1048576, MATCH($K202,'ИПЦ raw'!$A:$A,0),MATCH(MoM!AZ$1,'ИПЦ raw'!$1:$1,0))</f>
        <v>99.77</v>
      </c>
    </row>
    <row r="203" spans="1:52" x14ac:dyDescent="0.45">
      <c r="A203" s="326">
        <f>Веса!A203</f>
        <v>1</v>
      </c>
      <c r="B203" s="326">
        <f t="shared" si="6"/>
        <v>1</v>
      </c>
      <c r="C203" s="326">
        <f>БИПЦ_НДС!E203</f>
        <v>1</v>
      </c>
      <c r="D203" s="326">
        <f t="shared" si="7"/>
        <v>0</v>
      </c>
      <c r="E203" s="326">
        <v>0</v>
      </c>
      <c r="F203" s="326">
        <v>1</v>
      </c>
      <c r="G203" s="326">
        <v>1</v>
      </c>
      <c r="H203" s="326">
        <v>0</v>
      </c>
      <c r="I203" s="326">
        <v>0</v>
      </c>
      <c r="J203" s="308" t="s">
        <v>202</v>
      </c>
      <c r="K203" s="308" t="s">
        <v>202</v>
      </c>
      <c r="L203" s="326">
        <f>INDEX('ИПЦ raw'!$1:$1048576, MATCH($K203,'ИПЦ raw'!$A:$A,0),MATCH(MoM!L$1,'ИПЦ raw'!$1:$1,0))</f>
        <v>100.12</v>
      </c>
      <c r="M203" s="326">
        <f>INDEX('ИПЦ raw'!$1:$1048576, MATCH($K203,'ИПЦ raw'!$A:$A,0),MATCH(MoM!M$1,'ИПЦ raw'!$1:$1,0))</f>
        <v>100.35</v>
      </c>
      <c r="N203" s="326">
        <f>INDEX('ИПЦ raw'!$1:$1048576, MATCH($K203,'ИПЦ raw'!$A:$A,0),MATCH(MoM!N$1,'ИПЦ raw'!$1:$1,0))</f>
        <v>100.45</v>
      </c>
      <c r="O203" s="326">
        <f>INDEX('ИПЦ raw'!$1:$1048576, MATCH($K203,'ИПЦ raw'!$A:$A,0),MATCH(MoM!O$1,'ИПЦ raw'!$1:$1,0))</f>
        <v>100.23</v>
      </c>
      <c r="P203" s="326">
        <f>INDEX('ИПЦ raw'!$1:$1048576, MATCH($K203,'ИПЦ raw'!$A:$A,0),MATCH(MoM!P$1,'ИПЦ raw'!$1:$1,0))</f>
        <v>100.2</v>
      </c>
      <c r="Q203" s="326">
        <f>INDEX('ИПЦ raw'!$1:$1048576, MATCH($K203,'ИПЦ raw'!$A:$A,0),MATCH(MoM!Q$1,'ИПЦ raw'!$1:$1,0))</f>
        <v>100.27</v>
      </c>
      <c r="R203" s="326">
        <f>INDEX('ИПЦ raw'!$1:$1048576, MATCH($K203,'ИПЦ raw'!$A:$A,0),MATCH(MoM!R$1,'ИПЦ raw'!$1:$1,0))</f>
        <v>100.54</v>
      </c>
      <c r="S203" s="326">
        <f>INDEX('ИПЦ raw'!$1:$1048576, MATCH($K203,'ИПЦ raw'!$A:$A,0),MATCH(MoM!S$1,'ИПЦ raw'!$1:$1,0))</f>
        <v>100.84</v>
      </c>
      <c r="T203" s="326">
        <f>INDEX('ИПЦ raw'!$1:$1048576, MATCH($K203,'ИПЦ raw'!$A:$A,0),MATCH(MoM!T$1,'ИПЦ raw'!$1:$1,0))</f>
        <v>100.67</v>
      </c>
      <c r="U203" s="326">
        <f>INDEX('ИПЦ raw'!$1:$1048576, MATCH($K203,'ИПЦ raw'!$A:$A,0),MATCH(MoM!U$1,'ИПЦ raw'!$1:$1,0))</f>
        <v>100.76</v>
      </c>
      <c r="V203" s="326">
        <f>INDEX('ИПЦ raw'!$1:$1048576, MATCH($K203,'ИПЦ raw'!$A:$A,0),MATCH(MoM!V$1,'ИПЦ raw'!$1:$1,0))</f>
        <v>100.67</v>
      </c>
      <c r="W203" s="326">
        <f>INDEX('ИПЦ raw'!$1:$1048576, MATCH($K203,'ИПЦ raw'!$A:$A,0),MATCH(MoM!W$1,'ИПЦ raw'!$1:$1,0))</f>
        <v>100.22</v>
      </c>
      <c r="X203" s="326">
        <f>INDEX('ИПЦ raw'!$1:$1048576, MATCH($K203,'ИПЦ raw'!$A:$A,0),MATCH(MoM!X$1,'ИПЦ raw'!$1:$1,0))</f>
        <v>100.47</v>
      </c>
      <c r="Y203" s="326">
        <f>INDEX('ИПЦ raw'!$1:$1048576, MATCH($K203,'ИПЦ raw'!$A:$A,0),MATCH(MoM!Y$1,'ИПЦ raw'!$1:$1,0))</f>
        <v>100.47</v>
      </c>
      <c r="Z203" s="326">
        <f>INDEX('ИПЦ raw'!$1:$1048576, MATCH($K203,'ИПЦ raw'!$A:$A,0),MATCH(MoM!Z$1,'ИПЦ raw'!$1:$1,0))</f>
        <v>100.57</v>
      </c>
      <c r="AA203" s="326">
        <f>INDEX('ИПЦ raw'!$1:$1048576, MATCH($K203,'ИПЦ raw'!$A:$A,0),MATCH(MoM!AA$1,'ИПЦ raw'!$1:$1,0))</f>
        <v>100.4</v>
      </c>
      <c r="AB203" s="326">
        <f>INDEX('ИПЦ raw'!$1:$1048576, MATCH($K203,'ИПЦ raw'!$A:$A,0),MATCH(MoM!AB$1,'ИПЦ raw'!$1:$1,0))</f>
        <v>100.27</v>
      </c>
      <c r="AC203" s="326">
        <f>INDEX('ИПЦ raw'!$1:$1048576, MATCH($K203,'ИПЦ raw'!$A:$A,0),MATCH(MoM!AC$1,'ИПЦ raw'!$1:$1,0))</f>
        <v>100.2</v>
      </c>
      <c r="AD203" s="326">
        <f>INDEX('ИПЦ raw'!$1:$1048576, MATCH($K203,'ИПЦ raw'!$A:$A,0),MATCH(MoM!AD$1,'ИПЦ raw'!$1:$1,0))</f>
        <v>100.21</v>
      </c>
      <c r="AE203" s="326">
        <f>INDEX('ИПЦ raw'!$1:$1048576, MATCH($K203,'ИПЦ raw'!$A:$A,0),MATCH(MoM!AE$1,'ИПЦ raw'!$1:$1,0))</f>
        <v>100.44</v>
      </c>
      <c r="AF203" s="326">
        <f>INDEX('ИПЦ raw'!$1:$1048576, MATCH($K203,'ИПЦ raw'!$A:$A,0),MATCH(MoM!AF$1,'ИПЦ raw'!$1:$1,0))</f>
        <v>100.4</v>
      </c>
      <c r="AG203" s="326">
        <f>INDEX('ИПЦ raw'!$1:$1048576, MATCH($K203,'ИПЦ raw'!$A:$A,0),MATCH(MoM!AG$1,'ИПЦ raw'!$1:$1,0))</f>
        <v>100.58</v>
      </c>
      <c r="AH203" s="326">
        <f>INDEX('ИПЦ raw'!$1:$1048576, MATCH($K203,'ИПЦ raw'!$A:$A,0),MATCH(MoM!AH$1,'ИПЦ raw'!$1:$1,0))</f>
        <v>100.51</v>
      </c>
      <c r="AI203" s="326">
        <f>INDEX('ИПЦ raw'!$1:$1048576, MATCH($K203,'ИПЦ raw'!$A:$A,0),MATCH(MoM!AI$1,'ИПЦ raw'!$1:$1,0))</f>
        <v>100.38</v>
      </c>
      <c r="AJ203" s="326">
        <f>INDEX('ИПЦ raw'!$1:$1048576, MATCH($K203,'ИПЦ raw'!$A:$A,0),MATCH(MoM!AJ$1,'ИПЦ raw'!$1:$1,0))</f>
        <v>100.54</v>
      </c>
      <c r="AK203" s="326">
        <f>INDEX('ИПЦ raw'!$1:$1048576, MATCH($K203,'ИПЦ raw'!$A:$A,0),MATCH(MoM!AK$1,'ИПЦ raw'!$1:$1,0))</f>
        <v>99.96</v>
      </c>
      <c r="AL203" s="326">
        <f>INDEX('ИПЦ raw'!$1:$1048576, MATCH($K203,'ИПЦ raw'!$A:$A,0),MATCH(MoM!AL$1,'ИПЦ raw'!$1:$1,0))</f>
        <v>100.5</v>
      </c>
      <c r="AM203" s="326">
        <f>INDEX('ИПЦ raw'!$1:$1048576, MATCH($K203,'ИПЦ raw'!$A:$A,0),MATCH(MoM!AM$1,'ИПЦ raw'!$1:$1,0))</f>
        <v>100.14</v>
      </c>
      <c r="AN203" s="326">
        <f>INDEX('ИПЦ raw'!$1:$1048576, MATCH($K203,'ИПЦ raw'!$A:$A,0),MATCH(MoM!AN$1,'ИПЦ raw'!$1:$1,0))</f>
        <v>99.88</v>
      </c>
      <c r="AO203" s="326">
        <f>INDEX('ИПЦ raw'!$1:$1048576, MATCH($K203,'ИПЦ raw'!$A:$A,0),MATCH(MoM!AO$1,'ИПЦ raw'!$1:$1,0))</f>
        <v>100.09</v>
      </c>
      <c r="AP203" s="326">
        <f>INDEX('ИПЦ raw'!$1:$1048576, MATCH($K203,'ИПЦ raw'!$A:$A,0),MATCH(MoM!AP$1,'ИПЦ raw'!$1:$1,0))</f>
        <v>100</v>
      </c>
      <c r="AQ203" s="326">
        <f>INDEX('ИПЦ raw'!$1:$1048576, MATCH($K203,'ИПЦ raw'!$A:$A,0),MATCH(MoM!AQ$1,'ИПЦ raw'!$1:$1,0))</f>
        <v>100.56</v>
      </c>
      <c r="AR203" s="326">
        <f>INDEX('ИПЦ raw'!$1:$1048576, MATCH($K203,'ИПЦ raw'!$A:$A,0),MATCH(MoM!AR$1,'ИПЦ raw'!$1:$1,0))</f>
        <v>99.76</v>
      </c>
      <c r="AS203" s="326">
        <f>INDEX('ИПЦ raw'!$1:$1048576, MATCH($K203,'ИПЦ raw'!$A:$A,0),MATCH(MoM!AS$1,'ИПЦ raw'!$1:$1,0))</f>
        <v>99.99</v>
      </c>
      <c r="AT203" s="326">
        <f>INDEX('ИПЦ raw'!$1:$1048576, MATCH($K203,'ИПЦ raw'!$A:$A,0),MATCH(MoM!AT$1,'ИПЦ raw'!$1:$1,0))</f>
        <v>100.35</v>
      </c>
      <c r="AU203" s="326">
        <f>INDEX('ИПЦ raw'!$1:$1048576, MATCH($K203,'ИПЦ raw'!$A:$A,0),MATCH(MoM!AU$1,'ИПЦ raw'!$1:$1,0))</f>
        <v>100.31</v>
      </c>
      <c r="AV203" s="326">
        <f>INDEX('ИПЦ raw'!$1:$1048576, MATCH($K203,'ИПЦ raw'!$A:$A,0),MATCH(MoM!AV$1,'ИПЦ raw'!$1:$1,0))</f>
        <v>100.42</v>
      </c>
      <c r="AW203" s="326">
        <f>INDEX('ИПЦ raw'!$1:$1048576, MATCH($K203,'ИПЦ raw'!$A:$A,0),MATCH(MoM!AW$1,'ИПЦ raw'!$1:$1,0))</f>
        <v>100.06</v>
      </c>
      <c r="AX203" s="326">
        <f>INDEX('ИПЦ raw'!$1:$1048576, MATCH($K203,'ИПЦ raw'!$A:$A,0),MATCH(MoM!AX$1,'ИПЦ raw'!$1:$1,0))</f>
        <v>99.92</v>
      </c>
      <c r="AY203" s="326">
        <f>INDEX('ИПЦ raw'!$1:$1048576, MATCH($K203,'ИПЦ raw'!$A:$A,0),MATCH(MoM!AY$1,'ИПЦ raw'!$1:$1,0))</f>
        <v>100.49</v>
      </c>
      <c r="AZ203" s="326">
        <f>INDEX('ИПЦ raw'!$1:$1048576, MATCH($K203,'ИПЦ raw'!$A:$A,0),MATCH(MoM!AZ$1,'ИПЦ raw'!$1:$1,0))</f>
        <v>100.09</v>
      </c>
    </row>
    <row r="204" spans="1:52" x14ac:dyDescent="0.45">
      <c r="A204" s="326">
        <f>Веса!A204</f>
        <v>1</v>
      </c>
      <c r="B204" s="326">
        <f t="shared" si="6"/>
        <v>1</v>
      </c>
      <c r="C204" s="326">
        <f>БИПЦ_НДС!E204</f>
        <v>1</v>
      </c>
      <c r="D204" s="326">
        <f t="shared" si="7"/>
        <v>0</v>
      </c>
      <c r="E204" s="326">
        <v>0</v>
      </c>
      <c r="F204" s="326">
        <v>1</v>
      </c>
      <c r="G204" s="326">
        <v>1</v>
      </c>
      <c r="H204" s="326">
        <v>0</v>
      </c>
      <c r="I204" s="326">
        <v>0</v>
      </c>
      <c r="J204" s="308" t="s">
        <v>203</v>
      </c>
      <c r="K204" s="308" t="s">
        <v>203</v>
      </c>
      <c r="L204" s="326">
        <f>INDEX('ИПЦ raw'!$1:$1048576, MATCH($K204,'ИПЦ raw'!$A:$A,0),MATCH(MoM!L$1,'ИПЦ raw'!$1:$1,0))</f>
        <v>100.08</v>
      </c>
      <c r="M204" s="326">
        <f>INDEX('ИПЦ raw'!$1:$1048576, MATCH($K204,'ИПЦ raw'!$A:$A,0),MATCH(MoM!M$1,'ИПЦ raw'!$1:$1,0))</f>
        <v>100.07</v>
      </c>
      <c r="N204" s="326">
        <f>INDEX('ИПЦ raw'!$1:$1048576, MATCH($K204,'ИПЦ raw'!$A:$A,0),MATCH(MoM!N$1,'ИПЦ raw'!$1:$1,0))</f>
        <v>100.11</v>
      </c>
      <c r="O204" s="326">
        <f>INDEX('ИПЦ raw'!$1:$1048576, MATCH($K204,'ИПЦ raw'!$A:$A,0),MATCH(MoM!O$1,'ИПЦ raw'!$1:$1,0))</f>
        <v>100.05</v>
      </c>
      <c r="P204" s="326">
        <f>INDEX('ИПЦ raw'!$1:$1048576, MATCH($K204,'ИПЦ raw'!$A:$A,0),MATCH(MoM!P$1,'ИПЦ raw'!$1:$1,0))</f>
        <v>99.47</v>
      </c>
      <c r="Q204" s="326">
        <f>INDEX('ИПЦ raw'!$1:$1048576, MATCH($K204,'ИПЦ raw'!$A:$A,0),MATCH(MoM!Q$1,'ИПЦ raw'!$1:$1,0))</f>
        <v>99.82</v>
      </c>
      <c r="R204" s="326">
        <f>INDEX('ИПЦ raw'!$1:$1048576, MATCH($K204,'ИПЦ raw'!$A:$A,0),MATCH(MoM!R$1,'ИПЦ raw'!$1:$1,0))</f>
        <v>100.25</v>
      </c>
      <c r="S204" s="326">
        <f>INDEX('ИПЦ raw'!$1:$1048576, MATCH($K204,'ИПЦ raw'!$A:$A,0),MATCH(MoM!S$1,'ИПЦ raw'!$1:$1,0))</f>
        <v>100.17</v>
      </c>
      <c r="T204" s="326">
        <f>INDEX('ИПЦ raw'!$1:$1048576, MATCH($K204,'ИПЦ raw'!$A:$A,0),MATCH(MoM!T$1,'ИПЦ raw'!$1:$1,0))</f>
        <v>99.76</v>
      </c>
      <c r="U204" s="326">
        <f>INDEX('ИПЦ raw'!$1:$1048576, MATCH($K204,'ИПЦ raw'!$A:$A,0),MATCH(MoM!U$1,'ИПЦ raw'!$1:$1,0))</f>
        <v>99.9</v>
      </c>
      <c r="V204" s="326">
        <f>INDEX('ИПЦ raw'!$1:$1048576, MATCH($K204,'ИПЦ raw'!$A:$A,0),MATCH(MoM!V$1,'ИПЦ raw'!$1:$1,0))</f>
        <v>99.75</v>
      </c>
      <c r="W204" s="326">
        <f>INDEX('ИПЦ raw'!$1:$1048576, MATCH($K204,'ИПЦ raw'!$A:$A,0),MATCH(MoM!W$1,'ИПЦ raw'!$1:$1,0))</f>
        <v>100.36</v>
      </c>
      <c r="X204" s="326">
        <f>INDEX('ИПЦ raw'!$1:$1048576, MATCH($K204,'ИПЦ raw'!$A:$A,0),MATCH(MoM!X$1,'ИПЦ raw'!$1:$1,0))</f>
        <v>100.33</v>
      </c>
      <c r="Y204" s="326">
        <f>INDEX('ИПЦ raw'!$1:$1048576, MATCH($K204,'ИПЦ raw'!$A:$A,0),MATCH(MoM!Y$1,'ИПЦ raw'!$1:$1,0))</f>
        <v>100.07</v>
      </c>
      <c r="Z204" s="326">
        <f>INDEX('ИПЦ raw'!$1:$1048576, MATCH($K204,'ИПЦ raw'!$A:$A,0),MATCH(MoM!Z$1,'ИПЦ raw'!$1:$1,0))</f>
        <v>100.54</v>
      </c>
      <c r="AA204" s="326">
        <f>INDEX('ИПЦ raw'!$1:$1048576, MATCH($K204,'ИПЦ raw'!$A:$A,0),MATCH(MoM!AA$1,'ИПЦ raw'!$1:$1,0))</f>
        <v>100.66</v>
      </c>
      <c r="AB204" s="326">
        <f>INDEX('ИПЦ raw'!$1:$1048576, MATCH($K204,'ИПЦ raw'!$A:$A,0),MATCH(MoM!AB$1,'ИПЦ raw'!$1:$1,0))</f>
        <v>100.42</v>
      </c>
      <c r="AC204" s="326">
        <f>INDEX('ИПЦ raw'!$1:$1048576, MATCH($K204,'ИПЦ raw'!$A:$A,0),MATCH(MoM!AC$1,'ИПЦ raw'!$1:$1,0))</f>
        <v>100.26</v>
      </c>
      <c r="AD204" s="326">
        <f>INDEX('ИПЦ raw'!$1:$1048576, MATCH($K204,'ИПЦ raw'!$A:$A,0),MATCH(MoM!AD$1,'ИПЦ raw'!$1:$1,0))</f>
        <v>100.17</v>
      </c>
      <c r="AE204" s="326">
        <f>INDEX('ИПЦ raw'!$1:$1048576, MATCH($K204,'ИПЦ raw'!$A:$A,0),MATCH(MoM!AE$1,'ИПЦ raw'!$1:$1,0))</f>
        <v>100.61</v>
      </c>
      <c r="AF204" s="326">
        <f>INDEX('ИПЦ raw'!$1:$1048576, MATCH($K204,'ИПЦ raw'!$A:$A,0),MATCH(MoM!AF$1,'ИПЦ raw'!$1:$1,0))</f>
        <v>100.36</v>
      </c>
      <c r="AG204" s="326">
        <f>INDEX('ИПЦ raw'!$1:$1048576, MATCH($K204,'ИПЦ raw'!$A:$A,0),MATCH(MoM!AG$1,'ИПЦ raw'!$1:$1,0))</f>
        <v>100.56</v>
      </c>
      <c r="AH204" s="326">
        <f>INDEX('ИПЦ raw'!$1:$1048576, MATCH($K204,'ИПЦ raw'!$A:$A,0),MATCH(MoM!AH$1,'ИПЦ raw'!$1:$1,0))</f>
        <v>100.1</v>
      </c>
      <c r="AI204" s="326">
        <f>INDEX('ИПЦ raw'!$1:$1048576, MATCH($K204,'ИПЦ raw'!$A:$A,0),MATCH(MoM!AI$1,'ИПЦ raw'!$1:$1,0))</f>
        <v>100.44</v>
      </c>
      <c r="AJ204" s="326">
        <f>INDEX('ИПЦ raw'!$1:$1048576, MATCH($K204,'ИПЦ raw'!$A:$A,0),MATCH(MoM!AJ$1,'ИПЦ raw'!$1:$1,0))</f>
        <v>99.95</v>
      </c>
      <c r="AK204" s="326">
        <f>INDEX('ИПЦ raw'!$1:$1048576, MATCH($K204,'ИПЦ raw'!$A:$A,0),MATCH(MoM!AK$1,'ИПЦ raw'!$1:$1,0))</f>
        <v>100.11</v>
      </c>
      <c r="AL204" s="326">
        <f>INDEX('ИПЦ raw'!$1:$1048576, MATCH($K204,'ИПЦ raw'!$A:$A,0),MATCH(MoM!AL$1,'ИПЦ raw'!$1:$1,0))</f>
        <v>100.25</v>
      </c>
      <c r="AM204" s="326">
        <f>INDEX('ИПЦ raw'!$1:$1048576, MATCH($K204,'ИПЦ raw'!$A:$A,0),MATCH(MoM!AM$1,'ИПЦ raw'!$1:$1,0))</f>
        <v>99.5</v>
      </c>
      <c r="AN204" s="326">
        <f>INDEX('ИПЦ raw'!$1:$1048576, MATCH($K204,'ИПЦ raw'!$A:$A,0),MATCH(MoM!AN$1,'ИПЦ raw'!$1:$1,0))</f>
        <v>99.72</v>
      </c>
      <c r="AO204" s="326">
        <f>INDEX('ИПЦ raw'!$1:$1048576, MATCH($K204,'ИПЦ raw'!$A:$A,0),MATCH(MoM!AO$1,'ИПЦ raw'!$1:$1,0))</f>
        <v>99.54</v>
      </c>
      <c r="AP204" s="326">
        <f>INDEX('ИПЦ raw'!$1:$1048576, MATCH($K204,'ИПЦ raw'!$A:$A,0),MATCH(MoM!AP$1,'ИПЦ raw'!$1:$1,0))</f>
        <v>99.68</v>
      </c>
      <c r="AQ204" s="326">
        <f>INDEX('ИПЦ raw'!$1:$1048576, MATCH($K204,'ИПЦ raw'!$A:$A,0),MATCH(MoM!AQ$1,'ИПЦ raw'!$1:$1,0))</f>
        <v>100.78</v>
      </c>
      <c r="AR204" s="326">
        <f>INDEX('ИПЦ raw'!$1:$1048576, MATCH($K204,'ИПЦ raw'!$A:$A,0),MATCH(MoM!AR$1,'ИПЦ raw'!$1:$1,0))</f>
        <v>100.11</v>
      </c>
      <c r="AS204" s="326">
        <f>INDEX('ИПЦ raw'!$1:$1048576, MATCH($K204,'ИПЦ raw'!$A:$A,0),MATCH(MoM!AS$1,'ИПЦ raw'!$1:$1,0))</f>
        <v>100.09</v>
      </c>
      <c r="AT204" s="326">
        <f>INDEX('ИПЦ raw'!$1:$1048576, MATCH($K204,'ИПЦ raw'!$A:$A,0),MATCH(MoM!AT$1,'ИПЦ raw'!$1:$1,0))</f>
        <v>100.25</v>
      </c>
      <c r="AU204" s="326">
        <f>INDEX('ИПЦ raw'!$1:$1048576, MATCH($K204,'ИПЦ raw'!$A:$A,0),MATCH(MoM!AU$1,'ИПЦ raw'!$1:$1,0))</f>
        <v>99.65</v>
      </c>
      <c r="AV204" s="326">
        <f>INDEX('ИПЦ raw'!$1:$1048576, MATCH($K204,'ИПЦ raw'!$A:$A,0),MATCH(MoM!AV$1,'ИПЦ raw'!$1:$1,0))</f>
        <v>100.1</v>
      </c>
      <c r="AW204" s="326">
        <f>INDEX('ИПЦ raw'!$1:$1048576, MATCH($K204,'ИПЦ raw'!$A:$A,0),MATCH(MoM!AW$1,'ИПЦ raw'!$1:$1,0))</f>
        <v>99.87</v>
      </c>
      <c r="AX204" s="326">
        <f>INDEX('ИПЦ raw'!$1:$1048576, MATCH($K204,'ИПЦ raw'!$A:$A,0),MATCH(MoM!AX$1,'ИПЦ raw'!$1:$1,0))</f>
        <v>100.72</v>
      </c>
      <c r="AY204" s="326">
        <f>INDEX('ИПЦ raw'!$1:$1048576, MATCH($K204,'ИПЦ raw'!$A:$A,0),MATCH(MoM!AY$1,'ИПЦ raw'!$1:$1,0))</f>
        <v>99.78</v>
      </c>
      <c r="AZ204" s="326">
        <f>INDEX('ИПЦ raw'!$1:$1048576, MATCH($K204,'ИПЦ raw'!$A:$A,0),MATCH(MoM!AZ$1,'ИПЦ raw'!$1:$1,0))</f>
        <v>100.32</v>
      </c>
    </row>
    <row r="205" spans="1:52" x14ac:dyDescent="0.45">
      <c r="A205" s="326">
        <f>Веса!A205</f>
        <v>1</v>
      </c>
      <c r="B205" s="326">
        <f t="shared" si="6"/>
        <v>1</v>
      </c>
      <c r="C205" s="326">
        <f>БИПЦ_НДС!E205</f>
        <v>1</v>
      </c>
      <c r="D205" s="326">
        <f t="shared" si="7"/>
        <v>0</v>
      </c>
      <c r="E205" s="326">
        <v>0</v>
      </c>
      <c r="F205" s="326">
        <v>1</v>
      </c>
      <c r="G205" s="326">
        <v>1</v>
      </c>
      <c r="H205" s="326">
        <v>0</v>
      </c>
      <c r="I205" s="326">
        <v>0</v>
      </c>
      <c r="J205" s="308" t="s">
        <v>204</v>
      </c>
      <c r="K205" s="308" t="s">
        <v>204</v>
      </c>
      <c r="L205" s="326">
        <f>INDEX('ИПЦ raw'!$1:$1048576, MATCH($K205,'ИПЦ raw'!$A:$A,0),MATCH(MoM!L$1,'ИПЦ raw'!$1:$1,0))</f>
        <v>99.92</v>
      </c>
      <c r="M205" s="326">
        <f>INDEX('ИПЦ raw'!$1:$1048576, MATCH($K205,'ИПЦ raw'!$A:$A,0),MATCH(MoM!M$1,'ИПЦ raw'!$1:$1,0))</f>
        <v>99.86</v>
      </c>
      <c r="N205" s="326">
        <f>INDEX('ИПЦ raw'!$1:$1048576, MATCH($K205,'ИПЦ raw'!$A:$A,0),MATCH(MoM!N$1,'ИПЦ raw'!$1:$1,0))</f>
        <v>100.36</v>
      </c>
      <c r="O205" s="326">
        <f>INDEX('ИПЦ raw'!$1:$1048576, MATCH($K205,'ИПЦ raw'!$A:$A,0),MATCH(MoM!O$1,'ИПЦ raw'!$1:$1,0))</f>
        <v>100.35</v>
      </c>
      <c r="P205" s="326">
        <f>INDEX('ИПЦ raw'!$1:$1048576, MATCH($K205,'ИПЦ raw'!$A:$A,0),MATCH(MoM!P$1,'ИПЦ raw'!$1:$1,0))</f>
        <v>99.7</v>
      </c>
      <c r="Q205" s="326">
        <f>INDEX('ИПЦ raw'!$1:$1048576, MATCH($K205,'ИПЦ raw'!$A:$A,0),MATCH(MoM!Q$1,'ИПЦ raw'!$1:$1,0))</f>
        <v>99.77</v>
      </c>
      <c r="R205" s="326">
        <f>INDEX('ИПЦ raw'!$1:$1048576, MATCH($K205,'ИПЦ raw'!$A:$A,0),MATCH(MoM!R$1,'ИПЦ raw'!$1:$1,0))</f>
        <v>100.5</v>
      </c>
      <c r="S205" s="326">
        <f>INDEX('ИПЦ raw'!$1:$1048576, MATCH($K205,'ИПЦ raw'!$A:$A,0),MATCH(MoM!S$1,'ИПЦ raw'!$1:$1,0))</f>
        <v>100</v>
      </c>
      <c r="T205" s="326">
        <f>INDEX('ИПЦ raw'!$1:$1048576, MATCH($K205,'ИПЦ raw'!$A:$A,0),MATCH(MoM!T$1,'ИПЦ raw'!$1:$1,0))</f>
        <v>100.51</v>
      </c>
      <c r="U205" s="326">
        <f>INDEX('ИПЦ raw'!$1:$1048576, MATCH($K205,'ИПЦ raw'!$A:$A,0),MATCH(MoM!U$1,'ИПЦ raw'!$1:$1,0))</f>
        <v>100.31</v>
      </c>
      <c r="V205" s="326">
        <f>INDEX('ИПЦ raw'!$1:$1048576, MATCH($K205,'ИПЦ raw'!$A:$A,0),MATCH(MoM!V$1,'ИПЦ raw'!$1:$1,0))</f>
        <v>100.09</v>
      </c>
      <c r="W205" s="326">
        <f>INDEX('ИПЦ raw'!$1:$1048576, MATCH($K205,'ИПЦ raw'!$A:$A,0),MATCH(MoM!W$1,'ИПЦ raw'!$1:$1,0))</f>
        <v>100.35</v>
      </c>
      <c r="X205" s="326">
        <f>INDEX('ИПЦ raw'!$1:$1048576, MATCH($K205,'ИПЦ raw'!$A:$A,0),MATCH(MoM!X$1,'ИПЦ raw'!$1:$1,0))</f>
        <v>99.71</v>
      </c>
      <c r="Y205" s="326">
        <f>INDEX('ИПЦ raw'!$1:$1048576, MATCH($K205,'ИПЦ raw'!$A:$A,0),MATCH(MoM!Y$1,'ИПЦ raw'!$1:$1,0))</f>
        <v>100.24</v>
      </c>
      <c r="Z205" s="326">
        <f>INDEX('ИПЦ raw'!$1:$1048576, MATCH($K205,'ИПЦ raw'!$A:$A,0),MATCH(MoM!Z$1,'ИПЦ raw'!$1:$1,0))</f>
        <v>100.57</v>
      </c>
      <c r="AA205" s="326">
        <f>INDEX('ИПЦ raw'!$1:$1048576, MATCH($K205,'ИПЦ raw'!$A:$A,0),MATCH(MoM!AA$1,'ИПЦ raw'!$1:$1,0))</f>
        <v>100.71</v>
      </c>
      <c r="AB205" s="326">
        <f>INDEX('ИПЦ raw'!$1:$1048576, MATCH($K205,'ИПЦ raw'!$A:$A,0),MATCH(MoM!AB$1,'ИПЦ raw'!$1:$1,0))</f>
        <v>100.37</v>
      </c>
      <c r="AC205" s="326">
        <f>INDEX('ИПЦ raw'!$1:$1048576, MATCH($K205,'ИПЦ raw'!$A:$A,0),MATCH(MoM!AC$1,'ИПЦ raw'!$1:$1,0))</f>
        <v>100.06</v>
      </c>
      <c r="AD205" s="326">
        <f>INDEX('ИПЦ raw'!$1:$1048576, MATCH($K205,'ИПЦ raw'!$A:$A,0),MATCH(MoM!AD$1,'ИПЦ raw'!$1:$1,0))</f>
        <v>100.64</v>
      </c>
      <c r="AE205" s="326">
        <f>INDEX('ИПЦ raw'!$1:$1048576, MATCH($K205,'ИПЦ raw'!$A:$A,0),MATCH(MoM!AE$1,'ИПЦ raw'!$1:$1,0))</f>
        <v>100.02</v>
      </c>
      <c r="AF205" s="326">
        <f>INDEX('ИПЦ raw'!$1:$1048576, MATCH($K205,'ИПЦ raw'!$A:$A,0),MATCH(MoM!AF$1,'ИПЦ raw'!$1:$1,0))</f>
        <v>100.99</v>
      </c>
      <c r="AG205" s="326">
        <f>INDEX('ИПЦ raw'!$1:$1048576, MATCH($K205,'ИПЦ raw'!$A:$A,0),MATCH(MoM!AG$1,'ИПЦ raw'!$1:$1,0))</f>
        <v>100.51</v>
      </c>
      <c r="AH205" s="326">
        <f>INDEX('ИПЦ raw'!$1:$1048576, MATCH($K205,'ИПЦ raw'!$A:$A,0),MATCH(MoM!AH$1,'ИПЦ raw'!$1:$1,0))</f>
        <v>100.14</v>
      </c>
      <c r="AI205" s="326">
        <f>INDEX('ИПЦ raw'!$1:$1048576, MATCH($K205,'ИПЦ raw'!$A:$A,0),MATCH(MoM!AI$1,'ИПЦ raw'!$1:$1,0))</f>
        <v>100.73</v>
      </c>
      <c r="AJ205" s="326">
        <f>INDEX('ИПЦ raw'!$1:$1048576, MATCH($K205,'ИПЦ raw'!$A:$A,0),MATCH(MoM!AJ$1,'ИПЦ raw'!$1:$1,0))</f>
        <v>100.15</v>
      </c>
      <c r="AK205" s="326">
        <f>INDEX('ИПЦ raw'!$1:$1048576, MATCH($K205,'ИПЦ raw'!$A:$A,0),MATCH(MoM!AK$1,'ИПЦ raw'!$1:$1,0))</f>
        <v>100.43</v>
      </c>
      <c r="AL205" s="326">
        <f>INDEX('ИПЦ raw'!$1:$1048576, MATCH($K205,'ИПЦ raw'!$A:$A,0),MATCH(MoM!AL$1,'ИПЦ raw'!$1:$1,0))</f>
        <v>100.38</v>
      </c>
      <c r="AM205" s="326">
        <f>INDEX('ИПЦ raw'!$1:$1048576, MATCH($K205,'ИПЦ raw'!$A:$A,0),MATCH(MoM!AM$1,'ИПЦ raw'!$1:$1,0))</f>
        <v>99.76</v>
      </c>
      <c r="AN205" s="326">
        <f>INDEX('ИПЦ raw'!$1:$1048576, MATCH($K205,'ИПЦ raw'!$A:$A,0),MATCH(MoM!AN$1,'ИПЦ raw'!$1:$1,0))</f>
        <v>99.78</v>
      </c>
      <c r="AO205" s="326">
        <f>INDEX('ИПЦ raw'!$1:$1048576, MATCH($K205,'ИПЦ raw'!$A:$A,0),MATCH(MoM!AO$1,'ИПЦ raw'!$1:$1,0))</f>
        <v>99.88</v>
      </c>
      <c r="AP205" s="326">
        <f>INDEX('ИПЦ raw'!$1:$1048576, MATCH($K205,'ИПЦ raw'!$A:$A,0),MATCH(MoM!AP$1,'ИПЦ raw'!$1:$1,0))</f>
        <v>99.51</v>
      </c>
      <c r="AQ205" s="326">
        <f>INDEX('ИПЦ raw'!$1:$1048576, MATCH($K205,'ИПЦ raw'!$A:$A,0),MATCH(MoM!AQ$1,'ИПЦ raw'!$1:$1,0))</f>
        <v>100.29</v>
      </c>
      <c r="AR205" s="326">
        <f>INDEX('ИПЦ raw'!$1:$1048576, MATCH($K205,'ИПЦ raw'!$A:$A,0),MATCH(MoM!AR$1,'ИПЦ raw'!$1:$1,0))</f>
        <v>100.21</v>
      </c>
      <c r="AS205" s="326">
        <f>INDEX('ИПЦ raw'!$1:$1048576, MATCH($K205,'ИПЦ raw'!$A:$A,0),MATCH(MoM!AS$1,'ИПЦ raw'!$1:$1,0))</f>
        <v>99.7</v>
      </c>
      <c r="AT205" s="326">
        <f>INDEX('ИПЦ raw'!$1:$1048576, MATCH($K205,'ИПЦ raw'!$A:$A,0),MATCH(MoM!AT$1,'ИПЦ raw'!$1:$1,0))</f>
        <v>99.92</v>
      </c>
      <c r="AU205" s="326">
        <f>INDEX('ИПЦ raw'!$1:$1048576, MATCH($K205,'ИПЦ raw'!$A:$A,0),MATCH(MoM!AU$1,'ИПЦ raw'!$1:$1,0))</f>
        <v>99.84</v>
      </c>
      <c r="AV205" s="326">
        <f>INDEX('ИПЦ raw'!$1:$1048576, MATCH($K205,'ИПЦ raw'!$A:$A,0),MATCH(MoM!AV$1,'ИПЦ raw'!$1:$1,0))</f>
        <v>99.81</v>
      </c>
      <c r="AW205" s="326">
        <f>INDEX('ИПЦ raw'!$1:$1048576, MATCH($K205,'ИПЦ raw'!$A:$A,0),MATCH(MoM!AW$1,'ИПЦ raw'!$1:$1,0))</f>
        <v>100.36</v>
      </c>
      <c r="AX205" s="326">
        <f>INDEX('ИПЦ raw'!$1:$1048576, MATCH($K205,'ИПЦ raw'!$A:$A,0),MATCH(MoM!AX$1,'ИПЦ raw'!$1:$1,0))</f>
        <v>100.52</v>
      </c>
      <c r="AY205" s="326">
        <f>INDEX('ИПЦ raw'!$1:$1048576, MATCH($K205,'ИПЦ raw'!$A:$A,0),MATCH(MoM!AY$1,'ИПЦ raw'!$1:$1,0))</f>
        <v>100.35</v>
      </c>
      <c r="AZ205" s="326">
        <f>INDEX('ИПЦ raw'!$1:$1048576, MATCH($K205,'ИПЦ raw'!$A:$A,0),MATCH(MoM!AZ$1,'ИПЦ raw'!$1:$1,0))</f>
        <v>99.81</v>
      </c>
    </row>
    <row r="206" spans="1:52" x14ac:dyDescent="0.45">
      <c r="A206" s="326">
        <f>Веса!A206</f>
        <v>1</v>
      </c>
      <c r="B206" s="333">
        <v>0</v>
      </c>
      <c r="C206" s="326">
        <f>БИПЦ_НДС!E206</f>
        <v>0</v>
      </c>
      <c r="D206" s="326">
        <f t="shared" si="7"/>
        <v>1</v>
      </c>
      <c r="E206" s="326">
        <v>0</v>
      </c>
      <c r="F206" s="326">
        <v>1</v>
      </c>
      <c r="G206" s="326">
        <v>1</v>
      </c>
      <c r="H206" s="326">
        <v>0</v>
      </c>
      <c r="I206" s="326">
        <v>0</v>
      </c>
      <c r="J206" s="308" t="s">
        <v>205</v>
      </c>
      <c r="K206" s="308" t="s">
        <v>205</v>
      </c>
      <c r="L206" s="326">
        <f>INDEX('ИПЦ raw'!$1:$1048576, MATCH($K206,'ИПЦ raw'!$A:$A,0),MATCH(MoM!L$1,'ИПЦ raw'!$1:$1,0))</f>
        <v>99.99</v>
      </c>
      <c r="M206" s="326">
        <f>INDEX('ИПЦ raw'!$1:$1048576, MATCH($K206,'ИПЦ raw'!$A:$A,0),MATCH(MoM!M$1,'ИПЦ raw'!$1:$1,0))</f>
        <v>100.1</v>
      </c>
      <c r="N206" s="326">
        <f>INDEX('ИПЦ raw'!$1:$1048576, MATCH($K206,'ИПЦ raw'!$A:$A,0),MATCH(MoM!N$1,'ИПЦ raw'!$1:$1,0))</f>
        <v>99.89</v>
      </c>
      <c r="O206" s="326">
        <f>INDEX('ИПЦ raw'!$1:$1048576, MATCH($K206,'ИПЦ raw'!$A:$A,0),MATCH(MoM!O$1,'ИПЦ raw'!$1:$1,0))</f>
        <v>99.84</v>
      </c>
      <c r="P206" s="326">
        <f>INDEX('ИПЦ raw'!$1:$1048576, MATCH($K206,'ИПЦ raw'!$A:$A,0),MATCH(MoM!P$1,'ИПЦ raw'!$1:$1,0))</f>
        <v>100.01</v>
      </c>
      <c r="Q206" s="326">
        <f>INDEX('ИПЦ raw'!$1:$1048576, MATCH($K206,'ИПЦ raw'!$A:$A,0),MATCH(MoM!Q$1,'ИПЦ raw'!$1:$1,0))</f>
        <v>99.87</v>
      </c>
      <c r="R206" s="326">
        <f>INDEX('ИПЦ raw'!$1:$1048576, MATCH($K206,'ИПЦ raw'!$A:$A,0),MATCH(MoM!R$1,'ИПЦ raw'!$1:$1,0))</f>
        <v>100.85</v>
      </c>
      <c r="S206" s="326">
        <f>INDEX('ИПЦ raw'!$1:$1048576, MATCH($K206,'ИПЦ raw'!$A:$A,0),MATCH(MoM!S$1,'ИПЦ raw'!$1:$1,0))</f>
        <v>100.96</v>
      </c>
      <c r="T206" s="326">
        <f>INDEX('ИПЦ raw'!$1:$1048576, MATCH($K206,'ИПЦ raw'!$A:$A,0),MATCH(MoM!T$1,'ИПЦ raw'!$1:$1,0))</f>
        <v>100.14</v>
      </c>
      <c r="U206" s="326">
        <f>INDEX('ИПЦ raw'!$1:$1048576, MATCH($K206,'ИПЦ raw'!$A:$A,0),MATCH(MoM!U$1,'ИПЦ raw'!$1:$1,0))</f>
        <v>99.9</v>
      </c>
      <c r="V206" s="326">
        <f>INDEX('ИПЦ raw'!$1:$1048576, MATCH($K206,'ИПЦ raw'!$A:$A,0),MATCH(MoM!V$1,'ИПЦ raw'!$1:$1,0))</f>
        <v>100.48</v>
      </c>
      <c r="W206" s="326">
        <f>INDEX('ИПЦ raw'!$1:$1048576, MATCH($K206,'ИПЦ raw'!$A:$A,0),MATCH(MoM!W$1,'ИПЦ raw'!$1:$1,0))</f>
        <v>100.06</v>
      </c>
      <c r="X206" s="326">
        <f>INDEX('ИПЦ raw'!$1:$1048576, MATCH($K206,'ИПЦ raw'!$A:$A,0),MATCH(MoM!X$1,'ИПЦ raw'!$1:$1,0))</f>
        <v>100.04</v>
      </c>
      <c r="Y206" s="326">
        <f>INDEX('ИПЦ raw'!$1:$1048576, MATCH($K206,'ИПЦ raw'!$A:$A,0),MATCH(MoM!Y$1,'ИПЦ raw'!$1:$1,0))</f>
        <v>100.33</v>
      </c>
      <c r="Z206" s="326">
        <f>INDEX('ИПЦ raw'!$1:$1048576, MATCH($K206,'ИПЦ raw'!$A:$A,0),MATCH(MoM!Z$1,'ИПЦ raw'!$1:$1,0))</f>
        <v>100.34</v>
      </c>
      <c r="AA206" s="326">
        <f>INDEX('ИПЦ raw'!$1:$1048576, MATCH($K206,'ИПЦ raw'!$A:$A,0),MATCH(MoM!AA$1,'ИПЦ raw'!$1:$1,0))</f>
        <v>100.09</v>
      </c>
      <c r="AB206" s="326">
        <f>INDEX('ИПЦ raw'!$1:$1048576, MATCH($K206,'ИПЦ raw'!$A:$A,0),MATCH(MoM!AB$1,'ИПЦ raw'!$1:$1,0))</f>
        <v>100.08</v>
      </c>
      <c r="AC206" s="326">
        <f>INDEX('ИПЦ raw'!$1:$1048576, MATCH($K206,'ИПЦ raw'!$A:$A,0),MATCH(MoM!AC$1,'ИПЦ raw'!$1:$1,0))</f>
        <v>100.31</v>
      </c>
      <c r="AD206" s="326">
        <f>INDEX('ИПЦ raw'!$1:$1048576, MATCH($K206,'ИПЦ raw'!$A:$A,0),MATCH(MoM!AD$1,'ИПЦ raw'!$1:$1,0))</f>
        <v>100.31</v>
      </c>
      <c r="AE206" s="326">
        <f>INDEX('ИПЦ raw'!$1:$1048576, MATCH($K206,'ИПЦ raw'!$A:$A,0),MATCH(MoM!AE$1,'ИПЦ raw'!$1:$1,0))</f>
        <v>100.98</v>
      </c>
      <c r="AF206" s="326">
        <f>INDEX('ИПЦ raw'!$1:$1048576, MATCH($K206,'ИПЦ raw'!$A:$A,0),MATCH(MoM!AF$1,'ИПЦ raw'!$1:$1,0))</f>
        <v>100.23</v>
      </c>
      <c r="AG206" s="326">
        <f>INDEX('ИПЦ raw'!$1:$1048576, MATCH($K206,'ИПЦ raw'!$A:$A,0),MATCH(MoM!AG$1,'ИПЦ raw'!$1:$1,0))</f>
        <v>100.1</v>
      </c>
      <c r="AH206" s="326">
        <f>INDEX('ИПЦ raw'!$1:$1048576, MATCH($K206,'ИПЦ raw'!$A:$A,0),MATCH(MoM!AH$1,'ИПЦ raw'!$1:$1,0))</f>
        <v>100.2</v>
      </c>
      <c r="AI206" s="326">
        <f>INDEX('ИПЦ raw'!$1:$1048576, MATCH($K206,'ИПЦ raw'!$A:$A,0),MATCH(MoM!AI$1,'ИПЦ raw'!$1:$1,0))</f>
        <v>100.61</v>
      </c>
      <c r="AJ206" s="326">
        <f>INDEX('ИПЦ raw'!$1:$1048576, MATCH($K206,'ИПЦ raw'!$A:$A,0),MATCH(MoM!AJ$1,'ИПЦ raw'!$1:$1,0))</f>
        <v>100.11</v>
      </c>
      <c r="AK206" s="326">
        <f>INDEX('ИПЦ raw'!$1:$1048576, MATCH($K206,'ИПЦ raw'!$A:$A,0),MATCH(MoM!AK$1,'ИПЦ raw'!$1:$1,0))</f>
        <v>100.29</v>
      </c>
      <c r="AL206" s="326">
        <f>INDEX('ИПЦ raw'!$1:$1048576, MATCH($K206,'ИПЦ raw'!$A:$A,0),MATCH(MoM!AL$1,'ИПЦ raw'!$1:$1,0))</f>
        <v>99.99</v>
      </c>
      <c r="AM206" s="326">
        <f>INDEX('ИПЦ raw'!$1:$1048576, MATCH($K206,'ИПЦ raw'!$A:$A,0),MATCH(MoM!AM$1,'ИПЦ raw'!$1:$1,0))</f>
        <v>99.62</v>
      </c>
      <c r="AN206" s="326">
        <f>INDEX('ИПЦ raw'!$1:$1048576, MATCH($K206,'ИПЦ raw'!$A:$A,0),MATCH(MoM!AN$1,'ИПЦ raw'!$1:$1,0))</f>
        <v>99.77</v>
      </c>
      <c r="AO206" s="326">
        <f>INDEX('ИПЦ raw'!$1:$1048576, MATCH($K206,'ИПЦ raw'!$A:$A,0),MATCH(MoM!AO$1,'ИПЦ raw'!$1:$1,0))</f>
        <v>100.02</v>
      </c>
      <c r="AP206" s="326">
        <f>INDEX('ИПЦ raw'!$1:$1048576, MATCH($K206,'ИПЦ raw'!$A:$A,0),MATCH(MoM!AP$1,'ИПЦ raw'!$1:$1,0))</f>
        <v>100.81</v>
      </c>
      <c r="AQ206" s="326">
        <f>INDEX('ИПЦ raw'!$1:$1048576, MATCH($K206,'ИПЦ raw'!$A:$A,0),MATCH(MoM!AQ$1,'ИПЦ raw'!$1:$1,0))</f>
        <v>100.25</v>
      </c>
      <c r="AR206" s="326">
        <f>INDEX('ИПЦ raw'!$1:$1048576, MATCH($K206,'ИПЦ raw'!$A:$A,0),MATCH(MoM!AR$1,'ИПЦ raw'!$1:$1,0))</f>
        <v>99.2</v>
      </c>
      <c r="AS206" s="326">
        <f>INDEX('ИПЦ raw'!$1:$1048576, MATCH($K206,'ИПЦ raw'!$A:$A,0),MATCH(MoM!AS$1,'ИПЦ raw'!$1:$1,0))</f>
        <v>99.35</v>
      </c>
      <c r="AT206" s="326">
        <f>INDEX('ИПЦ raw'!$1:$1048576, MATCH($K206,'ИПЦ raw'!$A:$A,0),MATCH(MoM!AT$1,'ИПЦ raw'!$1:$1,0))</f>
        <v>100.09</v>
      </c>
      <c r="AU206" s="326">
        <f>INDEX('ИПЦ raw'!$1:$1048576, MATCH($K206,'ИПЦ raw'!$A:$A,0),MATCH(MoM!AU$1,'ИПЦ raw'!$1:$1,0))</f>
        <v>99.9</v>
      </c>
      <c r="AV206" s="326">
        <f>INDEX('ИПЦ raw'!$1:$1048576, MATCH($K206,'ИПЦ raw'!$A:$A,0),MATCH(MoM!AV$1,'ИПЦ raw'!$1:$1,0))</f>
        <v>100.19</v>
      </c>
      <c r="AW206" s="326">
        <f>INDEX('ИПЦ raw'!$1:$1048576, MATCH($K206,'ИПЦ raw'!$A:$A,0),MATCH(MoM!AW$1,'ИПЦ raw'!$1:$1,0))</f>
        <v>99.94</v>
      </c>
      <c r="AX206" s="326">
        <f>INDEX('ИПЦ raw'!$1:$1048576, MATCH($K206,'ИПЦ raw'!$A:$A,0),MATCH(MoM!AX$1,'ИПЦ raw'!$1:$1,0))</f>
        <v>99.86</v>
      </c>
      <c r="AY206" s="326">
        <f>INDEX('ИПЦ raw'!$1:$1048576, MATCH($K206,'ИПЦ raw'!$A:$A,0),MATCH(MoM!AY$1,'ИПЦ raw'!$1:$1,0))</f>
        <v>100.06</v>
      </c>
      <c r="AZ206" s="326">
        <f>INDEX('ИПЦ raw'!$1:$1048576, MATCH($K206,'ИПЦ raw'!$A:$A,0),MATCH(MoM!AZ$1,'ИПЦ raw'!$1:$1,0))</f>
        <v>100.12</v>
      </c>
    </row>
    <row r="207" spans="1:52" x14ac:dyDescent="0.45">
      <c r="A207" s="326">
        <f>Веса!A207</f>
        <v>1</v>
      </c>
      <c r="B207" s="326">
        <f t="shared" si="6"/>
        <v>1</v>
      </c>
      <c r="C207" s="326">
        <f>БИПЦ_НДС!E207</f>
        <v>1</v>
      </c>
      <c r="D207" s="326">
        <f t="shared" si="7"/>
        <v>0</v>
      </c>
      <c r="E207" s="326">
        <v>0</v>
      </c>
      <c r="F207" s="326">
        <v>1</v>
      </c>
      <c r="G207" s="326">
        <v>1</v>
      </c>
      <c r="H207" s="326">
        <v>0</v>
      </c>
      <c r="I207" s="326">
        <v>0</v>
      </c>
      <c r="J207" s="308" t="s">
        <v>206</v>
      </c>
      <c r="K207" s="308" t="s">
        <v>206</v>
      </c>
      <c r="L207" s="326">
        <f>INDEX('ИПЦ raw'!$1:$1048576, MATCH($K207,'ИПЦ raw'!$A:$A,0),MATCH(MoM!L$1,'ИПЦ raw'!$1:$1,0))</f>
        <v>99.62</v>
      </c>
      <c r="M207" s="326">
        <f>INDEX('ИПЦ raw'!$1:$1048576, MATCH($K207,'ИПЦ raw'!$A:$A,0),MATCH(MoM!M$1,'ИПЦ raw'!$1:$1,0))</f>
        <v>100.23</v>
      </c>
      <c r="N207" s="326">
        <f>INDEX('ИПЦ raw'!$1:$1048576, MATCH($K207,'ИПЦ raw'!$A:$A,0),MATCH(MoM!N$1,'ИПЦ raw'!$1:$1,0))</f>
        <v>99.69</v>
      </c>
      <c r="O207" s="326">
        <f>INDEX('ИПЦ raw'!$1:$1048576, MATCH($K207,'ИПЦ raw'!$A:$A,0),MATCH(MoM!O$1,'ИПЦ raw'!$1:$1,0))</f>
        <v>99.96</v>
      </c>
      <c r="P207" s="326">
        <f>INDEX('ИПЦ raw'!$1:$1048576, MATCH($K207,'ИПЦ raw'!$A:$A,0),MATCH(MoM!P$1,'ИПЦ raw'!$1:$1,0))</f>
        <v>100.58</v>
      </c>
      <c r="Q207" s="326">
        <f>INDEX('ИПЦ raw'!$1:$1048576, MATCH($K207,'ИПЦ raw'!$A:$A,0),MATCH(MoM!Q$1,'ИПЦ raw'!$1:$1,0))</f>
        <v>100.24</v>
      </c>
      <c r="R207" s="326">
        <f>INDEX('ИПЦ raw'!$1:$1048576, MATCH($K207,'ИПЦ raw'!$A:$A,0),MATCH(MoM!R$1,'ИПЦ raw'!$1:$1,0))</f>
        <v>100.48</v>
      </c>
      <c r="S207" s="326">
        <f>INDEX('ИПЦ raw'!$1:$1048576, MATCH($K207,'ИПЦ raw'!$A:$A,0),MATCH(MoM!S$1,'ИПЦ raw'!$1:$1,0))</f>
        <v>100.89</v>
      </c>
      <c r="T207" s="326">
        <f>INDEX('ИПЦ raw'!$1:$1048576, MATCH($K207,'ИПЦ raw'!$A:$A,0),MATCH(MoM!T$1,'ИПЦ raw'!$1:$1,0))</f>
        <v>99.88</v>
      </c>
      <c r="U207" s="326">
        <f>INDEX('ИПЦ raw'!$1:$1048576, MATCH($K207,'ИПЦ raw'!$A:$A,0),MATCH(MoM!U$1,'ИПЦ raw'!$1:$1,0))</f>
        <v>100.43</v>
      </c>
      <c r="V207" s="326">
        <f>INDEX('ИПЦ raw'!$1:$1048576, MATCH($K207,'ИПЦ raw'!$A:$A,0),MATCH(MoM!V$1,'ИПЦ raw'!$1:$1,0))</f>
        <v>100.29</v>
      </c>
      <c r="W207" s="326">
        <f>INDEX('ИПЦ raw'!$1:$1048576, MATCH($K207,'ИПЦ raw'!$A:$A,0),MATCH(MoM!W$1,'ИПЦ raw'!$1:$1,0))</f>
        <v>100.58</v>
      </c>
      <c r="X207" s="326">
        <f>INDEX('ИПЦ raw'!$1:$1048576, MATCH($K207,'ИПЦ raw'!$A:$A,0),MATCH(MoM!X$1,'ИПЦ raw'!$1:$1,0))</f>
        <v>100.5</v>
      </c>
      <c r="Y207" s="326">
        <f>INDEX('ИПЦ raw'!$1:$1048576, MATCH($K207,'ИПЦ raw'!$A:$A,0),MATCH(MoM!Y$1,'ИПЦ raw'!$1:$1,0))</f>
        <v>100.85</v>
      </c>
      <c r="Z207" s="326">
        <f>INDEX('ИПЦ raw'!$1:$1048576, MATCH($K207,'ИПЦ raw'!$A:$A,0),MATCH(MoM!Z$1,'ИПЦ raw'!$1:$1,0))</f>
        <v>101.06</v>
      </c>
      <c r="AA207" s="326">
        <f>INDEX('ИПЦ raw'!$1:$1048576, MATCH($K207,'ИПЦ raw'!$A:$A,0),MATCH(MoM!AA$1,'ИПЦ raw'!$1:$1,0))</f>
        <v>100.75</v>
      </c>
      <c r="AB207" s="326">
        <f>INDEX('ИПЦ raw'!$1:$1048576, MATCH($K207,'ИПЦ raw'!$A:$A,0),MATCH(MoM!AB$1,'ИПЦ raw'!$1:$1,0))</f>
        <v>100.38</v>
      </c>
      <c r="AC207" s="326">
        <f>INDEX('ИПЦ raw'!$1:$1048576, MATCH($K207,'ИПЦ raw'!$A:$A,0),MATCH(MoM!AC$1,'ИПЦ raw'!$1:$1,0))</f>
        <v>100.51</v>
      </c>
      <c r="AD207" s="326">
        <f>INDEX('ИПЦ raw'!$1:$1048576, MATCH($K207,'ИПЦ raw'!$A:$A,0),MATCH(MoM!AD$1,'ИПЦ raw'!$1:$1,0))</f>
        <v>100.3</v>
      </c>
      <c r="AE207" s="326">
        <f>INDEX('ИПЦ raw'!$1:$1048576, MATCH($K207,'ИПЦ raw'!$A:$A,0),MATCH(MoM!AE$1,'ИПЦ raw'!$1:$1,0))</f>
        <v>100.67</v>
      </c>
      <c r="AF207" s="326">
        <f>INDEX('ИПЦ raw'!$1:$1048576, MATCH($K207,'ИПЦ raw'!$A:$A,0),MATCH(MoM!AF$1,'ИПЦ raw'!$1:$1,0))</f>
        <v>100.24</v>
      </c>
      <c r="AG207" s="326">
        <f>INDEX('ИПЦ raw'!$1:$1048576, MATCH($K207,'ИПЦ raw'!$A:$A,0),MATCH(MoM!AG$1,'ИПЦ raw'!$1:$1,0))</f>
        <v>100.6</v>
      </c>
      <c r="AH207" s="326">
        <f>INDEX('ИПЦ raw'!$1:$1048576, MATCH($K207,'ИПЦ raw'!$A:$A,0),MATCH(MoM!AH$1,'ИПЦ raw'!$1:$1,0))</f>
        <v>100.36</v>
      </c>
      <c r="AI207" s="326">
        <f>INDEX('ИПЦ raw'!$1:$1048576, MATCH($K207,'ИПЦ raw'!$A:$A,0),MATCH(MoM!AI$1,'ИПЦ raw'!$1:$1,0))</f>
        <v>100.25</v>
      </c>
      <c r="AJ207" s="326">
        <f>INDEX('ИПЦ raw'!$1:$1048576, MATCH($K207,'ИПЦ raw'!$A:$A,0),MATCH(MoM!AJ$1,'ИПЦ raw'!$1:$1,0))</f>
        <v>100.85</v>
      </c>
      <c r="AK207" s="326">
        <f>INDEX('ИПЦ raw'!$1:$1048576, MATCH($K207,'ИПЦ raw'!$A:$A,0),MATCH(MoM!AK$1,'ИПЦ raw'!$1:$1,0))</f>
        <v>99.83</v>
      </c>
      <c r="AL207" s="326">
        <f>INDEX('ИПЦ raw'!$1:$1048576, MATCH($K207,'ИПЦ raw'!$A:$A,0),MATCH(MoM!AL$1,'ИПЦ raw'!$1:$1,0))</f>
        <v>99.95</v>
      </c>
      <c r="AM207" s="326">
        <f>INDEX('ИПЦ raw'!$1:$1048576, MATCH($K207,'ИПЦ raw'!$A:$A,0),MATCH(MoM!AM$1,'ИПЦ raw'!$1:$1,0))</f>
        <v>100.31</v>
      </c>
      <c r="AN207" s="326">
        <f>INDEX('ИПЦ raw'!$1:$1048576, MATCH($K207,'ИПЦ raw'!$A:$A,0),MATCH(MoM!AN$1,'ИПЦ raw'!$1:$1,0))</f>
        <v>99.88</v>
      </c>
      <c r="AO207" s="326">
        <f>INDEX('ИПЦ raw'!$1:$1048576, MATCH($K207,'ИПЦ raw'!$A:$A,0),MATCH(MoM!AO$1,'ИПЦ raw'!$1:$1,0))</f>
        <v>100.05</v>
      </c>
      <c r="AP207" s="326">
        <f>INDEX('ИПЦ raw'!$1:$1048576, MATCH($K207,'ИПЦ raw'!$A:$A,0),MATCH(MoM!AP$1,'ИПЦ raw'!$1:$1,0))</f>
        <v>100.91</v>
      </c>
      <c r="AQ207" s="326">
        <f>INDEX('ИПЦ raw'!$1:$1048576, MATCH($K207,'ИПЦ raw'!$A:$A,0),MATCH(MoM!AQ$1,'ИПЦ raw'!$1:$1,0))</f>
        <v>100.78</v>
      </c>
      <c r="AR207" s="326">
        <f>INDEX('ИПЦ raw'!$1:$1048576, MATCH($K207,'ИПЦ raw'!$A:$A,0),MATCH(MoM!AR$1,'ИПЦ raw'!$1:$1,0))</f>
        <v>99.52</v>
      </c>
      <c r="AS207" s="326">
        <f>INDEX('ИПЦ raw'!$1:$1048576, MATCH($K207,'ИПЦ raw'!$A:$A,0),MATCH(MoM!AS$1,'ИПЦ raw'!$1:$1,0))</f>
        <v>100.36</v>
      </c>
      <c r="AT207" s="326">
        <f>INDEX('ИПЦ raw'!$1:$1048576, MATCH($K207,'ИПЦ raw'!$A:$A,0),MATCH(MoM!AT$1,'ИПЦ raw'!$1:$1,0))</f>
        <v>100.02</v>
      </c>
      <c r="AU207" s="326">
        <f>INDEX('ИПЦ raw'!$1:$1048576, MATCH($K207,'ИПЦ raw'!$A:$A,0),MATCH(MoM!AU$1,'ИПЦ raw'!$1:$1,0))</f>
        <v>99.82</v>
      </c>
      <c r="AV207" s="326">
        <f>INDEX('ИПЦ raw'!$1:$1048576, MATCH($K207,'ИПЦ raw'!$A:$A,0),MATCH(MoM!AV$1,'ИПЦ raw'!$1:$1,0))</f>
        <v>100.43</v>
      </c>
      <c r="AW207" s="326">
        <f>INDEX('ИПЦ raw'!$1:$1048576, MATCH($K207,'ИПЦ raw'!$A:$A,0),MATCH(MoM!AW$1,'ИПЦ raw'!$1:$1,0))</f>
        <v>100.42</v>
      </c>
      <c r="AX207" s="326">
        <f>INDEX('ИПЦ raw'!$1:$1048576, MATCH($K207,'ИПЦ raw'!$A:$A,0),MATCH(MoM!AX$1,'ИПЦ raw'!$1:$1,0))</f>
        <v>100.1</v>
      </c>
      <c r="AY207" s="326">
        <f>INDEX('ИПЦ raw'!$1:$1048576, MATCH($K207,'ИПЦ raw'!$A:$A,0),MATCH(MoM!AY$1,'ИПЦ raw'!$1:$1,0))</f>
        <v>100.73</v>
      </c>
      <c r="AZ207" s="326">
        <f>INDEX('ИПЦ raw'!$1:$1048576, MATCH($K207,'ИПЦ raw'!$A:$A,0),MATCH(MoM!AZ$1,'ИПЦ raw'!$1:$1,0))</f>
        <v>100.06</v>
      </c>
    </row>
    <row r="208" spans="1:52" x14ac:dyDescent="0.45">
      <c r="A208" s="326">
        <f>Веса!A208</f>
        <v>1</v>
      </c>
      <c r="B208" s="326">
        <f t="shared" si="6"/>
        <v>1</v>
      </c>
      <c r="C208" s="326">
        <f>БИПЦ_НДС!E208</f>
        <v>0</v>
      </c>
      <c r="D208" s="326">
        <f t="shared" si="7"/>
        <v>1</v>
      </c>
      <c r="E208" s="326">
        <v>0</v>
      </c>
      <c r="F208" s="326">
        <v>1</v>
      </c>
      <c r="G208" s="326">
        <v>1</v>
      </c>
      <c r="H208" s="326">
        <v>0</v>
      </c>
      <c r="I208" s="326">
        <v>0</v>
      </c>
      <c r="J208" s="308" t="s">
        <v>207</v>
      </c>
      <c r="K208" s="308" t="s">
        <v>207</v>
      </c>
      <c r="L208" s="326">
        <f>INDEX('ИПЦ raw'!$1:$1048576, MATCH($K208,'ИПЦ raw'!$A:$A,0),MATCH(MoM!L$1,'ИПЦ raw'!$1:$1,0))</f>
        <v>100.38</v>
      </c>
      <c r="M208" s="326">
        <f>INDEX('ИПЦ raw'!$1:$1048576, MATCH($K208,'ИПЦ raw'!$A:$A,0),MATCH(MoM!M$1,'ИПЦ raw'!$1:$1,0))</f>
        <v>99.86</v>
      </c>
      <c r="N208" s="326">
        <f>INDEX('ИПЦ raw'!$1:$1048576, MATCH($K208,'ИПЦ raw'!$A:$A,0),MATCH(MoM!N$1,'ИПЦ raw'!$1:$1,0))</f>
        <v>99.86</v>
      </c>
      <c r="O208" s="326">
        <f>INDEX('ИПЦ raw'!$1:$1048576, MATCH($K208,'ИПЦ raw'!$A:$A,0),MATCH(MoM!O$1,'ИПЦ raw'!$1:$1,0))</f>
        <v>100.46</v>
      </c>
      <c r="P208" s="326">
        <f>INDEX('ИПЦ raw'!$1:$1048576, MATCH($K208,'ИПЦ raw'!$A:$A,0),MATCH(MoM!P$1,'ИПЦ raw'!$1:$1,0))</f>
        <v>100.9</v>
      </c>
      <c r="Q208" s="326">
        <f>INDEX('ИПЦ raw'!$1:$1048576, MATCH($K208,'ИПЦ raw'!$A:$A,0),MATCH(MoM!Q$1,'ИПЦ raw'!$1:$1,0))</f>
        <v>100.4</v>
      </c>
      <c r="R208" s="326">
        <f>INDEX('ИПЦ raw'!$1:$1048576, MATCH($K208,'ИПЦ raw'!$A:$A,0),MATCH(MoM!R$1,'ИПЦ raw'!$1:$1,0))</f>
        <v>100.69</v>
      </c>
      <c r="S208" s="326">
        <f>INDEX('ИПЦ raw'!$1:$1048576, MATCH($K208,'ИПЦ raw'!$A:$A,0),MATCH(MoM!S$1,'ИПЦ raw'!$1:$1,0))</f>
        <v>100.87</v>
      </c>
      <c r="T208" s="326">
        <f>INDEX('ИПЦ raw'!$1:$1048576, MATCH($K208,'ИПЦ raw'!$A:$A,0),MATCH(MoM!T$1,'ИПЦ raw'!$1:$1,0))</f>
        <v>100.84</v>
      </c>
      <c r="U208" s="326">
        <f>INDEX('ИПЦ raw'!$1:$1048576, MATCH($K208,'ИПЦ raw'!$A:$A,0),MATCH(MoM!U$1,'ИПЦ raw'!$1:$1,0))</f>
        <v>100.38</v>
      </c>
      <c r="V208" s="326">
        <f>INDEX('ИПЦ raw'!$1:$1048576, MATCH($K208,'ИПЦ raw'!$A:$A,0),MATCH(MoM!V$1,'ИПЦ raw'!$1:$1,0))</f>
        <v>100.45</v>
      </c>
      <c r="W208" s="326">
        <f>INDEX('ИПЦ raw'!$1:$1048576, MATCH($K208,'ИПЦ raw'!$A:$A,0),MATCH(MoM!W$1,'ИПЦ raw'!$1:$1,0))</f>
        <v>100.68</v>
      </c>
      <c r="X208" s="326">
        <f>INDEX('ИПЦ raw'!$1:$1048576, MATCH($K208,'ИПЦ raw'!$A:$A,0),MATCH(MoM!X$1,'ИПЦ raw'!$1:$1,0))</f>
        <v>100.14</v>
      </c>
      <c r="Y208" s="326">
        <f>INDEX('ИПЦ raw'!$1:$1048576, MATCH($K208,'ИПЦ raw'!$A:$A,0),MATCH(MoM!Y$1,'ИПЦ raw'!$1:$1,0))</f>
        <v>100.92</v>
      </c>
      <c r="Z208" s="326">
        <f>INDEX('ИПЦ raw'!$1:$1048576, MATCH($K208,'ИПЦ raw'!$A:$A,0),MATCH(MoM!Z$1,'ИПЦ raw'!$1:$1,0))</f>
        <v>100.41</v>
      </c>
      <c r="AA208" s="326">
        <f>INDEX('ИПЦ raw'!$1:$1048576, MATCH($K208,'ИПЦ raw'!$A:$A,0),MATCH(MoM!AA$1,'ИПЦ raw'!$1:$1,0))</f>
        <v>99.73</v>
      </c>
      <c r="AB208" s="326">
        <f>INDEX('ИПЦ raw'!$1:$1048576, MATCH($K208,'ИПЦ raw'!$A:$A,0),MATCH(MoM!AB$1,'ИПЦ raw'!$1:$1,0))</f>
        <v>100.3</v>
      </c>
      <c r="AC208" s="326">
        <f>INDEX('ИПЦ raw'!$1:$1048576, MATCH($K208,'ИПЦ raw'!$A:$A,0),MATCH(MoM!AC$1,'ИПЦ raw'!$1:$1,0))</f>
        <v>99.96</v>
      </c>
      <c r="AD208" s="326">
        <f>INDEX('ИПЦ raw'!$1:$1048576, MATCH($K208,'ИПЦ raw'!$A:$A,0),MATCH(MoM!AD$1,'ИПЦ raw'!$1:$1,0))</f>
        <v>99.68</v>
      </c>
      <c r="AE208" s="326">
        <f>INDEX('ИПЦ raw'!$1:$1048576, MATCH($K208,'ИПЦ raw'!$A:$A,0),MATCH(MoM!AE$1,'ИПЦ raw'!$1:$1,0))</f>
        <v>100.25</v>
      </c>
      <c r="AF208" s="326">
        <f>INDEX('ИПЦ raw'!$1:$1048576, MATCH($K208,'ИПЦ raw'!$A:$A,0),MATCH(MoM!AF$1,'ИПЦ raw'!$1:$1,0))</f>
        <v>100.72</v>
      </c>
      <c r="AG208" s="326">
        <f>INDEX('ИПЦ raw'!$1:$1048576, MATCH($K208,'ИПЦ raw'!$A:$A,0),MATCH(MoM!AG$1,'ИПЦ raw'!$1:$1,0))</f>
        <v>100.22</v>
      </c>
      <c r="AH208" s="326">
        <f>INDEX('ИПЦ raw'!$1:$1048576, MATCH($K208,'ИПЦ raw'!$A:$A,0),MATCH(MoM!AH$1,'ИПЦ raw'!$1:$1,0))</f>
        <v>100.62</v>
      </c>
      <c r="AI208" s="326">
        <f>INDEX('ИПЦ raw'!$1:$1048576, MATCH($K208,'ИПЦ raw'!$A:$A,0),MATCH(MoM!AI$1,'ИПЦ raw'!$1:$1,0))</f>
        <v>100.85</v>
      </c>
      <c r="AJ208" s="326">
        <f>INDEX('ИПЦ raw'!$1:$1048576, MATCH($K208,'ИПЦ raw'!$A:$A,0),MATCH(MoM!AJ$1,'ИПЦ raw'!$1:$1,0))</f>
        <v>100.54</v>
      </c>
      <c r="AK208" s="326">
        <f>INDEX('ИПЦ raw'!$1:$1048576, MATCH($K208,'ИПЦ raw'!$A:$A,0),MATCH(MoM!AK$1,'ИПЦ raw'!$1:$1,0))</f>
        <v>100.1</v>
      </c>
      <c r="AL208" s="326">
        <f>INDEX('ИПЦ raw'!$1:$1048576, MATCH($K208,'ИПЦ raw'!$A:$A,0),MATCH(MoM!AL$1,'ИПЦ raw'!$1:$1,0))</f>
        <v>100.11</v>
      </c>
      <c r="AM208" s="326">
        <f>INDEX('ИПЦ raw'!$1:$1048576, MATCH($K208,'ИПЦ raw'!$A:$A,0),MATCH(MoM!AM$1,'ИПЦ raw'!$1:$1,0))</f>
        <v>99.95</v>
      </c>
      <c r="AN208" s="326">
        <f>INDEX('ИПЦ raw'!$1:$1048576, MATCH($K208,'ИПЦ raw'!$A:$A,0),MATCH(MoM!AN$1,'ИПЦ raw'!$1:$1,0))</f>
        <v>99.77</v>
      </c>
      <c r="AO208" s="326">
        <f>INDEX('ИПЦ raw'!$1:$1048576, MATCH($K208,'ИПЦ raw'!$A:$A,0),MATCH(MoM!AO$1,'ИПЦ raw'!$1:$1,0))</f>
        <v>99.41</v>
      </c>
      <c r="AP208" s="326">
        <f>INDEX('ИПЦ raw'!$1:$1048576, MATCH($K208,'ИПЦ raw'!$A:$A,0),MATCH(MoM!AP$1,'ИПЦ raw'!$1:$1,0))</f>
        <v>100.18</v>
      </c>
      <c r="AQ208" s="326">
        <f>INDEX('ИПЦ raw'!$1:$1048576, MATCH($K208,'ИПЦ raw'!$A:$A,0),MATCH(MoM!AQ$1,'ИПЦ raw'!$1:$1,0))</f>
        <v>99.58</v>
      </c>
      <c r="AR208" s="326">
        <f>INDEX('ИПЦ raw'!$1:$1048576, MATCH($K208,'ИПЦ raw'!$A:$A,0),MATCH(MoM!AR$1,'ИПЦ raw'!$1:$1,0))</f>
        <v>99.75</v>
      </c>
      <c r="AS208" s="326">
        <f>INDEX('ИПЦ raw'!$1:$1048576, MATCH($K208,'ИПЦ raw'!$A:$A,0),MATCH(MoM!AS$1,'ИПЦ raw'!$1:$1,0))</f>
        <v>99.49</v>
      </c>
      <c r="AT208" s="326">
        <f>INDEX('ИПЦ raw'!$1:$1048576, MATCH($K208,'ИПЦ raw'!$A:$A,0),MATCH(MoM!AT$1,'ИПЦ raw'!$1:$1,0))</f>
        <v>99.61</v>
      </c>
      <c r="AU208" s="326">
        <f>INDEX('ИПЦ raw'!$1:$1048576, MATCH($K208,'ИПЦ raw'!$A:$A,0),MATCH(MoM!AU$1,'ИПЦ raw'!$1:$1,0))</f>
        <v>99.88</v>
      </c>
      <c r="AV208" s="326">
        <f>INDEX('ИПЦ raw'!$1:$1048576, MATCH($K208,'ИПЦ raw'!$A:$A,0),MATCH(MoM!AV$1,'ИПЦ raw'!$1:$1,0))</f>
        <v>100.28</v>
      </c>
      <c r="AW208" s="326">
        <f>INDEX('ИПЦ raw'!$1:$1048576, MATCH($K208,'ИПЦ raw'!$A:$A,0),MATCH(MoM!AW$1,'ИПЦ raw'!$1:$1,0))</f>
        <v>99.75</v>
      </c>
      <c r="AX208" s="326">
        <f>INDEX('ИПЦ raw'!$1:$1048576, MATCH($K208,'ИПЦ raw'!$A:$A,0),MATCH(MoM!AX$1,'ИПЦ raw'!$1:$1,0))</f>
        <v>99.88</v>
      </c>
      <c r="AY208" s="326">
        <f>INDEX('ИПЦ raw'!$1:$1048576, MATCH($K208,'ИПЦ raw'!$A:$A,0),MATCH(MoM!AY$1,'ИПЦ raw'!$1:$1,0))</f>
        <v>100.05</v>
      </c>
      <c r="AZ208" s="326">
        <f>INDEX('ИПЦ raw'!$1:$1048576, MATCH($K208,'ИПЦ raw'!$A:$A,0),MATCH(MoM!AZ$1,'ИПЦ raw'!$1:$1,0))</f>
        <v>100.03</v>
      </c>
    </row>
    <row r="209" spans="1:52" x14ac:dyDescent="0.45">
      <c r="A209" s="326">
        <f>Веса!A209</f>
        <v>1</v>
      </c>
      <c r="B209" s="326">
        <f t="shared" si="6"/>
        <v>1</v>
      </c>
      <c r="C209" s="326">
        <f>БИПЦ_НДС!E209</f>
        <v>1</v>
      </c>
      <c r="D209" s="326">
        <f t="shared" si="7"/>
        <v>0</v>
      </c>
      <c r="E209" s="326">
        <v>0</v>
      </c>
      <c r="F209" s="326">
        <v>1</v>
      </c>
      <c r="G209" s="326">
        <v>1</v>
      </c>
      <c r="H209" s="326">
        <v>0</v>
      </c>
      <c r="I209" s="326">
        <v>0</v>
      </c>
      <c r="J209" s="308" t="s">
        <v>208</v>
      </c>
      <c r="K209" s="308" t="s">
        <v>208</v>
      </c>
      <c r="L209" s="326">
        <f>INDEX('ИПЦ raw'!$1:$1048576, MATCH($K209,'ИПЦ raw'!$A:$A,0),MATCH(MoM!L$1,'ИПЦ raw'!$1:$1,0))</f>
        <v>100.58</v>
      </c>
      <c r="M209" s="326">
        <f>INDEX('ИПЦ raw'!$1:$1048576, MATCH($K209,'ИПЦ raw'!$A:$A,0),MATCH(MoM!M$1,'ИПЦ raw'!$1:$1,0))</f>
        <v>99.72</v>
      </c>
      <c r="N209" s="326">
        <f>INDEX('ИПЦ raw'!$1:$1048576, MATCH($K209,'ИПЦ raw'!$A:$A,0),MATCH(MoM!N$1,'ИПЦ raw'!$1:$1,0))</f>
        <v>100.3</v>
      </c>
      <c r="O209" s="326">
        <f>INDEX('ИПЦ raw'!$1:$1048576, MATCH($K209,'ИПЦ raw'!$A:$A,0),MATCH(MoM!O$1,'ИПЦ raw'!$1:$1,0))</f>
        <v>99.61</v>
      </c>
      <c r="P209" s="326">
        <f>INDEX('ИПЦ raw'!$1:$1048576, MATCH($K209,'ИПЦ raw'!$A:$A,0),MATCH(MoM!P$1,'ИПЦ raw'!$1:$1,0))</f>
        <v>99.53</v>
      </c>
      <c r="Q209" s="326">
        <f>INDEX('ИПЦ raw'!$1:$1048576, MATCH($K209,'ИПЦ raw'!$A:$A,0),MATCH(MoM!Q$1,'ИПЦ raw'!$1:$1,0))</f>
        <v>100.01</v>
      </c>
      <c r="R209" s="326">
        <f>INDEX('ИПЦ raw'!$1:$1048576, MATCH($K209,'ИПЦ raw'!$A:$A,0),MATCH(MoM!R$1,'ИПЦ raw'!$1:$1,0))</f>
        <v>100.53</v>
      </c>
      <c r="S209" s="326">
        <f>INDEX('ИПЦ raw'!$1:$1048576, MATCH($K209,'ИПЦ raw'!$A:$A,0),MATCH(MoM!S$1,'ИПЦ raw'!$1:$1,0))</f>
        <v>100.42</v>
      </c>
      <c r="T209" s="326">
        <f>INDEX('ИПЦ raw'!$1:$1048576, MATCH($K209,'ИПЦ raw'!$A:$A,0),MATCH(MoM!T$1,'ИПЦ raw'!$1:$1,0))</f>
        <v>99.61</v>
      </c>
      <c r="U209" s="326">
        <f>INDEX('ИПЦ raw'!$1:$1048576, MATCH($K209,'ИПЦ raw'!$A:$A,0),MATCH(MoM!U$1,'ИПЦ raw'!$1:$1,0))</f>
        <v>99.68</v>
      </c>
      <c r="V209" s="326">
        <f>INDEX('ИПЦ raw'!$1:$1048576, MATCH($K209,'ИПЦ raw'!$A:$A,0),MATCH(MoM!V$1,'ИПЦ raw'!$1:$1,0))</f>
        <v>100.69</v>
      </c>
      <c r="W209" s="326">
        <f>INDEX('ИПЦ raw'!$1:$1048576, MATCH($K209,'ИПЦ raw'!$A:$A,0),MATCH(MoM!W$1,'ИПЦ raw'!$1:$1,0))</f>
        <v>100.75</v>
      </c>
      <c r="X209" s="326">
        <f>INDEX('ИПЦ raw'!$1:$1048576, MATCH($K209,'ИПЦ raw'!$A:$A,0),MATCH(MoM!X$1,'ИПЦ raw'!$1:$1,0))</f>
        <v>100.28</v>
      </c>
      <c r="Y209" s="326">
        <f>INDEX('ИПЦ raw'!$1:$1048576, MATCH($K209,'ИПЦ raw'!$A:$A,0),MATCH(MoM!Y$1,'ИПЦ raw'!$1:$1,0))</f>
        <v>100.24</v>
      </c>
      <c r="Z209" s="326">
        <f>INDEX('ИПЦ raw'!$1:$1048576, MATCH($K209,'ИПЦ raw'!$A:$A,0),MATCH(MoM!Z$1,'ИПЦ raw'!$1:$1,0))</f>
        <v>100.71</v>
      </c>
      <c r="AA209" s="326">
        <f>INDEX('ИПЦ raw'!$1:$1048576, MATCH($K209,'ИПЦ raw'!$A:$A,0),MATCH(MoM!AA$1,'ИПЦ raw'!$1:$1,0))</f>
        <v>100.69</v>
      </c>
      <c r="AB209" s="326">
        <f>INDEX('ИПЦ raw'!$1:$1048576, MATCH($K209,'ИПЦ raw'!$A:$A,0),MATCH(MoM!AB$1,'ИПЦ raw'!$1:$1,0))</f>
        <v>100.17</v>
      </c>
      <c r="AC209" s="326">
        <f>INDEX('ИПЦ raw'!$1:$1048576, MATCH($K209,'ИПЦ raw'!$A:$A,0),MATCH(MoM!AC$1,'ИПЦ raw'!$1:$1,0))</f>
        <v>100.57</v>
      </c>
      <c r="AD209" s="326">
        <f>INDEX('ИПЦ raw'!$1:$1048576, MATCH($K209,'ИПЦ raw'!$A:$A,0),MATCH(MoM!AD$1,'ИПЦ raw'!$1:$1,0))</f>
        <v>100.19</v>
      </c>
      <c r="AE209" s="326">
        <f>INDEX('ИПЦ raw'!$1:$1048576, MATCH($K209,'ИПЦ raw'!$A:$A,0),MATCH(MoM!AE$1,'ИПЦ raw'!$1:$1,0))</f>
        <v>100.51</v>
      </c>
      <c r="AF209" s="326">
        <f>INDEX('ИПЦ raw'!$1:$1048576, MATCH($K209,'ИПЦ raw'!$A:$A,0),MATCH(MoM!AF$1,'ИПЦ raw'!$1:$1,0))</f>
        <v>100.27</v>
      </c>
      <c r="AG209" s="326">
        <f>INDEX('ИПЦ raw'!$1:$1048576, MATCH($K209,'ИПЦ raw'!$A:$A,0),MATCH(MoM!AG$1,'ИПЦ raw'!$1:$1,0))</f>
        <v>100.25</v>
      </c>
      <c r="AH209" s="326">
        <f>INDEX('ИПЦ raw'!$1:$1048576, MATCH($K209,'ИПЦ raw'!$A:$A,0),MATCH(MoM!AH$1,'ИПЦ raw'!$1:$1,0))</f>
        <v>99.86</v>
      </c>
      <c r="AI209" s="326">
        <f>INDEX('ИПЦ raw'!$1:$1048576, MATCH($K209,'ИПЦ raw'!$A:$A,0),MATCH(MoM!AI$1,'ИПЦ raw'!$1:$1,0))</f>
        <v>100.2</v>
      </c>
      <c r="AJ209" s="326">
        <f>INDEX('ИПЦ raw'!$1:$1048576, MATCH($K209,'ИПЦ raw'!$A:$A,0),MATCH(MoM!AJ$1,'ИПЦ raw'!$1:$1,0))</f>
        <v>99.85</v>
      </c>
      <c r="AK209" s="326">
        <f>INDEX('ИПЦ raw'!$1:$1048576, MATCH($K209,'ИПЦ raw'!$A:$A,0),MATCH(MoM!AK$1,'ИПЦ raw'!$1:$1,0))</f>
        <v>100.22</v>
      </c>
      <c r="AL209" s="326">
        <f>INDEX('ИПЦ raw'!$1:$1048576, MATCH($K209,'ИПЦ raw'!$A:$A,0),MATCH(MoM!AL$1,'ИПЦ raw'!$1:$1,0))</f>
        <v>100.69</v>
      </c>
      <c r="AM209" s="326">
        <f>INDEX('ИПЦ raw'!$1:$1048576, MATCH($K209,'ИПЦ raw'!$A:$A,0),MATCH(MoM!AM$1,'ИПЦ raw'!$1:$1,0))</f>
        <v>100.34</v>
      </c>
      <c r="AN209" s="326">
        <f>INDEX('ИПЦ raw'!$1:$1048576, MATCH($K209,'ИПЦ raw'!$A:$A,0),MATCH(MoM!AN$1,'ИПЦ raw'!$1:$1,0))</f>
        <v>99.72</v>
      </c>
      <c r="AO209" s="326">
        <f>INDEX('ИПЦ raw'!$1:$1048576, MATCH($K209,'ИПЦ raw'!$A:$A,0),MATCH(MoM!AO$1,'ИПЦ raw'!$1:$1,0))</f>
        <v>99.71</v>
      </c>
      <c r="AP209" s="326">
        <f>INDEX('ИПЦ raw'!$1:$1048576, MATCH($K209,'ИПЦ raw'!$A:$A,0),MATCH(MoM!AP$1,'ИПЦ raw'!$1:$1,0))</f>
        <v>100.19</v>
      </c>
      <c r="AQ209" s="326">
        <f>INDEX('ИПЦ raw'!$1:$1048576, MATCH($K209,'ИПЦ raw'!$A:$A,0),MATCH(MoM!AQ$1,'ИПЦ raw'!$1:$1,0))</f>
        <v>100.28</v>
      </c>
      <c r="AR209" s="326">
        <f>INDEX('ИПЦ raw'!$1:$1048576, MATCH($K209,'ИПЦ raw'!$A:$A,0),MATCH(MoM!AR$1,'ИПЦ raw'!$1:$1,0))</f>
        <v>99.95</v>
      </c>
      <c r="AS209" s="326">
        <f>INDEX('ИПЦ raw'!$1:$1048576, MATCH($K209,'ИПЦ raw'!$A:$A,0),MATCH(MoM!AS$1,'ИПЦ raw'!$1:$1,0))</f>
        <v>100.11</v>
      </c>
      <c r="AT209" s="326">
        <f>INDEX('ИПЦ raw'!$1:$1048576, MATCH($K209,'ИПЦ raw'!$A:$A,0),MATCH(MoM!AT$1,'ИПЦ raw'!$1:$1,0))</f>
        <v>100.54</v>
      </c>
      <c r="AU209" s="326">
        <f>INDEX('ИПЦ raw'!$1:$1048576, MATCH($K209,'ИПЦ raw'!$A:$A,0),MATCH(MoM!AU$1,'ИПЦ raw'!$1:$1,0))</f>
        <v>100.19</v>
      </c>
      <c r="AV209" s="326">
        <f>INDEX('ИПЦ raw'!$1:$1048576, MATCH($K209,'ИПЦ raw'!$A:$A,0),MATCH(MoM!AV$1,'ИПЦ raw'!$1:$1,0))</f>
        <v>100.33</v>
      </c>
      <c r="AW209" s="326">
        <f>INDEX('ИПЦ raw'!$1:$1048576, MATCH($K209,'ИПЦ raw'!$A:$A,0),MATCH(MoM!AW$1,'ИПЦ raw'!$1:$1,0))</f>
        <v>100.02</v>
      </c>
      <c r="AX209" s="326">
        <f>INDEX('ИПЦ raw'!$1:$1048576, MATCH($K209,'ИПЦ raw'!$A:$A,0),MATCH(MoM!AX$1,'ИПЦ raw'!$1:$1,0))</f>
        <v>100.08</v>
      </c>
      <c r="AY209" s="326">
        <f>INDEX('ИПЦ raw'!$1:$1048576, MATCH($K209,'ИПЦ raw'!$A:$A,0),MATCH(MoM!AY$1,'ИПЦ raw'!$1:$1,0))</f>
        <v>100.57</v>
      </c>
      <c r="AZ209" s="326">
        <f>INDEX('ИПЦ raw'!$1:$1048576, MATCH($K209,'ИПЦ raw'!$A:$A,0),MATCH(MoM!AZ$1,'ИПЦ raw'!$1:$1,0))</f>
        <v>100.48</v>
      </c>
    </row>
    <row r="210" spans="1:52" x14ac:dyDescent="0.45">
      <c r="A210" s="326">
        <f>Веса!A210</f>
        <v>1</v>
      </c>
      <c r="B210" s="326">
        <f t="shared" si="6"/>
        <v>1</v>
      </c>
      <c r="C210" s="326">
        <f>БИПЦ_НДС!E210</f>
        <v>1</v>
      </c>
      <c r="D210" s="326">
        <f t="shared" si="7"/>
        <v>0</v>
      </c>
      <c r="E210" s="326">
        <v>0</v>
      </c>
      <c r="F210" s="326">
        <v>1</v>
      </c>
      <c r="G210" s="326">
        <v>1</v>
      </c>
      <c r="H210" s="326">
        <v>0</v>
      </c>
      <c r="I210" s="326">
        <v>0</v>
      </c>
      <c r="J210" s="308" t="s">
        <v>209</v>
      </c>
      <c r="K210" s="308" t="s">
        <v>209</v>
      </c>
      <c r="L210" s="326">
        <f>INDEX('ИПЦ raw'!$1:$1048576, MATCH($K210,'ИПЦ raw'!$A:$A,0),MATCH(MoM!L$1,'ИПЦ raw'!$1:$1,0))</f>
        <v>100.26</v>
      </c>
      <c r="M210" s="326">
        <f>INDEX('ИПЦ raw'!$1:$1048576, MATCH($K210,'ИПЦ raw'!$A:$A,0),MATCH(MoM!M$1,'ИПЦ raw'!$1:$1,0))</f>
        <v>100.14</v>
      </c>
      <c r="N210" s="326">
        <f>INDEX('ИПЦ raw'!$1:$1048576, MATCH($K210,'ИПЦ raw'!$A:$A,0),MATCH(MoM!N$1,'ИПЦ raw'!$1:$1,0))</f>
        <v>100.33</v>
      </c>
      <c r="O210" s="326">
        <f>INDEX('ИПЦ raw'!$1:$1048576, MATCH($K210,'ИПЦ raw'!$A:$A,0),MATCH(MoM!O$1,'ИПЦ raw'!$1:$1,0))</f>
        <v>100.2</v>
      </c>
      <c r="P210" s="326">
        <f>INDEX('ИПЦ raw'!$1:$1048576, MATCH($K210,'ИПЦ raw'!$A:$A,0),MATCH(MoM!P$1,'ИПЦ raw'!$1:$1,0))</f>
        <v>99.91</v>
      </c>
      <c r="Q210" s="326">
        <f>INDEX('ИПЦ raw'!$1:$1048576, MATCH($K210,'ИПЦ raw'!$A:$A,0),MATCH(MoM!Q$1,'ИПЦ raw'!$1:$1,0))</f>
        <v>100.04</v>
      </c>
      <c r="R210" s="326">
        <f>INDEX('ИПЦ raw'!$1:$1048576, MATCH($K210,'ИПЦ raw'!$A:$A,0),MATCH(MoM!R$1,'ИПЦ raw'!$1:$1,0))</f>
        <v>100.21</v>
      </c>
      <c r="S210" s="326">
        <f>INDEX('ИПЦ raw'!$1:$1048576, MATCH($K210,'ИПЦ raw'!$A:$A,0),MATCH(MoM!S$1,'ИПЦ raw'!$1:$1,0))</f>
        <v>100.34</v>
      </c>
      <c r="T210" s="326">
        <f>INDEX('ИПЦ raw'!$1:$1048576, MATCH($K210,'ИПЦ raw'!$A:$A,0),MATCH(MoM!T$1,'ИПЦ raw'!$1:$1,0))</f>
        <v>100.3</v>
      </c>
      <c r="U210" s="326">
        <f>INDEX('ИПЦ raw'!$1:$1048576, MATCH($K210,'ИПЦ raw'!$A:$A,0),MATCH(MoM!U$1,'ИПЦ raw'!$1:$1,0))</f>
        <v>100.34</v>
      </c>
      <c r="V210" s="326">
        <f>INDEX('ИПЦ raw'!$1:$1048576, MATCH($K210,'ИПЦ raw'!$A:$A,0),MATCH(MoM!V$1,'ИПЦ raw'!$1:$1,0))</f>
        <v>100.45</v>
      </c>
      <c r="W210" s="326">
        <f>INDEX('ИПЦ raw'!$1:$1048576, MATCH($K210,'ИПЦ raw'!$A:$A,0),MATCH(MoM!W$1,'ИПЦ raw'!$1:$1,0))</f>
        <v>100.35</v>
      </c>
      <c r="X210" s="326">
        <f>INDEX('ИПЦ raw'!$1:$1048576, MATCH($K210,'ИПЦ raw'!$A:$A,0),MATCH(MoM!X$1,'ИПЦ raw'!$1:$1,0))</f>
        <v>100.21</v>
      </c>
      <c r="Y210" s="326">
        <f>INDEX('ИПЦ raw'!$1:$1048576, MATCH($K210,'ИПЦ raw'!$A:$A,0),MATCH(MoM!Y$1,'ИПЦ raw'!$1:$1,0))</f>
        <v>99.64</v>
      </c>
      <c r="Z210" s="326">
        <f>INDEX('ИПЦ raw'!$1:$1048576, MATCH($K210,'ИПЦ raw'!$A:$A,0),MATCH(MoM!Z$1,'ИПЦ raw'!$1:$1,0))</f>
        <v>100.26</v>
      </c>
      <c r="AA210" s="326">
        <f>INDEX('ИПЦ raw'!$1:$1048576, MATCH($K210,'ИПЦ raw'!$A:$A,0),MATCH(MoM!AA$1,'ИПЦ raw'!$1:$1,0))</f>
        <v>100.11</v>
      </c>
      <c r="AB210" s="326">
        <f>INDEX('ИПЦ raw'!$1:$1048576, MATCH($K210,'ИПЦ raw'!$A:$A,0),MATCH(MoM!AB$1,'ИПЦ raw'!$1:$1,0))</f>
        <v>100.15</v>
      </c>
      <c r="AC210" s="326">
        <f>INDEX('ИПЦ raw'!$1:$1048576, MATCH($K210,'ИПЦ raw'!$A:$A,0),MATCH(MoM!AC$1,'ИПЦ raw'!$1:$1,0))</f>
        <v>100.33</v>
      </c>
      <c r="AD210" s="326">
        <f>INDEX('ИПЦ raw'!$1:$1048576, MATCH($K210,'ИПЦ raw'!$A:$A,0),MATCH(MoM!AD$1,'ИПЦ raw'!$1:$1,0))</f>
        <v>100.13</v>
      </c>
      <c r="AE210" s="326">
        <f>INDEX('ИПЦ raw'!$1:$1048576, MATCH($K210,'ИПЦ raw'!$A:$A,0),MATCH(MoM!AE$1,'ИПЦ raw'!$1:$1,0))</f>
        <v>100.11</v>
      </c>
      <c r="AF210" s="326">
        <f>INDEX('ИПЦ raw'!$1:$1048576, MATCH($K210,'ИПЦ raw'!$A:$A,0),MATCH(MoM!AF$1,'ИПЦ raw'!$1:$1,0))</f>
        <v>100.19</v>
      </c>
      <c r="AG210" s="326">
        <f>INDEX('ИПЦ raw'!$1:$1048576, MATCH($K210,'ИПЦ raw'!$A:$A,0),MATCH(MoM!AG$1,'ИПЦ raw'!$1:$1,0))</f>
        <v>100.15</v>
      </c>
      <c r="AH210" s="326">
        <f>INDEX('ИПЦ raw'!$1:$1048576, MATCH($K210,'ИПЦ raw'!$A:$A,0),MATCH(MoM!AH$1,'ИПЦ raw'!$1:$1,0))</f>
        <v>100.37</v>
      </c>
      <c r="AI210" s="326">
        <f>INDEX('ИПЦ raw'!$1:$1048576, MATCH($K210,'ИПЦ raw'!$A:$A,0),MATCH(MoM!AI$1,'ИПЦ raw'!$1:$1,0))</f>
        <v>100.41</v>
      </c>
      <c r="AJ210" s="326">
        <f>INDEX('ИПЦ raw'!$1:$1048576, MATCH($K210,'ИПЦ raw'!$A:$A,0),MATCH(MoM!AJ$1,'ИПЦ raw'!$1:$1,0))</f>
        <v>100.15</v>
      </c>
      <c r="AK210" s="326">
        <f>INDEX('ИПЦ raw'!$1:$1048576, MATCH($K210,'ИПЦ raw'!$A:$A,0),MATCH(MoM!AK$1,'ИПЦ raw'!$1:$1,0))</f>
        <v>99.77</v>
      </c>
      <c r="AL210" s="326">
        <f>INDEX('ИПЦ raw'!$1:$1048576, MATCH($K210,'ИПЦ raw'!$A:$A,0),MATCH(MoM!AL$1,'ИПЦ raw'!$1:$1,0))</f>
        <v>100.06</v>
      </c>
      <c r="AM210" s="326">
        <f>INDEX('ИПЦ raw'!$1:$1048576, MATCH($K210,'ИПЦ raw'!$A:$A,0),MATCH(MoM!AM$1,'ИПЦ raw'!$1:$1,0))</f>
        <v>100.06</v>
      </c>
      <c r="AN210" s="326">
        <f>INDEX('ИПЦ raw'!$1:$1048576, MATCH($K210,'ИПЦ raw'!$A:$A,0),MATCH(MoM!AN$1,'ИПЦ raw'!$1:$1,0))</f>
        <v>100.05</v>
      </c>
      <c r="AO210" s="326">
        <f>INDEX('ИПЦ raw'!$1:$1048576, MATCH($K210,'ИПЦ raw'!$A:$A,0),MATCH(MoM!AO$1,'ИПЦ raw'!$1:$1,0))</f>
        <v>99.95</v>
      </c>
      <c r="AP210" s="326">
        <f>INDEX('ИПЦ raw'!$1:$1048576, MATCH($K210,'ИПЦ raw'!$A:$A,0),MATCH(MoM!AP$1,'ИПЦ raw'!$1:$1,0))</f>
        <v>100.23</v>
      </c>
      <c r="AQ210" s="326">
        <f>INDEX('ИПЦ raw'!$1:$1048576, MATCH($K210,'ИПЦ raw'!$A:$A,0),MATCH(MoM!AQ$1,'ИПЦ raw'!$1:$1,0))</f>
        <v>100.25</v>
      </c>
      <c r="AR210" s="326">
        <f>INDEX('ИПЦ raw'!$1:$1048576, MATCH($K210,'ИПЦ raw'!$A:$A,0),MATCH(MoM!AR$1,'ИПЦ raw'!$1:$1,0))</f>
        <v>99.93</v>
      </c>
      <c r="AS210" s="326">
        <f>INDEX('ИПЦ raw'!$1:$1048576, MATCH($K210,'ИПЦ raw'!$A:$A,0),MATCH(MoM!AS$1,'ИПЦ raw'!$1:$1,0))</f>
        <v>100.07</v>
      </c>
      <c r="AT210" s="326">
        <f>INDEX('ИПЦ raw'!$1:$1048576, MATCH($K210,'ИПЦ raw'!$A:$A,0),MATCH(MoM!AT$1,'ИПЦ raw'!$1:$1,0))</f>
        <v>100.43</v>
      </c>
      <c r="AU210" s="326">
        <f>INDEX('ИПЦ raw'!$1:$1048576, MATCH($K210,'ИПЦ raw'!$A:$A,0),MATCH(MoM!AU$1,'ИПЦ raw'!$1:$1,0))</f>
        <v>100.39</v>
      </c>
      <c r="AV210" s="326">
        <f>INDEX('ИПЦ raw'!$1:$1048576, MATCH($K210,'ИПЦ raw'!$A:$A,0),MATCH(MoM!AV$1,'ИПЦ raw'!$1:$1,0))</f>
        <v>100.42</v>
      </c>
      <c r="AW210" s="326">
        <f>INDEX('ИПЦ raw'!$1:$1048576, MATCH($K210,'ИПЦ raw'!$A:$A,0),MATCH(MoM!AW$1,'ИПЦ raw'!$1:$1,0))</f>
        <v>100.1</v>
      </c>
      <c r="AX210" s="326">
        <f>INDEX('ИПЦ raw'!$1:$1048576, MATCH($K210,'ИПЦ raw'!$A:$A,0),MATCH(MoM!AX$1,'ИПЦ raw'!$1:$1,0))</f>
        <v>100.44</v>
      </c>
      <c r="AY210" s="326">
        <f>INDEX('ИПЦ raw'!$1:$1048576, MATCH($K210,'ИПЦ raw'!$A:$A,0),MATCH(MoM!AY$1,'ИПЦ raw'!$1:$1,0))</f>
        <v>100.33</v>
      </c>
      <c r="AZ210" s="326">
        <f>INDEX('ИПЦ raw'!$1:$1048576, MATCH($K210,'ИПЦ raw'!$A:$A,0),MATCH(MoM!AZ$1,'ИПЦ raw'!$1:$1,0))</f>
        <v>100.12</v>
      </c>
    </row>
    <row r="211" spans="1:52" x14ac:dyDescent="0.45">
      <c r="A211" s="326">
        <f>Веса!A211</f>
        <v>1</v>
      </c>
      <c r="B211" s="326">
        <f t="shared" si="6"/>
        <v>1</v>
      </c>
      <c r="C211" s="326">
        <f>БИПЦ_НДС!E211</f>
        <v>1</v>
      </c>
      <c r="D211" s="326">
        <f t="shared" si="7"/>
        <v>0</v>
      </c>
      <c r="E211" s="326">
        <v>0</v>
      </c>
      <c r="F211" s="326">
        <v>1</v>
      </c>
      <c r="G211" s="326">
        <v>1</v>
      </c>
      <c r="H211" s="326">
        <v>0</v>
      </c>
      <c r="I211" s="326">
        <v>0</v>
      </c>
      <c r="J211" s="308" t="s">
        <v>210</v>
      </c>
      <c r="K211" s="308" t="s">
        <v>210</v>
      </c>
      <c r="L211" s="326">
        <f>INDEX('ИПЦ raw'!$1:$1048576, MATCH($K211,'ИПЦ raw'!$A:$A,0),MATCH(MoM!L$1,'ИПЦ raw'!$1:$1,0))</f>
        <v>100.23</v>
      </c>
      <c r="M211" s="326">
        <f>INDEX('ИПЦ raw'!$1:$1048576, MATCH($K211,'ИПЦ raw'!$A:$A,0),MATCH(MoM!M$1,'ИПЦ raw'!$1:$1,0))</f>
        <v>99.28</v>
      </c>
      <c r="N211" s="326">
        <f>INDEX('ИПЦ raw'!$1:$1048576, MATCH($K211,'ИПЦ raw'!$A:$A,0),MATCH(MoM!N$1,'ИПЦ raw'!$1:$1,0))</f>
        <v>100.1</v>
      </c>
      <c r="O211" s="326">
        <f>INDEX('ИПЦ raw'!$1:$1048576, MATCH($K211,'ИПЦ raw'!$A:$A,0),MATCH(MoM!O$1,'ИПЦ raw'!$1:$1,0))</f>
        <v>100.53</v>
      </c>
      <c r="P211" s="326">
        <f>INDEX('ИПЦ raw'!$1:$1048576, MATCH($K211,'ИПЦ raw'!$A:$A,0),MATCH(MoM!P$1,'ИПЦ raw'!$1:$1,0))</f>
        <v>99.99</v>
      </c>
      <c r="Q211" s="326">
        <f>INDEX('ИПЦ raw'!$1:$1048576, MATCH($K211,'ИПЦ raw'!$A:$A,0),MATCH(MoM!Q$1,'ИПЦ raw'!$1:$1,0))</f>
        <v>99.75</v>
      </c>
      <c r="R211" s="326">
        <f>INDEX('ИПЦ raw'!$1:$1048576, MATCH($K211,'ИПЦ raw'!$A:$A,0),MATCH(MoM!R$1,'ИПЦ raw'!$1:$1,0))</f>
        <v>100.22</v>
      </c>
      <c r="S211" s="326">
        <f>INDEX('ИПЦ raw'!$1:$1048576, MATCH($K211,'ИПЦ raw'!$A:$A,0),MATCH(MoM!S$1,'ИПЦ raw'!$1:$1,0))</f>
        <v>100.04</v>
      </c>
      <c r="T211" s="326">
        <f>INDEX('ИПЦ raw'!$1:$1048576, MATCH($K211,'ИПЦ raw'!$A:$A,0),MATCH(MoM!T$1,'ИПЦ raw'!$1:$1,0))</f>
        <v>101.16</v>
      </c>
      <c r="U211" s="326">
        <f>INDEX('ИПЦ raw'!$1:$1048576, MATCH($K211,'ИПЦ raw'!$A:$A,0),MATCH(MoM!U$1,'ИПЦ raw'!$1:$1,0))</f>
        <v>101.6</v>
      </c>
      <c r="V211" s="326">
        <f>INDEX('ИПЦ raw'!$1:$1048576, MATCH($K211,'ИПЦ raw'!$A:$A,0),MATCH(MoM!V$1,'ИПЦ raw'!$1:$1,0))</f>
        <v>100.73</v>
      </c>
      <c r="W211" s="326">
        <f>INDEX('ИПЦ raw'!$1:$1048576, MATCH($K211,'ИПЦ raw'!$A:$A,0),MATCH(MoM!W$1,'ИПЦ raw'!$1:$1,0))</f>
        <v>100.41</v>
      </c>
      <c r="X211" s="326">
        <f>INDEX('ИПЦ raw'!$1:$1048576, MATCH($K211,'ИПЦ raw'!$A:$A,0),MATCH(MoM!X$1,'ИПЦ raw'!$1:$1,0))</f>
        <v>99.98</v>
      </c>
      <c r="Y211" s="326">
        <f>INDEX('ИПЦ raw'!$1:$1048576, MATCH($K211,'ИПЦ raw'!$A:$A,0),MATCH(MoM!Y$1,'ИПЦ raw'!$1:$1,0))</f>
        <v>99.76</v>
      </c>
      <c r="Z211" s="326">
        <f>INDEX('ИПЦ raw'!$1:$1048576, MATCH($K211,'ИПЦ raw'!$A:$A,0),MATCH(MoM!Z$1,'ИПЦ raw'!$1:$1,0))</f>
        <v>100.08</v>
      </c>
      <c r="AA211" s="326">
        <f>INDEX('ИПЦ raw'!$1:$1048576, MATCH($K211,'ИПЦ raw'!$A:$A,0),MATCH(MoM!AA$1,'ИПЦ raw'!$1:$1,0))</f>
        <v>99.62</v>
      </c>
      <c r="AB211" s="326">
        <f>INDEX('ИПЦ raw'!$1:$1048576, MATCH($K211,'ИПЦ raw'!$A:$A,0),MATCH(MoM!AB$1,'ИПЦ raw'!$1:$1,0))</f>
        <v>99.67</v>
      </c>
      <c r="AC211" s="326">
        <f>INDEX('ИПЦ raw'!$1:$1048576, MATCH($K211,'ИПЦ raw'!$A:$A,0),MATCH(MoM!AC$1,'ИПЦ raw'!$1:$1,0))</f>
        <v>100.21</v>
      </c>
      <c r="AD211" s="326">
        <f>INDEX('ИПЦ raw'!$1:$1048576, MATCH($K211,'ИПЦ raw'!$A:$A,0),MATCH(MoM!AD$1,'ИПЦ raw'!$1:$1,0))</f>
        <v>100.28</v>
      </c>
      <c r="AE211" s="326">
        <f>INDEX('ИПЦ raw'!$1:$1048576, MATCH($K211,'ИПЦ raw'!$A:$A,0),MATCH(MoM!AE$1,'ИПЦ raw'!$1:$1,0))</f>
        <v>100.19</v>
      </c>
      <c r="AF211" s="326">
        <f>INDEX('ИПЦ raw'!$1:$1048576, MATCH($K211,'ИПЦ raw'!$A:$A,0),MATCH(MoM!AF$1,'ИПЦ raw'!$1:$1,0))</f>
        <v>100.46</v>
      </c>
      <c r="AG211" s="326">
        <f>INDEX('ИПЦ raw'!$1:$1048576, MATCH($K211,'ИПЦ raw'!$A:$A,0),MATCH(MoM!AG$1,'ИПЦ raw'!$1:$1,0))</f>
        <v>100.85</v>
      </c>
      <c r="AH211" s="326">
        <f>INDEX('ИПЦ raw'!$1:$1048576, MATCH($K211,'ИПЦ raw'!$A:$A,0),MATCH(MoM!AH$1,'ИПЦ raw'!$1:$1,0))</f>
        <v>100.8</v>
      </c>
      <c r="AI211" s="326">
        <f>INDEX('ИПЦ raw'!$1:$1048576, MATCH($K211,'ИПЦ raw'!$A:$A,0),MATCH(MoM!AI$1,'ИПЦ raw'!$1:$1,0))</f>
        <v>100.16</v>
      </c>
      <c r="AJ211" s="326">
        <f>INDEX('ИПЦ raw'!$1:$1048576, MATCH($K211,'ИПЦ raw'!$A:$A,0),MATCH(MoM!AJ$1,'ИПЦ raw'!$1:$1,0))</f>
        <v>99.71</v>
      </c>
      <c r="AK211" s="326">
        <f>INDEX('ИПЦ raw'!$1:$1048576, MATCH($K211,'ИПЦ raw'!$A:$A,0),MATCH(MoM!AK$1,'ИПЦ raw'!$1:$1,0))</f>
        <v>99.71</v>
      </c>
      <c r="AL211" s="326">
        <f>INDEX('ИПЦ raw'!$1:$1048576, MATCH($K211,'ИПЦ raw'!$A:$A,0),MATCH(MoM!AL$1,'ИПЦ raw'!$1:$1,0))</f>
        <v>99.31</v>
      </c>
      <c r="AM211" s="326">
        <f>INDEX('ИПЦ raw'!$1:$1048576, MATCH($K211,'ИПЦ raw'!$A:$A,0),MATCH(MoM!AM$1,'ИПЦ raw'!$1:$1,0))</f>
        <v>99.63</v>
      </c>
      <c r="AN211" s="326">
        <f>INDEX('ИПЦ raw'!$1:$1048576, MATCH($K211,'ИПЦ raw'!$A:$A,0),MATCH(MoM!AN$1,'ИПЦ raw'!$1:$1,0))</f>
        <v>99.83</v>
      </c>
      <c r="AO211" s="326">
        <f>INDEX('ИПЦ raw'!$1:$1048576, MATCH($K211,'ИПЦ raw'!$A:$A,0),MATCH(MoM!AO$1,'ИПЦ raw'!$1:$1,0))</f>
        <v>100.03</v>
      </c>
      <c r="AP211" s="326">
        <f>INDEX('ИПЦ raw'!$1:$1048576, MATCH($K211,'ИПЦ raw'!$A:$A,0),MATCH(MoM!AP$1,'ИПЦ raw'!$1:$1,0))</f>
        <v>100.26</v>
      </c>
      <c r="AQ211" s="326">
        <f>INDEX('ИПЦ raw'!$1:$1048576, MATCH($K211,'ИПЦ raw'!$A:$A,0),MATCH(MoM!AQ$1,'ИПЦ raw'!$1:$1,0))</f>
        <v>100.86</v>
      </c>
      <c r="AR211" s="326">
        <f>INDEX('ИПЦ raw'!$1:$1048576, MATCH($K211,'ИПЦ raw'!$A:$A,0),MATCH(MoM!AR$1,'ИПЦ raw'!$1:$1,0))</f>
        <v>101.04</v>
      </c>
      <c r="AS211" s="326">
        <f>INDEX('ИПЦ raw'!$1:$1048576, MATCH($K211,'ИПЦ raw'!$A:$A,0),MATCH(MoM!AS$1,'ИПЦ raw'!$1:$1,0))</f>
        <v>100.99</v>
      </c>
      <c r="AT211" s="326">
        <f>INDEX('ИПЦ raw'!$1:$1048576, MATCH($K211,'ИПЦ raw'!$A:$A,0),MATCH(MoM!AT$1,'ИПЦ raw'!$1:$1,0))</f>
        <v>100.69</v>
      </c>
      <c r="AU211" s="326">
        <f>INDEX('ИПЦ raw'!$1:$1048576, MATCH($K211,'ИПЦ raw'!$A:$A,0),MATCH(MoM!AU$1,'ИПЦ raw'!$1:$1,0))</f>
        <v>100.31</v>
      </c>
      <c r="AV211" s="326">
        <f>INDEX('ИПЦ raw'!$1:$1048576, MATCH($K211,'ИПЦ raw'!$A:$A,0),MATCH(MoM!AV$1,'ИПЦ raw'!$1:$1,0))</f>
        <v>99.95</v>
      </c>
      <c r="AW211" s="326">
        <f>INDEX('ИПЦ raw'!$1:$1048576, MATCH($K211,'ИПЦ raw'!$A:$A,0),MATCH(MoM!AW$1,'ИПЦ raw'!$1:$1,0))</f>
        <v>98.63</v>
      </c>
      <c r="AX211" s="326">
        <f>INDEX('ИПЦ raw'!$1:$1048576, MATCH($K211,'ИПЦ raw'!$A:$A,0),MATCH(MoM!AX$1,'ИПЦ raw'!$1:$1,0))</f>
        <v>99.32</v>
      </c>
      <c r="AY211" s="326">
        <f>INDEX('ИПЦ raw'!$1:$1048576, MATCH($K211,'ИПЦ raw'!$A:$A,0),MATCH(MoM!AY$1,'ИПЦ raw'!$1:$1,0))</f>
        <v>100.2</v>
      </c>
      <c r="AZ211" s="326">
        <f>INDEX('ИПЦ raw'!$1:$1048576, MATCH($K211,'ИПЦ raw'!$A:$A,0),MATCH(MoM!AZ$1,'ИПЦ raw'!$1:$1,0))</f>
        <v>100.1</v>
      </c>
    </row>
    <row r="212" spans="1:52" x14ac:dyDescent="0.45">
      <c r="A212" s="326">
        <f>Веса!A212</f>
        <v>1</v>
      </c>
      <c r="B212" s="326">
        <f t="shared" si="6"/>
        <v>1</v>
      </c>
      <c r="C212" s="326">
        <f>БИПЦ_НДС!E212</f>
        <v>1</v>
      </c>
      <c r="D212" s="326">
        <f t="shared" si="7"/>
        <v>0</v>
      </c>
      <c r="E212" s="326">
        <v>0</v>
      </c>
      <c r="F212" s="326">
        <v>1</v>
      </c>
      <c r="G212" s="326">
        <v>1</v>
      </c>
      <c r="H212" s="326">
        <v>0</v>
      </c>
      <c r="I212" s="326">
        <v>0</v>
      </c>
      <c r="J212" s="308" t="s">
        <v>211</v>
      </c>
      <c r="K212" s="308" t="s">
        <v>211</v>
      </c>
      <c r="L212" s="326">
        <f>INDEX('ИПЦ raw'!$1:$1048576, MATCH($K212,'ИПЦ raw'!$A:$A,0),MATCH(MoM!L$1,'ИПЦ raw'!$1:$1,0))</f>
        <v>99.43</v>
      </c>
      <c r="M212" s="326">
        <f>INDEX('ИПЦ raw'!$1:$1048576, MATCH($K212,'ИПЦ raw'!$A:$A,0),MATCH(MoM!M$1,'ИПЦ raw'!$1:$1,0))</f>
        <v>99.91</v>
      </c>
      <c r="N212" s="326">
        <f>INDEX('ИПЦ raw'!$1:$1048576, MATCH($K212,'ИПЦ raw'!$A:$A,0),MATCH(MoM!N$1,'ИПЦ raw'!$1:$1,0))</f>
        <v>100.41</v>
      </c>
      <c r="O212" s="326">
        <f>INDEX('ИПЦ raw'!$1:$1048576, MATCH($K212,'ИПЦ raw'!$A:$A,0),MATCH(MoM!O$1,'ИПЦ raw'!$1:$1,0))</f>
        <v>100.31</v>
      </c>
      <c r="P212" s="326">
        <f>INDEX('ИПЦ raw'!$1:$1048576, MATCH($K212,'ИПЦ raw'!$A:$A,0),MATCH(MoM!P$1,'ИПЦ raw'!$1:$1,0))</f>
        <v>100.04</v>
      </c>
      <c r="Q212" s="326">
        <f>INDEX('ИПЦ raw'!$1:$1048576, MATCH($K212,'ИПЦ raw'!$A:$A,0),MATCH(MoM!Q$1,'ИПЦ raw'!$1:$1,0))</f>
        <v>100.23</v>
      </c>
      <c r="R212" s="326">
        <f>INDEX('ИПЦ raw'!$1:$1048576, MATCH($K212,'ИПЦ raw'!$A:$A,0),MATCH(MoM!R$1,'ИПЦ raw'!$1:$1,0))</f>
        <v>100.3</v>
      </c>
      <c r="S212" s="326">
        <f>INDEX('ИПЦ raw'!$1:$1048576, MATCH($K212,'ИПЦ raw'!$A:$A,0),MATCH(MoM!S$1,'ИПЦ raw'!$1:$1,0))</f>
        <v>101.54</v>
      </c>
      <c r="T212" s="326">
        <f>INDEX('ИПЦ raw'!$1:$1048576, MATCH($K212,'ИПЦ raw'!$A:$A,0),MATCH(MoM!T$1,'ИПЦ raw'!$1:$1,0))</f>
        <v>101.05</v>
      </c>
      <c r="U212" s="326">
        <f>INDEX('ИПЦ raw'!$1:$1048576, MATCH($K212,'ИПЦ raw'!$A:$A,0),MATCH(MoM!U$1,'ИПЦ raw'!$1:$1,0))</f>
        <v>100.28</v>
      </c>
      <c r="V212" s="326">
        <f>INDEX('ИПЦ raw'!$1:$1048576, MATCH($K212,'ИПЦ raw'!$A:$A,0),MATCH(MoM!V$1,'ИПЦ raw'!$1:$1,0))</f>
        <v>100.35</v>
      </c>
      <c r="W212" s="326">
        <f>INDEX('ИПЦ raw'!$1:$1048576, MATCH($K212,'ИПЦ raw'!$A:$A,0),MATCH(MoM!W$1,'ИПЦ raw'!$1:$1,0))</f>
        <v>100.14</v>
      </c>
      <c r="X212" s="326">
        <f>INDEX('ИПЦ raw'!$1:$1048576, MATCH($K212,'ИПЦ raw'!$A:$A,0),MATCH(MoM!X$1,'ИПЦ raw'!$1:$1,0))</f>
        <v>100.36</v>
      </c>
      <c r="Y212" s="326">
        <f>INDEX('ИПЦ raw'!$1:$1048576, MATCH($K212,'ИПЦ raw'!$A:$A,0),MATCH(MoM!Y$1,'ИПЦ raw'!$1:$1,0))</f>
        <v>100.46</v>
      </c>
      <c r="Z212" s="326">
        <f>INDEX('ИПЦ raw'!$1:$1048576, MATCH($K212,'ИПЦ raw'!$A:$A,0),MATCH(MoM!Z$1,'ИПЦ raw'!$1:$1,0))</f>
        <v>100.81</v>
      </c>
      <c r="AA212" s="326">
        <f>INDEX('ИПЦ raw'!$1:$1048576, MATCH($K212,'ИПЦ raw'!$A:$A,0),MATCH(MoM!AA$1,'ИПЦ raw'!$1:$1,0))</f>
        <v>100.11</v>
      </c>
      <c r="AB212" s="326">
        <f>INDEX('ИПЦ raw'!$1:$1048576, MATCH($K212,'ИПЦ raw'!$A:$A,0),MATCH(MoM!AB$1,'ИПЦ raw'!$1:$1,0))</f>
        <v>100</v>
      </c>
      <c r="AC212" s="326">
        <f>INDEX('ИПЦ raw'!$1:$1048576, MATCH($K212,'ИПЦ raw'!$A:$A,0),MATCH(MoM!AC$1,'ИПЦ raw'!$1:$1,0))</f>
        <v>100.05</v>
      </c>
      <c r="AD212" s="326">
        <f>INDEX('ИПЦ raw'!$1:$1048576, MATCH($K212,'ИПЦ raw'!$A:$A,0),MATCH(MoM!AD$1,'ИПЦ raw'!$1:$1,0))</f>
        <v>99.58</v>
      </c>
      <c r="AE212" s="326">
        <f>INDEX('ИПЦ raw'!$1:$1048576, MATCH($K212,'ИПЦ raw'!$A:$A,0),MATCH(MoM!AE$1,'ИПЦ raw'!$1:$1,0))</f>
        <v>99.89</v>
      </c>
      <c r="AF212" s="326">
        <f>INDEX('ИПЦ raw'!$1:$1048576, MATCH($K212,'ИПЦ raw'!$A:$A,0),MATCH(MoM!AF$1,'ИПЦ raw'!$1:$1,0))</f>
        <v>100.37</v>
      </c>
      <c r="AG212" s="326">
        <f>INDEX('ИПЦ raw'!$1:$1048576, MATCH($K212,'ИПЦ raw'!$A:$A,0),MATCH(MoM!AG$1,'ИПЦ raw'!$1:$1,0))</f>
        <v>100.67</v>
      </c>
      <c r="AH212" s="326">
        <f>INDEX('ИПЦ raw'!$1:$1048576, MATCH($K212,'ИПЦ raw'!$A:$A,0),MATCH(MoM!AH$1,'ИПЦ raw'!$1:$1,0))</f>
        <v>100.35</v>
      </c>
      <c r="AI212" s="326">
        <f>INDEX('ИПЦ raw'!$1:$1048576, MATCH($K212,'ИПЦ raw'!$A:$A,0),MATCH(MoM!AI$1,'ИПЦ raw'!$1:$1,0))</f>
        <v>100.61</v>
      </c>
      <c r="AJ212" s="326">
        <f>INDEX('ИПЦ raw'!$1:$1048576, MATCH($K212,'ИПЦ raw'!$A:$A,0),MATCH(MoM!AJ$1,'ИПЦ raw'!$1:$1,0))</f>
        <v>100.58</v>
      </c>
      <c r="AK212" s="326">
        <f>INDEX('ИПЦ raw'!$1:$1048576, MATCH($K212,'ИПЦ raw'!$A:$A,0),MATCH(MoM!AK$1,'ИПЦ raw'!$1:$1,0))</f>
        <v>100.18</v>
      </c>
      <c r="AL212" s="326">
        <f>INDEX('ИПЦ raw'!$1:$1048576, MATCH($K212,'ИПЦ raw'!$A:$A,0),MATCH(MoM!AL$1,'ИПЦ raw'!$1:$1,0))</f>
        <v>99.78</v>
      </c>
      <c r="AM212" s="326">
        <f>INDEX('ИПЦ raw'!$1:$1048576, MATCH($K212,'ИПЦ raw'!$A:$A,0),MATCH(MoM!AM$1,'ИПЦ raw'!$1:$1,0))</f>
        <v>99.7</v>
      </c>
      <c r="AN212" s="326">
        <f>INDEX('ИПЦ raw'!$1:$1048576, MATCH($K212,'ИПЦ raw'!$A:$A,0),MATCH(MoM!AN$1,'ИПЦ raw'!$1:$1,0))</f>
        <v>99.65</v>
      </c>
      <c r="AO212" s="326">
        <f>INDEX('ИПЦ raw'!$1:$1048576, MATCH($K212,'ИПЦ raw'!$A:$A,0),MATCH(MoM!AO$1,'ИПЦ raw'!$1:$1,0))</f>
        <v>99.8</v>
      </c>
      <c r="AP212" s="326">
        <f>INDEX('ИПЦ raw'!$1:$1048576, MATCH($K212,'ИПЦ raw'!$A:$A,0),MATCH(MoM!AP$1,'ИПЦ raw'!$1:$1,0))</f>
        <v>99.75</v>
      </c>
      <c r="AQ212" s="326">
        <f>INDEX('ИПЦ raw'!$1:$1048576, MATCH($K212,'ИПЦ raw'!$A:$A,0),MATCH(MoM!AQ$1,'ИПЦ raw'!$1:$1,0))</f>
        <v>100.19</v>
      </c>
      <c r="AR212" s="326">
        <f>INDEX('ИПЦ raw'!$1:$1048576, MATCH($K212,'ИПЦ raw'!$A:$A,0),MATCH(MoM!AR$1,'ИПЦ raw'!$1:$1,0))</f>
        <v>100.24</v>
      </c>
      <c r="AS212" s="326">
        <f>INDEX('ИПЦ raw'!$1:$1048576, MATCH($K212,'ИПЦ raw'!$A:$A,0),MATCH(MoM!AS$1,'ИПЦ raw'!$1:$1,0))</f>
        <v>100.3</v>
      </c>
      <c r="AT212" s="326">
        <f>INDEX('ИПЦ raw'!$1:$1048576, MATCH($K212,'ИПЦ raw'!$A:$A,0),MATCH(MoM!AT$1,'ИПЦ raw'!$1:$1,0))</f>
        <v>100.43</v>
      </c>
      <c r="AU212" s="326">
        <f>INDEX('ИПЦ raw'!$1:$1048576, MATCH($K212,'ИПЦ raw'!$A:$A,0),MATCH(MoM!AU$1,'ИПЦ raw'!$1:$1,0))</f>
        <v>100.43</v>
      </c>
      <c r="AV212" s="326">
        <f>INDEX('ИПЦ raw'!$1:$1048576, MATCH($K212,'ИПЦ raw'!$A:$A,0),MATCH(MoM!AV$1,'ИПЦ raw'!$1:$1,0))</f>
        <v>99.77</v>
      </c>
      <c r="AW212" s="326">
        <f>INDEX('ИПЦ raw'!$1:$1048576, MATCH($K212,'ИПЦ raw'!$A:$A,0),MATCH(MoM!AW$1,'ИПЦ raw'!$1:$1,0))</f>
        <v>99.87</v>
      </c>
      <c r="AX212" s="326">
        <f>INDEX('ИПЦ raw'!$1:$1048576, MATCH($K212,'ИПЦ raw'!$A:$A,0),MATCH(MoM!AX$1,'ИПЦ raw'!$1:$1,0))</f>
        <v>100.04</v>
      </c>
      <c r="AY212" s="326">
        <f>INDEX('ИПЦ raw'!$1:$1048576, MATCH($K212,'ИПЦ raw'!$A:$A,0),MATCH(MoM!AY$1,'ИПЦ raw'!$1:$1,0))</f>
        <v>99.96</v>
      </c>
      <c r="AZ212" s="326">
        <f>INDEX('ИПЦ raw'!$1:$1048576, MATCH($K212,'ИПЦ raw'!$A:$A,0),MATCH(MoM!AZ$1,'ИПЦ raw'!$1:$1,0))</f>
        <v>100.42</v>
      </c>
    </row>
    <row r="213" spans="1:52" x14ac:dyDescent="0.45">
      <c r="A213" s="326">
        <f>Веса!A213</f>
        <v>1</v>
      </c>
      <c r="B213" s="326">
        <f t="shared" si="6"/>
        <v>1</v>
      </c>
      <c r="C213" s="326">
        <f>БИПЦ_НДС!E213</f>
        <v>1</v>
      </c>
      <c r="D213" s="326">
        <f t="shared" si="7"/>
        <v>0</v>
      </c>
      <c r="E213" s="326">
        <v>0</v>
      </c>
      <c r="F213" s="326">
        <v>1</v>
      </c>
      <c r="G213" s="326">
        <v>1</v>
      </c>
      <c r="H213" s="326">
        <v>0</v>
      </c>
      <c r="I213" s="326">
        <v>0</v>
      </c>
      <c r="J213" s="308" t="s">
        <v>212</v>
      </c>
      <c r="K213" s="308" t="s">
        <v>212</v>
      </c>
      <c r="L213" s="326">
        <f>INDEX('ИПЦ raw'!$1:$1048576, MATCH($K213,'ИПЦ raw'!$A:$A,0),MATCH(MoM!L$1,'ИПЦ raw'!$1:$1,0))</f>
        <v>99.83</v>
      </c>
      <c r="M213" s="326">
        <f>INDEX('ИПЦ raw'!$1:$1048576, MATCH($K213,'ИПЦ raw'!$A:$A,0),MATCH(MoM!M$1,'ИПЦ raw'!$1:$1,0))</f>
        <v>100.36</v>
      </c>
      <c r="N213" s="326">
        <f>INDEX('ИПЦ raw'!$1:$1048576, MATCH($K213,'ИПЦ raw'!$A:$A,0),MATCH(MoM!N$1,'ИПЦ raw'!$1:$1,0))</f>
        <v>100.04</v>
      </c>
      <c r="O213" s="326">
        <f>INDEX('ИПЦ raw'!$1:$1048576, MATCH($K213,'ИПЦ raw'!$A:$A,0),MATCH(MoM!O$1,'ИПЦ raw'!$1:$1,0))</f>
        <v>101.25</v>
      </c>
      <c r="P213" s="326">
        <f>INDEX('ИПЦ raw'!$1:$1048576, MATCH($K213,'ИПЦ raw'!$A:$A,0),MATCH(MoM!P$1,'ИПЦ raw'!$1:$1,0))</f>
        <v>99.3</v>
      </c>
      <c r="Q213" s="326">
        <f>INDEX('ИПЦ raw'!$1:$1048576, MATCH($K213,'ИПЦ raw'!$A:$A,0),MATCH(MoM!Q$1,'ИПЦ raw'!$1:$1,0))</f>
        <v>99.99</v>
      </c>
      <c r="R213" s="326">
        <f>INDEX('ИПЦ raw'!$1:$1048576, MATCH($K213,'ИПЦ raw'!$A:$A,0),MATCH(MoM!R$1,'ИПЦ raw'!$1:$1,0))</f>
        <v>99.88</v>
      </c>
      <c r="S213" s="326">
        <f>INDEX('ИПЦ raw'!$1:$1048576, MATCH($K213,'ИПЦ raw'!$A:$A,0),MATCH(MoM!S$1,'ИПЦ raw'!$1:$1,0))</f>
        <v>99.1</v>
      </c>
      <c r="T213" s="326">
        <f>INDEX('ИПЦ raw'!$1:$1048576, MATCH($K213,'ИПЦ raw'!$A:$A,0),MATCH(MoM!T$1,'ИПЦ raw'!$1:$1,0))</f>
        <v>99.51</v>
      </c>
      <c r="U213" s="326">
        <f>INDEX('ИПЦ raw'!$1:$1048576, MATCH($K213,'ИПЦ raw'!$A:$A,0),MATCH(MoM!U$1,'ИПЦ raw'!$1:$1,0))</f>
        <v>99.97</v>
      </c>
      <c r="V213" s="326">
        <f>INDEX('ИПЦ raw'!$1:$1048576, MATCH($K213,'ИПЦ raw'!$A:$A,0),MATCH(MoM!V$1,'ИПЦ raw'!$1:$1,0))</f>
        <v>99.63</v>
      </c>
      <c r="W213" s="326">
        <f>INDEX('ИПЦ raw'!$1:$1048576, MATCH($K213,'ИПЦ raw'!$A:$A,0),MATCH(MoM!W$1,'ИПЦ raw'!$1:$1,0))</f>
        <v>100.7</v>
      </c>
      <c r="X213" s="326">
        <f>INDEX('ИПЦ raw'!$1:$1048576, MATCH($K213,'ИПЦ raw'!$A:$A,0),MATCH(MoM!X$1,'ИПЦ raw'!$1:$1,0))</f>
        <v>100.59</v>
      </c>
      <c r="Y213" s="326">
        <f>INDEX('ИПЦ raw'!$1:$1048576, MATCH($K213,'ИПЦ raw'!$A:$A,0),MATCH(MoM!Y$1,'ИПЦ raw'!$1:$1,0))</f>
        <v>99.54</v>
      </c>
      <c r="Z213" s="326">
        <f>INDEX('ИПЦ raw'!$1:$1048576, MATCH($K213,'ИПЦ raw'!$A:$A,0),MATCH(MoM!Z$1,'ИПЦ raw'!$1:$1,0))</f>
        <v>100.55</v>
      </c>
      <c r="AA213" s="326">
        <f>INDEX('ИПЦ raw'!$1:$1048576, MATCH($K213,'ИПЦ raw'!$A:$A,0),MATCH(MoM!AA$1,'ИПЦ raw'!$1:$1,0))</f>
        <v>100.03</v>
      </c>
      <c r="AB213" s="326">
        <f>INDEX('ИПЦ raw'!$1:$1048576, MATCH($K213,'ИПЦ raw'!$A:$A,0),MATCH(MoM!AB$1,'ИПЦ raw'!$1:$1,0))</f>
        <v>100.1</v>
      </c>
      <c r="AC213" s="326">
        <f>INDEX('ИПЦ raw'!$1:$1048576, MATCH($K213,'ИПЦ raw'!$A:$A,0),MATCH(MoM!AC$1,'ИПЦ raw'!$1:$1,0))</f>
        <v>100.47</v>
      </c>
      <c r="AD213" s="326">
        <f>INDEX('ИПЦ raw'!$1:$1048576, MATCH($K213,'ИПЦ raw'!$A:$A,0),MATCH(MoM!AD$1,'ИПЦ raw'!$1:$1,0))</f>
        <v>100.11</v>
      </c>
      <c r="AE213" s="326">
        <f>INDEX('ИПЦ raw'!$1:$1048576, MATCH($K213,'ИПЦ raw'!$A:$A,0),MATCH(MoM!AE$1,'ИПЦ raw'!$1:$1,0))</f>
        <v>100.5</v>
      </c>
      <c r="AF213" s="326">
        <f>INDEX('ИПЦ raw'!$1:$1048576, MATCH($K213,'ИПЦ raw'!$A:$A,0),MATCH(MoM!AF$1,'ИПЦ raw'!$1:$1,0))</f>
        <v>100.24</v>
      </c>
      <c r="AG213" s="326">
        <f>INDEX('ИПЦ raw'!$1:$1048576, MATCH($K213,'ИПЦ raw'!$A:$A,0),MATCH(MoM!AG$1,'ИПЦ raw'!$1:$1,0))</f>
        <v>100.51</v>
      </c>
      <c r="AH213" s="326">
        <f>INDEX('ИПЦ raw'!$1:$1048576, MATCH($K213,'ИПЦ raw'!$A:$A,0),MATCH(MoM!AH$1,'ИПЦ raw'!$1:$1,0))</f>
        <v>100.42</v>
      </c>
      <c r="AI213" s="326">
        <f>INDEX('ИПЦ raw'!$1:$1048576, MATCH($K213,'ИПЦ raw'!$A:$A,0),MATCH(MoM!AI$1,'ИПЦ raw'!$1:$1,0))</f>
        <v>100.53</v>
      </c>
      <c r="AJ213" s="326">
        <f>INDEX('ИПЦ raw'!$1:$1048576, MATCH($K213,'ИПЦ raw'!$A:$A,0),MATCH(MoM!AJ$1,'ИПЦ raw'!$1:$1,0))</f>
        <v>99.38</v>
      </c>
      <c r="AK213" s="326">
        <f>INDEX('ИПЦ raw'!$1:$1048576, MATCH($K213,'ИПЦ raw'!$A:$A,0),MATCH(MoM!AK$1,'ИПЦ raw'!$1:$1,0))</f>
        <v>100.62</v>
      </c>
      <c r="AL213" s="326">
        <f>INDEX('ИПЦ raw'!$1:$1048576, MATCH($K213,'ИПЦ raw'!$A:$A,0),MATCH(MoM!AL$1,'ИПЦ raw'!$1:$1,0))</f>
        <v>100.16</v>
      </c>
      <c r="AM213" s="326">
        <f>INDEX('ИПЦ raw'!$1:$1048576, MATCH($K213,'ИПЦ raw'!$A:$A,0),MATCH(MoM!AM$1,'ИПЦ raw'!$1:$1,0))</f>
        <v>100.39</v>
      </c>
      <c r="AN213" s="326">
        <f>INDEX('ИПЦ raw'!$1:$1048576, MATCH($K213,'ИПЦ raw'!$A:$A,0),MATCH(MoM!AN$1,'ИПЦ raw'!$1:$1,0))</f>
        <v>101.13</v>
      </c>
      <c r="AO213" s="326">
        <f>INDEX('ИПЦ raw'!$1:$1048576, MATCH($K213,'ИПЦ raw'!$A:$A,0),MATCH(MoM!AO$1,'ИПЦ raw'!$1:$1,0))</f>
        <v>100.42</v>
      </c>
      <c r="AP213" s="326">
        <f>INDEX('ИПЦ raw'!$1:$1048576, MATCH($K213,'ИПЦ raw'!$A:$A,0),MATCH(MoM!AP$1,'ИПЦ raw'!$1:$1,0))</f>
        <v>100.47</v>
      </c>
      <c r="AQ213" s="326">
        <f>INDEX('ИПЦ raw'!$1:$1048576, MATCH($K213,'ИПЦ raw'!$A:$A,0),MATCH(MoM!AQ$1,'ИПЦ raw'!$1:$1,0))</f>
        <v>100.41</v>
      </c>
      <c r="AR213" s="326">
        <f>INDEX('ИПЦ raw'!$1:$1048576, MATCH($K213,'ИПЦ raw'!$A:$A,0),MATCH(MoM!AR$1,'ИПЦ raw'!$1:$1,0))</f>
        <v>99.7</v>
      </c>
      <c r="AS213" s="326">
        <f>INDEX('ИПЦ raw'!$1:$1048576, MATCH($K213,'ИПЦ raw'!$A:$A,0),MATCH(MoM!AS$1,'ИПЦ raw'!$1:$1,0))</f>
        <v>100.42</v>
      </c>
      <c r="AT213" s="326">
        <f>INDEX('ИПЦ raw'!$1:$1048576, MATCH($K213,'ИПЦ raw'!$A:$A,0),MATCH(MoM!AT$1,'ИПЦ raw'!$1:$1,0))</f>
        <v>99.96</v>
      </c>
      <c r="AU213" s="326">
        <f>INDEX('ИПЦ raw'!$1:$1048576, MATCH($K213,'ИПЦ raw'!$A:$A,0),MATCH(MoM!AU$1,'ИПЦ raw'!$1:$1,0))</f>
        <v>100.62</v>
      </c>
      <c r="AV213" s="326">
        <f>INDEX('ИПЦ raw'!$1:$1048576, MATCH($K213,'ИПЦ raw'!$A:$A,0),MATCH(MoM!AV$1,'ИПЦ raw'!$1:$1,0))</f>
        <v>100.88</v>
      </c>
      <c r="AW213" s="326">
        <f>INDEX('ИПЦ raw'!$1:$1048576, MATCH($K213,'ИПЦ raw'!$A:$A,0),MATCH(MoM!AW$1,'ИПЦ raw'!$1:$1,0))</f>
        <v>100.03</v>
      </c>
      <c r="AX213" s="326">
        <f>INDEX('ИПЦ raw'!$1:$1048576, MATCH($K213,'ИПЦ raw'!$A:$A,0),MATCH(MoM!AX$1,'ИПЦ raw'!$1:$1,0))</f>
        <v>99.9</v>
      </c>
      <c r="AY213" s="326">
        <f>INDEX('ИПЦ raw'!$1:$1048576, MATCH($K213,'ИПЦ raw'!$A:$A,0),MATCH(MoM!AY$1,'ИПЦ raw'!$1:$1,0))</f>
        <v>99.87</v>
      </c>
      <c r="AZ213" s="326">
        <f>INDEX('ИПЦ raw'!$1:$1048576, MATCH($K213,'ИПЦ raw'!$A:$A,0),MATCH(MoM!AZ$1,'ИПЦ raw'!$1:$1,0))</f>
        <v>100.93</v>
      </c>
    </row>
    <row r="214" spans="1:52" x14ac:dyDescent="0.45">
      <c r="A214" s="326">
        <f>Веса!A214</f>
        <v>1</v>
      </c>
      <c r="B214" s="326">
        <f t="shared" si="6"/>
        <v>1</v>
      </c>
      <c r="C214" s="326">
        <f>БИПЦ_НДС!E214</f>
        <v>1</v>
      </c>
      <c r="D214" s="326">
        <f t="shared" si="7"/>
        <v>0</v>
      </c>
      <c r="E214" s="326">
        <v>0</v>
      </c>
      <c r="F214" s="326">
        <v>1</v>
      </c>
      <c r="G214" s="326">
        <v>1</v>
      </c>
      <c r="H214" s="326">
        <v>0</v>
      </c>
      <c r="I214" s="326">
        <v>0</v>
      </c>
      <c r="J214" s="308" t="s">
        <v>213</v>
      </c>
      <c r="K214" s="308" t="s">
        <v>213</v>
      </c>
      <c r="L214" s="326">
        <f>INDEX('ИПЦ raw'!$1:$1048576, MATCH($K214,'ИПЦ raw'!$A:$A,0),MATCH(MoM!L$1,'ИПЦ raw'!$1:$1,0))</f>
        <v>100.19</v>
      </c>
      <c r="M214" s="326">
        <f>INDEX('ИПЦ raw'!$1:$1048576, MATCH($K214,'ИПЦ raw'!$A:$A,0),MATCH(MoM!M$1,'ИПЦ raw'!$1:$1,0))</f>
        <v>99.64</v>
      </c>
      <c r="N214" s="326">
        <f>INDEX('ИПЦ raw'!$1:$1048576, MATCH($K214,'ИПЦ raw'!$A:$A,0),MATCH(MoM!N$1,'ИПЦ raw'!$1:$1,0))</f>
        <v>100.16</v>
      </c>
      <c r="O214" s="326">
        <f>INDEX('ИПЦ raw'!$1:$1048576, MATCH($K214,'ИПЦ raw'!$A:$A,0),MATCH(MoM!O$1,'ИПЦ raw'!$1:$1,0))</f>
        <v>99.77</v>
      </c>
      <c r="P214" s="326">
        <f>INDEX('ИПЦ raw'!$1:$1048576, MATCH($K214,'ИПЦ raw'!$A:$A,0),MATCH(MoM!P$1,'ИПЦ raw'!$1:$1,0))</f>
        <v>100.16</v>
      </c>
      <c r="Q214" s="326">
        <f>INDEX('ИПЦ raw'!$1:$1048576, MATCH($K214,'ИПЦ raw'!$A:$A,0),MATCH(MoM!Q$1,'ИПЦ raw'!$1:$1,0))</f>
        <v>99.98</v>
      </c>
      <c r="R214" s="326">
        <f>INDEX('ИПЦ raw'!$1:$1048576, MATCH($K214,'ИПЦ raw'!$A:$A,0),MATCH(MoM!R$1,'ИПЦ raw'!$1:$1,0))</f>
        <v>99.95</v>
      </c>
      <c r="S214" s="326">
        <f>INDEX('ИПЦ raw'!$1:$1048576, MATCH($K214,'ИПЦ raw'!$A:$A,0),MATCH(MoM!S$1,'ИПЦ raw'!$1:$1,0))</f>
        <v>100.88</v>
      </c>
      <c r="T214" s="326">
        <f>INDEX('ИПЦ raw'!$1:$1048576, MATCH($K214,'ИПЦ raw'!$A:$A,0),MATCH(MoM!T$1,'ИПЦ raw'!$1:$1,0))</f>
        <v>101.2</v>
      </c>
      <c r="U214" s="326">
        <f>INDEX('ИПЦ raw'!$1:$1048576, MATCH($K214,'ИПЦ raw'!$A:$A,0),MATCH(MoM!U$1,'ИПЦ raw'!$1:$1,0))</f>
        <v>101.46</v>
      </c>
      <c r="V214" s="326">
        <f>INDEX('ИПЦ raw'!$1:$1048576, MATCH($K214,'ИПЦ raw'!$A:$A,0),MATCH(MoM!V$1,'ИПЦ raw'!$1:$1,0))</f>
        <v>101</v>
      </c>
      <c r="W214" s="326">
        <f>INDEX('ИПЦ raw'!$1:$1048576, MATCH($K214,'ИПЦ raw'!$A:$A,0),MATCH(MoM!W$1,'ИПЦ raw'!$1:$1,0))</f>
        <v>100.56</v>
      </c>
      <c r="X214" s="326">
        <f>INDEX('ИПЦ raw'!$1:$1048576, MATCH($K214,'ИПЦ raw'!$A:$A,0),MATCH(MoM!X$1,'ИПЦ raw'!$1:$1,0))</f>
        <v>100.28</v>
      </c>
      <c r="Y214" s="326">
        <f>INDEX('ИПЦ raw'!$1:$1048576, MATCH($K214,'ИПЦ raw'!$A:$A,0),MATCH(MoM!Y$1,'ИПЦ raw'!$1:$1,0))</f>
        <v>100.6</v>
      </c>
      <c r="Z214" s="326">
        <f>INDEX('ИПЦ raw'!$1:$1048576, MATCH($K214,'ИПЦ raw'!$A:$A,0),MATCH(MoM!Z$1,'ИПЦ raw'!$1:$1,0))</f>
        <v>100.36</v>
      </c>
      <c r="AA214" s="326">
        <f>INDEX('ИПЦ raw'!$1:$1048576, MATCH($K214,'ИПЦ raw'!$A:$A,0),MATCH(MoM!AA$1,'ИПЦ raw'!$1:$1,0))</f>
        <v>100.03</v>
      </c>
      <c r="AB214" s="326">
        <f>INDEX('ИПЦ raw'!$1:$1048576, MATCH($K214,'ИПЦ raw'!$A:$A,0),MATCH(MoM!AB$1,'ИПЦ raw'!$1:$1,0))</f>
        <v>100.67</v>
      </c>
      <c r="AC214" s="326">
        <f>INDEX('ИПЦ raw'!$1:$1048576, MATCH($K214,'ИПЦ raw'!$A:$A,0),MATCH(MoM!AC$1,'ИПЦ raw'!$1:$1,0))</f>
        <v>100.41</v>
      </c>
      <c r="AD214" s="326">
        <f>INDEX('ИПЦ raw'!$1:$1048576, MATCH($K214,'ИПЦ raw'!$A:$A,0),MATCH(MoM!AD$1,'ИПЦ raw'!$1:$1,0))</f>
        <v>100.5</v>
      </c>
      <c r="AE214" s="326">
        <f>INDEX('ИПЦ raw'!$1:$1048576, MATCH($K214,'ИПЦ raw'!$A:$A,0),MATCH(MoM!AE$1,'ИПЦ raw'!$1:$1,0))</f>
        <v>100.23</v>
      </c>
      <c r="AF214" s="326">
        <f>INDEX('ИПЦ raw'!$1:$1048576, MATCH($K214,'ИПЦ raw'!$A:$A,0),MATCH(MoM!AF$1,'ИПЦ raw'!$1:$1,0))</f>
        <v>100.15</v>
      </c>
      <c r="AG214" s="326">
        <f>INDEX('ИПЦ raw'!$1:$1048576, MATCH($K214,'ИПЦ raw'!$A:$A,0),MATCH(MoM!AG$1,'ИПЦ raw'!$1:$1,0))</f>
        <v>100.33</v>
      </c>
      <c r="AH214" s="326">
        <f>INDEX('ИПЦ raw'!$1:$1048576, MATCH($K214,'ИПЦ raw'!$A:$A,0),MATCH(MoM!AH$1,'ИПЦ raw'!$1:$1,0))</f>
        <v>100.35</v>
      </c>
      <c r="AI214" s="326">
        <f>INDEX('ИПЦ raw'!$1:$1048576, MATCH($K214,'ИПЦ raw'!$A:$A,0),MATCH(MoM!AI$1,'ИПЦ raw'!$1:$1,0))</f>
        <v>100.49</v>
      </c>
      <c r="AJ214" s="326">
        <f>INDEX('ИПЦ raw'!$1:$1048576, MATCH($K214,'ИПЦ raw'!$A:$A,0),MATCH(MoM!AJ$1,'ИПЦ raw'!$1:$1,0))</f>
        <v>100.42</v>
      </c>
      <c r="AK214" s="326">
        <f>INDEX('ИПЦ raw'!$1:$1048576, MATCH($K214,'ИПЦ raw'!$A:$A,0),MATCH(MoM!AK$1,'ИПЦ raw'!$1:$1,0))</f>
        <v>99.89</v>
      </c>
      <c r="AL214" s="326">
        <f>INDEX('ИПЦ raw'!$1:$1048576, MATCH($K214,'ИПЦ raw'!$A:$A,0),MATCH(MoM!AL$1,'ИПЦ raw'!$1:$1,0))</f>
        <v>100.54</v>
      </c>
      <c r="AM214" s="326">
        <f>INDEX('ИПЦ raw'!$1:$1048576, MATCH($K214,'ИПЦ raw'!$A:$A,0),MATCH(MoM!AM$1,'ИПЦ raw'!$1:$1,0))</f>
        <v>100.61</v>
      </c>
      <c r="AN214" s="326">
        <f>INDEX('ИПЦ raw'!$1:$1048576, MATCH($K214,'ИПЦ raw'!$A:$A,0),MATCH(MoM!AN$1,'ИПЦ raw'!$1:$1,0))</f>
        <v>100.24</v>
      </c>
      <c r="AO214" s="326">
        <f>INDEX('ИПЦ raw'!$1:$1048576, MATCH($K214,'ИПЦ raw'!$A:$A,0),MATCH(MoM!AO$1,'ИПЦ raw'!$1:$1,0))</f>
        <v>100.8</v>
      </c>
      <c r="AP214" s="326">
        <f>INDEX('ИПЦ raw'!$1:$1048576, MATCH($K214,'ИПЦ raw'!$A:$A,0),MATCH(MoM!AP$1,'ИПЦ raw'!$1:$1,0))</f>
        <v>101.18</v>
      </c>
      <c r="AQ214" s="326">
        <f>INDEX('ИПЦ raw'!$1:$1048576, MATCH($K214,'ИПЦ raw'!$A:$A,0),MATCH(MoM!AQ$1,'ИПЦ raw'!$1:$1,0))</f>
        <v>99.89</v>
      </c>
      <c r="AR214" s="326">
        <f>INDEX('ИПЦ raw'!$1:$1048576, MATCH($K214,'ИПЦ raw'!$A:$A,0),MATCH(MoM!AR$1,'ИПЦ raw'!$1:$1,0))</f>
        <v>99.88</v>
      </c>
      <c r="AS214" s="326">
        <f>INDEX('ИПЦ raw'!$1:$1048576, MATCH($K214,'ИПЦ raw'!$A:$A,0),MATCH(MoM!AS$1,'ИПЦ raw'!$1:$1,0))</f>
        <v>100.12</v>
      </c>
      <c r="AT214" s="326">
        <f>INDEX('ИПЦ raw'!$1:$1048576, MATCH($K214,'ИПЦ raw'!$A:$A,0),MATCH(MoM!AT$1,'ИПЦ raw'!$1:$1,0))</f>
        <v>100</v>
      </c>
      <c r="AU214" s="326">
        <f>INDEX('ИПЦ raw'!$1:$1048576, MATCH($K214,'ИПЦ raw'!$A:$A,0),MATCH(MoM!AU$1,'ИПЦ raw'!$1:$1,0))</f>
        <v>101.28</v>
      </c>
      <c r="AV214" s="326">
        <f>INDEX('ИПЦ raw'!$1:$1048576, MATCH($K214,'ИПЦ raw'!$A:$A,0),MATCH(MoM!AV$1,'ИПЦ raw'!$1:$1,0))</f>
        <v>100.34</v>
      </c>
      <c r="AW214" s="326">
        <f>INDEX('ИПЦ raw'!$1:$1048576, MATCH($K214,'ИПЦ raw'!$A:$A,0),MATCH(MoM!AW$1,'ИПЦ raw'!$1:$1,0))</f>
        <v>99.78</v>
      </c>
      <c r="AX214" s="326">
        <f>INDEX('ИПЦ raw'!$1:$1048576, MATCH($K214,'ИПЦ raw'!$A:$A,0),MATCH(MoM!AX$1,'ИПЦ raw'!$1:$1,0))</f>
        <v>99.83</v>
      </c>
      <c r="AY214" s="326">
        <f>INDEX('ИПЦ raw'!$1:$1048576, MATCH($K214,'ИПЦ raw'!$A:$A,0),MATCH(MoM!AY$1,'ИПЦ raw'!$1:$1,0))</f>
        <v>100.28</v>
      </c>
      <c r="AZ214" s="326">
        <f>INDEX('ИПЦ raw'!$1:$1048576, MATCH($K214,'ИПЦ raw'!$A:$A,0),MATCH(MoM!AZ$1,'ИПЦ raw'!$1:$1,0))</f>
        <v>100.16</v>
      </c>
    </row>
    <row r="215" spans="1:52" x14ac:dyDescent="0.45">
      <c r="A215" s="326">
        <f>Веса!A215</f>
        <v>1</v>
      </c>
      <c r="B215" s="326">
        <f t="shared" si="6"/>
        <v>1</v>
      </c>
      <c r="C215" s="326">
        <f>БИПЦ_НДС!E215</f>
        <v>1</v>
      </c>
      <c r="D215" s="326">
        <f t="shared" si="7"/>
        <v>0</v>
      </c>
      <c r="E215" s="326">
        <v>0</v>
      </c>
      <c r="F215" s="326">
        <v>1</v>
      </c>
      <c r="G215" s="326">
        <v>1</v>
      </c>
      <c r="H215" s="326">
        <v>0</v>
      </c>
      <c r="I215" s="326">
        <v>0</v>
      </c>
      <c r="J215" s="308" t="s">
        <v>214</v>
      </c>
      <c r="K215" s="308" t="s">
        <v>214</v>
      </c>
      <c r="L215" s="326">
        <f>INDEX('ИПЦ raw'!$1:$1048576, MATCH($K215,'ИПЦ raw'!$A:$A,0),MATCH(MoM!L$1,'ИПЦ raw'!$1:$1,0))</f>
        <v>100.21</v>
      </c>
      <c r="M215" s="326">
        <f>INDEX('ИПЦ raw'!$1:$1048576, MATCH($K215,'ИПЦ raw'!$A:$A,0),MATCH(MoM!M$1,'ИПЦ raw'!$1:$1,0))</f>
        <v>100.49</v>
      </c>
      <c r="N215" s="326">
        <f>INDEX('ИПЦ raw'!$1:$1048576, MATCH($K215,'ИПЦ raw'!$A:$A,0),MATCH(MoM!N$1,'ИПЦ raw'!$1:$1,0))</f>
        <v>99.71</v>
      </c>
      <c r="O215" s="326">
        <f>INDEX('ИПЦ raw'!$1:$1048576, MATCH($K215,'ИПЦ raw'!$A:$A,0),MATCH(MoM!O$1,'ИПЦ raw'!$1:$1,0))</f>
        <v>100.43</v>
      </c>
      <c r="P215" s="326">
        <f>INDEX('ИПЦ raw'!$1:$1048576, MATCH($K215,'ИПЦ raw'!$A:$A,0),MATCH(MoM!P$1,'ИПЦ raw'!$1:$1,0))</f>
        <v>100.41</v>
      </c>
      <c r="Q215" s="326">
        <f>INDEX('ИПЦ raw'!$1:$1048576, MATCH($K215,'ИПЦ raw'!$A:$A,0),MATCH(MoM!Q$1,'ИПЦ raw'!$1:$1,0))</f>
        <v>100.43</v>
      </c>
      <c r="R215" s="326">
        <f>INDEX('ИПЦ raw'!$1:$1048576, MATCH($K215,'ИПЦ raw'!$A:$A,0),MATCH(MoM!R$1,'ИПЦ raw'!$1:$1,0))</f>
        <v>100.4</v>
      </c>
      <c r="S215" s="326">
        <f>INDEX('ИПЦ raw'!$1:$1048576, MATCH($K215,'ИПЦ raw'!$A:$A,0),MATCH(MoM!S$1,'ИПЦ raw'!$1:$1,0))</f>
        <v>100.43</v>
      </c>
      <c r="T215" s="326">
        <f>INDEX('ИПЦ raw'!$1:$1048576, MATCH($K215,'ИПЦ raw'!$A:$A,0),MATCH(MoM!T$1,'ИПЦ raw'!$1:$1,0))</f>
        <v>100.52</v>
      </c>
      <c r="U215" s="326">
        <f>INDEX('ИПЦ raw'!$1:$1048576, MATCH($K215,'ИПЦ raw'!$A:$A,0),MATCH(MoM!U$1,'ИПЦ raw'!$1:$1,0))</f>
        <v>100.64</v>
      </c>
      <c r="V215" s="326">
        <f>INDEX('ИПЦ raw'!$1:$1048576, MATCH($K215,'ИПЦ raw'!$A:$A,0),MATCH(MoM!V$1,'ИПЦ raw'!$1:$1,0))</f>
        <v>100.51</v>
      </c>
      <c r="W215" s="326">
        <f>INDEX('ИПЦ raw'!$1:$1048576, MATCH($K215,'ИПЦ raw'!$A:$A,0),MATCH(MoM!W$1,'ИПЦ raw'!$1:$1,0))</f>
        <v>100.4</v>
      </c>
      <c r="X215" s="326">
        <f>INDEX('ИПЦ raw'!$1:$1048576, MATCH($K215,'ИПЦ raw'!$A:$A,0),MATCH(MoM!X$1,'ИПЦ raw'!$1:$1,0))</f>
        <v>100.49</v>
      </c>
      <c r="Y215" s="326">
        <f>INDEX('ИПЦ raw'!$1:$1048576, MATCH($K215,'ИПЦ raw'!$A:$A,0),MATCH(MoM!Y$1,'ИПЦ raw'!$1:$1,0))</f>
        <v>100.37</v>
      </c>
      <c r="Z215" s="326">
        <f>INDEX('ИПЦ raw'!$1:$1048576, MATCH($K215,'ИПЦ raw'!$A:$A,0),MATCH(MoM!Z$1,'ИПЦ raw'!$1:$1,0))</f>
        <v>100.39</v>
      </c>
      <c r="AA215" s="326">
        <f>INDEX('ИПЦ raw'!$1:$1048576, MATCH($K215,'ИПЦ raw'!$A:$A,0),MATCH(MoM!AA$1,'ИПЦ raw'!$1:$1,0))</f>
        <v>100.15</v>
      </c>
      <c r="AB215" s="326">
        <f>INDEX('ИПЦ raw'!$1:$1048576, MATCH($K215,'ИПЦ raw'!$A:$A,0),MATCH(MoM!AB$1,'ИПЦ raw'!$1:$1,0))</f>
        <v>100.23</v>
      </c>
      <c r="AC215" s="326">
        <f>INDEX('ИПЦ raw'!$1:$1048576, MATCH($K215,'ИПЦ raw'!$A:$A,0),MATCH(MoM!AC$1,'ИПЦ raw'!$1:$1,0))</f>
        <v>100.1</v>
      </c>
      <c r="AD215" s="326">
        <f>INDEX('ИПЦ raw'!$1:$1048576, MATCH($K215,'ИПЦ raw'!$A:$A,0),MATCH(MoM!AD$1,'ИПЦ raw'!$1:$1,0))</f>
        <v>100.14</v>
      </c>
      <c r="AE215" s="326">
        <f>INDEX('ИПЦ raw'!$1:$1048576, MATCH($K215,'ИПЦ raw'!$A:$A,0),MATCH(MoM!AE$1,'ИПЦ raw'!$1:$1,0))</f>
        <v>100.21</v>
      </c>
      <c r="AF215" s="326">
        <f>INDEX('ИПЦ raw'!$1:$1048576, MATCH($K215,'ИПЦ raw'!$A:$A,0),MATCH(MoM!AF$1,'ИПЦ raw'!$1:$1,0))</f>
        <v>100.45</v>
      </c>
      <c r="AG215" s="326">
        <f>INDEX('ИПЦ raw'!$1:$1048576, MATCH($K215,'ИПЦ raw'!$A:$A,0),MATCH(MoM!AG$1,'ИПЦ raw'!$1:$1,0))</f>
        <v>100.16</v>
      </c>
      <c r="AH215" s="326">
        <f>INDEX('ИПЦ raw'!$1:$1048576, MATCH($K215,'ИПЦ raw'!$A:$A,0),MATCH(MoM!AH$1,'ИПЦ raw'!$1:$1,0))</f>
        <v>100.33</v>
      </c>
      <c r="AI215" s="326">
        <f>INDEX('ИПЦ raw'!$1:$1048576, MATCH($K215,'ИПЦ raw'!$A:$A,0),MATCH(MoM!AI$1,'ИПЦ raw'!$1:$1,0))</f>
        <v>100.43</v>
      </c>
      <c r="AJ215" s="326">
        <f>INDEX('ИПЦ raw'!$1:$1048576, MATCH($K215,'ИПЦ raw'!$A:$A,0),MATCH(MoM!AJ$1,'ИПЦ raw'!$1:$1,0))</f>
        <v>100.43</v>
      </c>
      <c r="AK215" s="326">
        <f>INDEX('ИПЦ raw'!$1:$1048576, MATCH($K215,'ИПЦ raw'!$A:$A,0),MATCH(MoM!AK$1,'ИПЦ raw'!$1:$1,0))</f>
        <v>100.58</v>
      </c>
      <c r="AL215" s="326">
        <f>INDEX('ИПЦ raw'!$1:$1048576, MATCH($K215,'ИПЦ raw'!$A:$A,0),MATCH(MoM!AL$1,'ИПЦ raw'!$1:$1,0))</f>
        <v>100.13</v>
      </c>
      <c r="AM215" s="326">
        <f>INDEX('ИПЦ raw'!$1:$1048576, MATCH($K215,'ИПЦ raw'!$A:$A,0),MATCH(MoM!AM$1,'ИПЦ raw'!$1:$1,0))</f>
        <v>100.24</v>
      </c>
      <c r="AN215" s="326">
        <f>INDEX('ИПЦ raw'!$1:$1048576, MATCH($K215,'ИПЦ raw'!$A:$A,0),MATCH(MoM!AN$1,'ИПЦ raw'!$1:$1,0))</f>
        <v>100.27</v>
      </c>
      <c r="AO215" s="326">
        <f>INDEX('ИПЦ raw'!$1:$1048576, MATCH($K215,'ИПЦ raw'!$A:$A,0),MATCH(MoM!AO$1,'ИПЦ raw'!$1:$1,0))</f>
        <v>100.48</v>
      </c>
      <c r="AP215" s="326">
        <f>INDEX('ИПЦ raw'!$1:$1048576, MATCH($K215,'ИПЦ raw'!$A:$A,0),MATCH(MoM!AP$1,'ИПЦ raw'!$1:$1,0))</f>
        <v>100.28</v>
      </c>
      <c r="AQ215" s="326">
        <f>INDEX('ИПЦ raw'!$1:$1048576, MATCH($K215,'ИПЦ raw'!$A:$A,0),MATCH(MoM!AQ$1,'ИПЦ raw'!$1:$1,0))</f>
        <v>100.15</v>
      </c>
      <c r="AR215" s="326">
        <f>INDEX('ИПЦ raw'!$1:$1048576, MATCH($K215,'ИПЦ raw'!$A:$A,0),MATCH(MoM!AR$1,'ИПЦ raw'!$1:$1,0))</f>
        <v>99.93</v>
      </c>
      <c r="AS215" s="326">
        <f>INDEX('ИПЦ raw'!$1:$1048576, MATCH($K215,'ИПЦ raw'!$A:$A,0),MATCH(MoM!AS$1,'ИПЦ raw'!$1:$1,0))</f>
        <v>100</v>
      </c>
      <c r="AT215" s="326">
        <f>INDEX('ИПЦ raw'!$1:$1048576, MATCH($K215,'ИПЦ raw'!$A:$A,0),MATCH(MoM!AT$1,'ИПЦ raw'!$1:$1,0))</f>
        <v>100.24</v>
      </c>
      <c r="AU215" s="326">
        <f>INDEX('ИПЦ raw'!$1:$1048576, MATCH($K215,'ИПЦ raw'!$A:$A,0),MATCH(MoM!AU$1,'ИПЦ raw'!$1:$1,0))</f>
        <v>100.68</v>
      </c>
      <c r="AV215" s="326">
        <f>INDEX('ИПЦ raw'!$1:$1048576, MATCH($K215,'ИПЦ raw'!$A:$A,0),MATCH(MoM!AV$1,'ИПЦ raw'!$1:$1,0))</f>
        <v>100.45</v>
      </c>
      <c r="AW215" s="326">
        <f>INDEX('ИПЦ raw'!$1:$1048576, MATCH($K215,'ИПЦ raw'!$A:$A,0),MATCH(MoM!AW$1,'ИПЦ raw'!$1:$1,0))</f>
        <v>100.48</v>
      </c>
      <c r="AX215" s="326">
        <f>INDEX('ИПЦ raw'!$1:$1048576, MATCH($K215,'ИПЦ raw'!$A:$A,0),MATCH(MoM!AX$1,'ИПЦ raw'!$1:$1,0))</f>
        <v>101.28</v>
      </c>
      <c r="AY215" s="326">
        <f>INDEX('ИПЦ raw'!$1:$1048576, MATCH($K215,'ИПЦ raw'!$A:$A,0),MATCH(MoM!AY$1,'ИПЦ raw'!$1:$1,0))</f>
        <v>100.52</v>
      </c>
      <c r="AZ215" s="326">
        <f>INDEX('ИПЦ raw'!$1:$1048576, MATCH($K215,'ИПЦ raw'!$A:$A,0),MATCH(MoM!AZ$1,'ИПЦ raw'!$1:$1,0))</f>
        <v>100.22</v>
      </c>
    </row>
    <row r="216" spans="1:52" x14ac:dyDescent="0.45">
      <c r="A216" s="326">
        <f>Веса!A216</f>
        <v>1</v>
      </c>
      <c r="B216" s="326">
        <f t="shared" si="6"/>
        <v>1</v>
      </c>
      <c r="C216" s="326">
        <f>БИПЦ_НДС!E216</f>
        <v>1</v>
      </c>
      <c r="D216" s="326">
        <f t="shared" si="7"/>
        <v>0</v>
      </c>
      <c r="E216" s="326">
        <v>0</v>
      </c>
      <c r="F216" s="326">
        <v>1</v>
      </c>
      <c r="G216" s="326">
        <v>1</v>
      </c>
      <c r="H216" s="326">
        <v>0</v>
      </c>
      <c r="I216" s="326">
        <v>0</v>
      </c>
      <c r="J216" s="308" t="s">
        <v>215</v>
      </c>
      <c r="K216" s="308" t="s">
        <v>215</v>
      </c>
      <c r="L216" s="326">
        <f>INDEX('ИПЦ raw'!$1:$1048576, MATCH($K216,'ИПЦ raw'!$A:$A,0),MATCH(MoM!L$1,'ИПЦ raw'!$1:$1,0))</f>
        <v>101.45</v>
      </c>
      <c r="M216" s="326">
        <f>INDEX('ИПЦ raw'!$1:$1048576, MATCH($K216,'ИПЦ raw'!$A:$A,0),MATCH(MoM!M$1,'ИПЦ raw'!$1:$1,0))</f>
        <v>101.63</v>
      </c>
      <c r="N216" s="326">
        <f>INDEX('ИПЦ raw'!$1:$1048576, MATCH($K216,'ИПЦ raw'!$A:$A,0),MATCH(MoM!N$1,'ИПЦ raw'!$1:$1,0))</f>
        <v>100.78</v>
      </c>
      <c r="O216" s="326">
        <f>INDEX('ИПЦ raw'!$1:$1048576, MATCH($K216,'ИПЦ raw'!$A:$A,0),MATCH(MoM!O$1,'ИПЦ raw'!$1:$1,0))</f>
        <v>100.35</v>
      </c>
      <c r="P216" s="326">
        <f>INDEX('ИПЦ raw'!$1:$1048576, MATCH($K216,'ИПЦ raw'!$A:$A,0),MATCH(MoM!P$1,'ИПЦ raw'!$1:$1,0))</f>
        <v>100.48</v>
      </c>
      <c r="Q216" s="326">
        <f>INDEX('ИПЦ raw'!$1:$1048576, MATCH($K216,'ИПЦ raw'!$A:$A,0),MATCH(MoM!Q$1,'ИПЦ raw'!$1:$1,0))</f>
        <v>100.65</v>
      </c>
      <c r="R216" s="326">
        <f>INDEX('ИПЦ raw'!$1:$1048576, MATCH($K216,'ИПЦ raw'!$A:$A,0),MATCH(MoM!R$1,'ИПЦ raw'!$1:$1,0))</f>
        <v>100.24</v>
      </c>
      <c r="S216" s="326">
        <f>INDEX('ИПЦ raw'!$1:$1048576, MATCH($K216,'ИПЦ raw'!$A:$A,0),MATCH(MoM!S$1,'ИПЦ raw'!$1:$1,0))</f>
        <v>100.1</v>
      </c>
      <c r="T216" s="326">
        <f>INDEX('ИПЦ raw'!$1:$1048576, MATCH($K216,'ИПЦ raw'!$A:$A,0),MATCH(MoM!T$1,'ИПЦ raw'!$1:$1,0))</f>
        <v>100.12</v>
      </c>
      <c r="U216" s="326">
        <f>INDEX('ИПЦ raw'!$1:$1048576, MATCH($K216,'ИПЦ raw'!$A:$A,0),MATCH(MoM!U$1,'ИПЦ raw'!$1:$1,0))</f>
        <v>101.04</v>
      </c>
      <c r="V216" s="326">
        <f>INDEX('ИПЦ raw'!$1:$1048576, MATCH($K216,'ИПЦ raw'!$A:$A,0),MATCH(MoM!V$1,'ИПЦ raw'!$1:$1,0))</f>
        <v>100.87</v>
      </c>
      <c r="W216" s="326">
        <f>INDEX('ИПЦ raw'!$1:$1048576, MATCH($K216,'ИПЦ raw'!$A:$A,0),MATCH(MoM!W$1,'ИПЦ raw'!$1:$1,0))</f>
        <v>101.39</v>
      </c>
      <c r="X216" s="326">
        <f>INDEX('ИПЦ raw'!$1:$1048576, MATCH($K216,'ИПЦ raw'!$A:$A,0),MATCH(MoM!X$1,'ИПЦ raw'!$1:$1,0))</f>
        <v>101.23</v>
      </c>
      <c r="Y216" s="326">
        <f>INDEX('ИПЦ raw'!$1:$1048576, MATCH($K216,'ИПЦ raw'!$A:$A,0),MATCH(MoM!Y$1,'ИПЦ raw'!$1:$1,0))</f>
        <v>100.64</v>
      </c>
      <c r="Z216" s="326">
        <f>INDEX('ИПЦ raw'!$1:$1048576, MATCH($K216,'ИПЦ raw'!$A:$A,0),MATCH(MoM!Z$1,'ИПЦ raw'!$1:$1,0))</f>
        <v>100.24</v>
      </c>
      <c r="AA216" s="326">
        <f>INDEX('ИПЦ raw'!$1:$1048576, MATCH($K216,'ИПЦ raw'!$A:$A,0),MATCH(MoM!AA$1,'ИПЦ raw'!$1:$1,0))</f>
        <v>100.57</v>
      </c>
      <c r="AB216" s="326">
        <f>INDEX('ИПЦ raw'!$1:$1048576, MATCH($K216,'ИПЦ raw'!$A:$A,0),MATCH(MoM!AB$1,'ИПЦ raw'!$1:$1,0))</f>
        <v>100.01</v>
      </c>
      <c r="AC216" s="326">
        <f>INDEX('ИПЦ raw'!$1:$1048576, MATCH($K216,'ИПЦ raw'!$A:$A,0),MATCH(MoM!AC$1,'ИПЦ raw'!$1:$1,0))</f>
        <v>99.47</v>
      </c>
      <c r="AD216" s="326">
        <f>INDEX('ИПЦ raw'!$1:$1048576, MATCH($K216,'ИПЦ raw'!$A:$A,0),MATCH(MoM!AD$1,'ИПЦ raw'!$1:$1,0))</f>
        <v>101.4</v>
      </c>
      <c r="AE216" s="326">
        <f>INDEX('ИПЦ raw'!$1:$1048576, MATCH($K216,'ИПЦ raw'!$A:$A,0),MATCH(MoM!AE$1,'ИПЦ raw'!$1:$1,0))</f>
        <v>100.77</v>
      </c>
      <c r="AF216" s="326">
        <f>INDEX('ИПЦ raw'!$1:$1048576, MATCH($K216,'ИПЦ raw'!$A:$A,0),MATCH(MoM!AF$1,'ИПЦ raw'!$1:$1,0))</f>
        <v>100.51</v>
      </c>
      <c r="AG216" s="326">
        <f>INDEX('ИПЦ raw'!$1:$1048576, MATCH($K216,'ИПЦ raw'!$A:$A,0),MATCH(MoM!AG$1,'ИПЦ raw'!$1:$1,0))</f>
        <v>100.15</v>
      </c>
      <c r="AH216" s="326">
        <f>INDEX('ИПЦ raw'!$1:$1048576, MATCH($K216,'ИПЦ raw'!$A:$A,0),MATCH(MoM!AH$1,'ИПЦ raw'!$1:$1,0))</f>
        <v>100.07</v>
      </c>
      <c r="AI216" s="326">
        <f>INDEX('ИПЦ raw'!$1:$1048576, MATCH($K216,'ИПЦ raw'!$A:$A,0),MATCH(MoM!AI$1,'ИПЦ raw'!$1:$1,0))</f>
        <v>100.67</v>
      </c>
      <c r="AJ216" s="326">
        <f>INDEX('ИПЦ raw'!$1:$1048576, MATCH($K216,'ИПЦ raw'!$A:$A,0),MATCH(MoM!AJ$1,'ИПЦ raw'!$1:$1,0))</f>
        <v>100.38</v>
      </c>
      <c r="AK216" s="326">
        <f>INDEX('ИПЦ raw'!$1:$1048576, MATCH($K216,'ИПЦ raw'!$A:$A,0),MATCH(MoM!AK$1,'ИПЦ raw'!$1:$1,0))</f>
        <v>100.59</v>
      </c>
      <c r="AL216" s="326">
        <f>INDEX('ИПЦ raw'!$1:$1048576, MATCH($K216,'ИПЦ raw'!$A:$A,0),MATCH(MoM!AL$1,'ИПЦ raw'!$1:$1,0))</f>
        <v>100.28</v>
      </c>
      <c r="AM216" s="326">
        <f>INDEX('ИПЦ raw'!$1:$1048576, MATCH($K216,'ИПЦ raw'!$A:$A,0),MATCH(MoM!AM$1,'ИПЦ raw'!$1:$1,0))</f>
        <v>100.84</v>
      </c>
      <c r="AN216" s="326">
        <f>INDEX('ИПЦ raw'!$1:$1048576, MATCH($K216,'ИПЦ raw'!$A:$A,0),MATCH(MoM!AN$1,'ИПЦ raw'!$1:$1,0))</f>
        <v>100.83</v>
      </c>
      <c r="AO216" s="326">
        <f>INDEX('ИПЦ raw'!$1:$1048576, MATCH($K216,'ИПЦ raw'!$A:$A,0),MATCH(MoM!AO$1,'ИПЦ raw'!$1:$1,0))</f>
        <v>100.38</v>
      </c>
      <c r="AP216" s="326">
        <f>INDEX('ИПЦ raw'!$1:$1048576, MATCH($K216,'ИПЦ raw'!$A:$A,0),MATCH(MoM!AP$1,'ИПЦ raw'!$1:$1,0))</f>
        <v>99.41</v>
      </c>
      <c r="AQ216" s="326">
        <f>INDEX('ИПЦ raw'!$1:$1048576, MATCH($K216,'ИПЦ raw'!$A:$A,0),MATCH(MoM!AQ$1,'ИПЦ raw'!$1:$1,0))</f>
        <v>101.24</v>
      </c>
      <c r="AR216" s="326">
        <f>INDEX('ИПЦ raw'!$1:$1048576, MATCH($K216,'ИПЦ raw'!$A:$A,0),MATCH(MoM!AR$1,'ИПЦ raw'!$1:$1,0))</f>
        <v>101.32</v>
      </c>
      <c r="AS216" s="326">
        <f>INDEX('ИПЦ raw'!$1:$1048576, MATCH($K216,'ИПЦ raw'!$A:$A,0),MATCH(MoM!AS$1,'ИПЦ raw'!$1:$1,0))</f>
        <v>100.37</v>
      </c>
      <c r="AT216" s="326">
        <f>INDEX('ИПЦ raw'!$1:$1048576, MATCH($K216,'ИПЦ raw'!$A:$A,0),MATCH(MoM!AT$1,'ИПЦ raw'!$1:$1,0))</f>
        <v>101.21</v>
      </c>
      <c r="AU216" s="326">
        <f>INDEX('ИПЦ raw'!$1:$1048576, MATCH($K216,'ИПЦ raw'!$A:$A,0),MATCH(MoM!AU$1,'ИПЦ raw'!$1:$1,0))</f>
        <v>101.08</v>
      </c>
      <c r="AV216" s="326">
        <f>INDEX('ИПЦ raw'!$1:$1048576, MATCH($K216,'ИПЦ raw'!$A:$A,0),MATCH(MoM!AV$1,'ИПЦ raw'!$1:$1,0))</f>
        <v>100.86</v>
      </c>
      <c r="AW216" s="326">
        <f>INDEX('ИПЦ raw'!$1:$1048576, MATCH($K216,'ИПЦ raw'!$A:$A,0),MATCH(MoM!AW$1,'ИПЦ raw'!$1:$1,0))</f>
        <v>101.89</v>
      </c>
      <c r="AX216" s="326">
        <f>INDEX('ИПЦ raw'!$1:$1048576, MATCH($K216,'ИПЦ raw'!$A:$A,0),MATCH(MoM!AX$1,'ИПЦ raw'!$1:$1,0))</f>
        <v>102.31</v>
      </c>
      <c r="AY216" s="326">
        <f>INDEX('ИПЦ raw'!$1:$1048576, MATCH($K216,'ИПЦ raw'!$A:$A,0),MATCH(MoM!AY$1,'ИПЦ raw'!$1:$1,0))</f>
        <v>101.05</v>
      </c>
      <c r="AZ216" s="326">
        <f>INDEX('ИПЦ raw'!$1:$1048576, MATCH($K216,'ИПЦ raw'!$A:$A,0),MATCH(MoM!AZ$1,'ИПЦ raw'!$1:$1,0))</f>
        <v>102.84</v>
      </c>
    </row>
    <row r="217" spans="1:52" x14ac:dyDescent="0.45">
      <c r="A217" s="326">
        <f>Веса!A217</f>
        <v>1</v>
      </c>
      <c r="B217" s="326">
        <f t="shared" si="6"/>
        <v>1</v>
      </c>
      <c r="C217" s="326">
        <f>БИПЦ_НДС!E217</f>
        <v>1</v>
      </c>
      <c r="D217" s="326">
        <f t="shared" si="7"/>
        <v>0</v>
      </c>
      <c r="E217" s="326">
        <v>0</v>
      </c>
      <c r="F217" s="326">
        <v>1</v>
      </c>
      <c r="G217" s="326">
        <v>1</v>
      </c>
      <c r="H217" s="326">
        <v>0</v>
      </c>
      <c r="I217" s="326">
        <v>0</v>
      </c>
      <c r="J217" s="308" t="s">
        <v>216</v>
      </c>
      <c r="K217" s="308" t="s">
        <v>216</v>
      </c>
      <c r="L217" s="326">
        <f>INDEX('ИПЦ raw'!$1:$1048576, MATCH($K217,'ИПЦ raw'!$A:$A,0),MATCH(MoM!L$1,'ИПЦ raw'!$1:$1,0))</f>
        <v>99.72</v>
      </c>
      <c r="M217" s="326">
        <f>INDEX('ИПЦ raw'!$1:$1048576, MATCH($K217,'ИПЦ raw'!$A:$A,0),MATCH(MoM!M$1,'ИПЦ raw'!$1:$1,0))</f>
        <v>99.8</v>
      </c>
      <c r="N217" s="326">
        <f>INDEX('ИПЦ raw'!$1:$1048576, MATCH($K217,'ИПЦ raw'!$A:$A,0),MATCH(MoM!N$1,'ИПЦ raw'!$1:$1,0))</f>
        <v>99.83</v>
      </c>
      <c r="O217" s="326">
        <f>INDEX('ИПЦ raw'!$1:$1048576, MATCH($K217,'ИПЦ raw'!$A:$A,0),MATCH(MoM!O$1,'ИПЦ raw'!$1:$1,0))</f>
        <v>100.22</v>
      </c>
      <c r="P217" s="326">
        <f>INDEX('ИПЦ raw'!$1:$1048576, MATCH($K217,'ИПЦ raw'!$A:$A,0),MATCH(MoM!P$1,'ИПЦ raw'!$1:$1,0))</f>
        <v>99.94</v>
      </c>
      <c r="Q217" s="326">
        <f>INDEX('ИПЦ raw'!$1:$1048576, MATCH($K217,'ИПЦ raw'!$A:$A,0),MATCH(MoM!Q$1,'ИПЦ raw'!$1:$1,0))</f>
        <v>99.82</v>
      </c>
      <c r="R217" s="326">
        <f>INDEX('ИПЦ raw'!$1:$1048576, MATCH($K217,'ИПЦ raw'!$A:$A,0),MATCH(MoM!R$1,'ИПЦ raw'!$1:$1,0))</f>
        <v>100.96</v>
      </c>
      <c r="S217" s="326">
        <f>INDEX('ИПЦ raw'!$1:$1048576, MATCH($K217,'ИПЦ raw'!$A:$A,0),MATCH(MoM!S$1,'ИПЦ raw'!$1:$1,0))</f>
        <v>100.61</v>
      </c>
      <c r="T217" s="326">
        <f>INDEX('ИПЦ raw'!$1:$1048576, MATCH($K217,'ИПЦ raw'!$A:$A,0),MATCH(MoM!T$1,'ИПЦ raw'!$1:$1,0))</f>
        <v>101.38</v>
      </c>
      <c r="U217" s="326">
        <f>INDEX('ИПЦ raw'!$1:$1048576, MATCH($K217,'ИПЦ raw'!$A:$A,0),MATCH(MoM!U$1,'ИПЦ raw'!$1:$1,0))</f>
        <v>102.37</v>
      </c>
      <c r="V217" s="326">
        <f>INDEX('ИПЦ raw'!$1:$1048576, MATCH($K217,'ИПЦ raw'!$A:$A,0),MATCH(MoM!V$1,'ИПЦ raw'!$1:$1,0))</f>
        <v>102.13</v>
      </c>
      <c r="W217" s="326">
        <f>INDEX('ИПЦ raw'!$1:$1048576, MATCH($K217,'ИПЦ raw'!$A:$A,0),MATCH(MoM!W$1,'ИПЦ raw'!$1:$1,0))</f>
        <v>100.93</v>
      </c>
      <c r="X217" s="326">
        <f>INDEX('ИПЦ raw'!$1:$1048576, MATCH($K217,'ИПЦ raw'!$A:$A,0),MATCH(MoM!X$1,'ИПЦ raw'!$1:$1,0))</f>
        <v>100.91</v>
      </c>
      <c r="Y217" s="326">
        <f>INDEX('ИПЦ raw'!$1:$1048576, MATCH($K217,'ИПЦ raw'!$A:$A,0),MATCH(MoM!Y$1,'ИПЦ raw'!$1:$1,0))</f>
        <v>100.82</v>
      </c>
      <c r="Z217" s="326">
        <f>INDEX('ИПЦ raw'!$1:$1048576, MATCH($K217,'ИПЦ raw'!$A:$A,0),MATCH(MoM!Z$1,'ИПЦ raw'!$1:$1,0))</f>
        <v>100.36</v>
      </c>
      <c r="AA217" s="326">
        <f>INDEX('ИПЦ raw'!$1:$1048576, MATCH($K217,'ИПЦ raw'!$A:$A,0),MATCH(MoM!AA$1,'ИПЦ raw'!$1:$1,0))</f>
        <v>100.1</v>
      </c>
      <c r="AB217" s="326">
        <f>INDEX('ИПЦ raw'!$1:$1048576, MATCH($K217,'ИПЦ raw'!$A:$A,0),MATCH(MoM!AB$1,'ИПЦ raw'!$1:$1,0))</f>
        <v>100.07</v>
      </c>
      <c r="AC217" s="326">
        <f>INDEX('ИПЦ raw'!$1:$1048576, MATCH($K217,'ИПЦ raw'!$A:$A,0),MATCH(MoM!AC$1,'ИПЦ raw'!$1:$1,0))</f>
        <v>100.21</v>
      </c>
      <c r="AD217" s="326">
        <f>INDEX('ИПЦ raw'!$1:$1048576, MATCH($K217,'ИПЦ raw'!$A:$A,0),MATCH(MoM!AD$1,'ИПЦ raw'!$1:$1,0))</f>
        <v>100.26</v>
      </c>
      <c r="AE217" s="326">
        <f>INDEX('ИПЦ raw'!$1:$1048576, MATCH($K217,'ИПЦ raw'!$A:$A,0),MATCH(MoM!AE$1,'ИПЦ raw'!$1:$1,0))</f>
        <v>100.83</v>
      </c>
      <c r="AF217" s="326">
        <f>INDEX('ИПЦ raw'!$1:$1048576, MATCH($K217,'ИПЦ raw'!$A:$A,0),MATCH(MoM!AF$1,'ИПЦ raw'!$1:$1,0))</f>
        <v>100.87</v>
      </c>
      <c r="AG217" s="326">
        <f>INDEX('ИПЦ raw'!$1:$1048576, MATCH($K217,'ИПЦ raw'!$A:$A,0),MATCH(MoM!AG$1,'ИПЦ raw'!$1:$1,0))</f>
        <v>100.73</v>
      </c>
      <c r="AH217" s="326">
        <f>INDEX('ИПЦ raw'!$1:$1048576, MATCH($K217,'ИПЦ raw'!$A:$A,0),MATCH(MoM!AH$1,'ИПЦ raw'!$1:$1,0))</f>
        <v>100.53</v>
      </c>
      <c r="AI217" s="326">
        <f>INDEX('ИПЦ raw'!$1:$1048576, MATCH($K217,'ИПЦ raw'!$A:$A,0),MATCH(MoM!AI$1,'ИПЦ raw'!$1:$1,0))</f>
        <v>100.59</v>
      </c>
      <c r="AJ217" s="326">
        <f>INDEX('ИПЦ raw'!$1:$1048576, MATCH($K217,'ИПЦ raw'!$A:$A,0),MATCH(MoM!AJ$1,'ИПЦ raw'!$1:$1,0))</f>
        <v>101.3</v>
      </c>
      <c r="AK217" s="326">
        <f>INDEX('ИПЦ raw'!$1:$1048576, MATCH($K217,'ИПЦ raw'!$A:$A,0),MATCH(MoM!AK$1,'ИПЦ raw'!$1:$1,0))</f>
        <v>100.26</v>
      </c>
      <c r="AL217" s="326">
        <f>INDEX('ИПЦ raw'!$1:$1048576, MATCH($K217,'ИПЦ raw'!$A:$A,0),MATCH(MoM!AL$1,'ИПЦ raw'!$1:$1,0))</f>
        <v>100.12</v>
      </c>
      <c r="AM217" s="326">
        <f>INDEX('ИПЦ raw'!$1:$1048576, MATCH($K217,'ИПЦ raw'!$A:$A,0),MATCH(MoM!AM$1,'ИПЦ raw'!$1:$1,0))</f>
        <v>99.96</v>
      </c>
      <c r="AN217" s="326">
        <f>INDEX('ИПЦ raw'!$1:$1048576, MATCH($K217,'ИПЦ raw'!$A:$A,0),MATCH(MoM!AN$1,'ИПЦ raw'!$1:$1,0))</f>
        <v>99.66</v>
      </c>
      <c r="AO217" s="326">
        <f>INDEX('ИПЦ raw'!$1:$1048576, MATCH($K217,'ИПЦ raw'!$A:$A,0),MATCH(MoM!AO$1,'ИПЦ raw'!$1:$1,0))</f>
        <v>99.9</v>
      </c>
      <c r="AP217" s="326">
        <f>INDEX('ИПЦ raw'!$1:$1048576, MATCH($K217,'ИПЦ raw'!$A:$A,0),MATCH(MoM!AP$1,'ИПЦ raw'!$1:$1,0))</f>
        <v>100.05</v>
      </c>
      <c r="AQ217" s="326">
        <f>INDEX('ИПЦ raw'!$1:$1048576, MATCH($K217,'ИПЦ raw'!$A:$A,0),MATCH(MoM!AQ$1,'ИПЦ raw'!$1:$1,0))</f>
        <v>100.68</v>
      </c>
      <c r="AR217" s="326">
        <f>INDEX('ИПЦ raw'!$1:$1048576, MATCH($K217,'ИПЦ raw'!$A:$A,0),MATCH(MoM!AR$1,'ИПЦ raw'!$1:$1,0))</f>
        <v>99.94</v>
      </c>
      <c r="AS217" s="326">
        <f>INDEX('ИПЦ raw'!$1:$1048576, MATCH($K217,'ИПЦ raw'!$A:$A,0),MATCH(MoM!AS$1,'ИПЦ raw'!$1:$1,0))</f>
        <v>100.33</v>
      </c>
      <c r="AT217" s="326">
        <f>INDEX('ИПЦ raw'!$1:$1048576, MATCH($K217,'ИПЦ raw'!$A:$A,0),MATCH(MoM!AT$1,'ИПЦ raw'!$1:$1,0))</f>
        <v>100.7</v>
      </c>
      <c r="AU217" s="326">
        <f>INDEX('ИПЦ raw'!$1:$1048576, MATCH($K217,'ИПЦ raw'!$A:$A,0),MATCH(MoM!AU$1,'ИПЦ raw'!$1:$1,0))</f>
        <v>100.48</v>
      </c>
      <c r="AV217" s="326">
        <f>INDEX('ИПЦ raw'!$1:$1048576, MATCH($K217,'ИПЦ raw'!$A:$A,0),MATCH(MoM!AV$1,'ИПЦ raw'!$1:$1,0))</f>
        <v>101.04</v>
      </c>
      <c r="AW217" s="326">
        <f>INDEX('ИПЦ raw'!$1:$1048576, MATCH($K217,'ИПЦ raw'!$A:$A,0),MATCH(MoM!AW$1,'ИПЦ raw'!$1:$1,0))</f>
        <v>100.55</v>
      </c>
      <c r="AX217" s="326">
        <f>INDEX('ИПЦ raw'!$1:$1048576, MATCH($K217,'ИПЦ raw'!$A:$A,0),MATCH(MoM!AX$1,'ИПЦ raw'!$1:$1,0))</f>
        <v>100.19</v>
      </c>
      <c r="AY217" s="326">
        <f>INDEX('ИПЦ raw'!$1:$1048576, MATCH($K217,'ИПЦ raw'!$A:$A,0),MATCH(MoM!AY$1,'ИПЦ raw'!$1:$1,0))</f>
        <v>100.35</v>
      </c>
      <c r="AZ217" s="326">
        <f>INDEX('ИПЦ raw'!$1:$1048576, MATCH($K217,'ИПЦ raw'!$A:$A,0),MATCH(MoM!AZ$1,'ИПЦ raw'!$1:$1,0))</f>
        <v>100.27</v>
      </c>
    </row>
    <row r="218" spans="1:52" x14ac:dyDescent="0.45">
      <c r="A218" s="326">
        <f>Веса!A218</f>
        <v>1</v>
      </c>
      <c r="B218" s="326">
        <f t="shared" si="6"/>
        <v>1</v>
      </c>
      <c r="C218" s="326">
        <f>БИПЦ_НДС!E218</f>
        <v>1</v>
      </c>
      <c r="D218" s="326">
        <f t="shared" si="7"/>
        <v>0</v>
      </c>
      <c r="E218" s="326">
        <v>0</v>
      </c>
      <c r="F218" s="326">
        <v>1</v>
      </c>
      <c r="G218" s="326">
        <v>1</v>
      </c>
      <c r="H218" s="326">
        <v>0</v>
      </c>
      <c r="I218" s="326">
        <v>0</v>
      </c>
      <c r="J218" s="308" t="s">
        <v>217</v>
      </c>
      <c r="K218" s="308" t="s">
        <v>217</v>
      </c>
      <c r="L218" s="326">
        <f>INDEX('ИПЦ raw'!$1:$1048576, MATCH($K218,'ИПЦ raw'!$A:$A,0),MATCH(MoM!L$1,'ИПЦ raw'!$1:$1,0))</f>
        <v>99.86</v>
      </c>
      <c r="M218" s="326">
        <f>INDEX('ИПЦ raw'!$1:$1048576, MATCH($K218,'ИПЦ raw'!$A:$A,0),MATCH(MoM!M$1,'ИПЦ raw'!$1:$1,0))</f>
        <v>99.96</v>
      </c>
      <c r="N218" s="326">
        <f>INDEX('ИПЦ raw'!$1:$1048576, MATCH($K218,'ИПЦ raw'!$A:$A,0),MATCH(MoM!N$1,'ИПЦ raw'!$1:$1,0))</f>
        <v>100.13</v>
      </c>
      <c r="O218" s="326">
        <f>INDEX('ИПЦ raw'!$1:$1048576, MATCH($K218,'ИПЦ raw'!$A:$A,0),MATCH(MoM!O$1,'ИПЦ raw'!$1:$1,0))</f>
        <v>100.02</v>
      </c>
      <c r="P218" s="326">
        <f>INDEX('ИПЦ raw'!$1:$1048576, MATCH($K218,'ИПЦ raw'!$A:$A,0),MATCH(MoM!P$1,'ИПЦ raw'!$1:$1,0))</f>
        <v>100.37</v>
      </c>
      <c r="Q218" s="326">
        <f>INDEX('ИПЦ raw'!$1:$1048576, MATCH($K218,'ИПЦ raw'!$A:$A,0),MATCH(MoM!Q$1,'ИПЦ raw'!$1:$1,0))</f>
        <v>100.05</v>
      </c>
      <c r="R218" s="326">
        <f>INDEX('ИПЦ raw'!$1:$1048576, MATCH($K218,'ИПЦ raw'!$A:$A,0),MATCH(MoM!R$1,'ИПЦ raw'!$1:$1,0))</f>
        <v>100.49</v>
      </c>
      <c r="S218" s="326">
        <f>INDEX('ИПЦ raw'!$1:$1048576, MATCH($K218,'ИПЦ raw'!$A:$A,0),MATCH(MoM!S$1,'ИПЦ raw'!$1:$1,0))</f>
        <v>100.89</v>
      </c>
      <c r="T218" s="326">
        <f>INDEX('ИПЦ raw'!$1:$1048576, MATCH($K218,'ИПЦ raw'!$A:$A,0),MATCH(MoM!T$1,'ИПЦ raw'!$1:$1,0))</f>
        <v>100.98</v>
      </c>
      <c r="U218" s="326">
        <f>INDEX('ИПЦ raw'!$1:$1048576, MATCH($K218,'ИПЦ raw'!$A:$A,0),MATCH(MoM!U$1,'ИПЦ raw'!$1:$1,0))</f>
        <v>101.27</v>
      </c>
      <c r="V218" s="326">
        <f>INDEX('ИПЦ raw'!$1:$1048576, MATCH($K218,'ИПЦ raw'!$A:$A,0),MATCH(MoM!V$1,'ИПЦ raw'!$1:$1,0))</f>
        <v>101.22</v>
      </c>
      <c r="W218" s="326">
        <f>INDEX('ИПЦ raw'!$1:$1048576, MATCH($K218,'ИПЦ raw'!$A:$A,0),MATCH(MoM!W$1,'ИПЦ raw'!$1:$1,0))</f>
        <v>101</v>
      </c>
      <c r="X218" s="326">
        <f>INDEX('ИПЦ raw'!$1:$1048576, MATCH($K218,'ИПЦ raw'!$A:$A,0),MATCH(MoM!X$1,'ИПЦ raw'!$1:$1,0))</f>
        <v>100.48</v>
      </c>
      <c r="Y218" s="326">
        <f>INDEX('ИПЦ raw'!$1:$1048576, MATCH($K218,'ИПЦ raw'!$A:$A,0),MATCH(MoM!Y$1,'ИПЦ raw'!$1:$1,0))</f>
        <v>100.18</v>
      </c>
      <c r="Z218" s="326">
        <f>INDEX('ИПЦ raw'!$1:$1048576, MATCH($K218,'ИПЦ raw'!$A:$A,0),MATCH(MoM!Z$1,'ИПЦ raw'!$1:$1,0))</f>
        <v>100.56</v>
      </c>
      <c r="AA218" s="326">
        <f>INDEX('ИПЦ raw'!$1:$1048576, MATCH($K218,'ИПЦ raw'!$A:$A,0),MATCH(MoM!AA$1,'ИПЦ raw'!$1:$1,0))</f>
        <v>100.53</v>
      </c>
      <c r="AB218" s="326">
        <f>INDEX('ИПЦ raw'!$1:$1048576, MATCH($K218,'ИПЦ raw'!$A:$A,0),MATCH(MoM!AB$1,'ИПЦ raw'!$1:$1,0))</f>
        <v>100.44</v>
      </c>
      <c r="AC218" s="326">
        <f>INDEX('ИПЦ raw'!$1:$1048576, MATCH($K218,'ИПЦ raw'!$A:$A,0),MATCH(MoM!AC$1,'ИПЦ raw'!$1:$1,0))</f>
        <v>100.39</v>
      </c>
      <c r="AD218" s="326">
        <f>INDEX('ИПЦ raw'!$1:$1048576, MATCH($K218,'ИПЦ raw'!$A:$A,0),MATCH(MoM!AD$1,'ИПЦ raw'!$1:$1,0))</f>
        <v>100.32</v>
      </c>
      <c r="AE218" s="326">
        <f>INDEX('ИПЦ raw'!$1:$1048576, MATCH($K218,'ИПЦ raw'!$A:$A,0),MATCH(MoM!AE$1,'ИПЦ raw'!$1:$1,0))</f>
        <v>100.28</v>
      </c>
      <c r="AF218" s="326">
        <f>INDEX('ИПЦ raw'!$1:$1048576, MATCH($K218,'ИПЦ raw'!$A:$A,0),MATCH(MoM!AF$1,'ИПЦ raw'!$1:$1,0))</f>
        <v>100.3</v>
      </c>
      <c r="AG218" s="326">
        <f>INDEX('ИПЦ raw'!$1:$1048576, MATCH($K218,'ИПЦ raw'!$A:$A,0),MATCH(MoM!AG$1,'ИПЦ raw'!$1:$1,0))</f>
        <v>100.63</v>
      </c>
      <c r="AH218" s="326">
        <f>INDEX('ИПЦ raw'!$1:$1048576, MATCH($K218,'ИПЦ raw'!$A:$A,0),MATCH(MoM!AH$1,'ИПЦ raw'!$1:$1,0))</f>
        <v>100.59</v>
      </c>
      <c r="AI218" s="326">
        <f>INDEX('ИПЦ raw'!$1:$1048576, MATCH($K218,'ИПЦ raw'!$A:$A,0),MATCH(MoM!AI$1,'ИПЦ raw'!$1:$1,0))</f>
        <v>100.89</v>
      </c>
      <c r="AJ218" s="326">
        <f>INDEX('ИПЦ raw'!$1:$1048576, MATCH($K218,'ИПЦ raw'!$A:$A,0),MATCH(MoM!AJ$1,'ИПЦ raw'!$1:$1,0))</f>
        <v>100.84</v>
      </c>
      <c r="AK218" s="326">
        <f>INDEX('ИПЦ raw'!$1:$1048576, MATCH($K218,'ИПЦ raw'!$A:$A,0),MATCH(MoM!AK$1,'ИПЦ raw'!$1:$1,0))</f>
        <v>100.56</v>
      </c>
      <c r="AL218" s="326">
        <f>INDEX('ИПЦ raw'!$1:$1048576, MATCH($K218,'ИПЦ raw'!$A:$A,0),MATCH(MoM!AL$1,'ИПЦ raw'!$1:$1,0))</f>
        <v>100.45</v>
      </c>
      <c r="AM218" s="326">
        <f>INDEX('ИПЦ raw'!$1:$1048576, MATCH($K218,'ИПЦ raw'!$A:$A,0),MATCH(MoM!AM$1,'ИПЦ raw'!$1:$1,0))</f>
        <v>99.89</v>
      </c>
      <c r="AN218" s="326">
        <f>INDEX('ИПЦ raw'!$1:$1048576, MATCH($K218,'ИПЦ raw'!$A:$A,0),MATCH(MoM!AN$1,'ИПЦ raw'!$1:$1,0))</f>
        <v>100.35</v>
      </c>
      <c r="AO218" s="326">
        <f>INDEX('ИПЦ raw'!$1:$1048576, MATCH($K218,'ИПЦ raw'!$A:$A,0),MATCH(MoM!AO$1,'ИПЦ raw'!$1:$1,0))</f>
        <v>100.22</v>
      </c>
      <c r="AP218" s="326">
        <f>INDEX('ИПЦ raw'!$1:$1048576, MATCH($K218,'ИПЦ raw'!$A:$A,0),MATCH(MoM!AP$1,'ИПЦ raw'!$1:$1,0))</f>
        <v>100.49</v>
      </c>
      <c r="AQ218" s="326">
        <f>INDEX('ИПЦ raw'!$1:$1048576, MATCH($K218,'ИПЦ raw'!$A:$A,0),MATCH(MoM!AQ$1,'ИПЦ raw'!$1:$1,0))</f>
        <v>100.55</v>
      </c>
      <c r="AR218" s="326">
        <f>INDEX('ИПЦ raw'!$1:$1048576, MATCH($K218,'ИПЦ raw'!$A:$A,0),MATCH(MoM!AR$1,'ИПЦ raw'!$1:$1,0))</f>
        <v>100.17</v>
      </c>
      <c r="AS218" s="326">
        <f>INDEX('ИПЦ raw'!$1:$1048576, MATCH($K218,'ИПЦ raw'!$A:$A,0),MATCH(MoM!AS$1,'ИПЦ raw'!$1:$1,0))</f>
        <v>100.39</v>
      </c>
      <c r="AT218" s="326">
        <f>INDEX('ИПЦ raw'!$1:$1048576, MATCH($K218,'ИПЦ raw'!$A:$A,0),MATCH(MoM!AT$1,'ИПЦ raw'!$1:$1,0))</f>
        <v>100.53</v>
      </c>
      <c r="AU218" s="326">
        <f>INDEX('ИПЦ raw'!$1:$1048576, MATCH($K218,'ИПЦ raw'!$A:$A,0),MATCH(MoM!AU$1,'ИПЦ raw'!$1:$1,0))</f>
        <v>100.66</v>
      </c>
      <c r="AV218" s="326">
        <f>INDEX('ИПЦ raw'!$1:$1048576, MATCH($K218,'ИПЦ raw'!$A:$A,0),MATCH(MoM!AV$1,'ИПЦ raw'!$1:$1,0))</f>
        <v>101.05</v>
      </c>
      <c r="AW218" s="326">
        <f>INDEX('ИПЦ raw'!$1:$1048576, MATCH($K218,'ИПЦ raw'!$A:$A,0),MATCH(MoM!AW$1,'ИПЦ raw'!$1:$1,0))</f>
        <v>100.64</v>
      </c>
      <c r="AX218" s="326">
        <f>INDEX('ИПЦ raw'!$1:$1048576, MATCH($K218,'ИПЦ raw'!$A:$A,0),MATCH(MoM!AX$1,'ИПЦ raw'!$1:$1,0))</f>
        <v>100.3</v>
      </c>
      <c r="AY218" s="326">
        <f>INDEX('ИПЦ raw'!$1:$1048576, MATCH($K218,'ИПЦ raw'!$A:$A,0),MATCH(MoM!AY$1,'ИПЦ raw'!$1:$1,0))</f>
        <v>100.47</v>
      </c>
      <c r="AZ218" s="326">
        <f>INDEX('ИПЦ raw'!$1:$1048576, MATCH($K218,'ИПЦ raw'!$A:$A,0),MATCH(MoM!AZ$1,'ИПЦ raw'!$1:$1,0))</f>
        <v>100.14</v>
      </c>
    </row>
    <row r="219" spans="1:52" x14ac:dyDescent="0.45">
      <c r="A219" s="326">
        <f>Веса!A219</f>
        <v>1</v>
      </c>
      <c r="B219" s="326">
        <f t="shared" si="6"/>
        <v>1</v>
      </c>
      <c r="C219" s="326">
        <f>БИПЦ_НДС!E219</f>
        <v>1</v>
      </c>
      <c r="D219" s="326">
        <f t="shared" si="7"/>
        <v>0</v>
      </c>
      <c r="E219" s="326">
        <v>0</v>
      </c>
      <c r="F219" s="326">
        <v>1</v>
      </c>
      <c r="G219" s="326">
        <v>1</v>
      </c>
      <c r="H219" s="326">
        <v>0</v>
      </c>
      <c r="I219" s="326">
        <v>0</v>
      </c>
      <c r="J219" s="308" t="s">
        <v>218</v>
      </c>
      <c r="K219" s="308" t="s">
        <v>218</v>
      </c>
      <c r="L219" s="326">
        <f>INDEX('ИПЦ raw'!$1:$1048576, MATCH($K219,'ИПЦ raw'!$A:$A,0),MATCH(MoM!L$1,'ИПЦ raw'!$1:$1,0))</f>
        <v>100.17</v>
      </c>
      <c r="M219" s="326">
        <f>INDEX('ИПЦ raw'!$1:$1048576, MATCH($K219,'ИПЦ raw'!$A:$A,0),MATCH(MoM!M$1,'ИПЦ raw'!$1:$1,0))</f>
        <v>99.75</v>
      </c>
      <c r="N219" s="326">
        <f>INDEX('ИПЦ raw'!$1:$1048576, MATCH($K219,'ИПЦ raw'!$A:$A,0),MATCH(MoM!N$1,'ИПЦ raw'!$1:$1,0))</f>
        <v>99.96</v>
      </c>
      <c r="O219" s="326">
        <f>INDEX('ИПЦ raw'!$1:$1048576, MATCH($K219,'ИПЦ raw'!$A:$A,0),MATCH(MoM!O$1,'ИПЦ raw'!$1:$1,0))</f>
        <v>99.65</v>
      </c>
      <c r="P219" s="326">
        <f>INDEX('ИПЦ raw'!$1:$1048576, MATCH($K219,'ИПЦ raw'!$A:$A,0),MATCH(MoM!P$1,'ИПЦ raw'!$1:$1,0))</f>
        <v>99.96</v>
      </c>
      <c r="Q219" s="326">
        <f>INDEX('ИПЦ raw'!$1:$1048576, MATCH($K219,'ИПЦ raw'!$A:$A,0),MATCH(MoM!Q$1,'ИПЦ raw'!$1:$1,0))</f>
        <v>100.27</v>
      </c>
      <c r="R219" s="326">
        <f>INDEX('ИПЦ raw'!$1:$1048576, MATCH($K219,'ИПЦ raw'!$A:$A,0),MATCH(MoM!R$1,'ИПЦ raw'!$1:$1,0))</f>
        <v>100.29</v>
      </c>
      <c r="S219" s="326">
        <f>INDEX('ИПЦ raw'!$1:$1048576, MATCH($K219,'ИПЦ raw'!$A:$A,0),MATCH(MoM!S$1,'ИПЦ raw'!$1:$1,0))</f>
        <v>101.34</v>
      </c>
      <c r="T219" s="326">
        <f>INDEX('ИПЦ raw'!$1:$1048576, MATCH($K219,'ИПЦ raw'!$A:$A,0),MATCH(MoM!T$1,'ИПЦ raw'!$1:$1,0))</f>
        <v>101.46</v>
      </c>
      <c r="U219" s="326">
        <f>INDEX('ИПЦ raw'!$1:$1048576, MATCH($K219,'ИПЦ raw'!$A:$A,0),MATCH(MoM!U$1,'ИПЦ raw'!$1:$1,0))</f>
        <v>100.89</v>
      </c>
      <c r="V219" s="326">
        <f>INDEX('ИПЦ raw'!$1:$1048576, MATCH($K219,'ИПЦ raw'!$A:$A,0),MATCH(MoM!V$1,'ИПЦ raw'!$1:$1,0))</f>
        <v>101.28</v>
      </c>
      <c r="W219" s="326">
        <f>INDEX('ИПЦ raw'!$1:$1048576, MATCH($K219,'ИПЦ raw'!$A:$A,0),MATCH(MoM!W$1,'ИПЦ raw'!$1:$1,0))</f>
        <v>100.72</v>
      </c>
      <c r="X219" s="326">
        <f>INDEX('ИПЦ raw'!$1:$1048576, MATCH($K219,'ИПЦ raw'!$A:$A,0),MATCH(MoM!X$1,'ИПЦ raw'!$1:$1,0))</f>
        <v>101.04</v>
      </c>
      <c r="Y219" s="326">
        <f>INDEX('ИПЦ raw'!$1:$1048576, MATCH($K219,'ИПЦ raw'!$A:$A,0),MATCH(MoM!Y$1,'ИПЦ raw'!$1:$1,0))</f>
        <v>100.59</v>
      </c>
      <c r="Z219" s="326">
        <f>INDEX('ИПЦ raw'!$1:$1048576, MATCH($K219,'ИПЦ raw'!$A:$A,0),MATCH(MoM!Z$1,'ИПЦ raw'!$1:$1,0))</f>
        <v>100.24</v>
      </c>
      <c r="AA219" s="326">
        <f>INDEX('ИПЦ raw'!$1:$1048576, MATCH($K219,'ИПЦ raw'!$A:$A,0),MATCH(MoM!AA$1,'ИПЦ raw'!$1:$1,0))</f>
        <v>100.31</v>
      </c>
      <c r="AB219" s="326">
        <f>INDEX('ИПЦ raw'!$1:$1048576, MATCH($K219,'ИПЦ raw'!$A:$A,0),MATCH(MoM!AB$1,'ИПЦ raw'!$1:$1,0))</f>
        <v>100.36</v>
      </c>
      <c r="AC219" s="326">
        <f>INDEX('ИПЦ raw'!$1:$1048576, MATCH($K219,'ИПЦ raw'!$A:$A,0),MATCH(MoM!AC$1,'ИПЦ raw'!$1:$1,0))</f>
        <v>100.04</v>
      </c>
      <c r="AD219" s="326">
        <f>INDEX('ИПЦ raw'!$1:$1048576, MATCH($K219,'ИПЦ raw'!$A:$A,0),MATCH(MoM!AD$1,'ИПЦ raw'!$1:$1,0))</f>
        <v>100.22</v>
      </c>
      <c r="AE219" s="326">
        <f>INDEX('ИПЦ raw'!$1:$1048576, MATCH($K219,'ИПЦ raw'!$A:$A,0),MATCH(MoM!AE$1,'ИПЦ raw'!$1:$1,0))</f>
        <v>100.96</v>
      </c>
      <c r="AF219" s="326">
        <f>INDEX('ИПЦ raw'!$1:$1048576, MATCH($K219,'ИПЦ raw'!$A:$A,0),MATCH(MoM!AF$1,'ИПЦ raw'!$1:$1,0))</f>
        <v>100.92</v>
      </c>
      <c r="AG219" s="326">
        <f>INDEX('ИПЦ raw'!$1:$1048576, MATCH($K219,'ИПЦ raw'!$A:$A,0),MATCH(MoM!AG$1,'ИПЦ raw'!$1:$1,0))</f>
        <v>100.84</v>
      </c>
      <c r="AH219" s="326">
        <f>INDEX('ИПЦ raw'!$1:$1048576, MATCH($K219,'ИПЦ raw'!$A:$A,0),MATCH(MoM!AH$1,'ИПЦ raw'!$1:$1,0))</f>
        <v>100.81</v>
      </c>
      <c r="AI219" s="326">
        <f>INDEX('ИПЦ raw'!$1:$1048576, MATCH($K219,'ИПЦ raw'!$A:$A,0),MATCH(MoM!AI$1,'ИПЦ raw'!$1:$1,0))</f>
        <v>101.25</v>
      </c>
      <c r="AJ219" s="326">
        <f>INDEX('ИПЦ raw'!$1:$1048576, MATCH($K219,'ИПЦ raw'!$A:$A,0),MATCH(MoM!AJ$1,'ИПЦ raw'!$1:$1,0))</f>
        <v>100.99</v>
      </c>
      <c r="AK219" s="326">
        <f>INDEX('ИПЦ raw'!$1:$1048576, MATCH($K219,'ИПЦ raw'!$A:$A,0),MATCH(MoM!AK$1,'ИПЦ raw'!$1:$1,0))</f>
        <v>100.43</v>
      </c>
      <c r="AL219" s="326">
        <f>INDEX('ИПЦ raw'!$1:$1048576, MATCH($K219,'ИПЦ raw'!$A:$A,0),MATCH(MoM!AL$1,'ИПЦ raw'!$1:$1,0))</f>
        <v>100.18</v>
      </c>
      <c r="AM219" s="326">
        <f>INDEX('ИПЦ raw'!$1:$1048576, MATCH($K219,'ИПЦ raw'!$A:$A,0),MATCH(MoM!AM$1,'ИПЦ raw'!$1:$1,0))</f>
        <v>100.1</v>
      </c>
      <c r="AN219" s="326">
        <f>INDEX('ИПЦ raw'!$1:$1048576, MATCH($K219,'ИПЦ raw'!$A:$A,0),MATCH(MoM!AN$1,'ИПЦ raw'!$1:$1,0))</f>
        <v>100.32</v>
      </c>
      <c r="AO219" s="326">
        <f>INDEX('ИПЦ raw'!$1:$1048576, MATCH($K219,'ИПЦ raw'!$A:$A,0),MATCH(MoM!AO$1,'ИПЦ raw'!$1:$1,0))</f>
        <v>100.19</v>
      </c>
      <c r="AP219" s="326">
        <f>INDEX('ИПЦ raw'!$1:$1048576, MATCH($K219,'ИПЦ raw'!$A:$A,0),MATCH(MoM!AP$1,'ИПЦ raw'!$1:$1,0))</f>
        <v>100.28</v>
      </c>
      <c r="AQ219" s="326">
        <f>INDEX('ИПЦ raw'!$1:$1048576, MATCH($K219,'ИПЦ raw'!$A:$A,0),MATCH(MoM!AQ$1,'ИПЦ raw'!$1:$1,0))</f>
        <v>100.19</v>
      </c>
      <c r="AR219" s="326">
        <f>INDEX('ИПЦ raw'!$1:$1048576, MATCH($K219,'ИПЦ raw'!$A:$A,0),MATCH(MoM!AR$1,'ИПЦ raw'!$1:$1,0))</f>
        <v>100.68</v>
      </c>
      <c r="AS219" s="326">
        <f>INDEX('ИПЦ raw'!$1:$1048576, MATCH($K219,'ИПЦ raw'!$A:$A,0),MATCH(MoM!AS$1,'ИПЦ raw'!$1:$1,0))</f>
        <v>100.31</v>
      </c>
      <c r="AT219" s="326">
        <f>INDEX('ИПЦ raw'!$1:$1048576, MATCH($K219,'ИПЦ raw'!$A:$A,0),MATCH(MoM!AT$1,'ИПЦ raw'!$1:$1,0))</f>
        <v>100.53</v>
      </c>
      <c r="AU219" s="326">
        <f>INDEX('ИПЦ raw'!$1:$1048576, MATCH($K219,'ИПЦ raw'!$A:$A,0),MATCH(MoM!AU$1,'ИПЦ raw'!$1:$1,0))</f>
        <v>100.59</v>
      </c>
      <c r="AV219" s="326">
        <f>INDEX('ИПЦ raw'!$1:$1048576, MATCH($K219,'ИПЦ raw'!$A:$A,0),MATCH(MoM!AV$1,'ИПЦ raw'!$1:$1,0))</f>
        <v>100.83</v>
      </c>
      <c r="AW219" s="326">
        <f>INDEX('ИПЦ raw'!$1:$1048576, MATCH($K219,'ИПЦ raw'!$A:$A,0),MATCH(MoM!AW$1,'ИПЦ raw'!$1:$1,0))</f>
        <v>100.43</v>
      </c>
      <c r="AX219" s="326">
        <f>INDEX('ИПЦ raw'!$1:$1048576, MATCH($K219,'ИПЦ raw'!$A:$A,0),MATCH(MoM!AX$1,'ИПЦ raw'!$1:$1,0))</f>
        <v>100.13</v>
      </c>
      <c r="AY219" s="326">
        <f>INDEX('ИПЦ raw'!$1:$1048576, MATCH($K219,'ИПЦ raw'!$A:$A,0),MATCH(MoM!AY$1,'ИПЦ raw'!$1:$1,0))</f>
        <v>100.43</v>
      </c>
      <c r="AZ219" s="326">
        <f>INDEX('ИПЦ raw'!$1:$1048576, MATCH($K219,'ИПЦ raw'!$A:$A,0),MATCH(MoM!AZ$1,'ИПЦ raw'!$1:$1,0))</f>
        <v>100.45</v>
      </c>
    </row>
    <row r="220" spans="1:52" x14ac:dyDescent="0.45">
      <c r="A220" s="326">
        <f>Веса!A220</f>
        <v>1</v>
      </c>
      <c r="B220" s="326">
        <f t="shared" si="6"/>
        <v>1</v>
      </c>
      <c r="C220" s="326">
        <f>БИПЦ_НДС!E220</f>
        <v>1</v>
      </c>
      <c r="D220" s="326">
        <f t="shared" si="7"/>
        <v>0</v>
      </c>
      <c r="E220" s="326">
        <v>0</v>
      </c>
      <c r="F220" s="326">
        <v>1</v>
      </c>
      <c r="G220" s="326">
        <v>1</v>
      </c>
      <c r="H220" s="326">
        <v>0</v>
      </c>
      <c r="I220" s="326">
        <v>0</v>
      </c>
      <c r="J220" s="308" t="s">
        <v>219</v>
      </c>
      <c r="K220" s="308" t="s">
        <v>219</v>
      </c>
      <c r="L220" s="326">
        <f>INDEX('ИПЦ raw'!$1:$1048576, MATCH($K220,'ИПЦ raw'!$A:$A,0),MATCH(MoM!L$1,'ИПЦ raw'!$1:$1,0))</f>
        <v>100.15</v>
      </c>
      <c r="M220" s="326">
        <f>INDEX('ИПЦ raw'!$1:$1048576, MATCH($K220,'ИПЦ raw'!$A:$A,0),MATCH(MoM!M$1,'ИПЦ raw'!$1:$1,0))</f>
        <v>99.72</v>
      </c>
      <c r="N220" s="326">
        <f>INDEX('ИПЦ raw'!$1:$1048576, MATCH($K220,'ИПЦ raw'!$A:$A,0),MATCH(MoM!N$1,'ИПЦ raw'!$1:$1,0))</f>
        <v>99.86</v>
      </c>
      <c r="O220" s="326">
        <f>INDEX('ИПЦ raw'!$1:$1048576, MATCH($K220,'ИПЦ raw'!$A:$A,0),MATCH(MoM!O$1,'ИПЦ raw'!$1:$1,0))</f>
        <v>99.65</v>
      </c>
      <c r="P220" s="326">
        <f>INDEX('ИПЦ raw'!$1:$1048576, MATCH($K220,'ИПЦ raw'!$A:$A,0),MATCH(MoM!P$1,'ИПЦ raw'!$1:$1,0))</f>
        <v>100</v>
      </c>
      <c r="Q220" s="326">
        <f>INDEX('ИПЦ raw'!$1:$1048576, MATCH($K220,'ИПЦ raw'!$A:$A,0),MATCH(MoM!Q$1,'ИПЦ raw'!$1:$1,0))</f>
        <v>99.99</v>
      </c>
      <c r="R220" s="326">
        <f>INDEX('ИПЦ raw'!$1:$1048576, MATCH($K220,'ИПЦ raw'!$A:$A,0),MATCH(MoM!R$1,'ИПЦ raw'!$1:$1,0))</f>
        <v>100.34</v>
      </c>
      <c r="S220" s="326">
        <f>INDEX('ИПЦ raw'!$1:$1048576, MATCH($K220,'ИПЦ raw'!$A:$A,0),MATCH(MoM!S$1,'ИПЦ raw'!$1:$1,0))</f>
        <v>101.11</v>
      </c>
      <c r="T220" s="326">
        <f>INDEX('ИПЦ raw'!$1:$1048576, MATCH($K220,'ИПЦ raw'!$A:$A,0),MATCH(MoM!T$1,'ИПЦ raw'!$1:$1,0))</f>
        <v>101.03</v>
      </c>
      <c r="U220" s="326">
        <f>INDEX('ИПЦ raw'!$1:$1048576, MATCH($K220,'ИПЦ raw'!$A:$A,0),MATCH(MoM!U$1,'ИПЦ raw'!$1:$1,0))</f>
        <v>100.93</v>
      </c>
      <c r="V220" s="326">
        <f>INDEX('ИПЦ raw'!$1:$1048576, MATCH($K220,'ИПЦ raw'!$A:$A,0),MATCH(MoM!V$1,'ИПЦ raw'!$1:$1,0))</f>
        <v>101.25</v>
      </c>
      <c r="W220" s="326">
        <f>INDEX('ИПЦ raw'!$1:$1048576, MATCH($K220,'ИПЦ raw'!$A:$A,0),MATCH(MoM!W$1,'ИПЦ raw'!$1:$1,0))</f>
        <v>100.77</v>
      </c>
      <c r="X220" s="326">
        <f>INDEX('ИПЦ raw'!$1:$1048576, MATCH($K220,'ИПЦ raw'!$A:$A,0),MATCH(MoM!X$1,'ИПЦ raw'!$1:$1,0))</f>
        <v>100.62</v>
      </c>
      <c r="Y220" s="326">
        <f>INDEX('ИПЦ raw'!$1:$1048576, MATCH($K220,'ИПЦ raw'!$A:$A,0),MATCH(MoM!Y$1,'ИПЦ raw'!$1:$1,0))</f>
        <v>100.63</v>
      </c>
      <c r="Z220" s="326">
        <f>INDEX('ИПЦ raw'!$1:$1048576, MATCH($K220,'ИПЦ raw'!$A:$A,0),MATCH(MoM!Z$1,'ИПЦ raw'!$1:$1,0))</f>
        <v>100.1</v>
      </c>
      <c r="AA220" s="326">
        <f>INDEX('ИПЦ raw'!$1:$1048576, MATCH($K220,'ИПЦ raw'!$A:$A,0),MATCH(MoM!AA$1,'ИПЦ raw'!$1:$1,0))</f>
        <v>100.41</v>
      </c>
      <c r="AB220" s="326">
        <f>INDEX('ИПЦ raw'!$1:$1048576, MATCH($K220,'ИПЦ raw'!$A:$A,0),MATCH(MoM!AB$1,'ИПЦ raw'!$1:$1,0))</f>
        <v>100.69</v>
      </c>
      <c r="AC220" s="326">
        <f>INDEX('ИПЦ raw'!$1:$1048576, MATCH($K220,'ИПЦ raw'!$A:$A,0),MATCH(MoM!AC$1,'ИПЦ raw'!$1:$1,0))</f>
        <v>100.49</v>
      </c>
      <c r="AD220" s="326">
        <f>INDEX('ИПЦ raw'!$1:$1048576, MATCH($K220,'ИПЦ raw'!$A:$A,0),MATCH(MoM!AD$1,'ИПЦ raw'!$1:$1,0))</f>
        <v>100.27</v>
      </c>
      <c r="AE220" s="326">
        <f>INDEX('ИПЦ raw'!$1:$1048576, MATCH($K220,'ИПЦ raw'!$A:$A,0),MATCH(MoM!AE$1,'ИПЦ raw'!$1:$1,0))</f>
        <v>100.71</v>
      </c>
      <c r="AF220" s="326">
        <f>INDEX('ИПЦ raw'!$1:$1048576, MATCH($K220,'ИПЦ raw'!$A:$A,0),MATCH(MoM!AF$1,'ИПЦ raw'!$1:$1,0))</f>
        <v>100.52</v>
      </c>
      <c r="AG220" s="326">
        <f>INDEX('ИПЦ raw'!$1:$1048576, MATCH($K220,'ИПЦ raw'!$A:$A,0),MATCH(MoM!AG$1,'ИПЦ raw'!$1:$1,0))</f>
        <v>100.54</v>
      </c>
      <c r="AH220" s="326">
        <f>INDEX('ИПЦ raw'!$1:$1048576, MATCH($K220,'ИПЦ raw'!$A:$A,0),MATCH(MoM!AH$1,'ИПЦ raw'!$1:$1,0))</f>
        <v>101.36</v>
      </c>
      <c r="AI220" s="326">
        <f>INDEX('ИПЦ raw'!$1:$1048576, MATCH($K220,'ИПЦ raw'!$A:$A,0),MATCH(MoM!AI$1,'ИПЦ raw'!$1:$1,0))</f>
        <v>101.36</v>
      </c>
      <c r="AJ220" s="326">
        <f>INDEX('ИПЦ raw'!$1:$1048576, MATCH($K220,'ИПЦ raw'!$A:$A,0),MATCH(MoM!AJ$1,'ИПЦ raw'!$1:$1,0))</f>
        <v>100.65</v>
      </c>
      <c r="AK220" s="326">
        <f>INDEX('ИПЦ raw'!$1:$1048576, MATCH($K220,'ИПЦ raw'!$A:$A,0),MATCH(MoM!AK$1,'ИПЦ raw'!$1:$1,0))</f>
        <v>100.42</v>
      </c>
      <c r="AL220" s="326">
        <f>INDEX('ИПЦ raw'!$1:$1048576, MATCH($K220,'ИПЦ raw'!$A:$A,0),MATCH(MoM!AL$1,'ИПЦ raw'!$1:$1,0))</f>
        <v>100</v>
      </c>
      <c r="AM220" s="326">
        <f>INDEX('ИПЦ raw'!$1:$1048576, MATCH($K220,'ИПЦ raw'!$A:$A,0),MATCH(MoM!AM$1,'ИПЦ raw'!$1:$1,0))</f>
        <v>100.4</v>
      </c>
      <c r="AN220" s="326">
        <f>INDEX('ИПЦ raw'!$1:$1048576, MATCH($K220,'ИПЦ raw'!$A:$A,0),MATCH(MoM!AN$1,'ИПЦ raw'!$1:$1,0))</f>
        <v>100.01</v>
      </c>
      <c r="AO220" s="326">
        <f>INDEX('ИПЦ raw'!$1:$1048576, MATCH($K220,'ИПЦ raw'!$A:$A,0),MATCH(MoM!AO$1,'ИПЦ raw'!$1:$1,0))</f>
        <v>100.12</v>
      </c>
      <c r="AP220" s="326">
        <f>INDEX('ИПЦ raw'!$1:$1048576, MATCH($K220,'ИПЦ raw'!$A:$A,0),MATCH(MoM!AP$1,'ИПЦ raw'!$1:$1,0))</f>
        <v>100.41</v>
      </c>
      <c r="AQ220" s="326">
        <f>INDEX('ИПЦ raw'!$1:$1048576, MATCH($K220,'ИПЦ raw'!$A:$A,0),MATCH(MoM!AQ$1,'ИПЦ raw'!$1:$1,0))</f>
        <v>100.41</v>
      </c>
      <c r="AR220" s="326">
        <f>INDEX('ИПЦ raw'!$1:$1048576, MATCH($K220,'ИПЦ raw'!$A:$A,0),MATCH(MoM!AR$1,'ИПЦ raw'!$1:$1,0))</f>
        <v>100.15</v>
      </c>
      <c r="AS220" s="326">
        <f>INDEX('ИПЦ raw'!$1:$1048576, MATCH($K220,'ИПЦ raw'!$A:$A,0),MATCH(MoM!AS$1,'ИПЦ raw'!$1:$1,0))</f>
        <v>100.35</v>
      </c>
      <c r="AT220" s="326">
        <f>INDEX('ИПЦ raw'!$1:$1048576, MATCH($K220,'ИПЦ raw'!$A:$A,0),MATCH(MoM!AT$1,'ИПЦ raw'!$1:$1,0))</f>
        <v>100.67</v>
      </c>
      <c r="AU220" s="326">
        <f>INDEX('ИПЦ raw'!$1:$1048576, MATCH($K220,'ИПЦ raw'!$A:$A,0),MATCH(MoM!AU$1,'ИПЦ raw'!$1:$1,0))</f>
        <v>100.26</v>
      </c>
      <c r="AV220" s="326">
        <f>INDEX('ИПЦ raw'!$1:$1048576, MATCH($K220,'ИПЦ raw'!$A:$A,0),MATCH(MoM!AV$1,'ИПЦ raw'!$1:$1,0))</f>
        <v>100.95</v>
      </c>
      <c r="AW220" s="326">
        <f>INDEX('ИПЦ raw'!$1:$1048576, MATCH($K220,'ИПЦ raw'!$A:$A,0),MATCH(MoM!AW$1,'ИПЦ raw'!$1:$1,0))</f>
        <v>100.55</v>
      </c>
      <c r="AX220" s="326">
        <f>INDEX('ИПЦ raw'!$1:$1048576, MATCH($K220,'ИПЦ raw'!$A:$A,0),MATCH(MoM!AX$1,'ИПЦ raw'!$1:$1,0))</f>
        <v>100.35</v>
      </c>
      <c r="AY220" s="326">
        <f>INDEX('ИПЦ raw'!$1:$1048576, MATCH($K220,'ИПЦ raw'!$A:$A,0),MATCH(MoM!AY$1,'ИПЦ raw'!$1:$1,0))</f>
        <v>100.36</v>
      </c>
      <c r="AZ220" s="326">
        <f>INDEX('ИПЦ raw'!$1:$1048576, MATCH($K220,'ИПЦ raw'!$A:$A,0),MATCH(MoM!AZ$1,'ИПЦ raw'!$1:$1,0))</f>
        <v>100.31</v>
      </c>
    </row>
    <row r="221" spans="1:52" x14ac:dyDescent="0.45">
      <c r="A221" s="326">
        <f>Веса!A221</f>
        <v>1</v>
      </c>
      <c r="B221" s="326">
        <f t="shared" si="6"/>
        <v>1</v>
      </c>
      <c r="C221" s="326">
        <f>БИПЦ_НДС!E221</f>
        <v>1</v>
      </c>
      <c r="D221" s="326">
        <f t="shared" si="7"/>
        <v>0</v>
      </c>
      <c r="E221" s="326">
        <v>0</v>
      </c>
      <c r="F221" s="326">
        <v>1</v>
      </c>
      <c r="G221" s="326">
        <v>1</v>
      </c>
      <c r="H221" s="326">
        <v>0</v>
      </c>
      <c r="I221" s="326">
        <v>0</v>
      </c>
      <c r="J221" s="308" t="s">
        <v>220</v>
      </c>
      <c r="K221" s="308" t="s">
        <v>220</v>
      </c>
      <c r="L221" s="326">
        <f>INDEX('ИПЦ raw'!$1:$1048576, MATCH($K221,'ИПЦ raw'!$A:$A,0),MATCH(MoM!L$1,'ИПЦ raw'!$1:$1,0))</f>
        <v>100.2</v>
      </c>
      <c r="M221" s="326">
        <f>INDEX('ИПЦ raw'!$1:$1048576, MATCH($K221,'ИПЦ raw'!$A:$A,0),MATCH(MoM!M$1,'ИПЦ raw'!$1:$1,0))</f>
        <v>99.14</v>
      </c>
      <c r="N221" s="326">
        <f>INDEX('ИПЦ raw'!$1:$1048576, MATCH($K221,'ИПЦ raw'!$A:$A,0),MATCH(MoM!N$1,'ИПЦ raw'!$1:$1,0))</f>
        <v>99.47</v>
      </c>
      <c r="O221" s="326">
        <f>INDEX('ИПЦ raw'!$1:$1048576, MATCH($K221,'ИПЦ raw'!$A:$A,0),MATCH(MoM!O$1,'ИПЦ raw'!$1:$1,0))</f>
        <v>99.01</v>
      </c>
      <c r="P221" s="326">
        <f>INDEX('ИПЦ raw'!$1:$1048576, MATCH($K221,'ИПЦ raw'!$A:$A,0),MATCH(MoM!P$1,'ИПЦ raw'!$1:$1,0))</f>
        <v>100</v>
      </c>
      <c r="Q221" s="326">
        <f>INDEX('ИПЦ raw'!$1:$1048576, MATCH($K221,'ИПЦ raw'!$A:$A,0),MATCH(MoM!Q$1,'ИПЦ raw'!$1:$1,0))</f>
        <v>100.04</v>
      </c>
      <c r="R221" s="326">
        <f>INDEX('ИПЦ raw'!$1:$1048576, MATCH($K221,'ИПЦ raw'!$A:$A,0),MATCH(MoM!R$1,'ИПЦ raw'!$1:$1,0))</f>
        <v>100.58</v>
      </c>
      <c r="S221" s="326">
        <f>INDEX('ИПЦ raw'!$1:$1048576, MATCH($K221,'ИПЦ raw'!$A:$A,0),MATCH(MoM!S$1,'ИПЦ raw'!$1:$1,0))</f>
        <v>101.04</v>
      </c>
      <c r="T221" s="326">
        <f>INDEX('ИПЦ raw'!$1:$1048576, MATCH($K221,'ИПЦ raw'!$A:$A,0),MATCH(MoM!T$1,'ИПЦ raw'!$1:$1,0))</f>
        <v>101.38</v>
      </c>
      <c r="U221" s="326">
        <f>INDEX('ИПЦ raw'!$1:$1048576, MATCH($K221,'ИПЦ raw'!$A:$A,0),MATCH(MoM!U$1,'ИПЦ raw'!$1:$1,0))</f>
        <v>101.53</v>
      </c>
      <c r="V221" s="326">
        <f>INDEX('ИПЦ raw'!$1:$1048576, MATCH($K221,'ИПЦ raw'!$A:$A,0),MATCH(MoM!V$1,'ИПЦ raw'!$1:$1,0))</f>
        <v>100.48</v>
      </c>
      <c r="W221" s="326">
        <f>INDEX('ИПЦ raw'!$1:$1048576, MATCH($K221,'ИПЦ raw'!$A:$A,0),MATCH(MoM!W$1,'ИПЦ raw'!$1:$1,0))</f>
        <v>100.52</v>
      </c>
      <c r="X221" s="326">
        <f>INDEX('ИПЦ raw'!$1:$1048576, MATCH($K221,'ИПЦ raw'!$A:$A,0),MATCH(MoM!X$1,'ИПЦ raw'!$1:$1,0))</f>
        <v>100.93</v>
      </c>
      <c r="Y221" s="326">
        <f>INDEX('ИПЦ raw'!$1:$1048576, MATCH($K221,'ИПЦ raw'!$A:$A,0),MATCH(MoM!Y$1,'ИПЦ raw'!$1:$1,0))</f>
        <v>100.11</v>
      </c>
      <c r="Z221" s="326">
        <f>INDEX('ИПЦ raw'!$1:$1048576, MATCH($K221,'ИПЦ raw'!$A:$A,0),MATCH(MoM!Z$1,'ИПЦ raw'!$1:$1,0))</f>
        <v>100.14</v>
      </c>
      <c r="AA221" s="326">
        <f>INDEX('ИПЦ raw'!$1:$1048576, MATCH($K221,'ИПЦ raw'!$A:$A,0),MATCH(MoM!AA$1,'ИПЦ raw'!$1:$1,0))</f>
        <v>100.26</v>
      </c>
      <c r="AB221" s="326">
        <f>INDEX('ИПЦ raw'!$1:$1048576, MATCH($K221,'ИПЦ raw'!$A:$A,0),MATCH(MoM!AB$1,'ИПЦ raw'!$1:$1,0))</f>
        <v>99.89</v>
      </c>
      <c r="AC221" s="326">
        <f>INDEX('ИПЦ raw'!$1:$1048576, MATCH($K221,'ИПЦ raw'!$A:$A,0),MATCH(MoM!AC$1,'ИПЦ raw'!$1:$1,0))</f>
        <v>100.38</v>
      </c>
      <c r="AD221" s="326">
        <f>INDEX('ИПЦ raw'!$1:$1048576, MATCH($K221,'ИПЦ raw'!$A:$A,0),MATCH(MoM!AD$1,'ИПЦ raw'!$1:$1,0))</f>
        <v>99.89</v>
      </c>
      <c r="AE221" s="326">
        <f>INDEX('ИПЦ raw'!$1:$1048576, MATCH($K221,'ИПЦ raw'!$A:$A,0),MATCH(MoM!AE$1,'ИПЦ raw'!$1:$1,0))</f>
        <v>100.37</v>
      </c>
      <c r="AF221" s="326">
        <f>INDEX('ИПЦ raw'!$1:$1048576, MATCH($K221,'ИПЦ raw'!$A:$A,0),MATCH(MoM!AF$1,'ИПЦ raw'!$1:$1,0))</f>
        <v>100.55</v>
      </c>
      <c r="AG221" s="326">
        <f>INDEX('ИПЦ raw'!$1:$1048576, MATCH($K221,'ИПЦ raw'!$A:$A,0),MATCH(MoM!AG$1,'ИПЦ raw'!$1:$1,0))</f>
        <v>101.02</v>
      </c>
      <c r="AH221" s="326">
        <f>INDEX('ИПЦ raw'!$1:$1048576, MATCH($K221,'ИПЦ raw'!$A:$A,0),MATCH(MoM!AH$1,'ИПЦ raw'!$1:$1,0))</f>
        <v>100.99</v>
      </c>
      <c r="AI221" s="326">
        <f>INDEX('ИПЦ raw'!$1:$1048576, MATCH($K221,'ИПЦ raw'!$A:$A,0),MATCH(MoM!AI$1,'ИПЦ raw'!$1:$1,0))</f>
        <v>100.66</v>
      </c>
      <c r="AJ221" s="326">
        <f>INDEX('ИПЦ raw'!$1:$1048576, MATCH($K221,'ИПЦ raw'!$A:$A,0),MATCH(MoM!AJ$1,'ИПЦ raw'!$1:$1,0))</f>
        <v>101.6</v>
      </c>
      <c r="AK221" s="326">
        <f>INDEX('ИПЦ raw'!$1:$1048576, MATCH($K221,'ИПЦ raw'!$A:$A,0),MATCH(MoM!AK$1,'ИПЦ raw'!$1:$1,0))</f>
        <v>101.12</v>
      </c>
      <c r="AL221" s="326">
        <f>INDEX('ИПЦ raw'!$1:$1048576, MATCH($K221,'ИПЦ raw'!$A:$A,0),MATCH(MoM!AL$1,'ИПЦ raw'!$1:$1,0))</f>
        <v>100.07</v>
      </c>
      <c r="AM221" s="326">
        <f>INDEX('ИПЦ raw'!$1:$1048576, MATCH($K221,'ИПЦ raw'!$A:$A,0),MATCH(MoM!AM$1,'ИПЦ raw'!$1:$1,0))</f>
        <v>100.27</v>
      </c>
      <c r="AN221" s="326">
        <f>INDEX('ИПЦ raw'!$1:$1048576, MATCH($K221,'ИПЦ raw'!$A:$A,0),MATCH(MoM!AN$1,'ИПЦ raw'!$1:$1,0))</f>
        <v>100.36</v>
      </c>
      <c r="AO221" s="326">
        <f>INDEX('ИПЦ raw'!$1:$1048576, MATCH($K221,'ИПЦ raw'!$A:$A,0),MATCH(MoM!AO$1,'ИПЦ raw'!$1:$1,0))</f>
        <v>100.16</v>
      </c>
      <c r="AP221" s="326">
        <f>INDEX('ИПЦ raw'!$1:$1048576, MATCH($K221,'ИПЦ raw'!$A:$A,0),MATCH(MoM!AP$1,'ИПЦ raw'!$1:$1,0))</f>
        <v>100.23</v>
      </c>
      <c r="AQ221" s="326">
        <f>INDEX('ИПЦ raw'!$1:$1048576, MATCH($K221,'ИПЦ raw'!$A:$A,0),MATCH(MoM!AQ$1,'ИПЦ raw'!$1:$1,0))</f>
        <v>99.93</v>
      </c>
      <c r="AR221" s="326">
        <f>INDEX('ИПЦ raw'!$1:$1048576, MATCH($K221,'ИПЦ raw'!$A:$A,0),MATCH(MoM!AR$1,'ИПЦ raw'!$1:$1,0))</f>
        <v>100.01</v>
      </c>
      <c r="AS221" s="326">
        <f>INDEX('ИПЦ raw'!$1:$1048576, MATCH($K221,'ИПЦ raw'!$A:$A,0),MATCH(MoM!AS$1,'ИПЦ raw'!$1:$1,0))</f>
        <v>100.48</v>
      </c>
      <c r="AT221" s="326">
        <f>INDEX('ИПЦ raw'!$1:$1048576, MATCH($K221,'ИПЦ raw'!$A:$A,0),MATCH(MoM!AT$1,'ИПЦ raw'!$1:$1,0))</f>
        <v>100.03</v>
      </c>
      <c r="AU221" s="326">
        <f>INDEX('ИПЦ raw'!$1:$1048576, MATCH($K221,'ИПЦ raw'!$A:$A,0),MATCH(MoM!AU$1,'ИПЦ raw'!$1:$1,0))</f>
        <v>100.15</v>
      </c>
      <c r="AV221" s="326">
        <f>INDEX('ИПЦ raw'!$1:$1048576, MATCH($K221,'ИПЦ raw'!$A:$A,0),MATCH(MoM!AV$1,'ИПЦ raw'!$1:$1,0))</f>
        <v>101.5</v>
      </c>
      <c r="AW221" s="326">
        <f>INDEX('ИПЦ raw'!$1:$1048576, MATCH($K221,'ИПЦ raw'!$A:$A,0),MATCH(MoM!AW$1,'ИПЦ raw'!$1:$1,0))</f>
        <v>100.7</v>
      </c>
      <c r="AX221" s="326">
        <f>INDEX('ИПЦ raw'!$1:$1048576, MATCH($K221,'ИПЦ raw'!$A:$A,0),MATCH(MoM!AX$1,'ИПЦ raw'!$1:$1,0))</f>
        <v>100.41</v>
      </c>
      <c r="AY221" s="326">
        <f>INDEX('ИПЦ raw'!$1:$1048576, MATCH($K221,'ИПЦ raw'!$A:$A,0),MATCH(MoM!AY$1,'ИПЦ raw'!$1:$1,0))</f>
        <v>100.43</v>
      </c>
      <c r="AZ221" s="326">
        <f>INDEX('ИПЦ raw'!$1:$1048576, MATCH($K221,'ИПЦ raw'!$A:$A,0),MATCH(MoM!AZ$1,'ИПЦ raw'!$1:$1,0))</f>
        <v>101</v>
      </c>
    </row>
    <row r="222" spans="1:52" x14ac:dyDescent="0.45">
      <c r="A222" s="326">
        <f>Веса!A222</f>
        <v>1</v>
      </c>
      <c r="B222" s="326">
        <f t="shared" si="6"/>
        <v>1</v>
      </c>
      <c r="C222" s="326">
        <f>БИПЦ_НДС!E222</f>
        <v>0</v>
      </c>
      <c r="D222" s="326">
        <f t="shared" si="7"/>
        <v>1</v>
      </c>
      <c r="E222" s="326">
        <v>0</v>
      </c>
      <c r="F222" s="326">
        <v>1</v>
      </c>
      <c r="G222" s="326">
        <v>1</v>
      </c>
      <c r="H222" s="326">
        <v>0</v>
      </c>
      <c r="I222" s="326">
        <v>0</v>
      </c>
      <c r="J222" s="308" t="s">
        <v>221</v>
      </c>
      <c r="K222" s="308" t="s">
        <v>221</v>
      </c>
      <c r="L222" s="326">
        <f>INDEX('ИПЦ raw'!$1:$1048576, MATCH($K222,'ИПЦ raw'!$A:$A,0),MATCH(MoM!L$1,'ИПЦ raw'!$1:$1,0))</f>
        <v>99.7</v>
      </c>
      <c r="M222" s="326">
        <f>INDEX('ИПЦ raw'!$1:$1048576, MATCH($K222,'ИПЦ raw'!$A:$A,0),MATCH(MoM!M$1,'ИПЦ raw'!$1:$1,0))</f>
        <v>98.73</v>
      </c>
      <c r="N222" s="326">
        <f>INDEX('ИПЦ raw'!$1:$1048576, MATCH($K222,'ИПЦ raw'!$A:$A,0),MATCH(MoM!N$1,'ИПЦ raw'!$1:$1,0))</f>
        <v>99.86</v>
      </c>
      <c r="O222" s="326">
        <f>INDEX('ИПЦ raw'!$1:$1048576, MATCH($K222,'ИПЦ raw'!$A:$A,0),MATCH(MoM!O$1,'ИПЦ raw'!$1:$1,0))</f>
        <v>99.57</v>
      </c>
      <c r="P222" s="326">
        <f>INDEX('ИПЦ raw'!$1:$1048576, MATCH($K222,'ИПЦ raw'!$A:$A,0),MATCH(MoM!P$1,'ИПЦ raw'!$1:$1,0))</f>
        <v>99.58</v>
      </c>
      <c r="Q222" s="326">
        <f>INDEX('ИПЦ raw'!$1:$1048576, MATCH($K222,'ИПЦ raw'!$A:$A,0),MATCH(MoM!Q$1,'ИПЦ raw'!$1:$1,0))</f>
        <v>100.64</v>
      </c>
      <c r="R222" s="326">
        <f>INDEX('ИПЦ raw'!$1:$1048576, MATCH($K222,'ИПЦ raw'!$A:$A,0),MATCH(MoM!R$1,'ИПЦ raw'!$1:$1,0))</f>
        <v>100.4</v>
      </c>
      <c r="S222" s="326">
        <f>INDEX('ИПЦ raw'!$1:$1048576, MATCH($K222,'ИПЦ raw'!$A:$A,0),MATCH(MoM!S$1,'ИПЦ raw'!$1:$1,0))</f>
        <v>100.24</v>
      </c>
      <c r="T222" s="326">
        <f>INDEX('ИПЦ raw'!$1:$1048576, MATCH($K222,'ИПЦ raw'!$A:$A,0),MATCH(MoM!T$1,'ИПЦ raw'!$1:$1,0))</f>
        <v>100.75</v>
      </c>
      <c r="U222" s="326">
        <f>INDEX('ИПЦ raw'!$1:$1048576, MATCH($K222,'ИПЦ raw'!$A:$A,0),MATCH(MoM!U$1,'ИПЦ raw'!$1:$1,0))</f>
        <v>101.67</v>
      </c>
      <c r="V222" s="326">
        <f>INDEX('ИПЦ raw'!$1:$1048576, MATCH($K222,'ИПЦ raw'!$A:$A,0),MATCH(MoM!V$1,'ИПЦ raw'!$1:$1,0))</f>
        <v>101.08</v>
      </c>
      <c r="W222" s="326">
        <f>INDEX('ИПЦ raw'!$1:$1048576, MATCH($K222,'ИПЦ raw'!$A:$A,0),MATCH(MoM!W$1,'ИПЦ raw'!$1:$1,0))</f>
        <v>101.27</v>
      </c>
      <c r="X222" s="326">
        <f>INDEX('ИПЦ raw'!$1:$1048576, MATCH($K222,'ИПЦ raw'!$A:$A,0),MATCH(MoM!X$1,'ИПЦ raw'!$1:$1,0))</f>
        <v>100.83</v>
      </c>
      <c r="Y222" s="326">
        <f>INDEX('ИПЦ raw'!$1:$1048576, MATCH($K222,'ИПЦ raw'!$A:$A,0),MATCH(MoM!Y$1,'ИПЦ raw'!$1:$1,0))</f>
        <v>100.64</v>
      </c>
      <c r="Z222" s="326">
        <f>INDEX('ИПЦ raw'!$1:$1048576, MATCH($K222,'ИПЦ raw'!$A:$A,0),MATCH(MoM!Z$1,'ИПЦ raw'!$1:$1,0))</f>
        <v>100.13</v>
      </c>
      <c r="AA222" s="326">
        <f>INDEX('ИПЦ raw'!$1:$1048576, MATCH($K222,'ИПЦ raw'!$A:$A,0),MATCH(MoM!AA$1,'ИПЦ raw'!$1:$1,0))</f>
        <v>100.01</v>
      </c>
      <c r="AB222" s="326">
        <f>INDEX('ИПЦ raw'!$1:$1048576, MATCH($K222,'ИПЦ raw'!$A:$A,0),MATCH(MoM!AB$1,'ИПЦ raw'!$1:$1,0))</f>
        <v>100.19</v>
      </c>
      <c r="AC222" s="326">
        <f>INDEX('ИПЦ raw'!$1:$1048576, MATCH($K222,'ИПЦ raw'!$A:$A,0),MATCH(MoM!AC$1,'ИПЦ raw'!$1:$1,0))</f>
        <v>99.98</v>
      </c>
      <c r="AD222" s="326">
        <f>INDEX('ИПЦ raw'!$1:$1048576, MATCH($K222,'ИПЦ raw'!$A:$A,0),MATCH(MoM!AD$1,'ИПЦ raw'!$1:$1,0))</f>
        <v>100.36</v>
      </c>
      <c r="AE222" s="326">
        <f>INDEX('ИПЦ raw'!$1:$1048576, MATCH($K222,'ИПЦ raw'!$A:$A,0),MATCH(MoM!AE$1,'ИПЦ raw'!$1:$1,0))</f>
        <v>100.57</v>
      </c>
      <c r="AF222" s="326">
        <f>INDEX('ИПЦ raw'!$1:$1048576, MATCH($K222,'ИПЦ raw'!$A:$A,0),MATCH(MoM!AF$1,'ИПЦ raw'!$1:$1,0))</f>
        <v>100.23</v>
      </c>
      <c r="AG222" s="326">
        <f>INDEX('ИПЦ raw'!$1:$1048576, MATCH($K222,'ИПЦ raw'!$A:$A,0),MATCH(MoM!AG$1,'ИПЦ raw'!$1:$1,0))</f>
        <v>100.7</v>
      </c>
      <c r="AH222" s="326">
        <f>INDEX('ИПЦ raw'!$1:$1048576, MATCH($K222,'ИПЦ raw'!$A:$A,0),MATCH(MoM!AH$1,'ИПЦ raw'!$1:$1,0))</f>
        <v>100.74</v>
      </c>
      <c r="AI222" s="326">
        <f>INDEX('ИПЦ raw'!$1:$1048576, MATCH($K222,'ИПЦ raw'!$A:$A,0),MATCH(MoM!AI$1,'ИПЦ raw'!$1:$1,0))</f>
        <v>100.66</v>
      </c>
      <c r="AJ222" s="326">
        <f>INDEX('ИПЦ raw'!$1:$1048576, MATCH($K222,'ИПЦ raw'!$A:$A,0),MATCH(MoM!AJ$1,'ИПЦ raw'!$1:$1,0))</f>
        <v>101.68</v>
      </c>
      <c r="AK222" s="326">
        <f>INDEX('ИПЦ raw'!$1:$1048576, MATCH($K222,'ИПЦ raw'!$A:$A,0),MATCH(MoM!AK$1,'ИПЦ raw'!$1:$1,0))</f>
        <v>100.83</v>
      </c>
      <c r="AL222" s="326">
        <f>INDEX('ИПЦ raw'!$1:$1048576, MATCH($K222,'ИПЦ raw'!$A:$A,0),MATCH(MoM!AL$1,'ИПЦ raw'!$1:$1,0))</f>
        <v>100.1</v>
      </c>
      <c r="AM222" s="326">
        <f>INDEX('ИПЦ raw'!$1:$1048576, MATCH($K222,'ИПЦ raw'!$A:$A,0),MATCH(MoM!AM$1,'ИПЦ raw'!$1:$1,0))</f>
        <v>100.61</v>
      </c>
      <c r="AN222" s="326">
        <f>INDEX('ИПЦ raw'!$1:$1048576, MATCH($K222,'ИПЦ raw'!$A:$A,0),MATCH(MoM!AN$1,'ИПЦ raw'!$1:$1,0))</f>
        <v>100.26</v>
      </c>
      <c r="AO222" s="326">
        <f>INDEX('ИПЦ raw'!$1:$1048576, MATCH($K222,'ИПЦ raw'!$A:$A,0),MATCH(MoM!AO$1,'ИПЦ raw'!$1:$1,0))</f>
        <v>100.37</v>
      </c>
      <c r="AP222" s="326">
        <f>INDEX('ИПЦ raw'!$1:$1048576, MATCH($K222,'ИПЦ raw'!$A:$A,0),MATCH(MoM!AP$1,'ИПЦ raw'!$1:$1,0))</f>
        <v>100.31</v>
      </c>
      <c r="AQ222" s="326">
        <f>INDEX('ИПЦ raw'!$1:$1048576, MATCH($K222,'ИПЦ raw'!$A:$A,0),MATCH(MoM!AQ$1,'ИПЦ raw'!$1:$1,0))</f>
        <v>99.66</v>
      </c>
      <c r="AR222" s="326">
        <f>INDEX('ИПЦ raw'!$1:$1048576, MATCH($K222,'ИПЦ raw'!$A:$A,0),MATCH(MoM!AR$1,'ИПЦ raw'!$1:$1,0))</f>
        <v>99.58</v>
      </c>
      <c r="AS222" s="326">
        <f>INDEX('ИПЦ raw'!$1:$1048576, MATCH($K222,'ИПЦ raw'!$A:$A,0),MATCH(MoM!AS$1,'ИПЦ raw'!$1:$1,0))</f>
        <v>100.16</v>
      </c>
      <c r="AT222" s="326">
        <f>INDEX('ИПЦ raw'!$1:$1048576, MATCH($K222,'ИПЦ raw'!$A:$A,0),MATCH(MoM!AT$1,'ИПЦ raw'!$1:$1,0))</f>
        <v>100.2</v>
      </c>
      <c r="AU222" s="326">
        <f>INDEX('ИПЦ raw'!$1:$1048576, MATCH($K222,'ИПЦ raw'!$A:$A,0),MATCH(MoM!AU$1,'ИПЦ raw'!$1:$1,0))</f>
        <v>99.98</v>
      </c>
      <c r="AV222" s="326">
        <f>INDEX('ИПЦ raw'!$1:$1048576, MATCH($K222,'ИПЦ raw'!$A:$A,0),MATCH(MoM!AV$1,'ИПЦ raw'!$1:$1,0))</f>
        <v>100.74</v>
      </c>
      <c r="AW222" s="326">
        <f>INDEX('ИПЦ raw'!$1:$1048576, MATCH($K222,'ИПЦ raw'!$A:$A,0),MATCH(MoM!AW$1,'ИПЦ raw'!$1:$1,0))</f>
        <v>100.8</v>
      </c>
      <c r="AX222" s="326">
        <f>INDEX('ИПЦ raw'!$1:$1048576, MATCH($K222,'ИПЦ raw'!$A:$A,0),MATCH(MoM!AX$1,'ИПЦ raw'!$1:$1,0))</f>
        <v>100.83</v>
      </c>
      <c r="AY222" s="326">
        <f>INDEX('ИПЦ raw'!$1:$1048576, MATCH($K222,'ИПЦ raw'!$A:$A,0),MATCH(MoM!AY$1,'ИПЦ raw'!$1:$1,0))</f>
        <v>100.86</v>
      </c>
      <c r="AZ222" s="326">
        <f>INDEX('ИПЦ raw'!$1:$1048576, MATCH($K222,'ИПЦ raw'!$A:$A,0),MATCH(MoM!AZ$1,'ИПЦ raw'!$1:$1,0))</f>
        <v>99.99</v>
      </c>
    </row>
    <row r="223" spans="1:52" x14ac:dyDescent="0.45">
      <c r="A223" s="326">
        <f>Веса!A223</f>
        <v>1</v>
      </c>
      <c r="B223" s="326">
        <f t="shared" si="6"/>
        <v>1</v>
      </c>
      <c r="C223" s="326">
        <f>БИПЦ_НДС!E223</f>
        <v>1</v>
      </c>
      <c r="D223" s="326">
        <f t="shared" si="7"/>
        <v>0</v>
      </c>
      <c r="E223" s="326">
        <v>0</v>
      </c>
      <c r="F223" s="326">
        <v>1</v>
      </c>
      <c r="G223" s="326">
        <v>1</v>
      </c>
      <c r="H223" s="326">
        <v>0</v>
      </c>
      <c r="I223" s="326">
        <v>0</v>
      </c>
      <c r="J223" s="308" t="s">
        <v>222</v>
      </c>
      <c r="K223" s="308" t="s">
        <v>222</v>
      </c>
      <c r="L223" s="326">
        <f>INDEX('ИПЦ raw'!$1:$1048576, MATCH($K223,'ИПЦ raw'!$A:$A,0),MATCH(MoM!L$1,'ИПЦ raw'!$1:$1,0))</f>
        <v>100.15</v>
      </c>
      <c r="M223" s="326">
        <f>INDEX('ИПЦ raw'!$1:$1048576, MATCH($K223,'ИПЦ raw'!$A:$A,0),MATCH(MoM!M$1,'ИПЦ raw'!$1:$1,0))</f>
        <v>99.72</v>
      </c>
      <c r="N223" s="326">
        <f>INDEX('ИПЦ raw'!$1:$1048576, MATCH($K223,'ИПЦ raw'!$A:$A,0),MATCH(MoM!N$1,'ИПЦ raw'!$1:$1,0))</f>
        <v>99.64</v>
      </c>
      <c r="O223" s="326">
        <f>INDEX('ИПЦ raw'!$1:$1048576, MATCH($K223,'ИПЦ raw'!$A:$A,0),MATCH(MoM!O$1,'ИПЦ raw'!$1:$1,0))</f>
        <v>100.14</v>
      </c>
      <c r="P223" s="326">
        <f>INDEX('ИПЦ raw'!$1:$1048576, MATCH($K223,'ИПЦ raw'!$A:$A,0),MATCH(MoM!P$1,'ИПЦ raw'!$1:$1,0))</f>
        <v>99.98</v>
      </c>
      <c r="Q223" s="326">
        <f>INDEX('ИПЦ raw'!$1:$1048576, MATCH($K223,'ИПЦ raw'!$A:$A,0),MATCH(MoM!Q$1,'ИПЦ raw'!$1:$1,0))</f>
        <v>99.78</v>
      </c>
      <c r="R223" s="326">
        <f>INDEX('ИПЦ raw'!$1:$1048576, MATCH($K223,'ИПЦ raw'!$A:$A,0),MATCH(MoM!R$1,'ИПЦ raw'!$1:$1,0))</f>
        <v>100.76</v>
      </c>
      <c r="S223" s="326">
        <f>INDEX('ИПЦ raw'!$1:$1048576, MATCH($K223,'ИПЦ raw'!$A:$A,0),MATCH(MoM!S$1,'ИПЦ raw'!$1:$1,0))</f>
        <v>100.75</v>
      </c>
      <c r="T223" s="326">
        <f>INDEX('ИПЦ raw'!$1:$1048576, MATCH($K223,'ИПЦ raw'!$A:$A,0),MATCH(MoM!T$1,'ИПЦ raw'!$1:$1,0))</f>
        <v>101.89</v>
      </c>
      <c r="U223" s="326">
        <f>INDEX('ИПЦ raw'!$1:$1048576, MATCH($K223,'ИПЦ raw'!$A:$A,0),MATCH(MoM!U$1,'ИПЦ raw'!$1:$1,0))</f>
        <v>101.61</v>
      </c>
      <c r="V223" s="326">
        <f>INDEX('ИПЦ raw'!$1:$1048576, MATCH($K223,'ИПЦ raw'!$A:$A,0),MATCH(MoM!V$1,'ИПЦ raw'!$1:$1,0))</f>
        <v>102.26</v>
      </c>
      <c r="W223" s="326">
        <f>INDEX('ИПЦ raw'!$1:$1048576, MATCH($K223,'ИПЦ raw'!$A:$A,0),MATCH(MoM!W$1,'ИПЦ raw'!$1:$1,0))</f>
        <v>101.2</v>
      </c>
      <c r="X223" s="326">
        <f>INDEX('ИПЦ raw'!$1:$1048576, MATCH($K223,'ИПЦ raw'!$A:$A,0),MATCH(MoM!X$1,'ИПЦ raw'!$1:$1,0))</f>
        <v>100.98</v>
      </c>
      <c r="Y223" s="326">
        <f>INDEX('ИПЦ raw'!$1:$1048576, MATCH($K223,'ИПЦ raw'!$A:$A,0),MATCH(MoM!Y$1,'ИПЦ raw'!$1:$1,0))</f>
        <v>100.89</v>
      </c>
      <c r="Z223" s="326">
        <f>INDEX('ИПЦ raw'!$1:$1048576, MATCH($K223,'ИПЦ raw'!$A:$A,0),MATCH(MoM!Z$1,'ИПЦ raw'!$1:$1,0))</f>
        <v>100.55</v>
      </c>
      <c r="AA223" s="326">
        <f>INDEX('ИПЦ raw'!$1:$1048576, MATCH($K223,'ИПЦ raw'!$A:$A,0),MATCH(MoM!AA$1,'ИПЦ raw'!$1:$1,0))</f>
        <v>100.12</v>
      </c>
      <c r="AB223" s="326">
        <f>INDEX('ИПЦ raw'!$1:$1048576, MATCH($K223,'ИПЦ raw'!$A:$A,0),MATCH(MoM!AB$1,'ИПЦ raw'!$1:$1,0))</f>
        <v>100.38</v>
      </c>
      <c r="AC223" s="326">
        <f>INDEX('ИПЦ raw'!$1:$1048576, MATCH($K223,'ИПЦ raw'!$A:$A,0),MATCH(MoM!AC$1,'ИПЦ raw'!$1:$1,0))</f>
        <v>100.46</v>
      </c>
      <c r="AD223" s="326">
        <f>INDEX('ИПЦ raw'!$1:$1048576, MATCH($K223,'ИПЦ raw'!$A:$A,0),MATCH(MoM!AD$1,'ИПЦ raw'!$1:$1,0))</f>
        <v>100.25</v>
      </c>
      <c r="AE223" s="326">
        <f>INDEX('ИПЦ raw'!$1:$1048576, MATCH($K223,'ИПЦ raw'!$A:$A,0),MATCH(MoM!AE$1,'ИПЦ raw'!$1:$1,0))</f>
        <v>100.72</v>
      </c>
      <c r="AF223" s="326">
        <f>INDEX('ИПЦ raw'!$1:$1048576, MATCH($K223,'ИПЦ raw'!$A:$A,0),MATCH(MoM!AF$1,'ИПЦ raw'!$1:$1,0))</f>
        <v>100.48</v>
      </c>
      <c r="AG223" s="326">
        <f>INDEX('ИПЦ raw'!$1:$1048576, MATCH($K223,'ИПЦ raw'!$A:$A,0),MATCH(MoM!AG$1,'ИПЦ raw'!$1:$1,0))</f>
        <v>100.78</v>
      </c>
      <c r="AH223" s="326">
        <f>INDEX('ИПЦ raw'!$1:$1048576, MATCH($K223,'ИПЦ raw'!$A:$A,0),MATCH(MoM!AH$1,'ИПЦ raw'!$1:$1,0))</f>
        <v>100.21</v>
      </c>
      <c r="AI223" s="326">
        <f>INDEX('ИПЦ raw'!$1:$1048576, MATCH($K223,'ИПЦ raw'!$A:$A,0),MATCH(MoM!AI$1,'ИПЦ raw'!$1:$1,0))</f>
        <v>100.67</v>
      </c>
      <c r="AJ223" s="326">
        <f>INDEX('ИПЦ raw'!$1:$1048576, MATCH($K223,'ИПЦ raw'!$A:$A,0),MATCH(MoM!AJ$1,'ИПЦ raw'!$1:$1,0))</f>
        <v>101.04</v>
      </c>
      <c r="AK223" s="326">
        <f>INDEX('ИПЦ raw'!$1:$1048576, MATCH($K223,'ИПЦ raw'!$A:$A,0),MATCH(MoM!AK$1,'ИПЦ raw'!$1:$1,0))</f>
        <v>101.09</v>
      </c>
      <c r="AL223" s="326">
        <f>INDEX('ИПЦ raw'!$1:$1048576, MATCH($K223,'ИПЦ raw'!$A:$A,0),MATCH(MoM!AL$1,'ИПЦ raw'!$1:$1,0))</f>
        <v>99.75</v>
      </c>
      <c r="AM223" s="326">
        <f>INDEX('ИПЦ raw'!$1:$1048576, MATCH($K223,'ИПЦ raw'!$A:$A,0),MATCH(MoM!AM$1,'ИПЦ raw'!$1:$1,0))</f>
        <v>99.93</v>
      </c>
      <c r="AN223" s="326">
        <f>INDEX('ИПЦ raw'!$1:$1048576, MATCH($K223,'ИПЦ raw'!$A:$A,0),MATCH(MoM!AN$1,'ИПЦ raw'!$1:$1,0))</f>
        <v>99.89</v>
      </c>
      <c r="AO223" s="326">
        <f>INDEX('ИПЦ raw'!$1:$1048576, MATCH($K223,'ИПЦ raw'!$A:$A,0),MATCH(MoM!AO$1,'ИПЦ raw'!$1:$1,0))</f>
        <v>100.08</v>
      </c>
      <c r="AP223" s="326">
        <f>INDEX('ИПЦ raw'!$1:$1048576, MATCH($K223,'ИПЦ raw'!$A:$A,0),MATCH(MoM!AP$1,'ИПЦ raw'!$1:$1,0))</f>
        <v>100.05</v>
      </c>
      <c r="AQ223" s="326">
        <f>INDEX('ИПЦ raw'!$1:$1048576, MATCH($K223,'ИПЦ raw'!$A:$A,0),MATCH(MoM!AQ$1,'ИПЦ raw'!$1:$1,0))</f>
        <v>100.57</v>
      </c>
      <c r="AR223" s="326">
        <f>INDEX('ИПЦ raw'!$1:$1048576, MATCH($K223,'ИПЦ raw'!$A:$A,0),MATCH(MoM!AR$1,'ИПЦ raw'!$1:$1,0))</f>
        <v>100.12</v>
      </c>
      <c r="AS223" s="326">
        <f>INDEX('ИПЦ raw'!$1:$1048576, MATCH($K223,'ИПЦ raw'!$A:$A,0),MATCH(MoM!AS$1,'ИПЦ raw'!$1:$1,0))</f>
        <v>100.39</v>
      </c>
      <c r="AT223" s="326">
        <f>INDEX('ИПЦ raw'!$1:$1048576, MATCH($K223,'ИПЦ raw'!$A:$A,0),MATCH(MoM!AT$1,'ИПЦ raw'!$1:$1,0))</f>
        <v>100.64</v>
      </c>
      <c r="AU223" s="326">
        <f>INDEX('ИПЦ raw'!$1:$1048576, MATCH($K223,'ИПЦ raw'!$A:$A,0),MATCH(MoM!AU$1,'ИПЦ raw'!$1:$1,0))</f>
        <v>100.6</v>
      </c>
      <c r="AV223" s="326">
        <f>INDEX('ИПЦ raw'!$1:$1048576, MATCH($K223,'ИПЦ raw'!$A:$A,0),MATCH(MoM!AV$1,'ИПЦ raw'!$1:$1,0))</f>
        <v>101.16</v>
      </c>
      <c r="AW223" s="326">
        <f>INDEX('ИПЦ raw'!$1:$1048576, MATCH($K223,'ИПЦ raw'!$A:$A,0),MATCH(MoM!AW$1,'ИПЦ raw'!$1:$1,0))</f>
        <v>100.61</v>
      </c>
      <c r="AX223" s="326">
        <f>INDEX('ИПЦ raw'!$1:$1048576, MATCH($K223,'ИПЦ raw'!$A:$A,0),MATCH(MoM!AX$1,'ИПЦ raw'!$1:$1,0))</f>
        <v>100.21</v>
      </c>
      <c r="AY223" s="326">
        <f>INDEX('ИПЦ raw'!$1:$1048576, MATCH($K223,'ИПЦ raw'!$A:$A,0),MATCH(MoM!AY$1,'ИПЦ raw'!$1:$1,0))</f>
        <v>100.45</v>
      </c>
      <c r="AZ223" s="326">
        <f>INDEX('ИПЦ raw'!$1:$1048576, MATCH($K223,'ИПЦ raw'!$A:$A,0),MATCH(MoM!AZ$1,'ИПЦ raw'!$1:$1,0))</f>
        <v>100.43</v>
      </c>
    </row>
    <row r="224" spans="1:52" s="332" customFormat="1" x14ac:dyDescent="0.45">
      <c r="A224" s="332">
        <f>Веса!A224</f>
        <v>0</v>
      </c>
      <c r="B224" s="332">
        <f t="shared" si="6"/>
        <v>0</v>
      </c>
      <c r="C224" s="332">
        <f>БИПЦ_НДС!E224</f>
        <v>1</v>
      </c>
      <c r="D224" s="332">
        <f t="shared" si="7"/>
        <v>0</v>
      </c>
      <c r="E224" s="332">
        <v>0</v>
      </c>
      <c r="F224" s="332">
        <v>1</v>
      </c>
      <c r="G224" s="332">
        <v>1</v>
      </c>
      <c r="H224" s="332">
        <v>0</v>
      </c>
      <c r="I224" s="332">
        <v>0</v>
      </c>
      <c r="J224" s="312" t="s">
        <v>223</v>
      </c>
      <c r="K224" s="312" t="s">
        <v>223</v>
      </c>
      <c r="L224" s="332">
        <f>INDEX('ИПЦ raw'!$1:$1048576, MATCH($K224,'ИПЦ raw'!$A:$A,0),MATCH(MoM!L$1,'ИПЦ raw'!$1:$1,0))</f>
        <v>0</v>
      </c>
      <c r="M224" s="332">
        <f>INDEX('ИПЦ raw'!$1:$1048576, MATCH($K224,'ИПЦ raw'!$A:$A,0),MATCH(MoM!M$1,'ИПЦ raw'!$1:$1,0))</f>
        <v>0</v>
      </c>
      <c r="N224" s="332">
        <f>INDEX('ИПЦ raw'!$1:$1048576, MATCH($K224,'ИПЦ raw'!$A:$A,0),MATCH(MoM!N$1,'ИПЦ raw'!$1:$1,0))</f>
        <v>0</v>
      </c>
      <c r="O224" s="332">
        <f>INDEX('ИПЦ raw'!$1:$1048576, MATCH($K224,'ИПЦ raw'!$A:$A,0),MATCH(MoM!O$1,'ИПЦ raw'!$1:$1,0))</f>
        <v>0</v>
      </c>
      <c r="P224" s="332">
        <f>INDEX('ИПЦ raw'!$1:$1048576, MATCH($K224,'ИПЦ raw'!$A:$A,0),MATCH(MoM!P$1,'ИПЦ raw'!$1:$1,0))</f>
        <v>0</v>
      </c>
      <c r="Q224" s="332">
        <f>INDEX('ИПЦ raw'!$1:$1048576, MATCH($K224,'ИПЦ raw'!$A:$A,0),MATCH(MoM!Q$1,'ИПЦ raw'!$1:$1,0))</f>
        <v>0</v>
      </c>
      <c r="R224" s="332">
        <f>INDEX('ИПЦ raw'!$1:$1048576, MATCH($K224,'ИПЦ raw'!$A:$A,0),MATCH(MoM!R$1,'ИПЦ raw'!$1:$1,0))</f>
        <v>0</v>
      </c>
      <c r="S224" s="332">
        <f>INDEX('ИПЦ raw'!$1:$1048576, MATCH($K224,'ИПЦ raw'!$A:$A,0),MATCH(MoM!S$1,'ИПЦ raw'!$1:$1,0))</f>
        <v>0</v>
      </c>
      <c r="T224" s="332">
        <f>INDEX('ИПЦ raw'!$1:$1048576, MATCH($K224,'ИПЦ raw'!$A:$A,0),MATCH(MoM!T$1,'ИПЦ raw'!$1:$1,0))</f>
        <v>0</v>
      </c>
      <c r="U224" s="332">
        <f>INDEX('ИПЦ raw'!$1:$1048576, MATCH($K224,'ИПЦ raw'!$A:$A,0),MATCH(MoM!U$1,'ИПЦ raw'!$1:$1,0))</f>
        <v>0</v>
      </c>
      <c r="V224" s="332">
        <f>INDEX('ИПЦ raw'!$1:$1048576, MATCH($K224,'ИПЦ raw'!$A:$A,0),MATCH(MoM!V$1,'ИПЦ raw'!$1:$1,0))</f>
        <v>0</v>
      </c>
      <c r="W224" s="332">
        <f>INDEX('ИПЦ raw'!$1:$1048576, MATCH($K224,'ИПЦ raw'!$A:$A,0),MATCH(MoM!W$1,'ИПЦ raw'!$1:$1,0))</f>
        <v>0</v>
      </c>
      <c r="X224" s="332">
        <f>INDEX('ИПЦ raw'!$1:$1048576, MATCH($K224,'ИПЦ raw'!$A:$A,0),MATCH(MoM!X$1,'ИПЦ raw'!$1:$1,0))</f>
        <v>0</v>
      </c>
      <c r="Y224" s="332">
        <f>INDEX('ИПЦ raw'!$1:$1048576, MATCH($K224,'ИПЦ raw'!$A:$A,0),MATCH(MoM!Y$1,'ИПЦ raw'!$1:$1,0))</f>
        <v>0</v>
      </c>
      <c r="Z224" s="332">
        <f>INDEX('ИПЦ raw'!$1:$1048576, MATCH($K224,'ИПЦ raw'!$A:$A,0),MATCH(MoM!Z$1,'ИПЦ raw'!$1:$1,0))</f>
        <v>0</v>
      </c>
      <c r="AA224" s="332">
        <f>INDEX('ИПЦ raw'!$1:$1048576, MATCH($K224,'ИПЦ raw'!$A:$A,0),MATCH(MoM!AA$1,'ИПЦ raw'!$1:$1,0))</f>
        <v>0</v>
      </c>
      <c r="AB224" s="332">
        <f>INDEX('ИПЦ raw'!$1:$1048576, MATCH($K224,'ИПЦ raw'!$A:$A,0),MATCH(MoM!AB$1,'ИПЦ raw'!$1:$1,0))</f>
        <v>0</v>
      </c>
      <c r="AC224" s="332">
        <f>INDEX('ИПЦ raw'!$1:$1048576, MATCH($K224,'ИПЦ raw'!$A:$A,0),MATCH(MoM!AC$1,'ИПЦ raw'!$1:$1,0))</f>
        <v>0</v>
      </c>
      <c r="AD224" s="332">
        <f>INDEX('ИПЦ raw'!$1:$1048576, MATCH($K224,'ИПЦ raw'!$A:$A,0),MATCH(MoM!AD$1,'ИПЦ raw'!$1:$1,0))</f>
        <v>0</v>
      </c>
      <c r="AE224" s="332">
        <f>INDEX('ИПЦ raw'!$1:$1048576, MATCH($K224,'ИПЦ raw'!$A:$A,0),MATCH(MoM!AE$1,'ИПЦ raw'!$1:$1,0))</f>
        <v>0</v>
      </c>
      <c r="AF224" s="332">
        <f>INDEX('ИПЦ raw'!$1:$1048576, MATCH($K224,'ИПЦ raw'!$A:$A,0),MATCH(MoM!AF$1,'ИПЦ raw'!$1:$1,0))</f>
        <v>0</v>
      </c>
      <c r="AG224" s="332">
        <f>INDEX('ИПЦ raw'!$1:$1048576, MATCH($K224,'ИПЦ raw'!$A:$A,0),MATCH(MoM!AG$1,'ИПЦ raw'!$1:$1,0))</f>
        <v>0</v>
      </c>
      <c r="AH224" s="332">
        <f>INDEX('ИПЦ raw'!$1:$1048576, MATCH($K224,'ИПЦ raw'!$A:$A,0),MATCH(MoM!AH$1,'ИПЦ raw'!$1:$1,0))</f>
        <v>0</v>
      </c>
      <c r="AI224" s="332">
        <f>INDEX('ИПЦ raw'!$1:$1048576, MATCH($K224,'ИПЦ raw'!$A:$A,0),MATCH(MoM!AI$1,'ИПЦ raw'!$1:$1,0))</f>
        <v>0</v>
      </c>
      <c r="AJ224" s="332">
        <f>INDEX('ИПЦ raw'!$1:$1048576, MATCH($K224,'ИПЦ raw'!$A:$A,0),MATCH(MoM!AJ$1,'ИПЦ raw'!$1:$1,0))</f>
        <v>101.09</v>
      </c>
      <c r="AK224" s="332">
        <f>INDEX('ИПЦ raw'!$1:$1048576, MATCH($K224,'ИПЦ raw'!$A:$A,0),MATCH(MoM!AK$1,'ИПЦ raw'!$1:$1,0))</f>
        <v>100.73</v>
      </c>
      <c r="AL224" s="332">
        <f>INDEX('ИПЦ raw'!$1:$1048576, MATCH($K224,'ИПЦ raw'!$A:$A,0),MATCH(MoM!AL$1,'ИПЦ raw'!$1:$1,0))</f>
        <v>99.92</v>
      </c>
      <c r="AM224" s="332">
        <f>INDEX('ИПЦ raw'!$1:$1048576, MATCH($K224,'ИПЦ raw'!$A:$A,0),MATCH(MoM!AM$1,'ИПЦ raw'!$1:$1,0))</f>
        <v>99.94</v>
      </c>
      <c r="AN224" s="332">
        <f>INDEX('ИПЦ raw'!$1:$1048576, MATCH($K224,'ИПЦ raw'!$A:$A,0),MATCH(MoM!AN$1,'ИПЦ raw'!$1:$1,0))</f>
        <v>99.75</v>
      </c>
      <c r="AO224" s="332">
        <f>INDEX('ИПЦ raw'!$1:$1048576, MATCH($K224,'ИПЦ raw'!$A:$A,0),MATCH(MoM!AO$1,'ИПЦ raw'!$1:$1,0))</f>
        <v>100.05</v>
      </c>
      <c r="AP224" s="332">
        <f>INDEX('ИПЦ raw'!$1:$1048576, MATCH($K224,'ИПЦ raw'!$A:$A,0),MATCH(MoM!AP$1,'ИПЦ raw'!$1:$1,0))</f>
        <v>100.99</v>
      </c>
      <c r="AQ224" s="332">
        <f>INDEX('ИПЦ raw'!$1:$1048576, MATCH($K224,'ИПЦ raw'!$A:$A,0),MATCH(MoM!AQ$1,'ИПЦ raw'!$1:$1,0))</f>
        <v>100.35</v>
      </c>
      <c r="AR224" s="332">
        <f>INDEX('ИПЦ raw'!$1:$1048576, MATCH($K224,'ИПЦ raw'!$A:$A,0),MATCH(MoM!AR$1,'ИПЦ raw'!$1:$1,0))</f>
        <v>99.98</v>
      </c>
      <c r="AS224" s="332">
        <f>INDEX('ИПЦ raw'!$1:$1048576, MATCH($K224,'ИПЦ raw'!$A:$A,0),MATCH(MoM!AS$1,'ИПЦ raw'!$1:$1,0))</f>
        <v>100.53</v>
      </c>
      <c r="AT224" s="332">
        <f>INDEX('ИПЦ raw'!$1:$1048576, MATCH($K224,'ИПЦ raw'!$A:$A,0),MATCH(MoM!AT$1,'ИПЦ raw'!$1:$1,0))</f>
        <v>100.91</v>
      </c>
      <c r="AU224" s="332">
        <f>INDEX('ИПЦ raw'!$1:$1048576, MATCH($K224,'ИПЦ raw'!$A:$A,0),MATCH(MoM!AU$1,'ИПЦ raw'!$1:$1,0))</f>
        <v>100.7</v>
      </c>
      <c r="AV224" s="332">
        <f>INDEX('ИПЦ raw'!$1:$1048576, MATCH($K224,'ИПЦ raw'!$A:$A,0),MATCH(MoM!AV$1,'ИПЦ raw'!$1:$1,0))</f>
        <v>100.51</v>
      </c>
      <c r="AW224" s="332">
        <f>INDEX('ИПЦ raw'!$1:$1048576, MATCH($K224,'ИПЦ raw'!$A:$A,0),MATCH(MoM!AW$1,'ИПЦ raw'!$1:$1,0))</f>
        <v>100.41</v>
      </c>
      <c r="AX224" s="332">
        <f>INDEX('ИПЦ raw'!$1:$1048576, MATCH($K224,'ИПЦ raw'!$A:$A,0),MATCH(MoM!AX$1,'ИПЦ raw'!$1:$1,0))</f>
        <v>100.33</v>
      </c>
      <c r="AY224" s="326">
        <f>INDEX('ИПЦ raw'!$1:$1048576, MATCH($K224,'ИПЦ raw'!$A:$A,0),MATCH(MoM!AY$1,'ИПЦ raw'!$1:$1,0))</f>
        <v>100.91</v>
      </c>
      <c r="AZ224" s="326">
        <f>INDEX('ИПЦ raw'!$1:$1048576, MATCH($K224,'ИПЦ raw'!$A:$A,0),MATCH(MoM!AZ$1,'ИПЦ raw'!$1:$1,0))</f>
        <v>99.96</v>
      </c>
    </row>
    <row r="225" spans="1:52" x14ac:dyDescent="0.45">
      <c r="A225" s="326">
        <f>Веса!A225</f>
        <v>1</v>
      </c>
      <c r="B225" s="326">
        <f t="shared" si="6"/>
        <v>1</v>
      </c>
      <c r="C225" s="326">
        <f>БИПЦ_НДС!E225</f>
        <v>1</v>
      </c>
      <c r="D225" s="326">
        <f t="shared" si="7"/>
        <v>0</v>
      </c>
      <c r="E225" s="326">
        <v>0</v>
      </c>
      <c r="F225" s="326">
        <v>1</v>
      </c>
      <c r="G225" s="326">
        <v>1</v>
      </c>
      <c r="H225" s="326">
        <v>0</v>
      </c>
      <c r="I225" s="326">
        <v>0</v>
      </c>
      <c r="J225" s="308" t="s">
        <v>224</v>
      </c>
      <c r="K225" s="308" t="s">
        <v>224</v>
      </c>
      <c r="L225" s="326">
        <f>INDEX('ИПЦ raw'!$1:$1048576, MATCH($K225,'ИПЦ raw'!$A:$A,0),MATCH(MoM!L$1,'ИПЦ raw'!$1:$1,0))</f>
        <v>100.13</v>
      </c>
      <c r="M225" s="326">
        <f>INDEX('ИПЦ raw'!$1:$1048576, MATCH($K225,'ИПЦ raw'!$A:$A,0),MATCH(MoM!M$1,'ИПЦ raw'!$1:$1,0))</f>
        <v>99.75</v>
      </c>
      <c r="N225" s="326">
        <f>INDEX('ИПЦ raw'!$1:$1048576, MATCH($K225,'ИПЦ raw'!$A:$A,0),MATCH(MoM!N$1,'ИПЦ raw'!$1:$1,0))</f>
        <v>99.4</v>
      </c>
      <c r="O225" s="326">
        <f>INDEX('ИПЦ raw'!$1:$1048576, MATCH($K225,'ИПЦ raw'!$A:$A,0),MATCH(MoM!O$1,'ИПЦ raw'!$1:$1,0))</f>
        <v>99.96</v>
      </c>
      <c r="P225" s="326">
        <f>INDEX('ИПЦ raw'!$1:$1048576, MATCH($K225,'ИПЦ raw'!$A:$A,0),MATCH(MoM!P$1,'ИПЦ raw'!$1:$1,0))</f>
        <v>99.61</v>
      </c>
      <c r="Q225" s="326">
        <f>INDEX('ИПЦ raw'!$1:$1048576, MATCH($K225,'ИПЦ raw'!$A:$A,0),MATCH(MoM!Q$1,'ИПЦ raw'!$1:$1,0))</f>
        <v>100.23</v>
      </c>
      <c r="R225" s="326">
        <f>INDEX('ИПЦ raw'!$1:$1048576, MATCH($K225,'ИПЦ raw'!$A:$A,0),MATCH(MoM!R$1,'ИПЦ raw'!$1:$1,0))</f>
        <v>100.16</v>
      </c>
      <c r="S225" s="326">
        <f>INDEX('ИПЦ raw'!$1:$1048576, MATCH($K225,'ИПЦ raw'!$A:$A,0),MATCH(MoM!S$1,'ИПЦ raw'!$1:$1,0))</f>
        <v>100.42</v>
      </c>
      <c r="T225" s="326">
        <f>INDEX('ИПЦ raw'!$1:$1048576, MATCH($K225,'ИПЦ raw'!$A:$A,0),MATCH(MoM!T$1,'ИПЦ raw'!$1:$1,0))</f>
        <v>100.76</v>
      </c>
      <c r="U225" s="326">
        <f>INDEX('ИПЦ raw'!$1:$1048576, MATCH($K225,'ИПЦ raw'!$A:$A,0),MATCH(MoM!U$1,'ИПЦ raw'!$1:$1,0))</f>
        <v>102.01</v>
      </c>
      <c r="V225" s="326">
        <f>INDEX('ИПЦ raw'!$1:$1048576, MATCH($K225,'ИПЦ raw'!$A:$A,0),MATCH(MoM!V$1,'ИПЦ raw'!$1:$1,0))</f>
        <v>101.31</v>
      </c>
      <c r="W225" s="326">
        <f>INDEX('ИПЦ raw'!$1:$1048576, MATCH($K225,'ИПЦ raw'!$A:$A,0),MATCH(MoM!W$1,'ИПЦ raw'!$1:$1,0))</f>
        <v>100.93</v>
      </c>
      <c r="X225" s="326">
        <f>INDEX('ИПЦ raw'!$1:$1048576, MATCH($K225,'ИПЦ raw'!$A:$A,0),MATCH(MoM!X$1,'ИПЦ raw'!$1:$1,0))</f>
        <v>100.89</v>
      </c>
      <c r="Y225" s="326">
        <f>INDEX('ИПЦ raw'!$1:$1048576, MATCH($K225,'ИПЦ raw'!$A:$A,0),MATCH(MoM!Y$1,'ИПЦ raw'!$1:$1,0))</f>
        <v>100.58</v>
      </c>
      <c r="Z225" s="326">
        <f>INDEX('ИПЦ raw'!$1:$1048576, MATCH($K225,'ИПЦ raw'!$A:$A,0),MATCH(MoM!Z$1,'ИПЦ raw'!$1:$1,0))</f>
        <v>100.1</v>
      </c>
      <c r="AA225" s="326">
        <f>INDEX('ИПЦ raw'!$1:$1048576, MATCH($K225,'ИПЦ raw'!$A:$A,0),MATCH(MoM!AA$1,'ИПЦ raw'!$1:$1,0))</f>
        <v>101.1</v>
      </c>
      <c r="AB225" s="326">
        <f>INDEX('ИПЦ raw'!$1:$1048576, MATCH($K225,'ИПЦ raw'!$A:$A,0),MATCH(MoM!AB$1,'ИПЦ raw'!$1:$1,0))</f>
        <v>100.13</v>
      </c>
      <c r="AC225" s="326">
        <f>INDEX('ИПЦ raw'!$1:$1048576, MATCH($K225,'ИПЦ raw'!$A:$A,0),MATCH(MoM!AC$1,'ИПЦ raw'!$1:$1,0))</f>
        <v>100.26</v>
      </c>
      <c r="AD225" s="326">
        <f>INDEX('ИПЦ raw'!$1:$1048576, MATCH($K225,'ИПЦ raw'!$A:$A,0),MATCH(MoM!AD$1,'ИПЦ raw'!$1:$1,0))</f>
        <v>100.46</v>
      </c>
      <c r="AE225" s="326">
        <f>INDEX('ИПЦ raw'!$1:$1048576, MATCH($K225,'ИПЦ raw'!$A:$A,0),MATCH(MoM!AE$1,'ИПЦ raw'!$1:$1,0))</f>
        <v>100.76</v>
      </c>
      <c r="AF225" s="326">
        <f>INDEX('ИПЦ raw'!$1:$1048576, MATCH($K225,'ИПЦ raw'!$A:$A,0),MATCH(MoM!AF$1,'ИПЦ raw'!$1:$1,0))</f>
        <v>100.57</v>
      </c>
      <c r="AG225" s="326">
        <f>INDEX('ИПЦ raw'!$1:$1048576, MATCH($K225,'ИПЦ raw'!$A:$A,0),MATCH(MoM!AG$1,'ИПЦ raw'!$1:$1,0))</f>
        <v>100.75</v>
      </c>
      <c r="AH225" s="326">
        <f>INDEX('ИПЦ raw'!$1:$1048576, MATCH($K225,'ИПЦ raw'!$A:$A,0),MATCH(MoM!AH$1,'ИПЦ raw'!$1:$1,0))</f>
        <v>100.45</v>
      </c>
      <c r="AI225" s="326">
        <f>INDEX('ИПЦ raw'!$1:$1048576, MATCH($K225,'ИПЦ raw'!$A:$A,0),MATCH(MoM!AI$1,'ИПЦ raw'!$1:$1,0))</f>
        <v>101.08</v>
      </c>
      <c r="AJ225" s="326">
        <f>INDEX('ИПЦ raw'!$1:$1048576, MATCH($K225,'ИПЦ raw'!$A:$A,0),MATCH(MoM!AJ$1,'ИПЦ raw'!$1:$1,0))</f>
        <v>100.83</v>
      </c>
      <c r="AK225" s="326">
        <f>INDEX('ИПЦ raw'!$1:$1048576, MATCH($K225,'ИПЦ raw'!$A:$A,0),MATCH(MoM!AK$1,'ИПЦ raw'!$1:$1,0))</f>
        <v>101</v>
      </c>
      <c r="AL225" s="326">
        <f>INDEX('ИПЦ raw'!$1:$1048576, MATCH($K225,'ИПЦ raw'!$A:$A,0),MATCH(MoM!AL$1,'ИПЦ raw'!$1:$1,0))</f>
        <v>99.98</v>
      </c>
      <c r="AM225" s="326">
        <f>INDEX('ИПЦ raw'!$1:$1048576, MATCH($K225,'ИПЦ raw'!$A:$A,0),MATCH(MoM!AM$1,'ИПЦ raw'!$1:$1,0))</f>
        <v>99.74</v>
      </c>
      <c r="AN225" s="326">
        <f>INDEX('ИПЦ raw'!$1:$1048576, MATCH($K225,'ИПЦ raw'!$A:$A,0),MATCH(MoM!AN$1,'ИПЦ raw'!$1:$1,0))</f>
        <v>99.93</v>
      </c>
      <c r="AO225" s="326">
        <f>INDEX('ИПЦ raw'!$1:$1048576, MATCH($K225,'ИПЦ raw'!$A:$A,0),MATCH(MoM!AO$1,'ИПЦ raw'!$1:$1,0))</f>
        <v>100.09</v>
      </c>
      <c r="AP225" s="326">
        <f>INDEX('ИПЦ raw'!$1:$1048576, MATCH($K225,'ИПЦ raw'!$A:$A,0),MATCH(MoM!AP$1,'ИПЦ raw'!$1:$1,0))</f>
        <v>100.48</v>
      </c>
      <c r="AQ225" s="326">
        <f>INDEX('ИПЦ raw'!$1:$1048576, MATCH($K225,'ИПЦ raw'!$A:$A,0),MATCH(MoM!AQ$1,'ИПЦ raw'!$1:$1,0))</f>
        <v>100.77</v>
      </c>
      <c r="AR225" s="326">
        <f>INDEX('ИПЦ raw'!$1:$1048576, MATCH($K225,'ИПЦ raw'!$A:$A,0),MATCH(MoM!AR$1,'ИПЦ raw'!$1:$1,0))</f>
        <v>100.15</v>
      </c>
      <c r="AS225" s="326">
        <f>INDEX('ИПЦ raw'!$1:$1048576, MATCH($K225,'ИПЦ raw'!$A:$A,0),MATCH(MoM!AS$1,'ИПЦ raw'!$1:$1,0))</f>
        <v>100</v>
      </c>
      <c r="AT225" s="326">
        <f>INDEX('ИПЦ raw'!$1:$1048576, MATCH($K225,'ИПЦ raw'!$A:$A,0),MATCH(MoM!AT$1,'ИПЦ raw'!$1:$1,0))</f>
        <v>101.09</v>
      </c>
      <c r="AU225" s="326">
        <f>INDEX('ИПЦ raw'!$1:$1048576, MATCH($K225,'ИПЦ raw'!$A:$A,0),MATCH(MoM!AU$1,'ИПЦ raw'!$1:$1,0))</f>
        <v>100.79</v>
      </c>
      <c r="AV225" s="326">
        <f>INDEX('ИПЦ raw'!$1:$1048576, MATCH($K225,'ИПЦ raw'!$A:$A,0),MATCH(MoM!AV$1,'ИПЦ raw'!$1:$1,0))</f>
        <v>100.74</v>
      </c>
      <c r="AW225" s="326">
        <f>INDEX('ИПЦ raw'!$1:$1048576, MATCH($K225,'ИПЦ raw'!$A:$A,0),MATCH(MoM!AW$1,'ИПЦ raw'!$1:$1,0))</f>
        <v>100.51</v>
      </c>
      <c r="AX225" s="326">
        <f>INDEX('ИПЦ raw'!$1:$1048576, MATCH($K225,'ИПЦ raw'!$A:$A,0),MATCH(MoM!AX$1,'ИПЦ raw'!$1:$1,0))</f>
        <v>99.95</v>
      </c>
      <c r="AY225" s="326">
        <f>INDEX('ИПЦ raw'!$1:$1048576, MATCH($K225,'ИПЦ raw'!$A:$A,0),MATCH(MoM!AY$1,'ИПЦ raw'!$1:$1,0))</f>
        <v>100.49</v>
      </c>
      <c r="AZ225" s="326">
        <f>INDEX('ИПЦ raw'!$1:$1048576, MATCH($K225,'ИПЦ raw'!$A:$A,0),MATCH(MoM!AZ$1,'ИПЦ raw'!$1:$1,0))</f>
        <v>100.08</v>
      </c>
    </row>
    <row r="226" spans="1:52" x14ac:dyDescent="0.45">
      <c r="A226" s="326">
        <f>Веса!A226</f>
        <v>1</v>
      </c>
      <c r="B226" s="326">
        <f t="shared" si="6"/>
        <v>1</v>
      </c>
      <c r="C226" s="326">
        <f>БИПЦ_НДС!E226</f>
        <v>1</v>
      </c>
      <c r="D226" s="326">
        <f t="shared" si="7"/>
        <v>0</v>
      </c>
      <c r="E226" s="326">
        <v>0</v>
      </c>
      <c r="F226" s="326">
        <v>1</v>
      </c>
      <c r="G226" s="326">
        <v>1</v>
      </c>
      <c r="H226" s="326">
        <v>0</v>
      </c>
      <c r="I226" s="326">
        <v>0</v>
      </c>
      <c r="J226" s="308" t="s">
        <v>225</v>
      </c>
      <c r="K226" s="308" t="s">
        <v>225</v>
      </c>
      <c r="L226" s="326">
        <f>INDEX('ИПЦ raw'!$1:$1048576, MATCH($K226,'ИПЦ raw'!$A:$A,0),MATCH(MoM!L$1,'ИПЦ raw'!$1:$1,0))</f>
        <v>100.2</v>
      </c>
      <c r="M226" s="326">
        <f>INDEX('ИПЦ raw'!$1:$1048576, MATCH($K226,'ИПЦ raw'!$A:$A,0),MATCH(MoM!M$1,'ИПЦ raw'!$1:$1,0))</f>
        <v>99.91</v>
      </c>
      <c r="N226" s="326">
        <f>INDEX('ИПЦ raw'!$1:$1048576, MATCH($K226,'ИПЦ raw'!$A:$A,0),MATCH(MoM!N$1,'ИПЦ raw'!$1:$1,0))</f>
        <v>99.92</v>
      </c>
      <c r="O226" s="326">
        <f>INDEX('ИПЦ raw'!$1:$1048576, MATCH($K226,'ИПЦ raw'!$A:$A,0),MATCH(MoM!O$1,'ИПЦ raw'!$1:$1,0))</f>
        <v>100.03</v>
      </c>
      <c r="P226" s="326">
        <f>INDEX('ИПЦ raw'!$1:$1048576, MATCH($K226,'ИПЦ raw'!$A:$A,0),MATCH(MoM!P$1,'ИПЦ raw'!$1:$1,0))</f>
        <v>100.51</v>
      </c>
      <c r="Q226" s="326">
        <f>INDEX('ИПЦ raw'!$1:$1048576, MATCH($K226,'ИПЦ raw'!$A:$A,0),MATCH(MoM!Q$1,'ИПЦ raw'!$1:$1,0))</f>
        <v>100.14</v>
      </c>
      <c r="R226" s="326">
        <f>INDEX('ИПЦ raw'!$1:$1048576, MATCH($K226,'ИПЦ raw'!$A:$A,0),MATCH(MoM!R$1,'ИПЦ raw'!$1:$1,0))</f>
        <v>100.38</v>
      </c>
      <c r="S226" s="326">
        <f>INDEX('ИПЦ raw'!$1:$1048576, MATCH($K226,'ИПЦ raw'!$A:$A,0),MATCH(MoM!S$1,'ИПЦ raw'!$1:$1,0))</f>
        <v>100.2</v>
      </c>
      <c r="T226" s="326">
        <f>INDEX('ИПЦ raw'!$1:$1048576, MATCH($K226,'ИПЦ raw'!$A:$A,0),MATCH(MoM!T$1,'ИПЦ raw'!$1:$1,0))</f>
        <v>100.56</v>
      </c>
      <c r="U226" s="326">
        <f>INDEX('ИПЦ raw'!$1:$1048576, MATCH($K226,'ИПЦ raw'!$A:$A,0),MATCH(MoM!U$1,'ИПЦ raw'!$1:$1,0))</f>
        <v>100.89</v>
      </c>
      <c r="V226" s="326">
        <f>INDEX('ИПЦ raw'!$1:$1048576, MATCH($K226,'ИПЦ raw'!$A:$A,0),MATCH(MoM!V$1,'ИПЦ raw'!$1:$1,0))</f>
        <v>100.32</v>
      </c>
      <c r="W226" s="326">
        <f>INDEX('ИПЦ raw'!$1:$1048576, MATCH($K226,'ИПЦ raw'!$A:$A,0),MATCH(MoM!W$1,'ИПЦ raw'!$1:$1,0))</f>
        <v>100.56</v>
      </c>
      <c r="X226" s="326">
        <f>INDEX('ИПЦ raw'!$1:$1048576, MATCH($K226,'ИПЦ raw'!$A:$A,0),MATCH(MoM!X$1,'ИПЦ raw'!$1:$1,0))</f>
        <v>100.32</v>
      </c>
      <c r="Y226" s="326">
        <f>INDEX('ИПЦ raw'!$1:$1048576, MATCH($K226,'ИПЦ raw'!$A:$A,0),MATCH(MoM!Y$1,'ИПЦ raw'!$1:$1,0))</f>
        <v>100.53</v>
      </c>
      <c r="Z226" s="326">
        <f>INDEX('ИПЦ raw'!$1:$1048576, MATCH($K226,'ИПЦ raw'!$A:$A,0),MATCH(MoM!Z$1,'ИПЦ raw'!$1:$1,0))</f>
        <v>100.09</v>
      </c>
      <c r="AA226" s="326">
        <f>INDEX('ИПЦ raw'!$1:$1048576, MATCH($K226,'ИПЦ raw'!$A:$A,0),MATCH(MoM!AA$1,'ИПЦ raw'!$1:$1,0))</f>
        <v>100.27</v>
      </c>
      <c r="AB226" s="326">
        <f>INDEX('ИПЦ raw'!$1:$1048576, MATCH($K226,'ИПЦ raw'!$A:$A,0),MATCH(MoM!AB$1,'ИПЦ raw'!$1:$1,0))</f>
        <v>100.07</v>
      </c>
      <c r="AC226" s="326">
        <f>INDEX('ИПЦ raw'!$1:$1048576, MATCH($K226,'ИПЦ raw'!$A:$A,0),MATCH(MoM!AC$1,'ИПЦ raw'!$1:$1,0))</f>
        <v>100.08</v>
      </c>
      <c r="AD226" s="326">
        <f>INDEX('ИПЦ raw'!$1:$1048576, MATCH($K226,'ИПЦ raw'!$A:$A,0),MATCH(MoM!AD$1,'ИПЦ raw'!$1:$1,0))</f>
        <v>100.38</v>
      </c>
      <c r="AE226" s="326">
        <f>INDEX('ИПЦ raw'!$1:$1048576, MATCH($K226,'ИПЦ raw'!$A:$A,0),MATCH(MoM!AE$1,'ИПЦ raw'!$1:$1,0))</f>
        <v>100.13</v>
      </c>
      <c r="AF226" s="326">
        <f>INDEX('ИПЦ raw'!$1:$1048576, MATCH($K226,'ИПЦ raw'!$A:$A,0),MATCH(MoM!AF$1,'ИПЦ raw'!$1:$1,0))</f>
        <v>100.7</v>
      </c>
      <c r="AG226" s="326">
        <f>INDEX('ИПЦ raw'!$1:$1048576, MATCH($K226,'ИПЦ raw'!$A:$A,0),MATCH(MoM!AG$1,'ИПЦ raw'!$1:$1,0))</f>
        <v>100.49</v>
      </c>
      <c r="AH226" s="326">
        <f>INDEX('ИПЦ raw'!$1:$1048576, MATCH($K226,'ИПЦ raw'!$A:$A,0),MATCH(MoM!AH$1,'ИПЦ raw'!$1:$1,0))</f>
        <v>100.62</v>
      </c>
      <c r="AI226" s="326">
        <f>INDEX('ИПЦ raw'!$1:$1048576, MATCH($K226,'ИПЦ raw'!$A:$A,0),MATCH(MoM!AI$1,'ИПЦ raw'!$1:$1,0))</f>
        <v>100.9</v>
      </c>
      <c r="AJ226" s="326">
        <f>INDEX('ИПЦ raw'!$1:$1048576, MATCH($K226,'ИПЦ raw'!$A:$A,0),MATCH(MoM!AJ$1,'ИПЦ raw'!$1:$1,0))</f>
        <v>101.07</v>
      </c>
      <c r="AK226" s="326">
        <f>INDEX('ИПЦ raw'!$1:$1048576, MATCH($K226,'ИПЦ raw'!$A:$A,0),MATCH(MoM!AK$1,'ИПЦ raw'!$1:$1,0))</f>
        <v>100.67</v>
      </c>
      <c r="AL226" s="326">
        <f>INDEX('ИПЦ raw'!$1:$1048576, MATCH($K226,'ИПЦ raw'!$A:$A,0),MATCH(MoM!AL$1,'ИПЦ raw'!$1:$1,0))</f>
        <v>100.52</v>
      </c>
      <c r="AM226" s="326">
        <f>INDEX('ИПЦ raw'!$1:$1048576, MATCH($K226,'ИПЦ raw'!$A:$A,0),MATCH(MoM!AM$1,'ИПЦ raw'!$1:$1,0))</f>
        <v>99.99</v>
      </c>
      <c r="AN226" s="326">
        <f>INDEX('ИПЦ raw'!$1:$1048576, MATCH($K226,'ИПЦ raw'!$A:$A,0),MATCH(MoM!AN$1,'ИПЦ raw'!$1:$1,0))</f>
        <v>100.08</v>
      </c>
      <c r="AO226" s="326">
        <f>INDEX('ИПЦ raw'!$1:$1048576, MATCH($K226,'ИПЦ raw'!$A:$A,0),MATCH(MoM!AO$1,'ИПЦ raw'!$1:$1,0))</f>
        <v>99.86</v>
      </c>
      <c r="AP226" s="326">
        <f>INDEX('ИПЦ raw'!$1:$1048576, MATCH($K226,'ИПЦ raw'!$A:$A,0),MATCH(MoM!AP$1,'ИПЦ raw'!$1:$1,0))</f>
        <v>100.35</v>
      </c>
      <c r="AQ226" s="326">
        <f>INDEX('ИПЦ raw'!$1:$1048576, MATCH($K226,'ИПЦ raw'!$A:$A,0),MATCH(MoM!AQ$1,'ИПЦ raw'!$1:$1,0))</f>
        <v>100.36</v>
      </c>
      <c r="AR226" s="326">
        <f>INDEX('ИПЦ raw'!$1:$1048576, MATCH($K226,'ИПЦ raw'!$A:$A,0),MATCH(MoM!AR$1,'ИПЦ raw'!$1:$1,0))</f>
        <v>99.92</v>
      </c>
      <c r="AS226" s="326">
        <f>INDEX('ИПЦ raw'!$1:$1048576, MATCH($K226,'ИПЦ raw'!$A:$A,0),MATCH(MoM!AS$1,'ИПЦ raw'!$1:$1,0))</f>
        <v>100.1</v>
      </c>
      <c r="AT226" s="326">
        <f>INDEX('ИПЦ raw'!$1:$1048576, MATCH($K226,'ИПЦ raw'!$A:$A,0),MATCH(MoM!AT$1,'ИПЦ raw'!$1:$1,0))</f>
        <v>100.65</v>
      </c>
      <c r="AU226" s="326">
        <f>INDEX('ИПЦ raw'!$1:$1048576, MATCH($K226,'ИПЦ raw'!$A:$A,0),MATCH(MoM!AU$1,'ИПЦ raw'!$1:$1,0))</f>
        <v>100.34</v>
      </c>
      <c r="AV226" s="326">
        <f>INDEX('ИПЦ raw'!$1:$1048576, MATCH($K226,'ИПЦ raw'!$A:$A,0),MATCH(MoM!AV$1,'ИПЦ raw'!$1:$1,0))</f>
        <v>100.6</v>
      </c>
      <c r="AW226" s="326">
        <f>INDEX('ИПЦ raw'!$1:$1048576, MATCH($K226,'ИПЦ raw'!$A:$A,0),MATCH(MoM!AW$1,'ИПЦ raw'!$1:$1,0))</f>
        <v>100.53</v>
      </c>
      <c r="AX226" s="326">
        <f>INDEX('ИПЦ raw'!$1:$1048576, MATCH($K226,'ИПЦ raw'!$A:$A,0),MATCH(MoM!AX$1,'ИПЦ raw'!$1:$1,0))</f>
        <v>100.08</v>
      </c>
      <c r="AY226" s="326">
        <f>INDEX('ИПЦ raw'!$1:$1048576, MATCH($K226,'ИПЦ raw'!$A:$A,0),MATCH(MoM!AY$1,'ИПЦ raw'!$1:$1,0))</f>
        <v>100.28</v>
      </c>
      <c r="AZ226" s="326">
        <f>INDEX('ИПЦ raw'!$1:$1048576, MATCH($K226,'ИПЦ raw'!$A:$A,0),MATCH(MoM!AZ$1,'ИПЦ raw'!$1:$1,0))</f>
        <v>99.88</v>
      </c>
    </row>
    <row r="227" spans="1:52" x14ac:dyDescent="0.45">
      <c r="A227" s="326">
        <f>Веса!A227</f>
        <v>1</v>
      </c>
      <c r="B227" s="326">
        <f t="shared" si="6"/>
        <v>1</v>
      </c>
      <c r="C227" s="326">
        <f>БИПЦ_НДС!E227</f>
        <v>1</v>
      </c>
      <c r="D227" s="326">
        <f t="shared" si="7"/>
        <v>0</v>
      </c>
      <c r="E227" s="326">
        <v>0</v>
      </c>
      <c r="F227" s="326">
        <v>1</v>
      </c>
      <c r="G227" s="326">
        <v>1</v>
      </c>
      <c r="H227" s="326">
        <v>0</v>
      </c>
      <c r="I227" s="326">
        <v>0</v>
      </c>
      <c r="J227" s="315" t="s">
        <v>226</v>
      </c>
      <c r="K227" s="315" t="s">
        <v>226</v>
      </c>
      <c r="L227" s="326">
        <f>INDEX('ИПЦ raw'!$1:$1048576, MATCH($K227,'ИПЦ raw'!$A:$A,0),MATCH(MoM!L$1,'ИПЦ raw'!$1:$1,0))</f>
        <v>100.13</v>
      </c>
      <c r="M227" s="326">
        <f>INDEX('ИПЦ raw'!$1:$1048576, MATCH($K227,'ИПЦ raw'!$A:$A,0),MATCH(MoM!M$1,'ИПЦ raw'!$1:$1,0))</f>
        <v>99.77</v>
      </c>
      <c r="N227" s="326">
        <f>INDEX('ИПЦ raw'!$1:$1048576, MATCH($K227,'ИПЦ raw'!$A:$A,0),MATCH(MoM!N$1,'ИПЦ raw'!$1:$1,0))</f>
        <v>100.39</v>
      </c>
      <c r="O227" s="326">
        <f>INDEX('ИПЦ raw'!$1:$1048576, MATCH($K227,'ИПЦ raw'!$A:$A,0),MATCH(MoM!O$1,'ИПЦ raw'!$1:$1,0))</f>
        <v>99.79</v>
      </c>
      <c r="P227" s="326">
        <f>INDEX('ИПЦ raw'!$1:$1048576, MATCH($K227,'ИПЦ raw'!$A:$A,0),MATCH(MoM!P$1,'ИПЦ raw'!$1:$1,0))</f>
        <v>100.43</v>
      </c>
      <c r="Q227" s="326">
        <f>INDEX('ИПЦ raw'!$1:$1048576, MATCH($K227,'ИПЦ raw'!$A:$A,0),MATCH(MoM!Q$1,'ИПЦ raw'!$1:$1,0))</f>
        <v>99.95</v>
      </c>
      <c r="R227" s="326">
        <f>INDEX('ИПЦ raw'!$1:$1048576, MATCH($K227,'ИПЦ raw'!$A:$A,0),MATCH(MoM!R$1,'ИПЦ raw'!$1:$1,0))</f>
        <v>100.24</v>
      </c>
      <c r="S227" s="326">
        <f>INDEX('ИПЦ raw'!$1:$1048576, MATCH($K227,'ИПЦ raw'!$A:$A,0),MATCH(MoM!S$1,'ИПЦ raw'!$1:$1,0))</f>
        <v>100.39</v>
      </c>
      <c r="T227" s="326">
        <f>INDEX('ИПЦ raw'!$1:$1048576, MATCH($K227,'ИПЦ raw'!$A:$A,0),MATCH(MoM!T$1,'ИПЦ raw'!$1:$1,0))</f>
        <v>100.69</v>
      </c>
      <c r="U227" s="326">
        <f>INDEX('ИПЦ raw'!$1:$1048576, MATCH($K227,'ИПЦ raw'!$A:$A,0),MATCH(MoM!U$1,'ИПЦ raw'!$1:$1,0))</f>
        <v>101.05</v>
      </c>
      <c r="V227" s="326">
        <f>INDEX('ИПЦ raw'!$1:$1048576, MATCH($K227,'ИПЦ raw'!$A:$A,0),MATCH(MoM!V$1,'ИПЦ raw'!$1:$1,0))</f>
        <v>100.37</v>
      </c>
      <c r="W227" s="326">
        <f>INDEX('ИПЦ raw'!$1:$1048576, MATCH($K227,'ИПЦ raw'!$A:$A,0),MATCH(MoM!W$1,'ИПЦ raw'!$1:$1,0))</f>
        <v>100.96</v>
      </c>
      <c r="X227" s="326">
        <f>INDEX('ИПЦ raw'!$1:$1048576, MATCH($K227,'ИПЦ raw'!$A:$A,0),MATCH(MoM!X$1,'ИПЦ raw'!$1:$1,0))</f>
        <v>100.72</v>
      </c>
      <c r="Y227" s="326">
        <f>INDEX('ИПЦ raw'!$1:$1048576, MATCH($K227,'ИПЦ raw'!$A:$A,0),MATCH(MoM!Y$1,'ИПЦ raw'!$1:$1,0))</f>
        <v>100.33</v>
      </c>
      <c r="Z227" s="326">
        <f>INDEX('ИПЦ raw'!$1:$1048576, MATCH($K227,'ИПЦ raw'!$A:$A,0),MATCH(MoM!Z$1,'ИПЦ raw'!$1:$1,0))</f>
        <v>100.17</v>
      </c>
      <c r="AA227" s="326">
        <f>INDEX('ИПЦ raw'!$1:$1048576, MATCH($K227,'ИПЦ raw'!$A:$A,0),MATCH(MoM!AA$1,'ИПЦ raw'!$1:$1,0))</f>
        <v>100.45</v>
      </c>
      <c r="AB227" s="326">
        <f>INDEX('ИПЦ raw'!$1:$1048576, MATCH($K227,'ИПЦ raw'!$A:$A,0),MATCH(MoM!AB$1,'ИПЦ raw'!$1:$1,0))</f>
        <v>100.53</v>
      </c>
      <c r="AC227" s="326">
        <f>INDEX('ИПЦ raw'!$1:$1048576, MATCH($K227,'ИПЦ raw'!$A:$A,0),MATCH(MoM!AC$1,'ИПЦ raw'!$1:$1,0))</f>
        <v>100.51</v>
      </c>
      <c r="AD227" s="326">
        <f>INDEX('ИПЦ raw'!$1:$1048576, MATCH($K227,'ИПЦ raw'!$A:$A,0),MATCH(MoM!AD$1,'ИПЦ raw'!$1:$1,0))</f>
        <v>100.4</v>
      </c>
      <c r="AE227" s="326">
        <f>INDEX('ИПЦ raw'!$1:$1048576, MATCH($K227,'ИПЦ raw'!$A:$A,0),MATCH(MoM!AE$1,'ИПЦ raw'!$1:$1,0))</f>
        <v>100.61</v>
      </c>
      <c r="AF227" s="326">
        <f>INDEX('ИПЦ raw'!$1:$1048576, MATCH($K227,'ИПЦ raw'!$A:$A,0),MATCH(MoM!AF$1,'ИПЦ raw'!$1:$1,0))</f>
        <v>100.79</v>
      </c>
      <c r="AG227" s="326">
        <f>INDEX('ИПЦ raw'!$1:$1048576, MATCH($K227,'ИПЦ raw'!$A:$A,0),MATCH(MoM!AG$1,'ИПЦ raw'!$1:$1,0))</f>
        <v>100.6</v>
      </c>
      <c r="AH227" s="326">
        <f>INDEX('ИПЦ raw'!$1:$1048576, MATCH($K227,'ИПЦ raw'!$A:$A,0),MATCH(MoM!AH$1,'ИПЦ raw'!$1:$1,0))</f>
        <v>100.47</v>
      </c>
      <c r="AI227" s="326">
        <f>INDEX('ИПЦ raw'!$1:$1048576, MATCH($K227,'ИПЦ raw'!$A:$A,0),MATCH(MoM!AI$1,'ИПЦ raw'!$1:$1,0))</f>
        <v>100.77</v>
      </c>
      <c r="AJ227" s="326">
        <f>INDEX('ИПЦ raw'!$1:$1048576, MATCH($K227,'ИПЦ raw'!$A:$A,0),MATCH(MoM!AJ$1,'ИПЦ raw'!$1:$1,0))</f>
        <v>101.05</v>
      </c>
      <c r="AK227" s="326">
        <f>INDEX('ИПЦ raw'!$1:$1048576, MATCH($K227,'ИПЦ raw'!$A:$A,0),MATCH(MoM!AK$1,'ИПЦ raw'!$1:$1,0))</f>
        <v>101.06</v>
      </c>
      <c r="AL227" s="326">
        <f>INDEX('ИПЦ raw'!$1:$1048576, MATCH($K227,'ИПЦ raw'!$A:$A,0),MATCH(MoM!AL$1,'ИПЦ raw'!$1:$1,0))</f>
        <v>100.63</v>
      </c>
      <c r="AM227" s="326">
        <f>INDEX('ИПЦ raw'!$1:$1048576, MATCH($K227,'ИПЦ raw'!$A:$A,0),MATCH(MoM!AM$1,'ИПЦ raw'!$1:$1,0))</f>
        <v>100.22</v>
      </c>
      <c r="AN227" s="326">
        <f>INDEX('ИПЦ raw'!$1:$1048576, MATCH($K227,'ИПЦ raw'!$A:$A,0),MATCH(MoM!AN$1,'ИПЦ raw'!$1:$1,0))</f>
        <v>100.28</v>
      </c>
      <c r="AO227" s="326">
        <f>INDEX('ИПЦ raw'!$1:$1048576, MATCH($K227,'ИПЦ raw'!$A:$A,0),MATCH(MoM!AO$1,'ИПЦ raw'!$1:$1,0))</f>
        <v>100.55</v>
      </c>
      <c r="AP227" s="326">
        <f>INDEX('ИПЦ raw'!$1:$1048576, MATCH($K227,'ИПЦ raw'!$A:$A,0),MATCH(MoM!AP$1,'ИПЦ raw'!$1:$1,0))</f>
        <v>100.6</v>
      </c>
      <c r="AQ227" s="326">
        <f>INDEX('ИПЦ raw'!$1:$1048576, MATCH($K227,'ИПЦ raw'!$A:$A,0),MATCH(MoM!AQ$1,'ИПЦ raw'!$1:$1,0))</f>
        <v>100.3</v>
      </c>
      <c r="AR227" s="326">
        <f>INDEX('ИПЦ raw'!$1:$1048576, MATCH($K227,'ИПЦ raw'!$A:$A,0),MATCH(MoM!AR$1,'ИПЦ raw'!$1:$1,0))</f>
        <v>100.09</v>
      </c>
      <c r="AS227" s="326">
        <f>INDEX('ИПЦ raw'!$1:$1048576, MATCH($K227,'ИПЦ raw'!$A:$A,0),MATCH(MoM!AS$1,'ИПЦ raw'!$1:$1,0))</f>
        <v>100.33</v>
      </c>
      <c r="AT227" s="326">
        <f>INDEX('ИПЦ raw'!$1:$1048576, MATCH($K227,'ИПЦ raw'!$A:$A,0),MATCH(MoM!AT$1,'ИПЦ raw'!$1:$1,0))</f>
        <v>100.97</v>
      </c>
      <c r="AU227" s="326">
        <f>INDEX('ИПЦ raw'!$1:$1048576, MATCH($K227,'ИПЦ raw'!$A:$A,0),MATCH(MoM!AU$1,'ИПЦ raw'!$1:$1,0))</f>
        <v>100.21</v>
      </c>
      <c r="AV227" s="326">
        <f>INDEX('ИПЦ raw'!$1:$1048576, MATCH($K227,'ИПЦ raw'!$A:$A,0),MATCH(MoM!AV$1,'ИПЦ raw'!$1:$1,0))</f>
        <v>100.88</v>
      </c>
      <c r="AW227" s="326">
        <f>INDEX('ИПЦ raw'!$1:$1048576, MATCH($K227,'ИПЦ raw'!$A:$A,0),MATCH(MoM!AW$1,'ИПЦ raw'!$1:$1,0))</f>
        <v>100.74</v>
      </c>
      <c r="AX227" s="326">
        <f>INDEX('ИПЦ raw'!$1:$1048576, MATCH($K227,'ИПЦ raw'!$A:$A,0),MATCH(MoM!AX$1,'ИПЦ raw'!$1:$1,0))</f>
        <v>100.42</v>
      </c>
      <c r="AY227" s="326">
        <f>INDEX('ИПЦ raw'!$1:$1048576, MATCH($K227,'ИПЦ raw'!$A:$A,0),MATCH(MoM!AY$1,'ИПЦ raw'!$1:$1,0))</f>
        <v>100.48</v>
      </c>
      <c r="AZ227" s="326">
        <f>INDEX('ИПЦ raw'!$1:$1048576, MATCH($K227,'ИПЦ raw'!$A:$A,0),MATCH(MoM!AZ$1,'ИПЦ raw'!$1:$1,0))</f>
        <v>100.17</v>
      </c>
    </row>
    <row r="228" spans="1:52" x14ac:dyDescent="0.45">
      <c r="A228" s="326">
        <f>Веса!A228</f>
        <v>1</v>
      </c>
      <c r="B228" s="326">
        <f t="shared" si="6"/>
        <v>1</v>
      </c>
      <c r="C228" s="326">
        <f>БИПЦ_НДС!E228</f>
        <v>1</v>
      </c>
      <c r="D228" s="326">
        <f t="shared" si="7"/>
        <v>0</v>
      </c>
      <c r="E228" s="326">
        <v>0</v>
      </c>
      <c r="F228" s="326">
        <v>1</v>
      </c>
      <c r="G228" s="326">
        <v>1</v>
      </c>
      <c r="H228" s="326">
        <v>0</v>
      </c>
      <c r="I228" s="326">
        <v>0</v>
      </c>
      <c r="J228" s="308" t="s">
        <v>227</v>
      </c>
      <c r="K228" s="308" t="s">
        <v>227</v>
      </c>
      <c r="L228" s="326">
        <f>INDEX('ИПЦ raw'!$1:$1048576, MATCH($K228,'ИПЦ raw'!$A:$A,0),MATCH(MoM!L$1,'ИПЦ raw'!$1:$1,0))</f>
        <v>100.27</v>
      </c>
      <c r="M228" s="326">
        <f>INDEX('ИПЦ raw'!$1:$1048576, MATCH($K228,'ИПЦ raw'!$A:$A,0),MATCH(MoM!M$1,'ИПЦ raw'!$1:$1,0))</f>
        <v>100.32</v>
      </c>
      <c r="N228" s="326">
        <f>INDEX('ИПЦ raw'!$1:$1048576, MATCH($K228,'ИПЦ raw'!$A:$A,0),MATCH(MoM!N$1,'ИПЦ raw'!$1:$1,0))</f>
        <v>100.2</v>
      </c>
      <c r="O228" s="326">
        <f>INDEX('ИПЦ raw'!$1:$1048576, MATCH($K228,'ИПЦ raw'!$A:$A,0),MATCH(MoM!O$1,'ИПЦ raw'!$1:$1,0))</f>
        <v>100.29</v>
      </c>
      <c r="P228" s="326">
        <f>INDEX('ИПЦ raw'!$1:$1048576, MATCH($K228,'ИПЦ raw'!$A:$A,0),MATCH(MoM!P$1,'ИПЦ raw'!$1:$1,0))</f>
        <v>100.75</v>
      </c>
      <c r="Q228" s="326">
        <f>INDEX('ИПЦ raw'!$1:$1048576, MATCH($K228,'ИПЦ raw'!$A:$A,0),MATCH(MoM!Q$1,'ИПЦ raw'!$1:$1,0))</f>
        <v>100.34</v>
      </c>
      <c r="R228" s="326">
        <f>INDEX('ИПЦ raw'!$1:$1048576, MATCH($K228,'ИПЦ raw'!$A:$A,0),MATCH(MoM!R$1,'ИПЦ raw'!$1:$1,0))</f>
        <v>100.17</v>
      </c>
      <c r="S228" s="326">
        <f>INDEX('ИПЦ raw'!$1:$1048576, MATCH($K228,'ИПЦ raw'!$A:$A,0),MATCH(MoM!S$1,'ИПЦ raw'!$1:$1,0))</f>
        <v>101.2</v>
      </c>
      <c r="T228" s="326">
        <f>INDEX('ИПЦ raw'!$1:$1048576, MATCH($K228,'ИПЦ raw'!$A:$A,0),MATCH(MoM!T$1,'ИПЦ raw'!$1:$1,0))</f>
        <v>101.26</v>
      </c>
      <c r="U228" s="326">
        <f>INDEX('ИПЦ raw'!$1:$1048576, MATCH($K228,'ИПЦ raw'!$A:$A,0),MATCH(MoM!U$1,'ИПЦ raw'!$1:$1,0))</f>
        <v>100.97</v>
      </c>
      <c r="V228" s="326">
        <f>INDEX('ИПЦ raw'!$1:$1048576, MATCH($K228,'ИПЦ raw'!$A:$A,0),MATCH(MoM!V$1,'ИПЦ raw'!$1:$1,0))</f>
        <v>100.68</v>
      </c>
      <c r="W228" s="326">
        <f>INDEX('ИПЦ raw'!$1:$1048576, MATCH($K228,'ИПЦ raw'!$A:$A,0),MATCH(MoM!W$1,'ИПЦ raw'!$1:$1,0))</f>
        <v>100.9</v>
      </c>
      <c r="X228" s="326">
        <f>INDEX('ИПЦ raw'!$1:$1048576, MATCH($K228,'ИПЦ raw'!$A:$A,0),MATCH(MoM!X$1,'ИПЦ raw'!$1:$1,0))</f>
        <v>100.87</v>
      </c>
      <c r="Y228" s="326">
        <f>INDEX('ИПЦ raw'!$1:$1048576, MATCH($K228,'ИПЦ raw'!$A:$A,0),MATCH(MoM!Y$1,'ИПЦ raw'!$1:$1,0))</f>
        <v>100.34</v>
      </c>
      <c r="Z228" s="326">
        <f>INDEX('ИПЦ raw'!$1:$1048576, MATCH($K228,'ИПЦ raw'!$A:$A,0),MATCH(MoM!Z$1,'ИПЦ raw'!$1:$1,0))</f>
        <v>100.21</v>
      </c>
      <c r="AA228" s="326">
        <f>INDEX('ИПЦ raw'!$1:$1048576, MATCH($K228,'ИПЦ raw'!$A:$A,0),MATCH(MoM!AA$1,'ИПЦ raw'!$1:$1,0))</f>
        <v>100.35</v>
      </c>
      <c r="AB228" s="326">
        <f>INDEX('ИПЦ raw'!$1:$1048576, MATCH($K228,'ИПЦ raw'!$A:$A,0),MATCH(MoM!AB$1,'ИПЦ raw'!$1:$1,0))</f>
        <v>100.32</v>
      </c>
      <c r="AC228" s="326">
        <f>INDEX('ИПЦ raw'!$1:$1048576, MATCH($K228,'ИПЦ raw'!$A:$A,0),MATCH(MoM!AC$1,'ИПЦ raw'!$1:$1,0))</f>
        <v>100.99</v>
      </c>
      <c r="AD228" s="326">
        <f>INDEX('ИПЦ raw'!$1:$1048576, MATCH($K228,'ИПЦ raw'!$A:$A,0),MATCH(MoM!AD$1,'ИПЦ raw'!$1:$1,0))</f>
        <v>99.77</v>
      </c>
      <c r="AE228" s="326">
        <f>INDEX('ИПЦ raw'!$1:$1048576, MATCH($K228,'ИПЦ raw'!$A:$A,0),MATCH(MoM!AE$1,'ИПЦ raw'!$1:$1,0))</f>
        <v>101.26</v>
      </c>
      <c r="AF228" s="326">
        <f>INDEX('ИПЦ raw'!$1:$1048576, MATCH($K228,'ИПЦ raw'!$A:$A,0),MATCH(MoM!AF$1,'ИПЦ raw'!$1:$1,0))</f>
        <v>100.9</v>
      </c>
      <c r="AG228" s="326">
        <f>INDEX('ИПЦ raw'!$1:$1048576, MATCH($K228,'ИПЦ raw'!$A:$A,0),MATCH(MoM!AG$1,'ИПЦ raw'!$1:$1,0))</f>
        <v>100.24</v>
      </c>
      <c r="AH228" s="326">
        <f>INDEX('ИПЦ raw'!$1:$1048576, MATCH($K228,'ИПЦ raw'!$A:$A,0),MATCH(MoM!AH$1,'ИПЦ raw'!$1:$1,0))</f>
        <v>100.53</v>
      </c>
      <c r="AI228" s="326">
        <f>INDEX('ИПЦ raw'!$1:$1048576, MATCH($K228,'ИПЦ raw'!$A:$A,0),MATCH(MoM!AI$1,'ИПЦ raw'!$1:$1,0))</f>
        <v>100.88</v>
      </c>
      <c r="AJ228" s="326">
        <f>INDEX('ИПЦ raw'!$1:$1048576, MATCH($K228,'ИПЦ raw'!$A:$A,0),MATCH(MoM!AJ$1,'ИПЦ raw'!$1:$1,0))</f>
        <v>100.94</v>
      </c>
      <c r="AK228" s="326">
        <f>INDEX('ИПЦ raw'!$1:$1048576, MATCH($K228,'ИПЦ raw'!$A:$A,0),MATCH(MoM!AK$1,'ИПЦ raw'!$1:$1,0))</f>
        <v>100.74</v>
      </c>
      <c r="AL228" s="326">
        <f>INDEX('ИПЦ raw'!$1:$1048576, MATCH($K228,'ИПЦ raw'!$A:$A,0),MATCH(MoM!AL$1,'ИПЦ raw'!$1:$1,0))</f>
        <v>100.13</v>
      </c>
      <c r="AM228" s="326">
        <f>INDEX('ИПЦ raw'!$1:$1048576, MATCH($K228,'ИПЦ raw'!$A:$A,0),MATCH(MoM!AM$1,'ИПЦ raw'!$1:$1,0))</f>
        <v>100.08</v>
      </c>
      <c r="AN228" s="326">
        <f>INDEX('ИПЦ raw'!$1:$1048576, MATCH($K228,'ИПЦ raw'!$A:$A,0),MATCH(MoM!AN$1,'ИПЦ raw'!$1:$1,0))</f>
        <v>100.05</v>
      </c>
      <c r="AO228" s="326">
        <f>INDEX('ИПЦ raw'!$1:$1048576, MATCH($K228,'ИПЦ raw'!$A:$A,0),MATCH(MoM!AO$1,'ИПЦ raw'!$1:$1,0))</f>
        <v>99.69</v>
      </c>
      <c r="AP228" s="326">
        <f>INDEX('ИПЦ raw'!$1:$1048576, MATCH($K228,'ИПЦ raw'!$A:$A,0),MATCH(MoM!AP$1,'ИПЦ raw'!$1:$1,0))</f>
        <v>100.75</v>
      </c>
      <c r="AQ228" s="326">
        <f>INDEX('ИПЦ raw'!$1:$1048576, MATCH($K228,'ИПЦ raw'!$A:$A,0),MATCH(MoM!AQ$1,'ИПЦ raw'!$1:$1,0))</f>
        <v>100.2</v>
      </c>
      <c r="AR228" s="326">
        <f>INDEX('ИПЦ raw'!$1:$1048576, MATCH($K228,'ИПЦ raw'!$A:$A,0),MATCH(MoM!AR$1,'ИПЦ raw'!$1:$1,0))</f>
        <v>99.81</v>
      </c>
      <c r="AS228" s="326">
        <f>INDEX('ИПЦ raw'!$1:$1048576, MATCH($K228,'ИПЦ raw'!$A:$A,0),MATCH(MoM!AS$1,'ИПЦ raw'!$1:$1,0))</f>
        <v>100.12</v>
      </c>
      <c r="AT228" s="326">
        <f>INDEX('ИПЦ raw'!$1:$1048576, MATCH($K228,'ИПЦ raw'!$A:$A,0),MATCH(MoM!AT$1,'ИПЦ raw'!$1:$1,0))</f>
        <v>100.35</v>
      </c>
      <c r="AU228" s="326">
        <f>INDEX('ИПЦ raw'!$1:$1048576, MATCH($K228,'ИПЦ raw'!$A:$A,0),MATCH(MoM!AU$1,'ИПЦ raw'!$1:$1,0))</f>
        <v>101.07</v>
      </c>
      <c r="AV228" s="326">
        <f>INDEX('ИПЦ raw'!$1:$1048576, MATCH($K228,'ИПЦ raw'!$A:$A,0),MATCH(MoM!AV$1,'ИПЦ raw'!$1:$1,0))</f>
        <v>100.79</v>
      </c>
      <c r="AW228" s="326">
        <f>INDEX('ИПЦ raw'!$1:$1048576, MATCH($K228,'ИПЦ raw'!$A:$A,0),MATCH(MoM!AW$1,'ИПЦ raw'!$1:$1,0))</f>
        <v>100.62</v>
      </c>
      <c r="AX228" s="326">
        <f>INDEX('ИПЦ raw'!$1:$1048576, MATCH($K228,'ИПЦ raw'!$A:$A,0),MATCH(MoM!AX$1,'ИПЦ raw'!$1:$1,0))</f>
        <v>100.29</v>
      </c>
      <c r="AY228" s="326">
        <f>INDEX('ИПЦ raw'!$1:$1048576, MATCH($K228,'ИПЦ raw'!$A:$A,0),MATCH(MoM!AY$1,'ИПЦ raw'!$1:$1,0))</f>
        <v>100.41</v>
      </c>
      <c r="AZ228" s="326">
        <f>INDEX('ИПЦ raw'!$1:$1048576, MATCH($K228,'ИПЦ raw'!$A:$A,0),MATCH(MoM!AZ$1,'ИПЦ raw'!$1:$1,0))</f>
        <v>100.43</v>
      </c>
    </row>
    <row r="229" spans="1:52" x14ac:dyDescent="0.45">
      <c r="A229" s="326">
        <f>Веса!A229</f>
        <v>1</v>
      </c>
      <c r="B229" s="326">
        <f t="shared" si="6"/>
        <v>1</v>
      </c>
      <c r="C229" s="326">
        <f>БИПЦ_НДС!E229</f>
        <v>1</v>
      </c>
      <c r="D229" s="326">
        <f t="shared" si="7"/>
        <v>0</v>
      </c>
      <c r="E229" s="326">
        <v>0</v>
      </c>
      <c r="F229" s="326">
        <v>1</v>
      </c>
      <c r="G229" s="326">
        <v>1</v>
      </c>
      <c r="H229" s="326">
        <v>0</v>
      </c>
      <c r="I229" s="326">
        <v>0</v>
      </c>
      <c r="J229" s="308" t="s">
        <v>228</v>
      </c>
      <c r="K229" s="308" t="s">
        <v>228</v>
      </c>
      <c r="L229" s="326">
        <f>INDEX('ИПЦ raw'!$1:$1048576, MATCH($K229,'ИПЦ raw'!$A:$A,0),MATCH(MoM!L$1,'ИПЦ raw'!$1:$1,0))</f>
        <v>100.24</v>
      </c>
      <c r="M229" s="326">
        <f>INDEX('ИПЦ raw'!$1:$1048576, MATCH($K229,'ИПЦ raw'!$A:$A,0),MATCH(MoM!M$1,'ИПЦ raw'!$1:$1,0))</f>
        <v>99.89</v>
      </c>
      <c r="N229" s="326">
        <f>INDEX('ИПЦ raw'!$1:$1048576, MATCH($K229,'ИПЦ raw'!$A:$A,0),MATCH(MoM!N$1,'ИПЦ raw'!$1:$1,0))</f>
        <v>99.24</v>
      </c>
      <c r="O229" s="326">
        <f>INDEX('ИПЦ raw'!$1:$1048576, MATCH($K229,'ИПЦ raw'!$A:$A,0),MATCH(MoM!O$1,'ИПЦ raw'!$1:$1,0))</f>
        <v>99.74</v>
      </c>
      <c r="P229" s="326">
        <f>INDEX('ИПЦ raw'!$1:$1048576, MATCH($K229,'ИПЦ raw'!$A:$A,0),MATCH(MoM!P$1,'ИПЦ raw'!$1:$1,0))</f>
        <v>99.66</v>
      </c>
      <c r="Q229" s="326">
        <f>INDEX('ИПЦ raw'!$1:$1048576, MATCH($K229,'ИПЦ raw'!$A:$A,0),MATCH(MoM!Q$1,'ИПЦ raw'!$1:$1,0))</f>
        <v>100.3</v>
      </c>
      <c r="R229" s="326">
        <f>INDEX('ИПЦ raw'!$1:$1048576, MATCH($K229,'ИПЦ raw'!$A:$A,0),MATCH(MoM!R$1,'ИПЦ raw'!$1:$1,0))</f>
        <v>100.52</v>
      </c>
      <c r="S229" s="326">
        <f>INDEX('ИПЦ raw'!$1:$1048576, MATCH($K229,'ИПЦ raw'!$A:$A,0),MATCH(MoM!S$1,'ИПЦ raw'!$1:$1,0))</f>
        <v>101.14</v>
      </c>
      <c r="T229" s="326">
        <f>INDEX('ИПЦ raw'!$1:$1048576, MATCH($K229,'ИПЦ raw'!$A:$A,0),MATCH(MoM!T$1,'ИПЦ raw'!$1:$1,0))</f>
        <v>101.49</v>
      </c>
      <c r="U229" s="326">
        <f>INDEX('ИПЦ raw'!$1:$1048576, MATCH($K229,'ИПЦ raw'!$A:$A,0),MATCH(MoM!U$1,'ИПЦ raw'!$1:$1,0))</f>
        <v>102.12</v>
      </c>
      <c r="V229" s="326">
        <f>INDEX('ИПЦ raw'!$1:$1048576, MATCH($K229,'ИПЦ raw'!$A:$A,0),MATCH(MoM!V$1,'ИПЦ raw'!$1:$1,0))</f>
        <v>101.52</v>
      </c>
      <c r="W229" s="326">
        <f>INDEX('ИПЦ raw'!$1:$1048576, MATCH($K229,'ИПЦ raw'!$A:$A,0),MATCH(MoM!W$1,'ИПЦ raw'!$1:$1,0))</f>
        <v>100.69</v>
      </c>
      <c r="X229" s="326">
        <f>INDEX('ИПЦ raw'!$1:$1048576, MATCH($K229,'ИПЦ raw'!$A:$A,0),MATCH(MoM!X$1,'ИПЦ raw'!$1:$1,0))</f>
        <v>100.88</v>
      </c>
      <c r="Y229" s="326">
        <f>INDEX('ИПЦ raw'!$1:$1048576, MATCH($K229,'ИПЦ raw'!$A:$A,0),MATCH(MoM!Y$1,'ИПЦ raw'!$1:$1,0))</f>
        <v>100.73</v>
      </c>
      <c r="Z229" s="326">
        <f>INDEX('ИПЦ raw'!$1:$1048576, MATCH($K229,'ИПЦ raw'!$A:$A,0),MATCH(MoM!Z$1,'ИПЦ raw'!$1:$1,0))</f>
        <v>100.23</v>
      </c>
      <c r="AA229" s="326">
        <f>INDEX('ИПЦ raw'!$1:$1048576, MATCH($K229,'ИПЦ raw'!$A:$A,0),MATCH(MoM!AA$1,'ИПЦ raw'!$1:$1,0))</f>
        <v>100.16</v>
      </c>
      <c r="AB229" s="326">
        <f>INDEX('ИПЦ raw'!$1:$1048576, MATCH($K229,'ИПЦ raw'!$A:$A,0),MATCH(MoM!AB$1,'ИПЦ raw'!$1:$1,0))</f>
        <v>100.22</v>
      </c>
      <c r="AC229" s="326">
        <f>INDEX('ИПЦ raw'!$1:$1048576, MATCH($K229,'ИПЦ raw'!$A:$A,0),MATCH(MoM!AC$1,'ИПЦ raw'!$1:$1,0))</f>
        <v>100.34</v>
      </c>
      <c r="AD229" s="326">
        <f>INDEX('ИПЦ raw'!$1:$1048576, MATCH($K229,'ИПЦ raw'!$A:$A,0),MATCH(MoM!AD$1,'ИПЦ raw'!$1:$1,0))</f>
        <v>100.07</v>
      </c>
      <c r="AE229" s="326">
        <f>INDEX('ИПЦ raw'!$1:$1048576, MATCH($K229,'ИПЦ raw'!$A:$A,0),MATCH(MoM!AE$1,'ИПЦ raw'!$1:$1,0))</f>
        <v>100.71</v>
      </c>
      <c r="AF229" s="326">
        <f>INDEX('ИПЦ raw'!$1:$1048576, MATCH($K229,'ИПЦ raw'!$A:$A,0),MATCH(MoM!AF$1,'ИПЦ raw'!$1:$1,0))</f>
        <v>100.15</v>
      </c>
      <c r="AG229" s="326">
        <f>INDEX('ИПЦ raw'!$1:$1048576, MATCH($K229,'ИПЦ raw'!$A:$A,0),MATCH(MoM!AG$1,'ИПЦ raw'!$1:$1,0))</f>
        <v>100.68</v>
      </c>
      <c r="AH229" s="326">
        <f>INDEX('ИПЦ raw'!$1:$1048576, MATCH($K229,'ИПЦ raw'!$A:$A,0),MATCH(MoM!AH$1,'ИПЦ raw'!$1:$1,0))</f>
        <v>100.42</v>
      </c>
      <c r="AI229" s="326">
        <f>INDEX('ИПЦ raw'!$1:$1048576, MATCH($K229,'ИПЦ raw'!$A:$A,0),MATCH(MoM!AI$1,'ИПЦ raw'!$1:$1,0))</f>
        <v>100.77</v>
      </c>
      <c r="AJ229" s="326">
        <f>INDEX('ИПЦ raw'!$1:$1048576, MATCH($K229,'ИПЦ raw'!$A:$A,0),MATCH(MoM!AJ$1,'ИПЦ raw'!$1:$1,0))</f>
        <v>100.96</v>
      </c>
      <c r="AK229" s="326">
        <f>INDEX('ИПЦ raw'!$1:$1048576, MATCH($K229,'ИПЦ raw'!$A:$A,0),MATCH(MoM!AK$1,'ИПЦ raw'!$1:$1,0))</f>
        <v>100.46</v>
      </c>
      <c r="AL229" s="326">
        <f>INDEX('ИПЦ raw'!$1:$1048576, MATCH($K229,'ИПЦ raw'!$A:$A,0),MATCH(MoM!AL$1,'ИПЦ raw'!$1:$1,0))</f>
        <v>100.12</v>
      </c>
      <c r="AM229" s="326">
        <f>INDEX('ИПЦ raw'!$1:$1048576, MATCH($K229,'ИПЦ raw'!$A:$A,0),MATCH(MoM!AM$1,'ИПЦ raw'!$1:$1,0))</f>
        <v>99.91</v>
      </c>
      <c r="AN229" s="326">
        <f>INDEX('ИПЦ raw'!$1:$1048576, MATCH($K229,'ИПЦ raw'!$A:$A,0),MATCH(MoM!AN$1,'ИПЦ raw'!$1:$1,0))</f>
        <v>100.07</v>
      </c>
      <c r="AO229" s="326">
        <f>INDEX('ИПЦ raw'!$1:$1048576, MATCH($K229,'ИПЦ raw'!$A:$A,0),MATCH(MoM!AO$1,'ИПЦ raw'!$1:$1,0))</f>
        <v>99.99</v>
      </c>
      <c r="AP229" s="326">
        <f>INDEX('ИПЦ raw'!$1:$1048576, MATCH($K229,'ИПЦ raw'!$A:$A,0),MATCH(MoM!AP$1,'ИПЦ raw'!$1:$1,0))</f>
        <v>100.1</v>
      </c>
      <c r="AQ229" s="326">
        <f>INDEX('ИПЦ raw'!$1:$1048576, MATCH($K229,'ИПЦ raw'!$A:$A,0),MATCH(MoM!AQ$1,'ИПЦ raw'!$1:$1,0))</f>
        <v>100.28</v>
      </c>
      <c r="AR229" s="326">
        <f>INDEX('ИПЦ raw'!$1:$1048576, MATCH($K229,'ИПЦ raw'!$A:$A,0),MATCH(MoM!AR$1,'ИПЦ raw'!$1:$1,0))</f>
        <v>100.14</v>
      </c>
      <c r="AS229" s="326">
        <f>INDEX('ИПЦ raw'!$1:$1048576, MATCH($K229,'ИПЦ raw'!$A:$A,0),MATCH(MoM!AS$1,'ИПЦ raw'!$1:$1,0))</f>
        <v>100.09</v>
      </c>
      <c r="AT229" s="326">
        <f>INDEX('ИПЦ raw'!$1:$1048576, MATCH($K229,'ИПЦ raw'!$A:$A,0),MATCH(MoM!AT$1,'ИПЦ raw'!$1:$1,0))</f>
        <v>100.8</v>
      </c>
      <c r="AU229" s="326">
        <f>INDEX('ИПЦ raw'!$1:$1048576, MATCH($K229,'ИПЦ raw'!$A:$A,0),MATCH(MoM!AU$1,'ИПЦ raw'!$1:$1,0))</f>
        <v>100.72</v>
      </c>
      <c r="AV229" s="326">
        <f>INDEX('ИПЦ raw'!$1:$1048576, MATCH($K229,'ИПЦ raw'!$A:$A,0),MATCH(MoM!AV$1,'ИПЦ raw'!$1:$1,0))</f>
        <v>101.19</v>
      </c>
      <c r="AW229" s="326">
        <f>INDEX('ИПЦ raw'!$1:$1048576, MATCH($K229,'ИПЦ raw'!$A:$A,0),MATCH(MoM!AW$1,'ИПЦ raw'!$1:$1,0))</f>
        <v>100.8</v>
      </c>
      <c r="AX229" s="326">
        <f>INDEX('ИПЦ raw'!$1:$1048576, MATCH($K229,'ИПЦ raw'!$A:$A,0),MATCH(MoM!AX$1,'ИПЦ raw'!$1:$1,0))</f>
        <v>100.29</v>
      </c>
      <c r="AY229" s="326">
        <f>INDEX('ИПЦ raw'!$1:$1048576, MATCH($K229,'ИПЦ raw'!$A:$A,0),MATCH(MoM!AY$1,'ИПЦ raw'!$1:$1,0))</f>
        <v>100.35</v>
      </c>
      <c r="AZ229" s="326">
        <f>INDEX('ИПЦ raw'!$1:$1048576, MATCH($K229,'ИПЦ raw'!$A:$A,0),MATCH(MoM!AZ$1,'ИПЦ raw'!$1:$1,0))</f>
        <v>100.39</v>
      </c>
    </row>
    <row r="230" spans="1:52" x14ac:dyDescent="0.45">
      <c r="A230" s="326">
        <f>Веса!A230</f>
        <v>1</v>
      </c>
      <c r="B230" s="326">
        <f t="shared" si="6"/>
        <v>1</v>
      </c>
      <c r="C230" s="326">
        <f>БИПЦ_НДС!E230</f>
        <v>0</v>
      </c>
      <c r="D230" s="326">
        <f t="shared" si="7"/>
        <v>1</v>
      </c>
      <c r="E230" s="326">
        <v>0</v>
      </c>
      <c r="F230" s="326">
        <v>1</v>
      </c>
      <c r="G230" s="326">
        <v>1</v>
      </c>
      <c r="H230" s="326">
        <v>0</v>
      </c>
      <c r="I230" s="326">
        <v>0</v>
      </c>
      <c r="J230" s="308" t="s">
        <v>229</v>
      </c>
      <c r="K230" s="308" t="s">
        <v>454</v>
      </c>
      <c r="L230" s="326">
        <f>INDEX('ИПЦ raw'!$1:$1048576, MATCH($K230,'ИПЦ raw'!$A:$A,0),MATCH(MoM!L$1,'ИПЦ raw'!$1:$1,0))</f>
        <v>100.74</v>
      </c>
      <c r="M230" s="326">
        <f>INDEX('ИПЦ raw'!$1:$1048576, MATCH($K230,'ИПЦ raw'!$A:$A,0),MATCH(MoM!M$1,'ИПЦ raw'!$1:$1,0))</f>
        <v>99.25</v>
      </c>
      <c r="N230" s="326">
        <f>INDEX('ИПЦ raw'!$1:$1048576, MATCH($K230,'ИПЦ raw'!$A:$A,0),MATCH(MoM!N$1,'ИПЦ raw'!$1:$1,0))</f>
        <v>101.05</v>
      </c>
      <c r="O230" s="326">
        <f>INDEX('ИПЦ raw'!$1:$1048576, MATCH($K230,'ИПЦ raw'!$A:$A,0),MATCH(MoM!O$1,'ИПЦ raw'!$1:$1,0))</f>
        <v>100.2</v>
      </c>
      <c r="P230" s="326">
        <f>INDEX('ИПЦ raw'!$1:$1048576, MATCH($K230,'ИПЦ raw'!$A:$A,0),MATCH(MoM!P$1,'ИПЦ raw'!$1:$1,0))</f>
        <v>99.57</v>
      </c>
      <c r="Q230" s="326">
        <f>INDEX('ИПЦ raw'!$1:$1048576, MATCH($K230,'ИПЦ raw'!$A:$A,0),MATCH(MoM!Q$1,'ИПЦ raw'!$1:$1,0))</f>
        <v>100.77</v>
      </c>
      <c r="R230" s="326">
        <f>INDEX('ИПЦ raw'!$1:$1048576, MATCH($K230,'ИПЦ raw'!$A:$A,0),MATCH(MoM!R$1,'ИПЦ raw'!$1:$1,0))</f>
        <v>100.34</v>
      </c>
      <c r="S230" s="326">
        <f>INDEX('ИПЦ raw'!$1:$1048576, MATCH($K230,'ИПЦ raw'!$A:$A,0),MATCH(MoM!S$1,'ИПЦ raw'!$1:$1,0))</f>
        <v>99.73</v>
      </c>
      <c r="T230" s="326">
        <f>INDEX('ИПЦ raw'!$1:$1048576, MATCH($K230,'ИПЦ raw'!$A:$A,0),MATCH(MoM!T$1,'ИПЦ raw'!$1:$1,0))</f>
        <v>99.98</v>
      </c>
      <c r="U230" s="326">
        <f>INDEX('ИПЦ raw'!$1:$1048576, MATCH($K230,'ИПЦ raw'!$A:$A,0),MATCH(MoM!U$1,'ИПЦ raw'!$1:$1,0))</f>
        <v>101.71</v>
      </c>
      <c r="V230" s="326">
        <f>INDEX('ИПЦ raw'!$1:$1048576, MATCH($K230,'ИПЦ raw'!$A:$A,0),MATCH(MoM!V$1,'ИПЦ raw'!$1:$1,0))</f>
        <v>100.88</v>
      </c>
      <c r="W230" s="326">
        <f>INDEX('ИПЦ raw'!$1:$1048576, MATCH($K230,'ИПЦ raw'!$A:$A,0),MATCH(MoM!W$1,'ИПЦ raw'!$1:$1,0))</f>
        <v>100.33</v>
      </c>
      <c r="X230" s="326">
        <f>INDEX('ИПЦ raw'!$1:$1048576, MATCH($K230,'ИПЦ raw'!$A:$A,0),MATCH(MoM!X$1,'ИПЦ raw'!$1:$1,0))</f>
        <v>100.3</v>
      </c>
      <c r="Y230" s="326">
        <f>INDEX('ИПЦ raw'!$1:$1048576, MATCH($K230,'ИПЦ raw'!$A:$A,0),MATCH(MoM!Y$1,'ИПЦ raw'!$1:$1,0))</f>
        <v>100.83</v>
      </c>
      <c r="Z230" s="326">
        <f>INDEX('ИПЦ raw'!$1:$1048576, MATCH($K230,'ИПЦ raw'!$A:$A,0),MATCH(MoM!Z$1,'ИПЦ raw'!$1:$1,0))</f>
        <v>99.87</v>
      </c>
      <c r="AA230" s="326">
        <f>INDEX('ИПЦ raw'!$1:$1048576, MATCH($K230,'ИПЦ raw'!$A:$A,0),MATCH(MoM!AA$1,'ИПЦ raw'!$1:$1,0))</f>
        <v>99.61</v>
      </c>
      <c r="AB230" s="326">
        <f>INDEX('ИПЦ raw'!$1:$1048576, MATCH($K230,'ИПЦ raw'!$A:$A,0),MATCH(MoM!AB$1,'ИПЦ raw'!$1:$1,0))</f>
        <v>100.47</v>
      </c>
      <c r="AC230" s="326">
        <f>INDEX('ИПЦ raw'!$1:$1048576, MATCH($K230,'ИПЦ raw'!$A:$A,0),MATCH(MoM!AC$1,'ИПЦ raw'!$1:$1,0))</f>
        <v>100.44</v>
      </c>
      <c r="AD230" s="326">
        <f>INDEX('ИПЦ raw'!$1:$1048576, MATCH($K230,'ИПЦ raw'!$A:$A,0),MATCH(MoM!AD$1,'ИПЦ raw'!$1:$1,0))</f>
        <v>100.12</v>
      </c>
      <c r="AE230" s="326">
        <f>INDEX('ИПЦ raw'!$1:$1048576, MATCH($K230,'ИПЦ raw'!$A:$A,0),MATCH(MoM!AE$1,'ИПЦ raw'!$1:$1,0))</f>
        <v>100.83</v>
      </c>
      <c r="AF230" s="326">
        <f>INDEX('ИПЦ raw'!$1:$1048576, MATCH($K230,'ИПЦ raw'!$A:$A,0),MATCH(MoM!AF$1,'ИПЦ raw'!$1:$1,0))</f>
        <v>100.91</v>
      </c>
      <c r="AG230" s="326">
        <f>INDEX('ИПЦ raw'!$1:$1048576, MATCH($K230,'ИПЦ raw'!$A:$A,0),MATCH(MoM!AG$1,'ИПЦ raw'!$1:$1,0))</f>
        <v>100.19</v>
      </c>
      <c r="AH230" s="326">
        <f>INDEX('ИПЦ raw'!$1:$1048576, MATCH($K230,'ИПЦ raw'!$A:$A,0),MATCH(MoM!AH$1,'ИПЦ raw'!$1:$1,0))</f>
        <v>101.06</v>
      </c>
      <c r="AI230" s="326">
        <f>INDEX('ИПЦ raw'!$1:$1048576, MATCH($K230,'ИПЦ raw'!$A:$A,0),MATCH(MoM!AI$1,'ИПЦ raw'!$1:$1,0))</f>
        <v>99.89</v>
      </c>
      <c r="AJ230" s="326">
        <f>INDEX('ИПЦ raw'!$1:$1048576, MATCH($K230,'ИПЦ raw'!$A:$A,0),MATCH(MoM!AJ$1,'ИПЦ raw'!$1:$1,0))</f>
        <v>100.67</v>
      </c>
      <c r="AK230" s="326">
        <f>INDEX('ИПЦ raw'!$1:$1048576, MATCH($K230,'ИПЦ raw'!$A:$A,0),MATCH(MoM!AK$1,'ИПЦ raw'!$1:$1,0))</f>
        <v>101.24</v>
      </c>
      <c r="AL230" s="326">
        <f>INDEX('ИПЦ raw'!$1:$1048576, MATCH($K230,'ИПЦ raw'!$A:$A,0),MATCH(MoM!AL$1,'ИПЦ raw'!$1:$1,0))</f>
        <v>100.08</v>
      </c>
      <c r="AM230" s="326">
        <f>INDEX('ИПЦ raw'!$1:$1048576, MATCH($K230,'ИПЦ raw'!$A:$A,0),MATCH(MoM!AM$1,'ИПЦ raw'!$1:$1,0))</f>
        <v>100.03</v>
      </c>
      <c r="AN230" s="326">
        <f>INDEX('ИПЦ raw'!$1:$1048576, MATCH($K230,'ИПЦ raw'!$A:$A,0),MATCH(MoM!AN$1,'ИПЦ raw'!$1:$1,0))</f>
        <v>100.57</v>
      </c>
      <c r="AO230" s="326">
        <f>INDEX('ИПЦ raw'!$1:$1048576, MATCH($K230,'ИПЦ raw'!$A:$A,0),MATCH(MoM!AO$1,'ИПЦ raw'!$1:$1,0))</f>
        <v>100.71</v>
      </c>
      <c r="AP230" s="326">
        <f>INDEX('ИПЦ raw'!$1:$1048576, MATCH($K230,'ИПЦ raw'!$A:$A,0),MATCH(MoM!AP$1,'ИПЦ raw'!$1:$1,0))</f>
        <v>100.46</v>
      </c>
      <c r="AQ230" s="326">
        <f>INDEX('ИПЦ raw'!$1:$1048576, MATCH($K230,'ИПЦ raw'!$A:$A,0),MATCH(MoM!AQ$1,'ИПЦ raw'!$1:$1,0))</f>
        <v>99.62</v>
      </c>
      <c r="AR230" s="326">
        <f>INDEX('ИПЦ raw'!$1:$1048576, MATCH($K230,'ИПЦ raw'!$A:$A,0),MATCH(MoM!AR$1,'ИПЦ raw'!$1:$1,0))</f>
        <v>100.82</v>
      </c>
      <c r="AS230" s="326">
        <f>INDEX('ИПЦ raw'!$1:$1048576, MATCH($K230,'ИПЦ raw'!$A:$A,0),MATCH(MoM!AS$1,'ИПЦ raw'!$1:$1,0))</f>
        <v>100.54</v>
      </c>
      <c r="AT230" s="326">
        <f>INDEX('ИПЦ raw'!$1:$1048576, MATCH($K230,'ИПЦ raw'!$A:$A,0),MATCH(MoM!AT$1,'ИПЦ raw'!$1:$1,0))</f>
        <v>100.74</v>
      </c>
      <c r="AU230" s="326">
        <f>INDEX('ИПЦ raw'!$1:$1048576, MATCH($K230,'ИПЦ raw'!$A:$A,0),MATCH(MoM!AU$1,'ИПЦ raw'!$1:$1,0))</f>
        <v>100.37</v>
      </c>
      <c r="AV230" s="326">
        <f>INDEX('ИПЦ raw'!$1:$1048576, MATCH($K230,'ИПЦ raw'!$A:$A,0),MATCH(MoM!AV$1,'ИПЦ raw'!$1:$1,0))</f>
        <v>100.14</v>
      </c>
      <c r="AW230" s="326">
        <f>INDEX('ИПЦ raw'!$1:$1048576, MATCH($K230,'ИПЦ raw'!$A:$A,0),MATCH(MoM!AW$1,'ИПЦ raw'!$1:$1,0))</f>
        <v>100.52</v>
      </c>
      <c r="AX230" s="326">
        <f>INDEX('ИПЦ raw'!$1:$1048576, MATCH($K230,'ИПЦ raw'!$A:$A,0),MATCH(MoM!AX$1,'ИПЦ raw'!$1:$1,0))</f>
        <v>99.67</v>
      </c>
      <c r="AY230" s="326">
        <f>INDEX('ИПЦ raw'!$1:$1048576, MATCH($K230,'ИПЦ raw'!$A:$A,0),MATCH(MoM!AY$1,'ИПЦ raw'!$1:$1,0))</f>
        <v>100.3</v>
      </c>
      <c r="AZ230" s="326">
        <f>INDEX('ИПЦ raw'!$1:$1048576, MATCH($K230,'ИПЦ raw'!$A:$A,0),MATCH(MoM!AZ$1,'ИПЦ raw'!$1:$1,0))</f>
        <v>99.4</v>
      </c>
    </row>
    <row r="231" spans="1:52" ht="26.25" x14ac:dyDescent="0.45">
      <c r="A231" s="326">
        <f>Веса!A231</f>
        <v>1</v>
      </c>
      <c r="B231" s="326">
        <f t="shared" si="6"/>
        <v>1</v>
      </c>
      <c r="C231" s="326">
        <f>БИПЦ_НДС!E231</f>
        <v>1</v>
      </c>
      <c r="D231" s="326">
        <f t="shared" si="7"/>
        <v>0</v>
      </c>
      <c r="E231" s="326">
        <v>0</v>
      </c>
      <c r="F231" s="326">
        <v>1</v>
      </c>
      <c r="G231" s="326">
        <v>1</v>
      </c>
      <c r="H231" s="326">
        <v>0</v>
      </c>
      <c r="I231" s="326">
        <v>0</v>
      </c>
      <c r="J231" s="308" t="s">
        <v>230</v>
      </c>
      <c r="K231" s="308" t="s">
        <v>230</v>
      </c>
      <c r="L231" s="326">
        <f>INDEX('ИПЦ raw'!$1:$1048576, MATCH($K231,'ИПЦ raw'!$A:$A,0),MATCH(MoM!L$1,'ИПЦ raw'!$1:$1,0))</f>
        <v>99.85</v>
      </c>
      <c r="M231" s="326">
        <f>INDEX('ИПЦ raw'!$1:$1048576, MATCH($K231,'ИПЦ raw'!$A:$A,0),MATCH(MoM!M$1,'ИПЦ raw'!$1:$1,0))</f>
        <v>99.79</v>
      </c>
      <c r="N231" s="326">
        <f>INDEX('ИПЦ raw'!$1:$1048576, MATCH($K231,'ИПЦ raw'!$A:$A,0),MATCH(MoM!N$1,'ИПЦ raw'!$1:$1,0))</f>
        <v>99.94</v>
      </c>
      <c r="O231" s="326">
        <f>INDEX('ИПЦ raw'!$1:$1048576, MATCH($K231,'ИПЦ raw'!$A:$A,0),MATCH(MoM!O$1,'ИПЦ raw'!$1:$1,0))</f>
        <v>100.11</v>
      </c>
      <c r="P231" s="326">
        <f>INDEX('ИПЦ raw'!$1:$1048576, MATCH($K231,'ИПЦ raw'!$A:$A,0),MATCH(MoM!P$1,'ИПЦ raw'!$1:$1,0))</f>
        <v>100.27</v>
      </c>
      <c r="Q231" s="326">
        <f>INDEX('ИПЦ raw'!$1:$1048576, MATCH($K231,'ИПЦ raw'!$A:$A,0),MATCH(MoM!Q$1,'ИПЦ raw'!$1:$1,0))</f>
        <v>100.01</v>
      </c>
      <c r="R231" s="326">
        <f>INDEX('ИПЦ raw'!$1:$1048576, MATCH($K231,'ИПЦ raw'!$A:$A,0),MATCH(MoM!R$1,'ИПЦ raw'!$1:$1,0))</f>
        <v>100.41</v>
      </c>
      <c r="S231" s="326">
        <f>INDEX('ИПЦ raw'!$1:$1048576, MATCH($K231,'ИПЦ raw'!$A:$A,0),MATCH(MoM!S$1,'ИПЦ raw'!$1:$1,0))</f>
        <v>100.57</v>
      </c>
      <c r="T231" s="326">
        <f>INDEX('ИПЦ raw'!$1:$1048576, MATCH($K231,'ИПЦ raw'!$A:$A,0),MATCH(MoM!T$1,'ИПЦ raw'!$1:$1,0))</f>
        <v>100.85</v>
      </c>
      <c r="U231" s="326">
        <f>INDEX('ИПЦ raw'!$1:$1048576, MATCH($K231,'ИПЦ raw'!$A:$A,0),MATCH(MoM!U$1,'ИПЦ raw'!$1:$1,0))</f>
        <v>101.28</v>
      </c>
      <c r="V231" s="326">
        <f>INDEX('ИПЦ raw'!$1:$1048576, MATCH($K231,'ИПЦ raw'!$A:$A,0),MATCH(MoM!V$1,'ИПЦ raw'!$1:$1,0))</f>
        <v>100.55</v>
      </c>
      <c r="W231" s="326">
        <f>INDEX('ИПЦ raw'!$1:$1048576, MATCH($K231,'ИПЦ raw'!$A:$A,0),MATCH(MoM!W$1,'ИПЦ raw'!$1:$1,0))</f>
        <v>100.72</v>
      </c>
      <c r="X231" s="326">
        <f>INDEX('ИПЦ raw'!$1:$1048576, MATCH($K231,'ИПЦ raw'!$A:$A,0),MATCH(MoM!X$1,'ИПЦ raw'!$1:$1,0))</f>
        <v>100.06</v>
      </c>
      <c r="Y231" s="326">
        <f>INDEX('ИПЦ raw'!$1:$1048576, MATCH($K231,'ИПЦ raw'!$A:$A,0),MATCH(MoM!Y$1,'ИПЦ raw'!$1:$1,0))</f>
        <v>100.44</v>
      </c>
      <c r="Z231" s="326">
        <f>INDEX('ИПЦ raw'!$1:$1048576, MATCH($K231,'ИПЦ raw'!$A:$A,0),MATCH(MoM!Z$1,'ИПЦ raw'!$1:$1,0))</f>
        <v>100.01</v>
      </c>
      <c r="AA231" s="326">
        <f>INDEX('ИПЦ raw'!$1:$1048576, MATCH($K231,'ИПЦ raw'!$A:$A,0),MATCH(MoM!AA$1,'ИПЦ raw'!$1:$1,0))</f>
        <v>100.05</v>
      </c>
      <c r="AB231" s="326">
        <f>INDEX('ИПЦ raw'!$1:$1048576, MATCH($K231,'ИПЦ raw'!$A:$A,0),MATCH(MoM!AB$1,'ИПЦ raw'!$1:$1,0))</f>
        <v>100.34</v>
      </c>
      <c r="AC231" s="326">
        <f>INDEX('ИПЦ raw'!$1:$1048576, MATCH($K231,'ИПЦ raw'!$A:$A,0),MATCH(MoM!AC$1,'ИПЦ raw'!$1:$1,0))</f>
        <v>100.29</v>
      </c>
      <c r="AD231" s="326">
        <f>INDEX('ИПЦ raw'!$1:$1048576, MATCH($K231,'ИПЦ raw'!$A:$A,0),MATCH(MoM!AD$1,'ИПЦ raw'!$1:$1,0))</f>
        <v>100.17</v>
      </c>
      <c r="AE231" s="326">
        <f>INDEX('ИПЦ raw'!$1:$1048576, MATCH($K231,'ИПЦ raw'!$A:$A,0),MATCH(MoM!AE$1,'ИПЦ raw'!$1:$1,0))</f>
        <v>100.09</v>
      </c>
      <c r="AF231" s="326">
        <f>INDEX('ИПЦ raw'!$1:$1048576, MATCH($K231,'ИПЦ raw'!$A:$A,0),MATCH(MoM!AF$1,'ИПЦ raw'!$1:$1,0))</f>
        <v>100.55</v>
      </c>
      <c r="AG231" s="326">
        <f>INDEX('ИПЦ raw'!$1:$1048576, MATCH($K231,'ИПЦ raw'!$A:$A,0),MATCH(MoM!AG$1,'ИПЦ raw'!$1:$1,0))</f>
        <v>100.66</v>
      </c>
      <c r="AH231" s="326">
        <f>INDEX('ИПЦ raw'!$1:$1048576, MATCH($K231,'ИПЦ raw'!$A:$A,0),MATCH(MoM!AH$1,'ИПЦ raw'!$1:$1,0))</f>
        <v>100.52</v>
      </c>
      <c r="AI231" s="326">
        <f>INDEX('ИПЦ raw'!$1:$1048576, MATCH($K231,'ИПЦ raw'!$A:$A,0),MATCH(MoM!AI$1,'ИПЦ raw'!$1:$1,0))</f>
        <v>101.13</v>
      </c>
      <c r="AJ231" s="326">
        <f>INDEX('ИПЦ raw'!$1:$1048576, MATCH($K231,'ИПЦ raw'!$A:$A,0),MATCH(MoM!AJ$1,'ИПЦ raw'!$1:$1,0))</f>
        <v>100.85</v>
      </c>
      <c r="AK231" s="326">
        <f>INDEX('ИПЦ raw'!$1:$1048576, MATCH($K231,'ИПЦ raw'!$A:$A,0),MATCH(MoM!AK$1,'ИПЦ raw'!$1:$1,0))</f>
        <v>100.29</v>
      </c>
      <c r="AL231" s="326">
        <f>INDEX('ИПЦ raw'!$1:$1048576, MATCH($K231,'ИПЦ raw'!$A:$A,0),MATCH(MoM!AL$1,'ИПЦ raw'!$1:$1,0))</f>
        <v>100.53</v>
      </c>
      <c r="AM231" s="326">
        <f>INDEX('ИПЦ raw'!$1:$1048576, MATCH($K231,'ИПЦ raw'!$A:$A,0),MATCH(MoM!AM$1,'ИПЦ raw'!$1:$1,0))</f>
        <v>99.92</v>
      </c>
      <c r="AN231" s="326">
        <f>INDEX('ИПЦ raw'!$1:$1048576, MATCH($K231,'ИПЦ raw'!$A:$A,0),MATCH(MoM!AN$1,'ИПЦ raw'!$1:$1,0))</f>
        <v>100.15</v>
      </c>
      <c r="AO231" s="326">
        <f>INDEX('ИПЦ raw'!$1:$1048576, MATCH($K231,'ИПЦ raw'!$A:$A,0),MATCH(MoM!AO$1,'ИПЦ raw'!$1:$1,0))</f>
        <v>100.14</v>
      </c>
      <c r="AP231" s="326">
        <f>INDEX('ИПЦ raw'!$1:$1048576, MATCH($K231,'ИПЦ raw'!$A:$A,0),MATCH(MoM!AP$1,'ИПЦ raw'!$1:$1,0))</f>
        <v>100.34</v>
      </c>
      <c r="AQ231" s="326">
        <f>INDEX('ИПЦ raw'!$1:$1048576, MATCH($K231,'ИПЦ raw'!$A:$A,0),MATCH(MoM!AQ$1,'ИПЦ raw'!$1:$1,0))</f>
        <v>100</v>
      </c>
      <c r="AR231" s="326">
        <f>INDEX('ИПЦ raw'!$1:$1048576, MATCH($K231,'ИПЦ raw'!$A:$A,0),MATCH(MoM!AR$1,'ИПЦ raw'!$1:$1,0))</f>
        <v>99.79</v>
      </c>
      <c r="AS231" s="326">
        <f>INDEX('ИПЦ raw'!$1:$1048576, MATCH($K231,'ИПЦ raw'!$A:$A,0),MATCH(MoM!AS$1,'ИПЦ raw'!$1:$1,0))</f>
        <v>100.11</v>
      </c>
      <c r="AT231" s="326">
        <f>INDEX('ИПЦ raw'!$1:$1048576, MATCH($K231,'ИПЦ raw'!$A:$A,0),MATCH(MoM!AT$1,'ИПЦ raw'!$1:$1,0))</f>
        <v>100.44</v>
      </c>
      <c r="AU231" s="326">
        <f>INDEX('ИПЦ raw'!$1:$1048576, MATCH($K231,'ИПЦ raw'!$A:$A,0),MATCH(MoM!AU$1,'ИПЦ raw'!$1:$1,0))</f>
        <v>99.97</v>
      </c>
      <c r="AV231" s="326">
        <f>INDEX('ИПЦ raw'!$1:$1048576, MATCH($K231,'ИПЦ raw'!$A:$A,0),MATCH(MoM!AV$1,'ИПЦ raw'!$1:$1,0))</f>
        <v>100.31</v>
      </c>
      <c r="AW231" s="326">
        <f>INDEX('ИПЦ raw'!$1:$1048576, MATCH($K231,'ИПЦ raw'!$A:$A,0),MATCH(MoM!AW$1,'ИПЦ raw'!$1:$1,0))</f>
        <v>100.38</v>
      </c>
      <c r="AX231" s="326">
        <f>INDEX('ИПЦ raw'!$1:$1048576, MATCH($K231,'ИПЦ raw'!$A:$A,0),MATCH(MoM!AX$1,'ИПЦ raw'!$1:$1,0))</f>
        <v>100.11</v>
      </c>
      <c r="AY231" s="326">
        <f>INDEX('ИПЦ raw'!$1:$1048576, MATCH($K231,'ИПЦ raw'!$A:$A,0),MATCH(MoM!AY$1,'ИПЦ raw'!$1:$1,0))</f>
        <v>99.9</v>
      </c>
      <c r="AZ231" s="326">
        <f>INDEX('ИПЦ raw'!$1:$1048576, MATCH($K231,'ИПЦ raw'!$A:$A,0),MATCH(MoM!AZ$1,'ИПЦ raw'!$1:$1,0))</f>
        <v>99.82</v>
      </c>
    </row>
    <row r="232" spans="1:52" x14ac:dyDescent="0.45">
      <c r="A232" s="326">
        <f>Веса!A232</f>
        <v>1</v>
      </c>
      <c r="B232" s="326">
        <f t="shared" si="6"/>
        <v>1</v>
      </c>
      <c r="C232" s="326">
        <f>БИПЦ_НДС!E232</f>
        <v>1</v>
      </c>
      <c r="D232" s="326">
        <f t="shared" si="7"/>
        <v>0</v>
      </c>
      <c r="E232" s="326">
        <v>0</v>
      </c>
      <c r="F232" s="326">
        <v>1</v>
      </c>
      <c r="G232" s="326">
        <v>1</v>
      </c>
      <c r="H232" s="326">
        <v>0</v>
      </c>
      <c r="I232" s="326">
        <v>0</v>
      </c>
      <c r="J232" s="308" t="s">
        <v>231</v>
      </c>
      <c r="K232" s="308" t="s">
        <v>231</v>
      </c>
      <c r="L232" s="326">
        <f>INDEX('ИПЦ raw'!$1:$1048576, MATCH($K232,'ИПЦ raw'!$A:$A,0),MATCH(MoM!L$1,'ИПЦ raw'!$1:$1,0))</f>
        <v>99.97</v>
      </c>
      <c r="M232" s="326">
        <f>INDEX('ИПЦ raw'!$1:$1048576, MATCH($K232,'ИПЦ raw'!$A:$A,0),MATCH(MoM!M$1,'ИПЦ raw'!$1:$1,0))</f>
        <v>100.13</v>
      </c>
      <c r="N232" s="326">
        <f>INDEX('ИПЦ raw'!$1:$1048576, MATCH($K232,'ИПЦ raw'!$A:$A,0),MATCH(MoM!N$1,'ИПЦ raw'!$1:$1,0))</f>
        <v>100.53</v>
      </c>
      <c r="O232" s="326">
        <f>INDEX('ИПЦ raw'!$1:$1048576, MATCH($K232,'ИПЦ raw'!$A:$A,0),MATCH(MoM!O$1,'ИПЦ raw'!$1:$1,0))</f>
        <v>100.37</v>
      </c>
      <c r="P232" s="326">
        <f>INDEX('ИПЦ raw'!$1:$1048576, MATCH($K232,'ИПЦ raw'!$A:$A,0),MATCH(MoM!P$1,'ИПЦ raw'!$1:$1,0))</f>
        <v>100.39</v>
      </c>
      <c r="Q232" s="326">
        <f>INDEX('ИПЦ raw'!$1:$1048576, MATCH($K232,'ИПЦ raw'!$A:$A,0),MATCH(MoM!Q$1,'ИПЦ raw'!$1:$1,0))</f>
        <v>99.96</v>
      </c>
      <c r="R232" s="326">
        <f>INDEX('ИПЦ raw'!$1:$1048576, MATCH($K232,'ИПЦ raw'!$A:$A,0),MATCH(MoM!R$1,'ИПЦ raw'!$1:$1,0))</f>
        <v>100.6</v>
      </c>
      <c r="S232" s="326">
        <f>INDEX('ИПЦ raw'!$1:$1048576, MATCH($K232,'ИПЦ raw'!$A:$A,0),MATCH(MoM!S$1,'ИПЦ raw'!$1:$1,0))</f>
        <v>100.74</v>
      </c>
      <c r="T232" s="326">
        <f>INDEX('ИПЦ raw'!$1:$1048576, MATCH($K232,'ИПЦ raw'!$A:$A,0),MATCH(MoM!T$1,'ИПЦ raw'!$1:$1,0))</f>
        <v>100.46</v>
      </c>
      <c r="U232" s="326">
        <f>INDEX('ИПЦ raw'!$1:$1048576, MATCH($K232,'ИПЦ raw'!$A:$A,0),MATCH(MoM!U$1,'ИПЦ raw'!$1:$1,0))</f>
        <v>101.1</v>
      </c>
      <c r="V232" s="326">
        <f>INDEX('ИПЦ raw'!$1:$1048576, MATCH($K232,'ИПЦ raw'!$A:$A,0),MATCH(MoM!V$1,'ИПЦ raw'!$1:$1,0))</f>
        <v>100.62</v>
      </c>
      <c r="W232" s="326">
        <f>INDEX('ИПЦ raw'!$1:$1048576, MATCH($K232,'ИПЦ raw'!$A:$A,0),MATCH(MoM!W$1,'ИПЦ raw'!$1:$1,0))</f>
        <v>100.5</v>
      </c>
      <c r="X232" s="326">
        <f>INDEX('ИПЦ raw'!$1:$1048576, MATCH($K232,'ИПЦ raw'!$A:$A,0),MATCH(MoM!X$1,'ИПЦ raw'!$1:$1,0))</f>
        <v>100.58</v>
      </c>
      <c r="Y232" s="326">
        <f>INDEX('ИПЦ raw'!$1:$1048576, MATCH($K232,'ИПЦ raw'!$A:$A,0),MATCH(MoM!Y$1,'ИПЦ raw'!$1:$1,0))</f>
        <v>100.07</v>
      </c>
      <c r="Z232" s="326">
        <f>INDEX('ИПЦ raw'!$1:$1048576, MATCH($K232,'ИПЦ raw'!$A:$A,0),MATCH(MoM!Z$1,'ИПЦ raw'!$1:$1,0))</f>
        <v>101.09</v>
      </c>
      <c r="AA232" s="326">
        <f>INDEX('ИПЦ raw'!$1:$1048576, MATCH($K232,'ИПЦ raw'!$A:$A,0),MATCH(MoM!AA$1,'ИПЦ raw'!$1:$1,0))</f>
        <v>100.69</v>
      </c>
      <c r="AB232" s="326">
        <f>INDEX('ИПЦ raw'!$1:$1048576, MATCH($K232,'ИПЦ raw'!$A:$A,0),MATCH(MoM!AB$1,'ИПЦ raw'!$1:$1,0))</f>
        <v>100.64</v>
      </c>
      <c r="AC232" s="326">
        <f>INDEX('ИПЦ raw'!$1:$1048576, MATCH($K232,'ИПЦ raw'!$A:$A,0),MATCH(MoM!AC$1,'ИПЦ raw'!$1:$1,0))</f>
        <v>100.43</v>
      </c>
      <c r="AD232" s="326">
        <f>INDEX('ИПЦ raw'!$1:$1048576, MATCH($K232,'ИПЦ raw'!$A:$A,0),MATCH(MoM!AD$1,'ИПЦ raw'!$1:$1,0))</f>
        <v>100.64</v>
      </c>
      <c r="AE232" s="326">
        <f>INDEX('ИПЦ raw'!$1:$1048576, MATCH($K232,'ИПЦ raw'!$A:$A,0),MATCH(MoM!AE$1,'ИПЦ raw'!$1:$1,0))</f>
        <v>101.1</v>
      </c>
      <c r="AF232" s="326">
        <f>INDEX('ИПЦ raw'!$1:$1048576, MATCH($K232,'ИПЦ raw'!$A:$A,0),MATCH(MoM!AF$1,'ИПЦ raw'!$1:$1,0))</f>
        <v>100.72</v>
      </c>
      <c r="AG232" s="326">
        <f>INDEX('ИПЦ raw'!$1:$1048576, MATCH($K232,'ИПЦ raw'!$A:$A,0),MATCH(MoM!AG$1,'ИПЦ raw'!$1:$1,0))</f>
        <v>100.7</v>
      </c>
      <c r="AH232" s="326">
        <f>INDEX('ИПЦ raw'!$1:$1048576, MATCH($K232,'ИПЦ raw'!$A:$A,0),MATCH(MoM!AH$1,'ИПЦ raw'!$1:$1,0))</f>
        <v>100.78</v>
      </c>
      <c r="AI232" s="326">
        <f>INDEX('ИПЦ raw'!$1:$1048576, MATCH($K232,'ИПЦ raw'!$A:$A,0),MATCH(MoM!AI$1,'ИПЦ raw'!$1:$1,0))</f>
        <v>101.34</v>
      </c>
      <c r="AJ232" s="326">
        <f>INDEX('ИПЦ raw'!$1:$1048576, MATCH($K232,'ИПЦ raw'!$A:$A,0),MATCH(MoM!AJ$1,'ИПЦ raw'!$1:$1,0))</f>
        <v>100.61</v>
      </c>
      <c r="AK232" s="326">
        <f>INDEX('ИПЦ raw'!$1:$1048576, MATCH($K232,'ИПЦ raw'!$A:$A,0),MATCH(MoM!AK$1,'ИПЦ raw'!$1:$1,0))</f>
        <v>100.02</v>
      </c>
      <c r="AL232" s="326">
        <f>INDEX('ИПЦ raw'!$1:$1048576, MATCH($K232,'ИПЦ raw'!$A:$A,0),MATCH(MoM!AL$1,'ИПЦ raw'!$1:$1,0))</f>
        <v>100.53</v>
      </c>
      <c r="AM232" s="326">
        <f>INDEX('ИПЦ raw'!$1:$1048576, MATCH($K232,'ИПЦ raw'!$A:$A,0),MATCH(MoM!AM$1,'ИПЦ raw'!$1:$1,0))</f>
        <v>99.63</v>
      </c>
      <c r="AN232" s="326">
        <f>INDEX('ИПЦ raw'!$1:$1048576, MATCH($K232,'ИПЦ raw'!$A:$A,0),MATCH(MoM!AN$1,'ИПЦ raw'!$1:$1,0))</f>
        <v>99.99</v>
      </c>
      <c r="AO232" s="326">
        <f>INDEX('ИПЦ raw'!$1:$1048576, MATCH($K232,'ИПЦ raw'!$A:$A,0),MATCH(MoM!AO$1,'ИПЦ raw'!$1:$1,0))</f>
        <v>100.19</v>
      </c>
      <c r="AP232" s="326">
        <f>INDEX('ИПЦ raw'!$1:$1048576, MATCH($K232,'ИПЦ raw'!$A:$A,0),MATCH(MoM!AP$1,'ИПЦ raw'!$1:$1,0))</f>
        <v>100.55</v>
      </c>
      <c r="AQ232" s="326">
        <f>INDEX('ИПЦ raw'!$1:$1048576, MATCH($K232,'ИПЦ raw'!$A:$A,0),MATCH(MoM!AQ$1,'ИПЦ raw'!$1:$1,0))</f>
        <v>100.75</v>
      </c>
      <c r="AR232" s="326">
        <f>INDEX('ИПЦ raw'!$1:$1048576, MATCH($K232,'ИПЦ raw'!$A:$A,0),MATCH(MoM!AR$1,'ИПЦ raw'!$1:$1,0))</f>
        <v>99.74</v>
      </c>
      <c r="AS232" s="326">
        <f>INDEX('ИПЦ raw'!$1:$1048576, MATCH($K232,'ИПЦ raw'!$A:$A,0),MATCH(MoM!AS$1,'ИПЦ raw'!$1:$1,0))</f>
        <v>100.12</v>
      </c>
      <c r="AT232" s="326">
        <f>INDEX('ИПЦ raw'!$1:$1048576, MATCH($K232,'ИПЦ raw'!$A:$A,0),MATCH(MoM!AT$1,'ИПЦ raw'!$1:$1,0))</f>
        <v>100.31</v>
      </c>
      <c r="AU232" s="326">
        <f>INDEX('ИПЦ raw'!$1:$1048576, MATCH($K232,'ИПЦ raw'!$A:$A,0),MATCH(MoM!AU$1,'ИПЦ raw'!$1:$1,0))</f>
        <v>100.53</v>
      </c>
      <c r="AV232" s="326">
        <f>INDEX('ИПЦ raw'!$1:$1048576, MATCH($K232,'ИПЦ raw'!$A:$A,0),MATCH(MoM!AV$1,'ИПЦ raw'!$1:$1,0))</f>
        <v>100.25</v>
      </c>
      <c r="AW232" s="326">
        <f>INDEX('ИПЦ raw'!$1:$1048576, MATCH($K232,'ИПЦ raw'!$A:$A,0),MATCH(MoM!AW$1,'ИПЦ raw'!$1:$1,0))</f>
        <v>100.47</v>
      </c>
      <c r="AX232" s="326">
        <f>INDEX('ИПЦ raw'!$1:$1048576, MATCH($K232,'ИПЦ raw'!$A:$A,0),MATCH(MoM!AX$1,'ИПЦ raw'!$1:$1,0))</f>
        <v>100.77</v>
      </c>
      <c r="AY232" s="326">
        <f>INDEX('ИПЦ raw'!$1:$1048576, MATCH($K232,'ИПЦ raw'!$A:$A,0),MATCH(MoM!AY$1,'ИПЦ raw'!$1:$1,0))</f>
        <v>100.51</v>
      </c>
      <c r="AZ232" s="326">
        <f>INDEX('ИПЦ raw'!$1:$1048576, MATCH($K232,'ИПЦ raw'!$A:$A,0),MATCH(MoM!AZ$1,'ИПЦ raw'!$1:$1,0))</f>
        <v>99.82</v>
      </c>
    </row>
    <row r="233" spans="1:52" x14ac:dyDescent="0.45">
      <c r="A233" s="326">
        <f>Веса!A233</f>
        <v>1</v>
      </c>
      <c r="B233" s="326">
        <f t="shared" si="6"/>
        <v>1</v>
      </c>
      <c r="C233" s="326">
        <f>БИПЦ_НДС!E233</f>
        <v>1</v>
      </c>
      <c r="D233" s="326">
        <f t="shared" si="7"/>
        <v>0</v>
      </c>
      <c r="E233" s="326">
        <v>0</v>
      </c>
      <c r="F233" s="326">
        <v>1</v>
      </c>
      <c r="G233" s="326">
        <v>1</v>
      </c>
      <c r="H233" s="326">
        <v>0</v>
      </c>
      <c r="I233" s="326">
        <v>0</v>
      </c>
      <c r="J233" s="308" t="s">
        <v>232</v>
      </c>
      <c r="K233" s="308" t="s">
        <v>232</v>
      </c>
      <c r="L233" s="326">
        <f>INDEX('ИПЦ raw'!$1:$1048576, MATCH($K233,'ИПЦ raw'!$A:$A,0),MATCH(MoM!L$1,'ИПЦ raw'!$1:$1,0))</f>
        <v>99.76</v>
      </c>
      <c r="M233" s="326">
        <f>INDEX('ИПЦ raw'!$1:$1048576, MATCH($K233,'ИПЦ raw'!$A:$A,0),MATCH(MoM!M$1,'ИПЦ raw'!$1:$1,0))</f>
        <v>100.08</v>
      </c>
      <c r="N233" s="326">
        <f>INDEX('ИПЦ raw'!$1:$1048576, MATCH($K233,'ИПЦ raw'!$A:$A,0),MATCH(MoM!N$1,'ИПЦ raw'!$1:$1,0))</f>
        <v>100.72</v>
      </c>
      <c r="O233" s="326">
        <f>INDEX('ИПЦ raw'!$1:$1048576, MATCH($K233,'ИПЦ raw'!$A:$A,0),MATCH(MoM!O$1,'ИПЦ raw'!$1:$1,0))</f>
        <v>100.4</v>
      </c>
      <c r="P233" s="326">
        <f>INDEX('ИПЦ raw'!$1:$1048576, MATCH($K233,'ИПЦ raw'!$A:$A,0),MATCH(MoM!P$1,'ИПЦ raw'!$1:$1,0))</f>
        <v>100</v>
      </c>
      <c r="Q233" s="326">
        <f>INDEX('ИПЦ raw'!$1:$1048576, MATCH($K233,'ИПЦ raw'!$A:$A,0),MATCH(MoM!Q$1,'ИПЦ raw'!$1:$1,0))</f>
        <v>99.97</v>
      </c>
      <c r="R233" s="326">
        <f>INDEX('ИПЦ raw'!$1:$1048576, MATCH($K233,'ИПЦ raw'!$A:$A,0),MATCH(MoM!R$1,'ИПЦ raw'!$1:$1,0))</f>
        <v>100.47</v>
      </c>
      <c r="S233" s="326">
        <f>INDEX('ИПЦ raw'!$1:$1048576, MATCH($K233,'ИПЦ raw'!$A:$A,0),MATCH(MoM!S$1,'ИПЦ raw'!$1:$1,0))</f>
        <v>100.71</v>
      </c>
      <c r="T233" s="326">
        <f>INDEX('ИПЦ raw'!$1:$1048576, MATCH($K233,'ИПЦ raw'!$A:$A,0),MATCH(MoM!T$1,'ИПЦ raw'!$1:$1,0))</f>
        <v>100.33</v>
      </c>
      <c r="U233" s="326">
        <f>INDEX('ИПЦ raw'!$1:$1048576, MATCH($K233,'ИПЦ raw'!$A:$A,0),MATCH(MoM!U$1,'ИПЦ raw'!$1:$1,0))</f>
        <v>100.83</v>
      </c>
      <c r="V233" s="326">
        <f>INDEX('ИПЦ raw'!$1:$1048576, MATCH($K233,'ИПЦ raw'!$A:$A,0),MATCH(MoM!V$1,'ИПЦ raw'!$1:$1,0))</f>
        <v>100.71</v>
      </c>
      <c r="W233" s="326">
        <f>INDEX('ИПЦ raw'!$1:$1048576, MATCH($K233,'ИПЦ raw'!$A:$A,0),MATCH(MoM!W$1,'ИПЦ raw'!$1:$1,0))</f>
        <v>100.24</v>
      </c>
      <c r="X233" s="326">
        <f>INDEX('ИПЦ raw'!$1:$1048576, MATCH($K233,'ИПЦ raw'!$A:$A,0),MATCH(MoM!X$1,'ИПЦ raw'!$1:$1,0))</f>
        <v>100.64</v>
      </c>
      <c r="Y233" s="326">
        <f>INDEX('ИПЦ raw'!$1:$1048576, MATCH($K233,'ИПЦ raw'!$A:$A,0),MATCH(MoM!Y$1,'ИПЦ raw'!$1:$1,0))</f>
        <v>100.79</v>
      </c>
      <c r="Z233" s="326">
        <f>INDEX('ИПЦ raw'!$1:$1048576, MATCH($K233,'ИПЦ raw'!$A:$A,0),MATCH(MoM!Z$1,'ИПЦ raw'!$1:$1,0))</f>
        <v>100.57</v>
      </c>
      <c r="AA233" s="326">
        <f>INDEX('ИПЦ raw'!$1:$1048576, MATCH($K233,'ИПЦ raw'!$A:$A,0),MATCH(MoM!AA$1,'ИПЦ raw'!$1:$1,0))</f>
        <v>100.58</v>
      </c>
      <c r="AB233" s="326">
        <f>INDEX('ИПЦ raw'!$1:$1048576, MATCH($K233,'ИПЦ raw'!$A:$A,0),MATCH(MoM!AB$1,'ИПЦ raw'!$1:$1,0))</f>
        <v>100.53</v>
      </c>
      <c r="AC233" s="326">
        <f>INDEX('ИПЦ raw'!$1:$1048576, MATCH($K233,'ИПЦ raw'!$A:$A,0),MATCH(MoM!AC$1,'ИПЦ raw'!$1:$1,0))</f>
        <v>100.94</v>
      </c>
      <c r="AD233" s="326">
        <f>INDEX('ИПЦ raw'!$1:$1048576, MATCH($K233,'ИПЦ raw'!$A:$A,0),MATCH(MoM!AD$1,'ИПЦ raw'!$1:$1,0))</f>
        <v>100.46</v>
      </c>
      <c r="AE233" s="326">
        <f>INDEX('ИПЦ raw'!$1:$1048576, MATCH($K233,'ИПЦ raw'!$A:$A,0),MATCH(MoM!AE$1,'ИПЦ raw'!$1:$1,0))</f>
        <v>100.77</v>
      </c>
      <c r="AF233" s="326">
        <f>INDEX('ИПЦ raw'!$1:$1048576, MATCH($K233,'ИПЦ raw'!$A:$A,0),MATCH(MoM!AF$1,'ИПЦ raw'!$1:$1,0))</f>
        <v>100.57</v>
      </c>
      <c r="AG233" s="326">
        <f>INDEX('ИПЦ raw'!$1:$1048576, MATCH($K233,'ИПЦ raw'!$A:$A,0),MATCH(MoM!AG$1,'ИПЦ raw'!$1:$1,0))</f>
        <v>100.49</v>
      </c>
      <c r="AH233" s="326">
        <f>INDEX('ИПЦ raw'!$1:$1048576, MATCH($K233,'ИПЦ raw'!$A:$A,0),MATCH(MoM!AH$1,'ИПЦ raw'!$1:$1,0))</f>
        <v>100.3</v>
      </c>
      <c r="AI233" s="326">
        <f>INDEX('ИПЦ raw'!$1:$1048576, MATCH($K233,'ИПЦ raw'!$A:$A,0),MATCH(MoM!AI$1,'ИПЦ raw'!$1:$1,0))</f>
        <v>101.09</v>
      </c>
      <c r="AJ233" s="326">
        <f>INDEX('ИПЦ raw'!$1:$1048576, MATCH($K233,'ИПЦ raw'!$A:$A,0),MATCH(MoM!AJ$1,'ИПЦ raw'!$1:$1,0))</f>
        <v>100.33</v>
      </c>
      <c r="AK233" s="326">
        <f>INDEX('ИПЦ raw'!$1:$1048576, MATCH($K233,'ИПЦ raw'!$A:$A,0),MATCH(MoM!AK$1,'ИПЦ raw'!$1:$1,0))</f>
        <v>100.61</v>
      </c>
      <c r="AL233" s="326">
        <f>INDEX('ИПЦ raw'!$1:$1048576, MATCH($K233,'ИПЦ raw'!$A:$A,0),MATCH(MoM!AL$1,'ИПЦ raw'!$1:$1,0))</f>
        <v>100.43</v>
      </c>
      <c r="AM233" s="326">
        <f>INDEX('ИПЦ raw'!$1:$1048576, MATCH($K233,'ИПЦ raw'!$A:$A,0),MATCH(MoM!AM$1,'ИПЦ raw'!$1:$1,0))</f>
        <v>100.05</v>
      </c>
      <c r="AN233" s="326">
        <f>INDEX('ИПЦ raw'!$1:$1048576, MATCH($K233,'ИПЦ raw'!$A:$A,0),MATCH(MoM!AN$1,'ИПЦ raw'!$1:$1,0))</f>
        <v>100.41</v>
      </c>
      <c r="AO233" s="326">
        <f>INDEX('ИПЦ raw'!$1:$1048576, MATCH($K233,'ИПЦ raw'!$A:$A,0),MATCH(MoM!AO$1,'ИПЦ raw'!$1:$1,0))</f>
        <v>100</v>
      </c>
      <c r="AP233" s="326">
        <f>INDEX('ИПЦ raw'!$1:$1048576, MATCH($K233,'ИПЦ raw'!$A:$A,0),MATCH(MoM!AP$1,'ИПЦ raw'!$1:$1,0))</f>
        <v>100.56</v>
      </c>
      <c r="AQ233" s="326">
        <f>INDEX('ИПЦ raw'!$1:$1048576, MATCH($K233,'ИПЦ raw'!$A:$A,0),MATCH(MoM!AQ$1,'ИПЦ raw'!$1:$1,0))</f>
        <v>100.76</v>
      </c>
      <c r="AR233" s="326">
        <f>INDEX('ИПЦ raw'!$1:$1048576, MATCH($K233,'ИПЦ raw'!$A:$A,0),MATCH(MoM!AR$1,'ИПЦ raw'!$1:$1,0))</f>
        <v>99.92</v>
      </c>
      <c r="AS233" s="326">
        <f>INDEX('ИПЦ raw'!$1:$1048576, MATCH($K233,'ИПЦ raw'!$A:$A,0),MATCH(MoM!AS$1,'ИПЦ raw'!$1:$1,0))</f>
        <v>99.52</v>
      </c>
      <c r="AT233" s="326">
        <f>INDEX('ИПЦ raw'!$1:$1048576, MATCH($K233,'ИПЦ raw'!$A:$A,0),MATCH(MoM!AT$1,'ИПЦ raw'!$1:$1,0))</f>
        <v>100.45</v>
      </c>
      <c r="AU233" s="326">
        <f>INDEX('ИПЦ raw'!$1:$1048576, MATCH($K233,'ИПЦ raw'!$A:$A,0),MATCH(MoM!AU$1,'ИПЦ raw'!$1:$1,0))</f>
        <v>100.43</v>
      </c>
      <c r="AV233" s="326">
        <f>INDEX('ИПЦ raw'!$1:$1048576, MATCH($K233,'ИПЦ raw'!$A:$A,0),MATCH(MoM!AV$1,'ИПЦ raw'!$1:$1,0))</f>
        <v>100.66</v>
      </c>
      <c r="AW233" s="326">
        <f>INDEX('ИПЦ raw'!$1:$1048576, MATCH($K233,'ИПЦ raw'!$A:$A,0),MATCH(MoM!AW$1,'ИПЦ raw'!$1:$1,0))</f>
        <v>100.28</v>
      </c>
      <c r="AX233" s="326">
        <f>INDEX('ИПЦ raw'!$1:$1048576, MATCH($K233,'ИПЦ raw'!$A:$A,0),MATCH(MoM!AX$1,'ИПЦ raw'!$1:$1,0))</f>
        <v>101</v>
      </c>
      <c r="AY233" s="326">
        <f>INDEX('ИПЦ raw'!$1:$1048576, MATCH($K233,'ИПЦ raw'!$A:$A,0),MATCH(MoM!AY$1,'ИПЦ raw'!$1:$1,0))</f>
        <v>100.38</v>
      </c>
      <c r="AZ233" s="326">
        <f>INDEX('ИПЦ raw'!$1:$1048576, MATCH($K233,'ИПЦ raw'!$A:$A,0),MATCH(MoM!AZ$1,'ИПЦ raw'!$1:$1,0))</f>
        <v>99.73</v>
      </c>
    </row>
    <row r="234" spans="1:52" x14ac:dyDescent="0.45">
      <c r="A234" s="326">
        <f>Веса!A234</f>
        <v>1</v>
      </c>
      <c r="B234" s="326">
        <f t="shared" si="6"/>
        <v>1</v>
      </c>
      <c r="C234" s="326">
        <f>БИПЦ_НДС!E234</f>
        <v>1</v>
      </c>
      <c r="D234" s="326">
        <f t="shared" si="7"/>
        <v>0</v>
      </c>
      <c r="E234" s="326">
        <v>0</v>
      </c>
      <c r="F234" s="326">
        <v>1</v>
      </c>
      <c r="G234" s="326">
        <v>1</v>
      </c>
      <c r="H234" s="326">
        <v>0</v>
      </c>
      <c r="I234" s="326">
        <v>0</v>
      </c>
      <c r="J234" s="308" t="s">
        <v>233</v>
      </c>
      <c r="K234" s="308" t="s">
        <v>233</v>
      </c>
      <c r="L234" s="326">
        <f>INDEX('ИПЦ raw'!$1:$1048576, MATCH($K234,'ИПЦ raw'!$A:$A,0),MATCH(MoM!L$1,'ИПЦ raw'!$1:$1,0))</f>
        <v>99.53</v>
      </c>
      <c r="M234" s="326">
        <f>INDEX('ИПЦ raw'!$1:$1048576, MATCH($K234,'ИПЦ raw'!$A:$A,0),MATCH(MoM!M$1,'ИПЦ raw'!$1:$1,0))</f>
        <v>99.76</v>
      </c>
      <c r="N234" s="326">
        <f>INDEX('ИПЦ raw'!$1:$1048576, MATCH($K234,'ИПЦ raw'!$A:$A,0),MATCH(MoM!N$1,'ИПЦ raw'!$1:$1,0))</f>
        <v>99.46</v>
      </c>
      <c r="O234" s="326">
        <f>INDEX('ИПЦ raw'!$1:$1048576, MATCH($K234,'ИПЦ raw'!$A:$A,0),MATCH(MoM!O$1,'ИПЦ raw'!$1:$1,0))</f>
        <v>100.49</v>
      </c>
      <c r="P234" s="326">
        <f>INDEX('ИПЦ raw'!$1:$1048576, MATCH($K234,'ИПЦ raw'!$A:$A,0),MATCH(MoM!P$1,'ИПЦ raw'!$1:$1,0))</f>
        <v>100.47</v>
      </c>
      <c r="Q234" s="326">
        <f>INDEX('ИПЦ raw'!$1:$1048576, MATCH($K234,'ИПЦ raw'!$A:$A,0),MATCH(MoM!Q$1,'ИПЦ raw'!$1:$1,0))</f>
        <v>99.59</v>
      </c>
      <c r="R234" s="326">
        <f>INDEX('ИПЦ raw'!$1:$1048576, MATCH($K234,'ИПЦ raw'!$A:$A,0),MATCH(MoM!R$1,'ИПЦ raw'!$1:$1,0))</f>
        <v>100.06</v>
      </c>
      <c r="S234" s="326">
        <f>INDEX('ИПЦ raw'!$1:$1048576, MATCH($K234,'ИПЦ raw'!$A:$A,0),MATCH(MoM!S$1,'ИПЦ raw'!$1:$1,0))</f>
        <v>100.9</v>
      </c>
      <c r="T234" s="326">
        <f>INDEX('ИПЦ raw'!$1:$1048576, MATCH($K234,'ИПЦ raw'!$A:$A,0),MATCH(MoM!T$1,'ИПЦ raw'!$1:$1,0))</f>
        <v>99.9</v>
      </c>
      <c r="U234" s="326">
        <f>INDEX('ИПЦ raw'!$1:$1048576, MATCH($K234,'ИПЦ raw'!$A:$A,0),MATCH(MoM!U$1,'ИПЦ raw'!$1:$1,0))</f>
        <v>101.45</v>
      </c>
      <c r="V234" s="326">
        <f>INDEX('ИПЦ raw'!$1:$1048576, MATCH($K234,'ИПЦ raw'!$A:$A,0),MATCH(MoM!V$1,'ИПЦ raw'!$1:$1,0))</f>
        <v>100.3</v>
      </c>
      <c r="W234" s="326">
        <f>INDEX('ИПЦ raw'!$1:$1048576, MATCH($K234,'ИПЦ raw'!$A:$A,0),MATCH(MoM!W$1,'ИПЦ raw'!$1:$1,0))</f>
        <v>100.27</v>
      </c>
      <c r="X234" s="326">
        <f>INDEX('ИПЦ raw'!$1:$1048576, MATCH($K234,'ИПЦ raw'!$A:$A,0),MATCH(MoM!X$1,'ИПЦ raw'!$1:$1,0))</f>
        <v>101</v>
      </c>
      <c r="Y234" s="326">
        <f>INDEX('ИПЦ raw'!$1:$1048576, MATCH($K234,'ИПЦ raw'!$A:$A,0),MATCH(MoM!Y$1,'ИПЦ raw'!$1:$1,0))</f>
        <v>100.74</v>
      </c>
      <c r="Z234" s="326">
        <f>INDEX('ИПЦ raw'!$1:$1048576, MATCH($K234,'ИПЦ raw'!$A:$A,0),MATCH(MoM!Z$1,'ИПЦ raw'!$1:$1,0))</f>
        <v>100.95</v>
      </c>
      <c r="AA234" s="326">
        <f>INDEX('ИПЦ raw'!$1:$1048576, MATCH($K234,'ИПЦ raw'!$A:$A,0),MATCH(MoM!AA$1,'ИПЦ raw'!$1:$1,0))</f>
        <v>100.4</v>
      </c>
      <c r="AB234" s="326">
        <f>INDEX('ИПЦ raw'!$1:$1048576, MATCH($K234,'ИПЦ raw'!$A:$A,0),MATCH(MoM!AB$1,'ИПЦ raw'!$1:$1,0))</f>
        <v>99.99</v>
      </c>
      <c r="AC234" s="326">
        <f>INDEX('ИПЦ raw'!$1:$1048576, MATCH($K234,'ИПЦ raw'!$A:$A,0),MATCH(MoM!AC$1,'ИПЦ raw'!$1:$1,0))</f>
        <v>100.89</v>
      </c>
      <c r="AD234" s="326">
        <f>INDEX('ИПЦ raw'!$1:$1048576, MATCH($K234,'ИПЦ raw'!$A:$A,0),MATCH(MoM!AD$1,'ИПЦ raw'!$1:$1,0))</f>
        <v>99.88</v>
      </c>
      <c r="AE234" s="326">
        <f>INDEX('ИПЦ raw'!$1:$1048576, MATCH($K234,'ИПЦ raw'!$A:$A,0),MATCH(MoM!AE$1,'ИПЦ raw'!$1:$1,0))</f>
        <v>100.57</v>
      </c>
      <c r="AF234" s="326">
        <f>INDEX('ИПЦ raw'!$1:$1048576, MATCH($K234,'ИПЦ raw'!$A:$A,0),MATCH(MoM!AF$1,'ИПЦ raw'!$1:$1,0))</f>
        <v>99.69</v>
      </c>
      <c r="AG234" s="326">
        <f>INDEX('ИПЦ raw'!$1:$1048576, MATCH($K234,'ИПЦ raw'!$A:$A,0),MATCH(MoM!AG$1,'ИПЦ raw'!$1:$1,0))</f>
        <v>99.74</v>
      </c>
      <c r="AH234" s="326">
        <f>INDEX('ИПЦ raw'!$1:$1048576, MATCH($K234,'ИПЦ raw'!$A:$A,0),MATCH(MoM!AH$1,'ИПЦ raw'!$1:$1,0))</f>
        <v>99.76</v>
      </c>
      <c r="AI234" s="326">
        <f>INDEX('ИПЦ raw'!$1:$1048576, MATCH($K234,'ИПЦ raw'!$A:$A,0),MATCH(MoM!AI$1,'ИПЦ raw'!$1:$1,0))</f>
        <v>100.95</v>
      </c>
      <c r="AJ234" s="326">
        <f>INDEX('ИПЦ raw'!$1:$1048576, MATCH($K234,'ИПЦ raw'!$A:$A,0),MATCH(MoM!AJ$1,'ИПЦ raw'!$1:$1,0))</f>
        <v>100.82</v>
      </c>
      <c r="AK234" s="326">
        <f>INDEX('ИПЦ raw'!$1:$1048576, MATCH($K234,'ИПЦ raw'!$A:$A,0),MATCH(MoM!AK$1,'ИПЦ raw'!$1:$1,0))</f>
        <v>100.35</v>
      </c>
      <c r="AL234" s="326">
        <f>INDEX('ИПЦ raw'!$1:$1048576, MATCH($K234,'ИПЦ raw'!$A:$A,0),MATCH(MoM!AL$1,'ИПЦ raw'!$1:$1,0))</f>
        <v>100.23</v>
      </c>
      <c r="AM234" s="326">
        <f>INDEX('ИПЦ raw'!$1:$1048576, MATCH($K234,'ИПЦ raw'!$A:$A,0),MATCH(MoM!AM$1,'ИПЦ raw'!$1:$1,0))</f>
        <v>99.58</v>
      </c>
      <c r="AN234" s="326">
        <f>INDEX('ИПЦ raw'!$1:$1048576, MATCH($K234,'ИПЦ raw'!$A:$A,0),MATCH(MoM!AN$1,'ИПЦ raw'!$1:$1,0))</f>
        <v>100.61</v>
      </c>
      <c r="AO234" s="326">
        <f>INDEX('ИПЦ raw'!$1:$1048576, MATCH($K234,'ИПЦ raw'!$A:$A,0),MATCH(MoM!AO$1,'ИПЦ raw'!$1:$1,0))</f>
        <v>99.81</v>
      </c>
      <c r="AP234" s="326">
        <f>INDEX('ИПЦ raw'!$1:$1048576, MATCH($K234,'ИПЦ raw'!$A:$A,0),MATCH(MoM!AP$1,'ИПЦ raw'!$1:$1,0))</f>
        <v>100.13</v>
      </c>
      <c r="AQ234" s="326">
        <f>INDEX('ИПЦ raw'!$1:$1048576, MATCH($K234,'ИПЦ raw'!$A:$A,0),MATCH(MoM!AQ$1,'ИПЦ raw'!$1:$1,0))</f>
        <v>100.85</v>
      </c>
      <c r="AR234" s="326">
        <f>INDEX('ИПЦ raw'!$1:$1048576, MATCH($K234,'ИПЦ raw'!$A:$A,0),MATCH(MoM!AR$1,'ИПЦ raw'!$1:$1,0))</f>
        <v>99.21</v>
      </c>
      <c r="AS234" s="326">
        <f>INDEX('ИПЦ raw'!$1:$1048576, MATCH($K234,'ИПЦ raw'!$A:$A,0),MATCH(MoM!AS$1,'ИПЦ raw'!$1:$1,0))</f>
        <v>100.34</v>
      </c>
      <c r="AT234" s="326">
        <f>INDEX('ИПЦ raw'!$1:$1048576, MATCH($K234,'ИПЦ raw'!$A:$A,0),MATCH(MoM!AT$1,'ИПЦ raw'!$1:$1,0))</f>
        <v>99.82</v>
      </c>
      <c r="AU234" s="326">
        <f>INDEX('ИПЦ raw'!$1:$1048576, MATCH($K234,'ИПЦ raw'!$A:$A,0),MATCH(MoM!AU$1,'ИПЦ raw'!$1:$1,0))</f>
        <v>100.67</v>
      </c>
      <c r="AV234" s="326">
        <f>INDEX('ИПЦ raw'!$1:$1048576, MATCH($K234,'ИПЦ raw'!$A:$A,0),MATCH(MoM!AV$1,'ИПЦ raw'!$1:$1,0))</f>
        <v>100.45</v>
      </c>
      <c r="AW234" s="326">
        <f>INDEX('ИПЦ raw'!$1:$1048576, MATCH($K234,'ИПЦ raw'!$A:$A,0),MATCH(MoM!AW$1,'ИПЦ raw'!$1:$1,0))</f>
        <v>100.44</v>
      </c>
      <c r="AX234" s="326">
        <f>INDEX('ИПЦ raw'!$1:$1048576, MATCH($K234,'ИПЦ raw'!$A:$A,0),MATCH(MoM!AX$1,'ИПЦ raw'!$1:$1,0))</f>
        <v>100.56</v>
      </c>
      <c r="AY234" s="326">
        <f>INDEX('ИПЦ raw'!$1:$1048576, MATCH($K234,'ИПЦ raw'!$A:$A,0),MATCH(MoM!AY$1,'ИПЦ raw'!$1:$1,0))</f>
        <v>100.45</v>
      </c>
      <c r="AZ234" s="326">
        <f>INDEX('ИПЦ raw'!$1:$1048576, MATCH($K234,'ИПЦ raw'!$A:$A,0),MATCH(MoM!AZ$1,'ИПЦ raw'!$1:$1,0))</f>
        <v>99.4</v>
      </c>
    </row>
    <row r="235" spans="1:52" ht="26.25" x14ac:dyDescent="0.45">
      <c r="A235" s="326">
        <f>Веса!A235</f>
        <v>1</v>
      </c>
      <c r="B235" s="326">
        <f t="shared" si="6"/>
        <v>1</v>
      </c>
      <c r="C235" s="326">
        <f>БИПЦ_НДС!E235</f>
        <v>1</v>
      </c>
      <c r="D235" s="326">
        <f t="shared" si="7"/>
        <v>0</v>
      </c>
      <c r="E235" s="326">
        <v>0</v>
      </c>
      <c r="F235" s="326">
        <v>1</v>
      </c>
      <c r="G235" s="326">
        <v>1</v>
      </c>
      <c r="H235" s="326">
        <v>0</v>
      </c>
      <c r="I235" s="326">
        <v>0</v>
      </c>
      <c r="J235" s="308" t="s">
        <v>234</v>
      </c>
      <c r="K235" s="308" t="s">
        <v>234</v>
      </c>
      <c r="L235" s="326">
        <f>INDEX('ИПЦ raw'!$1:$1048576, MATCH($K235,'ИПЦ raw'!$A:$A,0),MATCH(MoM!L$1,'ИПЦ raw'!$1:$1,0))</f>
        <v>100.12</v>
      </c>
      <c r="M235" s="326">
        <f>INDEX('ИПЦ raw'!$1:$1048576, MATCH($K235,'ИПЦ raw'!$A:$A,0),MATCH(MoM!M$1,'ИПЦ raw'!$1:$1,0))</f>
        <v>100.02</v>
      </c>
      <c r="N235" s="326">
        <f>INDEX('ИПЦ raw'!$1:$1048576, MATCH($K235,'ИПЦ raw'!$A:$A,0),MATCH(MoM!N$1,'ИПЦ raw'!$1:$1,0))</f>
        <v>99.97</v>
      </c>
      <c r="O235" s="326">
        <f>INDEX('ИПЦ raw'!$1:$1048576, MATCH($K235,'ИПЦ raw'!$A:$A,0),MATCH(MoM!O$1,'ИПЦ raw'!$1:$1,0))</f>
        <v>99.95</v>
      </c>
      <c r="P235" s="326">
        <f>INDEX('ИПЦ raw'!$1:$1048576, MATCH($K235,'ИПЦ raw'!$A:$A,0),MATCH(MoM!P$1,'ИПЦ raw'!$1:$1,0))</f>
        <v>100.46</v>
      </c>
      <c r="Q235" s="326">
        <f>INDEX('ИПЦ raw'!$1:$1048576, MATCH($K235,'ИПЦ raw'!$A:$A,0),MATCH(MoM!Q$1,'ИПЦ raw'!$1:$1,0))</f>
        <v>100.16</v>
      </c>
      <c r="R235" s="326">
        <f>INDEX('ИПЦ raw'!$1:$1048576, MATCH($K235,'ИПЦ raw'!$A:$A,0),MATCH(MoM!R$1,'ИПЦ raw'!$1:$1,0))</f>
        <v>100.7</v>
      </c>
      <c r="S235" s="326">
        <f>INDEX('ИПЦ raw'!$1:$1048576, MATCH($K235,'ИПЦ raw'!$A:$A,0),MATCH(MoM!S$1,'ИПЦ raw'!$1:$1,0))</f>
        <v>100.46</v>
      </c>
      <c r="T235" s="326">
        <f>INDEX('ИПЦ raw'!$1:$1048576, MATCH($K235,'ИПЦ raw'!$A:$A,0),MATCH(MoM!T$1,'ИПЦ raw'!$1:$1,0))</f>
        <v>100.38</v>
      </c>
      <c r="U235" s="326">
        <f>INDEX('ИПЦ raw'!$1:$1048576, MATCH($K235,'ИПЦ raw'!$A:$A,0),MATCH(MoM!U$1,'ИПЦ raw'!$1:$1,0))</f>
        <v>100.18</v>
      </c>
      <c r="V235" s="326">
        <f>INDEX('ИПЦ raw'!$1:$1048576, MATCH($K235,'ИПЦ raw'!$A:$A,0),MATCH(MoM!V$1,'ИПЦ raw'!$1:$1,0))</f>
        <v>100.34</v>
      </c>
      <c r="W235" s="326">
        <f>INDEX('ИПЦ raw'!$1:$1048576, MATCH($K235,'ИПЦ raw'!$A:$A,0),MATCH(MoM!W$1,'ИПЦ raw'!$1:$1,0))</f>
        <v>100.54</v>
      </c>
      <c r="X235" s="326">
        <f>INDEX('ИПЦ raw'!$1:$1048576, MATCH($K235,'ИПЦ raw'!$A:$A,0),MATCH(MoM!X$1,'ИПЦ raw'!$1:$1,0))</f>
        <v>100.5</v>
      </c>
      <c r="Y235" s="326">
        <f>INDEX('ИПЦ raw'!$1:$1048576, MATCH($K235,'ИПЦ raw'!$A:$A,0),MATCH(MoM!Y$1,'ИПЦ raw'!$1:$1,0))</f>
        <v>100.41</v>
      </c>
      <c r="Z235" s="326">
        <f>INDEX('ИПЦ raw'!$1:$1048576, MATCH($K235,'ИПЦ raw'!$A:$A,0),MATCH(MoM!Z$1,'ИПЦ raw'!$1:$1,0))</f>
        <v>100.24</v>
      </c>
      <c r="AA235" s="326">
        <f>INDEX('ИПЦ raw'!$1:$1048576, MATCH($K235,'ИПЦ raw'!$A:$A,0),MATCH(MoM!AA$1,'ИПЦ raw'!$1:$1,0))</f>
        <v>100.06</v>
      </c>
      <c r="AB235" s="326">
        <f>INDEX('ИПЦ raw'!$1:$1048576, MATCH($K235,'ИПЦ raw'!$A:$A,0),MATCH(MoM!AB$1,'ИПЦ raw'!$1:$1,0))</f>
        <v>100.41</v>
      </c>
      <c r="AC235" s="326">
        <f>INDEX('ИПЦ raw'!$1:$1048576, MATCH($K235,'ИПЦ raw'!$A:$A,0),MATCH(MoM!AC$1,'ИПЦ raw'!$1:$1,0))</f>
        <v>100.31</v>
      </c>
      <c r="AD235" s="326">
        <f>INDEX('ИПЦ raw'!$1:$1048576, MATCH($K235,'ИПЦ raw'!$A:$A,0),MATCH(MoM!AD$1,'ИПЦ raw'!$1:$1,0))</f>
        <v>100.16</v>
      </c>
      <c r="AE235" s="326">
        <f>INDEX('ИПЦ raw'!$1:$1048576, MATCH($K235,'ИПЦ raw'!$A:$A,0),MATCH(MoM!AE$1,'ИПЦ raw'!$1:$1,0))</f>
        <v>100.66</v>
      </c>
      <c r="AF235" s="326">
        <f>INDEX('ИПЦ raw'!$1:$1048576, MATCH($K235,'ИПЦ raw'!$A:$A,0),MATCH(MoM!AF$1,'ИПЦ raw'!$1:$1,0))</f>
        <v>100.1</v>
      </c>
      <c r="AG235" s="326">
        <f>INDEX('ИПЦ raw'!$1:$1048576, MATCH($K235,'ИПЦ raw'!$A:$A,0),MATCH(MoM!AG$1,'ИПЦ raw'!$1:$1,0))</f>
        <v>100.23</v>
      </c>
      <c r="AH235" s="326">
        <f>INDEX('ИПЦ raw'!$1:$1048576, MATCH($K235,'ИПЦ raw'!$A:$A,0),MATCH(MoM!AH$1,'ИПЦ raw'!$1:$1,0))</f>
        <v>100.76</v>
      </c>
      <c r="AI235" s="326">
        <f>INDEX('ИПЦ raw'!$1:$1048576, MATCH($K235,'ИПЦ raw'!$A:$A,0),MATCH(MoM!AI$1,'ИПЦ raw'!$1:$1,0))</f>
        <v>101</v>
      </c>
      <c r="AJ235" s="326">
        <f>INDEX('ИПЦ raw'!$1:$1048576, MATCH($K235,'ИПЦ raw'!$A:$A,0),MATCH(MoM!AJ$1,'ИПЦ raw'!$1:$1,0))</f>
        <v>100.71</v>
      </c>
      <c r="AK235" s="326">
        <f>INDEX('ИПЦ raw'!$1:$1048576, MATCH($K235,'ИПЦ raw'!$A:$A,0),MATCH(MoM!AK$1,'ИПЦ raw'!$1:$1,0))</f>
        <v>99.89</v>
      </c>
      <c r="AL235" s="326">
        <f>INDEX('ИПЦ raw'!$1:$1048576, MATCH($K235,'ИПЦ raw'!$A:$A,0),MATCH(MoM!AL$1,'ИПЦ raw'!$1:$1,0))</f>
        <v>100.36</v>
      </c>
      <c r="AM235" s="326">
        <f>INDEX('ИПЦ raw'!$1:$1048576, MATCH($K235,'ИПЦ raw'!$A:$A,0),MATCH(MoM!AM$1,'ИПЦ raw'!$1:$1,0))</f>
        <v>99.81</v>
      </c>
      <c r="AN235" s="326">
        <f>INDEX('ИПЦ raw'!$1:$1048576, MATCH($K235,'ИПЦ raw'!$A:$A,0),MATCH(MoM!AN$1,'ИПЦ raw'!$1:$1,0))</f>
        <v>100.18</v>
      </c>
      <c r="AO235" s="326">
        <f>INDEX('ИПЦ raw'!$1:$1048576, MATCH($K235,'ИПЦ raw'!$A:$A,0),MATCH(MoM!AO$1,'ИПЦ raw'!$1:$1,0))</f>
        <v>100.26</v>
      </c>
      <c r="AP235" s="326">
        <f>INDEX('ИПЦ raw'!$1:$1048576, MATCH($K235,'ИПЦ raw'!$A:$A,0),MATCH(MoM!AP$1,'ИПЦ raw'!$1:$1,0))</f>
        <v>100.08</v>
      </c>
      <c r="AQ235" s="326">
        <f>INDEX('ИПЦ raw'!$1:$1048576, MATCH($K235,'ИПЦ raw'!$A:$A,0),MATCH(MoM!AQ$1,'ИПЦ raw'!$1:$1,0))</f>
        <v>100.87</v>
      </c>
      <c r="AR235" s="326">
        <f>INDEX('ИПЦ raw'!$1:$1048576, MATCH($K235,'ИПЦ raw'!$A:$A,0),MATCH(MoM!AR$1,'ИПЦ raw'!$1:$1,0))</f>
        <v>100.35</v>
      </c>
      <c r="AS235" s="326">
        <f>INDEX('ИПЦ raw'!$1:$1048576, MATCH($K235,'ИПЦ raw'!$A:$A,0),MATCH(MoM!AS$1,'ИПЦ raw'!$1:$1,0))</f>
        <v>100.6</v>
      </c>
      <c r="AT235" s="326">
        <f>INDEX('ИПЦ raw'!$1:$1048576, MATCH($K235,'ИПЦ raw'!$A:$A,0),MATCH(MoM!AT$1,'ИПЦ raw'!$1:$1,0))</f>
        <v>100.01</v>
      </c>
      <c r="AU235" s="326">
        <f>INDEX('ИПЦ raw'!$1:$1048576, MATCH($K235,'ИПЦ raw'!$A:$A,0),MATCH(MoM!AU$1,'ИПЦ raw'!$1:$1,0))</f>
        <v>100.88</v>
      </c>
      <c r="AV235" s="326">
        <f>INDEX('ИПЦ raw'!$1:$1048576, MATCH($K235,'ИПЦ raw'!$A:$A,0),MATCH(MoM!AV$1,'ИПЦ raw'!$1:$1,0))</f>
        <v>100.52</v>
      </c>
      <c r="AW235" s="326">
        <f>INDEX('ИПЦ raw'!$1:$1048576, MATCH($K235,'ИПЦ raw'!$A:$A,0),MATCH(MoM!AW$1,'ИПЦ raw'!$1:$1,0))</f>
        <v>100.42</v>
      </c>
      <c r="AX235" s="326">
        <f>INDEX('ИПЦ raw'!$1:$1048576, MATCH($K235,'ИПЦ raw'!$A:$A,0),MATCH(MoM!AX$1,'ИПЦ raw'!$1:$1,0))</f>
        <v>100.71</v>
      </c>
      <c r="AY235" s="326">
        <f>INDEX('ИПЦ raw'!$1:$1048576, MATCH($K235,'ИПЦ raw'!$A:$A,0),MATCH(MoM!AY$1,'ИПЦ raw'!$1:$1,0))</f>
        <v>100.07</v>
      </c>
      <c r="AZ235" s="326">
        <f>INDEX('ИПЦ raw'!$1:$1048576, MATCH($K235,'ИПЦ raw'!$A:$A,0),MATCH(MoM!AZ$1,'ИПЦ raw'!$1:$1,0))</f>
        <v>99.48</v>
      </c>
    </row>
    <row r="236" spans="1:52" x14ac:dyDescent="0.45">
      <c r="A236" s="326">
        <f>Веса!A236</f>
        <v>1</v>
      </c>
      <c r="B236" s="326">
        <f t="shared" si="6"/>
        <v>1</v>
      </c>
      <c r="C236" s="326">
        <f>БИПЦ_НДС!E236</f>
        <v>1</v>
      </c>
      <c r="D236" s="326">
        <f t="shared" si="7"/>
        <v>0</v>
      </c>
      <c r="E236" s="326">
        <v>0</v>
      </c>
      <c r="F236" s="326">
        <v>1</v>
      </c>
      <c r="G236" s="326">
        <v>1</v>
      </c>
      <c r="H236" s="326">
        <v>0</v>
      </c>
      <c r="I236" s="326">
        <v>0</v>
      </c>
      <c r="J236" s="308" t="s">
        <v>235</v>
      </c>
      <c r="K236" s="308" t="s">
        <v>235</v>
      </c>
      <c r="L236" s="326">
        <f>INDEX('ИПЦ raw'!$1:$1048576, MATCH($K236,'ИПЦ raw'!$A:$A,0),MATCH(MoM!L$1,'ИПЦ raw'!$1:$1,0))</f>
        <v>100.05</v>
      </c>
      <c r="M236" s="326">
        <f>INDEX('ИПЦ raw'!$1:$1048576, MATCH($K236,'ИПЦ raw'!$A:$A,0),MATCH(MoM!M$1,'ИПЦ raw'!$1:$1,0))</f>
        <v>100.31</v>
      </c>
      <c r="N236" s="326">
        <f>INDEX('ИПЦ raw'!$1:$1048576, MATCH($K236,'ИПЦ raw'!$A:$A,0),MATCH(MoM!N$1,'ИПЦ raw'!$1:$1,0))</f>
        <v>98.91</v>
      </c>
      <c r="O236" s="326">
        <f>INDEX('ИПЦ raw'!$1:$1048576, MATCH($K236,'ИПЦ raw'!$A:$A,0),MATCH(MoM!O$1,'ИПЦ raw'!$1:$1,0))</f>
        <v>100.44</v>
      </c>
      <c r="P236" s="326">
        <f>INDEX('ИПЦ raw'!$1:$1048576, MATCH($K236,'ИПЦ raw'!$A:$A,0),MATCH(MoM!P$1,'ИПЦ raw'!$1:$1,0))</f>
        <v>99.68</v>
      </c>
      <c r="Q236" s="326">
        <f>INDEX('ИПЦ raw'!$1:$1048576, MATCH($K236,'ИПЦ raw'!$A:$A,0),MATCH(MoM!Q$1,'ИПЦ raw'!$1:$1,0))</f>
        <v>100.78</v>
      </c>
      <c r="R236" s="326">
        <f>INDEX('ИПЦ raw'!$1:$1048576, MATCH($K236,'ИПЦ raw'!$A:$A,0),MATCH(MoM!R$1,'ИПЦ raw'!$1:$1,0))</f>
        <v>101.27</v>
      </c>
      <c r="S236" s="326">
        <f>INDEX('ИПЦ raw'!$1:$1048576, MATCH($K236,'ИПЦ raw'!$A:$A,0),MATCH(MoM!S$1,'ИПЦ raw'!$1:$1,0))</f>
        <v>100.52</v>
      </c>
      <c r="T236" s="326">
        <f>INDEX('ИПЦ raw'!$1:$1048576, MATCH($K236,'ИПЦ raw'!$A:$A,0),MATCH(MoM!T$1,'ИПЦ raw'!$1:$1,0))</f>
        <v>100.49</v>
      </c>
      <c r="U236" s="326">
        <f>INDEX('ИПЦ raw'!$1:$1048576, MATCH($K236,'ИПЦ raw'!$A:$A,0),MATCH(MoM!U$1,'ИПЦ raw'!$1:$1,0))</f>
        <v>101.65</v>
      </c>
      <c r="V236" s="326">
        <f>INDEX('ИПЦ raw'!$1:$1048576, MATCH($K236,'ИПЦ raw'!$A:$A,0),MATCH(MoM!V$1,'ИПЦ raw'!$1:$1,0))</f>
        <v>100.48</v>
      </c>
      <c r="W236" s="326">
        <f>INDEX('ИПЦ raw'!$1:$1048576, MATCH($K236,'ИПЦ raw'!$A:$A,0),MATCH(MoM!W$1,'ИПЦ raw'!$1:$1,0))</f>
        <v>100.23</v>
      </c>
      <c r="X236" s="326">
        <f>INDEX('ИПЦ raw'!$1:$1048576, MATCH($K236,'ИПЦ raw'!$A:$A,0),MATCH(MoM!X$1,'ИПЦ raw'!$1:$1,0))</f>
        <v>100.42</v>
      </c>
      <c r="Y236" s="326">
        <f>INDEX('ИПЦ raw'!$1:$1048576, MATCH($K236,'ИПЦ raw'!$A:$A,0),MATCH(MoM!Y$1,'ИПЦ raw'!$1:$1,0))</f>
        <v>100.6</v>
      </c>
      <c r="Z236" s="326">
        <f>INDEX('ИПЦ raw'!$1:$1048576, MATCH($K236,'ИПЦ raw'!$A:$A,0),MATCH(MoM!Z$1,'ИПЦ raw'!$1:$1,0))</f>
        <v>101.13</v>
      </c>
      <c r="AA236" s="326">
        <f>INDEX('ИПЦ raw'!$1:$1048576, MATCH($K236,'ИПЦ raw'!$A:$A,0),MATCH(MoM!AA$1,'ИПЦ raw'!$1:$1,0))</f>
        <v>101.19</v>
      </c>
      <c r="AB236" s="326">
        <f>INDEX('ИПЦ raw'!$1:$1048576, MATCH($K236,'ИПЦ raw'!$A:$A,0),MATCH(MoM!AB$1,'ИПЦ raw'!$1:$1,0))</f>
        <v>100.4</v>
      </c>
      <c r="AC236" s="326">
        <f>INDEX('ИПЦ raw'!$1:$1048576, MATCH($K236,'ИПЦ raw'!$A:$A,0),MATCH(MoM!AC$1,'ИПЦ raw'!$1:$1,0))</f>
        <v>100.07</v>
      </c>
      <c r="AD236" s="326">
        <f>INDEX('ИПЦ raw'!$1:$1048576, MATCH($K236,'ИПЦ raw'!$A:$A,0),MATCH(MoM!AD$1,'ИПЦ raw'!$1:$1,0))</f>
        <v>100.63</v>
      </c>
      <c r="AE236" s="326">
        <f>INDEX('ИПЦ raw'!$1:$1048576, MATCH($K236,'ИПЦ raw'!$A:$A,0),MATCH(MoM!AE$1,'ИПЦ raw'!$1:$1,0))</f>
        <v>100.49</v>
      </c>
      <c r="AF236" s="326">
        <f>INDEX('ИПЦ raw'!$1:$1048576, MATCH($K236,'ИПЦ raw'!$A:$A,0),MATCH(MoM!AF$1,'ИПЦ raw'!$1:$1,0))</f>
        <v>100.35</v>
      </c>
      <c r="AG236" s="326">
        <f>INDEX('ИПЦ raw'!$1:$1048576, MATCH($K236,'ИПЦ raw'!$A:$A,0),MATCH(MoM!AG$1,'ИПЦ raw'!$1:$1,0))</f>
        <v>100.36</v>
      </c>
      <c r="AH236" s="326">
        <f>INDEX('ИПЦ raw'!$1:$1048576, MATCH($K236,'ИПЦ raw'!$A:$A,0),MATCH(MoM!AH$1,'ИПЦ raw'!$1:$1,0))</f>
        <v>100.5</v>
      </c>
      <c r="AI236" s="326">
        <f>INDEX('ИПЦ raw'!$1:$1048576, MATCH($K236,'ИПЦ raw'!$A:$A,0),MATCH(MoM!AI$1,'ИПЦ raw'!$1:$1,0))</f>
        <v>100.57</v>
      </c>
      <c r="AJ236" s="326">
        <f>INDEX('ИПЦ raw'!$1:$1048576, MATCH($K236,'ИПЦ raw'!$A:$A,0),MATCH(MoM!AJ$1,'ИПЦ raw'!$1:$1,0))</f>
        <v>100.09</v>
      </c>
      <c r="AK236" s="326">
        <f>INDEX('ИПЦ raw'!$1:$1048576, MATCH($K236,'ИПЦ raw'!$A:$A,0),MATCH(MoM!AK$1,'ИПЦ raw'!$1:$1,0))</f>
        <v>100.15</v>
      </c>
      <c r="AL236" s="326">
        <f>INDEX('ИПЦ raw'!$1:$1048576, MATCH($K236,'ИПЦ raw'!$A:$A,0),MATCH(MoM!AL$1,'ИПЦ raw'!$1:$1,0))</f>
        <v>100.29</v>
      </c>
      <c r="AM236" s="326">
        <f>INDEX('ИПЦ raw'!$1:$1048576, MATCH($K236,'ИПЦ raw'!$A:$A,0),MATCH(MoM!AM$1,'ИПЦ raw'!$1:$1,0))</f>
        <v>100.08</v>
      </c>
      <c r="AN236" s="326">
        <f>INDEX('ИПЦ raw'!$1:$1048576, MATCH($K236,'ИПЦ raw'!$A:$A,0),MATCH(MoM!AN$1,'ИПЦ raw'!$1:$1,0))</f>
        <v>100.11</v>
      </c>
      <c r="AO236" s="326">
        <f>INDEX('ИПЦ raw'!$1:$1048576, MATCH($K236,'ИПЦ raw'!$A:$A,0),MATCH(MoM!AO$1,'ИПЦ raw'!$1:$1,0))</f>
        <v>100.29</v>
      </c>
      <c r="AP236" s="326">
        <f>INDEX('ИПЦ raw'!$1:$1048576, MATCH($K236,'ИПЦ raw'!$A:$A,0),MATCH(MoM!AP$1,'ИПЦ raw'!$1:$1,0))</f>
        <v>100.45</v>
      </c>
      <c r="AQ236" s="326">
        <f>INDEX('ИПЦ raw'!$1:$1048576, MATCH($K236,'ИПЦ raw'!$A:$A,0),MATCH(MoM!AQ$1,'ИПЦ raw'!$1:$1,0))</f>
        <v>100.25</v>
      </c>
      <c r="AR236" s="326">
        <f>INDEX('ИПЦ raw'!$1:$1048576, MATCH($K236,'ИПЦ raw'!$A:$A,0),MATCH(MoM!AR$1,'ИПЦ raw'!$1:$1,0))</f>
        <v>100.29</v>
      </c>
      <c r="AS236" s="326">
        <f>INDEX('ИПЦ raw'!$1:$1048576, MATCH($K236,'ИПЦ raw'!$A:$A,0),MATCH(MoM!AS$1,'ИПЦ raw'!$1:$1,0))</f>
        <v>100.35</v>
      </c>
      <c r="AT236" s="326">
        <f>INDEX('ИПЦ raw'!$1:$1048576, MATCH($K236,'ИПЦ raw'!$A:$A,0),MATCH(MoM!AT$1,'ИПЦ raw'!$1:$1,0))</f>
        <v>100.09</v>
      </c>
      <c r="AU236" s="326">
        <f>INDEX('ИПЦ raw'!$1:$1048576, MATCH($K236,'ИПЦ raw'!$A:$A,0),MATCH(MoM!AU$1,'ИПЦ raw'!$1:$1,0))</f>
        <v>100.41</v>
      </c>
      <c r="AV236" s="326">
        <f>INDEX('ИПЦ raw'!$1:$1048576, MATCH($K236,'ИПЦ raw'!$A:$A,0),MATCH(MoM!AV$1,'ИПЦ raw'!$1:$1,0))</f>
        <v>100.57</v>
      </c>
      <c r="AW236" s="326">
        <f>INDEX('ИПЦ raw'!$1:$1048576, MATCH($K236,'ИПЦ raw'!$A:$A,0),MATCH(MoM!AW$1,'ИПЦ raw'!$1:$1,0))</f>
        <v>100.78</v>
      </c>
      <c r="AX236" s="326">
        <f>INDEX('ИПЦ raw'!$1:$1048576, MATCH($K236,'ИПЦ raw'!$A:$A,0),MATCH(MoM!AX$1,'ИПЦ raw'!$1:$1,0))</f>
        <v>100.91</v>
      </c>
      <c r="AY236" s="326">
        <f>INDEX('ИПЦ raw'!$1:$1048576, MATCH($K236,'ИПЦ raw'!$A:$A,0),MATCH(MoM!AY$1,'ИПЦ raw'!$1:$1,0))</f>
        <v>100.36</v>
      </c>
      <c r="AZ236" s="326">
        <f>INDEX('ИПЦ raw'!$1:$1048576, MATCH($K236,'ИПЦ raw'!$A:$A,0),MATCH(MoM!AZ$1,'ИПЦ raw'!$1:$1,0))</f>
        <v>100.09</v>
      </c>
    </row>
    <row r="237" spans="1:52" x14ac:dyDescent="0.45">
      <c r="A237" s="326">
        <f>Веса!A237</f>
        <v>1</v>
      </c>
      <c r="B237" s="326">
        <f t="shared" si="6"/>
        <v>1</v>
      </c>
      <c r="C237" s="326">
        <f>БИПЦ_НДС!E237</f>
        <v>1</v>
      </c>
      <c r="D237" s="326">
        <f t="shared" si="7"/>
        <v>0</v>
      </c>
      <c r="E237" s="326">
        <v>0</v>
      </c>
      <c r="F237" s="326">
        <v>1</v>
      </c>
      <c r="G237" s="326">
        <v>1</v>
      </c>
      <c r="H237" s="326">
        <v>0</v>
      </c>
      <c r="I237" s="326">
        <v>0</v>
      </c>
      <c r="J237" s="308" t="s">
        <v>236</v>
      </c>
      <c r="K237" s="308" t="s">
        <v>236</v>
      </c>
      <c r="L237" s="326">
        <f>INDEX('ИПЦ raw'!$1:$1048576, MATCH($K237,'ИПЦ raw'!$A:$A,0),MATCH(MoM!L$1,'ИПЦ raw'!$1:$1,0))</f>
        <v>100.31</v>
      </c>
      <c r="M237" s="326">
        <f>INDEX('ИПЦ raw'!$1:$1048576, MATCH($K237,'ИПЦ raw'!$A:$A,0),MATCH(MoM!M$1,'ИПЦ raw'!$1:$1,0))</f>
        <v>99.71</v>
      </c>
      <c r="N237" s="326">
        <f>INDEX('ИПЦ raw'!$1:$1048576, MATCH($K237,'ИПЦ raw'!$A:$A,0),MATCH(MoM!N$1,'ИПЦ raw'!$1:$1,0))</f>
        <v>99.93</v>
      </c>
      <c r="O237" s="326">
        <f>INDEX('ИПЦ raw'!$1:$1048576, MATCH($K237,'ИПЦ raw'!$A:$A,0),MATCH(MoM!O$1,'ИПЦ raw'!$1:$1,0))</f>
        <v>100.04</v>
      </c>
      <c r="P237" s="326">
        <f>INDEX('ИПЦ raw'!$1:$1048576, MATCH($K237,'ИПЦ raw'!$A:$A,0),MATCH(MoM!P$1,'ИПЦ raw'!$1:$1,0))</f>
        <v>100.23</v>
      </c>
      <c r="Q237" s="326">
        <f>INDEX('ИПЦ raw'!$1:$1048576, MATCH($K237,'ИПЦ raw'!$A:$A,0),MATCH(MoM!Q$1,'ИПЦ raw'!$1:$1,0))</f>
        <v>100.87</v>
      </c>
      <c r="R237" s="326">
        <f>INDEX('ИПЦ raw'!$1:$1048576, MATCH($K237,'ИПЦ raw'!$A:$A,0),MATCH(MoM!R$1,'ИПЦ raw'!$1:$1,0))</f>
        <v>100.3</v>
      </c>
      <c r="S237" s="326">
        <f>INDEX('ИПЦ raw'!$1:$1048576, MATCH($K237,'ИПЦ raw'!$A:$A,0),MATCH(MoM!S$1,'ИПЦ raw'!$1:$1,0))</f>
        <v>100.77</v>
      </c>
      <c r="T237" s="326">
        <f>INDEX('ИПЦ raw'!$1:$1048576, MATCH($K237,'ИПЦ raw'!$A:$A,0),MATCH(MoM!T$1,'ИПЦ raw'!$1:$1,0))</f>
        <v>100.74</v>
      </c>
      <c r="U237" s="326">
        <f>INDEX('ИПЦ raw'!$1:$1048576, MATCH($K237,'ИПЦ raw'!$A:$A,0),MATCH(MoM!U$1,'ИПЦ raw'!$1:$1,0))</f>
        <v>100.44</v>
      </c>
      <c r="V237" s="326">
        <f>INDEX('ИПЦ raw'!$1:$1048576, MATCH($K237,'ИПЦ raw'!$A:$A,0),MATCH(MoM!V$1,'ИПЦ raw'!$1:$1,0))</f>
        <v>100.62</v>
      </c>
      <c r="W237" s="326">
        <f>INDEX('ИПЦ raw'!$1:$1048576, MATCH($K237,'ИПЦ raw'!$A:$A,0),MATCH(MoM!W$1,'ИПЦ raw'!$1:$1,0))</f>
        <v>100.49</v>
      </c>
      <c r="X237" s="326">
        <f>INDEX('ИПЦ raw'!$1:$1048576, MATCH($K237,'ИПЦ raw'!$A:$A,0),MATCH(MoM!X$1,'ИПЦ raw'!$1:$1,0))</f>
        <v>100.52</v>
      </c>
      <c r="Y237" s="326">
        <f>INDEX('ИПЦ raw'!$1:$1048576, MATCH($K237,'ИПЦ raw'!$A:$A,0),MATCH(MoM!Y$1,'ИПЦ raw'!$1:$1,0))</f>
        <v>100.16</v>
      </c>
      <c r="Z237" s="326">
        <f>INDEX('ИПЦ raw'!$1:$1048576, MATCH($K237,'ИПЦ raw'!$A:$A,0),MATCH(MoM!Z$1,'ИПЦ raw'!$1:$1,0))</f>
        <v>100.62</v>
      </c>
      <c r="AA237" s="326">
        <f>INDEX('ИПЦ raw'!$1:$1048576, MATCH($K237,'ИПЦ raw'!$A:$A,0),MATCH(MoM!AA$1,'ИПЦ raw'!$1:$1,0))</f>
        <v>100.46</v>
      </c>
      <c r="AB237" s="326">
        <f>INDEX('ИПЦ raw'!$1:$1048576, MATCH($K237,'ИПЦ raw'!$A:$A,0),MATCH(MoM!AB$1,'ИПЦ raw'!$1:$1,0))</f>
        <v>100.24</v>
      </c>
      <c r="AC237" s="326">
        <f>INDEX('ИПЦ raw'!$1:$1048576, MATCH($K237,'ИПЦ raw'!$A:$A,0),MATCH(MoM!AC$1,'ИПЦ raw'!$1:$1,0))</f>
        <v>99.97</v>
      </c>
      <c r="AD237" s="326">
        <f>INDEX('ИПЦ raw'!$1:$1048576, MATCH($K237,'ИПЦ raw'!$A:$A,0),MATCH(MoM!AD$1,'ИПЦ raw'!$1:$1,0))</f>
        <v>100.75</v>
      </c>
      <c r="AE237" s="326">
        <f>INDEX('ИПЦ raw'!$1:$1048576, MATCH($K237,'ИПЦ raw'!$A:$A,0),MATCH(MoM!AE$1,'ИПЦ raw'!$1:$1,0))</f>
        <v>99.93</v>
      </c>
      <c r="AF237" s="326">
        <f>INDEX('ИПЦ raw'!$1:$1048576, MATCH($K237,'ИПЦ raw'!$A:$A,0),MATCH(MoM!AF$1,'ИПЦ raw'!$1:$1,0))</f>
        <v>100.69</v>
      </c>
      <c r="AG237" s="326">
        <f>INDEX('ИПЦ raw'!$1:$1048576, MATCH($K237,'ИПЦ raw'!$A:$A,0),MATCH(MoM!AG$1,'ИПЦ raw'!$1:$1,0))</f>
        <v>100.68</v>
      </c>
      <c r="AH237" s="326">
        <f>INDEX('ИПЦ raw'!$1:$1048576, MATCH($K237,'ИПЦ raw'!$A:$A,0),MATCH(MoM!AH$1,'ИПЦ raw'!$1:$1,0))</f>
        <v>100.55</v>
      </c>
      <c r="AI237" s="326">
        <f>INDEX('ИПЦ raw'!$1:$1048576, MATCH($K237,'ИПЦ raw'!$A:$A,0),MATCH(MoM!AI$1,'ИПЦ raw'!$1:$1,0))</f>
        <v>100.69</v>
      </c>
      <c r="AJ237" s="326">
        <f>INDEX('ИПЦ raw'!$1:$1048576, MATCH($K237,'ИПЦ raw'!$A:$A,0),MATCH(MoM!AJ$1,'ИПЦ raw'!$1:$1,0))</f>
        <v>100.73</v>
      </c>
      <c r="AK237" s="326">
        <f>INDEX('ИПЦ raw'!$1:$1048576, MATCH($K237,'ИПЦ raw'!$A:$A,0),MATCH(MoM!AK$1,'ИПЦ raw'!$1:$1,0))</f>
        <v>100.48</v>
      </c>
      <c r="AL237" s="326">
        <f>INDEX('ИПЦ raw'!$1:$1048576, MATCH($K237,'ИПЦ raw'!$A:$A,0),MATCH(MoM!AL$1,'ИПЦ raw'!$1:$1,0))</f>
        <v>100.62</v>
      </c>
      <c r="AM237" s="326">
        <f>INDEX('ИПЦ raw'!$1:$1048576, MATCH($K237,'ИПЦ raw'!$A:$A,0),MATCH(MoM!AM$1,'ИПЦ raw'!$1:$1,0))</f>
        <v>99.8</v>
      </c>
      <c r="AN237" s="326">
        <f>INDEX('ИПЦ raw'!$1:$1048576, MATCH($K237,'ИПЦ raw'!$A:$A,0),MATCH(MoM!AN$1,'ИПЦ raw'!$1:$1,0))</f>
        <v>100.14</v>
      </c>
      <c r="AO237" s="326">
        <f>INDEX('ИПЦ raw'!$1:$1048576, MATCH($K237,'ИПЦ raw'!$A:$A,0),MATCH(MoM!AO$1,'ИПЦ raw'!$1:$1,0))</f>
        <v>100.49</v>
      </c>
      <c r="AP237" s="326">
        <f>INDEX('ИПЦ raw'!$1:$1048576, MATCH($K237,'ИПЦ raw'!$A:$A,0),MATCH(MoM!AP$1,'ИПЦ raw'!$1:$1,0))</f>
        <v>100.01</v>
      </c>
      <c r="AQ237" s="326">
        <f>INDEX('ИПЦ raw'!$1:$1048576, MATCH($K237,'ИПЦ raw'!$A:$A,0),MATCH(MoM!AQ$1,'ИПЦ raw'!$1:$1,0))</f>
        <v>100.27</v>
      </c>
      <c r="AR237" s="326">
        <f>INDEX('ИПЦ raw'!$1:$1048576, MATCH($K237,'ИПЦ raw'!$A:$A,0),MATCH(MoM!AR$1,'ИПЦ raw'!$1:$1,0))</f>
        <v>99.78</v>
      </c>
      <c r="AS237" s="326">
        <f>INDEX('ИПЦ raw'!$1:$1048576, MATCH($K237,'ИПЦ raw'!$A:$A,0),MATCH(MoM!AS$1,'ИПЦ raw'!$1:$1,0))</f>
        <v>100.55</v>
      </c>
      <c r="AT237" s="326">
        <f>INDEX('ИПЦ raw'!$1:$1048576, MATCH($K237,'ИПЦ raw'!$A:$A,0),MATCH(MoM!AT$1,'ИПЦ raw'!$1:$1,0))</f>
        <v>100.35</v>
      </c>
      <c r="AU237" s="326">
        <f>INDEX('ИПЦ raw'!$1:$1048576, MATCH($K237,'ИПЦ raw'!$A:$A,0),MATCH(MoM!AU$1,'ИПЦ raw'!$1:$1,0))</f>
        <v>99.71</v>
      </c>
      <c r="AV237" s="326">
        <f>INDEX('ИПЦ raw'!$1:$1048576, MATCH($K237,'ИПЦ raw'!$A:$A,0),MATCH(MoM!AV$1,'ИПЦ raw'!$1:$1,0))</f>
        <v>100.41</v>
      </c>
      <c r="AW237" s="326">
        <f>INDEX('ИПЦ raw'!$1:$1048576, MATCH($K237,'ИПЦ raw'!$A:$A,0),MATCH(MoM!AW$1,'ИПЦ raw'!$1:$1,0))</f>
        <v>100.7</v>
      </c>
      <c r="AX237" s="326">
        <f>INDEX('ИПЦ raw'!$1:$1048576, MATCH($K237,'ИПЦ raw'!$A:$A,0),MATCH(MoM!AX$1,'ИПЦ raw'!$1:$1,0))</f>
        <v>100.91</v>
      </c>
      <c r="AY237" s="326">
        <f>INDEX('ИПЦ raw'!$1:$1048576, MATCH($K237,'ИПЦ raw'!$A:$A,0),MATCH(MoM!AY$1,'ИПЦ raw'!$1:$1,0))</f>
        <v>100.05</v>
      </c>
      <c r="AZ237" s="326">
        <f>INDEX('ИПЦ raw'!$1:$1048576, MATCH($K237,'ИПЦ raw'!$A:$A,0),MATCH(MoM!AZ$1,'ИПЦ raw'!$1:$1,0))</f>
        <v>100.36</v>
      </c>
    </row>
    <row r="238" spans="1:52" x14ac:dyDescent="0.45">
      <c r="A238" s="326">
        <f>Веса!A238</f>
        <v>1</v>
      </c>
      <c r="B238" s="326">
        <f t="shared" si="6"/>
        <v>1</v>
      </c>
      <c r="C238" s="326">
        <f>БИПЦ_НДС!E238</f>
        <v>1</v>
      </c>
      <c r="D238" s="326">
        <f t="shared" si="7"/>
        <v>0</v>
      </c>
      <c r="E238" s="326">
        <v>0</v>
      </c>
      <c r="F238" s="326">
        <v>1</v>
      </c>
      <c r="G238" s="326">
        <v>1</v>
      </c>
      <c r="H238" s="326">
        <v>0</v>
      </c>
      <c r="I238" s="326">
        <v>0</v>
      </c>
      <c r="J238" s="308" t="s">
        <v>237</v>
      </c>
      <c r="K238" s="308" t="s">
        <v>237</v>
      </c>
      <c r="L238" s="326">
        <f>INDEX('ИПЦ raw'!$1:$1048576, MATCH($K238,'ИПЦ raw'!$A:$A,0),MATCH(MoM!L$1,'ИПЦ raw'!$1:$1,0))</f>
        <v>99.96</v>
      </c>
      <c r="M238" s="326">
        <f>INDEX('ИПЦ raw'!$1:$1048576, MATCH($K238,'ИПЦ raw'!$A:$A,0),MATCH(MoM!M$1,'ИПЦ raw'!$1:$1,0))</f>
        <v>100.55</v>
      </c>
      <c r="N238" s="326">
        <f>INDEX('ИПЦ raw'!$1:$1048576, MATCH($K238,'ИПЦ raw'!$A:$A,0),MATCH(MoM!N$1,'ИПЦ raw'!$1:$1,0))</f>
        <v>100.21</v>
      </c>
      <c r="O238" s="326">
        <f>INDEX('ИПЦ raw'!$1:$1048576, MATCH($K238,'ИПЦ raw'!$A:$A,0),MATCH(MoM!O$1,'ИПЦ raw'!$1:$1,0))</f>
        <v>99.97</v>
      </c>
      <c r="P238" s="326">
        <f>INDEX('ИПЦ raw'!$1:$1048576, MATCH($K238,'ИПЦ raw'!$A:$A,0),MATCH(MoM!P$1,'ИПЦ raw'!$1:$1,0))</f>
        <v>100.25</v>
      </c>
      <c r="Q238" s="326">
        <f>INDEX('ИПЦ raw'!$1:$1048576, MATCH($K238,'ИПЦ raw'!$A:$A,0),MATCH(MoM!Q$1,'ИПЦ raw'!$1:$1,0))</f>
        <v>100.43</v>
      </c>
      <c r="R238" s="326">
        <f>INDEX('ИПЦ raw'!$1:$1048576, MATCH($K238,'ИПЦ raw'!$A:$A,0),MATCH(MoM!R$1,'ИПЦ raw'!$1:$1,0))</f>
        <v>101.14</v>
      </c>
      <c r="S238" s="326">
        <f>INDEX('ИПЦ raw'!$1:$1048576, MATCH($K238,'ИПЦ raw'!$A:$A,0),MATCH(MoM!S$1,'ИПЦ raw'!$1:$1,0))</f>
        <v>100.16</v>
      </c>
      <c r="T238" s="326">
        <f>INDEX('ИПЦ raw'!$1:$1048576, MATCH($K238,'ИПЦ raw'!$A:$A,0),MATCH(MoM!T$1,'ИПЦ raw'!$1:$1,0))</f>
        <v>100.26</v>
      </c>
      <c r="U238" s="326">
        <f>INDEX('ИПЦ raw'!$1:$1048576, MATCH($K238,'ИПЦ raw'!$A:$A,0),MATCH(MoM!U$1,'ИПЦ raw'!$1:$1,0))</f>
        <v>100.85</v>
      </c>
      <c r="V238" s="326">
        <f>INDEX('ИПЦ raw'!$1:$1048576, MATCH($K238,'ИПЦ raw'!$A:$A,0),MATCH(MoM!V$1,'ИПЦ raw'!$1:$1,0))</f>
        <v>100.43</v>
      </c>
      <c r="W238" s="326">
        <f>INDEX('ИПЦ raw'!$1:$1048576, MATCH($K238,'ИПЦ raw'!$A:$A,0),MATCH(MoM!W$1,'ИПЦ raw'!$1:$1,0))</f>
        <v>100.45</v>
      </c>
      <c r="X238" s="326">
        <f>INDEX('ИПЦ raw'!$1:$1048576, MATCH($K238,'ИПЦ raw'!$A:$A,0),MATCH(MoM!X$1,'ИПЦ raw'!$1:$1,0))</f>
        <v>100.17</v>
      </c>
      <c r="Y238" s="326">
        <f>INDEX('ИПЦ raw'!$1:$1048576, MATCH($K238,'ИПЦ raw'!$A:$A,0),MATCH(MoM!Y$1,'ИПЦ raw'!$1:$1,0))</f>
        <v>100.45</v>
      </c>
      <c r="Z238" s="326">
        <f>INDEX('ИПЦ raw'!$1:$1048576, MATCH($K238,'ИПЦ raw'!$A:$A,0),MATCH(MoM!Z$1,'ИПЦ raw'!$1:$1,0))</f>
        <v>100.18</v>
      </c>
      <c r="AA238" s="326">
        <f>INDEX('ИПЦ raw'!$1:$1048576, MATCH($K238,'ИПЦ raw'!$A:$A,0),MATCH(MoM!AA$1,'ИПЦ raw'!$1:$1,0))</f>
        <v>100.46</v>
      </c>
      <c r="AB238" s="326">
        <f>INDEX('ИПЦ raw'!$1:$1048576, MATCH($K238,'ИПЦ raw'!$A:$A,0),MATCH(MoM!AB$1,'ИПЦ raw'!$1:$1,0))</f>
        <v>100.21</v>
      </c>
      <c r="AC238" s="326">
        <f>INDEX('ИПЦ raw'!$1:$1048576, MATCH($K238,'ИПЦ raw'!$A:$A,0),MATCH(MoM!AC$1,'ИПЦ raw'!$1:$1,0))</f>
        <v>100.3</v>
      </c>
      <c r="AD238" s="326">
        <f>INDEX('ИПЦ raw'!$1:$1048576, MATCH($K238,'ИПЦ raw'!$A:$A,0),MATCH(MoM!AD$1,'ИПЦ raw'!$1:$1,0))</f>
        <v>100.13</v>
      </c>
      <c r="AE238" s="326">
        <f>INDEX('ИПЦ raw'!$1:$1048576, MATCH($K238,'ИПЦ raw'!$A:$A,0),MATCH(MoM!AE$1,'ИПЦ raw'!$1:$1,0))</f>
        <v>100.3</v>
      </c>
      <c r="AF238" s="326">
        <f>INDEX('ИПЦ raw'!$1:$1048576, MATCH($K238,'ИПЦ raw'!$A:$A,0),MATCH(MoM!AF$1,'ИПЦ raw'!$1:$1,0))</f>
        <v>100.3</v>
      </c>
      <c r="AG238" s="326">
        <f>INDEX('ИПЦ raw'!$1:$1048576, MATCH($K238,'ИПЦ raw'!$A:$A,0),MATCH(MoM!AG$1,'ИПЦ raw'!$1:$1,0))</f>
        <v>100.48</v>
      </c>
      <c r="AH238" s="326">
        <f>INDEX('ИПЦ raw'!$1:$1048576, MATCH($K238,'ИПЦ raw'!$A:$A,0),MATCH(MoM!AH$1,'ИПЦ raw'!$1:$1,0))</f>
        <v>99.79</v>
      </c>
      <c r="AI238" s="326">
        <f>INDEX('ИПЦ raw'!$1:$1048576, MATCH($K238,'ИПЦ raw'!$A:$A,0),MATCH(MoM!AI$1,'ИПЦ raw'!$1:$1,0))</f>
        <v>100.85</v>
      </c>
      <c r="AJ238" s="326">
        <f>INDEX('ИПЦ raw'!$1:$1048576, MATCH($K238,'ИПЦ raw'!$A:$A,0),MATCH(MoM!AJ$1,'ИПЦ raw'!$1:$1,0))</f>
        <v>99.96</v>
      </c>
      <c r="AK238" s="326">
        <f>INDEX('ИПЦ raw'!$1:$1048576, MATCH($K238,'ИПЦ raw'!$A:$A,0),MATCH(MoM!AK$1,'ИПЦ raw'!$1:$1,0))</f>
        <v>100.4</v>
      </c>
      <c r="AL238" s="326">
        <f>INDEX('ИПЦ raw'!$1:$1048576, MATCH($K238,'ИПЦ raw'!$A:$A,0),MATCH(MoM!AL$1,'ИПЦ raw'!$1:$1,0))</f>
        <v>100.12</v>
      </c>
      <c r="AM238" s="326">
        <f>INDEX('ИПЦ raw'!$1:$1048576, MATCH($K238,'ИПЦ raw'!$A:$A,0),MATCH(MoM!AM$1,'ИПЦ raw'!$1:$1,0))</f>
        <v>100.4</v>
      </c>
      <c r="AN238" s="326">
        <f>INDEX('ИПЦ raw'!$1:$1048576, MATCH($K238,'ИПЦ raw'!$A:$A,0),MATCH(MoM!AN$1,'ИПЦ raw'!$1:$1,0))</f>
        <v>99.62</v>
      </c>
      <c r="AO238" s="326">
        <f>INDEX('ИПЦ raw'!$1:$1048576, MATCH($K238,'ИПЦ raw'!$A:$A,0),MATCH(MoM!AO$1,'ИПЦ raw'!$1:$1,0))</f>
        <v>100.32</v>
      </c>
      <c r="AP238" s="326">
        <f>INDEX('ИПЦ raw'!$1:$1048576, MATCH($K238,'ИПЦ raw'!$A:$A,0),MATCH(MoM!AP$1,'ИПЦ raw'!$1:$1,0))</f>
        <v>100.57</v>
      </c>
      <c r="AQ238" s="326">
        <f>INDEX('ИПЦ raw'!$1:$1048576, MATCH($K238,'ИПЦ raw'!$A:$A,0),MATCH(MoM!AQ$1,'ИПЦ raw'!$1:$1,0))</f>
        <v>100.25</v>
      </c>
      <c r="AR238" s="326">
        <f>INDEX('ИПЦ raw'!$1:$1048576, MATCH($K238,'ИПЦ raw'!$A:$A,0),MATCH(MoM!AR$1,'ИПЦ raw'!$1:$1,0))</f>
        <v>99.94</v>
      </c>
      <c r="AS238" s="326">
        <f>INDEX('ИПЦ raw'!$1:$1048576, MATCH($K238,'ИПЦ raw'!$A:$A,0),MATCH(MoM!AS$1,'ИПЦ raw'!$1:$1,0))</f>
        <v>100.05</v>
      </c>
      <c r="AT238" s="326">
        <f>INDEX('ИПЦ raw'!$1:$1048576, MATCH($K238,'ИПЦ raw'!$A:$A,0),MATCH(MoM!AT$1,'ИПЦ raw'!$1:$1,0))</f>
        <v>100.85</v>
      </c>
      <c r="AU238" s="326">
        <f>INDEX('ИПЦ raw'!$1:$1048576, MATCH($K238,'ИПЦ raw'!$A:$A,0),MATCH(MoM!AU$1,'ИПЦ raw'!$1:$1,0))</f>
        <v>99.66</v>
      </c>
      <c r="AV238" s="326">
        <f>INDEX('ИПЦ raw'!$1:$1048576, MATCH($K238,'ИПЦ raw'!$A:$A,0),MATCH(MoM!AV$1,'ИПЦ raw'!$1:$1,0))</f>
        <v>100.5</v>
      </c>
      <c r="AW238" s="326">
        <f>INDEX('ИПЦ raw'!$1:$1048576, MATCH($K238,'ИПЦ raw'!$A:$A,0),MATCH(MoM!AW$1,'ИПЦ raw'!$1:$1,0))</f>
        <v>100.7</v>
      </c>
      <c r="AX238" s="326">
        <f>INDEX('ИПЦ raw'!$1:$1048576, MATCH($K238,'ИПЦ raw'!$A:$A,0),MATCH(MoM!AX$1,'ИПЦ raw'!$1:$1,0))</f>
        <v>100.46</v>
      </c>
      <c r="AY238" s="326">
        <f>INDEX('ИПЦ raw'!$1:$1048576, MATCH($K238,'ИПЦ raw'!$A:$A,0),MATCH(MoM!AY$1,'ИПЦ raw'!$1:$1,0))</f>
        <v>100.75</v>
      </c>
      <c r="AZ238" s="326">
        <f>INDEX('ИПЦ raw'!$1:$1048576, MATCH($K238,'ИПЦ raw'!$A:$A,0),MATCH(MoM!AZ$1,'ИПЦ raw'!$1:$1,0))</f>
        <v>100.48</v>
      </c>
    </row>
    <row r="239" spans="1:52" x14ac:dyDescent="0.45">
      <c r="A239" s="326">
        <f>Веса!A239</f>
        <v>1</v>
      </c>
      <c r="B239" s="326">
        <f t="shared" si="6"/>
        <v>1</v>
      </c>
      <c r="C239" s="326">
        <f>БИПЦ_НДС!E239</f>
        <v>1</v>
      </c>
      <c r="D239" s="326">
        <f t="shared" si="7"/>
        <v>0</v>
      </c>
      <c r="E239" s="326">
        <v>0</v>
      </c>
      <c r="F239" s="326">
        <v>1</v>
      </c>
      <c r="G239" s="326">
        <v>1</v>
      </c>
      <c r="H239" s="326">
        <v>0</v>
      </c>
      <c r="I239" s="326">
        <v>0</v>
      </c>
      <c r="J239" s="308" t="s">
        <v>238</v>
      </c>
      <c r="K239" s="308" t="s">
        <v>238</v>
      </c>
      <c r="L239" s="326">
        <f>INDEX('ИПЦ raw'!$1:$1048576, MATCH($K239,'ИПЦ raw'!$A:$A,0),MATCH(MoM!L$1,'ИПЦ raw'!$1:$1,0))</f>
        <v>100.05</v>
      </c>
      <c r="M239" s="326">
        <f>INDEX('ИПЦ raw'!$1:$1048576, MATCH($K239,'ИПЦ raw'!$A:$A,0),MATCH(MoM!M$1,'ИПЦ raw'!$1:$1,0))</f>
        <v>100.06</v>
      </c>
      <c r="N239" s="326">
        <f>INDEX('ИПЦ raw'!$1:$1048576, MATCH($K239,'ИПЦ raw'!$A:$A,0),MATCH(MoM!N$1,'ИПЦ raw'!$1:$1,0))</f>
        <v>100.39</v>
      </c>
      <c r="O239" s="326">
        <f>INDEX('ИПЦ raw'!$1:$1048576, MATCH($K239,'ИПЦ raw'!$A:$A,0),MATCH(MoM!O$1,'ИПЦ raw'!$1:$1,0))</f>
        <v>100.53</v>
      </c>
      <c r="P239" s="326">
        <f>INDEX('ИПЦ raw'!$1:$1048576, MATCH($K239,'ИПЦ raw'!$A:$A,0),MATCH(MoM!P$1,'ИПЦ raw'!$1:$1,0))</f>
        <v>100.15</v>
      </c>
      <c r="Q239" s="326">
        <f>INDEX('ИПЦ raw'!$1:$1048576, MATCH($K239,'ИПЦ raw'!$A:$A,0),MATCH(MoM!Q$1,'ИПЦ raw'!$1:$1,0))</f>
        <v>101.66</v>
      </c>
      <c r="R239" s="326">
        <f>INDEX('ИПЦ raw'!$1:$1048576, MATCH($K239,'ИПЦ raw'!$A:$A,0),MATCH(MoM!R$1,'ИПЦ raw'!$1:$1,0))</f>
        <v>100.13</v>
      </c>
      <c r="S239" s="326">
        <f>INDEX('ИПЦ raw'!$1:$1048576, MATCH($K239,'ИПЦ raw'!$A:$A,0),MATCH(MoM!S$1,'ИПЦ raw'!$1:$1,0))</f>
        <v>102.1</v>
      </c>
      <c r="T239" s="326">
        <f>INDEX('ИПЦ raw'!$1:$1048576, MATCH($K239,'ИПЦ raw'!$A:$A,0),MATCH(MoM!T$1,'ИПЦ raw'!$1:$1,0))</f>
        <v>100.03</v>
      </c>
      <c r="U239" s="326">
        <f>INDEX('ИПЦ raw'!$1:$1048576, MATCH($K239,'ИПЦ raw'!$A:$A,0),MATCH(MoM!U$1,'ИПЦ raw'!$1:$1,0))</f>
        <v>100.36</v>
      </c>
      <c r="V239" s="326">
        <f>INDEX('ИПЦ raw'!$1:$1048576, MATCH($K239,'ИПЦ raw'!$A:$A,0),MATCH(MoM!V$1,'ИПЦ raw'!$1:$1,0))</f>
        <v>101.02</v>
      </c>
      <c r="W239" s="326">
        <f>INDEX('ИПЦ raw'!$1:$1048576, MATCH($K239,'ИПЦ raw'!$A:$A,0),MATCH(MoM!W$1,'ИПЦ raw'!$1:$1,0))</f>
        <v>100.8</v>
      </c>
      <c r="X239" s="326">
        <f>INDEX('ИПЦ raw'!$1:$1048576, MATCH($K239,'ИПЦ raw'!$A:$A,0),MATCH(MoM!X$1,'ИПЦ raw'!$1:$1,0))</f>
        <v>100.26</v>
      </c>
      <c r="Y239" s="326">
        <f>INDEX('ИПЦ raw'!$1:$1048576, MATCH($K239,'ИПЦ raw'!$A:$A,0),MATCH(MoM!Y$1,'ИПЦ raw'!$1:$1,0))</f>
        <v>102.17</v>
      </c>
      <c r="Z239" s="326">
        <f>INDEX('ИПЦ raw'!$1:$1048576, MATCH($K239,'ИПЦ raw'!$A:$A,0),MATCH(MoM!Z$1,'ИПЦ raw'!$1:$1,0))</f>
        <v>100.99</v>
      </c>
      <c r="AA239" s="326">
        <f>INDEX('ИПЦ raw'!$1:$1048576, MATCH($K239,'ИПЦ raw'!$A:$A,0),MATCH(MoM!AA$1,'ИПЦ raw'!$1:$1,0))</f>
        <v>101.5</v>
      </c>
      <c r="AB239" s="326">
        <f>INDEX('ИПЦ raw'!$1:$1048576, MATCH($K239,'ИПЦ raw'!$A:$A,0),MATCH(MoM!AB$1,'ИПЦ raw'!$1:$1,0))</f>
        <v>100.97</v>
      </c>
      <c r="AC239" s="326">
        <f>INDEX('ИПЦ raw'!$1:$1048576, MATCH($K239,'ИПЦ raw'!$A:$A,0),MATCH(MoM!AC$1,'ИПЦ raw'!$1:$1,0))</f>
        <v>100.68</v>
      </c>
      <c r="AD239" s="326">
        <f>INDEX('ИПЦ raw'!$1:$1048576, MATCH($K239,'ИПЦ raw'!$A:$A,0),MATCH(MoM!AD$1,'ИПЦ raw'!$1:$1,0))</f>
        <v>99.23</v>
      </c>
      <c r="AE239" s="326">
        <f>INDEX('ИПЦ raw'!$1:$1048576, MATCH($K239,'ИПЦ raw'!$A:$A,0),MATCH(MoM!AE$1,'ИПЦ raw'!$1:$1,0))</f>
        <v>100.62</v>
      </c>
      <c r="AF239" s="326">
        <f>INDEX('ИПЦ raw'!$1:$1048576, MATCH($K239,'ИПЦ raw'!$A:$A,0),MATCH(MoM!AF$1,'ИПЦ raw'!$1:$1,0))</f>
        <v>100.06</v>
      </c>
      <c r="AG239" s="326">
        <f>INDEX('ИПЦ raw'!$1:$1048576, MATCH($K239,'ИПЦ raw'!$A:$A,0),MATCH(MoM!AG$1,'ИПЦ raw'!$1:$1,0))</f>
        <v>100.36</v>
      </c>
      <c r="AH239" s="326">
        <f>INDEX('ИПЦ raw'!$1:$1048576, MATCH($K239,'ИПЦ raw'!$A:$A,0),MATCH(MoM!AH$1,'ИПЦ raw'!$1:$1,0))</f>
        <v>100.27</v>
      </c>
      <c r="AI239" s="326">
        <f>INDEX('ИПЦ raw'!$1:$1048576, MATCH($K239,'ИПЦ raw'!$A:$A,0),MATCH(MoM!AI$1,'ИПЦ raw'!$1:$1,0))</f>
        <v>100.42</v>
      </c>
      <c r="AJ239" s="326">
        <f>INDEX('ИПЦ raw'!$1:$1048576, MATCH($K239,'ИПЦ raw'!$A:$A,0),MATCH(MoM!AJ$1,'ИПЦ raw'!$1:$1,0))</f>
        <v>100.18</v>
      </c>
      <c r="AK239" s="326">
        <f>INDEX('ИПЦ raw'!$1:$1048576, MATCH($K239,'ИПЦ raw'!$A:$A,0),MATCH(MoM!AK$1,'ИПЦ raw'!$1:$1,0))</f>
        <v>99.95</v>
      </c>
      <c r="AL239" s="326">
        <f>INDEX('ИПЦ raw'!$1:$1048576, MATCH($K239,'ИПЦ raw'!$A:$A,0),MATCH(MoM!AL$1,'ИПЦ raw'!$1:$1,0))</f>
        <v>99.72</v>
      </c>
      <c r="AM239" s="326">
        <f>INDEX('ИПЦ raw'!$1:$1048576, MATCH($K239,'ИПЦ raw'!$A:$A,0),MATCH(MoM!AM$1,'ИПЦ raw'!$1:$1,0))</f>
        <v>99.18</v>
      </c>
      <c r="AN239" s="326">
        <f>INDEX('ИПЦ raw'!$1:$1048576, MATCH($K239,'ИПЦ raw'!$A:$A,0),MATCH(MoM!AN$1,'ИПЦ raw'!$1:$1,0))</f>
        <v>98.26</v>
      </c>
      <c r="AO239" s="326">
        <f>INDEX('ИПЦ raw'!$1:$1048576, MATCH($K239,'ИПЦ raw'!$A:$A,0),MATCH(MoM!AO$1,'ИПЦ raw'!$1:$1,0))</f>
        <v>98.86</v>
      </c>
      <c r="AP239" s="326">
        <f>INDEX('ИПЦ raw'!$1:$1048576, MATCH($K239,'ИПЦ raw'!$A:$A,0),MATCH(MoM!AP$1,'ИПЦ raw'!$1:$1,0))</f>
        <v>99.92</v>
      </c>
      <c r="AQ239" s="326">
        <f>INDEX('ИПЦ raw'!$1:$1048576, MATCH($K239,'ИПЦ raw'!$A:$A,0),MATCH(MoM!AQ$1,'ИПЦ raw'!$1:$1,0))</f>
        <v>100.97</v>
      </c>
      <c r="AR239" s="326">
        <f>INDEX('ИПЦ raw'!$1:$1048576, MATCH($K239,'ИПЦ raw'!$A:$A,0),MATCH(MoM!AR$1,'ИПЦ raw'!$1:$1,0))</f>
        <v>99.18</v>
      </c>
      <c r="AS239" s="326">
        <f>INDEX('ИПЦ raw'!$1:$1048576, MATCH($K239,'ИПЦ raw'!$A:$A,0),MATCH(MoM!AS$1,'ИПЦ raw'!$1:$1,0))</f>
        <v>99.68</v>
      </c>
      <c r="AT239" s="326">
        <f>INDEX('ИПЦ raw'!$1:$1048576, MATCH($K239,'ИПЦ raw'!$A:$A,0),MATCH(MoM!AT$1,'ИПЦ raw'!$1:$1,0))</f>
        <v>100.51</v>
      </c>
      <c r="AU239" s="326">
        <f>INDEX('ИПЦ raw'!$1:$1048576, MATCH($K239,'ИПЦ raw'!$A:$A,0),MATCH(MoM!AU$1,'ИПЦ raw'!$1:$1,0))</f>
        <v>100.28</v>
      </c>
      <c r="AV239" s="326">
        <f>INDEX('ИПЦ raw'!$1:$1048576, MATCH($K239,'ИПЦ raw'!$A:$A,0),MATCH(MoM!AV$1,'ИПЦ raw'!$1:$1,0))</f>
        <v>99.82</v>
      </c>
      <c r="AW239" s="326">
        <f>INDEX('ИПЦ raw'!$1:$1048576, MATCH($K239,'ИПЦ raw'!$A:$A,0),MATCH(MoM!AW$1,'ИПЦ raw'!$1:$1,0))</f>
        <v>100.26</v>
      </c>
      <c r="AX239" s="326">
        <f>INDEX('ИПЦ raw'!$1:$1048576, MATCH($K239,'ИПЦ raw'!$A:$A,0),MATCH(MoM!AX$1,'ИПЦ raw'!$1:$1,0))</f>
        <v>100.68</v>
      </c>
      <c r="AY239" s="326">
        <f>INDEX('ИПЦ raw'!$1:$1048576, MATCH($K239,'ИПЦ raw'!$A:$A,0),MATCH(MoM!AY$1,'ИПЦ raw'!$1:$1,0))</f>
        <v>99.61</v>
      </c>
      <c r="AZ239" s="326">
        <f>INDEX('ИПЦ raw'!$1:$1048576, MATCH($K239,'ИПЦ raw'!$A:$A,0),MATCH(MoM!AZ$1,'ИПЦ raw'!$1:$1,0))</f>
        <v>101.35</v>
      </c>
    </row>
    <row r="240" spans="1:52" x14ac:dyDescent="0.45">
      <c r="A240" s="326">
        <f>Веса!A240</f>
        <v>1</v>
      </c>
      <c r="B240" s="326">
        <f t="shared" si="6"/>
        <v>1</v>
      </c>
      <c r="C240" s="326">
        <f>БИПЦ_НДС!E240</f>
        <v>1</v>
      </c>
      <c r="D240" s="326">
        <f t="shared" si="7"/>
        <v>0</v>
      </c>
      <c r="E240" s="326">
        <v>0</v>
      </c>
      <c r="F240" s="326">
        <v>1</v>
      </c>
      <c r="G240" s="326">
        <v>1</v>
      </c>
      <c r="H240" s="326">
        <v>0</v>
      </c>
      <c r="I240" s="326">
        <v>0</v>
      </c>
      <c r="J240" s="308" t="s">
        <v>239</v>
      </c>
      <c r="K240" s="308" t="s">
        <v>239</v>
      </c>
      <c r="L240" s="326">
        <f>INDEX('ИПЦ raw'!$1:$1048576, MATCH($K240,'ИПЦ raw'!$A:$A,0),MATCH(MoM!L$1,'ИПЦ raw'!$1:$1,0))</f>
        <v>99.61</v>
      </c>
      <c r="M240" s="326">
        <f>INDEX('ИПЦ raw'!$1:$1048576, MATCH($K240,'ИПЦ raw'!$A:$A,0),MATCH(MoM!M$1,'ИПЦ raw'!$1:$1,0))</f>
        <v>98.21</v>
      </c>
      <c r="N240" s="326">
        <f>INDEX('ИПЦ raw'!$1:$1048576, MATCH($K240,'ИПЦ raw'!$A:$A,0),MATCH(MoM!N$1,'ИПЦ raw'!$1:$1,0))</f>
        <v>100.87</v>
      </c>
      <c r="O240" s="326">
        <f>INDEX('ИПЦ raw'!$1:$1048576, MATCH($K240,'ИПЦ raw'!$A:$A,0),MATCH(MoM!O$1,'ИПЦ raw'!$1:$1,0))</f>
        <v>97.92</v>
      </c>
      <c r="P240" s="326">
        <f>INDEX('ИПЦ raw'!$1:$1048576, MATCH($K240,'ИПЦ raw'!$A:$A,0),MATCH(MoM!P$1,'ИПЦ raw'!$1:$1,0))</f>
        <v>98.99</v>
      </c>
      <c r="Q240" s="326">
        <f>INDEX('ИПЦ raw'!$1:$1048576, MATCH($K240,'ИПЦ raw'!$A:$A,0),MATCH(MoM!Q$1,'ИПЦ raw'!$1:$1,0))</f>
        <v>100.36</v>
      </c>
      <c r="R240" s="326">
        <f>INDEX('ИПЦ raw'!$1:$1048576, MATCH($K240,'ИПЦ raw'!$A:$A,0),MATCH(MoM!R$1,'ИПЦ raw'!$1:$1,0))</f>
        <v>102.03</v>
      </c>
      <c r="S240" s="326">
        <f>INDEX('ИПЦ raw'!$1:$1048576, MATCH($K240,'ИПЦ raw'!$A:$A,0),MATCH(MoM!S$1,'ИПЦ raw'!$1:$1,0))</f>
        <v>102.62</v>
      </c>
      <c r="T240" s="326">
        <f>INDEX('ИПЦ raw'!$1:$1048576, MATCH($K240,'ИПЦ raw'!$A:$A,0),MATCH(MoM!T$1,'ИПЦ raw'!$1:$1,0))</f>
        <v>101.4</v>
      </c>
      <c r="U240" s="326">
        <f>INDEX('ИПЦ raw'!$1:$1048576, MATCH($K240,'ИПЦ raw'!$A:$A,0),MATCH(MoM!U$1,'ИПЦ raw'!$1:$1,0))</f>
        <v>100.43</v>
      </c>
      <c r="V240" s="326">
        <f>INDEX('ИПЦ raw'!$1:$1048576, MATCH($K240,'ИПЦ raw'!$A:$A,0),MATCH(MoM!V$1,'ИПЦ raw'!$1:$1,0))</f>
        <v>99.03</v>
      </c>
      <c r="W240" s="326">
        <f>INDEX('ИПЦ raw'!$1:$1048576, MATCH($K240,'ИПЦ raw'!$A:$A,0),MATCH(MoM!W$1,'ИПЦ raw'!$1:$1,0))</f>
        <v>99.92</v>
      </c>
      <c r="X240" s="326">
        <f>INDEX('ИПЦ raw'!$1:$1048576, MATCH($K240,'ИПЦ raw'!$A:$A,0),MATCH(MoM!X$1,'ИПЦ raw'!$1:$1,0))</f>
        <v>99.36</v>
      </c>
      <c r="Y240" s="326">
        <f>INDEX('ИПЦ raw'!$1:$1048576, MATCH($K240,'ИПЦ raw'!$A:$A,0),MATCH(MoM!Y$1,'ИПЦ raw'!$1:$1,0))</f>
        <v>98.45</v>
      </c>
      <c r="Z240" s="326">
        <f>INDEX('ИПЦ raw'!$1:$1048576, MATCH($K240,'ИПЦ raw'!$A:$A,0),MATCH(MoM!Z$1,'ИПЦ raw'!$1:$1,0))</f>
        <v>98.92</v>
      </c>
      <c r="AA240" s="326">
        <f>INDEX('ИПЦ raw'!$1:$1048576, MATCH($K240,'ИПЦ raw'!$A:$A,0),MATCH(MoM!AA$1,'ИПЦ raw'!$1:$1,0))</f>
        <v>101.09</v>
      </c>
      <c r="AB240" s="326">
        <f>INDEX('ИПЦ raw'!$1:$1048576, MATCH($K240,'ИПЦ raw'!$A:$A,0),MATCH(MoM!AB$1,'ИПЦ raw'!$1:$1,0))</f>
        <v>100.5</v>
      </c>
      <c r="AC240" s="326">
        <f>INDEX('ИПЦ raw'!$1:$1048576, MATCH($K240,'ИПЦ raw'!$A:$A,0),MATCH(MoM!AC$1,'ИПЦ raw'!$1:$1,0))</f>
        <v>100.67</v>
      </c>
      <c r="AD240" s="326">
        <f>INDEX('ИПЦ raw'!$1:$1048576, MATCH($K240,'ИПЦ raw'!$A:$A,0),MATCH(MoM!AD$1,'ИПЦ raw'!$1:$1,0))</f>
        <v>101.15</v>
      </c>
      <c r="AE240" s="326">
        <f>INDEX('ИПЦ raw'!$1:$1048576, MATCH($K240,'ИПЦ raw'!$A:$A,0),MATCH(MoM!AE$1,'ИПЦ raw'!$1:$1,0))</f>
        <v>101.37</v>
      </c>
      <c r="AF240" s="326">
        <f>INDEX('ИПЦ raw'!$1:$1048576, MATCH($K240,'ИПЦ raw'!$A:$A,0),MATCH(MoM!AF$1,'ИПЦ raw'!$1:$1,0))</f>
        <v>100.2</v>
      </c>
      <c r="AG240" s="326">
        <f>INDEX('ИПЦ raw'!$1:$1048576, MATCH($K240,'ИПЦ raw'!$A:$A,0),MATCH(MoM!AG$1,'ИПЦ raw'!$1:$1,0))</f>
        <v>100.03</v>
      </c>
      <c r="AH240" s="326">
        <f>INDEX('ИПЦ raw'!$1:$1048576, MATCH($K240,'ИПЦ raw'!$A:$A,0),MATCH(MoM!AH$1,'ИПЦ raw'!$1:$1,0))</f>
        <v>100.69</v>
      </c>
      <c r="AI240" s="326">
        <f>INDEX('ИПЦ raw'!$1:$1048576, MATCH($K240,'ИПЦ raw'!$A:$A,0),MATCH(MoM!AI$1,'ИПЦ raw'!$1:$1,0))</f>
        <v>103.55</v>
      </c>
      <c r="AJ240" s="326">
        <f>INDEX('ИПЦ raw'!$1:$1048576, MATCH($K240,'ИПЦ raw'!$A:$A,0),MATCH(MoM!AJ$1,'ИПЦ raw'!$1:$1,0))</f>
        <v>99.21</v>
      </c>
      <c r="AK240" s="326">
        <f>INDEX('ИПЦ raw'!$1:$1048576, MATCH($K240,'ИПЦ raw'!$A:$A,0),MATCH(MoM!AK$1,'ИПЦ raw'!$1:$1,0))</f>
        <v>100.41</v>
      </c>
      <c r="AL240" s="326">
        <f>INDEX('ИПЦ raw'!$1:$1048576, MATCH($K240,'ИПЦ raw'!$A:$A,0),MATCH(MoM!AL$1,'ИПЦ raw'!$1:$1,0))</f>
        <v>98.63</v>
      </c>
      <c r="AM240" s="326">
        <f>INDEX('ИПЦ raw'!$1:$1048576, MATCH($K240,'ИПЦ raw'!$A:$A,0),MATCH(MoM!AM$1,'ИПЦ raw'!$1:$1,0))</f>
        <v>98.25</v>
      </c>
      <c r="AN240" s="326">
        <f>INDEX('ИПЦ raw'!$1:$1048576, MATCH($K240,'ИПЦ raw'!$A:$A,0),MATCH(MoM!AN$1,'ИПЦ raw'!$1:$1,0))</f>
        <v>99.1</v>
      </c>
      <c r="AO240" s="326">
        <f>INDEX('ИПЦ raw'!$1:$1048576, MATCH($K240,'ИПЦ raw'!$A:$A,0),MATCH(MoM!AO$1,'ИПЦ raw'!$1:$1,0))</f>
        <v>98.39</v>
      </c>
      <c r="AP240" s="326">
        <f>INDEX('ИПЦ raw'!$1:$1048576, MATCH($K240,'ИПЦ raw'!$A:$A,0),MATCH(MoM!AP$1,'ИПЦ raw'!$1:$1,0))</f>
        <v>99.3</v>
      </c>
      <c r="AQ240" s="326">
        <f>INDEX('ИПЦ raw'!$1:$1048576, MATCH($K240,'ИПЦ raw'!$A:$A,0),MATCH(MoM!AQ$1,'ИПЦ raw'!$1:$1,0))</f>
        <v>100.48</v>
      </c>
      <c r="AR240" s="326">
        <f>INDEX('ИПЦ raw'!$1:$1048576, MATCH($K240,'ИПЦ raw'!$A:$A,0),MATCH(MoM!AR$1,'ИПЦ raw'!$1:$1,0))</f>
        <v>100.07</v>
      </c>
      <c r="AS240" s="326">
        <f>INDEX('ИПЦ raw'!$1:$1048576, MATCH($K240,'ИПЦ raw'!$A:$A,0),MATCH(MoM!AS$1,'ИПЦ raw'!$1:$1,0))</f>
        <v>99.79</v>
      </c>
      <c r="AT240" s="326">
        <f>INDEX('ИПЦ raw'!$1:$1048576, MATCH($K240,'ИПЦ raw'!$A:$A,0),MATCH(MoM!AT$1,'ИПЦ raw'!$1:$1,0))</f>
        <v>99.92</v>
      </c>
      <c r="AU240" s="326">
        <f>INDEX('ИПЦ raw'!$1:$1048576, MATCH($K240,'ИПЦ raw'!$A:$A,0),MATCH(MoM!AU$1,'ИПЦ raw'!$1:$1,0))</f>
        <v>101.32</v>
      </c>
      <c r="AV240" s="326">
        <f>INDEX('ИПЦ raw'!$1:$1048576, MATCH($K240,'ИПЦ raw'!$A:$A,0),MATCH(MoM!AV$1,'ИПЦ raw'!$1:$1,0))</f>
        <v>100.94</v>
      </c>
      <c r="AW240" s="326">
        <f>INDEX('ИПЦ raw'!$1:$1048576, MATCH($K240,'ИПЦ raw'!$A:$A,0),MATCH(MoM!AW$1,'ИПЦ raw'!$1:$1,0))</f>
        <v>98.04</v>
      </c>
      <c r="AX240" s="326">
        <f>INDEX('ИПЦ raw'!$1:$1048576, MATCH($K240,'ИПЦ raw'!$A:$A,0),MATCH(MoM!AX$1,'ИПЦ raw'!$1:$1,0))</f>
        <v>99.44</v>
      </c>
      <c r="AY240" s="326">
        <f>INDEX('ИПЦ raw'!$1:$1048576, MATCH($K240,'ИПЦ raw'!$A:$A,0),MATCH(MoM!AY$1,'ИПЦ raw'!$1:$1,0))</f>
        <v>99.41</v>
      </c>
      <c r="AZ240" s="326">
        <f>INDEX('ИПЦ raw'!$1:$1048576, MATCH($K240,'ИПЦ raw'!$A:$A,0),MATCH(MoM!AZ$1,'ИПЦ raw'!$1:$1,0))</f>
        <v>99.82</v>
      </c>
    </row>
    <row r="241" spans="1:52" x14ac:dyDescent="0.45">
      <c r="A241" s="326">
        <f>Веса!A241</f>
        <v>1</v>
      </c>
      <c r="B241" s="326">
        <f t="shared" si="6"/>
        <v>1</v>
      </c>
      <c r="C241" s="326">
        <f>БИПЦ_НДС!E241</f>
        <v>1</v>
      </c>
      <c r="D241" s="326">
        <f t="shared" si="7"/>
        <v>0</v>
      </c>
      <c r="E241" s="326">
        <v>0</v>
      </c>
      <c r="F241" s="326">
        <v>1</v>
      </c>
      <c r="G241" s="326">
        <v>1</v>
      </c>
      <c r="H241" s="326">
        <v>0</v>
      </c>
      <c r="I241" s="326">
        <v>0</v>
      </c>
      <c r="J241" s="308" t="s">
        <v>240</v>
      </c>
      <c r="K241" s="308" t="s">
        <v>240</v>
      </c>
      <c r="L241" s="326">
        <f>INDEX('ИПЦ raw'!$1:$1048576, MATCH($K241,'ИПЦ raw'!$A:$A,0),MATCH(MoM!L$1,'ИПЦ raw'!$1:$1,0))</f>
        <v>98.42</v>
      </c>
      <c r="M241" s="326">
        <f>INDEX('ИПЦ raw'!$1:$1048576, MATCH($K241,'ИПЦ raw'!$A:$A,0),MATCH(MoM!M$1,'ИПЦ raw'!$1:$1,0))</f>
        <v>99.07</v>
      </c>
      <c r="N241" s="326">
        <f>INDEX('ИПЦ raw'!$1:$1048576, MATCH($K241,'ИПЦ raw'!$A:$A,0),MATCH(MoM!N$1,'ИПЦ raw'!$1:$1,0))</f>
        <v>98.99</v>
      </c>
      <c r="O241" s="326">
        <f>INDEX('ИПЦ raw'!$1:$1048576, MATCH($K241,'ИПЦ raw'!$A:$A,0),MATCH(MoM!O$1,'ИПЦ raw'!$1:$1,0))</f>
        <v>98.56</v>
      </c>
      <c r="P241" s="326">
        <f>INDEX('ИПЦ raw'!$1:$1048576, MATCH($K241,'ИПЦ raw'!$A:$A,0),MATCH(MoM!P$1,'ИПЦ raw'!$1:$1,0))</f>
        <v>98.63</v>
      </c>
      <c r="Q241" s="326">
        <f>INDEX('ИПЦ raw'!$1:$1048576, MATCH($K241,'ИПЦ raw'!$A:$A,0),MATCH(MoM!Q$1,'ИПЦ raw'!$1:$1,0))</f>
        <v>98.97</v>
      </c>
      <c r="R241" s="326">
        <f>INDEX('ИПЦ raw'!$1:$1048576, MATCH($K241,'ИПЦ raw'!$A:$A,0),MATCH(MoM!R$1,'ИПЦ raw'!$1:$1,0))</f>
        <v>102.15</v>
      </c>
      <c r="S241" s="326">
        <f>INDEX('ИПЦ raw'!$1:$1048576, MATCH($K241,'ИПЦ raw'!$A:$A,0),MATCH(MoM!S$1,'ИПЦ raw'!$1:$1,0))</f>
        <v>101.13</v>
      </c>
      <c r="T241" s="326">
        <f>INDEX('ИПЦ raw'!$1:$1048576, MATCH($K241,'ИПЦ raw'!$A:$A,0),MATCH(MoM!T$1,'ИПЦ raw'!$1:$1,0))</f>
        <v>100.91</v>
      </c>
      <c r="U241" s="326">
        <f>INDEX('ИПЦ raw'!$1:$1048576, MATCH($K241,'ИПЦ raw'!$A:$A,0),MATCH(MoM!U$1,'ИПЦ raw'!$1:$1,0))</f>
        <v>100.77</v>
      </c>
      <c r="V241" s="326">
        <f>INDEX('ИПЦ raw'!$1:$1048576, MATCH($K241,'ИПЦ raw'!$A:$A,0),MATCH(MoM!V$1,'ИПЦ raw'!$1:$1,0))</f>
        <v>99.99</v>
      </c>
      <c r="W241" s="326">
        <f>INDEX('ИПЦ raw'!$1:$1048576, MATCH($K241,'ИПЦ raw'!$A:$A,0),MATCH(MoM!W$1,'ИПЦ raw'!$1:$1,0))</f>
        <v>98.76</v>
      </c>
      <c r="X241" s="326">
        <f>INDEX('ИПЦ raw'!$1:$1048576, MATCH($K241,'ИПЦ raw'!$A:$A,0),MATCH(MoM!X$1,'ИПЦ raw'!$1:$1,0))</f>
        <v>99.68</v>
      </c>
      <c r="Y241" s="326">
        <f>INDEX('ИПЦ raw'!$1:$1048576, MATCH($K241,'ИПЦ raw'!$A:$A,0),MATCH(MoM!Y$1,'ИПЦ raw'!$1:$1,0))</f>
        <v>97.45</v>
      </c>
      <c r="Z241" s="326">
        <f>INDEX('ИПЦ raw'!$1:$1048576, MATCH($K241,'ИПЦ raw'!$A:$A,0),MATCH(MoM!Z$1,'ИПЦ raw'!$1:$1,0))</f>
        <v>98.37</v>
      </c>
      <c r="AA241" s="326">
        <f>INDEX('ИПЦ raw'!$1:$1048576, MATCH($K241,'ИПЦ raw'!$A:$A,0),MATCH(MoM!AA$1,'ИПЦ raw'!$1:$1,0))</f>
        <v>100.78</v>
      </c>
      <c r="AB241" s="326">
        <f>INDEX('ИПЦ raw'!$1:$1048576, MATCH($K241,'ИПЦ raw'!$A:$A,0),MATCH(MoM!AB$1,'ИПЦ raw'!$1:$1,0))</f>
        <v>100.4</v>
      </c>
      <c r="AC241" s="326">
        <f>INDEX('ИПЦ raw'!$1:$1048576, MATCH($K241,'ИПЦ raw'!$A:$A,0),MATCH(MoM!AC$1,'ИПЦ raw'!$1:$1,0))</f>
        <v>100.75</v>
      </c>
      <c r="AD241" s="326">
        <f>INDEX('ИПЦ raw'!$1:$1048576, MATCH($K241,'ИПЦ raw'!$A:$A,0),MATCH(MoM!AD$1,'ИПЦ raw'!$1:$1,0))</f>
        <v>102.41</v>
      </c>
      <c r="AE241" s="326">
        <f>INDEX('ИПЦ raw'!$1:$1048576, MATCH($K241,'ИПЦ raw'!$A:$A,0),MATCH(MoM!AE$1,'ИПЦ raw'!$1:$1,0))</f>
        <v>100.54</v>
      </c>
      <c r="AF241" s="326">
        <f>INDEX('ИПЦ raw'!$1:$1048576, MATCH($K241,'ИПЦ raw'!$A:$A,0),MATCH(MoM!AF$1,'ИПЦ raw'!$1:$1,0))</f>
        <v>99.69</v>
      </c>
      <c r="AG241" s="326">
        <f>INDEX('ИПЦ raw'!$1:$1048576, MATCH($K241,'ИПЦ raw'!$A:$A,0),MATCH(MoM!AG$1,'ИПЦ raw'!$1:$1,0))</f>
        <v>100.14</v>
      </c>
      <c r="AH241" s="326">
        <f>INDEX('ИПЦ raw'!$1:$1048576, MATCH($K241,'ИПЦ raw'!$A:$A,0),MATCH(MoM!AH$1,'ИПЦ raw'!$1:$1,0))</f>
        <v>100.37</v>
      </c>
      <c r="AI241" s="326">
        <f>INDEX('ИПЦ raw'!$1:$1048576, MATCH($K241,'ИПЦ raw'!$A:$A,0),MATCH(MoM!AI$1,'ИПЦ raw'!$1:$1,0))</f>
        <v>103.81</v>
      </c>
      <c r="AJ241" s="326">
        <f>INDEX('ИПЦ raw'!$1:$1048576, MATCH($K241,'ИПЦ raw'!$A:$A,0),MATCH(MoM!AJ$1,'ИПЦ raw'!$1:$1,0))</f>
        <v>99.95</v>
      </c>
      <c r="AK241" s="326">
        <f>INDEX('ИПЦ raw'!$1:$1048576, MATCH($K241,'ИПЦ raw'!$A:$A,0),MATCH(MoM!AK$1,'ИПЦ raw'!$1:$1,0))</f>
        <v>100.78</v>
      </c>
      <c r="AL241" s="326">
        <f>INDEX('ИПЦ raw'!$1:$1048576, MATCH($K241,'ИПЦ raw'!$A:$A,0),MATCH(MoM!AL$1,'ИПЦ raw'!$1:$1,0))</f>
        <v>98.76</v>
      </c>
      <c r="AM241" s="326">
        <f>INDEX('ИПЦ raw'!$1:$1048576, MATCH($K241,'ИПЦ raw'!$A:$A,0),MATCH(MoM!AM$1,'ИПЦ raw'!$1:$1,0))</f>
        <v>97.84</v>
      </c>
      <c r="AN241" s="326">
        <f>INDEX('ИПЦ raw'!$1:$1048576, MATCH($K241,'ИПЦ raw'!$A:$A,0),MATCH(MoM!AN$1,'ИПЦ raw'!$1:$1,0))</f>
        <v>99.02</v>
      </c>
      <c r="AO241" s="326">
        <f>INDEX('ИПЦ raw'!$1:$1048576, MATCH($K241,'ИПЦ raw'!$A:$A,0),MATCH(MoM!AO$1,'ИПЦ raw'!$1:$1,0))</f>
        <v>97.9</v>
      </c>
      <c r="AP241" s="326">
        <f>INDEX('ИПЦ raw'!$1:$1048576, MATCH($K241,'ИПЦ raw'!$A:$A,0),MATCH(MoM!AP$1,'ИПЦ raw'!$1:$1,0))</f>
        <v>98.76</v>
      </c>
      <c r="AQ241" s="326">
        <f>INDEX('ИПЦ raw'!$1:$1048576, MATCH($K241,'ИПЦ raw'!$A:$A,0),MATCH(MoM!AQ$1,'ИПЦ raw'!$1:$1,0))</f>
        <v>99.71</v>
      </c>
      <c r="AR241" s="326">
        <f>INDEX('ИПЦ raw'!$1:$1048576, MATCH($K241,'ИПЦ raw'!$A:$A,0),MATCH(MoM!AR$1,'ИПЦ raw'!$1:$1,0))</f>
        <v>100.5</v>
      </c>
      <c r="AS241" s="326">
        <f>INDEX('ИПЦ raw'!$1:$1048576, MATCH($K241,'ИПЦ raw'!$A:$A,0),MATCH(MoM!AS$1,'ИПЦ raw'!$1:$1,0))</f>
        <v>99.87</v>
      </c>
      <c r="AT241" s="326">
        <f>INDEX('ИПЦ raw'!$1:$1048576, MATCH($K241,'ИПЦ raw'!$A:$A,0),MATCH(MoM!AT$1,'ИПЦ raw'!$1:$1,0))</f>
        <v>99.5</v>
      </c>
      <c r="AU241" s="326">
        <f>INDEX('ИПЦ raw'!$1:$1048576, MATCH($K241,'ИПЦ raw'!$A:$A,0),MATCH(MoM!AU$1,'ИПЦ raw'!$1:$1,0))</f>
        <v>100.38</v>
      </c>
      <c r="AV241" s="326">
        <f>INDEX('ИПЦ raw'!$1:$1048576, MATCH($K241,'ИПЦ raw'!$A:$A,0),MATCH(MoM!AV$1,'ИПЦ raw'!$1:$1,0))</f>
        <v>100.34</v>
      </c>
      <c r="AW241" s="326">
        <f>INDEX('ИПЦ raw'!$1:$1048576, MATCH($K241,'ИПЦ raw'!$A:$A,0),MATCH(MoM!AW$1,'ИПЦ raw'!$1:$1,0))</f>
        <v>98.25</v>
      </c>
      <c r="AX241" s="326">
        <f>INDEX('ИПЦ raw'!$1:$1048576, MATCH($K241,'ИПЦ raw'!$A:$A,0),MATCH(MoM!AX$1,'ИПЦ raw'!$1:$1,0))</f>
        <v>98.89</v>
      </c>
      <c r="AY241" s="326">
        <f>INDEX('ИПЦ raw'!$1:$1048576, MATCH($K241,'ИПЦ raw'!$A:$A,0),MATCH(MoM!AY$1,'ИПЦ raw'!$1:$1,0))</f>
        <v>99.48</v>
      </c>
      <c r="AZ241" s="326">
        <f>INDEX('ИПЦ raw'!$1:$1048576, MATCH($K241,'ИПЦ raw'!$A:$A,0),MATCH(MoM!AZ$1,'ИПЦ raw'!$1:$1,0))</f>
        <v>99.54</v>
      </c>
    </row>
    <row r="242" spans="1:52" x14ac:dyDescent="0.45">
      <c r="A242" s="326">
        <f>Веса!A242</f>
        <v>1</v>
      </c>
      <c r="B242" s="326">
        <f t="shared" si="6"/>
        <v>1</v>
      </c>
      <c r="C242" s="326">
        <f>БИПЦ_НДС!E242</f>
        <v>1</v>
      </c>
      <c r="D242" s="326">
        <f t="shared" si="7"/>
        <v>0</v>
      </c>
      <c r="E242" s="326">
        <v>0</v>
      </c>
      <c r="F242" s="326">
        <v>1</v>
      </c>
      <c r="G242" s="326">
        <v>1</v>
      </c>
      <c r="H242" s="326">
        <v>0</v>
      </c>
      <c r="I242" s="326">
        <v>0</v>
      </c>
      <c r="J242" s="308" t="s">
        <v>241</v>
      </c>
      <c r="K242" s="308" t="s">
        <v>241</v>
      </c>
      <c r="L242" s="326">
        <f>INDEX('ИПЦ raw'!$1:$1048576, MATCH($K242,'ИПЦ raw'!$A:$A,0),MATCH(MoM!L$1,'ИПЦ raw'!$1:$1,0))</f>
        <v>102.18</v>
      </c>
      <c r="M242" s="326">
        <f>INDEX('ИПЦ raw'!$1:$1048576, MATCH($K242,'ИПЦ raw'!$A:$A,0),MATCH(MoM!M$1,'ИПЦ raw'!$1:$1,0))</f>
        <v>97.47</v>
      </c>
      <c r="N242" s="326">
        <f>INDEX('ИПЦ raw'!$1:$1048576, MATCH($K242,'ИПЦ raw'!$A:$A,0),MATCH(MoM!N$1,'ИПЦ raw'!$1:$1,0))</f>
        <v>99.66</v>
      </c>
      <c r="O242" s="326">
        <f>INDEX('ИПЦ raw'!$1:$1048576, MATCH($K242,'ИПЦ raw'!$A:$A,0),MATCH(MoM!O$1,'ИПЦ raw'!$1:$1,0))</f>
        <v>99.56</v>
      </c>
      <c r="P242" s="326">
        <f>INDEX('ИПЦ raw'!$1:$1048576, MATCH($K242,'ИПЦ raw'!$A:$A,0),MATCH(MoM!P$1,'ИПЦ raw'!$1:$1,0))</f>
        <v>98.6</v>
      </c>
      <c r="Q242" s="326">
        <f>INDEX('ИПЦ raw'!$1:$1048576, MATCH($K242,'ИПЦ raw'!$A:$A,0),MATCH(MoM!Q$1,'ИПЦ raw'!$1:$1,0))</f>
        <v>98.25</v>
      </c>
      <c r="R242" s="326">
        <f>INDEX('ИПЦ raw'!$1:$1048576, MATCH($K242,'ИПЦ raw'!$A:$A,0),MATCH(MoM!R$1,'ИПЦ raw'!$1:$1,0))</f>
        <v>99.58</v>
      </c>
      <c r="S242" s="326">
        <f>INDEX('ИПЦ raw'!$1:$1048576, MATCH($K242,'ИПЦ raw'!$A:$A,0),MATCH(MoM!S$1,'ИПЦ raw'!$1:$1,0))</f>
        <v>100.35</v>
      </c>
      <c r="T242" s="326">
        <f>INDEX('ИПЦ raw'!$1:$1048576, MATCH($K242,'ИПЦ raw'!$A:$A,0),MATCH(MoM!T$1,'ИПЦ raw'!$1:$1,0))</f>
        <v>100.11</v>
      </c>
      <c r="U242" s="326">
        <f>INDEX('ИПЦ raw'!$1:$1048576, MATCH($K242,'ИПЦ raw'!$A:$A,0),MATCH(MoM!U$1,'ИПЦ raw'!$1:$1,0))</f>
        <v>102.45</v>
      </c>
      <c r="V242" s="326">
        <f>INDEX('ИПЦ raw'!$1:$1048576, MATCH($K242,'ИПЦ raw'!$A:$A,0),MATCH(MoM!V$1,'ИПЦ raw'!$1:$1,0))</f>
        <v>99.52</v>
      </c>
      <c r="W242" s="326">
        <f>INDEX('ИПЦ raw'!$1:$1048576, MATCH($K242,'ИПЦ raw'!$A:$A,0),MATCH(MoM!W$1,'ИПЦ raw'!$1:$1,0))</f>
        <v>100.76</v>
      </c>
      <c r="X242" s="326">
        <f>INDEX('ИПЦ raw'!$1:$1048576, MATCH($K242,'ИПЦ raw'!$A:$A,0),MATCH(MoM!X$1,'ИПЦ raw'!$1:$1,0))</f>
        <v>99.98</v>
      </c>
      <c r="Y242" s="326">
        <f>INDEX('ИПЦ raw'!$1:$1048576, MATCH($K242,'ИПЦ raw'!$A:$A,0),MATCH(MoM!Y$1,'ИПЦ raw'!$1:$1,0))</f>
        <v>99.2</v>
      </c>
      <c r="Z242" s="326">
        <f>INDEX('ИПЦ raw'!$1:$1048576, MATCH($K242,'ИПЦ raw'!$A:$A,0),MATCH(MoM!Z$1,'ИПЦ raw'!$1:$1,0))</f>
        <v>99.99</v>
      </c>
      <c r="AA242" s="326">
        <f>INDEX('ИПЦ raw'!$1:$1048576, MATCH($K242,'ИПЦ raw'!$A:$A,0),MATCH(MoM!AA$1,'ИПЦ raw'!$1:$1,0))</f>
        <v>100.69</v>
      </c>
      <c r="AB242" s="326">
        <f>INDEX('ИПЦ raw'!$1:$1048576, MATCH($K242,'ИПЦ raw'!$A:$A,0),MATCH(MoM!AB$1,'ИПЦ raw'!$1:$1,0))</f>
        <v>99.58</v>
      </c>
      <c r="AC242" s="326">
        <f>INDEX('ИПЦ raw'!$1:$1048576, MATCH($K242,'ИПЦ raw'!$A:$A,0),MATCH(MoM!AC$1,'ИПЦ raw'!$1:$1,0))</f>
        <v>98.7</v>
      </c>
      <c r="AD242" s="326">
        <f>INDEX('ИПЦ raw'!$1:$1048576, MATCH($K242,'ИПЦ raw'!$A:$A,0),MATCH(MoM!AD$1,'ИПЦ raw'!$1:$1,0))</f>
        <v>99.98</v>
      </c>
      <c r="AE242" s="326">
        <f>INDEX('ИПЦ raw'!$1:$1048576, MATCH($K242,'ИПЦ raw'!$A:$A,0),MATCH(MoM!AE$1,'ИПЦ raw'!$1:$1,0))</f>
        <v>99.24</v>
      </c>
      <c r="AF242" s="326">
        <f>INDEX('ИПЦ raw'!$1:$1048576, MATCH($K242,'ИПЦ raw'!$A:$A,0),MATCH(MoM!AF$1,'ИПЦ raw'!$1:$1,0))</f>
        <v>98.93</v>
      </c>
      <c r="AG242" s="326">
        <f>INDEX('ИПЦ raw'!$1:$1048576, MATCH($K242,'ИПЦ raw'!$A:$A,0),MATCH(MoM!AG$1,'ИПЦ raw'!$1:$1,0))</f>
        <v>99.55</v>
      </c>
      <c r="AH242" s="326">
        <f>INDEX('ИПЦ raw'!$1:$1048576, MATCH($K242,'ИПЦ raw'!$A:$A,0),MATCH(MoM!AH$1,'ИПЦ raw'!$1:$1,0))</f>
        <v>99.2</v>
      </c>
      <c r="AI242" s="326">
        <f>INDEX('ИПЦ raw'!$1:$1048576, MATCH($K242,'ИПЦ raw'!$A:$A,0),MATCH(MoM!AI$1,'ИПЦ raw'!$1:$1,0))</f>
        <v>102.66</v>
      </c>
      <c r="AJ242" s="326">
        <f>INDEX('ИПЦ raw'!$1:$1048576, MATCH($K242,'ИПЦ raw'!$A:$A,0),MATCH(MoM!AJ$1,'ИПЦ raw'!$1:$1,0))</f>
        <v>101.43</v>
      </c>
      <c r="AK242" s="326">
        <f>INDEX('ИПЦ raw'!$1:$1048576, MATCH($K242,'ИПЦ raw'!$A:$A,0),MATCH(MoM!AK$1,'ИПЦ raw'!$1:$1,0))</f>
        <v>97.67</v>
      </c>
      <c r="AL242" s="326">
        <f>INDEX('ИПЦ raw'!$1:$1048576, MATCH($K242,'ИПЦ raw'!$A:$A,0),MATCH(MoM!AL$1,'ИПЦ raw'!$1:$1,0))</f>
        <v>99.26</v>
      </c>
      <c r="AM242" s="326">
        <f>INDEX('ИПЦ raw'!$1:$1048576, MATCH($K242,'ИПЦ raw'!$A:$A,0),MATCH(MoM!AM$1,'ИПЦ raw'!$1:$1,0))</f>
        <v>98.27</v>
      </c>
      <c r="AN242" s="326">
        <f>INDEX('ИПЦ raw'!$1:$1048576, MATCH($K242,'ИПЦ raw'!$A:$A,0),MATCH(MoM!AN$1,'ИПЦ raw'!$1:$1,0))</f>
        <v>98.65</v>
      </c>
      <c r="AO242" s="326">
        <f>INDEX('ИПЦ raw'!$1:$1048576, MATCH($K242,'ИПЦ raw'!$A:$A,0),MATCH(MoM!AO$1,'ИПЦ raw'!$1:$1,0))</f>
        <v>98.08</v>
      </c>
      <c r="AP242" s="326">
        <f>INDEX('ИПЦ raw'!$1:$1048576, MATCH($K242,'ИПЦ raw'!$A:$A,0),MATCH(MoM!AP$1,'ИПЦ raw'!$1:$1,0))</f>
        <v>99.11</v>
      </c>
      <c r="AQ242" s="326">
        <f>INDEX('ИПЦ raw'!$1:$1048576, MATCH($K242,'ИПЦ raw'!$A:$A,0),MATCH(MoM!AQ$1,'ИПЦ raw'!$1:$1,0))</f>
        <v>100.39</v>
      </c>
      <c r="AR242" s="326">
        <f>INDEX('ИПЦ raw'!$1:$1048576, MATCH($K242,'ИПЦ raw'!$A:$A,0),MATCH(MoM!AR$1,'ИПЦ raw'!$1:$1,0))</f>
        <v>98.85</v>
      </c>
      <c r="AS242" s="326">
        <f>INDEX('ИПЦ raw'!$1:$1048576, MATCH($K242,'ИПЦ raw'!$A:$A,0),MATCH(MoM!AS$1,'ИПЦ raw'!$1:$1,0))</f>
        <v>99.88</v>
      </c>
      <c r="AT242" s="326">
        <f>INDEX('ИПЦ raw'!$1:$1048576, MATCH($K242,'ИПЦ raw'!$A:$A,0),MATCH(MoM!AT$1,'ИПЦ raw'!$1:$1,0))</f>
        <v>100.73</v>
      </c>
      <c r="AU242" s="326">
        <f>INDEX('ИПЦ raw'!$1:$1048576, MATCH($K242,'ИПЦ raw'!$A:$A,0),MATCH(MoM!AU$1,'ИПЦ raw'!$1:$1,0))</f>
        <v>97.38</v>
      </c>
      <c r="AV242" s="326">
        <f>INDEX('ИПЦ raw'!$1:$1048576, MATCH($K242,'ИПЦ raw'!$A:$A,0),MATCH(MoM!AV$1,'ИПЦ raw'!$1:$1,0))</f>
        <v>100.68</v>
      </c>
      <c r="AW242" s="326">
        <f>INDEX('ИПЦ raw'!$1:$1048576, MATCH($K242,'ИПЦ raw'!$A:$A,0),MATCH(MoM!AW$1,'ИПЦ raw'!$1:$1,0))</f>
        <v>98.94</v>
      </c>
      <c r="AX242" s="326">
        <f>INDEX('ИПЦ raw'!$1:$1048576, MATCH($K242,'ИПЦ raw'!$A:$A,0),MATCH(MoM!AX$1,'ИПЦ raw'!$1:$1,0))</f>
        <v>98.94</v>
      </c>
      <c r="AY242" s="326">
        <f>INDEX('ИПЦ raw'!$1:$1048576, MATCH($K242,'ИПЦ raw'!$A:$A,0),MATCH(MoM!AY$1,'ИПЦ raw'!$1:$1,0))</f>
        <v>99.2</v>
      </c>
      <c r="AZ242" s="326">
        <f>INDEX('ИПЦ raw'!$1:$1048576, MATCH($K242,'ИПЦ raw'!$A:$A,0),MATCH(MoM!AZ$1,'ИПЦ raw'!$1:$1,0))</f>
        <v>99.64</v>
      </c>
    </row>
    <row r="243" spans="1:52" s="332" customFormat="1" x14ac:dyDescent="0.45">
      <c r="A243" s="332">
        <f>Веса!A243</f>
        <v>0</v>
      </c>
      <c r="B243" s="332">
        <f t="shared" si="6"/>
        <v>0</v>
      </c>
      <c r="C243" s="332">
        <f>БИПЦ_НДС!E243</f>
        <v>1</v>
      </c>
      <c r="D243" s="332">
        <f t="shared" si="7"/>
        <v>0</v>
      </c>
      <c r="E243" s="332">
        <v>0</v>
      </c>
      <c r="F243" s="332">
        <v>1</v>
      </c>
      <c r="G243" s="332">
        <v>1</v>
      </c>
      <c r="H243" s="332">
        <v>0</v>
      </c>
      <c r="I243" s="332">
        <v>0</v>
      </c>
      <c r="J243" s="312" t="s">
        <v>242</v>
      </c>
      <c r="K243" s="312" t="s">
        <v>242</v>
      </c>
      <c r="L243" s="332">
        <f>INDEX('ИПЦ raw'!$1:$1048576, MATCH($K243,'ИПЦ raw'!$A:$A,0),MATCH(MoM!L$1,'ИПЦ raw'!$1:$1,0))</f>
        <v>0</v>
      </c>
      <c r="M243" s="332">
        <f>INDEX('ИПЦ raw'!$1:$1048576, MATCH($K243,'ИПЦ raw'!$A:$A,0),MATCH(MoM!M$1,'ИПЦ raw'!$1:$1,0))</f>
        <v>0</v>
      </c>
      <c r="N243" s="332">
        <f>INDEX('ИПЦ raw'!$1:$1048576, MATCH($K243,'ИПЦ raw'!$A:$A,0),MATCH(MoM!N$1,'ИПЦ raw'!$1:$1,0))</f>
        <v>0</v>
      </c>
      <c r="O243" s="332">
        <f>INDEX('ИПЦ raw'!$1:$1048576, MATCH($K243,'ИПЦ raw'!$A:$A,0),MATCH(MoM!O$1,'ИПЦ raw'!$1:$1,0))</f>
        <v>0</v>
      </c>
      <c r="P243" s="332">
        <f>INDEX('ИПЦ raw'!$1:$1048576, MATCH($K243,'ИПЦ raw'!$A:$A,0),MATCH(MoM!P$1,'ИПЦ raw'!$1:$1,0))</f>
        <v>0</v>
      </c>
      <c r="Q243" s="332">
        <f>INDEX('ИПЦ raw'!$1:$1048576, MATCH($K243,'ИПЦ raw'!$A:$A,0),MATCH(MoM!Q$1,'ИПЦ raw'!$1:$1,0))</f>
        <v>0</v>
      </c>
      <c r="R243" s="332">
        <f>INDEX('ИПЦ raw'!$1:$1048576, MATCH($K243,'ИПЦ raw'!$A:$A,0),MATCH(MoM!R$1,'ИПЦ raw'!$1:$1,0))</f>
        <v>0</v>
      </c>
      <c r="S243" s="332">
        <f>INDEX('ИПЦ raw'!$1:$1048576, MATCH($K243,'ИПЦ raw'!$A:$A,0),MATCH(MoM!S$1,'ИПЦ raw'!$1:$1,0))</f>
        <v>0</v>
      </c>
      <c r="T243" s="332">
        <f>INDEX('ИПЦ raw'!$1:$1048576, MATCH($K243,'ИПЦ raw'!$A:$A,0),MATCH(MoM!T$1,'ИПЦ raw'!$1:$1,0))</f>
        <v>0</v>
      </c>
      <c r="U243" s="332">
        <f>INDEX('ИПЦ raw'!$1:$1048576, MATCH($K243,'ИПЦ raw'!$A:$A,0),MATCH(MoM!U$1,'ИПЦ raw'!$1:$1,0))</f>
        <v>0</v>
      </c>
      <c r="V243" s="332">
        <f>INDEX('ИПЦ raw'!$1:$1048576, MATCH($K243,'ИПЦ raw'!$A:$A,0),MATCH(MoM!V$1,'ИПЦ raw'!$1:$1,0))</f>
        <v>0</v>
      </c>
      <c r="W243" s="332">
        <f>INDEX('ИПЦ raw'!$1:$1048576, MATCH($K243,'ИПЦ raw'!$A:$A,0),MATCH(MoM!W$1,'ИПЦ raw'!$1:$1,0))</f>
        <v>0</v>
      </c>
      <c r="X243" s="332">
        <f>INDEX('ИПЦ raw'!$1:$1048576, MATCH($K243,'ИПЦ raw'!$A:$A,0),MATCH(MoM!X$1,'ИПЦ raw'!$1:$1,0))</f>
        <v>0</v>
      </c>
      <c r="Y243" s="332">
        <f>INDEX('ИПЦ raw'!$1:$1048576, MATCH($K243,'ИПЦ raw'!$A:$A,0),MATCH(MoM!Y$1,'ИПЦ raw'!$1:$1,0))</f>
        <v>0</v>
      </c>
      <c r="Z243" s="332">
        <f>INDEX('ИПЦ raw'!$1:$1048576, MATCH($K243,'ИПЦ raw'!$A:$A,0),MATCH(MoM!Z$1,'ИПЦ raw'!$1:$1,0))</f>
        <v>0</v>
      </c>
      <c r="AA243" s="332">
        <f>INDEX('ИПЦ raw'!$1:$1048576, MATCH($K243,'ИПЦ raw'!$A:$A,0),MATCH(MoM!AA$1,'ИПЦ raw'!$1:$1,0))</f>
        <v>0</v>
      </c>
      <c r="AB243" s="332">
        <f>INDEX('ИПЦ raw'!$1:$1048576, MATCH($K243,'ИПЦ raw'!$A:$A,0),MATCH(MoM!AB$1,'ИПЦ raw'!$1:$1,0))</f>
        <v>0</v>
      </c>
      <c r="AC243" s="332">
        <f>INDEX('ИПЦ raw'!$1:$1048576, MATCH($K243,'ИПЦ raw'!$A:$A,0),MATCH(MoM!AC$1,'ИПЦ raw'!$1:$1,0))</f>
        <v>0</v>
      </c>
      <c r="AD243" s="332">
        <f>INDEX('ИПЦ raw'!$1:$1048576, MATCH($K243,'ИПЦ raw'!$A:$A,0),MATCH(MoM!AD$1,'ИПЦ raw'!$1:$1,0))</f>
        <v>0</v>
      </c>
      <c r="AE243" s="332">
        <f>INDEX('ИПЦ raw'!$1:$1048576, MATCH($K243,'ИПЦ raw'!$A:$A,0),MATCH(MoM!AE$1,'ИПЦ raw'!$1:$1,0))</f>
        <v>0</v>
      </c>
      <c r="AF243" s="332">
        <f>INDEX('ИПЦ raw'!$1:$1048576, MATCH($K243,'ИПЦ raw'!$A:$A,0),MATCH(MoM!AF$1,'ИПЦ raw'!$1:$1,0))</f>
        <v>0</v>
      </c>
      <c r="AG243" s="332">
        <f>INDEX('ИПЦ raw'!$1:$1048576, MATCH($K243,'ИПЦ raw'!$A:$A,0),MATCH(MoM!AG$1,'ИПЦ raw'!$1:$1,0))</f>
        <v>0</v>
      </c>
      <c r="AH243" s="332">
        <f>INDEX('ИПЦ raw'!$1:$1048576, MATCH($K243,'ИПЦ raw'!$A:$A,0),MATCH(MoM!AH$1,'ИПЦ raw'!$1:$1,0))</f>
        <v>0</v>
      </c>
      <c r="AI243" s="332">
        <f>INDEX('ИПЦ raw'!$1:$1048576, MATCH($K243,'ИПЦ raw'!$A:$A,0),MATCH(MoM!AI$1,'ИПЦ raw'!$1:$1,0))</f>
        <v>0</v>
      </c>
      <c r="AJ243" s="332">
        <f>INDEX('ИПЦ raw'!$1:$1048576, MATCH($K243,'ИПЦ raw'!$A:$A,0),MATCH(MoM!AJ$1,'ИПЦ raw'!$1:$1,0))</f>
        <v>99.84</v>
      </c>
      <c r="AK243" s="332">
        <f>INDEX('ИПЦ raw'!$1:$1048576, MATCH($K243,'ИПЦ raw'!$A:$A,0),MATCH(MoM!AK$1,'ИПЦ raw'!$1:$1,0))</f>
        <v>98.69</v>
      </c>
      <c r="AL243" s="332">
        <f>INDEX('ИПЦ raw'!$1:$1048576, MATCH($K243,'ИПЦ raw'!$A:$A,0),MATCH(MoM!AL$1,'ИПЦ raw'!$1:$1,0))</f>
        <v>98.93</v>
      </c>
      <c r="AM243" s="332">
        <f>INDEX('ИПЦ raw'!$1:$1048576, MATCH($K243,'ИПЦ raw'!$A:$A,0),MATCH(MoM!AM$1,'ИПЦ raw'!$1:$1,0))</f>
        <v>96.89</v>
      </c>
      <c r="AN243" s="332">
        <f>INDEX('ИПЦ raw'!$1:$1048576, MATCH($K243,'ИПЦ raw'!$A:$A,0),MATCH(MoM!AN$1,'ИПЦ raw'!$1:$1,0))</f>
        <v>98.51</v>
      </c>
      <c r="AO243" s="332">
        <f>INDEX('ИПЦ raw'!$1:$1048576, MATCH($K243,'ИПЦ raw'!$A:$A,0),MATCH(MoM!AO$1,'ИПЦ raw'!$1:$1,0))</f>
        <v>97.25</v>
      </c>
      <c r="AP243" s="332">
        <f>INDEX('ИПЦ raw'!$1:$1048576, MATCH($K243,'ИПЦ raw'!$A:$A,0),MATCH(MoM!AP$1,'ИПЦ raw'!$1:$1,0))</f>
        <v>101.43</v>
      </c>
      <c r="AQ243" s="332">
        <f>INDEX('ИПЦ raw'!$1:$1048576, MATCH($K243,'ИПЦ raw'!$A:$A,0),MATCH(MoM!AQ$1,'ИПЦ raw'!$1:$1,0))</f>
        <v>100.71</v>
      </c>
      <c r="AR243" s="332">
        <f>INDEX('ИПЦ raw'!$1:$1048576, MATCH($K243,'ИПЦ raw'!$A:$A,0),MATCH(MoM!AR$1,'ИПЦ raw'!$1:$1,0))</f>
        <v>99.41</v>
      </c>
      <c r="AS243" s="332">
        <f>INDEX('ИПЦ raw'!$1:$1048576, MATCH($K243,'ИПЦ raw'!$A:$A,0),MATCH(MoM!AS$1,'ИПЦ raw'!$1:$1,0))</f>
        <v>100.05</v>
      </c>
      <c r="AT243" s="332">
        <f>INDEX('ИПЦ raw'!$1:$1048576, MATCH($K243,'ИПЦ raw'!$A:$A,0),MATCH(MoM!AT$1,'ИПЦ raw'!$1:$1,0))</f>
        <v>99.29</v>
      </c>
      <c r="AU243" s="332">
        <f>INDEX('ИПЦ raw'!$1:$1048576, MATCH($K243,'ИПЦ raw'!$A:$A,0),MATCH(MoM!AU$1,'ИПЦ raw'!$1:$1,0))</f>
        <v>98.55</v>
      </c>
      <c r="AV243" s="332">
        <f>INDEX('ИПЦ raw'!$1:$1048576, MATCH($K243,'ИПЦ raw'!$A:$A,0),MATCH(MoM!AV$1,'ИПЦ raw'!$1:$1,0))</f>
        <v>100.55</v>
      </c>
      <c r="AW243" s="332">
        <f>INDEX('ИПЦ raw'!$1:$1048576, MATCH($K243,'ИПЦ raw'!$A:$A,0),MATCH(MoM!AW$1,'ИПЦ raw'!$1:$1,0))</f>
        <v>98.59</v>
      </c>
      <c r="AX243" s="332">
        <f>INDEX('ИПЦ raw'!$1:$1048576, MATCH($K243,'ИПЦ raw'!$A:$A,0),MATCH(MoM!AX$1,'ИПЦ raw'!$1:$1,0))</f>
        <v>100.63</v>
      </c>
      <c r="AY243" s="326">
        <f>INDEX('ИПЦ raw'!$1:$1048576, MATCH($K243,'ИПЦ raw'!$A:$A,0),MATCH(MoM!AY$1,'ИПЦ raw'!$1:$1,0))</f>
        <v>100.02</v>
      </c>
      <c r="AZ243" s="326">
        <f>INDEX('ИПЦ raw'!$1:$1048576, MATCH($K243,'ИПЦ raw'!$A:$A,0),MATCH(MoM!AZ$1,'ИПЦ raw'!$1:$1,0))</f>
        <v>98.63</v>
      </c>
    </row>
    <row r="244" spans="1:52" x14ac:dyDescent="0.45">
      <c r="A244" s="326">
        <f>Веса!A244</f>
        <v>1</v>
      </c>
      <c r="B244" s="326">
        <f t="shared" si="6"/>
        <v>1</v>
      </c>
      <c r="C244" s="326">
        <f>БИПЦ_НДС!E244</f>
        <v>1</v>
      </c>
      <c r="D244" s="326">
        <f t="shared" si="7"/>
        <v>0</v>
      </c>
      <c r="E244" s="326">
        <v>0</v>
      </c>
      <c r="F244" s="326">
        <v>1</v>
      </c>
      <c r="G244" s="326">
        <v>1</v>
      </c>
      <c r="H244" s="326">
        <v>0</v>
      </c>
      <c r="I244" s="326">
        <v>0</v>
      </c>
      <c r="J244" s="308" t="s">
        <v>243</v>
      </c>
      <c r="K244" s="308" t="s">
        <v>243</v>
      </c>
      <c r="L244" s="326">
        <f>INDEX('ИПЦ raw'!$1:$1048576, MATCH($K244,'ИПЦ raw'!$A:$A,0),MATCH(MoM!L$1,'ИПЦ raw'!$1:$1,0))</f>
        <v>100.34</v>
      </c>
      <c r="M244" s="326">
        <f>INDEX('ИПЦ raw'!$1:$1048576, MATCH($K244,'ИПЦ raw'!$A:$A,0),MATCH(MoM!M$1,'ИПЦ raw'!$1:$1,0))</f>
        <v>98.8</v>
      </c>
      <c r="N244" s="326">
        <f>INDEX('ИПЦ raw'!$1:$1048576, MATCH($K244,'ИПЦ raw'!$A:$A,0),MATCH(MoM!N$1,'ИПЦ raw'!$1:$1,0))</f>
        <v>99.94</v>
      </c>
      <c r="O244" s="326">
        <f>INDEX('ИПЦ raw'!$1:$1048576, MATCH($K244,'ИПЦ raw'!$A:$A,0),MATCH(MoM!O$1,'ИПЦ raw'!$1:$1,0))</f>
        <v>100</v>
      </c>
      <c r="P244" s="326">
        <f>INDEX('ИПЦ raw'!$1:$1048576, MATCH($K244,'ИПЦ raw'!$A:$A,0),MATCH(MoM!P$1,'ИПЦ raw'!$1:$1,0))</f>
        <v>99.24</v>
      </c>
      <c r="Q244" s="326">
        <f>INDEX('ИПЦ raw'!$1:$1048576, MATCH($K244,'ИПЦ raw'!$A:$A,0),MATCH(MoM!Q$1,'ИПЦ raw'!$1:$1,0))</f>
        <v>100.08</v>
      </c>
      <c r="R244" s="326">
        <f>INDEX('ИПЦ raw'!$1:$1048576, MATCH($K244,'ИПЦ raw'!$A:$A,0),MATCH(MoM!R$1,'ИПЦ raw'!$1:$1,0))</f>
        <v>100.51</v>
      </c>
      <c r="S244" s="326">
        <f>INDEX('ИПЦ raw'!$1:$1048576, MATCH($K244,'ИПЦ raw'!$A:$A,0),MATCH(MoM!S$1,'ИПЦ raw'!$1:$1,0))</f>
        <v>101.06</v>
      </c>
      <c r="T244" s="326">
        <f>INDEX('ИПЦ raw'!$1:$1048576, MATCH($K244,'ИПЦ raw'!$A:$A,0),MATCH(MoM!T$1,'ИПЦ raw'!$1:$1,0))</f>
        <v>100.73</v>
      </c>
      <c r="U244" s="326">
        <f>INDEX('ИПЦ raw'!$1:$1048576, MATCH($K244,'ИПЦ raw'!$A:$A,0),MATCH(MoM!U$1,'ИПЦ raw'!$1:$1,0))</f>
        <v>103.33</v>
      </c>
      <c r="V244" s="326">
        <f>INDEX('ИПЦ raw'!$1:$1048576, MATCH($K244,'ИПЦ raw'!$A:$A,0),MATCH(MoM!V$1,'ИПЦ raw'!$1:$1,0))</f>
        <v>100.42</v>
      </c>
      <c r="W244" s="326">
        <f>INDEX('ИПЦ raw'!$1:$1048576, MATCH($K244,'ИПЦ raw'!$A:$A,0),MATCH(MoM!W$1,'ИПЦ raw'!$1:$1,0))</f>
        <v>100.23</v>
      </c>
      <c r="X244" s="326">
        <f>INDEX('ИПЦ raw'!$1:$1048576, MATCH($K244,'ИПЦ raw'!$A:$A,0),MATCH(MoM!X$1,'ИПЦ raw'!$1:$1,0))</f>
        <v>100.53</v>
      </c>
      <c r="Y244" s="326">
        <f>INDEX('ИПЦ raw'!$1:$1048576, MATCH($K244,'ИПЦ raw'!$A:$A,0),MATCH(MoM!Y$1,'ИПЦ raw'!$1:$1,0))</f>
        <v>100.32</v>
      </c>
      <c r="Z244" s="326">
        <f>INDEX('ИПЦ raw'!$1:$1048576, MATCH($K244,'ИПЦ raw'!$A:$A,0),MATCH(MoM!Z$1,'ИПЦ raw'!$1:$1,0))</f>
        <v>99.93</v>
      </c>
      <c r="AA244" s="326">
        <f>INDEX('ИПЦ raw'!$1:$1048576, MATCH($K244,'ИПЦ raw'!$A:$A,0),MATCH(MoM!AA$1,'ИПЦ raw'!$1:$1,0))</f>
        <v>100.71</v>
      </c>
      <c r="AB244" s="326">
        <f>INDEX('ИПЦ raw'!$1:$1048576, MATCH($K244,'ИПЦ raw'!$A:$A,0),MATCH(MoM!AB$1,'ИПЦ raw'!$1:$1,0))</f>
        <v>99.98</v>
      </c>
      <c r="AC244" s="326">
        <f>INDEX('ИПЦ raw'!$1:$1048576, MATCH($K244,'ИПЦ raw'!$A:$A,0),MATCH(MoM!AC$1,'ИПЦ raw'!$1:$1,0))</f>
        <v>100.65</v>
      </c>
      <c r="AD244" s="326">
        <f>INDEX('ИПЦ raw'!$1:$1048576, MATCH($K244,'ИПЦ raw'!$A:$A,0),MATCH(MoM!AD$1,'ИПЦ raw'!$1:$1,0))</f>
        <v>99.86</v>
      </c>
      <c r="AE244" s="326">
        <f>INDEX('ИПЦ raw'!$1:$1048576, MATCH($K244,'ИПЦ raw'!$A:$A,0),MATCH(MoM!AE$1,'ИПЦ raw'!$1:$1,0))</f>
        <v>100.29</v>
      </c>
      <c r="AF244" s="326">
        <f>INDEX('ИПЦ raw'!$1:$1048576, MATCH($K244,'ИПЦ raw'!$A:$A,0),MATCH(MoM!AF$1,'ИПЦ raw'!$1:$1,0))</f>
        <v>100.38</v>
      </c>
      <c r="AG244" s="326">
        <f>INDEX('ИПЦ raw'!$1:$1048576, MATCH($K244,'ИПЦ raw'!$A:$A,0),MATCH(MoM!AG$1,'ИПЦ raw'!$1:$1,0))</f>
        <v>100.09</v>
      </c>
      <c r="AH244" s="326">
        <f>INDEX('ИПЦ raw'!$1:$1048576, MATCH($K244,'ИПЦ raw'!$A:$A,0),MATCH(MoM!AH$1,'ИПЦ raw'!$1:$1,0))</f>
        <v>101.48</v>
      </c>
      <c r="AI244" s="326">
        <f>INDEX('ИПЦ raw'!$1:$1048576, MATCH($K244,'ИПЦ raw'!$A:$A,0),MATCH(MoM!AI$1,'ИПЦ raw'!$1:$1,0))</f>
        <v>101.65</v>
      </c>
      <c r="AJ244" s="326">
        <f>INDEX('ИПЦ raw'!$1:$1048576, MATCH($K244,'ИПЦ raw'!$A:$A,0),MATCH(MoM!AJ$1,'ИПЦ raw'!$1:$1,0))</f>
        <v>101.17</v>
      </c>
      <c r="AK244" s="326">
        <f>INDEX('ИПЦ raw'!$1:$1048576, MATCH($K244,'ИПЦ raw'!$A:$A,0),MATCH(MoM!AK$1,'ИПЦ raw'!$1:$1,0))</f>
        <v>99.47</v>
      </c>
      <c r="AL244" s="326">
        <f>INDEX('ИПЦ raw'!$1:$1048576, MATCH($K244,'ИПЦ raw'!$A:$A,0),MATCH(MoM!AL$1,'ИПЦ raw'!$1:$1,0))</f>
        <v>98.84</v>
      </c>
      <c r="AM244" s="326">
        <f>INDEX('ИПЦ raw'!$1:$1048576, MATCH($K244,'ИПЦ raw'!$A:$A,0),MATCH(MoM!AM$1,'ИПЦ raw'!$1:$1,0))</f>
        <v>98.45</v>
      </c>
      <c r="AN244" s="326">
        <f>INDEX('ИПЦ raw'!$1:$1048576, MATCH($K244,'ИПЦ raw'!$A:$A,0),MATCH(MoM!AN$1,'ИПЦ raw'!$1:$1,0))</f>
        <v>97.92</v>
      </c>
      <c r="AO244" s="326">
        <f>INDEX('ИПЦ raw'!$1:$1048576, MATCH($K244,'ИПЦ raw'!$A:$A,0),MATCH(MoM!AO$1,'ИПЦ raw'!$1:$1,0))</f>
        <v>98.63</v>
      </c>
      <c r="AP244" s="326">
        <f>INDEX('ИПЦ raw'!$1:$1048576, MATCH($K244,'ИПЦ raw'!$A:$A,0),MATCH(MoM!AP$1,'ИПЦ raw'!$1:$1,0))</f>
        <v>99.21</v>
      </c>
      <c r="AQ244" s="326">
        <f>INDEX('ИПЦ raw'!$1:$1048576, MATCH($K244,'ИПЦ raw'!$A:$A,0),MATCH(MoM!AQ$1,'ИПЦ raw'!$1:$1,0))</f>
        <v>99.32</v>
      </c>
      <c r="AR244" s="326">
        <f>INDEX('ИПЦ raw'!$1:$1048576, MATCH($K244,'ИПЦ raw'!$A:$A,0),MATCH(MoM!AR$1,'ИПЦ raw'!$1:$1,0))</f>
        <v>99.91</v>
      </c>
      <c r="AS244" s="326">
        <f>INDEX('ИПЦ raw'!$1:$1048576, MATCH($K244,'ИПЦ raw'!$A:$A,0),MATCH(MoM!AS$1,'ИПЦ raw'!$1:$1,0))</f>
        <v>99.5</v>
      </c>
      <c r="AT244" s="326">
        <f>INDEX('ИПЦ raw'!$1:$1048576, MATCH($K244,'ИПЦ raw'!$A:$A,0),MATCH(MoM!AT$1,'ИПЦ raw'!$1:$1,0))</f>
        <v>99.44</v>
      </c>
      <c r="AU244" s="326">
        <f>INDEX('ИПЦ raw'!$1:$1048576, MATCH($K244,'ИПЦ raw'!$A:$A,0),MATCH(MoM!AU$1,'ИПЦ raw'!$1:$1,0))</f>
        <v>99.25</v>
      </c>
      <c r="AV244" s="326">
        <f>INDEX('ИПЦ raw'!$1:$1048576, MATCH($K244,'ИПЦ raw'!$A:$A,0),MATCH(MoM!AV$1,'ИПЦ raw'!$1:$1,0))</f>
        <v>101.34</v>
      </c>
      <c r="AW244" s="326">
        <f>INDEX('ИПЦ raw'!$1:$1048576, MATCH($K244,'ИПЦ raw'!$A:$A,0),MATCH(MoM!AW$1,'ИПЦ raw'!$1:$1,0))</f>
        <v>99.21</v>
      </c>
      <c r="AX244" s="326">
        <f>INDEX('ИПЦ raw'!$1:$1048576, MATCH($K244,'ИПЦ raw'!$A:$A,0),MATCH(MoM!AX$1,'ИПЦ raw'!$1:$1,0))</f>
        <v>99.8</v>
      </c>
      <c r="AY244" s="326">
        <f>INDEX('ИПЦ raw'!$1:$1048576, MATCH($K244,'ИПЦ raw'!$A:$A,0),MATCH(MoM!AY$1,'ИПЦ raw'!$1:$1,0))</f>
        <v>98.22</v>
      </c>
      <c r="AZ244" s="326">
        <f>INDEX('ИПЦ raw'!$1:$1048576, MATCH($K244,'ИПЦ raw'!$A:$A,0),MATCH(MoM!AZ$1,'ИПЦ raw'!$1:$1,0))</f>
        <v>99.5</v>
      </c>
    </row>
    <row r="245" spans="1:52" x14ac:dyDescent="0.45">
      <c r="A245" s="326">
        <f>Веса!A245</f>
        <v>1</v>
      </c>
      <c r="B245" s="326">
        <f t="shared" si="6"/>
        <v>1</v>
      </c>
      <c r="C245" s="326">
        <f>БИПЦ_НДС!E245</f>
        <v>1</v>
      </c>
      <c r="D245" s="326">
        <f t="shared" si="7"/>
        <v>0</v>
      </c>
      <c r="E245" s="326">
        <v>0</v>
      </c>
      <c r="F245" s="326">
        <v>1</v>
      </c>
      <c r="G245" s="326">
        <v>1</v>
      </c>
      <c r="H245" s="326">
        <v>0</v>
      </c>
      <c r="I245" s="326">
        <v>0</v>
      </c>
      <c r="J245" s="308" t="s">
        <v>244</v>
      </c>
      <c r="K245" s="308" t="s">
        <v>244</v>
      </c>
      <c r="L245" s="326">
        <f>INDEX('ИПЦ raw'!$1:$1048576, MATCH($K245,'ИПЦ raw'!$A:$A,0),MATCH(MoM!L$1,'ИПЦ raw'!$1:$1,0))</f>
        <v>100.01</v>
      </c>
      <c r="M245" s="326">
        <f>INDEX('ИПЦ raw'!$1:$1048576, MATCH($K245,'ИПЦ raw'!$A:$A,0),MATCH(MoM!M$1,'ИПЦ raw'!$1:$1,0))</f>
        <v>100.73</v>
      </c>
      <c r="N245" s="326">
        <f>INDEX('ИПЦ raw'!$1:$1048576, MATCH($K245,'ИПЦ raw'!$A:$A,0),MATCH(MoM!N$1,'ИПЦ raw'!$1:$1,0))</f>
        <v>100.4</v>
      </c>
      <c r="O245" s="326">
        <f>INDEX('ИПЦ raw'!$1:$1048576, MATCH($K245,'ИПЦ raw'!$A:$A,0),MATCH(MoM!O$1,'ИПЦ raw'!$1:$1,0))</f>
        <v>98.91</v>
      </c>
      <c r="P245" s="326">
        <f>INDEX('ИПЦ raw'!$1:$1048576, MATCH($K245,'ИПЦ raw'!$A:$A,0),MATCH(MoM!P$1,'ИПЦ raw'!$1:$1,0))</f>
        <v>99.74</v>
      </c>
      <c r="Q245" s="326">
        <f>INDEX('ИПЦ raw'!$1:$1048576, MATCH($K245,'ИПЦ raw'!$A:$A,0),MATCH(MoM!Q$1,'ИПЦ raw'!$1:$1,0))</f>
        <v>99.37</v>
      </c>
      <c r="R245" s="326">
        <f>INDEX('ИПЦ raw'!$1:$1048576, MATCH($K245,'ИПЦ raw'!$A:$A,0),MATCH(MoM!R$1,'ИПЦ raw'!$1:$1,0))</f>
        <v>101.57</v>
      </c>
      <c r="S245" s="326">
        <f>INDEX('ИПЦ raw'!$1:$1048576, MATCH($K245,'ИПЦ raw'!$A:$A,0),MATCH(MoM!S$1,'ИПЦ raw'!$1:$1,0))</f>
        <v>101.84</v>
      </c>
      <c r="T245" s="326">
        <f>INDEX('ИПЦ raw'!$1:$1048576, MATCH($K245,'ИПЦ raw'!$A:$A,0),MATCH(MoM!T$1,'ИПЦ raw'!$1:$1,0))</f>
        <v>101.32</v>
      </c>
      <c r="U245" s="326">
        <f>INDEX('ИПЦ raw'!$1:$1048576, MATCH($K245,'ИПЦ raw'!$A:$A,0),MATCH(MoM!U$1,'ИПЦ raw'!$1:$1,0))</f>
        <v>101.43</v>
      </c>
      <c r="V245" s="326">
        <f>INDEX('ИПЦ raw'!$1:$1048576, MATCH($K245,'ИПЦ raw'!$A:$A,0),MATCH(MoM!V$1,'ИПЦ raw'!$1:$1,0))</f>
        <v>99.93</v>
      </c>
      <c r="W245" s="326">
        <f>INDEX('ИПЦ raw'!$1:$1048576, MATCH($K245,'ИПЦ raw'!$A:$A,0),MATCH(MoM!W$1,'ИПЦ raw'!$1:$1,0))</f>
        <v>100.59</v>
      </c>
      <c r="X245" s="326">
        <f>INDEX('ИПЦ raw'!$1:$1048576, MATCH($K245,'ИПЦ raw'!$A:$A,0),MATCH(MoM!X$1,'ИПЦ raw'!$1:$1,0))</f>
        <v>102.69</v>
      </c>
      <c r="Y245" s="326">
        <f>INDEX('ИПЦ raw'!$1:$1048576, MATCH($K245,'ИПЦ raw'!$A:$A,0),MATCH(MoM!Y$1,'ИПЦ raw'!$1:$1,0))</f>
        <v>100.52</v>
      </c>
      <c r="Z245" s="326">
        <f>INDEX('ИПЦ raw'!$1:$1048576, MATCH($K245,'ИПЦ raw'!$A:$A,0),MATCH(MoM!Z$1,'ИПЦ raw'!$1:$1,0))</f>
        <v>99.96</v>
      </c>
      <c r="AA245" s="326">
        <f>INDEX('ИПЦ raw'!$1:$1048576, MATCH($K245,'ИПЦ raw'!$A:$A,0),MATCH(MoM!AA$1,'ИПЦ raw'!$1:$1,0))</f>
        <v>100.6</v>
      </c>
      <c r="AB245" s="326">
        <f>INDEX('ИПЦ raw'!$1:$1048576, MATCH($K245,'ИПЦ raw'!$A:$A,0),MATCH(MoM!AB$1,'ИПЦ raw'!$1:$1,0))</f>
        <v>99.77</v>
      </c>
      <c r="AC245" s="326">
        <f>INDEX('ИПЦ raw'!$1:$1048576, MATCH($K245,'ИПЦ raw'!$A:$A,0),MATCH(MoM!AC$1,'ИПЦ raw'!$1:$1,0))</f>
        <v>100.24</v>
      </c>
      <c r="AD245" s="326">
        <f>INDEX('ИПЦ raw'!$1:$1048576, MATCH($K245,'ИПЦ raw'!$A:$A,0),MATCH(MoM!AD$1,'ИПЦ raw'!$1:$1,0))</f>
        <v>100.33</v>
      </c>
      <c r="AE245" s="326">
        <f>INDEX('ИПЦ raw'!$1:$1048576, MATCH($K245,'ИПЦ raw'!$A:$A,0),MATCH(MoM!AE$1,'ИПЦ raw'!$1:$1,0))</f>
        <v>99.81</v>
      </c>
      <c r="AF245" s="326">
        <f>INDEX('ИПЦ raw'!$1:$1048576, MATCH($K245,'ИПЦ raw'!$A:$A,0),MATCH(MoM!AF$1,'ИПЦ raw'!$1:$1,0))</f>
        <v>101.03</v>
      </c>
      <c r="AG245" s="326">
        <f>INDEX('ИПЦ raw'!$1:$1048576, MATCH($K245,'ИПЦ raw'!$A:$A,0),MATCH(MoM!AG$1,'ИПЦ raw'!$1:$1,0))</f>
        <v>101.16</v>
      </c>
      <c r="AH245" s="326">
        <f>INDEX('ИПЦ raw'!$1:$1048576, MATCH($K245,'ИПЦ raw'!$A:$A,0),MATCH(MoM!AH$1,'ИПЦ raw'!$1:$1,0))</f>
        <v>102.43</v>
      </c>
      <c r="AI245" s="326">
        <f>INDEX('ИПЦ raw'!$1:$1048576, MATCH($K245,'ИПЦ raw'!$A:$A,0),MATCH(MoM!AI$1,'ИПЦ raw'!$1:$1,0))</f>
        <v>104.68</v>
      </c>
      <c r="AJ245" s="326">
        <f>INDEX('ИПЦ raw'!$1:$1048576, MATCH($K245,'ИПЦ raw'!$A:$A,0),MATCH(MoM!AJ$1,'ИПЦ raw'!$1:$1,0))</f>
        <v>100.32</v>
      </c>
      <c r="AK245" s="326">
        <f>INDEX('ИПЦ raw'!$1:$1048576, MATCH($K245,'ИПЦ raw'!$A:$A,0),MATCH(MoM!AK$1,'ИПЦ raw'!$1:$1,0))</f>
        <v>99.8</v>
      </c>
      <c r="AL245" s="326">
        <f>INDEX('ИПЦ raw'!$1:$1048576, MATCH($K245,'ИПЦ raw'!$A:$A,0),MATCH(MoM!AL$1,'ИПЦ raw'!$1:$1,0))</f>
        <v>100.13</v>
      </c>
      <c r="AM245" s="326">
        <f>INDEX('ИПЦ raw'!$1:$1048576, MATCH($K245,'ИПЦ raw'!$A:$A,0),MATCH(MoM!AM$1,'ИПЦ raw'!$1:$1,0))</f>
        <v>99.05</v>
      </c>
      <c r="AN245" s="326">
        <f>INDEX('ИПЦ raw'!$1:$1048576, MATCH($K245,'ИПЦ raw'!$A:$A,0),MATCH(MoM!AN$1,'ИПЦ raw'!$1:$1,0))</f>
        <v>99.47</v>
      </c>
      <c r="AO245" s="326">
        <f>INDEX('ИПЦ raw'!$1:$1048576, MATCH($K245,'ИПЦ raw'!$A:$A,0),MATCH(MoM!AO$1,'ИПЦ raw'!$1:$1,0))</f>
        <v>98.7</v>
      </c>
      <c r="AP245" s="326">
        <f>INDEX('ИПЦ raw'!$1:$1048576, MATCH($K245,'ИПЦ raw'!$A:$A,0),MATCH(MoM!AP$1,'ИПЦ raw'!$1:$1,0))</f>
        <v>102.06</v>
      </c>
      <c r="AQ245" s="326">
        <f>INDEX('ИПЦ raw'!$1:$1048576, MATCH($K245,'ИПЦ raw'!$A:$A,0),MATCH(MoM!AQ$1,'ИПЦ raw'!$1:$1,0))</f>
        <v>100.15</v>
      </c>
      <c r="AR245" s="326">
        <f>INDEX('ИПЦ raw'!$1:$1048576, MATCH($K245,'ИПЦ raw'!$A:$A,0),MATCH(MoM!AR$1,'ИПЦ raw'!$1:$1,0))</f>
        <v>99.7</v>
      </c>
      <c r="AS245" s="326">
        <f>INDEX('ИПЦ raw'!$1:$1048576, MATCH($K245,'ИПЦ raw'!$A:$A,0),MATCH(MoM!AS$1,'ИПЦ raw'!$1:$1,0))</f>
        <v>98.34</v>
      </c>
      <c r="AT245" s="326">
        <f>INDEX('ИПЦ raw'!$1:$1048576, MATCH($K245,'ИПЦ raw'!$A:$A,0),MATCH(MoM!AT$1,'ИПЦ raw'!$1:$1,0))</f>
        <v>100.14</v>
      </c>
      <c r="AU245" s="326">
        <f>INDEX('ИПЦ raw'!$1:$1048576, MATCH($K245,'ИПЦ raw'!$A:$A,0),MATCH(MoM!AU$1,'ИПЦ raw'!$1:$1,0))</f>
        <v>100.34</v>
      </c>
      <c r="AV245" s="326">
        <f>INDEX('ИПЦ raw'!$1:$1048576, MATCH($K245,'ИПЦ raw'!$A:$A,0),MATCH(MoM!AV$1,'ИПЦ raw'!$1:$1,0))</f>
        <v>102.12</v>
      </c>
      <c r="AW245" s="326">
        <f>INDEX('ИПЦ raw'!$1:$1048576, MATCH($K245,'ИПЦ raw'!$A:$A,0),MATCH(MoM!AW$1,'ИПЦ raw'!$1:$1,0))</f>
        <v>99.09</v>
      </c>
      <c r="AX245" s="326">
        <f>INDEX('ИПЦ raw'!$1:$1048576, MATCH($K245,'ИПЦ raw'!$A:$A,0),MATCH(MoM!AX$1,'ИПЦ raw'!$1:$1,0))</f>
        <v>101.32</v>
      </c>
      <c r="AY245" s="326">
        <f>INDEX('ИПЦ raw'!$1:$1048576, MATCH($K245,'ИПЦ raw'!$A:$A,0),MATCH(MoM!AY$1,'ИПЦ raw'!$1:$1,0))</f>
        <v>97.83</v>
      </c>
      <c r="AZ245" s="326">
        <f>INDEX('ИПЦ raw'!$1:$1048576, MATCH($K245,'ИПЦ raw'!$A:$A,0),MATCH(MoM!AZ$1,'ИПЦ raw'!$1:$1,0))</f>
        <v>99</v>
      </c>
    </row>
    <row r="246" spans="1:52" x14ac:dyDescent="0.45">
      <c r="A246" s="326">
        <f>Веса!A246</f>
        <v>1</v>
      </c>
      <c r="B246" s="326">
        <f t="shared" si="6"/>
        <v>1</v>
      </c>
      <c r="C246" s="326">
        <f>БИПЦ_НДС!E246</f>
        <v>1</v>
      </c>
      <c r="D246" s="326">
        <f t="shared" si="7"/>
        <v>0</v>
      </c>
      <c r="E246" s="326">
        <v>0</v>
      </c>
      <c r="F246" s="326">
        <v>1</v>
      </c>
      <c r="G246" s="326">
        <v>1</v>
      </c>
      <c r="H246" s="326">
        <v>0</v>
      </c>
      <c r="I246" s="326">
        <v>0</v>
      </c>
      <c r="J246" s="308" t="s">
        <v>245</v>
      </c>
      <c r="K246" s="308" t="s">
        <v>245</v>
      </c>
      <c r="L246" s="326">
        <f>INDEX('ИПЦ raw'!$1:$1048576, MATCH($K246,'ИПЦ raw'!$A:$A,0),MATCH(MoM!L$1,'ИПЦ raw'!$1:$1,0))</f>
        <v>100.7</v>
      </c>
      <c r="M246" s="326">
        <f>INDEX('ИПЦ raw'!$1:$1048576, MATCH($K246,'ИПЦ raw'!$A:$A,0),MATCH(MoM!M$1,'ИПЦ raw'!$1:$1,0))</f>
        <v>98.18</v>
      </c>
      <c r="N246" s="326">
        <f>INDEX('ИПЦ raw'!$1:$1048576, MATCH($K246,'ИПЦ raw'!$A:$A,0),MATCH(MoM!N$1,'ИПЦ raw'!$1:$1,0))</f>
        <v>99.56</v>
      </c>
      <c r="O246" s="326">
        <f>INDEX('ИПЦ raw'!$1:$1048576, MATCH($K246,'ИПЦ raw'!$A:$A,0),MATCH(MoM!O$1,'ИПЦ raw'!$1:$1,0))</f>
        <v>99.75</v>
      </c>
      <c r="P246" s="326">
        <f>INDEX('ИПЦ raw'!$1:$1048576, MATCH($K246,'ИПЦ raw'!$A:$A,0),MATCH(MoM!P$1,'ИПЦ raw'!$1:$1,0))</f>
        <v>99.45</v>
      </c>
      <c r="Q246" s="326">
        <f>INDEX('ИПЦ raw'!$1:$1048576, MATCH($K246,'ИПЦ raw'!$A:$A,0),MATCH(MoM!Q$1,'ИПЦ raw'!$1:$1,0))</f>
        <v>99.92</v>
      </c>
      <c r="R246" s="326">
        <f>INDEX('ИПЦ raw'!$1:$1048576, MATCH($K246,'ИПЦ raw'!$A:$A,0),MATCH(MoM!R$1,'ИПЦ raw'!$1:$1,0))</f>
        <v>101.35</v>
      </c>
      <c r="S246" s="326">
        <f>INDEX('ИПЦ raw'!$1:$1048576, MATCH($K246,'ИПЦ raw'!$A:$A,0),MATCH(MoM!S$1,'ИПЦ raw'!$1:$1,0))</f>
        <v>100.88</v>
      </c>
      <c r="T246" s="326">
        <f>INDEX('ИПЦ raw'!$1:$1048576, MATCH($K246,'ИПЦ raw'!$A:$A,0),MATCH(MoM!T$1,'ИПЦ raw'!$1:$1,0))</f>
        <v>102.2</v>
      </c>
      <c r="U246" s="326">
        <f>INDEX('ИПЦ raw'!$1:$1048576, MATCH($K246,'ИПЦ raw'!$A:$A,0),MATCH(MoM!U$1,'ИПЦ raw'!$1:$1,0))</f>
        <v>100.25</v>
      </c>
      <c r="V246" s="326">
        <f>INDEX('ИПЦ raw'!$1:$1048576, MATCH($K246,'ИПЦ raw'!$A:$A,0),MATCH(MoM!V$1,'ИПЦ raw'!$1:$1,0))</f>
        <v>99.29</v>
      </c>
      <c r="W246" s="326">
        <f>INDEX('ИПЦ raw'!$1:$1048576, MATCH($K246,'ИПЦ raw'!$A:$A,0),MATCH(MoM!W$1,'ИПЦ raw'!$1:$1,0))</f>
        <v>100.27</v>
      </c>
      <c r="X246" s="326">
        <f>INDEX('ИПЦ raw'!$1:$1048576, MATCH($K246,'ИПЦ raw'!$A:$A,0),MATCH(MoM!X$1,'ИПЦ raw'!$1:$1,0))</f>
        <v>100.44</v>
      </c>
      <c r="Y246" s="326">
        <f>INDEX('ИПЦ raw'!$1:$1048576, MATCH($K246,'ИПЦ raw'!$A:$A,0),MATCH(MoM!Y$1,'ИПЦ raw'!$1:$1,0))</f>
        <v>100.03</v>
      </c>
      <c r="Z246" s="326">
        <f>INDEX('ИПЦ raw'!$1:$1048576, MATCH($K246,'ИПЦ raw'!$A:$A,0),MATCH(MoM!Z$1,'ИПЦ raw'!$1:$1,0))</f>
        <v>100.6</v>
      </c>
      <c r="AA246" s="326">
        <f>INDEX('ИПЦ raw'!$1:$1048576, MATCH($K246,'ИПЦ raw'!$A:$A,0),MATCH(MoM!AA$1,'ИПЦ raw'!$1:$1,0))</f>
        <v>99.29</v>
      </c>
      <c r="AB246" s="326">
        <f>INDEX('ИПЦ raw'!$1:$1048576, MATCH($K246,'ИПЦ raw'!$A:$A,0),MATCH(MoM!AB$1,'ИПЦ raw'!$1:$1,0))</f>
        <v>100.52</v>
      </c>
      <c r="AC246" s="326">
        <f>INDEX('ИПЦ raw'!$1:$1048576, MATCH($K246,'ИПЦ raw'!$A:$A,0),MATCH(MoM!AC$1,'ИПЦ raw'!$1:$1,0))</f>
        <v>100.38</v>
      </c>
      <c r="AD246" s="326">
        <f>INDEX('ИПЦ raw'!$1:$1048576, MATCH($K246,'ИПЦ raw'!$A:$A,0),MATCH(MoM!AD$1,'ИПЦ raw'!$1:$1,0))</f>
        <v>100.28</v>
      </c>
      <c r="AE246" s="326">
        <f>INDEX('ИПЦ raw'!$1:$1048576, MATCH($K246,'ИПЦ raw'!$A:$A,0),MATCH(MoM!AE$1,'ИПЦ raw'!$1:$1,0))</f>
        <v>100.44</v>
      </c>
      <c r="AF246" s="326">
        <f>INDEX('ИПЦ raw'!$1:$1048576, MATCH($K246,'ИПЦ raw'!$A:$A,0),MATCH(MoM!AF$1,'ИПЦ raw'!$1:$1,0))</f>
        <v>99.95</v>
      </c>
      <c r="AG246" s="326">
        <f>INDEX('ИПЦ raw'!$1:$1048576, MATCH($K246,'ИПЦ raw'!$A:$A,0),MATCH(MoM!AG$1,'ИПЦ raw'!$1:$1,0))</f>
        <v>100.41</v>
      </c>
      <c r="AH246" s="326">
        <f>INDEX('ИПЦ raw'!$1:$1048576, MATCH($K246,'ИПЦ raw'!$A:$A,0),MATCH(MoM!AH$1,'ИПЦ raw'!$1:$1,0))</f>
        <v>99.5</v>
      </c>
      <c r="AI246" s="326">
        <f>INDEX('ИПЦ raw'!$1:$1048576, MATCH($K246,'ИПЦ raw'!$A:$A,0),MATCH(MoM!AI$1,'ИПЦ raw'!$1:$1,0))</f>
        <v>102.33</v>
      </c>
      <c r="AJ246" s="326">
        <f>INDEX('ИПЦ raw'!$1:$1048576, MATCH($K246,'ИПЦ raw'!$A:$A,0),MATCH(MoM!AJ$1,'ИПЦ raw'!$1:$1,0))</f>
        <v>102.02</v>
      </c>
      <c r="AK246" s="326">
        <f>INDEX('ИПЦ raw'!$1:$1048576, MATCH($K246,'ИПЦ raw'!$A:$A,0),MATCH(MoM!AK$1,'ИПЦ raw'!$1:$1,0))</f>
        <v>98.07</v>
      </c>
      <c r="AL246" s="326">
        <f>INDEX('ИПЦ raw'!$1:$1048576, MATCH($K246,'ИПЦ raw'!$A:$A,0),MATCH(MoM!AL$1,'ИПЦ raw'!$1:$1,0))</f>
        <v>99.57</v>
      </c>
      <c r="AM246" s="326">
        <f>INDEX('ИПЦ raw'!$1:$1048576, MATCH($K246,'ИПЦ raw'!$A:$A,0),MATCH(MoM!AM$1,'ИПЦ raw'!$1:$1,0))</f>
        <v>98.95</v>
      </c>
      <c r="AN246" s="326">
        <f>INDEX('ИПЦ raw'!$1:$1048576, MATCH($K246,'ИПЦ raw'!$A:$A,0),MATCH(MoM!AN$1,'ИПЦ raw'!$1:$1,0))</f>
        <v>99.1</v>
      </c>
      <c r="AO246" s="326">
        <f>INDEX('ИПЦ raw'!$1:$1048576, MATCH($K246,'ИПЦ raw'!$A:$A,0),MATCH(MoM!AO$1,'ИПЦ raw'!$1:$1,0))</f>
        <v>99.56</v>
      </c>
      <c r="AP246" s="326">
        <f>INDEX('ИПЦ raw'!$1:$1048576, MATCH($K246,'ИПЦ raw'!$A:$A,0),MATCH(MoM!AP$1,'ИПЦ raw'!$1:$1,0))</f>
        <v>98.38</v>
      </c>
      <c r="AQ246" s="326">
        <f>INDEX('ИПЦ raw'!$1:$1048576, MATCH($K246,'ИПЦ raw'!$A:$A,0),MATCH(MoM!AQ$1,'ИПЦ raw'!$1:$1,0))</f>
        <v>100.52</v>
      </c>
      <c r="AR246" s="326">
        <f>INDEX('ИПЦ raw'!$1:$1048576, MATCH($K246,'ИПЦ raw'!$A:$A,0),MATCH(MoM!AR$1,'ИПЦ raw'!$1:$1,0))</f>
        <v>99.65</v>
      </c>
      <c r="AS246" s="326">
        <f>INDEX('ИПЦ raw'!$1:$1048576, MATCH($K246,'ИПЦ raw'!$A:$A,0),MATCH(MoM!AS$1,'ИПЦ raw'!$1:$1,0))</f>
        <v>98.74</v>
      </c>
      <c r="AT246" s="326">
        <f>INDEX('ИПЦ raw'!$1:$1048576, MATCH($K246,'ИПЦ raw'!$A:$A,0),MATCH(MoM!AT$1,'ИПЦ raw'!$1:$1,0))</f>
        <v>98.98</v>
      </c>
      <c r="AU246" s="326">
        <f>INDEX('ИПЦ raw'!$1:$1048576, MATCH($K246,'ИПЦ raw'!$A:$A,0),MATCH(MoM!AU$1,'ИПЦ raw'!$1:$1,0))</f>
        <v>100.69</v>
      </c>
      <c r="AV246" s="326">
        <f>INDEX('ИПЦ raw'!$1:$1048576, MATCH($K246,'ИПЦ raw'!$A:$A,0),MATCH(MoM!AV$1,'ИПЦ raw'!$1:$1,0))</f>
        <v>100.69</v>
      </c>
      <c r="AW246" s="326">
        <f>INDEX('ИПЦ raw'!$1:$1048576, MATCH($K246,'ИПЦ raw'!$A:$A,0),MATCH(MoM!AW$1,'ИПЦ raw'!$1:$1,0))</f>
        <v>99.46</v>
      </c>
      <c r="AX246" s="326">
        <f>INDEX('ИПЦ raw'!$1:$1048576, MATCH($K246,'ИПЦ raw'!$A:$A,0),MATCH(MoM!AX$1,'ИПЦ raw'!$1:$1,0))</f>
        <v>98.45</v>
      </c>
      <c r="AY246" s="326">
        <f>INDEX('ИПЦ raw'!$1:$1048576, MATCH($K246,'ИПЦ raw'!$A:$A,0),MATCH(MoM!AY$1,'ИПЦ raw'!$1:$1,0))</f>
        <v>99.61</v>
      </c>
      <c r="AZ246" s="326">
        <f>INDEX('ИПЦ raw'!$1:$1048576, MATCH($K246,'ИПЦ raw'!$A:$A,0),MATCH(MoM!AZ$1,'ИПЦ raw'!$1:$1,0))</f>
        <v>99.69</v>
      </c>
    </row>
    <row r="247" spans="1:52" x14ac:dyDescent="0.45">
      <c r="A247" s="326">
        <f>Веса!A247</f>
        <v>1</v>
      </c>
      <c r="B247" s="326">
        <f t="shared" si="6"/>
        <v>1</v>
      </c>
      <c r="C247" s="326">
        <f>БИПЦ_НДС!E247</f>
        <v>1</v>
      </c>
      <c r="D247" s="326">
        <f t="shared" si="7"/>
        <v>0</v>
      </c>
      <c r="E247" s="326">
        <v>0</v>
      </c>
      <c r="F247" s="326">
        <v>1</v>
      </c>
      <c r="G247" s="326">
        <v>1</v>
      </c>
      <c r="H247" s="326">
        <v>0</v>
      </c>
      <c r="I247" s="326">
        <v>0</v>
      </c>
      <c r="J247" s="308" t="s">
        <v>246</v>
      </c>
      <c r="K247" s="308" t="s">
        <v>246</v>
      </c>
      <c r="L247" s="326">
        <f>INDEX('ИПЦ raw'!$1:$1048576, MATCH($K247,'ИПЦ raw'!$A:$A,0),MATCH(MoM!L$1,'ИПЦ raw'!$1:$1,0))</f>
        <v>99.52</v>
      </c>
      <c r="M247" s="326">
        <f>INDEX('ИПЦ raw'!$1:$1048576, MATCH($K247,'ИПЦ raw'!$A:$A,0),MATCH(MoM!M$1,'ИПЦ raw'!$1:$1,0))</f>
        <v>98.21</v>
      </c>
      <c r="N247" s="326">
        <f>INDEX('ИПЦ raw'!$1:$1048576, MATCH($K247,'ИПЦ raw'!$A:$A,0),MATCH(MoM!N$1,'ИПЦ raw'!$1:$1,0))</f>
        <v>99.31</v>
      </c>
      <c r="O247" s="326">
        <f>INDEX('ИПЦ raw'!$1:$1048576, MATCH($K247,'ИПЦ raw'!$A:$A,0),MATCH(MoM!O$1,'ИПЦ raw'!$1:$1,0))</f>
        <v>99.48</v>
      </c>
      <c r="P247" s="326">
        <f>INDEX('ИПЦ raw'!$1:$1048576, MATCH($K247,'ИПЦ raw'!$A:$A,0),MATCH(MoM!P$1,'ИПЦ raw'!$1:$1,0))</f>
        <v>99.16</v>
      </c>
      <c r="Q247" s="326">
        <f>INDEX('ИПЦ raw'!$1:$1048576, MATCH($K247,'ИПЦ raw'!$A:$A,0),MATCH(MoM!Q$1,'ИПЦ raw'!$1:$1,0))</f>
        <v>99.4</v>
      </c>
      <c r="R247" s="326">
        <f>INDEX('ИПЦ raw'!$1:$1048576, MATCH($K247,'ИПЦ raw'!$A:$A,0),MATCH(MoM!R$1,'ИПЦ raw'!$1:$1,0))</f>
        <v>101.39</v>
      </c>
      <c r="S247" s="326">
        <f>INDEX('ИПЦ raw'!$1:$1048576, MATCH($K247,'ИПЦ raw'!$A:$A,0),MATCH(MoM!S$1,'ИПЦ raw'!$1:$1,0))</f>
        <v>101.5</v>
      </c>
      <c r="T247" s="326">
        <f>INDEX('ИПЦ raw'!$1:$1048576, MATCH($K247,'ИПЦ raw'!$A:$A,0),MATCH(MoM!T$1,'ИПЦ raw'!$1:$1,0))</f>
        <v>101.45</v>
      </c>
      <c r="U247" s="326">
        <f>INDEX('ИПЦ raw'!$1:$1048576, MATCH($K247,'ИПЦ raw'!$A:$A,0),MATCH(MoM!U$1,'ИПЦ raw'!$1:$1,0))</f>
        <v>100.18</v>
      </c>
      <c r="V247" s="326">
        <f>INDEX('ИПЦ raw'!$1:$1048576, MATCH($K247,'ИПЦ raw'!$A:$A,0),MATCH(MoM!V$1,'ИПЦ raw'!$1:$1,0))</f>
        <v>99.86</v>
      </c>
      <c r="W247" s="326">
        <f>INDEX('ИПЦ raw'!$1:$1048576, MATCH($K247,'ИПЦ raw'!$A:$A,0),MATCH(MoM!W$1,'ИПЦ raw'!$1:$1,0))</f>
        <v>99.82</v>
      </c>
      <c r="X247" s="326">
        <f>INDEX('ИПЦ raw'!$1:$1048576, MATCH($K247,'ИПЦ raw'!$A:$A,0),MATCH(MoM!X$1,'ИПЦ raw'!$1:$1,0))</f>
        <v>101.55</v>
      </c>
      <c r="Y247" s="326">
        <f>INDEX('ИПЦ raw'!$1:$1048576, MATCH($K247,'ИПЦ raw'!$A:$A,0),MATCH(MoM!Y$1,'ИПЦ raw'!$1:$1,0))</f>
        <v>99.55</v>
      </c>
      <c r="Z247" s="326">
        <f>INDEX('ИПЦ raw'!$1:$1048576, MATCH($K247,'ИПЦ raw'!$A:$A,0),MATCH(MoM!Z$1,'ИПЦ raw'!$1:$1,0))</f>
        <v>100.83</v>
      </c>
      <c r="AA247" s="326">
        <f>INDEX('ИПЦ raw'!$1:$1048576, MATCH($K247,'ИПЦ raw'!$A:$A,0),MATCH(MoM!AA$1,'ИПЦ raw'!$1:$1,0))</f>
        <v>99.97</v>
      </c>
      <c r="AB247" s="326">
        <f>INDEX('ИПЦ raw'!$1:$1048576, MATCH($K247,'ИПЦ raw'!$A:$A,0),MATCH(MoM!AB$1,'ИПЦ raw'!$1:$1,0))</f>
        <v>99.56</v>
      </c>
      <c r="AC247" s="326">
        <f>INDEX('ИПЦ raw'!$1:$1048576, MATCH($K247,'ИПЦ raw'!$A:$A,0),MATCH(MoM!AC$1,'ИПЦ raw'!$1:$1,0))</f>
        <v>101.12</v>
      </c>
      <c r="AD247" s="326">
        <f>INDEX('ИПЦ raw'!$1:$1048576, MATCH($K247,'ИПЦ raw'!$A:$A,0),MATCH(MoM!AD$1,'ИПЦ raw'!$1:$1,0))</f>
        <v>100.06</v>
      </c>
      <c r="AE247" s="326">
        <f>INDEX('ИПЦ raw'!$1:$1048576, MATCH($K247,'ИПЦ raw'!$A:$A,0),MATCH(MoM!AE$1,'ИПЦ raw'!$1:$1,0))</f>
        <v>100.62</v>
      </c>
      <c r="AF247" s="326">
        <f>INDEX('ИПЦ raw'!$1:$1048576, MATCH($K247,'ИПЦ raw'!$A:$A,0),MATCH(MoM!AF$1,'ИПЦ raw'!$1:$1,0))</f>
        <v>99.39</v>
      </c>
      <c r="AG247" s="326">
        <f>INDEX('ИПЦ raw'!$1:$1048576, MATCH($K247,'ИПЦ raw'!$A:$A,0),MATCH(MoM!AG$1,'ИПЦ raw'!$1:$1,0))</f>
        <v>99.73</v>
      </c>
      <c r="AH247" s="326">
        <f>INDEX('ИПЦ raw'!$1:$1048576, MATCH($K247,'ИПЦ raw'!$A:$A,0),MATCH(MoM!AH$1,'ИПЦ raw'!$1:$1,0))</f>
        <v>100.09</v>
      </c>
      <c r="AI247" s="326">
        <f>INDEX('ИПЦ raw'!$1:$1048576, MATCH($K247,'ИПЦ raw'!$A:$A,0),MATCH(MoM!AI$1,'ИПЦ raw'!$1:$1,0))</f>
        <v>102.83</v>
      </c>
      <c r="AJ247" s="326">
        <f>INDEX('ИПЦ raw'!$1:$1048576, MATCH($K247,'ИПЦ raw'!$A:$A,0),MATCH(MoM!AJ$1,'ИПЦ raw'!$1:$1,0))</f>
        <v>100.96</v>
      </c>
      <c r="AK247" s="326">
        <f>INDEX('ИПЦ raw'!$1:$1048576, MATCH($K247,'ИПЦ raw'!$A:$A,0),MATCH(MoM!AK$1,'ИПЦ raw'!$1:$1,0))</f>
        <v>97.66</v>
      </c>
      <c r="AL247" s="326">
        <f>INDEX('ИПЦ raw'!$1:$1048576, MATCH($K247,'ИПЦ raw'!$A:$A,0),MATCH(MoM!AL$1,'ИПЦ raw'!$1:$1,0))</f>
        <v>99.35</v>
      </c>
      <c r="AM247" s="326">
        <f>INDEX('ИПЦ raw'!$1:$1048576, MATCH($K247,'ИПЦ raw'!$A:$A,0),MATCH(MoM!AM$1,'ИПЦ raw'!$1:$1,0))</f>
        <v>100.09</v>
      </c>
      <c r="AN247" s="326">
        <f>INDEX('ИПЦ raw'!$1:$1048576, MATCH($K247,'ИПЦ raw'!$A:$A,0),MATCH(MoM!AN$1,'ИПЦ raw'!$1:$1,0))</f>
        <v>97.62</v>
      </c>
      <c r="AO247" s="326">
        <f>INDEX('ИПЦ raw'!$1:$1048576, MATCH($K247,'ИПЦ raw'!$A:$A,0),MATCH(MoM!AO$1,'ИПЦ raw'!$1:$1,0))</f>
        <v>98.7</v>
      </c>
      <c r="AP247" s="326">
        <f>INDEX('ИПЦ raw'!$1:$1048576, MATCH($K247,'ИПЦ raw'!$A:$A,0),MATCH(MoM!AP$1,'ИПЦ raw'!$1:$1,0))</f>
        <v>99.04</v>
      </c>
      <c r="AQ247" s="326">
        <f>INDEX('ИПЦ raw'!$1:$1048576, MATCH($K247,'ИПЦ raw'!$A:$A,0),MATCH(MoM!AQ$1,'ИПЦ raw'!$1:$1,0))</f>
        <v>99.88</v>
      </c>
      <c r="AR247" s="326">
        <f>INDEX('ИПЦ raw'!$1:$1048576, MATCH($K247,'ИПЦ raw'!$A:$A,0),MATCH(MoM!AR$1,'ИПЦ raw'!$1:$1,0))</f>
        <v>101.11</v>
      </c>
      <c r="AS247" s="326">
        <f>INDEX('ИПЦ raw'!$1:$1048576, MATCH($K247,'ИПЦ raw'!$A:$A,0),MATCH(MoM!AS$1,'ИПЦ raw'!$1:$1,0))</f>
        <v>98.27</v>
      </c>
      <c r="AT247" s="326">
        <f>INDEX('ИПЦ raw'!$1:$1048576, MATCH($K247,'ИПЦ raw'!$A:$A,0),MATCH(MoM!AT$1,'ИПЦ raw'!$1:$1,0))</f>
        <v>100</v>
      </c>
      <c r="AU247" s="326">
        <f>INDEX('ИПЦ raw'!$1:$1048576, MATCH($K247,'ИПЦ raw'!$A:$A,0),MATCH(MoM!AU$1,'ИПЦ raw'!$1:$1,0))</f>
        <v>100.79</v>
      </c>
      <c r="AV247" s="326">
        <f>INDEX('ИПЦ raw'!$1:$1048576, MATCH($K247,'ИПЦ raw'!$A:$A,0),MATCH(MoM!AV$1,'ИПЦ raw'!$1:$1,0))</f>
        <v>100.21</v>
      </c>
      <c r="AW247" s="326">
        <f>INDEX('ИПЦ raw'!$1:$1048576, MATCH($K247,'ИПЦ raw'!$A:$A,0),MATCH(MoM!AW$1,'ИПЦ raw'!$1:$1,0))</f>
        <v>98.76</v>
      </c>
      <c r="AX247" s="326">
        <f>INDEX('ИПЦ raw'!$1:$1048576, MATCH($K247,'ИПЦ raw'!$A:$A,0),MATCH(MoM!AX$1,'ИПЦ raw'!$1:$1,0))</f>
        <v>99.87</v>
      </c>
      <c r="AY247" s="326">
        <f>INDEX('ИПЦ raw'!$1:$1048576, MATCH($K247,'ИПЦ raw'!$A:$A,0),MATCH(MoM!AY$1,'ИПЦ raw'!$1:$1,0))</f>
        <v>99.54</v>
      </c>
      <c r="AZ247" s="326">
        <f>INDEX('ИПЦ raw'!$1:$1048576, MATCH($K247,'ИПЦ raw'!$A:$A,0),MATCH(MoM!AZ$1,'ИПЦ raw'!$1:$1,0))</f>
        <v>99.49</v>
      </c>
    </row>
    <row r="248" spans="1:52" x14ac:dyDescent="0.45">
      <c r="A248" s="326">
        <f>Веса!A248</f>
        <v>1</v>
      </c>
      <c r="B248" s="326">
        <f t="shared" si="6"/>
        <v>1</v>
      </c>
      <c r="C248" s="326">
        <f>БИПЦ_НДС!E248</f>
        <v>1</v>
      </c>
      <c r="D248" s="326">
        <f t="shared" si="7"/>
        <v>0</v>
      </c>
      <c r="E248" s="326">
        <v>0</v>
      </c>
      <c r="F248" s="326">
        <v>1</v>
      </c>
      <c r="G248" s="326">
        <v>1</v>
      </c>
      <c r="H248" s="326">
        <v>0</v>
      </c>
      <c r="I248" s="326">
        <v>0</v>
      </c>
      <c r="J248" s="308" t="s">
        <v>247</v>
      </c>
      <c r="K248" s="308" t="s">
        <v>247</v>
      </c>
      <c r="L248" s="326">
        <f>INDEX('ИПЦ raw'!$1:$1048576, MATCH($K248,'ИПЦ raw'!$A:$A,0),MATCH(MoM!L$1,'ИПЦ raw'!$1:$1,0))</f>
        <v>99.8</v>
      </c>
      <c r="M248" s="326">
        <f>INDEX('ИПЦ raw'!$1:$1048576, MATCH($K248,'ИПЦ raw'!$A:$A,0),MATCH(MoM!M$1,'ИПЦ raw'!$1:$1,0))</f>
        <v>99.32</v>
      </c>
      <c r="N248" s="326">
        <f>INDEX('ИПЦ raw'!$1:$1048576, MATCH($K248,'ИПЦ raw'!$A:$A,0),MATCH(MoM!N$1,'ИПЦ raw'!$1:$1,0))</f>
        <v>100.19</v>
      </c>
      <c r="O248" s="326">
        <f>INDEX('ИПЦ raw'!$1:$1048576, MATCH($K248,'ИПЦ raw'!$A:$A,0),MATCH(MoM!O$1,'ИПЦ raw'!$1:$1,0))</f>
        <v>98.3</v>
      </c>
      <c r="P248" s="326">
        <f>INDEX('ИПЦ raw'!$1:$1048576, MATCH($K248,'ИПЦ raw'!$A:$A,0),MATCH(MoM!P$1,'ИПЦ raw'!$1:$1,0))</f>
        <v>99.59</v>
      </c>
      <c r="Q248" s="326">
        <f>INDEX('ИПЦ raw'!$1:$1048576, MATCH($K248,'ИПЦ raw'!$A:$A,0),MATCH(MoM!Q$1,'ИПЦ raw'!$1:$1,0))</f>
        <v>99.89</v>
      </c>
      <c r="R248" s="326">
        <f>INDEX('ИПЦ raw'!$1:$1048576, MATCH($K248,'ИПЦ raw'!$A:$A,0),MATCH(MoM!R$1,'ИПЦ raw'!$1:$1,0))</f>
        <v>102.66</v>
      </c>
      <c r="S248" s="326">
        <f>INDEX('ИПЦ raw'!$1:$1048576, MATCH($K248,'ИПЦ raw'!$A:$A,0),MATCH(MoM!S$1,'ИПЦ raw'!$1:$1,0))</f>
        <v>100.82</v>
      </c>
      <c r="T248" s="326">
        <f>INDEX('ИПЦ raw'!$1:$1048576, MATCH($K248,'ИПЦ raw'!$A:$A,0),MATCH(MoM!T$1,'ИПЦ raw'!$1:$1,0))</f>
        <v>101.25</v>
      </c>
      <c r="U248" s="326">
        <f>INDEX('ИПЦ raw'!$1:$1048576, MATCH($K248,'ИПЦ raw'!$A:$A,0),MATCH(MoM!U$1,'ИПЦ raw'!$1:$1,0))</f>
        <v>100.03</v>
      </c>
      <c r="V248" s="326">
        <f>INDEX('ИПЦ raw'!$1:$1048576, MATCH($K248,'ИПЦ raw'!$A:$A,0),MATCH(MoM!V$1,'ИПЦ raw'!$1:$1,0))</f>
        <v>98.66</v>
      </c>
      <c r="W248" s="326">
        <f>INDEX('ИПЦ raw'!$1:$1048576, MATCH($K248,'ИПЦ raw'!$A:$A,0),MATCH(MoM!W$1,'ИПЦ raw'!$1:$1,0))</f>
        <v>99.72</v>
      </c>
      <c r="X248" s="326">
        <f>INDEX('ИПЦ raw'!$1:$1048576, MATCH($K248,'ИПЦ raw'!$A:$A,0),MATCH(MoM!X$1,'ИПЦ raw'!$1:$1,0))</f>
        <v>100.25</v>
      </c>
      <c r="Y248" s="326">
        <f>INDEX('ИПЦ raw'!$1:$1048576, MATCH($K248,'ИПЦ raw'!$A:$A,0),MATCH(MoM!Y$1,'ИПЦ raw'!$1:$1,0))</f>
        <v>100.16</v>
      </c>
      <c r="Z248" s="326">
        <f>INDEX('ИПЦ raw'!$1:$1048576, MATCH($K248,'ИПЦ raw'!$A:$A,0),MATCH(MoM!Z$1,'ИПЦ raw'!$1:$1,0))</f>
        <v>99.19</v>
      </c>
      <c r="AA248" s="326">
        <f>INDEX('ИПЦ raw'!$1:$1048576, MATCH($K248,'ИПЦ raw'!$A:$A,0),MATCH(MoM!AA$1,'ИПЦ raw'!$1:$1,0))</f>
        <v>99.66</v>
      </c>
      <c r="AB248" s="326">
        <f>INDEX('ИПЦ raw'!$1:$1048576, MATCH($K248,'ИПЦ raw'!$A:$A,0),MATCH(MoM!AB$1,'ИПЦ raw'!$1:$1,0))</f>
        <v>100.47</v>
      </c>
      <c r="AC248" s="326">
        <f>INDEX('ИПЦ raw'!$1:$1048576, MATCH($K248,'ИПЦ raw'!$A:$A,0),MATCH(MoM!AC$1,'ИПЦ raw'!$1:$1,0))</f>
        <v>100.64</v>
      </c>
      <c r="AD248" s="326">
        <f>INDEX('ИПЦ raw'!$1:$1048576, MATCH($K248,'ИПЦ raw'!$A:$A,0),MATCH(MoM!AD$1,'ИПЦ raw'!$1:$1,0))</f>
        <v>100.13</v>
      </c>
      <c r="AE248" s="326">
        <f>INDEX('ИПЦ raw'!$1:$1048576, MATCH($K248,'ИПЦ raw'!$A:$A,0),MATCH(MoM!AE$1,'ИПЦ raw'!$1:$1,0))</f>
        <v>98.87</v>
      </c>
      <c r="AF248" s="326">
        <f>INDEX('ИПЦ raw'!$1:$1048576, MATCH($K248,'ИПЦ raw'!$A:$A,0),MATCH(MoM!AF$1,'ИПЦ raw'!$1:$1,0))</f>
        <v>100.31</v>
      </c>
      <c r="AG248" s="326">
        <f>INDEX('ИПЦ raw'!$1:$1048576, MATCH($K248,'ИПЦ raw'!$A:$A,0),MATCH(MoM!AG$1,'ИПЦ raw'!$1:$1,0))</f>
        <v>100.73</v>
      </c>
      <c r="AH248" s="326">
        <f>INDEX('ИПЦ raw'!$1:$1048576, MATCH($K248,'ИПЦ raw'!$A:$A,0),MATCH(MoM!AH$1,'ИПЦ raw'!$1:$1,0))</f>
        <v>99.05</v>
      </c>
      <c r="AI248" s="326">
        <f>INDEX('ИПЦ raw'!$1:$1048576, MATCH($K248,'ИПЦ raw'!$A:$A,0),MATCH(MoM!AI$1,'ИПЦ raw'!$1:$1,0))</f>
        <v>100.68</v>
      </c>
      <c r="AJ248" s="326">
        <f>INDEX('ИПЦ raw'!$1:$1048576, MATCH($K248,'ИПЦ raw'!$A:$A,0),MATCH(MoM!AJ$1,'ИПЦ raw'!$1:$1,0))</f>
        <v>100.39</v>
      </c>
      <c r="AK248" s="326">
        <f>INDEX('ИПЦ raw'!$1:$1048576, MATCH($K248,'ИПЦ raw'!$A:$A,0),MATCH(MoM!AK$1,'ИПЦ raw'!$1:$1,0))</f>
        <v>98.64</v>
      </c>
      <c r="AL248" s="326">
        <f>INDEX('ИПЦ raw'!$1:$1048576, MATCH($K248,'ИПЦ raw'!$A:$A,0),MATCH(MoM!AL$1,'ИПЦ raw'!$1:$1,0))</f>
        <v>98.97</v>
      </c>
      <c r="AM248" s="326">
        <f>INDEX('ИПЦ raw'!$1:$1048576, MATCH($K248,'ИПЦ raw'!$A:$A,0),MATCH(MoM!AM$1,'ИПЦ raw'!$1:$1,0))</f>
        <v>99.05</v>
      </c>
      <c r="AN248" s="326">
        <f>INDEX('ИПЦ raw'!$1:$1048576, MATCH($K248,'ИПЦ raw'!$A:$A,0),MATCH(MoM!AN$1,'ИПЦ raw'!$1:$1,0))</f>
        <v>98.12</v>
      </c>
      <c r="AO248" s="326">
        <f>INDEX('ИПЦ raw'!$1:$1048576, MATCH($K248,'ИПЦ raw'!$A:$A,0),MATCH(MoM!AO$1,'ИПЦ raw'!$1:$1,0))</f>
        <v>98.54</v>
      </c>
      <c r="AP248" s="326">
        <f>INDEX('ИПЦ raw'!$1:$1048576, MATCH($K248,'ИПЦ raw'!$A:$A,0),MATCH(MoM!AP$1,'ИПЦ raw'!$1:$1,0))</f>
        <v>99.28</v>
      </c>
      <c r="AQ248" s="326">
        <f>INDEX('ИПЦ raw'!$1:$1048576, MATCH($K248,'ИПЦ raw'!$A:$A,0),MATCH(MoM!AQ$1,'ИПЦ raw'!$1:$1,0))</f>
        <v>98.54</v>
      </c>
      <c r="AR248" s="326">
        <f>INDEX('ИПЦ raw'!$1:$1048576, MATCH($K248,'ИПЦ raw'!$A:$A,0),MATCH(MoM!AR$1,'ИПЦ raw'!$1:$1,0))</f>
        <v>100.96</v>
      </c>
      <c r="AS248" s="326">
        <f>INDEX('ИПЦ raw'!$1:$1048576, MATCH($K248,'ИПЦ raw'!$A:$A,0),MATCH(MoM!AS$1,'ИПЦ raw'!$1:$1,0))</f>
        <v>99.53</v>
      </c>
      <c r="AT248" s="326">
        <f>INDEX('ИПЦ raw'!$1:$1048576, MATCH($K248,'ИПЦ raw'!$A:$A,0),MATCH(MoM!AT$1,'ИПЦ raw'!$1:$1,0))</f>
        <v>101.2</v>
      </c>
      <c r="AU248" s="326">
        <f>INDEX('ИПЦ raw'!$1:$1048576, MATCH($K248,'ИПЦ raw'!$A:$A,0),MATCH(MoM!AU$1,'ИПЦ raw'!$1:$1,0))</f>
        <v>99.74</v>
      </c>
      <c r="AV248" s="326">
        <f>INDEX('ИПЦ raw'!$1:$1048576, MATCH($K248,'ИПЦ raw'!$A:$A,0),MATCH(MoM!AV$1,'ИПЦ raw'!$1:$1,0))</f>
        <v>100.67</v>
      </c>
      <c r="AW248" s="326">
        <f>INDEX('ИПЦ raw'!$1:$1048576, MATCH($K248,'ИПЦ raw'!$A:$A,0),MATCH(MoM!AW$1,'ИПЦ raw'!$1:$1,0))</f>
        <v>99.29</v>
      </c>
      <c r="AX248" s="326">
        <f>INDEX('ИПЦ raw'!$1:$1048576, MATCH($K248,'ИПЦ raw'!$A:$A,0),MATCH(MoM!AX$1,'ИПЦ raw'!$1:$1,0))</f>
        <v>99.91</v>
      </c>
      <c r="AY248" s="326">
        <f>INDEX('ИПЦ raw'!$1:$1048576, MATCH($K248,'ИПЦ raw'!$A:$A,0),MATCH(MoM!AY$1,'ИПЦ raw'!$1:$1,0))</f>
        <v>99.53</v>
      </c>
      <c r="AZ248" s="326">
        <f>INDEX('ИПЦ raw'!$1:$1048576, MATCH($K248,'ИПЦ raw'!$A:$A,0),MATCH(MoM!AZ$1,'ИПЦ raw'!$1:$1,0))</f>
        <v>101.05</v>
      </c>
    </row>
    <row r="249" spans="1:52" x14ac:dyDescent="0.45">
      <c r="A249" s="326">
        <f>Веса!A249</f>
        <v>1</v>
      </c>
      <c r="B249" s="326">
        <f t="shared" si="6"/>
        <v>1</v>
      </c>
      <c r="C249" s="326">
        <f>БИПЦ_НДС!E249</f>
        <v>1</v>
      </c>
      <c r="D249" s="326">
        <f t="shared" si="7"/>
        <v>0</v>
      </c>
      <c r="E249" s="326">
        <v>0</v>
      </c>
      <c r="F249" s="326">
        <v>1</v>
      </c>
      <c r="G249" s="326">
        <v>1</v>
      </c>
      <c r="H249" s="326">
        <v>0</v>
      </c>
      <c r="I249" s="326">
        <v>0</v>
      </c>
      <c r="J249" s="308" t="s">
        <v>248</v>
      </c>
      <c r="K249" s="308" t="s">
        <v>248</v>
      </c>
      <c r="L249" s="326">
        <f>INDEX('ИПЦ raw'!$1:$1048576, MATCH($K249,'ИПЦ raw'!$A:$A,0),MATCH(MoM!L$1,'ИПЦ raw'!$1:$1,0))</f>
        <v>99.97</v>
      </c>
      <c r="M249" s="326">
        <f>INDEX('ИПЦ raw'!$1:$1048576, MATCH($K249,'ИПЦ raw'!$A:$A,0),MATCH(MoM!M$1,'ИПЦ raw'!$1:$1,0))</f>
        <v>100.19</v>
      </c>
      <c r="N249" s="326">
        <f>INDEX('ИПЦ raw'!$1:$1048576, MATCH($K249,'ИПЦ raw'!$A:$A,0),MATCH(MoM!N$1,'ИПЦ raw'!$1:$1,0))</f>
        <v>100.15</v>
      </c>
      <c r="O249" s="326">
        <f>INDEX('ИПЦ raw'!$1:$1048576, MATCH($K249,'ИПЦ raw'!$A:$A,0),MATCH(MoM!O$1,'ИПЦ raw'!$1:$1,0))</f>
        <v>100.31</v>
      </c>
      <c r="P249" s="326">
        <f>INDEX('ИПЦ raw'!$1:$1048576, MATCH($K249,'ИПЦ raw'!$A:$A,0),MATCH(MoM!P$1,'ИПЦ raw'!$1:$1,0))</f>
        <v>100.34</v>
      </c>
      <c r="Q249" s="326">
        <f>INDEX('ИПЦ raw'!$1:$1048576, MATCH($K249,'ИПЦ raw'!$A:$A,0),MATCH(MoM!Q$1,'ИПЦ raw'!$1:$1,0))</f>
        <v>99.82</v>
      </c>
      <c r="R249" s="326">
        <f>INDEX('ИПЦ raw'!$1:$1048576, MATCH($K249,'ИПЦ raw'!$A:$A,0),MATCH(MoM!R$1,'ИПЦ raw'!$1:$1,0))</f>
        <v>100.22</v>
      </c>
      <c r="S249" s="326">
        <f>INDEX('ИПЦ raw'!$1:$1048576, MATCH($K249,'ИПЦ raw'!$A:$A,0),MATCH(MoM!S$1,'ИПЦ raw'!$1:$1,0))</f>
        <v>100.81</v>
      </c>
      <c r="T249" s="326">
        <f>INDEX('ИПЦ raw'!$1:$1048576, MATCH($K249,'ИПЦ raw'!$A:$A,0),MATCH(MoM!T$1,'ИПЦ raw'!$1:$1,0))</f>
        <v>100.56</v>
      </c>
      <c r="U249" s="326">
        <f>INDEX('ИПЦ raw'!$1:$1048576, MATCH($K249,'ИПЦ raw'!$A:$A,0),MATCH(MoM!U$1,'ИПЦ raw'!$1:$1,0))</f>
        <v>100.4</v>
      </c>
      <c r="V249" s="326">
        <f>INDEX('ИПЦ raw'!$1:$1048576, MATCH($K249,'ИПЦ raw'!$A:$A,0),MATCH(MoM!V$1,'ИПЦ raw'!$1:$1,0))</f>
        <v>100.1</v>
      </c>
      <c r="W249" s="326">
        <f>INDEX('ИПЦ raw'!$1:$1048576, MATCH($K249,'ИПЦ raw'!$A:$A,0),MATCH(MoM!W$1,'ИПЦ raw'!$1:$1,0))</f>
        <v>100.75</v>
      </c>
      <c r="X249" s="326">
        <f>INDEX('ИПЦ raw'!$1:$1048576, MATCH($K249,'ИПЦ raw'!$A:$A,0),MATCH(MoM!X$1,'ИПЦ raw'!$1:$1,0))</f>
        <v>100.36</v>
      </c>
      <c r="Y249" s="326">
        <f>INDEX('ИПЦ raw'!$1:$1048576, MATCH($K249,'ИПЦ raw'!$A:$A,0),MATCH(MoM!Y$1,'ИПЦ raw'!$1:$1,0))</f>
        <v>100.18</v>
      </c>
      <c r="Z249" s="326">
        <f>INDEX('ИПЦ raw'!$1:$1048576, MATCH($K249,'ИПЦ raw'!$A:$A,0),MATCH(MoM!Z$1,'ИПЦ raw'!$1:$1,0))</f>
        <v>100</v>
      </c>
      <c r="AA249" s="326">
        <f>INDEX('ИПЦ raw'!$1:$1048576, MATCH($K249,'ИПЦ raw'!$A:$A,0),MATCH(MoM!AA$1,'ИПЦ raw'!$1:$1,0))</f>
        <v>100.31</v>
      </c>
      <c r="AB249" s="326">
        <f>INDEX('ИПЦ raw'!$1:$1048576, MATCH($K249,'ИПЦ raw'!$A:$A,0),MATCH(MoM!AB$1,'ИПЦ raw'!$1:$1,0))</f>
        <v>100.31</v>
      </c>
      <c r="AC249" s="326">
        <f>INDEX('ИПЦ raw'!$1:$1048576, MATCH($K249,'ИПЦ raw'!$A:$A,0),MATCH(MoM!AC$1,'ИПЦ raw'!$1:$1,0))</f>
        <v>100.29</v>
      </c>
      <c r="AD249" s="326">
        <f>INDEX('ИПЦ raw'!$1:$1048576, MATCH($K249,'ИПЦ raw'!$A:$A,0),MATCH(MoM!AD$1,'ИПЦ raw'!$1:$1,0))</f>
        <v>100.16</v>
      </c>
      <c r="AE249" s="326">
        <f>INDEX('ИПЦ raw'!$1:$1048576, MATCH($K249,'ИПЦ raw'!$A:$A,0),MATCH(MoM!AE$1,'ИПЦ raw'!$1:$1,0))</f>
        <v>100.55</v>
      </c>
      <c r="AF249" s="326">
        <f>INDEX('ИПЦ raw'!$1:$1048576, MATCH($K249,'ИПЦ raw'!$A:$A,0),MATCH(MoM!AF$1,'ИПЦ raw'!$1:$1,0))</f>
        <v>100.28</v>
      </c>
      <c r="AG249" s="326">
        <f>INDEX('ИПЦ raw'!$1:$1048576, MATCH($K249,'ИПЦ raw'!$A:$A,0),MATCH(MoM!AG$1,'ИПЦ raw'!$1:$1,0))</f>
        <v>100.49</v>
      </c>
      <c r="AH249" s="326">
        <f>INDEX('ИПЦ raw'!$1:$1048576, MATCH($K249,'ИПЦ raw'!$A:$A,0),MATCH(MoM!AH$1,'ИПЦ raw'!$1:$1,0))</f>
        <v>100.47</v>
      </c>
      <c r="AI249" s="326">
        <f>INDEX('ИПЦ raw'!$1:$1048576, MATCH($K249,'ИПЦ raw'!$A:$A,0),MATCH(MoM!AI$1,'ИПЦ raw'!$1:$1,0))</f>
        <v>100.48</v>
      </c>
      <c r="AJ249" s="326">
        <f>INDEX('ИПЦ raw'!$1:$1048576, MATCH($K249,'ИПЦ raw'!$A:$A,0),MATCH(MoM!AJ$1,'ИПЦ raw'!$1:$1,0))</f>
        <v>100.35</v>
      </c>
      <c r="AK249" s="326">
        <f>INDEX('ИПЦ raw'!$1:$1048576, MATCH($K249,'ИПЦ raw'!$A:$A,0),MATCH(MoM!AK$1,'ИПЦ raw'!$1:$1,0))</f>
        <v>100.9</v>
      </c>
      <c r="AL249" s="326">
        <f>INDEX('ИПЦ raw'!$1:$1048576, MATCH($K249,'ИПЦ raw'!$A:$A,0),MATCH(MoM!AL$1,'ИПЦ raw'!$1:$1,0))</f>
        <v>100.54</v>
      </c>
      <c r="AM249" s="326">
        <f>INDEX('ИПЦ raw'!$1:$1048576, MATCH($K249,'ИПЦ raw'!$A:$A,0),MATCH(MoM!AM$1,'ИПЦ raw'!$1:$1,0))</f>
        <v>100.39</v>
      </c>
      <c r="AN249" s="326">
        <f>INDEX('ИПЦ raw'!$1:$1048576, MATCH($K249,'ИПЦ raw'!$A:$A,0),MATCH(MoM!AN$1,'ИПЦ raw'!$1:$1,0))</f>
        <v>100.12</v>
      </c>
      <c r="AO249" s="326">
        <f>INDEX('ИПЦ raw'!$1:$1048576, MATCH($K249,'ИПЦ raw'!$A:$A,0),MATCH(MoM!AO$1,'ИПЦ raw'!$1:$1,0))</f>
        <v>99.85</v>
      </c>
      <c r="AP249" s="326">
        <f>INDEX('ИПЦ raw'!$1:$1048576, MATCH($K249,'ИПЦ raw'!$A:$A,0),MATCH(MoM!AP$1,'ИПЦ raw'!$1:$1,0))</f>
        <v>100.4</v>
      </c>
      <c r="AQ249" s="326">
        <f>INDEX('ИПЦ raw'!$1:$1048576, MATCH($K249,'ИПЦ raw'!$A:$A,0),MATCH(MoM!AQ$1,'ИПЦ raw'!$1:$1,0))</f>
        <v>99.93</v>
      </c>
      <c r="AR249" s="326">
        <f>INDEX('ИПЦ raw'!$1:$1048576, MATCH($K249,'ИПЦ raw'!$A:$A,0),MATCH(MoM!AR$1,'ИПЦ raw'!$1:$1,0))</f>
        <v>100</v>
      </c>
      <c r="AS249" s="326">
        <f>INDEX('ИПЦ raw'!$1:$1048576, MATCH($K249,'ИПЦ raw'!$A:$A,0),MATCH(MoM!AS$1,'ИПЦ raw'!$1:$1,0))</f>
        <v>99.98</v>
      </c>
      <c r="AT249" s="326">
        <f>INDEX('ИПЦ raw'!$1:$1048576, MATCH($K249,'ИПЦ raw'!$A:$A,0),MATCH(MoM!AT$1,'ИПЦ raw'!$1:$1,0))</f>
        <v>100.08</v>
      </c>
      <c r="AU249" s="326">
        <f>INDEX('ИПЦ raw'!$1:$1048576, MATCH($K249,'ИПЦ raw'!$A:$A,0),MATCH(MoM!AU$1,'ИПЦ raw'!$1:$1,0))</f>
        <v>100.5</v>
      </c>
      <c r="AV249" s="326">
        <f>INDEX('ИПЦ raw'!$1:$1048576, MATCH($K249,'ИПЦ raw'!$A:$A,0),MATCH(MoM!AV$1,'ИПЦ raw'!$1:$1,0))</f>
        <v>99.75</v>
      </c>
      <c r="AW249" s="326">
        <f>INDEX('ИПЦ raw'!$1:$1048576, MATCH($K249,'ИПЦ raw'!$A:$A,0),MATCH(MoM!AW$1,'ИПЦ raw'!$1:$1,0))</f>
        <v>99.95</v>
      </c>
      <c r="AX249" s="326">
        <f>INDEX('ИПЦ raw'!$1:$1048576, MATCH($K249,'ИПЦ raw'!$A:$A,0),MATCH(MoM!AX$1,'ИПЦ raw'!$1:$1,0))</f>
        <v>100.07</v>
      </c>
      <c r="AY249" s="326">
        <f>INDEX('ИПЦ raw'!$1:$1048576, MATCH($K249,'ИПЦ raw'!$A:$A,0),MATCH(MoM!AY$1,'ИПЦ raw'!$1:$1,0))</f>
        <v>100.2</v>
      </c>
      <c r="AZ249" s="326">
        <f>INDEX('ИПЦ raw'!$1:$1048576, MATCH($K249,'ИПЦ raw'!$A:$A,0),MATCH(MoM!AZ$1,'ИПЦ raw'!$1:$1,0))</f>
        <v>99.71</v>
      </c>
    </row>
    <row r="250" spans="1:52" x14ac:dyDescent="0.45">
      <c r="A250" s="326">
        <f>Веса!A250</f>
        <v>1</v>
      </c>
      <c r="B250" s="326">
        <f t="shared" si="6"/>
        <v>1</v>
      </c>
      <c r="C250" s="326">
        <f>БИПЦ_НДС!E250</f>
        <v>1</v>
      </c>
      <c r="D250" s="326">
        <f t="shared" si="7"/>
        <v>0</v>
      </c>
      <c r="E250" s="326">
        <v>0</v>
      </c>
      <c r="F250" s="326">
        <v>1</v>
      </c>
      <c r="G250" s="326">
        <v>1</v>
      </c>
      <c r="H250" s="326">
        <v>0</v>
      </c>
      <c r="I250" s="326">
        <v>0</v>
      </c>
      <c r="J250" s="308" t="s">
        <v>249</v>
      </c>
      <c r="K250" s="308" t="s">
        <v>249</v>
      </c>
      <c r="L250" s="326">
        <f>INDEX('ИПЦ raw'!$1:$1048576, MATCH($K250,'ИПЦ raw'!$A:$A,0),MATCH(MoM!L$1,'ИПЦ raw'!$1:$1,0))</f>
        <v>99.86</v>
      </c>
      <c r="M250" s="326">
        <f>INDEX('ИПЦ raw'!$1:$1048576, MATCH($K250,'ИПЦ raw'!$A:$A,0),MATCH(MoM!M$1,'ИПЦ raw'!$1:$1,0))</f>
        <v>100.12</v>
      </c>
      <c r="N250" s="326">
        <f>INDEX('ИПЦ raw'!$1:$1048576, MATCH($K250,'ИПЦ raw'!$A:$A,0),MATCH(MoM!N$1,'ИПЦ raw'!$1:$1,0))</f>
        <v>100.78</v>
      </c>
      <c r="O250" s="326">
        <f>INDEX('ИПЦ raw'!$1:$1048576, MATCH($K250,'ИПЦ raw'!$A:$A,0),MATCH(MoM!O$1,'ИПЦ raw'!$1:$1,0))</f>
        <v>100.24</v>
      </c>
      <c r="P250" s="326">
        <f>INDEX('ИПЦ raw'!$1:$1048576, MATCH($K250,'ИПЦ raw'!$A:$A,0),MATCH(MoM!P$1,'ИПЦ raw'!$1:$1,0))</f>
        <v>99.89</v>
      </c>
      <c r="Q250" s="326">
        <f>INDEX('ИПЦ raw'!$1:$1048576, MATCH($K250,'ИПЦ raw'!$A:$A,0),MATCH(MoM!Q$1,'ИПЦ raw'!$1:$1,0))</f>
        <v>100.21</v>
      </c>
      <c r="R250" s="326">
        <f>INDEX('ИПЦ raw'!$1:$1048576, MATCH($K250,'ИПЦ raw'!$A:$A,0),MATCH(MoM!R$1,'ИПЦ raw'!$1:$1,0))</f>
        <v>100.41</v>
      </c>
      <c r="S250" s="326">
        <f>INDEX('ИПЦ raw'!$1:$1048576, MATCH($K250,'ИПЦ raw'!$A:$A,0),MATCH(MoM!S$1,'ИПЦ raw'!$1:$1,0))</f>
        <v>100.58</v>
      </c>
      <c r="T250" s="326">
        <f>INDEX('ИПЦ raw'!$1:$1048576, MATCH($K250,'ИПЦ raw'!$A:$A,0),MATCH(MoM!T$1,'ИПЦ raw'!$1:$1,0))</f>
        <v>100.91</v>
      </c>
      <c r="U250" s="326">
        <f>INDEX('ИПЦ raw'!$1:$1048576, MATCH($K250,'ИПЦ raw'!$A:$A,0),MATCH(MoM!U$1,'ИПЦ raw'!$1:$1,0))</f>
        <v>100.98</v>
      </c>
      <c r="V250" s="326">
        <f>INDEX('ИПЦ raw'!$1:$1048576, MATCH($K250,'ИПЦ raw'!$A:$A,0),MATCH(MoM!V$1,'ИПЦ raw'!$1:$1,0))</f>
        <v>100.19</v>
      </c>
      <c r="W250" s="326">
        <f>INDEX('ИПЦ raw'!$1:$1048576, MATCH($K250,'ИПЦ raw'!$A:$A,0),MATCH(MoM!W$1,'ИПЦ raw'!$1:$1,0))</f>
        <v>100.68</v>
      </c>
      <c r="X250" s="326">
        <f>INDEX('ИПЦ raw'!$1:$1048576, MATCH($K250,'ИПЦ raw'!$A:$A,0),MATCH(MoM!X$1,'ИПЦ raw'!$1:$1,0))</f>
        <v>100.4</v>
      </c>
      <c r="Y250" s="326">
        <f>INDEX('ИПЦ raw'!$1:$1048576, MATCH($K250,'ИПЦ raw'!$A:$A,0),MATCH(MoM!Y$1,'ИПЦ raw'!$1:$1,0))</f>
        <v>100.66</v>
      </c>
      <c r="Z250" s="326">
        <f>INDEX('ИПЦ raw'!$1:$1048576, MATCH($K250,'ИПЦ raw'!$A:$A,0),MATCH(MoM!Z$1,'ИПЦ raw'!$1:$1,0))</f>
        <v>100.6</v>
      </c>
      <c r="AA250" s="326">
        <f>INDEX('ИПЦ raw'!$1:$1048576, MATCH($K250,'ИПЦ raw'!$A:$A,0),MATCH(MoM!AA$1,'ИПЦ raw'!$1:$1,0))</f>
        <v>100.3</v>
      </c>
      <c r="AB250" s="326">
        <f>INDEX('ИПЦ raw'!$1:$1048576, MATCH($K250,'ИПЦ raw'!$A:$A,0),MATCH(MoM!AB$1,'ИПЦ raw'!$1:$1,0))</f>
        <v>100.18</v>
      </c>
      <c r="AC250" s="326">
        <f>INDEX('ИПЦ raw'!$1:$1048576, MATCH($K250,'ИПЦ raw'!$A:$A,0),MATCH(MoM!AC$1,'ИПЦ raw'!$1:$1,0))</f>
        <v>100.36</v>
      </c>
      <c r="AD250" s="326">
        <f>INDEX('ИПЦ raw'!$1:$1048576, MATCH($K250,'ИПЦ raw'!$A:$A,0),MATCH(MoM!AD$1,'ИПЦ raw'!$1:$1,0))</f>
        <v>100.55</v>
      </c>
      <c r="AE250" s="326">
        <f>INDEX('ИПЦ raw'!$1:$1048576, MATCH($K250,'ИПЦ raw'!$A:$A,0),MATCH(MoM!AE$1,'ИПЦ raw'!$1:$1,0))</f>
        <v>100.03</v>
      </c>
      <c r="AF250" s="326">
        <f>INDEX('ИПЦ raw'!$1:$1048576, MATCH($K250,'ИПЦ raw'!$A:$A,0),MATCH(MoM!AF$1,'ИПЦ raw'!$1:$1,0))</f>
        <v>100.37</v>
      </c>
      <c r="AG250" s="326">
        <f>INDEX('ИПЦ raw'!$1:$1048576, MATCH($K250,'ИПЦ raw'!$A:$A,0),MATCH(MoM!AG$1,'ИПЦ raw'!$1:$1,0))</f>
        <v>100.58</v>
      </c>
      <c r="AH250" s="326">
        <f>INDEX('ИПЦ raw'!$1:$1048576, MATCH($K250,'ИПЦ raw'!$A:$A,0),MATCH(MoM!AH$1,'ИПЦ raw'!$1:$1,0))</f>
        <v>100.9</v>
      </c>
      <c r="AI250" s="326">
        <f>INDEX('ИПЦ raw'!$1:$1048576, MATCH($K250,'ИПЦ raw'!$A:$A,0),MATCH(MoM!AI$1,'ИПЦ raw'!$1:$1,0))</f>
        <v>100.77</v>
      </c>
      <c r="AJ250" s="326">
        <f>INDEX('ИПЦ raw'!$1:$1048576, MATCH($K250,'ИПЦ raw'!$A:$A,0),MATCH(MoM!AJ$1,'ИПЦ raw'!$1:$1,0))</f>
        <v>101.31</v>
      </c>
      <c r="AK250" s="326">
        <f>INDEX('ИПЦ raw'!$1:$1048576, MATCH($K250,'ИПЦ raw'!$A:$A,0),MATCH(MoM!AK$1,'ИПЦ raw'!$1:$1,0))</f>
        <v>100.87</v>
      </c>
      <c r="AL250" s="326">
        <f>INDEX('ИПЦ raw'!$1:$1048576, MATCH($K250,'ИПЦ raw'!$A:$A,0),MATCH(MoM!AL$1,'ИПЦ raw'!$1:$1,0))</f>
        <v>100.63</v>
      </c>
      <c r="AM250" s="326">
        <f>INDEX('ИПЦ raw'!$1:$1048576, MATCH($K250,'ИПЦ raw'!$A:$A,0),MATCH(MoM!AM$1,'ИПЦ raw'!$1:$1,0))</f>
        <v>100.93</v>
      </c>
      <c r="AN250" s="326">
        <f>INDEX('ИПЦ raw'!$1:$1048576, MATCH($K250,'ИПЦ raw'!$A:$A,0),MATCH(MoM!AN$1,'ИПЦ raw'!$1:$1,0))</f>
        <v>100.96</v>
      </c>
      <c r="AO250" s="326">
        <f>INDEX('ИПЦ raw'!$1:$1048576, MATCH($K250,'ИПЦ raw'!$A:$A,0),MATCH(MoM!AO$1,'ИПЦ raw'!$1:$1,0))</f>
        <v>100.53</v>
      </c>
      <c r="AP250" s="326">
        <f>INDEX('ИПЦ raw'!$1:$1048576, MATCH($K250,'ИПЦ raw'!$A:$A,0),MATCH(MoM!AP$1,'ИПЦ raw'!$1:$1,0))</f>
        <v>100.16</v>
      </c>
      <c r="AQ250" s="326">
        <f>INDEX('ИПЦ raw'!$1:$1048576, MATCH($K250,'ИПЦ raw'!$A:$A,0),MATCH(MoM!AQ$1,'ИПЦ raw'!$1:$1,0))</f>
        <v>100.36</v>
      </c>
      <c r="AR250" s="326">
        <f>INDEX('ИПЦ raw'!$1:$1048576, MATCH($K250,'ИПЦ raw'!$A:$A,0),MATCH(MoM!AR$1,'ИПЦ raw'!$1:$1,0))</f>
        <v>100.25</v>
      </c>
      <c r="AS250" s="326">
        <f>INDEX('ИПЦ raw'!$1:$1048576, MATCH($K250,'ИПЦ raw'!$A:$A,0),MATCH(MoM!AS$1,'ИПЦ raw'!$1:$1,0))</f>
        <v>100.5</v>
      </c>
      <c r="AT250" s="326">
        <f>INDEX('ИПЦ raw'!$1:$1048576, MATCH($K250,'ИПЦ raw'!$A:$A,0),MATCH(MoM!AT$1,'ИПЦ raw'!$1:$1,0))</f>
        <v>100.74</v>
      </c>
      <c r="AU250" s="326">
        <f>INDEX('ИПЦ raw'!$1:$1048576, MATCH($K250,'ИПЦ raw'!$A:$A,0),MATCH(MoM!AU$1,'ИПЦ raw'!$1:$1,0))</f>
        <v>100.59</v>
      </c>
      <c r="AV250" s="326">
        <f>INDEX('ИПЦ raw'!$1:$1048576, MATCH($K250,'ИПЦ raw'!$A:$A,0),MATCH(MoM!AV$1,'ИПЦ raw'!$1:$1,0))</f>
        <v>101</v>
      </c>
      <c r="AW250" s="326">
        <f>INDEX('ИПЦ raw'!$1:$1048576, MATCH($K250,'ИПЦ raw'!$A:$A,0),MATCH(MoM!AW$1,'ИПЦ raw'!$1:$1,0))</f>
        <v>100.75</v>
      </c>
      <c r="AX250" s="326">
        <f>INDEX('ИПЦ raw'!$1:$1048576, MATCH($K250,'ИПЦ raw'!$A:$A,0),MATCH(MoM!AX$1,'ИПЦ raw'!$1:$1,0))</f>
        <v>100.56</v>
      </c>
      <c r="AY250" s="326">
        <f>INDEX('ИПЦ raw'!$1:$1048576, MATCH($K250,'ИПЦ raw'!$A:$A,0),MATCH(MoM!AY$1,'ИПЦ raw'!$1:$1,0))</f>
        <v>100.64</v>
      </c>
      <c r="AZ250" s="326">
        <f>INDEX('ИПЦ raw'!$1:$1048576, MATCH($K250,'ИПЦ raw'!$A:$A,0),MATCH(MoM!AZ$1,'ИПЦ raw'!$1:$1,0))</f>
        <v>100.37</v>
      </c>
    </row>
    <row r="251" spans="1:52" x14ac:dyDescent="0.45">
      <c r="A251" s="326">
        <f>Веса!A251</f>
        <v>1</v>
      </c>
      <c r="B251" s="326">
        <f t="shared" si="6"/>
        <v>1</v>
      </c>
      <c r="C251" s="326">
        <f>БИПЦ_НДС!E251</f>
        <v>1</v>
      </c>
      <c r="D251" s="326">
        <f t="shared" si="7"/>
        <v>0</v>
      </c>
      <c r="E251" s="326">
        <v>0</v>
      </c>
      <c r="F251" s="326">
        <v>1</v>
      </c>
      <c r="G251" s="326">
        <v>1</v>
      </c>
      <c r="H251" s="326">
        <v>0</v>
      </c>
      <c r="I251" s="326">
        <v>0</v>
      </c>
      <c r="J251" s="308" t="s">
        <v>250</v>
      </c>
      <c r="K251" s="308" t="s">
        <v>250</v>
      </c>
      <c r="L251" s="326">
        <f>INDEX('ИПЦ raw'!$1:$1048576, MATCH($K251,'ИПЦ raw'!$A:$A,0),MATCH(MoM!L$1,'ИПЦ raw'!$1:$1,0))</f>
        <v>99.95</v>
      </c>
      <c r="M251" s="326">
        <f>INDEX('ИПЦ raw'!$1:$1048576, MATCH($K251,'ИПЦ raw'!$A:$A,0),MATCH(MoM!M$1,'ИПЦ raw'!$1:$1,0))</f>
        <v>99.33</v>
      </c>
      <c r="N251" s="326">
        <f>INDEX('ИПЦ raw'!$1:$1048576, MATCH($K251,'ИПЦ raw'!$A:$A,0),MATCH(MoM!N$1,'ИПЦ raw'!$1:$1,0))</f>
        <v>100.58</v>
      </c>
      <c r="O251" s="326">
        <f>INDEX('ИПЦ raw'!$1:$1048576, MATCH($K251,'ИПЦ raw'!$A:$A,0),MATCH(MoM!O$1,'ИПЦ raw'!$1:$1,0))</f>
        <v>101.59</v>
      </c>
      <c r="P251" s="326">
        <f>INDEX('ИПЦ raw'!$1:$1048576, MATCH($K251,'ИПЦ raw'!$A:$A,0),MATCH(MoM!P$1,'ИПЦ raw'!$1:$1,0))</f>
        <v>100.28</v>
      </c>
      <c r="Q251" s="326">
        <f>INDEX('ИПЦ raw'!$1:$1048576, MATCH($K251,'ИПЦ raw'!$A:$A,0),MATCH(MoM!Q$1,'ИПЦ raw'!$1:$1,0))</f>
        <v>100.7</v>
      </c>
      <c r="R251" s="326">
        <f>INDEX('ИПЦ raw'!$1:$1048576, MATCH($K251,'ИПЦ raw'!$A:$A,0),MATCH(MoM!R$1,'ИПЦ raw'!$1:$1,0))</f>
        <v>100.49</v>
      </c>
      <c r="S251" s="326">
        <f>INDEX('ИПЦ raw'!$1:$1048576, MATCH($K251,'ИПЦ raw'!$A:$A,0),MATCH(MoM!S$1,'ИПЦ raw'!$1:$1,0))</f>
        <v>100.84</v>
      </c>
      <c r="T251" s="326">
        <f>INDEX('ИПЦ raw'!$1:$1048576, MATCH($K251,'ИПЦ raw'!$A:$A,0),MATCH(MoM!T$1,'ИПЦ raw'!$1:$1,0))</f>
        <v>99.89</v>
      </c>
      <c r="U251" s="326">
        <f>INDEX('ИПЦ raw'!$1:$1048576, MATCH($K251,'ИПЦ raw'!$A:$A,0),MATCH(MoM!U$1,'ИПЦ raw'!$1:$1,0))</f>
        <v>99.97</v>
      </c>
      <c r="V251" s="326">
        <f>INDEX('ИПЦ raw'!$1:$1048576, MATCH($K251,'ИПЦ raw'!$A:$A,0),MATCH(MoM!V$1,'ИПЦ raw'!$1:$1,0))</f>
        <v>100.49</v>
      </c>
      <c r="W251" s="326">
        <f>INDEX('ИПЦ raw'!$1:$1048576, MATCH($K251,'ИПЦ raw'!$A:$A,0),MATCH(MoM!W$1,'ИПЦ raw'!$1:$1,0))</f>
        <v>100.73</v>
      </c>
      <c r="X251" s="326">
        <f>INDEX('ИПЦ raw'!$1:$1048576, MATCH($K251,'ИПЦ raw'!$A:$A,0),MATCH(MoM!X$1,'ИПЦ raw'!$1:$1,0))</f>
        <v>99.7</v>
      </c>
      <c r="Y251" s="326">
        <f>INDEX('ИПЦ raw'!$1:$1048576, MATCH($K251,'ИПЦ raw'!$A:$A,0),MATCH(MoM!Y$1,'ИПЦ raw'!$1:$1,0))</f>
        <v>99.24</v>
      </c>
      <c r="Z251" s="326">
        <f>INDEX('ИПЦ raw'!$1:$1048576, MATCH($K251,'ИПЦ raw'!$A:$A,0),MATCH(MoM!Z$1,'ИПЦ raw'!$1:$1,0))</f>
        <v>99.86</v>
      </c>
      <c r="AA251" s="326">
        <f>INDEX('ИПЦ raw'!$1:$1048576, MATCH($K251,'ИПЦ raw'!$A:$A,0),MATCH(MoM!AA$1,'ИПЦ raw'!$1:$1,0))</f>
        <v>99.84</v>
      </c>
      <c r="AB251" s="326">
        <f>INDEX('ИПЦ raw'!$1:$1048576, MATCH($K251,'ИПЦ raw'!$A:$A,0),MATCH(MoM!AB$1,'ИПЦ raw'!$1:$1,0))</f>
        <v>100.9</v>
      </c>
      <c r="AC251" s="326">
        <f>INDEX('ИПЦ raw'!$1:$1048576, MATCH($K251,'ИПЦ raw'!$A:$A,0),MATCH(MoM!AC$1,'ИПЦ raw'!$1:$1,0))</f>
        <v>100.04</v>
      </c>
      <c r="AD251" s="326">
        <f>INDEX('ИПЦ raw'!$1:$1048576, MATCH($K251,'ИПЦ raw'!$A:$A,0),MATCH(MoM!AD$1,'ИПЦ raw'!$1:$1,0))</f>
        <v>99.84</v>
      </c>
      <c r="AE251" s="326">
        <f>INDEX('ИПЦ raw'!$1:$1048576, MATCH($K251,'ИПЦ raw'!$A:$A,0),MATCH(MoM!AE$1,'ИПЦ raw'!$1:$1,0))</f>
        <v>99.68</v>
      </c>
      <c r="AF251" s="326">
        <f>INDEX('ИПЦ raw'!$1:$1048576, MATCH($K251,'ИПЦ raw'!$A:$A,0),MATCH(MoM!AF$1,'ИПЦ raw'!$1:$1,0))</f>
        <v>99.44</v>
      </c>
      <c r="AG251" s="326">
        <f>INDEX('ИПЦ raw'!$1:$1048576, MATCH($K251,'ИПЦ raw'!$A:$A,0),MATCH(MoM!AG$1,'ИПЦ raw'!$1:$1,0))</f>
        <v>100.65</v>
      </c>
      <c r="AH251" s="326">
        <f>INDEX('ИПЦ raw'!$1:$1048576, MATCH($K251,'ИПЦ raw'!$A:$A,0),MATCH(MoM!AH$1,'ИПЦ raw'!$1:$1,0))</f>
        <v>100.49</v>
      </c>
      <c r="AI251" s="326">
        <f>INDEX('ИПЦ raw'!$1:$1048576, MATCH($K251,'ИПЦ raw'!$A:$A,0),MATCH(MoM!AI$1,'ИПЦ raw'!$1:$1,0))</f>
        <v>100.74</v>
      </c>
      <c r="AJ251" s="326">
        <f>INDEX('ИПЦ raw'!$1:$1048576, MATCH($K251,'ИПЦ raw'!$A:$A,0),MATCH(MoM!AJ$1,'ИПЦ raw'!$1:$1,0))</f>
        <v>100.47</v>
      </c>
      <c r="AK251" s="326">
        <f>INDEX('ИПЦ raw'!$1:$1048576, MATCH($K251,'ИПЦ raw'!$A:$A,0),MATCH(MoM!AK$1,'ИПЦ raw'!$1:$1,0))</f>
        <v>99.47</v>
      </c>
      <c r="AL251" s="326">
        <f>INDEX('ИПЦ raw'!$1:$1048576, MATCH($K251,'ИПЦ raw'!$A:$A,0),MATCH(MoM!AL$1,'ИПЦ raw'!$1:$1,0))</f>
        <v>100.01</v>
      </c>
      <c r="AM251" s="326">
        <f>INDEX('ИПЦ raw'!$1:$1048576, MATCH($K251,'ИПЦ raw'!$A:$A,0),MATCH(MoM!AM$1,'ИПЦ raw'!$1:$1,0))</f>
        <v>99.49</v>
      </c>
      <c r="AN251" s="326">
        <f>INDEX('ИПЦ raw'!$1:$1048576, MATCH($K251,'ИПЦ raw'!$A:$A,0),MATCH(MoM!AN$1,'ИПЦ raw'!$1:$1,0))</f>
        <v>100.44</v>
      </c>
      <c r="AO251" s="326">
        <f>INDEX('ИПЦ raw'!$1:$1048576, MATCH($K251,'ИПЦ raw'!$A:$A,0),MATCH(MoM!AO$1,'ИПЦ raw'!$1:$1,0))</f>
        <v>100.26</v>
      </c>
      <c r="AP251" s="326">
        <f>INDEX('ИПЦ raw'!$1:$1048576, MATCH($K251,'ИПЦ raw'!$A:$A,0),MATCH(MoM!AP$1,'ИПЦ raw'!$1:$1,0))</f>
        <v>100.34</v>
      </c>
      <c r="AQ251" s="326">
        <f>INDEX('ИПЦ raw'!$1:$1048576, MATCH($K251,'ИПЦ raw'!$A:$A,0),MATCH(MoM!AQ$1,'ИПЦ raw'!$1:$1,0))</f>
        <v>99.8</v>
      </c>
      <c r="AR251" s="326">
        <f>INDEX('ИПЦ raw'!$1:$1048576, MATCH($K251,'ИПЦ raw'!$A:$A,0),MATCH(MoM!AR$1,'ИПЦ raw'!$1:$1,0))</f>
        <v>100.01</v>
      </c>
      <c r="AS251" s="326">
        <f>INDEX('ИПЦ raw'!$1:$1048576, MATCH($K251,'ИПЦ raw'!$A:$A,0),MATCH(MoM!AS$1,'ИПЦ raw'!$1:$1,0))</f>
        <v>99.16</v>
      </c>
      <c r="AT251" s="326">
        <f>INDEX('ИПЦ raw'!$1:$1048576, MATCH($K251,'ИПЦ raw'!$A:$A,0),MATCH(MoM!AT$1,'ИПЦ raw'!$1:$1,0))</f>
        <v>99.53</v>
      </c>
      <c r="AU251" s="326">
        <f>INDEX('ИПЦ raw'!$1:$1048576, MATCH($K251,'ИПЦ raw'!$A:$A,0),MATCH(MoM!AU$1,'ИПЦ raw'!$1:$1,0))</f>
        <v>99.85</v>
      </c>
      <c r="AV251" s="326">
        <f>INDEX('ИПЦ raw'!$1:$1048576, MATCH($K251,'ИПЦ raw'!$A:$A,0),MATCH(MoM!AV$1,'ИПЦ raw'!$1:$1,0))</f>
        <v>99.62</v>
      </c>
      <c r="AW251" s="326">
        <f>INDEX('ИПЦ raw'!$1:$1048576, MATCH($K251,'ИПЦ raw'!$A:$A,0),MATCH(MoM!AW$1,'ИПЦ raw'!$1:$1,0))</f>
        <v>99.53</v>
      </c>
      <c r="AX251" s="326">
        <f>INDEX('ИПЦ raw'!$1:$1048576, MATCH($K251,'ИПЦ raw'!$A:$A,0),MATCH(MoM!AX$1,'ИПЦ raw'!$1:$1,0))</f>
        <v>100.93</v>
      </c>
      <c r="AY251" s="326">
        <f>INDEX('ИПЦ raw'!$1:$1048576, MATCH($K251,'ИПЦ raw'!$A:$A,0),MATCH(MoM!AY$1,'ИПЦ raw'!$1:$1,0))</f>
        <v>99.99</v>
      </c>
      <c r="AZ251" s="326">
        <f>INDEX('ИПЦ raw'!$1:$1048576, MATCH($K251,'ИПЦ raw'!$A:$A,0),MATCH(MoM!AZ$1,'ИПЦ raw'!$1:$1,0))</f>
        <v>100.41</v>
      </c>
    </row>
    <row r="252" spans="1:52" x14ac:dyDescent="0.45">
      <c r="A252" s="326">
        <f>Веса!A252</f>
        <v>1</v>
      </c>
      <c r="B252" s="326">
        <f t="shared" si="6"/>
        <v>1</v>
      </c>
      <c r="C252" s="326">
        <f>БИПЦ_НДС!E252</f>
        <v>1</v>
      </c>
      <c r="D252" s="326">
        <f t="shared" si="7"/>
        <v>0</v>
      </c>
      <c r="E252" s="326">
        <v>0</v>
      </c>
      <c r="F252" s="326">
        <v>1</v>
      </c>
      <c r="G252" s="326">
        <v>1</v>
      </c>
      <c r="H252" s="326">
        <v>0</v>
      </c>
      <c r="I252" s="326">
        <v>0</v>
      </c>
      <c r="J252" s="308" t="s">
        <v>251</v>
      </c>
      <c r="K252" s="308" t="s">
        <v>251</v>
      </c>
      <c r="L252" s="326">
        <f>INDEX('ИПЦ raw'!$1:$1048576, MATCH($K252,'ИПЦ raw'!$A:$A,0),MATCH(MoM!L$1,'ИПЦ raw'!$1:$1,0))</f>
        <v>98.72</v>
      </c>
      <c r="M252" s="326">
        <f>INDEX('ИПЦ raw'!$1:$1048576, MATCH($K252,'ИПЦ raw'!$A:$A,0),MATCH(MoM!M$1,'ИПЦ raw'!$1:$1,0))</f>
        <v>100.34</v>
      </c>
      <c r="N252" s="326">
        <f>INDEX('ИПЦ raw'!$1:$1048576, MATCH($K252,'ИПЦ raw'!$A:$A,0),MATCH(MoM!N$1,'ИПЦ raw'!$1:$1,0))</f>
        <v>99.86</v>
      </c>
      <c r="O252" s="326">
        <f>INDEX('ИПЦ raw'!$1:$1048576, MATCH($K252,'ИПЦ raw'!$A:$A,0),MATCH(MoM!O$1,'ИПЦ raw'!$1:$1,0))</f>
        <v>99.7</v>
      </c>
      <c r="P252" s="326">
        <f>INDEX('ИПЦ raw'!$1:$1048576, MATCH($K252,'ИПЦ raw'!$A:$A,0),MATCH(MoM!P$1,'ИПЦ raw'!$1:$1,0))</f>
        <v>99.94</v>
      </c>
      <c r="Q252" s="326">
        <f>INDEX('ИПЦ raw'!$1:$1048576, MATCH($K252,'ИПЦ raw'!$A:$A,0),MATCH(MoM!Q$1,'ИПЦ raw'!$1:$1,0))</f>
        <v>100.52</v>
      </c>
      <c r="R252" s="326">
        <f>INDEX('ИПЦ raw'!$1:$1048576, MATCH($K252,'ИПЦ raw'!$A:$A,0),MATCH(MoM!R$1,'ИПЦ raw'!$1:$1,0))</f>
        <v>100.12</v>
      </c>
      <c r="S252" s="326">
        <f>INDEX('ИПЦ raw'!$1:$1048576, MATCH($K252,'ИПЦ raw'!$A:$A,0),MATCH(MoM!S$1,'ИПЦ raw'!$1:$1,0))</f>
        <v>100.37</v>
      </c>
      <c r="T252" s="326">
        <f>INDEX('ИПЦ raw'!$1:$1048576, MATCH($K252,'ИПЦ raw'!$A:$A,0),MATCH(MoM!T$1,'ИПЦ raw'!$1:$1,0))</f>
        <v>100.16</v>
      </c>
      <c r="U252" s="326">
        <f>INDEX('ИПЦ raw'!$1:$1048576, MATCH($K252,'ИПЦ raw'!$A:$A,0),MATCH(MoM!U$1,'ИПЦ raw'!$1:$1,0))</f>
        <v>100.2</v>
      </c>
      <c r="V252" s="326">
        <f>INDEX('ИПЦ raw'!$1:$1048576, MATCH($K252,'ИПЦ raw'!$A:$A,0),MATCH(MoM!V$1,'ИПЦ raw'!$1:$1,0))</f>
        <v>100.88</v>
      </c>
      <c r="W252" s="326">
        <f>INDEX('ИПЦ raw'!$1:$1048576, MATCH($K252,'ИПЦ raw'!$A:$A,0),MATCH(MoM!W$1,'ИПЦ raw'!$1:$1,0))</f>
        <v>100.59</v>
      </c>
      <c r="X252" s="326">
        <f>INDEX('ИПЦ raw'!$1:$1048576, MATCH($K252,'ИПЦ raw'!$A:$A,0),MATCH(MoM!X$1,'ИПЦ raw'!$1:$1,0))</f>
        <v>99.54</v>
      </c>
      <c r="Y252" s="326">
        <f>INDEX('ИПЦ raw'!$1:$1048576, MATCH($K252,'ИПЦ raw'!$A:$A,0),MATCH(MoM!Y$1,'ИПЦ raw'!$1:$1,0))</f>
        <v>99.95</v>
      </c>
      <c r="Z252" s="326">
        <f>INDEX('ИПЦ raw'!$1:$1048576, MATCH($K252,'ИПЦ raw'!$A:$A,0),MATCH(MoM!Z$1,'ИПЦ raw'!$1:$1,0))</f>
        <v>99.95</v>
      </c>
      <c r="AA252" s="326">
        <f>INDEX('ИПЦ raw'!$1:$1048576, MATCH($K252,'ИПЦ raw'!$A:$A,0),MATCH(MoM!AA$1,'ИПЦ raw'!$1:$1,0))</f>
        <v>99.72</v>
      </c>
      <c r="AB252" s="326">
        <f>INDEX('ИПЦ raw'!$1:$1048576, MATCH($K252,'ИПЦ raw'!$A:$A,0),MATCH(MoM!AB$1,'ИПЦ raw'!$1:$1,0))</f>
        <v>99.94</v>
      </c>
      <c r="AC252" s="326">
        <f>INDEX('ИПЦ raw'!$1:$1048576, MATCH($K252,'ИПЦ raw'!$A:$A,0),MATCH(MoM!AC$1,'ИПЦ raw'!$1:$1,0))</f>
        <v>99.91</v>
      </c>
      <c r="AD252" s="326">
        <f>INDEX('ИПЦ raw'!$1:$1048576, MATCH($K252,'ИПЦ raw'!$A:$A,0),MATCH(MoM!AD$1,'ИПЦ raw'!$1:$1,0))</f>
        <v>98.57</v>
      </c>
      <c r="AE252" s="326">
        <f>INDEX('ИПЦ raw'!$1:$1048576, MATCH($K252,'ИПЦ raw'!$A:$A,0),MATCH(MoM!AE$1,'ИПЦ raw'!$1:$1,0))</f>
        <v>100.68</v>
      </c>
      <c r="AF252" s="326">
        <f>INDEX('ИПЦ raw'!$1:$1048576, MATCH($K252,'ИПЦ raw'!$A:$A,0),MATCH(MoM!AF$1,'ИПЦ raw'!$1:$1,0))</f>
        <v>99.88</v>
      </c>
      <c r="AG252" s="326">
        <f>INDEX('ИПЦ raw'!$1:$1048576, MATCH($K252,'ИПЦ raw'!$A:$A,0),MATCH(MoM!AG$1,'ИПЦ raw'!$1:$1,0))</f>
        <v>100.96</v>
      </c>
      <c r="AH252" s="326">
        <f>INDEX('ИПЦ raw'!$1:$1048576, MATCH($K252,'ИПЦ raw'!$A:$A,0),MATCH(MoM!AH$1,'ИПЦ raw'!$1:$1,0))</f>
        <v>100.2</v>
      </c>
      <c r="AI252" s="326">
        <f>INDEX('ИПЦ raw'!$1:$1048576, MATCH($K252,'ИПЦ raw'!$A:$A,0),MATCH(MoM!AI$1,'ИПЦ raw'!$1:$1,0))</f>
        <v>100.2</v>
      </c>
      <c r="AJ252" s="326">
        <f>INDEX('ИПЦ raw'!$1:$1048576, MATCH($K252,'ИПЦ raw'!$A:$A,0),MATCH(MoM!AJ$1,'ИПЦ raw'!$1:$1,0))</f>
        <v>100.71</v>
      </c>
      <c r="AK252" s="326">
        <f>INDEX('ИПЦ raw'!$1:$1048576, MATCH($K252,'ИПЦ raw'!$A:$A,0),MATCH(MoM!AK$1,'ИПЦ raw'!$1:$1,0))</f>
        <v>100.03</v>
      </c>
      <c r="AL252" s="326">
        <f>INDEX('ИПЦ raw'!$1:$1048576, MATCH($K252,'ИПЦ raw'!$A:$A,0),MATCH(MoM!AL$1,'ИПЦ raw'!$1:$1,0))</f>
        <v>100.87</v>
      </c>
      <c r="AM252" s="326">
        <f>INDEX('ИПЦ raw'!$1:$1048576, MATCH($K252,'ИПЦ raw'!$A:$A,0),MATCH(MoM!AM$1,'ИПЦ raw'!$1:$1,0))</f>
        <v>98.94</v>
      </c>
      <c r="AN252" s="326">
        <f>INDEX('ИПЦ raw'!$1:$1048576, MATCH($K252,'ИПЦ raw'!$A:$A,0),MATCH(MoM!AN$1,'ИПЦ raw'!$1:$1,0))</f>
        <v>100.58</v>
      </c>
      <c r="AO252" s="326">
        <f>INDEX('ИПЦ raw'!$1:$1048576, MATCH($K252,'ИПЦ raw'!$A:$A,0),MATCH(MoM!AO$1,'ИПЦ raw'!$1:$1,0))</f>
        <v>99.69</v>
      </c>
      <c r="AP252" s="326">
        <f>INDEX('ИПЦ raw'!$1:$1048576, MATCH($K252,'ИПЦ raw'!$A:$A,0),MATCH(MoM!AP$1,'ИПЦ raw'!$1:$1,0))</f>
        <v>99.71</v>
      </c>
      <c r="AQ252" s="326">
        <f>INDEX('ИПЦ raw'!$1:$1048576, MATCH($K252,'ИПЦ raw'!$A:$A,0),MATCH(MoM!AQ$1,'ИПЦ raw'!$1:$1,0))</f>
        <v>100.12</v>
      </c>
      <c r="AR252" s="326">
        <f>INDEX('ИПЦ raw'!$1:$1048576, MATCH($K252,'ИПЦ raw'!$A:$A,0),MATCH(MoM!AR$1,'ИПЦ raw'!$1:$1,0))</f>
        <v>99.87</v>
      </c>
      <c r="AS252" s="326">
        <f>INDEX('ИПЦ raw'!$1:$1048576, MATCH($K252,'ИПЦ raw'!$A:$A,0),MATCH(MoM!AS$1,'ИПЦ raw'!$1:$1,0))</f>
        <v>99.61</v>
      </c>
      <c r="AT252" s="326">
        <f>INDEX('ИПЦ raw'!$1:$1048576, MATCH($K252,'ИПЦ raw'!$A:$A,0),MATCH(MoM!AT$1,'ИПЦ raw'!$1:$1,0))</f>
        <v>99.86</v>
      </c>
      <c r="AU252" s="326">
        <f>INDEX('ИПЦ raw'!$1:$1048576, MATCH($K252,'ИПЦ raw'!$A:$A,0),MATCH(MoM!AU$1,'ИПЦ raw'!$1:$1,0))</f>
        <v>100.16</v>
      </c>
      <c r="AV252" s="326">
        <f>INDEX('ИПЦ raw'!$1:$1048576, MATCH($K252,'ИПЦ raw'!$A:$A,0),MATCH(MoM!AV$1,'ИПЦ raw'!$1:$1,0))</f>
        <v>100.52</v>
      </c>
      <c r="AW252" s="326">
        <f>INDEX('ИПЦ raw'!$1:$1048576, MATCH($K252,'ИПЦ raw'!$A:$A,0),MATCH(MoM!AW$1,'ИПЦ raw'!$1:$1,0))</f>
        <v>99.6</v>
      </c>
      <c r="AX252" s="326">
        <f>INDEX('ИПЦ raw'!$1:$1048576, MATCH($K252,'ИПЦ raw'!$A:$A,0),MATCH(MoM!AX$1,'ИПЦ raw'!$1:$1,0))</f>
        <v>100</v>
      </c>
      <c r="AY252" s="326">
        <f>INDEX('ИПЦ raw'!$1:$1048576, MATCH($K252,'ИПЦ raw'!$A:$A,0),MATCH(MoM!AY$1,'ИПЦ raw'!$1:$1,0))</f>
        <v>100.5</v>
      </c>
      <c r="AZ252" s="326">
        <f>INDEX('ИПЦ raw'!$1:$1048576, MATCH($K252,'ИПЦ raw'!$A:$A,0),MATCH(MoM!AZ$1,'ИПЦ raw'!$1:$1,0))</f>
        <v>99.51</v>
      </c>
    </row>
    <row r="253" spans="1:52" x14ac:dyDescent="0.45">
      <c r="A253" s="326">
        <f>Веса!A253</f>
        <v>1</v>
      </c>
      <c r="B253" s="326">
        <f t="shared" si="6"/>
        <v>1</v>
      </c>
      <c r="C253" s="326">
        <f>БИПЦ_НДС!E253</f>
        <v>1</v>
      </c>
      <c r="D253" s="326">
        <f t="shared" si="7"/>
        <v>0</v>
      </c>
      <c r="E253" s="326">
        <v>0</v>
      </c>
      <c r="F253" s="326">
        <v>1</v>
      </c>
      <c r="G253" s="326">
        <v>1</v>
      </c>
      <c r="H253" s="326">
        <v>0</v>
      </c>
      <c r="I253" s="326">
        <v>0</v>
      </c>
      <c r="J253" s="308" t="s">
        <v>252</v>
      </c>
      <c r="K253" s="308" t="s">
        <v>252</v>
      </c>
      <c r="L253" s="326">
        <f>INDEX('ИПЦ raw'!$1:$1048576, MATCH($K253,'ИПЦ raw'!$A:$A,0),MATCH(MoM!L$1,'ИПЦ raw'!$1:$1,0))</f>
        <v>99.78</v>
      </c>
      <c r="M253" s="326">
        <f>INDEX('ИПЦ raw'!$1:$1048576, MATCH($K253,'ИПЦ raw'!$A:$A,0),MATCH(MoM!M$1,'ИПЦ raw'!$1:$1,0))</f>
        <v>98.1</v>
      </c>
      <c r="N253" s="326">
        <f>INDEX('ИПЦ raw'!$1:$1048576, MATCH($K253,'ИПЦ raw'!$A:$A,0),MATCH(MoM!N$1,'ИПЦ raw'!$1:$1,0))</f>
        <v>100.54</v>
      </c>
      <c r="O253" s="326">
        <f>INDEX('ИПЦ raw'!$1:$1048576, MATCH($K253,'ИПЦ raw'!$A:$A,0),MATCH(MoM!O$1,'ИПЦ raw'!$1:$1,0))</f>
        <v>100.6</v>
      </c>
      <c r="P253" s="326">
        <f>INDEX('ИПЦ raw'!$1:$1048576, MATCH($K253,'ИПЦ raw'!$A:$A,0),MATCH(MoM!P$1,'ИПЦ raw'!$1:$1,0))</f>
        <v>100.87</v>
      </c>
      <c r="Q253" s="326">
        <f>INDEX('ИПЦ raw'!$1:$1048576, MATCH($K253,'ИПЦ raw'!$A:$A,0),MATCH(MoM!Q$1,'ИПЦ raw'!$1:$1,0))</f>
        <v>99.76</v>
      </c>
      <c r="R253" s="326">
        <f>INDEX('ИПЦ raw'!$1:$1048576, MATCH($K253,'ИПЦ raw'!$A:$A,0),MATCH(MoM!R$1,'ИПЦ raw'!$1:$1,0))</f>
        <v>100.99</v>
      </c>
      <c r="S253" s="326">
        <f>INDEX('ИПЦ raw'!$1:$1048576, MATCH($K253,'ИПЦ raw'!$A:$A,0),MATCH(MoM!S$1,'ИПЦ raw'!$1:$1,0))</f>
        <v>100.79</v>
      </c>
      <c r="T253" s="326">
        <f>INDEX('ИПЦ raw'!$1:$1048576, MATCH($K253,'ИПЦ raw'!$A:$A,0),MATCH(MoM!T$1,'ИПЦ raw'!$1:$1,0))</f>
        <v>99.55</v>
      </c>
      <c r="U253" s="326">
        <f>INDEX('ИПЦ raw'!$1:$1048576, MATCH($K253,'ИПЦ raw'!$A:$A,0),MATCH(MoM!U$1,'ИПЦ raw'!$1:$1,0))</f>
        <v>100.81</v>
      </c>
      <c r="V253" s="326">
        <f>INDEX('ИПЦ raw'!$1:$1048576, MATCH($K253,'ИПЦ raw'!$A:$A,0),MATCH(MoM!V$1,'ИПЦ raw'!$1:$1,0))</f>
        <v>100.65</v>
      </c>
      <c r="W253" s="326">
        <f>INDEX('ИПЦ raw'!$1:$1048576, MATCH($K253,'ИПЦ raw'!$A:$A,0),MATCH(MoM!W$1,'ИПЦ raw'!$1:$1,0))</f>
        <v>100.66</v>
      </c>
      <c r="X253" s="326">
        <f>INDEX('ИПЦ raw'!$1:$1048576, MATCH($K253,'ИПЦ raw'!$A:$A,0),MATCH(MoM!X$1,'ИПЦ raw'!$1:$1,0))</f>
        <v>100.32</v>
      </c>
      <c r="Y253" s="326">
        <f>INDEX('ИПЦ raw'!$1:$1048576, MATCH($K253,'ИПЦ raw'!$A:$A,0),MATCH(MoM!Y$1,'ИПЦ raw'!$1:$1,0))</f>
        <v>100.51</v>
      </c>
      <c r="Z253" s="326">
        <f>INDEX('ИПЦ raw'!$1:$1048576, MATCH($K253,'ИПЦ raw'!$A:$A,0),MATCH(MoM!Z$1,'ИПЦ raw'!$1:$1,0))</f>
        <v>99.8</v>
      </c>
      <c r="AA253" s="326">
        <f>INDEX('ИПЦ raw'!$1:$1048576, MATCH($K253,'ИПЦ raw'!$A:$A,0),MATCH(MoM!AA$1,'ИПЦ raw'!$1:$1,0))</f>
        <v>100.25</v>
      </c>
      <c r="AB253" s="326">
        <f>INDEX('ИПЦ raw'!$1:$1048576, MATCH($K253,'ИПЦ raw'!$A:$A,0),MATCH(MoM!AB$1,'ИПЦ raw'!$1:$1,0))</f>
        <v>99.78</v>
      </c>
      <c r="AC253" s="326">
        <f>INDEX('ИПЦ raw'!$1:$1048576, MATCH($K253,'ИПЦ raw'!$A:$A,0),MATCH(MoM!AC$1,'ИПЦ raw'!$1:$1,0))</f>
        <v>99.87</v>
      </c>
      <c r="AD253" s="326">
        <f>INDEX('ИПЦ raw'!$1:$1048576, MATCH($K253,'ИПЦ raw'!$A:$A,0),MATCH(MoM!AD$1,'ИПЦ raw'!$1:$1,0))</f>
        <v>100.53</v>
      </c>
      <c r="AE253" s="326">
        <f>INDEX('ИПЦ raw'!$1:$1048576, MATCH($K253,'ИПЦ raw'!$A:$A,0),MATCH(MoM!AE$1,'ИПЦ raw'!$1:$1,0))</f>
        <v>99.85</v>
      </c>
      <c r="AF253" s="326">
        <f>INDEX('ИПЦ raw'!$1:$1048576, MATCH($K253,'ИПЦ raw'!$A:$A,0),MATCH(MoM!AF$1,'ИПЦ raw'!$1:$1,0))</f>
        <v>99.82</v>
      </c>
      <c r="AG253" s="326">
        <f>INDEX('ИПЦ raw'!$1:$1048576, MATCH($K253,'ИПЦ raw'!$A:$A,0),MATCH(MoM!AG$1,'ИПЦ raw'!$1:$1,0))</f>
        <v>102.36</v>
      </c>
      <c r="AH253" s="326">
        <f>INDEX('ИПЦ raw'!$1:$1048576, MATCH($K253,'ИПЦ raw'!$A:$A,0),MATCH(MoM!AH$1,'ИПЦ raw'!$1:$1,0))</f>
        <v>100.7</v>
      </c>
      <c r="AI253" s="326">
        <f>INDEX('ИПЦ raw'!$1:$1048576, MATCH($K253,'ИПЦ raw'!$A:$A,0),MATCH(MoM!AI$1,'ИПЦ raw'!$1:$1,0))</f>
        <v>101.58</v>
      </c>
      <c r="AJ253" s="326">
        <f>INDEX('ИПЦ raw'!$1:$1048576, MATCH($K253,'ИПЦ raw'!$A:$A,0),MATCH(MoM!AJ$1,'ИПЦ raw'!$1:$1,0))</f>
        <v>99.92</v>
      </c>
      <c r="AK253" s="326">
        <f>INDEX('ИПЦ raw'!$1:$1048576, MATCH($K253,'ИПЦ raw'!$A:$A,0),MATCH(MoM!AK$1,'ИПЦ raw'!$1:$1,0))</f>
        <v>100.26</v>
      </c>
      <c r="AL253" s="326">
        <f>INDEX('ИПЦ raw'!$1:$1048576, MATCH($K253,'ИПЦ raw'!$A:$A,0),MATCH(MoM!AL$1,'ИПЦ raw'!$1:$1,0))</f>
        <v>100.72</v>
      </c>
      <c r="AM253" s="326">
        <f>INDEX('ИПЦ raw'!$1:$1048576, MATCH($K253,'ИПЦ raw'!$A:$A,0),MATCH(MoM!AM$1,'ИПЦ raw'!$1:$1,0))</f>
        <v>99.81</v>
      </c>
      <c r="AN253" s="326">
        <f>INDEX('ИПЦ raw'!$1:$1048576, MATCH($K253,'ИПЦ raw'!$A:$A,0),MATCH(MoM!AN$1,'ИПЦ raw'!$1:$1,0))</f>
        <v>99.22</v>
      </c>
      <c r="AO253" s="326">
        <f>INDEX('ИПЦ raw'!$1:$1048576, MATCH($K253,'ИПЦ raw'!$A:$A,0),MATCH(MoM!AO$1,'ИПЦ raw'!$1:$1,0))</f>
        <v>100.14</v>
      </c>
      <c r="AP253" s="326">
        <f>INDEX('ИПЦ raw'!$1:$1048576, MATCH($K253,'ИПЦ raw'!$A:$A,0),MATCH(MoM!AP$1,'ИПЦ raw'!$1:$1,0))</f>
        <v>99.29</v>
      </c>
      <c r="AQ253" s="326">
        <f>INDEX('ИПЦ raw'!$1:$1048576, MATCH($K253,'ИПЦ raw'!$A:$A,0),MATCH(MoM!AQ$1,'ИПЦ raw'!$1:$1,0))</f>
        <v>100.46</v>
      </c>
      <c r="AR253" s="326">
        <f>INDEX('ИПЦ raw'!$1:$1048576, MATCH($K253,'ИПЦ raw'!$A:$A,0),MATCH(MoM!AR$1,'ИПЦ raw'!$1:$1,0))</f>
        <v>100.84</v>
      </c>
      <c r="AS253" s="326">
        <f>INDEX('ИПЦ raw'!$1:$1048576, MATCH($K253,'ИПЦ raw'!$A:$A,0),MATCH(MoM!AS$1,'ИПЦ raw'!$1:$1,0))</f>
        <v>98.45</v>
      </c>
      <c r="AT253" s="326">
        <f>INDEX('ИПЦ raw'!$1:$1048576, MATCH($K253,'ИПЦ raw'!$A:$A,0),MATCH(MoM!AT$1,'ИПЦ raw'!$1:$1,0))</f>
        <v>99.74</v>
      </c>
      <c r="AU253" s="326">
        <f>INDEX('ИПЦ raw'!$1:$1048576, MATCH($K253,'ИПЦ raw'!$A:$A,0),MATCH(MoM!AU$1,'ИПЦ raw'!$1:$1,0))</f>
        <v>100.25</v>
      </c>
      <c r="AV253" s="326">
        <f>INDEX('ИПЦ raw'!$1:$1048576, MATCH($K253,'ИПЦ raw'!$A:$A,0),MATCH(MoM!AV$1,'ИПЦ raw'!$1:$1,0))</f>
        <v>100.73</v>
      </c>
      <c r="AW253" s="326">
        <f>INDEX('ИПЦ raw'!$1:$1048576, MATCH($K253,'ИПЦ raw'!$A:$A,0),MATCH(MoM!AW$1,'ИПЦ raw'!$1:$1,0))</f>
        <v>100.45</v>
      </c>
      <c r="AX253" s="326">
        <f>INDEX('ИПЦ raw'!$1:$1048576, MATCH($K253,'ИПЦ raw'!$A:$A,0),MATCH(MoM!AX$1,'ИПЦ raw'!$1:$1,0))</f>
        <v>100.16</v>
      </c>
      <c r="AY253" s="326">
        <f>INDEX('ИПЦ raw'!$1:$1048576, MATCH($K253,'ИПЦ raw'!$A:$A,0),MATCH(MoM!AY$1,'ИПЦ raw'!$1:$1,0))</f>
        <v>99.7</v>
      </c>
      <c r="AZ253" s="326">
        <f>INDEX('ИПЦ raw'!$1:$1048576, MATCH($K253,'ИПЦ raw'!$A:$A,0),MATCH(MoM!AZ$1,'ИПЦ raw'!$1:$1,0))</f>
        <v>98.74</v>
      </c>
    </row>
    <row r="254" spans="1:52" x14ac:dyDescent="0.45">
      <c r="A254" s="326">
        <f>Веса!A254</f>
        <v>1</v>
      </c>
      <c r="B254" s="326">
        <f t="shared" si="6"/>
        <v>1</v>
      </c>
      <c r="C254" s="326">
        <f>БИПЦ_НДС!E254</f>
        <v>1</v>
      </c>
      <c r="D254" s="326">
        <f t="shared" si="7"/>
        <v>0</v>
      </c>
      <c r="E254" s="326">
        <v>0</v>
      </c>
      <c r="F254" s="326">
        <v>1</v>
      </c>
      <c r="G254" s="326">
        <v>1</v>
      </c>
      <c r="H254" s="326">
        <v>0</v>
      </c>
      <c r="I254" s="326">
        <v>0</v>
      </c>
      <c r="J254" s="315" t="s">
        <v>253</v>
      </c>
      <c r="K254" s="315" t="s">
        <v>253</v>
      </c>
      <c r="L254" s="326">
        <f>INDEX('ИПЦ raw'!$1:$1048576, MATCH($K254,'ИПЦ raw'!$A:$A,0),MATCH(MoM!L$1,'ИПЦ raw'!$1:$1,0))</f>
        <v>100.13</v>
      </c>
      <c r="M254" s="326">
        <f>INDEX('ИПЦ raw'!$1:$1048576, MATCH($K254,'ИПЦ raw'!$A:$A,0),MATCH(MoM!M$1,'ИПЦ raw'!$1:$1,0))</f>
        <v>99.66</v>
      </c>
      <c r="N254" s="326">
        <f>INDEX('ИПЦ raw'!$1:$1048576, MATCH($K254,'ИПЦ raw'!$A:$A,0),MATCH(MoM!N$1,'ИПЦ raw'!$1:$1,0))</f>
        <v>101.44</v>
      </c>
      <c r="O254" s="326">
        <f>INDEX('ИПЦ raw'!$1:$1048576, MATCH($K254,'ИПЦ raw'!$A:$A,0),MATCH(MoM!O$1,'ИПЦ raw'!$1:$1,0))</f>
        <v>101.27</v>
      </c>
      <c r="P254" s="326">
        <f>INDEX('ИПЦ raw'!$1:$1048576, MATCH($K254,'ИПЦ raw'!$A:$A,0),MATCH(MoM!P$1,'ИПЦ raw'!$1:$1,0))</f>
        <v>100.09</v>
      </c>
      <c r="Q254" s="326">
        <f>INDEX('ИПЦ raw'!$1:$1048576, MATCH($K254,'ИПЦ raw'!$A:$A,0),MATCH(MoM!Q$1,'ИПЦ raw'!$1:$1,0))</f>
        <v>100.8</v>
      </c>
      <c r="R254" s="326">
        <f>INDEX('ИПЦ raw'!$1:$1048576, MATCH($K254,'ИПЦ raw'!$A:$A,0),MATCH(MoM!R$1,'ИПЦ raw'!$1:$1,0))</f>
        <v>101.51</v>
      </c>
      <c r="S254" s="326">
        <f>INDEX('ИПЦ raw'!$1:$1048576, MATCH($K254,'ИПЦ raw'!$A:$A,0),MATCH(MoM!S$1,'ИПЦ raw'!$1:$1,0))</f>
        <v>101.77</v>
      </c>
      <c r="T254" s="326">
        <f>INDEX('ИПЦ raw'!$1:$1048576, MATCH($K254,'ИПЦ raw'!$A:$A,0),MATCH(MoM!T$1,'ИПЦ raw'!$1:$1,0))</f>
        <v>101.44</v>
      </c>
      <c r="U254" s="326">
        <f>INDEX('ИПЦ raw'!$1:$1048576, MATCH($K254,'ИПЦ raw'!$A:$A,0),MATCH(MoM!U$1,'ИПЦ raw'!$1:$1,0))</f>
        <v>100.83</v>
      </c>
      <c r="V254" s="326">
        <f>INDEX('ИПЦ raw'!$1:$1048576, MATCH($K254,'ИПЦ raw'!$A:$A,0),MATCH(MoM!V$1,'ИПЦ raw'!$1:$1,0))</f>
        <v>99.51</v>
      </c>
      <c r="W254" s="326">
        <f>INDEX('ИПЦ raw'!$1:$1048576, MATCH($K254,'ИПЦ raw'!$A:$A,0),MATCH(MoM!W$1,'ИПЦ raw'!$1:$1,0))</f>
        <v>100.18</v>
      </c>
      <c r="X254" s="326">
        <f>INDEX('ИПЦ raw'!$1:$1048576, MATCH($K254,'ИПЦ raw'!$A:$A,0),MATCH(MoM!X$1,'ИПЦ raw'!$1:$1,0))</f>
        <v>100.15</v>
      </c>
      <c r="Y254" s="326">
        <f>INDEX('ИПЦ raw'!$1:$1048576, MATCH($K254,'ИПЦ raw'!$A:$A,0),MATCH(MoM!Y$1,'ИПЦ raw'!$1:$1,0))</f>
        <v>100.13</v>
      </c>
      <c r="Z254" s="326">
        <f>INDEX('ИПЦ raw'!$1:$1048576, MATCH($K254,'ИПЦ raw'!$A:$A,0),MATCH(MoM!Z$1,'ИПЦ raw'!$1:$1,0))</f>
        <v>100.39</v>
      </c>
      <c r="AA254" s="326">
        <f>INDEX('ИПЦ raw'!$1:$1048576, MATCH($K254,'ИПЦ raw'!$A:$A,0),MATCH(MoM!AA$1,'ИПЦ raw'!$1:$1,0))</f>
        <v>100.4</v>
      </c>
      <c r="AB254" s="326">
        <f>INDEX('ИПЦ raw'!$1:$1048576, MATCH($K254,'ИПЦ raw'!$A:$A,0),MATCH(MoM!AB$1,'ИПЦ raw'!$1:$1,0))</f>
        <v>99.84</v>
      </c>
      <c r="AC254" s="326">
        <f>INDEX('ИПЦ raw'!$1:$1048576, MATCH($K254,'ИПЦ raw'!$A:$A,0),MATCH(MoM!AC$1,'ИПЦ raw'!$1:$1,0))</f>
        <v>100.36</v>
      </c>
      <c r="AD254" s="326">
        <f>INDEX('ИПЦ raw'!$1:$1048576, MATCH($K254,'ИПЦ raw'!$A:$A,0),MATCH(MoM!AD$1,'ИПЦ raw'!$1:$1,0))</f>
        <v>99.7</v>
      </c>
      <c r="AE254" s="326">
        <f>INDEX('ИПЦ raw'!$1:$1048576, MATCH($K254,'ИПЦ raw'!$A:$A,0),MATCH(MoM!AE$1,'ИПЦ raw'!$1:$1,0))</f>
        <v>100.68</v>
      </c>
      <c r="AF254" s="326">
        <f>INDEX('ИПЦ raw'!$1:$1048576, MATCH($K254,'ИПЦ raw'!$A:$A,0),MATCH(MoM!AF$1,'ИПЦ raw'!$1:$1,0))</f>
        <v>99.93</v>
      </c>
      <c r="AG254" s="326">
        <f>INDEX('ИПЦ raw'!$1:$1048576, MATCH($K254,'ИПЦ raw'!$A:$A,0),MATCH(MoM!AG$1,'ИПЦ raw'!$1:$1,0))</f>
        <v>100.88</v>
      </c>
      <c r="AH254" s="326">
        <f>INDEX('ИПЦ raw'!$1:$1048576, MATCH($K254,'ИПЦ raw'!$A:$A,0),MATCH(MoM!AH$1,'ИПЦ raw'!$1:$1,0))</f>
        <v>101.2</v>
      </c>
      <c r="AI254" s="326">
        <f>INDEX('ИПЦ raw'!$1:$1048576, MATCH($K254,'ИПЦ raw'!$A:$A,0),MATCH(MoM!AI$1,'ИПЦ raw'!$1:$1,0))</f>
        <v>102.85</v>
      </c>
      <c r="AJ254" s="326">
        <f>INDEX('ИПЦ raw'!$1:$1048576, MATCH($K254,'ИПЦ raw'!$A:$A,0),MATCH(MoM!AJ$1,'ИПЦ raw'!$1:$1,0))</f>
        <v>101.05</v>
      </c>
      <c r="AK254" s="326">
        <f>INDEX('ИПЦ raw'!$1:$1048576, MATCH($K254,'ИПЦ raw'!$A:$A,0),MATCH(MoM!AK$1,'ИПЦ raw'!$1:$1,0))</f>
        <v>100.25</v>
      </c>
      <c r="AL254" s="326">
        <f>INDEX('ИПЦ raw'!$1:$1048576, MATCH($K254,'ИПЦ raw'!$A:$A,0),MATCH(MoM!AL$1,'ИПЦ raw'!$1:$1,0))</f>
        <v>99.99</v>
      </c>
      <c r="AM254" s="326">
        <f>INDEX('ИПЦ raw'!$1:$1048576, MATCH($K254,'ИПЦ raw'!$A:$A,0),MATCH(MoM!AM$1,'ИПЦ raw'!$1:$1,0))</f>
        <v>99.44</v>
      </c>
      <c r="AN254" s="326">
        <f>INDEX('ИПЦ raw'!$1:$1048576, MATCH($K254,'ИПЦ raw'!$A:$A,0),MATCH(MoM!AN$1,'ИПЦ raw'!$1:$1,0))</f>
        <v>99.38</v>
      </c>
      <c r="AO254" s="326">
        <f>INDEX('ИПЦ raw'!$1:$1048576, MATCH($K254,'ИПЦ raw'!$A:$A,0),MATCH(MoM!AO$1,'ИПЦ raw'!$1:$1,0))</f>
        <v>98.86</v>
      </c>
      <c r="AP254" s="326">
        <f>INDEX('ИПЦ raw'!$1:$1048576, MATCH($K254,'ИПЦ raw'!$A:$A,0),MATCH(MoM!AP$1,'ИПЦ raw'!$1:$1,0))</f>
        <v>98.74</v>
      </c>
      <c r="AQ254" s="326">
        <f>INDEX('ИПЦ raw'!$1:$1048576, MATCH($K254,'ИПЦ raw'!$A:$A,0),MATCH(MoM!AQ$1,'ИПЦ raw'!$1:$1,0))</f>
        <v>98.96</v>
      </c>
      <c r="AR254" s="326">
        <f>INDEX('ИПЦ raw'!$1:$1048576, MATCH($K254,'ИПЦ raw'!$A:$A,0),MATCH(MoM!AR$1,'ИПЦ raw'!$1:$1,0))</f>
        <v>99.07</v>
      </c>
      <c r="AS254" s="326">
        <f>INDEX('ИПЦ raw'!$1:$1048576, MATCH($K254,'ИПЦ raw'!$A:$A,0),MATCH(MoM!AS$1,'ИПЦ raw'!$1:$1,0))</f>
        <v>99.43</v>
      </c>
      <c r="AT254" s="326">
        <f>INDEX('ИПЦ raw'!$1:$1048576, MATCH($K254,'ИПЦ raw'!$A:$A,0),MATCH(MoM!AT$1,'ИПЦ raw'!$1:$1,0))</f>
        <v>99.4</v>
      </c>
      <c r="AU254" s="326">
        <f>INDEX('ИПЦ raw'!$1:$1048576, MATCH($K254,'ИПЦ raw'!$A:$A,0),MATCH(MoM!AU$1,'ИПЦ raw'!$1:$1,0))</f>
        <v>99.92</v>
      </c>
      <c r="AV254" s="326">
        <f>INDEX('ИПЦ raw'!$1:$1048576, MATCH($K254,'ИПЦ raw'!$A:$A,0),MATCH(MoM!AV$1,'ИПЦ raw'!$1:$1,0))</f>
        <v>100.13</v>
      </c>
      <c r="AW254" s="326">
        <f>INDEX('ИПЦ raw'!$1:$1048576, MATCH($K254,'ИПЦ raw'!$A:$A,0),MATCH(MoM!AW$1,'ИПЦ raw'!$1:$1,0))</f>
        <v>99.31</v>
      </c>
      <c r="AX254" s="326">
        <f>INDEX('ИПЦ raw'!$1:$1048576, MATCH($K254,'ИПЦ raw'!$A:$A,0),MATCH(MoM!AX$1,'ИПЦ raw'!$1:$1,0))</f>
        <v>100.31</v>
      </c>
      <c r="AY254" s="326">
        <f>INDEX('ИПЦ raw'!$1:$1048576, MATCH($K254,'ИПЦ raw'!$A:$A,0),MATCH(MoM!AY$1,'ИПЦ raw'!$1:$1,0))</f>
        <v>99.43</v>
      </c>
      <c r="AZ254" s="326">
        <f>INDEX('ИПЦ raw'!$1:$1048576, MATCH($K254,'ИПЦ raw'!$A:$A,0),MATCH(MoM!AZ$1,'ИПЦ raw'!$1:$1,0))</f>
        <v>99.79</v>
      </c>
    </row>
    <row r="255" spans="1:52" x14ac:dyDescent="0.45">
      <c r="A255" s="326">
        <f>Веса!A255</f>
        <v>1</v>
      </c>
      <c r="B255" s="326">
        <f t="shared" si="6"/>
        <v>1</v>
      </c>
      <c r="C255" s="326">
        <f>БИПЦ_НДС!E255</f>
        <v>1</v>
      </c>
      <c r="D255" s="326">
        <f t="shared" si="7"/>
        <v>0</v>
      </c>
      <c r="E255" s="326">
        <v>0</v>
      </c>
      <c r="F255" s="326">
        <v>1</v>
      </c>
      <c r="G255" s="326">
        <v>1</v>
      </c>
      <c r="H255" s="326">
        <v>0</v>
      </c>
      <c r="I255" s="326">
        <v>0</v>
      </c>
      <c r="J255" s="308" t="s">
        <v>254</v>
      </c>
      <c r="K255" s="308" t="s">
        <v>254</v>
      </c>
      <c r="L255" s="326">
        <f>INDEX('ИПЦ raw'!$1:$1048576, MATCH($K255,'ИПЦ raw'!$A:$A,0),MATCH(MoM!L$1,'ИПЦ raw'!$1:$1,0))</f>
        <v>101.51</v>
      </c>
      <c r="M255" s="326">
        <f>INDEX('ИПЦ raw'!$1:$1048576, MATCH($K255,'ИПЦ raw'!$A:$A,0),MATCH(MoM!M$1,'ИПЦ raw'!$1:$1,0))</f>
        <v>100.2</v>
      </c>
      <c r="N255" s="326">
        <f>INDEX('ИПЦ raw'!$1:$1048576, MATCH($K255,'ИПЦ raw'!$A:$A,0),MATCH(MoM!N$1,'ИПЦ raw'!$1:$1,0))</f>
        <v>101.47</v>
      </c>
      <c r="O255" s="326">
        <f>INDEX('ИПЦ raw'!$1:$1048576, MATCH($K255,'ИПЦ raw'!$A:$A,0),MATCH(MoM!O$1,'ИПЦ raw'!$1:$1,0))</f>
        <v>101.66</v>
      </c>
      <c r="P255" s="326">
        <f>INDEX('ИПЦ raw'!$1:$1048576, MATCH($K255,'ИПЦ raw'!$A:$A,0),MATCH(MoM!P$1,'ИПЦ raw'!$1:$1,0))</f>
        <v>100.85</v>
      </c>
      <c r="Q255" s="326">
        <f>INDEX('ИПЦ raw'!$1:$1048576, MATCH($K255,'ИПЦ raw'!$A:$A,0),MATCH(MoM!Q$1,'ИПЦ raw'!$1:$1,0))</f>
        <v>100.32</v>
      </c>
      <c r="R255" s="326">
        <f>INDEX('ИПЦ raw'!$1:$1048576, MATCH($K255,'ИПЦ raw'!$A:$A,0),MATCH(MoM!R$1,'ИПЦ raw'!$1:$1,0))</f>
        <v>100.87</v>
      </c>
      <c r="S255" s="326">
        <f>INDEX('ИПЦ raw'!$1:$1048576, MATCH($K255,'ИПЦ raw'!$A:$A,0),MATCH(MoM!S$1,'ИПЦ raw'!$1:$1,0))</f>
        <v>100.54</v>
      </c>
      <c r="T255" s="326">
        <f>INDEX('ИПЦ raw'!$1:$1048576, MATCH($K255,'ИПЦ raw'!$A:$A,0),MATCH(MoM!T$1,'ИПЦ raw'!$1:$1,0))</f>
        <v>100.06</v>
      </c>
      <c r="U255" s="326">
        <f>INDEX('ИПЦ raw'!$1:$1048576, MATCH($K255,'ИПЦ raw'!$A:$A,0),MATCH(MoM!U$1,'ИПЦ raw'!$1:$1,0))</f>
        <v>100.17</v>
      </c>
      <c r="V255" s="326">
        <f>INDEX('ИПЦ raw'!$1:$1048576, MATCH($K255,'ИПЦ raw'!$A:$A,0),MATCH(MoM!V$1,'ИПЦ raw'!$1:$1,0))</f>
        <v>99.61</v>
      </c>
      <c r="W255" s="326">
        <f>INDEX('ИПЦ raw'!$1:$1048576, MATCH($K255,'ИПЦ raw'!$A:$A,0),MATCH(MoM!W$1,'ИПЦ raw'!$1:$1,0))</f>
        <v>100.3</v>
      </c>
      <c r="X255" s="326">
        <f>INDEX('ИПЦ raw'!$1:$1048576, MATCH($K255,'ИПЦ raw'!$A:$A,0),MATCH(MoM!X$1,'ИПЦ raw'!$1:$1,0))</f>
        <v>102.44</v>
      </c>
      <c r="Y255" s="326">
        <f>INDEX('ИПЦ raw'!$1:$1048576, MATCH($K255,'ИПЦ raw'!$A:$A,0),MATCH(MoM!Y$1,'ИПЦ raw'!$1:$1,0))</f>
        <v>100.97</v>
      </c>
      <c r="Z255" s="326">
        <f>INDEX('ИПЦ raw'!$1:$1048576, MATCH($K255,'ИПЦ raw'!$A:$A,0),MATCH(MoM!Z$1,'ИПЦ raw'!$1:$1,0))</f>
        <v>100.51</v>
      </c>
      <c r="AA255" s="326">
        <f>INDEX('ИПЦ raw'!$1:$1048576, MATCH($K255,'ИПЦ raw'!$A:$A,0),MATCH(MoM!AA$1,'ИПЦ raw'!$1:$1,0))</f>
        <v>100.07</v>
      </c>
      <c r="AB255" s="326">
        <f>INDEX('ИПЦ raw'!$1:$1048576, MATCH($K255,'ИПЦ raw'!$A:$A,0),MATCH(MoM!AB$1,'ИПЦ raw'!$1:$1,0))</f>
        <v>99.62</v>
      </c>
      <c r="AC255" s="326">
        <f>INDEX('ИПЦ raw'!$1:$1048576, MATCH($K255,'ИПЦ raw'!$A:$A,0),MATCH(MoM!AC$1,'ИПЦ raw'!$1:$1,0))</f>
        <v>100.13</v>
      </c>
      <c r="AD255" s="326">
        <f>INDEX('ИПЦ raw'!$1:$1048576, MATCH($K255,'ИПЦ raw'!$A:$A,0),MATCH(MoM!AD$1,'ИПЦ raw'!$1:$1,0))</f>
        <v>99.95</v>
      </c>
      <c r="AE255" s="326">
        <f>INDEX('ИПЦ raw'!$1:$1048576, MATCH($K255,'ИПЦ raw'!$A:$A,0),MATCH(MoM!AE$1,'ИПЦ raw'!$1:$1,0))</f>
        <v>100.11</v>
      </c>
      <c r="AF255" s="326">
        <f>INDEX('ИПЦ raw'!$1:$1048576, MATCH($K255,'ИПЦ raw'!$A:$A,0),MATCH(MoM!AF$1,'ИПЦ raw'!$1:$1,0))</f>
        <v>98.65</v>
      </c>
      <c r="AG255" s="326">
        <f>INDEX('ИПЦ raw'!$1:$1048576, MATCH($K255,'ИПЦ raw'!$A:$A,0),MATCH(MoM!AG$1,'ИПЦ raw'!$1:$1,0))</f>
        <v>100.5</v>
      </c>
      <c r="AH255" s="326">
        <f>INDEX('ИПЦ raw'!$1:$1048576, MATCH($K255,'ИПЦ raw'!$A:$A,0),MATCH(MoM!AH$1,'ИПЦ raw'!$1:$1,0))</f>
        <v>101.21</v>
      </c>
      <c r="AI255" s="326">
        <f>INDEX('ИПЦ raw'!$1:$1048576, MATCH($K255,'ИПЦ raw'!$A:$A,0),MATCH(MoM!AI$1,'ИПЦ raw'!$1:$1,0))</f>
        <v>103.24</v>
      </c>
      <c r="AJ255" s="326">
        <f>INDEX('ИПЦ raw'!$1:$1048576, MATCH($K255,'ИПЦ raw'!$A:$A,0),MATCH(MoM!AJ$1,'ИПЦ raw'!$1:$1,0))</f>
        <v>102.59</v>
      </c>
      <c r="AK255" s="326">
        <f>INDEX('ИПЦ raw'!$1:$1048576, MATCH($K255,'ИПЦ raw'!$A:$A,0),MATCH(MoM!AK$1,'ИПЦ raw'!$1:$1,0))</f>
        <v>100.69</v>
      </c>
      <c r="AL255" s="326">
        <f>INDEX('ИПЦ raw'!$1:$1048576, MATCH($K255,'ИПЦ raw'!$A:$A,0),MATCH(MoM!AL$1,'ИПЦ raw'!$1:$1,0))</f>
        <v>99.34</v>
      </c>
      <c r="AM255" s="326">
        <f>INDEX('ИПЦ raw'!$1:$1048576, MATCH($K255,'ИПЦ raw'!$A:$A,0),MATCH(MoM!AM$1,'ИПЦ raw'!$1:$1,0))</f>
        <v>99.63</v>
      </c>
      <c r="AN255" s="326">
        <f>INDEX('ИПЦ raw'!$1:$1048576, MATCH($K255,'ИПЦ raw'!$A:$A,0),MATCH(MoM!AN$1,'ИПЦ raw'!$1:$1,0))</f>
        <v>99.02</v>
      </c>
      <c r="AO255" s="326">
        <f>INDEX('ИПЦ raw'!$1:$1048576, MATCH($K255,'ИПЦ raw'!$A:$A,0),MATCH(MoM!AO$1,'ИПЦ raw'!$1:$1,0))</f>
        <v>99.69</v>
      </c>
      <c r="AP255" s="326">
        <f>INDEX('ИПЦ raw'!$1:$1048576, MATCH($K255,'ИПЦ raw'!$A:$A,0),MATCH(MoM!AP$1,'ИПЦ raw'!$1:$1,0))</f>
        <v>99.57</v>
      </c>
      <c r="AQ255" s="326">
        <f>INDEX('ИПЦ raw'!$1:$1048576, MATCH($K255,'ИПЦ raw'!$A:$A,0),MATCH(MoM!AQ$1,'ИПЦ raw'!$1:$1,0))</f>
        <v>98.13</v>
      </c>
      <c r="AR255" s="326">
        <f>INDEX('ИПЦ raw'!$1:$1048576, MATCH($K255,'ИПЦ raw'!$A:$A,0),MATCH(MoM!AR$1,'ИПЦ raw'!$1:$1,0))</f>
        <v>99.62</v>
      </c>
      <c r="AS255" s="326">
        <f>INDEX('ИПЦ raw'!$1:$1048576, MATCH($K255,'ИПЦ raw'!$A:$A,0),MATCH(MoM!AS$1,'ИПЦ raw'!$1:$1,0))</f>
        <v>99.44</v>
      </c>
      <c r="AT255" s="326">
        <f>INDEX('ИПЦ raw'!$1:$1048576, MATCH($K255,'ИПЦ raw'!$A:$A,0),MATCH(MoM!AT$1,'ИПЦ raw'!$1:$1,0))</f>
        <v>100.82</v>
      </c>
      <c r="AU255" s="326">
        <f>INDEX('ИПЦ raw'!$1:$1048576, MATCH($K255,'ИПЦ raw'!$A:$A,0),MATCH(MoM!AU$1,'ИПЦ raw'!$1:$1,0))</f>
        <v>101.19</v>
      </c>
      <c r="AV255" s="326">
        <f>INDEX('ИПЦ raw'!$1:$1048576, MATCH($K255,'ИПЦ raw'!$A:$A,0),MATCH(MoM!AV$1,'ИПЦ raw'!$1:$1,0))</f>
        <v>100.07</v>
      </c>
      <c r="AW255" s="326">
        <f>INDEX('ИПЦ raw'!$1:$1048576, MATCH($K255,'ИПЦ raw'!$A:$A,0),MATCH(MoM!AW$1,'ИПЦ raw'!$1:$1,0))</f>
        <v>100.05</v>
      </c>
      <c r="AX255" s="326">
        <f>INDEX('ИПЦ raw'!$1:$1048576, MATCH($K255,'ИПЦ raw'!$A:$A,0),MATCH(MoM!AX$1,'ИПЦ raw'!$1:$1,0))</f>
        <v>99.85</v>
      </c>
      <c r="AY255" s="326">
        <f>INDEX('ИПЦ raw'!$1:$1048576, MATCH($K255,'ИПЦ raw'!$A:$A,0),MATCH(MoM!AY$1,'ИПЦ raw'!$1:$1,0))</f>
        <v>99.87</v>
      </c>
      <c r="AZ255" s="326">
        <f>INDEX('ИПЦ raw'!$1:$1048576, MATCH($K255,'ИПЦ raw'!$A:$A,0),MATCH(MoM!AZ$1,'ИПЦ raw'!$1:$1,0))</f>
        <v>99.7</v>
      </c>
    </row>
    <row r="256" spans="1:52" x14ac:dyDescent="0.45">
      <c r="A256" s="326">
        <f>Веса!A256</f>
        <v>1</v>
      </c>
      <c r="B256" s="326">
        <f t="shared" si="6"/>
        <v>1</v>
      </c>
      <c r="C256" s="326">
        <f>БИПЦ_НДС!E256</f>
        <v>0</v>
      </c>
      <c r="D256" s="326">
        <f t="shared" si="7"/>
        <v>1</v>
      </c>
      <c r="E256" s="326">
        <v>0</v>
      </c>
      <c r="F256" s="326">
        <v>1</v>
      </c>
      <c r="G256" s="326">
        <v>1</v>
      </c>
      <c r="H256" s="326">
        <v>0</v>
      </c>
      <c r="I256" s="326">
        <v>0</v>
      </c>
      <c r="J256" s="308" t="s">
        <v>255</v>
      </c>
      <c r="K256" s="308" t="s">
        <v>255</v>
      </c>
      <c r="L256" s="326">
        <f>INDEX('ИПЦ raw'!$1:$1048576, MATCH($K256,'ИПЦ raw'!$A:$A,0),MATCH(MoM!L$1,'ИПЦ raw'!$1:$1,0))</f>
        <v>100.13</v>
      </c>
      <c r="M256" s="326">
        <f>INDEX('ИПЦ raw'!$1:$1048576, MATCH($K256,'ИПЦ raw'!$A:$A,0),MATCH(MoM!M$1,'ИПЦ raw'!$1:$1,0))</f>
        <v>101.21</v>
      </c>
      <c r="N256" s="326">
        <f>INDEX('ИПЦ raw'!$1:$1048576, MATCH($K256,'ИПЦ raw'!$A:$A,0),MATCH(MoM!N$1,'ИПЦ raw'!$1:$1,0))</f>
        <v>101.83</v>
      </c>
      <c r="O256" s="326">
        <f>INDEX('ИПЦ raw'!$1:$1048576, MATCH($K256,'ИПЦ raw'!$A:$A,0),MATCH(MoM!O$1,'ИПЦ raw'!$1:$1,0))</f>
        <v>100.58</v>
      </c>
      <c r="P256" s="326">
        <f>INDEX('ИПЦ raw'!$1:$1048576, MATCH($K256,'ИПЦ raw'!$A:$A,0),MATCH(MoM!P$1,'ИПЦ raw'!$1:$1,0))</f>
        <v>100.28</v>
      </c>
      <c r="Q256" s="326">
        <f>INDEX('ИПЦ raw'!$1:$1048576, MATCH($K256,'ИПЦ raw'!$A:$A,0),MATCH(MoM!Q$1,'ИПЦ raw'!$1:$1,0))</f>
        <v>100.83</v>
      </c>
      <c r="R256" s="326">
        <f>INDEX('ИПЦ raw'!$1:$1048576, MATCH($K256,'ИПЦ raw'!$A:$A,0),MATCH(MoM!R$1,'ИПЦ raw'!$1:$1,0))</f>
        <v>100.73</v>
      </c>
      <c r="S256" s="326">
        <f>INDEX('ИПЦ raw'!$1:$1048576, MATCH($K256,'ИПЦ raw'!$A:$A,0),MATCH(MoM!S$1,'ИПЦ raw'!$1:$1,0))</f>
        <v>101.09</v>
      </c>
      <c r="T256" s="326">
        <f>INDEX('ИПЦ raw'!$1:$1048576, MATCH($K256,'ИПЦ raw'!$A:$A,0),MATCH(MoM!T$1,'ИПЦ raw'!$1:$1,0))</f>
        <v>100.38</v>
      </c>
      <c r="U256" s="326">
        <f>INDEX('ИПЦ raw'!$1:$1048576, MATCH($K256,'ИПЦ raw'!$A:$A,0),MATCH(MoM!U$1,'ИПЦ raw'!$1:$1,0))</f>
        <v>100.26</v>
      </c>
      <c r="V256" s="326">
        <f>INDEX('ИПЦ raw'!$1:$1048576, MATCH($K256,'ИПЦ raw'!$A:$A,0),MATCH(MoM!V$1,'ИПЦ raw'!$1:$1,0))</f>
        <v>100.35</v>
      </c>
      <c r="W256" s="326">
        <f>INDEX('ИПЦ raw'!$1:$1048576, MATCH($K256,'ИПЦ raw'!$A:$A,0),MATCH(MoM!W$1,'ИПЦ raw'!$1:$1,0))</f>
        <v>100.45</v>
      </c>
      <c r="X256" s="326">
        <f>INDEX('ИПЦ raw'!$1:$1048576, MATCH($K256,'ИПЦ raw'!$A:$A,0),MATCH(MoM!X$1,'ИПЦ raw'!$1:$1,0))</f>
        <v>100.44</v>
      </c>
      <c r="Y256" s="326">
        <f>INDEX('ИПЦ raw'!$1:$1048576, MATCH($K256,'ИПЦ raw'!$A:$A,0),MATCH(MoM!Y$1,'ИПЦ raw'!$1:$1,0))</f>
        <v>100.28</v>
      </c>
      <c r="Z256" s="326">
        <f>INDEX('ИПЦ raw'!$1:$1048576, MATCH($K256,'ИПЦ raw'!$A:$A,0),MATCH(MoM!Z$1,'ИПЦ raw'!$1:$1,0))</f>
        <v>100.25</v>
      </c>
      <c r="AA256" s="326">
        <f>INDEX('ИПЦ raw'!$1:$1048576, MATCH($K256,'ИПЦ raw'!$A:$A,0),MATCH(MoM!AA$1,'ИПЦ raw'!$1:$1,0))</f>
        <v>100.77</v>
      </c>
      <c r="AB256" s="326">
        <f>INDEX('ИПЦ raw'!$1:$1048576, MATCH($K256,'ИПЦ raw'!$A:$A,0),MATCH(MoM!AB$1,'ИПЦ raw'!$1:$1,0))</f>
        <v>100.27</v>
      </c>
      <c r="AC256" s="326">
        <f>INDEX('ИПЦ raw'!$1:$1048576, MATCH($K256,'ИПЦ raw'!$A:$A,0),MATCH(MoM!AC$1,'ИПЦ raw'!$1:$1,0))</f>
        <v>100.21</v>
      </c>
      <c r="AD256" s="326">
        <f>INDEX('ИПЦ raw'!$1:$1048576, MATCH($K256,'ИПЦ raw'!$A:$A,0),MATCH(MoM!AD$1,'ИПЦ raw'!$1:$1,0))</f>
        <v>100.53</v>
      </c>
      <c r="AE256" s="326">
        <f>INDEX('ИПЦ raw'!$1:$1048576, MATCH($K256,'ИПЦ raw'!$A:$A,0),MATCH(MoM!AE$1,'ИПЦ raw'!$1:$1,0))</f>
        <v>101.23</v>
      </c>
      <c r="AF256" s="326">
        <f>INDEX('ИПЦ raw'!$1:$1048576, MATCH($K256,'ИПЦ raw'!$A:$A,0),MATCH(MoM!AF$1,'ИПЦ raw'!$1:$1,0))</f>
        <v>100.86</v>
      </c>
      <c r="AG256" s="326">
        <f>INDEX('ИПЦ raw'!$1:$1048576, MATCH($K256,'ИПЦ raw'!$A:$A,0),MATCH(MoM!AG$1,'ИПЦ raw'!$1:$1,0))</f>
        <v>100.52</v>
      </c>
      <c r="AH256" s="326">
        <f>INDEX('ИПЦ raw'!$1:$1048576, MATCH($K256,'ИПЦ raw'!$A:$A,0),MATCH(MoM!AH$1,'ИПЦ raw'!$1:$1,0))</f>
        <v>100.34</v>
      </c>
      <c r="AI256" s="326">
        <f>INDEX('ИПЦ raw'!$1:$1048576, MATCH($K256,'ИПЦ raw'!$A:$A,0),MATCH(MoM!AI$1,'ИПЦ raw'!$1:$1,0))</f>
        <v>100.85</v>
      </c>
      <c r="AJ256" s="326">
        <f>INDEX('ИПЦ raw'!$1:$1048576, MATCH($K256,'ИПЦ raw'!$A:$A,0),MATCH(MoM!AJ$1,'ИПЦ raw'!$1:$1,0))</f>
        <v>100.86</v>
      </c>
      <c r="AK256" s="326">
        <f>INDEX('ИПЦ raw'!$1:$1048576, MATCH($K256,'ИПЦ raw'!$A:$A,0),MATCH(MoM!AK$1,'ИПЦ raw'!$1:$1,0))</f>
        <v>101.6</v>
      </c>
      <c r="AL256" s="326">
        <f>INDEX('ИПЦ raw'!$1:$1048576, MATCH($K256,'ИПЦ raw'!$A:$A,0),MATCH(MoM!AL$1,'ИПЦ raw'!$1:$1,0))</f>
        <v>101.18</v>
      </c>
      <c r="AM256" s="326">
        <f>INDEX('ИПЦ raw'!$1:$1048576, MATCH($K256,'ИПЦ raw'!$A:$A,0),MATCH(MoM!AM$1,'ИПЦ raw'!$1:$1,0))</f>
        <v>101.82</v>
      </c>
      <c r="AN256" s="326">
        <f>INDEX('ИПЦ raw'!$1:$1048576, MATCH($K256,'ИПЦ raw'!$A:$A,0),MATCH(MoM!AN$1,'ИПЦ raw'!$1:$1,0))</f>
        <v>100.63</v>
      </c>
      <c r="AO256" s="326">
        <f>INDEX('ИПЦ raw'!$1:$1048576, MATCH($K256,'ИПЦ raw'!$A:$A,0),MATCH(MoM!AO$1,'ИПЦ raw'!$1:$1,0))</f>
        <v>100.54</v>
      </c>
      <c r="AP256" s="326">
        <f>INDEX('ИПЦ raw'!$1:$1048576, MATCH($K256,'ИПЦ raw'!$A:$A,0),MATCH(MoM!AP$1,'ИПЦ raw'!$1:$1,0))</f>
        <v>101.27</v>
      </c>
      <c r="AQ256" s="326">
        <f>INDEX('ИПЦ raw'!$1:$1048576, MATCH($K256,'ИПЦ raw'!$A:$A,0),MATCH(MoM!AQ$1,'ИПЦ raw'!$1:$1,0))</f>
        <v>100.97</v>
      </c>
      <c r="AR256" s="326">
        <f>INDEX('ИПЦ raw'!$1:$1048576, MATCH($K256,'ИПЦ raw'!$A:$A,0),MATCH(MoM!AR$1,'ИПЦ raw'!$1:$1,0))</f>
        <v>100.81</v>
      </c>
      <c r="AS256" s="326">
        <f>INDEX('ИПЦ raw'!$1:$1048576, MATCH($K256,'ИПЦ raw'!$A:$A,0),MATCH(MoM!AS$1,'ИПЦ raw'!$1:$1,0))</f>
        <v>100.24</v>
      </c>
      <c r="AT256" s="326">
        <f>INDEX('ИПЦ raw'!$1:$1048576, MATCH($K256,'ИПЦ raw'!$A:$A,0),MATCH(MoM!AT$1,'ИПЦ raw'!$1:$1,0))</f>
        <v>100.14</v>
      </c>
      <c r="AU256" s="326">
        <f>INDEX('ИПЦ raw'!$1:$1048576, MATCH($K256,'ИПЦ raw'!$A:$A,0),MATCH(MoM!AU$1,'ИПЦ raw'!$1:$1,0))</f>
        <v>100.2</v>
      </c>
      <c r="AV256" s="326">
        <f>INDEX('ИПЦ raw'!$1:$1048576, MATCH($K256,'ИПЦ raw'!$A:$A,0),MATCH(MoM!AV$1,'ИПЦ raw'!$1:$1,0))</f>
        <v>100.54</v>
      </c>
      <c r="AW256" s="326">
        <f>INDEX('ИПЦ raw'!$1:$1048576, MATCH($K256,'ИПЦ raw'!$A:$A,0),MATCH(MoM!AW$1,'ИПЦ raw'!$1:$1,0))</f>
        <v>100.47</v>
      </c>
      <c r="AX256" s="326">
        <f>INDEX('ИПЦ raw'!$1:$1048576, MATCH($K256,'ИПЦ raw'!$A:$A,0),MATCH(MoM!AX$1,'ИПЦ raw'!$1:$1,0))</f>
        <v>100.43</v>
      </c>
      <c r="AY256" s="326">
        <f>INDEX('ИПЦ raw'!$1:$1048576, MATCH($K256,'ИПЦ raw'!$A:$A,0),MATCH(MoM!AY$1,'ИПЦ raw'!$1:$1,0))</f>
        <v>100.08</v>
      </c>
      <c r="AZ256" s="326">
        <f>INDEX('ИПЦ raw'!$1:$1048576, MATCH($K256,'ИПЦ raw'!$A:$A,0),MATCH(MoM!AZ$1,'ИПЦ raw'!$1:$1,0))</f>
        <v>100.48</v>
      </c>
    </row>
    <row r="257" spans="1:52" x14ac:dyDescent="0.45">
      <c r="A257" s="326">
        <f>Веса!A257</f>
        <v>1</v>
      </c>
      <c r="B257" s="326">
        <f t="shared" si="6"/>
        <v>1</v>
      </c>
      <c r="C257" s="326">
        <f>БИПЦ_НДС!E257</f>
        <v>0</v>
      </c>
      <c r="D257" s="326">
        <f t="shared" si="7"/>
        <v>1</v>
      </c>
      <c r="E257" s="326">
        <v>0</v>
      </c>
      <c r="F257" s="326">
        <v>1</v>
      </c>
      <c r="G257" s="326">
        <v>1</v>
      </c>
      <c r="H257" s="326">
        <v>0</v>
      </c>
      <c r="I257" s="326">
        <v>0</v>
      </c>
      <c r="J257" s="308" t="s">
        <v>256</v>
      </c>
      <c r="K257" s="308" t="s">
        <v>256</v>
      </c>
      <c r="L257" s="326">
        <f>INDEX('ИПЦ raw'!$1:$1048576, MATCH($K257,'ИПЦ raw'!$A:$A,0),MATCH(MoM!L$1,'ИПЦ raw'!$1:$1,0))</f>
        <v>100.69</v>
      </c>
      <c r="M257" s="326">
        <f>INDEX('ИПЦ raw'!$1:$1048576, MATCH($K257,'ИПЦ raw'!$A:$A,0),MATCH(MoM!M$1,'ИПЦ raw'!$1:$1,0))</f>
        <v>100.81</v>
      </c>
      <c r="N257" s="326">
        <f>INDEX('ИПЦ raw'!$1:$1048576, MATCH($K257,'ИПЦ raw'!$A:$A,0),MATCH(MoM!N$1,'ИПЦ raw'!$1:$1,0))</f>
        <v>101.83</v>
      </c>
      <c r="O257" s="326">
        <f>INDEX('ИПЦ raw'!$1:$1048576, MATCH($K257,'ИПЦ raw'!$A:$A,0),MATCH(MoM!O$1,'ИПЦ raw'!$1:$1,0))</f>
        <v>99.95</v>
      </c>
      <c r="P257" s="326">
        <f>INDEX('ИПЦ raw'!$1:$1048576, MATCH($K257,'ИПЦ raw'!$A:$A,0),MATCH(MoM!P$1,'ИПЦ raw'!$1:$1,0))</f>
        <v>100.18</v>
      </c>
      <c r="Q257" s="326">
        <f>INDEX('ИПЦ raw'!$1:$1048576, MATCH($K257,'ИПЦ raw'!$A:$A,0),MATCH(MoM!Q$1,'ИПЦ raw'!$1:$1,0))</f>
        <v>100.81</v>
      </c>
      <c r="R257" s="326">
        <f>INDEX('ИПЦ raw'!$1:$1048576, MATCH($K257,'ИПЦ raw'!$A:$A,0),MATCH(MoM!R$1,'ИПЦ raw'!$1:$1,0))</f>
        <v>100.44</v>
      </c>
      <c r="S257" s="326">
        <f>INDEX('ИПЦ raw'!$1:$1048576, MATCH($K257,'ИПЦ raw'!$A:$A,0),MATCH(MoM!S$1,'ИПЦ raw'!$1:$1,0))</f>
        <v>100.71</v>
      </c>
      <c r="T257" s="326">
        <f>INDEX('ИПЦ raw'!$1:$1048576, MATCH($K257,'ИПЦ raw'!$A:$A,0),MATCH(MoM!T$1,'ИПЦ raw'!$1:$1,0))</f>
        <v>100.48</v>
      </c>
      <c r="U257" s="326">
        <f>INDEX('ИПЦ raw'!$1:$1048576, MATCH($K257,'ИПЦ raw'!$A:$A,0),MATCH(MoM!U$1,'ИПЦ raw'!$1:$1,0))</f>
        <v>100.57</v>
      </c>
      <c r="V257" s="326">
        <f>INDEX('ИПЦ raw'!$1:$1048576, MATCH($K257,'ИПЦ raw'!$A:$A,0),MATCH(MoM!V$1,'ИПЦ raw'!$1:$1,0))</f>
        <v>100.15</v>
      </c>
      <c r="W257" s="326">
        <f>INDEX('ИПЦ raw'!$1:$1048576, MATCH($K257,'ИПЦ raw'!$A:$A,0),MATCH(MoM!W$1,'ИПЦ raw'!$1:$1,0))</f>
        <v>100.4</v>
      </c>
      <c r="X257" s="326">
        <f>INDEX('ИПЦ raw'!$1:$1048576, MATCH($K257,'ИПЦ raw'!$A:$A,0),MATCH(MoM!X$1,'ИПЦ raw'!$1:$1,0))</f>
        <v>100.09</v>
      </c>
      <c r="Y257" s="326">
        <f>INDEX('ИПЦ raw'!$1:$1048576, MATCH($K257,'ИПЦ raw'!$A:$A,0),MATCH(MoM!Y$1,'ИПЦ raw'!$1:$1,0))</f>
        <v>100.68</v>
      </c>
      <c r="Z257" s="326">
        <f>INDEX('ИПЦ raw'!$1:$1048576, MATCH($K257,'ИПЦ raw'!$A:$A,0),MATCH(MoM!Z$1,'ИПЦ raw'!$1:$1,0))</f>
        <v>100.35</v>
      </c>
      <c r="AA257" s="326">
        <f>INDEX('ИПЦ raw'!$1:$1048576, MATCH($K257,'ИПЦ raw'!$A:$A,0),MATCH(MoM!AA$1,'ИПЦ raw'!$1:$1,0))</f>
        <v>100.27</v>
      </c>
      <c r="AB257" s="326">
        <f>INDEX('ИПЦ raw'!$1:$1048576, MATCH($K257,'ИПЦ raw'!$A:$A,0),MATCH(MoM!AB$1,'ИПЦ raw'!$1:$1,0))</f>
        <v>100.65</v>
      </c>
      <c r="AC257" s="326">
        <f>INDEX('ИПЦ raw'!$1:$1048576, MATCH($K257,'ИПЦ raw'!$A:$A,0),MATCH(MoM!AC$1,'ИПЦ raw'!$1:$1,0))</f>
        <v>100.55</v>
      </c>
      <c r="AD257" s="326">
        <f>INDEX('ИПЦ raw'!$1:$1048576, MATCH($K257,'ИПЦ raw'!$A:$A,0),MATCH(MoM!AD$1,'ИПЦ raw'!$1:$1,0))</f>
        <v>100.46</v>
      </c>
      <c r="AE257" s="326">
        <f>INDEX('ИПЦ raw'!$1:$1048576, MATCH($K257,'ИПЦ raw'!$A:$A,0),MATCH(MoM!AE$1,'ИПЦ raw'!$1:$1,0))</f>
        <v>100.92</v>
      </c>
      <c r="AF257" s="326">
        <f>INDEX('ИПЦ raw'!$1:$1048576, MATCH($K257,'ИПЦ raw'!$A:$A,0),MATCH(MoM!AF$1,'ИПЦ raw'!$1:$1,0))</f>
        <v>100.35</v>
      </c>
      <c r="AG257" s="326">
        <f>INDEX('ИПЦ raw'!$1:$1048576, MATCH($K257,'ИПЦ raw'!$A:$A,0),MATCH(MoM!AG$1,'ИПЦ raw'!$1:$1,0))</f>
        <v>100.33</v>
      </c>
      <c r="AH257" s="326">
        <f>INDEX('ИПЦ raw'!$1:$1048576, MATCH($K257,'ИПЦ raw'!$A:$A,0),MATCH(MoM!AH$1,'ИПЦ raw'!$1:$1,0))</f>
        <v>100.37</v>
      </c>
      <c r="AI257" s="326">
        <f>INDEX('ИПЦ raw'!$1:$1048576, MATCH($K257,'ИПЦ raw'!$A:$A,0),MATCH(MoM!AI$1,'ИПЦ raw'!$1:$1,0))</f>
        <v>100.56</v>
      </c>
      <c r="AJ257" s="326">
        <f>INDEX('ИПЦ raw'!$1:$1048576, MATCH($K257,'ИПЦ raw'!$A:$A,0),MATCH(MoM!AJ$1,'ИПЦ raw'!$1:$1,0))</f>
        <v>100.33</v>
      </c>
      <c r="AK257" s="326">
        <f>INDEX('ИПЦ raw'!$1:$1048576, MATCH($K257,'ИПЦ raw'!$A:$A,0),MATCH(MoM!AK$1,'ИПЦ raw'!$1:$1,0))</f>
        <v>100.27</v>
      </c>
      <c r="AL257" s="326">
        <f>INDEX('ИПЦ raw'!$1:$1048576, MATCH($K257,'ИПЦ raw'!$A:$A,0),MATCH(MoM!AL$1,'ИПЦ raw'!$1:$1,0))</f>
        <v>100.21</v>
      </c>
      <c r="AM257" s="326">
        <f>INDEX('ИПЦ raw'!$1:$1048576, MATCH($K257,'ИПЦ raw'!$A:$A,0),MATCH(MoM!AM$1,'ИПЦ raw'!$1:$1,0))</f>
        <v>100.63</v>
      </c>
      <c r="AN257" s="326">
        <f>INDEX('ИПЦ raw'!$1:$1048576, MATCH($K257,'ИПЦ raw'!$A:$A,0),MATCH(MoM!AN$1,'ИПЦ raw'!$1:$1,0))</f>
        <v>100.27</v>
      </c>
      <c r="AO257" s="326">
        <f>INDEX('ИПЦ raw'!$1:$1048576, MATCH($K257,'ИПЦ raw'!$A:$A,0),MATCH(MoM!AO$1,'ИПЦ raw'!$1:$1,0))</f>
        <v>100.05</v>
      </c>
      <c r="AP257" s="326">
        <f>INDEX('ИПЦ raw'!$1:$1048576, MATCH($K257,'ИПЦ raw'!$A:$A,0),MATCH(MoM!AP$1,'ИПЦ raw'!$1:$1,0))</f>
        <v>100.78</v>
      </c>
      <c r="AQ257" s="326">
        <f>INDEX('ИПЦ raw'!$1:$1048576, MATCH($K257,'ИПЦ raw'!$A:$A,0),MATCH(MoM!AQ$1,'ИПЦ raw'!$1:$1,0))</f>
        <v>100.9</v>
      </c>
      <c r="AR257" s="326">
        <f>INDEX('ИПЦ raw'!$1:$1048576, MATCH($K257,'ИПЦ raw'!$A:$A,0),MATCH(MoM!AR$1,'ИПЦ raw'!$1:$1,0))</f>
        <v>100.36</v>
      </c>
      <c r="AS257" s="326">
        <f>INDEX('ИПЦ raw'!$1:$1048576, MATCH($K257,'ИПЦ raw'!$A:$A,0),MATCH(MoM!AS$1,'ИПЦ raw'!$1:$1,0))</f>
        <v>100.43</v>
      </c>
      <c r="AT257" s="326">
        <f>INDEX('ИПЦ raw'!$1:$1048576, MATCH($K257,'ИПЦ raw'!$A:$A,0),MATCH(MoM!AT$1,'ИПЦ raw'!$1:$1,0))</f>
        <v>100.34</v>
      </c>
      <c r="AU257" s="326">
        <f>INDEX('ИПЦ raw'!$1:$1048576, MATCH($K257,'ИПЦ raw'!$A:$A,0),MATCH(MoM!AU$1,'ИПЦ raw'!$1:$1,0))</f>
        <v>100.28</v>
      </c>
      <c r="AV257" s="326">
        <f>INDEX('ИПЦ raw'!$1:$1048576, MATCH($K257,'ИПЦ raw'!$A:$A,0),MATCH(MoM!AV$1,'ИПЦ raw'!$1:$1,0))</f>
        <v>100.11</v>
      </c>
      <c r="AW257" s="326">
        <f>INDEX('ИПЦ raw'!$1:$1048576, MATCH($K257,'ИПЦ raw'!$A:$A,0),MATCH(MoM!AW$1,'ИПЦ raw'!$1:$1,0))</f>
        <v>100.34</v>
      </c>
      <c r="AX257" s="326">
        <f>INDEX('ИПЦ raw'!$1:$1048576, MATCH($K257,'ИПЦ raw'!$A:$A,0),MATCH(MoM!AX$1,'ИПЦ raw'!$1:$1,0))</f>
        <v>100.29</v>
      </c>
      <c r="AY257" s="326">
        <f>INDEX('ИПЦ raw'!$1:$1048576, MATCH($K257,'ИПЦ raw'!$A:$A,0),MATCH(MoM!AY$1,'ИПЦ raw'!$1:$1,0))</f>
        <v>100</v>
      </c>
      <c r="AZ257" s="326">
        <f>INDEX('ИПЦ raw'!$1:$1048576, MATCH($K257,'ИПЦ raw'!$A:$A,0),MATCH(MoM!AZ$1,'ИПЦ raw'!$1:$1,0))</f>
        <v>100.2</v>
      </c>
    </row>
    <row r="258" spans="1:52" x14ac:dyDescent="0.45">
      <c r="A258" s="326">
        <f>Веса!A258</f>
        <v>1</v>
      </c>
      <c r="B258" s="326">
        <f t="shared" si="6"/>
        <v>1</v>
      </c>
      <c r="C258" s="326">
        <f>БИПЦ_НДС!E258</f>
        <v>1</v>
      </c>
      <c r="D258" s="326">
        <f t="shared" si="7"/>
        <v>0</v>
      </c>
      <c r="E258" s="326">
        <v>0</v>
      </c>
      <c r="F258" s="326">
        <v>1</v>
      </c>
      <c r="G258" s="326">
        <v>1</v>
      </c>
      <c r="H258" s="326">
        <v>0</v>
      </c>
      <c r="I258" s="326">
        <v>0</v>
      </c>
      <c r="J258" s="308" t="s">
        <v>257</v>
      </c>
      <c r="K258" s="308" t="s">
        <v>257</v>
      </c>
      <c r="L258" s="326">
        <f>INDEX('ИПЦ raw'!$1:$1048576, MATCH($K258,'ИПЦ raw'!$A:$A,0),MATCH(MoM!L$1,'ИПЦ raw'!$1:$1,0))</f>
        <v>99.88</v>
      </c>
      <c r="M258" s="326">
        <f>INDEX('ИПЦ raw'!$1:$1048576, MATCH($K258,'ИПЦ raw'!$A:$A,0),MATCH(MoM!M$1,'ИПЦ raw'!$1:$1,0))</f>
        <v>99.59</v>
      </c>
      <c r="N258" s="326">
        <f>INDEX('ИПЦ raw'!$1:$1048576, MATCH($K258,'ИПЦ raw'!$A:$A,0),MATCH(MoM!N$1,'ИПЦ raw'!$1:$1,0))</f>
        <v>99.23</v>
      </c>
      <c r="O258" s="326">
        <f>INDEX('ИПЦ raw'!$1:$1048576, MATCH($K258,'ИПЦ raw'!$A:$A,0),MATCH(MoM!O$1,'ИПЦ raw'!$1:$1,0))</f>
        <v>100.09</v>
      </c>
      <c r="P258" s="326">
        <f>INDEX('ИПЦ raw'!$1:$1048576, MATCH($K258,'ИПЦ raw'!$A:$A,0),MATCH(MoM!P$1,'ИПЦ raw'!$1:$1,0))</f>
        <v>99.87</v>
      </c>
      <c r="Q258" s="326">
        <f>INDEX('ИПЦ raw'!$1:$1048576, MATCH($K258,'ИПЦ raw'!$A:$A,0),MATCH(MoM!Q$1,'ИПЦ raw'!$1:$1,0))</f>
        <v>100.33</v>
      </c>
      <c r="R258" s="326">
        <f>INDEX('ИПЦ raw'!$1:$1048576, MATCH($K258,'ИПЦ raw'!$A:$A,0),MATCH(MoM!R$1,'ИПЦ raw'!$1:$1,0))</f>
        <v>100.08</v>
      </c>
      <c r="S258" s="326">
        <f>INDEX('ИПЦ raw'!$1:$1048576, MATCH($K258,'ИПЦ raw'!$A:$A,0),MATCH(MoM!S$1,'ИПЦ raw'!$1:$1,0))</f>
        <v>99.35</v>
      </c>
      <c r="T258" s="326">
        <f>INDEX('ИПЦ raw'!$1:$1048576, MATCH($K258,'ИПЦ raw'!$A:$A,0),MATCH(MoM!T$1,'ИПЦ raw'!$1:$1,0))</f>
        <v>100.56</v>
      </c>
      <c r="U258" s="326">
        <f>INDEX('ИПЦ raw'!$1:$1048576, MATCH($K258,'ИПЦ raw'!$A:$A,0),MATCH(MoM!U$1,'ИПЦ raw'!$1:$1,0))</f>
        <v>99.74</v>
      </c>
      <c r="V258" s="326">
        <f>INDEX('ИПЦ raw'!$1:$1048576, MATCH($K258,'ИПЦ raw'!$A:$A,0),MATCH(MoM!V$1,'ИПЦ raw'!$1:$1,0))</f>
        <v>99.96</v>
      </c>
      <c r="W258" s="326">
        <f>INDEX('ИПЦ raw'!$1:$1048576, MATCH($K258,'ИПЦ raw'!$A:$A,0),MATCH(MoM!W$1,'ИПЦ raw'!$1:$1,0))</f>
        <v>100.21</v>
      </c>
      <c r="X258" s="326">
        <f>INDEX('ИПЦ raw'!$1:$1048576, MATCH($K258,'ИПЦ raw'!$A:$A,0),MATCH(MoM!X$1,'ИПЦ raw'!$1:$1,0))</f>
        <v>100.06</v>
      </c>
      <c r="Y258" s="326">
        <f>INDEX('ИПЦ raw'!$1:$1048576, MATCH($K258,'ИПЦ raw'!$A:$A,0),MATCH(MoM!Y$1,'ИПЦ raw'!$1:$1,0))</f>
        <v>100.14</v>
      </c>
      <c r="Z258" s="326">
        <f>INDEX('ИПЦ raw'!$1:$1048576, MATCH($K258,'ИПЦ raw'!$A:$A,0),MATCH(MoM!Z$1,'ИПЦ raw'!$1:$1,0))</f>
        <v>100.33</v>
      </c>
      <c r="AA258" s="326">
        <f>INDEX('ИПЦ raw'!$1:$1048576, MATCH($K258,'ИПЦ raw'!$A:$A,0),MATCH(MoM!AA$1,'ИПЦ raw'!$1:$1,0))</f>
        <v>101.88</v>
      </c>
      <c r="AB258" s="326">
        <f>INDEX('ИПЦ raw'!$1:$1048576, MATCH($K258,'ИПЦ raw'!$A:$A,0),MATCH(MoM!AB$1,'ИПЦ raw'!$1:$1,0))</f>
        <v>100.57</v>
      </c>
      <c r="AC258" s="326">
        <f>INDEX('ИПЦ raw'!$1:$1048576, MATCH($K258,'ИПЦ raw'!$A:$A,0),MATCH(MoM!AC$1,'ИПЦ raw'!$1:$1,0))</f>
        <v>99.32</v>
      </c>
      <c r="AD258" s="326">
        <f>INDEX('ИПЦ raw'!$1:$1048576, MATCH($K258,'ИПЦ raw'!$A:$A,0),MATCH(MoM!AD$1,'ИПЦ raw'!$1:$1,0))</f>
        <v>99.92</v>
      </c>
      <c r="AE258" s="326">
        <f>INDEX('ИПЦ raw'!$1:$1048576, MATCH($K258,'ИПЦ raw'!$A:$A,0),MATCH(MoM!AE$1,'ИПЦ raw'!$1:$1,0))</f>
        <v>100.06</v>
      </c>
      <c r="AF258" s="326">
        <f>INDEX('ИПЦ raw'!$1:$1048576, MATCH($K258,'ИПЦ raw'!$A:$A,0),MATCH(MoM!AF$1,'ИПЦ raw'!$1:$1,0))</f>
        <v>99.92</v>
      </c>
      <c r="AG258" s="326">
        <f>INDEX('ИПЦ raw'!$1:$1048576, MATCH($K258,'ИПЦ raw'!$A:$A,0),MATCH(MoM!AG$1,'ИПЦ raw'!$1:$1,0))</f>
        <v>100.18</v>
      </c>
      <c r="AH258" s="326">
        <f>INDEX('ИПЦ raw'!$1:$1048576, MATCH($K258,'ИПЦ raw'!$A:$A,0),MATCH(MoM!AH$1,'ИПЦ raw'!$1:$1,0))</f>
        <v>100.38</v>
      </c>
      <c r="AI258" s="326">
        <f>INDEX('ИПЦ raw'!$1:$1048576, MATCH($K258,'ИПЦ raw'!$A:$A,0),MATCH(MoM!AI$1,'ИПЦ raw'!$1:$1,0))</f>
        <v>100.52</v>
      </c>
      <c r="AJ258" s="326">
        <f>INDEX('ИПЦ raw'!$1:$1048576, MATCH($K258,'ИПЦ raw'!$A:$A,0),MATCH(MoM!AJ$1,'ИПЦ raw'!$1:$1,0))</f>
        <v>100.69</v>
      </c>
      <c r="AK258" s="326">
        <f>INDEX('ИПЦ raw'!$1:$1048576, MATCH($K258,'ИПЦ raw'!$A:$A,0),MATCH(MoM!AK$1,'ИПЦ raw'!$1:$1,0))</f>
        <v>100.51</v>
      </c>
      <c r="AL258" s="326">
        <f>INDEX('ИПЦ raw'!$1:$1048576, MATCH($K258,'ИПЦ raw'!$A:$A,0),MATCH(MoM!AL$1,'ИПЦ raw'!$1:$1,0))</f>
        <v>100.76</v>
      </c>
      <c r="AM258" s="326">
        <f>INDEX('ИПЦ raw'!$1:$1048576, MATCH($K258,'ИПЦ raw'!$A:$A,0),MATCH(MoM!AM$1,'ИПЦ raw'!$1:$1,0))</f>
        <v>100.63</v>
      </c>
      <c r="AN258" s="326">
        <f>INDEX('ИПЦ raw'!$1:$1048576, MATCH($K258,'ИПЦ raw'!$A:$A,0),MATCH(MoM!AN$1,'ИПЦ raw'!$1:$1,0))</f>
        <v>100.14</v>
      </c>
      <c r="AO258" s="326">
        <f>INDEX('ИПЦ raw'!$1:$1048576, MATCH($K258,'ИПЦ raw'!$A:$A,0),MATCH(MoM!AO$1,'ИПЦ raw'!$1:$1,0))</f>
        <v>100.3</v>
      </c>
      <c r="AP258" s="326">
        <f>INDEX('ИПЦ raw'!$1:$1048576, MATCH($K258,'ИПЦ raw'!$A:$A,0),MATCH(MoM!AP$1,'ИПЦ raw'!$1:$1,0))</f>
        <v>99.61</v>
      </c>
      <c r="AQ258" s="326">
        <f>INDEX('ИПЦ raw'!$1:$1048576, MATCH($K258,'ИПЦ raw'!$A:$A,0),MATCH(MoM!AQ$1,'ИПЦ raw'!$1:$1,0))</f>
        <v>99.74</v>
      </c>
      <c r="AR258" s="326">
        <f>INDEX('ИПЦ raw'!$1:$1048576, MATCH($K258,'ИПЦ raw'!$A:$A,0),MATCH(MoM!AR$1,'ИПЦ raw'!$1:$1,0))</f>
        <v>99.88</v>
      </c>
      <c r="AS258" s="326">
        <f>INDEX('ИПЦ raw'!$1:$1048576, MATCH($K258,'ИПЦ raw'!$A:$A,0),MATCH(MoM!AS$1,'ИПЦ raw'!$1:$1,0))</f>
        <v>99.73</v>
      </c>
      <c r="AT258" s="326">
        <f>INDEX('ИПЦ raw'!$1:$1048576, MATCH($K258,'ИПЦ raw'!$A:$A,0),MATCH(MoM!AT$1,'ИПЦ raw'!$1:$1,0))</f>
        <v>99.86</v>
      </c>
      <c r="AU258" s="326">
        <f>INDEX('ИПЦ raw'!$1:$1048576, MATCH($K258,'ИПЦ raw'!$A:$A,0),MATCH(MoM!AU$1,'ИПЦ raw'!$1:$1,0))</f>
        <v>100.12</v>
      </c>
      <c r="AV258" s="326">
        <f>INDEX('ИПЦ raw'!$1:$1048576, MATCH($K258,'ИПЦ raw'!$A:$A,0),MATCH(MoM!AV$1,'ИПЦ raw'!$1:$1,0))</f>
        <v>100.95</v>
      </c>
      <c r="AW258" s="326">
        <f>INDEX('ИПЦ raw'!$1:$1048576, MATCH($K258,'ИПЦ raw'!$A:$A,0),MATCH(MoM!AW$1,'ИПЦ raw'!$1:$1,0))</f>
        <v>100.79</v>
      </c>
      <c r="AX258" s="326">
        <f>INDEX('ИПЦ raw'!$1:$1048576, MATCH($K258,'ИПЦ raw'!$A:$A,0),MATCH(MoM!AX$1,'ИПЦ raw'!$1:$1,0))</f>
        <v>100.39</v>
      </c>
      <c r="AY258" s="326">
        <f>INDEX('ИПЦ raw'!$1:$1048576, MATCH($K258,'ИПЦ raw'!$A:$A,0),MATCH(MoM!AY$1,'ИПЦ raw'!$1:$1,0))</f>
        <v>100.9</v>
      </c>
      <c r="AZ258" s="326">
        <f>INDEX('ИПЦ raw'!$1:$1048576, MATCH($K258,'ИПЦ raw'!$A:$A,0),MATCH(MoM!AZ$1,'ИПЦ raw'!$1:$1,0))</f>
        <v>100.34</v>
      </c>
    </row>
    <row r="259" spans="1:52" x14ac:dyDescent="0.45">
      <c r="A259" s="326">
        <f>Веса!A259</f>
        <v>1</v>
      </c>
      <c r="B259" s="326">
        <f t="shared" ref="B259:B304" si="8">A259</f>
        <v>1</v>
      </c>
      <c r="C259" s="326">
        <f>БИПЦ_НДС!E259</f>
        <v>1</v>
      </c>
      <c r="D259" s="326">
        <f t="shared" ref="D259:D322" si="9">1-C259</f>
        <v>0</v>
      </c>
      <c r="E259" s="326">
        <v>0</v>
      </c>
      <c r="F259" s="326">
        <v>1</v>
      </c>
      <c r="G259" s="326">
        <v>1</v>
      </c>
      <c r="H259" s="326">
        <v>0</v>
      </c>
      <c r="I259" s="326">
        <v>0</v>
      </c>
      <c r="J259" s="308" t="s">
        <v>258</v>
      </c>
      <c r="K259" s="308" t="s">
        <v>258</v>
      </c>
      <c r="L259" s="326">
        <f>INDEX('ИПЦ raw'!$1:$1048576, MATCH($K259,'ИПЦ raw'!$A:$A,0),MATCH(MoM!L$1,'ИПЦ raw'!$1:$1,0))</f>
        <v>100.54</v>
      </c>
      <c r="M259" s="326">
        <f>INDEX('ИПЦ raw'!$1:$1048576, MATCH($K259,'ИПЦ raw'!$A:$A,0),MATCH(MoM!M$1,'ИПЦ raw'!$1:$1,0))</f>
        <v>100.38</v>
      </c>
      <c r="N259" s="326">
        <f>INDEX('ИПЦ raw'!$1:$1048576, MATCH($K259,'ИПЦ raw'!$A:$A,0),MATCH(MoM!N$1,'ИПЦ raw'!$1:$1,0))</f>
        <v>100.42</v>
      </c>
      <c r="O259" s="326">
        <f>INDEX('ИПЦ raw'!$1:$1048576, MATCH($K259,'ИПЦ raw'!$A:$A,0),MATCH(MoM!O$1,'ИПЦ raw'!$1:$1,0))</f>
        <v>100.75</v>
      </c>
      <c r="P259" s="326">
        <f>INDEX('ИПЦ raw'!$1:$1048576, MATCH($K259,'ИПЦ raw'!$A:$A,0),MATCH(MoM!P$1,'ИПЦ raw'!$1:$1,0))</f>
        <v>99.25</v>
      </c>
      <c r="Q259" s="326">
        <f>INDEX('ИПЦ raw'!$1:$1048576, MATCH($K259,'ИПЦ raw'!$A:$A,0),MATCH(MoM!Q$1,'ИПЦ raw'!$1:$1,0))</f>
        <v>100.33</v>
      </c>
      <c r="R259" s="326">
        <f>INDEX('ИПЦ raw'!$1:$1048576, MATCH($K259,'ИПЦ raw'!$A:$A,0),MATCH(MoM!R$1,'ИПЦ raw'!$1:$1,0))</f>
        <v>100.31</v>
      </c>
      <c r="S259" s="326">
        <f>INDEX('ИПЦ raw'!$1:$1048576, MATCH($K259,'ИПЦ raw'!$A:$A,0),MATCH(MoM!S$1,'ИПЦ raw'!$1:$1,0))</f>
        <v>100.43</v>
      </c>
      <c r="T259" s="326">
        <f>INDEX('ИПЦ raw'!$1:$1048576, MATCH($K259,'ИПЦ raw'!$A:$A,0),MATCH(MoM!T$1,'ИПЦ raw'!$1:$1,0))</f>
        <v>100.18</v>
      </c>
      <c r="U259" s="326">
        <f>INDEX('ИПЦ raw'!$1:$1048576, MATCH($K259,'ИПЦ raw'!$A:$A,0),MATCH(MoM!U$1,'ИПЦ raw'!$1:$1,0))</f>
        <v>100.2</v>
      </c>
      <c r="V259" s="326">
        <f>INDEX('ИПЦ raw'!$1:$1048576, MATCH($K259,'ИПЦ raw'!$A:$A,0),MATCH(MoM!V$1,'ИПЦ raw'!$1:$1,0))</f>
        <v>100.73</v>
      </c>
      <c r="W259" s="326">
        <f>INDEX('ИПЦ raw'!$1:$1048576, MATCH($K259,'ИПЦ raw'!$A:$A,0),MATCH(MoM!W$1,'ИПЦ raw'!$1:$1,0))</f>
        <v>100.9</v>
      </c>
      <c r="X259" s="326">
        <f>INDEX('ИПЦ raw'!$1:$1048576, MATCH($K259,'ИПЦ raw'!$A:$A,0),MATCH(MoM!X$1,'ИПЦ raw'!$1:$1,0))</f>
        <v>100.51</v>
      </c>
      <c r="Y259" s="326">
        <f>INDEX('ИПЦ raw'!$1:$1048576, MATCH($K259,'ИПЦ raw'!$A:$A,0),MATCH(MoM!Y$1,'ИПЦ raw'!$1:$1,0))</f>
        <v>100.78</v>
      </c>
      <c r="Z259" s="326">
        <f>INDEX('ИПЦ raw'!$1:$1048576, MATCH($K259,'ИПЦ raw'!$A:$A,0),MATCH(MoM!Z$1,'ИПЦ raw'!$1:$1,0))</f>
        <v>101.16</v>
      </c>
      <c r="AA259" s="326">
        <f>INDEX('ИПЦ raw'!$1:$1048576, MATCH($K259,'ИПЦ raw'!$A:$A,0),MATCH(MoM!AA$1,'ИПЦ raw'!$1:$1,0))</f>
        <v>100.09</v>
      </c>
      <c r="AB259" s="326">
        <f>INDEX('ИПЦ raw'!$1:$1048576, MATCH($K259,'ИПЦ raw'!$A:$A,0),MATCH(MoM!AB$1,'ИПЦ raw'!$1:$1,0))</f>
        <v>100.23</v>
      </c>
      <c r="AC259" s="326">
        <f>INDEX('ИПЦ raw'!$1:$1048576, MATCH($K259,'ИПЦ raw'!$A:$A,0),MATCH(MoM!AC$1,'ИПЦ raw'!$1:$1,0))</f>
        <v>99.88</v>
      </c>
      <c r="AD259" s="326">
        <f>INDEX('ИПЦ raw'!$1:$1048576, MATCH($K259,'ИПЦ raw'!$A:$A,0),MATCH(MoM!AD$1,'ИПЦ raw'!$1:$1,0))</f>
        <v>100.63</v>
      </c>
      <c r="AE259" s="326">
        <f>INDEX('ИПЦ raw'!$1:$1048576, MATCH($K259,'ИПЦ raw'!$A:$A,0),MATCH(MoM!AE$1,'ИПЦ raw'!$1:$1,0))</f>
        <v>99.75</v>
      </c>
      <c r="AF259" s="326">
        <f>INDEX('ИПЦ raw'!$1:$1048576, MATCH($K259,'ИПЦ raw'!$A:$A,0),MATCH(MoM!AF$1,'ИПЦ raw'!$1:$1,0))</f>
        <v>100.76</v>
      </c>
      <c r="AG259" s="326">
        <f>INDEX('ИПЦ raw'!$1:$1048576, MATCH($K259,'ИПЦ raw'!$A:$A,0),MATCH(MoM!AG$1,'ИПЦ raw'!$1:$1,0))</f>
        <v>99.86</v>
      </c>
      <c r="AH259" s="326">
        <f>INDEX('ИПЦ raw'!$1:$1048576, MATCH($K259,'ИПЦ raw'!$A:$A,0),MATCH(MoM!AH$1,'ИПЦ raw'!$1:$1,0))</f>
        <v>100.82</v>
      </c>
      <c r="AI259" s="326">
        <f>INDEX('ИПЦ raw'!$1:$1048576, MATCH($K259,'ИПЦ raw'!$A:$A,0),MATCH(MoM!AI$1,'ИПЦ raw'!$1:$1,0))</f>
        <v>100.84</v>
      </c>
      <c r="AJ259" s="326">
        <f>INDEX('ИПЦ raw'!$1:$1048576, MATCH($K259,'ИПЦ raw'!$A:$A,0),MATCH(MoM!AJ$1,'ИПЦ raw'!$1:$1,0))</f>
        <v>99.89</v>
      </c>
      <c r="AK259" s="326">
        <f>INDEX('ИПЦ raw'!$1:$1048576, MATCH($K259,'ИПЦ raw'!$A:$A,0),MATCH(MoM!AK$1,'ИПЦ raw'!$1:$1,0))</f>
        <v>100.21</v>
      </c>
      <c r="AL259" s="326">
        <f>INDEX('ИПЦ raw'!$1:$1048576, MATCH($K259,'ИПЦ raw'!$A:$A,0),MATCH(MoM!AL$1,'ИПЦ raw'!$1:$1,0))</f>
        <v>100.75</v>
      </c>
      <c r="AM259" s="326">
        <f>INDEX('ИПЦ raw'!$1:$1048576, MATCH($K259,'ИПЦ raw'!$A:$A,0),MATCH(MoM!AM$1,'ИПЦ raw'!$1:$1,0))</f>
        <v>99.66</v>
      </c>
      <c r="AN259" s="326">
        <f>INDEX('ИПЦ raw'!$1:$1048576, MATCH($K259,'ИПЦ raw'!$A:$A,0),MATCH(MoM!AN$1,'ИПЦ raw'!$1:$1,0))</f>
        <v>100.41</v>
      </c>
      <c r="AO259" s="326">
        <f>INDEX('ИПЦ raw'!$1:$1048576, MATCH($K259,'ИПЦ raw'!$A:$A,0),MATCH(MoM!AO$1,'ИПЦ raw'!$1:$1,0))</f>
        <v>99.96</v>
      </c>
      <c r="AP259" s="326">
        <f>INDEX('ИПЦ raw'!$1:$1048576, MATCH($K259,'ИПЦ raw'!$A:$A,0),MATCH(MoM!AP$1,'ИПЦ raw'!$1:$1,0))</f>
        <v>99.96</v>
      </c>
      <c r="AQ259" s="326">
        <f>INDEX('ИПЦ raw'!$1:$1048576, MATCH($K259,'ИПЦ raw'!$A:$A,0),MATCH(MoM!AQ$1,'ИПЦ raw'!$1:$1,0))</f>
        <v>99.47</v>
      </c>
      <c r="AR259" s="326">
        <f>INDEX('ИПЦ raw'!$1:$1048576, MATCH($K259,'ИПЦ raw'!$A:$A,0),MATCH(MoM!AR$1,'ИПЦ raw'!$1:$1,0))</f>
        <v>99.73</v>
      </c>
      <c r="AS259" s="326">
        <f>INDEX('ИПЦ raw'!$1:$1048576, MATCH($K259,'ИПЦ raw'!$A:$A,0),MATCH(MoM!AS$1,'ИПЦ raw'!$1:$1,0))</f>
        <v>100.31</v>
      </c>
      <c r="AT259" s="326">
        <f>INDEX('ИПЦ raw'!$1:$1048576, MATCH($K259,'ИПЦ raw'!$A:$A,0),MATCH(MoM!AT$1,'ИПЦ raw'!$1:$1,0))</f>
        <v>100.24</v>
      </c>
      <c r="AU259" s="326">
        <f>INDEX('ИПЦ raw'!$1:$1048576, MATCH($K259,'ИПЦ raw'!$A:$A,0),MATCH(MoM!AU$1,'ИПЦ raw'!$1:$1,0))</f>
        <v>100.77</v>
      </c>
      <c r="AV259" s="326">
        <f>INDEX('ИПЦ raw'!$1:$1048576, MATCH($K259,'ИПЦ raw'!$A:$A,0),MATCH(MoM!AV$1,'ИПЦ raw'!$1:$1,0))</f>
        <v>100.86</v>
      </c>
      <c r="AW259" s="326">
        <f>INDEX('ИПЦ raw'!$1:$1048576, MATCH($K259,'ИПЦ raw'!$A:$A,0),MATCH(MoM!AW$1,'ИПЦ raw'!$1:$1,0))</f>
        <v>101.25</v>
      </c>
      <c r="AX259" s="326">
        <f>INDEX('ИПЦ raw'!$1:$1048576, MATCH($K259,'ИПЦ raw'!$A:$A,0),MATCH(MoM!AX$1,'ИПЦ raw'!$1:$1,0))</f>
        <v>99.91</v>
      </c>
      <c r="AY259" s="326">
        <f>INDEX('ИПЦ raw'!$1:$1048576, MATCH($K259,'ИПЦ raw'!$A:$A,0),MATCH(MoM!AY$1,'ИПЦ raw'!$1:$1,0))</f>
        <v>99.69</v>
      </c>
      <c r="AZ259" s="326">
        <f>INDEX('ИПЦ raw'!$1:$1048576, MATCH($K259,'ИПЦ raw'!$A:$A,0),MATCH(MoM!AZ$1,'ИПЦ raw'!$1:$1,0))</f>
        <v>100.54</v>
      </c>
    </row>
    <row r="260" spans="1:52" x14ac:dyDescent="0.45">
      <c r="A260" s="326">
        <f>Веса!A260</f>
        <v>1</v>
      </c>
      <c r="B260" s="326">
        <f t="shared" si="8"/>
        <v>1</v>
      </c>
      <c r="C260" s="326">
        <f>БИПЦ_НДС!E260</f>
        <v>0</v>
      </c>
      <c r="D260" s="326">
        <f t="shared" si="9"/>
        <v>1</v>
      </c>
      <c r="E260" s="326">
        <v>0</v>
      </c>
      <c r="F260" s="326">
        <v>1</v>
      </c>
      <c r="G260" s="326">
        <v>1</v>
      </c>
      <c r="H260" s="326">
        <v>0</v>
      </c>
      <c r="I260" s="326">
        <v>0</v>
      </c>
      <c r="J260" s="308" t="s">
        <v>259</v>
      </c>
      <c r="K260" s="308" t="s">
        <v>259</v>
      </c>
      <c r="L260" s="326">
        <f>INDEX('ИПЦ raw'!$1:$1048576, MATCH($K260,'ИПЦ raw'!$A:$A,0),MATCH(MoM!L$1,'ИПЦ raw'!$1:$1,0))</f>
        <v>99.37</v>
      </c>
      <c r="M260" s="326">
        <f>INDEX('ИПЦ raw'!$1:$1048576, MATCH($K260,'ИПЦ raw'!$A:$A,0),MATCH(MoM!M$1,'ИПЦ raw'!$1:$1,0))</f>
        <v>99.06</v>
      </c>
      <c r="N260" s="326">
        <f>INDEX('ИПЦ raw'!$1:$1048576, MATCH($K260,'ИПЦ raw'!$A:$A,0),MATCH(MoM!N$1,'ИПЦ raw'!$1:$1,0))</f>
        <v>99.68</v>
      </c>
      <c r="O260" s="326">
        <f>INDEX('ИПЦ raw'!$1:$1048576, MATCH($K260,'ИПЦ raw'!$A:$A,0),MATCH(MoM!O$1,'ИПЦ raw'!$1:$1,0))</f>
        <v>99.55</v>
      </c>
      <c r="P260" s="326">
        <f>INDEX('ИПЦ raw'!$1:$1048576, MATCH($K260,'ИПЦ raw'!$A:$A,0),MATCH(MoM!P$1,'ИПЦ raw'!$1:$1,0))</f>
        <v>99.89</v>
      </c>
      <c r="Q260" s="326">
        <f>INDEX('ИПЦ raw'!$1:$1048576, MATCH($K260,'ИПЦ raw'!$A:$A,0),MATCH(MoM!Q$1,'ИПЦ raw'!$1:$1,0))</f>
        <v>99.66</v>
      </c>
      <c r="R260" s="326">
        <f>INDEX('ИПЦ raw'!$1:$1048576, MATCH($K260,'ИПЦ raw'!$A:$A,0),MATCH(MoM!R$1,'ИПЦ raw'!$1:$1,0))</f>
        <v>101</v>
      </c>
      <c r="S260" s="326">
        <f>INDEX('ИПЦ raw'!$1:$1048576, MATCH($K260,'ИПЦ raw'!$A:$A,0),MATCH(MoM!S$1,'ИПЦ raw'!$1:$1,0))</f>
        <v>100.69</v>
      </c>
      <c r="T260" s="326">
        <f>INDEX('ИПЦ raw'!$1:$1048576, MATCH($K260,'ИПЦ raw'!$A:$A,0),MATCH(MoM!T$1,'ИПЦ raw'!$1:$1,0))</f>
        <v>99.93</v>
      </c>
      <c r="U260" s="326">
        <f>INDEX('ИПЦ raw'!$1:$1048576, MATCH($K260,'ИПЦ raw'!$A:$A,0),MATCH(MoM!U$1,'ИПЦ raw'!$1:$1,0))</f>
        <v>101.25</v>
      </c>
      <c r="V260" s="326">
        <f>INDEX('ИПЦ raw'!$1:$1048576, MATCH($K260,'ИПЦ raw'!$A:$A,0),MATCH(MoM!V$1,'ИПЦ raw'!$1:$1,0))</f>
        <v>99.73</v>
      </c>
      <c r="W260" s="326">
        <f>INDEX('ИПЦ raw'!$1:$1048576, MATCH($K260,'ИПЦ raw'!$A:$A,0),MATCH(MoM!W$1,'ИПЦ raw'!$1:$1,0))</f>
        <v>100.66</v>
      </c>
      <c r="X260" s="326">
        <f>INDEX('ИПЦ raw'!$1:$1048576, MATCH($K260,'ИПЦ raw'!$A:$A,0),MATCH(MoM!X$1,'ИПЦ raw'!$1:$1,0))</f>
        <v>99.62</v>
      </c>
      <c r="Y260" s="326">
        <f>INDEX('ИПЦ raw'!$1:$1048576, MATCH($K260,'ИПЦ raw'!$A:$A,0),MATCH(MoM!Y$1,'ИПЦ raw'!$1:$1,0))</f>
        <v>99.7</v>
      </c>
      <c r="Z260" s="326">
        <f>INDEX('ИПЦ raw'!$1:$1048576, MATCH($K260,'ИПЦ raw'!$A:$A,0),MATCH(MoM!Z$1,'ИПЦ raw'!$1:$1,0))</f>
        <v>99.71</v>
      </c>
      <c r="AA260" s="326">
        <f>INDEX('ИПЦ raw'!$1:$1048576, MATCH($K260,'ИПЦ raw'!$A:$A,0),MATCH(MoM!AA$1,'ИПЦ raw'!$1:$1,0))</f>
        <v>98.94</v>
      </c>
      <c r="AB260" s="326">
        <f>INDEX('ИПЦ raw'!$1:$1048576, MATCH($K260,'ИПЦ raw'!$A:$A,0),MATCH(MoM!AB$1,'ИПЦ raw'!$1:$1,0))</f>
        <v>99.59</v>
      </c>
      <c r="AC260" s="326">
        <f>INDEX('ИПЦ raw'!$1:$1048576, MATCH($K260,'ИПЦ raw'!$A:$A,0),MATCH(MoM!AC$1,'ИПЦ raw'!$1:$1,0))</f>
        <v>100.02</v>
      </c>
      <c r="AD260" s="326">
        <f>INDEX('ИПЦ raw'!$1:$1048576, MATCH($K260,'ИПЦ raw'!$A:$A,0),MATCH(MoM!AD$1,'ИПЦ raw'!$1:$1,0))</f>
        <v>100.05</v>
      </c>
      <c r="AE260" s="326">
        <f>INDEX('ИПЦ raw'!$1:$1048576, MATCH($K260,'ИПЦ raw'!$A:$A,0),MATCH(MoM!AE$1,'ИПЦ raw'!$1:$1,0))</f>
        <v>100.6</v>
      </c>
      <c r="AF260" s="326">
        <f>INDEX('ИПЦ raw'!$1:$1048576, MATCH($K260,'ИПЦ raw'!$A:$A,0),MATCH(MoM!AF$1,'ИПЦ raw'!$1:$1,0))</f>
        <v>99.63</v>
      </c>
      <c r="AG260" s="326">
        <f>INDEX('ИПЦ raw'!$1:$1048576, MATCH($K260,'ИПЦ raw'!$A:$A,0),MATCH(MoM!AG$1,'ИПЦ raw'!$1:$1,0))</f>
        <v>100.63</v>
      </c>
      <c r="AH260" s="326">
        <f>INDEX('ИПЦ raw'!$1:$1048576, MATCH($K260,'ИПЦ raw'!$A:$A,0),MATCH(MoM!AH$1,'ИПЦ raw'!$1:$1,0))</f>
        <v>99.87</v>
      </c>
      <c r="AI260" s="326">
        <f>INDEX('ИПЦ raw'!$1:$1048576, MATCH($K260,'ИПЦ raw'!$A:$A,0),MATCH(MoM!AI$1,'ИПЦ raw'!$1:$1,0))</f>
        <v>100.46</v>
      </c>
      <c r="AJ260" s="326">
        <f>INDEX('ИПЦ raw'!$1:$1048576, MATCH($K260,'ИПЦ raw'!$A:$A,0),MATCH(MoM!AJ$1,'ИПЦ raw'!$1:$1,0))</f>
        <v>98.06</v>
      </c>
      <c r="AK260" s="326">
        <f>INDEX('ИПЦ raw'!$1:$1048576, MATCH($K260,'ИПЦ raw'!$A:$A,0),MATCH(MoM!AK$1,'ИПЦ raw'!$1:$1,0))</f>
        <v>99.26</v>
      </c>
      <c r="AL260" s="326">
        <f>INDEX('ИПЦ raw'!$1:$1048576, MATCH($K260,'ИПЦ raw'!$A:$A,0),MATCH(MoM!AL$1,'ИПЦ raw'!$1:$1,0))</f>
        <v>100.83</v>
      </c>
      <c r="AM260" s="326">
        <f>INDEX('ИПЦ raw'!$1:$1048576, MATCH($K260,'ИПЦ raw'!$A:$A,0),MATCH(MoM!AM$1,'ИПЦ raw'!$1:$1,0))</f>
        <v>100.01</v>
      </c>
      <c r="AN260" s="326">
        <f>INDEX('ИПЦ raw'!$1:$1048576, MATCH($K260,'ИПЦ raw'!$A:$A,0),MATCH(MoM!AN$1,'ИПЦ raw'!$1:$1,0))</f>
        <v>100.28</v>
      </c>
      <c r="AO260" s="326">
        <f>INDEX('ИПЦ raw'!$1:$1048576, MATCH($K260,'ИПЦ raw'!$A:$A,0),MATCH(MoM!AO$1,'ИПЦ raw'!$1:$1,0))</f>
        <v>100.2</v>
      </c>
      <c r="AP260" s="326">
        <f>INDEX('ИПЦ raw'!$1:$1048576, MATCH($K260,'ИПЦ raw'!$A:$A,0),MATCH(MoM!AP$1,'ИПЦ raw'!$1:$1,0))</f>
        <v>99.73</v>
      </c>
      <c r="AQ260" s="326">
        <f>INDEX('ИПЦ raw'!$1:$1048576, MATCH($K260,'ИПЦ raw'!$A:$A,0),MATCH(MoM!AQ$1,'ИПЦ raw'!$1:$1,0))</f>
        <v>99.24</v>
      </c>
      <c r="AR260" s="326">
        <f>INDEX('ИПЦ raw'!$1:$1048576, MATCH($K260,'ИПЦ raw'!$A:$A,0),MATCH(MoM!AR$1,'ИПЦ raw'!$1:$1,0))</f>
        <v>99.19</v>
      </c>
      <c r="AS260" s="326">
        <f>INDEX('ИПЦ raw'!$1:$1048576, MATCH($K260,'ИПЦ raw'!$A:$A,0),MATCH(MoM!AS$1,'ИПЦ raw'!$1:$1,0))</f>
        <v>99.58</v>
      </c>
      <c r="AT260" s="326">
        <f>INDEX('ИПЦ raw'!$1:$1048576, MATCH($K260,'ИПЦ raw'!$A:$A,0),MATCH(MoM!AT$1,'ИПЦ raw'!$1:$1,0))</f>
        <v>99.44</v>
      </c>
      <c r="AU260" s="326">
        <f>INDEX('ИПЦ raw'!$1:$1048576, MATCH($K260,'ИПЦ raw'!$A:$A,0),MATCH(MoM!AU$1,'ИПЦ raw'!$1:$1,0))</f>
        <v>100.69</v>
      </c>
      <c r="AV260" s="326">
        <f>INDEX('ИПЦ raw'!$1:$1048576, MATCH($K260,'ИПЦ raw'!$A:$A,0),MATCH(MoM!AV$1,'ИПЦ raw'!$1:$1,0))</f>
        <v>99.99</v>
      </c>
      <c r="AW260" s="326">
        <f>INDEX('ИПЦ raw'!$1:$1048576, MATCH($K260,'ИПЦ raw'!$A:$A,0),MATCH(MoM!AW$1,'ИПЦ raw'!$1:$1,0))</f>
        <v>98.32</v>
      </c>
      <c r="AX260" s="326">
        <f>INDEX('ИПЦ raw'!$1:$1048576, MATCH($K260,'ИПЦ raw'!$A:$A,0),MATCH(MoM!AX$1,'ИПЦ raw'!$1:$1,0))</f>
        <v>99.24</v>
      </c>
      <c r="AY260" s="326">
        <f>INDEX('ИПЦ raw'!$1:$1048576, MATCH($K260,'ИПЦ raw'!$A:$A,0),MATCH(MoM!AY$1,'ИПЦ raw'!$1:$1,0))</f>
        <v>99.85</v>
      </c>
      <c r="AZ260" s="326">
        <f>INDEX('ИПЦ raw'!$1:$1048576, MATCH($K260,'ИПЦ raw'!$A:$A,0),MATCH(MoM!AZ$1,'ИПЦ raw'!$1:$1,0))</f>
        <v>99.89</v>
      </c>
    </row>
    <row r="261" spans="1:52" x14ac:dyDescent="0.45">
      <c r="A261" s="326">
        <f>Веса!A261</f>
        <v>1</v>
      </c>
      <c r="B261" s="326">
        <f t="shared" si="8"/>
        <v>1</v>
      </c>
      <c r="C261" s="326">
        <f>БИПЦ_НДС!E261</f>
        <v>1</v>
      </c>
      <c r="D261" s="326">
        <f t="shared" si="9"/>
        <v>0</v>
      </c>
      <c r="E261" s="326">
        <v>0</v>
      </c>
      <c r="F261" s="326">
        <v>1</v>
      </c>
      <c r="G261" s="326">
        <v>1</v>
      </c>
      <c r="H261" s="326">
        <v>0</v>
      </c>
      <c r="I261" s="326">
        <v>0</v>
      </c>
      <c r="J261" s="308" t="s">
        <v>260</v>
      </c>
      <c r="K261" s="308" t="s">
        <v>260</v>
      </c>
      <c r="L261" s="326">
        <f>INDEX('ИПЦ raw'!$1:$1048576, MATCH($K261,'ИПЦ raw'!$A:$A,0),MATCH(MoM!L$1,'ИПЦ raw'!$1:$1,0))</f>
        <v>99.98</v>
      </c>
      <c r="M261" s="326">
        <f>INDEX('ИПЦ raw'!$1:$1048576, MATCH($K261,'ИПЦ raw'!$A:$A,0),MATCH(MoM!M$1,'ИПЦ raw'!$1:$1,0))</f>
        <v>99.97</v>
      </c>
      <c r="N261" s="326">
        <f>INDEX('ИПЦ raw'!$1:$1048576, MATCH($K261,'ИПЦ raw'!$A:$A,0),MATCH(MoM!N$1,'ИПЦ raw'!$1:$1,0))</f>
        <v>99.77</v>
      </c>
      <c r="O261" s="326">
        <f>INDEX('ИПЦ raw'!$1:$1048576, MATCH($K261,'ИПЦ raw'!$A:$A,0),MATCH(MoM!O$1,'ИПЦ raw'!$1:$1,0))</f>
        <v>99.51</v>
      </c>
      <c r="P261" s="326">
        <f>INDEX('ИПЦ raw'!$1:$1048576, MATCH($K261,'ИПЦ raw'!$A:$A,0),MATCH(MoM!P$1,'ИПЦ raw'!$1:$1,0))</f>
        <v>99.94</v>
      </c>
      <c r="Q261" s="326">
        <f>INDEX('ИПЦ raw'!$1:$1048576, MATCH($K261,'ИПЦ raw'!$A:$A,0),MATCH(MoM!Q$1,'ИПЦ raw'!$1:$1,0))</f>
        <v>100.28</v>
      </c>
      <c r="R261" s="326">
        <f>INDEX('ИПЦ raw'!$1:$1048576, MATCH($K261,'ИПЦ raw'!$A:$A,0),MATCH(MoM!R$1,'ИПЦ raw'!$1:$1,0))</f>
        <v>99.99</v>
      </c>
      <c r="S261" s="326">
        <f>INDEX('ИПЦ raw'!$1:$1048576, MATCH($K261,'ИПЦ raw'!$A:$A,0),MATCH(MoM!S$1,'ИПЦ raw'!$1:$1,0))</f>
        <v>100.21</v>
      </c>
      <c r="T261" s="326">
        <f>INDEX('ИПЦ raw'!$1:$1048576, MATCH($K261,'ИПЦ raw'!$A:$A,0),MATCH(MoM!T$1,'ИПЦ raw'!$1:$1,0))</f>
        <v>100.08</v>
      </c>
      <c r="U261" s="326">
        <f>INDEX('ИПЦ raw'!$1:$1048576, MATCH($K261,'ИПЦ raw'!$A:$A,0),MATCH(MoM!U$1,'ИПЦ raw'!$1:$1,0))</f>
        <v>100.29</v>
      </c>
      <c r="V261" s="326">
        <f>INDEX('ИПЦ raw'!$1:$1048576, MATCH($K261,'ИПЦ raw'!$A:$A,0),MATCH(MoM!V$1,'ИПЦ raw'!$1:$1,0))</f>
        <v>100.71</v>
      </c>
      <c r="W261" s="326">
        <f>INDEX('ИПЦ raw'!$1:$1048576, MATCH($K261,'ИПЦ raw'!$A:$A,0),MATCH(MoM!W$1,'ИПЦ raw'!$1:$1,0))</f>
        <v>100.44</v>
      </c>
      <c r="X261" s="326">
        <f>INDEX('ИПЦ raw'!$1:$1048576, MATCH($K261,'ИПЦ raw'!$A:$A,0),MATCH(MoM!X$1,'ИПЦ raw'!$1:$1,0))</f>
        <v>100.59</v>
      </c>
      <c r="Y261" s="326">
        <f>INDEX('ИПЦ raw'!$1:$1048576, MATCH($K261,'ИПЦ raw'!$A:$A,0),MATCH(MoM!Y$1,'ИПЦ raw'!$1:$1,0))</f>
        <v>100.08</v>
      </c>
      <c r="Z261" s="326">
        <f>INDEX('ИПЦ raw'!$1:$1048576, MATCH($K261,'ИПЦ raw'!$A:$A,0),MATCH(MoM!Z$1,'ИПЦ raw'!$1:$1,0))</f>
        <v>100.16</v>
      </c>
      <c r="AA261" s="326">
        <f>INDEX('ИПЦ raw'!$1:$1048576, MATCH($K261,'ИПЦ raw'!$A:$A,0),MATCH(MoM!AA$1,'ИПЦ raw'!$1:$1,0))</f>
        <v>100.23</v>
      </c>
      <c r="AB261" s="326">
        <f>INDEX('ИПЦ raw'!$1:$1048576, MATCH($K261,'ИПЦ raw'!$A:$A,0),MATCH(MoM!AB$1,'ИПЦ raw'!$1:$1,0))</f>
        <v>100.16</v>
      </c>
      <c r="AC261" s="326">
        <f>INDEX('ИПЦ raw'!$1:$1048576, MATCH($K261,'ИПЦ raw'!$A:$A,0),MATCH(MoM!AC$1,'ИПЦ raw'!$1:$1,0))</f>
        <v>100.29</v>
      </c>
      <c r="AD261" s="326">
        <f>INDEX('ИПЦ raw'!$1:$1048576, MATCH($K261,'ИПЦ raw'!$A:$A,0),MATCH(MoM!AD$1,'ИПЦ raw'!$1:$1,0))</f>
        <v>100.31</v>
      </c>
      <c r="AE261" s="326">
        <f>INDEX('ИПЦ raw'!$1:$1048576, MATCH($K261,'ИПЦ raw'!$A:$A,0),MATCH(MoM!AE$1,'ИПЦ raw'!$1:$1,0))</f>
        <v>100.04</v>
      </c>
      <c r="AF261" s="326">
        <f>INDEX('ИПЦ raw'!$1:$1048576, MATCH($K261,'ИПЦ raw'!$A:$A,0),MATCH(MoM!AF$1,'ИПЦ raw'!$1:$1,0))</f>
        <v>99.77</v>
      </c>
      <c r="AG261" s="326">
        <f>INDEX('ИПЦ raw'!$1:$1048576, MATCH($K261,'ИПЦ raw'!$A:$A,0),MATCH(MoM!AG$1,'ИПЦ raw'!$1:$1,0))</f>
        <v>100.91</v>
      </c>
      <c r="AH261" s="326">
        <f>INDEX('ИПЦ raw'!$1:$1048576, MATCH($K261,'ИПЦ raw'!$A:$A,0),MATCH(MoM!AH$1,'ИПЦ raw'!$1:$1,0))</f>
        <v>100.46</v>
      </c>
      <c r="AI261" s="326">
        <f>INDEX('ИПЦ raw'!$1:$1048576, MATCH($K261,'ИПЦ raw'!$A:$A,0),MATCH(MoM!AI$1,'ИПЦ raw'!$1:$1,0))</f>
        <v>100.71</v>
      </c>
      <c r="AJ261" s="326">
        <f>INDEX('ИПЦ raw'!$1:$1048576, MATCH($K261,'ИПЦ raw'!$A:$A,0),MATCH(MoM!AJ$1,'ИПЦ raw'!$1:$1,0))</f>
        <v>100.93</v>
      </c>
      <c r="AK261" s="326">
        <f>INDEX('ИПЦ raw'!$1:$1048576, MATCH($K261,'ИПЦ raw'!$A:$A,0),MATCH(MoM!AK$1,'ИПЦ raw'!$1:$1,0))</f>
        <v>101.06</v>
      </c>
      <c r="AL261" s="326">
        <f>INDEX('ИПЦ raw'!$1:$1048576, MATCH($K261,'ИПЦ raw'!$A:$A,0),MATCH(MoM!AL$1,'ИПЦ raw'!$1:$1,0))</f>
        <v>100.78</v>
      </c>
      <c r="AM261" s="326">
        <f>INDEX('ИПЦ raw'!$1:$1048576, MATCH($K261,'ИПЦ raw'!$A:$A,0),MATCH(MoM!AM$1,'ИПЦ raw'!$1:$1,0))</f>
        <v>100.66</v>
      </c>
      <c r="AN261" s="326">
        <f>INDEX('ИПЦ raw'!$1:$1048576, MATCH($K261,'ИПЦ raw'!$A:$A,0),MATCH(MoM!AN$1,'ИПЦ raw'!$1:$1,0))</f>
        <v>100.35</v>
      </c>
      <c r="AO261" s="326">
        <f>INDEX('ИПЦ raw'!$1:$1048576, MATCH($K261,'ИПЦ raw'!$A:$A,0),MATCH(MoM!AO$1,'ИПЦ raw'!$1:$1,0))</f>
        <v>100.33</v>
      </c>
      <c r="AP261" s="326">
        <f>INDEX('ИПЦ raw'!$1:$1048576, MATCH($K261,'ИПЦ raw'!$A:$A,0),MATCH(MoM!AP$1,'ИПЦ raw'!$1:$1,0))</f>
        <v>99.93</v>
      </c>
      <c r="AQ261" s="326">
        <f>INDEX('ИПЦ raw'!$1:$1048576, MATCH($K261,'ИПЦ raw'!$A:$A,0),MATCH(MoM!AQ$1,'ИПЦ raw'!$1:$1,0))</f>
        <v>100.37</v>
      </c>
      <c r="AR261" s="326">
        <f>INDEX('ИПЦ raw'!$1:$1048576, MATCH($K261,'ИПЦ raw'!$A:$A,0),MATCH(MoM!AR$1,'ИПЦ raw'!$1:$1,0))</f>
        <v>100.45</v>
      </c>
      <c r="AS261" s="326">
        <f>INDEX('ИПЦ raw'!$1:$1048576, MATCH($K261,'ИПЦ raw'!$A:$A,0),MATCH(MoM!AS$1,'ИПЦ raw'!$1:$1,0))</f>
        <v>100.21</v>
      </c>
      <c r="AT261" s="326">
        <f>INDEX('ИПЦ raw'!$1:$1048576, MATCH($K261,'ИПЦ raw'!$A:$A,0),MATCH(MoM!AT$1,'ИПЦ raw'!$1:$1,0))</f>
        <v>100.04</v>
      </c>
      <c r="AU261" s="326">
        <f>INDEX('ИПЦ raw'!$1:$1048576, MATCH($K261,'ИПЦ raw'!$A:$A,0),MATCH(MoM!AU$1,'ИПЦ raw'!$1:$1,0))</f>
        <v>100.01</v>
      </c>
      <c r="AV261" s="326">
        <f>INDEX('ИПЦ raw'!$1:$1048576, MATCH($K261,'ИПЦ raw'!$A:$A,0),MATCH(MoM!AV$1,'ИПЦ raw'!$1:$1,0))</f>
        <v>101.21</v>
      </c>
      <c r="AW261" s="326">
        <f>INDEX('ИПЦ raw'!$1:$1048576, MATCH($K261,'ИПЦ raw'!$A:$A,0),MATCH(MoM!AW$1,'ИПЦ raw'!$1:$1,0))</f>
        <v>100.83</v>
      </c>
      <c r="AX261" s="326">
        <f>INDEX('ИПЦ raw'!$1:$1048576, MATCH($K261,'ИПЦ raw'!$A:$A,0),MATCH(MoM!AX$1,'ИПЦ raw'!$1:$1,0))</f>
        <v>100.86</v>
      </c>
      <c r="AY261" s="326">
        <f>INDEX('ИПЦ raw'!$1:$1048576, MATCH($K261,'ИПЦ raw'!$A:$A,0),MATCH(MoM!AY$1,'ИПЦ raw'!$1:$1,0))</f>
        <v>100.14</v>
      </c>
      <c r="AZ261" s="326">
        <f>INDEX('ИПЦ raw'!$1:$1048576, MATCH($K261,'ИПЦ raw'!$A:$A,0),MATCH(MoM!AZ$1,'ИПЦ raw'!$1:$1,0))</f>
        <v>100.23</v>
      </c>
    </row>
    <row r="262" spans="1:52" ht="26.25" x14ac:dyDescent="0.45">
      <c r="A262" s="326">
        <f>Веса!A262</f>
        <v>1</v>
      </c>
      <c r="B262" s="326">
        <f t="shared" si="8"/>
        <v>1</v>
      </c>
      <c r="C262" s="326">
        <f>БИПЦ_НДС!E262</f>
        <v>1</v>
      </c>
      <c r="D262" s="326">
        <f t="shared" si="9"/>
        <v>0</v>
      </c>
      <c r="E262" s="326">
        <v>0</v>
      </c>
      <c r="F262" s="326">
        <v>1</v>
      </c>
      <c r="G262" s="326">
        <v>1</v>
      </c>
      <c r="H262" s="326">
        <v>0</v>
      </c>
      <c r="I262" s="326">
        <v>0</v>
      </c>
      <c r="J262" s="308" t="s">
        <v>261</v>
      </c>
      <c r="K262" s="308" t="s">
        <v>261</v>
      </c>
      <c r="L262" s="326">
        <f>INDEX('ИПЦ raw'!$1:$1048576, MATCH($K262,'ИПЦ raw'!$A:$A,0),MATCH(MoM!L$1,'ИПЦ raw'!$1:$1,0))</f>
        <v>100.09</v>
      </c>
      <c r="M262" s="326">
        <f>INDEX('ИПЦ raw'!$1:$1048576, MATCH($K262,'ИПЦ raw'!$A:$A,0),MATCH(MoM!M$1,'ИПЦ raw'!$1:$1,0))</f>
        <v>100.4</v>
      </c>
      <c r="N262" s="326">
        <f>INDEX('ИПЦ raw'!$1:$1048576, MATCH($K262,'ИПЦ raw'!$A:$A,0),MATCH(MoM!N$1,'ИПЦ raw'!$1:$1,0))</f>
        <v>100.3</v>
      </c>
      <c r="O262" s="326">
        <f>INDEX('ИПЦ raw'!$1:$1048576, MATCH($K262,'ИПЦ raw'!$A:$A,0),MATCH(MoM!O$1,'ИПЦ raw'!$1:$1,0))</f>
        <v>99.39</v>
      </c>
      <c r="P262" s="326">
        <f>INDEX('ИПЦ raw'!$1:$1048576, MATCH($K262,'ИПЦ raw'!$A:$A,0),MATCH(MoM!P$1,'ИПЦ raw'!$1:$1,0))</f>
        <v>100.26</v>
      </c>
      <c r="Q262" s="326">
        <f>INDEX('ИПЦ raw'!$1:$1048576, MATCH($K262,'ИПЦ raw'!$A:$A,0),MATCH(MoM!Q$1,'ИПЦ raw'!$1:$1,0))</f>
        <v>99.7</v>
      </c>
      <c r="R262" s="326">
        <f>INDEX('ИПЦ raw'!$1:$1048576, MATCH($K262,'ИПЦ raw'!$A:$A,0),MATCH(MoM!R$1,'ИПЦ raw'!$1:$1,0))</f>
        <v>100.61</v>
      </c>
      <c r="S262" s="326">
        <f>INDEX('ИПЦ raw'!$1:$1048576, MATCH($K262,'ИПЦ raw'!$A:$A,0),MATCH(MoM!S$1,'ИПЦ raw'!$1:$1,0))</f>
        <v>100.31</v>
      </c>
      <c r="T262" s="326">
        <f>INDEX('ИПЦ raw'!$1:$1048576, MATCH($K262,'ИПЦ raw'!$A:$A,0),MATCH(MoM!T$1,'ИПЦ raw'!$1:$1,0))</f>
        <v>100.39</v>
      </c>
      <c r="U262" s="326">
        <f>INDEX('ИПЦ raw'!$1:$1048576, MATCH($K262,'ИПЦ raw'!$A:$A,0),MATCH(MoM!U$1,'ИПЦ raw'!$1:$1,0))</f>
        <v>99.99</v>
      </c>
      <c r="V262" s="326">
        <f>INDEX('ИПЦ raw'!$1:$1048576, MATCH($K262,'ИПЦ raw'!$A:$A,0),MATCH(MoM!V$1,'ИПЦ raw'!$1:$1,0))</f>
        <v>100.92</v>
      </c>
      <c r="W262" s="326">
        <f>INDEX('ИПЦ raw'!$1:$1048576, MATCH($K262,'ИПЦ raw'!$A:$A,0),MATCH(MoM!W$1,'ИПЦ raw'!$1:$1,0))</f>
        <v>100.27</v>
      </c>
      <c r="X262" s="326">
        <f>INDEX('ИПЦ raw'!$1:$1048576, MATCH($K262,'ИПЦ raw'!$A:$A,0),MATCH(MoM!X$1,'ИПЦ raw'!$1:$1,0))</f>
        <v>100</v>
      </c>
      <c r="Y262" s="326">
        <f>INDEX('ИПЦ raw'!$1:$1048576, MATCH($K262,'ИПЦ raw'!$A:$A,0),MATCH(MoM!Y$1,'ИПЦ raw'!$1:$1,0))</f>
        <v>100.74</v>
      </c>
      <c r="Z262" s="326">
        <f>INDEX('ИПЦ raw'!$1:$1048576, MATCH($K262,'ИПЦ raw'!$A:$A,0),MATCH(MoM!Z$1,'ИПЦ raw'!$1:$1,0))</f>
        <v>100.56</v>
      </c>
      <c r="AA262" s="326">
        <f>INDEX('ИПЦ raw'!$1:$1048576, MATCH($K262,'ИПЦ raw'!$A:$A,0),MATCH(MoM!AA$1,'ИПЦ raw'!$1:$1,0))</f>
        <v>100.16</v>
      </c>
      <c r="AB262" s="326">
        <f>INDEX('ИПЦ raw'!$1:$1048576, MATCH($K262,'ИПЦ raw'!$A:$A,0),MATCH(MoM!AB$1,'ИПЦ raw'!$1:$1,0))</f>
        <v>100.76</v>
      </c>
      <c r="AC262" s="326">
        <f>INDEX('ИПЦ raw'!$1:$1048576, MATCH($K262,'ИПЦ raw'!$A:$A,0),MATCH(MoM!AC$1,'ИПЦ raw'!$1:$1,0))</f>
        <v>100.29</v>
      </c>
      <c r="AD262" s="326">
        <f>INDEX('ИПЦ raw'!$1:$1048576, MATCH($K262,'ИПЦ raw'!$A:$A,0),MATCH(MoM!AD$1,'ИПЦ raw'!$1:$1,0))</f>
        <v>100.55</v>
      </c>
      <c r="AE262" s="326">
        <f>INDEX('ИПЦ raw'!$1:$1048576, MATCH($K262,'ИПЦ raw'!$A:$A,0),MATCH(MoM!AE$1,'ИПЦ raw'!$1:$1,0))</f>
        <v>100.02</v>
      </c>
      <c r="AF262" s="326">
        <f>INDEX('ИПЦ raw'!$1:$1048576, MATCH($K262,'ИПЦ raw'!$A:$A,0),MATCH(MoM!AF$1,'ИПЦ raw'!$1:$1,0))</f>
        <v>99.85</v>
      </c>
      <c r="AG262" s="326">
        <f>INDEX('ИПЦ raw'!$1:$1048576, MATCH($K262,'ИПЦ raw'!$A:$A,0),MATCH(MoM!AG$1,'ИПЦ raw'!$1:$1,0))</f>
        <v>100.65</v>
      </c>
      <c r="AH262" s="326">
        <f>INDEX('ИПЦ raw'!$1:$1048576, MATCH($K262,'ИПЦ raw'!$A:$A,0),MATCH(MoM!AH$1,'ИПЦ raw'!$1:$1,0))</f>
        <v>101.21</v>
      </c>
      <c r="AI262" s="326">
        <f>INDEX('ИПЦ raw'!$1:$1048576, MATCH($K262,'ИПЦ raw'!$A:$A,0),MATCH(MoM!AI$1,'ИПЦ raw'!$1:$1,0))</f>
        <v>100.58</v>
      </c>
      <c r="AJ262" s="326">
        <f>INDEX('ИПЦ raw'!$1:$1048576, MATCH($K262,'ИПЦ raw'!$A:$A,0),MATCH(MoM!AJ$1,'ИПЦ raw'!$1:$1,0))</f>
        <v>100.47</v>
      </c>
      <c r="AK262" s="326">
        <f>INDEX('ИПЦ raw'!$1:$1048576, MATCH($K262,'ИПЦ raw'!$A:$A,0),MATCH(MoM!AK$1,'ИПЦ raw'!$1:$1,0))</f>
        <v>100.2</v>
      </c>
      <c r="AL262" s="326">
        <f>INDEX('ИПЦ raw'!$1:$1048576, MATCH($K262,'ИПЦ raw'!$A:$A,0),MATCH(MoM!AL$1,'ИПЦ raw'!$1:$1,0))</f>
        <v>100.83</v>
      </c>
      <c r="AM262" s="326">
        <f>INDEX('ИПЦ raw'!$1:$1048576, MATCH($K262,'ИПЦ raw'!$A:$A,0),MATCH(MoM!AM$1,'ИПЦ raw'!$1:$1,0))</f>
        <v>100.22</v>
      </c>
      <c r="AN262" s="326">
        <f>INDEX('ИПЦ raw'!$1:$1048576, MATCH($K262,'ИПЦ raw'!$A:$A,0),MATCH(MoM!AN$1,'ИПЦ raw'!$1:$1,0))</f>
        <v>100.55</v>
      </c>
      <c r="AO262" s="326">
        <f>INDEX('ИПЦ raw'!$1:$1048576, MATCH($K262,'ИПЦ raw'!$A:$A,0),MATCH(MoM!AO$1,'ИПЦ raw'!$1:$1,0))</f>
        <v>100.67</v>
      </c>
      <c r="AP262" s="326">
        <f>INDEX('ИПЦ raw'!$1:$1048576, MATCH($K262,'ИПЦ raw'!$A:$A,0),MATCH(MoM!AP$1,'ИПЦ raw'!$1:$1,0))</f>
        <v>100.09</v>
      </c>
      <c r="AQ262" s="326">
        <f>INDEX('ИПЦ raw'!$1:$1048576, MATCH($K262,'ИПЦ raw'!$A:$A,0),MATCH(MoM!AQ$1,'ИПЦ raw'!$1:$1,0))</f>
        <v>100.34</v>
      </c>
      <c r="AR262" s="326">
        <f>INDEX('ИПЦ raw'!$1:$1048576, MATCH($K262,'ИПЦ raw'!$A:$A,0),MATCH(MoM!AR$1,'ИПЦ raw'!$1:$1,0))</f>
        <v>100.4</v>
      </c>
      <c r="AS262" s="326">
        <f>INDEX('ИПЦ raw'!$1:$1048576, MATCH($K262,'ИПЦ raw'!$A:$A,0),MATCH(MoM!AS$1,'ИПЦ raw'!$1:$1,0))</f>
        <v>100.55</v>
      </c>
      <c r="AT262" s="326">
        <f>INDEX('ИПЦ raw'!$1:$1048576, MATCH($K262,'ИПЦ raw'!$A:$A,0),MATCH(MoM!AT$1,'ИПЦ raw'!$1:$1,0))</f>
        <v>100.81</v>
      </c>
      <c r="AU262" s="326">
        <f>INDEX('ИПЦ raw'!$1:$1048576, MATCH($K262,'ИПЦ raw'!$A:$A,0),MATCH(MoM!AU$1,'ИПЦ raw'!$1:$1,0))</f>
        <v>100.59</v>
      </c>
      <c r="AV262" s="326">
        <f>INDEX('ИПЦ raw'!$1:$1048576, MATCH($K262,'ИПЦ raw'!$A:$A,0),MATCH(MoM!AV$1,'ИПЦ raw'!$1:$1,0))</f>
        <v>100.63</v>
      </c>
      <c r="AW262" s="326">
        <f>INDEX('ИПЦ raw'!$1:$1048576, MATCH($K262,'ИПЦ raw'!$A:$A,0),MATCH(MoM!AW$1,'ИПЦ raw'!$1:$1,0))</f>
        <v>100.6</v>
      </c>
      <c r="AX262" s="326">
        <f>INDEX('ИПЦ raw'!$1:$1048576, MATCH($K262,'ИПЦ raw'!$A:$A,0),MATCH(MoM!AX$1,'ИПЦ raw'!$1:$1,0))</f>
        <v>99.8</v>
      </c>
      <c r="AY262" s="326">
        <f>INDEX('ИПЦ raw'!$1:$1048576, MATCH($K262,'ИПЦ raw'!$A:$A,0),MATCH(MoM!AY$1,'ИПЦ raw'!$1:$1,0))</f>
        <v>99.99</v>
      </c>
      <c r="AZ262" s="326">
        <f>INDEX('ИПЦ raw'!$1:$1048576, MATCH($K262,'ИПЦ raw'!$A:$A,0),MATCH(MoM!AZ$1,'ИПЦ raw'!$1:$1,0))</f>
        <v>100.45</v>
      </c>
    </row>
    <row r="263" spans="1:52" x14ac:dyDescent="0.45">
      <c r="A263" s="326">
        <f>Веса!A263</f>
        <v>1</v>
      </c>
      <c r="B263" s="326">
        <f t="shared" si="8"/>
        <v>1</v>
      </c>
      <c r="C263" s="326">
        <f>БИПЦ_НДС!E263</f>
        <v>1</v>
      </c>
      <c r="D263" s="326">
        <f t="shared" si="9"/>
        <v>0</v>
      </c>
      <c r="E263" s="326">
        <v>0</v>
      </c>
      <c r="F263" s="326">
        <v>1</v>
      </c>
      <c r="G263" s="326">
        <v>1</v>
      </c>
      <c r="H263" s="326">
        <v>0</v>
      </c>
      <c r="I263" s="326">
        <v>0</v>
      </c>
      <c r="J263" s="308" t="s">
        <v>262</v>
      </c>
      <c r="K263" s="308" t="s">
        <v>262</v>
      </c>
      <c r="L263" s="326">
        <f>INDEX('ИПЦ raw'!$1:$1048576, MATCH($K263,'ИПЦ raw'!$A:$A,0),MATCH(MoM!L$1,'ИПЦ raw'!$1:$1,0))</f>
        <v>100.07</v>
      </c>
      <c r="M263" s="326">
        <f>INDEX('ИПЦ raw'!$1:$1048576, MATCH($K263,'ИПЦ raw'!$A:$A,0),MATCH(MoM!M$1,'ИПЦ raw'!$1:$1,0))</f>
        <v>100.51</v>
      </c>
      <c r="N263" s="326">
        <f>INDEX('ИПЦ raw'!$1:$1048576, MATCH($K263,'ИПЦ raw'!$A:$A,0),MATCH(MoM!N$1,'ИПЦ raw'!$1:$1,0))</f>
        <v>100.45</v>
      </c>
      <c r="O263" s="326">
        <f>INDEX('ИПЦ raw'!$1:$1048576, MATCH($K263,'ИПЦ raw'!$A:$A,0),MATCH(MoM!O$1,'ИПЦ raw'!$1:$1,0))</f>
        <v>99.68</v>
      </c>
      <c r="P263" s="326">
        <f>INDEX('ИПЦ raw'!$1:$1048576, MATCH($K263,'ИПЦ raw'!$A:$A,0),MATCH(MoM!P$1,'ИПЦ raw'!$1:$1,0))</f>
        <v>100.08</v>
      </c>
      <c r="Q263" s="326">
        <f>INDEX('ИПЦ raw'!$1:$1048576, MATCH($K263,'ИПЦ raw'!$A:$A,0),MATCH(MoM!Q$1,'ИПЦ raw'!$1:$1,0))</f>
        <v>100.46</v>
      </c>
      <c r="R263" s="326">
        <f>INDEX('ИПЦ raw'!$1:$1048576, MATCH($K263,'ИПЦ raw'!$A:$A,0),MATCH(MoM!R$1,'ИПЦ raw'!$1:$1,0))</f>
        <v>100.73</v>
      </c>
      <c r="S263" s="326">
        <f>INDEX('ИПЦ raw'!$1:$1048576, MATCH($K263,'ИПЦ raw'!$A:$A,0),MATCH(MoM!S$1,'ИПЦ raw'!$1:$1,0))</f>
        <v>99.28</v>
      </c>
      <c r="T263" s="326">
        <f>INDEX('ИПЦ raw'!$1:$1048576, MATCH($K263,'ИПЦ raw'!$A:$A,0),MATCH(MoM!T$1,'ИПЦ raw'!$1:$1,0))</f>
        <v>100.63</v>
      </c>
      <c r="U263" s="326">
        <f>INDEX('ИПЦ raw'!$1:$1048576, MATCH($K263,'ИПЦ raw'!$A:$A,0),MATCH(MoM!U$1,'ИПЦ raw'!$1:$1,0))</f>
        <v>99.63</v>
      </c>
      <c r="V263" s="326">
        <f>INDEX('ИПЦ raw'!$1:$1048576, MATCH($K263,'ИПЦ raw'!$A:$A,0),MATCH(MoM!V$1,'ИПЦ raw'!$1:$1,0))</f>
        <v>100.71</v>
      </c>
      <c r="W263" s="326">
        <f>INDEX('ИПЦ raw'!$1:$1048576, MATCH($K263,'ИПЦ raw'!$A:$A,0),MATCH(MoM!W$1,'ИПЦ raw'!$1:$1,0))</f>
        <v>100.34</v>
      </c>
      <c r="X263" s="326">
        <f>INDEX('ИПЦ raw'!$1:$1048576, MATCH($K263,'ИПЦ raw'!$A:$A,0),MATCH(MoM!X$1,'ИПЦ raw'!$1:$1,0))</f>
        <v>100.68</v>
      </c>
      <c r="Y263" s="326">
        <f>INDEX('ИПЦ raw'!$1:$1048576, MATCH($K263,'ИПЦ raw'!$A:$A,0),MATCH(MoM!Y$1,'ИПЦ raw'!$1:$1,0))</f>
        <v>99.89</v>
      </c>
      <c r="Z263" s="326">
        <f>INDEX('ИПЦ raw'!$1:$1048576, MATCH($K263,'ИПЦ raw'!$A:$A,0),MATCH(MoM!Z$1,'ИПЦ raw'!$1:$1,0))</f>
        <v>101.81</v>
      </c>
      <c r="AA263" s="326">
        <f>INDEX('ИПЦ raw'!$1:$1048576, MATCH($K263,'ИПЦ raw'!$A:$A,0),MATCH(MoM!AA$1,'ИПЦ raw'!$1:$1,0))</f>
        <v>99.29</v>
      </c>
      <c r="AB263" s="326">
        <f>INDEX('ИПЦ raw'!$1:$1048576, MATCH($K263,'ИПЦ raw'!$A:$A,0),MATCH(MoM!AB$1,'ИПЦ raw'!$1:$1,0))</f>
        <v>100.56</v>
      </c>
      <c r="AC263" s="326">
        <f>INDEX('ИПЦ raw'!$1:$1048576, MATCH($K263,'ИПЦ raw'!$A:$A,0),MATCH(MoM!AC$1,'ИПЦ raw'!$1:$1,0))</f>
        <v>100.64</v>
      </c>
      <c r="AD263" s="326">
        <f>INDEX('ИПЦ raw'!$1:$1048576, MATCH($K263,'ИПЦ raw'!$A:$A,0),MATCH(MoM!AD$1,'ИПЦ raw'!$1:$1,0))</f>
        <v>99.88</v>
      </c>
      <c r="AE263" s="326">
        <f>INDEX('ИПЦ raw'!$1:$1048576, MATCH($K263,'ИПЦ raw'!$A:$A,0),MATCH(MoM!AE$1,'ИПЦ raw'!$1:$1,0))</f>
        <v>99.48</v>
      </c>
      <c r="AF263" s="326">
        <f>INDEX('ИПЦ raw'!$1:$1048576, MATCH($K263,'ИПЦ raw'!$A:$A,0),MATCH(MoM!AF$1,'ИПЦ raw'!$1:$1,0))</f>
        <v>100.36</v>
      </c>
      <c r="AG263" s="326">
        <f>INDEX('ИПЦ raw'!$1:$1048576, MATCH($K263,'ИПЦ raw'!$A:$A,0),MATCH(MoM!AG$1,'ИПЦ raw'!$1:$1,0))</f>
        <v>101.58</v>
      </c>
      <c r="AH263" s="326">
        <f>INDEX('ИПЦ raw'!$1:$1048576, MATCH($K263,'ИПЦ raw'!$A:$A,0),MATCH(MoM!AH$1,'ИПЦ raw'!$1:$1,0))</f>
        <v>101.07</v>
      </c>
      <c r="AI263" s="326">
        <f>INDEX('ИПЦ raw'!$1:$1048576, MATCH($K263,'ИПЦ raw'!$A:$A,0),MATCH(MoM!AI$1,'ИПЦ raw'!$1:$1,0))</f>
        <v>100.59</v>
      </c>
      <c r="AJ263" s="326">
        <f>INDEX('ИПЦ raw'!$1:$1048576, MATCH($K263,'ИПЦ raw'!$A:$A,0),MATCH(MoM!AJ$1,'ИПЦ raw'!$1:$1,0))</f>
        <v>99.76</v>
      </c>
      <c r="AK263" s="326">
        <f>INDEX('ИПЦ raw'!$1:$1048576, MATCH($K263,'ИПЦ raw'!$A:$A,0),MATCH(MoM!AK$1,'ИПЦ raw'!$1:$1,0))</f>
        <v>100.92</v>
      </c>
      <c r="AL263" s="326">
        <f>INDEX('ИПЦ raw'!$1:$1048576, MATCH($K263,'ИПЦ raw'!$A:$A,0),MATCH(MoM!AL$1,'ИПЦ raw'!$1:$1,0))</f>
        <v>100.74</v>
      </c>
      <c r="AM263" s="326">
        <f>INDEX('ИПЦ raw'!$1:$1048576, MATCH($K263,'ИПЦ raw'!$A:$A,0),MATCH(MoM!AM$1,'ИПЦ raw'!$1:$1,0))</f>
        <v>100.27</v>
      </c>
      <c r="AN263" s="326">
        <f>INDEX('ИПЦ raw'!$1:$1048576, MATCH($K263,'ИПЦ raw'!$A:$A,0),MATCH(MoM!AN$1,'ИПЦ raw'!$1:$1,0))</f>
        <v>99.88</v>
      </c>
      <c r="AO263" s="326">
        <f>INDEX('ИПЦ raw'!$1:$1048576, MATCH($K263,'ИПЦ raw'!$A:$A,0),MATCH(MoM!AO$1,'ИПЦ raw'!$1:$1,0))</f>
        <v>100.34</v>
      </c>
      <c r="AP263" s="326">
        <f>INDEX('ИПЦ raw'!$1:$1048576, MATCH($K263,'ИПЦ raw'!$A:$A,0),MATCH(MoM!AP$1,'ИПЦ raw'!$1:$1,0))</f>
        <v>100.53</v>
      </c>
      <c r="AQ263" s="326">
        <f>INDEX('ИПЦ raw'!$1:$1048576, MATCH($K263,'ИПЦ raw'!$A:$A,0),MATCH(MoM!AQ$1,'ИПЦ raw'!$1:$1,0))</f>
        <v>100.05</v>
      </c>
      <c r="AR263" s="326">
        <f>INDEX('ИПЦ raw'!$1:$1048576, MATCH($K263,'ИПЦ raw'!$A:$A,0),MATCH(MoM!AR$1,'ИПЦ raw'!$1:$1,0))</f>
        <v>100.12</v>
      </c>
      <c r="AS263" s="326">
        <f>INDEX('ИПЦ raw'!$1:$1048576, MATCH($K263,'ИПЦ raw'!$A:$A,0),MATCH(MoM!AS$1,'ИПЦ raw'!$1:$1,0))</f>
        <v>100.34</v>
      </c>
      <c r="AT263" s="326">
        <f>INDEX('ИПЦ raw'!$1:$1048576, MATCH($K263,'ИПЦ raw'!$A:$A,0),MATCH(MoM!AT$1,'ИПЦ raw'!$1:$1,0))</f>
        <v>100.47</v>
      </c>
      <c r="AU263" s="326">
        <f>INDEX('ИПЦ raw'!$1:$1048576, MATCH($K263,'ИПЦ raw'!$A:$A,0),MATCH(MoM!AU$1,'ИПЦ raw'!$1:$1,0))</f>
        <v>100.47</v>
      </c>
      <c r="AV263" s="326">
        <f>INDEX('ИПЦ raw'!$1:$1048576, MATCH($K263,'ИПЦ raw'!$A:$A,0),MATCH(MoM!AV$1,'ИПЦ raw'!$1:$1,0))</f>
        <v>101.25</v>
      </c>
      <c r="AW263" s="326">
        <f>INDEX('ИПЦ raw'!$1:$1048576, MATCH($K263,'ИПЦ raw'!$A:$A,0),MATCH(MoM!AW$1,'ИПЦ raw'!$1:$1,0))</f>
        <v>100.66</v>
      </c>
      <c r="AX263" s="326">
        <f>INDEX('ИПЦ raw'!$1:$1048576, MATCH($K263,'ИПЦ raw'!$A:$A,0),MATCH(MoM!AX$1,'ИПЦ raw'!$1:$1,0))</f>
        <v>100.18</v>
      </c>
      <c r="AY263" s="326">
        <f>INDEX('ИПЦ raw'!$1:$1048576, MATCH($K263,'ИПЦ raw'!$A:$A,0),MATCH(MoM!AY$1,'ИПЦ raw'!$1:$1,0))</f>
        <v>100.63</v>
      </c>
      <c r="AZ263" s="326">
        <f>INDEX('ИПЦ raw'!$1:$1048576, MATCH($K263,'ИПЦ raw'!$A:$A,0),MATCH(MoM!AZ$1,'ИПЦ raw'!$1:$1,0))</f>
        <v>100.09</v>
      </c>
    </row>
    <row r="264" spans="1:52" x14ac:dyDescent="0.45">
      <c r="A264" s="326">
        <f>Веса!A264</f>
        <v>1</v>
      </c>
      <c r="B264" s="326">
        <f t="shared" si="8"/>
        <v>1</v>
      </c>
      <c r="C264" s="326">
        <f>БИПЦ_НДС!E264</f>
        <v>1</v>
      </c>
      <c r="D264" s="326">
        <f t="shared" si="9"/>
        <v>0</v>
      </c>
      <c r="E264" s="326">
        <v>0</v>
      </c>
      <c r="F264" s="326">
        <v>1</v>
      </c>
      <c r="G264" s="326">
        <v>1</v>
      </c>
      <c r="H264" s="326">
        <v>0</v>
      </c>
      <c r="I264" s="326">
        <v>0</v>
      </c>
      <c r="J264" s="308" t="s">
        <v>263</v>
      </c>
      <c r="K264" s="308" t="s">
        <v>263</v>
      </c>
      <c r="L264" s="326">
        <f>INDEX('ИПЦ raw'!$1:$1048576, MATCH($K264,'ИПЦ raw'!$A:$A,0),MATCH(MoM!L$1,'ИПЦ raw'!$1:$1,0))</f>
        <v>100.22</v>
      </c>
      <c r="M264" s="326">
        <f>INDEX('ИПЦ raw'!$1:$1048576, MATCH($K264,'ИПЦ raw'!$A:$A,0),MATCH(MoM!M$1,'ИПЦ raw'!$1:$1,0))</f>
        <v>99.94</v>
      </c>
      <c r="N264" s="326">
        <f>INDEX('ИПЦ raw'!$1:$1048576, MATCH($K264,'ИПЦ raw'!$A:$A,0),MATCH(MoM!N$1,'ИПЦ raw'!$1:$1,0))</f>
        <v>99.94</v>
      </c>
      <c r="O264" s="326">
        <f>INDEX('ИПЦ raw'!$1:$1048576, MATCH($K264,'ИПЦ raw'!$A:$A,0),MATCH(MoM!O$1,'ИПЦ raw'!$1:$1,0))</f>
        <v>100.06</v>
      </c>
      <c r="P264" s="326">
        <f>INDEX('ИПЦ raw'!$1:$1048576, MATCH($K264,'ИПЦ raw'!$A:$A,0),MATCH(MoM!P$1,'ИПЦ raw'!$1:$1,0))</f>
        <v>100.08</v>
      </c>
      <c r="Q264" s="326">
        <f>INDEX('ИПЦ raw'!$1:$1048576, MATCH($K264,'ИПЦ raw'!$A:$A,0),MATCH(MoM!Q$1,'ИПЦ raw'!$1:$1,0))</f>
        <v>99.4</v>
      </c>
      <c r="R264" s="326">
        <f>INDEX('ИПЦ raw'!$1:$1048576, MATCH($K264,'ИПЦ raw'!$A:$A,0),MATCH(MoM!R$1,'ИПЦ raw'!$1:$1,0))</f>
        <v>100.04</v>
      </c>
      <c r="S264" s="326">
        <f>INDEX('ИПЦ raw'!$1:$1048576, MATCH($K264,'ИПЦ raw'!$A:$A,0),MATCH(MoM!S$1,'ИПЦ raw'!$1:$1,0))</f>
        <v>100.65</v>
      </c>
      <c r="T264" s="326">
        <f>INDEX('ИПЦ raw'!$1:$1048576, MATCH($K264,'ИПЦ raw'!$A:$A,0),MATCH(MoM!T$1,'ИПЦ raw'!$1:$1,0))</f>
        <v>100.82</v>
      </c>
      <c r="U264" s="326">
        <f>INDEX('ИПЦ raw'!$1:$1048576, MATCH($K264,'ИПЦ raw'!$A:$A,0),MATCH(MoM!U$1,'ИПЦ raw'!$1:$1,0))</f>
        <v>101.22</v>
      </c>
      <c r="V264" s="326">
        <f>INDEX('ИПЦ raw'!$1:$1048576, MATCH($K264,'ИПЦ raw'!$A:$A,0),MATCH(MoM!V$1,'ИПЦ raw'!$1:$1,0))</f>
        <v>99.95</v>
      </c>
      <c r="W264" s="326">
        <f>INDEX('ИПЦ raw'!$1:$1048576, MATCH($K264,'ИПЦ raw'!$A:$A,0),MATCH(MoM!W$1,'ИПЦ raw'!$1:$1,0))</f>
        <v>100.12</v>
      </c>
      <c r="X264" s="326">
        <f>INDEX('ИПЦ raw'!$1:$1048576, MATCH($K264,'ИПЦ raw'!$A:$A,0),MATCH(MoM!X$1,'ИПЦ raw'!$1:$1,0))</f>
        <v>100.47</v>
      </c>
      <c r="Y264" s="326">
        <f>INDEX('ИПЦ raw'!$1:$1048576, MATCH($K264,'ИПЦ raw'!$A:$A,0),MATCH(MoM!Y$1,'ИПЦ raw'!$1:$1,0))</f>
        <v>99.97</v>
      </c>
      <c r="Z264" s="326">
        <f>INDEX('ИПЦ raw'!$1:$1048576, MATCH($K264,'ИПЦ raw'!$A:$A,0),MATCH(MoM!Z$1,'ИПЦ raw'!$1:$1,0))</f>
        <v>99.69</v>
      </c>
      <c r="AA264" s="326">
        <f>INDEX('ИПЦ raw'!$1:$1048576, MATCH($K264,'ИПЦ raw'!$A:$A,0),MATCH(MoM!AA$1,'ИПЦ raw'!$1:$1,0))</f>
        <v>100.41</v>
      </c>
      <c r="AB264" s="326">
        <f>INDEX('ИПЦ raw'!$1:$1048576, MATCH($K264,'ИПЦ raw'!$A:$A,0),MATCH(MoM!AB$1,'ИПЦ raw'!$1:$1,0))</f>
        <v>99.69</v>
      </c>
      <c r="AC264" s="326">
        <f>INDEX('ИПЦ raw'!$1:$1048576, MATCH($K264,'ИПЦ raw'!$A:$A,0),MATCH(MoM!AC$1,'ИПЦ raw'!$1:$1,0))</f>
        <v>100.17</v>
      </c>
      <c r="AD264" s="326">
        <f>INDEX('ИПЦ raw'!$1:$1048576, MATCH($K264,'ИПЦ raw'!$A:$A,0),MATCH(MoM!AD$1,'ИПЦ raw'!$1:$1,0))</f>
        <v>100.64</v>
      </c>
      <c r="AE264" s="326">
        <f>INDEX('ИПЦ raw'!$1:$1048576, MATCH($K264,'ИПЦ raw'!$A:$A,0),MATCH(MoM!AE$1,'ИПЦ raw'!$1:$1,0))</f>
        <v>100.02</v>
      </c>
      <c r="AF264" s="326">
        <f>INDEX('ИПЦ raw'!$1:$1048576, MATCH($K264,'ИПЦ raw'!$A:$A,0),MATCH(MoM!AF$1,'ИПЦ raw'!$1:$1,0))</f>
        <v>99.86</v>
      </c>
      <c r="AG264" s="326">
        <f>INDEX('ИПЦ raw'!$1:$1048576, MATCH($K264,'ИПЦ raw'!$A:$A,0),MATCH(MoM!AG$1,'ИПЦ raw'!$1:$1,0))</f>
        <v>99.94</v>
      </c>
      <c r="AH264" s="326">
        <f>INDEX('ИПЦ raw'!$1:$1048576, MATCH($K264,'ИПЦ raw'!$A:$A,0),MATCH(MoM!AH$1,'ИПЦ raw'!$1:$1,0))</f>
        <v>100.36</v>
      </c>
      <c r="AI264" s="326">
        <f>INDEX('ИПЦ raw'!$1:$1048576, MATCH($K264,'ИПЦ raw'!$A:$A,0),MATCH(MoM!AI$1,'ИПЦ raw'!$1:$1,0))</f>
        <v>100.57</v>
      </c>
      <c r="AJ264" s="326">
        <f>INDEX('ИПЦ raw'!$1:$1048576, MATCH($K264,'ИПЦ raw'!$A:$A,0),MATCH(MoM!AJ$1,'ИПЦ raw'!$1:$1,0))</f>
        <v>98.35</v>
      </c>
      <c r="AK264" s="326">
        <f>INDEX('ИПЦ raw'!$1:$1048576, MATCH($K264,'ИПЦ raw'!$A:$A,0),MATCH(MoM!AK$1,'ИПЦ raw'!$1:$1,0))</f>
        <v>99.61</v>
      </c>
      <c r="AL264" s="326">
        <f>INDEX('ИПЦ raw'!$1:$1048576, MATCH($K264,'ИПЦ raw'!$A:$A,0),MATCH(MoM!AL$1,'ИПЦ raw'!$1:$1,0))</f>
        <v>99.58</v>
      </c>
      <c r="AM264" s="326">
        <f>INDEX('ИПЦ raw'!$1:$1048576, MATCH($K264,'ИПЦ raw'!$A:$A,0),MATCH(MoM!AM$1,'ИПЦ raw'!$1:$1,0))</f>
        <v>100.35</v>
      </c>
      <c r="AN264" s="326">
        <f>INDEX('ИПЦ raw'!$1:$1048576, MATCH($K264,'ИПЦ raw'!$A:$A,0),MATCH(MoM!AN$1,'ИПЦ raw'!$1:$1,0))</f>
        <v>99.26</v>
      </c>
      <c r="AO264" s="326">
        <f>INDEX('ИПЦ raw'!$1:$1048576, MATCH($K264,'ИПЦ raw'!$A:$A,0),MATCH(MoM!AO$1,'ИПЦ raw'!$1:$1,0))</f>
        <v>99.97</v>
      </c>
      <c r="AP264" s="326">
        <f>INDEX('ИПЦ raw'!$1:$1048576, MATCH($K264,'ИПЦ raw'!$A:$A,0),MATCH(MoM!AP$1,'ИПЦ raw'!$1:$1,0))</f>
        <v>100.16</v>
      </c>
      <c r="AQ264" s="326">
        <f>INDEX('ИПЦ raw'!$1:$1048576, MATCH($K264,'ИПЦ raw'!$A:$A,0),MATCH(MoM!AQ$1,'ИПЦ raw'!$1:$1,0))</f>
        <v>99.33</v>
      </c>
      <c r="AR264" s="326">
        <f>INDEX('ИПЦ raw'!$1:$1048576, MATCH($K264,'ИПЦ raw'!$A:$A,0),MATCH(MoM!AR$1,'ИПЦ raw'!$1:$1,0))</f>
        <v>99.79</v>
      </c>
      <c r="AS264" s="326">
        <f>INDEX('ИПЦ raw'!$1:$1048576, MATCH($K264,'ИПЦ raw'!$A:$A,0),MATCH(MoM!AS$1,'ИПЦ raw'!$1:$1,0))</f>
        <v>100.26</v>
      </c>
      <c r="AT264" s="326">
        <f>INDEX('ИПЦ raw'!$1:$1048576, MATCH($K264,'ИПЦ raw'!$A:$A,0),MATCH(MoM!AT$1,'ИПЦ raw'!$1:$1,0))</f>
        <v>100.4</v>
      </c>
      <c r="AU264" s="326">
        <f>INDEX('ИПЦ raw'!$1:$1048576, MATCH($K264,'ИПЦ raw'!$A:$A,0),MATCH(MoM!AU$1,'ИПЦ raw'!$1:$1,0))</f>
        <v>100.92</v>
      </c>
      <c r="AV264" s="326">
        <f>INDEX('ИПЦ raw'!$1:$1048576, MATCH($K264,'ИПЦ raw'!$A:$A,0),MATCH(MoM!AV$1,'ИПЦ raw'!$1:$1,0))</f>
        <v>100.41</v>
      </c>
      <c r="AW264" s="326">
        <f>INDEX('ИПЦ raw'!$1:$1048576, MATCH($K264,'ИПЦ raw'!$A:$A,0),MATCH(MoM!AW$1,'ИПЦ raw'!$1:$1,0))</f>
        <v>99.35</v>
      </c>
      <c r="AX264" s="326">
        <f>INDEX('ИПЦ raw'!$1:$1048576, MATCH($K264,'ИПЦ raw'!$A:$A,0),MATCH(MoM!AX$1,'ИПЦ raw'!$1:$1,0))</f>
        <v>100.96</v>
      </c>
      <c r="AY264" s="326">
        <f>INDEX('ИПЦ raw'!$1:$1048576, MATCH($K264,'ИПЦ raw'!$A:$A,0),MATCH(MoM!AY$1,'ИПЦ raw'!$1:$1,0))</f>
        <v>99.85</v>
      </c>
      <c r="AZ264" s="326">
        <f>INDEX('ИПЦ raw'!$1:$1048576, MATCH($K264,'ИПЦ raw'!$A:$A,0),MATCH(MoM!AZ$1,'ИПЦ raw'!$1:$1,0))</f>
        <v>100.18</v>
      </c>
    </row>
    <row r="265" spans="1:52" x14ac:dyDescent="0.45">
      <c r="A265" s="326">
        <f>Веса!A265</f>
        <v>1</v>
      </c>
      <c r="B265" s="326">
        <f t="shared" si="8"/>
        <v>1</v>
      </c>
      <c r="C265" s="326">
        <f>БИПЦ_НДС!E265</f>
        <v>1</v>
      </c>
      <c r="D265" s="326">
        <f t="shared" si="9"/>
        <v>0</v>
      </c>
      <c r="E265" s="326">
        <v>0</v>
      </c>
      <c r="F265" s="326">
        <v>1</v>
      </c>
      <c r="G265" s="326">
        <v>1</v>
      </c>
      <c r="H265" s="326">
        <v>0</v>
      </c>
      <c r="I265" s="326">
        <v>0</v>
      </c>
      <c r="J265" s="308" t="s">
        <v>264</v>
      </c>
      <c r="K265" s="308" t="s">
        <v>264</v>
      </c>
      <c r="L265" s="326">
        <f>INDEX('ИПЦ raw'!$1:$1048576, MATCH($K265,'ИПЦ raw'!$A:$A,0),MATCH(MoM!L$1,'ИПЦ raw'!$1:$1,0))</f>
        <v>100.1</v>
      </c>
      <c r="M265" s="326">
        <f>INDEX('ИПЦ raw'!$1:$1048576, MATCH($K265,'ИПЦ raw'!$A:$A,0),MATCH(MoM!M$1,'ИПЦ raw'!$1:$1,0))</f>
        <v>100.69</v>
      </c>
      <c r="N265" s="326">
        <f>INDEX('ИПЦ raw'!$1:$1048576, MATCH($K265,'ИПЦ raw'!$A:$A,0),MATCH(MoM!N$1,'ИПЦ raw'!$1:$1,0))</f>
        <v>101.99</v>
      </c>
      <c r="O265" s="326">
        <f>INDEX('ИПЦ raw'!$1:$1048576, MATCH($K265,'ИПЦ raw'!$A:$A,0),MATCH(MoM!O$1,'ИПЦ raw'!$1:$1,0))</f>
        <v>100.28</v>
      </c>
      <c r="P265" s="326">
        <f>INDEX('ИПЦ raw'!$1:$1048576, MATCH($K265,'ИПЦ raw'!$A:$A,0),MATCH(MoM!P$1,'ИПЦ raw'!$1:$1,0))</f>
        <v>100.39</v>
      </c>
      <c r="Q265" s="326">
        <f>INDEX('ИПЦ raw'!$1:$1048576, MATCH($K265,'ИПЦ raw'!$A:$A,0),MATCH(MoM!Q$1,'ИПЦ raw'!$1:$1,0))</f>
        <v>100.86</v>
      </c>
      <c r="R265" s="326">
        <f>INDEX('ИПЦ raw'!$1:$1048576, MATCH($K265,'ИПЦ raw'!$A:$A,0),MATCH(MoM!R$1,'ИПЦ raw'!$1:$1,0))</f>
        <v>99.95</v>
      </c>
      <c r="S265" s="326">
        <f>INDEX('ИПЦ raw'!$1:$1048576, MATCH($K265,'ИПЦ raw'!$A:$A,0),MATCH(MoM!S$1,'ИПЦ raw'!$1:$1,0))</f>
        <v>101.13</v>
      </c>
      <c r="T265" s="326">
        <f>INDEX('ИПЦ raw'!$1:$1048576, MATCH($K265,'ИПЦ raw'!$A:$A,0),MATCH(MoM!T$1,'ИПЦ raw'!$1:$1,0))</f>
        <v>100.91</v>
      </c>
      <c r="U265" s="326">
        <f>INDEX('ИПЦ raw'!$1:$1048576, MATCH($K265,'ИПЦ raw'!$A:$A,0),MATCH(MoM!U$1,'ИПЦ raw'!$1:$1,0))</f>
        <v>100.81</v>
      </c>
      <c r="V265" s="326">
        <f>INDEX('ИПЦ raw'!$1:$1048576, MATCH($K265,'ИПЦ raw'!$A:$A,0),MATCH(MoM!V$1,'ИПЦ raw'!$1:$1,0))</f>
        <v>100.94</v>
      </c>
      <c r="W265" s="326">
        <f>INDEX('ИПЦ raw'!$1:$1048576, MATCH($K265,'ИПЦ raw'!$A:$A,0),MATCH(MoM!W$1,'ИПЦ raw'!$1:$1,0))</f>
        <v>100.45</v>
      </c>
      <c r="X265" s="326">
        <f>INDEX('ИПЦ raw'!$1:$1048576, MATCH($K265,'ИПЦ raw'!$A:$A,0),MATCH(MoM!X$1,'ИПЦ raw'!$1:$1,0))</f>
        <v>100.45</v>
      </c>
      <c r="Y265" s="326">
        <f>INDEX('ИПЦ raw'!$1:$1048576, MATCH($K265,'ИПЦ raw'!$A:$A,0),MATCH(MoM!Y$1,'ИПЦ raw'!$1:$1,0))</f>
        <v>100.32</v>
      </c>
      <c r="Z265" s="326">
        <f>INDEX('ИПЦ raw'!$1:$1048576, MATCH($K265,'ИПЦ raw'!$A:$A,0),MATCH(MoM!Z$1,'ИПЦ raw'!$1:$1,0))</f>
        <v>100.26</v>
      </c>
      <c r="AA265" s="326">
        <f>INDEX('ИПЦ raw'!$1:$1048576, MATCH($K265,'ИПЦ raw'!$A:$A,0),MATCH(MoM!AA$1,'ИПЦ raw'!$1:$1,0))</f>
        <v>100.68</v>
      </c>
      <c r="AB265" s="326">
        <f>INDEX('ИПЦ raw'!$1:$1048576, MATCH($K265,'ИПЦ raw'!$A:$A,0),MATCH(MoM!AB$1,'ИПЦ raw'!$1:$1,0))</f>
        <v>100.52</v>
      </c>
      <c r="AC265" s="326">
        <f>INDEX('ИПЦ raw'!$1:$1048576, MATCH($K265,'ИПЦ raw'!$A:$A,0),MATCH(MoM!AC$1,'ИПЦ raw'!$1:$1,0))</f>
        <v>100.39</v>
      </c>
      <c r="AD265" s="326">
        <f>INDEX('ИПЦ raw'!$1:$1048576, MATCH($K265,'ИПЦ raw'!$A:$A,0),MATCH(MoM!AD$1,'ИПЦ raw'!$1:$1,0))</f>
        <v>100.4</v>
      </c>
      <c r="AE265" s="326">
        <f>INDEX('ИПЦ raw'!$1:$1048576, MATCH($K265,'ИПЦ raw'!$A:$A,0),MATCH(MoM!AE$1,'ИПЦ raw'!$1:$1,0))</f>
        <v>101.07</v>
      </c>
      <c r="AF265" s="326">
        <f>INDEX('ИПЦ raw'!$1:$1048576, MATCH($K265,'ИПЦ raw'!$A:$A,0),MATCH(MoM!AF$1,'ИПЦ raw'!$1:$1,0))</f>
        <v>100.29</v>
      </c>
      <c r="AG265" s="326">
        <f>INDEX('ИПЦ raw'!$1:$1048576, MATCH($K265,'ИПЦ raw'!$A:$A,0),MATCH(MoM!AG$1,'ИПЦ raw'!$1:$1,0))</f>
        <v>100.52</v>
      </c>
      <c r="AH265" s="326">
        <f>INDEX('ИПЦ raw'!$1:$1048576, MATCH($K265,'ИПЦ raw'!$A:$A,0),MATCH(MoM!AH$1,'ИПЦ raw'!$1:$1,0))</f>
        <v>100.64</v>
      </c>
      <c r="AI265" s="326">
        <f>INDEX('ИПЦ raw'!$1:$1048576, MATCH($K265,'ИПЦ raw'!$A:$A,0),MATCH(MoM!AI$1,'ИПЦ raw'!$1:$1,0))</f>
        <v>101.59</v>
      </c>
      <c r="AJ265" s="326">
        <f>INDEX('ИПЦ raw'!$1:$1048576, MATCH($K265,'ИПЦ raw'!$A:$A,0),MATCH(MoM!AJ$1,'ИПЦ raw'!$1:$1,0))</f>
        <v>101.36</v>
      </c>
      <c r="AK265" s="326">
        <f>INDEX('ИПЦ raw'!$1:$1048576, MATCH($K265,'ИПЦ raw'!$A:$A,0),MATCH(MoM!AK$1,'ИПЦ raw'!$1:$1,0))</f>
        <v>100.86</v>
      </c>
      <c r="AL265" s="326">
        <f>INDEX('ИПЦ raw'!$1:$1048576, MATCH($K265,'ИПЦ raw'!$A:$A,0),MATCH(MoM!AL$1,'ИПЦ raw'!$1:$1,0))</f>
        <v>101.39</v>
      </c>
      <c r="AM265" s="326">
        <f>INDEX('ИПЦ raw'!$1:$1048576, MATCH($K265,'ИПЦ raw'!$A:$A,0),MATCH(MoM!AM$1,'ИПЦ raw'!$1:$1,0))</f>
        <v>101.52</v>
      </c>
      <c r="AN265" s="326">
        <f>INDEX('ИПЦ raw'!$1:$1048576, MATCH($K265,'ИПЦ raw'!$A:$A,0),MATCH(MoM!AN$1,'ИПЦ raw'!$1:$1,0))</f>
        <v>100.38</v>
      </c>
      <c r="AO265" s="326">
        <f>INDEX('ИПЦ raw'!$1:$1048576, MATCH($K265,'ИПЦ raw'!$A:$A,0),MATCH(MoM!AO$1,'ИПЦ raw'!$1:$1,0))</f>
        <v>100.48</v>
      </c>
      <c r="AP265" s="326">
        <f>INDEX('ИПЦ raw'!$1:$1048576, MATCH($K265,'ИПЦ raw'!$A:$A,0),MATCH(MoM!AP$1,'ИПЦ raw'!$1:$1,0))</f>
        <v>100.3</v>
      </c>
      <c r="AQ265" s="326">
        <f>INDEX('ИПЦ raw'!$1:$1048576, MATCH($K265,'ИПЦ raw'!$A:$A,0),MATCH(MoM!AQ$1,'ИПЦ raw'!$1:$1,0))</f>
        <v>101.61</v>
      </c>
      <c r="AR265" s="326">
        <f>INDEX('ИПЦ raw'!$1:$1048576, MATCH($K265,'ИПЦ raw'!$A:$A,0),MATCH(MoM!AR$1,'ИПЦ raw'!$1:$1,0))</f>
        <v>100.33</v>
      </c>
      <c r="AS265" s="326">
        <f>INDEX('ИПЦ raw'!$1:$1048576, MATCH($K265,'ИПЦ raw'!$A:$A,0),MATCH(MoM!AS$1,'ИПЦ raw'!$1:$1,0))</f>
        <v>100.58</v>
      </c>
      <c r="AT265" s="326">
        <f>INDEX('ИПЦ raw'!$1:$1048576, MATCH($K265,'ИПЦ raw'!$A:$A,0),MATCH(MoM!AT$1,'ИПЦ raw'!$1:$1,0))</f>
        <v>100.12</v>
      </c>
      <c r="AU265" s="326">
        <f>INDEX('ИПЦ raw'!$1:$1048576, MATCH($K265,'ИПЦ raw'!$A:$A,0),MATCH(MoM!AU$1,'ИПЦ raw'!$1:$1,0))</f>
        <v>100.6</v>
      </c>
      <c r="AV265" s="326">
        <f>INDEX('ИПЦ raw'!$1:$1048576, MATCH($K265,'ИПЦ raw'!$A:$A,0),MATCH(MoM!AV$1,'ИПЦ raw'!$1:$1,0))</f>
        <v>100.76</v>
      </c>
      <c r="AW265" s="326">
        <f>INDEX('ИПЦ raw'!$1:$1048576, MATCH($K265,'ИПЦ raw'!$A:$A,0),MATCH(MoM!AW$1,'ИПЦ raw'!$1:$1,0))</f>
        <v>100.97</v>
      </c>
      <c r="AX265" s="326">
        <f>INDEX('ИПЦ raw'!$1:$1048576, MATCH($K265,'ИПЦ raw'!$A:$A,0),MATCH(MoM!AX$1,'ИПЦ raw'!$1:$1,0))</f>
        <v>100.69</v>
      </c>
      <c r="AY265" s="326">
        <f>INDEX('ИПЦ raw'!$1:$1048576, MATCH($K265,'ИПЦ raw'!$A:$A,0),MATCH(MoM!AY$1,'ИПЦ raw'!$1:$1,0))</f>
        <v>100.13</v>
      </c>
      <c r="AZ265" s="326">
        <f>INDEX('ИПЦ raw'!$1:$1048576, MATCH($K265,'ИПЦ raw'!$A:$A,0),MATCH(MoM!AZ$1,'ИПЦ raw'!$1:$1,0))</f>
        <v>100.22</v>
      </c>
    </row>
    <row r="266" spans="1:52" x14ac:dyDescent="0.45">
      <c r="A266" s="326">
        <f>Веса!A266</f>
        <v>1</v>
      </c>
      <c r="B266" s="326">
        <f t="shared" si="8"/>
        <v>1</v>
      </c>
      <c r="C266" s="326">
        <f>БИПЦ_НДС!E266</f>
        <v>1</v>
      </c>
      <c r="D266" s="326">
        <f t="shared" si="9"/>
        <v>0</v>
      </c>
      <c r="E266" s="326">
        <v>0</v>
      </c>
      <c r="F266" s="326">
        <v>1</v>
      </c>
      <c r="G266" s="326">
        <v>1</v>
      </c>
      <c r="H266" s="326">
        <v>0</v>
      </c>
      <c r="I266" s="326">
        <v>0</v>
      </c>
      <c r="J266" s="308" t="s">
        <v>265</v>
      </c>
      <c r="K266" s="308" t="s">
        <v>265</v>
      </c>
      <c r="L266" s="326">
        <f>INDEX('ИПЦ raw'!$1:$1048576, MATCH($K266,'ИПЦ raw'!$A:$A,0),MATCH(MoM!L$1,'ИПЦ raw'!$1:$1,0))</f>
        <v>100.49</v>
      </c>
      <c r="M266" s="326">
        <f>INDEX('ИПЦ raw'!$1:$1048576, MATCH($K266,'ИПЦ raw'!$A:$A,0),MATCH(MoM!M$1,'ИПЦ raw'!$1:$1,0))</f>
        <v>100.62</v>
      </c>
      <c r="N266" s="326">
        <f>INDEX('ИПЦ raw'!$1:$1048576, MATCH($K266,'ИПЦ raw'!$A:$A,0),MATCH(MoM!N$1,'ИПЦ raw'!$1:$1,0))</f>
        <v>100.87</v>
      </c>
      <c r="O266" s="326">
        <f>INDEX('ИПЦ raw'!$1:$1048576, MATCH($K266,'ИПЦ raw'!$A:$A,0),MATCH(MoM!O$1,'ИПЦ raw'!$1:$1,0))</f>
        <v>100.93</v>
      </c>
      <c r="P266" s="326">
        <f>INDEX('ИПЦ raw'!$1:$1048576, MATCH($K266,'ИПЦ raw'!$A:$A,0),MATCH(MoM!P$1,'ИПЦ raw'!$1:$1,0))</f>
        <v>100.51</v>
      </c>
      <c r="Q266" s="326">
        <f>INDEX('ИПЦ raw'!$1:$1048576, MATCH($K266,'ИПЦ raw'!$A:$A,0),MATCH(MoM!Q$1,'ИПЦ raw'!$1:$1,0))</f>
        <v>100.74</v>
      </c>
      <c r="R266" s="326">
        <f>INDEX('ИПЦ raw'!$1:$1048576, MATCH($K266,'ИПЦ raw'!$A:$A,0),MATCH(MoM!R$1,'ИПЦ raw'!$1:$1,0))</f>
        <v>100.77</v>
      </c>
      <c r="S266" s="326">
        <f>INDEX('ИПЦ raw'!$1:$1048576, MATCH($K266,'ИПЦ raw'!$A:$A,0),MATCH(MoM!S$1,'ИПЦ raw'!$1:$1,0))</f>
        <v>102.06</v>
      </c>
      <c r="T266" s="326">
        <f>INDEX('ИПЦ raw'!$1:$1048576, MATCH($K266,'ИПЦ raw'!$A:$A,0),MATCH(MoM!T$1,'ИПЦ raw'!$1:$1,0))</f>
        <v>100.73</v>
      </c>
      <c r="U266" s="326">
        <f>INDEX('ИПЦ raw'!$1:$1048576, MATCH($K266,'ИПЦ raw'!$A:$A,0),MATCH(MoM!U$1,'ИПЦ raw'!$1:$1,0))</f>
        <v>100.93</v>
      </c>
      <c r="V266" s="326">
        <f>INDEX('ИПЦ raw'!$1:$1048576, MATCH($K266,'ИПЦ raw'!$A:$A,0),MATCH(MoM!V$1,'ИПЦ raw'!$1:$1,0))</f>
        <v>100.37</v>
      </c>
      <c r="W266" s="326">
        <f>INDEX('ИПЦ raw'!$1:$1048576, MATCH($K266,'ИПЦ raw'!$A:$A,0),MATCH(MoM!W$1,'ИПЦ raw'!$1:$1,0))</f>
        <v>100.47</v>
      </c>
      <c r="X266" s="326">
        <f>INDEX('ИПЦ raw'!$1:$1048576, MATCH($K266,'ИПЦ raw'!$A:$A,0),MATCH(MoM!X$1,'ИПЦ raw'!$1:$1,0))</f>
        <v>100.64</v>
      </c>
      <c r="Y266" s="326">
        <f>INDEX('ИПЦ raw'!$1:$1048576, MATCH($K266,'ИПЦ raw'!$A:$A,0),MATCH(MoM!Y$1,'ИПЦ raw'!$1:$1,0))</f>
        <v>100.23</v>
      </c>
      <c r="Z266" s="326">
        <f>INDEX('ИПЦ raw'!$1:$1048576, MATCH($K266,'ИПЦ raw'!$A:$A,0),MATCH(MoM!Z$1,'ИПЦ raw'!$1:$1,0))</f>
        <v>100.54</v>
      </c>
      <c r="AA266" s="326">
        <f>INDEX('ИПЦ raw'!$1:$1048576, MATCH($K266,'ИПЦ raw'!$A:$A,0),MATCH(MoM!AA$1,'ИПЦ raw'!$1:$1,0))</f>
        <v>100.16</v>
      </c>
      <c r="AB266" s="326">
        <f>INDEX('ИПЦ raw'!$1:$1048576, MATCH($K266,'ИПЦ raw'!$A:$A,0),MATCH(MoM!AB$1,'ИПЦ raw'!$1:$1,0))</f>
        <v>100.33</v>
      </c>
      <c r="AC266" s="326">
        <f>INDEX('ИПЦ raw'!$1:$1048576, MATCH($K266,'ИПЦ raw'!$A:$A,0),MATCH(MoM!AC$1,'ИПЦ raw'!$1:$1,0))</f>
        <v>100.64</v>
      </c>
      <c r="AD266" s="326">
        <f>INDEX('ИПЦ raw'!$1:$1048576, MATCH($K266,'ИПЦ raw'!$A:$A,0),MATCH(MoM!AD$1,'ИПЦ raw'!$1:$1,0))</f>
        <v>101.48</v>
      </c>
      <c r="AE266" s="326">
        <f>INDEX('ИПЦ raw'!$1:$1048576, MATCH($K266,'ИПЦ raw'!$A:$A,0),MATCH(MoM!AE$1,'ИПЦ raw'!$1:$1,0))</f>
        <v>101.09</v>
      </c>
      <c r="AF266" s="326">
        <f>INDEX('ИПЦ raw'!$1:$1048576, MATCH($K266,'ИПЦ raw'!$A:$A,0),MATCH(MoM!AF$1,'ИПЦ raw'!$1:$1,0))</f>
        <v>100.4</v>
      </c>
      <c r="AG266" s="326">
        <f>INDEX('ИПЦ raw'!$1:$1048576, MATCH($K266,'ИПЦ raw'!$A:$A,0),MATCH(MoM!AG$1,'ИПЦ raw'!$1:$1,0))</f>
        <v>100.9</v>
      </c>
      <c r="AH266" s="326">
        <f>INDEX('ИПЦ raw'!$1:$1048576, MATCH($K266,'ИПЦ raw'!$A:$A,0),MATCH(MoM!AH$1,'ИПЦ raw'!$1:$1,0))</f>
        <v>100.64</v>
      </c>
      <c r="AI266" s="326">
        <f>INDEX('ИПЦ raw'!$1:$1048576, MATCH($K266,'ИПЦ raw'!$A:$A,0),MATCH(MoM!AI$1,'ИПЦ raw'!$1:$1,0))</f>
        <v>101.56</v>
      </c>
      <c r="AJ266" s="326">
        <f>INDEX('ИПЦ raw'!$1:$1048576, MATCH($K266,'ИПЦ raw'!$A:$A,0),MATCH(MoM!AJ$1,'ИПЦ raw'!$1:$1,0))</f>
        <v>101.04</v>
      </c>
      <c r="AK266" s="326">
        <f>INDEX('ИПЦ raw'!$1:$1048576, MATCH($K266,'ИПЦ raw'!$A:$A,0),MATCH(MoM!AK$1,'ИПЦ raw'!$1:$1,0))</f>
        <v>100.59</v>
      </c>
      <c r="AL266" s="326">
        <f>INDEX('ИПЦ raw'!$1:$1048576, MATCH($K266,'ИПЦ raw'!$A:$A,0),MATCH(MoM!AL$1,'ИПЦ raw'!$1:$1,0))</f>
        <v>100.64</v>
      </c>
      <c r="AM266" s="326">
        <f>INDEX('ИПЦ raw'!$1:$1048576, MATCH($K266,'ИПЦ raw'!$A:$A,0),MATCH(MoM!AM$1,'ИПЦ raw'!$1:$1,0))</f>
        <v>100.87</v>
      </c>
      <c r="AN266" s="326">
        <f>INDEX('ИПЦ raw'!$1:$1048576, MATCH($K266,'ИПЦ raw'!$A:$A,0),MATCH(MoM!AN$1,'ИПЦ raw'!$1:$1,0))</f>
        <v>100.35</v>
      </c>
      <c r="AO266" s="326">
        <f>INDEX('ИПЦ raw'!$1:$1048576, MATCH($K266,'ИПЦ raw'!$A:$A,0),MATCH(MoM!AO$1,'ИПЦ raw'!$1:$1,0))</f>
        <v>100.27</v>
      </c>
      <c r="AP266" s="326">
        <f>INDEX('ИПЦ raw'!$1:$1048576, MATCH($K266,'ИПЦ raw'!$A:$A,0),MATCH(MoM!AP$1,'ИПЦ raw'!$1:$1,0))</f>
        <v>100.52</v>
      </c>
      <c r="AQ266" s="326">
        <f>INDEX('ИПЦ raw'!$1:$1048576, MATCH($K266,'ИПЦ raw'!$A:$A,0),MATCH(MoM!AQ$1,'ИПЦ raw'!$1:$1,0))</f>
        <v>102.06</v>
      </c>
      <c r="AR266" s="326">
        <f>INDEX('ИПЦ raw'!$1:$1048576, MATCH($K266,'ИПЦ raw'!$A:$A,0),MATCH(MoM!AR$1,'ИПЦ raw'!$1:$1,0))</f>
        <v>100.48</v>
      </c>
      <c r="AS266" s="326">
        <f>INDEX('ИПЦ raw'!$1:$1048576, MATCH($K266,'ИПЦ raw'!$A:$A,0),MATCH(MoM!AS$1,'ИПЦ raw'!$1:$1,0))</f>
        <v>100.21</v>
      </c>
      <c r="AT266" s="326">
        <f>INDEX('ИПЦ raw'!$1:$1048576, MATCH($K266,'ИПЦ raw'!$A:$A,0),MATCH(MoM!AT$1,'ИПЦ raw'!$1:$1,0))</f>
        <v>100</v>
      </c>
      <c r="AU266" s="326">
        <f>INDEX('ИПЦ raw'!$1:$1048576, MATCH($K266,'ИПЦ raw'!$A:$A,0),MATCH(MoM!AU$1,'ИПЦ raw'!$1:$1,0))</f>
        <v>100.35</v>
      </c>
      <c r="AV266" s="326">
        <f>INDEX('ИПЦ raw'!$1:$1048576, MATCH($K266,'ИПЦ raw'!$A:$A,0),MATCH(MoM!AV$1,'ИПЦ raw'!$1:$1,0))</f>
        <v>100.27</v>
      </c>
      <c r="AW266" s="326">
        <f>INDEX('ИПЦ raw'!$1:$1048576, MATCH($K266,'ИПЦ raw'!$A:$A,0),MATCH(MoM!AW$1,'ИПЦ raw'!$1:$1,0))</f>
        <v>100.54</v>
      </c>
      <c r="AX266" s="326">
        <f>INDEX('ИПЦ raw'!$1:$1048576, MATCH($K266,'ИПЦ raw'!$A:$A,0),MATCH(MoM!AX$1,'ИПЦ raw'!$1:$1,0))</f>
        <v>100.48</v>
      </c>
      <c r="AY266" s="326">
        <f>INDEX('ИПЦ raw'!$1:$1048576, MATCH($K266,'ИПЦ raw'!$A:$A,0),MATCH(MoM!AY$1,'ИПЦ raw'!$1:$1,0))</f>
        <v>100.15</v>
      </c>
      <c r="AZ266" s="326">
        <f>INDEX('ИПЦ raw'!$1:$1048576, MATCH($K266,'ИПЦ raw'!$A:$A,0),MATCH(MoM!AZ$1,'ИПЦ raw'!$1:$1,0))</f>
        <v>100.35</v>
      </c>
    </row>
    <row r="267" spans="1:52" x14ac:dyDescent="0.45">
      <c r="A267" s="326">
        <f>Веса!A267</f>
        <v>1</v>
      </c>
      <c r="B267" s="326">
        <f t="shared" si="8"/>
        <v>1</v>
      </c>
      <c r="C267" s="326">
        <f>БИПЦ_НДС!E267</f>
        <v>0</v>
      </c>
      <c r="D267" s="326">
        <f t="shared" si="9"/>
        <v>1</v>
      </c>
      <c r="E267" s="326">
        <v>0</v>
      </c>
      <c r="F267" s="326">
        <v>1</v>
      </c>
      <c r="G267" s="326">
        <v>1</v>
      </c>
      <c r="H267" s="326">
        <v>0</v>
      </c>
      <c r="I267" s="326">
        <v>0</v>
      </c>
      <c r="J267" s="308" t="s">
        <v>266</v>
      </c>
      <c r="K267" s="308" t="s">
        <v>266</v>
      </c>
      <c r="L267" s="326">
        <f>INDEX('ИПЦ raw'!$1:$1048576, MATCH($K267,'ИПЦ raw'!$A:$A,0),MATCH(MoM!L$1,'ИПЦ raw'!$1:$1,0))</f>
        <v>99.99</v>
      </c>
      <c r="M267" s="326">
        <f>INDEX('ИПЦ raw'!$1:$1048576, MATCH($K267,'ИПЦ raw'!$A:$A,0),MATCH(MoM!M$1,'ИПЦ raw'!$1:$1,0))</f>
        <v>100.53</v>
      </c>
      <c r="N267" s="326">
        <f>INDEX('ИПЦ raw'!$1:$1048576, MATCH($K267,'ИПЦ raw'!$A:$A,0),MATCH(MoM!N$1,'ИПЦ raw'!$1:$1,0))</f>
        <v>100.75</v>
      </c>
      <c r="O267" s="326">
        <f>INDEX('ИПЦ raw'!$1:$1048576, MATCH($K267,'ИПЦ raw'!$A:$A,0),MATCH(MoM!O$1,'ИПЦ raw'!$1:$1,0))</f>
        <v>100.43</v>
      </c>
      <c r="P267" s="326">
        <f>INDEX('ИПЦ raw'!$1:$1048576, MATCH($K267,'ИПЦ raw'!$A:$A,0),MATCH(MoM!P$1,'ИПЦ raw'!$1:$1,0))</f>
        <v>100.49</v>
      </c>
      <c r="Q267" s="326">
        <f>INDEX('ИПЦ raw'!$1:$1048576, MATCH($K267,'ИПЦ raw'!$A:$A,0),MATCH(MoM!Q$1,'ИПЦ raw'!$1:$1,0))</f>
        <v>100.62</v>
      </c>
      <c r="R267" s="326">
        <f>INDEX('ИПЦ raw'!$1:$1048576, MATCH($K267,'ИПЦ raw'!$A:$A,0),MATCH(MoM!R$1,'ИПЦ raw'!$1:$1,0))</f>
        <v>100.19</v>
      </c>
      <c r="S267" s="326">
        <f>INDEX('ИПЦ raw'!$1:$1048576, MATCH($K267,'ИПЦ raw'!$A:$A,0),MATCH(MoM!S$1,'ИПЦ raw'!$1:$1,0))</f>
        <v>100.47</v>
      </c>
      <c r="T267" s="326">
        <f>INDEX('ИПЦ raw'!$1:$1048576, MATCH($K267,'ИПЦ raw'!$A:$A,0),MATCH(MoM!T$1,'ИПЦ raw'!$1:$1,0))</f>
        <v>101.02</v>
      </c>
      <c r="U267" s="326">
        <f>INDEX('ИПЦ raw'!$1:$1048576, MATCH($K267,'ИПЦ raw'!$A:$A,0),MATCH(MoM!U$1,'ИПЦ raw'!$1:$1,0))</f>
        <v>101.05</v>
      </c>
      <c r="V267" s="326">
        <f>INDEX('ИПЦ raw'!$1:$1048576, MATCH($K267,'ИПЦ raw'!$A:$A,0),MATCH(MoM!V$1,'ИПЦ raw'!$1:$1,0))</f>
        <v>100.81</v>
      </c>
      <c r="W267" s="326">
        <f>INDEX('ИПЦ raw'!$1:$1048576, MATCH($K267,'ИПЦ raw'!$A:$A,0),MATCH(MoM!W$1,'ИПЦ raw'!$1:$1,0))</f>
        <v>101.03</v>
      </c>
      <c r="X267" s="326">
        <f>INDEX('ИПЦ raw'!$1:$1048576, MATCH($K267,'ИПЦ raw'!$A:$A,0),MATCH(MoM!X$1,'ИПЦ raw'!$1:$1,0))</f>
        <v>100.57</v>
      </c>
      <c r="Y267" s="326">
        <f>INDEX('ИПЦ raw'!$1:$1048576, MATCH($K267,'ИПЦ raw'!$A:$A,0),MATCH(MoM!Y$1,'ИПЦ raw'!$1:$1,0))</f>
        <v>100.62</v>
      </c>
      <c r="Z267" s="326">
        <f>INDEX('ИПЦ raw'!$1:$1048576, MATCH($K267,'ИПЦ raw'!$A:$A,0),MATCH(MoM!Z$1,'ИПЦ raw'!$1:$1,0))</f>
        <v>100.49</v>
      </c>
      <c r="AA267" s="326">
        <f>INDEX('ИПЦ raw'!$1:$1048576, MATCH($K267,'ИПЦ raw'!$A:$A,0),MATCH(MoM!AA$1,'ИПЦ raw'!$1:$1,0))</f>
        <v>100.7</v>
      </c>
      <c r="AB267" s="326">
        <f>INDEX('ИПЦ raw'!$1:$1048576, MATCH($K267,'ИПЦ raw'!$A:$A,0),MATCH(MoM!AB$1,'ИПЦ raw'!$1:$1,0))</f>
        <v>100.32</v>
      </c>
      <c r="AC267" s="326">
        <f>INDEX('ИПЦ raw'!$1:$1048576, MATCH($K267,'ИПЦ raw'!$A:$A,0),MATCH(MoM!AC$1,'ИПЦ raw'!$1:$1,0))</f>
        <v>100.13</v>
      </c>
      <c r="AD267" s="326">
        <f>INDEX('ИПЦ raw'!$1:$1048576, MATCH($K267,'ИПЦ raw'!$A:$A,0),MATCH(MoM!AD$1,'ИПЦ raw'!$1:$1,0))</f>
        <v>100.35</v>
      </c>
      <c r="AE267" s="326">
        <f>INDEX('ИПЦ raw'!$1:$1048576, MATCH($K267,'ИПЦ raw'!$A:$A,0),MATCH(MoM!AE$1,'ИПЦ raw'!$1:$1,0))</f>
        <v>100.69</v>
      </c>
      <c r="AF267" s="326">
        <f>INDEX('ИПЦ raw'!$1:$1048576, MATCH($K267,'ИПЦ raw'!$A:$A,0),MATCH(MoM!AF$1,'ИПЦ raw'!$1:$1,0))</f>
        <v>100.19</v>
      </c>
      <c r="AG267" s="326">
        <f>INDEX('ИПЦ raw'!$1:$1048576, MATCH($K267,'ИПЦ raw'!$A:$A,0),MATCH(MoM!AG$1,'ИПЦ raw'!$1:$1,0))</f>
        <v>100.49</v>
      </c>
      <c r="AH267" s="326">
        <f>INDEX('ИПЦ raw'!$1:$1048576, MATCH($K267,'ИПЦ raw'!$A:$A,0),MATCH(MoM!AH$1,'ИПЦ raw'!$1:$1,0))</f>
        <v>100.18</v>
      </c>
      <c r="AI267" s="326">
        <f>INDEX('ИПЦ raw'!$1:$1048576, MATCH($K267,'ИПЦ raw'!$A:$A,0),MATCH(MoM!AI$1,'ИПЦ raw'!$1:$1,0))</f>
        <v>100.72</v>
      </c>
      <c r="AJ267" s="326">
        <f>INDEX('ИПЦ raw'!$1:$1048576, MATCH($K267,'ИПЦ raw'!$A:$A,0),MATCH(MoM!AJ$1,'ИПЦ raw'!$1:$1,0))</f>
        <v>100.79</v>
      </c>
      <c r="AK267" s="326">
        <f>INDEX('ИПЦ raw'!$1:$1048576, MATCH($K267,'ИПЦ raw'!$A:$A,0),MATCH(MoM!AK$1,'ИПЦ raw'!$1:$1,0))</f>
        <v>100.59</v>
      </c>
      <c r="AL267" s="326">
        <f>INDEX('ИПЦ raw'!$1:$1048576, MATCH($K267,'ИПЦ raw'!$A:$A,0),MATCH(MoM!AL$1,'ИПЦ raw'!$1:$1,0))</f>
        <v>100.51</v>
      </c>
      <c r="AM267" s="326">
        <f>INDEX('ИПЦ raw'!$1:$1048576, MATCH($K267,'ИПЦ raw'!$A:$A,0),MATCH(MoM!AM$1,'ИПЦ raw'!$1:$1,0))</f>
        <v>100.89</v>
      </c>
      <c r="AN267" s="326">
        <f>INDEX('ИПЦ raw'!$1:$1048576, MATCH($K267,'ИПЦ raw'!$A:$A,0),MATCH(MoM!AN$1,'ИПЦ raw'!$1:$1,0))</f>
        <v>100.28</v>
      </c>
      <c r="AO267" s="326">
        <f>INDEX('ИПЦ raw'!$1:$1048576, MATCH($K267,'ИПЦ raw'!$A:$A,0),MATCH(MoM!AO$1,'ИПЦ raw'!$1:$1,0))</f>
        <v>100.33</v>
      </c>
      <c r="AP267" s="326">
        <f>INDEX('ИПЦ raw'!$1:$1048576, MATCH($K267,'ИПЦ raw'!$A:$A,0),MATCH(MoM!AP$1,'ИПЦ raw'!$1:$1,0))</f>
        <v>100.53</v>
      </c>
      <c r="AQ267" s="326">
        <f>INDEX('ИПЦ raw'!$1:$1048576, MATCH($K267,'ИПЦ raw'!$A:$A,0),MATCH(MoM!AQ$1,'ИПЦ raw'!$1:$1,0))</f>
        <v>100.83</v>
      </c>
      <c r="AR267" s="326">
        <f>INDEX('ИПЦ raw'!$1:$1048576, MATCH($K267,'ИПЦ raw'!$A:$A,0),MATCH(MoM!AR$1,'ИПЦ raw'!$1:$1,0))</f>
        <v>100.13</v>
      </c>
      <c r="AS267" s="326">
        <f>INDEX('ИПЦ raw'!$1:$1048576, MATCH($K267,'ИПЦ raw'!$A:$A,0),MATCH(MoM!AS$1,'ИПЦ raw'!$1:$1,0))</f>
        <v>100.32</v>
      </c>
      <c r="AT267" s="326">
        <f>INDEX('ИПЦ raw'!$1:$1048576, MATCH($K267,'ИПЦ raw'!$A:$A,0),MATCH(MoM!AT$1,'ИПЦ raw'!$1:$1,0))</f>
        <v>100.14</v>
      </c>
      <c r="AU267" s="326">
        <f>INDEX('ИПЦ raw'!$1:$1048576, MATCH($K267,'ИПЦ raw'!$A:$A,0),MATCH(MoM!AU$1,'ИПЦ raw'!$1:$1,0))</f>
        <v>100.27</v>
      </c>
      <c r="AV267" s="326">
        <f>INDEX('ИПЦ raw'!$1:$1048576, MATCH($K267,'ИПЦ raw'!$A:$A,0),MATCH(MoM!AV$1,'ИПЦ raw'!$1:$1,0))</f>
        <v>100.25</v>
      </c>
      <c r="AW267" s="326">
        <f>INDEX('ИПЦ raw'!$1:$1048576, MATCH($K267,'ИПЦ raw'!$A:$A,0),MATCH(MoM!AW$1,'ИПЦ raw'!$1:$1,0))</f>
        <v>99.98</v>
      </c>
      <c r="AX267" s="326">
        <f>INDEX('ИПЦ raw'!$1:$1048576, MATCH($K267,'ИПЦ raw'!$A:$A,0),MATCH(MoM!AX$1,'ИПЦ raw'!$1:$1,0))</f>
        <v>100.13</v>
      </c>
      <c r="AY267" s="326">
        <f>INDEX('ИПЦ raw'!$1:$1048576, MATCH($K267,'ИПЦ raw'!$A:$A,0),MATCH(MoM!AY$1,'ИПЦ raw'!$1:$1,0))</f>
        <v>100.23</v>
      </c>
      <c r="AZ267" s="326">
        <f>INDEX('ИПЦ raw'!$1:$1048576, MATCH($K267,'ИПЦ raw'!$A:$A,0),MATCH(MoM!AZ$1,'ИПЦ raw'!$1:$1,0))</f>
        <v>99.91</v>
      </c>
    </row>
    <row r="268" spans="1:52" x14ac:dyDescent="0.45">
      <c r="A268" s="326">
        <f>Веса!A268</f>
        <v>1</v>
      </c>
      <c r="B268" s="326">
        <f t="shared" si="8"/>
        <v>1</v>
      </c>
      <c r="C268" s="326">
        <f>БИПЦ_НДС!E268</f>
        <v>0</v>
      </c>
      <c r="D268" s="326">
        <f t="shared" si="9"/>
        <v>1</v>
      </c>
      <c r="E268" s="326">
        <v>0</v>
      </c>
      <c r="F268" s="326">
        <v>1</v>
      </c>
      <c r="G268" s="326">
        <v>1</v>
      </c>
      <c r="H268" s="326">
        <v>0</v>
      </c>
      <c r="I268" s="326">
        <v>0</v>
      </c>
      <c r="J268" s="308" t="s">
        <v>267</v>
      </c>
      <c r="K268" s="308" t="s">
        <v>267</v>
      </c>
      <c r="L268" s="326">
        <f>INDEX('ИПЦ raw'!$1:$1048576, MATCH($K268,'ИПЦ raw'!$A:$A,0),MATCH(MoM!L$1,'ИПЦ raw'!$1:$1,0))</f>
        <v>100.49</v>
      </c>
      <c r="M268" s="326">
        <f>INDEX('ИПЦ raw'!$1:$1048576, MATCH($K268,'ИПЦ raw'!$A:$A,0),MATCH(MoM!M$1,'ИПЦ raw'!$1:$1,0))</f>
        <v>100.88</v>
      </c>
      <c r="N268" s="326">
        <f>INDEX('ИПЦ raw'!$1:$1048576, MATCH($K268,'ИПЦ raw'!$A:$A,0),MATCH(MoM!N$1,'ИПЦ raw'!$1:$1,0))</f>
        <v>100.76</v>
      </c>
      <c r="O268" s="326">
        <f>INDEX('ИПЦ raw'!$1:$1048576, MATCH($K268,'ИПЦ raw'!$A:$A,0),MATCH(MoM!O$1,'ИПЦ raw'!$1:$1,0))</f>
        <v>100.5</v>
      </c>
      <c r="P268" s="326">
        <f>INDEX('ИПЦ raw'!$1:$1048576, MATCH($K268,'ИПЦ raw'!$A:$A,0),MATCH(MoM!P$1,'ИПЦ raw'!$1:$1,0))</f>
        <v>100.21</v>
      </c>
      <c r="Q268" s="326">
        <f>INDEX('ИПЦ raw'!$1:$1048576, MATCH($K268,'ИПЦ raw'!$A:$A,0),MATCH(MoM!Q$1,'ИПЦ raw'!$1:$1,0))</f>
        <v>100.5</v>
      </c>
      <c r="R268" s="326">
        <f>INDEX('ИПЦ raw'!$1:$1048576, MATCH($K268,'ИПЦ raw'!$A:$A,0),MATCH(MoM!R$1,'ИПЦ raw'!$1:$1,0))</f>
        <v>100.42</v>
      </c>
      <c r="S268" s="326">
        <f>INDEX('ИПЦ raw'!$1:$1048576, MATCH($K268,'ИПЦ raw'!$A:$A,0),MATCH(MoM!S$1,'ИПЦ raw'!$1:$1,0))</f>
        <v>100.49</v>
      </c>
      <c r="T268" s="326">
        <f>INDEX('ИПЦ raw'!$1:$1048576, MATCH($K268,'ИПЦ raw'!$A:$A,0),MATCH(MoM!T$1,'ИПЦ raw'!$1:$1,0))</f>
        <v>100.56</v>
      </c>
      <c r="U268" s="326">
        <f>INDEX('ИПЦ raw'!$1:$1048576, MATCH($K268,'ИПЦ raw'!$A:$A,0),MATCH(MoM!U$1,'ИПЦ raw'!$1:$1,0))</f>
        <v>100.58</v>
      </c>
      <c r="V268" s="326">
        <f>INDEX('ИПЦ raw'!$1:$1048576, MATCH($K268,'ИПЦ raw'!$A:$A,0),MATCH(MoM!V$1,'ИПЦ raw'!$1:$1,0))</f>
        <v>100.69</v>
      </c>
      <c r="W268" s="326">
        <f>INDEX('ИПЦ raw'!$1:$1048576, MATCH($K268,'ИПЦ raw'!$A:$A,0),MATCH(MoM!W$1,'ИПЦ raw'!$1:$1,0))</f>
        <v>100.32</v>
      </c>
      <c r="X268" s="326">
        <f>INDEX('ИПЦ raw'!$1:$1048576, MATCH($K268,'ИПЦ raw'!$A:$A,0),MATCH(MoM!X$1,'ИПЦ raw'!$1:$1,0))</f>
        <v>100.71</v>
      </c>
      <c r="Y268" s="326">
        <f>INDEX('ИПЦ raw'!$1:$1048576, MATCH($K268,'ИПЦ raw'!$A:$A,0),MATCH(MoM!Y$1,'ИПЦ raw'!$1:$1,0))</f>
        <v>101.24</v>
      </c>
      <c r="Z268" s="326">
        <f>INDEX('ИПЦ raw'!$1:$1048576, MATCH($K268,'ИПЦ raw'!$A:$A,0),MATCH(MoM!Z$1,'ИПЦ raw'!$1:$1,0))</f>
        <v>101.2</v>
      </c>
      <c r="AA268" s="326">
        <f>INDEX('ИПЦ raw'!$1:$1048576, MATCH($K268,'ИПЦ raw'!$A:$A,0),MATCH(MoM!AA$1,'ИПЦ raw'!$1:$1,0))</f>
        <v>100.71</v>
      </c>
      <c r="AB268" s="326">
        <f>INDEX('ИПЦ raw'!$1:$1048576, MATCH($K268,'ИПЦ raw'!$A:$A,0),MATCH(MoM!AB$1,'ИПЦ raw'!$1:$1,0))</f>
        <v>100.62</v>
      </c>
      <c r="AC268" s="326">
        <f>INDEX('ИПЦ raw'!$1:$1048576, MATCH($K268,'ИПЦ raw'!$A:$A,0),MATCH(MoM!AC$1,'ИПЦ raw'!$1:$1,0))</f>
        <v>100.64</v>
      </c>
      <c r="AD268" s="326">
        <f>INDEX('ИПЦ raw'!$1:$1048576, MATCH($K268,'ИПЦ raw'!$A:$A,0),MATCH(MoM!AD$1,'ИПЦ raw'!$1:$1,0))</f>
        <v>100.65</v>
      </c>
      <c r="AE268" s="326">
        <f>INDEX('ИПЦ raw'!$1:$1048576, MATCH($K268,'ИПЦ raw'!$A:$A,0),MATCH(MoM!AE$1,'ИПЦ raw'!$1:$1,0))</f>
        <v>101.16</v>
      </c>
      <c r="AF268" s="326">
        <f>INDEX('ИПЦ raw'!$1:$1048576, MATCH($K268,'ИПЦ raw'!$A:$A,0),MATCH(MoM!AF$1,'ИПЦ raw'!$1:$1,0))</f>
        <v>100.94</v>
      </c>
      <c r="AG268" s="326">
        <f>INDEX('ИПЦ raw'!$1:$1048576, MATCH($K268,'ИПЦ raw'!$A:$A,0),MATCH(MoM!AG$1,'ИПЦ raw'!$1:$1,0))</f>
        <v>100.76</v>
      </c>
      <c r="AH268" s="326">
        <f>INDEX('ИПЦ raw'!$1:$1048576, MATCH($K268,'ИПЦ raw'!$A:$A,0),MATCH(MoM!AH$1,'ИПЦ raw'!$1:$1,0))</f>
        <v>100.78</v>
      </c>
      <c r="AI268" s="326">
        <f>INDEX('ИПЦ raw'!$1:$1048576, MATCH($K268,'ИПЦ raw'!$A:$A,0),MATCH(MoM!AI$1,'ИПЦ raw'!$1:$1,0))</f>
        <v>100.6</v>
      </c>
      <c r="AJ268" s="326">
        <f>INDEX('ИПЦ raw'!$1:$1048576, MATCH($K268,'ИПЦ raw'!$A:$A,0),MATCH(MoM!AJ$1,'ИПЦ raw'!$1:$1,0))</f>
        <v>103.54</v>
      </c>
      <c r="AK268" s="326">
        <f>INDEX('ИПЦ raw'!$1:$1048576, MATCH($K268,'ИПЦ raw'!$A:$A,0),MATCH(MoM!AK$1,'ИПЦ raw'!$1:$1,0))</f>
        <v>104.62</v>
      </c>
      <c r="AL268" s="326">
        <f>INDEX('ИПЦ raw'!$1:$1048576, MATCH($K268,'ИПЦ raw'!$A:$A,0),MATCH(MoM!AL$1,'ИПЦ raw'!$1:$1,0))</f>
        <v>102.79</v>
      </c>
      <c r="AM268" s="326">
        <f>INDEX('ИПЦ raw'!$1:$1048576, MATCH($K268,'ИПЦ raw'!$A:$A,0),MATCH(MoM!AM$1,'ИПЦ raw'!$1:$1,0))</f>
        <v>101.43</v>
      </c>
      <c r="AN268" s="326">
        <f>INDEX('ИПЦ raw'!$1:$1048576, MATCH($K268,'ИПЦ raw'!$A:$A,0),MATCH(MoM!AN$1,'ИПЦ raw'!$1:$1,0))</f>
        <v>101.18</v>
      </c>
      <c r="AO268" s="326">
        <f>INDEX('ИПЦ raw'!$1:$1048576, MATCH($K268,'ИПЦ raw'!$A:$A,0),MATCH(MoM!AO$1,'ИПЦ raw'!$1:$1,0))</f>
        <v>100.66</v>
      </c>
      <c r="AP268" s="326">
        <f>INDEX('ИПЦ raw'!$1:$1048576, MATCH($K268,'ИПЦ raw'!$A:$A,0),MATCH(MoM!AP$1,'ИПЦ raw'!$1:$1,0))</f>
        <v>100.52</v>
      </c>
      <c r="AQ268" s="326">
        <f>INDEX('ИПЦ raw'!$1:$1048576, MATCH($K268,'ИПЦ raw'!$A:$A,0),MATCH(MoM!AQ$1,'ИПЦ raw'!$1:$1,0))</f>
        <v>100.32</v>
      </c>
      <c r="AR268" s="326">
        <f>INDEX('ИПЦ raw'!$1:$1048576, MATCH($K268,'ИПЦ raw'!$A:$A,0),MATCH(MoM!AR$1,'ИПЦ raw'!$1:$1,0))</f>
        <v>100.73</v>
      </c>
      <c r="AS268" s="326">
        <f>INDEX('ИПЦ raw'!$1:$1048576, MATCH($K268,'ИПЦ raw'!$A:$A,0),MATCH(MoM!AS$1,'ИПЦ raw'!$1:$1,0))</f>
        <v>101.23</v>
      </c>
      <c r="AT268" s="326">
        <f>INDEX('ИПЦ raw'!$1:$1048576, MATCH($K268,'ИПЦ raw'!$A:$A,0),MATCH(MoM!AT$1,'ИПЦ raw'!$1:$1,0))</f>
        <v>100.83</v>
      </c>
      <c r="AU268" s="326">
        <f>INDEX('ИПЦ raw'!$1:$1048576, MATCH($K268,'ИПЦ raw'!$A:$A,0),MATCH(MoM!AU$1,'ИПЦ raw'!$1:$1,0))</f>
        <v>100.72</v>
      </c>
      <c r="AV268" s="326">
        <f>INDEX('ИПЦ raw'!$1:$1048576, MATCH($K268,'ИПЦ raw'!$A:$A,0),MATCH(MoM!AV$1,'ИПЦ raw'!$1:$1,0))</f>
        <v>105.32</v>
      </c>
      <c r="AW268" s="326">
        <f>INDEX('ИПЦ raw'!$1:$1048576, MATCH($K268,'ИПЦ raw'!$A:$A,0),MATCH(MoM!AW$1,'ИПЦ raw'!$1:$1,0))</f>
        <v>103.27</v>
      </c>
      <c r="AX268" s="326">
        <f>INDEX('ИПЦ raw'!$1:$1048576, MATCH($K268,'ИПЦ raw'!$A:$A,0),MATCH(MoM!AX$1,'ИПЦ raw'!$1:$1,0))</f>
        <v>101.6</v>
      </c>
      <c r="AY268" s="326">
        <f>INDEX('ИПЦ raw'!$1:$1048576, MATCH($K268,'ИПЦ raw'!$A:$A,0),MATCH(MoM!AY$1,'ИПЦ raw'!$1:$1,0))</f>
        <v>101.49</v>
      </c>
      <c r="AZ268" s="326">
        <f>INDEX('ИПЦ raw'!$1:$1048576, MATCH($K268,'ИПЦ raw'!$A:$A,0),MATCH(MoM!AZ$1,'ИПЦ raw'!$1:$1,0))</f>
        <v>100.88</v>
      </c>
    </row>
    <row r="269" spans="1:52" x14ac:dyDescent="0.45">
      <c r="A269" s="326">
        <f>Веса!A269</f>
        <v>1</v>
      </c>
      <c r="B269" s="326">
        <f t="shared" si="8"/>
        <v>1</v>
      </c>
      <c r="C269" s="326">
        <f>БИПЦ_НДС!E269</f>
        <v>0</v>
      </c>
      <c r="D269" s="326">
        <f t="shared" si="9"/>
        <v>1</v>
      </c>
      <c r="E269" s="326">
        <v>0</v>
      </c>
      <c r="F269" s="326">
        <v>1</v>
      </c>
      <c r="G269" s="326">
        <v>1</v>
      </c>
      <c r="H269" s="326">
        <v>0</v>
      </c>
      <c r="I269" s="326">
        <v>0</v>
      </c>
      <c r="J269" s="308" t="s">
        <v>268</v>
      </c>
      <c r="K269" s="308" t="s">
        <v>268</v>
      </c>
      <c r="L269" s="326">
        <f>INDEX('ИПЦ raw'!$1:$1048576, MATCH($K269,'ИПЦ raw'!$A:$A,0),MATCH(MoM!L$1,'ИПЦ raw'!$1:$1,0))</f>
        <v>99.77</v>
      </c>
      <c r="M269" s="326">
        <f>INDEX('ИПЦ raw'!$1:$1048576, MATCH($K269,'ИПЦ raw'!$A:$A,0),MATCH(MoM!M$1,'ИПЦ raw'!$1:$1,0))</f>
        <v>99.22</v>
      </c>
      <c r="N269" s="326">
        <f>INDEX('ИПЦ raw'!$1:$1048576, MATCH($K269,'ИПЦ raw'!$A:$A,0),MATCH(MoM!N$1,'ИПЦ raw'!$1:$1,0))</f>
        <v>101.26</v>
      </c>
      <c r="O269" s="326">
        <f>INDEX('ИПЦ raw'!$1:$1048576, MATCH($K269,'ИПЦ raw'!$A:$A,0),MATCH(MoM!O$1,'ИПЦ raw'!$1:$1,0))</f>
        <v>100.04</v>
      </c>
      <c r="P269" s="326">
        <f>INDEX('ИПЦ raw'!$1:$1048576, MATCH($K269,'ИПЦ raw'!$A:$A,0),MATCH(MoM!P$1,'ИПЦ raw'!$1:$1,0))</f>
        <v>99.32</v>
      </c>
      <c r="Q269" s="326">
        <f>INDEX('ИПЦ raw'!$1:$1048576, MATCH($K269,'ИПЦ raw'!$A:$A,0),MATCH(MoM!Q$1,'ИПЦ raw'!$1:$1,0))</f>
        <v>100.79</v>
      </c>
      <c r="R269" s="326">
        <f>INDEX('ИПЦ raw'!$1:$1048576, MATCH($K269,'ИПЦ raw'!$A:$A,0),MATCH(MoM!R$1,'ИПЦ raw'!$1:$1,0))</f>
        <v>100.73</v>
      </c>
      <c r="S269" s="326">
        <f>INDEX('ИПЦ raw'!$1:$1048576, MATCH($K269,'ИПЦ raw'!$A:$A,0),MATCH(MoM!S$1,'ИПЦ raw'!$1:$1,0))</f>
        <v>99.28</v>
      </c>
      <c r="T269" s="326">
        <f>INDEX('ИПЦ raw'!$1:$1048576, MATCH($K269,'ИПЦ raw'!$A:$A,0),MATCH(MoM!T$1,'ИПЦ raw'!$1:$1,0))</f>
        <v>100.3</v>
      </c>
      <c r="U269" s="326">
        <f>INDEX('ИПЦ raw'!$1:$1048576, MATCH($K269,'ИПЦ raw'!$A:$A,0),MATCH(MoM!U$1,'ИПЦ raw'!$1:$1,0))</f>
        <v>100.29</v>
      </c>
      <c r="V269" s="326">
        <f>INDEX('ИПЦ raw'!$1:$1048576, MATCH($K269,'ИПЦ raw'!$A:$A,0),MATCH(MoM!V$1,'ИПЦ raw'!$1:$1,0))</f>
        <v>99.91</v>
      </c>
      <c r="W269" s="326">
        <f>INDEX('ИПЦ raw'!$1:$1048576, MATCH($K269,'ИПЦ raw'!$A:$A,0),MATCH(MoM!W$1,'ИПЦ raw'!$1:$1,0))</f>
        <v>101.25</v>
      </c>
      <c r="X269" s="326">
        <f>INDEX('ИПЦ raw'!$1:$1048576, MATCH($K269,'ИПЦ raw'!$A:$A,0),MATCH(MoM!X$1,'ИПЦ raw'!$1:$1,0))</f>
        <v>100.7</v>
      </c>
      <c r="Y269" s="326">
        <f>INDEX('ИПЦ raw'!$1:$1048576, MATCH($K269,'ИПЦ raw'!$A:$A,0),MATCH(MoM!Y$1,'ИПЦ raw'!$1:$1,0))</f>
        <v>100.37</v>
      </c>
      <c r="Z269" s="326">
        <f>INDEX('ИПЦ raw'!$1:$1048576, MATCH($K269,'ИПЦ raw'!$A:$A,0),MATCH(MoM!Z$1,'ИПЦ raw'!$1:$1,0))</f>
        <v>100.21</v>
      </c>
      <c r="AA269" s="326">
        <f>INDEX('ИПЦ raw'!$1:$1048576, MATCH($K269,'ИПЦ raw'!$A:$A,0),MATCH(MoM!AA$1,'ИПЦ raw'!$1:$1,0))</f>
        <v>100.67</v>
      </c>
      <c r="AB269" s="326">
        <f>INDEX('ИПЦ raw'!$1:$1048576, MATCH($K269,'ИПЦ raw'!$A:$A,0),MATCH(MoM!AB$1,'ИПЦ raw'!$1:$1,0))</f>
        <v>100.66</v>
      </c>
      <c r="AC269" s="326">
        <f>INDEX('ИПЦ raw'!$1:$1048576, MATCH($K269,'ИПЦ raw'!$A:$A,0),MATCH(MoM!AC$1,'ИПЦ raw'!$1:$1,0))</f>
        <v>100.28</v>
      </c>
      <c r="AD269" s="326">
        <f>INDEX('ИПЦ raw'!$1:$1048576, MATCH($K269,'ИПЦ raw'!$A:$A,0),MATCH(MoM!AD$1,'ИПЦ raw'!$1:$1,0))</f>
        <v>100.98</v>
      </c>
      <c r="AE269" s="326">
        <f>INDEX('ИПЦ raw'!$1:$1048576, MATCH($K269,'ИПЦ raw'!$A:$A,0),MATCH(MoM!AE$1,'ИПЦ raw'!$1:$1,0))</f>
        <v>100.05</v>
      </c>
      <c r="AF269" s="326">
        <f>INDEX('ИПЦ raw'!$1:$1048576, MATCH($K269,'ИПЦ raw'!$A:$A,0),MATCH(MoM!AF$1,'ИПЦ raw'!$1:$1,0))</f>
        <v>100.16</v>
      </c>
      <c r="AG269" s="326">
        <f>INDEX('ИПЦ raw'!$1:$1048576, MATCH($K269,'ИПЦ raw'!$A:$A,0),MATCH(MoM!AG$1,'ИПЦ raw'!$1:$1,0))</f>
        <v>100.71</v>
      </c>
      <c r="AH269" s="326">
        <f>INDEX('ИПЦ raw'!$1:$1048576, MATCH($K269,'ИПЦ raw'!$A:$A,0),MATCH(MoM!AH$1,'ИПЦ raw'!$1:$1,0))</f>
        <v>100.11</v>
      </c>
      <c r="AI269" s="326">
        <f>INDEX('ИПЦ raw'!$1:$1048576, MATCH($K269,'ИПЦ raw'!$A:$A,0),MATCH(MoM!AI$1,'ИПЦ raw'!$1:$1,0))</f>
        <v>100.35</v>
      </c>
      <c r="AJ269" s="326">
        <f>INDEX('ИПЦ raw'!$1:$1048576, MATCH($K269,'ИПЦ raw'!$A:$A,0),MATCH(MoM!AJ$1,'ИПЦ raw'!$1:$1,0))</f>
        <v>99.71</v>
      </c>
      <c r="AK269" s="326">
        <f>INDEX('ИПЦ raw'!$1:$1048576, MATCH($K269,'ИПЦ raw'!$A:$A,0),MATCH(MoM!AK$1,'ИПЦ raw'!$1:$1,0))</f>
        <v>101.03</v>
      </c>
      <c r="AL269" s="326">
        <f>INDEX('ИПЦ raw'!$1:$1048576, MATCH($K269,'ИПЦ raw'!$A:$A,0),MATCH(MoM!AL$1,'ИПЦ raw'!$1:$1,0))</f>
        <v>100.4</v>
      </c>
      <c r="AM269" s="326">
        <f>INDEX('ИПЦ raw'!$1:$1048576, MATCH($K269,'ИПЦ raw'!$A:$A,0),MATCH(MoM!AM$1,'ИПЦ raw'!$1:$1,0))</f>
        <v>100.32</v>
      </c>
      <c r="AN269" s="326">
        <f>INDEX('ИПЦ raw'!$1:$1048576, MATCH($K269,'ИПЦ raw'!$A:$A,0),MATCH(MoM!AN$1,'ИПЦ raw'!$1:$1,0))</f>
        <v>100.48</v>
      </c>
      <c r="AO269" s="326">
        <f>INDEX('ИПЦ raw'!$1:$1048576, MATCH($K269,'ИПЦ raw'!$A:$A,0),MATCH(MoM!AO$1,'ИПЦ raw'!$1:$1,0))</f>
        <v>100.85</v>
      </c>
      <c r="AP269" s="326">
        <f>INDEX('ИПЦ raw'!$1:$1048576, MATCH($K269,'ИПЦ raw'!$A:$A,0),MATCH(MoM!AP$1,'ИПЦ raw'!$1:$1,0))</f>
        <v>100.94</v>
      </c>
      <c r="AQ269" s="326">
        <f>INDEX('ИПЦ raw'!$1:$1048576, MATCH($K269,'ИПЦ raw'!$A:$A,0),MATCH(MoM!AQ$1,'ИПЦ raw'!$1:$1,0))</f>
        <v>100.21</v>
      </c>
      <c r="AR269" s="326">
        <f>INDEX('ИПЦ raw'!$1:$1048576, MATCH($K269,'ИПЦ raw'!$A:$A,0),MATCH(MoM!AR$1,'ИПЦ raw'!$1:$1,0))</f>
        <v>100.51</v>
      </c>
      <c r="AS269" s="326">
        <f>INDEX('ИПЦ raw'!$1:$1048576, MATCH($K269,'ИПЦ raw'!$A:$A,0),MATCH(MoM!AS$1,'ИПЦ raw'!$1:$1,0))</f>
        <v>99.79</v>
      </c>
      <c r="AT269" s="326">
        <f>INDEX('ИПЦ raw'!$1:$1048576, MATCH($K269,'ИПЦ raw'!$A:$A,0),MATCH(MoM!AT$1,'ИПЦ raw'!$1:$1,0))</f>
        <v>100.95</v>
      </c>
      <c r="AU269" s="326">
        <f>INDEX('ИПЦ raw'!$1:$1048576, MATCH($K269,'ИПЦ raw'!$A:$A,0),MATCH(MoM!AU$1,'ИПЦ raw'!$1:$1,0))</f>
        <v>100.5</v>
      </c>
      <c r="AV269" s="326">
        <f>INDEX('ИПЦ raw'!$1:$1048576, MATCH($K269,'ИПЦ raw'!$A:$A,0),MATCH(MoM!AV$1,'ИПЦ raw'!$1:$1,0))</f>
        <v>100.27</v>
      </c>
      <c r="AW269" s="326">
        <f>INDEX('ИПЦ raw'!$1:$1048576, MATCH($K269,'ИПЦ raw'!$A:$A,0),MATCH(MoM!AW$1,'ИПЦ raw'!$1:$1,0))</f>
        <v>101.38</v>
      </c>
      <c r="AX269" s="326">
        <f>INDEX('ИПЦ raw'!$1:$1048576, MATCH($K269,'ИПЦ raw'!$A:$A,0),MATCH(MoM!AX$1,'ИПЦ raw'!$1:$1,0))</f>
        <v>100.95</v>
      </c>
      <c r="AY269" s="326">
        <f>INDEX('ИПЦ raw'!$1:$1048576, MATCH($K269,'ИПЦ raw'!$A:$A,0),MATCH(MoM!AY$1,'ИПЦ raw'!$1:$1,0))</f>
        <v>100.79</v>
      </c>
      <c r="AZ269" s="326">
        <f>INDEX('ИПЦ raw'!$1:$1048576, MATCH($K269,'ИПЦ raw'!$A:$A,0),MATCH(MoM!AZ$1,'ИПЦ raw'!$1:$1,0))</f>
        <v>100.15</v>
      </c>
    </row>
    <row r="270" spans="1:52" ht="39.4" x14ac:dyDescent="0.45">
      <c r="A270" s="326">
        <f>Веса!A270</f>
        <v>1</v>
      </c>
      <c r="B270" s="326">
        <f t="shared" si="8"/>
        <v>1</v>
      </c>
      <c r="C270" s="326">
        <f>БИПЦ_НДС!E270</f>
        <v>0</v>
      </c>
      <c r="D270" s="326">
        <f t="shared" si="9"/>
        <v>1</v>
      </c>
      <c r="E270" s="326">
        <v>0</v>
      </c>
      <c r="F270" s="326">
        <v>1</v>
      </c>
      <c r="G270" s="326">
        <v>1</v>
      </c>
      <c r="H270" s="326">
        <v>0</v>
      </c>
      <c r="I270" s="326">
        <v>0</v>
      </c>
      <c r="J270" s="308" t="s">
        <v>269</v>
      </c>
      <c r="K270" s="308" t="s">
        <v>269</v>
      </c>
      <c r="L270" s="326">
        <f>INDEX('ИПЦ raw'!$1:$1048576, MATCH($K270,'ИПЦ raw'!$A:$A,0),MATCH(MoM!L$1,'ИПЦ raw'!$1:$1,0))</f>
        <v>100.77</v>
      </c>
      <c r="M270" s="326">
        <f>INDEX('ИПЦ raw'!$1:$1048576, MATCH($K270,'ИПЦ raw'!$A:$A,0),MATCH(MoM!M$1,'ИПЦ raw'!$1:$1,0))</f>
        <v>100.87</v>
      </c>
      <c r="N270" s="326">
        <f>INDEX('ИПЦ raw'!$1:$1048576, MATCH($K270,'ИПЦ raw'!$A:$A,0),MATCH(MoM!N$1,'ИПЦ raw'!$1:$1,0))</f>
        <v>100.5</v>
      </c>
      <c r="O270" s="326">
        <f>INDEX('ИПЦ raw'!$1:$1048576, MATCH($K270,'ИПЦ raw'!$A:$A,0),MATCH(MoM!O$1,'ИПЦ raw'!$1:$1,0))</f>
        <v>100.5</v>
      </c>
      <c r="P270" s="326">
        <f>INDEX('ИПЦ raw'!$1:$1048576, MATCH($K270,'ИПЦ raw'!$A:$A,0),MATCH(MoM!P$1,'ИПЦ raw'!$1:$1,0))</f>
        <v>100.43</v>
      </c>
      <c r="Q270" s="326">
        <f>INDEX('ИПЦ raw'!$1:$1048576, MATCH($K270,'ИПЦ raw'!$A:$A,0),MATCH(MoM!Q$1,'ИПЦ raw'!$1:$1,0))</f>
        <v>99.7</v>
      </c>
      <c r="R270" s="326">
        <f>INDEX('ИПЦ raw'!$1:$1048576, MATCH($K270,'ИПЦ raw'!$A:$A,0),MATCH(MoM!R$1,'ИПЦ raw'!$1:$1,0))</f>
        <v>100.11</v>
      </c>
      <c r="S270" s="326">
        <f>INDEX('ИПЦ raw'!$1:$1048576, MATCH($K270,'ИПЦ raw'!$A:$A,0),MATCH(MoM!S$1,'ИПЦ raw'!$1:$1,0))</f>
        <v>100.24</v>
      </c>
      <c r="T270" s="326">
        <f>INDEX('ИПЦ raw'!$1:$1048576, MATCH($K270,'ИПЦ raw'!$A:$A,0),MATCH(MoM!T$1,'ИПЦ raw'!$1:$1,0))</f>
        <v>100.55</v>
      </c>
      <c r="U270" s="326">
        <f>INDEX('ИПЦ raw'!$1:$1048576, MATCH($K270,'ИПЦ raw'!$A:$A,0),MATCH(MoM!U$1,'ИПЦ raw'!$1:$1,0))</f>
        <v>100.54</v>
      </c>
      <c r="V270" s="326">
        <f>INDEX('ИПЦ raw'!$1:$1048576, MATCH($K270,'ИПЦ raw'!$A:$A,0),MATCH(MoM!V$1,'ИПЦ raw'!$1:$1,0))</f>
        <v>100.23</v>
      </c>
      <c r="W270" s="326">
        <f>INDEX('ИПЦ raw'!$1:$1048576, MATCH($K270,'ИПЦ raw'!$A:$A,0),MATCH(MoM!W$1,'ИПЦ raw'!$1:$1,0))</f>
        <v>100.24</v>
      </c>
      <c r="X270" s="326">
        <f>INDEX('ИПЦ raw'!$1:$1048576, MATCH($K270,'ИПЦ raw'!$A:$A,0),MATCH(MoM!X$1,'ИПЦ raw'!$1:$1,0))</f>
        <v>100.41</v>
      </c>
      <c r="Y270" s="326">
        <f>INDEX('ИПЦ raw'!$1:$1048576, MATCH($K270,'ИПЦ raw'!$A:$A,0),MATCH(MoM!Y$1,'ИПЦ raw'!$1:$1,0))</f>
        <v>100.21</v>
      </c>
      <c r="Z270" s="326">
        <f>INDEX('ИПЦ raw'!$1:$1048576, MATCH($K270,'ИПЦ raw'!$A:$A,0),MATCH(MoM!Z$1,'ИПЦ raw'!$1:$1,0))</f>
        <v>100.34</v>
      </c>
      <c r="AA270" s="326">
        <f>INDEX('ИПЦ raw'!$1:$1048576, MATCH($K270,'ИПЦ raw'!$A:$A,0),MATCH(MoM!AA$1,'ИПЦ raw'!$1:$1,0))</f>
        <v>100.36</v>
      </c>
      <c r="AB270" s="326">
        <f>INDEX('ИПЦ raw'!$1:$1048576, MATCH($K270,'ИПЦ raw'!$A:$A,0),MATCH(MoM!AB$1,'ИПЦ raw'!$1:$1,0))</f>
        <v>100.32</v>
      </c>
      <c r="AC270" s="326">
        <f>INDEX('ИПЦ raw'!$1:$1048576, MATCH($K270,'ИПЦ raw'!$A:$A,0),MATCH(MoM!AC$1,'ИПЦ raw'!$1:$1,0))</f>
        <v>100.83</v>
      </c>
      <c r="AD270" s="326">
        <f>INDEX('ИПЦ raw'!$1:$1048576, MATCH($K270,'ИПЦ raw'!$A:$A,0),MATCH(MoM!AD$1,'ИПЦ raw'!$1:$1,0))</f>
        <v>100.78</v>
      </c>
      <c r="AE270" s="326">
        <f>INDEX('ИПЦ raw'!$1:$1048576, MATCH($K270,'ИПЦ raw'!$A:$A,0),MATCH(MoM!AE$1,'ИПЦ raw'!$1:$1,0))</f>
        <v>100.9</v>
      </c>
      <c r="AF270" s="326">
        <f>INDEX('ИПЦ raw'!$1:$1048576, MATCH($K270,'ИПЦ raw'!$A:$A,0),MATCH(MoM!AF$1,'ИПЦ raw'!$1:$1,0))</f>
        <v>100.76</v>
      </c>
      <c r="AG270" s="326">
        <f>INDEX('ИПЦ raw'!$1:$1048576, MATCH($K270,'ИПЦ raw'!$A:$A,0),MATCH(MoM!AG$1,'ИПЦ raw'!$1:$1,0))</f>
        <v>100.1</v>
      </c>
      <c r="AH270" s="326">
        <f>INDEX('ИПЦ raw'!$1:$1048576, MATCH($K270,'ИПЦ raw'!$A:$A,0),MATCH(MoM!AH$1,'ИПЦ raw'!$1:$1,0))</f>
        <v>100.16</v>
      </c>
      <c r="AI270" s="326">
        <f>INDEX('ИПЦ raw'!$1:$1048576, MATCH($K270,'ИПЦ raw'!$A:$A,0),MATCH(MoM!AI$1,'ИПЦ raw'!$1:$1,0))</f>
        <v>100.44</v>
      </c>
      <c r="AJ270" s="326">
        <f>INDEX('ИПЦ raw'!$1:$1048576, MATCH($K270,'ИПЦ raw'!$A:$A,0),MATCH(MoM!AJ$1,'ИПЦ raw'!$1:$1,0))</f>
        <v>100.25</v>
      </c>
      <c r="AK270" s="326">
        <f>INDEX('ИПЦ raw'!$1:$1048576, MATCH($K270,'ИПЦ raw'!$A:$A,0),MATCH(MoM!AK$1,'ИПЦ raw'!$1:$1,0))</f>
        <v>101.28</v>
      </c>
      <c r="AL270" s="326">
        <f>INDEX('ИПЦ raw'!$1:$1048576, MATCH($K270,'ИПЦ raw'!$A:$A,0),MATCH(MoM!AL$1,'ИПЦ raw'!$1:$1,0))</f>
        <v>100.59</v>
      </c>
      <c r="AM270" s="326">
        <f>INDEX('ИПЦ raw'!$1:$1048576, MATCH($K270,'ИПЦ raw'!$A:$A,0),MATCH(MoM!AM$1,'ИПЦ raw'!$1:$1,0))</f>
        <v>99.67</v>
      </c>
      <c r="AN270" s="326">
        <f>INDEX('ИПЦ raw'!$1:$1048576, MATCH($K270,'ИПЦ raw'!$A:$A,0),MATCH(MoM!AN$1,'ИПЦ raw'!$1:$1,0))</f>
        <v>100.23</v>
      </c>
      <c r="AO270" s="326">
        <f>INDEX('ИПЦ raw'!$1:$1048576, MATCH($K270,'ИПЦ raw'!$A:$A,0),MATCH(MoM!AO$1,'ИПЦ raw'!$1:$1,0))</f>
        <v>100.31</v>
      </c>
      <c r="AP270" s="326">
        <f>INDEX('ИПЦ raw'!$1:$1048576, MATCH($K270,'ИПЦ raw'!$A:$A,0),MATCH(MoM!AP$1,'ИПЦ raw'!$1:$1,0))</f>
        <v>100.86</v>
      </c>
      <c r="AQ270" s="326">
        <f>INDEX('ИПЦ raw'!$1:$1048576, MATCH($K270,'ИПЦ raw'!$A:$A,0),MATCH(MoM!AQ$1,'ИПЦ raw'!$1:$1,0))</f>
        <v>100.62</v>
      </c>
      <c r="AR270" s="326">
        <f>INDEX('ИПЦ raw'!$1:$1048576, MATCH($K270,'ИПЦ raw'!$A:$A,0),MATCH(MoM!AR$1,'ИПЦ raw'!$1:$1,0))</f>
        <v>99.11</v>
      </c>
      <c r="AS270" s="326">
        <f>INDEX('ИПЦ raw'!$1:$1048576, MATCH($K270,'ИПЦ raw'!$A:$A,0),MATCH(MoM!AS$1,'ИПЦ raw'!$1:$1,0))</f>
        <v>99.47</v>
      </c>
      <c r="AT270" s="326">
        <f>INDEX('ИПЦ raw'!$1:$1048576, MATCH($K270,'ИПЦ raw'!$A:$A,0),MATCH(MoM!AT$1,'ИПЦ raw'!$1:$1,0))</f>
        <v>101.88</v>
      </c>
      <c r="AU270" s="326">
        <f>INDEX('ИПЦ raw'!$1:$1048576, MATCH($K270,'ИПЦ raw'!$A:$A,0),MATCH(MoM!AU$1,'ИПЦ raw'!$1:$1,0))</f>
        <v>100.58</v>
      </c>
      <c r="AV270" s="326">
        <f>INDEX('ИПЦ raw'!$1:$1048576, MATCH($K270,'ИПЦ raw'!$A:$A,0),MATCH(MoM!AV$1,'ИПЦ raw'!$1:$1,0))</f>
        <v>101.02</v>
      </c>
      <c r="AW270" s="326">
        <f>INDEX('ИПЦ raw'!$1:$1048576, MATCH($K270,'ИПЦ raw'!$A:$A,0),MATCH(MoM!AW$1,'ИПЦ raw'!$1:$1,0))</f>
        <v>100.63</v>
      </c>
      <c r="AX270" s="326">
        <f>INDEX('ИПЦ raw'!$1:$1048576, MATCH($K270,'ИПЦ raw'!$A:$A,0),MATCH(MoM!AX$1,'ИПЦ raw'!$1:$1,0))</f>
        <v>100.45</v>
      </c>
      <c r="AY270" s="326">
        <f>INDEX('ИПЦ raw'!$1:$1048576, MATCH($K270,'ИПЦ raw'!$A:$A,0),MATCH(MoM!AY$1,'ИПЦ raw'!$1:$1,0))</f>
        <v>100.41</v>
      </c>
      <c r="AZ270" s="326">
        <f>INDEX('ИПЦ raw'!$1:$1048576, MATCH($K270,'ИПЦ raw'!$A:$A,0),MATCH(MoM!AZ$1,'ИПЦ raw'!$1:$1,0))</f>
        <v>100.39</v>
      </c>
    </row>
    <row r="271" spans="1:52" x14ac:dyDescent="0.45">
      <c r="A271" s="326">
        <f>Веса!A271</f>
        <v>1</v>
      </c>
      <c r="B271" s="326">
        <f t="shared" si="8"/>
        <v>1</v>
      </c>
      <c r="C271" s="326">
        <f>БИПЦ_НДС!E271</f>
        <v>1</v>
      </c>
      <c r="D271" s="326">
        <f t="shared" si="9"/>
        <v>0</v>
      </c>
      <c r="E271" s="326">
        <v>0</v>
      </c>
      <c r="F271" s="326">
        <v>1</v>
      </c>
      <c r="G271" s="326">
        <v>1</v>
      </c>
      <c r="H271" s="326">
        <v>0</v>
      </c>
      <c r="I271" s="326">
        <v>0</v>
      </c>
      <c r="J271" s="308" t="s">
        <v>270</v>
      </c>
      <c r="K271" s="308" t="s">
        <v>270</v>
      </c>
      <c r="L271" s="326">
        <f>INDEX('ИПЦ raw'!$1:$1048576, MATCH($K271,'ИПЦ raw'!$A:$A,0),MATCH(MoM!L$1,'ИПЦ raw'!$1:$1,0))</f>
        <v>100.57</v>
      </c>
      <c r="M271" s="326">
        <f>INDEX('ИПЦ raw'!$1:$1048576, MATCH($K271,'ИПЦ raw'!$A:$A,0),MATCH(MoM!M$1,'ИПЦ raw'!$1:$1,0))</f>
        <v>100.52</v>
      </c>
      <c r="N271" s="326">
        <f>INDEX('ИПЦ raw'!$1:$1048576, MATCH($K271,'ИПЦ raw'!$A:$A,0),MATCH(MoM!N$1,'ИПЦ raw'!$1:$1,0))</f>
        <v>99.74</v>
      </c>
      <c r="O271" s="326">
        <f>INDEX('ИПЦ raw'!$1:$1048576, MATCH($K271,'ИПЦ raw'!$A:$A,0),MATCH(MoM!O$1,'ИПЦ raw'!$1:$1,0))</f>
        <v>101.19</v>
      </c>
      <c r="P271" s="326">
        <f>INDEX('ИПЦ raw'!$1:$1048576, MATCH($K271,'ИПЦ raw'!$A:$A,0),MATCH(MoM!P$1,'ИПЦ raw'!$1:$1,0))</f>
        <v>101.36</v>
      </c>
      <c r="Q271" s="326">
        <f>INDEX('ИПЦ raw'!$1:$1048576, MATCH($K271,'ИПЦ raw'!$A:$A,0),MATCH(MoM!Q$1,'ИПЦ raw'!$1:$1,0))</f>
        <v>99.63</v>
      </c>
      <c r="R271" s="326">
        <f>INDEX('ИПЦ raw'!$1:$1048576, MATCH($K271,'ИПЦ raw'!$A:$A,0),MATCH(MoM!R$1,'ИПЦ raw'!$1:$1,0))</f>
        <v>98.97</v>
      </c>
      <c r="S271" s="326">
        <f>INDEX('ИПЦ raw'!$1:$1048576, MATCH($K271,'ИПЦ raw'!$A:$A,0),MATCH(MoM!S$1,'ИПЦ raw'!$1:$1,0))</f>
        <v>99.57</v>
      </c>
      <c r="T271" s="326">
        <f>INDEX('ИПЦ raw'!$1:$1048576, MATCH($K271,'ИПЦ raw'!$A:$A,0),MATCH(MoM!T$1,'ИПЦ raw'!$1:$1,0))</f>
        <v>99.86</v>
      </c>
      <c r="U271" s="326">
        <f>INDEX('ИПЦ raw'!$1:$1048576, MATCH($K271,'ИПЦ raw'!$A:$A,0),MATCH(MoM!U$1,'ИПЦ raw'!$1:$1,0))</f>
        <v>99.84</v>
      </c>
      <c r="V271" s="326">
        <f>INDEX('ИПЦ raw'!$1:$1048576, MATCH($K271,'ИПЦ raw'!$A:$A,0),MATCH(MoM!V$1,'ИПЦ raw'!$1:$1,0))</f>
        <v>99.95</v>
      </c>
      <c r="W271" s="326">
        <f>INDEX('ИПЦ raw'!$1:$1048576, MATCH($K271,'ИПЦ raw'!$A:$A,0),MATCH(MoM!W$1,'ИПЦ raw'!$1:$1,0))</f>
        <v>100.47</v>
      </c>
      <c r="X271" s="326">
        <f>INDEX('ИПЦ raw'!$1:$1048576, MATCH($K271,'ИПЦ raw'!$A:$A,0),MATCH(MoM!X$1,'ИПЦ raw'!$1:$1,0))</f>
        <v>100.48</v>
      </c>
      <c r="Y271" s="326">
        <f>INDEX('ИПЦ raw'!$1:$1048576, MATCH($K271,'ИПЦ raw'!$A:$A,0),MATCH(MoM!Y$1,'ИПЦ raw'!$1:$1,0))</f>
        <v>100.81</v>
      </c>
      <c r="Z271" s="326">
        <f>INDEX('ИПЦ raw'!$1:$1048576, MATCH($K271,'ИПЦ raw'!$A:$A,0),MATCH(MoM!Z$1,'ИПЦ raw'!$1:$1,0))</f>
        <v>101.05</v>
      </c>
      <c r="AA271" s="326">
        <f>INDEX('ИПЦ raw'!$1:$1048576, MATCH($K271,'ИПЦ raw'!$A:$A,0),MATCH(MoM!AA$1,'ИПЦ raw'!$1:$1,0))</f>
        <v>100.96</v>
      </c>
      <c r="AB271" s="326">
        <f>INDEX('ИПЦ raw'!$1:$1048576, MATCH($K271,'ИПЦ raw'!$A:$A,0),MATCH(MoM!AB$1,'ИПЦ raw'!$1:$1,0))</f>
        <v>100.41</v>
      </c>
      <c r="AC271" s="326">
        <f>INDEX('ИПЦ raw'!$1:$1048576, MATCH($K271,'ИПЦ raw'!$A:$A,0),MATCH(MoM!AC$1,'ИПЦ raw'!$1:$1,0))</f>
        <v>100.18</v>
      </c>
      <c r="AD271" s="326">
        <f>INDEX('ИПЦ raw'!$1:$1048576, MATCH($K271,'ИПЦ raw'!$A:$A,0),MATCH(MoM!AD$1,'ИПЦ raw'!$1:$1,0))</f>
        <v>99.7</v>
      </c>
      <c r="AE271" s="326">
        <f>INDEX('ИПЦ raw'!$1:$1048576, MATCH($K271,'ИПЦ raw'!$A:$A,0),MATCH(MoM!AE$1,'ИПЦ raw'!$1:$1,0))</f>
        <v>99.25</v>
      </c>
      <c r="AF271" s="326">
        <f>INDEX('ИПЦ raw'!$1:$1048576, MATCH($K271,'ИПЦ raw'!$A:$A,0),MATCH(MoM!AF$1,'ИПЦ raw'!$1:$1,0))</f>
        <v>99.61</v>
      </c>
      <c r="AG271" s="326">
        <f>INDEX('ИПЦ raw'!$1:$1048576, MATCH($K271,'ИПЦ raw'!$A:$A,0),MATCH(MoM!AG$1,'ИПЦ raw'!$1:$1,0))</f>
        <v>99.76</v>
      </c>
      <c r="AH271" s="326">
        <f>INDEX('ИПЦ raw'!$1:$1048576, MATCH($K271,'ИПЦ raw'!$A:$A,0),MATCH(MoM!AH$1,'ИПЦ raw'!$1:$1,0))</f>
        <v>100.19</v>
      </c>
      <c r="AI271" s="326">
        <f>INDEX('ИПЦ raw'!$1:$1048576, MATCH($K271,'ИПЦ raw'!$A:$A,0),MATCH(MoM!AI$1,'ИПЦ raw'!$1:$1,0))</f>
        <v>100.3</v>
      </c>
      <c r="AJ271" s="326">
        <f>INDEX('ИПЦ raw'!$1:$1048576, MATCH($K271,'ИПЦ raw'!$A:$A,0),MATCH(MoM!AJ$1,'ИПЦ raw'!$1:$1,0))</f>
        <v>100.21</v>
      </c>
      <c r="AK271" s="326">
        <f>INDEX('ИПЦ raw'!$1:$1048576, MATCH($K271,'ИПЦ raw'!$A:$A,0),MATCH(MoM!AK$1,'ИПЦ raw'!$1:$1,0))</f>
        <v>101.01</v>
      </c>
      <c r="AL271" s="326">
        <f>INDEX('ИПЦ raw'!$1:$1048576, MATCH($K271,'ИПЦ raw'!$A:$A,0),MATCH(MoM!AL$1,'ИПЦ raw'!$1:$1,0))</f>
        <v>101.39</v>
      </c>
      <c r="AM271" s="326">
        <f>INDEX('ИПЦ raw'!$1:$1048576, MATCH($K271,'ИПЦ raw'!$A:$A,0),MATCH(MoM!AM$1,'ИПЦ raw'!$1:$1,0))</f>
        <v>100.86</v>
      </c>
      <c r="AN271" s="326">
        <f>INDEX('ИПЦ raw'!$1:$1048576, MATCH($K271,'ИПЦ raw'!$A:$A,0),MATCH(MoM!AN$1,'ИПЦ raw'!$1:$1,0))</f>
        <v>100.22</v>
      </c>
      <c r="AO271" s="326">
        <f>INDEX('ИПЦ raw'!$1:$1048576, MATCH($K271,'ИПЦ raw'!$A:$A,0),MATCH(MoM!AO$1,'ИПЦ raw'!$1:$1,0))</f>
        <v>99.65</v>
      </c>
      <c r="AP271" s="326">
        <f>INDEX('ИПЦ raw'!$1:$1048576, MATCH($K271,'ИПЦ raw'!$A:$A,0),MATCH(MoM!AP$1,'ИПЦ raw'!$1:$1,0))</f>
        <v>100.06</v>
      </c>
      <c r="AQ271" s="326">
        <f>INDEX('ИПЦ raw'!$1:$1048576, MATCH($K271,'ИПЦ raw'!$A:$A,0),MATCH(MoM!AQ$1,'ИПЦ raw'!$1:$1,0))</f>
        <v>99.22</v>
      </c>
      <c r="AR271" s="326">
        <f>INDEX('ИПЦ raw'!$1:$1048576, MATCH($K271,'ИПЦ raw'!$A:$A,0),MATCH(MoM!AR$1,'ИПЦ raw'!$1:$1,0))</f>
        <v>99.01</v>
      </c>
      <c r="AS271" s="326">
        <f>INDEX('ИПЦ raw'!$1:$1048576, MATCH($K271,'ИПЦ raw'!$A:$A,0),MATCH(MoM!AS$1,'ИПЦ raw'!$1:$1,0))</f>
        <v>99.02</v>
      </c>
      <c r="AT271" s="326">
        <f>INDEX('ИПЦ raw'!$1:$1048576, MATCH($K271,'ИПЦ raw'!$A:$A,0),MATCH(MoM!AT$1,'ИПЦ raw'!$1:$1,0))</f>
        <v>100.02</v>
      </c>
      <c r="AU271" s="326">
        <f>INDEX('ИПЦ raw'!$1:$1048576, MATCH($K271,'ИПЦ raw'!$A:$A,0),MATCH(MoM!AU$1,'ИПЦ raw'!$1:$1,0))</f>
        <v>100.06</v>
      </c>
      <c r="AV271" s="326">
        <f>INDEX('ИПЦ raw'!$1:$1048576, MATCH($K271,'ИПЦ raw'!$A:$A,0),MATCH(MoM!AV$1,'ИПЦ raw'!$1:$1,0))</f>
        <v>99.88</v>
      </c>
      <c r="AW271" s="326">
        <f>INDEX('ИПЦ raw'!$1:$1048576, MATCH($K271,'ИПЦ raw'!$A:$A,0),MATCH(MoM!AW$1,'ИПЦ raw'!$1:$1,0))</f>
        <v>101.76</v>
      </c>
      <c r="AX271" s="326">
        <f>INDEX('ИПЦ raw'!$1:$1048576, MATCH($K271,'ИПЦ raw'!$A:$A,0),MATCH(MoM!AX$1,'ИПЦ raw'!$1:$1,0))</f>
        <v>101.7</v>
      </c>
      <c r="AY271" s="326">
        <f>INDEX('ИПЦ raw'!$1:$1048576, MATCH($K271,'ИПЦ raw'!$A:$A,0),MATCH(MoM!AY$1,'ИПЦ raw'!$1:$1,0))</f>
        <v>100.41</v>
      </c>
      <c r="AZ271" s="326">
        <f>INDEX('ИПЦ raw'!$1:$1048576, MATCH($K271,'ИПЦ raw'!$A:$A,0),MATCH(MoM!AZ$1,'ИПЦ raw'!$1:$1,0))</f>
        <v>99.67</v>
      </c>
    </row>
    <row r="272" spans="1:52" x14ac:dyDescent="0.45">
      <c r="A272" s="326">
        <f>Веса!A272</f>
        <v>1</v>
      </c>
      <c r="B272" s="333">
        <v>0</v>
      </c>
      <c r="C272" s="326">
        <f>БИПЦ_НДС!E272</f>
        <v>0</v>
      </c>
      <c r="D272" s="326">
        <f t="shared" si="9"/>
        <v>1</v>
      </c>
      <c r="E272" s="326">
        <v>0</v>
      </c>
      <c r="F272" s="326">
        <v>1</v>
      </c>
      <c r="G272" s="326">
        <v>1</v>
      </c>
      <c r="H272" s="326">
        <v>0</v>
      </c>
      <c r="I272" s="326">
        <v>0</v>
      </c>
      <c r="J272" s="308" t="s">
        <v>271</v>
      </c>
      <c r="K272" s="308" t="s">
        <v>271</v>
      </c>
      <c r="L272" s="326">
        <f>INDEX('ИПЦ raw'!$1:$1048576, MATCH($K272,'ИПЦ raw'!$A:$A,0),MATCH(MoM!L$1,'ИПЦ raw'!$1:$1,0))</f>
        <v>100.29</v>
      </c>
      <c r="M272" s="326">
        <f>INDEX('ИПЦ raw'!$1:$1048576, MATCH($K272,'ИПЦ raw'!$A:$A,0),MATCH(MoM!M$1,'ИПЦ raw'!$1:$1,0))</f>
        <v>100.51</v>
      </c>
      <c r="N272" s="326">
        <f>INDEX('ИПЦ raw'!$1:$1048576, MATCH($K272,'ИПЦ raw'!$A:$A,0),MATCH(MoM!N$1,'ИПЦ raw'!$1:$1,0))</f>
        <v>99.24</v>
      </c>
      <c r="O272" s="326">
        <f>INDEX('ИПЦ raw'!$1:$1048576, MATCH($K272,'ИПЦ raw'!$A:$A,0),MATCH(MoM!O$1,'ИПЦ raw'!$1:$1,0))</f>
        <v>100.63</v>
      </c>
      <c r="P272" s="326">
        <f>INDEX('ИПЦ raw'!$1:$1048576, MATCH($K272,'ИПЦ raw'!$A:$A,0),MATCH(MoM!P$1,'ИПЦ raw'!$1:$1,0))</f>
        <v>99.79</v>
      </c>
      <c r="Q272" s="326">
        <f>INDEX('ИПЦ raw'!$1:$1048576, MATCH($K272,'ИПЦ raw'!$A:$A,0),MATCH(MoM!Q$1,'ИПЦ raw'!$1:$1,0))</f>
        <v>99.27</v>
      </c>
      <c r="R272" s="326">
        <f>INDEX('ИПЦ raw'!$1:$1048576, MATCH($K272,'ИПЦ raw'!$A:$A,0),MATCH(MoM!R$1,'ИПЦ raw'!$1:$1,0))</f>
        <v>99.82</v>
      </c>
      <c r="S272" s="326">
        <f>INDEX('ИПЦ raw'!$1:$1048576, MATCH($K272,'ИПЦ raw'!$A:$A,0),MATCH(MoM!S$1,'ИПЦ raw'!$1:$1,0))</f>
        <v>99.19</v>
      </c>
      <c r="T272" s="326">
        <f>INDEX('ИПЦ raw'!$1:$1048576, MATCH($K272,'ИПЦ raw'!$A:$A,0),MATCH(MoM!T$1,'ИПЦ raw'!$1:$1,0))</f>
        <v>99.66</v>
      </c>
      <c r="U272" s="326">
        <f>INDEX('ИПЦ raw'!$1:$1048576, MATCH($K272,'ИПЦ raw'!$A:$A,0),MATCH(MoM!U$1,'ИПЦ raw'!$1:$1,0))</f>
        <v>100.33</v>
      </c>
      <c r="V272" s="326">
        <f>INDEX('ИПЦ raw'!$1:$1048576, MATCH($K272,'ИПЦ raw'!$A:$A,0),MATCH(MoM!V$1,'ИПЦ raw'!$1:$1,0))</f>
        <v>100.31</v>
      </c>
      <c r="W272" s="326">
        <f>INDEX('ИПЦ raw'!$1:$1048576, MATCH($K272,'ИПЦ raw'!$A:$A,0),MATCH(MoM!W$1,'ИПЦ raw'!$1:$1,0))</f>
        <v>100.33</v>
      </c>
      <c r="X272" s="326">
        <f>INDEX('ИПЦ raw'!$1:$1048576, MATCH($K272,'ИПЦ raw'!$A:$A,0),MATCH(MoM!X$1,'ИПЦ raw'!$1:$1,0))</f>
        <v>100.36</v>
      </c>
      <c r="Y272" s="326">
        <f>INDEX('ИПЦ raw'!$1:$1048576, MATCH($K272,'ИПЦ raw'!$A:$A,0),MATCH(MoM!Y$1,'ИПЦ raw'!$1:$1,0))</f>
        <v>100.27</v>
      </c>
      <c r="Z272" s="326">
        <f>INDEX('ИПЦ raw'!$1:$1048576, MATCH($K272,'ИПЦ raw'!$A:$A,0),MATCH(MoM!Z$1,'ИПЦ raw'!$1:$1,0))</f>
        <v>100.87</v>
      </c>
      <c r="AA272" s="326">
        <f>INDEX('ИПЦ raw'!$1:$1048576, MATCH($K272,'ИПЦ raw'!$A:$A,0),MATCH(MoM!AA$1,'ИПЦ raw'!$1:$1,0))</f>
        <v>101.28</v>
      </c>
      <c r="AB272" s="326">
        <f>INDEX('ИПЦ raw'!$1:$1048576, MATCH($K272,'ИПЦ raw'!$A:$A,0),MATCH(MoM!AB$1,'ИПЦ raw'!$1:$1,0))</f>
        <v>100.67</v>
      </c>
      <c r="AC272" s="326">
        <f>INDEX('ИПЦ raw'!$1:$1048576, MATCH($K272,'ИПЦ raw'!$A:$A,0),MATCH(MoM!AC$1,'ИПЦ raw'!$1:$1,0))</f>
        <v>100.41</v>
      </c>
      <c r="AD272" s="326">
        <f>INDEX('ИПЦ raw'!$1:$1048576, MATCH($K272,'ИПЦ raw'!$A:$A,0),MATCH(MoM!AD$1,'ИПЦ raw'!$1:$1,0))</f>
        <v>99.74</v>
      </c>
      <c r="AE272" s="326">
        <f>INDEX('ИПЦ raw'!$1:$1048576, MATCH($K272,'ИПЦ raw'!$A:$A,0),MATCH(MoM!AE$1,'ИПЦ raw'!$1:$1,0))</f>
        <v>98.98</v>
      </c>
      <c r="AF272" s="326">
        <f>INDEX('ИПЦ raw'!$1:$1048576, MATCH($K272,'ИПЦ raw'!$A:$A,0),MATCH(MoM!AF$1,'ИПЦ raw'!$1:$1,0))</f>
        <v>99.67</v>
      </c>
      <c r="AG272" s="326">
        <f>INDEX('ИПЦ raw'!$1:$1048576, MATCH($K272,'ИПЦ raw'!$A:$A,0),MATCH(MoM!AG$1,'ИПЦ raw'!$1:$1,0))</f>
        <v>99.95</v>
      </c>
      <c r="AH272" s="326">
        <f>INDEX('ИПЦ raw'!$1:$1048576, MATCH($K272,'ИПЦ raw'!$A:$A,0),MATCH(MoM!AH$1,'ИПЦ raw'!$1:$1,0))</f>
        <v>99.99</v>
      </c>
      <c r="AI272" s="326">
        <f>INDEX('ИПЦ raw'!$1:$1048576, MATCH($K272,'ИПЦ raw'!$A:$A,0),MATCH(MoM!AI$1,'ИПЦ raw'!$1:$1,0))</f>
        <v>99.8</v>
      </c>
      <c r="AJ272" s="326">
        <f>INDEX('ИПЦ raw'!$1:$1048576, MATCH($K272,'ИПЦ raw'!$A:$A,0),MATCH(MoM!AJ$1,'ИПЦ raw'!$1:$1,0))</f>
        <v>100.62</v>
      </c>
      <c r="AK272" s="326">
        <f>INDEX('ИПЦ raw'!$1:$1048576, MATCH($K272,'ИПЦ raw'!$A:$A,0),MATCH(MoM!AK$1,'ИПЦ raw'!$1:$1,0))</f>
        <v>101.4</v>
      </c>
      <c r="AL272" s="326">
        <f>INDEX('ИПЦ raw'!$1:$1048576, MATCH($K272,'ИПЦ raw'!$A:$A,0),MATCH(MoM!AL$1,'ИПЦ raw'!$1:$1,0))</f>
        <v>101.55</v>
      </c>
      <c r="AM272" s="326">
        <f>INDEX('ИПЦ raw'!$1:$1048576, MATCH($K272,'ИПЦ raw'!$A:$A,0),MATCH(MoM!AM$1,'ИПЦ raw'!$1:$1,0))</f>
        <v>100.89</v>
      </c>
      <c r="AN272" s="326">
        <f>INDEX('ИПЦ raw'!$1:$1048576, MATCH($K272,'ИПЦ raw'!$A:$A,0),MATCH(MoM!AN$1,'ИПЦ raw'!$1:$1,0))</f>
        <v>99.9</v>
      </c>
      <c r="AO272" s="326">
        <f>INDEX('ИПЦ raw'!$1:$1048576, MATCH($K272,'ИПЦ raw'!$A:$A,0),MATCH(MoM!AO$1,'ИПЦ raw'!$1:$1,0))</f>
        <v>99.46</v>
      </c>
      <c r="AP272" s="326">
        <f>INDEX('ИПЦ raw'!$1:$1048576, MATCH($K272,'ИПЦ raw'!$A:$A,0),MATCH(MoM!AP$1,'ИПЦ raw'!$1:$1,0))</f>
        <v>99.86</v>
      </c>
      <c r="AQ272" s="326">
        <f>INDEX('ИПЦ raw'!$1:$1048576, MATCH($K272,'ИПЦ raw'!$A:$A,0),MATCH(MoM!AQ$1,'ИПЦ raw'!$1:$1,0))</f>
        <v>98.69</v>
      </c>
      <c r="AR272" s="326">
        <f>INDEX('ИПЦ raw'!$1:$1048576, MATCH($K272,'ИПЦ raw'!$A:$A,0),MATCH(MoM!AR$1,'ИПЦ raw'!$1:$1,0))</f>
        <v>99.03</v>
      </c>
      <c r="AS272" s="326">
        <f>INDEX('ИПЦ raw'!$1:$1048576, MATCH($K272,'ИПЦ raw'!$A:$A,0),MATCH(MoM!AS$1,'ИПЦ raw'!$1:$1,0))</f>
        <v>99.34</v>
      </c>
      <c r="AT272" s="326">
        <f>INDEX('ИПЦ raw'!$1:$1048576, MATCH($K272,'ИПЦ raw'!$A:$A,0),MATCH(MoM!AT$1,'ИПЦ raw'!$1:$1,0))</f>
        <v>100.12</v>
      </c>
      <c r="AU272" s="326">
        <f>INDEX('ИПЦ raw'!$1:$1048576, MATCH($K272,'ИПЦ raw'!$A:$A,0),MATCH(MoM!AU$1,'ИПЦ raw'!$1:$1,0))</f>
        <v>100.13</v>
      </c>
      <c r="AV272" s="326">
        <f>INDEX('ИПЦ raw'!$1:$1048576, MATCH($K272,'ИПЦ raw'!$A:$A,0),MATCH(MoM!AV$1,'ИПЦ raw'!$1:$1,0))</f>
        <v>100.15</v>
      </c>
      <c r="AW272" s="326">
        <f>INDEX('ИПЦ raw'!$1:$1048576, MATCH($K272,'ИПЦ raw'!$A:$A,0),MATCH(MoM!AW$1,'ИПЦ raw'!$1:$1,0))</f>
        <v>102</v>
      </c>
      <c r="AX272" s="326">
        <f>INDEX('ИПЦ raw'!$1:$1048576, MATCH($K272,'ИПЦ raw'!$A:$A,0),MATCH(MoM!AX$1,'ИПЦ raw'!$1:$1,0))</f>
        <v>101.57</v>
      </c>
      <c r="AY272" s="326">
        <f>INDEX('ИПЦ raw'!$1:$1048576, MATCH($K272,'ИПЦ raw'!$A:$A,0),MATCH(MoM!AY$1,'ИПЦ raw'!$1:$1,0))</f>
        <v>99.64</v>
      </c>
      <c r="AZ272" s="326">
        <f>INDEX('ИПЦ raw'!$1:$1048576, MATCH($K272,'ИПЦ raw'!$A:$A,0),MATCH(MoM!AZ$1,'ИПЦ raw'!$1:$1,0))</f>
        <v>99.43</v>
      </c>
    </row>
    <row r="273" spans="1:52" x14ac:dyDescent="0.45">
      <c r="A273" s="326">
        <f>Веса!A273</f>
        <v>1</v>
      </c>
      <c r="B273" s="326">
        <f t="shared" si="8"/>
        <v>1</v>
      </c>
      <c r="C273" s="326">
        <f>БИПЦ_НДС!E273</f>
        <v>1</v>
      </c>
      <c r="D273" s="326">
        <f t="shared" si="9"/>
        <v>0</v>
      </c>
      <c r="E273" s="326">
        <v>0</v>
      </c>
      <c r="F273" s="326">
        <v>1</v>
      </c>
      <c r="G273" s="326">
        <v>1</v>
      </c>
      <c r="H273" s="326">
        <v>0</v>
      </c>
      <c r="I273" s="326">
        <v>0</v>
      </c>
      <c r="J273" s="308" t="s">
        <v>272</v>
      </c>
      <c r="K273" s="308" t="s">
        <v>272</v>
      </c>
      <c r="L273" s="326">
        <f>INDEX('ИПЦ raw'!$1:$1048576, MATCH($K273,'ИПЦ raw'!$A:$A,0),MATCH(MoM!L$1,'ИПЦ raw'!$1:$1,0))</f>
        <v>99.6</v>
      </c>
      <c r="M273" s="326">
        <f>INDEX('ИПЦ raw'!$1:$1048576, MATCH($K273,'ИПЦ raw'!$A:$A,0),MATCH(MoM!M$1,'ИПЦ raw'!$1:$1,0))</f>
        <v>99.92</v>
      </c>
      <c r="N273" s="326">
        <f>INDEX('ИПЦ raw'!$1:$1048576, MATCH($K273,'ИПЦ raw'!$A:$A,0),MATCH(MoM!N$1,'ИПЦ raw'!$1:$1,0))</f>
        <v>99.81</v>
      </c>
      <c r="O273" s="326">
        <f>INDEX('ИПЦ raw'!$1:$1048576, MATCH($K273,'ИПЦ raw'!$A:$A,0),MATCH(MoM!O$1,'ИПЦ raw'!$1:$1,0))</f>
        <v>101.03</v>
      </c>
      <c r="P273" s="326">
        <f>INDEX('ИПЦ raw'!$1:$1048576, MATCH($K273,'ИПЦ raw'!$A:$A,0),MATCH(MoM!P$1,'ИПЦ raw'!$1:$1,0))</f>
        <v>100.99</v>
      </c>
      <c r="Q273" s="326">
        <f>INDEX('ИПЦ raw'!$1:$1048576, MATCH($K273,'ИПЦ raw'!$A:$A,0),MATCH(MoM!Q$1,'ИПЦ raw'!$1:$1,0))</f>
        <v>100.05</v>
      </c>
      <c r="R273" s="326">
        <f>INDEX('ИПЦ raw'!$1:$1048576, MATCH($K273,'ИПЦ raw'!$A:$A,0),MATCH(MoM!R$1,'ИПЦ raw'!$1:$1,0))</f>
        <v>103.3</v>
      </c>
      <c r="S273" s="326">
        <f>INDEX('ИПЦ raw'!$1:$1048576, MATCH($K273,'ИПЦ raw'!$A:$A,0),MATCH(MoM!S$1,'ИПЦ raw'!$1:$1,0))</f>
        <v>101.48</v>
      </c>
      <c r="T273" s="326">
        <f>INDEX('ИПЦ raw'!$1:$1048576, MATCH($K273,'ИПЦ raw'!$A:$A,0),MATCH(MoM!T$1,'ИПЦ raw'!$1:$1,0))</f>
        <v>100.57</v>
      </c>
      <c r="U273" s="326">
        <f>INDEX('ИПЦ raw'!$1:$1048576, MATCH($K273,'ИПЦ raw'!$A:$A,0),MATCH(MoM!U$1,'ИПЦ raw'!$1:$1,0))</f>
        <v>100.63</v>
      </c>
      <c r="V273" s="326">
        <f>INDEX('ИПЦ raw'!$1:$1048576, MATCH($K273,'ИПЦ raw'!$A:$A,0),MATCH(MoM!V$1,'ИПЦ raw'!$1:$1,0))</f>
        <v>99.55</v>
      </c>
      <c r="W273" s="326">
        <f>INDEX('ИПЦ raw'!$1:$1048576, MATCH($K273,'ИПЦ raw'!$A:$A,0),MATCH(MoM!W$1,'ИПЦ raw'!$1:$1,0))</f>
        <v>100.19</v>
      </c>
      <c r="X273" s="326">
        <f>INDEX('ИПЦ raw'!$1:$1048576, MATCH($K273,'ИПЦ raw'!$A:$A,0),MATCH(MoM!X$1,'ИПЦ raw'!$1:$1,0))</f>
        <v>100.16</v>
      </c>
      <c r="Y273" s="326">
        <f>INDEX('ИПЦ raw'!$1:$1048576, MATCH($K273,'ИПЦ raw'!$A:$A,0),MATCH(MoM!Y$1,'ИПЦ raw'!$1:$1,0))</f>
        <v>100.66</v>
      </c>
      <c r="Z273" s="326">
        <f>INDEX('ИПЦ raw'!$1:$1048576, MATCH($K273,'ИПЦ raw'!$A:$A,0),MATCH(MoM!Z$1,'ИПЦ raw'!$1:$1,0))</f>
        <v>100.73</v>
      </c>
      <c r="AA273" s="326">
        <f>INDEX('ИПЦ raw'!$1:$1048576, MATCH($K273,'ИПЦ raw'!$A:$A,0),MATCH(MoM!AA$1,'ИПЦ raw'!$1:$1,0))</f>
        <v>100.72</v>
      </c>
      <c r="AB273" s="326">
        <f>INDEX('ИПЦ raw'!$1:$1048576, MATCH($K273,'ИПЦ raw'!$A:$A,0),MATCH(MoM!AB$1,'ИПЦ raw'!$1:$1,0))</f>
        <v>100.9</v>
      </c>
      <c r="AC273" s="326">
        <f>INDEX('ИПЦ raw'!$1:$1048576, MATCH($K273,'ИПЦ raw'!$A:$A,0),MATCH(MoM!AC$1,'ИПЦ raw'!$1:$1,0))</f>
        <v>100.7</v>
      </c>
      <c r="AD273" s="326">
        <f>INDEX('ИПЦ raw'!$1:$1048576, MATCH($K273,'ИПЦ raw'!$A:$A,0),MATCH(MoM!AD$1,'ИПЦ raw'!$1:$1,0))</f>
        <v>100.47</v>
      </c>
      <c r="AE273" s="326">
        <f>INDEX('ИПЦ raw'!$1:$1048576, MATCH($K273,'ИПЦ raw'!$A:$A,0),MATCH(MoM!AE$1,'ИПЦ raw'!$1:$1,0))</f>
        <v>100.3</v>
      </c>
      <c r="AF273" s="326">
        <f>INDEX('ИПЦ raw'!$1:$1048576, MATCH($K273,'ИПЦ raw'!$A:$A,0),MATCH(MoM!AF$1,'ИПЦ raw'!$1:$1,0))</f>
        <v>100.08</v>
      </c>
      <c r="AG273" s="326">
        <f>INDEX('ИПЦ raw'!$1:$1048576, MATCH($K273,'ИПЦ raw'!$A:$A,0),MATCH(MoM!AG$1,'ИПЦ raw'!$1:$1,0))</f>
        <v>100.62</v>
      </c>
      <c r="AH273" s="326">
        <f>INDEX('ИПЦ raw'!$1:$1048576, MATCH($K273,'ИПЦ raw'!$A:$A,0),MATCH(MoM!AH$1,'ИПЦ raw'!$1:$1,0))</f>
        <v>100.23</v>
      </c>
      <c r="AI273" s="326">
        <f>INDEX('ИПЦ raw'!$1:$1048576, MATCH($K273,'ИПЦ raw'!$A:$A,0),MATCH(MoM!AI$1,'ИПЦ raw'!$1:$1,0))</f>
        <v>101.22</v>
      </c>
      <c r="AJ273" s="326">
        <f>INDEX('ИПЦ raw'!$1:$1048576, MATCH($K273,'ИПЦ raw'!$A:$A,0),MATCH(MoM!AJ$1,'ИПЦ raw'!$1:$1,0))</f>
        <v>101.71</v>
      </c>
      <c r="AK273" s="326">
        <f>INDEX('ИПЦ raw'!$1:$1048576, MATCH($K273,'ИПЦ raw'!$A:$A,0),MATCH(MoM!AK$1,'ИПЦ raw'!$1:$1,0))</f>
        <v>100.36</v>
      </c>
      <c r="AL273" s="326">
        <f>INDEX('ИПЦ raw'!$1:$1048576, MATCH($K273,'ИПЦ raw'!$A:$A,0),MATCH(MoM!AL$1,'ИПЦ raw'!$1:$1,0))</f>
        <v>99.59</v>
      </c>
      <c r="AM273" s="326">
        <f>INDEX('ИПЦ raw'!$1:$1048576, MATCH($K273,'ИПЦ raw'!$A:$A,0),MATCH(MoM!AM$1,'ИПЦ raw'!$1:$1,0))</f>
        <v>99.7</v>
      </c>
      <c r="AN273" s="326">
        <f>INDEX('ИПЦ raw'!$1:$1048576, MATCH($K273,'ИПЦ raw'!$A:$A,0),MATCH(MoM!AN$1,'ИПЦ raw'!$1:$1,0))</f>
        <v>99.56</v>
      </c>
      <c r="AO273" s="326">
        <f>INDEX('ИПЦ raw'!$1:$1048576, MATCH($K273,'ИПЦ raw'!$A:$A,0),MATCH(MoM!AO$1,'ИПЦ raw'!$1:$1,0))</f>
        <v>99.5</v>
      </c>
      <c r="AP273" s="326">
        <f>INDEX('ИПЦ raw'!$1:$1048576, MATCH($K273,'ИПЦ raw'!$A:$A,0),MATCH(MoM!AP$1,'ИПЦ raw'!$1:$1,0))</f>
        <v>98.53</v>
      </c>
      <c r="AQ273" s="326">
        <f>INDEX('ИПЦ raw'!$1:$1048576, MATCH($K273,'ИПЦ raw'!$A:$A,0),MATCH(MoM!AQ$1,'ИПЦ raw'!$1:$1,0))</f>
        <v>99.67</v>
      </c>
      <c r="AR273" s="326">
        <f>INDEX('ИПЦ raw'!$1:$1048576, MATCH($K273,'ИПЦ raw'!$A:$A,0),MATCH(MoM!AR$1,'ИПЦ raw'!$1:$1,0))</f>
        <v>99.25</v>
      </c>
      <c r="AS273" s="326">
        <f>INDEX('ИПЦ raw'!$1:$1048576, MATCH($K273,'ИПЦ raw'!$A:$A,0),MATCH(MoM!AS$1,'ИПЦ raw'!$1:$1,0))</f>
        <v>98.54</v>
      </c>
      <c r="AT273" s="326">
        <f>INDEX('ИПЦ raw'!$1:$1048576, MATCH($K273,'ИПЦ raw'!$A:$A,0),MATCH(MoM!AT$1,'ИПЦ raw'!$1:$1,0))</f>
        <v>99.5</v>
      </c>
      <c r="AU273" s="326">
        <f>INDEX('ИПЦ raw'!$1:$1048576, MATCH($K273,'ИПЦ raw'!$A:$A,0),MATCH(MoM!AU$1,'ИПЦ raw'!$1:$1,0))</f>
        <v>99.87</v>
      </c>
      <c r="AV273" s="326">
        <f>INDEX('ИПЦ raw'!$1:$1048576, MATCH($K273,'ИПЦ raw'!$A:$A,0),MATCH(MoM!AV$1,'ИПЦ raw'!$1:$1,0))</f>
        <v>100.45</v>
      </c>
      <c r="AW273" s="326">
        <f>INDEX('ИПЦ raw'!$1:$1048576, MATCH($K273,'ИПЦ raw'!$A:$A,0),MATCH(MoM!AW$1,'ИПЦ raw'!$1:$1,0))</f>
        <v>100.56</v>
      </c>
      <c r="AX273" s="326">
        <f>INDEX('ИПЦ raw'!$1:$1048576, MATCH($K273,'ИПЦ raw'!$A:$A,0),MATCH(MoM!AX$1,'ИПЦ raw'!$1:$1,0))</f>
        <v>100.2</v>
      </c>
      <c r="AY273" s="326">
        <f>INDEX('ИПЦ raw'!$1:$1048576, MATCH($K273,'ИПЦ raw'!$A:$A,0),MATCH(MoM!AY$1,'ИПЦ raw'!$1:$1,0))</f>
        <v>100.13</v>
      </c>
      <c r="AZ273" s="326">
        <f>INDEX('ИПЦ raw'!$1:$1048576, MATCH($K273,'ИПЦ raw'!$A:$A,0),MATCH(MoM!AZ$1,'ИПЦ raw'!$1:$1,0))</f>
        <v>99.91</v>
      </c>
    </row>
    <row r="274" spans="1:52" x14ac:dyDescent="0.45">
      <c r="A274" s="326">
        <f>Веса!A274</f>
        <v>1</v>
      </c>
      <c r="B274" s="326">
        <f t="shared" si="8"/>
        <v>1</v>
      </c>
      <c r="C274" s="326">
        <f>БИПЦ_НДС!E274</f>
        <v>1</v>
      </c>
      <c r="D274" s="326">
        <f t="shared" si="9"/>
        <v>0</v>
      </c>
      <c r="E274" s="326">
        <v>0</v>
      </c>
      <c r="F274" s="326">
        <v>1</v>
      </c>
      <c r="G274" s="326">
        <v>1</v>
      </c>
      <c r="H274" s="326">
        <v>0</v>
      </c>
      <c r="I274" s="326">
        <v>0</v>
      </c>
      <c r="J274" s="308" t="s">
        <v>273</v>
      </c>
      <c r="K274" s="308" t="s">
        <v>273</v>
      </c>
      <c r="L274" s="326">
        <f>INDEX('ИПЦ raw'!$1:$1048576, MATCH($K274,'ИПЦ raw'!$A:$A,0),MATCH(MoM!L$1,'ИПЦ raw'!$1:$1,0))</f>
        <v>100.74</v>
      </c>
      <c r="M274" s="326">
        <f>INDEX('ИПЦ raw'!$1:$1048576, MATCH($K274,'ИПЦ raw'!$A:$A,0),MATCH(MoM!M$1,'ИПЦ raw'!$1:$1,0))</f>
        <v>95.49</v>
      </c>
      <c r="N274" s="326">
        <f>INDEX('ИПЦ raw'!$1:$1048576, MATCH($K274,'ИПЦ raw'!$A:$A,0),MATCH(MoM!N$1,'ИПЦ raw'!$1:$1,0))</f>
        <v>96.28</v>
      </c>
      <c r="O274" s="326">
        <f>INDEX('ИПЦ raw'!$1:$1048576, MATCH($K274,'ИПЦ raw'!$A:$A,0),MATCH(MoM!O$1,'ИПЦ raw'!$1:$1,0))</f>
        <v>97.31</v>
      </c>
      <c r="P274" s="326">
        <f>INDEX('ИПЦ raw'!$1:$1048576, MATCH($K274,'ИПЦ raw'!$A:$A,0),MATCH(MoM!P$1,'ИПЦ raw'!$1:$1,0))</f>
        <v>96.87</v>
      </c>
      <c r="Q274" s="326">
        <f>INDEX('ИПЦ raw'!$1:$1048576, MATCH($K274,'ИПЦ raw'!$A:$A,0),MATCH(MoM!Q$1,'ИПЦ raw'!$1:$1,0))</f>
        <v>97.85</v>
      </c>
      <c r="R274" s="326">
        <f>INDEX('ИПЦ raw'!$1:$1048576, MATCH($K274,'ИПЦ raw'!$A:$A,0),MATCH(MoM!R$1,'ИПЦ raw'!$1:$1,0))</f>
        <v>104.89</v>
      </c>
      <c r="S274" s="326">
        <f>INDEX('ИПЦ raw'!$1:$1048576, MATCH($K274,'ИПЦ raw'!$A:$A,0),MATCH(MoM!S$1,'ИПЦ raw'!$1:$1,0))</f>
        <v>101.11</v>
      </c>
      <c r="T274" s="326">
        <f>INDEX('ИПЦ raw'!$1:$1048576, MATCH($K274,'ИПЦ raw'!$A:$A,0),MATCH(MoM!T$1,'ИПЦ raw'!$1:$1,0))</f>
        <v>99.25</v>
      </c>
      <c r="U274" s="326">
        <f>INDEX('ИПЦ raw'!$1:$1048576, MATCH($K274,'ИПЦ raw'!$A:$A,0),MATCH(MoM!U$1,'ИПЦ raw'!$1:$1,0))</f>
        <v>101.6</v>
      </c>
      <c r="V274" s="326">
        <f>INDEX('ИПЦ raw'!$1:$1048576, MATCH($K274,'ИПЦ raw'!$A:$A,0),MATCH(MoM!V$1,'ИПЦ raw'!$1:$1,0))</f>
        <v>100.53</v>
      </c>
      <c r="W274" s="326">
        <f>INDEX('ИПЦ raw'!$1:$1048576, MATCH($K274,'ИПЦ raw'!$A:$A,0),MATCH(MoM!W$1,'ИПЦ raw'!$1:$1,0))</f>
        <v>101.9</v>
      </c>
      <c r="X274" s="326">
        <f>INDEX('ИПЦ raw'!$1:$1048576, MATCH($K274,'ИПЦ raw'!$A:$A,0),MATCH(MoM!X$1,'ИПЦ raw'!$1:$1,0))</f>
        <v>100.87</v>
      </c>
      <c r="Y274" s="326">
        <f>INDEX('ИПЦ raw'!$1:$1048576, MATCH($K274,'ИПЦ raw'!$A:$A,0),MATCH(MoM!Y$1,'ИПЦ raw'!$1:$1,0))</f>
        <v>99.5</v>
      </c>
      <c r="Z274" s="326">
        <f>INDEX('ИПЦ raw'!$1:$1048576, MATCH($K274,'ИПЦ raw'!$A:$A,0),MATCH(MoM!Z$1,'ИПЦ raw'!$1:$1,0))</f>
        <v>101.21</v>
      </c>
      <c r="AA274" s="326">
        <f>INDEX('ИПЦ raw'!$1:$1048576, MATCH($K274,'ИПЦ raw'!$A:$A,0),MATCH(MoM!AA$1,'ИПЦ raw'!$1:$1,0))</f>
        <v>99.1</v>
      </c>
      <c r="AB274" s="326">
        <f>INDEX('ИПЦ raw'!$1:$1048576, MATCH($K274,'ИПЦ raw'!$A:$A,0),MATCH(MoM!AB$1,'ИПЦ raw'!$1:$1,0))</f>
        <v>99.85</v>
      </c>
      <c r="AC274" s="326">
        <f>INDEX('ИПЦ raw'!$1:$1048576, MATCH($K274,'ИПЦ raw'!$A:$A,0),MATCH(MoM!AC$1,'ИПЦ raw'!$1:$1,0))</f>
        <v>98.64</v>
      </c>
      <c r="AD274" s="326">
        <f>INDEX('ИПЦ raw'!$1:$1048576, MATCH($K274,'ИПЦ raw'!$A:$A,0),MATCH(MoM!AD$1,'ИПЦ raw'!$1:$1,0))</f>
        <v>100.16</v>
      </c>
      <c r="AE274" s="326">
        <f>INDEX('ИПЦ raw'!$1:$1048576, MATCH($K274,'ИПЦ raw'!$A:$A,0),MATCH(MoM!AE$1,'ИПЦ raw'!$1:$1,0))</f>
        <v>100.61</v>
      </c>
      <c r="AF274" s="326">
        <f>INDEX('ИПЦ raw'!$1:$1048576, MATCH($K274,'ИПЦ raw'!$A:$A,0),MATCH(MoM!AF$1,'ИПЦ raw'!$1:$1,0))</f>
        <v>99.61</v>
      </c>
      <c r="AG274" s="326">
        <f>INDEX('ИПЦ raw'!$1:$1048576, MATCH($K274,'ИПЦ raw'!$A:$A,0),MATCH(MoM!AG$1,'ИПЦ raw'!$1:$1,0))</f>
        <v>99.04</v>
      </c>
      <c r="AH274" s="326">
        <f>INDEX('ИПЦ raw'!$1:$1048576, MATCH($K274,'ИПЦ raw'!$A:$A,0),MATCH(MoM!AH$1,'ИПЦ raw'!$1:$1,0))</f>
        <v>99.63</v>
      </c>
      <c r="AI274" s="326">
        <f>INDEX('ИПЦ raw'!$1:$1048576, MATCH($K274,'ИПЦ raw'!$A:$A,0),MATCH(MoM!AI$1,'ИПЦ raw'!$1:$1,0))</f>
        <v>103.1</v>
      </c>
      <c r="AJ274" s="326">
        <f>INDEX('ИПЦ raw'!$1:$1048576, MATCH($K274,'ИПЦ raw'!$A:$A,0),MATCH(MoM!AJ$1,'ИПЦ raw'!$1:$1,0))</f>
        <v>100.57</v>
      </c>
      <c r="AK274" s="326">
        <f>INDEX('ИПЦ raw'!$1:$1048576, MATCH($K274,'ИПЦ raw'!$A:$A,0),MATCH(MoM!AK$1,'ИПЦ raw'!$1:$1,0))</f>
        <v>99.47</v>
      </c>
      <c r="AL274" s="326">
        <f>INDEX('ИПЦ raw'!$1:$1048576, MATCH($K274,'ИПЦ raw'!$A:$A,0),MATCH(MoM!AL$1,'ИПЦ raw'!$1:$1,0))</f>
        <v>97.26</v>
      </c>
      <c r="AM274" s="326">
        <f>INDEX('ИПЦ raw'!$1:$1048576, MATCH($K274,'ИПЦ raw'!$A:$A,0),MATCH(MoM!AM$1,'ИПЦ raw'!$1:$1,0))</f>
        <v>97.31</v>
      </c>
      <c r="AN274" s="326">
        <f>INDEX('ИПЦ raw'!$1:$1048576, MATCH($K274,'ИПЦ raw'!$A:$A,0),MATCH(MoM!AN$1,'ИПЦ raw'!$1:$1,0))</f>
        <v>97.25</v>
      </c>
      <c r="AO274" s="326">
        <f>INDEX('ИПЦ raw'!$1:$1048576, MATCH($K274,'ИПЦ raw'!$A:$A,0),MATCH(MoM!AO$1,'ИПЦ raw'!$1:$1,0))</f>
        <v>97.56</v>
      </c>
      <c r="AP274" s="326">
        <f>INDEX('ИПЦ raw'!$1:$1048576, MATCH($K274,'ИПЦ raw'!$A:$A,0),MATCH(MoM!AP$1,'ИПЦ raw'!$1:$1,0))</f>
        <v>100.07</v>
      </c>
      <c r="AQ274" s="326">
        <f>INDEX('ИПЦ raw'!$1:$1048576, MATCH($K274,'ИПЦ raw'!$A:$A,0),MATCH(MoM!AQ$1,'ИПЦ raw'!$1:$1,0))</f>
        <v>99.79</v>
      </c>
      <c r="AR274" s="326">
        <f>INDEX('ИПЦ raw'!$1:$1048576, MATCH($K274,'ИПЦ raw'!$A:$A,0),MATCH(MoM!AR$1,'ИПЦ raw'!$1:$1,0))</f>
        <v>100.05</v>
      </c>
      <c r="AS274" s="326">
        <f>INDEX('ИПЦ raw'!$1:$1048576, MATCH($K274,'ИПЦ raw'!$A:$A,0),MATCH(MoM!AS$1,'ИПЦ raw'!$1:$1,0))</f>
        <v>100.33</v>
      </c>
      <c r="AT274" s="326">
        <f>INDEX('ИПЦ raw'!$1:$1048576, MATCH($K274,'ИПЦ raw'!$A:$A,0),MATCH(MoM!AT$1,'ИПЦ raw'!$1:$1,0))</f>
        <v>99.78</v>
      </c>
      <c r="AU274" s="326">
        <f>INDEX('ИПЦ raw'!$1:$1048576, MATCH($K274,'ИПЦ raw'!$A:$A,0),MATCH(MoM!AU$1,'ИПЦ raw'!$1:$1,0))</f>
        <v>100.8</v>
      </c>
      <c r="AV274" s="326">
        <f>INDEX('ИПЦ raw'!$1:$1048576, MATCH($K274,'ИПЦ raw'!$A:$A,0),MATCH(MoM!AV$1,'ИПЦ raw'!$1:$1,0))</f>
        <v>100.5</v>
      </c>
      <c r="AW274" s="326">
        <f>INDEX('ИПЦ raw'!$1:$1048576, MATCH($K274,'ИПЦ raw'!$A:$A,0),MATCH(MoM!AW$1,'ИПЦ raw'!$1:$1,0))</f>
        <v>100.64</v>
      </c>
      <c r="AX274" s="326">
        <f>INDEX('ИПЦ raw'!$1:$1048576, MATCH($K274,'ИПЦ raw'!$A:$A,0),MATCH(MoM!AX$1,'ИПЦ raw'!$1:$1,0))</f>
        <v>100.45</v>
      </c>
      <c r="AY274" s="326">
        <f>INDEX('ИПЦ raw'!$1:$1048576, MATCH($K274,'ИПЦ raw'!$A:$A,0),MATCH(MoM!AY$1,'ИПЦ raw'!$1:$1,0))</f>
        <v>98.56</v>
      </c>
      <c r="AZ274" s="326">
        <f>INDEX('ИПЦ raw'!$1:$1048576, MATCH($K274,'ИПЦ raw'!$A:$A,0),MATCH(MoM!AZ$1,'ИПЦ raw'!$1:$1,0))</f>
        <v>98.37</v>
      </c>
    </row>
    <row r="275" spans="1:52" x14ac:dyDescent="0.45">
      <c r="A275" s="326">
        <f>Веса!A275</f>
        <v>1</v>
      </c>
      <c r="B275" s="326">
        <f t="shared" si="8"/>
        <v>1</v>
      </c>
      <c r="C275" s="326">
        <f>БИПЦ_НДС!E275</f>
        <v>1</v>
      </c>
      <c r="D275" s="326">
        <f t="shared" si="9"/>
        <v>0</v>
      </c>
      <c r="E275" s="326">
        <v>0</v>
      </c>
      <c r="F275" s="326">
        <v>1</v>
      </c>
      <c r="G275" s="326">
        <v>1</v>
      </c>
      <c r="H275" s="326">
        <v>0</v>
      </c>
      <c r="I275" s="326">
        <v>0</v>
      </c>
      <c r="J275" s="308" t="s">
        <v>274</v>
      </c>
      <c r="K275" s="308" t="s">
        <v>274</v>
      </c>
      <c r="L275" s="326">
        <f>INDEX('ИПЦ raw'!$1:$1048576, MATCH($K275,'ИПЦ raw'!$A:$A,0),MATCH(MoM!L$1,'ИПЦ raw'!$1:$1,0))</f>
        <v>99.53</v>
      </c>
      <c r="M275" s="326">
        <f>INDEX('ИПЦ raw'!$1:$1048576, MATCH($K275,'ИПЦ raw'!$A:$A,0),MATCH(MoM!M$1,'ИПЦ raw'!$1:$1,0))</f>
        <v>97.24</v>
      </c>
      <c r="N275" s="326">
        <f>INDEX('ИПЦ raw'!$1:$1048576, MATCH($K275,'ИПЦ raw'!$A:$A,0),MATCH(MoM!N$1,'ИПЦ raw'!$1:$1,0))</f>
        <v>98.41</v>
      </c>
      <c r="O275" s="326">
        <f>INDEX('ИПЦ raw'!$1:$1048576, MATCH($K275,'ИПЦ raw'!$A:$A,0),MATCH(MoM!O$1,'ИПЦ raw'!$1:$1,0))</f>
        <v>98.65</v>
      </c>
      <c r="P275" s="326">
        <f>INDEX('ИПЦ raw'!$1:$1048576, MATCH($K275,'ИПЦ raw'!$A:$A,0),MATCH(MoM!P$1,'ИПЦ raw'!$1:$1,0))</f>
        <v>99.03</v>
      </c>
      <c r="Q275" s="326">
        <f>INDEX('ИПЦ raw'!$1:$1048576, MATCH($K275,'ИПЦ raw'!$A:$A,0),MATCH(MoM!Q$1,'ИПЦ raw'!$1:$1,0))</f>
        <v>98.19</v>
      </c>
      <c r="R275" s="326">
        <f>INDEX('ИПЦ raw'!$1:$1048576, MATCH($K275,'ИПЦ raw'!$A:$A,0),MATCH(MoM!R$1,'ИПЦ raw'!$1:$1,0))</f>
        <v>100.96</v>
      </c>
      <c r="S275" s="326">
        <f>INDEX('ИПЦ raw'!$1:$1048576, MATCH($K275,'ИПЦ raw'!$A:$A,0),MATCH(MoM!S$1,'ИПЦ raw'!$1:$1,0))</f>
        <v>100.93</v>
      </c>
      <c r="T275" s="326">
        <f>INDEX('ИПЦ raw'!$1:$1048576, MATCH($K275,'ИПЦ raw'!$A:$A,0),MATCH(MoM!T$1,'ИПЦ raw'!$1:$1,0))</f>
        <v>99.73</v>
      </c>
      <c r="U275" s="326">
        <f>INDEX('ИПЦ raw'!$1:$1048576, MATCH($K275,'ИПЦ raw'!$A:$A,0),MATCH(MoM!U$1,'ИПЦ raw'!$1:$1,0))</f>
        <v>101.23</v>
      </c>
      <c r="V275" s="326">
        <f>INDEX('ИПЦ raw'!$1:$1048576, MATCH($K275,'ИПЦ raw'!$A:$A,0),MATCH(MoM!V$1,'ИПЦ raw'!$1:$1,0))</f>
        <v>102.33</v>
      </c>
      <c r="W275" s="326">
        <f>INDEX('ИПЦ raw'!$1:$1048576, MATCH($K275,'ИПЦ raw'!$A:$A,0),MATCH(MoM!W$1,'ИПЦ raw'!$1:$1,0))</f>
        <v>100.28</v>
      </c>
      <c r="X275" s="326">
        <f>INDEX('ИПЦ raw'!$1:$1048576, MATCH($K275,'ИПЦ raw'!$A:$A,0),MATCH(MoM!X$1,'ИПЦ raw'!$1:$1,0))</f>
        <v>100.66</v>
      </c>
      <c r="Y275" s="326">
        <f>INDEX('ИПЦ raw'!$1:$1048576, MATCH($K275,'ИПЦ raw'!$A:$A,0),MATCH(MoM!Y$1,'ИПЦ raw'!$1:$1,0))</f>
        <v>102.14</v>
      </c>
      <c r="Z275" s="326">
        <f>INDEX('ИПЦ raw'!$1:$1048576, MATCH($K275,'ИПЦ raw'!$A:$A,0),MATCH(MoM!Z$1,'ИПЦ raw'!$1:$1,0))</f>
        <v>100.11</v>
      </c>
      <c r="AA275" s="326">
        <f>INDEX('ИПЦ raw'!$1:$1048576, MATCH($K275,'ИПЦ raw'!$A:$A,0),MATCH(MoM!AA$1,'ИПЦ raw'!$1:$1,0))</f>
        <v>100.46</v>
      </c>
      <c r="AB275" s="326">
        <f>INDEX('ИПЦ raw'!$1:$1048576, MATCH($K275,'ИПЦ raw'!$A:$A,0),MATCH(MoM!AB$1,'ИПЦ raw'!$1:$1,0))</f>
        <v>99.54</v>
      </c>
      <c r="AC275" s="326">
        <f>INDEX('ИПЦ raw'!$1:$1048576, MATCH($K275,'ИПЦ raw'!$A:$A,0),MATCH(MoM!AC$1,'ИПЦ raw'!$1:$1,0))</f>
        <v>102.24</v>
      </c>
      <c r="AD275" s="326">
        <f>INDEX('ИПЦ raw'!$1:$1048576, MATCH($K275,'ИПЦ raw'!$A:$A,0),MATCH(MoM!AD$1,'ИПЦ raw'!$1:$1,0))</f>
        <v>100.84</v>
      </c>
      <c r="AE275" s="326">
        <f>INDEX('ИПЦ raw'!$1:$1048576, MATCH($K275,'ИПЦ raw'!$A:$A,0),MATCH(MoM!AE$1,'ИПЦ raw'!$1:$1,0))</f>
        <v>100.05</v>
      </c>
      <c r="AF275" s="326">
        <f>INDEX('ИПЦ raw'!$1:$1048576, MATCH($K275,'ИПЦ raw'!$A:$A,0),MATCH(MoM!AF$1,'ИПЦ raw'!$1:$1,0))</f>
        <v>99.41</v>
      </c>
      <c r="AG275" s="326">
        <f>INDEX('ИПЦ raw'!$1:$1048576, MATCH($K275,'ИПЦ raw'!$A:$A,0),MATCH(MoM!AG$1,'ИПЦ raw'!$1:$1,0))</f>
        <v>100.7</v>
      </c>
      <c r="AH275" s="326">
        <f>INDEX('ИПЦ raw'!$1:$1048576, MATCH($K275,'ИПЦ raw'!$A:$A,0),MATCH(MoM!AH$1,'ИПЦ raw'!$1:$1,0))</f>
        <v>99.89</v>
      </c>
      <c r="AI275" s="326">
        <f>INDEX('ИПЦ raw'!$1:$1048576, MATCH($K275,'ИПЦ raw'!$A:$A,0),MATCH(MoM!AI$1,'ИПЦ raw'!$1:$1,0))</f>
        <v>104.76</v>
      </c>
      <c r="AJ275" s="326">
        <f>INDEX('ИПЦ raw'!$1:$1048576, MATCH($K275,'ИПЦ raw'!$A:$A,0),MATCH(MoM!AJ$1,'ИПЦ raw'!$1:$1,0))</f>
        <v>101.35</v>
      </c>
      <c r="AK275" s="326">
        <f>INDEX('ИПЦ raw'!$1:$1048576, MATCH($K275,'ИПЦ raw'!$A:$A,0),MATCH(MoM!AK$1,'ИПЦ raw'!$1:$1,0))</f>
        <v>100.99</v>
      </c>
      <c r="AL275" s="326">
        <f>INDEX('ИПЦ raw'!$1:$1048576, MATCH($K275,'ИПЦ raw'!$A:$A,0),MATCH(MoM!AL$1,'ИПЦ raw'!$1:$1,0))</f>
        <v>97.56</v>
      </c>
      <c r="AM275" s="326">
        <f>INDEX('ИПЦ raw'!$1:$1048576, MATCH($K275,'ИПЦ raw'!$A:$A,0),MATCH(MoM!AM$1,'ИПЦ raw'!$1:$1,0))</f>
        <v>98.96</v>
      </c>
      <c r="AN275" s="326">
        <f>INDEX('ИПЦ raw'!$1:$1048576, MATCH($K275,'ИПЦ raw'!$A:$A,0),MATCH(MoM!AN$1,'ИПЦ raw'!$1:$1,0))</f>
        <v>96.9</v>
      </c>
      <c r="AO275" s="326">
        <f>INDEX('ИПЦ raw'!$1:$1048576, MATCH($K275,'ИПЦ raw'!$A:$A,0),MATCH(MoM!AO$1,'ИПЦ raw'!$1:$1,0))</f>
        <v>100.12</v>
      </c>
      <c r="AP275" s="326">
        <f>INDEX('ИПЦ raw'!$1:$1048576, MATCH($K275,'ИПЦ raw'!$A:$A,0),MATCH(MoM!AP$1,'ИПЦ raw'!$1:$1,0))</f>
        <v>100.88</v>
      </c>
      <c r="AQ275" s="326">
        <f>INDEX('ИПЦ raw'!$1:$1048576, MATCH($K275,'ИПЦ raw'!$A:$A,0),MATCH(MoM!AQ$1,'ИПЦ raw'!$1:$1,0))</f>
        <v>99.54</v>
      </c>
      <c r="AR275" s="326">
        <f>INDEX('ИПЦ raw'!$1:$1048576, MATCH($K275,'ИПЦ raw'!$A:$A,0),MATCH(MoM!AR$1,'ИПЦ raw'!$1:$1,0))</f>
        <v>99.55</v>
      </c>
      <c r="AS275" s="326">
        <f>INDEX('ИПЦ raw'!$1:$1048576, MATCH($K275,'ИПЦ raw'!$A:$A,0),MATCH(MoM!AS$1,'ИПЦ raw'!$1:$1,0))</f>
        <v>98.6</v>
      </c>
      <c r="AT275" s="326">
        <f>INDEX('ИПЦ raw'!$1:$1048576, MATCH($K275,'ИПЦ raw'!$A:$A,0),MATCH(MoM!AT$1,'ИПЦ raw'!$1:$1,0))</f>
        <v>100.87</v>
      </c>
      <c r="AU275" s="326">
        <f>INDEX('ИПЦ raw'!$1:$1048576, MATCH($K275,'ИПЦ raw'!$A:$A,0),MATCH(MoM!AU$1,'ИПЦ raw'!$1:$1,0))</f>
        <v>106.53</v>
      </c>
      <c r="AV275" s="326">
        <f>INDEX('ИПЦ raw'!$1:$1048576, MATCH($K275,'ИПЦ raw'!$A:$A,0),MATCH(MoM!AV$1,'ИПЦ raw'!$1:$1,0))</f>
        <v>104.69</v>
      </c>
      <c r="AW275" s="326">
        <f>INDEX('ИПЦ raw'!$1:$1048576, MATCH($K275,'ИПЦ raw'!$A:$A,0),MATCH(MoM!AW$1,'ИПЦ raw'!$1:$1,0))</f>
        <v>100.58</v>
      </c>
      <c r="AX275" s="326">
        <f>INDEX('ИПЦ raw'!$1:$1048576, MATCH($K275,'ИПЦ raw'!$A:$A,0),MATCH(MoM!AX$1,'ИПЦ raw'!$1:$1,0))</f>
        <v>102.15</v>
      </c>
      <c r="AY275" s="326">
        <f>INDEX('ИПЦ raw'!$1:$1048576, MATCH($K275,'ИПЦ raw'!$A:$A,0),MATCH(MoM!AY$1,'ИПЦ raw'!$1:$1,0))</f>
        <v>102.22</v>
      </c>
      <c r="AZ275" s="326">
        <f>INDEX('ИПЦ raw'!$1:$1048576, MATCH($K275,'ИПЦ raw'!$A:$A,0),MATCH(MoM!AZ$1,'ИПЦ raw'!$1:$1,0))</f>
        <v>99.64</v>
      </c>
    </row>
    <row r="276" spans="1:52" x14ac:dyDescent="0.45">
      <c r="A276" s="326">
        <f>Веса!A276</f>
        <v>1</v>
      </c>
      <c r="B276" s="326">
        <f t="shared" si="8"/>
        <v>1</v>
      </c>
      <c r="C276" s="326">
        <f>БИПЦ_НДС!E276</f>
        <v>1</v>
      </c>
      <c r="D276" s="326">
        <f t="shared" si="9"/>
        <v>0</v>
      </c>
      <c r="E276" s="326">
        <v>0</v>
      </c>
      <c r="F276" s="326">
        <v>1</v>
      </c>
      <c r="G276" s="326">
        <v>1</v>
      </c>
      <c r="H276" s="326">
        <v>0</v>
      </c>
      <c r="I276" s="326">
        <v>0</v>
      </c>
      <c r="J276" s="308" t="s">
        <v>275</v>
      </c>
      <c r="K276" s="308" t="s">
        <v>275</v>
      </c>
      <c r="L276" s="326">
        <f>INDEX('ИПЦ raw'!$1:$1048576, MATCH($K276,'ИПЦ raw'!$A:$A,0),MATCH(MoM!L$1,'ИПЦ raw'!$1:$1,0))</f>
        <v>99.78</v>
      </c>
      <c r="M276" s="326">
        <f>INDEX('ИПЦ raw'!$1:$1048576, MATCH($K276,'ИПЦ raw'!$A:$A,0),MATCH(MoM!M$1,'ИПЦ raw'!$1:$1,0))</f>
        <v>99.29</v>
      </c>
      <c r="N276" s="326">
        <f>INDEX('ИПЦ raw'!$1:$1048576, MATCH($K276,'ИПЦ raw'!$A:$A,0),MATCH(MoM!N$1,'ИПЦ raw'!$1:$1,0))</f>
        <v>99.24</v>
      </c>
      <c r="O276" s="326">
        <f>INDEX('ИПЦ raw'!$1:$1048576, MATCH($K276,'ИПЦ raw'!$A:$A,0),MATCH(MoM!O$1,'ИПЦ raw'!$1:$1,0))</f>
        <v>100.51</v>
      </c>
      <c r="P276" s="326">
        <f>INDEX('ИПЦ raw'!$1:$1048576, MATCH($K276,'ИПЦ raw'!$A:$A,0),MATCH(MoM!P$1,'ИПЦ raw'!$1:$1,0))</f>
        <v>98.71</v>
      </c>
      <c r="Q276" s="326">
        <f>INDEX('ИПЦ raw'!$1:$1048576, MATCH($K276,'ИПЦ raw'!$A:$A,0),MATCH(MoM!Q$1,'ИПЦ raw'!$1:$1,0))</f>
        <v>98.68</v>
      </c>
      <c r="R276" s="326">
        <f>INDEX('ИПЦ raw'!$1:$1048576, MATCH($K276,'ИПЦ raw'!$A:$A,0),MATCH(MoM!R$1,'ИПЦ raw'!$1:$1,0))</f>
        <v>100.56</v>
      </c>
      <c r="S276" s="326">
        <f>INDEX('ИПЦ raw'!$1:$1048576, MATCH($K276,'ИПЦ raw'!$A:$A,0),MATCH(MoM!S$1,'ИПЦ raw'!$1:$1,0))</f>
        <v>98.55</v>
      </c>
      <c r="T276" s="326">
        <f>INDEX('ИПЦ raw'!$1:$1048576, MATCH($K276,'ИПЦ raw'!$A:$A,0),MATCH(MoM!T$1,'ИПЦ raw'!$1:$1,0))</f>
        <v>98.4</v>
      </c>
      <c r="U276" s="326">
        <f>INDEX('ИПЦ raw'!$1:$1048576, MATCH($K276,'ИПЦ raw'!$A:$A,0),MATCH(MoM!U$1,'ИПЦ raw'!$1:$1,0))</f>
        <v>99.98</v>
      </c>
      <c r="V276" s="326">
        <f>INDEX('ИПЦ raw'!$1:$1048576, MATCH($K276,'ИПЦ raw'!$A:$A,0),MATCH(MoM!V$1,'ИПЦ raw'!$1:$1,0))</f>
        <v>98.72</v>
      </c>
      <c r="W276" s="326">
        <f>INDEX('ИПЦ raw'!$1:$1048576, MATCH($K276,'ИПЦ raw'!$A:$A,0),MATCH(MoM!W$1,'ИПЦ raw'!$1:$1,0))</f>
        <v>101.2</v>
      </c>
      <c r="X276" s="326">
        <f>INDEX('ИПЦ raw'!$1:$1048576, MATCH($K276,'ИПЦ raw'!$A:$A,0),MATCH(MoM!X$1,'ИПЦ raw'!$1:$1,0))</f>
        <v>100.75</v>
      </c>
      <c r="Y276" s="326">
        <f>INDEX('ИПЦ raw'!$1:$1048576, MATCH($K276,'ИПЦ raw'!$A:$A,0),MATCH(MoM!Y$1,'ИПЦ raw'!$1:$1,0))</f>
        <v>98.38</v>
      </c>
      <c r="Z276" s="326">
        <f>INDEX('ИПЦ raw'!$1:$1048576, MATCH($K276,'ИПЦ raw'!$A:$A,0),MATCH(MoM!Z$1,'ИПЦ raw'!$1:$1,0))</f>
        <v>99.84</v>
      </c>
      <c r="AA276" s="326">
        <f>INDEX('ИПЦ raw'!$1:$1048576, MATCH($K276,'ИПЦ raw'!$A:$A,0),MATCH(MoM!AA$1,'ИПЦ raw'!$1:$1,0))</f>
        <v>100.73</v>
      </c>
      <c r="AB276" s="326">
        <f>INDEX('ИПЦ raw'!$1:$1048576, MATCH($K276,'ИПЦ raw'!$A:$A,0),MATCH(MoM!AB$1,'ИПЦ raw'!$1:$1,0))</f>
        <v>100.22</v>
      </c>
      <c r="AC276" s="326">
        <f>INDEX('ИПЦ raw'!$1:$1048576, MATCH($K276,'ИПЦ raw'!$A:$A,0),MATCH(MoM!AC$1,'ИПЦ raw'!$1:$1,0))</f>
        <v>98.58</v>
      </c>
      <c r="AD276" s="326">
        <f>INDEX('ИПЦ raw'!$1:$1048576, MATCH($K276,'ИПЦ raw'!$A:$A,0),MATCH(MoM!AD$1,'ИПЦ raw'!$1:$1,0))</f>
        <v>101.22</v>
      </c>
      <c r="AE276" s="326">
        <f>INDEX('ИПЦ raw'!$1:$1048576, MATCH($K276,'ИПЦ raw'!$A:$A,0),MATCH(MoM!AE$1,'ИПЦ raw'!$1:$1,0))</f>
        <v>98.91</v>
      </c>
      <c r="AF276" s="326">
        <f>INDEX('ИПЦ raw'!$1:$1048576, MATCH($K276,'ИПЦ raw'!$A:$A,0),MATCH(MoM!AF$1,'ИПЦ raw'!$1:$1,0))</f>
        <v>100.63</v>
      </c>
      <c r="AG276" s="326">
        <f>INDEX('ИПЦ raw'!$1:$1048576, MATCH($K276,'ИПЦ raw'!$A:$A,0),MATCH(MoM!AG$1,'ИПЦ raw'!$1:$1,0))</f>
        <v>100.83</v>
      </c>
      <c r="AH276" s="326">
        <f>INDEX('ИПЦ raw'!$1:$1048576, MATCH($K276,'ИПЦ raw'!$A:$A,0),MATCH(MoM!AH$1,'ИПЦ raw'!$1:$1,0))</f>
        <v>99.07</v>
      </c>
      <c r="AI276" s="326">
        <f>INDEX('ИПЦ raw'!$1:$1048576, MATCH($K276,'ИПЦ raw'!$A:$A,0),MATCH(MoM!AI$1,'ИПЦ raw'!$1:$1,0))</f>
        <v>101.08</v>
      </c>
      <c r="AJ276" s="326">
        <f>INDEX('ИПЦ raw'!$1:$1048576, MATCH($K276,'ИПЦ raw'!$A:$A,0),MATCH(MoM!AJ$1,'ИПЦ raw'!$1:$1,0))</f>
        <v>99.78</v>
      </c>
      <c r="AK276" s="326">
        <f>INDEX('ИПЦ raw'!$1:$1048576, MATCH($K276,'ИПЦ raw'!$A:$A,0),MATCH(MoM!AK$1,'ИПЦ raw'!$1:$1,0))</f>
        <v>99.23</v>
      </c>
      <c r="AL276" s="326">
        <f>INDEX('ИПЦ raw'!$1:$1048576, MATCH($K276,'ИПЦ raw'!$A:$A,0),MATCH(MoM!AL$1,'ИПЦ raw'!$1:$1,0))</f>
        <v>98.53</v>
      </c>
      <c r="AM276" s="326">
        <f>INDEX('ИПЦ raw'!$1:$1048576, MATCH($K276,'ИПЦ raw'!$A:$A,0),MATCH(MoM!AM$1,'ИПЦ raw'!$1:$1,0))</f>
        <v>98.52</v>
      </c>
      <c r="AN276" s="326">
        <f>INDEX('ИПЦ raw'!$1:$1048576, MATCH($K276,'ИПЦ raw'!$A:$A,0),MATCH(MoM!AN$1,'ИПЦ raw'!$1:$1,0))</f>
        <v>98.48</v>
      </c>
      <c r="AO276" s="326">
        <f>INDEX('ИПЦ raw'!$1:$1048576, MATCH($K276,'ИПЦ raw'!$A:$A,0),MATCH(MoM!AO$1,'ИПЦ raw'!$1:$1,0))</f>
        <v>99.25</v>
      </c>
      <c r="AP276" s="326">
        <f>INDEX('ИПЦ raw'!$1:$1048576, MATCH($K276,'ИПЦ raw'!$A:$A,0),MATCH(MoM!AP$1,'ИПЦ raw'!$1:$1,0))</f>
        <v>100.27</v>
      </c>
      <c r="AQ276" s="326">
        <f>INDEX('ИПЦ raw'!$1:$1048576, MATCH($K276,'ИПЦ raw'!$A:$A,0),MATCH(MoM!AQ$1,'ИПЦ raw'!$1:$1,0))</f>
        <v>99.37</v>
      </c>
      <c r="AR276" s="326">
        <f>INDEX('ИПЦ raw'!$1:$1048576, MATCH($K276,'ИПЦ raw'!$A:$A,0),MATCH(MoM!AR$1,'ИПЦ raw'!$1:$1,0))</f>
        <v>99.95</v>
      </c>
      <c r="AS276" s="326">
        <f>INDEX('ИПЦ raw'!$1:$1048576, MATCH($K276,'ИПЦ raw'!$A:$A,0),MATCH(MoM!AS$1,'ИПЦ raw'!$1:$1,0))</f>
        <v>100.56</v>
      </c>
      <c r="AT276" s="326">
        <f>INDEX('ИПЦ raw'!$1:$1048576, MATCH($K276,'ИПЦ raw'!$A:$A,0),MATCH(MoM!AT$1,'ИПЦ raw'!$1:$1,0))</f>
        <v>98.65</v>
      </c>
      <c r="AU276" s="326">
        <f>INDEX('ИПЦ raw'!$1:$1048576, MATCH($K276,'ИПЦ raw'!$A:$A,0),MATCH(MoM!AU$1,'ИПЦ raw'!$1:$1,0))</f>
        <v>101.35</v>
      </c>
      <c r="AV276" s="326">
        <f>INDEX('ИПЦ raw'!$1:$1048576, MATCH($K276,'ИПЦ raw'!$A:$A,0),MATCH(MoM!AV$1,'ИПЦ raw'!$1:$1,0))</f>
        <v>99.43</v>
      </c>
      <c r="AW276" s="326">
        <f>INDEX('ИПЦ raw'!$1:$1048576, MATCH($K276,'ИПЦ raw'!$A:$A,0),MATCH(MoM!AW$1,'ИПЦ raw'!$1:$1,0))</f>
        <v>98.23</v>
      </c>
      <c r="AX276" s="326">
        <f>INDEX('ИПЦ raw'!$1:$1048576, MATCH($K276,'ИПЦ raw'!$A:$A,0),MATCH(MoM!AX$1,'ИПЦ raw'!$1:$1,0))</f>
        <v>98.66</v>
      </c>
      <c r="AY276" s="326">
        <f>INDEX('ИПЦ raw'!$1:$1048576, MATCH($K276,'ИПЦ raw'!$A:$A,0),MATCH(MoM!AY$1,'ИПЦ raw'!$1:$1,0))</f>
        <v>99.73</v>
      </c>
      <c r="AZ276" s="326">
        <f>INDEX('ИПЦ raw'!$1:$1048576, MATCH($K276,'ИПЦ raw'!$A:$A,0),MATCH(MoM!AZ$1,'ИПЦ raw'!$1:$1,0))</f>
        <v>99.06</v>
      </c>
    </row>
    <row r="277" spans="1:52" ht="26.25" x14ac:dyDescent="0.45">
      <c r="A277" s="326">
        <f>Веса!A277</f>
        <v>1</v>
      </c>
      <c r="B277" s="326">
        <f t="shared" si="8"/>
        <v>1</v>
      </c>
      <c r="C277" s="326">
        <f>БИПЦ_НДС!E277</f>
        <v>1</v>
      </c>
      <c r="D277" s="326">
        <f t="shared" si="9"/>
        <v>0</v>
      </c>
      <c r="E277" s="326">
        <v>0</v>
      </c>
      <c r="F277" s="326">
        <v>1</v>
      </c>
      <c r="G277" s="326">
        <v>1</v>
      </c>
      <c r="H277" s="326">
        <v>0</v>
      </c>
      <c r="I277" s="326">
        <v>0</v>
      </c>
      <c r="J277" s="308" t="s">
        <v>276</v>
      </c>
      <c r="K277" s="308" t="s">
        <v>276</v>
      </c>
      <c r="L277" s="326">
        <f>INDEX('ИПЦ raw'!$1:$1048576, MATCH($K277,'ИПЦ raw'!$A:$A,0),MATCH(MoM!L$1,'ИПЦ raw'!$1:$1,0))</f>
        <v>99.93</v>
      </c>
      <c r="M277" s="326">
        <f>INDEX('ИПЦ raw'!$1:$1048576, MATCH($K277,'ИПЦ raw'!$A:$A,0),MATCH(MoM!M$1,'ИПЦ raw'!$1:$1,0))</f>
        <v>99.36</v>
      </c>
      <c r="N277" s="326">
        <f>INDEX('ИПЦ raw'!$1:$1048576, MATCH($K277,'ИПЦ raw'!$A:$A,0),MATCH(MoM!N$1,'ИПЦ raw'!$1:$1,0))</f>
        <v>99.31</v>
      </c>
      <c r="O277" s="326">
        <f>INDEX('ИПЦ raw'!$1:$1048576, MATCH($K277,'ИПЦ raw'!$A:$A,0),MATCH(MoM!O$1,'ИПЦ raw'!$1:$1,0))</f>
        <v>99.48</v>
      </c>
      <c r="P277" s="326">
        <f>INDEX('ИПЦ raw'!$1:$1048576, MATCH($K277,'ИПЦ raw'!$A:$A,0),MATCH(MoM!P$1,'ИПЦ raw'!$1:$1,0))</f>
        <v>99.7</v>
      </c>
      <c r="Q277" s="326">
        <f>INDEX('ИПЦ raw'!$1:$1048576, MATCH($K277,'ИПЦ raw'!$A:$A,0),MATCH(MoM!Q$1,'ИПЦ raw'!$1:$1,0))</f>
        <v>99.11</v>
      </c>
      <c r="R277" s="326">
        <f>INDEX('ИПЦ raw'!$1:$1048576, MATCH($K277,'ИПЦ raw'!$A:$A,0),MATCH(MoM!R$1,'ИПЦ raw'!$1:$1,0))</f>
        <v>100.93</v>
      </c>
      <c r="S277" s="326">
        <f>INDEX('ИПЦ raw'!$1:$1048576, MATCH($K277,'ИПЦ raw'!$A:$A,0),MATCH(MoM!S$1,'ИПЦ raw'!$1:$1,0))</f>
        <v>99.94</v>
      </c>
      <c r="T277" s="326">
        <f>INDEX('ИПЦ raw'!$1:$1048576, MATCH($K277,'ИПЦ raw'!$A:$A,0),MATCH(MoM!T$1,'ИПЦ raw'!$1:$1,0))</f>
        <v>101.12</v>
      </c>
      <c r="U277" s="326">
        <f>INDEX('ИПЦ raw'!$1:$1048576, MATCH($K277,'ИПЦ raw'!$A:$A,0),MATCH(MoM!U$1,'ИПЦ raw'!$1:$1,0))</f>
        <v>101.02</v>
      </c>
      <c r="V277" s="326">
        <f>INDEX('ИПЦ raw'!$1:$1048576, MATCH($K277,'ИПЦ raw'!$A:$A,0),MATCH(MoM!V$1,'ИПЦ raw'!$1:$1,0))</f>
        <v>100.52</v>
      </c>
      <c r="W277" s="326">
        <f>INDEX('ИПЦ raw'!$1:$1048576, MATCH($K277,'ИПЦ raw'!$A:$A,0),MATCH(MoM!W$1,'ИПЦ raw'!$1:$1,0))</f>
        <v>100.06</v>
      </c>
      <c r="X277" s="326">
        <f>INDEX('ИПЦ raw'!$1:$1048576, MATCH($K277,'ИПЦ raw'!$A:$A,0),MATCH(MoM!X$1,'ИПЦ raw'!$1:$1,0))</f>
        <v>100.5</v>
      </c>
      <c r="Y277" s="326">
        <f>INDEX('ИПЦ raw'!$1:$1048576, MATCH($K277,'ИПЦ raw'!$A:$A,0),MATCH(MoM!Y$1,'ИПЦ raw'!$1:$1,0))</f>
        <v>99.63</v>
      </c>
      <c r="Z277" s="326">
        <f>INDEX('ИПЦ raw'!$1:$1048576, MATCH($K277,'ИПЦ raw'!$A:$A,0),MATCH(MoM!Z$1,'ИПЦ raw'!$1:$1,0))</f>
        <v>100.18</v>
      </c>
      <c r="AA277" s="326">
        <f>INDEX('ИПЦ raw'!$1:$1048576, MATCH($K277,'ИПЦ raw'!$A:$A,0),MATCH(MoM!AA$1,'ИПЦ raw'!$1:$1,0))</f>
        <v>99.96</v>
      </c>
      <c r="AB277" s="326">
        <f>INDEX('ИПЦ raw'!$1:$1048576, MATCH($K277,'ИПЦ raw'!$A:$A,0),MATCH(MoM!AB$1,'ИПЦ raw'!$1:$1,0))</f>
        <v>99.97</v>
      </c>
      <c r="AC277" s="326">
        <f>INDEX('ИПЦ raw'!$1:$1048576, MATCH($K277,'ИПЦ raw'!$A:$A,0),MATCH(MoM!AC$1,'ИПЦ raw'!$1:$1,0))</f>
        <v>98.82</v>
      </c>
      <c r="AD277" s="326">
        <f>INDEX('ИПЦ raw'!$1:$1048576, MATCH($K277,'ИПЦ raw'!$A:$A,0),MATCH(MoM!AD$1,'ИПЦ raw'!$1:$1,0))</f>
        <v>99.14</v>
      </c>
      <c r="AE277" s="326">
        <f>INDEX('ИПЦ raw'!$1:$1048576, MATCH($K277,'ИПЦ raw'!$A:$A,0),MATCH(MoM!AE$1,'ИПЦ raw'!$1:$1,0))</f>
        <v>99.54</v>
      </c>
      <c r="AF277" s="326">
        <f>INDEX('ИПЦ raw'!$1:$1048576, MATCH($K277,'ИПЦ raw'!$A:$A,0),MATCH(MoM!AF$1,'ИПЦ raw'!$1:$1,0))</f>
        <v>99.62</v>
      </c>
      <c r="AG277" s="326">
        <f>INDEX('ИПЦ raw'!$1:$1048576, MATCH($K277,'ИПЦ raw'!$A:$A,0),MATCH(MoM!AG$1,'ИПЦ raw'!$1:$1,0))</f>
        <v>100.45</v>
      </c>
      <c r="AH277" s="326">
        <f>INDEX('ИПЦ raw'!$1:$1048576, MATCH($K277,'ИПЦ raw'!$A:$A,0),MATCH(MoM!AH$1,'ИПЦ raw'!$1:$1,0))</f>
        <v>99.99</v>
      </c>
      <c r="AI277" s="326">
        <f>INDEX('ИПЦ raw'!$1:$1048576, MATCH($K277,'ИПЦ raw'!$A:$A,0),MATCH(MoM!AI$1,'ИПЦ raw'!$1:$1,0))</f>
        <v>100.79</v>
      </c>
      <c r="AJ277" s="326">
        <f>INDEX('ИПЦ raw'!$1:$1048576, MATCH($K277,'ИПЦ raw'!$A:$A,0),MATCH(MoM!AJ$1,'ИПЦ raw'!$1:$1,0))</f>
        <v>100.16</v>
      </c>
      <c r="AK277" s="326">
        <f>INDEX('ИПЦ raw'!$1:$1048576, MATCH($K277,'ИПЦ raw'!$A:$A,0),MATCH(MoM!AK$1,'ИПЦ raw'!$1:$1,0))</f>
        <v>98.39</v>
      </c>
      <c r="AL277" s="326">
        <f>INDEX('ИПЦ raw'!$1:$1048576, MATCH($K277,'ИПЦ raw'!$A:$A,0),MATCH(MoM!AL$1,'ИПЦ raw'!$1:$1,0))</f>
        <v>98.37</v>
      </c>
      <c r="AM277" s="326">
        <f>INDEX('ИПЦ raw'!$1:$1048576, MATCH($K277,'ИПЦ raw'!$A:$A,0),MATCH(MoM!AM$1,'ИПЦ raw'!$1:$1,0))</f>
        <v>98.82</v>
      </c>
      <c r="AN277" s="326">
        <f>INDEX('ИПЦ raw'!$1:$1048576, MATCH($K277,'ИПЦ raw'!$A:$A,0),MATCH(MoM!AN$1,'ИПЦ raw'!$1:$1,0))</f>
        <v>98.16</v>
      </c>
      <c r="AO277" s="326">
        <f>INDEX('ИПЦ raw'!$1:$1048576, MATCH($K277,'ИПЦ raw'!$A:$A,0),MATCH(MoM!AO$1,'ИПЦ raw'!$1:$1,0))</f>
        <v>98.35</v>
      </c>
      <c r="AP277" s="326">
        <f>INDEX('ИПЦ raw'!$1:$1048576, MATCH($K277,'ИПЦ raw'!$A:$A,0),MATCH(MoM!AP$1,'ИПЦ raw'!$1:$1,0))</f>
        <v>100.51</v>
      </c>
      <c r="AQ277" s="326">
        <f>INDEX('ИПЦ raw'!$1:$1048576, MATCH($K277,'ИПЦ raw'!$A:$A,0),MATCH(MoM!AQ$1,'ИПЦ raw'!$1:$1,0))</f>
        <v>100.09</v>
      </c>
      <c r="AR277" s="326">
        <f>INDEX('ИПЦ raw'!$1:$1048576, MATCH($K277,'ИПЦ raw'!$A:$A,0),MATCH(MoM!AR$1,'ИПЦ raw'!$1:$1,0))</f>
        <v>100.98</v>
      </c>
      <c r="AS277" s="326">
        <f>INDEX('ИПЦ raw'!$1:$1048576, MATCH($K277,'ИПЦ raw'!$A:$A,0),MATCH(MoM!AS$1,'ИПЦ raw'!$1:$1,0))</f>
        <v>99.07</v>
      </c>
      <c r="AT277" s="326">
        <f>INDEX('ИПЦ raw'!$1:$1048576, MATCH($K277,'ИПЦ raw'!$A:$A,0),MATCH(MoM!AT$1,'ИПЦ raw'!$1:$1,0))</f>
        <v>100.91</v>
      </c>
      <c r="AU277" s="326">
        <f>INDEX('ИПЦ raw'!$1:$1048576, MATCH($K277,'ИПЦ raw'!$A:$A,0),MATCH(MoM!AU$1,'ИПЦ raw'!$1:$1,0))</f>
        <v>101.25</v>
      </c>
      <c r="AV277" s="326">
        <f>INDEX('ИПЦ raw'!$1:$1048576, MATCH($K277,'ИПЦ raw'!$A:$A,0),MATCH(MoM!AV$1,'ИПЦ raw'!$1:$1,0))</f>
        <v>101.5</v>
      </c>
      <c r="AW277" s="326">
        <f>INDEX('ИПЦ raw'!$1:$1048576, MATCH($K277,'ИПЦ raw'!$A:$A,0),MATCH(MoM!AW$1,'ИПЦ raw'!$1:$1,0))</f>
        <v>100.2</v>
      </c>
      <c r="AX277" s="326">
        <f>INDEX('ИПЦ raw'!$1:$1048576, MATCH($K277,'ИПЦ raw'!$A:$A,0),MATCH(MoM!AX$1,'ИПЦ raw'!$1:$1,0))</f>
        <v>101.09</v>
      </c>
      <c r="AY277" s="326">
        <f>INDEX('ИПЦ raw'!$1:$1048576, MATCH($K277,'ИПЦ raw'!$A:$A,0),MATCH(MoM!AY$1,'ИПЦ raw'!$1:$1,0))</f>
        <v>101.33</v>
      </c>
      <c r="AZ277" s="326">
        <f>INDEX('ИПЦ raw'!$1:$1048576, MATCH($K277,'ИПЦ raw'!$A:$A,0),MATCH(MoM!AZ$1,'ИПЦ raw'!$1:$1,0))</f>
        <v>100.73</v>
      </c>
    </row>
    <row r="278" spans="1:52" x14ac:dyDescent="0.45">
      <c r="A278" s="326">
        <f>Веса!A278</f>
        <v>1</v>
      </c>
      <c r="B278" s="326">
        <f t="shared" si="8"/>
        <v>1</v>
      </c>
      <c r="C278" s="326">
        <f>БИПЦ_НДС!E278</f>
        <v>1</v>
      </c>
      <c r="D278" s="326">
        <f t="shared" si="9"/>
        <v>0</v>
      </c>
      <c r="E278" s="326">
        <v>0</v>
      </c>
      <c r="F278" s="326">
        <v>1</v>
      </c>
      <c r="G278" s="326">
        <v>1</v>
      </c>
      <c r="H278" s="326">
        <v>0</v>
      </c>
      <c r="I278" s="326">
        <v>0</v>
      </c>
      <c r="J278" s="308" t="s">
        <v>277</v>
      </c>
      <c r="K278" s="308" t="s">
        <v>277</v>
      </c>
      <c r="L278" s="326">
        <f>INDEX('ИПЦ raw'!$1:$1048576, MATCH($K278,'ИПЦ raw'!$A:$A,0),MATCH(MoM!L$1,'ИПЦ raw'!$1:$1,0))</f>
        <v>101.25</v>
      </c>
      <c r="M278" s="326">
        <f>INDEX('ИПЦ raw'!$1:$1048576, MATCH($K278,'ИПЦ raw'!$A:$A,0),MATCH(MoM!M$1,'ИПЦ raw'!$1:$1,0))</f>
        <v>99.03</v>
      </c>
      <c r="N278" s="326">
        <f>INDEX('ИПЦ raw'!$1:$1048576, MATCH($K278,'ИПЦ raw'!$A:$A,0),MATCH(MoM!N$1,'ИПЦ raw'!$1:$1,0))</f>
        <v>101.25</v>
      </c>
      <c r="O278" s="326">
        <f>INDEX('ИПЦ raw'!$1:$1048576, MATCH($K278,'ИПЦ raw'!$A:$A,0),MATCH(MoM!O$1,'ИПЦ raw'!$1:$1,0))</f>
        <v>99.85</v>
      </c>
      <c r="P278" s="326">
        <f>INDEX('ИПЦ raw'!$1:$1048576, MATCH($K278,'ИПЦ raw'!$A:$A,0),MATCH(MoM!P$1,'ИПЦ raw'!$1:$1,0))</f>
        <v>98.57</v>
      </c>
      <c r="Q278" s="326">
        <f>INDEX('ИПЦ raw'!$1:$1048576, MATCH($K278,'ИПЦ raw'!$A:$A,0),MATCH(MoM!Q$1,'ИПЦ raw'!$1:$1,0))</f>
        <v>99.21</v>
      </c>
      <c r="R278" s="326">
        <f>INDEX('ИПЦ raw'!$1:$1048576, MATCH($K278,'ИПЦ raw'!$A:$A,0),MATCH(MoM!R$1,'ИПЦ raw'!$1:$1,0))</f>
        <v>101.43</v>
      </c>
      <c r="S278" s="326">
        <f>INDEX('ИПЦ raw'!$1:$1048576, MATCH($K278,'ИПЦ raw'!$A:$A,0),MATCH(MoM!S$1,'ИПЦ raw'!$1:$1,0))</f>
        <v>99.23</v>
      </c>
      <c r="T278" s="326">
        <f>INDEX('ИПЦ raw'!$1:$1048576, MATCH($K278,'ИПЦ raw'!$A:$A,0),MATCH(MoM!T$1,'ИПЦ raw'!$1:$1,0))</f>
        <v>100.13</v>
      </c>
      <c r="U278" s="326">
        <f>INDEX('ИПЦ raw'!$1:$1048576, MATCH($K278,'ИПЦ raw'!$A:$A,0),MATCH(MoM!U$1,'ИПЦ raw'!$1:$1,0))</f>
        <v>99.8</v>
      </c>
      <c r="V278" s="326">
        <f>INDEX('ИПЦ raw'!$1:$1048576, MATCH($K278,'ИПЦ raw'!$A:$A,0),MATCH(MoM!V$1,'ИПЦ raw'!$1:$1,0))</f>
        <v>100.5</v>
      </c>
      <c r="W278" s="326">
        <f>INDEX('ИПЦ raw'!$1:$1048576, MATCH($K278,'ИПЦ raw'!$A:$A,0),MATCH(MoM!W$1,'ИПЦ raw'!$1:$1,0))</f>
        <v>99.43</v>
      </c>
      <c r="X278" s="326">
        <f>INDEX('ИПЦ raw'!$1:$1048576, MATCH($K278,'ИПЦ raw'!$A:$A,0),MATCH(MoM!X$1,'ИПЦ raw'!$1:$1,0))</f>
        <v>99.95</v>
      </c>
      <c r="Y278" s="326">
        <f>INDEX('ИПЦ raw'!$1:$1048576, MATCH($K278,'ИПЦ raw'!$A:$A,0),MATCH(MoM!Y$1,'ИПЦ raw'!$1:$1,0))</f>
        <v>99.03</v>
      </c>
      <c r="Z278" s="326">
        <f>INDEX('ИПЦ raw'!$1:$1048576, MATCH($K278,'ИПЦ raw'!$A:$A,0),MATCH(MoM!Z$1,'ИПЦ raw'!$1:$1,0))</f>
        <v>99.24</v>
      </c>
      <c r="AA278" s="326">
        <f>INDEX('ИПЦ raw'!$1:$1048576, MATCH($K278,'ИПЦ raw'!$A:$A,0),MATCH(MoM!AA$1,'ИПЦ raw'!$1:$1,0))</f>
        <v>99.8</v>
      </c>
      <c r="AB278" s="326">
        <f>INDEX('ИПЦ raw'!$1:$1048576, MATCH($K278,'ИПЦ raw'!$A:$A,0),MATCH(MoM!AB$1,'ИПЦ raw'!$1:$1,0))</f>
        <v>99.15</v>
      </c>
      <c r="AC278" s="326">
        <f>INDEX('ИПЦ raw'!$1:$1048576, MATCH($K278,'ИПЦ raw'!$A:$A,0),MATCH(MoM!AC$1,'ИПЦ raw'!$1:$1,0))</f>
        <v>99.77</v>
      </c>
      <c r="AD278" s="326">
        <f>INDEX('ИПЦ raw'!$1:$1048576, MATCH($K278,'ИПЦ raw'!$A:$A,0),MATCH(MoM!AD$1,'ИПЦ raw'!$1:$1,0))</f>
        <v>99.71</v>
      </c>
      <c r="AE278" s="326">
        <f>INDEX('ИПЦ raw'!$1:$1048576, MATCH($K278,'ИПЦ raw'!$A:$A,0),MATCH(MoM!AE$1,'ИПЦ raw'!$1:$1,0))</f>
        <v>99.14</v>
      </c>
      <c r="AF278" s="326">
        <f>INDEX('ИПЦ raw'!$1:$1048576, MATCH($K278,'ИПЦ raw'!$A:$A,0),MATCH(MoM!AF$1,'ИПЦ raw'!$1:$1,0))</f>
        <v>100.79</v>
      </c>
      <c r="AG278" s="326">
        <f>INDEX('ИПЦ raw'!$1:$1048576, MATCH($K278,'ИПЦ raw'!$A:$A,0),MATCH(MoM!AG$1,'ИПЦ raw'!$1:$1,0))</f>
        <v>99.52</v>
      </c>
      <c r="AH278" s="326">
        <f>INDEX('ИПЦ raw'!$1:$1048576, MATCH($K278,'ИПЦ raw'!$A:$A,0),MATCH(MoM!AH$1,'ИПЦ raw'!$1:$1,0))</f>
        <v>99.11</v>
      </c>
      <c r="AI278" s="326">
        <f>INDEX('ИПЦ raw'!$1:$1048576, MATCH($K278,'ИПЦ raw'!$A:$A,0),MATCH(MoM!AI$1,'ИПЦ raw'!$1:$1,0))</f>
        <v>100.65</v>
      </c>
      <c r="AJ278" s="326">
        <f>INDEX('ИПЦ raw'!$1:$1048576, MATCH($K278,'ИПЦ raw'!$A:$A,0),MATCH(MoM!AJ$1,'ИПЦ raw'!$1:$1,0))</f>
        <v>100.52</v>
      </c>
      <c r="AK278" s="326">
        <f>INDEX('ИПЦ raw'!$1:$1048576, MATCH($K278,'ИПЦ raw'!$A:$A,0),MATCH(MoM!AK$1,'ИПЦ raw'!$1:$1,0))</f>
        <v>99.73</v>
      </c>
      <c r="AL278" s="326">
        <f>INDEX('ИПЦ raw'!$1:$1048576, MATCH($K278,'ИПЦ raw'!$A:$A,0),MATCH(MoM!AL$1,'ИПЦ raw'!$1:$1,0))</f>
        <v>99.68</v>
      </c>
      <c r="AM278" s="326">
        <f>INDEX('ИПЦ raw'!$1:$1048576, MATCH($K278,'ИПЦ raw'!$A:$A,0),MATCH(MoM!AM$1,'ИПЦ raw'!$1:$1,0))</f>
        <v>97.24</v>
      </c>
      <c r="AN278" s="326">
        <f>INDEX('ИПЦ raw'!$1:$1048576, MATCH($K278,'ИПЦ raw'!$A:$A,0),MATCH(MoM!AN$1,'ИПЦ raw'!$1:$1,0))</f>
        <v>98.12</v>
      </c>
      <c r="AO278" s="326">
        <f>INDEX('ИПЦ raw'!$1:$1048576, MATCH($K278,'ИПЦ raw'!$A:$A,0),MATCH(MoM!AO$1,'ИПЦ raw'!$1:$1,0))</f>
        <v>98.3</v>
      </c>
      <c r="AP278" s="326">
        <f>INDEX('ИПЦ raw'!$1:$1048576, MATCH($K278,'ИПЦ raw'!$A:$A,0),MATCH(MoM!AP$1,'ИПЦ raw'!$1:$1,0))</f>
        <v>99.18</v>
      </c>
      <c r="AQ278" s="326">
        <f>INDEX('ИПЦ raw'!$1:$1048576, MATCH($K278,'ИПЦ raw'!$A:$A,0),MATCH(MoM!AQ$1,'ИПЦ raw'!$1:$1,0))</f>
        <v>99.17</v>
      </c>
      <c r="AR278" s="326">
        <f>INDEX('ИПЦ raw'!$1:$1048576, MATCH($K278,'ИПЦ raw'!$A:$A,0),MATCH(MoM!AR$1,'ИПЦ raw'!$1:$1,0))</f>
        <v>100.89</v>
      </c>
      <c r="AS278" s="326">
        <f>INDEX('ИПЦ raw'!$1:$1048576, MATCH($K278,'ИПЦ raw'!$A:$A,0),MATCH(MoM!AS$1,'ИПЦ raw'!$1:$1,0))</f>
        <v>99.65</v>
      </c>
      <c r="AT278" s="326">
        <f>INDEX('ИПЦ raw'!$1:$1048576, MATCH($K278,'ИПЦ raw'!$A:$A,0),MATCH(MoM!AT$1,'ИПЦ raw'!$1:$1,0))</f>
        <v>100.35</v>
      </c>
      <c r="AU278" s="326">
        <f>INDEX('ИПЦ raw'!$1:$1048576, MATCH($K278,'ИПЦ raw'!$A:$A,0),MATCH(MoM!AU$1,'ИПЦ raw'!$1:$1,0))</f>
        <v>100.72</v>
      </c>
      <c r="AV278" s="326">
        <f>INDEX('ИПЦ raw'!$1:$1048576, MATCH($K278,'ИПЦ raw'!$A:$A,0),MATCH(MoM!AV$1,'ИПЦ raw'!$1:$1,0))</f>
        <v>100.68</v>
      </c>
      <c r="AW278" s="326">
        <f>INDEX('ИПЦ raw'!$1:$1048576, MATCH($K278,'ИПЦ raw'!$A:$A,0),MATCH(MoM!AW$1,'ИПЦ raw'!$1:$1,0))</f>
        <v>101.62</v>
      </c>
      <c r="AX278" s="326">
        <f>INDEX('ИПЦ raw'!$1:$1048576, MATCH($K278,'ИПЦ raw'!$A:$A,0),MATCH(MoM!AX$1,'ИПЦ raw'!$1:$1,0))</f>
        <v>100.64</v>
      </c>
      <c r="AY278" s="326">
        <f>INDEX('ИПЦ raw'!$1:$1048576, MATCH($K278,'ИПЦ raw'!$A:$A,0),MATCH(MoM!AY$1,'ИПЦ raw'!$1:$1,0))</f>
        <v>100.27</v>
      </c>
      <c r="AZ278" s="326">
        <f>INDEX('ИПЦ raw'!$1:$1048576, MATCH($K278,'ИПЦ raw'!$A:$A,0),MATCH(MoM!AZ$1,'ИПЦ raw'!$1:$1,0))</f>
        <v>100.29</v>
      </c>
    </row>
    <row r="279" spans="1:52" x14ac:dyDescent="0.45">
      <c r="A279" s="326">
        <f>Веса!A279</f>
        <v>1</v>
      </c>
      <c r="B279" s="326">
        <f t="shared" si="8"/>
        <v>1</v>
      </c>
      <c r="C279" s="326">
        <f>БИПЦ_НДС!E279</f>
        <v>1</v>
      </c>
      <c r="D279" s="326">
        <f t="shared" si="9"/>
        <v>0</v>
      </c>
      <c r="E279" s="326">
        <v>0</v>
      </c>
      <c r="F279" s="326">
        <v>1</v>
      </c>
      <c r="G279" s="326">
        <v>1</v>
      </c>
      <c r="H279" s="326">
        <v>0</v>
      </c>
      <c r="I279" s="326">
        <v>0</v>
      </c>
      <c r="J279" s="308" t="s">
        <v>278</v>
      </c>
      <c r="K279" s="308" t="s">
        <v>278</v>
      </c>
      <c r="L279" s="326">
        <f>INDEX('ИПЦ raw'!$1:$1048576, MATCH($K279,'ИПЦ raw'!$A:$A,0),MATCH(MoM!L$1,'ИПЦ raw'!$1:$1,0))</f>
        <v>99.86</v>
      </c>
      <c r="M279" s="326">
        <f>INDEX('ИПЦ raw'!$1:$1048576, MATCH($K279,'ИПЦ raw'!$A:$A,0),MATCH(MoM!M$1,'ИПЦ raw'!$1:$1,0))</f>
        <v>99.64</v>
      </c>
      <c r="N279" s="326">
        <f>INDEX('ИПЦ raw'!$1:$1048576, MATCH($K279,'ИПЦ raw'!$A:$A,0),MATCH(MoM!N$1,'ИПЦ raw'!$1:$1,0))</f>
        <v>99.02</v>
      </c>
      <c r="O279" s="326">
        <f>INDEX('ИПЦ raw'!$1:$1048576, MATCH($K279,'ИПЦ raw'!$A:$A,0),MATCH(MoM!O$1,'ИПЦ raw'!$1:$1,0))</f>
        <v>100.93</v>
      </c>
      <c r="P279" s="326">
        <f>INDEX('ИПЦ raw'!$1:$1048576, MATCH($K279,'ИПЦ raw'!$A:$A,0),MATCH(MoM!P$1,'ИПЦ raw'!$1:$1,0))</f>
        <v>99.02</v>
      </c>
      <c r="Q279" s="326">
        <f>INDEX('ИПЦ raw'!$1:$1048576, MATCH($K279,'ИПЦ raw'!$A:$A,0),MATCH(MoM!Q$1,'ИПЦ raw'!$1:$1,0))</f>
        <v>98.16</v>
      </c>
      <c r="R279" s="326">
        <f>INDEX('ИПЦ raw'!$1:$1048576, MATCH($K279,'ИПЦ raw'!$A:$A,0),MATCH(MoM!R$1,'ИПЦ raw'!$1:$1,0))</f>
        <v>101.01</v>
      </c>
      <c r="S279" s="326">
        <f>INDEX('ИПЦ raw'!$1:$1048576, MATCH($K279,'ИПЦ raw'!$A:$A,0),MATCH(MoM!S$1,'ИПЦ raw'!$1:$1,0))</f>
        <v>99.16</v>
      </c>
      <c r="T279" s="326">
        <f>INDEX('ИПЦ raw'!$1:$1048576, MATCH($K279,'ИПЦ raw'!$A:$A,0),MATCH(MoM!T$1,'ИПЦ raw'!$1:$1,0))</f>
        <v>100.87</v>
      </c>
      <c r="U279" s="326">
        <f>INDEX('ИПЦ raw'!$1:$1048576, MATCH($K279,'ИПЦ raw'!$A:$A,0),MATCH(MoM!U$1,'ИПЦ raw'!$1:$1,0))</f>
        <v>100.03</v>
      </c>
      <c r="V279" s="326">
        <f>INDEX('ИПЦ raw'!$1:$1048576, MATCH($K279,'ИПЦ raw'!$A:$A,0),MATCH(MoM!V$1,'ИПЦ raw'!$1:$1,0))</f>
        <v>99.78</v>
      </c>
      <c r="W279" s="326">
        <f>INDEX('ИПЦ raw'!$1:$1048576, MATCH($K279,'ИПЦ raw'!$A:$A,0),MATCH(MoM!W$1,'ИПЦ raw'!$1:$1,0))</f>
        <v>100.34</v>
      </c>
      <c r="X279" s="326">
        <f>INDEX('ИПЦ raw'!$1:$1048576, MATCH($K279,'ИПЦ raw'!$A:$A,0),MATCH(MoM!X$1,'ИПЦ raw'!$1:$1,0))</f>
        <v>99.61</v>
      </c>
      <c r="Y279" s="326">
        <f>INDEX('ИПЦ raw'!$1:$1048576, MATCH($K279,'ИПЦ raw'!$A:$A,0),MATCH(MoM!Y$1,'ИПЦ raw'!$1:$1,0))</f>
        <v>100.51</v>
      </c>
      <c r="Z279" s="326">
        <f>INDEX('ИПЦ raw'!$1:$1048576, MATCH($K279,'ИПЦ raw'!$A:$A,0),MATCH(MoM!Z$1,'ИПЦ raw'!$1:$1,0))</f>
        <v>99.85</v>
      </c>
      <c r="AA279" s="326">
        <f>INDEX('ИПЦ raw'!$1:$1048576, MATCH($K279,'ИПЦ raw'!$A:$A,0),MATCH(MoM!AA$1,'ИПЦ raw'!$1:$1,0))</f>
        <v>99.95</v>
      </c>
      <c r="AB279" s="326">
        <f>INDEX('ИПЦ raw'!$1:$1048576, MATCH($K279,'ИПЦ raw'!$A:$A,0),MATCH(MoM!AB$1,'ИПЦ raw'!$1:$1,0))</f>
        <v>100.52</v>
      </c>
      <c r="AC279" s="326">
        <f>INDEX('ИПЦ raw'!$1:$1048576, MATCH($K279,'ИПЦ raw'!$A:$A,0),MATCH(MoM!AC$1,'ИПЦ raw'!$1:$1,0))</f>
        <v>100.24</v>
      </c>
      <c r="AD279" s="326">
        <f>INDEX('ИПЦ raw'!$1:$1048576, MATCH($K279,'ИПЦ raw'!$A:$A,0),MATCH(MoM!AD$1,'ИПЦ raw'!$1:$1,0))</f>
        <v>99.72</v>
      </c>
      <c r="AE279" s="326">
        <f>INDEX('ИПЦ raw'!$1:$1048576, MATCH($K279,'ИПЦ raw'!$A:$A,0),MATCH(MoM!AE$1,'ИПЦ raw'!$1:$1,0))</f>
        <v>99.27</v>
      </c>
      <c r="AF279" s="326">
        <f>INDEX('ИПЦ raw'!$1:$1048576, MATCH($K279,'ИПЦ raw'!$A:$A,0),MATCH(MoM!AF$1,'ИПЦ raw'!$1:$1,0))</f>
        <v>99.94</v>
      </c>
      <c r="AG279" s="326">
        <f>INDEX('ИПЦ raw'!$1:$1048576, MATCH($K279,'ИПЦ raw'!$A:$A,0),MATCH(MoM!AG$1,'ИПЦ raw'!$1:$1,0))</f>
        <v>99.87</v>
      </c>
      <c r="AH279" s="326">
        <f>INDEX('ИПЦ raw'!$1:$1048576, MATCH($K279,'ИПЦ raw'!$A:$A,0),MATCH(MoM!AH$1,'ИПЦ raw'!$1:$1,0))</f>
        <v>99.71</v>
      </c>
      <c r="AI279" s="326">
        <f>INDEX('ИПЦ raw'!$1:$1048576, MATCH($K279,'ИПЦ raw'!$A:$A,0),MATCH(MoM!AI$1,'ИПЦ raw'!$1:$1,0))</f>
        <v>100.3</v>
      </c>
      <c r="AJ279" s="326">
        <f>INDEX('ИПЦ raw'!$1:$1048576, MATCH($K279,'ИПЦ raw'!$A:$A,0),MATCH(MoM!AJ$1,'ИПЦ raw'!$1:$1,0))</f>
        <v>101.99</v>
      </c>
      <c r="AK279" s="326">
        <f>INDEX('ИПЦ raw'!$1:$1048576, MATCH($K279,'ИПЦ raw'!$A:$A,0),MATCH(MoM!AK$1,'ИПЦ raw'!$1:$1,0))</f>
        <v>99.28</v>
      </c>
      <c r="AL279" s="326">
        <f>INDEX('ИПЦ raw'!$1:$1048576, MATCH($K279,'ИПЦ raw'!$A:$A,0),MATCH(MoM!AL$1,'ИПЦ raw'!$1:$1,0))</f>
        <v>99.28</v>
      </c>
      <c r="AM279" s="326">
        <f>INDEX('ИПЦ raw'!$1:$1048576, MATCH($K279,'ИПЦ raw'!$A:$A,0),MATCH(MoM!AM$1,'ИПЦ raw'!$1:$1,0))</f>
        <v>98.09</v>
      </c>
      <c r="AN279" s="326">
        <f>INDEX('ИПЦ raw'!$1:$1048576, MATCH($K279,'ИПЦ raw'!$A:$A,0),MATCH(MoM!AN$1,'ИПЦ raw'!$1:$1,0))</f>
        <v>98.05</v>
      </c>
      <c r="AO279" s="326">
        <f>INDEX('ИПЦ raw'!$1:$1048576, MATCH($K279,'ИПЦ raw'!$A:$A,0),MATCH(MoM!AO$1,'ИПЦ raw'!$1:$1,0))</f>
        <v>98.01</v>
      </c>
      <c r="AP279" s="326">
        <f>INDEX('ИПЦ raw'!$1:$1048576, MATCH($K279,'ИПЦ raw'!$A:$A,0),MATCH(MoM!AP$1,'ИПЦ raw'!$1:$1,0))</f>
        <v>100.1</v>
      </c>
      <c r="AQ279" s="326">
        <f>INDEX('ИПЦ raw'!$1:$1048576, MATCH($K279,'ИПЦ raw'!$A:$A,0),MATCH(MoM!AQ$1,'ИПЦ raw'!$1:$1,0))</f>
        <v>99.26</v>
      </c>
      <c r="AR279" s="326">
        <f>INDEX('ИПЦ raw'!$1:$1048576, MATCH($K279,'ИПЦ raw'!$A:$A,0),MATCH(MoM!AR$1,'ИПЦ raw'!$1:$1,0))</f>
        <v>100.26</v>
      </c>
      <c r="AS279" s="326">
        <f>INDEX('ИПЦ raw'!$1:$1048576, MATCH($K279,'ИПЦ raw'!$A:$A,0),MATCH(MoM!AS$1,'ИПЦ raw'!$1:$1,0))</f>
        <v>99.22</v>
      </c>
      <c r="AT279" s="326">
        <f>INDEX('ИПЦ raw'!$1:$1048576, MATCH($K279,'ИПЦ raw'!$A:$A,0),MATCH(MoM!AT$1,'ИПЦ raw'!$1:$1,0))</f>
        <v>99.18</v>
      </c>
      <c r="AU279" s="326">
        <f>INDEX('ИПЦ raw'!$1:$1048576, MATCH($K279,'ИПЦ raw'!$A:$A,0),MATCH(MoM!AU$1,'ИПЦ raw'!$1:$1,0))</f>
        <v>102.29</v>
      </c>
      <c r="AV279" s="326">
        <f>INDEX('ИПЦ raw'!$1:$1048576, MATCH($K279,'ИПЦ raw'!$A:$A,0),MATCH(MoM!AV$1,'ИПЦ raw'!$1:$1,0))</f>
        <v>101.19</v>
      </c>
      <c r="AW279" s="326">
        <f>INDEX('ИПЦ raw'!$1:$1048576, MATCH($K279,'ИПЦ raw'!$A:$A,0),MATCH(MoM!AW$1,'ИПЦ raw'!$1:$1,0))</f>
        <v>98.74</v>
      </c>
      <c r="AX279" s="326">
        <f>INDEX('ИПЦ raw'!$1:$1048576, MATCH($K279,'ИПЦ raw'!$A:$A,0),MATCH(MoM!AX$1,'ИПЦ raw'!$1:$1,0))</f>
        <v>100.44</v>
      </c>
      <c r="AY279" s="326">
        <f>INDEX('ИПЦ raw'!$1:$1048576, MATCH($K279,'ИПЦ raw'!$A:$A,0),MATCH(MoM!AY$1,'ИПЦ raw'!$1:$1,0))</f>
        <v>100.28</v>
      </c>
      <c r="AZ279" s="326">
        <f>INDEX('ИПЦ raw'!$1:$1048576, MATCH($K279,'ИПЦ raw'!$A:$A,0),MATCH(MoM!AZ$1,'ИПЦ raw'!$1:$1,0))</f>
        <v>99.95</v>
      </c>
    </row>
    <row r="280" spans="1:52" x14ac:dyDescent="0.45">
      <c r="A280" s="326">
        <f>Веса!A280</f>
        <v>1</v>
      </c>
      <c r="B280" s="326">
        <f t="shared" si="8"/>
        <v>1</v>
      </c>
      <c r="C280" s="326">
        <f>БИПЦ_НДС!E280</f>
        <v>1</v>
      </c>
      <c r="D280" s="326">
        <f t="shared" si="9"/>
        <v>0</v>
      </c>
      <c r="E280" s="326">
        <v>0</v>
      </c>
      <c r="F280" s="326">
        <v>1</v>
      </c>
      <c r="G280" s="326">
        <v>1</v>
      </c>
      <c r="H280" s="326">
        <v>0</v>
      </c>
      <c r="I280" s="326">
        <v>0</v>
      </c>
      <c r="J280" s="308" t="s">
        <v>279</v>
      </c>
      <c r="K280" s="308" t="s">
        <v>279</v>
      </c>
      <c r="L280" s="326">
        <f>INDEX('ИПЦ raw'!$1:$1048576, MATCH($K280,'ИПЦ raw'!$A:$A,0),MATCH(MoM!L$1,'ИПЦ raw'!$1:$1,0))</f>
        <v>99.91</v>
      </c>
      <c r="M280" s="326">
        <f>INDEX('ИПЦ raw'!$1:$1048576, MATCH($K280,'ИПЦ raw'!$A:$A,0),MATCH(MoM!M$1,'ИПЦ raw'!$1:$1,0))</f>
        <v>97.36</v>
      </c>
      <c r="N280" s="326">
        <f>INDEX('ИПЦ raw'!$1:$1048576, MATCH($K280,'ИПЦ raw'!$A:$A,0),MATCH(MoM!N$1,'ИПЦ raw'!$1:$1,0))</f>
        <v>99.63</v>
      </c>
      <c r="O280" s="326">
        <f>INDEX('ИПЦ raw'!$1:$1048576, MATCH($K280,'ИПЦ raw'!$A:$A,0),MATCH(MoM!O$1,'ИПЦ raw'!$1:$1,0))</f>
        <v>99.04</v>
      </c>
      <c r="P280" s="326">
        <f>INDEX('ИПЦ raw'!$1:$1048576, MATCH($K280,'ИПЦ raw'!$A:$A,0),MATCH(MoM!P$1,'ИПЦ raw'!$1:$1,0))</f>
        <v>102.09</v>
      </c>
      <c r="Q280" s="326">
        <f>INDEX('ИПЦ raw'!$1:$1048576, MATCH($K280,'ИПЦ raw'!$A:$A,0),MATCH(MoM!Q$1,'ИПЦ raw'!$1:$1,0))</f>
        <v>98.99</v>
      </c>
      <c r="R280" s="326">
        <f>INDEX('ИПЦ raw'!$1:$1048576, MATCH($K280,'ИПЦ raw'!$A:$A,0),MATCH(MoM!R$1,'ИПЦ raw'!$1:$1,0))</f>
        <v>102.3</v>
      </c>
      <c r="S280" s="326">
        <f>INDEX('ИПЦ raw'!$1:$1048576, MATCH($K280,'ИПЦ raw'!$A:$A,0),MATCH(MoM!S$1,'ИПЦ raw'!$1:$1,0))</f>
        <v>101.1</v>
      </c>
      <c r="T280" s="326">
        <f>INDEX('ИПЦ raw'!$1:$1048576, MATCH($K280,'ИПЦ raw'!$A:$A,0),MATCH(MoM!T$1,'ИПЦ raw'!$1:$1,0))</f>
        <v>100.58</v>
      </c>
      <c r="U280" s="326">
        <f>INDEX('ИПЦ raw'!$1:$1048576, MATCH($K280,'ИПЦ raw'!$A:$A,0),MATCH(MoM!U$1,'ИПЦ raw'!$1:$1,0))</f>
        <v>100.12</v>
      </c>
      <c r="V280" s="326">
        <f>INDEX('ИПЦ raw'!$1:$1048576, MATCH($K280,'ИПЦ raw'!$A:$A,0),MATCH(MoM!V$1,'ИПЦ raw'!$1:$1,0))</f>
        <v>98.52</v>
      </c>
      <c r="W280" s="326">
        <f>INDEX('ИПЦ raw'!$1:$1048576, MATCH($K280,'ИПЦ raw'!$A:$A,0),MATCH(MoM!W$1,'ИПЦ raw'!$1:$1,0))</f>
        <v>99.9</v>
      </c>
      <c r="X280" s="326">
        <f>INDEX('ИПЦ raw'!$1:$1048576, MATCH($K280,'ИПЦ raw'!$A:$A,0),MATCH(MoM!X$1,'ИПЦ raw'!$1:$1,0))</f>
        <v>98.96</v>
      </c>
      <c r="Y280" s="326">
        <f>INDEX('ИПЦ raw'!$1:$1048576, MATCH($K280,'ИПЦ raw'!$A:$A,0),MATCH(MoM!Y$1,'ИПЦ raw'!$1:$1,0))</f>
        <v>98.4</v>
      </c>
      <c r="Z280" s="326">
        <f>INDEX('ИПЦ raw'!$1:$1048576, MATCH($K280,'ИПЦ raw'!$A:$A,0),MATCH(MoM!Z$1,'ИПЦ raw'!$1:$1,0))</f>
        <v>97.2</v>
      </c>
      <c r="AA280" s="326">
        <f>INDEX('ИПЦ raw'!$1:$1048576, MATCH($K280,'ИПЦ raw'!$A:$A,0),MATCH(MoM!AA$1,'ИПЦ raw'!$1:$1,0))</f>
        <v>99.63</v>
      </c>
      <c r="AB280" s="326">
        <f>INDEX('ИПЦ raw'!$1:$1048576, MATCH($K280,'ИПЦ raw'!$A:$A,0),MATCH(MoM!AB$1,'ИПЦ raw'!$1:$1,0))</f>
        <v>100.34</v>
      </c>
      <c r="AC280" s="326">
        <f>INDEX('ИПЦ raw'!$1:$1048576, MATCH($K280,'ИПЦ raw'!$A:$A,0),MATCH(MoM!AC$1,'ИПЦ raw'!$1:$1,0))</f>
        <v>99.66</v>
      </c>
      <c r="AD280" s="326">
        <f>INDEX('ИПЦ raw'!$1:$1048576, MATCH($K280,'ИПЦ raw'!$A:$A,0),MATCH(MoM!AD$1,'ИПЦ raw'!$1:$1,0))</f>
        <v>99.94</v>
      </c>
      <c r="AE280" s="326">
        <f>INDEX('ИПЦ raw'!$1:$1048576, MATCH($K280,'ИПЦ raw'!$A:$A,0),MATCH(MoM!AE$1,'ИПЦ raw'!$1:$1,0))</f>
        <v>99.87</v>
      </c>
      <c r="AF280" s="326">
        <f>INDEX('ИПЦ raw'!$1:$1048576, MATCH($K280,'ИПЦ raw'!$A:$A,0),MATCH(MoM!AF$1,'ИПЦ raw'!$1:$1,0))</f>
        <v>100.86</v>
      </c>
      <c r="AG280" s="326">
        <f>INDEX('ИПЦ raw'!$1:$1048576, MATCH($K280,'ИПЦ raw'!$A:$A,0),MATCH(MoM!AG$1,'ИПЦ raw'!$1:$1,0))</f>
        <v>99.69</v>
      </c>
      <c r="AH280" s="326">
        <f>INDEX('ИПЦ raw'!$1:$1048576, MATCH($K280,'ИПЦ raw'!$A:$A,0),MATCH(MoM!AH$1,'ИПЦ raw'!$1:$1,0))</f>
        <v>99.72</v>
      </c>
      <c r="AI280" s="326">
        <f>INDEX('ИПЦ raw'!$1:$1048576, MATCH($K280,'ИПЦ raw'!$A:$A,0),MATCH(MoM!AI$1,'ИПЦ raw'!$1:$1,0))</f>
        <v>102</v>
      </c>
      <c r="AJ280" s="326">
        <f>INDEX('ИПЦ raw'!$1:$1048576, MATCH($K280,'ИПЦ raw'!$A:$A,0),MATCH(MoM!AJ$1,'ИПЦ raw'!$1:$1,0))</f>
        <v>100.54</v>
      </c>
      <c r="AK280" s="326">
        <f>INDEX('ИПЦ raw'!$1:$1048576, MATCH($K280,'ИПЦ raw'!$A:$A,0),MATCH(MoM!AK$1,'ИПЦ raw'!$1:$1,0))</f>
        <v>100.73</v>
      </c>
      <c r="AL280" s="326">
        <f>INDEX('ИПЦ raw'!$1:$1048576, MATCH($K280,'ИПЦ raw'!$A:$A,0),MATCH(MoM!AL$1,'ИПЦ raw'!$1:$1,0))</f>
        <v>96.23</v>
      </c>
      <c r="AM280" s="326">
        <f>INDEX('ИПЦ raw'!$1:$1048576, MATCH($K280,'ИПЦ raw'!$A:$A,0),MATCH(MoM!AM$1,'ИПЦ raw'!$1:$1,0))</f>
        <v>96.62</v>
      </c>
      <c r="AN280" s="326">
        <f>INDEX('ИПЦ raw'!$1:$1048576, MATCH($K280,'ИПЦ raw'!$A:$A,0),MATCH(MoM!AN$1,'ИПЦ raw'!$1:$1,0))</f>
        <v>97.6</v>
      </c>
      <c r="AO280" s="326">
        <f>INDEX('ИПЦ raw'!$1:$1048576, MATCH($K280,'ИПЦ raw'!$A:$A,0),MATCH(MoM!AO$1,'ИПЦ raw'!$1:$1,0))</f>
        <v>97.68</v>
      </c>
      <c r="AP280" s="326">
        <f>INDEX('ИПЦ raw'!$1:$1048576, MATCH($K280,'ИПЦ raw'!$A:$A,0),MATCH(MoM!AP$1,'ИПЦ raw'!$1:$1,0))</f>
        <v>100.76</v>
      </c>
      <c r="AQ280" s="326">
        <f>INDEX('ИПЦ raw'!$1:$1048576, MATCH($K280,'ИПЦ raw'!$A:$A,0),MATCH(MoM!AQ$1,'ИПЦ raw'!$1:$1,0))</f>
        <v>102.06</v>
      </c>
      <c r="AR280" s="326">
        <f>INDEX('ИПЦ raw'!$1:$1048576, MATCH($K280,'ИПЦ raw'!$A:$A,0),MATCH(MoM!AR$1,'ИПЦ raw'!$1:$1,0))</f>
        <v>100.51</v>
      </c>
      <c r="AS280" s="326">
        <f>INDEX('ИПЦ raw'!$1:$1048576, MATCH($K280,'ИПЦ raw'!$A:$A,0),MATCH(MoM!AS$1,'ИПЦ raw'!$1:$1,0))</f>
        <v>99.06</v>
      </c>
      <c r="AT280" s="326">
        <f>INDEX('ИПЦ raw'!$1:$1048576, MATCH($K280,'ИПЦ raw'!$A:$A,0),MATCH(MoM!AT$1,'ИПЦ raw'!$1:$1,0))</f>
        <v>99.7</v>
      </c>
      <c r="AU280" s="326">
        <f>INDEX('ИПЦ raw'!$1:$1048576, MATCH($K280,'ИПЦ raw'!$A:$A,0),MATCH(MoM!AU$1,'ИПЦ raw'!$1:$1,0))</f>
        <v>101.58</v>
      </c>
      <c r="AV280" s="326">
        <f>INDEX('ИПЦ raw'!$1:$1048576, MATCH($K280,'ИПЦ raw'!$A:$A,0),MATCH(MoM!AV$1,'ИПЦ raw'!$1:$1,0))</f>
        <v>99.4</v>
      </c>
      <c r="AW280" s="326">
        <f>INDEX('ИПЦ raw'!$1:$1048576, MATCH($K280,'ИПЦ raw'!$A:$A,0),MATCH(MoM!AW$1,'ИПЦ raw'!$1:$1,0))</f>
        <v>99.68</v>
      </c>
      <c r="AX280" s="326">
        <f>INDEX('ИПЦ raw'!$1:$1048576, MATCH($K280,'ИПЦ raw'!$A:$A,0),MATCH(MoM!AX$1,'ИПЦ raw'!$1:$1,0))</f>
        <v>100.03</v>
      </c>
      <c r="AY280" s="326">
        <f>INDEX('ИПЦ raw'!$1:$1048576, MATCH($K280,'ИПЦ raw'!$A:$A,0),MATCH(MoM!AY$1,'ИПЦ raw'!$1:$1,0))</f>
        <v>99.36</v>
      </c>
      <c r="AZ280" s="326">
        <f>INDEX('ИПЦ raw'!$1:$1048576, MATCH($K280,'ИПЦ raw'!$A:$A,0),MATCH(MoM!AZ$1,'ИПЦ raw'!$1:$1,0))</f>
        <v>100.12</v>
      </c>
    </row>
    <row r="281" spans="1:52" x14ac:dyDescent="0.45">
      <c r="A281" s="326">
        <f>Веса!A281</f>
        <v>1</v>
      </c>
      <c r="B281" s="326">
        <f t="shared" si="8"/>
        <v>1</v>
      </c>
      <c r="C281" s="326">
        <f>БИПЦ_НДС!E281</f>
        <v>1</v>
      </c>
      <c r="D281" s="326">
        <f t="shared" si="9"/>
        <v>0</v>
      </c>
      <c r="E281" s="326">
        <v>0</v>
      </c>
      <c r="F281" s="326">
        <v>1</v>
      </c>
      <c r="G281" s="326">
        <v>1</v>
      </c>
      <c r="H281" s="326">
        <v>0</v>
      </c>
      <c r="I281" s="326">
        <v>0</v>
      </c>
      <c r="J281" s="308" t="s">
        <v>280</v>
      </c>
      <c r="K281" s="308" t="s">
        <v>280</v>
      </c>
      <c r="L281" s="326">
        <f>INDEX('ИПЦ raw'!$1:$1048576, MATCH($K281,'ИПЦ raw'!$A:$A,0),MATCH(MoM!L$1,'ИПЦ raw'!$1:$1,0))</f>
        <v>101.16</v>
      </c>
      <c r="M281" s="326">
        <f>INDEX('ИПЦ raw'!$1:$1048576, MATCH($K281,'ИПЦ raw'!$A:$A,0),MATCH(MoM!M$1,'ИПЦ raw'!$1:$1,0))</f>
        <v>99.67</v>
      </c>
      <c r="N281" s="326">
        <f>INDEX('ИПЦ raw'!$1:$1048576, MATCH($K281,'ИПЦ raw'!$A:$A,0),MATCH(MoM!N$1,'ИПЦ raw'!$1:$1,0))</f>
        <v>99.97</v>
      </c>
      <c r="O281" s="326">
        <f>INDEX('ИПЦ raw'!$1:$1048576, MATCH($K281,'ИПЦ raw'!$A:$A,0),MATCH(MoM!O$1,'ИПЦ raw'!$1:$1,0))</f>
        <v>99.38</v>
      </c>
      <c r="P281" s="326">
        <f>INDEX('ИПЦ raw'!$1:$1048576, MATCH($K281,'ИПЦ raw'!$A:$A,0),MATCH(MoM!P$1,'ИПЦ raw'!$1:$1,0))</f>
        <v>99.67</v>
      </c>
      <c r="Q281" s="326">
        <f>INDEX('ИПЦ raw'!$1:$1048576, MATCH($K281,'ИПЦ raw'!$A:$A,0),MATCH(MoM!Q$1,'ИПЦ raw'!$1:$1,0))</f>
        <v>100.09</v>
      </c>
      <c r="R281" s="326">
        <f>INDEX('ИПЦ raw'!$1:$1048576, MATCH($K281,'ИПЦ raw'!$A:$A,0),MATCH(MoM!R$1,'ИПЦ raw'!$1:$1,0))</f>
        <v>100.79</v>
      </c>
      <c r="S281" s="326">
        <f>INDEX('ИПЦ raw'!$1:$1048576, MATCH($K281,'ИПЦ raw'!$A:$A,0),MATCH(MoM!S$1,'ИПЦ raw'!$1:$1,0))</f>
        <v>99.66</v>
      </c>
      <c r="T281" s="326">
        <f>INDEX('ИПЦ raw'!$1:$1048576, MATCH($K281,'ИПЦ raw'!$A:$A,0),MATCH(MoM!T$1,'ИПЦ raw'!$1:$1,0))</f>
        <v>100.23</v>
      </c>
      <c r="U281" s="326">
        <f>INDEX('ИПЦ raw'!$1:$1048576, MATCH($K281,'ИПЦ raw'!$A:$A,0),MATCH(MoM!U$1,'ИПЦ raw'!$1:$1,0))</f>
        <v>99.31</v>
      </c>
      <c r="V281" s="326">
        <f>INDEX('ИПЦ raw'!$1:$1048576, MATCH($K281,'ИПЦ raw'!$A:$A,0),MATCH(MoM!V$1,'ИПЦ raw'!$1:$1,0))</f>
        <v>98.63</v>
      </c>
      <c r="W281" s="326">
        <f>INDEX('ИПЦ raw'!$1:$1048576, MATCH($K281,'ИПЦ raw'!$A:$A,0),MATCH(MoM!W$1,'ИПЦ raw'!$1:$1,0))</f>
        <v>100.46</v>
      </c>
      <c r="X281" s="326">
        <f>INDEX('ИПЦ raw'!$1:$1048576, MATCH($K281,'ИПЦ raw'!$A:$A,0),MATCH(MoM!X$1,'ИПЦ raw'!$1:$1,0))</f>
        <v>100.68</v>
      </c>
      <c r="Y281" s="326">
        <f>INDEX('ИПЦ raw'!$1:$1048576, MATCH($K281,'ИПЦ raw'!$A:$A,0),MATCH(MoM!Y$1,'ИПЦ raw'!$1:$1,0))</f>
        <v>98.93</v>
      </c>
      <c r="Z281" s="326">
        <f>INDEX('ИПЦ raw'!$1:$1048576, MATCH($K281,'ИПЦ raw'!$A:$A,0),MATCH(MoM!Z$1,'ИПЦ raw'!$1:$1,0))</f>
        <v>100.66</v>
      </c>
      <c r="AA281" s="326">
        <f>INDEX('ИПЦ raw'!$1:$1048576, MATCH($K281,'ИПЦ raw'!$A:$A,0),MATCH(MoM!AA$1,'ИПЦ raw'!$1:$1,0))</f>
        <v>99.47</v>
      </c>
      <c r="AB281" s="326">
        <f>INDEX('ИПЦ raw'!$1:$1048576, MATCH($K281,'ИПЦ raw'!$A:$A,0),MATCH(MoM!AB$1,'ИПЦ raw'!$1:$1,0))</f>
        <v>98.59</v>
      </c>
      <c r="AC281" s="326">
        <f>INDEX('ИПЦ raw'!$1:$1048576, MATCH($K281,'ИПЦ raw'!$A:$A,0),MATCH(MoM!AC$1,'ИПЦ raw'!$1:$1,0))</f>
        <v>99.6</v>
      </c>
      <c r="AD281" s="326">
        <f>INDEX('ИПЦ raw'!$1:$1048576, MATCH($K281,'ИПЦ raw'!$A:$A,0),MATCH(MoM!AD$1,'ИПЦ raw'!$1:$1,0))</f>
        <v>99.04</v>
      </c>
      <c r="AE281" s="326">
        <f>INDEX('ИПЦ raw'!$1:$1048576, MATCH($K281,'ИПЦ raw'!$A:$A,0),MATCH(MoM!AE$1,'ИПЦ raw'!$1:$1,0))</f>
        <v>99.33</v>
      </c>
      <c r="AF281" s="326">
        <f>INDEX('ИПЦ raw'!$1:$1048576, MATCH($K281,'ИПЦ raw'!$A:$A,0),MATCH(MoM!AF$1,'ИПЦ raw'!$1:$1,0))</f>
        <v>100.38</v>
      </c>
      <c r="AG281" s="326">
        <f>INDEX('ИПЦ raw'!$1:$1048576, MATCH($K281,'ИПЦ raw'!$A:$A,0),MATCH(MoM!AG$1,'ИПЦ raw'!$1:$1,0))</f>
        <v>99.65</v>
      </c>
      <c r="AH281" s="326">
        <f>INDEX('ИПЦ raw'!$1:$1048576, MATCH($K281,'ИПЦ raw'!$A:$A,0),MATCH(MoM!AH$1,'ИПЦ raw'!$1:$1,0))</f>
        <v>99.28</v>
      </c>
      <c r="AI281" s="326">
        <f>INDEX('ИПЦ raw'!$1:$1048576, MATCH($K281,'ИПЦ raw'!$A:$A,0),MATCH(MoM!AI$1,'ИПЦ raw'!$1:$1,0))</f>
        <v>100.69</v>
      </c>
      <c r="AJ281" s="326">
        <f>INDEX('ИПЦ raw'!$1:$1048576, MATCH($K281,'ИПЦ raw'!$A:$A,0),MATCH(MoM!AJ$1,'ИПЦ raw'!$1:$1,0))</f>
        <v>99.88</v>
      </c>
      <c r="AK281" s="326">
        <f>INDEX('ИПЦ raw'!$1:$1048576, MATCH($K281,'ИПЦ raw'!$A:$A,0),MATCH(MoM!AK$1,'ИПЦ raw'!$1:$1,0))</f>
        <v>98.19</v>
      </c>
      <c r="AL281" s="326">
        <f>INDEX('ИПЦ raw'!$1:$1048576, MATCH($K281,'ИПЦ raw'!$A:$A,0),MATCH(MoM!AL$1,'ИПЦ raw'!$1:$1,0))</f>
        <v>99.43</v>
      </c>
      <c r="AM281" s="326">
        <f>INDEX('ИПЦ raw'!$1:$1048576, MATCH($K281,'ИПЦ raw'!$A:$A,0),MATCH(MoM!AM$1,'ИПЦ raw'!$1:$1,0))</f>
        <v>98.63</v>
      </c>
      <c r="AN281" s="326">
        <f>INDEX('ИПЦ raw'!$1:$1048576, MATCH($K281,'ИПЦ raw'!$A:$A,0),MATCH(MoM!AN$1,'ИПЦ raw'!$1:$1,0))</f>
        <v>98.54</v>
      </c>
      <c r="AO281" s="326">
        <f>INDEX('ИПЦ raw'!$1:$1048576, MATCH($K281,'ИПЦ raw'!$A:$A,0),MATCH(MoM!AO$1,'ИПЦ raw'!$1:$1,0))</f>
        <v>98.4</v>
      </c>
      <c r="AP281" s="326">
        <f>INDEX('ИПЦ raw'!$1:$1048576, MATCH($K281,'ИПЦ raw'!$A:$A,0),MATCH(MoM!AP$1,'ИПЦ raw'!$1:$1,0))</f>
        <v>99.94</v>
      </c>
      <c r="AQ281" s="326">
        <f>INDEX('ИПЦ raw'!$1:$1048576, MATCH($K281,'ИПЦ raw'!$A:$A,0),MATCH(MoM!AQ$1,'ИПЦ raw'!$1:$1,0))</f>
        <v>99.98</v>
      </c>
      <c r="AR281" s="326">
        <f>INDEX('ИПЦ raw'!$1:$1048576, MATCH($K281,'ИПЦ raw'!$A:$A,0),MATCH(MoM!AR$1,'ИПЦ raw'!$1:$1,0))</f>
        <v>100.06</v>
      </c>
      <c r="AS281" s="326">
        <f>INDEX('ИПЦ raw'!$1:$1048576, MATCH($K281,'ИПЦ raw'!$A:$A,0),MATCH(MoM!AS$1,'ИПЦ raw'!$1:$1,0))</f>
        <v>98.62</v>
      </c>
      <c r="AT281" s="326">
        <f>INDEX('ИПЦ raw'!$1:$1048576, MATCH($K281,'ИПЦ raw'!$A:$A,0),MATCH(MoM!AT$1,'ИПЦ raw'!$1:$1,0))</f>
        <v>99.72</v>
      </c>
      <c r="AU281" s="326">
        <f>INDEX('ИПЦ raw'!$1:$1048576, MATCH($K281,'ИПЦ raw'!$A:$A,0),MATCH(MoM!AU$1,'ИПЦ raw'!$1:$1,0))</f>
        <v>100.18</v>
      </c>
      <c r="AV281" s="326">
        <f>INDEX('ИПЦ raw'!$1:$1048576, MATCH($K281,'ИПЦ raw'!$A:$A,0),MATCH(MoM!AV$1,'ИПЦ raw'!$1:$1,0))</f>
        <v>100.32</v>
      </c>
      <c r="AW281" s="326">
        <f>INDEX('ИПЦ raw'!$1:$1048576, MATCH($K281,'ИПЦ raw'!$A:$A,0),MATCH(MoM!AW$1,'ИПЦ raw'!$1:$1,0))</f>
        <v>99.21</v>
      </c>
      <c r="AX281" s="326">
        <f>INDEX('ИПЦ raw'!$1:$1048576, MATCH($K281,'ИПЦ raw'!$A:$A,0),MATCH(MoM!AX$1,'ИПЦ raw'!$1:$1,0))</f>
        <v>100.72</v>
      </c>
      <c r="AY281" s="326">
        <f>INDEX('ИПЦ raw'!$1:$1048576, MATCH($K281,'ИПЦ raw'!$A:$A,0),MATCH(MoM!AY$1,'ИПЦ raw'!$1:$1,0))</f>
        <v>98.21</v>
      </c>
      <c r="AZ281" s="326">
        <f>INDEX('ИПЦ raw'!$1:$1048576, MATCH($K281,'ИПЦ raw'!$A:$A,0),MATCH(MoM!AZ$1,'ИПЦ raw'!$1:$1,0))</f>
        <v>98.02</v>
      </c>
    </row>
    <row r="282" spans="1:52" x14ac:dyDescent="0.45">
      <c r="A282" s="326">
        <f>Веса!A282</f>
        <v>1</v>
      </c>
      <c r="B282" s="326">
        <f t="shared" si="8"/>
        <v>1</v>
      </c>
      <c r="C282" s="326">
        <f>БИПЦ_НДС!E282</f>
        <v>1</v>
      </c>
      <c r="D282" s="326">
        <f t="shared" si="9"/>
        <v>0</v>
      </c>
      <c r="E282" s="326">
        <v>0</v>
      </c>
      <c r="F282" s="326">
        <v>1</v>
      </c>
      <c r="G282" s="326">
        <v>1</v>
      </c>
      <c r="H282" s="326">
        <v>0</v>
      </c>
      <c r="I282" s="326">
        <v>0</v>
      </c>
      <c r="J282" s="308" t="s">
        <v>281</v>
      </c>
      <c r="K282" s="308" t="s">
        <v>281</v>
      </c>
      <c r="L282" s="326">
        <f>INDEX('ИПЦ raw'!$1:$1048576, MATCH($K282,'ИПЦ raw'!$A:$A,0),MATCH(MoM!L$1,'ИПЦ raw'!$1:$1,0))</f>
        <v>100.49</v>
      </c>
      <c r="M282" s="326">
        <f>INDEX('ИПЦ raw'!$1:$1048576, MATCH($K282,'ИПЦ raw'!$A:$A,0),MATCH(MoM!M$1,'ИПЦ raw'!$1:$1,0))</f>
        <v>97.91</v>
      </c>
      <c r="N282" s="326">
        <f>INDEX('ИПЦ raw'!$1:$1048576, MATCH($K282,'ИПЦ raw'!$A:$A,0),MATCH(MoM!N$1,'ИПЦ raw'!$1:$1,0))</f>
        <v>102.29</v>
      </c>
      <c r="O282" s="326">
        <f>INDEX('ИПЦ raw'!$1:$1048576, MATCH($K282,'ИПЦ raw'!$A:$A,0),MATCH(MoM!O$1,'ИПЦ raw'!$1:$1,0))</f>
        <v>100.49</v>
      </c>
      <c r="P282" s="326">
        <f>INDEX('ИПЦ raw'!$1:$1048576, MATCH($K282,'ИПЦ raw'!$A:$A,0),MATCH(MoM!P$1,'ИПЦ raw'!$1:$1,0))</f>
        <v>99.57</v>
      </c>
      <c r="Q282" s="326">
        <f>INDEX('ИПЦ raw'!$1:$1048576, MATCH($K282,'ИПЦ raw'!$A:$A,0),MATCH(MoM!Q$1,'ИПЦ raw'!$1:$1,0))</f>
        <v>99.17</v>
      </c>
      <c r="R282" s="326">
        <f>INDEX('ИПЦ raw'!$1:$1048576, MATCH($K282,'ИПЦ raw'!$A:$A,0),MATCH(MoM!R$1,'ИПЦ raw'!$1:$1,0))</f>
        <v>103.24</v>
      </c>
      <c r="S282" s="326">
        <f>INDEX('ИПЦ raw'!$1:$1048576, MATCH($K282,'ИПЦ raw'!$A:$A,0),MATCH(MoM!S$1,'ИПЦ raw'!$1:$1,0))</f>
        <v>96.95</v>
      </c>
      <c r="T282" s="326">
        <f>INDEX('ИПЦ raw'!$1:$1048576, MATCH($K282,'ИПЦ raw'!$A:$A,0),MATCH(MoM!T$1,'ИПЦ raw'!$1:$1,0))</f>
        <v>101.21</v>
      </c>
      <c r="U282" s="326">
        <f>INDEX('ИПЦ raw'!$1:$1048576, MATCH($K282,'ИПЦ raw'!$A:$A,0),MATCH(MoM!U$1,'ИПЦ raw'!$1:$1,0))</f>
        <v>100.6</v>
      </c>
      <c r="V282" s="326">
        <f>INDEX('ИПЦ raw'!$1:$1048576, MATCH($K282,'ИПЦ raw'!$A:$A,0),MATCH(MoM!V$1,'ИПЦ raw'!$1:$1,0))</f>
        <v>100.15</v>
      </c>
      <c r="W282" s="326">
        <f>INDEX('ИПЦ raw'!$1:$1048576, MATCH($K282,'ИПЦ raw'!$A:$A,0),MATCH(MoM!W$1,'ИПЦ raw'!$1:$1,0))</f>
        <v>99.85</v>
      </c>
      <c r="X282" s="326">
        <f>INDEX('ИПЦ raw'!$1:$1048576, MATCH($K282,'ИПЦ raw'!$A:$A,0),MATCH(MoM!X$1,'ИПЦ raw'!$1:$1,0))</f>
        <v>100.37</v>
      </c>
      <c r="Y282" s="326">
        <f>INDEX('ИПЦ raw'!$1:$1048576, MATCH($K282,'ИПЦ raw'!$A:$A,0),MATCH(MoM!Y$1,'ИПЦ raw'!$1:$1,0))</f>
        <v>99.27</v>
      </c>
      <c r="Z282" s="326">
        <f>INDEX('ИПЦ raw'!$1:$1048576, MATCH($K282,'ИПЦ raw'!$A:$A,0),MATCH(MoM!Z$1,'ИПЦ raw'!$1:$1,0))</f>
        <v>98.85</v>
      </c>
      <c r="AA282" s="326">
        <f>INDEX('ИПЦ raw'!$1:$1048576, MATCH($K282,'ИПЦ raw'!$A:$A,0),MATCH(MoM!AA$1,'ИПЦ raw'!$1:$1,0))</f>
        <v>98.95</v>
      </c>
      <c r="AB282" s="326">
        <f>INDEX('ИПЦ raw'!$1:$1048576, MATCH($K282,'ИПЦ raw'!$A:$A,0),MATCH(MoM!AB$1,'ИПЦ raw'!$1:$1,0))</f>
        <v>101.65</v>
      </c>
      <c r="AC282" s="326">
        <f>INDEX('ИПЦ raw'!$1:$1048576, MATCH($K282,'ИПЦ raw'!$A:$A,0),MATCH(MoM!AC$1,'ИПЦ raw'!$1:$1,0))</f>
        <v>99.19</v>
      </c>
      <c r="AD282" s="326">
        <f>INDEX('ИПЦ raw'!$1:$1048576, MATCH($K282,'ИПЦ raw'!$A:$A,0),MATCH(MoM!AD$1,'ИПЦ raw'!$1:$1,0))</f>
        <v>97.65</v>
      </c>
      <c r="AE282" s="326">
        <f>INDEX('ИПЦ raw'!$1:$1048576, MATCH($K282,'ИПЦ raw'!$A:$A,0),MATCH(MoM!AE$1,'ИПЦ raw'!$1:$1,0))</f>
        <v>99.5</v>
      </c>
      <c r="AF282" s="326">
        <f>INDEX('ИПЦ raw'!$1:$1048576, MATCH($K282,'ИПЦ raw'!$A:$A,0),MATCH(MoM!AF$1,'ИПЦ raw'!$1:$1,0))</f>
        <v>101.83</v>
      </c>
      <c r="AG282" s="326">
        <f>INDEX('ИПЦ raw'!$1:$1048576, MATCH($K282,'ИПЦ raw'!$A:$A,0),MATCH(MoM!AG$1,'ИПЦ raw'!$1:$1,0))</f>
        <v>98.31</v>
      </c>
      <c r="AH282" s="326">
        <f>INDEX('ИПЦ raw'!$1:$1048576, MATCH($K282,'ИПЦ raw'!$A:$A,0),MATCH(MoM!AH$1,'ИПЦ raw'!$1:$1,0))</f>
        <v>100.77</v>
      </c>
      <c r="AI282" s="326">
        <f>INDEX('ИПЦ raw'!$1:$1048576, MATCH($K282,'ИПЦ raw'!$A:$A,0),MATCH(MoM!AI$1,'ИПЦ raw'!$1:$1,0))</f>
        <v>100.49</v>
      </c>
      <c r="AJ282" s="326">
        <f>INDEX('ИПЦ raw'!$1:$1048576, MATCH($K282,'ИПЦ raw'!$A:$A,0),MATCH(MoM!AJ$1,'ИПЦ raw'!$1:$1,0))</f>
        <v>99.51</v>
      </c>
      <c r="AK282" s="326">
        <f>INDEX('ИПЦ raw'!$1:$1048576, MATCH($K282,'ИПЦ raw'!$A:$A,0),MATCH(MoM!AK$1,'ИПЦ raw'!$1:$1,0))</f>
        <v>98.49</v>
      </c>
      <c r="AL282" s="326">
        <f>INDEX('ИПЦ raw'!$1:$1048576, MATCH($K282,'ИПЦ raw'!$A:$A,0),MATCH(MoM!AL$1,'ИПЦ raw'!$1:$1,0))</f>
        <v>99.09</v>
      </c>
      <c r="AM282" s="326">
        <f>INDEX('ИПЦ raw'!$1:$1048576, MATCH($K282,'ИПЦ raw'!$A:$A,0),MATCH(MoM!AM$1,'ИПЦ raw'!$1:$1,0))</f>
        <v>98.63</v>
      </c>
      <c r="AN282" s="326">
        <f>INDEX('ИПЦ raw'!$1:$1048576, MATCH($K282,'ИПЦ raw'!$A:$A,0),MATCH(MoM!AN$1,'ИПЦ raw'!$1:$1,0))</f>
        <v>99.27</v>
      </c>
      <c r="AO282" s="326">
        <f>INDEX('ИПЦ raw'!$1:$1048576, MATCH($K282,'ИПЦ raw'!$A:$A,0),MATCH(MoM!AO$1,'ИПЦ raw'!$1:$1,0))</f>
        <v>98.49</v>
      </c>
      <c r="AP282" s="326">
        <f>INDEX('ИПЦ raw'!$1:$1048576, MATCH($K282,'ИПЦ raw'!$A:$A,0),MATCH(MoM!AP$1,'ИПЦ raw'!$1:$1,0))</f>
        <v>98.7</v>
      </c>
      <c r="AQ282" s="326">
        <f>INDEX('ИПЦ raw'!$1:$1048576, MATCH($K282,'ИПЦ raw'!$A:$A,0),MATCH(MoM!AQ$1,'ИПЦ raw'!$1:$1,0))</f>
        <v>99.72</v>
      </c>
      <c r="AR282" s="326">
        <f>INDEX('ИПЦ raw'!$1:$1048576, MATCH($K282,'ИПЦ raw'!$A:$A,0),MATCH(MoM!AR$1,'ИПЦ raw'!$1:$1,0))</f>
        <v>100.4</v>
      </c>
      <c r="AS282" s="326">
        <f>INDEX('ИПЦ raw'!$1:$1048576, MATCH($K282,'ИПЦ raw'!$A:$A,0),MATCH(MoM!AS$1,'ИПЦ raw'!$1:$1,0))</f>
        <v>99.21</v>
      </c>
      <c r="AT282" s="326">
        <f>INDEX('ИПЦ raw'!$1:$1048576, MATCH($K282,'ИПЦ raw'!$A:$A,0),MATCH(MoM!AT$1,'ИПЦ raw'!$1:$1,0))</f>
        <v>98.86</v>
      </c>
      <c r="AU282" s="326">
        <f>INDEX('ИПЦ raw'!$1:$1048576, MATCH($K282,'ИПЦ raw'!$A:$A,0),MATCH(MoM!AU$1,'ИПЦ raw'!$1:$1,0))</f>
        <v>100.71</v>
      </c>
      <c r="AV282" s="326">
        <f>INDEX('ИПЦ raw'!$1:$1048576, MATCH($K282,'ИПЦ raw'!$A:$A,0),MATCH(MoM!AV$1,'ИПЦ raw'!$1:$1,0))</f>
        <v>100.03</v>
      </c>
      <c r="AW282" s="326">
        <f>INDEX('ИПЦ raw'!$1:$1048576, MATCH($K282,'ИПЦ raw'!$A:$A,0),MATCH(MoM!AW$1,'ИПЦ raw'!$1:$1,0))</f>
        <v>99.84</v>
      </c>
      <c r="AX282" s="326">
        <f>INDEX('ИПЦ raw'!$1:$1048576, MATCH($K282,'ИПЦ raw'!$A:$A,0),MATCH(MoM!AX$1,'ИПЦ raw'!$1:$1,0))</f>
        <v>99.82</v>
      </c>
      <c r="AY282" s="326">
        <f>INDEX('ИПЦ raw'!$1:$1048576, MATCH($K282,'ИПЦ raw'!$A:$A,0),MATCH(MoM!AY$1,'ИПЦ raw'!$1:$1,0))</f>
        <v>98.46</v>
      </c>
      <c r="AZ282" s="326">
        <f>INDEX('ИПЦ raw'!$1:$1048576, MATCH($K282,'ИПЦ raw'!$A:$A,0),MATCH(MoM!AZ$1,'ИПЦ raw'!$1:$1,0))</f>
        <v>98.77</v>
      </c>
    </row>
    <row r="283" spans="1:52" ht="26.25" x14ac:dyDescent="0.45">
      <c r="A283" s="326">
        <f>Веса!A283</f>
        <v>1</v>
      </c>
      <c r="B283" s="326">
        <f t="shared" si="8"/>
        <v>1</v>
      </c>
      <c r="C283" s="326">
        <f>БИПЦ_НДС!E283</f>
        <v>0</v>
      </c>
      <c r="D283" s="326">
        <f t="shared" si="9"/>
        <v>1</v>
      </c>
      <c r="E283" s="326">
        <v>0</v>
      </c>
      <c r="F283" s="326">
        <v>1</v>
      </c>
      <c r="G283" s="326">
        <v>1</v>
      </c>
      <c r="H283" s="326">
        <v>0</v>
      </c>
      <c r="I283" s="326">
        <v>0</v>
      </c>
      <c r="J283" s="308" t="s">
        <v>282</v>
      </c>
      <c r="K283" s="308" t="s">
        <v>282</v>
      </c>
      <c r="L283" s="326">
        <f>INDEX('ИПЦ raw'!$1:$1048576, MATCH($K283,'ИПЦ raw'!$A:$A,0),MATCH(MoM!L$1,'ИПЦ raw'!$1:$1,0))</f>
        <v>100.15</v>
      </c>
      <c r="M283" s="326">
        <f>INDEX('ИПЦ raw'!$1:$1048576, MATCH($K283,'ИПЦ raw'!$A:$A,0),MATCH(MoM!M$1,'ИПЦ raw'!$1:$1,0))</f>
        <v>100.18</v>
      </c>
      <c r="N283" s="326">
        <f>INDEX('ИПЦ raw'!$1:$1048576, MATCH($K283,'ИПЦ raw'!$A:$A,0),MATCH(MoM!N$1,'ИПЦ raw'!$1:$1,0))</f>
        <v>99.64</v>
      </c>
      <c r="O283" s="326">
        <f>INDEX('ИПЦ raw'!$1:$1048576, MATCH($K283,'ИПЦ raw'!$A:$A,0),MATCH(MoM!O$1,'ИПЦ raw'!$1:$1,0))</f>
        <v>100.38</v>
      </c>
      <c r="P283" s="326">
        <f>INDEX('ИПЦ raw'!$1:$1048576, MATCH($K283,'ИПЦ raw'!$A:$A,0),MATCH(MoM!P$1,'ИПЦ raw'!$1:$1,0))</f>
        <v>100.49</v>
      </c>
      <c r="Q283" s="326">
        <f>INDEX('ИПЦ raw'!$1:$1048576, MATCH($K283,'ИПЦ raw'!$A:$A,0),MATCH(MoM!Q$1,'ИПЦ raw'!$1:$1,0))</f>
        <v>100.47</v>
      </c>
      <c r="R283" s="326">
        <f>INDEX('ИПЦ raw'!$1:$1048576, MATCH($K283,'ИПЦ raw'!$A:$A,0),MATCH(MoM!R$1,'ИПЦ raw'!$1:$1,0))</f>
        <v>100.33</v>
      </c>
      <c r="S283" s="326">
        <f>INDEX('ИПЦ raw'!$1:$1048576, MATCH($K283,'ИПЦ raw'!$A:$A,0),MATCH(MoM!S$1,'ИПЦ raw'!$1:$1,0))</f>
        <v>100.23</v>
      </c>
      <c r="T283" s="326">
        <f>INDEX('ИПЦ raw'!$1:$1048576, MATCH($K283,'ИПЦ raw'!$A:$A,0),MATCH(MoM!T$1,'ИПЦ raw'!$1:$1,0))</f>
        <v>100.37</v>
      </c>
      <c r="U283" s="326">
        <f>INDEX('ИПЦ raw'!$1:$1048576, MATCH($K283,'ИПЦ raw'!$A:$A,0),MATCH(MoM!U$1,'ИПЦ raw'!$1:$1,0))</f>
        <v>100.83</v>
      </c>
      <c r="V283" s="326">
        <f>INDEX('ИПЦ raw'!$1:$1048576, MATCH($K283,'ИПЦ raw'!$A:$A,0),MATCH(MoM!V$1,'ИПЦ raw'!$1:$1,0))</f>
        <v>100.97</v>
      </c>
      <c r="W283" s="326">
        <f>INDEX('ИПЦ raw'!$1:$1048576, MATCH($K283,'ИПЦ raw'!$A:$A,0),MATCH(MoM!W$1,'ИПЦ raw'!$1:$1,0))</f>
        <v>100.67</v>
      </c>
      <c r="X283" s="326">
        <f>INDEX('ИПЦ raw'!$1:$1048576, MATCH($K283,'ИПЦ raw'!$A:$A,0),MATCH(MoM!X$1,'ИПЦ raw'!$1:$1,0))</f>
        <v>100.27</v>
      </c>
      <c r="Y283" s="326">
        <f>INDEX('ИПЦ raw'!$1:$1048576, MATCH($K283,'ИПЦ raw'!$A:$A,0),MATCH(MoM!Y$1,'ИПЦ raw'!$1:$1,0))</f>
        <v>99.94</v>
      </c>
      <c r="Z283" s="326">
        <f>INDEX('ИПЦ raw'!$1:$1048576, MATCH($K283,'ИПЦ raw'!$A:$A,0),MATCH(MoM!Z$1,'ИПЦ raw'!$1:$1,0))</f>
        <v>100.4</v>
      </c>
      <c r="AA283" s="326">
        <f>INDEX('ИПЦ raw'!$1:$1048576, MATCH($K283,'ИПЦ raw'!$A:$A,0),MATCH(MoM!AA$1,'ИПЦ raw'!$1:$1,0))</f>
        <v>100.54</v>
      </c>
      <c r="AB283" s="326">
        <f>INDEX('ИПЦ raw'!$1:$1048576, MATCH($K283,'ИПЦ raw'!$A:$A,0),MATCH(MoM!AB$1,'ИПЦ raw'!$1:$1,0))</f>
        <v>100.02</v>
      </c>
      <c r="AC283" s="326">
        <f>INDEX('ИПЦ raw'!$1:$1048576, MATCH($K283,'ИПЦ raw'!$A:$A,0),MATCH(MoM!AC$1,'ИПЦ raw'!$1:$1,0))</f>
        <v>100.62</v>
      </c>
      <c r="AD283" s="326">
        <f>INDEX('ИПЦ raw'!$1:$1048576, MATCH($K283,'ИПЦ raw'!$A:$A,0),MATCH(MoM!AD$1,'ИПЦ raw'!$1:$1,0))</f>
        <v>100.22</v>
      </c>
      <c r="AE283" s="326">
        <f>INDEX('ИПЦ raw'!$1:$1048576, MATCH($K283,'ИПЦ raw'!$A:$A,0),MATCH(MoM!AE$1,'ИПЦ raw'!$1:$1,0))</f>
        <v>100.19</v>
      </c>
      <c r="AF283" s="326">
        <f>INDEX('ИПЦ raw'!$1:$1048576, MATCH($K283,'ИПЦ raw'!$A:$A,0),MATCH(MoM!AF$1,'ИПЦ raw'!$1:$1,0))</f>
        <v>100.18</v>
      </c>
      <c r="AG283" s="326">
        <f>INDEX('ИПЦ raw'!$1:$1048576, MATCH($K283,'ИПЦ raw'!$A:$A,0),MATCH(MoM!AG$1,'ИПЦ raw'!$1:$1,0))</f>
        <v>100.5</v>
      </c>
      <c r="AH283" s="326">
        <f>INDEX('ИПЦ raw'!$1:$1048576, MATCH($K283,'ИПЦ raw'!$A:$A,0),MATCH(MoM!AH$1,'ИПЦ raw'!$1:$1,0))</f>
        <v>100.05</v>
      </c>
      <c r="AI283" s="326">
        <f>INDEX('ИПЦ raw'!$1:$1048576, MATCH($K283,'ИПЦ raw'!$A:$A,0),MATCH(MoM!AI$1,'ИПЦ raw'!$1:$1,0))</f>
        <v>100.77</v>
      </c>
      <c r="AJ283" s="326">
        <f>INDEX('ИПЦ raw'!$1:$1048576, MATCH($K283,'ИПЦ raw'!$A:$A,0),MATCH(MoM!AJ$1,'ИПЦ raw'!$1:$1,0))</f>
        <v>100.46</v>
      </c>
      <c r="AK283" s="326">
        <f>INDEX('ИПЦ raw'!$1:$1048576, MATCH($K283,'ИПЦ raw'!$A:$A,0),MATCH(MoM!AK$1,'ИПЦ raw'!$1:$1,0))</f>
        <v>100.26</v>
      </c>
      <c r="AL283" s="326">
        <f>INDEX('ИПЦ raw'!$1:$1048576, MATCH($K283,'ИПЦ raw'!$A:$A,0),MATCH(MoM!AL$1,'ИПЦ raw'!$1:$1,0))</f>
        <v>100.48</v>
      </c>
      <c r="AM283" s="326">
        <f>INDEX('ИПЦ raw'!$1:$1048576, MATCH($K283,'ИПЦ raw'!$A:$A,0),MATCH(MoM!AM$1,'ИПЦ raw'!$1:$1,0))</f>
        <v>99.98</v>
      </c>
      <c r="AN283" s="326">
        <f>INDEX('ИПЦ raw'!$1:$1048576, MATCH($K283,'ИПЦ raw'!$A:$A,0),MATCH(MoM!AN$1,'ИПЦ raw'!$1:$1,0))</f>
        <v>99.95</v>
      </c>
      <c r="AO283" s="326">
        <f>INDEX('ИПЦ raw'!$1:$1048576, MATCH($K283,'ИПЦ raw'!$A:$A,0),MATCH(MoM!AO$1,'ИПЦ raw'!$1:$1,0))</f>
        <v>100.44</v>
      </c>
      <c r="AP283" s="326">
        <f>INDEX('ИПЦ raw'!$1:$1048576, MATCH($K283,'ИПЦ raw'!$A:$A,0),MATCH(MoM!AP$1,'ИПЦ raw'!$1:$1,0))</f>
        <v>100.27</v>
      </c>
      <c r="AQ283" s="326">
        <f>INDEX('ИПЦ raw'!$1:$1048576, MATCH($K283,'ИПЦ raw'!$A:$A,0),MATCH(MoM!AQ$1,'ИПЦ raw'!$1:$1,0))</f>
        <v>99.9</v>
      </c>
      <c r="AR283" s="326">
        <f>INDEX('ИПЦ raw'!$1:$1048576, MATCH($K283,'ИПЦ raw'!$A:$A,0),MATCH(MoM!AR$1,'ИПЦ raw'!$1:$1,0))</f>
        <v>100.25</v>
      </c>
      <c r="AS283" s="326">
        <f>INDEX('ИПЦ raw'!$1:$1048576, MATCH($K283,'ИПЦ raw'!$A:$A,0),MATCH(MoM!AS$1,'ИПЦ raw'!$1:$1,0))</f>
        <v>99.67</v>
      </c>
      <c r="AT283" s="326">
        <f>INDEX('ИПЦ raw'!$1:$1048576, MATCH($K283,'ИПЦ raw'!$A:$A,0),MATCH(MoM!AT$1,'ИПЦ raw'!$1:$1,0))</f>
        <v>100.31</v>
      </c>
      <c r="AU283" s="326">
        <f>INDEX('ИПЦ raw'!$1:$1048576, MATCH($K283,'ИПЦ raw'!$A:$A,0),MATCH(MoM!AU$1,'ИПЦ raw'!$1:$1,0))</f>
        <v>100.29</v>
      </c>
      <c r="AV283" s="326">
        <f>INDEX('ИПЦ raw'!$1:$1048576, MATCH($K283,'ИПЦ raw'!$A:$A,0),MATCH(MoM!AV$1,'ИПЦ raw'!$1:$1,0))</f>
        <v>100.23</v>
      </c>
      <c r="AW283" s="326">
        <f>INDEX('ИПЦ raw'!$1:$1048576, MATCH($K283,'ИПЦ raw'!$A:$A,0),MATCH(MoM!AW$1,'ИПЦ raw'!$1:$1,0))</f>
        <v>100.9</v>
      </c>
      <c r="AX283" s="326">
        <f>INDEX('ИПЦ raw'!$1:$1048576, MATCH($K283,'ИПЦ raw'!$A:$A,0),MATCH(MoM!AX$1,'ИПЦ raw'!$1:$1,0))</f>
        <v>100.23</v>
      </c>
      <c r="AY283" s="326">
        <f>INDEX('ИПЦ raw'!$1:$1048576, MATCH($K283,'ИПЦ raw'!$A:$A,0),MATCH(MoM!AY$1,'ИПЦ raw'!$1:$1,0))</f>
        <v>100.3</v>
      </c>
      <c r="AZ283" s="326">
        <f>INDEX('ИПЦ raw'!$1:$1048576, MATCH($K283,'ИПЦ raw'!$A:$A,0),MATCH(MoM!AZ$1,'ИПЦ raw'!$1:$1,0))</f>
        <v>100.96</v>
      </c>
    </row>
    <row r="284" spans="1:52" x14ac:dyDescent="0.45">
      <c r="A284" s="326">
        <f>Веса!A284</f>
        <v>1</v>
      </c>
      <c r="B284" s="326">
        <f t="shared" si="8"/>
        <v>1</v>
      </c>
      <c r="C284" s="326">
        <f>БИПЦ_НДС!E284</f>
        <v>0</v>
      </c>
      <c r="D284" s="326">
        <f t="shared" si="9"/>
        <v>1</v>
      </c>
      <c r="E284" s="326">
        <v>0</v>
      </c>
      <c r="F284" s="326">
        <v>1</v>
      </c>
      <c r="G284" s="326">
        <v>1</v>
      </c>
      <c r="H284" s="326">
        <v>0</v>
      </c>
      <c r="I284" s="326">
        <v>0</v>
      </c>
      <c r="J284" s="308" t="s">
        <v>283</v>
      </c>
      <c r="K284" s="308" t="s">
        <v>283</v>
      </c>
      <c r="L284" s="326">
        <f>INDEX('ИПЦ raw'!$1:$1048576, MATCH($K284,'ИПЦ raw'!$A:$A,0),MATCH(MoM!L$1,'ИПЦ raw'!$1:$1,0))</f>
        <v>99.89</v>
      </c>
      <c r="M284" s="326">
        <f>INDEX('ИПЦ raw'!$1:$1048576, MATCH($K284,'ИПЦ raw'!$A:$A,0),MATCH(MoM!M$1,'ИПЦ raw'!$1:$1,0))</f>
        <v>99.95</v>
      </c>
      <c r="N284" s="326">
        <f>INDEX('ИПЦ raw'!$1:$1048576, MATCH($K284,'ИПЦ raw'!$A:$A,0),MATCH(MoM!N$1,'ИПЦ raw'!$1:$1,0))</f>
        <v>100.49</v>
      </c>
      <c r="O284" s="326">
        <f>INDEX('ИПЦ raw'!$1:$1048576, MATCH($K284,'ИПЦ raw'!$A:$A,0),MATCH(MoM!O$1,'ИПЦ raw'!$1:$1,0))</f>
        <v>100.16</v>
      </c>
      <c r="P284" s="326">
        <f>INDEX('ИПЦ raw'!$1:$1048576, MATCH($K284,'ИПЦ raw'!$A:$A,0),MATCH(MoM!P$1,'ИПЦ raw'!$1:$1,0))</f>
        <v>100.59</v>
      </c>
      <c r="Q284" s="326">
        <f>INDEX('ИПЦ raw'!$1:$1048576, MATCH($K284,'ИПЦ raw'!$A:$A,0),MATCH(MoM!Q$1,'ИПЦ raw'!$1:$1,0))</f>
        <v>99.86</v>
      </c>
      <c r="R284" s="326">
        <f>INDEX('ИПЦ raw'!$1:$1048576, MATCH($K284,'ИПЦ raw'!$A:$A,0),MATCH(MoM!R$1,'ИПЦ raw'!$1:$1,0))</f>
        <v>100.85</v>
      </c>
      <c r="S284" s="326">
        <f>INDEX('ИПЦ raw'!$1:$1048576, MATCH($K284,'ИПЦ raw'!$A:$A,0),MATCH(MoM!S$1,'ИПЦ raw'!$1:$1,0))</f>
        <v>100.27</v>
      </c>
      <c r="T284" s="326">
        <f>INDEX('ИПЦ raw'!$1:$1048576, MATCH($K284,'ИПЦ raw'!$A:$A,0),MATCH(MoM!T$1,'ИПЦ raw'!$1:$1,0))</f>
        <v>101.41</v>
      </c>
      <c r="U284" s="326">
        <f>INDEX('ИПЦ raw'!$1:$1048576, MATCH($K284,'ИПЦ raw'!$A:$A,0),MATCH(MoM!U$1,'ИПЦ raw'!$1:$1,0))</f>
        <v>101.08</v>
      </c>
      <c r="V284" s="326">
        <f>INDEX('ИПЦ raw'!$1:$1048576, MATCH($K284,'ИПЦ raw'!$A:$A,0),MATCH(MoM!V$1,'ИПЦ raw'!$1:$1,0))</f>
        <v>99.39</v>
      </c>
      <c r="W284" s="326">
        <f>INDEX('ИПЦ raw'!$1:$1048576, MATCH($K284,'ИПЦ raw'!$A:$A,0),MATCH(MoM!W$1,'ИПЦ raw'!$1:$1,0))</f>
        <v>101.17</v>
      </c>
      <c r="X284" s="326">
        <f>INDEX('ИПЦ raw'!$1:$1048576, MATCH($K284,'ИПЦ raw'!$A:$A,0),MATCH(MoM!X$1,'ИПЦ raw'!$1:$1,0))</f>
        <v>100.41</v>
      </c>
      <c r="Y284" s="326">
        <f>INDEX('ИПЦ raw'!$1:$1048576, MATCH($K284,'ИПЦ raw'!$A:$A,0),MATCH(MoM!Y$1,'ИПЦ raw'!$1:$1,0))</f>
        <v>100.24</v>
      </c>
      <c r="Z284" s="326">
        <f>INDEX('ИПЦ raw'!$1:$1048576, MATCH($K284,'ИПЦ raw'!$A:$A,0),MATCH(MoM!Z$1,'ИПЦ raw'!$1:$1,0))</f>
        <v>100.73</v>
      </c>
      <c r="AA284" s="326">
        <f>INDEX('ИПЦ raw'!$1:$1048576, MATCH($K284,'ИПЦ raw'!$A:$A,0),MATCH(MoM!AA$1,'ИПЦ raw'!$1:$1,0))</f>
        <v>100.75</v>
      </c>
      <c r="AB284" s="326">
        <f>INDEX('ИПЦ raw'!$1:$1048576, MATCH($K284,'ИПЦ raw'!$A:$A,0),MATCH(MoM!AB$1,'ИПЦ raw'!$1:$1,0))</f>
        <v>100.5</v>
      </c>
      <c r="AC284" s="326">
        <f>INDEX('ИПЦ raw'!$1:$1048576, MATCH($K284,'ИПЦ raw'!$A:$A,0),MATCH(MoM!AC$1,'ИПЦ raw'!$1:$1,0))</f>
        <v>100.01</v>
      </c>
      <c r="AD284" s="326">
        <f>INDEX('ИПЦ raw'!$1:$1048576, MATCH($K284,'ИПЦ raw'!$A:$A,0),MATCH(MoM!AD$1,'ИПЦ raw'!$1:$1,0))</f>
        <v>100.34</v>
      </c>
      <c r="AE284" s="326">
        <f>INDEX('ИПЦ raw'!$1:$1048576, MATCH($K284,'ИПЦ raw'!$A:$A,0),MATCH(MoM!AE$1,'ИПЦ raw'!$1:$1,0))</f>
        <v>99.47</v>
      </c>
      <c r="AF284" s="326">
        <f>INDEX('ИПЦ raw'!$1:$1048576, MATCH($K284,'ИПЦ raw'!$A:$A,0),MATCH(MoM!AF$1,'ИПЦ raw'!$1:$1,0))</f>
        <v>100.24</v>
      </c>
      <c r="AG284" s="326">
        <f>INDEX('ИПЦ raw'!$1:$1048576, MATCH($K284,'ИПЦ raw'!$A:$A,0),MATCH(MoM!AG$1,'ИПЦ raw'!$1:$1,0))</f>
        <v>100.23</v>
      </c>
      <c r="AH284" s="326">
        <f>INDEX('ИПЦ raw'!$1:$1048576, MATCH($K284,'ИПЦ raw'!$A:$A,0),MATCH(MoM!AH$1,'ИПЦ raw'!$1:$1,0))</f>
        <v>100.25</v>
      </c>
      <c r="AI284" s="326">
        <f>INDEX('ИПЦ raw'!$1:$1048576, MATCH($K284,'ИПЦ raw'!$A:$A,0),MATCH(MoM!AI$1,'ИПЦ raw'!$1:$1,0))</f>
        <v>100.81</v>
      </c>
      <c r="AJ284" s="326">
        <f>INDEX('ИПЦ raw'!$1:$1048576, MATCH($K284,'ИПЦ raw'!$A:$A,0),MATCH(MoM!AJ$1,'ИПЦ raw'!$1:$1,0))</f>
        <v>100.48</v>
      </c>
      <c r="AK284" s="326">
        <f>INDEX('ИПЦ raw'!$1:$1048576, MATCH($K284,'ИПЦ raw'!$A:$A,0),MATCH(MoM!AK$1,'ИПЦ raw'!$1:$1,0))</f>
        <v>100.32</v>
      </c>
      <c r="AL284" s="326">
        <f>INDEX('ИПЦ raw'!$1:$1048576, MATCH($K284,'ИПЦ raw'!$A:$A,0),MATCH(MoM!AL$1,'ИПЦ raw'!$1:$1,0))</f>
        <v>100.51</v>
      </c>
      <c r="AM284" s="326">
        <f>INDEX('ИПЦ raw'!$1:$1048576, MATCH($K284,'ИПЦ raw'!$A:$A,0),MATCH(MoM!AM$1,'ИПЦ raw'!$1:$1,0))</f>
        <v>100.28</v>
      </c>
      <c r="AN284" s="326">
        <f>INDEX('ИПЦ raw'!$1:$1048576, MATCH($K284,'ИПЦ raw'!$A:$A,0),MATCH(MoM!AN$1,'ИПЦ raw'!$1:$1,0))</f>
        <v>99.72</v>
      </c>
      <c r="AO284" s="326">
        <f>INDEX('ИПЦ raw'!$1:$1048576, MATCH($K284,'ИПЦ raw'!$A:$A,0),MATCH(MoM!AO$1,'ИПЦ raw'!$1:$1,0))</f>
        <v>100.96</v>
      </c>
      <c r="AP284" s="326">
        <f>INDEX('ИПЦ raw'!$1:$1048576, MATCH($K284,'ИПЦ raw'!$A:$A,0),MATCH(MoM!AP$1,'ИПЦ raw'!$1:$1,0))</f>
        <v>99.87</v>
      </c>
      <c r="AQ284" s="326">
        <f>INDEX('ИПЦ raw'!$1:$1048576, MATCH($K284,'ИПЦ raw'!$A:$A,0),MATCH(MoM!AQ$1,'ИПЦ raw'!$1:$1,0))</f>
        <v>100.54</v>
      </c>
      <c r="AR284" s="326">
        <f>INDEX('ИПЦ raw'!$1:$1048576, MATCH($K284,'ИПЦ raw'!$A:$A,0),MATCH(MoM!AR$1,'ИПЦ raw'!$1:$1,0))</f>
        <v>100.2</v>
      </c>
      <c r="AS284" s="326">
        <f>INDEX('ИПЦ raw'!$1:$1048576, MATCH($K284,'ИПЦ raw'!$A:$A,0),MATCH(MoM!AS$1,'ИПЦ raw'!$1:$1,0))</f>
        <v>100.07</v>
      </c>
      <c r="AT284" s="326">
        <f>INDEX('ИПЦ raw'!$1:$1048576, MATCH($K284,'ИПЦ raw'!$A:$A,0),MATCH(MoM!AT$1,'ИПЦ raw'!$1:$1,0))</f>
        <v>100.36</v>
      </c>
      <c r="AU284" s="326">
        <f>INDEX('ИПЦ raw'!$1:$1048576, MATCH($K284,'ИПЦ raw'!$A:$A,0),MATCH(MoM!AU$1,'ИПЦ raw'!$1:$1,0))</f>
        <v>100.13</v>
      </c>
      <c r="AV284" s="326">
        <f>INDEX('ИПЦ raw'!$1:$1048576, MATCH($K284,'ИПЦ raw'!$A:$A,0),MATCH(MoM!AV$1,'ИПЦ raw'!$1:$1,0))</f>
        <v>100.29</v>
      </c>
      <c r="AW284" s="326">
        <f>INDEX('ИПЦ raw'!$1:$1048576, MATCH($K284,'ИПЦ raw'!$A:$A,0),MATCH(MoM!AW$1,'ИПЦ raw'!$1:$1,0))</f>
        <v>99.78</v>
      </c>
      <c r="AX284" s="326">
        <f>INDEX('ИПЦ raw'!$1:$1048576, MATCH($K284,'ИПЦ raw'!$A:$A,0),MATCH(MoM!AX$1,'ИПЦ raw'!$1:$1,0))</f>
        <v>100.54</v>
      </c>
      <c r="AY284" s="326">
        <f>INDEX('ИПЦ raw'!$1:$1048576, MATCH($K284,'ИПЦ raw'!$A:$A,0),MATCH(MoM!AY$1,'ИПЦ raw'!$1:$1,0))</f>
        <v>99.43</v>
      </c>
      <c r="AZ284" s="326">
        <f>INDEX('ИПЦ raw'!$1:$1048576, MATCH($K284,'ИПЦ raw'!$A:$A,0),MATCH(MoM!AZ$1,'ИПЦ raw'!$1:$1,0))</f>
        <v>99.74</v>
      </c>
    </row>
    <row r="285" spans="1:52" x14ac:dyDescent="0.45">
      <c r="A285" s="326">
        <f>Веса!A285</f>
        <v>1</v>
      </c>
      <c r="B285" s="326">
        <f t="shared" si="8"/>
        <v>1</v>
      </c>
      <c r="C285" s="326">
        <f>БИПЦ_НДС!E285</f>
        <v>0</v>
      </c>
      <c r="D285" s="326">
        <f t="shared" si="9"/>
        <v>1</v>
      </c>
      <c r="E285" s="326">
        <v>0</v>
      </c>
      <c r="F285" s="326">
        <v>1</v>
      </c>
      <c r="G285" s="326">
        <v>1</v>
      </c>
      <c r="H285" s="326">
        <v>0</v>
      </c>
      <c r="I285" s="326">
        <v>0</v>
      </c>
      <c r="J285" s="308" t="s">
        <v>284</v>
      </c>
      <c r="K285" s="308" t="s">
        <v>284</v>
      </c>
      <c r="L285" s="326">
        <f>INDEX('ИПЦ raw'!$1:$1048576, MATCH($K285,'ИПЦ raw'!$A:$A,0),MATCH(MoM!L$1,'ИПЦ raw'!$1:$1,0))</f>
        <v>99.97</v>
      </c>
      <c r="M285" s="326">
        <f>INDEX('ИПЦ raw'!$1:$1048576, MATCH($K285,'ИПЦ raw'!$A:$A,0),MATCH(MoM!M$1,'ИПЦ raw'!$1:$1,0))</f>
        <v>99.11</v>
      </c>
      <c r="N285" s="326">
        <f>INDEX('ИПЦ raw'!$1:$1048576, MATCH($K285,'ИПЦ raw'!$A:$A,0),MATCH(MoM!N$1,'ИПЦ raw'!$1:$1,0))</f>
        <v>100.38</v>
      </c>
      <c r="O285" s="326">
        <f>INDEX('ИПЦ raw'!$1:$1048576, MATCH($K285,'ИПЦ raw'!$A:$A,0),MATCH(MoM!O$1,'ИПЦ raw'!$1:$1,0))</f>
        <v>99.28</v>
      </c>
      <c r="P285" s="326">
        <f>INDEX('ИПЦ raw'!$1:$1048576, MATCH($K285,'ИПЦ raw'!$A:$A,0),MATCH(MoM!P$1,'ИПЦ raw'!$1:$1,0))</f>
        <v>100.24</v>
      </c>
      <c r="Q285" s="326">
        <f>INDEX('ИПЦ raw'!$1:$1048576, MATCH($K285,'ИПЦ raw'!$A:$A,0),MATCH(MoM!Q$1,'ИПЦ raw'!$1:$1,0))</f>
        <v>100.42</v>
      </c>
      <c r="R285" s="326">
        <f>INDEX('ИПЦ raw'!$1:$1048576, MATCH($K285,'ИПЦ raw'!$A:$A,0),MATCH(MoM!R$1,'ИПЦ raw'!$1:$1,0))</f>
        <v>98.94</v>
      </c>
      <c r="S285" s="326">
        <f>INDEX('ИПЦ raw'!$1:$1048576, MATCH($K285,'ИПЦ raw'!$A:$A,0),MATCH(MoM!S$1,'ИПЦ raw'!$1:$1,0))</f>
        <v>99.75</v>
      </c>
      <c r="T285" s="326">
        <f>INDEX('ИПЦ raw'!$1:$1048576, MATCH($K285,'ИПЦ raw'!$A:$A,0),MATCH(MoM!T$1,'ИПЦ raw'!$1:$1,0))</f>
        <v>100.69</v>
      </c>
      <c r="U285" s="326">
        <f>INDEX('ИПЦ raw'!$1:$1048576, MATCH($K285,'ИПЦ raw'!$A:$A,0),MATCH(MoM!U$1,'ИПЦ raw'!$1:$1,0))</f>
        <v>101.17</v>
      </c>
      <c r="V285" s="326">
        <f>INDEX('ИПЦ raw'!$1:$1048576, MATCH($K285,'ИПЦ raw'!$A:$A,0),MATCH(MoM!V$1,'ИПЦ raw'!$1:$1,0))</f>
        <v>99.92</v>
      </c>
      <c r="W285" s="326">
        <f>INDEX('ИПЦ raw'!$1:$1048576, MATCH($K285,'ИПЦ raw'!$A:$A,0),MATCH(MoM!W$1,'ИПЦ raw'!$1:$1,0))</f>
        <v>100.19</v>
      </c>
      <c r="X285" s="326">
        <f>INDEX('ИПЦ raw'!$1:$1048576, MATCH($K285,'ИПЦ raw'!$A:$A,0),MATCH(MoM!X$1,'ИПЦ raw'!$1:$1,0))</f>
        <v>100.54</v>
      </c>
      <c r="Y285" s="326">
        <f>INDEX('ИПЦ raw'!$1:$1048576, MATCH($K285,'ИПЦ raw'!$A:$A,0),MATCH(MoM!Y$1,'ИПЦ raw'!$1:$1,0))</f>
        <v>99.92</v>
      </c>
      <c r="Z285" s="326">
        <f>INDEX('ИПЦ raw'!$1:$1048576, MATCH($K285,'ИПЦ raw'!$A:$A,0),MATCH(MoM!Z$1,'ИПЦ raw'!$1:$1,0))</f>
        <v>100.27</v>
      </c>
      <c r="AA285" s="326">
        <f>INDEX('ИПЦ raw'!$1:$1048576, MATCH($K285,'ИПЦ raw'!$A:$A,0),MATCH(MoM!AA$1,'ИПЦ raw'!$1:$1,0))</f>
        <v>100.35</v>
      </c>
      <c r="AB285" s="326">
        <f>INDEX('ИПЦ raw'!$1:$1048576, MATCH($K285,'ИПЦ raw'!$A:$A,0),MATCH(MoM!AB$1,'ИПЦ raw'!$1:$1,0))</f>
        <v>99.84</v>
      </c>
      <c r="AC285" s="326">
        <f>INDEX('ИПЦ raw'!$1:$1048576, MATCH($K285,'ИПЦ raw'!$A:$A,0),MATCH(MoM!AC$1,'ИПЦ raw'!$1:$1,0))</f>
        <v>99.86</v>
      </c>
      <c r="AD285" s="326">
        <f>INDEX('ИПЦ raw'!$1:$1048576, MATCH($K285,'ИПЦ raw'!$A:$A,0),MATCH(MoM!AD$1,'ИПЦ raw'!$1:$1,0))</f>
        <v>100.46</v>
      </c>
      <c r="AE285" s="326">
        <f>INDEX('ИПЦ raw'!$1:$1048576, MATCH($K285,'ИПЦ raw'!$A:$A,0),MATCH(MoM!AE$1,'ИПЦ raw'!$1:$1,0))</f>
        <v>100.33</v>
      </c>
      <c r="AF285" s="326">
        <f>INDEX('ИПЦ raw'!$1:$1048576, MATCH($K285,'ИПЦ raw'!$A:$A,0),MATCH(MoM!AF$1,'ИПЦ raw'!$1:$1,0))</f>
        <v>99.82</v>
      </c>
      <c r="AG285" s="326">
        <f>INDEX('ИПЦ raw'!$1:$1048576, MATCH($K285,'ИПЦ raw'!$A:$A,0),MATCH(MoM!AG$1,'ИПЦ raw'!$1:$1,0))</f>
        <v>100.18</v>
      </c>
      <c r="AH285" s="326">
        <f>INDEX('ИПЦ raw'!$1:$1048576, MATCH($K285,'ИПЦ raw'!$A:$A,0),MATCH(MoM!AH$1,'ИПЦ raw'!$1:$1,0))</f>
        <v>101.38</v>
      </c>
      <c r="AI285" s="326">
        <f>INDEX('ИПЦ raw'!$1:$1048576, MATCH($K285,'ИПЦ raw'!$A:$A,0),MATCH(MoM!AI$1,'ИПЦ raw'!$1:$1,0))</f>
        <v>99.48</v>
      </c>
      <c r="AJ285" s="326">
        <f>INDEX('ИПЦ raw'!$1:$1048576, MATCH($K285,'ИПЦ raw'!$A:$A,0),MATCH(MoM!AJ$1,'ИПЦ raw'!$1:$1,0))</f>
        <v>100.35</v>
      </c>
      <c r="AK285" s="326">
        <f>INDEX('ИПЦ raw'!$1:$1048576, MATCH($K285,'ИПЦ raw'!$A:$A,0),MATCH(MoM!AK$1,'ИПЦ raw'!$1:$1,0))</f>
        <v>100.67</v>
      </c>
      <c r="AL285" s="326">
        <f>INDEX('ИПЦ raw'!$1:$1048576, MATCH($K285,'ИПЦ raw'!$A:$A,0),MATCH(MoM!AL$1,'ИПЦ raw'!$1:$1,0))</f>
        <v>99.86</v>
      </c>
      <c r="AM285" s="326">
        <f>INDEX('ИПЦ raw'!$1:$1048576, MATCH($K285,'ИПЦ raw'!$A:$A,0),MATCH(MoM!AM$1,'ИПЦ raw'!$1:$1,0))</f>
        <v>100.14</v>
      </c>
      <c r="AN285" s="326">
        <f>INDEX('ИПЦ raw'!$1:$1048576, MATCH($K285,'ИПЦ raw'!$A:$A,0),MATCH(MoM!AN$1,'ИПЦ raw'!$1:$1,0))</f>
        <v>99.67</v>
      </c>
      <c r="AO285" s="326">
        <f>INDEX('ИПЦ raw'!$1:$1048576, MATCH($K285,'ИПЦ raw'!$A:$A,0),MATCH(MoM!AO$1,'ИПЦ raw'!$1:$1,0))</f>
        <v>100.73</v>
      </c>
      <c r="AP285" s="326">
        <f>INDEX('ИПЦ raw'!$1:$1048576, MATCH($K285,'ИПЦ raw'!$A:$A,0),MATCH(MoM!AP$1,'ИПЦ raw'!$1:$1,0))</f>
        <v>100.24</v>
      </c>
      <c r="AQ285" s="326">
        <f>INDEX('ИПЦ raw'!$1:$1048576, MATCH($K285,'ИПЦ raw'!$A:$A,0),MATCH(MoM!AQ$1,'ИПЦ raw'!$1:$1,0))</f>
        <v>100.09</v>
      </c>
      <c r="AR285" s="326">
        <f>INDEX('ИПЦ raw'!$1:$1048576, MATCH($K285,'ИПЦ raw'!$A:$A,0),MATCH(MoM!AR$1,'ИПЦ raw'!$1:$1,0))</f>
        <v>100.52</v>
      </c>
      <c r="AS285" s="326">
        <f>INDEX('ИПЦ raw'!$1:$1048576, MATCH($K285,'ИПЦ raw'!$A:$A,0),MATCH(MoM!AS$1,'ИПЦ raw'!$1:$1,0))</f>
        <v>99.2</v>
      </c>
      <c r="AT285" s="326">
        <f>INDEX('ИПЦ raw'!$1:$1048576, MATCH($K285,'ИПЦ raw'!$A:$A,0),MATCH(MoM!AT$1,'ИПЦ raw'!$1:$1,0))</f>
        <v>100.08</v>
      </c>
      <c r="AU285" s="326">
        <f>INDEX('ИПЦ raw'!$1:$1048576, MATCH($K285,'ИПЦ raw'!$A:$A,0),MATCH(MoM!AU$1,'ИПЦ raw'!$1:$1,0))</f>
        <v>100.88</v>
      </c>
      <c r="AV285" s="326">
        <f>INDEX('ИПЦ raw'!$1:$1048576, MATCH($K285,'ИПЦ raw'!$A:$A,0),MATCH(MoM!AV$1,'ИПЦ raw'!$1:$1,0))</f>
        <v>101.2</v>
      </c>
      <c r="AW285" s="326">
        <f>INDEX('ИПЦ raw'!$1:$1048576, MATCH($K285,'ИПЦ raw'!$A:$A,0),MATCH(MoM!AW$1,'ИПЦ raw'!$1:$1,0))</f>
        <v>99.93</v>
      </c>
      <c r="AX285" s="326">
        <f>INDEX('ИПЦ raw'!$1:$1048576, MATCH($K285,'ИПЦ raw'!$A:$A,0),MATCH(MoM!AX$1,'ИПЦ raw'!$1:$1,0))</f>
        <v>100.58</v>
      </c>
      <c r="AY285" s="326">
        <f>INDEX('ИПЦ raw'!$1:$1048576, MATCH($K285,'ИПЦ raw'!$A:$A,0),MATCH(MoM!AY$1,'ИПЦ raw'!$1:$1,0))</f>
        <v>100.41</v>
      </c>
      <c r="AZ285" s="326">
        <f>INDEX('ИПЦ raw'!$1:$1048576, MATCH($K285,'ИПЦ raw'!$A:$A,0),MATCH(MoM!AZ$1,'ИПЦ raw'!$1:$1,0))</f>
        <v>99.64</v>
      </c>
    </row>
    <row r="286" spans="1:52" x14ac:dyDescent="0.45">
      <c r="A286" s="326">
        <f>Веса!A286</f>
        <v>1</v>
      </c>
      <c r="B286" s="326">
        <f t="shared" si="8"/>
        <v>1</v>
      </c>
      <c r="C286" s="326">
        <f>БИПЦ_НДС!E286</f>
        <v>1</v>
      </c>
      <c r="D286" s="326">
        <f t="shared" si="9"/>
        <v>0</v>
      </c>
      <c r="E286" s="326">
        <v>0</v>
      </c>
      <c r="F286" s="326">
        <v>1</v>
      </c>
      <c r="G286" s="326">
        <v>1</v>
      </c>
      <c r="H286" s="326">
        <v>0</v>
      </c>
      <c r="I286" s="326">
        <v>0</v>
      </c>
      <c r="J286" s="308" t="s">
        <v>285</v>
      </c>
      <c r="K286" s="308" t="s">
        <v>285</v>
      </c>
      <c r="L286" s="326">
        <f>INDEX('ИПЦ raw'!$1:$1048576, MATCH($K286,'ИПЦ raw'!$A:$A,0),MATCH(MoM!L$1,'ИПЦ raw'!$1:$1,0))</f>
        <v>100.32</v>
      </c>
      <c r="M286" s="326">
        <f>INDEX('ИПЦ raw'!$1:$1048576, MATCH($K286,'ИПЦ raw'!$A:$A,0),MATCH(MoM!M$1,'ИПЦ raw'!$1:$1,0))</f>
        <v>98.76</v>
      </c>
      <c r="N286" s="326">
        <f>INDEX('ИПЦ raw'!$1:$1048576, MATCH($K286,'ИПЦ raw'!$A:$A,0),MATCH(MoM!N$1,'ИПЦ raw'!$1:$1,0))</f>
        <v>99.93</v>
      </c>
      <c r="O286" s="326">
        <f>INDEX('ИПЦ raw'!$1:$1048576, MATCH($K286,'ИПЦ raw'!$A:$A,0),MATCH(MoM!O$1,'ИПЦ raw'!$1:$1,0))</f>
        <v>100.8</v>
      </c>
      <c r="P286" s="326">
        <f>INDEX('ИПЦ raw'!$1:$1048576, MATCH($K286,'ИПЦ raw'!$A:$A,0),MATCH(MoM!P$1,'ИПЦ raw'!$1:$1,0))</f>
        <v>99.66</v>
      </c>
      <c r="Q286" s="326">
        <f>INDEX('ИПЦ raw'!$1:$1048576, MATCH($K286,'ИПЦ raw'!$A:$A,0),MATCH(MoM!Q$1,'ИПЦ raw'!$1:$1,0))</f>
        <v>102.32</v>
      </c>
      <c r="R286" s="326">
        <f>INDEX('ИПЦ raw'!$1:$1048576, MATCH($K286,'ИПЦ raw'!$A:$A,0),MATCH(MoM!R$1,'ИПЦ raw'!$1:$1,0))</f>
        <v>102.14</v>
      </c>
      <c r="S286" s="326">
        <f>INDEX('ИПЦ raw'!$1:$1048576, MATCH($K286,'ИПЦ raw'!$A:$A,0),MATCH(MoM!S$1,'ИПЦ raw'!$1:$1,0))</f>
        <v>100.95</v>
      </c>
      <c r="T286" s="326">
        <f>INDEX('ИПЦ raw'!$1:$1048576, MATCH($K286,'ИПЦ raw'!$A:$A,0),MATCH(MoM!T$1,'ИПЦ raw'!$1:$1,0))</f>
        <v>99.99</v>
      </c>
      <c r="U286" s="326">
        <f>INDEX('ИПЦ raw'!$1:$1048576, MATCH($K286,'ИПЦ raw'!$A:$A,0),MATCH(MoM!U$1,'ИПЦ raw'!$1:$1,0))</f>
        <v>100.63</v>
      </c>
      <c r="V286" s="326">
        <f>INDEX('ИПЦ raw'!$1:$1048576, MATCH($K286,'ИПЦ raw'!$A:$A,0),MATCH(MoM!V$1,'ИПЦ raw'!$1:$1,0))</f>
        <v>100.95</v>
      </c>
      <c r="W286" s="326">
        <f>INDEX('ИПЦ raw'!$1:$1048576, MATCH($K286,'ИПЦ raw'!$A:$A,0),MATCH(MoM!W$1,'ИПЦ raw'!$1:$1,0))</f>
        <v>100.11</v>
      </c>
      <c r="X286" s="326">
        <f>INDEX('ИПЦ raw'!$1:$1048576, MATCH($K286,'ИПЦ raw'!$A:$A,0),MATCH(MoM!X$1,'ИПЦ raw'!$1:$1,0))</f>
        <v>100.97</v>
      </c>
      <c r="Y286" s="326">
        <f>INDEX('ИПЦ raw'!$1:$1048576, MATCH($K286,'ИПЦ raw'!$A:$A,0),MATCH(MoM!Y$1,'ИПЦ raw'!$1:$1,0))</f>
        <v>99.96</v>
      </c>
      <c r="Z286" s="326">
        <f>INDEX('ИПЦ raw'!$1:$1048576, MATCH($K286,'ИПЦ raw'!$A:$A,0),MATCH(MoM!Z$1,'ИПЦ raw'!$1:$1,0))</f>
        <v>100.37</v>
      </c>
      <c r="AA286" s="326">
        <f>INDEX('ИПЦ raw'!$1:$1048576, MATCH($K286,'ИПЦ raw'!$A:$A,0),MATCH(MoM!AA$1,'ИПЦ raw'!$1:$1,0))</f>
        <v>100.53</v>
      </c>
      <c r="AB286" s="326">
        <f>INDEX('ИПЦ raw'!$1:$1048576, MATCH($K286,'ИПЦ raw'!$A:$A,0),MATCH(MoM!AB$1,'ИПЦ raw'!$1:$1,0))</f>
        <v>101.05</v>
      </c>
      <c r="AC286" s="326">
        <f>INDEX('ИПЦ raw'!$1:$1048576, MATCH($K286,'ИПЦ raw'!$A:$A,0),MATCH(MoM!AC$1,'ИПЦ raw'!$1:$1,0))</f>
        <v>101.14</v>
      </c>
      <c r="AD286" s="326">
        <f>INDEX('ИПЦ raw'!$1:$1048576, MATCH($K286,'ИПЦ raw'!$A:$A,0),MATCH(MoM!AD$1,'ИПЦ raw'!$1:$1,0))</f>
        <v>100.04</v>
      </c>
      <c r="AE286" s="326">
        <f>INDEX('ИПЦ raw'!$1:$1048576, MATCH($K286,'ИПЦ raw'!$A:$A,0),MATCH(MoM!AE$1,'ИПЦ raw'!$1:$1,0))</f>
        <v>100.36</v>
      </c>
      <c r="AF286" s="326">
        <f>INDEX('ИПЦ raw'!$1:$1048576, MATCH($K286,'ИПЦ raw'!$A:$A,0),MATCH(MoM!AF$1,'ИПЦ raw'!$1:$1,0))</f>
        <v>100.51</v>
      </c>
      <c r="AG286" s="326">
        <f>INDEX('ИПЦ raw'!$1:$1048576, MATCH($K286,'ИПЦ raw'!$A:$A,0),MATCH(MoM!AG$1,'ИПЦ raw'!$1:$1,0))</f>
        <v>100.53</v>
      </c>
      <c r="AH286" s="326">
        <f>INDEX('ИПЦ raw'!$1:$1048576, MATCH($K286,'ИПЦ raw'!$A:$A,0),MATCH(MoM!AH$1,'ИПЦ raw'!$1:$1,0))</f>
        <v>98.5</v>
      </c>
      <c r="AI286" s="326">
        <f>INDEX('ИПЦ raw'!$1:$1048576, MATCH($K286,'ИПЦ raw'!$A:$A,0),MATCH(MoM!AI$1,'ИПЦ raw'!$1:$1,0))</f>
        <v>101.31</v>
      </c>
      <c r="AJ286" s="326">
        <f>INDEX('ИПЦ raw'!$1:$1048576, MATCH($K286,'ИПЦ raw'!$A:$A,0),MATCH(MoM!AJ$1,'ИПЦ raw'!$1:$1,0))</f>
        <v>101.52</v>
      </c>
      <c r="AK286" s="326">
        <f>INDEX('ИПЦ raw'!$1:$1048576, MATCH($K286,'ИПЦ raw'!$A:$A,0),MATCH(MoM!AK$1,'ИПЦ raw'!$1:$1,0))</f>
        <v>100.95</v>
      </c>
      <c r="AL286" s="326">
        <f>INDEX('ИПЦ raw'!$1:$1048576, MATCH($K286,'ИПЦ raw'!$A:$A,0),MATCH(MoM!AL$1,'ИПЦ raw'!$1:$1,0))</f>
        <v>98.82</v>
      </c>
      <c r="AM286" s="326">
        <f>INDEX('ИПЦ raw'!$1:$1048576, MATCH($K286,'ИПЦ raw'!$A:$A,0),MATCH(MoM!AM$1,'ИПЦ raw'!$1:$1,0))</f>
        <v>100.32</v>
      </c>
      <c r="AN286" s="326">
        <f>INDEX('ИПЦ raw'!$1:$1048576, MATCH($K286,'ИПЦ raw'!$A:$A,0),MATCH(MoM!AN$1,'ИПЦ raw'!$1:$1,0))</f>
        <v>96.8</v>
      </c>
      <c r="AO286" s="326">
        <f>INDEX('ИПЦ raw'!$1:$1048576, MATCH($K286,'ИПЦ raw'!$A:$A,0),MATCH(MoM!AO$1,'ИПЦ raw'!$1:$1,0))</f>
        <v>97.8</v>
      </c>
      <c r="AP286" s="326">
        <f>INDEX('ИПЦ raw'!$1:$1048576, MATCH($K286,'ИПЦ raw'!$A:$A,0),MATCH(MoM!AP$1,'ИПЦ raw'!$1:$1,0))</f>
        <v>97.96</v>
      </c>
      <c r="AQ286" s="326">
        <f>INDEX('ИПЦ raw'!$1:$1048576, MATCH($K286,'ИПЦ raw'!$A:$A,0),MATCH(MoM!AQ$1,'ИПЦ raw'!$1:$1,0))</f>
        <v>99.97</v>
      </c>
      <c r="AR286" s="326">
        <f>INDEX('ИПЦ raw'!$1:$1048576, MATCH($K286,'ИПЦ raw'!$A:$A,0),MATCH(MoM!AR$1,'ИПЦ raw'!$1:$1,0))</f>
        <v>99.79</v>
      </c>
      <c r="AS286" s="326">
        <f>INDEX('ИПЦ raw'!$1:$1048576, MATCH($K286,'ИПЦ raw'!$A:$A,0),MATCH(MoM!AS$1,'ИПЦ raw'!$1:$1,0))</f>
        <v>99.25</v>
      </c>
      <c r="AT286" s="326">
        <f>INDEX('ИПЦ raw'!$1:$1048576, MATCH($K286,'ИПЦ raw'!$A:$A,0),MATCH(MoM!AT$1,'ИПЦ raw'!$1:$1,0))</f>
        <v>99.63</v>
      </c>
      <c r="AU286" s="326">
        <f>INDEX('ИПЦ raw'!$1:$1048576, MATCH($K286,'ИПЦ raw'!$A:$A,0),MATCH(MoM!AU$1,'ИПЦ raw'!$1:$1,0))</f>
        <v>99.8</v>
      </c>
      <c r="AV286" s="326">
        <f>INDEX('ИПЦ raw'!$1:$1048576, MATCH($K286,'ИПЦ raw'!$A:$A,0),MATCH(MoM!AV$1,'ИПЦ raw'!$1:$1,0))</f>
        <v>100.16</v>
      </c>
      <c r="AW286" s="326">
        <f>INDEX('ИПЦ raw'!$1:$1048576, MATCH($K286,'ИПЦ raw'!$A:$A,0),MATCH(MoM!AW$1,'ИПЦ raw'!$1:$1,0))</f>
        <v>97.99</v>
      </c>
      <c r="AX286" s="326">
        <f>INDEX('ИПЦ raw'!$1:$1048576, MATCH($K286,'ИПЦ raw'!$A:$A,0),MATCH(MoM!AX$1,'ИПЦ raw'!$1:$1,0))</f>
        <v>98.85</v>
      </c>
      <c r="AY286" s="326">
        <f>INDEX('ИПЦ raw'!$1:$1048576, MATCH($K286,'ИПЦ raw'!$A:$A,0),MATCH(MoM!AY$1,'ИПЦ raw'!$1:$1,0))</f>
        <v>97.44</v>
      </c>
      <c r="AZ286" s="326">
        <f>INDEX('ИПЦ raw'!$1:$1048576, MATCH($K286,'ИПЦ raw'!$A:$A,0),MATCH(MoM!AZ$1,'ИПЦ raw'!$1:$1,0))</f>
        <v>98.93</v>
      </c>
    </row>
    <row r="287" spans="1:52" s="332" customFormat="1" x14ac:dyDescent="0.45">
      <c r="A287" s="332">
        <f>Веса!A287</f>
        <v>0</v>
      </c>
      <c r="B287" s="332">
        <f t="shared" si="8"/>
        <v>0</v>
      </c>
      <c r="C287" s="332">
        <f>БИПЦ_НДС!E287</f>
        <v>1</v>
      </c>
      <c r="D287" s="332">
        <f t="shared" si="9"/>
        <v>0</v>
      </c>
      <c r="E287" s="332">
        <v>0</v>
      </c>
      <c r="F287" s="332">
        <v>1</v>
      </c>
      <c r="G287" s="332">
        <v>1</v>
      </c>
      <c r="H287" s="332">
        <v>0</v>
      </c>
      <c r="I287" s="332">
        <v>0</v>
      </c>
      <c r="J287" s="312" t="s">
        <v>286</v>
      </c>
      <c r="K287" s="312" t="s">
        <v>286</v>
      </c>
      <c r="L287" s="332">
        <f>INDEX('ИПЦ raw'!$1:$1048576, MATCH($K287,'ИПЦ raw'!$A:$A,0),MATCH(MoM!L$1,'ИПЦ raw'!$1:$1,0))</f>
        <v>0</v>
      </c>
      <c r="M287" s="332">
        <f>INDEX('ИПЦ raw'!$1:$1048576, MATCH($K287,'ИПЦ raw'!$A:$A,0),MATCH(MoM!M$1,'ИПЦ raw'!$1:$1,0))</f>
        <v>0</v>
      </c>
      <c r="N287" s="332">
        <f>INDEX('ИПЦ raw'!$1:$1048576, MATCH($K287,'ИПЦ raw'!$A:$A,0),MATCH(MoM!N$1,'ИПЦ raw'!$1:$1,0))</f>
        <v>0</v>
      </c>
      <c r="O287" s="332">
        <f>INDEX('ИПЦ raw'!$1:$1048576, MATCH($K287,'ИПЦ raw'!$A:$A,0),MATCH(MoM!O$1,'ИПЦ raw'!$1:$1,0))</f>
        <v>0</v>
      </c>
      <c r="P287" s="332">
        <f>INDEX('ИПЦ raw'!$1:$1048576, MATCH($K287,'ИПЦ raw'!$A:$A,0),MATCH(MoM!P$1,'ИПЦ raw'!$1:$1,0))</f>
        <v>0</v>
      </c>
      <c r="Q287" s="332">
        <f>INDEX('ИПЦ raw'!$1:$1048576, MATCH($K287,'ИПЦ raw'!$A:$A,0),MATCH(MoM!Q$1,'ИПЦ raw'!$1:$1,0))</f>
        <v>0</v>
      </c>
      <c r="R287" s="332">
        <f>INDEX('ИПЦ raw'!$1:$1048576, MATCH($K287,'ИПЦ raw'!$A:$A,0),MATCH(MoM!R$1,'ИПЦ raw'!$1:$1,0))</f>
        <v>0</v>
      </c>
      <c r="S287" s="332">
        <f>INDEX('ИПЦ raw'!$1:$1048576, MATCH($K287,'ИПЦ raw'!$A:$A,0),MATCH(MoM!S$1,'ИПЦ raw'!$1:$1,0))</f>
        <v>0</v>
      </c>
      <c r="T287" s="332">
        <f>INDEX('ИПЦ raw'!$1:$1048576, MATCH($K287,'ИПЦ raw'!$A:$A,0),MATCH(MoM!T$1,'ИПЦ raw'!$1:$1,0))</f>
        <v>0</v>
      </c>
      <c r="U287" s="332">
        <f>INDEX('ИПЦ raw'!$1:$1048576, MATCH($K287,'ИПЦ raw'!$A:$A,0),MATCH(MoM!U$1,'ИПЦ raw'!$1:$1,0))</f>
        <v>0</v>
      </c>
      <c r="V287" s="332">
        <f>INDEX('ИПЦ raw'!$1:$1048576, MATCH($K287,'ИПЦ raw'!$A:$A,0),MATCH(MoM!V$1,'ИПЦ raw'!$1:$1,0))</f>
        <v>0</v>
      </c>
      <c r="W287" s="332">
        <f>INDEX('ИПЦ raw'!$1:$1048576, MATCH($K287,'ИПЦ raw'!$A:$A,0),MATCH(MoM!W$1,'ИПЦ raw'!$1:$1,0))</f>
        <v>0</v>
      </c>
      <c r="X287" s="332">
        <f>INDEX('ИПЦ raw'!$1:$1048576, MATCH($K287,'ИПЦ raw'!$A:$A,0),MATCH(MoM!X$1,'ИПЦ raw'!$1:$1,0))</f>
        <v>0</v>
      </c>
      <c r="Y287" s="332">
        <f>INDEX('ИПЦ raw'!$1:$1048576, MATCH($K287,'ИПЦ raw'!$A:$A,0),MATCH(MoM!Y$1,'ИПЦ raw'!$1:$1,0))</f>
        <v>0</v>
      </c>
      <c r="Z287" s="332">
        <f>INDEX('ИПЦ raw'!$1:$1048576, MATCH($K287,'ИПЦ raw'!$A:$A,0),MATCH(MoM!Z$1,'ИПЦ raw'!$1:$1,0))</f>
        <v>0</v>
      </c>
      <c r="AA287" s="332">
        <f>INDEX('ИПЦ raw'!$1:$1048576, MATCH($K287,'ИПЦ raw'!$A:$A,0),MATCH(MoM!AA$1,'ИПЦ raw'!$1:$1,0))</f>
        <v>0</v>
      </c>
      <c r="AB287" s="332">
        <f>INDEX('ИПЦ raw'!$1:$1048576, MATCH($K287,'ИПЦ raw'!$A:$A,0),MATCH(MoM!AB$1,'ИПЦ raw'!$1:$1,0))</f>
        <v>0</v>
      </c>
      <c r="AC287" s="332">
        <f>INDEX('ИПЦ raw'!$1:$1048576, MATCH($K287,'ИПЦ raw'!$A:$A,0),MATCH(MoM!AC$1,'ИПЦ raw'!$1:$1,0))</f>
        <v>0</v>
      </c>
      <c r="AD287" s="332">
        <f>INDEX('ИПЦ raw'!$1:$1048576, MATCH($K287,'ИПЦ raw'!$A:$A,0),MATCH(MoM!AD$1,'ИПЦ raw'!$1:$1,0))</f>
        <v>0</v>
      </c>
      <c r="AE287" s="332">
        <f>INDEX('ИПЦ raw'!$1:$1048576, MATCH($K287,'ИПЦ raw'!$A:$A,0),MATCH(MoM!AE$1,'ИПЦ raw'!$1:$1,0))</f>
        <v>0</v>
      </c>
      <c r="AF287" s="332">
        <f>INDEX('ИПЦ raw'!$1:$1048576, MATCH($K287,'ИПЦ raw'!$A:$A,0),MATCH(MoM!AF$1,'ИПЦ raw'!$1:$1,0))</f>
        <v>0</v>
      </c>
      <c r="AG287" s="332">
        <f>INDEX('ИПЦ raw'!$1:$1048576, MATCH($K287,'ИПЦ raw'!$A:$A,0),MATCH(MoM!AG$1,'ИПЦ raw'!$1:$1,0))</f>
        <v>0</v>
      </c>
      <c r="AH287" s="332">
        <f>INDEX('ИПЦ raw'!$1:$1048576, MATCH($K287,'ИПЦ raw'!$A:$A,0),MATCH(MoM!AH$1,'ИПЦ raw'!$1:$1,0))</f>
        <v>0</v>
      </c>
      <c r="AI287" s="332">
        <f>INDEX('ИПЦ raw'!$1:$1048576, MATCH($K287,'ИПЦ raw'!$A:$A,0),MATCH(MoM!AI$1,'ИПЦ raw'!$1:$1,0))</f>
        <v>0</v>
      </c>
      <c r="AJ287" s="332">
        <f>INDEX('ИПЦ raw'!$1:$1048576, MATCH($K287,'ИПЦ raw'!$A:$A,0),MATCH(MoM!AJ$1,'ИПЦ raw'!$1:$1,0))</f>
        <v>100.37</v>
      </c>
      <c r="AK287" s="332">
        <f>INDEX('ИПЦ raw'!$1:$1048576, MATCH($K287,'ИПЦ raw'!$A:$A,0),MATCH(MoM!AK$1,'ИПЦ raw'!$1:$1,0))</f>
        <v>100.42</v>
      </c>
      <c r="AL287" s="332">
        <f>INDEX('ИПЦ raw'!$1:$1048576, MATCH($K287,'ИПЦ raw'!$A:$A,0),MATCH(MoM!AL$1,'ИПЦ raw'!$1:$1,0))</f>
        <v>100.43</v>
      </c>
      <c r="AM287" s="332">
        <f>INDEX('ИПЦ raw'!$1:$1048576, MATCH($K287,'ИПЦ raw'!$A:$A,0),MATCH(MoM!AM$1,'ИПЦ raw'!$1:$1,0))</f>
        <v>100.47</v>
      </c>
      <c r="AN287" s="332">
        <f>INDEX('ИПЦ raw'!$1:$1048576, MATCH($K287,'ИПЦ raw'!$A:$A,0),MATCH(MoM!AN$1,'ИПЦ raw'!$1:$1,0))</f>
        <v>99.94</v>
      </c>
      <c r="AO287" s="332">
        <f>INDEX('ИПЦ raw'!$1:$1048576, MATCH($K287,'ИПЦ raw'!$A:$A,0),MATCH(MoM!AO$1,'ИПЦ raw'!$1:$1,0))</f>
        <v>99.77</v>
      </c>
      <c r="AP287" s="332">
        <f>INDEX('ИПЦ raw'!$1:$1048576, MATCH($K287,'ИПЦ raw'!$A:$A,0),MATCH(MoM!AP$1,'ИПЦ raw'!$1:$1,0))</f>
        <v>100.28</v>
      </c>
      <c r="AQ287" s="332">
        <f>INDEX('ИПЦ raw'!$1:$1048576, MATCH($K287,'ИПЦ raw'!$A:$A,0),MATCH(MoM!AQ$1,'ИПЦ raw'!$1:$1,0))</f>
        <v>100.33</v>
      </c>
      <c r="AR287" s="332">
        <f>INDEX('ИПЦ raw'!$1:$1048576, MATCH($K287,'ИПЦ raw'!$A:$A,0),MATCH(MoM!AR$1,'ИПЦ raw'!$1:$1,0))</f>
        <v>99.92</v>
      </c>
      <c r="AS287" s="332">
        <f>INDEX('ИПЦ raw'!$1:$1048576, MATCH($K287,'ИПЦ raw'!$A:$A,0),MATCH(MoM!AS$1,'ИПЦ raw'!$1:$1,0))</f>
        <v>99.41</v>
      </c>
      <c r="AT287" s="332">
        <f>INDEX('ИПЦ raw'!$1:$1048576, MATCH($K287,'ИПЦ raw'!$A:$A,0),MATCH(MoM!AT$1,'ИПЦ raw'!$1:$1,0))</f>
        <v>99.45</v>
      </c>
      <c r="AU287" s="332">
        <f>INDEX('ИПЦ raw'!$1:$1048576, MATCH($K287,'ИПЦ raw'!$A:$A,0),MATCH(MoM!AU$1,'ИПЦ raw'!$1:$1,0))</f>
        <v>99.36</v>
      </c>
      <c r="AV287" s="332">
        <f>INDEX('ИПЦ raw'!$1:$1048576, MATCH($K287,'ИПЦ raw'!$A:$A,0),MATCH(MoM!AV$1,'ИПЦ raw'!$1:$1,0))</f>
        <v>100.63</v>
      </c>
      <c r="AW287" s="332">
        <f>INDEX('ИПЦ raw'!$1:$1048576, MATCH($K287,'ИПЦ raw'!$A:$A,0),MATCH(MoM!AW$1,'ИПЦ raw'!$1:$1,0))</f>
        <v>100.7</v>
      </c>
      <c r="AX287" s="332">
        <f>INDEX('ИПЦ raw'!$1:$1048576, MATCH($K287,'ИПЦ raw'!$A:$A,0),MATCH(MoM!AX$1,'ИПЦ raw'!$1:$1,0))</f>
        <v>101.13</v>
      </c>
      <c r="AY287" s="326">
        <f>INDEX('ИПЦ raw'!$1:$1048576, MATCH($K287,'ИПЦ raw'!$A:$A,0),MATCH(MoM!AY$1,'ИПЦ raw'!$1:$1,0))</f>
        <v>100.19</v>
      </c>
      <c r="AZ287" s="326">
        <f>INDEX('ИПЦ raw'!$1:$1048576, MATCH($K287,'ИПЦ raw'!$A:$A,0),MATCH(MoM!AZ$1,'ИПЦ raw'!$1:$1,0))</f>
        <v>100.02</v>
      </c>
    </row>
    <row r="288" spans="1:52" x14ac:dyDescent="0.45">
      <c r="A288" s="326">
        <f>Веса!A288</f>
        <v>1</v>
      </c>
      <c r="B288" s="326">
        <f t="shared" si="8"/>
        <v>1</v>
      </c>
      <c r="C288" s="326">
        <f>БИПЦ_НДС!E288</f>
        <v>1</v>
      </c>
      <c r="D288" s="326">
        <f t="shared" si="9"/>
        <v>0</v>
      </c>
      <c r="E288" s="326">
        <v>0</v>
      </c>
      <c r="F288" s="326">
        <v>1</v>
      </c>
      <c r="G288" s="326">
        <v>1</v>
      </c>
      <c r="H288" s="326">
        <v>0</v>
      </c>
      <c r="I288" s="326">
        <v>0</v>
      </c>
      <c r="J288" s="308" t="s">
        <v>287</v>
      </c>
      <c r="K288" s="308" t="s">
        <v>287</v>
      </c>
      <c r="L288" s="326">
        <f>INDEX('ИПЦ raw'!$1:$1048576, MATCH($K288,'ИПЦ raw'!$A:$A,0),MATCH(MoM!L$1,'ИПЦ raw'!$1:$1,0))</f>
        <v>99.32</v>
      </c>
      <c r="M288" s="326">
        <f>INDEX('ИПЦ raw'!$1:$1048576, MATCH($K288,'ИПЦ raw'!$A:$A,0),MATCH(MoM!M$1,'ИПЦ raw'!$1:$1,0))</f>
        <v>99.14</v>
      </c>
      <c r="N288" s="326">
        <f>INDEX('ИПЦ raw'!$1:$1048576, MATCH($K288,'ИПЦ raw'!$A:$A,0),MATCH(MoM!N$1,'ИПЦ raw'!$1:$1,0))</f>
        <v>99.51</v>
      </c>
      <c r="O288" s="326">
        <f>INDEX('ИПЦ raw'!$1:$1048576, MATCH($K288,'ИПЦ raw'!$A:$A,0),MATCH(MoM!O$1,'ИПЦ raw'!$1:$1,0))</f>
        <v>99.88</v>
      </c>
      <c r="P288" s="326">
        <f>INDEX('ИПЦ raw'!$1:$1048576, MATCH($K288,'ИПЦ raw'!$A:$A,0),MATCH(MoM!P$1,'ИПЦ raw'!$1:$1,0))</f>
        <v>100.42</v>
      </c>
      <c r="Q288" s="326">
        <f>INDEX('ИПЦ raw'!$1:$1048576, MATCH($K288,'ИПЦ raw'!$A:$A,0),MATCH(MoM!Q$1,'ИПЦ raw'!$1:$1,0))</f>
        <v>100</v>
      </c>
      <c r="R288" s="326">
        <f>INDEX('ИПЦ raw'!$1:$1048576, MATCH($K288,'ИПЦ raw'!$A:$A,0),MATCH(MoM!R$1,'ИПЦ raw'!$1:$1,0))</f>
        <v>99.64</v>
      </c>
      <c r="S288" s="326">
        <f>INDEX('ИПЦ raw'!$1:$1048576, MATCH($K288,'ИПЦ raw'!$A:$A,0),MATCH(MoM!S$1,'ИПЦ raw'!$1:$1,0))</f>
        <v>99.73</v>
      </c>
      <c r="T288" s="326">
        <f>INDEX('ИПЦ raw'!$1:$1048576, MATCH($K288,'ИПЦ raw'!$A:$A,0),MATCH(MoM!T$1,'ИПЦ raw'!$1:$1,0))</f>
        <v>100.48</v>
      </c>
      <c r="U288" s="326">
        <f>INDEX('ИПЦ raw'!$1:$1048576, MATCH($K288,'ИПЦ raw'!$A:$A,0),MATCH(MoM!U$1,'ИПЦ raw'!$1:$1,0))</f>
        <v>101.79</v>
      </c>
      <c r="V288" s="326">
        <f>INDEX('ИПЦ raw'!$1:$1048576, MATCH($K288,'ИПЦ raw'!$A:$A,0),MATCH(MoM!V$1,'ИПЦ raw'!$1:$1,0))</f>
        <v>103.97</v>
      </c>
      <c r="W288" s="326">
        <f>INDEX('ИПЦ raw'!$1:$1048576, MATCH($K288,'ИПЦ raw'!$A:$A,0),MATCH(MoM!W$1,'ИПЦ raw'!$1:$1,0))</f>
        <v>100.69</v>
      </c>
      <c r="X288" s="326">
        <f>INDEX('ИПЦ raw'!$1:$1048576, MATCH($K288,'ИПЦ raw'!$A:$A,0),MATCH(MoM!X$1,'ИПЦ raw'!$1:$1,0))</f>
        <v>99.24</v>
      </c>
      <c r="Y288" s="326">
        <f>INDEX('ИПЦ raw'!$1:$1048576, MATCH($K288,'ИПЦ raw'!$A:$A,0),MATCH(MoM!Y$1,'ИПЦ raw'!$1:$1,0))</f>
        <v>100.18</v>
      </c>
      <c r="Z288" s="326">
        <f>INDEX('ИПЦ raw'!$1:$1048576, MATCH($K288,'ИПЦ raw'!$A:$A,0),MATCH(MoM!Z$1,'ИПЦ raw'!$1:$1,0))</f>
        <v>100.14</v>
      </c>
      <c r="AA288" s="326">
        <f>INDEX('ИПЦ raw'!$1:$1048576, MATCH($K288,'ИПЦ raw'!$A:$A,0),MATCH(MoM!AA$1,'ИПЦ raw'!$1:$1,0))</f>
        <v>100.04</v>
      </c>
      <c r="AB288" s="326">
        <f>INDEX('ИПЦ raw'!$1:$1048576, MATCH($K288,'ИПЦ raw'!$A:$A,0),MATCH(MoM!AB$1,'ИПЦ raw'!$1:$1,0))</f>
        <v>99.81</v>
      </c>
      <c r="AC288" s="326">
        <f>INDEX('ИПЦ raw'!$1:$1048576, MATCH($K288,'ИПЦ raw'!$A:$A,0),MATCH(MoM!AC$1,'ИПЦ raw'!$1:$1,0))</f>
        <v>99.12</v>
      </c>
      <c r="AD288" s="326">
        <f>INDEX('ИПЦ raw'!$1:$1048576, MATCH($K288,'ИПЦ raw'!$A:$A,0),MATCH(MoM!AD$1,'ИПЦ raw'!$1:$1,0))</f>
        <v>99.49</v>
      </c>
      <c r="AE288" s="326">
        <f>INDEX('ИПЦ raw'!$1:$1048576, MATCH($K288,'ИПЦ raw'!$A:$A,0),MATCH(MoM!AE$1,'ИПЦ raw'!$1:$1,0))</f>
        <v>100.95</v>
      </c>
      <c r="AF288" s="326">
        <f>INDEX('ИПЦ raw'!$1:$1048576, MATCH($K288,'ИПЦ raw'!$A:$A,0),MATCH(MoM!AF$1,'ИПЦ raw'!$1:$1,0))</f>
        <v>100.34</v>
      </c>
      <c r="AG288" s="326">
        <f>INDEX('ИПЦ raw'!$1:$1048576, MATCH($K288,'ИПЦ raw'!$A:$A,0),MATCH(MoM!AG$1,'ИПЦ raw'!$1:$1,0))</f>
        <v>100.8</v>
      </c>
      <c r="AH288" s="326">
        <f>INDEX('ИПЦ raw'!$1:$1048576, MATCH($K288,'ИПЦ raw'!$A:$A,0),MATCH(MoM!AH$1,'ИПЦ raw'!$1:$1,0))</f>
        <v>101.18</v>
      </c>
      <c r="AI288" s="326">
        <f>INDEX('ИПЦ raw'!$1:$1048576, MATCH($K288,'ИПЦ raw'!$A:$A,0),MATCH(MoM!AI$1,'ИПЦ raw'!$1:$1,0))</f>
        <v>99.8</v>
      </c>
      <c r="AJ288" s="326">
        <f>INDEX('ИПЦ raw'!$1:$1048576, MATCH($K288,'ИПЦ raw'!$A:$A,0),MATCH(MoM!AJ$1,'ИПЦ raw'!$1:$1,0))</f>
        <v>99.48</v>
      </c>
      <c r="AK288" s="326">
        <f>INDEX('ИПЦ raw'!$1:$1048576, MATCH($K288,'ИПЦ raw'!$A:$A,0),MATCH(MoM!AK$1,'ИПЦ raw'!$1:$1,0))</f>
        <v>99.88</v>
      </c>
      <c r="AL288" s="326">
        <f>INDEX('ИПЦ raw'!$1:$1048576, MATCH($K288,'ИПЦ raw'!$A:$A,0),MATCH(MoM!AL$1,'ИПЦ raw'!$1:$1,0))</f>
        <v>100.05</v>
      </c>
      <c r="AM288" s="326">
        <f>INDEX('ИПЦ raw'!$1:$1048576, MATCH($K288,'ИПЦ raw'!$A:$A,0),MATCH(MoM!AM$1,'ИПЦ raw'!$1:$1,0))</f>
        <v>99.9</v>
      </c>
      <c r="AN288" s="326">
        <f>INDEX('ИПЦ raw'!$1:$1048576, MATCH($K288,'ИПЦ raw'!$A:$A,0),MATCH(MoM!AN$1,'ИПЦ raw'!$1:$1,0))</f>
        <v>99.85</v>
      </c>
      <c r="AO288" s="326">
        <f>INDEX('ИПЦ raw'!$1:$1048576, MATCH($K288,'ИПЦ raw'!$A:$A,0),MATCH(MoM!AO$1,'ИПЦ raw'!$1:$1,0))</f>
        <v>99.85</v>
      </c>
      <c r="AP288" s="326">
        <f>INDEX('ИПЦ raw'!$1:$1048576, MATCH($K288,'ИПЦ raw'!$A:$A,0),MATCH(MoM!AP$1,'ИПЦ raw'!$1:$1,0))</f>
        <v>100.12</v>
      </c>
      <c r="AQ288" s="326">
        <f>INDEX('ИПЦ raw'!$1:$1048576, MATCH($K288,'ИПЦ raw'!$A:$A,0),MATCH(MoM!AQ$1,'ИПЦ raw'!$1:$1,0))</f>
        <v>99.68</v>
      </c>
      <c r="AR288" s="326">
        <f>INDEX('ИПЦ raw'!$1:$1048576, MATCH($K288,'ИПЦ raw'!$A:$A,0),MATCH(MoM!AR$1,'ИПЦ raw'!$1:$1,0))</f>
        <v>99.82</v>
      </c>
      <c r="AS288" s="326">
        <f>INDEX('ИПЦ raw'!$1:$1048576, MATCH($K288,'ИПЦ raw'!$A:$A,0),MATCH(MoM!AS$1,'ИПЦ raw'!$1:$1,0))</f>
        <v>100.34</v>
      </c>
      <c r="AT288" s="326">
        <f>INDEX('ИПЦ raw'!$1:$1048576, MATCH($K288,'ИПЦ raw'!$A:$A,0),MATCH(MoM!AT$1,'ИПЦ raw'!$1:$1,0))</f>
        <v>100.53</v>
      </c>
      <c r="AU288" s="326">
        <f>INDEX('ИПЦ raw'!$1:$1048576, MATCH($K288,'ИПЦ raw'!$A:$A,0),MATCH(MoM!AU$1,'ИПЦ raw'!$1:$1,0))</f>
        <v>99.51</v>
      </c>
      <c r="AV288" s="326">
        <f>INDEX('ИПЦ raw'!$1:$1048576, MATCH($K288,'ИПЦ raw'!$A:$A,0),MATCH(MoM!AV$1,'ИПЦ raw'!$1:$1,0))</f>
        <v>100.32</v>
      </c>
      <c r="AW288" s="326">
        <f>INDEX('ИПЦ raw'!$1:$1048576, MATCH($K288,'ИПЦ raw'!$A:$A,0),MATCH(MoM!AW$1,'ИПЦ raw'!$1:$1,0))</f>
        <v>99.93</v>
      </c>
      <c r="AX288" s="326">
        <f>INDEX('ИПЦ raw'!$1:$1048576, MATCH($K288,'ИПЦ raw'!$A:$A,0),MATCH(MoM!AX$1,'ИПЦ raw'!$1:$1,0))</f>
        <v>99.91</v>
      </c>
      <c r="AY288" s="326">
        <f>INDEX('ИПЦ raw'!$1:$1048576, MATCH($K288,'ИПЦ raw'!$A:$A,0),MATCH(MoM!AY$1,'ИПЦ raw'!$1:$1,0))</f>
        <v>99.58</v>
      </c>
      <c r="AZ288" s="326">
        <f>INDEX('ИПЦ raw'!$1:$1048576, MATCH($K288,'ИПЦ raw'!$A:$A,0),MATCH(MoM!AZ$1,'ИПЦ raw'!$1:$1,0))</f>
        <v>99.49</v>
      </c>
    </row>
    <row r="289" spans="1:52" x14ac:dyDescent="0.45">
      <c r="A289" s="326">
        <f>Веса!A289</f>
        <v>1</v>
      </c>
      <c r="B289" s="326">
        <f t="shared" si="8"/>
        <v>1</v>
      </c>
      <c r="C289" s="326">
        <f>БИПЦ_НДС!E289</f>
        <v>1</v>
      </c>
      <c r="D289" s="326">
        <f t="shared" si="9"/>
        <v>0</v>
      </c>
      <c r="E289" s="326">
        <v>0</v>
      </c>
      <c r="F289" s="326">
        <v>1</v>
      </c>
      <c r="G289" s="326">
        <v>1</v>
      </c>
      <c r="H289" s="326">
        <v>0</v>
      </c>
      <c r="I289" s="326">
        <v>0</v>
      </c>
      <c r="J289" s="308" t="s">
        <v>288</v>
      </c>
      <c r="K289" s="308" t="s">
        <v>288</v>
      </c>
      <c r="L289" s="326">
        <f>INDEX('ИПЦ raw'!$1:$1048576, MATCH($K289,'ИПЦ raw'!$A:$A,0),MATCH(MoM!L$1,'ИПЦ raw'!$1:$1,0))</f>
        <v>98.66</v>
      </c>
      <c r="M289" s="326">
        <f>INDEX('ИПЦ raw'!$1:$1048576, MATCH($K289,'ИПЦ raw'!$A:$A,0),MATCH(MoM!M$1,'ИПЦ raw'!$1:$1,0))</f>
        <v>98.56</v>
      </c>
      <c r="N289" s="326">
        <f>INDEX('ИПЦ raw'!$1:$1048576, MATCH($K289,'ИПЦ raw'!$A:$A,0),MATCH(MoM!N$1,'ИПЦ raw'!$1:$1,0))</f>
        <v>98.88</v>
      </c>
      <c r="O289" s="326">
        <f>INDEX('ИПЦ raw'!$1:$1048576, MATCH($K289,'ИПЦ raw'!$A:$A,0),MATCH(MoM!O$1,'ИПЦ raw'!$1:$1,0))</f>
        <v>99.9</v>
      </c>
      <c r="P289" s="326">
        <f>INDEX('ИПЦ raw'!$1:$1048576, MATCH($K289,'ИПЦ raw'!$A:$A,0),MATCH(MoM!P$1,'ИПЦ raw'!$1:$1,0))</f>
        <v>101.83</v>
      </c>
      <c r="Q289" s="326">
        <f>INDEX('ИПЦ raw'!$1:$1048576, MATCH($K289,'ИПЦ raw'!$A:$A,0),MATCH(MoM!Q$1,'ИПЦ raw'!$1:$1,0))</f>
        <v>102.47</v>
      </c>
      <c r="R289" s="326">
        <f>INDEX('ИПЦ raw'!$1:$1048576, MATCH($K289,'ИПЦ raw'!$A:$A,0),MATCH(MoM!R$1,'ИПЦ raw'!$1:$1,0))</f>
        <v>101.34</v>
      </c>
      <c r="S289" s="326">
        <f>INDEX('ИПЦ raw'!$1:$1048576, MATCH($K289,'ИПЦ raw'!$A:$A,0),MATCH(MoM!S$1,'ИПЦ raw'!$1:$1,0))</f>
        <v>101.22</v>
      </c>
      <c r="T289" s="326">
        <f>INDEX('ИПЦ raw'!$1:$1048576, MATCH($K289,'ИПЦ raw'!$A:$A,0),MATCH(MoM!T$1,'ИПЦ raw'!$1:$1,0))</f>
        <v>101.04</v>
      </c>
      <c r="U289" s="326">
        <f>INDEX('ИПЦ raw'!$1:$1048576, MATCH($K289,'ИПЦ raw'!$A:$A,0),MATCH(MoM!U$1,'ИПЦ raw'!$1:$1,0))</f>
        <v>101.41</v>
      </c>
      <c r="V289" s="326">
        <f>INDEX('ИПЦ raw'!$1:$1048576, MATCH($K289,'ИПЦ raw'!$A:$A,0),MATCH(MoM!V$1,'ИПЦ raw'!$1:$1,0))</f>
        <v>100.34</v>
      </c>
      <c r="W289" s="326">
        <f>INDEX('ИПЦ raw'!$1:$1048576, MATCH($K289,'ИПЦ raw'!$A:$A,0),MATCH(MoM!W$1,'ИПЦ raw'!$1:$1,0))</f>
        <v>100.3</v>
      </c>
      <c r="X289" s="326">
        <f>INDEX('ИПЦ raw'!$1:$1048576, MATCH($K289,'ИПЦ raw'!$A:$A,0),MATCH(MoM!X$1,'ИПЦ raw'!$1:$1,0))</f>
        <v>100.48</v>
      </c>
      <c r="Y289" s="326">
        <f>INDEX('ИПЦ raw'!$1:$1048576, MATCH($K289,'ИПЦ raw'!$A:$A,0),MATCH(MoM!Y$1,'ИПЦ raw'!$1:$1,0))</f>
        <v>100.99</v>
      </c>
      <c r="Z289" s="326">
        <f>INDEX('ИПЦ raw'!$1:$1048576, MATCH($K289,'ИПЦ raw'!$A:$A,0),MATCH(MoM!Z$1,'ИПЦ raw'!$1:$1,0))</f>
        <v>101.35</v>
      </c>
      <c r="AA289" s="326">
        <f>INDEX('ИПЦ raw'!$1:$1048576, MATCH($K289,'ИПЦ raw'!$A:$A,0),MATCH(MoM!AA$1,'ИПЦ raw'!$1:$1,0))</f>
        <v>102.08</v>
      </c>
      <c r="AB289" s="326">
        <f>INDEX('ИПЦ raw'!$1:$1048576, MATCH($K289,'ИПЦ raw'!$A:$A,0),MATCH(MoM!AB$1,'ИПЦ raw'!$1:$1,0))</f>
        <v>102.8</v>
      </c>
      <c r="AC289" s="326">
        <f>INDEX('ИПЦ raw'!$1:$1048576, MATCH($K289,'ИПЦ raw'!$A:$A,0),MATCH(MoM!AC$1,'ИПЦ raw'!$1:$1,0))</f>
        <v>102.87</v>
      </c>
      <c r="AD289" s="326">
        <f>INDEX('ИПЦ raw'!$1:$1048576, MATCH($K289,'ИПЦ raw'!$A:$A,0),MATCH(MoM!AD$1,'ИПЦ raw'!$1:$1,0))</f>
        <v>103.6</v>
      </c>
      <c r="AE289" s="326">
        <f>INDEX('ИПЦ raw'!$1:$1048576, MATCH($K289,'ИПЦ raw'!$A:$A,0),MATCH(MoM!AE$1,'ИПЦ raw'!$1:$1,0))</f>
        <v>101.32</v>
      </c>
      <c r="AF289" s="326">
        <f>INDEX('ИПЦ raw'!$1:$1048576, MATCH($K289,'ИПЦ raw'!$A:$A,0),MATCH(MoM!AF$1,'ИПЦ raw'!$1:$1,0))</f>
        <v>101.96</v>
      </c>
      <c r="AG289" s="326">
        <f>INDEX('ИПЦ raw'!$1:$1048576, MATCH($K289,'ИПЦ raw'!$A:$A,0),MATCH(MoM!AG$1,'ИПЦ raw'!$1:$1,0))</f>
        <v>100.03</v>
      </c>
      <c r="AH289" s="326">
        <f>INDEX('ИПЦ raw'!$1:$1048576, MATCH($K289,'ИПЦ raw'!$A:$A,0),MATCH(MoM!AH$1,'ИПЦ raw'!$1:$1,0))</f>
        <v>100.32</v>
      </c>
      <c r="AI289" s="326">
        <f>INDEX('ИПЦ raw'!$1:$1048576, MATCH($K289,'ИПЦ raw'!$A:$A,0),MATCH(MoM!AI$1,'ИПЦ raw'!$1:$1,0))</f>
        <v>99.98</v>
      </c>
      <c r="AJ289" s="326">
        <f>INDEX('ИПЦ raw'!$1:$1048576, MATCH($K289,'ИПЦ raw'!$A:$A,0),MATCH(MoM!AJ$1,'ИПЦ raw'!$1:$1,0))</f>
        <v>100.25</v>
      </c>
      <c r="AK289" s="326">
        <f>INDEX('ИПЦ raw'!$1:$1048576, MATCH($K289,'ИПЦ raw'!$A:$A,0),MATCH(MoM!AK$1,'ИПЦ raw'!$1:$1,0))</f>
        <v>99.68</v>
      </c>
      <c r="AL289" s="326">
        <f>INDEX('ИПЦ raw'!$1:$1048576, MATCH($K289,'ИПЦ raw'!$A:$A,0),MATCH(MoM!AL$1,'ИПЦ raw'!$1:$1,0))</f>
        <v>100.63</v>
      </c>
      <c r="AM289" s="326">
        <f>INDEX('ИПЦ raw'!$1:$1048576, MATCH($K289,'ИПЦ raw'!$A:$A,0),MATCH(MoM!AM$1,'ИПЦ raw'!$1:$1,0))</f>
        <v>101.24</v>
      </c>
      <c r="AN289" s="326">
        <f>INDEX('ИПЦ raw'!$1:$1048576, MATCH($K289,'ИПЦ raw'!$A:$A,0),MATCH(MoM!AN$1,'ИПЦ raw'!$1:$1,0))</f>
        <v>100.42</v>
      </c>
      <c r="AO289" s="326">
        <f>INDEX('ИПЦ raw'!$1:$1048576, MATCH($K289,'ИПЦ raw'!$A:$A,0),MATCH(MoM!AO$1,'ИПЦ raw'!$1:$1,0))</f>
        <v>100.34</v>
      </c>
      <c r="AP289" s="326">
        <f>INDEX('ИПЦ raw'!$1:$1048576, MATCH($K289,'ИПЦ raw'!$A:$A,0),MATCH(MoM!AP$1,'ИПЦ raw'!$1:$1,0))</f>
        <v>99.69</v>
      </c>
      <c r="AQ289" s="326">
        <f>INDEX('ИПЦ raw'!$1:$1048576, MATCH($K289,'ИПЦ raw'!$A:$A,0),MATCH(MoM!AQ$1,'ИПЦ raw'!$1:$1,0))</f>
        <v>99.41</v>
      </c>
      <c r="AR289" s="326">
        <f>INDEX('ИПЦ raw'!$1:$1048576, MATCH($K289,'ИПЦ raw'!$A:$A,0),MATCH(MoM!AR$1,'ИПЦ raw'!$1:$1,0))</f>
        <v>99.82</v>
      </c>
      <c r="AS289" s="326">
        <f>INDEX('ИПЦ raw'!$1:$1048576, MATCH($K289,'ИПЦ raw'!$A:$A,0),MATCH(MoM!AS$1,'ИПЦ raw'!$1:$1,0))</f>
        <v>99.95</v>
      </c>
      <c r="AT289" s="326">
        <f>INDEX('ИПЦ raw'!$1:$1048576, MATCH($K289,'ИПЦ raw'!$A:$A,0),MATCH(MoM!AT$1,'ИПЦ raw'!$1:$1,0))</f>
        <v>99.85</v>
      </c>
      <c r="AU289" s="326">
        <f>INDEX('ИПЦ raw'!$1:$1048576, MATCH($K289,'ИПЦ raw'!$A:$A,0),MATCH(MoM!AU$1,'ИПЦ raw'!$1:$1,0))</f>
        <v>99.69</v>
      </c>
      <c r="AV289" s="326">
        <f>INDEX('ИПЦ raw'!$1:$1048576, MATCH($K289,'ИПЦ raw'!$A:$A,0),MATCH(MoM!AV$1,'ИПЦ raw'!$1:$1,0))</f>
        <v>100.13</v>
      </c>
      <c r="AW289" s="326">
        <f>INDEX('ИПЦ raw'!$1:$1048576, MATCH($K289,'ИПЦ raw'!$A:$A,0),MATCH(MoM!AW$1,'ИПЦ raw'!$1:$1,0))</f>
        <v>99.87</v>
      </c>
      <c r="AX289" s="326">
        <f>INDEX('ИПЦ raw'!$1:$1048576, MATCH($K289,'ИПЦ raw'!$A:$A,0),MATCH(MoM!AX$1,'ИПЦ raw'!$1:$1,0))</f>
        <v>100.01</v>
      </c>
      <c r="AY289" s="326">
        <f>INDEX('ИПЦ raw'!$1:$1048576, MATCH($K289,'ИПЦ raw'!$A:$A,0),MATCH(MoM!AY$1,'ИПЦ raw'!$1:$1,0))</f>
        <v>99.79</v>
      </c>
      <c r="AZ289" s="326">
        <f>INDEX('ИПЦ raw'!$1:$1048576, MATCH($K289,'ИПЦ raw'!$A:$A,0),MATCH(MoM!AZ$1,'ИПЦ raw'!$1:$1,0))</f>
        <v>100.36</v>
      </c>
    </row>
    <row r="290" spans="1:52" ht="26.25" x14ac:dyDescent="0.45">
      <c r="A290" s="326">
        <f>Веса!A290</f>
        <v>1</v>
      </c>
      <c r="B290" s="326">
        <f t="shared" si="8"/>
        <v>1</v>
      </c>
      <c r="C290" s="326">
        <f>БИПЦ_НДС!E290</f>
        <v>1</v>
      </c>
      <c r="D290" s="326">
        <f t="shared" si="9"/>
        <v>0</v>
      </c>
      <c r="E290" s="326">
        <v>0</v>
      </c>
      <c r="F290" s="326">
        <v>1</v>
      </c>
      <c r="G290" s="326">
        <v>1</v>
      </c>
      <c r="H290" s="326">
        <v>0</v>
      </c>
      <c r="I290" s="326">
        <v>0</v>
      </c>
      <c r="J290" s="308" t="s">
        <v>289</v>
      </c>
      <c r="K290" s="308" t="s">
        <v>289</v>
      </c>
      <c r="L290" s="326">
        <f>INDEX('ИПЦ raw'!$1:$1048576, MATCH($K290,'ИПЦ raw'!$A:$A,0),MATCH(MoM!L$1,'ИПЦ raw'!$1:$1,0))</f>
        <v>98.27</v>
      </c>
      <c r="M290" s="326">
        <f>INDEX('ИПЦ raw'!$1:$1048576, MATCH($K290,'ИПЦ raw'!$A:$A,0),MATCH(MoM!M$1,'ИПЦ raw'!$1:$1,0))</f>
        <v>97.35</v>
      </c>
      <c r="N290" s="326">
        <f>INDEX('ИПЦ raw'!$1:$1048576, MATCH($K290,'ИПЦ raw'!$A:$A,0),MATCH(MoM!N$1,'ИПЦ raw'!$1:$1,0))</f>
        <v>99.22</v>
      </c>
      <c r="O290" s="326">
        <f>INDEX('ИПЦ raw'!$1:$1048576, MATCH($K290,'ИПЦ raw'!$A:$A,0),MATCH(MoM!O$1,'ИПЦ raw'!$1:$1,0))</f>
        <v>100.65</v>
      </c>
      <c r="P290" s="326">
        <f>INDEX('ИПЦ raw'!$1:$1048576, MATCH($K290,'ИПЦ raw'!$A:$A,0),MATCH(MoM!P$1,'ИПЦ raw'!$1:$1,0))</f>
        <v>102.76</v>
      </c>
      <c r="Q290" s="326">
        <f>INDEX('ИПЦ raw'!$1:$1048576, MATCH($K290,'ИПЦ raw'!$A:$A,0),MATCH(MoM!Q$1,'ИПЦ raw'!$1:$1,0))</f>
        <v>103.89</v>
      </c>
      <c r="R290" s="326">
        <f>INDEX('ИПЦ raw'!$1:$1048576, MATCH($K290,'ИПЦ raw'!$A:$A,0),MATCH(MoM!R$1,'ИПЦ raw'!$1:$1,0))</f>
        <v>101.52</v>
      </c>
      <c r="S290" s="326">
        <f>INDEX('ИПЦ raw'!$1:$1048576, MATCH($K290,'ИПЦ raw'!$A:$A,0),MATCH(MoM!S$1,'ИПЦ raw'!$1:$1,0))</f>
        <v>101.63</v>
      </c>
      <c r="T290" s="326">
        <f>INDEX('ИПЦ raw'!$1:$1048576, MATCH($K290,'ИПЦ raw'!$A:$A,0),MATCH(MoM!T$1,'ИПЦ raw'!$1:$1,0))</f>
        <v>101.01</v>
      </c>
      <c r="U290" s="326">
        <f>INDEX('ИПЦ raw'!$1:$1048576, MATCH($K290,'ИПЦ raw'!$A:$A,0),MATCH(MoM!U$1,'ИПЦ raw'!$1:$1,0))</f>
        <v>101.09</v>
      </c>
      <c r="V290" s="326">
        <f>INDEX('ИПЦ raw'!$1:$1048576, MATCH($K290,'ИПЦ raw'!$A:$A,0),MATCH(MoM!V$1,'ИПЦ raw'!$1:$1,0))</f>
        <v>99.55</v>
      </c>
      <c r="W290" s="326">
        <f>INDEX('ИПЦ raw'!$1:$1048576, MATCH($K290,'ИПЦ raw'!$A:$A,0),MATCH(MoM!W$1,'ИПЦ raw'!$1:$1,0))</f>
        <v>99.14</v>
      </c>
      <c r="X290" s="326">
        <f>INDEX('ИПЦ raw'!$1:$1048576, MATCH($K290,'ИПЦ raw'!$A:$A,0),MATCH(MoM!X$1,'ИПЦ raw'!$1:$1,0))</f>
        <v>99.89</v>
      </c>
      <c r="Y290" s="326">
        <f>INDEX('ИПЦ raw'!$1:$1048576, MATCH($K290,'ИПЦ raw'!$A:$A,0),MATCH(MoM!Y$1,'ИПЦ raw'!$1:$1,0))</f>
        <v>101.98</v>
      </c>
      <c r="Z290" s="326">
        <f>INDEX('ИПЦ raw'!$1:$1048576, MATCH($K290,'ИПЦ raw'!$A:$A,0),MATCH(MoM!Z$1,'ИПЦ raw'!$1:$1,0))</f>
        <v>102.21</v>
      </c>
      <c r="AA290" s="326">
        <f>INDEX('ИПЦ raw'!$1:$1048576, MATCH($K290,'ИПЦ raw'!$A:$A,0),MATCH(MoM!AA$1,'ИПЦ raw'!$1:$1,0))</f>
        <v>101.98</v>
      </c>
      <c r="AB290" s="326">
        <f>INDEX('ИПЦ raw'!$1:$1048576, MATCH($K290,'ИПЦ raw'!$A:$A,0),MATCH(MoM!AB$1,'ИПЦ raw'!$1:$1,0))</f>
        <v>103.93</v>
      </c>
      <c r="AC290" s="326">
        <f>INDEX('ИПЦ raw'!$1:$1048576, MATCH($K290,'ИПЦ raw'!$A:$A,0),MATCH(MoM!AC$1,'ИПЦ raw'!$1:$1,0))</f>
        <v>103.74</v>
      </c>
      <c r="AD290" s="326">
        <f>INDEX('ИПЦ raw'!$1:$1048576, MATCH($K290,'ИПЦ raw'!$A:$A,0),MATCH(MoM!AD$1,'ИПЦ raw'!$1:$1,0))</f>
        <v>104.32</v>
      </c>
      <c r="AE290" s="326">
        <f>INDEX('ИПЦ raw'!$1:$1048576, MATCH($K290,'ИПЦ raw'!$A:$A,0),MATCH(MoM!AE$1,'ИПЦ raw'!$1:$1,0))</f>
        <v>100.4</v>
      </c>
      <c r="AF290" s="326">
        <f>INDEX('ИПЦ raw'!$1:$1048576, MATCH($K290,'ИПЦ raw'!$A:$A,0),MATCH(MoM!AF$1,'ИПЦ raw'!$1:$1,0))</f>
        <v>99.5</v>
      </c>
      <c r="AG290" s="326">
        <f>INDEX('ИПЦ raw'!$1:$1048576, MATCH($K290,'ИПЦ raw'!$A:$A,0),MATCH(MoM!AG$1,'ИПЦ raw'!$1:$1,0))</f>
        <v>99.9</v>
      </c>
      <c r="AH290" s="326">
        <f>INDEX('ИПЦ raw'!$1:$1048576, MATCH($K290,'ИПЦ raw'!$A:$A,0),MATCH(MoM!AH$1,'ИПЦ raw'!$1:$1,0))</f>
        <v>100.94</v>
      </c>
      <c r="AI290" s="326">
        <f>INDEX('ИПЦ raw'!$1:$1048576, MATCH($K290,'ИПЦ raw'!$A:$A,0),MATCH(MoM!AI$1,'ИПЦ raw'!$1:$1,0))</f>
        <v>100.97</v>
      </c>
      <c r="AJ290" s="326">
        <f>INDEX('ИПЦ raw'!$1:$1048576, MATCH($K290,'ИПЦ raw'!$A:$A,0),MATCH(MoM!AJ$1,'ИПЦ raw'!$1:$1,0))</f>
        <v>101.02</v>
      </c>
      <c r="AK290" s="326">
        <f>INDEX('ИПЦ raw'!$1:$1048576, MATCH($K290,'ИПЦ raw'!$A:$A,0),MATCH(MoM!AK$1,'ИПЦ raw'!$1:$1,0))</f>
        <v>101.49</v>
      </c>
      <c r="AL290" s="326">
        <f>INDEX('ИПЦ raw'!$1:$1048576, MATCH($K290,'ИПЦ raw'!$A:$A,0),MATCH(MoM!AL$1,'ИПЦ raw'!$1:$1,0))</f>
        <v>100.17</v>
      </c>
      <c r="AM290" s="326">
        <f>INDEX('ИПЦ raw'!$1:$1048576, MATCH($K290,'ИПЦ raw'!$A:$A,0),MATCH(MoM!AM$1,'ИПЦ raw'!$1:$1,0))</f>
        <v>100.25</v>
      </c>
      <c r="AN290" s="326">
        <f>INDEX('ИПЦ raw'!$1:$1048576, MATCH($K290,'ИПЦ raw'!$A:$A,0),MATCH(MoM!AN$1,'ИПЦ raw'!$1:$1,0))</f>
        <v>100.38</v>
      </c>
      <c r="AO290" s="326">
        <f>INDEX('ИПЦ raw'!$1:$1048576, MATCH($K290,'ИПЦ raw'!$A:$A,0),MATCH(MoM!AO$1,'ИПЦ raw'!$1:$1,0))</f>
        <v>100.56</v>
      </c>
      <c r="AP290" s="326">
        <f>INDEX('ИПЦ raw'!$1:$1048576, MATCH($K290,'ИПЦ raw'!$A:$A,0),MATCH(MoM!AP$1,'ИПЦ raw'!$1:$1,0))</f>
        <v>100.44</v>
      </c>
      <c r="AQ290" s="326">
        <f>INDEX('ИПЦ raw'!$1:$1048576, MATCH($K290,'ИПЦ raw'!$A:$A,0),MATCH(MoM!AQ$1,'ИПЦ raw'!$1:$1,0))</f>
        <v>100</v>
      </c>
      <c r="AR290" s="326">
        <f>INDEX('ИПЦ raw'!$1:$1048576, MATCH($K290,'ИПЦ raw'!$A:$A,0),MATCH(MoM!AR$1,'ИПЦ raw'!$1:$1,0))</f>
        <v>98.93</v>
      </c>
      <c r="AS290" s="326">
        <f>INDEX('ИПЦ raw'!$1:$1048576, MATCH($K290,'ИПЦ raw'!$A:$A,0),MATCH(MoM!AS$1,'ИПЦ raw'!$1:$1,0))</f>
        <v>99.77</v>
      </c>
      <c r="AT290" s="326">
        <f>INDEX('ИПЦ raw'!$1:$1048576, MATCH($K290,'ИПЦ raw'!$A:$A,0),MATCH(MoM!AT$1,'ИПЦ raw'!$1:$1,0))</f>
        <v>99.53</v>
      </c>
      <c r="AU290" s="326">
        <f>INDEX('ИПЦ raw'!$1:$1048576, MATCH($K290,'ИПЦ raw'!$A:$A,0),MATCH(MoM!AU$1,'ИПЦ raw'!$1:$1,0))</f>
        <v>99.78</v>
      </c>
      <c r="AV290" s="326">
        <f>INDEX('ИПЦ raw'!$1:$1048576, MATCH($K290,'ИПЦ raw'!$A:$A,0),MATCH(MoM!AV$1,'ИПЦ raw'!$1:$1,0))</f>
        <v>99.63</v>
      </c>
      <c r="AW290" s="326">
        <f>INDEX('ИПЦ raw'!$1:$1048576, MATCH($K290,'ИПЦ raw'!$A:$A,0),MATCH(MoM!AW$1,'ИПЦ raw'!$1:$1,0))</f>
        <v>99.61</v>
      </c>
      <c r="AX290" s="326">
        <f>INDEX('ИПЦ raw'!$1:$1048576, MATCH($K290,'ИПЦ raw'!$A:$A,0),MATCH(MoM!AX$1,'ИПЦ raw'!$1:$1,0))</f>
        <v>98.1</v>
      </c>
      <c r="AY290" s="326">
        <f>INDEX('ИПЦ raw'!$1:$1048576, MATCH($K290,'ИПЦ raw'!$A:$A,0),MATCH(MoM!AY$1,'ИПЦ raw'!$1:$1,0))</f>
        <v>100.54</v>
      </c>
      <c r="AZ290" s="326">
        <f>INDEX('ИПЦ raw'!$1:$1048576, MATCH($K290,'ИПЦ raw'!$A:$A,0),MATCH(MoM!AZ$1,'ИПЦ raw'!$1:$1,0))</f>
        <v>100.2</v>
      </c>
    </row>
    <row r="291" spans="1:52" x14ac:dyDescent="0.45">
      <c r="A291" s="326">
        <f>Веса!A291</f>
        <v>1</v>
      </c>
      <c r="B291" s="326">
        <f t="shared" si="8"/>
        <v>1</v>
      </c>
      <c r="C291" s="326">
        <f>БИПЦ_НДС!E291</f>
        <v>1</v>
      </c>
      <c r="D291" s="326">
        <f t="shared" si="9"/>
        <v>0</v>
      </c>
      <c r="E291" s="326">
        <v>0</v>
      </c>
      <c r="F291" s="326">
        <v>1</v>
      </c>
      <c r="G291" s="326">
        <v>1</v>
      </c>
      <c r="H291" s="326">
        <v>0</v>
      </c>
      <c r="I291" s="326">
        <v>0</v>
      </c>
      <c r="J291" s="308" t="s">
        <v>290</v>
      </c>
      <c r="K291" s="308" t="s">
        <v>290</v>
      </c>
      <c r="L291" s="326">
        <f>INDEX('ИПЦ raw'!$1:$1048576, MATCH($K291,'ИПЦ raw'!$A:$A,0),MATCH(MoM!L$1,'ИПЦ raw'!$1:$1,0))</f>
        <v>99.81</v>
      </c>
      <c r="M291" s="326">
        <f>INDEX('ИПЦ raw'!$1:$1048576, MATCH($K291,'ИПЦ raw'!$A:$A,0),MATCH(MoM!M$1,'ИПЦ raw'!$1:$1,0))</f>
        <v>100.19</v>
      </c>
      <c r="N291" s="326">
        <f>INDEX('ИПЦ raw'!$1:$1048576, MATCH($K291,'ИПЦ raw'!$A:$A,0),MATCH(MoM!N$1,'ИПЦ raw'!$1:$1,0))</f>
        <v>100.47</v>
      </c>
      <c r="O291" s="326">
        <f>INDEX('ИПЦ raw'!$1:$1048576, MATCH($K291,'ИПЦ raw'!$A:$A,0),MATCH(MoM!O$1,'ИПЦ raw'!$1:$1,0))</f>
        <v>100.9</v>
      </c>
      <c r="P291" s="326">
        <f>INDEX('ИПЦ raw'!$1:$1048576, MATCH($K291,'ИПЦ raw'!$A:$A,0),MATCH(MoM!P$1,'ИПЦ raw'!$1:$1,0))</f>
        <v>101.55</v>
      </c>
      <c r="Q291" s="326">
        <f>INDEX('ИПЦ raw'!$1:$1048576, MATCH($K291,'ИПЦ raw'!$A:$A,0),MATCH(MoM!Q$1,'ИПЦ raw'!$1:$1,0))</f>
        <v>105.86</v>
      </c>
      <c r="R291" s="326">
        <f>INDEX('ИПЦ raw'!$1:$1048576, MATCH($K291,'ИПЦ raw'!$A:$A,0),MATCH(MoM!R$1,'ИПЦ raw'!$1:$1,0))</f>
        <v>103.26</v>
      </c>
      <c r="S291" s="326">
        <f>INDEX('ИПЦ raw'!$1:$1048576, MATCH($K291,'ИПЦ raw'!$A:$A,0),MATCH(MoM!S$1,'ИПЦ raw'!$1:$1,0))</f>
        <v>101.4</v>
      </c>
      <c r="T291" s="326">
        <f>INDEX('ИПЦ raw'!$1:$1048576, MATCH($K291,'ИПЦ raw'!$A:$A,0),MATCH(MoM!T$1,'ИПЦ raw'!$1:$1,0))</f>
        <v>101.45</v>
      </c>
      <c r="U291" s="326">
        <f>INDEX('ИПЦ raw'!$1:$1048576, MATCH($K291,'ИПЦ raw'!$A:$A,0),MATCH(MoM!U$1,'ИПЦ raw'!$1:$1,0))</f>
        <v>100.66</v>
      </c>
      <c r="V291" s="326">
        <f>INDEX('ИПЦ raw'!$1:$1048576, MATCH($K291,'ИПЦ raw'!$A:$A,0),MATCH(MoM!V$1,'ИПЦ raw'!$1:$1,0))</f>
        <v>99.95</v>
      </c>
      <c r="W291" s="326">
        <f>INDEX('ИПЦ raw'!$1:$1048576, MATCH($K291,'ИПЦ raw'!$A:$A,0),MATCH(MoM!W$1,'ИПЦ raw'!$1:$1,0))</f>
        <v>100.11</v>
      </c>
      <c r="X291" s="326">
        <f>INDEX('ИПЦ raw'!$1:$1048576, MATCH($K291,'ИПЦ raw'!$A:$A,0),MATCH(MoM!X$1,'ИПЦ raw'!$1:$1,0))</f>
        <v>100.56</v>
      </c>
      <c r="Y291" s="326">
        <f>INDEX('ИПЦ raw'!$1:$1048576, MATCH($K291,'ИПЦ raw'!$A:$A,0),MATCH(MoM!Y$1,'ИПЦ raw'!$1:$1,0))</f>
        <v>99.92</v>
      </c>
      <c r="Z291" s="326">
        <f>INDEX('ИПЦ raw'!$1:$1048576, MATCH($K291,'ИПЦ raw'!$A:$A,0),MATCH(MoM!Z$1,'ИПЦ raw'!$1:$1,0))</f>
        <v>100.39</v>
      </c>
      <c r="AA291" s="326">
        <f>INDEX('ИПЦ raw'!$1:$1048576, MATCH($K291,'ИПЦ raw'!$A:$A,0),MATCH(MoM!AA$1,'ИПЦ raw'!$1:$1,0))</f>
        <v>102.05</v>
      </c>
      <c r="AB291" s="326">
        <f>INDEX('ИПЦ raw'!$1:$1048576, MATCH($K291,'ИПЦ raw'!$A:$A,0),MATCH(MoM!AB$1,'ИПЦ raw'!$1:$1,0))</f>
        <v>101.04</v>
      </c>
      <c r="AC291" s="326">
        <f>INDEX('ИПЦ raw'!$1:$1048576, MATCH($K291,'ИПЦ raw'!$A:$A,0),MATCH(MoM!AC$1,'ИПЦ raw'!$1:$1,0))</f>
        <v>101.71</v>
      </c>
      <c r="AD291" s="326">
        <f>INDEX('ИПЦ raw'!$1:$1048576, MATCH($K291,'ИПЦ raw'!$A:$A,0),MATCH(MoM!AD$1,'ИПЦ raw'!$1:$1,0))</f>
        <v>100.61</v>
      </c>
      <c r="AE291" s="326">
        <f>INDEX('ИПЦ raw'!$1:$1048576, MATCH($K291,'ИПЦ raw'!$A:$A,0),MATCH(MoM!AE$1,'ИПЦ raw'!$1:$1,0))</f>
        <v>100.36</v>
      </c>
      <c r="AF291" s="326">
        <f>INDEX('ИПЦ raw'!$1:$1048576, MATCH($K291,'ИПЦ raw'!$A:$A,0),MATCH(MoM!AF$1,'ИПЦ raw'!$1:$1,0))</f>
        <v>99.94</v>
      </c>
      <c r="AG291" s="326">
        <f>INDEX('ИПЦ raw'!$1:$1048576, MATCH($K291,'ИПЦ raw'!$A:$A,0),MATCH(MoM!AG$1,'ИПЦ raw'!$1:$1,0))</f>
        <v>100.35</v>
      </c>
      <c r="AH291" s="326">
        <f>INDEX('ИПЦ raw'!$1:$1048576, MATCH($K291,'ИПЦ raw'!$A:$A,0),MATCH(MoM!AH$1,'ИПЦ raw'!$1:$1,0))</f>
        <v>100.4</v>
      </c>
      <c r="AI291" s="326">
        <f>INDEX('ИПЦ raw'!$1:$1048576, MATCH($K291,'ИПЦ raw'!$A:$A,0),MATCH(MoM!AI$1,'ИПЦ raw'!$1:$1,0))</f>
        <v>100.12</v>
      </c>
      <c r="AJ291" s="326">
        <f>INDEX('ИПЦ raw'!$1:$1048576, MATCH($K291,'ИПЦ raw'!$A:$A,0),MATCH(MoM!AJ$1,'ИПЦ raw'!$1:$1,0))</f>
        <v>100.18</v>
      </c>
      <c r="AK291" s="326">
        <f>INDEX('ИПЦ raw'!$1:$1048576, MATCH($K291,'ИПЦ raw'!$A:$A,0),MATCH(MoM!AK$1,'ИПЦ raw'!$1:$1,0))</f>
        <v>100.97</v>
      </c>
      <c r="AL291" s="326">
        <f>INDEX('ИПЦ raw'!$1:$1048576, MATCH($K291,'ИПЦ raw'!$A:$A,0),MATCH(MoM!AL$1,'ИПЦ raw'!$1:$1,0))</f>
        <v>100.47</v>
      </c>
      <c r="AM291" s="326">
        <f>INDEX('ИПЦ raw'!$1:$1048576, MATCH($K291,'ИПЦ raw'!$A:$A,0),MATCH(MoM!AM$1,'ИПЦ raw'!$1:$1,0))</f>
        <v>102</v>
      </c>
      <c r="AN291" s="326">
        <f>INDEX('ИПЦ raw'!$1:$1048576, MATCH($K291,'ИПЦ raw'!$A:$A,0),MATCH(MoM!AN$1,'ИПЦ raw'!$1:$1,0))</f>
        <v>100.69</v>
      </c>
      <c r="AO291" s="326">
        <f>INDEX('ИПЦ raw'!$1:$1048576, MATCH($K291,'ИПЦ raw'!$A:$A,0),MATCH(MoM!AO$1,'ИПЦ raw'!$1:$1,0))</f>
        <v>100.77</v>
      </c>
      <c r="AP291" s="326">
        <f>INDEX('ИПЦ raw'!$1:$1048576, MATCH($K291,'ИПЦ raw'!$A:$A,0),MATCH(MoM!AP$1,'ИПЦ raw'!$1:$1,0))</f>
        <v>100.75</v>
      </c>
      <c r="AQ291" s="326">
        <f>INDEX('ИПЦ raw'!$1:$1048576, MATCH($K291,'ИПЦ raw'!$A:$A,0),MATCH(MoM!AQ$1,'ИПЦ raw'!$1:$1,0))</f>
        <v>99.96</v>
      </c>
      <c r="AR291" s="326">
        <f>INDEX('ИПЦ raw'!$1:$1048576, MATCH($K291,'ИПЦ raw'!$A:$A,0),MATCH(MoM!AR$1,'ИПЦ raw'!$1:$1,0))</f>
        <v>99.84</v>
      </c>
      <c r="AS291" s="326">
        <f>INDEX('ИПЦ raw'!$1:$1048576, MATCH($K291,'ИПЦ raw'!$A:$A,0),MATCH(MoM!AS$1,'ИПЦ raw'!$1:$1,0))</f>
        <v>100.2</v>
      </c>
      <c r="AT291" s="326">
        <f>INDEX('ИПЦ raw'!$1:$1048576, MATCH($K291,'ИПЦ raw'!$A:$A,0),MATCH(MoM!AT$1,'ИПЦ raw'!$1:$1,0))</f>
        <v>100.99</v>
      </c>
      <c r="AU291" s="326">
        <f>INDEX('ИПЦ raw'!$1:$1048576, MATCH($K291,'ИПЦ raw'!$A:$A,0),MATCH(MoM!AU$1,'ИПЦ raw'!$1:$1,0))</f>
        <v>100.29</v>
      </c>
      <c r="AV291" s="326">
        <f>INDEX('ИПЦ raw'!$1:$1048576, MATCH($K291,'ИПЦ raw'!$A:$A,0),MATCH(MoM!AV$1,'ИПЦ raw'!$1:$1,0))</f>
        <v>100.2</v>
      </c>
      <c r="AW291" s="326">
        <f>INDEX('ИПЦ raw'!$1:$1048576, MATCH($K291,'ИПЦ raw'!$A:$A,0),MATCH(MoM!AW$1,'ИПЦ raw'!$1:$1,0))</f>
        <v>100.33</v>
      </c>
      <c r="AX291" s="326">
        <f>INDEX('ИПЦ raw'!$1:$1048576, MATCH($K291,'ИПЦ raw'!$A:$A,0),MATCH(MoM!AX$1,'ИПЦ raw'!$1:$1,0))</f>
        <v>100.23</v>
      </c>
      <c r="AY291" s="326">
        <f>INDEX('ИПЦ raw'!$1:$1048576, MATCH($K291,'ИПЦ raw'!$A:$A,0),MATCH(MoM!AY$1,'ИПЦ raw'!$1:$1,0))</f>
        <v>100.08</v>
      </c>
      <c r="AZ291" s="326">
        <f>INDEX('ИПЦ raw'!$1:$1048576, MATCH($K291,'ИПЦ raw'!$A:$A,0),MATCH(MoM!AZ$1,'ИПЦ raw'!$1:$1,0))</f>
        <v>100.54</v>
      </c>
    </row>
    <row r="292" spans="1:52" ht="14.65" x14ac:dyDescent="0.45">
      <c r="A292" s="326">
        <f>Веса!A292</f>
        <v>1</v>
      </c>
      <c r="B292" s="326">
        <f t="shared" si="8"/>
        <v>1</v>
      </c>
      <c r="C292" s="326">
        <f>БИПЦ_НДС!E292</f>
        <v>1</v>
      </c>
      <c r="D292" s="326">
        <f t="shared" si="9"/>
        <v>0</v>
      </c>
      <c r="E292" s="326">
        <v>0</v>
      </c>
      <c r="F292" s="326">
        <v>1</v>
      </c>
      <c r="G292" s="326">
        <v>1</v>
      </c>
      <c r="H292" s="326">
        <v>0</v>
      </c>
      <c r="I292" s="326">
        <v>0</v>
      </c>
      <c r="J292" s="308" t="s">
        <v>2007</v>
      </c>
      <c r="K292" s="308" t="str">
        <f>J292</f>
        <v>Еврошифер, 10 м2</v>
      </c>
      <c r="L292" s="326">
        <f>INDEX('ИПЦ raw'!$1:$1048576, MATCH($K292,'ИПЦ raw'!$A:$A,0),MATCH(MoM!L$1,'ИПЦ raw'!$1:$1,0))</f>
        <v>100.08</v>
      </c>
      <c r="M292" s="326">
        <f>INDEX('ИПЦ raw'!$1:$1048576, MATCH($K292,'ИПЦ raw'!$A:$A,0),MATCH(MoM!M$1,'ИПЦ raw'!$1:$1,0))</f>
        <v>100.05</v>
      </c>
      <c r="N292" s="326">
        <f>INDEX('ИПЦ raw'!$1:$1048576, MATCH($K292,'ИПЦ raw'!$A:$A,0),MATCH(MoM!N$1,'ИПЦ raw'!$1:$1,0))</f>
        <v>100.05</v>
      </c>
      <c r="O292" s="326">
        <f>INDEX('ИПЦ raw'!$1:$1048576, MATCH($K292,'ИПЦ raw'!$A:$A,0),MATCH(MoM!O$1,'ИПЦ raw'!$1:$1,0))</f>
        <v>100.36</v>
      </c>
      <c r="P292" s="326">
        <f>INDEX('ИПЦ raw'!$1:$1048576, MATCH($K292,'ИПЦ raw'!$A:$A,0),MATCH(MoM!P$1,'ИПЦ raw'!$1:$1,0))</f>
        <v>99.8</v>
      </c>
      <c r="Q292" s="326">
        <f>INDEX('ИПЦ raw'!$1:$1048576, MATCH($K292,'ИПЦ raw'!$A:$A,0),MATCH(MoM!Q$1,'ИПЦ raw'!$1:$1,0))</f>
        <v>99.79</v>
      </c>
      <c r="R292" s="326">
        <f>INDEX('ИПЦ raw'!$1:$1048576, MATCH($K292,'ИПЦ raw'!$A:$A,0),MATCH(MoM!R$1,'ИПЦ raw'!$1:$1,0))</f>
        <v>100.41</v>
      </c>
      <c r="S292" s="326">
        <f>INDEX('ИПЦ raw'!$1:$1048576, MATCH($K292,'ИПЦ raw'!$A:$A,0),MATCH(MoM!S$1,'ИПЦ raw'!$1:$1,0))</f>
        <v>100.33</v>
      </c>
      <c r="T292" s="326">
        <f>INDEX('ИПЦ raw'!$1:$1048576, MATCH($K292,'ИПЦ raw'!$A:$A,0),MATCH(MoM!T$1,'ИПЦ raw'!$1:$1,0))</f>
        <v>100.83</v>
      </c>
      <c r="U292" s="326">
        <f>INDEX('ИПЦ raw'!$1:$1048576, MATCH($K292,'ИПЦ raw'!$A:$A,0),MATCH(MoM!U$1,'ИПЦ raw'!$1:$1,0))</f>
        <v>100</v>
      </c>
      <c r="V292" s="326">
        <f>INDEX('ИПЦ raw'!$1:$1048576, MATCH($K292,'ИПЦ raw'!$A:$A,0),MATCH(MoM!V$1,'ИПЦ raw'!$1:$1,0))</f>
        <v>100.47</v>
      </c>
      <c r="W292" s="326">
        <f>INDEX('ИПЦ raw'!$1:$1048576, MATCH($K292,'ИПЦ raw'!$A:$A,0),MATCH(MoM!W$1,'ИПЦ raw'!$1:$1,0))</f>
        <v>100.36</v>
      </c>
      <c r="X292" s="326">
        <f>INDEX('ИПЦ raw'!$1:$1048576, MATCH($K292,'ИПЦ raw'!$A:$A,0),MATCH(MoM!X$1,'ИПЦ raw'!$1:$1,0))</f>
        <v>100.73</v>
      </c>
      <c r="Y292" s="326">
        <f>INDEX('ИПЦ raw'!$1:$1048576, MATCH($K292,'ИПЦ raw'!$A:$A,0),MATCH(MoM!Y$1,'ИПЦ raw'!$1:$1,0))</f>
        <v>100.66</v>
      </c>
      <c r="Z292" s="326">
        <f>INDEX('ИПЦ raw'!$1:$1048576, MATCH($K292,'ИПЦ raw'!$A:$A,0),MATCH(MoM!Z$1,'ИПЦ raw'!$1:$1,0))</f>
        <v>101.1</v>
      </c>
      <c r="AA292" s="326">
        <f>INDEX('ИПЦ raw'!$1:$1048576, MATCH($K292,'ИПЦ raw'!$A:$A,0),MATCH(MoM!AA$1,'ИПЦ raw'!$1:$1,0))</f>
        <v>100.67</v>
      </c>
      <c r="AB292" s="326">
        <f>INDEX('ИПЦ raw'!$1:$1048576, MATCH($K292,'ИПЦ raw'!$A:$A,0),MATCH(MoM!AB$1,'ИПЦ raw'!$1:$1,0))</f>
        <v>100.52</v>
      </c>
      <c r="AC292" s="326">
        <f>INDEX('ИПЦ raw'!$1:$1048576, MATCH($K292,'ИПЦ raw'!$A:$A,0),MATCH(MoM!AC$1,'ИПЦ raw'!$1:$1,0))</f>
        <v>100.68</v>
      </c>
      <c r="AD292" s="326">
        <f>INDEX('ИПЦ raw'!$1:$1048576, MATCH($K292,'ИПЦ raw'!$A:$A,0),MATCH(MoM!AD$1,'ИПЦ raw'!$1:$1,0))</f>
        <v>100.11</v>
      </c>
      <c r="AE292" s="326">
        <f>INDEX('ИПЦ raw'!$1:$1048576, MATCH($K292,'ИПЦ raw'!$A:$A,0),MATCH(MoM!AE$1,'ИПЦ raw'!$1:$1,0))</f>
        <v>101.53</v>
      </c>
      <c r="AF292" s="326">
        <f>INDEX('ИПЦ raw'!$1:$1048576, MATCH($K292,'ИПЦ raw'!$A:$A,0),MATCH(MoM!AF$1,'ИПЦ raw'!$1:$1,0))</f>
        <v>99.98</v>
      </c>
      <c r="AG292" s="326">
        <f>INDEX('ИПЦ raw'!$1:$1048576, MATCH($K292,'ИПЦ raw'!$A:$A,0),MATCH(MoM!AG$1,'ИПЦ raw'!$1:$1,0))</f>
        <v>101</v>
      </c>
      <c r="AH292" s="326">
        <f>INDEX('ИПЦ raw'!$1:$1048576, MATCH($K292,'ИПЦ raw'!$A:$A,0),MATCH(MoM!AH$1,'ИПЦ raw'!$1:$1,0))</f>
        <v>99.55</v>
      </c>
      <c r="AI292" s="326">
        <f>INDEX('ИПЦ raw'!$1:$1048576, MATCH($K292,'ИПЦ raw'!$A:$A,0),MATCH(MoM!AI$1,'ИПЦ raw'!$1:$1,0))</f>
        <v>99.86</v>
      </c>
      <c r="AJ292" s="326">
        <f>INDEX('ИПЦ raw'!$1:$1048576, MATCH($K292,'ИПЦ raw'!$A:$A,0),MATCH(MoM!AJ$1,'ИПЦ raw'!$1:$1,0))</f>
        <v>100.34</v>
      </c>
      <c r="AK292" s="326">
        <f>INDEX('ИПЦ raw'!$1:$1048576, MATCH($K292,'ИПЦ raw'!$A:$A,0),MATCH(MoM!AK$1,'ИПЦ raw'!$1:$1,0))</f>
        <v>100.28</v>
      </c>
      <c r="AL292" s="326">
        <f>INDEX('ИПЦ raw'!$1:$1048576, MATCH($K292,'ИПЦ raw'!$A:$A,0),MATCH(MoM!AL$1,'ИПЦ raw'!$1:$1,0))</f>
        <v>100.07</v>
      </c>
      <c r="AM292" s="326">
        <f>INDEX('ИПЦ raw'!$1:$1048576, MATCH($K292,'ИПЦ raw'!$A:$A,0),MATCH(MoM!AM$1,'ИПЦ raw'!$1:$1,0))</f>
        <v>101.07</v>
      </c>
      <c r="AN292" s="326">
        <f>INDEX('ИПЦ raw'!$1:$1048576, MATCH($K292,'ИПЦ raw'!$A:$A,0),MATCH(MoM!AN$1,'ИПЦ raw'!$1:$1,0))</f>
        <v>100.58</v>
      </c>
      <c r="AO292" s="326">
        <f>INDEX('ИПЦ raw'!$1:$1048576, MATCH($K292,'ИПЦ raw'!$A:$A,0),MATCH(MoM!AO$1,'ИПЦ raw'!$1:$1,0))</f>
        <v>100.51</v>
      </c>
      <c r="AP292" s="326">
        <f>INDEX('ИПЦ raw'!$1:$1048576, MATCH($K292,'ИПЦ raw'!$A:$A,0),MATCH(MoM!AP$1,'ИПЦ raw'!$1:$1,0))</f>
        <v>100.53</v>
      </c>
      <c r="AQ292" s="326">
        <f>INDEX('ИПЦ raw'!$1:$1048576, MATCH($K292,'ИПЦ raw'!$A:$A,0),MATCH(MoM!AQ$1,'ИПЦ raw'!$1:$1,0))</f>
        <v>100.14</v>
      </c>
      <c r="AR292" s="326">
        <f>INDEX('ИПЦ raw'!$1:$1048576, MATCH($K292,'ИПЦ raw'!$A:$A,0),MATCH(MoM!AR$1,'ИПЦ raw'!$1:$1,0))</f>
        <v>100.35</v>
      </c>
      <c r="AS292" s="326">
        <f>INDEX('ИПЦ raw'!$1:$1048576, MATCH($K292,'ИПЦ raw'!$A:$A,0),MATCH(MoM!AS$1,'ИПЦ raw'!$1:$1,0))</f>
        <v>100.26</v>
      </c>
      <c r="AT292" s="326">
        <f>INDEX('ИПЦ raw'!$1:$1048576, MATCH($K292,'ИПЦ raw'!$A:$A,0),MATCH(MoM!AT$1,'ИПЦ raw'!$1:$1,0))</f>
        <v>100.22</v>
      </c>
      <c r="AU292" s="326">
        <f>INDEX('ИПЦ raw'!$1:$1048576, MATCH($K292,'ИПЦ raw'!$A:$A,0),MATCH(MoM!AU$1,'ИПЦ raw'!$1:$1,0))</f>
        <v>99.78</v>
      </c>
      <c r="AV292" s="326">
        <f>INDEX('ИПЦ raw'!$1:$1048576, MATCH($K292,'ИПЦ raw'!$A:$A,0),MATCH(MoM!AV$1,'ИПЦ raw'!$1:$1,0))</f>
        <v>100.5</v>
      </c>
      <c r="AW292" s="326">
        <f>INDEX('ИПЦ raw'!$1:$1048576, MATCH($K292,'ИПЦ raw'!$A:$A,0),MATCH(MoM!AW$1,'ИПЦ raw'!$1:$1,0))</f>
        <v>100.36</v>
      </c>
      <c r="AX292" s="326">
        <f>INDEX('ИПЦ raw'!$1:$1048576, MATCH($K292,'ИПЦ raw'!$A:$A,0),MATCH(MoM!AX$1,'ИПЦ raw'!$1:$1,0))</f>
        <v>100.03</v>
      </c>
      <c r="AY292" s="326">
        <f>INDEX('ИПЦ raw'!$1:$1048576, MATCH($K292,'ИПЦ raw'!$A:$A,0),MATCH(MoM!AY$1,'ИПЦ raw'!$1:$1,0))</f>
        <v>100.32</v>
      </c>
      <c r="AZ292" s="326">
        <f>INDEX('ИПЦ raw'!$1:$1048576, MATCH($K292,'ИПЦ raw'!$A:$A,0),MATCH(MoM!AZ$1,'ИПЦ raw'!$1:$1,0))</f>
        <v>100.33</v>
      </c>
    </row>
    <row r="293" spans="1:52" x14ac:dyDescent="0.45">
      <c r="A293" s="326">
        <f>Веса!A293</f>
        <v>1</v>
      </c>
      <c r="B293" s="326">
        <f t="shared" si="8"/>
        <v>1</v>
      </c>
      <c r="C293" s="326">
        <f>БИПЦ_НДС!E293</f>
        <v>1</v>
      </c>
      <c r="D293" s="326">
        <f t="shared" si="9"/>
        <v>0</v>
      </c>
      <c r="E293" s="326">
        <v>0</v>
      </c>
      <c r="F293" s="326">
        <v>1</v>
      </c>
      <c r="G293" s="326">
        <v>1</v>
      </c>
      <c r="H293" s="326">
        <v>0</v>
      </c>
      <c r="I293" s="326">
        <v>0</v>
      </c>
      <c r="J293" s="308" t="s">
        <v>292</v>
      </c>
      <c r="K293" s="308" t="s">
        <v>292</v>
      </c>
      <c r="L293" s="326">
        <f>INDEX('ИПЦ raw'!$1:$1048576, MATCH($K293,'ИПЦ raw'!$A:$A,0),MATCH(MoM!L$1,'ИПЦ raw'!$1:$1,0))</f>
        <v>99.95</v>
      </c>
      <c r="M293" s="326">
        <f>INDEX('ИПЦ raw'!$1:$1048576, MATCH($K293,'ИПЦ raw'!$A:$A,0),MATCH(MoM!M$1,'ИПЦ raw'!$1:$1,0))</f>
        <v>100.05</v>
      </c>
      <c r="N293" s="326">
        <f>INDEX('ИПЦ raw'!$1:$1048576, MATCH($K293,'ИПЦ raw'!$A:$A,0),MATCH(MoM!N$1,'ИПЦ raw'!$1:$1,0))</f>
        <v>100.29</v>
      </c>
      <c r="O293" s="326">
        <f>INDEX('ИПЦ raw'!$1:$1048576, MATCH($K293,'ИПЦ raw'!$A:$A,0),MATCH(MoM!O$1,'ИПЦ raw'!$1:$1,0))</f>
        <v>100.19</v>
      </c>
      <c r="P293" s="326">
        <f>INDEX('ИПЦ raw'!$1:$1048576, MATCH($K293,'ИПЦ raw'!$A:$A,0),MATCH(MoM!P$1,'ИПЦ raw'!$1:$1,0))</f>
        <v>100.45</v>
      </c>
      <c r="Q293" s="326">
        <f>INDEX('ИПЦ raw'!$1:$1048576, MATCH($K293,'ИПЦ raw'!$A:$A,0),MATCH(MoM!Q$1,'ИПЦ raw'!$1:$1,0))</f>
        <v>101</v>
      </c>
      <c r="R293" s="326">
        <f>INDEX('ИПЦ raw'!$1:$1048576, MATCH($K293,'ИПЦ raw'!$A:$A,0),MATCH(MoM!R$1,'ИПЦ raw'!$1:$1,0))</f>
        <v>101.89</v>
      </c>
      <c r="S293" s="326">
        <f>INDEX('ИПЦ raw'!$1:$1048576, MATCH($K293,'ИПЦ raw'!$A:$A,0),MATCH(MoM!S$1,'ИПЦ raw'!$1:$1,0))</f>
        <v>102.13</v>
      </c>
      <c r="T293" s="326">
        <f>INDEX('ИПЦ raw'!$1:$1048576, MATCH($K293,'ИПЦ raw'!$A:$A,0),MATCH(MoM!T$1,'ИПЦ raw'!$1:$1,0))</f>
        <v>101.29</v>
      </c>
      <c r="U293" s="326">
        <f>INDEX('ИПЦ raw'!$1:$1048576, MATCH($K293,'ИПЦ raw'!$A:$A,0),MATCH(MoM!U$1,'ИПЦ raw'!$1:$1,0))</f>
        <v>101.08</v>
      </c>
      <c r="V293" s="326">
        <f>INDEX('ИПЦ raw'!$1:$1048576, MATCH($K293,'ИПЦ raw'!$A:$A,0),MATCH(MoM!V$1,'ИПЦ raw'!$1:$1,0))</f>
        <v>100.35</v>
      </c>
      <c r="W293" s="326">
        <f>INDEX('ИПЦ raw'!$1:$1048576, MATCH($K293,'ИПЦ raw'!$A:$A,0),MATCH(MoM!W$1,'ИПЦ raw'!$1:$1,0))</f>
        <v>100.73</v>
      </c>
      <c r="X293" s="326">
        <f>INDEX('ИПЦ raw'!$1:$1048576, MATCH($K293,'ИПЦ raw'!$A:$A,0),MATCH(MoM!X$1,'ИПЦ raw'!$1:$1,0))</f>
        <v>100.85</v>
      </c>
      <c r="Y293" s="326">
        <f>INDEX('ИПЦ raw'!$1:$1048576, MATCH($K293,'ИПЦ raw'!$A:$A,0),MATCH(MoM!Y$1,'ИПЦ raw'!$1:$1,0))</f>
        <v>101.03</v>
      </c>
      <c r="Z293" s="326">
        <f>INDEX('ИПЦ raw'!$1:$1048576, MATCH($K293,'ИПЦ raw'!$A:$A,0),MATCH(MoM!Z$1,'ИПЦ raw'!$1:$1,0))</f>
        <v>100.6</v>
      </c>
      <c r="AA293" s="326">
        <f>INDEX('ИПЦ raw'!$1:$1048576, MATCH($K293,'ИПЦ raw'!$A:$A,0),MATCH(MoM!AA$1,'ИПЦ raw'!$1:$1,0))</f>
        <v>100.4</v>
      </c>
      <c r="AB293" s="326">
        <f>INDEX('ИПЦ raw'!$1:$1048576, MATCH($K293,'ИПЦ raw'!$A:$A,0),MATCH(MoM!AB$1,'ИПЦ raw'!$1:$1,0))</f>
        <v>101.25</v>
      </c>
      <c r="AC293" s="326">
        <f>INDEX('ИПЦ raw'!$1:$1048576, MATCH($K293,'ИПЦ raw'!$A:$A,0),MATCH(MoM!AC$1,'ИПЦ raw'!$1:$1,0))</f>
        <v>101.45</v>
      </c>
      <c r="AD293" s="326">
        <f>INDEX('ИПЦ raw'!$1:$1048576, MATCH($K293,'ИПЦ raw'!$A:$A,0),MATCH(MoM!AD$1,'ИПЦ raw'!$1:$1,0))</f>
        <v>100.24</v>
      </c>
      <c r="AE293" s="326">
        <f>INDEX('ИПЦ raw'!$1:$1048576, MATCH($K293,'ИПЦ raw'!$A:$A,0),MATCH(MoM!AE$1,'ИПЦ raw'!$1:$1,0))</f>
        <v>99.9</v>
      </c>
      <c r="AF293" s="326">
        <f>INDEX('ИПЦ raw'!$1:$1048576, MATCH($K293,'ИПЦ raw'!$A:$A,0),MATCH(MoM!AF$1,'ИПЦ raw'!$1:$1,0))</f>
        <v>99.66</v>
      </c>
      <c r="AG293" s="326">
        <f>INDEX('ИПЦ raw'!$1:$1048576, MATCH($K293,'ИПЦ raw'!$A:$A,0),MATCH(MoM!AG$1,'ИПЦ raw'!$1:$1,0))</f>
        <v>100.79</v>
      </c>
      <c r="AH293" s="326">
        <f>INDEX('ИПЦ raw'!$1:$1048576, MATCH($K293,'ИПЦ raw'!$A:$A,0),MATCH(MoM!AH$1,'ИПЦ raw'!$1:$1,0))</f>
        <v>100.22</v>
      </c>
      <c r="AI293" s="326">
        <f>INDEX('ИПЦ raw'!$1:$1048576, MATCH($K293,'ИПЦ raw'!$A:$A,0),MATCH(MoM!AI$1,'ИПЦ raw'!$1:$1,0))</f>
        <v>100.65</v>
      </c>
      <c r="AJ293" s="326">
        <f>INDEX('ИПЦ raw'!$1:$1048576, MATCH($K293,'ИПЦ raw'!$A:$A,0),MATCH(MoM!AJ$1,'ИПЦ raw'!$1:$1,0))</f>
        <v>101.01</v>
      </c>
      <c r="AK293" s="326">
        <f>INDEX('ИПЦ raw'!$1:$1048576, MATCH($K293,'ИПЦ raw'!$A:$A,0),MATCH(MoM!AK$1,'ИПЦ raw'!$1:$1,0))</f>
        <v>101.14</v>
      </c>
      <c r="AL293" s="326">
        <f>INDEX('ИПЦ raw'!$1:$1048576, MATCH($K293,'ИПЦ raw'!$A:$A,0),MATCH(MoM!AL$1,'ИПЦ raw'!$1:$1,0))</f>
        <v>100.7</v>
      </c>
      <c r="AM293" s="326">
        <f>INDEX('ИПЦ raw'!$1:$1048576, MATCH($K293,'ИПЦ raw'!$A:$A,0),MATCH(MoM!AM$1,'ИПЦ raw'!$1:$1,0))</f>
        <v>100.55</v>
      </c>
      <c r="AN293" s="326">
        <f>INDEX('ИПЦ raw'!$1:$1048576, MATCH($K293,'ИПЦ raw'!$A:$A,0),MATCH(MoM!AN$1,'ИПЦ raw'!$1:$1,0))</f>
        <v>100.35</v>
      </c>
      <c r="AO293" s="326">
        <f>INDEX('ИПЦ raw'!$1:$1048576, MATCH($K293,'ИПЦ raw'!$A:$A,0),MATCH(MoM!AO$1,'ИПЦ raw'!$1:$1,0))</f>
        <v>100.21</v>
      </c>
      <c r="AP293" s="326">
        <f>INDEX('ИПЦ raw'!$1:$1048576, MATCH($K293,'ИПЦ raw'!$A:$A,0),MATCH(MoM!AP$1,'ИПЦ raw'!$1:$1,0))</f>
        <v>100.49</v>
      </c>
      <c r="AQ293" s="326">
        <f>INDEX('ИПЦ raw'!$1:$1048576, MATCH($K293,'ИПЦ raw'!$A:$A,0),MATCH(MoM!AQ$1,'ИПЦ raw'!$1:$1,0))</f>
        <v>100.05</v>
      </c>
      <c r="AR293" s="326">
        <f>INDEX('ИПЦ raw'!$1:$1048576, MATCH($K293,'ИПЦ raw'!$A:$A,0),MATCH(MoM!AR$1,'ИПЦ raw'!$1:$1,0))</f>
        <v>100.37</v>
      </c>
      <c r="AS293" s="326">
        <f>INDEX('ИПЦ raw'!$1:$1048576, MATCH($K293,'ИПЦ raw'!$A:$A,0),MATCH(MoM!AS$1,'ИПЦ raw'!$1:$1,0))</f>
        <v>99.87</v>
      </c>
      <c r="AT293" s="326">
        <f>INDEX('ИПЦ raw'!$1:$1048576, MATCH($K293,'ИПЦ raw'!$A:$A,0),MATCH(MoM!AT$1,'ИПЦ raw'!$1:$1,0))</f>
        <v>99.81</v>
      </c>
      <c r="AU293" s="326">
        <f>INDEX('ИПЦ raw'!$1:$1048576, MATCH($K293,'ИПЦ raw'!$A:$A,0),MATCH(MoM!AU$1,'ИПЦ raw'!$1:$1,0))</f>
        <v>100.41</v>
      </c>
      <c r="AV293" s="326">
        <f>INDEX('ИПЦ raw'!$1:$1048576, MATCH($K293,'ИПЦ raw'!$A:$A,0),MATCH(MoM!AV$1,'ИПЦ raw'!$1:$1,0))</f>
        <v>100.8</v>
      </c>
      <c r="AW293" s="326">
        <f>INDEX('ИПЦ raw'!$1:$1048576, MATCH($K293,'ИПЦ raw'!$A:$A,0),MATCH(MoM!AW$1,'ИПЦ raw'!$1:$1,0))</f>
        <v>100.29</v>
      </c>
      <c r="AX293" s="326">
        <f>INDEX('ИПЦ raw'!$1:$1048576, MATCH($K293,'ИПЦ raw'!$A:$A,0),MATCH(MoM!AX$1,'ИПЦ raw'!$1:$1,0))</f>
        <v>100.31</v>
      </c>
      <c r="AY293" s="326">
        <f>INDEX('ИПЦ raw'!$1:$1048576, MATCH($K293,'ИПЦ raw'!$A:$A,0),MATCH(MoM!AY$1,'ИПЦ raw'!$1:$1,0))</f>
        <v>100.33</v>
      </c>
      <c r="AZ293" s="326">
        <f>INDEX('ИПЦ raw'!$1:$1048576, MATCH($K293,'ИПЦ raw'!$A:$A,0),MATCH(MoM!AZ$1,'ИПЦ raw'!$1:$1,0))</f>
        <v>100.27</v>
      </c>
    </row>
    <row r="294" spans="1:52" x14ac:dyDescent="0.45">
      <c r="A294" s="326">
        <f>Веса!A294</f>
        <v>1</v>
      </c>
      <c r="B294" s="326">
        <f t="shared" si="8"/>
        <v>1</v>
      </c>
      <c r="C294" s="326">
        <f>БИПЦ_НДС!E294</f>
        <v>1</v>
      </c>
      <c r="D294" s="326">
        <f t="shared" si="9"/>
        <v>0</v>
      </c>
      <c r="E294" s="326">
        <v>0</v>
      </c>
      <c r="F294" s="326">
        <v>1</v>
      </c>
      <c r="G294" s="326">
        <v>1</v>
      </c>
      <c r="H294" s="326">
        <v>0</v>
      </c>
      <c r="I294" s="326">
        <v>0</v>
      </c>
      <c r="J294" s="308" t="s">
        <v>293</v>
      </c>
      <c r="K294" s="308" t="s">
        <v>293</v>
      </c>
      <c r="L294" s="326">
        <f>INDEX('ИПЦ raw'!$1:$1048576, MATCH($K294,'ИПЦ raw'!$A:$A,0),MATCH(MoM!L$1,'ИПЦ raw'!$1:$1,0))</f>
        <v>100.13</v>
      </c>
      <c r="M294" s="326">
        <f>INDEX('ИПЦ raw'!$1:$1048576, MATCH($K294,'ИПЦ raw'!$A:$A,0),MATCH(MoM!M$1,'ИПЦ raw'!$1:$1,0))</f>
        <v>100.1</v>
      </c>
      <c r="N294" s="326">
        <f>INDEX('ИПЦ raw'!$1:$1048576, MATCH($K294,'ИПЦ raw'!$A:$A,0),MATCH(MoM!N$1,'ИПЦ raw'!$1:$1,0))</f>
        <v>100.07</v>
      </c>
      <c r="O294" s="326">
        <f>INDEX('ИПЦ raw'!$1:$1048576, MATCH($K294,'ИПЦ raw'!$A:$A,0),MATCH(MoM!O$1,'ИПЦ raw'!$1:$1,0))</f>
        <v>99.76</v>
      </c>
      <c r="P294" s="326">
        <f>INDEX('ИПЦ raw'!$1:$1048576, MATCH($K294,'ИПЦ raw'!$A:$A,0),MATCH(MoM!P$1,'ИПЦ raw'!$1:$1,0))</f>
        <v>99.85</v>
      </c>
      <c r="Q294" s="326">
        <f>INDEX('ИПЦ raw'!$1:$1048576, MATCH($K294,'ИПЦ raw'!$A:$A,0),MATCH(MoM!Q$1,'ИПЦ raw'!$1:$1,0))</f>
        <v>100.24</v>
      </c>
      <c r="R294" s="326">
        <f>INDEX('ИПЦ raw'!$1:$1048576, MATCH($K294,'ИПЦ raw'!$A:$A,0),MATCH(MoM!R$1,'ИПЦ raw'!$1:$1,0))</f>
        <v>100.37</v>
      </c>
      <c r="S294" s="326">
        <f>INDEX('ИПЦ raw'!$1:$1048576, MATCH($K294,'ИПЦ raw'!$A:$A,0),MATCH(MoM!S$1,'ИПЦ raw'!$1:$1,0))</f>
        <v>100.43</v>
      </c>
      <c r="T294" s="326">
        <f>INDEX('ИПЦ raw'!$1:$1048576, MATCH($K294,'ИПЦ raw'!$A:$A,0),MATCH(MoM!T$1,'ИПЦ raw'!$1:$1,0))</f>
        <v>100.37</v>
      </c>
      <c r="U294" s="326">
        <f>INDEX('ИПЦ raw'!$1:$1048576, MATCH($K294,'ИПЦ raw'!$A:$A,0),MATCH(MoM!U$1,'ИПЦ raw'!$1:$1,0))</f>
        <v>100.23</v>
      </c>
      <c r="V294" s="326">
        <f>INDEX('ИПЦ raw'!$1:$1048576, MATCH($K294,'ИПЦ raw'!$A:$A,0),MATCH(MoM!V$1,'ИПЦ raw'!$1:$1,0))</f>
        <v>100.48</v>
      </c>
      <c r="W294" s="326">
        <f>INDEX('ИПЦ raw'!$1:$1048576, MATCH($K294,'ИПЦ raw'!$A:$A,0),MATCH(MoM!W$1,'ИПЦ raw'!$1:$1,0))</f>
        <v>101.7</v>
      </c>
      <c r="X294" s="326">
        <f>INDEX('ИПЦ raw'!$1:$1048576, MATCH($K294,'ИПЦ raw'!$A:$A,0),MATCH(MoM!X$1,'ИПЦ raw'!$1:$1,0))</f>
        <v>100.32</v>
      </c>
      <c r="Y294" s="326">
        <f>INDEX('ИПЦ raw'!$1:$1048576, MATCH($K294,'ИПЦ raw'!$A:$A,0),MATCH(MoM!Y$1,'ИПЦ raw'!$1:$1,0))</f>
        <v>100.36</v>
      </c>
      <c r="Z294" s="326">
        <f>INDEX('ИПЦ raw'!$1:$1048576, MATCH($K294,'ИПЦ raw'!$A:$A,0),MATCH(MoM!Z$1,'ИПЦ raw'!$1:$1,0))</f>
        <v>100.19</v>
      </c>
      <c r="AA294" s="326">
        <f>INDEX('ИПЦ raw'!$1:$1048576, MATCH($K294,'ИПЦ raw'!$A:$A,0),MATCH(MoM!AA$1,'ИПЦ raw'!$1:$1,0))</f>
        <v>100.42</v>
      </c>
      <c r="AB294" s="326">
        <f>INDEX('ИПЦ raw'!$1:$1048576, MATCH($K294,'ИПЦ raw'!$A:$A,0),MATCH(MoM!AB$1,'ИПЦ raw'!$1:$1,0))</f>
        <v>100.22</v>
      </c>
      <c r="AC294" s="326">
        <f>INDEX('ИПЦ raw'!$1:$1048576, MATCH($K294,'ИПЦ raw'!$A:$A,0),MATCH(MoM!AC$1,'ИПЦ raw'!$1:$1,0))</f>
        <v>100.15</v>
      </c>
      <c r="AD294" s="326">
        <f>INDEX('ИПЦ raw'!$1:$1048576, MATCH($K294,'ИПЦ raw'!$A:$A,0),MATCH(MoM!AD$1,'ИПЦ raw'!$1:$1,0))</f>
        <v>100.12</v>
      </c>
      <c r="AE294" s="326">
        <f>INDEX('ИПЦ raw'!$1:$1048576, MATCH($K294,'ИПЦ raw'!$A:$A,0),MATCH(MoM!AE$1,'ИПЦ raw'!$1:$1,0))</f>
        <v>100.06</v>
      </c>
      <c r="AF294" s="326">
        <f>INDEX('ИПЦ raw'!$1:$1048576, MATCH($K294,'ИПЦ raw'!$A:$A,0),MATCH(MoM!AF$1,'ИПЦ raw'!$1:$1,0))</f>
        <v>100.32</v>
      </c>
      <c r="AG294" s="326">
        <f>INDEX('ИПЦ raw'!$1:$1048576, MATCH($K294,'ИПЦ raw'!$A:$A,0),MATCH(MoM!AG$1,'ИПЦ raw'!$1:$1,0))</f>
        <v>100.44</v>
      </c>
      <c r="AH294" s="326">
        <f>INDEX('ИПЦ raw'!$1:$1048576, MATCH($K294,'ИПЦ raw'!$A:$A,0),MATCH(MoM!AH$1,'ИПЦ raw'!$1:$1,0))</f>
        <v>103.39</v>
      </c>
      <c r="AI294" s="326">
        <f>INDEX('ИПЦ raw'!$1:$1048576, MATCH($K294,'ИПЦ raw'!$A:$A,0),MATCH(MoM!AI$1,'ИПЦ raw'!$1:$1,0))</f>
        <v>97.3</v>
      </c>
      <c r="AJ294" s="326">
        <f>INDEX('ИПЦ raw'!$1:$1048576, MATCH($K294,'ИПЦ raw'!$A:$A,0),MATCH(MoM!AJ$1,'ИПЦ raw'!$1:$1,0))</f>
        <v>100.58</v>
      </c>
      <c r="AK294" s="326">
        <f>INDEX('ИПЦ raw'!$1:$1048576, MATCH($K294,'ИПЦ raw'!$A:$A,0),MATCH(MoM!AK$1,'ИПЦ raw'!$1:$1,0))</f>
        <v>101.08</v>
      </c>
      <c r="AL294" s="326">
        <f>INDEX('ИПЦ raw'!$1:$1048576, MATCH($K294,'ИПЦ raw'!$A:$A,0),MATCH(MoM!AL$1,'ИПЦ raw'!$1:$1,0))</f>
        <v>100.42</v>
      </c>
      <c r="AM294" s="326">
        <f>INDEX('ИПЦ raw'!$1:$1048576, MATCH($K294,'ИПЦ raw'!$A:$A,0),MATCH(MoM!AM$1,'ИПЦ raw'!$1:$1,0))</f>
        <v>100.38</v>
      </c>
      <c r="AN294" s="326">
        <f>INDEX('ИПЦ raw'!$1:$1048576, MATCH($K294,'ИПЦ raw'!$A:$A,0),MATCH(MoM!AN$1,'ИПЦ raw'!$1:$1,0))</f>
        <v>100.25</v>
      </c>
      <c r="AO294" s="326">
        <f>INDEX('ИПЦ raw'!$1:$1048576, MATCH($K294,'ИПЦ raw'!$A:$A,0),MATCH(MoM!AO$1,'ИПЦ raw'!$1:$1,0))</f>
        <v>100.49</v>
      </c>
      <c r="AP294" s="326">
        <f>INDEX('ИПЦ raw'!$1:$1048576, MATCH($K294,'ИПЦ raw'!$A:$A,0),MATCH(MoM!AP$1,'ИПЦ raw'!$1:$1,0))</f>
        <v>100.22</v>
      </c>
      <c r="AQ294" s="326">
        <f>INDEX('ИПЦ raw'!$1:$1048576, MATCH($K294,'ИПЦ raw'!$A:$A,0),MATCH(MoM!AQ$1,'ИПЦ raw'!$1:$1,0))</f>
        <v>100.31</v>
      </c>
      <c r="AR294" s="326">
        <f>INDEX('ИПЦ raw'!$1:$1048576, MATCH($K294,'ИПЦ raw'!$A:$A,0),MATCH(MoM!AR$1,'ИПЦ raw'!$1:$1,0))</f>
        <v>100.17</v>
      </c>
      <c r="AS294" s="326">
        <f>INDEX('ИПЦ raw'!$1:$1048576, MATCH($K294,'ИПЦ raw'!$A:$A,0),MATCH(MoM!AS$1,'ИПЦ raw'!$1:$1,0))</f>
        <v>100.22</v>
      </c>
      <c r="AT294" s="326">
        <f>INDEX('ИПЦ raw'!$1:$1048576, MATCH($K294,'ИПЦ raw'!$A:$A,0),MATCH(MoM!AT$1,'ИПЦ raw'!$1:$1,0))</f>
        <v>100.34</v>
      </c>
      <c r="AU294" s="326">
        <f>INDEX('ИПЦ raw'!$1:$1048576, MATCH($K294,'ИПЦ raw'!$A:$A,0),MATCH(MoM!AU$1,'ИПЦ raw'!$1:$1,0))</f>
        <v>100.22</v>
      </c>
      <c r="AV294" s="326">
        <f>INDEX('ИПЦ raw'!$1:$1048576, MATCH($K294,'ИПЦ raw'!$A:$A,0),MATCH(MoM!AV$1,'ИПЦ raw'!$1:$1,0))</f>
        <v>101.54</v>
      </c>
      <c r="AW294" s="326">
        <f>INDEX('ИПЦ raw'!$1:$1048576, MATCH($K294,'ИПЦ raw'!$A:$A,0),MATCH(MoM!AW$1,'ИПЦ raw'!$1:$1,0))</f>
        <v>100.51</v>
      </c>
      <c r="AX294" s="326">
        <f>INDEX('ИПЦ raw'!$1:$1048576, MATCH($K294,'ИПЦ raw'!$A:$A,0),MATCH(MoM!AX$1,'ИПЦ raw'!$1:$1,0))</f>
        <v>100.1</v>
      </c>
      <c r="AY294" s="326">
        <f>INDEX('ИПЦ raw'!$1:$1048576, MATCH($K294,'ИПЦ raw'!$A:$A,0),MATCH(MoM!AY$1,'ИПЦ raw'!$1:$1,0))</f>
        <v>100.21</v>
      </c>
      <c r="AZ294" s="326">
        <f>INDEX('ИПЦ raw'!$1:$1048576, MATCH($K294,'ИПЦ raw'!$A:$A,0),MATCH(MoM!AZ$1,'ИПЦ raw'!$1:$1,0))</f>
        <v>100.09</v>
      </c>
    </row>
    <row r="295" spans="1:52" s="332" customFormat="1" x14ac:dyDescent="0.45">
      <c r="A295" s="332">
        <f>Веса!A295</f>
        <v>0</v>
      </c>
      <c r="B295" s="332">
        <f t="shared" si="8"/>
        <v>0</v>
      </c>
      <c r="C295" s="332">
        <f>БИПЦ_НДС!E295</f>
        <v>1</v>
      </c>
      <c r="D295" s="332">
        <f t="shared" si="9"/>
        <v>0</v>
      </c>
      <c r="E295" s="332">
        <v>0</v>
      </c>
      <c r="F295" s="332">
        <v>1</v>
      </c>
      <c r="G295" s="332">
        <v>1</v>
      </c>
      <c r="H295" s="332">
        <v>0</v>
      </c>
      <c r="I295" s="332">
        <v>0</v>
      </c>
      <c r="J295" s="312" t="s">
        <v>294</v>
      </c>
      <c r="K295" s="312" t="s">
        <v>294</v>
      </c>
      <c r="L295" s="332">
        <f>INDEX('ИПЦ raw'!$1:$1048576, MATCH($K295,'ИПЦ raw'!$A:$A,0),MATCH(MoM!L$1,'ИПЦ raw'!$1:$1,0))</f>
        <v>0</v>
      </c>
      <c r="M295" s="332">
        <f>INDEX('ИПЦ raw'!$1:$1048576, MATCH($K295,'ИПЦ raw'!$A:$A,0),MATCH(MoM!M$1,'ИПЦ raw'!$1:$1,0))</f>
        <v>0</v>
      </c>
      <c r="N295" s="332">
        <f>INDEX('ИПЦ raw'!$1:$1048576, MATCH($K295,'ИПЦ raw'!$A:$A,0),MATCH(MoM!N$1,'ИПЦ raw'!$1:$1,0))</f>
        <v>0</v>
      </c>
      <c r="O295" s="332">
        <f>INDEX('ИПЦ raw'!$1:$1048576, MATCH($K295,'ИПЦ raw'!$A:$A,0),MATCH(MoM!O$1,'ИПЦ raw'!$1:$1,0))</f>
        <v>0</v>
      </c>
      <c r="P295" s="332">
        <f>INDEX('ИПЦ raw'!$1:$1048576, MATCH($K295,'ИПЦ raw'!$A:$A,0),MATCH(MoM!P$1,'ИПЦ raw'!$1:$1,0))</f>
        <v>0</v>
      </c>
      <c r="Q295" s="332">
        <f>INDEX('ИПЦ raw'!$1:$1048576, MATCH($K295,'ИПЦ raw'!$A:$A,0),MATCH(MoM!Q$1,'ИПЦ raw'!$1:$1,0))</f>
        <v>0</v>
      </c>
      <c r="R295" s="332">
        <f>INDEX('ИПЦ raw'!$1:$1048576, MATCH($K295,'ИПЦ raw'!$A:$A,0),MATCH(MoM!R$1,'ИПЦ raw'!$1:$1,0))</f>
        <v>0</v>
      </c>
      <c r="S295" s="332">
        <f>INDEX('ИПЦ raw'!$1:$1048576, MATCH($K295,'ИПЦ raw'!$A:$A,0),MATCH(MoM!S$1,'ИПЦ raw'!$1:$1,0))</f>
        <v>0</v>
      </c>
      <c r="T295" s="332">
        <f>INDEX('ИПЦ raw'!$1:$1048576, MATCH($K295,'ИПЦ raw'!$A:$A,0),MATCH(MoM!T$1,'ИПЦ raw'!$1:$1,0))</f>
        <v>0</v>
      </c>
      <c r="U295" s="332">
        <f>INDEX('ИПЦ raw'!$1:$1048576, MATCH($K295,'ИПЦ raw'!$A:$A,0),MATCH(MoM!U$1,'ИПЦ raw'!$1:$1,0))</f>
        <v>0</v>
      </c>
      <c r="V295" s="332">
        <f>INDEX('ИПЦ raw'!$1:$1048576, MATCH($K295,'ИПЦ raw'!$A:$A,0),MATCH(MoM!V$1,'ИПЦ raw'!$1:$1,0))</f>
        <v>0</v>
      </c>
      <c r="W295" s="332">
        <f>INDEX('ИПЦ raw'!$1:$1048576, MATCH($K295,'ИПЦ raw'!$A:$A,0),MATCH(MoM!W$1,'ИПЦ raw'!$1:$1,0))</f>
        <v>0</v>
      </c>
      <c r="X295" s="332">
        <f>INDEX('ИПЦ raw'!$1:$1048576, MATCH($K295,'ИПЦ raw'!$A:$A,0),MATCH(MoM!X$1,'ИПЦ raw'!$1:$1,0))</f>
        <v>0</v>
      </c>
      <c r="Y295" s="332">
        <f>INDEX('ИПЦ raw'!$1:$1048576, MATCH($K295,'ИПЦ raw'!$A:$A,0),MATCH(MoM!Y$1,'ИПЦ raw'!$1:$1,0))</f>
        <v>0</v>
      </c>
      <c r="Z295" s="332">
        <f>INDEX('ИПЦ raw'!$1:$1048576, MATCH($K295,'ИПЦ raw'!$A:$A,0),MATCH(MoM!Z$1,'ИПЦ raw'!$1:$1,0))</f>
        <v>0</v>
      </c>
      <c r="AA295" s="332">
        <f>INDEX('ИПЦ raw'!$1:$1048576, MATCH($K295,'ИПЦ raw'!$A:$A,0),MATCH(MoM!AA$1,'ИПЦ raw'!$1:$1,0))</f>
        <v>0</v>
      </c>
      <c r="AB295" s="332">
        <f>INDEX('ИПЦ raw'!$1:$1048576, MATCH($K295,'ИПЦ raw'!$A:$A,0),MATCH(MoM!AB$1,'ИПЦ raw'!$1:$1,0))</f>
        <v>0</v>
      </c>
      <c r="AC295" s="332">
        <f>INDEX('ИПЦ raw'!$1:$1048576, MATCH($K295,'ИПЦ raw'!$A:$A,0),MATCH(MoM!AC$1,'ИПЦ raw'!$1:$1,0))</f>
        <v>0</v>
      </c>
      <c r="AD295" s="332">
        <f>INDEX('ИПЦ raw'!$1:$1048576, MATCH($K295,'ИПЦ raw'!$A:$A,0),MATCH(MoM!AD$1,'ИПЦ raw'!$1:$1,0))</f>
        <v>0</v>
      </c>
      <c r="AE295" s="332">
        <f>INDEX('ИПЦ raw'!$1:$1048576, MATCH($K295,'ИПЦ raw'!$A:$A,0),MATCH(MoM!AE$1,'ИПЦ raw'!$1:$1,0))</f>
        <v>0</v>
      </c>
      <c r="AF295" s="332">
        <f>INDEX('ИПЦ raw'!$1:$1048576, MATCH($K295,'ИПЦ raw'!$A:$A,0),MATCH(MoM!AF$1,'ИПЦ raw'!$1:$1,0))</f>
        <v>0</v>
      </c>
      <c r="AG295" s="332">
        <f>INDEX('ИПЦ raw'!$1:$1048576, MATCH($K295,'ИПЦ raw'!$A:$A,0),MATCH(MoM!AG$1,'ИПЦ raw'!$1:$1,0))</f>
        <v>0</v>
      </c>
      <c r="AH295" s="332">
        <f>INDEX('ИПЦ raw'!$1:$1048576, MATCH($K295,'ИПЦ raw'!$A:$A,0),MATCH(MoM!AH$1,'ИПЦ raw'!$1:$1,0))</f>
        <v>0</v>
      </c>
      <c r="AI295" s="332">
        <f>INDEX('ИПЦ raw'!$1:$1048576, MATCH($K295,'ИПЦ raw'!$A:$A,0),MATCH(MoM!AI$1,'ИПЦ raw'!$1:$1,0))</f>
        <v>0</v>
      </c>
      <c r="AJ295" s="332">
        <f>INDEX('ИПЦ raw'!$1:$1048576, MATCH($K295,'ИПЦ raw'!$A:$A,0),MATCH(MoM!AJ$1,'ИПЦ raw'!$1:$1,0))</f>
        <v>100.22</v>
      </c>
      <c r="AK295" s="332">
        <f>INDEX('ИПЦ raw'!$1:$1048576, MATCH($K295,'ИПЦ raw'!$A:$A,0),MATCH(MoM!AK$1,'ИПЦ raw'!$1:$1,0))</f>
        <v>100.28</v>
      </c>
      <c r="AL295" s="332">
        <f>INDEX('ИПЦ raw'!$1:$1048576, MATCH($K295,'ИПЦ raw'!$A:$A,0),MATCH(MoM!AL$1,'ИПЦ raw'!$1:$1,0))</f>
        <v>101.61</v>
      </c>
      <c r="AM295" s="332">
        <f>INDEX('ИПЦ raw'!$1:$1048576, MATCH($K295,'ИПЦ raw'!$A:$A,0),MATCH(MoM!AM$1,'ИПЦ raw'!$1:$1,0))</f>
        <v>99.33</v>
      </c>
      <c r="AN295" s="332">
        <f>INDEX('ИПЦ raw'!$1:$1048576, MATCH($K295,'ИПЦ raw'!$A:$A,0),MATCH(MoM!AN$1,'ИПЦ raw'!$1:$1,0))</f>
        <v>100.27</v>
      </c>
      <c r="AO295" s="332">
        <f>INDEX('ИПЦ raw'!$1:$1048576, MATCH($K295,'ИПЦ raw'!$A:$A,0),MATCH(MoM!AO$1,'ИПЦ raw'!$1:$1,0))</f>
        <v>100.31</v>
      </c>
      <c r="AP295" s="332">
        <f>INDEX('ИПЦ raw'!$1:$1048576, MATCH($K295,'ИПЦ raw'!$A:$A,0),MATCH(MoM!AP$1,'ИПЦ raw'!$1:$1,0))</f>
        <v>100.16</v>
      </c>
      <c r="AQ295" s="332">
        <f>INDEX('ИПЦ raw'!$1:$1048576, MATCH($K295,'ИПЦ raw'!$A:$A,0),MATCH(MoM!AQ$1,'ИПЦ raw'!$1:$1,0))</f>
        <v>100.17</v>
      </c>
      <c r="AR295" s="332">
        <f>INDEX('ИПЦ raw'!$1:$1048576, MATCH($K295,'ИПЦ raw'!$A:$A,0),MATCH(MoM!AR$1,'ИПЦ raw'!$1:$1,0))</f>
        <v>99.76</v>
      </c>
      <c r="AS295" s="332">
        <f>INDEX('ИПЦ raw'!$1:$1048576, MATCH($K295,'ИПЦ raw'!$A:$A,0),MATCH(MoM!AS$1,'ИПЦ raw'!$1:$1,0))</f>
        <v>99.9</v>
      </c>
      <c r="AT295" s="332">
        <f>INDEX('ИПЦ raw'!$1:$1048576, MATCH($K295,'ИПЦ raw'!$A:$A,0),MATCH(MoM!AT$1,'ИПЦ raw'!$1:$1,0))</f>
        <v>99.77</v>
      </c>
      <c r="AU295" s="332">
        <f>INDEX('ИПЦ raw'!$1:$1048576, MATCH($K295,'ИПЦ raw'!$A:$A,0),MATCH(MoM!AU$1,'ИПЦ raw'!$1:$1,0))</f>
        <v>99.84</v>
      </c>
      <c r="AV295" s="332">
        <f>INDEX('ИПЦ raw'!$1:$1048576, MATCH($K295,'ИПЦ raw'!$A:$A,0),MATCH(MoM!AV$1,'ИПЦ raw'!$1:$1,0))</f>
        <v>100.42</v>
      </c>
      <c r="AW295" s="332">
        <f>INDEX('ИПЦ raw'!$1:$1048576, MATCH($K295,'ИПЦ raw'!$A:$A,0),MATCH(MoM!AW$1,'ИПЦ raw'!$1:$1,0))</f>
        <v>100.24</v>
      </c>
      <c r="AX295" s="332">
        <f>INDEX('ИПЦ raw'!$1:$1048576, MATCH($K295,'ИПЦ raw'!$A:$A,0),MATCH(MoM!AX$1,'ИПЦ raw'!$1:$1,0))</f>
        <v>100.2</v>
      </c>
      <c r="AY295" s="326">
        <f>INDEX('ИПЦ raw'!$1:$1048576, MATCH($K295,'ИПЦ raw'!$A:$A,0),MATCH(MoM!AY$1,'ИПЦ raw'!$1:$1,0))</f>
        <v>100.3</v>
      </c>
      <c r="AZ295" s="326">
        <f>INDEX('ИПЦ raw'!$1:$1048576, MATCH($K295,'ИПЦ raw'!$A:$A,0),MATCH(MoM!AZ$1,'ИПЦ raw'!$1:$1,0))</f>
        <v>100.46</v>
      </c>
    </row>
    <row r="296" spans="1:52" x14ac:dyDescent="0.45">
      <c r="A296" s="326">
        <f>Веса!A296</f>
        <v>1</v>
      </c>
      <c r="B296" s="326">
        <f t="shared" si="8"/>
        <v>1</v>
      </c>
      <c r="C296" s="326">
        <f>БИПЦ_НДС!E296</f>
        <v>1</v>
      </c>
      <c r="D296" s="326">
        <f t="shared" si="9"/>
        <v>0</v>
      </c>
      <c r="E296" s="326">
        <v>0</v>
      </c>
      <c r="F296" s="326">
        <v>1</v>
      </c>
      <c r="G296" s="326">
        <v>1</v>
      </c>
      <c r="H296" s="326">
        <v>0</v>
      </c>
      <c r="I296" s="326">
        <v>0</v>
      </c>
      <c r="J296" s="308" t="s">
        <v>295</v>
      </c>
      <c r="K296" s="308" t="s">
        <v>295</v>
      </c>
      <c r="L296" s="326">
        <f>INDEX('ИПЦ raw'!$1:$1048576, MATCH($K296,'ИПЦ raw'!$A:$A,0),MATCH(MoM!L$1,'ИПЦ raw'!$1:$1,0))</f>
        <v>99.81</v>
      </c>
      <c r="M296" s="326">
        <f>INDEX('ИПЦ raw'!$1:$1048576, MATCH($K296,'ИПЦ raw'!$A:$A,0),MATCH(MoM!M$1,'ИПЦ raw'!$1:$1,0))</f>
        <v>100.1</v>
      </c>
      <c r="N296" s="326">
        <f>INDEX('ИПЦ raw'!$1:$1048576, MATCH($K296,'ИПЦ raw'!$A:$A,0),MATCH(MoM!N$1,'ИПЦ raw'!$1:$1,0))</f>
        <v>99.56</v>
      </c>
      <c r="O296" s="326">
        <f>INDEX('ИПЦ raw'!$1:$1048576, MATCH($K296,'ИПЦ raw'!$A:$A,0),MATCH(MoM!O$1,'ИПЦ raw'!$1:$1,0))</f>
        <v>99.86</v>
      </c>
      <c r="P296" s="326">
        <f>INDEX('ИПЦ raw'!$1:$1048576, MATCH($K296,'ИПЦ raw'!$A:$A,0),MATCH(MoM!P$1,'ИПЦ raw'!$1:$1,0))</f>
        <v>99.98</v>
      </c>
      <c r="Q296" s="326">
        <f>INDEX('ИПЦ raw'!$1:$1048576, MATCH($K296,'ИПЦ raw'!$A:$A,0),MATCH(MoM!Q$1,'ИПЦ raw'!$1:$1,0))</f>
        <v>100.04</v>
      </c>
      <c r="R296" s="326">
        <f>INDEX('ИПЦ raw'!$1:$1048576, MATCH($K296,'ИПЦ raw'!$A:$A,0),MATCH(MoM!R$1,'ИПЦ raw'!$1:$1,0))</f>
        <v>100.04</v>
      </c>
      <c r="S296" s="326">
        <f>INDEX('ИПЦ raw'!$1:$1048576, MATCH($K296,'ИПЦ raw'!$A:$A,0),MATCH(MoM!S$1,'ИПЦ raw'!$1:$1,0))</f>
        <v>100.05</v>
      </c>
      <c r="T296" s="326">
        <f>INDEX('ИПЦ raw'!$1:$1048576, MATCH($K296,'ИПЦ raw'!$A:$A,0),MATCH(MoM!T$1,'ИПЦ raw'!$1:$1,0))</f>
        <v>99.85</v>
      </c>
      <c r="U296" s="326">
        <f>INDEX('ИПЦ raw'!$1:$1048576, MATCH($K296,'ИПЦ raw'!$A:$A,0),MATCH(MoM!U$1,'ИПЦ raw'!$1:$1,0))</f>
        <v>101.75</v>
      </c>
      <c r="V296" s="326">
        <f>INDEX('ИПЦ raw'!$1:$1048576, MATCH($K296,'ИПЦ raw'!$A:$A,0),MATCH(MoM!V$1,'ИПЦ raw'!$1:$1,0))</f>
        <v>100.64</v>
      </c>
      <c r="W296" s="326">
        <f>INDEX('ИПЦ raw'!$1:$1048576, MATCH($K296,'ИПЦ raw'!$A:$A,0),MATCH(MoM!W$1,'ИПЦ raw'!$1:$1,0))</f>
        <v>100.87</v>
      </c>
      <c r="X296" s="326">
        <f>INDEX('ИПЦ raw'!$1:$1048576, MATCH($K296,'ИПЦ raw'!$A:$A,0),MATCH(MoM!X$1,'ИПЦ raw'!$1:$1,0))</f>
        <v>100.3</v>
      </c>
      <c r="Y296" s="326">
        <f>INDEX('ИПЦ raw'!$1:$1048576, MATCH($K296,'ИПЦ raw'!$A:$A,0),MATCH(MoM!Y$1,'ИПЦ raw'!$1:$1,0))</f>
        <v>99.47</v>
      </c>
      <c r="Z296" s="326">
        <f>INDEX('ИПЦ raw'!$1:$1048576, MATCH($K296,'ИПЦ raw'!$A:$A,0),MATCH(MoM!Z$1,'ИПЦ raw'!$1:$1,0))</f>
        <v>100.02</v>
      </c>
      <c r="AA296" s="326">
        <f>INDEX('ИПЦ raw'!$1:$1048576, MATCH($K296,'ИПЦ raw'!$A:$A,0),MATCH(MoM!AA$1,'ИПЦ raw'!$1:$1,0))</f>
        <v>100.67</v>
      </c>
      <c r="AB296" s="326">
        <f>INDEX('ИПЦ raw'!$1:$1048576, MATCH($K296,'ИПЦ raw'!$A:$A,0),MATCH(MoM!AB$1,'ИПЦ raw'!$1:$1,0))</f>
        <v>101.34</v>
      </c>
      <c r="AC296" s="326">
        <f>INDEX('ИПЦ raw'!$1:$1048576, MATCH($K296,'ИПЦ raw'!$A:$A,0),MATCH(MoM!AC$1,'ИПЦ raw'!$1:$1,0))</f>
        <v>101.42</v>
      </c>
      <c r="AD296" s="326">
        <f>INDEX('ИПЦ raw'!$1:$1048576, MATCH($K296,'ИПЦ raw'!$A:$A,0),MATCH(MoM!AD$1,'ИПЦ raw'!$1:$1,0))</f>
        <v>101.23</v>
      </c>
      <c r="AE296" s="326">
        <f>INDEX('ИПЦ raw'!$1:$1048576, MATCH($K296,'ИПЦ raw'!$A:$A,0),MATCH(MoM!AE$1,'ИПЦ raw'!$1:$1,0))</f>
        <v>101.05</v>
      </c>
      <c r="AF296" s="326">
        <f>INDEX('ИПЦ raw'!$1:$1048576, MATCH($K296,'ИПЦ raw'!$A:$A,0),MATCH(MoM!AF$1,'ИПЦ raw'!$1:$1,0))</f>
        <v>101.09</v>
      </c>
      <c r="AG296" s="326">
        <f>INDEX('ИПЦ raw'!$1:$1048576, MATCH($K296,'ИПЦ raw'!$A:$A,0),MATCH(MoM!AG$1,'ИПЦ raw'!$1:$1,0))</f>
        <v>100.9</v>
      </c>
      <c r="AH296" s="326">
        <f>INDEX('ИПЦ raw'!$1:$1048576, MATCH($K296,'ИПЦ raw'!$A:$A,0),MATCH(MoM!AH$1,'ИПЦ raw'!$1:$1,0))</f>
        <v>100.52</v>
      </c>
      <c r="AI296" s="326">
        <f>INDEX('ИПЦ raw'!$1:$1048576, MATCH($K296,'ИПЦ raw'!$A:$A,0),MATCH(MoM!AI$1,'ИПЦ raw'!$1:$1,0))</f>
        <v>100.05</v>
      </c>
      <c r="AJ296" s="326">
        <f>INDEX('ИПЦ raw'!$1:$1048576, MATCH($K296,'ИПЦ raw'!$A:$A,0),MATCH(MoM!AJ$1,'ИПЦ raw'!$1:$1,0))</f>
        <v>100.21</v>
      </c>
      <c r="AK296" s="326">
        <f>INDEX('ИПЦ raw'!$1:$1048576, MATCH($K296,'ИПЦ raw'!$A:$A,0),MATCH(MoM!AK$1,'ИПЦ raw'!$1:$1,0))</f>
        <v>100.59</v>
      </c>
      <c r="AL296" s="326">
        <f>INDEX('ИПЦ raw'!$1:$1048576, MATCH($K296,'ИПЦ raw'!$A:$A,0),MATCH(MoM!AL$1,'ИПЦ raw'!$1:$1,0))</f>
        <v>100.67</v>
      </c>
      <c r="AM296" s="326">
        <f>INDEX('ИПЦ raw'!$1:$1048576, MATCH($K296,'ИПЦ raw'!$A:$A,0),MATCH(MoM!AM$1,'ИПЦ raw'!$1:$1,0))</f>
        <v>100.5</v>
      </c>
      <c r="AN296" s="326">
        <f>INDEX('ИПЦ raw'!$1:$1048576, MATCH($K296,'ИПЦ raw'!$A:$A,0),MATCH(MoM!AN$1,'ИПЦ raw'!$1:$1,0))</f>
        <v>100.49</v>
      </c>
      <c r="AO296" s="326">
        <f>INDEX('ИПЦ raw'!$1:$1048576, MATCH($K296,'ИПЦ raw'!$A:$A,0),MATCH(MoM!AO$1,'ИПЦ raw'!$1:$1,0))</f>
        <v>100.48</v>
      </c>
      <c r="AP296" s="326">
        <f>INDEX('ИПЦ raw'!$1:$1048576, MATCH($K296,'ИПЦ raw'!$A:$A,0),MATCH(MoM!AP$1,'ИПЦ raw'!$1:$1,0))</f>
        <v>100.3</v>
      </c>
      <c r="AQ296" s="326">
        <f>INDEX('ИПЦ raw'!$1:$1048576, MATCH($K296,'ИПЦ raw'!$A:$A,0),MATCH(MoM!AQ$1,'ИПЦ raw'!$1:$1,0))</f>
        <v>100.06</v>
      </c>
      <c r="AR296" s="326">
        <f>INDEX('ИПЦ raw'!$1:$1048576, MATCH($K296,'ИПЦ raw'!$A:$A,0),MATCH(MoM!AR$1,'ИПЦ raw'!$1:$1,0))</f>
        <v>99.94</v>
      </c>
      <c r="AS296" s="326">
        <f>INDEX('ИПЦ raw'!$1:$1048576, MATCH($K296,'ИПЦ raw'!$A:$A,0),MATCH(MoM!AS$1,'ИПЦ raw'!$1:$1,0))</f>
        <v>99.87</v>
      </c>
      <c r="AT296" s="326">
        <f>INDEX('ИПЦ raw'!$1:$1048576, MATCH($K296,'ИПЦ raw'!$A:$A,0),MATCH(MoM!AT$1,'ИПЦ raw'!$1:$1,0))</f>
        <v>100.27</v>
      </c>
      <c r="AU296" s="326">
        <f>INDEX('ИПЦ raw'!$1:$1048576, MATCH($K296,'ИПЦ raw'!$A:$A,0),MATCH(MoM!AU$1,'ИПЦ raw'!$1:$1,0))</f>
        <v>100.24</v>
      </c>
      <c r="AV296" s="326">
        <f>INDEX('ИПЦ raw'!$1:$1048576, MATCH($K296,'ИПЦ raw'!$A:$A,0),MATCH(MoM!AV$1,'ИПЦ raw'!$1:$1,0))</f>
        <v>100.8</v>
      </c>
      <c r="AW296" s="326">
        <f>INDEX('ИПЦ raw'!$1:$1048576, MATCH($K296,'ИПЦ raw'!$A:$A,0),MATCH(MoM!AW$1,'ИПЦ raw'!$1:$1,0))</f>
        <v>100.28</v>
      </c>
      <c r="AX296" s="326">
        <f>INDEX('ИПЦ raw'!$1:$1048576, MATCH($K296,'ИПЦ raw'!$A:$A,0),MATCH(MoM!AX$1,'ИПЦ raw'!$1:$1,0))</f>
        <v>100.17</v>
      </c>
      <c r="AY296" s="326">
        <f>INDEX('ИПЦ raw'!$1:$1048576, MATCH($K296,'ИПЦ raw'!$A:$A,0),MATCH(MoM!AY$1,'ИПЦ raw'!$1:$1,0))</f>
        <v>99.96</v>
      </c>
      <c r="AZ296" s="326">
        <f>INDEX('ИПЦ raw'!$1:$1048576, MATCH($K296,'ИПЦ raw'!$A:$A,0),MATCH(MoM!AZ$1,'ИПЦ raw'!$1:$1,0))</f>
        <v>99.9</v>
      </c>
    </row>
    <row r="297" spans="1:52" x14ac:dyDescent="0.45">
      <c r="A297" s="326">
        <f>Веса!A297</f>
        <v>1</v>
      </c>
      <c r="B297" s="326">
        <f t="shared" si="8"/>
        <v>1</v>
      </c>
      <c r="C297" s="326">
        <f>БИПЦ_НДС!E297</f>
        <v>1</v>
      </c>
      <c r="D297" s="326">
        <f t="shared" si="9"/>
        <v>0</v>
      </c>
      <c r="E297" s="326">
        <v>0</v>
      </c>
      <c r="F297" s="326">
        <v>1</v>
      </c>
      <c r="G297" s="326">
        <v>1</v>
      </c>
      <c r="H297" s="326">
        <v>0</v>
      </c>
      <c r="I297" s="326">
        <v>0</v>
      </c>
      <c r="J297" s="308" t="s">
        <v>296</v>
      </c>
      <c r="K297" s="308" t="s">
        <v>296</v>
      </c>
      <c r="L297" s="326">
        <f>INDEX('ИПЦ raw'!$1:$1048576, MATCH($K297,'ИПЦ raw'!$A:$A,0),MATCH(MoM!L$1,'ИПЦ raw'!$1:$1,0))</f>
        <v>100.09</v>
      </c>
      <c r="M297" s="326">
        <f>INDEX('ИПЦ raw'!$1:$1048576, MATCH($K297,'ИПЦ raw'!$A:$A,0),MATCH(MoM!M$1,'ИПЦ raw'!$1:$1,0))</f>
        <v>100.24</v>
      </c>
      <c r="N297" s="326">
        <f>INDEX('ИПЦ raw'!$1:$1048576, MATCH($K297,'ИПЦ raw'!$A:$A,0),MATCH(MoM!N$1,'ИПЦ raw'!$1:$1,0))</f>
        <v>101.5</v>
      </c>
      <c r="O297" s="326">
        <f>INDEX('ИПЦ raw'!$1:$1048576, MATCH($K297,'ИПЦ raw'!$A:$A,0),MATCH(MoM!O$1,'ИПЦ raw'!$1:$1,0))</f>
        <v>100.9</v>
      </c>
      <c r="P297" s="326">
        <f>INDEX('ИПЦ raw'!$1:$1048576, MATCH($K297,'ИПЦ raw'!$A:$A,0),MATCH(MoM!P$1,'ИПЦ raw'!$1:$1,0))</f>
        <v>102.94</v>
      </c>
      <c r="Q297" s="326">
        <f>INDEX('ИПЦ raw'!$1:$1048576, MATCH($K297,'ИПЦ raw'!$A:$A,0),MATCH(MoM!Q$1,'ИПЦ raw'!$1:$1,0))</f>
        <v>101.75</v>
      </c>
      <c r="R297" s="326">
        <f>INDEX('ИПЦ raw'!$1:$1048576, MATCH($K297,'ИПЦ raw'!$A:$A,0),MATCH(MoM!R$1,'ИПЦ raw'!$1:$1,0))</f>
        <v>104.84</v>
      </c>
      <c r="S297" s="326">
        <f>INDEX('ИПЦ raw'!$1:$1048576, MATCH($K297,'ИПЦ raw'!$A:$A,0),MATCH(MoM!S$1,'ИПЦ raw'!$1:$1,0))</f>
        <v>104.56</v>
      </c>
      <c r="T297" s="326">
        <f>INDEX('ИПЦ raw'!$1:$1048576, MATCH($K297,'ИПЦ raw'!$A:$A,0),MATCH(MoM!T$1,'ИПЦ raw'!$1:$1,0))</f>
        <v>102.91</v>
      </c>
      <c r="U297" s="326">
        <f>INDEX('ИПЦ raw'!$1:$1048576, MATCH($K297,'ИПЦ raw'!$A:$A,0),MATCH(MoM!U$1,'ИПЦ raw'!$1:$1,0))</f>
        <v>102.49</v>
      </c>
      <c r="V297" s="326">
        <f>INDEX('ИПЦ raw'!$1:$1048576, MATCH($K297,'ИПЦ raw'!$A:$A,0),MATCH(MoM!V$1,'ИПЦ raw'!$1:$1,0))</f>
        <v>100.98</v>
      </c>
      <c r="W297" s="326">
        <f>INDEX('ИПЦ raw'!$1:$1048576, MATCH($K297,'ИПЦ raw'!$A:$A,0),MATCH(MoM!W$1,'ИПЦ raw'!$1:$1,0))</f>
        <v>100.2</v>
      </c>
      <c r="X297" s="326">
        <f>INDEX('ИПЦ raw'!$1:$1048576, MATCH($K297,'ИПЦ raw'!$A:$A,0),MATCH(MoM!X$1,'ИПЦ raw'!$1:$1,0))</f>
        <v>99.58</v>
      </c>
      <c r="Y297" s="326">
        <f>INDEX('ИПЦ raw'!$1:$1048576, MATCH($K297,'ИПЦ raw'!$A:$A,0),MATCH(MoM!Y$1,'ИПЦ raw'!$1:$1,0))</f>
        <v>100.17</v>
      </c>
      <c r="Z297" s="326">
        <f>INDEX('ИПЦ raw'!$1:$1048576, MATCH($K297,'ИПЦ raw'!$A:$A,0),MATCH(MoM!Z$1,'ИПЦ raw'!$1:$1,0))</f>
        <v>101.13</v>
      </c>
      <c r="AA297" s="326">
        <f>INDEX('ИПЦ raw'!$1:$1048576, MATCH($K297,'ИПЦ raw'!$A:$A,0),MATCH(MoM!AA$1,'ИПЦ raw'!$1:$1,0))</f>
        <v>101.59</v>
      </c>
      <c r="AB297" s="326">
        <f>INDEX('ИПЦ raw'!$1:$1048576, MATCH($K297,'ИПЦ raw'!$A:$A,0),MATCH(MoM!AB$1,'ИПЦ raw'!$1:$1,0))</f>
        <v>101.72</v>
      </c>
      <c r="AC297" s="326">
        <f>INDEX('ИПЦ raw'!$1:$1048576, MATCH($K297,'ИПЦ raw'!$A:$A,0),MATCH(MoM!AC$1,'ИПЦ raw'!$1:$1,0))</f>
        <v>100.61</v>
      </c>
      <c r="AD297" s="326">
        <f>INDEX('ИПЦ raw'!$1:$1048576, MATCH($K297,'ИПЦ raw'!$A:$A,0),MATCH(MoM!AD$1,'ИПЦ raw'!$1:$1,0))</f>
        <v>101.04</v>
      </c>
      <c r="AE297" s="326">
        <f>INDEX('ИПЦ raw'!$1:$1048576, MATCH($K297,'ИПЦ raw'!$A:$A,0),MATCH(MoM!AE$1,'ИПЦ raw'!$1:$1,0))</f>
        <v>100.67</v>
      </c>
      <c r="AF297" s="326">
        <f>INDEX('ИПЦ raw'!$1:$1048576, MATCH($K297,'ИПЦ raw'!$A:$A,0),MATCH(MoM!AF$1,'ИПЦ raw'!$1:$1,0))</f>
        <v>100.36</v>
      </c>
      <c r="AG297" s="326">
        <f>INDEX('ИПЦ raw'!$1:$1048576, MATCH($K297,'ИПЦ raw'!$A:$A,0),MATCH(MoM!AG$1,'ИПЦ raw'!$1:$1,0))</f>
        <v>100.26</v>
      </c>
      <c r="AH297" s="326">
        <f>INDEX('ИПЦ raw'!$1:$1048576, MATCH($K297,'ИПЦ raw'!$A:$A,0),MATCH(MoM!AH$1,'ИПЦ raw'!$1:$1,0))</f>
        <v>99.25</v>
      </c>
      <c r="AI297" s="326">
        <f>INDEX('ИПЦ raw'!$1:$1048576, MATCH($K297,'ИПЦ raw'!$A:$A,0),MATCH(MoM!AI$1,'ИПЦ raw'!$1:$1,0))</f>
        <v>98.7</v>
      </c>
      <c r="AJ297" s="326">
        <f>INDEX('ИПЦ raw'!$1:$1048576, MATCH($K297,'ИПЦ raw'!$A:$A,0),MATCH(MoM!AJ$1,'ИПЦ raw'!$1:$1,0))</f>
        <v>98.81</v>
      </c>
      <c r="AK297" s="326">
        <f>INDEX('ИПЦ raw'!$1:$1048576, MATCH($K297,'ИПЦ raw'!$A:$A,0),MATCH(MoM!AK$1,'ИПЦ raw'!$1:$1,0))</f>
        <v>99.93</v>
      </c>
      <c r="AL297" s="326">
        <f>INDEX('ИПЦ raw'!$1:$1048576, MATCH($K297,'ИПЦ raw'!$A:$A,0),MATCH(MoM!AL$1,'ИПЦ raw'!$1:$1,0))</f>
        <v>100.11</v>
      </c>
      <c r="AM297" s="326">
        <f>INDEX('ИПЦ raw'!$1:$1048576, MATCH($K297,'ИПЦ raw'!$A:$A,0),MATCH(MoM!AM$1,'ИПЦ raw'!$1:$1,0))</f>
        <v>100.61</v>
      </c>
      <c r="AN297" s="326">
        <f>INDEX('ИПЦ raw'!$1:$1048576, MATCH($K297,'ИПЦ raw'!$A:$A,0),MATCH(MoM!AN$1,'ИПЦ raw'!$1:$1,0))</f>
        <v>99.94</v>
      </c>
      <c r="AO297" s="326">
        <f>INDEX('ИПЦ raw'!$1:$1048576, MATCH($K297,'ИПЦ raw'!$A:$A,0),MATCH(MoM!AO$1,'ИПЦ raw'!$1:$1,0))</f>
        <v>99.27</v>
      </c>
      <c r="AP297" s="326">
        <f>INDEX('ИПЦ raw'!$1:$1048576, MATCH($K297,'ИПЦ raw'!$A:$A,0),MATCH(MoM!AP$1,'ИПЦ raw'!$1:$1,0))</f>
        <v>99.78</v>
      </c>
      <c r="AQ297" s="326">
        <f>INDEX('ИПЦ raw'!$1:$1048576, MATCH($K297,'ИПЦ raw'!$A:$A,0),MATCH(MoM!AQ$1,'ИПЦ raw'!$1:$1,0))</f>
        <v>99.29</v>
      </c>
      <c r="AR297" s="326">
        <f>INDEX('ИПЦ raw'!$1:$1048576, MATCH($K297,'ИПЦ raw'!$A:$A,0),MATCH(MoM!AR$1,'ИПЦ raw'!$1:$1,0))</f>
        <v>99.46</v>
      </c>
      <c r="AS297" s="326">
        <f>INDEX('ИПЦ raw'!$1:$1048576, MATCH($K297,'ИПЦ raw'!$A:$A,0),MATCH(MoM!AS$1,'ИПЦ raw'!$1:$1,0))</f>
        <v>99.63</v>
      </c>
      <c r="AT297" s="326">
        <f>INDEX('ИПЦ raw'!$1:$1048576, MATCH($K297,'ИПЦ raw'!$A:$A,0),MATCH(MoM!AT$1,'ИПЦ raw'!$1:$1,0))</f>
        <v>99.75</v>
      </c>
      <c r="AU297" s="326">
        <f>INDEX('ИПЦ raw'!$1:$1048576, MATCH($K297,'ИПЦ raw'!$A:$A,0),MATCH(MoM!AU$1,'ИПЦ raw'!$1:$1,0))</f>
        <v>99.35</v>
      </c>
      <c r="AV297" s="326">
        <f>INDEX('ИПЦ raw'!$1:$1048576, MATCH($K297,'ИПЦ raw'!$A:$A,0),MATCH(MoM!AV$1,'ИПЦ raw'!$1:$1,0))</f>
        <v>99.4</v>
      </c>
      <c r="AW297" s="326">
        <f>INDEX('ИПЦ raw'!$1:$1048576, MATCH($K297,'ИПЦ raw'!$A:$A,0),MATCH(MoM!AW$1,'ИПЦ raw'!$1:$1,0))</f>
        <v>99.61</v>
      </c>
      <c r="AX297" s="326">
        <f>INDEX('ИПЦ raw'!$1:$1048576, MATCH($K297,'ИПЦ raw'!$A:$A,0),MATCH(MoM!AX$1,'ИПЦ raw'!$1:$1,0))</f>
        <v>99.43</v>
      </c>
      <c r="AY297" s="326">
        <f>INDEX('ИПЦ raw'!$1:$1048576, MATCH($K297,'ИПЦ raw'!$A:$A,0),MATCH(MoM!AY$1,'ИПЦ raw'!$1:$1,0))</f>
        <v>99.31</v>
      </c>
      <c r="AZ297" s="326">
        <f>INDEX('ИПЦ raw'!$1:$1048576, MATCH($K297,'ИПЦ raw'!$A:$A,0),MATCH(MoM!AZ$1,'ИПЦ raw'!$1:$1,0))</f>
        <v>99.48</v>
      </c>
    </row>
    <row r="298" spans="1:52" x14ac:dyDescent="0.45">
      <c r="A298" s="326">
        <f>Веса!A298</f>
        <v>1</v>
      </c>
      <c r="B298" s="326">
        <f t="shared" si="8"/>
        <v>1</v>
      </c>
      <c r="C298" s="326">
        <f>БИПЦ_НДС!E298</f>
        <v>1</v>
      </c>
      <c r="D298" s="326">
        <f t="shared" si="9"/>
        <v>0</v>
      </c>
      <c r="E298" s="326">
        <v>0</v>
      </c>
      <c r="F298" s="326">
        <v>1</v>
      </c>
      <c r="G298" s="326">
        <v>1</v>
      </c>
      <c r="H298" s="326">
        <v>0</v>
      </c>
      <c r="I298" s="326">
        <v>0</v>
      </c>
      <c r="J298" s="308" t="s">
        <v>297</v>
      </c>
      <c r="K298" s="308" t="s">
        <v>297</v>
      </c>
      <c r="L298" s="326">
        <f>INDEX('ИПЦ raw'!$1:$1048576, MATCH($K298,'ИПЦ raw'!$A:$A,0),MATCH(MoM!L$1,'ИПЦ raw'!$1:$1,0))</f>
        <v>99.67</v>
      </c>
      <c r="M298" s="326">
        <f>INDEX('ИПЦ raw'!$1:$1048576, MATCH($K298,'ИПЦ raw'!$A:$A,0),MATCH(MoM!M$1,'ИПЦ raw'!$1:$1,0))</f>
        <v>99.3</v>
      </c>
      <c r="N298" s="326">
        <f>INDEX('ИПЦ raw'!$1:$1048576, MATCH($K298,'ИПЦ raw'!$A:$A,0),MATCH(MoM!N$1,'ИПЦ raw'!$1:$1,0))</f>
        <v>99.95</v>
      </c>
      <c r="O298" s="326">
        <f>INDEX('ИПЦ raw'!$1:$1048576, MATCH($K298,'ИПЦ raw'!$A:$A,0),MATCH(MoM!O$1,'ИПЦ raw'!$1:$1,0))</f>
        <v>99.09</v>
      </c>
      <c r="P298" s="326">
        <f>INDEX('ИПЦ raw'!$1:$1048576, MATCH($K298,'ИПЦ raw'!$A:$A,0),MATCH(MoM!P$1,'ИПЦ raw'!$1:$1,0))</f>
        <v>99.16</v>
      </c>
      <c r="Q298" s="326">
        <f>INDEX('ИПЦ raw'!$1:$1048576, MATCH($K298,'ИПЦ raw'!$A:$A,0),MATCH(MoM!Q$1,'ИПЦ raw'!$1:$1,0))</f>
        <v>99.89</v>
      </c>
      <c r="R298" s="326">
        <f>INDEX('ИПЦ raw'!$1:$1048576, MATCH($K298,'ИПЦ raw'!$A:$A,0),MATCH(MoM!R$1,'ИПЦ raw'!$1:$1,0))</f>
        <v>100.02</v>
      </c>
      <c r="S298" s="326">
        <f>INDEX('ИПЦ raw'!$1:$1048576, MATCH($K298,'ИПЦ raw'!$A:$A,0),MATCH(MoM!S$1,'ИПЦ raw'!$1:$1,0))</f>
        <v>100.27</v>
      </c>
      <c r="T298" s="326">
        <f>INDEX('ИПЦ raw'!$1:$1048576, MATCH($K298,'ИПЦ raw'!$A:$A,0),MATCH(MoM!T$1,'ИПЦ raw'!$1:$1,0))</f>
        <v>100.42</v>
      </c>
      <c r="U298" s="326">
        <f>INDEX('ИПЦ raw'!$1:$1048576, MATCH($K298,'ИПЦ raw'!$A:$A,0),MATCH(MoM!U$1,'ИПЦ raw'!$1:$1,0))</f>
        <v>100.52</v>
      </c>
      <c r="V298" s="326">
        <f>INDEX('ИПЦ raw'!$1:$1048576, MATCH($K298,'ИПЦ raw'!$A:$A,0),MATCH(MoM!V$1,'ИПЦ raw'!$1:$1,0))</f>
        <v>100.42</v>
      </c>
      <c r="W298" s="326">
        <f>INDEX('ИПЦ raw'!$1:$1048576, MATCH($K298,'ИПЦ raw'!$A:$A,0),MATCH(MoM!W$1,'ИПЦ raw'!$1:$1,0))</f>
        <v>101</v>
      </c>
      <c r="X298" s="326">
        <f>INDEX('ИПЦ raw'!$1:$1048576, MATCH($K298,'ИПЦ raw'!$A:$A,0),MATCH(MoM!X$1,'ИПЦ raw'!$1:$1,0))</f>
        <v>100.23</v>
      </c>
      <c r="Y298" s="326">
        <f>INDEX('ИПЦ raw'!$1:$1048576, MATCH($K298,'ИПЦ raw'!$A:$A,0),MATCH(MoM!Y$1,'ИПЦ raw'!$1:$1,0))</f>
        <v>100.3</v>
      </c>
      <c r="Z298" s="326">
        <f>INDEX('ИПЦ raw'!$1:$1048576, MATCH($K298,'ИПЦ raw'!$A:$A,0),MATCH(MoM!Z$1,'ИПЦ raw'!$1:$1,0))</f>
        <v>100.47</v>
      </c>
      <c r="AA298" s="326">
        <f>INDEX('ИПЦ raw'!$1:$1048576, MATCH($K298,'ИПЦ raw'!$A:$A,0),MATCH(MoM!AA$1,'ИПЦ raw'!$1:$1,0))</f>
        <v>99.8</v>
      </c>
      <c r="AB298" s="326">
        <f>INDEX('ИПЦ raw'!$1:$1048576, MATCH($K298,'ИПЦ raw'!$A:$A,0),MATCH(MoM!AB$1,'ИПЦ raw'!$1:$1,0))</f>
        <v>99.91</v>
      </c>
      <c r="AC298" s="326">
        <f>INDEX('ИПЦ raw'!$1:$1048576, MATCH($K298,'ИПЦ raw'!$A:$A,0),MATCH(MoM!AC$1,'ИПЦ raw'!$1:$1,0))</f>
        <v>100.33</v>
      </c>
      <c r="AD298" s="326">
        <f>INDEX('ИПЦ raw'!$1:$1048576, MATCH($K298,'ИПЦ raw'!$A:$A,0),MATCH(MoM!AD$1,'ИПЦ raw'!$1:$1,0))</f>
        <v>100.78</v>
      </c>
      <c r="AE298" s="326">
        <f>INDEX('ИПЦ raw'!$1:$1048576, MATCH($K298,'ИПЦ raw'!$A:$A,0),MATCH(MoM!AE$1,'ИПЦ raw'!$1:$1,0))</f>
        <v>100.21</v>
      </c>
      <c r="AF298" s="326">
        <f>INDEX('ИПЦ raw'!$1:$1048576, MATCH($K298,'ИПЦ raw'!$A:$A,0),MATCH(MoM!AF$1,'ИПЦ raw'!$1:$1,0))</f>
        <v>100.24</v>
      </c>
      <c r="AG298" s="326">
        <f>INDEX('ИПЦ raw'!$1:$1048576, MATCH($K298,'ИПЦ raw'!$A:$A,0),MATCH(MoM!AG$1,'ИПЦ raw'!$1:$1,0))</f>
        <v>100.79</v>
      </c>
      <c r="AH298" s="326">
        <f>INDEX('ИПЦ raw'!$1:$1048576, MATCH($K298,'ИПЦ raw'!$A:$A,0),MATCH(MoM!AH$1,'ИПЦ raw'!$1:$1,0))</f>
        <v>100.17</v>
      </c>
      <c r="AI298" s="326">
        <f>INDEX('ИПЦ raw'!$1:$1048576, MATCH($K298,'ИПЦ raw'!$A:$A,0),MATCH(MoM!AI$1,'ИПЦ raw'!$1:$1,0))</f>
        <v>100.37</v>
      </c>
      <c r="AJ298" s="326">
        <f>INDEX('ИПЦ raw'!$1:$1048576, MATCH($K298,'ИПЦ raw'!$A:$A,0),MATCH(MoM!AJ$1,'ИПЦ raw'!$1:$1,0))</f>
        <v>100.86</v>
      </c>
      <c r="AK298" s="326">
        <f>INDEX('ИПЦ raw'!$1:$1048576, MATCH($K298,'ИПЦ raw'!$A:$A,0),MATCH(MoM!AK$1,'ИПЦ raw'!$1:$1,0))</f>
        <v>100.42</v>
      </c>
      <c r="AL298" s="326">
        <f>INDEX('ИПЦ raw'!$1:$1048576, MATCH($K298,'ИПЦ raw'!$A:$A,0),MATCH(MoM!AL$1,'ИПЦ raw'!$1:$1,0))</f>
        <v>100.63</v>
      </c>
      <c r="AM298" s="326">
        <f>INDEX('ИПЦ raw'!$1:$1048576, MATCH($K298,'ИПЦ raw'!$A:$A,0),MATCH(MoM!AM$1,'ИПЦ raw'!$1:$1,0))</f>
        <v>100.22</v>
      </c>
      <c r="AN298" s="326">
        <f>INDEX('ИПЦ raw'!$1:$1048576, MATCH($K298,'ИПЦ raw'!$A:$A,0),MATCH(MoM!AN$1,'ИПЦ raw'!$1:$1,0))</f>
        <v>99.72</v>
      </c>
      <c r="AO298" s="326">
        <f>INDEX('ИПЦ raw'!$1:$1048576, MATCH($K298,'ИПЦ raw'!$A:$A,0),MATCH(MoM!AO$1,'ИПЦ raw'!$1:$1,0))</f>
        <v>99.83</v>
      </c>
      <c r="AP298" s="326">
        <f>INDEX('ИПЦ raw'!$1:$1048576, MATCH($K298,'ИПЦ raw'!$A:$A,0),MATCH(MoM!AP$1,'ИПЦ raw'!$1:$1,0))</f>
        <v>100.15</v>
      </c>
      <c r="AQ298" s="326">
        <f>INDEX('ИПЦ raw'!$1:$1048576, MATCH($K298,'ИПЦ raw'!$A:$A,0),MATCH(MoM!AQ$1,'ИПЦ raw'!$1:$1,0))</f>
        <v>100.24</v>
      </c>
      <c r="AR298" s="326">
        <f>INDEX('ИПЦ raw'!$1:$1048576, MATCH($K298,'ИПЦ raw'!$A:$A,0),MATCH(MoM!AR$1,'ИПЦ raw'!$1:$1,0))</f>
        <v>99.82</v>
      </c>
      <c r="AS298" s="326">
        <f>INDEX('ИПЦ raw'!$1:$1048576, MATCH($K298,'ИПЦ raw'!$A:$A,0),MATCH(MoM!AS$1,'ИПЦ raw'!$1:$1,0))</f>
        <v>99.91</v>
      </c>
      <c r="AT298" s="326">
        <f>INDEX('ИПЦ raw'!$1:$1048576, MATCH($K298,'ИПЦ raw'!$A:$A,0),MATCH(MoM!AT$1,'ИПЦ raw'!$1:$1,0))</f>
        <v>100.42</v>
      </c>
      <c r="AU298" s="326">
        <f>INDEX('ИПЦ raw'!$1:$1048576, MATCH($K298,'ИПЦ raw'!$A:$A,0),MATCH(MoM!AU$1,'ИПЦ raw'!$1:$1,0))</f>
        <v>100.46</v>
      </c>
      <c r="AV298" s="326">
        <f>INDEX('ИПЦ raw'!$1:$1048576, MATCH($K298,'ИПЦ raw'!$A:$A,0),MATCH(MoM!AV$1,'ИПЦ raw'!$1:$1,0))</f>
        <v>100.82</v>
      </c>
      <c r="AW298" s="326">
        <f>INDEX('ИПЦ raw'!$1:$1048576, MATCH($K298,'ИПЦ raw'!$A:$A,0),MATCH(MoM!AW$1,'ИПЦ raw'!$1:$1,0))</f>
        <v>100.33</v>
      </c>
      <c r="AX298" s="326">
        <f>INDEX('ИПЦ raw'!$1:$1048576, MATCH($K298,'ИПЦ raw'!$A:$A,0),MATCH(MoM!AX$1,'ИПЦ raw'!$1:$1,0))</f>
        <v>100.61</v>
      </c>
      <c r="AY298" s="326">
        <f>INDEX('ИПЦ raw'!$1:$1048576, MATCH($K298,'ИПЦ raw'!$A:$A,0),MATCH(MoM!AY$1,'ИПЦ raw'!$1:$1,0))</f>
        <v>100.76</v>
      </c>
      <c r="AZ298" s="326">
        <f>INDEX('ИПЦ raw'!$1:$1048576, MATCH($K298,'ИПЦ raw'!$A:$A,0),MATCH(MoM!AZ$1,'ИПЦ raw'!$1:$1,0))</f>
        <v>100.7</v>
      </c>
    </row>
    <row r="299" spans="1:52" x14ac:dyDescent="0.45">
      <c r="A299" s="326">
        <f>Веса!A299</f>
        <v>1</v>
      </c>
      <c r="B299" s="326">
        <f t="shared" si="8"/>
        <v>1</v>
      </c>
      <c r="C299" s="326">
        <f>БИПЦ_НДС!E299</f>
        <v>1</v>
      </c>
      <c r="D299" s="326">
        <f t="shared" si="9"/>
        <v>0</v>
      </c>
      <c r="E299" s="326">
        <v>0</v>
      </c>
      <c r="F299" s="326">
        <v>1</v>
      </c>
      <c r="G299" s="326">
        <v>1</v>
      </c>
      <c r="H299" s="326">
        <v>0</v>
      </c>
      <c r="I299" s="326">
        <v>0</v>
      </c>
      <c r="J299" s="308" t="s">
        <v>298</v>
      </c>
      <c r="K299" s="308" t="s">
        <v>298</v>
      </c>
      <c r="L299" s="326">
        <f>INDEX('ИПЦ raw'!$1:$1048576, MATCH($K299,'ИПЦ raw'!$A:$A,0),MATCH(MoM!L$1,'ИПЦ raw'!$1:$1,0))</f>
        <v>100.01</v>
      </c>
      <c r="M299" s="326">
        <f>INDEX('ИПЦ raw'!$1:$1048576, MATCH($K299,'ИПЦ raw'!$A:$A,0),MATCH(MoM!M$1,'ИПЦ raw'!$1:$1,0))</f>
        <v>99.67</v>
      </c>
      <c r="N299" s="326">
        <f>INDEX('ИПЦ raw'!$1:$1048576, MATCH($K299,'ИПЦ raw'!$A:$A,0),MATCH(MoM!N$1,'ИПЦ raw'!$1:$1,0))</f>
        <v>99.61</v>
      </c>
      <c r="O299" s="326">
        <f>INDEX('ИПЦ raw'!$1:$1048576, MATCH($K299,'ИПЦ raw'!$A:$A,0),MATCH(MoM!O$1,'ИПЦ raw'!$1:$1,0))</f>
        <v>99.68</v>
      </c>
      <c r="P299" s="326">
        <f>INDEX('ИПЦ raw'!$1:$1048576, MATCH($K299,'ИПЦ raw'!$A:$A,0),MATCH(MoM!P$1,'ИПЦ raw'!$1:$1,0))</f>
        <v>100.5</v>
      </c>
      <c r="Q299" s="326">
        <f>INDEX('ИПЦ raw'!$1:$1048576, MATCH($K299,'ИПЦ raw'!$A:$A,0),MATCH(MoM!Q$1,'ИПЦ raw'!$1:$1,0))</f>
        <v>100.36</v>
      </c>
      <c r="R299" s="326">
        <f>INDEX('ИПЦ raw'!$1:$1048576, MATCH($K299,'ИПЦ raw'!$A:$A,0),MATCH(MoM!R$1,'ИПЦ raw'!$1:$1,0))</f>
        <v>99.66</v>
      </c>
      <c r="S299" s="326">
        <f>INDEX('ИПЦ raw'!$1:$1048576, MATCH($K299,'ИПЦ raw'!$A:$A,0),MATCH(MoM!S$1,'ИПЦ raw'!$1:$1,0))</f>
        <v>99.97</v>
      </c>
      <c r="T299" s="326">
        <f>INDEX('ИПЦ raw'!$1:$1048576, MATCH($K299,'ИПЦ raw'!$A:$A,0),MATCH(MoM!T$1,'ИПЦ raw'!$1:$1,0))</f>
        <v>100.98</v>
      </c>
      <c r="U299" s="326">
        <f>INDEX('ИПЦ raw'!$1:$1048576, MATCH($K299,'ИПЦ raw'!$A:$A,0),MATCH(MoM!U$1,'ИПЦ raw'!$1:$1,0))</f>
        <v>100.85</v>
      </c>
      <c r="V299" s="326">
        <f>INDEX('ИПЦ raw'!$1:$1048576, MATCH($K299,'ИПЦ raw'!$A:$A,0),MATCH(MoM!V$1,'ИПЦ raw'!$1:$1,0))</f>
        <v>100.88</v>
      </c>
      <c r="W299" s="326">
        <f>INDEX('ИПЦ raw'!$1:$1048576, MATCH($K299,'ИПЦ raw'!$A:$A,0),MATCH(MoM!W$1,'ИПЦ raw'!$1:$1,0))</f>
        <v>100.73</v>
      </c>
      <c r="X299" s="326">
        <f>INDEX('ИПЦ raw'!$1:$1048576, MATCH($K299,'ИПЦ raw'!$A:$A,0),MATCH(MoM!X$1,'ИПЦ raw'!$1:$1,0))</f>
        <v>100.8</v>
      </c>
      <c r="Y299" s="326">
        <f>INDEX('ИПЦ raw'!$1:$1048576, MATCH($K299,'ИПЦ raw'!$A:$A,0),MATCH(MoM!Y$1,'ИПЦ raw'!$1:$1,0))</f>
        <v>100.85</v>
      </c>
      <c r="Z299" s="326">
        <f>INDEX('ИПЦ raw'!$1:$1048576, MATCH($K299,'ИПЦ raw'!$A:$A,0),MATCH(MoM!Z$1,'ИПЦ raw'!$1:$1,0))</f>
        <v>100.05</v>
      </c>
      <c r="AA299" s="326">
        <f>INDEX('ИПЦ raw'!$1:$1048576, MATCH($K299,'ИПЦ raw'!$A:$A,0),MATCH(MoM!AA$1,'ИПЦ raw'!$1:$1,0))</f>
        <v>99.92</v>
      </c>
      <c r="AB299" s="326">
        <f>INDEX('ИПЦ raw'!$1:$1048576, MATCH($K299,'ИПЦ raw'!$A:$A,0),MATCH(MoM!AB$1,'ИПЦ raw'!$1:$1,0))</f>
        <v>100.67</v>
      </c>
      <c r="AC299" s="326">
        <f>INDEX('ИПЦ raw'!$1:$1048576, MATCH($K299,'ИПЦ raw'!$A:$A,0),MATCH(MoM!AC$1,'ИПЦ raw'!$1:$1,0))</f>
        <v>100.07</v>
      </c>
      <c r="AD299" s="326">
        <f>INDEX('ИПЦ raw'!$1:$1048576, MATCH($K299,'ИПЦ raw'!$A:$A,0),MATCH(MoM!AD$1,'ИПЦ raw'!$1:$1,0))</f>
        <v>100.5</v>
      </c>
      <c r="AE299" s="326">
        <f>INDEX('ИПЦ raw'!$1:$1048576, MATCH($K299,'ИПЦ raw'!$A:$A,0),MATCH(MoM!AE$1,'ИПЦ raw'!$1:$1,0))</f>
        <v>100.2</v>
      </c>
      <c r="AF299" s="326">
        <f>INDEX('ИПЦ raw'!$1:$1048576, MATCH($K299,'ИПЦ raw'!$A:$A,0),MATCH(MoM!AF$1,'ИПЦ raw'!$1:$1,0))</f>
        <v>100.35</v>
      </c>
      <c r="AG299" s="326">
        <f>INDEX('ИПЦ raw'!$1:$1048576, MATCH($K299,'ИПЦ raw'!$A:$A,0),MATCH(MoM!AG$1,'ИПЦ raw'!$1:$1,0))</f>
        <v>100.6</v>
      </c>
      <c r="AH299" s="326">
        <f>INDEX('ИПЦ raw'!$1:$1048576, MATCH($K299,'ИПЦ raw'!$A:$A,0),MATCH(MoM!AH$1,'ИПЦ raw'!$1:$1,0))</f>
        <v>100.76</v>
      </c>
      <c r="AI299" s="326">
        <f>INDEX('ИПЦ raw'!$1:$1048576, MATCH($K299,'ИПЦ raw'!$A:$A,0),MATCH(MoM!AI$1,'ИПЦ raw'!$1:$1,0))</f>
        <v>101.16</v>
      </c>
      <c r="AJ299" s="326">
        <f>INDEX('ИПЦ raw'!$1:$1048576, MATCH($K299,'ИПЦ raw'!$A:$A,0),MATCH(MoM!AJ$1,'ИПЦ raw'!$1:$1,0))</f>
        <v>100.72</v>
      </c>
      <c r="AK299" s="326">
        <f>INDEX('ИПЦ raw'!$1:$1048576, MATCH($K299,'ИПЦ raw'!$A:$A,0),MATCH(MoM!AK$1,'ИПЦ raw'!$1:$1,0))</f>
        <v>100.9</v>
      </c>
      <c r="AL299" s="326">
        <f>INDEX('ИПЦ raw'!$1:$1048576, MATCH($K299,'ИПЦ raw'!$A:$A,0),MATCH(MoM!AL$1,'ИПЦ raw'!$1:$1,0))</f>
        <v>100.7</v>
      </c>
      <c r="AM299" s="326">
        <f>INDEX('ИПЦ raw'!$1:$1048576, MATCH($K299,'ИПЦ raw'!$A:$A,0),MATCH(MoM!AM$1,'ИПЦ raw'!$1:$1,0))</f>
        <v>100.37</v>
      </c>
      <c r="AN299" s="326">
        <f>INDEX('ИПЦ raw'!$1:$1048576, MATCH($K299,'ИПЦ raw'!$A:$A,0),MATCH(MoM!AN$1,'ИПЦ raw'!$1:$1,0))</f>
        <v>100.07</v>
      </c>
      <c r="AO299" s="326">
        <f>INDEX('ИПЦ raw'!$1:$1048576, MATCH($K299,'ИПЦ raw'!$A:$A,0),MATCH(MoM!AO$1,'ИПЦ raw'!$1:$1,0))</f>
        <v>100.31</v>
      </c>
      <c r="AP299" s="326">
        <f>INDEX('ИПЦ raw'!$1:$1048576, MATCH($K299,'ИПЦ raw'!$A:$A,0),MATCH(MoM!AP$1,'ИПЦ raw'!$1:$1,0))</f>
        <v>100.05</v>
      </c>
      <c r="AQ299" s="326">
        <f>INDEX('ИПЦ raw'!$1:$1048576, MATCH($K299,'ИПЦ raw'!$A:$A,0),MATCH(MoM!AQ$1,'ИПЦ raw'!$1:$1,0))</f>
        <v>100.07</v>
      </c>
      <c r="AR299" s="326">
        <f>INDEX('ИПЦ raw'!$1:$1048576, MATCH($K299,'ИПЦ raw'!$A:$A,0),MATCH(MoM!AR$1,'ИПЦ raw'!$1:$1,0))</f>
        <v>100.2</v>
      </c>
      <c r="AS299" s="326">
        <f>INDEX('ИПЦ raw'!$1:$1048576, MATCH($K299,'ИПЦ raw'!$A:$A,0),MATCH(MoM!AS$1,'ИПЦ raw'!$1:$1,0))</f>
        <v>100.23</v>
      </c>
      <c r="AT299" s="326">
        <f>INDEX('ИПЦ raw'!$1:$1048576, MATCH($K299,'ИПЦ raw'!$A:$A,0),MATCH(MoM!AT$1,'ИПЦ raw'!$1:$1,0))</f>
        <v>100.31</v>
      </c>
      <c r="AU299" s="326">
        <f>INDEX('ИПЦ raw'!$1:$1048576, MATCH($K299,'ИПЦ raw'!$A:$A,0),MATCH(MoM!AU$1,'ИПЦ raw'!$1:$1,0))</f>
        <v>100.23</v>
      </c>
      <c r="AV299" s="326">
        <f>INDEX('ИПЦ raw'!$1:$1048576, MATCH($K299,'ИПЦ raw'!$A:$A,0),MATCH(MoM!AV$1,'ИПЦ raw'!$1:$1,0))</f>
        <v>100.57</v>
      </c>
      <c r="AW299" s="326">
        <f>INDEX('ИПЦ raw'!$1:$1048576, MATCH($K299,'ИПЦ raw'!$A:$A,0),MATCH(MoM!AW$1,'ИПЦ raw'!$1:$1,0))</f>
        <v>100.25</v>
      </c>
      <c r="AX299" s="326">
        <f>INDEX('ИПЦ raw'!$1:$1048576, MATCH($K299,'ИПЦ raw'!$A:$A,0),MATCH(MoM!AX$1,'ИПЦ raw'!$1:$1,0))</f>
        <v>99.98</v>
      </c>
      <c r="AY299" s="326">
        <f>INDEX('ИПЦ raw'!$1:$1048576, MATCH($K299,'ИПЦ raw'!$A:$A,0),MATCH(MoM!AY$1,'ИПЦ raw'!$1:$1,0))</f>
        <v>100.57</v>
      </c>
      <c r="AZ299" s="326">
        <f>INDEX('ИПЦ raw'!$1:$1048576, MATCH($K299,'ИПЦ raw'!$A:$A,0),MATCH(MoM!AZ$1,'ИПЦ raw'!$1:$1,0))</f>
        <v>100.33</v>
      </c>
    </row>
    <row r="300" spans="1:52" ht="26.25" x14ac:dyDescent="0.45">
      <c r="A300" s="326">
        <f>Веса!A300</f>
        <v>1</v>
      </c>
      <c r="B300" s="326">
        <f t="shared" si="8"/>
        <v>1</v>
      </c>
      <c r="C300" s="326">
        <f>БИПЦ_НДС!E300</f>
        <v>1</v>
      </c>
      <c r="D300" s="326">
        <f t="shared" si="9"/>
        <v>0</v>
      </c>
      <c r="E300" s="326">
        <v>0</v>
      </c>
      <c r="F300" s="326">
        <v>1</v>
      </c>
      <c r="G300" s="326">
        <v>1</v>
      </c>
      <c r="H300" s="326">
        <v>0</v>
      </c>
      <c r="I300" s="326">
        <v>0</v>
      </c>
      <c r="J300" s="308" t="s">
        <v>299</v>
      </c>
      <c r="K300" s="308" t="s">
        <v>299</v>
      </c>
      <c r="L300" s="326">
        <f>INDEX('ИПЦ raw'!$1:$1048576, MATCH($K300,'ИПЦ raw'!$A:$A,0),MATCH(MoM!L$1,'ИПЦ raw'!$1:$1,0))</f>
        <v>100.05</v>
      </c>
      <c r="M300" s="326">
        <f>INDEX('ИПЦ raw'!$1:$1048576, MATCH($K300,'ИПЦ raw'!$A:$A,0),MATCH(MoM!M$1,'ИПЦ raw'!$1:$1,0))</f>
        <v>100.31</v>
      </c>
      <c r="N300" s="326">
        <f>INDEX('ИПЦ raw'!$1:$1048576, MATCH($K300,'ИПЦ raw'!$A:$A,0),MATCH(MoM!N$1,'ИПЦ raw'!$1:$1,0))</f>
        <v>100.46</v>
      </c>
      <c r="O300" s="326">
        <f>INDEX('ИПЦ raw'!$1:$1048576, MATCH($K300,'ИПЦ raw'!$A:$A,0),MATCH(MoM!O$1,'ИПЦ raw'!$1:$1,0))</f>
        <v>100.28</v>
      </c>
      <c r="P300" s="326">
        <f>INDEX('ИПЦ raw'!$1:$1048576, MATCH($K300,'ИПЦ raw'!$A:$A,0),MATCH(MoM!P$1,'ИПЦ raw'!$1:$1,0))</f>
        <v>99.86</v>
      </c>
      <c r="Q300" s="326">
        <f>INDEX('ИПЦ raw'!$1:$1048576, MATCH($K300,'ИПЦ raw'!$A:$A,0),MATCH(MoM!Q$1,'ИПЦ raw'!$1:$1,0))</f>
        <v>99.93</v>
      </c>
      <c r="R300" s="326">
        <f>INDEX('ИПЦ raw'!$1:$1048576, MATCH($K300,'ИПЦ raw'!$A:$A,0),MATCH(MoM!R$1,'ИПЦ raw'!$1:$1,0))</f>
        <v>99.97</v>
      </c>
      <c r="S300" s="326">
        <f>INDEX('ИПЦ raw'!$1:$1048576, MATCH($K300,'ИПЦ raw'!$A:$A,0),MATCH(MoM!S$1,'ИПЦ raw'!$1:$1,0))</f>
        <v>100.09</v>
      </c>
      <c r="T300" s="326">
        <f>INDEX('ИПЦ raw'!$1:$1048576, MATCH($K300,'ИПЦ raw'!$A:$A,0),MATCH(MoM!T$1,'ИПЦ raw'!$1:$1,0))</f>
        <v>100.17</v>
      </c>
      <c r="U300" s="326">
        <f>INDEX('ИПЦ raw'!$1:$1048576, MATCH($K300,'ИПЦ raw'!$A:$A,0),MATCH(MoM!U$1,'ИПЦ raw'!$1:$1,0))</f>
        <v>100.11</v>
      </c>
      <c r="V300" s="326">
        <f>INDEX('ИПЦ raw'!$1:$1048576, MATCH($K300,'ИПЦ raw'!$A:$A,0),MATCH(MoM!V$1,'ИПЦ raw'!$1:$1,0))</f>
        <v>100.1</v>
      </c>
      <c r="W300" s="326">
        <f>INDEX('ИПЦ raw'!$1:$1048576, MATCH($K300,'ИПЦ raw'!$A:$A,0),MATCH(MoM!W$1,'ИПЦ raw'!$1:$1,0))</f>
        <v>100.23</v>
      </c>
      <c r="X300" s="326">
        <f>INDEX('ИПЦ raw'!$1:$1048576, MATCH($K300,'ИПЦ raw'!$A:$A,0),MATCH(MoM!X$1,'ИПЦ raw'!$1:$1,0))</f>
        <v>100.57</v>
      </c>
      <c r="Y300" s="326">
        <f>INDEX('ИПЦ raw'!$1:$1048576, MATCH($K300,'ИПЦ raw'!$A:$A,0),MATCH(MoM!Y$1,'ИПЦ raw'!$1:$1,0))</f>
        <v>99.93</v>
      </c>
      <c r="Z300" s="326">
        <f>INDEX('ИПЦ raw'!$1:$1048576, MATCH($K300,'ИПЦ raw'!$A:$A,0),MATCH(MoM!Z$1,'ИПЦ raw'!$1:$1,0))</f>
        <v>100.1</v>
      </c>
      <c r="AA300" s="326">
        <f>INDEX('ИПЦ raw'!$1:$1048576, MATCH($K300,'ИПЦ raw'!$A:$A,0),MATCH(MoM!AA$1,'ИПЦ raw'!$1:$1,0))</f>
        <v>100.87</v>
      </c>
      <c r="AB300" s="326">
        <f>INDEX('ИПЦ raw'!$1:$1048576, MATCH($K300,'ИПЦ raw'!$A:$A,0),MATCH(MoM!AB$1,'ИПЦ raw'!$1:$1,0))</f>
        <v>100.65</v>
      </c>
      <c r="AC300" s="326">
        <f>INDEX('ИПЦ raw'!$1:$1048576, MATCH($K300,'ИПЦ raw'!$A:$A,0),MATCH(MoM!AC$1,'ИПЦ raw'!$1:$1,0))</f>
        <v>100.37</v>
      </c>
      <c r="AD300" s="326">
        <f>INDEX('ИПЦ raw'!$1:$1048576, MATCH($K300,'ИПЦ raw'!$A:$A,0),MATCH(MoM!AD$1,'ИПЦ raw'!$1:$1,0))</f>
        <v>100.43</v>
      </c>
      <c r="AE300" s="326">
        <f>INDEX('ИПЦ raw'!$1:$1048576, MATCH($K300,'ИПЦ raw'!$A:$A,0),MATCH(MoM!AE$1,'ИПЦ raw'!$1:$1,0))</f>
        <v>99.86</v>
      </c>
      <c r="AF300" s="326">
        <f>INDEX('ИПЦ raw'!$1:$1048576, MATCH($K300,'ИПЦ raw'!$A:$A,0),MATCH(MoM!AF$1,'ИПЦ raw'!$1:$1,0))</f>
        <v>100.16</v>
      </c>
      <c r="AG300" s="326">
        <f>INDEX('ИПЦ raw'!$1:$1048576, MATCH($K300,'ИПЦ raw'!$A:$A,0),MATCH(MoM!AG$1,'ИПЦ raw'!$1:$1,0))</f>
        <v>100.61</v>
      </c>
      <c r="AH300" s="326">
        <f>INDEX('ИПЦ raw'!$1:$1048576, MATCH($K300,'ИПЦ raw'!$A:$A,0),MATCH(MoM!AH$1,'ИПЦ raw'!$1:$1,0))</f>
        <v>100.03</v>
      </c>
      <c r="AI300" s="326">
        <f>INDEX('ИПЦ raw'!$1:$1048576, MATCH($K300,'ИПЦ raw'!$A:$A,0),MATCH(MoM!AI$1,'ИПЦ raw'!$1:$1,0))</f>
        <v>100.36</v>
      </c>
      <c r="AJ300" s="326">
        <f>INDEX('ИПЦ raw'!$1:$1048576, MATCH($K300,'ИПЦ raw'!$A:$A,0),MATCH(MoM!AJ$1,'ИПЦ raw'!$1:$1,0))</f>
        <v>100.41</v>
      </c>
      <c r="AK300" s="326">
        <f>INDEX('ИПЦ raw'!$1:$1048576, MATCH($K300,'ИПЦ raw'!$A:$A,0),MATCH(MoM!AK$1,'ИПЦ raw'!$1:$1,0))</f>
        <v>99.79</v>
      </c>
      <c r="AL300" s="326">
        <f>INDEX('ИПЦ raw'!$1:$1048576, MATCH($K300,'ИПЦ raw'!$A:$A,0),MATCH(MoM!AL$1,'ИПЦ raw'!$1:$1,0))</f>
        <v>100.24</v>
      </c>
      <c r="AM300" s="326">
        <f>INDEX('ИПЦ raw'!$1:$1048576, MATCH($K300,'ИПЦ raw'!$A:$A,0),MATCH(MoM!AM$1,'ИПЦ raw'!$1:$1,0))</f>
        <v>99.84</v>
      </c>
      <c r="AN300" s="326">
        <f>INDEX('ИПЦ raw'!$1:$1048576, MATCH($K300,'ИПЦ raw'!$A:$A,0),MATCH(MoM!AN$1,'ИПЦ raw'!$1:$1,0))</f>
        <v>99.99</v>
      </c>
      <c r="AO300" s="326">
        <f>INDEX('ИПЦ raw'!$1:$1048576, MATCH($K300,'ИПЦ raw'!$A:$A,0),MATCH(MoM!AO$1,'ИПЦ raw'!$1:$1,0))</f>
        <v>100</v>
      </c>
      <c r="AP300" s="326">
        <f>INDEX('ИПЦ raw'!$1:$1048576, MATCH($K300,'ИПЦ raw'!$A:$A,0),MATCH(MoM!AP$1,'ИПЦ raw'!$1:$1,0))</f>
        <v>100.02</v>
      </c>
      <c r="AQ300" s="326">
        <f>INDEX('ИПЦ raw'!$1:$1048576, MATCH($K300,'ИПЦ raw'!$A:$A,0),MATCH(MoM!AQ$1,'ИПЦ raw'!$1:$1,0))</f>
        <v>99.75</v>
      </c>
      <c r="AR300" s="326">
        <f>INDEX('ИПЦ raw'!$1:$1048576, MATCH($K300,'ИПЦ raw'!$A:$A,0),MATCH(MoM!AR$1,'ИПЦ raw'!$1:$1,0))</f>
        <v>100.58</v>
      </c>
      <c r="AS300" s="326">
        <f>INDEX('ИПЦ raw'!$1:$1048576, MATCH($K300,'ИПЦ raw'!$A:$A,0),MATCH(MoM!AS$1,'ИПЦ raw'!$1:$1,0))</f>
        <v>99.66</v>
      </c>
      <c r="AT300" s="326">
        <f>INDEX('ИПЦ raw'!$1:$1048576, MATCH($K300,'ИПЦ raw'!$A:$A,0),MATCH(MoM!AT$1,'ИПЦ raw'!$1:$1,0))</f>
        <v>100.35</v>
      </c>
      <c r="AU300" s="326">
        <f>INDEX('ИПЦ raw'!$1:$1048576, MATCH($K300,'ИПЦ raw'!$A:$A,0),MATCH(MoM!AU$1,'ИПЦ raw'!$1:$1,0))</f>
        <v>100.16</v>
      </c>
      <c r="AV300" s="326">
        <f>INDEX('ИПЦ raw'!$1:$1048576, MATCH($K300,'ИПЦ raw'!$A:$A,0),MATCH(MoM!AV$1,'ИПЦ raw'!$1:$1,0))</f>
        <v>100.49</v>
      </c>
      <c r="AW300" s="326">
        <f>INDEX('ИПЦ raw'!$1:$1048576, MATCH($K300,'ИПЦ raw'!$A:$A,0),MATCH(MoM!AW$1,'ИПЦ raw'!$1:$1,0))</f>
        <v>100.1</v>
      </c>
      <c r="AX300" s="326">
        <f>INDEX('ИПЦ raw'!$1:$1048576, MATCH($K300,'ИПЦ raw'!$A:$A,0),MATCH(MoM!AX$1,'ИПЦ raw'!$1:$1,0))</f>
        <v>99.93</v>
      </c>
      <c r="AY300" s="326">
        <f>INDEX('ИПЦ raw'!$1:$1048576, MATCH($K300,'ИПЦ raw'!$A:$A,0),MATCH(MoM!AY$1,'ИПЦ raw'!$1:$1,0))</f>
        <v>100.55</v>
      </c>
      <c r="AZ300" s="326">
        <f>INDEX('ИПЦ raw'!$1:$1048576, MATCH($K300,'ИПЦ raw'!$A:$A,0),MATCH(MoM!AZ$1,'ИПЦ raw'!$1:$1,0))</f>
        <v>100.39</v>
      </c>
    </row>
    <row r="301" spans="1:52" x14ac:dyDescent="0.45">
      <c r="A301" s="326">
        <f>Веса!A301</f>
        <v>1</v>
      </c>
      <c r="B301" s="326">
        <f t="shared" si="8"/>
        <v>1</v>
      </c>
      <c r="C301" s="326">
        <f>БИПЦ_НДС!E301</f>
        <v>1</v>
      </c>
      <c r="D301" s="326">
        <f t="shared" si="9"/>
        <v>0</v>
      </c>
      <c r="E301" s="326">
        <v>0</v>
      </c>
      <c r="F301" s="326">
        <v>1</v>
      </c>
      <c r="G301" s="326">
        <v>1</v>
      </c>
      <c r="H301" s="326">
        <v>0</v>
      </c>
      <c r="I301" s="326">
        <v>0</v>
      </c>
      <c r="J301" s="308" t="s">
        <v>300</v>
      </c>
      <c r="K301" s="308" t="s">
        <v>300</v>
      </c>
      <c r="L301" s="326">
        <f>INDEX('ИПЦ raw'!$1:$1048576, MATCH($K301,'ИПЦ raw'!$A:$A,0),MATCH(MoM!L$1,'ИПЦ raw'!$1:$1,0))</f>
        <v>100.27</v>
      </c>
      <c r="M301" s="326">
        <f>INDEX('ИПЦ raw'!$1:$1048576, MATCH($K301,'ИПЦ raw'!$A:$A,0),MATCH(MoM!M$1,'ИПЦ raw'!$1:$1,0))</f>
        <v>100.27</v>
      </c>
      <c r="N301" s="326">
        <f>INDEX('ИПЦ raw'!$1:$1048576, MATCH($K301,'ИПЦ raw'!$A:$A,0),MATCH(MoM!N$1,'ИПЦ raw'!$1:$1,0))</f>
        <v>100.17</v>
      </c>
      <c r="O301" s="326">
        <f>INDEX('ИПЦ raw'!$1:$1048576, MATCH($K301,'ИПЦ raw'!$A:$A,0),MATCH(MoM!O$1,'ИПЦ raw'!$1:$1,0))</f>
        <v>100.39</v>
      </c>
      <c r="P301" s="326">
        <f>INDEX('ИПЦ raw'!$1:$1048576, MATCH($K301,'ИПЦ raw'!$A:$A,0),MATCH(MoM!P$1,'ИПЦ raw'!$1:$1,0))</f>
        <v>100.05</v>
      </c>
      <c r="Q301" s="326">
        <f>INDEX('ИПЦ raw'!$1:$1048576, MATCH($K301,'ИПЦ raw'!$A:$A,0),MATCH(MoM!Q$1,'ИПЦ raw'!$1:$1,0))</f>
        <v>100.15</v>
      </c>
      <c r="R301" s="326">
        <f>INDEX('ИПЦ raw'!$1:$1048576, MATCH($K301,'ИПЦ raw'!$A:$A,0),MATCH(MoM!R$1,'ИПЦ raw'!$1:$1,0))</f>
        <v>100.36</v>
      </c>
      <c r="S301" s="326">
        <f>INDEX('ИПЦ raw'!$1:$1048576, MATCH($K301,'ИПЦ raw'!$A:$A,0),MATCH(MoM!S$1,'ИПЦ raw'!$1:$1,0))</f>
        <v>100.47</v>
      </c>
      <c r="T301" s="326">
        <f>INDEX('ИПЦ raw'!$1:$1048576, MATCH($K301,'ИПЦ raw'!$A:$A,0),MATCH(MoM!T$1,'ИПЦ raw'!$1:$1,0))</f>
        <v>100.35</v>
      </c>
      <c r="U301" s="326">
        <f>INDEX('ИПЦ raw'!$1:$1048576, MATCH($K301,'ИПЦ raw'!$A:$A,0),MATCH(MoM!U$1,'ИПЦ raw'!$1:$1,0))</f>
        <v>100.46</v>
      </c>
      <c r="V301" s="326">
        <f>INDEX('ИПЦ raw'!$1:$1048576, MATCH($K301,'ИПЦ raw'!$A:$A,0),MATCH(MoM!V$1,'ИПЦ raw'!$1:$1,0))</f>
        <v>99.94</v>
      </c>
      <c r="W301" s="326">
        <f>INDEX('ИПЦ raw'!$1:$1048576, MATCH($K301,'ИПЦ raw'!$A:$A,0),MATCH(MoM!W$1,'ИПЦ raw'!$1:$1,0))</f>
        <v>100.14</v>
      </c>
      <c r="X301" s="326">
        <f>INDEX('ИПЦ raw'!$1:$1048576, MATCH($K301,'ИПЦ raw'!$A:$A,0),MATCH(MoM!X$1,'ИПЦ raw'!$1:$1,0))</f>
        <v>100.39</v>
      </c>
      <c r="Y301" s="326">
        <f>INDEX('ИПЦ raw'!$1:$1048576, MATCH($K301,'ИПЦ raw'!$A:$A,0),MATCH(MoM!Y$1,'ИПЦ raw'!$1:$1,0))</f>
        <v>100.62</v>
      </c>
      <c r="Z301" s="326">
        <f>INDEX('ИПЦ raw'!$1:$1048576, MATCH($K301,'ИПЦ raw'!$A:$A,0),MATCH(MoM!Z$1,'ИПЦ raw'!$1:$1,0))</f>
        <v>100.68</v>
      </c>
      <c r="AA301" s="326">
        <f>INDEX('ИПЦ raw'!$1:$1048576, MATCH($K301,'ИПЦ raw'!$A:$A,0),MATCH(MoM!AA$1,'ИПЦ raw'!$1:$1,0))</f>
        <v>100.42</v>
      </c>
      <c r="AB301" s="326">
        <f>INDEX('ИПЦ raw'!$1:$1048576, MATCH($K301,'ИПЦ raw'!$A:$A,0),MATCH(MoM!AB$1,'ИПЦ raw'!$1:$1,0))</f>
        <v>100.31</v>
      </c>
      <c r="AC301" s="326">
        <f>INDEX('ИПЦ raw'!$1:$1048576, MATCH($K301,'ИПЦ raw'!$A:$A,0),MATCH(MoM!AC$1,'ИПЦ raw'!$1:$1,0))</f>
        <v>100.46</v>
      </c>
      <c r="AD301" s="326">
        <f>INDEX('ИПЦ raw'!$1:$1048576, MATCH($K301,'ИПЦ raw'!$A:$A,0),MATCH(MoM!AD$1,'ИПЦ raw'!$1:$1,0))</f>
        <v>101.05</v>
      </c>
      <c r="AE301" s="326">
        <f>INDEX('ИПЦ raw'!$1:$1048576, MATCH($K301,'ИПЦ raw'!$A:$A,0),MATCH(MoM!AE$1,'ИПЦ raw'!$1:$1,0))</f>
        <v>101.06</v>
      </c>
      <c r="AF301" s="326">
        <f>INDEX('ИПЦ raw'!$1:$1048576, MATCH($K301,'ИПЦ raw'!$A:$A,0),MATCH(MoM!AF$1,'ИПЦ raw'!$1:$1,0))</f>
        <v>100.3</v>
      </c>
      <c r="AG301" s="326">
        <f>INDEX('ИПЦ raw'!$1:$1048576, MATCH($K301,'ИПЦ raw'!$A:$A,0),MATCH(MoM!AG$1,'ИПЦ raw'!$1:$1,0))</f>
        <v>99.85</v>
      </c>
      <c r="AH301" s="326">
        <f>INDEX('ИПЦ raw'!$1:$1048576, MATCH($K301,'ИПЦ raw'!$A:$A,0),MATCH(MoM!AH$1,'ИПЦ raw'!$1:$1,0))</f>
        <v>100.37</v>
      </c>
      <c r="AI301" s="326">
        <f>INDEX('ИПЦ raw'!$1:$1048576, MATCH($K301,'ИПЦ raw'!$A:$A,0),MATCH(MoM!AI$1,'ИПЦ raw'!$1:$1,0))</f>
        <v>100.91</v>
      </c>
      <c r="AJ301" s="326">
        <f>INDEX('ИПЦ raw'!$1:$1048576, MATCH($K301,'ИПЦ raw'!$A:$A,0),MATCH(MoM!AJ$1,'ИПЦ raw'!$1:$1,0))</f>
        <v>100.48</v>
      </c>
      <c r="AK301" s="326">
        <f>INDEX('ИПЦ raw'!$1:$1048576, MATCH($K301,'ИПЦ raw'!$A:$A,0),MATCH(MoM!AK$1,'ИПЦ raw'!$1:$1,0))</f>
        <v>101.08</v>
      </c>
      <c r="AL301" s="326">
        <f>INDEX('ИПЦ raw'!$1:$1048576, MATCH($K301,'ИПЦ raw'!$A:$A,0),MATCH(MoM!AL$1,'ИПЦ raw'!$1:$1,0))</f>
        <v>101.06</v>
      </c>
      <c r="AM301" s="326">
        <f>INDEX('ИПЦ raw'!$1:$1048576, MATCH($K301,'ИПЦ raw'!$A:$A,0),MATCH(MoM!AM$1,'ИПЦ raw'!$1:$1,0))</f>
        <v>100.86</v>
      </c>
      <c r="AN301" s="326">
        <f>INDEX('ИПЦ raw'!$1:$1048576, MATCH($K301,'ИПЦ raw'!$A:$A,0),MATCH(MoM!AN$1,'ИПЦ raw'!$1:$1,0))</f>
        <v>100.3</v>
      </c>
      <c r="AO301" s="326">
        <f>INDEX('ИПЦ raw'!$1:$1048576, MATCH($K301,'ИПЦ raw'!$A:$A,0),MATCH(MoM!AO$1,'ИПЦ raw'!$1:$1,0))</f>
        <v>101.12</v>
      </c>
      <c r="AP301" s="326">
        <f>INDEX('ИПЦ raw'!$1:$1048576, MATCH($K301,'ИПЦ raw'!$A:$A,0),MATCH(MoM!AP$1,'ИПЦ raw'!$1:$1,0))</f>
        <v>100.67</v>
      </c>
      <c r="AQ301" s="326">
        <f>INDEX('ИПЦ raw'!$1:$1048576, MATCH($K301,'ИПЦ raw'!$A:$A,0),MATCH(MoM!AQ$1,'ИПЦ raw'!$1:$1,0))</f>
        <v>100.17</v>
      </c>
      <c r="AR301" s="326">
        <f>INDEX('ИПЦ raw'!$1:$1048576, MATCH($K301,'ИПЦ raw'!$A:$A,0),MATCH(MoM!AR$1,'ИПЦ raw'!$1:$1,0))</f>
        <v>100.17</v>
      </c>
      <c r="AS301" s="326">
        <f>INDEX('ИПЦ raw'!$1:$1048576, MATCH($K301,'ИПЦ raw'!$A:$A,0),MATCH(MoM!AS$1,'ИПЦ raw'!$1:$1,0))</f>
        <v>99.78</v>
      </c>
      <c r="AT301" s="326">
        <f>INDEX('ИПЦ raw'!$1:$1048576, MATCH($K301,'ИПЦ raw'!$A:$A,0),MATCH(MoM!AT$1,'ИПЦ raw'!$1:$1,0))</f>
        <v>100.26</v>
      </c>
      <c r="AU301" s="326">
        <f>INDEX('ИПЦ raw'!$1:$1048576, MATCH($K301,'ИПЦ raw'!$A:$A,0),MATCH(MoM!AU$1,'ИПЦ raw'!$1:$1,0))</f>
        <v>100.08</v>
      </c>
      <c r="AV301" s="326">
        <f>INDEX('ИПЦ raw'!$1:$1048576, MATCH($K301,'ИПЦ raw'!$A:$A,0),MATCH(MoM!AV$1,'ИПЦ raw'!$1:$1,0))</f>
        <v>100.73</v>
      </c>
      <c r="AW301" s="326">
        <f>INDEX('ИПЦ raw'!$1:$1048576, MATCH($K301,'ИПЦ raw'!$A:$A,0),MATCH(MoM!AW$1,'ИПЦ raw'!$1:$1,0))</f>
        <v>100.76</v>
      </c>
      <c r="AX301" s="326">
        <f>INDEX('ИПЦ raw'!$1:$1048576, MATCH($K301,'ИПЦ raw'!$A:$A,0),MATCH(MoM!AX$1,'ИПЦ raw'!$1:$1,0))</f>
        <v>101.04</v>
      </c>
      <c r="AY301" s="326">
        <f>INDEX('ИПЦ raw'!$1:$1048576, MATCH($K301,'ИПЦ raw'!$A:$A,0),MATCH(MoM!AY$1,'ИПЦ raw'!$1:$1,0))</f>
        <v>101.05</v>
      </c>
      <c r="AZ301" s="326">
        <f>INDEX('ИПЦ raw'!$1:$1048576, MATCH($K301,'ИПЦ raw'!$A:$A,0),MATCH(MoM!AZ$1,'ИПЦ raw'!$1:$1,0))</f>
        <v>100.79</v>
      </c>
    </row>
    <row r="302" spans="1:52" x14ac:dyDescent="0.45">
      <c r="A302" s="326">
        <f>Веса!A302</f>
        <v>1</v>
      </c>
      <c r="B302" s="326">
        <f t="shared" si="8"/>
        <v>1</v>
      </c>
      <c r="C302" s="326">
        <f>БИПЦ_НДС!E302</f>
        <v>1</v>
      </c>
      <c r="D302" s="326">
        <f t="shared" si="9"/>
        <v>0</v>
      </c>
      <c r="E302" s="326">
        <v>0</v>
      </c>
      <c r="F302" s="326">
        <v>1</v>
      </c>
      <c r="G302" s="326">
        <v>1</v>
      </c>
      <c r="H302" s="326">
        <v>0</v>
      </c>
      <c r="I302" s="326">
        <v>0</v>
      </c>
      <c r="J302" s="308" t="s">
        <v>301</v>
      </c>
      <c r="K302" s="308" t="s">
        <v>301</v>
      </c>
      <c r="L302" s="326">
        <f>INDEX('ИПЦ raw'!$1:$1048576, MATCH($K302,'ИПЦ raw'!$A:$A,0),MATCH(MoM!L$1,'ИПЦ raw'!$1:$1,0))</f>
        <v>100.06</v>
      </c>
      <c r="M302" s="326">
        <f>INDEX('ИПЦ raw'!$1:$1048576, MATCH($K302,'ИПЦ raw'!$A:$A,0),MATCH(MoM!M$1,'ИПЦ raw'!$1:$1,0))</f>
        <v>100.14</v>
      </c>
      <c r="N302" s="326">
        <f>INDEX('ИПЦ raw'!$1:$1048576, MATCH($K302,'ИПЦ raw'!$A:$A,0),MATCH(MoM!N$1,'ИПЦ raw'!$1:$1,0))</f>
        <v>100.3</v>
      </c>
      <c r="O302" s="326">
        <f>INDEX('ИПЦ raw'!$1:$1048576, MATCH($K302,'ИПЦ raw'!$A:$A,0),MATCH(MoM!O$1,'ИПЦ raw'!$1:$1,0))</f>
        <v>100.25</v>
      </c>
      <c r="P302" s="326">
        <f>INDEX('ИПЦ raw'!$1:$1048576, MATCH($K302,'ИПЦ raw'!$A:$A,0),MATCH(MoM!P$1,'ИПЦ raw'!$1:$1,0))</f>
        <v>100.74</v>
      </c>
      <c r="Q302" s="326">
        <f>INDEX('ИПЦ raw'!$1:$1048576, MATCH($K302,'ИПЦ raw'!$A:$A,0),MATCH(MoM!Q$1,'ИПЦ raw'!$1:$1,0))</f>
        <v>100.34</v>
      </c>
      <c r="R302" s="326">
        <f>INDEX('ИПЦ raw'!$1:$1048576, MATCH($K302,'ИПЦ raw'!$A:$A,0),MATCH(MoM!R$1,'ИПЦ raw'!$1:$1,0))</f>
        <v>100.54</v>
      </c>
      <c r="S302" s="326">
        <f>INDEX('ИПЦ raw'!$1:$1048576, MATCH($K302,'ИПЦ raw'!$A:$A,0),MATCH(MoM!S$1,'ИПЦ raw'!$1:$1,0))</f>
        <v>100.57</v>
      </c>
      <c r="T302" s="326">
        <f>INDEX('ИПЦ raw'!$1:$1048576, MATCH($K302,'ИПЦ raw'!$A:$A,0),MATCH(MoM!T$1,'ИПЦ raw'!$1:$1,0))</f>
        <v>100.65</v>
      </c>
      <c r="U302" s="326">
        <f>INDEX('ИПЦ raw'!$1:$1048576, MATCH($K302,'ИПЦ raw'!$A:$A,0),MATCH(MoM!U$1,'ИПЦ raw'!$1:$1,0))</f>
        <v>100.43</v>
      </c>
      <c r="V302" s="326">
        <f>INDEX('ИПЦ raw'!$1:$1048576, MATCH($K302,'ИПЦ raw'!$A:$A,0),MATCH(MoM!V$1,'ИПЦ raw'!$1:$1,0))</f>
        <v>100.51</v>
      </c>
      <c r="W302" s="326">
        <f>INDEX('ИПЦ raw'!$1:$1048576, MATCH($K302,'ИПЦ raw'!$A:$A,0),MATCH(MoM!W$1,'ИПЦ raw'!$1:$1,0))</f>
        <v>100.28</v>
      </c>
      <c r="X302" s="326">
        <f>INDEX('ИПЦ raw'!$1:$1048576, MATCH($K302,'ИПЦ raw'!$A:$A,0),MATCH(MoM!X$1,'ИПЦ raw'!$1:$1,0))</f>
        <v>100.08</v>
      </c>
      <c r="Y302" s="326">
        <f>INDEX('ИПЦ raw'!$1:$1048576, MATCH($K302,'ИПЦ raw'!$A:$A,0),MATCH(MoM!Y$1,'ИПЦ raw'!$1:$1,0))</f>
        <v>100.36</v>
      </c>
      <c r="Z302" s="326">
        <f>INDEX('ИПЦ raw'!$1:$1048576, MATCH($K302,'ИПЦ raw'!$A:$A,0),MATCH(MoM!Z$1,'ИПЦ raw'!$1:$1,0))</f>
        <v>100.49</v>
      </c>
      <c r="AA302" s="326">
        <f>INDEX('ИПЦ raw'!$1:$1048576, MATCH($K302,'ИПЦ raw'!$A:$A,0),MATCH(MoM!AA$1,'ИПЦ raw'!$1:$1,0))</f>
        <v>100.45</v>
      </c>
      <c r="AB302" s="326">
        <f>INDEX('ИПЦ raw'!$1:$1048576, MATCH($K302,'ИПЦ raw'!$A:$A,0),MATCH(MoM!AB$1,'ИПЦ raw'!$1:$1,0))</f>
        <v>100.32</v>
      </c>
      <c r="AC302" s="326">
        <f>INDEX('ИПЦ raw'!$1:$1048576, MATCH($K302,'ИПЦ raw'!$A:$A,0),MATCH(MoM!AC$1,'ИПЦ raw'!$1:$1,0))</f>
        <v>99.91</v>
      </c>
      <c r="AD302" s="326">
        <f>INDEX('ИПЦ raw'!$1:$1048576, MATCH($K302,'ИПЦ raw'!$A:$A,0),MATCH(MoM!AD$1,'ИПЦ raw'!$1:$1,0))</f>
        <v>99.88</v>
      </c>
      <c r="AE302" s="326">
        <f>INDEX('ИПЦ raw'!$1:$1048576, MATCH($K302,'ИПЦ raw'!$A:$A,0),MATCH(MoM!AE$1,'ИПЦ raw'!$1:$1,0))</f>
        <v>100.54</v>
      </c>
      <c r="AF302" s="326">
        <f>INDEX('ИПЦ raw'!$1:$1048576, MATCH($K302,'ИПЦ raw'!$A:$A,0),MATCH(MoM!AF$1,'ИПЦ raw'!$1:$1,0))</f>
        <v>100.07</v>
      </c>
      <c r="AG302" s="326">
        <f>INDEX('ИПЦ raw'!$1:$1048576, MATCH($K302,'ИПЦ raw'!$A:$A,0),MATCH(MoM!AG$1,'ИПЦ raw'!$1:$1,0))</f>
        <v>100.5</v>
      </c>
      <c r="AH302" s="326">
        <f>INDEX('ИПЦ raw'!$1:$1048576, MATCH($K302,'ИПЦ raw'!$A:$A,0),MATCH(MoM!AH$1,'ИПЦ raw'!$1:$1,0))</f>
        <v>100.09</v>
      </c>
      <c r="AI302" s="326">
        <f>INDEX('ИПЦ raw'!$1:$1048576, MATCH($K302,'ИПЦ raw'!$A:$A,0),MATCH(MoM!AI$1,'ИПЦ raw'!$1:$1,0))</f>
        <v>100.35</v>
      </c>
      <c r="AJ302" s="326">
        <f>INDEX('ИПЦ raw'!$1:$1048576, MATCH($K302,'ИПЦ raw'!$A:$A,0),MATCH(MoM!AJ$1,'ИПЦ raw'!$1:$1,0))</f>
        <v>100.3</v>
      </c>
      <c r="AK302" s="326">
        <f>INDEX('ИПЦ raw'!$1:$1048576, MATCH($K302,'ИПЦ raw'!$A:$A,0),MATCH(MoM!AK$1,'ИПЦ raw'!$1:$1,0))</f>
        <v>100.61</v>
      </c>
      <c r="AL302" s="326">
        <f>INDEX('ИПЦ raw'!$1:$1048576, MATCH($K302,'ИПЦ raw'!$A:$A,0),MATCH(MoM!AL$1,'ИПЦ raw'!$1:$1,0))</f>
        <v>100.23</v>
      </c>
      <c r="AM302" s="326">
        <f>INDEX('ИПЦ raw'!$1:$1048576, MATCH($K302,'ИПЦ raw'!$A:$A,0),MATCH(MoM!AM$1,'ИПЦ raw'!$1:$1,0))</f>
        <v>100.1</v>
      </c>
      <c r="AN302" s="326">
        <f>INDEX('ИПЦ raw'!$1:$1048576, MATCH($K302,'ИПЦ raw'!$A:$A,0),MATCH(MoM!AN$1,'ИПЦ raw'!$1:$1,0))</f>
        <v>99.97</v>
      </c>
      <c r="AO302" s="326">
        <f>INDEX('ИПЦ raw'!$1:$1048576, MATCH($K302,'ИПЦ raw'!$A:$A,0),MATCH(MoM!AO$1,'ИПЦ raw'!$1:$1,0))</f>
        <v>100.36</v>
      </c>
      <c r="AP302" s="326">
        <f>INDEX('ИПЦ raw'!$1:$1048576, MATCH($K302,'ИПЦ raw'!$A:$A,0),MATCH(MoM!AP$1,'ИПЦ raw'!$1:$1,0))</f>
        <v>99.95</v>
      </c>
      <c r="AQ302" s="326">
        <f>INDEX('ИПЦ raw'!$1:$1048576, MATCH($K302,'ИПЦ raw'!$A:$A,0),MATCH(MoM!AQ$1,'ИПЦ raw'!$1:$1,0))</f>
        <v>99.73</v>
      </c>
      <c r="AR302" s="326">
        <f>INDEX('ИПЦ raw'!$1:$1048576, MATCH($K302,'ИПЦ raw'!$A:$A,0),MATCH(MoM!AR$1,'ИПЦ raw'!$1:$1,0))</f>
        <v>99.93</v>
      </c>
      <c r="AS302" s="326">
        <f>INDEX('ИПЦ raw'!$1:$1048576, MATCH($K302,'ИПЦ raw'!$A:$A,0),MATCH(MoM!AS$1,'ИПЦ raw'!$1:$1,0))</f>
        <v>100.13</v>
      </c>
      <c r="AT302" s="326">
        <f>INDEX('ИПЦ raw'!$1:$1048576, MATCH($K302,'ИПЦ raw'!$A:$A,0),MATCH(MoM!AT$1,'ИПЦ raw'!$1:$1,0))</f>
        <v>100.03</v>
      </c>
      <c r="AU302" s="326">
        <f>INDEX('ИПЦ raw'!$1:$1048576, MATCH($K302,'ИПЦ raw'!$A:$A,0),MATCH(MoM!AU$1,'ИПЦ raw'!$1:$1,0))</f>
        <v>100.49</v>
      </c>
      <c r="AV302" s="326">
        <f>INDEX('ИПЦ raw'!$1:$1048576, MATCH($K302,'ИПЦ raw'!$A:$A,0),MATCH(MoM!AV$1,'ИПЦ raw'!$1:$1,0))</f>
        <v>100.38</v>
      </c>
      <c r="AW302" s="326">
        <f>INDEX('ИПЦ raw'!$1:$1048576, MATCH($K302,'ИПЦ raw'!$A:$A,0),MATCH(MoM!AW$1,'ИПЦ raw'!$1:$1,0))</f>
        <v>100.42</v>
      </c>
      <c r="AX302" s="326">
        <f>INDEX('ИПЦ raw'!$1:$1048576, MATCH($K302,'ИПЦ raw'!$A:$A,0),MATCH(MoM!AX$1,'ИПЦ raw'!$1:$1,0))</f>
        <v>100.22</v>
      </c>
      <c r="AY302" s="326">
        <f>INDEX('ИПЦ raw'!$1:$1048576, MATCH($K302,'ИПЦ raw'!$A:$A,0),MATCH(MoM!AY$1,'ИПЦ raw'!$1:$1,0))</f>
        <v>99.93</v>
      </c>
      <c r="AZ302" s="326">
        <f>INDEX('ИПЦ raw'!$1:$1048576, MATCH($K302,'ИПЦ raw'!$A:$A,0),MATCH(MoM!AZ$1,'ИПЦ raw'!$1:$1,0))</f>
        <v>99.91</v>
      </c>
    </row>
    <row r="303" spans="1:52" s="332" customFormat="1" x14ac:dyDescent="0.45">
      <c r="A303" s="332">
        <f>Веса!A303</f>
        <v>0</v>
      </c>
      <c r="B303" s="332">
        <f t="shared" si="8"/>
        <v>0</v>
      </c>
      <c r="C303" s="332">
        <f>БИПЦ_НДС!E303</f>
        <v>1</v>
      </c>
      <c r="D303" s="332">
        <f t="shared" si="9"/>
        <v>0</v>
      </c>
      <c r="E303" s="332">
        <v>0</v>
      </c>
      <c r="F303" s="332">
        <v>1</v>
      </c>
      <c r="G303" s="332">
        <v>1</v>
      </c>
      <c r="H303" s="332">
        <v>0</v>
      </c>
      <c r="I303" s="332">
        <v>0</v>
      </c>
      <c r="J303" s="317" t="s">
        <v>302</v>
      </c>
      <c r="K303" s="317" t="s">
        <v>302</v>
      </c>
      <c r="L303" s="332">
        <f>INDEX('ИПЦ raw'!$1:$1048576, MATCH($K303,'ИПЦ raw'!$A:$A,0),MATCH(MoM!L$1,'ИПЦ raw'!$1:$1,0))</f>
        <v>0</v>
      </c>
      <c r="M303" s="332">
        <f>INDEX('ИПЦ raw'!$1:$1048576, MATCH($K303,'ИПЦ raw'!$A:$A,0),MATCH(MoM!M$1,'ИПЦ raw'!$1:$1,0))</f>
        <v>0</v>
      </c>
      <c r="N303" s="332">
        <f>INDEX('ИПЦ raw'!$1:$1048576, MATCH($K303,'ИПЦ raw'!$A:$A,0),MATCH(MoM!N$1,'ИПЦ raw'!$1:$1,0))</f>
        <v>0</v>
      </c>
      <c r="O303" s="332">
        <f>INDEX('ИПЦ raw'!$1:$1048576, MATCH($K303,'ИПЦ raw'!$A:$A,0),MATCH(MoM!O$1,'ИПЦ raw'!$1:$1,0))</f>
        <v>0</v>
      </c>
      <c r="P303" s="332">
        <f>INDEX('ИПЦ raw'!$1:$1048576, MATCH($K303,'ИПЦ raw'!$A:$A,0),MATCH(MoM!P$1,'ИПЦ raw'!$1:$1,0))</f>
        <v>0</v>
      </c>
      <c r="Q303" s="332">
        <f>INDEX('ИПЦ raw'!$1:$1048576, MATCH($K303,'ИПЦ raw'!$A:$A,0),MATCH(MoM!Q$1,'ИПЦ raw'!$1:$1,0))</f>
        <v>0</v>
      </c>
      <c r="R303" s="332">
        <f>INDEX('ИПЦ raw'!$1:$1048576, MATCH($K303,'ИПЦ raw'!$A:$A,0),MATCH(MoM!R$1,'ИПЦ raw'!$1:$1,0))</f>
        <v>0</v>
      </c>
      <c r="S303" s="332">
        <f>INDEX('ИПЦ raw'!$1:$1048576, MATCH($K303,'ИПЦ raw'!$A:$A,0),MATCH(MoM!S$1,'ИПЦ raw'!$1:$1,0))</f>
        <v>0</v>
      </c>
      <c r="T303" s="332">
        <f>INDEX('ИПЦ raw'!$1:$1048576, MATCH($K303,'ИПЦ raw'!$A:$A,0),MATCH(MoM!T$1,'ИПЦ raw'!$1:$1,0))</f>
        <v>0</v>
      </c>
      <c r="U303" s="332">
        <f>INDEX('ИПЦ raw'!$1:$1048576, MATCH($K303,'ИПЦ raw'!$A:$A,0),MATCH(MoM!U$1,'ИПЦ raw'!$1:$1,0))</f>
        <v>0</v>
      </c>
      <c r="V303" s="332">
        <f>INDEX('ИПЦ raw'!$1:$1048576, MATCH($K303,'ИПЦ raw'!$A:$A,0),MATCH(MoM!V$1,'ИПЦ raw'!$1:$1,0))</f>
        <v>0</v>
      </c>
      <c r="W303" s="332">
        <f>INDEX('ИПЦ raw'!$1:$1048576, MATCH($K303,'ИПЦ raw'!$A:$A,0),MATCH(MoM!W$1,'ИПЦ raw'!$1:$1,0))</f>
        <v>0</v>
      </c>
      <c r="X303" s="332">
        <f>INDEX('ИПЦ raw'!$1:$1048576, MATCH($K303,'ИПЦ raw'!$A:$A,0),MATCH(MoM!X$1,'ИПЦ raw'!$1:$1,0))</f>
        <v>0</v>
      </c>
      <c r="Y303" s="332">
        <f>INDEX('ИПЦ raw'!$1:$1048576, MATCH($K303,'ИПЦ raw'!$A:$A,0),MATCH(MoM!Y$1,'ИПЦ raw'!$1:$1,0))</f>
        <v>0</v>
      </c>
      <c r="Z303" s="332">
        <f>INDEX('ИПЦ raw'!$1:$1048576, MATCH($K303,'ИПЦ raw'!$A:$A,0),MATCH(MoM!Z$1,'ИПЦ raw'!$1:$1,0))</f>
        <v>0</v>
      </c>
      <c r="AA303" s="332">
        <f>INDEX('ИПЦ raw'!$1:$1048576, MATCH($K303,'ИПЦ raw'!$A:$A,0),MATCH(MoM!AA$1,'ИПЦ raw'!$1:$1,0))</f>
        <v>0</v>
      </c>
      <c r="AB303" s="332">
        <f>INDEX('ИПЦ raw'!$1:$1048576, MATCH($K303,'ИПЦ raw'!$A:$A,0),MATCH(MoM!AB$1,'ИПЦ raw'!$1:$1,0))</f>
        <v>0</v>
      </c>
      <c r="AC303" s="332">
        <f>INDEX('ИПЦ raw'!$1:$1048576, MATCH($K303,'ИПЦ raw'!$A:$A,0),MATCH(MoM!AC$1,'ИПЦ raw'!$1:$1,0))</f>
        <v>0</v>
      </c>
      <c r="AD303" s="332">
        <f>INDEX('ИПЦ raw'!$1:$1048576, MATCH($K303,'ИПЦ raw'!$A:$A,0),MATCH(MoM!AD$1,'ИПЦ raw'!$1:$1,0))</f>
        <v>0</v>
      </c>
      <c r="AE303" s="332">
        <f>INDEX('ИПЦ raw'!$1:$1048576, MATCH($K303,'ИПЦ raw'!$A:$A,0),MATCH(MoM!AE$1,'ИПЦ raw'!$1:$1,0))</f>
        <v>0</v>
      </c>
      <c r="AF303" s="332">
        <f>INDEX('ИПЦ raw'!$1:$1048576, MATCH($K303,'ИПЦ raw'!$A:$A,0),MATCH(MoM!AF$1,'ИПЦ raw'!$1:$1,0))</f>
        <v>0</v>
      </c>
      <c r="AG303" s="332">
        <f>INDEX('ИПЦ raw'!$1:$1048576, MATCH($K303,'ИПЦ raw'!$A:$A,0),MATCH(MoM!AG$1,'ИПЦ raw'!$1:$1,0))</f>
        <v>0</v>
      </c>
      <c r="AH303" s="332">
        <f>INDEX('ИПЦ raw'!$1:$1048576, MATCH($K303,'ИПЦ raw'!$A:$A,0),MATCH(MoM!AH$1,'ИПЦ raw'!$1:$1,0))</f>
        <v>0</v>
      </c>
      <c r="AI303" s="332">
        <f>INDEX('ИПЦ raw'!$1:$1048576, MATCH($K303,'ИПЦ raw'!$A:$A,0),MATCH(MoM!AI$1,'ИПЦ raw'!$1:$1,0))</f>
        <v>0</v>
      </c>
      <c r="AJ303" s="332">
        <f>INDEX('ИПЦ raw'!$1:$1048576, MATCH($K303,'ИПЦ raw'!$A:$A,0),MATCH(MoM!AJ$1,'ИПЦ raw'!$1:$1,0))</f>
        <v>100.49</v>
      </c>
      <c r="AK303" s="332">
        <f>INDEX('ИПЦ raw'!$1:$1048576, MATCH($K303,'ИПЦ raw'!$A:$A,0),MATCH(MoM!AK$1,'ИПЦ raw'!$1:$1,0))</f>
        <v>100.9</v>
      </c>
      <c r="AL303" s="332">
        <f>INDEX('ИПЦ raw'!$1:$1048576, MATCH($K303,'ИПЦ raw'!$A:$A,0),MATCH(MoM!AL$1,'ИПЦ raw'!$1:$1,0))</f>
        <v>100.5</v>
      </c>
      <c r="AM303" s="332">
        <f>INDEX('ИПЦ raw'!$1:$1048576, MATCH($K303,'ИПЦ raw'!$A:$A,0),MATCH(MoM!AM$1,'ИПЦ raw'!$1:$1,0))</f>
        <v>99.99</v>
      </c>
      <c r="AN303" s="332">
        <f>INDEX('ИПЦ raw'!$1:$1048576, MATCH($K303,'ИПЦ raw'!$A:$A,0),MATCH(MoM!AN$1,'ИПЦ raw'!$1:$1,0))</f>
        <v>99.82</v>
      </c>
      <c r="AO303" s="332">
        <f>INDEX('ИПЦ raw'!$1:$1048576, MATCH($K303,'ИПЦ raw'!$A:$A,0),MATCH(MoM!AO$1,'ИПЦ raw'!$1:$1,0))</f>
        <v>100.3</v>
      </c>
      <c r="AP303" s="332">
        <f>INDEX('ИПЦ raw'!$1:$1048576, MATCH($K303,'ИПЦ raw'!$A:$A,0),MATCH(MoM!AP$1,'ИПЦ raw'!$1:$1,0))</f>
        <v>100.04</v>
      </c>
      <c r="AQ303" s="332">
        <f>INDEX('ИПЦ raw'!$1:$1048576, MATCH($K303,'ИПЦ raw'!$A:$A,0),MATCH(MoM!AQ$1,'ИПЦ raw'!$1:$1,0))</f>
        <v>100.73</v>
      </c>
      <c r="AR303" s="332">
        <f>INDEX('ИПЦ raw'!$1:$1048576, MATCH($K303,'ИПЦ raw'!$A:$A,0),MATCH(MoM!AR$1,'ИПЦ raw'!$1:$1,0))</f>
        <v>99.83</v>
      </c>
      <c r="AS303" s="332">
        <f>INDEX('ИПЦ raw'!$1:$1048576, MATCH($K303,'ИПЦ raw'!$A:$A,0),MATCH(MoM!AS$1,'ИПЦ raw'!$1:$1,0))</f>
        <v>99.56</v>
      </c>
      <c r="AT303" s="332">
        <f>INDEX('ИПЦ raw'!$1:$1048576, MATCH($K303,'ИПЦ raw'!$A:$A,0),MATCH(MoM!AT$1,'ИПЦ raw'!$1:$1,0))</f>
        <v>100.85</v>
      </c>
      <c r="AU303" s="332">
        <f>INDEX('ИПЦ raw'!$1:$1048576, MATCH($K303,'ИПЦ raw'!$A:$A,0),MATCH(MoM!AU$1,'ИПЦ raw'!$1:$1,0))</f>
        <v>99.88</v>
      </c>
      <c r="AV303" s="332">
        <f>INDEX('ИПЦ raw'!$1:$1048576, MATCH($K303,'ИПЦ raw'!$A:$A,0),MATCH(MoM!AV$1,'ИПЦ raw'!$1:$1,0))</f>
        <v>100.46</v>
      </c>
      <c r="AW303" s="332">
        <f>INDEX('ИПЦ raw'!$1:$1048576, MATCH($K303,'ИПЦ raw'!$A:$A,0),MATCH(MoM!AW$1,'ИПЦ raw'!$1:$1,0))</f>
        <v>101</v>
      </c>
      <c r="AX303" s="332">
        <f>INDEX('ИПЦ raw'!$1:$1048576, MATCH($K303,'ИПЦ raw'!$A:$A,0),MATCH(MoM!AX$1,'ИПЦ raw'!$1:$1,0))</f>
        <v>100.15</v>
      </c>
      <c r="AY303" s="326">
        <f>INDEX('ИПЦ raw'!$1:$1048576, MATCH($K303,'ИПЦ raw'!$A:$A,0),MATCH(MoM!AY$1,'ИПЦ raw'!$1:$1,0))</f>
        <v>100.29</v>
      </c>
      <c r="AZ303" s="326">
        <f>INDEX('ИПЦ raw'!$1:$1048576, MATCH($K303,'ИПЦ raw'!$A:$A,0),MATCH(MoM!AZ$1,'ИПЦ raw'!$1:$1,0))</f>
        <v>100.5</v>
      </c>
    </row>
    <row r="304" spans="1:52" x14ac:dyDescent="0.45">
      <c r="A304" s="326">
        <f>Веса!A304</f>
        <v>1</v>
      </c>
      <c r="B304" s="326">
        <f t="shared" si="8"/>
        <v>1</v>
      </c>
      <c r="C304" s="326">
        <f>БИПЦ_НДС!E304</f>
        <v>1</v>
      </c>
      <c r="D304" s="326">
        <f t="shared" si="9"/>
        <v>0</v>
      </c>
      <c r="E304" s="326">
        <v>0</v>
      </c>
      <c r="F304" s="326">
        <v>1</v>
      </c>
      <c r="G304" s="326">
        <v>1</v>
      </c>
      <c r="H304" s="326">
        <v>0</v>
      </c>
      <c r="I304" s="326">
        <v>0</v>
      </c>
      <c r="J304" s="308" t="s">
        <v>303</v>
      </c>
      <c r="K304" s="308" t="s">
        <v>303</v>
      </c>
      <c r="L304" s="326">
        <f>INDEX('ИПЦ raw'!$1:$1048576, MATCH($K304,'ИПЦ raw'!$A:$A,0),MATCH(MoM!L$1,'ИПЦ raw'!$1:$1,0))</f>
        <v>102.43</v>
      </c>
      <c r="M304" s="326">
        <f>INDEX('ИПЦ raw'!$1:$1048576, MATCH($K304,'ИПЦ raw'!$A:$A,0),MATCH(MoM!M$1,'ИПЦ raw'!$1:$1,0))</f>
        <v>101.07</v>
      </c>
      <c r="N304" s="326">
        <f>INDEX('ИПЦ raw'!$1:$1048576, MATCH($K304,'ИПЦ raw'!$A:$A,0),MATCH(MoM!N$1,'ИПЦ raw'!$1:$1,0))</f>
        <v>100.11</v>
      </c>
      <c r="O304" s="326">
        <f>INDEX('ИПЦ raw'!$1:$1048576, MATCH($K304,'ИПЦ raw'!$A:$A,0),MATCH(MoM!O$1,'ИПЦ raw'!$1:$1,0))</f>
        <v>102.57</v>
      </c>
      <c r="P304" s="326">
        <f>INDEX('ИПЦ raw'!$1:$1048576, MATCH($K304,'ИПЦ raw'!$A:$A,0),MATCH(MoM!P$1,'ИПЦ raw'!$1:$1,0))</f>
        <v>101.86</v>
      </c>
      <c r="Q304" s="326">
        <f>INDEX('ИПЦ raw'!$1:$1048576, MATCH($K304,'ИПЦ raw'!$A:$A,0),MATCH(MoM!Q$1,'ИПЦ raw'!$1:$1,0))</f>
        <v>101.68</v>
      </c>
      <c r="R304" s="326">
        <f>INDEX('ИПЦ raw'!$1:$1048576, MATCH($K304,'ИПЦ raw'!$A:$A,0),MATCH(MoM!R$1,'ИПЦ raw'!$1:$1,0))</f>
        <v>100.94</v>
      </c>
      <c r="S304" s="326">
        <f>INDEX('ИПЦ raw'!$1:$1048576, MATCH($K304,'ИПЦ raw'!$A:$A,0),MATCH(MoM!S$1,'ИПЦ raw'!$1:$1,0))</f>
        <v>103.54</v>
      </c>
      <c r="T304" s="326">
        <f>INDEX('ИПЦ raw'!$1:$1048576, MATCH($K304,'ИПЦ raw'!$A:$A,0),MATCH(MoM!T$1,'ИПЦ raw'!$1:$1,0))</f>
        <v>102.95</v>
      </c>
      <c r="U304" s="326">
        <f>INDEX('ИПЦ raw'!$1:$1048576, MATCH($K304,'ИПЦ raw'!$A:$A,0),MATCH(MoM!U$1,'ИПЦ raw'!$1:$1,0))</f>
        <v>101.78</v>
      </c>
      <c r="V304" s="326">
        <f>INDEX('ИПЦ raw'!$1:$1048576, MATCH($K304,'ИПЦ raw'!$A:$A,0),MATCH(MoM!V$1,'ИПЦ raw'!$1:$1,0))</f>
        <v>99.63</v>
      </c>
      <c r="W304" s="326">
        <f>INDEX('ИПЦ raw'!$1:$1048576, MATCH($K304,'ИПЦ raw'!$A:$A,0),MATCH(MoM!W$1,'ИПЦ raw'!$1:$1,0))</f>
        <v>101.7</v>
      </c>
      <c r="X304" s="326">
        <f>INDEX('ИПЦ raw'!$1:$1048576, MATCH($K304,'ИПЦ raw'!$A:$A,0),MATCH(MoM!X$1,'ИПЦ raw'!$1:$1,0))</f>
        <v>100.36</v>
      </c>
      <c r="Y304" s="326">
        <f>INDEX('ИПЦ raw'!$1:$1048576, MATCH($K304,'ИПЦ raw'!$A:$A,0),MATCH(MoM!Y$1,'ИПЦ raw'!$1:$1,0))</f>
        <v>101.82</v>
      </c>
      <c r="Z304" s="326">
        <f>INDEX('ИПЦ raw'!$1:$1048576, MATCH($K304,'ИПЦ raw'!$A:$A,0),MATCH(MoM!Z$1,'ИПЦ raw'!$1:$1,0))</f>
        <v>103.26</v>
      </c>
      <c r="AA304" s="326">
        <f>INDEX('ИПЦ raw'!$1:$1048576, MATCH($K304,'ИПЦ raw'!$A:$A,0),MATCH(MoM!AA$1,'ИПЦ raw'!$1:$1,0))</f>
        <v>103.27</v>
      </c>
      <c r="AB304" s="326">
        <f>INDEX('ИПЦ raw'!$1:$1048576, MATCH($K304,'ИПЦ raw'!$A:$A,0),MATCH(MoM!AB$1,'ИПЦ raw'!$1:$1,0))</f>
        <v>103.64</v>
      </c>
      <c r="AC304" s="326">
        <f>INDEX('ИПЦ raw'!$1:$1048576, MATCH($K304,'ИПЦ raw'!$A:$A,0),MATCH(MoM!AC$1,'ИПЦ raw'!$1:$1,0))</f>
        <v>100.24</v>
      </c>
      <c r="AD304" s="326">
        <f>INDEX('ИПЦ raw'!$1:$1048576, MATCH($K304,'ИПЦ raw'!$A:$A,0),MATCH(MoM!AD$1,'ИПЦ raw'!$1:$1,0))</f>
        <v>101.38</v>
      </c>
      <c r="AE304" s="326">
        <f>INDEX('ИПЦ raw'!$1:$1048576, MATCH($K304,'ИПЦ raw'!$A:$A,0),MATCH(MoM!AE$1,'ИПЦ raw'!$1:$1,0))</f>
        <v>101.75</v>
      </c>
      <c r="AF304" s="326">
        <f>INDEX('ИПЦ raw'!$1:$1048576, MATCH($K304,'ИПЦ raw'!$A:$A,0),MATCH(MoM!AF$1,'ИПЦ raw'!$1:$1,0))</f>
        <v>103.66</v>
      </c>
      <c r="AG304" s="326">
        <f>INDEX('ИПЦ raw'!$1:$1048576, MATCH($K304,'ИПЦ raw'!$A:$A,0),MATCH(MoM!AG$1,'ИПЦ raw'!$1:$1,0))</f>
        <v>104.6</v>
      </c>
      <c r="AH304" s="326">
        <f>INDEX('ИПЦ raw'!$1:$1048576, MATCH($K304,'ИПЦ raw'!$A:$A,0),MATCH(MoM!AH$1,'ИПЦ raw'!$1:$1,0))</f>
        <v>102.84</v>
      </c>
      <c r="AI304" s="326">
        <f>INDEX('ИПЦ raw'!$1:$1048576, MATCH($K304,'ИПЦ raw'!$A:$A,0),MATCH(MoM!AI$1,'ИПЦ raw'!$1:$1,0))</f>
        <v>102.75</v>
      </c>
      <c r="AJ304" s="326">
        <f>INDEX('ИПЦ raw'!$1:$1048576, MATCH($K304,'ИПЦ raw'!$A:$A,0),MATCH(MoM!AJ$1,'ИПЦ raw'!$1:$1,0))</f>
        <v>100.97</v>
      </c>
      <c r="AK304" s="326">
        <f>INDEX('ИПЦ raw'!$1:$1048576, MATCH($K304,'ИПЦ raw'!$A:$A,0),MATCH(MoM!AK$1,'ИПЦ raw'!$1:$1,0))</f>
        <v>97.46</v>
      </c>
      <c r="AL304" s="326">
        <f>INDEX('ИПЦ raw'!$1:$1048576, MATCH($K304,'ИПЦ raw'!$A:$A,0),MATCH(MoM!AL$1,'ИПЦ raw'!$1:$1,0))</f>
        <v>99.64</v>
      </c>
      <c r="AM304" s="326">
        <f>INDEX('ИПЦ raw'!$1:$1048576, MATCH($K304,'ИПЦ raw'!$A:$A,0),MATCH(MoM!AM$1,'ИПЦ raw'!$1:$1,0))</f>
        <v>100.71</v>
      </c>
      <c r="AN304" s="326">
        <f>INDEX('ИПЦ raw'!$1:$1048576, MATCH($K304,'ИПЦ raw'!$A:$A,0),MATCH(MoM!AN$1,'ИПЦ raw'!$1:$1,0))</f>
        <v>99.13</v>
      </c>
      <c r="AO304" s="326">
        <f>INDEX('ИПЦ raw'!$1:$1048576, MATCH($K304,'ИПЦ raw'!$A:$A,0),MATCH(MoM!AO$1,'ИПЦ raw'!$1:$1,0))</f>
        <v>100.78</v>
      </c>
      <c r="AP304" s="326">
        <f>INDEX('ИПЦ raw'!$1:$1048576, MATCH($K304,'ИПЦ raw'!$A:$A,0),MATCH(MoM!AP$1,'ИПЦ raw'!$1:$1,0))</f>
        <v>99.22</v>
      </c>
      <c r="AQ304" s="326">
        <f>INDEX('ИПЦ raw'!$1:$1048576, MATCH($K304,'ИПЦ raw'!$A:$A,0),MATCH(MoM!AQ$1,'ИПЦ raw'!$1:$1,0))</f>
        <v>100.67</v>
      </c>
      <c r="AR304" s="326">
        <f>INDEX('ИПЦ raw'!$1:$1048576, MATCH($K304,'ИПЦ raw'!$A:$A,0),MATCH(MoM!AR$1,'ИПЦ raw'!$1:$1,0))</f>
        <v>102.07</v>
      </c>
      <c r="AS304" s="326">
        <f>INDEX('ИПЦ raw'!$1:$1048576, MATCH($K304,'ИПЦ raw'!$A:$A,0),MATCH(MoM!AS$1,'ИПЦ raw'!$1:$1,0))</f>
        <v>105.88</v>
      </c>
      <c r="AT304" s="326">
        <f>INDEX('ИПЦ raw'!$1:$1048576, MATCH($K304,'ИПЦ raw'!$A:$A,0),MATCH(MoM!AT$1,'ИПЦ raw'!$1:$1,0))</f>
        <v>100.82</v>
      </c>
      <c r="AU304" s="326">
        <f>INDEX('ИПЦ raw'!$1:$1048576, MATCH($K304,'ИПЦ raw'!$A:$A,0),MATCH(MoM!AU$1,'ИПЦ raw'!$1:$1,0))</f>
        <v>101.35</v>
      </c>
      <c r="AV304" s="326">
        <f>INDEX('ИПЦ raw'!$1:$1048576, MATCH($K304,'ИПЦ raw'!$A:$A,0),MATCH(MoM!AV$1,'ИПЦ raw'!$1:$1,0))</f>
        <v>102.45</v>
      </c>
      <c r="AW304" s="326">
        <f>INDEX('ИПЦ raw'!$1:$1048576, MATCH($K304,'ИПЦ raw'!$A:$A,0),MATCH(MoM!AW$1,'ИПЦ raw'!$1:$1,0))</f>
        <v>105.42</v>
      </c>
      <c r="AX304" s="326">
        <f>INDEX('ИПЦ raw'!$1:$1048576, MATCH($K304,'ИПЦ raw'!$A:$A,0),MATCH(MoM!AX$1,'ИПЦ raw'!$1:$1,0))</f>
        <v>102.78</v>
      </c>
      <c r="AY304" s="326">
        <f>INDEX('ИПЦ raw'!$1:$1048576, MATCH($K304,'ИПЦ raw'!$A:$A,0),MATCH(MoM!AY$1,'ИПЦ raw'!$1:$1,0))</f>
        <v>100.79</v>
      </c>
      <c r="AZ304" s="326">
        <f>INDEX('ИПЦ raw'!$1:$1048576, MATCH($K304,'ИПЦ raw'!$A:$A,0),MATCH(MoM!AZ$1,'ИПЦ raw'!$1:$1,0))</f>
        <v>98.73</v>
      </c>
    </row>
    <row r="305" spans="1:52" ht="26.25" x14ac:dyDescent="0.45">
      <c r="A305" s="326">
        <f>Веса!A305</f>
        <v>1</v>
      </c>
      <c r="B305" s="333">
        <v>0</v>
      </c>
      <c r="C305" s="326">
        <f>БИПЦ_НДС!E305</f>
        <v>1</v>
      </c>
      <c r="D305" s="326">
        <f t="shared" si="9"/>
        <v>0</v>
      </c>
      <c r="E305" s="326">
        <v>0</v>
      </c>
      <c r="F305" s="326">
        <v>1</v>
      </c>
      <c r="G305" s="326">
        <v>1</v>
      </c>
      <c r="H305" s="326">
        <v>0</v>
      </c>
      <c r="I305" s="326">
        <v>0</v>
      </c>
      <c r="J305" s="308" t="s">
        <v>304</v>
      </c>
      <c r="K305" s="308" t="s">
        <v>304</v>
      </c>
      <c r="L305" s="326">
        <f>INDEX('ИПЦ raw'!$1:$1048576, MATCH($K305,'ИПЦ raw'!$A:$A,0),MATCH(MoM!L$1,'ИПЦ raw'!$1:$1,0))</f>
        <v>99.85</v>
      </c>
      <c r="M305" s="326">
        <f>INDEX('ИПЦ raw'!$1:$1048576, MATCH($K305,'ИПЦ raw'!$A:$A,0),MATCH(MoM!M$1,'ИПЦ raw'!$1:$1,0))</f>
        <v>100.02</v>
      </c>
      <c r="N305" s="326">
        <f>INDEX('ИПЦ raw'!$1:$1048576, MATCH($K305,'ИПЦ raw'!$A:$A,0),MATCH(MoM!N$1,'ИПЦ raw'!$1:$1,0))</f>
        <v>100.75</v>
      </c>
      <c r="O305" s="326">
        <f>INDEX('ИПЦ raw'!$1:$1048576, MATCH($K305,'ИПЦ raw'!$A:$A,0),MATCH(MoM!O$1,'ИПЦ raw'!$1:$1,0))</f>
        <v>100.11</v>
      </c>
      <c r="P305" s="326">
        <f>INDEX('ИПЦ raw'!$1:$1048576, MATCH($K305,'ИПЦ raw'!$A:$A,0),MATCH(MoM!P$1,'ИПЦ raw'!$1:$1,0))</f>
        <v>101.35</v>
      </c>
      <c r="Q305" s="326">
        <f>INDEX('ИПЦ raw'!$1:$1048576, MATCH($K305,'ИПЦ raw'!$A:$A,0),MATCH(MoM!Q$1,'ИПЦ raw'!$1:$1,0))</f>
        <v>102.32</v>
      </c>
      <c r="R305" s="326">
        <f>INDEX('ИПЦ raw'!$1:$1048576, MATCH($K305,'ИПЦ raw'!$A:$A,0),MATCH(MoM!R$1,'ИПЦ raw'!$1:$1,0))</f>
        <v>101.51</v>
      </c>
      <c r="S305" s="326">
        <f>INDEX('ИПЦ raw'!$1:$1048576, MATCH($K305,'ИПЦ raw'!$A:$A,0),MATCH(MoM!S$1,'ИПЦ raw'!$1:$1,0))</f>
        <v>100.67</v>
      </c>
      <c r="T305" s="326">
        <f>INDEX('ИПЦ raw'!$1:$1048576, MATCH($K305,'ИПЦ raw'!$A:$A,0),MATCH(MoM!T$1,'ИПЦ raw'!$1:$1,0))</f>
        <v>101.21</v>
      </c>
      <c r="U305" s="326">
        <f>INDEX('ИПЦ raw'!$1:$1048576, MATCH($K305,'ИПЦ raw'!$A:$A,0),MATCH(MoM!U$1,'ИПЦ raw'!$1:$1,0))</f>
        <v>101.04</v>
      </c>
      <c r="V305" s="326">
        <f>INDEX('ИПЦ raw'!$1:$1048576, MATCH($K305,'ИПЦ raw'!$A:$A,0),MATCH(MoM!V$1,'ИПЦ raw'!$1:$1,0))</f>
        <v>106.01</v>
      </c>
      <c r="W305" s="326">
        <f>INDEX('ИПЦ raw'!$1:$1048576, MATCH($K305,'ИПЦ raw'!$A:$A,0),MATCH(MoM!W$1,'ИПЦ raw'!$1:$1,0))</f>
        <v>101.6</v>
      </c>
      <c r="X305" s="326">
        <f>INDEX('ИПЦ raw'!$1:$1048576, MATCH($K305,'ИПЦ raw'!$A:$A,0),MATCH(MoM!X$1,'ИПЦ raw'!$1:$1,0))</f>
        <v>100.07</v>
      </c>
      <c r="Y305" s="326">
        <f>INDEX('ИПЦ raw'!$1:$1048576, MATCH($K305,'ИПЦ raw'!$A:$A,0),MATCH(MoM!Y$1,'ИПЦ raw'!$1:$1,0))</f>
        <v>99.96</v>
      </c>
      <c r="Z305" s="326">
        <f>INDEX('ИПЦ raw'!$1:$1048576, MATCH($K305,'ИПЦ raw'!$A:$A,0),MATCH(MoM!Z$1,'ИПЦ raw'!$1:$1,0))</f>
        <v>98.25</v>
      </c>
      <c r="AA305" s="326">
        <f>INDEX('ИПЦ raw'!$1:$1048576, MATCH($K305,'ИПЦ raw'!$A:$A,0),MATCH(MoM!AA$1,'ИПЦ raw'!$1:$1,0))</f>
        <v>100.63</v>
      </c>
      <c r="AB305" s="326">
        <f>INDEX('ИПЦ raw'!$1:$1048576, MATCH($K305,'ИПЦ raw'!$A:$A,0),MATCH(MoM!AB$1,'ИПЦ raw'!$1:$1,0))</f>
        <v>103.56</v>
      </c>
      <c r="AC305" s="326">
        <f>INDEX('ИПЦ raw'!$1:$1048576, MATCH($K305,'ИПЦ raw'!$A:$A,0),MATCH(MoM!AC$1,'ИПЦ raw'!$1:$1,0))</f>
        <v>100.16</v>
      </c>
      <c r="AD305" s="326">
        <f>INDEX('ИПЦ raw'!$1:$1048576, MATCH($K305,'ИПЦ raw'!$A:$A,0),MATCH(MoM!AD$1,'ИПЦ raw'!$1:$1,0))</f>
        <v>100.1</v>
      </c>
      <c r="AE305" s="326">
        <f>INDEX('ИПЦ raw'!$1:$1048576, MATCH($K305,'ИПЦ raw'!$A:$A,0),MATCH(MoM!AE$1,'ИПЦ raw'!$1:$1,0))</f>
        <v>101.36</v>
      </c>
      <c r="AF305" s="326">
        <f>INDEX('ИПЦ raw'!$1:$1048576, MATCH($K305,'ИПЦ raw'!$A:$A,0),MATCH(MoM!AF$1,'ИПЦ raw'!$1:$1,0))</f>
        <v>100.01</v>
      </c>
      <c r="AG305" s="326">
        <f>INDEX('ИПЦ raw'!$1:$1048576, MATCH($K305,'ИПЦ raw'!$A:$A,0),MATCH(MoM!AG$1,'ИПЦ raw'!$1:$1,0))</f>
        <v>100.26</v>
      </c>
      <c r="AH305" s="326">
        <f>INDEX('ИПЦ raw'!$1:$1048576, MATCH($K305,'ИПЦ raw'!$A:$A,0),MATCH(MoM!AH$1,'ИПЦ raw'!$1:$1,0))</f>
        <v>100</v>
      </c>
      <c r="AI305" s="326">
        <f>INDEX('ИПЦ raw'!$1:$1048576, MATCH($K305,'ИПЦ raw'!$A:$A,0),MATCH(MoM!AI$1,'ИПЦ raw'!$1:$1,0))</f>
        <v>100.17</v>
      </c>
      <c r="AJ305" s="326">
        <f>INDEX('ИПЦ raw'!$1:$1048576, MATCH($K305,'ИПЦ raw'!$A:$A,0),MATCH(MoM!AJ$1,'ИПЦ raw'!$1:$1,0))</f>
        <v>101.9</v>
      </c>
      <c r="AK305" s="326">
        <f>INDEX('ИПЦ raw'!$1:$1048576, MATCH($K305,'ИПЦ raw'!$A:$A,0),MATCH(MoM!AK$1,'ИПЦ raw'!$1:$1,0))</f>
        <v>100.29</v>
      </c>
      <c r="AL305" s="326">
        <f>INDEX('ИПЦ raw'!$1:$1048576, MATCH($K305,'ИПЦ raw'!$A:$A,0),MATCH(MoM!AL$1,'ИПЦ raw'!$1:$1,0))</f>
        <v>100.04</v>
      </c>
      <c r="AM305" s="326">
        <f>INDEX('ИПЦ raw'!$1:$1048576, MATCH($K305,'ИПЦ raw'!$A:$A,0),MATCH(MoM!AM$1,'ИПЦ raw'!$1:$1,0))</f>
        <v>100.01</v>
      </c>
      <c r="AN305" s="326">
        <f>INDEX('ИПЦ raw'!$1:$1048576, MATCH($K305,'ИПЦ raw'!$A:$A,0),MATCH(MoM!AN$1,'ИПЦ raw'!$1:$1,0))</f>
        <v>100.22</v>
      </c>
      <c r="AO305" s="326">
        <f>INDEX('ИПЦ raw'!$1:$1048576, MATCH($K305,'ИПЦ raw'!$A:$A,0),MATCH(MoM!AO$1,'ИПЦ raw'!$1:$1,0))</f>
        <v>100.04</v>
      </c>
      <c r="AP305" s="326">
        <f>INDEX('ИПЦ raw'!$1:$1048576, MATCH($K305,'ИПЦ raw'!$A:$A,0),MATCH(MoM!AP$1,'ИПЦ raw'!$1:$1,0))</f>
        <v>100.21</v>
      </c>
      <c r="AQ305" s="326">
        <f>INDEX('ИПЦ raw'!$1:$1048576, MATCH($K305,'ИПЦ raw'!$A:$A,0),MATCH(MoM!AQ$1,'ИПЦ raw'!$1:$1,0))</f>
        <v>100</v>
      </c>
      <c r="AR305" s="326">
        <f>INDEX('ИПЦ raw'!$1:$1048576, MATCH($K305,'ИПЦ raw'!$A:$A,0),MATCH(MoM!AR$1,'ИПЦ raw'!$1:$1,0))</f>
        <v>100.01</v>
      </c>
      <c r="AS305" s="326">
        <f>INDEX('ИПЦ raw'!$1:$1048576, MATCH($K305,'ИПЦ raw'!$A:$A,0),MATCH(MoM!AS$1,'ИПЦ raw'!$1:$1,0))</f>
        <v>100.23</v>
      </c>
      <c r="AT305" s="326">
        <f>INDEX('ИПЦ raw'!$1:$1048576, MATCH($K305,'ИПЦ raw'!$A:$A,0),MATCH(MoM!AT$1,'ИПЦ raw'!$1:$1,0))</f>
        <v>100</v>
      </c>
      <c r="AU305" s="326">
        <f>INDEX('ИПЦ raw'!$1:$1048576, MATCH($K305,'ИПЦ raw'!$A:$A,0),MATCH(MoM!AU$1,'ИПЦ raw'!$1:$1,0))</f>
        <v>101.53</v>
      </c>
      <c r="AV305" s="326">
        <f>INDEX('ИПЦ raw'!$1:$1048576, MATCH($K305,'ИПЦ raw'!$A:$A,0),MATCH(MoM!AV$1,'ИПЦ raw'!$1:$1,0))</f>
        <v>101.24</v>
      </c>
      <c r="AW305" s="326">
        <f>INDEX('ИПЦ raw'!$1:$1048576, MATCH($K305,'ИПЦ raw'!$A:$A,0),MATCH(MoM!AW$1,'ИПЦ raw'!$1:$1,0))</f>
        <v>100.16</v>
      </c>
      <c r="AX305" s="326">
        <f>INDEX('ИПЦ raw'!$1:$1048576, MATCH($K305,'ИПЦ raw'!$A:$A,0),MATCH(MoM!AX$1,'ИПЦ raw'!$1:$1,0))</f>
        <v>100.25</v>
      </c>
      <c r="AY305" s="326">
        <f>INDEX('ИПЦ raw'!$1:$1048576, MATCH($K305,'ИПЦ raw'!$A:$A,0),MATCH(MoM!AY$1,'ИПЦ raw'!$1:$1,0))</f>
        <v>100.13</v>
      </c>
      <c r="AZ305" s="326">
        <f>INDEX('ИПЦ raw'!$1:$1048576, MATCH($K305,'ИПЦ raw'!$A:$A,0),MATCH(MoM!AZ$1,'ИПЦ raw'!$1:$1,0))</f>
        <v>100</v>
      </c>
    </row>
    <row r="306" spans="1:52" ht="26.25" x14ac:dyDescent="0.45">
      <c r="A306" s="326">
        <f>Веса!A306</f>
        <v>1</v>
      </c>
      <c r="B306" s="333">
        <v>0</v>
      </c>
      <c r="C306" s="326">
        <f>БИПЦ_НДС!E306</f>
        <v>1</v>
      </c>
      <c r="D306" s="326">
        <f t="shared" si="9"/>
        <v>0</v>
      </c>
      <c r="E306" s="326">
        <v>0</v>
      </c>
      <c r="F306" s="326">
        <v>1</v>
      </c>
      <c r="G306" s="326">
        <v>1</v>
      </c>
      <c r="H306" s="326">
        <v>0</v>
      </c>
      <c r="I306" s="326">
        <v>0</v>
      </c>
      <c r="J306" s="308" t="s">
        <v>305</v>
      </c>
      <c r="K306" s="308" t="s">
        <v>305</v>
      </c>
      <c r="L306" s="326">
        <f>INDEX('ИПЦ raw'!$1:$1048576, MATCH($K306,'ИПЦ raw'!$A:$A,0),MATCH(MoM!L$1,'ИПЦ raw'!$1:$1,0))</f>
        <v>99.83</v>
      </c>
      <c r="M306" s="326">
        <f>INDEX('ИПЦ raw'!$1:$1048576, MATCH($K306,'ИПЦ raw'!$A:$A,0),MATCH(MoM!M$1,'ИПЦ raw'!$1:$1,0))</f>
        <v>99.92</v>
      </c>
      <c r="N306" s="326">
        <f>INDEX('ИПЦ raw'!$1:$1048576, MATCH($K306,'ИПЦ raw'!$A:$A,0),MATCH(MoM!N$1,'ИПЦ raw'!$1:$1,0))</f>
        <v>99.89</v>
      </c>
      <c r="O306" s="326">
        <f>INDEX('ИПЦ raw'!$1:$1048576, MATCH($K306,'ИПЦ raw'!$A:$A,0),MATCH(MoM!O$1,'ИПЦ raw'!$1:$1,0))</f>
        <v>100.67</v>
      </c>
      <c r="P306" s="326">
        <f>INDEX('ИПЦ raw'!$1:$1048576, MATCH($K306,'ИПЦ raw'!$A:$A,0),MATCH(MoM!P$1,'ИПЦ raw'!$1:$1,0))</f>
        <v>100.33</v>
      </c>
      <c r="Q306" s="326">
        <f>INDEX('ИПЦ raw'!$1:$1048576, MATCH($K306,'ИПЦ raw'!$A:$A,0),MATCH(MoM!Q$1,'ИПЦ raw'!$1:$1,0))</f>
        <v>100.14</v>
      </c>
      <c r="R306" s="326">
        <f>INDEX('ИПЦ raw'!$1:$1048576, MATCH($K306,'ИПЦ raw'!$A:$A,0),MATCH(MoM!R$1,'ИПЦ raw'!$1:$1,0))</f>
        <v>101.4</v>
      </c>
      <c r="S306" s="326">
        <f>INDEX('ИПЦ raw'!$1:$1048576, MATCH($K306,'ИПЦ raw'!$A:$A,0),MATCH(MoM!S$1,'ИПЦ raw'!$1:$1,0))</f>
        <v>101.23</v>
      </c>
      <c r="T306" s="326">
        <f>INDEX('ИПЦ raw'!$1:$1048576, MATCH($K306,'ИПЦ raw'!$A:$A,0),MATCH(MoM!T$1,'ИПЦ raw'!$1:$1,0))</f>
        <v>100.87</v>
      </c>
      <c r="U306" s="326">
        <f>INDEX('ИПЦ raw'!$1:$1048576, MATCH($K306,'ИПЦ raw'!$A:$A,0),MATCH(MoM!U$1,'ИПЦ raw'!$1:$1,0))</f>
        <v>100.55</v>
      </c>
      <c r="V306" s="326">
        <f>INDEX('ИПЦ raw'!$1:$1048576, MATCH($K306,'ИПЦ raw'!$A:$A,0),MATCH(MoM!V$1,'ИПЦ raw'!$1:$1,0))</f>
        <v>99.38</v>
      </c>
      <c r="W306" s="326">
        <f>INDEX('ИПЦ raw'!$1:$1048576, MATCH($K306,'ИПЦ raw'!$A:$A,0),MATCH(MoM!W$1,'ИПЦ raw'!$1:$1,0))</f>
        <v>99.66</v>
      </c>
      <c r="X306" s="326">
        <f>INDEX('ИПЦ raw'!$1:$1048576, MATCH($K306,'ИПЦ raw'!$A:$A,0),MATCH(MoM!X$1,'ИПЦ raw'!$1:$1,0))</f>
        <v>100.24</v>
      </c>
      <c r="Y306" s="326">
        <f>INDEX('ИПЦ raw'!$1:$1048576, MATCH($K306,'ИПЦ raw'!$A:$A,0),MATCH(MoM!Y$1,'ИПЦ raw'!$1:$1,0))</f>
        <v>99.87</v>
      </c>
      <c r="Z306" s="326">
        <f>INDEX('ИПЦ raw'!$1:$1048576, MATCH($K306,'ИПЦ raw'!$A:$A,0),MATCH(MoM!Z$1,'ИПЦ raw'!$1:$1,0))</f>
        <v>100.08</v>
      </c>
      <c r="AA306" s="326">
        <f>INDEX('ИПЦ raw'!$1:$1048576, MATCH($K306,'ИПЦ raw'!$A:$A,0),MATCH(MoM!AA$1,'ИПЦ raw'!$1:$1,0))</f>
        <v>99.68</v>
      </c>
      <c r="AB306" s="326">
        <f>INDEX('ИПЦ raw'!$1:$1048576, MATCH($K306,'ИПЦ raw'!$A:$A,0),MATCH(MoM!AB$1,'ИПЦ raw'!$1:$1,0))</f>
        <v>99.91</v>
      </c>
      <c r="AC306" s="326">
        <f>INDEX('ИПЦ raw'!$1:$1048576, MATCH($K306,'ИПЦ raw'!$A:$A,0),MATCH(MoM!AC$1,'ИПЦ raw'!$1:$1,0))</f>
        <v>100.33</v>
      </c>
      <c r="AD306" s="326">
        <f>INDEX('ИПЦ raw'!$1:$1048576, MATCH($K306,'ИПЦ raw'!$A:$A,0),MATCH(MoM!AD$1,'ИПЦ raw'!$1:$1,0))</f>
        <v>100.02</v>
      </c>
      <c r="AE306" s="326">
        <f>INDEX('ИПЦ raw'!$1:$1048576, MATCH($K306,'ИПЦ raw'!$A:$A,0),MATCH(MoM!AE$1,'ИПЦ raw'!$1:$1,0))</f>
        <v>100.3</v>
      </c>
      <c r="AF306" s="326">
        <f>INDEX('ИПЦ raw'!$1:$1048576, MATCH($K306,'ИПЦ raw'!$A:$A,0),MATCH(MoM!AF$1,'ИПЦ raw'!$1:$1,0))</f>
        <v>100.1</v>
      </c>
      <c r="AG306" s="326">
        <f>INDEX('ИПЦ raw'!$1:$1048576, MATCH($K306,'ИПЦ raw'!$A:$A,0),MATCH(MoM!AG$1,'ИПЦ raw'!$1:$1,0))</f>
        <v>101.02</v>
      </c>
      <c r="AH306" s="326">
        <f>INDEX('ИПЦ raw'!$1:$1048576, MATCH($K306,'ИПЦ raw'!$A:$A,0),MATCH(MoM!AH$1,'ИПЦ raw'!$1:$1,0))</f>
        <v>99.38</v>
      </c>
      <c r="AI306" s="326">
        <f>INDEX('ИПЦ raw'!$1:$1048576, MATCH($K306,'ИПЦ raw'!$A:$A,0),MATCH(MoM!AI$1,'ИПЦ raw'!$1:$1,0))</f>
        <v>101.42</v>
      </c>
      <c r="AJ306" s="326">
        <f>INDEX('ИПЦ raw'!$1:$1048576, MATCH($K306,'ИПЦ raw'!$A:$A,0),MATCH(MoM!AJ$1,'ИПЦ raw'!$1:$1,0))</f>
        <v>100.21</v>
      </c>
      <c r="AK306" s="326">
        <f>INDEX('ИПЦ raw'!$1:$1048576, MATCH($K306,'ИПЦ raw'!$A:$A,0),MATCH(MoM!AK$1,'ИПЦ raw'!$1:$1,0))</f>
        <v>100.23</v>
      </c>
      <c r="AL306" s="326">
        <f>INDEX('ИПЦ raw'!$1:$1048576, MATCH($K306,'ИПЦ raw'!$A:$A,0),MATCH(MoM!AL$1,'ИПЦ raw'!$1:$1,0))</f>
        <v>99.9</v>
      </c>
      <c r="AM306" s="326">
        <f>INDEX('ИПЦ raw'!$1:$1048576, MATCH($K306,'ИПЦ raw'!$A:$A,0),MATCH(MoM!AM$1,'ИПЦ raw'!$1:$1,0))</f>
        <v>99.97</v>
      </c>
      <c r="AN306" s="326">
        <f>INDEX('ИПЦ raw'!$1:$1048576, MATCH($K306,'ИПЦ raw'!$A:$A,0),MATCH(MoM!AN$1,'ИПЦ raw'!$1:$1,0))</f>
        <v>100.28</v>
      </c>
      <c r="AO306" s="326">
        <f>INDEX('ИПЦ raw'!$1:$1048576, MATCH($K306,'ИПЦ raw'!$A:$A,0),MATCH(MoM!AO$1,'ИПЦ raw'!$1:$1,0))</f>
        <v>100.01</v>
      </c>
      <c r="AP306" s="326">
        <f>INDEX('ИПЦ raw'!$1:$1048576, MATCH($K306,'ИПЦ raw'!$A:$A,0),MATCH(MoM!AP$1,'ИПЦ raw'!$1:$1,0))</f>
        <v>98.15</v>
      </c>
      <c r="AQ306" s="326">
        <f>INDEX('ИПЦ raw'!$1:$1048576, MATCH($K306,'ИПЦ raw'!$A:$A,0),MATCH(MoM!AQ$1,'ИПЦ raw'!$1:$1,0))</f>
        <v>99.17</v>
      </c>
      <c r="AR306" s="326">
        <f>INDEX('ИПЦ raw'!$1:$1048576, MATCH($K306,'ИПЦ raw'!$A:$A,0),MATCH(MoM!AR$1,'ИПЦ raw'!$1:$1,0))</f>
        <v>100.29</v>
      </c>
      <c r="AS306" s="326">
        <f>INDEX('ИПЦ raw'!$1:$1048576, MATCH($K306,'ИПЦ raw'!$A:$A,0),MATCH(MoM!AS$1,'ИПЦ raw'!$1:$1,0))</f>
        <v>100.68</v>
      </c>
      <c r="AT306" s="326">
        <f>INDEX('ИПЦ raw'!$1:$1048576, MATCH($K306,'ИПЦ raw'!$A:$A,0),MATCH(MoM!AT$1,'ИПЦ raw'!$1:$1,0))</f>
        <v>100.34</v>
      </c>
      <c r="AU306" s="326">
        <f>INDEX('ИПЦ raw'!$1:$1048576, MATCH($K306,'ИПЦ raw'!$A:$A,0),MATCH(MoM!AU$1,'ИПЦ raw'!$1:$1,0))</f>
        <v>100.32</v>
      </c>
      <c r="AV306" s="326">
        <f>INDEX('ИПЦ raw'!$1:$1048576, MATCH($K306,'ИПЦ raw'!$A:$A,0),MATCH(MoM!AV$1,'ИПЦ raw'!$1:$1,0))</f>
        <v>101.66</v>
      </c>
      <c r="AW306" s="326">
        <f>INDEX('ИПЦ raw'!$1:$1048576, MATCH($K306,'ИПЦ raw'!$A:$A,0),MATCH(MoM!AW$1,'ИПЦ raw'!$1:$1,0))</f>
        <v>100.12</v>
      </c>
      <c r="AX306" s="326">
        <f>INDEX('ИПЦ raw'!$1:$1048576, MATCH($K306,'ИПЦ raw'!$A:$A,0),MATCH(MoM!AX$1,'ИПЦ raw'!$1:$1,0))</f>
        <v>100.31</v>
      </c>
      <c r="AY306" s="326">
        <f>INDEX('ИПЦ raw'!$1:$1048576, MATCH($K306,'ИПЦ raw'!$A:$A,0),MATCH(MoM!AY$1,'ИПЦ raw'!$1:$1,0))</f>
        <v>100.27</v>
      </c>
      <c r="AZ306" s="326">
        <f>INDEX('ИПЦ raw'!$1:$1048576, MATCH($K306,'ИПЦ raw'!$A:$A,0),MATCH(MoM!AZ$1,'ИПЦ raw'!$1:$1,0))</f>
        <v>100.34</v>
      </c>
    </row>
    <row r="307" spans="1:52" ht="26.25" x14ac:dyDescent="0.45">
      <c r="A307" s="326">
        <f>Веса!A307</f>
        <v>1</v>
      </c>
      <c r="B307" s="333">
        <v>0</v>
      </c>
      <c r="C307" s="326">
        <f>БИПЦ_НДС!E307</f>
        <v>1</v>
      </c>
      <c r="D307" s="326">
        <f t="shared" si="9"/>
        <v>0</v>
      </c>
      <c r="E307" s="326">
        <v>0</v>
      </c>
      <c r="F307" s="326">
        <v>1</v>
      </c>
      <c r="G307" s="326">
        <v>1</v>
      </c>
      <c r="H307" s="326">
        <v>0</v>
      </c>
      <c r="I307" s="326">
        <v>0</v>
      </c>
      <c r="J307" s="308" t="s">
        <v>306</v>
      </c>
      <c r="K307" s="308" t="s">
        <v>306</v>
      </c>
      <c r="L307" s="326">
        <f>INDEX('ИПЦ raw'!$1:$1048576, MATCH($K307,'ИПЦ raw'!$A:$A,0),MATCH(MoM!L$1,'ИПЦ raw'!$1:$1,0))</f>
        <v>100.97</v>
      </c>
      <c r="M307" s="326">
        <f>INDEX('ИПЦ raw'!$1:$1048576, MATCH($K307,'ИПЦ raw'!$A:$A,0),MATCH(MoM!M$1,'ИПЦ raw'!$1:$1,0))</f>
        <v>100.56</v>
      </c>
      <c r="N307" s="326">
        <f>INDEX('ИПЦ raw'!$1:$1048576, MATCH($K307,'ИПЦ raw'!$A:$A,0),MATCH(MoM!N$1,'ИПЦ raw'!$1:$1,0))</f>
        <v>100.72</v>
      </c>
      <c r="O307" s="326">
        <f>INDEX('ИПЦ raw'!$1:$1048576, MATCH($K307,'ИПЦ raw'!$A:$A,0),MATCH(MoM!O$1,'ИПЦ raw'!$1:$1,0))</f>
        <v>101.32</v>
      </c>
      <c r="P307" s="326">
        <f>INDEX('ИПЦ raw'!$1:$1048576, MATCH($K307,'ИПЦ raw'!$A:$A,0),MATCH(MoM!P$1,'ИПЦ raw'!$1:$1,0))</f>
        <v>100.61</v>
      </c>
      <c r="Q307" s="326">
        <f>INDEX('ИПЦ raw'!$1:$1048576, MATCH($K307,'ИПЦ raw'!$A:$A,0),MATCH(MoM!Q$1,'ИПЦ raw'!$1:$1,0))</f>
        <v>101</v>
      </c>
      <c r="R307" s="326">
        <f>INDEX('ИПЦ raw'!$1:$1048576, MATCH($K307,'ИПЦ raw'!$A:$A,0),MATCH(MoM!R$1,'ИПЦ raw'!$1:$1,0))</f>
        <v>102</v>
      </c>
      <c r="S307" s="326">
        <f>INDEX('ИПЦ raw'!$1:$1048576, MATCH($K307,'ИПЦ raw'!$A:$A,0),MATCH(MoM!S$1,'ИПЦ raw'!$1:$1,0))</f>
        <v>103.16</v>
      </c>
      <c r="T307" s="326">
        <f>INDEX('ИПЦ raw'!$1:$1048576, MATCH($K307,'ИПЦ raw'!$A:$A,0),MATCH(MoM!T$1,'ИПЦ raw'!$1:$1,0))</f>
        <v>102.59</v>
      </c>
      <c r="U307" s="326">
        <f>INDEX('ИПЦ raw'!$1:$1048576, MATCH($K307,'ИПЦ raw'!$A:$A,0),MATCH(MoM!U$1,'ИПЦ raw'!$1:$1,0))</f>
        <v>102.08</v>
      </c>
      <c r="V307" s="326">
        <f>INDEX('ИПЦ raw'!$1:$1048576, MATCH($K307,'ИПЦ raw'!$A:$A,0),MATCH(MoM!V$1,'ИПЦ raw'!$1:$1,0))</f>
        <v>101.08</v>
      </c>
      <c r="W307" s="326">
        <f>INDEX('ИПЦ raw'!$1:$1048576, MATCH($K307,'ИПЦ raw'!$A:$A,0),MATCH(MoM!W$1,'ИПЦ raw'!$1:$1,0))</f>
        <v>100.29</v>
      </c>
      <c r="X307" s="326">
        <f>INDEX('ИПЦ raw'!$1:$1048576, MATCH($K307,'ИПЦ raw'!$A:$A,0),MATCH(MoM!X$1,'ИПЦ raw'!$1:$1,0))</f>
        <v>100.72</v>
      </c>
      <c r="Y307" s="326">
        <f>INDEX('ИПЦ raw'!$1:$1048576, MATCH($K307,'ИПЦ raw'!$A:$A,0),MATCH(MoM!Y$1,'ИПЦ raw'!$1:$1,0))</f>
        <v>99.81</v>
      </c>
      <c r="Z307" s="326">
        <f>INDEX('ИПЦ raw'!$1:$1048576, MATCH($K307,'ИПЦ raw'!$A:$A,0),MATCH(MoM!Z$1,'ИПЦ raw'!$1:$1,0))</f>
        <v>100.33</v>
      </c>
      <c r="AA307" s="326">
        <f>INDEX('ИПЦ raw'!$1:$1048576, MATCH($K307,'ИПЦ raw'!$A:$A,0),MATCH(MoM!AA$1,'ИПЦ raw'!$1:$1,0))</f>
        <v>100.64</v>
      </c>
      <c r="AB307" s="326">
        <f>INDEX('ИПЦ raw'!$1:$1048576, MATCH($K307,'ИПЦ raw'!$A:$A,0),MATCH(MoM!AB$1,'ИПЦ raw'!$1:$1,0))</f>
        <v>99.75</v>
      </c>
      <c r="AC307" s="326">
        <f>INDEX('ИПЦ raw'!$1:$1048576, MATCH($K307,'ИПЦ raw'!$A:$A,0),MATCH(MoM!AC$1,'ИПЦ raw'!$1:$1,0))</f>
        <v>99.59</v>
      </c>
      <c r="AD307" s="326">
        <f>INDEX('ИПЦ raw'!$1:$1048576, MATCH($K307,'ИПЦ raw'!$A:$A,0),MATCH(MoM!AD$1,'ИПЦ raw'!$1:$1,0))</f>
        <v>100.33</v>
      </c>
      <c r="AE307" s="326">
        <f>INDEX('ИПЦ raw'!$1:$1048576, MATCH($K307,'ИПЦ raw'!$A:$A,0),MATCH(MoM!AE$1,'ИПЦ raw'!$1:$1,0))</f>
        <v>100.29</v>
      </c>
      <c r="AF307" s="326">
        <f>INDEX('ИПЦ raw'!$1:$1048576, MATCH($K307,'ИПЦ raw'!$A:$A,0),MATCH(MoM!AF$1,'ИПЦ raw'!$1:$1,0))</f>
        <v>100.08</v>
      </c>
      <c r="AG307" s="326">
        <f>INDEX('ИПЦ raw'!$1:$1048576, MATCH($K307,'ИПЦ raw'!$A:$A,0),MATCH(MoM!AG$1,'ИПЦ raw'!$1:$1,0))</f>
        <v>100.84</v>
      </c>
      <c r="AH307" s="326">
        <f>INDEX('ИПЦ raw'!$1:$1048576, MATCH($K307,'ИПЦ raw'!$A:$A,0),MATCH(MoM!AH$1,'ИПЦ raw'!$1:$1,0))</f>
        <v>99.66</v>
      </c>
      <c r="AI307" s="326">
        <f>INDEX('ИПЦ raw'!$1:$1048576, MATCH($K307,'ИПЦ raw'!$A:$A,0),MATCH(MoM!AI$1,'ИПЦ raw'!$1:$1,0))</f>
        <v>99.81</v>
      </c>
      <c r="AJ307" s="326">
        <f>INDEX('ИПЦ raw'!$1:$1048576, MATCH($K307,'ИПЦ raw'!$A:$A,0),MATCH(MoM!AJ$1,'ИПЦ raw'!$1:$1,0))</f>
        <v>100.27</v>
      </c>
      <c r="AK307" s="326">
        <f>INDEX('ИПЦ raw'!$1:$1048576, MATCH($K307,'ИПЦ raw'!$A:$A,0),MATCH(MoM!AK$1,'ИПЦ raw'!$1:$1,0))</f>
        <v>99.44</v>
      </c>
      <c r="AL307" s="326">
        <f>INDEX('ИПЦ raw'!$1:$1048576, MATCH($K307,'ИПЦ raw'!$A:$A,0),MATCH(MoM!AL$1,'ИПЦ raw'!$1:$1,0))</f>
        <v>99.14</v>
      </c>
      <c r="AM307" s="326">
        <f>INDEX('ИПЦ raw'!$1:$1048576, MATCH($K307,'ИПЦ raw'!$A:$A,0),MATCH(MoM!AM$1,'ИПЦ raw'!$1:$1,0))</f>
        <v>98.7</v>
      </c>
      <c r="AN307" s="326">
        <f>INDEX('ИПЦ raw'!$1:$1048576, MATCH($K307,'ИПЦ raw'!$A:$A,0),MATCH(MoM!AN$1,'ИПЦ raw'!$1:$1,0))</f>
        <v>99.25</v>
      </c>
      <c r="AO307" s="326">
        <f>INDEX('ИПЦ raw'!$1:$1048576, MATCH($K307,'ИПЦ raw'!$A:$A,0),MATCH(MoM!AO$1,'ИПЦ raw'!$1:$1,0))</f>
        <v>99.18</v>
      </c>
      <c r="AP307" s="326">
        <f>INDEX('ИПЦ raw'!$1:$1048576, MATCH($K307,'ИПЦ raw'!$A:$A,0),MATCH(MoM!AP$1,'ИПЦ raw'!$1:$1,0))</f>
        <v>99.15</v>
      </c>
      <c r="AQ307" s="326">
        <f>INDEX('ИПЦ raw'!$1:$1048576, MATCH($K307,'ИПЦ raw'!$A:$A,0),MATCH(MoM!AQ$1,'ИПЦ raw'!$1:$1,0))</f>
        <v>99.32</v>
      </c>
      <c r="AR307" s="326">
        <f>INDEX('ИПЦ raw'!$1:$1048576, MATCH($K307,'ИПЦ raw'!$A:$A,0),MATCH(MoM!AR$1,'ИПЦ raw'!$1:$1,0))</f>
        <v>99.66</v>
      </c>
      <c r="AS307" s="326">
        <f>INDEX('ИПЦ raw'!$1:$1048576, MATCH($K307,'ИПЦ raw'!$A:$A,0),MATCH(MoM!AS$1,'ИПЦ raw'!$1:$1,0))</f>
        <v>99.58</v>
      </c>
      <c r="AT307" s="326">
        <f>INDEX('ИПЦ raw'!$1:$1048576, MATCH($K307,'ИПЦ raw'!$A:$A,0),MATCH(MoM!AT$1,'ИПЦ raw'!$1:$1,0))</f>
        <v>100.47</v>
      </c>
      <c r="AU307" s="326">
        <f>INDEX('ИПЦ raw'!$1:$1048576, MATCH($K307,'ИПЦ raw'!$A:$A,0),MATCH(MoM!AU$1,'ИПЦ raw'!$1:$1,0))</f>
        <v>100.55</v>
      </c>
      <c r="AV307" s="326">
        <f>INDEX('ИПЦ raw'!$1:$1048576, MATCH($K307,'ИПЦ raw'!$A:$A,0),MATCH(MoM!AV$1,'ИПЦ raw'!$1:$1,0))</f>
        <v>100.27</v>
      </c>
      <c r="AW307" s="326">
        <f>INDEX('ИПЦ raw'!$1:$1048576, MATCH($K307,'ИПЦ raw'!$A:$A,0),MATCH(MoM!AW$1,'ИПЦ raw'!$1:$1,0))</f>
        <v>100.22</v>
      </c>
      <c r="AX307" s="326">
        <f>INDEX('ИПЦ raw'!$1:$1048576, MATCH($K307,'ИПЦ raw'!$A:$A,0),MATCH(MoM!AX$1,'ИПЦ raw'!$1:$1,0))</f>
        <v>100.38</v>
      </c>
      <c r="AY307" s="326">
        <f>INDEX('ИПЦ raw'!$1:$1048576, MATCH($K307,'ИПЦ raw'!$A:$A,0),MATCH(MoM!AY$1,'ИПЦ raw'!$1:$1,0))</f>
        <v>100.11</v>
      </c>
      <c r="AZ307" s="326">
        <f>INDEX('ИПЦ raw'!$1:$1048576, MATCH($K307,'ИПЦ raw'!$A:$A,0),MATCH(MoM!AZ$1,'ИПЦ raw'!$1:$1,0))</f>
        <v>99.78</v>
      </c>
    </row>
    <row r="308" spans="1:52" x14ac:dyDescent="0.45">
      <c r="A308" s="326">
        <f>Веса!A308</f>
        <v>1</v>
      </c>
      <c r="B308" s="326">
        <f>A308</f>
        <v>1</v>
      </c>
      <c r="C308" s="326">
        <f>БИПЦ_НДС!E308</f>
        <v>1</v>
      </c>
      <c r="D308" s="326">
        <f t="shared" si="9"/>
        <v>0</v>
      </c>
      <c r="E308" s="326">
        <v>0</v>
      </c>
      <c r="F308" s="326">
        <v>1</v>
      </c>
      <c r="G308" s="326">
        <v>1</v>
      </c>
      <c r="H308" s="326">
        <v>0</v>
      </c>
      <c r="I308" s="326">
        <v>0</v>
      </c>
      <c r="J308" s="308" t="s">
        <v>307</v>
      </c>
      <c r="K308" s="308" t="s">
        <v>307</v>
      </c>
      <c r="L308" s="326">
        <f>INDEX('ИПЦ raw'!$1:$1048576, MATCH($K308,'ИПЦ raw'!$A:$A,0),MATCH(MoM!L$1,'ИПЦ raw'!$1:$1,0))</f>
        <v>99.27</v>
      </c>
      <c r="M308" s="326">
        <f>INDEX('ИПЦ raw'!$1:$1048576, MATCH($K308,'ИПЦ raw'!$A:$A,0),MATCH(MoM!M$1,'ИПЦ raw'!$1:$1,0))</f>
        <v>99.08</v>
      </c>
      <c r="N308" s="326">
        <f>INDEX('ИПЦ raw'!$1:$1048576, MATCH($K308,'ИПЦ raw'!$A:$A,0),MATCH(MoM!N$1,'ИПЦ raw'!$1:$1,0))</f>
        <v>99.36</v>
      </c>
      <c r="O308" s="326">
        <f>INDEX('ИПЦ raw'!$1:$1048576, MATCH($K308,'ИПЦ raw'!$A:$A,0),MATCH(MoM!O$1,'ИПЦ raw'!$1:$1,0))</f>
        <v>100.12</v>
      </c>
      <c r="P308" s="326">
        <f>INDEX('ИПЦ raw'!$1:$1048576, MATCH($K308,'ИПЦ raw'!$A:$A,0),MATCH(MoM!P$1,'ИПЦ raw'!$1:$1,0))</f>
        <v>100.61</v>
      </c>
      <c r="Q308" s="326">
        <f>INDEX('ИПЦ raw'!$1:$1048576, MATCH($K308,'ИПЦ raw'!$A:$A,0),MATCH(MoM!Q$1,'ИПЦ raw'!$1:$1,0))</f>
        <v>100.39</v>
      </c>
      <c r="R308" s="326">
        <f>INDEX('ИПЦ raw'!$1:$1048576, MATCH($K308,'ИПЦ raw'!$A:$A,0),MATCH(MoM!R$1,'ИПЦ raw'!$1:$1,0))</f>
        <v>100.53</v>
      </c>
      <c r="S308" s="326">
        <f>INDEX('ИПЦ raw'!$1:$1048576, MATCH($K308,'ИПЦ raw'!$A:$A,0),MATCH(MoM!S$1,'ИПЦ raw'!$1:$1,0))</f>
        <v>100.54</v>
      </c>
      <c r="T308" s="326">
        <f>INDEX('ИПЦ raw'!$1:$1048576, MATCH($K308,'ИПЦ raw'!$A:$A,0),MATCH(MoM!T$1,'ИПЦ raw'!$1:$1,0))</f>
        <v>101.17</v>
      </c>
      <c r="U308" s="326">
        <f>INDEX('ИПЦ raw'!$1:$1048576, MATCH($K308,'ИПЦ raw'!$A:$A,0),MATCH(MoM!U$1,'ИПЦ raw'!$1:$1,0))</f>
        <v>101.2</v>
      </c>
      <c r="V308" s="326">
        <f>INDEX('ИПЦ raw'!$1:$1048576, MATCH($K308,'ИПЦ raw'!$A:$A,0),MATCH(MoM!V$1,'ИПЦ raw'!$1:$1,0))</f>
        <v>100.63</v>
      </c>
      <c r="W308" s="326">
        <f>INDEX('ИПЦ raw'!$1:$1048576, MATCH($K308,'ИПЦ raw'!$A:$A,0),MATCH(MoM!W$1,'ИПЦ raw'!$1:$1,0))</f>
        <v>100.54</v>
      </c>
      <c r="X308" s="326">
        <f>INDEX('ИПЦ raw'!$1:$1048576, MATCH($K308,'ИПЦ raw'!$A:$A,0),MATCH(MoM!X$1,'ИПЦ raw'!$1:$1,0))</f>
        <v>100.6</v>
      </c>
      <c r="Y308" s="326">
        <f>INDEX('ИПЦ raw'!$1:$1048576, MATCH($K308,'ИПЦ raw'!$A:$A,0),MATCH(MoM!Y$1,'ИПЦ raw'!$1:$1,0))</f>
        <v>100.75</v>
      </c>
      <c r="Z308" s="326">
        <f>INDEX('ИПЦ raw'!$1:$1048576, MATCH($K308,'ИПЦ raw'!$A:$A,0),MATCH(MoM!Z$1,'ИПЦ raw'!$1:$1,0))</f>
        <v>100.52</v>
      </c>
      <c r="AA308" s="326">
        <f>INDEX('ИПЦ raw'!$1:$1048576, MATCH($K308,'ИПЦ raw'!$A:$A,0),MATCH(MoM!AA$1,'ИПЦ raw'!$1:$1,0))</f>
        <v>100.74</v>
      </c>
      <c r="AB308" s="326">
        <f>INDEX('ИПЦ raw'!$1:$1048576, MATCH($K308,'ИПЦ raw'!$A:$A,0),MATCH(MoM!AB$1,'ИПЦ raw'!$1:$1,0))</f>
        <v>100.53</v>
      </c>
      <c r="AC308" s="326">
        <f>INDEX('ИПЦ raw'!$1:$1048576, MATCH($K308,'ИПЦ raw'!$A:$A,0),MATCH(MoM!AC$1,'ИПЦ raw'!$1:$1,0))</f>
        <v>100.16</v>
      </c>
      <c r="AD308" s="326">
        <f>INDEX('ИПЦ raw'!$1:$1048576, MATCH($K308,'ИПЦ raw'!$A:$A,0),MATCH(MoM!AD$1,'ИПЦ raw'!$1:$1,0))</f>
        <v>100.27</v>
      </c>
      <c r="AE308" s="326">
        <f>INDEX('ИПЦ raw'!$1:$1048576, MATCH($K308,'ИПЦ raw'!$A:$A,0),MATCH(MoM!AE$1,'ИПЦ raw'!$1:$1,0))</f>
        <v>100.44</v>
      </c>
      <c r="AF308" s="326">
        <f>INDEX('ИПЦ raw'!$1:$1048576, MATCH($K308,'ИПЦ raw'!$A:$A,0),MATCH(MoM!AF$1,'ИПЦ raw'!$1:$1,0))</f>
        <v>100.58</v>
      </c>
      <c r="AG308" s="326">
        <f>INDEX('ИПЦ raw'!$1:$1048576, MATCH($K308,'ИПЦ raw'!$A:$A,0),MATCH(MoM!AG$1,'ИПЦ raw'!$1:$1,0))</f>
        <v>101.37</v>
      </c>
      <c r="AH308" s="326">
        <f>INDEX('ИПЦ raw'!$1:$1048576, MATCH($K308,'ИПЦ raw'!$A:$A,0),MATCH(MoM!AH$1,'ИПЦ raw'!$1:$1,0))</f>
        <v>100.83</v>
      </c>
      <c r="AI308" s="326">
        <f>INDEX('ИПЦ raw'!$1:$1048576, MATCH($K308,'ИПЦ raw'!$A:$A,0),MATCH(MoM!AI$1,'ИПЦ raw'!$1:$1,0))</f>
        <v>100.87</v>
      </c>
      <c r="AJ308" s="326">
        <f>INDEX('ИПЦ raw'!$1:$1048576, MATCH($K308,'ИПЦ raw'!$A:$A,0),MATCH(MoM!AJ$1,'ИПЦ raw'!$1:$1,0))</f>
        <v>100.36</v>
      </c>
      <c r="AK308" s="326">
        <f>INDEX('ИПЦ raw'!$1:$1048576, MATCH($K308,'ИПЦ raw'!$A:$A,0),MATCH(MoM!AK$1,'ИПЦ raw'!$1:$1,0))</f>
        <v>100.32</v>
      </c>
      <c r="AL308" s="326">
        <f>INDEX('ИПЦ raw'!$1:$1048576, MATCH($K308,'ИПЦ raw'!$A:$A,0),MATCH(MoM!AL$1,'ИПЦ raw'!$1:$1,0))</f>
        <v>100.54</v>
      </c>
      <c r="AM308" s="326">
        <f>INDEX('ИПЦ raw'!$1:$1048576, MATCH($K308,'ИПЦ raw'!$A:$A,0),MATCH(MoM!AM$1,'ИПЦ raw'!$1:$1,0))</f>
        <v>100.27</v>
      </c>
      <c r="AN308" s="326">
        <f>INDEX('ИПЦ raw'!$1:$1048576, MATCH($K308,'ИПЦ raw'!$A:$A,0),MATCH(MoM!AN$1,'ИПЦ raw'!$1:$1,0))</f>
        <v>100.04</v>
      </c>
      <c r="AO308" s="326">
        <f>INDEX('ИПЦ raw'!$1:$1048576, MATCH($K308,'ИПЦ raw'!$A:$A,0),MATCH(MoM!AO$1,'ИПЦ raw'!$1:$1,0))</f>
        <v>99.42</v>
      </c>
      <c r="AP308" s="326">
        <f>INDEX('ИПЦ raw'!$1:$1048576, MATCH($K308,'ИПЦ raw'!$A:$A,0),MATCH(MoM!AP$1,'ИПЦ raw'!$1:$1,0))</f>
        <v>99.86</v>
      </c>
      <c r="AQ308" s="326">
        <f>INDEX('ИПЦ raw'!$1:$1048576, MATCH($K308,'ИПЦ raw'!$A:$A,0),MATCH(MoM!AQ$1,'ИПЦ raw'!$1:$1,0))</f>
        <v>99.85</v>
      </c>
      <c r="AR308" s="326">
        <f>INDEX('ИПЦ raw'!$1:$1048576, MATCH($K308,'ИПЦ raw'!$A:$A,0),MATCH(MoM!AR$1,'ИПЦ raw'!$1:$1,0))</f>
        <v>100.57</v>
      </c>
      <c r="AS308" s="326">
        <f>INDEX('ИПЦ raw'!$1:$1048576, MATCH($K308,'ИПЦ raw'!$A:$A,0),MATCH(MoM!AS$1,'ИПЦ raw'!$1:$1,0))</f>
        <v>100.63</v>
      </c>
      <c r="AT308" s="326">
        <f>INDEX('ИПЦ raw'!$1:$1048576, MATCH($K308,'ИПЦ raw'!$A:$A,0),MATCH(MoM!AT$1,'ИПЦ raw'!$1:$1,0))</f>
        <v>99.63</v>
      </c>
      <c r="AU308" s="326">
        <f>INDEX('ИПЦ raw'!$1:$1048576, MATCH($K308,'ИПЦ raw'!$A:$A,0),MATCH(MoM!AU$1,'ИПЦ raw'!$1:$1,0))</f>
        <v>99.62</v>
      </c>
      <c r="AV308" s="326">
        <f>INDEX('ИПЦ raw'!$1:$1048576, MATCH($K308,'ИПЦ raw'!$A:$A,0),MATCH(MoM!AV$1,'ИПЦ raw'!$1:$1,0))</f>
        <v>100.4</v>
      </c>
      <c r="AW308" s="326">
        <f>INDEX('ИПЦ raw'!$1:$1048576, MATCH($K308,'ИПЦ raw'!$A:$A,0),MATCH(MoM!AW$1,'ИПЦ raw'!$1:$1,0))</f>
        <v>100.16</v>
      </c>
      <c r="AX308" s="326">
        <f>INDEX('ИПЦ raw'!$1:$1048576, MATCH($K308,'ИПЦ raw'!$A:$A,0),MATCH(MoM!AX$1,'ИПЦ raw'!$1:$1,0))</f>
        <v>99.95</v>
      </c>
      <c r="AY308" s="326">
        <f>INDEX('ИПЦ raw'!$1:$1048576, MATCH($K308,'ИПЦ raw'!$A:$A,0),MATCH(MoM!AY$1,'ИПЦ raw'!$1:$1,0))</f>
        <v>100.14</v>
      </c>
      <c r="AZ308" s="326">
        <f>INDEX('ИПЦ raw'!$1:$1048576, MATCH($K308,'ИПЦ raw'!$A:$A,0),MATCH(MoM!AZ$1,'ИПЦ raw'!$1:$1,0))</f>
        <v>99.54</v>
      </c>
    </row>
    <row r="309" spans="1:52" x14ac:dyDescent="0.45">
      <c r="A309" s="326">
        <f>Веса!A309</f>
        <v>1</v>
      </c>
      <c r="B309" s="333">
        <v>0</v>
      </c>
      <c r="C309" s="326">
        <f>БИПЦ_НДС!E309</f>
        <v>0</v>
      </c>
      <c r="D309" s="326">
        <f t="shared" si="9"/>
        <v>1</v>
      </c>
      <c r="E309" s="326">
        <v>0</v>
      </c>
      <c r="F309" s="326">
        <v>1</v>
      </c>
      <c r="G309" s="326">
        <v>1</v>
      </c>
      <c r="H309" s="326">
        <v>0</v>
      </c>
      <c r="I309" s="326">
        <v>0</v>
      </c>
      <c r="J309" s="308" t="s">
        <v>308</v>
      </c>
      <c r="K309" s="308" t="s">
        <v>308</v>
      </c>
      <c r="L309" s="326">
        <f>INDEX('ИПЦ raw'!$1:$1048576, MATCH($K309,'ИПЦ raw'!$A:$A,0),MATCH(MoM!L$1,'ИПЦ raw'!$1:$1,0))</f>
        <v>99.06</v>
      </c>
      <c r="M309" s="326">
        <f>INDEX('ИПЦ raw'!$1:$1048576, MATCH($K309,'ИПЦ raw'!$A:$A,0),MATCH(MoM!M$1,'ИПЦ raw'!$1:$1,0))</f>
        <v>99.14</v>
      </c>
      <c r="N309" s="326">
        <f>INDEX('ИПЦ raw'!$1:$1048576, MATCH($K309,'ИПЦ raw'!$A:$A,0),MATCH(MoM!N$1,'ИПЦ raw'!$1:$1,0))</f>
        <v>99.79</v>
      </c>
      <c r="O309" s="326">
        <f>INDEX('ИПЦ raw'!$1:$1048576, MATCH($K309,'ИПЦ raw'!$A:$A,0),MATCH(MoM!O$1,'ИПЦ raw'!$1:$1,0))</f>
        <v>99.76</v>
      </c>
      <c r="P309" s="326">
        <f>INDEX('ИПЦ raw'!$1:$1048576, MATCH($K309,'ИПЦ raw'!$A:$A,0),MATCH(MoM!P$1,'ИПЦ raw'!$1:$1,0))</f>
        <v>100.19</v>
      </c>
      <c r="Q309" s="326">
        <f>INDEX('ИПЦ raw'!$1:$1048576, MATCH($K309,'ИПЦ raw'!$A:$A,0),MATCH(MoM!Q$1,'ИПЦ raw'!$1:$1,0))</f>
        <v>100.43</v>
      </c>
      <c r="R309" s="326">
        <f>INDEX('ИПЦ raw'!$1:$1048576, MATCH($K309,'ИПЦ raw'!$A:$A,0),MATCH(MoM!R$1,'ИПЦ raw'!$1:$1,0))</f>
        <v>100.73</v>
      </c>
      <c r="S309" s="326">
        <f>INDEX('ИПЦ raw'!$1:$1048576, MATCH($K309,'ИПЦ raw'!$A:$A,0),MATCH(MoM!S$1,'ИПЦ raw'!$1:$1,0))</f>
        <v>100.65</v>
      </c>
      <c r="T309" s="326">
        <f>INDEX('ИПЦ raw'!$1:$1048576, MATCH($K309,'ИПЦ raw'!$A:$A,0),MATCH(MoM!T$1,'ИПЦ raw'!$1:$1,0))</f>
        <v>100.23</v>
      </c>
      <c r="U309" s="326">
        <f>INDEX('ИПЦ raw'!$1:$1048576, MATCH($K309,'ИПЦ raw'!$A:$A,0),MATCH(MoM!U$1,'ИПЦ raw'!$1:$1,0))</f>
        <v>100.15</v>
      </c>
      <c r="V309" s="326">
        <f>INDEX('ИПЦ raw'!$1:$1048576, MATCH($K309,'ИПЦ raw'!$A:$A,0),MATCH(MoM!V$1,'ИПЦ raw'!$1:$1,0))</f>
        <v>100.95</v>
      </c>
      <c r="W309" s="326">
        <f>INDEX('ИПЦ raw'!$1:$1048576, MATCH($K309,'ИПЦ raw'!$A:$A,0),MATCH(MoM!W$1,'ИПЦ raw'!$1:$1,0))</f>
        <v>100.49</v>
      </c>
      <c r="X309" s="326">
        <f>INDEX('ИПЦ raw'!$1:$1048576, MATCH($K309,'ИПЦ raw'!$A:$A,0),MATCH(MoM!X$1,'ИПЦ raw'!$1:$1,0))</f>
        <v>100.51</v>
      </c>
      <c r="Y309" s="326">
        <f>INDEX('ИПЦ raw'!$1:$1048576, MATCH($K309,'ИПЦ raw'!$A:$A,0),MATCH(MoM!Y$1,'ИПЦ raw'!$1:$1,0))</f>
        <v>101.18</v>
      </c>
      <c r="Z309" s="326">
        <f>INDEX('ИПЦ raw'!$1:$1048576, MATCH($K309,'ИПЦ raw'!$A:$A,0),MATCH(MoM!Z$1,'ИПЦ raw'!$1:$1,0))</f>
        <v>100.46</v>
      </c>
      <c r="AA309" s="326">
        <f>INDEX('ИПЦ raw'!$1:$1048576, MATCH($K309,'ИПЦ raw'!$A:$A,0),MATCH(MoM!AA$1,'ИПЦ raw'!$1:$1,0))</f>
        <v>99.81</v>
      </c>
      <c r="AB309" s="326">
        <f>INDEX('ИПЦ raw'!$1:$1048576, MATCH($K309,'ИПЦ raw'!$A:$A,0),MATCH(MoM!AB$1,'ИПЦ raw'!$1:$1,0))</f>
        <v>100.32</v>
      </c>
      <c r="AC309" s="326">
        <f>INDEX('ИПЦ raw'!$1:$1048576, MATCH($K309,'ИПЦ raw'!$A:$A,0),MATCH(MoM!AC$1,'ИПЦ raw'!$1:$1,0))</f>
        <v>100.55</v>
      </c>
      <c r="AD309" s="326">
        <f>INDEX('ИПЦ raw'!$1:$1048576, MATCH($K309,'ИПЦ raw'!$A:$A,0),MATCH(MoM!AD$1,'ИПЦ raw'!$1:$1,0))</f>
        <v>99.71</v>
      </c>
      <c r="AE309" s="326">
        <f>INDEX('ИПЦ raw'!$1:$1048576, MATCH($K309,'ИПЦ raw'!$A:$A,0),MATCH(MoM!AE$1,'ИПЦ raw'!$1:$1,0))</f>
        <v>100.02</v>
      </c>
      <c r="AF309" s="326">
        <f>INDEX('ИПЦ raw'!$1:$1048576, MATCH($K309,'ИПЦ raw'!$A:$A,0),MATCH(MoM!AF$1,'ИПЦ raw'!$1:$1,0))</f>
        <v>100.28</v>
      </c>
      <c r="AG309" s="326">
        <f>INDEX('ИПЦ raw'!$1:$1048576, MATCH($K309,'ИПЦ raw'!$A:$A,0),MATCH(MoM!AG$1,'ИПЦ raw'!$1:$1,0))</f>
        <v>100.62</v>
      </c>
      <c r="AH309" s="326">
        <f>INDEX('ИПЦ raw'!$1:$1048576, MATCH($K309,'ИПЦ raw'!$A:$A,0),MATCH(MoM!AH$1,'ИПЦ raw'!$1:$1,0))</f>
        <v>100.57</v>
      </c>
      <c r="AI309" s="326">
        <f>INDEX('ИПЦ raw'!$1:$1048576, MATCH($K309,'ИПЦ raw'!$A:$A,0),MATCH(MoM!AI$1,'ИПЦ raw'!$1:$1,0))</f>
        <v>100.64</v>
      </c>
      <c r="AJ309" s="326">
        <f>INDEX('ИПЦ raw'!$1:$1048576, MATCH($K309,'ИПЦ raw'!$A:$A,0),MATCH(MoM!AJ$1,'ИПЦ raw'!$1:$1,0))</f>
        <v>100.08</v>
      </c>
      <c r="AK309" s="326">
        <f>INDEX('ИПЦ raw'!$1:$1048576, MATCH($K309,'ИПЦ raw'!$A:$A,0),MATCH(MoM!AK$1,'ИПЦ raw'!$1:$1,0))</f>
        <v>99.89</v>
      </c>
      <c r="AL309" s="326">
        <f>INDEX('ИПЦ raw'!$1:$1048576, MATCH($K309,'ИПЦ raw'!$A:$A,0),MATCH(MoM!AL$1,'ИПЦ raw'!$1:$1,0))</f>
        <v>100.02</v>
      </c>
      <c r="AM309" s="326">
        <f>INDEX('ИПЦ raw'!$1:$1048576, MATCH($K309,'ИПЦ raw'!$A:$A,0),MATCH(MoM!AM$1,'ИПЦ raw'!$1:$1,0))</f>
        <v>100.09</v>
      </c>
      <c r="AN309" s="326">
        <f>INDEX('ИПЦ raw'!$1:$1048576, MATCH($K309,'ИПЦ raw'!$A:$A,0),MATCH(MoM!AN$1,'ИПЦ raw'!$1:$1,0))</f>
        <v>99.63</v>
      </c>
      <c r="AO309" s="326">
        <f>INDEX('ИПЦ raw'!$1:$1048576, MATCH($K309,'ИПЦ raw'!$A:$A,0),MATCH(MoM!AO$1,'ИПЦ raw'!$1:$1,0))</f>
        <v>99.86</v>
      </c>
      <c r="AP309" s="326">
        <f>INDEX('ИПЦ raw'!$1:$1048576, MATCH($K309,'ИПЦ raw'!$A:$A,0),MATCH(MoM!AP$1,'ИПЦ raw'!$1:$1,0))</f>
        <v>100.5</v>
      </c>
      <c r="AQ309" s="326">
        <f>INDEX('ИПЦ raw'!$1:$1048576, MATCH($K309,'ИПЦ raw'!$A:$A,0),MATCH(MoM!AQ$1,'ИПЦ raw'!$1:$1,0))</f>
        <v>100.03</v>
      </c>
      <c r="AR309" s="326">
        <f>INDEX('ИПЦ raw'!$1:$1048576, MATCH($K309,'ИПЦ raw'!$A:$A,0),MATCH(MoM!AR$1,'ИПЦ raw'!$1:$1,0))</f>
        <v>99.03</v>
      </c>
      <c r="AS309" s="326">
        <f>INDEX('ИПЦ raw'!$1:$1048576, MATCH($K309,'ИПЦ raw'!$A:$A,0),MATCH(MoM!AS$1,'ИПЦ raw'!$1:$1,0))</f>
        <v>100.07</v>
      </c>
      <c r="AT309" s="326">
        <f>INDEX('ИПЦ raw'!$1:$1048576, MATCH($K309,'ИПЦ raw'!$A:$A,0),MATCH(MoM!AT$1,'ИПЦ raw'!$1:$1,0))</f>
        <v>100.57</v>
      </c>
      <c r="AU309" s="326">
        <f>INDEX('ИПЦ raw'!$1:$1048576, MATCH($K309,'ИПЦ raw'!$A:$A,0),MATCH(MoM!AU$1,'ИПЦ raw'!$1:$1,0))</f>
        <v>99.94</v>
      </c>
      <c r="AV309" s="326">
        <f>INDEX('ИПЦ raw'!$1:$1048576, MATCH($K309,'ИПЦ raw'!$A:$A,0),MATCH(MoM!AV$1,'ИПЦ raw'!$1:$1,0))</f>
        <v>101.14</v>
      </c>
      <c r="AW309" s="326">
        <f>INDEX('ИПЦ raw'!$1:$1048576, MATCH($K309,'ИПЦ raw'!$A:$A,0),MATCH(MoM!AW$1,'ИПЦ raw'!$1:$1,0))</f>
        <v>100.79</v>
      </c>
      <c r="AX309" s="326">
        <f>INDEX('ИПЦ raw'!$1:$1048576, MATCH($K309,'ИПЦ raw'!$A:$A,0),MATCH(MoM!AX$1,'ИПЦ raw'!$1:$1,0))</f>
        <v>99.52</v>
      </c>
      <c r="AY309" s="326">
        <f>INDEX('ИПЦ raw'!$1:$1048576, MATCH($K309,'ИПЦ raw'!$A:$A,0),MATCH(MoM!AY$1,'ИПЦ raw'!$1:$1,0))</f>
        <v>99.2</v>
      </c>
      <c r="AZ309" s="326">
        <f>INDEX('ИПЦ raw'!$1:$1048576, MATCH($K309,'ИПЦ raw'!$A:$A,0),MATCH(MoM!AZ$1,'ИПЦ raw'!$1:$1,0))</f>
        <v>99.96</v>
      </c>
    </row>
    <row r="310" spans="1:52" x14ac:dyDescent="0.45">
      <c r="A310" s="326">
        <f>Веса!A310</f>
        <v>1</v>
      </c>
      <c r="B310" s="326">
        <f t="shared" ref="B310:B373" si="10">A310</f>
        <v>1</v>
      </c>
      <c r="C310" s="326">
        <f>БИПЦ_НДС!E310</f>
        <v>0</v>
      </c>
      <c r="D310" s="326">
        <f t="shared" si="9"/>
        <v>1</v>
      </c>
      <c r="E310" s="326">
        <v>0</v>
      </c>
      <c r="F310" s="326">
        <v>1</v>
      </c>
      <c r="G310" s="326">
        <v>1</v>
      </c>
      <c r="H310" s="326">
        <v>0</v>
      </c>
      <c r="I310" s="326">
        <v>0</v>
      </c>
      <c r="J310" s="308" t="s">
        <v>309</v>
      </c>
      <c r="K310" s="308" t="s">
        <v>309</v>
      </c>
      <c r="L310" s="326">
        <f>INDEX('ИПЦ raw'!$1:$1048576, MATCH($K310,'ИПЦ raw'!$A:$A,0),MATCH(MoM!L$1,'ИПЦ raw'!$1:$1,0))</f>
        <v>100.35</v>
      </c>
      <c r="M310" s="326">
        <f>INDEX('ИПЦ raw'!$1:$1048576, MATCH($K310,'ИПЦ raw'!$A:$A,0),MATCH(MoM!M$1,'ИПЦ raw'!$1:$1,0))</f>
        <v>101.01</v>
      </c>
      <c r="N310" s="326">
        <f>INDEX('ИПЦ raw'!$1:$1048576, MATCH($K310,'ИПЦ raw'!$A:$A,0),MATCH(MoM!N$1,'ИПЦ raw'!$1:$1,0))</f>
        <v>100.42</v>
      </c>
      <c r="O310" s="326">
        <f>INDEX('ИПЦ raw'!$1:$1048576, MATCH($K310,'ИПЦ raw'!$A:$A,0),MATCH(MoM!O$1,'ИПЦ raw'!$1:$1,0))</f>
        <v>100.29</v>
      </c>
      <c r="P310" s="326">
        <f>INDEX('ИПЦ raw'!$1:$1048576, MATCH($K310,'ИПЦ raw'!$A:$A,0),MATCH(MoM!P$1,'ИПЦ raw'!$1:$1,0))</f>
        <v>99.97</v>
      </c>
      <c r="Q310" s="326">
        <f>INDEX('ИПЦ raw'!$1:$1048576, MATCH($K310,'ИПЦ raw'!$A:$A,0),MATCH(MoM!Q$1,'ИПЦ raw'!$1:$1,0))</f>
        <v>100.44</v>
      </c>
      <c r="R310" s="326">
        <f>INDEX('ИПЦ raw'!$1:$1048576, MATCH($K310,'ИПЦ raw'!$A:$A,0),MATCH(MoM!R$1,'ИПЦ raw'!$1:$1,0))</f>
        <v>100.4</v>
      </c>
      <c r="S310" s="326">
        <f>INDEX('ИПЦ raw'!$1:$1048576, MATCH($K310,'ИПЦ raw'!$A:$A,0),MATCH(MoM!S$1,'ИПЦ raw'!$1:$1,0))</f>
        <v>100.44</v>
      </c>
      <c r="T310" s="326">
        <f>INDEX('ИПЦ raw'!$1:$1048576, MATCH($K310,'ИПЦ raw'!$A:$A,0),MATCH(MoM!T$1,'ИПЦ raw'!$1:$1,0))</f>
        <v>100.46</v>
      </c>
      <c r="U310" s="326">
        <f>INDEX('ИПЦ raw'!$1:$1048576, MATCH($K310,'ИПЦ raw'!$A:$A,0),MATCH(MoM!U$1,'ИПЦ raw'!$1:$1,0))</f>
        <v>100.58</v>
      </c>
      <c r="V310" s="326">
        <f>INDEX('ИПЦ raw'!$1:$1048576, MATCH($K310,'ИПЦ raw'!$A:$A,0),MATCH(MoM!V$1,'ИПЦ raw'!$1:$1,0))</f>
        <v>100.53</v>
      </c>
      <c r="W310" s="326">
        <f>INDEX('ИПЦ raw'!$1:$1048576, MATCH($K310,'ИПЦ raw'!$A:$A,0),MATCH(MoM!W$1,'ИПЦ raw'!$1:$1,0))</f>
        <v>100.3</v>
      </c>
      <c r="X310" s="326">
        <f>INDEX('ИПЦ raw'!$1:$1048576, MATCH($K310,'ИПЦ raw'!$A:$A,0),MATCH(MoM!X$1,'ИПЦ raw'!$1:$1,0))</f>
        <v>100.23</v>
      </c>
      <c r="Y310" s="326">
        <f>INDEX('ИПЦ raw'!$1:$1048576, MATCH($K310,'ИПЦ raw'!$A:$A,0),MATCH(MoM!Y$1,'ИПЦ raw'!$1:$1,0))</f>
        <v>100.87</v>
      </c>
      <c r="Z310" s="326">
        <f>INDEX('ИПЦ raw'!$1:$1048576, MATCH($K310,'ИПЦ raw'!$A:$A,0),MATCH(MoM!Z$1,'ИПЦ raw'!$1:$1,0))</f>
        <v>100.38</v>
      </c>
      <c r="AA310" s="326">
        <f>INDEX('ИПЦ raw'!$1:$1048576, MATCH($K310,'ИПЦ raw'!$A:$A,0),MATCH(MoM!AA$1,'ИПЦ raw'!$1:$1,0))</f>
        <v>100.86</v>
      </c>
      <c r="AB310" s="326">
        <f>INDEX('ИПЦ raw'!$1:$1048576, MATCH($K310,'ИПЦ raw'!$A:$A,0),MATCH(MoM!AB$1,'ИПЦ raw'!$1:$1,0))</f>
        <v>100.47</v>
      </c>
      <c r="AC310" s="326">
        <f>INDEX('ИПЦ raw'!$1:$1048576, MATCH($K310,'ИПЦ raw'!$A:$A,0),MATCH(MoM!AC$1,'ИПЦ raw'!$1:$1,0))</f>
        <v>100</v>
      </c>
      <c r="AD310" s="326">
        <f>INDEX('ИПЦ raw'!$1:$1048576, MATCH($K310,'ИПЦ raw'!$A:$A,0),MATCH(MoM!AD$1,'ИПЦ raw'!$1:$1,0))</f>
        <v>100.29</v>
      </c>
      <c r="AE310" s="326">
        <f>INDEX('ИПЦ raw'!$1:$1048576, MATCH($K310,'ИПЦ raw'!$A:$A,0),MATCH(MoM!AE$1,'ИПЦ raw'!$1:$1,0))</f>
        <v>100.44</v>
      </c>
      <c r="AF310" s="326">
        <f>INDEX('ИПЦ raw'!$1:$1048576, MATCH($K310,'ИПЦ raw'!$A:$A,0),MATCH(MoM!AF$1,'ИПЦ raw'!$1:$1,0))</f>
        <v>100.46</v>
      </c>
      <c r="AG310" s="326">
        <f>INDEX('ИПЦ raw'!$1:$1048576, MATCH($K310,'ИПЦ raw'!$A:$A,0),MATCH(MoM!AG$1,'ИПЦ raw'!$1:$1,0))</f>
        <v>100.54</v>
      </c>
      <c r="AH310" s="326">
        <f>INDEX('ИПЦ raw'!$1:$1048576, MATCH($K310,'ИПЦ raw'!$A:$A,0),MATCH(MoM!AH$1,'ИПЦ raw'!$1:$1,0))</f>
        <v>100.31</v>
      </c>
      <c r="AI310" s="326">
        <f>INDEX('ИПЦ raw'!$1:$1048576, MATCH($K310,'ИПЦ raw'!$A:$A,0),MATCH(MoM!AI$1,'ИПЦ raw'!$1:$1,0))</f>
        <v>101.1</v>
      </c>
      <c r="AJ310" s="326">
        <f>INDEX('ИПЦ raw'!$1:$1048576, MATCH($K310,'ИПЦ raw'!$A:$A,0),MATCH(MoM!AJ$1,'ИПЦ raw'!$1:$1,0))</f>
        <v>100.78</v>
      </c>
      <c r="AK310" s="326">
        <f>INDEX('ИПЦ raw'!$1:$1048576, MATCH($K310,'ИПЦ raw'!$A:$A,0),MATCH(MoM!AK$1,'ИПЦ raw'!$1:$1,0))</f>
        <v>100.71</v>
      </c>
      <c r="AL310" s="326">
        <f>INDEX('ИПЦ raw'!$1:$1048576, MATCH($K310,'ИПЦ raw'!$A:$A,0),MATCH(MoM!AL$1,'ИПЦ raw'!$1:$1,0))</f>
        <v>100.62</v>
      </c>
      <c r="AM310" s="326">
        <f>INDEX('ИПЦ raw'!$1:$1048576, MATCH($K310,'ИПЦ raw'!$A:$A,0),MATCH(MoM!AM$1,'ИПЦ raw'!$1:$1,0))</f>
        <v>100.53</v>
      </c>
      <c r="AN310" s="326">
        <f>INDEX('ИПЦ raw'!$1:$1048576, MATCH($K310,'ИПЦ raw'!$A:$A,0),MATCH(MoM!AN$1,'ИПЦ raw'!$1:$1,0))</f>
        <v>100.36</v>
      </c>
      <c r="AO310" s="326">
        <f>INDEX('ИПЦ raw'!$1:$1048576, MATCH($K310,'ИПЦ raw'!$A:$A,0),MATCH(MoM!AO$1,'ИПЦ raw'!$1:$1,0))</f>
        <v>100.66</v>
      </c>
      <c r="AP310" s="326">
        <f>INDEX('ИПЦ raw'!$1:$1048576, MATCH($K310,'ИПЦ raw'!$A:$A,0),MATCH(MoM!AP$1,'ИПЦ raw'!$1:$1,0))</f>
        <v>100.48</v>
      </c>
      <c r="AQ310" s="326">
        <f>INDEX('ИПЦ raw'!$1:$1048576, MATCH($K310,'ИПЦ raw'!$A:$A,0),MATCH(MoM!AQ$1,'ИПЦ raw'!$1:$1,0))</f>
        <v>100.76</v>
      </c>
      <c r="AR310" s="326">
        <f>INDEX('ИПЦ raw'!$1:$1048576, MATCH($K310,'ИПЦ raw'!$A:$A,0),MATCH(MoM!AR$1,'ИПЦ raw'!$1:$1,0))</f>
        <v>100.58</v>
      </c>
      <c r="AS310" s="326">
        <f>INDEX('ИПЦ raw'!$1:$1048576, MATCH($K310,'ИПЦ raw'!$A:$A,0),MATCH(MoM!AS$1,'ИПЦ raw'!$1:$1,0))</f>
        <v>100.15</v>
      </c>
      <c r="AT310" s="326">
        <f>INDEX('ИПЦ raw'!$1:$1048576, MATCH($K310,'ИПЦ raw'!$A:$A,0),MATCH(MoM!AT$1,'ИПЦ raw'!$1:$1,0))</f>
        <v>100.46</v>
      </c>
      <c r="AU310" s="326">
        <f>INDEX('ИПЦ raw'!$1:$1048576, MATCH($K310,'ИПЦ raw'!$A:$A,0),MATCH(MoM!AU$1,'ИПЦ raw'!$1:$1,0))</f>
        <v>100.31</v>
      </c>
      <c r="AV310" s="326">
        <f>INDEX('ИПЦ raw'!$1:$1048576, MATCH($K310,'ИПЦ raw'!$A:$A,0),MATCH(MoM!AV$1,'ИПЦ raw'!$1:$1,0))</f>
        <v>101</v>
      </c>
      <c r="AW310" s="326">
        <f>INDEX('ИПЦ raw'!$1:$1048576, MATCH($K310,'ИПЦ raw'!$A:$A,0),MATCH(MoM!AW$1,'ИПЦ raw'!$1:$1,0))</f>
        <v>100.93</v>
      </c>
      <c r="AX310" s="326">
        <f>INDEX('ИПЦ raw'!$1:$1048576, MATCH($K310,'ИПЦ raw'!$A:$A,0),MATCH(MoM!AX$1,'ИПЦ raw'!$1:$1,0))</f>
        <v>101.04</v>
      </c>
      <c r="AY310" s="326">
        <f>INDEX('ИПЦ raw'!$1:$1048576, MATCH($K310,'ИПЦ raw'!$A:$A,0),MATCH(MoM!AY$1,'ИПЦ raw'!$1:$1,0))</f>
        <v>100.22</v>
      </c>
      <c r="AZ310" s="326">
        <f>INDEX('ИПЦ raw'!$1:$1048576, MATCH($K310,'ИПЦ raw'!$A:$A,0),MATCH(MoM!AZ$1,'ИПЦ raw'!$1:$1,0))</f>
        <v>100.29</v>
      </c>
    </row>
    <row r="311" spans="1:52" ht="26.25" x14ac:dyDescent="0.45">
      <c r="A311" s="326">
        <f>Веса!A311</f>
        <v>1</v>
      </c>
      <c r="B311" s="326">
        <f t="shared" si="10"/>
        <v>1</v>
      </c>
      <c r="C311" s="326">
        <f>БИПЦ_НДС!E311</f>
        <v>0</v>
      </c>
      <c r="D311" s="326">
        <f t="shared" si="9"/>
        <v>1</v>
      </c>
      <c r="E311" s="326">
        <v>0</v>
      </c>
      <c r="F311" s="326">
        <v>1</v>
      </c>
      <c r="G311" s="326">
        <v>1</v>
      </c>
      <c r="H311" s="326">
        <v>0</v>
      </c>
      <c r="I311" s="326">
        <v>0</v>
      </c>
      <c r="J311" s="308" t="s">
        <v>310</v>
      </c>
      <c r="K311" s="308" t="s">
        <v>459</v>
      </c>
      <c r="L311" s="326">
        <f>INDEX('ИПЦ raw'!$1:$1048576, MATCH($K311,'ИПЦ raw'!$A:$A,0),MATCH(MoM!L$1,'ИПЦ raw'!$1:$1,0))</f>
        <v>100.01</v>
      </c>
      <c r="M311" s="326">
        <f>INDEX('ИПЦ raw'!$1:$1048576, MATCH($K311,'ИПЦ raw'!$A:$A,0),MATCH(MoM!M$1,'ИПЦ raw'!$1:$1,0))</f>
        <v>99.87</v>
      </c>
      <c r="N311" s="326">
        <f>INDEX('ИПЦ raw'!$1:$1048576, MATCH($K311,'ИПЦ raw'!$A:$A,0),MATCH(MoM!N$1,'ИПЦ raw'!$1:$1,0))</f>
        <v>100.26</v>
      </c>
      <c r="O311" s="326">
        <f>INDEX('ИПЦ raw'!$1:$1048576, MATCH($K311,'ИПЦ raw'!$A:$A,0),MATCH(MoM!O$1,'ИПЦ raw'!$1:$1,0))</f>
        <v>99.84</v>
      </c>
      <c r="P311" s="326">
        <f>INDEX('ИПЦ raw'!$1:$1048576, MATCH($K311,'ИПЦ raw'!$A:$A,0),MATCH(MoM!P$1,'ИПЦ raw'!$1:$1,0))</f>
        <v>98.24</v>
      </c>
      <c r="Q311" s="326">
        <f>INDEX('ИПЦ raw'!$1:$1048576, MATCH($K311,'ИПЦ raw'!$A:$A,0),MATCH(MoM!Q$1,'ИПЦ raw'!$1:$1,0))</f>
        <v>99.29</v>
      </c>
      <c r="R311" s="326">
        <f>INDEX('ИПЦ raw'!$1:$1048576, MATCH($K311,'ИПЦ raw'!$A:$A,0),MATCH(MoM!R$1,'ИПЦ raw'!$1:$1,0))</f>
        <v>99.95</v>
      </c>
      <c r="S311" s="326">
        <f>INDEX('ИПЦ raw'!$1:$1048576, MATCH($K311,'ИПЦ raw'!$A:$A,0),MATCH(MoM!S$1,'ИПЦ raw'!$1:$1,0))</f>
        <v>100.28</v>
      </c>
      <c r="T311" s="326">
        <f>INDEX('ИПЦ raw'!$1:$1048576, MATCH($K311,'ИПЦ raw'!$A:$A,0),MATCH(MoM!T$1,'ИПЦ raw'!$1:$1,0))</f>
        <v>100.53</v>
      </c>
      <c r="U311" s="326">
        <f>INDEX('ИПЦ raw'!$1:$1048576, MATCH($K311,'ИПЦ raw'!$A:$A,0),MATCH(MoM!U$1,'ИПЦ raw'!$1:$1,0))</f>
        <v>101.27</v>
      </c>
      <c r="V311" s="326">
        <f>INDEX('ИПЦ raw'!$1:$1048576, MATCH($K311,'ИПЦ raw'!$A:$A,0),MATCH(MoM!V$1,'ИПЦ raw'!$1:$1,0))</f>
        <v>101.16</v>
      </c>
      <c r="W311" s="326">
        <f>INDEX('ИПЦ raw'!$1:$1048576, MATCH($K311,'ИПЦ raw'!$A:$A,0),MATCH(MoM!W$1,'ИПЦ raw'!$1:$1,0))</f>
        <v>100.75</v>
      </c>
      <c r="X311" s="326">
        <f>INDEX('ИПЦ raw'!$1:$1048576, MATCH($K311,'ИПЦ raw'!$A:$A,0),MATCH(MoM!X$1,'ИПЦ raw'!$1:$1,0))</f>
        <v>102.46</v>
      </c>
      <c r="Y311" s="326">
        <f>INDEX('ИПЦ raw'!$1:$1048576, MATCH($K311,'ИПЦ raw'!$A:$A,0),MATCH(MoM!Y$1,'ИПЦ raw'!$1:$1,0))</f>
        <v>100.81</v>
      </c>
      <c r="Z311" s="326">
        <f>INDEX('ИПЦ raw'!$1:$1048576, MATCH($K311,'ИПЦ raw'!$A:$A,0),MATCH(MoM!Z$1,'ИПЦ raw'!$1:$1,0))</f>
        <v>100.5</v>
      </c>
      <c r="AA311" s="326">
        <f>INDEX('ИПЦ raw'!$1:$1048576, MATCH($K311,'ИПЦ raw'!$A:$A,0),MATCH(MoM!AA$1,'ИПЦ raw'!$1:$1,0))</f>
        <v>100.43</v>
      </c>
      <c r="AB311" s="326">
        <f>INDEX('ИПЦ raw'!$1:$1048576, MATCH($K311,'ИПЦ raw'!$A:$A,0),MATCH(MoM!AB$1,'ИПЦ raw'!$1:$1,0))</f>
        <v>100.35</v>
      </c>
      <c r="AC311" s="326">
        <f>INDEX('ИПЦ raw'!$1:$1048576, MATCH($K311,'ИПЦ raw'!$A:$A,0),MATCH(MoM!AC$1,'ИПЦ raw'!$1:$1,0))</f>
        <v>100.21</v>
      </c>
      <c r="AD311" s="326">
        <f>INDEX('ИПЦ raw'!$1:$1048576, MATCH($K311,'ИПЦ raw'!$A:$A,0),MATCH(MoM!AD$1,'ИПЦ raw'!$1:$1,0))</f>
        <v>100.3</v>
      </c>
      <c r="AE311" s="326">
        <f>INDEX('ИПЦ raw'!$1:$1048576, MATCH($K311,'ИПЦ raw'!$A:$A,0),MATCH(MoM!AE$1,'ИПЦ raw'!$1:$1,0))</f>
        <v>99.76</v>
      </c>
      <c r="AF311" s="326">
        <f>INDEX('ИПЦ raw'!$1:$1048576, MATCH($K311,'ИПЦ raw'!$A:$A,0),MATCH(MoM!AF$1,'ИПЦ raw'!$1:$1,0))</f>
        <v>99.99</v>
      </c>
      <c r="AG311" s="326">
        <f>INDEX('ИПЦ raw'!$1:$1048576, MATCH($K311,'ИПЦ raw'!$A:$A,0),MATCH(MoM!AG$1,'ИПЦ raw'!$1:$1,0))</f>
        <v>99.93</v>
      </c>
      <c r="AH311" s="326">
        <f>INDEX('ИПЦ raw'!$1:$1048576, MATCH($K311,'ИПЦ raw'!$A:$A,0),MATCH(MoM!AH$1,'ИПЦ raw'!$1:$1,0))</f>
        <v>100.38</v>
      </c>
      <c r="AI311" s="326">
        <f>INDEX('ИПЦ raw'!$1:$1048576, MATCH($K311,'ИПЦ raw'!$A:$A,0),MATCH(MoM!AI$1,'ИПЦ raw'!$1:$1,0))</f>
        <v>99.81</v>
      </c>
      <c r="AJ311" s="326">
        <f>INDEX('ИПЦ raw'!$1:$1048576, MATCH($K311,'ИПЦ raw'!$A:$A,0),MATCH(MoM!AJ$1,'ИПЦ raw'!$1:$1,0))</f>
        <v>99.65</v>
      </c>
      <c r="AK311" s="326">
        <f>INDEX('ИПЦ raw'!$1:$1048576, MATCH($K311,'ИПЦ raw'!$A:$A,0),MATCH(MoM!AK$1,'ИПЦ raw'!$1:$1,0))</f>
        <v>99.56</v>
      </c>
      <c r="AL311" s="326">
        <f>INDEX('ИПЦ raw'!$1:$1048576, MATCH($K311,'ИПЦ raw'!$A:$A,0),MATCH(MoM!AL$1,'ИПЦ raw'!$1:$1,0))</f>
        <v>100.77</v>
      </c>
      <c r="AM311" s="326">
        <f>INDEX('ИПЦ raw'!$1:$1048576, MATCH($K311,'ИПЦ raw'!$A:$A,0),MATCH(MoM!AM$1,'ИПЦ raw'!$1:$1,0))</f>
        <v>101.23</v>
      </c>
      <c r="AN311" s="326">
        <f>INDEX('ИПЦ raw'!$1:$1048576, MATCH($K311,'ИПЦ raw'!$A:$A,0),MATCH(MoM!AN$1,'ИПЦ raw'!$1:$1,0))</f>
        <v>99.29</v>
      </c>
      <c r="AO311" s="326">
        <f>INDEX('ИПЦ raw'!$1:$1048576, MATCH($K311,'ИПЦ raw'!$A:$A,0),MATCH(MoM!AO$1,'ИПЦ raw'!$1:$1,0))</f>
        <v>100.44</v>
      </c>
      <c r="AP311" s="326">
        <f>INDEX('ИПЦ raw'!$1:$1048576, MATCH($K311,'ИПЦ raw'!$A:$A,0),MATCH(MoM!AP$1,'ИПЦ raw'!$1:$1,0))</f>
        <v>99.34</v>
      </c>
      <c r="AQ311" s="326">
        <f>INDEX('ИПЦ raw'!$1:$1048576, MATCH($K311,'ИПЦ raw'!$A:$A,0),MATCH(MoM!AQ$1,'ИПЦ raw'!$1:$1,0))</f>
        <v>100.09</v>
      </c>
      <c r="AR311" s="326">
        <f>INDEX('ИПЦ raw'!$1:$1048576, MATCH($K311,'ИПЦ raw'!$A:$A,0),MATCH(MoM!AR$1,'ИПЦ raw'!$1:$1,0))</f>
        <v>100.03</v>
      </c>
      <c r="AS311" s="326">
        <f>INDEX('ИПЦ raw'!$1:$1048576, MATCH($K311,'ИПЦ raw'!$A:$A,0),MATCH(MoM!AS$1,'ИПЦ raw'!$1:$1,0))</f>
        <v>99.87</v>
      </c>
      <c r="AT311" s="326">
        <f>INDEX('ИПЦ raw'!$1:$1048576, MATCH($K311,'ИПЦ raw'!$A:$A,0),MATCH(MoM!AT$1,'ИПЦ raw'!$1:$1,0))</f>
        <v>99.92</v>
      </c>
      <c r="AU311" s="326">
        <f>INDEX('ИПЦ raw'!$1:$1048576, MATCH($K311,'ИПЦ raw'!$A:$A,0),MATCH(MoM!AU$1,'ИПЦ raw'!$1:$1,0))</f>
        <v>100.28</v>
      </c>
      <c r="AV311" s="326">
        <f>INDEX('ИПЦ raw'!$1:$1048576, MATCH($K311,'ИПЦ raw'!$A:$A,0),MATCH(MoM!AV$1,'ИПЦ raw'!$1:$1,0))</f>
        <v>100.11</v>
      </c>
      <c r="AW311" s="326">
        <f>INDEX('ИПЦ raw'!$1:$1048576, MATCH($K311,'ИПЦ raw'!$A:$A,0),MATCH(MoM!AW$1,'ИПЦ raw'!$1:$1,0))</f>
        <v>99.5</v>
      </c>
      <c r="AX311" s="326">
        <f>INDEX('ИПЦ raw'!$1:$1048576, MATCH($K311,'ИПЦ raw'!$A:$A,0),MATCH(MoM!AX$1,'ИПЦ raw'!$1:$1,0))</f>
        <v>101.08</v>
      </c>
      <c r="AY311" s="326">
        <f>INDEX('ИПЦ raw'!$1:$1048576, MATCH($K311,'ИПЦ raw'!$A:$A,0),MATCH(MoM!AY$1,'ИПЦ raw'!$1:$1,0))</f>
        <v>100.81</v>
      </c>
      <c r="AZ311" s="326">
        <f>INDEX('ИПЦ raw'!$1:$1048576, MATCH($K311,'ИПЦ raw'!$A:$A,0),MATCH(MoM!AZ$1,'ИПЦ raw'!$1:$1,0))</f>
        <v>99.25</v>
      </c>
    </row>
    <row r="312" spans="1:52" ht="26.25" x14ac:dyDescent="0.45">
      <c r="A312" s="326">
        <f>Веса!A312</f>
        <v>1</v>
      </c>
      <c r="B312" s="326">
        <f t="shared" si="10"/>
        <v>1</v>
      </c>
      <c r="C312" s="326">
        <f>БИПЦ_НДС!E312</f>
        <v>0</v>
      </c>
      <c r="D312" s="326">
        <f t="shared" si="9"/>
        <v>1</v>
      </c>
      <c r="E312" s="326">
        <v>0</v>
      </c>
      <c r="F312" s="326">
        <v>1</v>
      </c>
      <c r="G312" s="326">
        <v>1</v>
      </c>
      <c r="H312" s="326">
        <v>0</v>
      </c>
      <c r="I312" s="326">
        <v>0</v>
      </c>
      <c r="J312" s="308" t="s">
        <v>311</v>
      </c>
      <c r="K312" s="308" t="s">
        <v>311</v>
      </c>
      <c r="L312" s="326">
        <f>INDEX('ИПЦ raw'!$1:$1048576, MATCH($K312,'ИПЦ raw'!$A:$A,0),MATCH(MoM!L$1,'ИПЦ raw'!$1:$1,0))</f>
        <v>100.16</v>
      </c>
      <c r="M312" s="326">
        <f>INDEX('ИПЦ raw'!$1:$1048576, MATCH($K312,'ИПЦ raw'!$A:$A,0),MATCH(MoM!M$1,'ИПЦ raw'!$1:$1,0))</f>
        <v>100.78</v>
      </c>
      <c r="N312" s="326">
        <f>INDEX('ИПЦ raw'!$1:$1048576, MATCH($K312,'ИПЦ raw'!$A:$A,0),MATCH(MoM!N$1,'ИПЦ raw'!$1:$1,0))</f>
        <v>99.61</v>
      </c>
      <c r="O312" s="326">
        <f>INDEX('ИПЦ raw'!$1:$1048576, MATCH($K312,'ИПЦ raw'!$A:$A,0),MATCH(MoM!O$1,'ИПЦ raw'!$1:$1,0))</f>
        <v>99.13</v>
      </c>
      <c r="P312" s="326">
        <f>INDEX('ИПЦ raw'!$1:$1048576, MATCH($K312,'ИПЦ raw'!$A:$A,0),MATCH(MoM!P$1,'ИПЦ raw'!$1:$1,0))</f>
        <v>99.78</v>
      </c>
      <c r="Q312" s="326">
        <f>INDEX('ИПЦ raw'!$1:$1048576, MATCH($K312,'ИПЦ raw'!$A:$A,0),MATCH(MoM!Q$1,'ИПЦ raw'!$1:$1,0))</f>
        <v>99.96</v>
      </c>
      <c r="R312" s="326">
        <f>INDEX('ИПЦ raw'!$1:$1048576, MATCH($K312,'ИПЦ raw'!$A:$A,0),MATCH(MoM!R$1,'ИПЦ raw'!$1:$1,0))</f>
        <v>99.79</v>
      </c>
      <c r="S312" s="326">
        <f>INDEX('ИПЦ raw'!$1:$1048576, MATCH($K312,'ИПЦ raw'!$A:$A,0),MATCH(MoM!S$1,'ИПЦ raw'!$1:$1,0))</f>
        <v>100.03</v>
      </c>
      <c r="T312" s="326">
        <f>INDEX('ИПЦ raw'!$1:$1048576, MATCH($K312,'ИПЦ raw'!$A:$A,0),MATCH(MoM!T$1,'ИПЦ raw'!$1:$1,0))</f>
        <v>100.74</v>
      </c>
      <c r="U312" s="326">
        <f>INDEX('ИПЦ raw'!$1:$1048576, MATCH($K312,'ИПЦ raw'!$A:$A,0),MATCH(MoM!U$1,'ИПЦ raw'!$1:$1,0))</f>
        <v>100.07</v>
      </c>
      <c r="V312" s="326">
        <f>INDEX('ИПЦ raw'!$1:$1048576, MATCH($K312,'ИПЦ raw'!$A:$A,0),MATCH(MoM!V$1,'ИПЦ raw'!$1:$1,0))</f>
        <v>100.82</v>
      </c>
      <c r="W312" s="326">
        <f>INDEX('ИПЦ raw'!$1:$1048576, MATCH($K312,'ИПЦ raw'!$A:$A,0),MATCH(MoM!W$1,'ИПЦ raw'!$1:$1,0))</f>
        <v>100.53</v>
      </c>
      <c r="X312" s="326">
        <f>INDEX('ИПЦ raw'!$1:$1048576, MATCH($K312,'ИПЦ raw'!$A:$A,0),MATCH(MoM!X$1,'ИПЦ raw'!$1:$1,0))</f>
        <v>102.06</v>
      </c>
      <c r="Y312" s="326">
        <f>INDEX('ИПЦ raw'!$1:$1048576, MATCH($K312,'ИПЦ raw'!$A:$A,0),MATCH(MoM!Y$1,'ИПЦ raw'!$1:$1,0))</f>
        <v>100.8</v>
      </c>
      <c r="Z312" s="326">
        <f>INDEX('ИПЦ raw'!$1:$1048576, MATCH($K312,'ИПЦ raw'!$A:$A,0),MATCH(MoM!Z$1,'ИПЦ raw'!$1:$1,0))</f>
        <v>100.57</v>
      </c>
      <c r="AA312" s="326">
        <f>INDEX('ИПЦ raw'!$1:$1048576, MATCH($K312,'ИПЦ raw'!$A:$A,0),MATCH(MoM!AA$1,'ИПЦ raw'!$1:$1,0))</f>
        <v>100.78</v>
      </c>
      <c r="AB312" s="326">
        <f>INDEX('ИПЦ raw'!$1:$1048576, MATCH($K312,'ИПЦ raw'!$A:$A,0),MATCH(MoM!AB$1,'ИПЦ raw'!$1:$1,0))</f>
        <v>101.21</v>
      </c>
      <c r="AC312" s="326">
        <f>INDEX('ИПЦ raw'!$1:$1048576, MATCH($K312,'ИПЦ raw'!$A:$A,0),MATCH(MoM!AC$1,'ИПЦ raw'!$1:$1,0))</f>
        <v>100.32</v>
      </c>
      <c r="AD312" s="326">
        <f>INDEX('ИПЦ raw'!$1:$1048576, MATCH($K312,'ИПЦ raw'!$A:$A,0),MATCH(MoM!AD$1,'ИПЦ raw'!$1:$1,0))</f>
        <v>100.14</v>
      </c>
      <c r="AE312" s="326">
        <f>INDEX('ИПЦ raw'!$1:$1048576, MATCH($K312,'ИПЦ raw'!$A:$A,0),MATCH(MoM!AE$1,'ИПЦ raw'!$1:$1,0))</f>
        <v>99.78</v>
      </c>
      <c r="AF312" s="326">
        <f>INDEX('ИПЦ raw'!$1:$1048576, MATCH($K312,'ИПЦ raw'!$A:$A,0),MATCH(MoM!AF$1,'ИПЦ raw'!$1:$1,0))</f>
        <v>99.92</v>
      </c>
      <c r="AG312" s="326">
        <f>INDEX('ИПЦ raw'!$1:$1048576, MATCH($K312,'ИПЦ raw'!$A:$A,0),MATCH(MoM!AG$1,'ИПЦ raw'!$1:$1,0))</f>
        <v>100.24</v>
      </c>
      <c r="AH312" s="326">
        <f>INDEX('ИПЦ raw'!$1:$1048576, MATCH($K312,'ИПЦ raw'!$A:$A,0),MATCH(MoM!AH$1,'ИПЦ raw'!$1:$1,0))</f>
        <v>100.52</v>
      </c>
      <c r="AI312" s="326">
        <f>INDEX('ИПЦ raw'!$1:$1048576, MATCH($K312,'ИПЦ raw'!$A:$A,0),MATCH(MoM!AI$1,'ИПЦ raw'!$1:$1,0))</f>
        <v>100.06</v>
      </c>
      <c r="AJ312" s="326">
        <f>INDEX('ИПЦ raw'!$1:$1048576, MATCH($K312,'ИПЦ raw'!$A:$A,0),MATCH(MoM!AJ$1,'ИПЦ raw'!$1:$1,0))</f>
        <v>100.93</v>
      </c>
      <c r="AK312" s="326">
        <f>INDEX('ИПЦ raw'!$1:$1048576, MATCH($K312,'ИПЦ raw'!$A:$A,0),MATCH(MoM!AK$1,'ИПЦ raw'!$1:$1,0))</f>
        <v>100.19</v>
      </c>
      <c r="AL312" s="326">
        <f>INDEX('ИПЦ raw'!$1:$1048576, MATCH($K312,'ИПЦ raw'!$A:$A,0),MATCH(MoM!AL$1,'ИПЦ raw'!$1:$1,0))</f>
        <v>100.4</v>
      </c>
      <c r="AM312" s="326">
        <f>INDEX('ИПЦ raw'!$1:$1048576, MATCH($K312,'ИПЦ raw'!$A:$A,0),MATCH(MoM!AM$1,'ИПЦ raw'!$1:$1,0))</f>
        <v>100.39</v>
      </c>
      <c r="AN312" s="326">
        <f>INDEX('ИПЦ raw'!$1:$1048576, MATCH($K312,'ИПЦ raw'!$A:$A,0),MATCH(MoM!AN$1,'ИПЦ raw'!$1:$1,0))</f>
        <v>100.57</v>
      </c>
      <c r="AO312" s="326">
        <f>INDEX('ИПЦ raw'!$1:$1048576, MATCH($K312,'ИПЦ raw'!$A:$A,0),MATCH(MoM!AO$1,'ИПЦ raw'!$1:$1,0))</f>
        <v>100.06</v>
      </c>
      <c r="AP312" s="326">
        <f>INDEX('ИПЦ raw'!$1:$1048576, MATCH($K312,'ИПЦ raw'!$A:$A,0),MATCH(MoM!AP$1,'ИПЦ raw'!$1:$1,0))</f>
        <v>99.94</v>
      </c>
      <c r="AQ312" s="326">
        <f>INDEX('ИПЦ raw'!$1:$1048576, MATCH($K312,'ИПЦ raw'!$A:$A,0),MATCH(MoM!AQ$1,'ИПЦ raw'!$1:$1,0))</f>
        <v>99.77</v>
      </c>
      <c r="AR312" s="326">
        <f>INDEX('ИПЦ raw'!$1:$1048576, MATCH($K312,'ИПЦ raw'!$A:$A,0),MATCH(MoM!AR$1,'ИПЦ raw'!$1:$1,0))</f>
        <v>99.98</v>
      </c>
      <c r="AS312" s="326">
        <f>INDEX('ИПЦ raw'!$1:$1048576, MATCH($K312,'ИПЦ raw'!$A:$A,0),MATCH(MoM!AS$1,'ИПЦ raw'!$1:$1,0))</f>
        <v>100.18</v>
      </c>
      <c r="AT312" s="326">
        <f>INDEX('ИПЦ raw'!$1:$1048576, MATCH($K312,'ИПЦ raw'!$A:$A,0),MATCH(MoM!AT$1,'ИПЦ raw'!$1:$1,0))</f>
        <v>99.88</v>
      </c>
      <c r="AU312" s="326">
        <f>INDEX('ИПЦ raw'!$1:$1048576, MATCH($K312,'ИПЦ raw'!$A:$A,0),MATCH(MoM!AU$1,'ИПЦ raw'!$1:$1,0))</f>
        <v>100.28</v>
      </c>
      <c r="AV312" s="326">
        <f>INDEX('ИПЦ raw'!$1:$1048576, MATCH($K312,'ИПЦ raw'!$A:$A,0),MATCH(MoM!AV$1,'ИПЦ raw'!$1:$1,0))</f>
        <v>100.74</v>
      </c>
      <c r="AW312" s="326">
        <f>INDEX('ИПЦ raw'!$1:$1048576, MATCH($K312,'ИПЦ raw'!$A:$A,0),MATCH(MoM!AW$1,'ИПЦ raw'!$1:$1,0))</f>
        <v>100.11</v>
      </c>
      <c r="AX312" s="326">
        <f>INDEX('ИПЦ raw'!$1:$1048576, MATCH($K312,'ИПЦ raw'!$A:$A,0),MATCH(MoM!AX$1,'ИПЦ raw'!$1:$1,0))</f>
        <v>99.47</v>
      </c>
      <c r="AY312" s="326">
        <f>INDEX('ИПЦ raw'!$1:$1048576, MATCH($K312,'ИПЦ raw'!$A:$A,0),MATCH(MoM!AY$1,'ИПЦ raw'!$1:$1,0))</f>
        <v>101.57</v>
      </c>
      <c r="AZ312" s="326">
        <f>INDEX('ИПЦ raw'!$1:$1048576, MATCH($K312,'ИПЦ raw'!$A:$A,0),MATCH(MoM!AZ$1,'ИПЦ raw'!$1:$1,0))</f>
        <v>99.9</v>
      </c>
    </row>
    <row r="313" spans="1:52" x14ac:dyDescent="0.45">
      <c r="A313" s="326">
        <f>Веса!A313</f>
        <v>1</v>
      </c>
      <c r="B313" s="326">
        <f t="shared" si="10"/>
        <v>1</v>
      </c>
      <c r="C313" s="326">
        <f>БИПЦ_НДС!E313</f>
        <v>0</v>
      </c>
      <c r="D313" s="326">
        <f t="shared" si="9"/>
        <v>1</v>
      </c>
      <c r="E313" s="326">
        <v>0</v>
      </c>
      <c r="F313" s="326">
        <v>1</v>
      </c>
      <c r="G313" s="326">
        <v>1</v>
      </c>
      <c r="H313" s="326">
        <v>0</v>
      </c>
      <c r="I313" s="326">
        <v>0</v>
      </c>
      <c r="J313" s="308" t="s">
        <v>312</v>
      </c>
      <c r="K313" s="308" t="s">
        <v>312</v>
      </c>
      <c r="L313" s="326">
        <f>INDEX('ИПЦ raw'!$1:$1048576, MATCH($K313,'ИПЦ raw'!$A:$A,0),MATCH(MoM!L$1,'ИПЦ raw'!$1:$1,0))</f>
        <v>100.14</v>
      </c>
      <c r="M313" s="326">
        <f>INDEX('ИПЦ raw'!$1:$1048576, MATCH($K313,'ИПЦ raw'!$A:$A,0),MATCH(MoM!M$1,'ИПЦ raw'!$1:$1,0))</f>
        <v>99.85</v>
      </c>
      <c r="N313" s="326">
        <f>INDEX('ИПЦ raw'!$1:$1048576, MATCH($K313,'ИПЦ raw'!$A:$A,0),MATCH(MoM!N$1,'ИПЦ raw'!$1:$1,0))</f>
        <v>99.15</v>
      </c>
      <c r="O313" s="326">
        <f>INDEX('ИПЦ raw'!$1:$1048576, MATCH($K313,'ИПЦ raw'!$A:$A,0),MATCH(MoM!O$1,'ИПЦ raw'!$1:$1,0))</f>
        <v>99.62</v>
      </c>
      <c r="P313" s="326">
        <f>INDEX('ИПЦ raw'!$1:$1048576, MATCH($K313,'ИПЦ raw'!$A:$A,0),MATCH(MoM!P$1,'ИПЦ raw'!$1:$1,0))</f>
        <v>99.99</v>
      </c>
      <c r="Q313" s="326">
        <f>INDEX('ИПЦ raw'!$1:$1048576, MATCH($K313,'ИПЦ raw'!$A:$A,0),MATCH(MoM!Q$1,'ИПЦ raw'!$1:$1,0))</f>
        <v>100.63</v>
      </c>
      <c r="R313" s="326">
        <f>INDEX('ИПЦ raw'!$1:$1048576, MATCH($K313,'ИПЦ raw'!$A:$A,0),MATCH(MoM!R$1,'ИПЦ raw'!$1:$1,0))</f>
        <v>100.17</v>
      </c>
      <c r="S313" s="326">
        <f>INDEX('ИПЦ raw'!$1:$1048576, MATCH($K313,'ИПЦ raw'!$A:$A,0),MATCH(MoM!S$1,'ИПЦ raw'!$1:$1,0))</f>
        <v>100.82</v>
      </c>
      <c r="T313" s="326">
        <f>INDEX('ИПЦ raw'!$1:$1048576, MATCH($K313,'ИПЦ raw'!$A:$A,0),MATCH(MoM!T$1,'ИПЦ raw'!$1:$1,0))</f>
        <v>100.28</v>
      </c>
      <c r="U313" s="326">
        <f>INDEX('ИПЦ raw'!$1:$1048576, MATCH($K313,'ИПЦ raw'!$A:$A,0),MATCH(MoM!U$1,'ИПЦ raw'!$1:$1,0))</f>
        <v>100.46</v>
      </c>
      <c r="V313" s="326">
        <f>INDEX('ИПЦ raw'!$1:$1048576, MATCH($K313,'ИПЦ raw'!$A:$A,0),MATCH(MoM!V$1,'ИПЦ raw'!$1:$1,0))</f>
        <v>100.39</v>
      </c>
      <c r="W313" s="326">
        <f>INDEX('ИПЦ raw'!$1:$1048576, MATCH($K313,'ИПЦ raw'!$A:$A,0),MATCH(MoM!W$1,'ИПЦ raw'!$1:$1,0))</f>
        <v>101.09</v>
      </c>
      <c r="X313" s="326">
        <f>INDEX('ИПЦ raw'!$1:$1048576, MATCH($K313,'ИПЦ raw'!$A:$A,0),MATCH(MoM!X$1,'ИПЦ raw'!$1:$1,0))</f>
        <v>99.62</v>
      </c>
      <c r="Y313" s="326">
        <f>INDEX('ИПЦ raw'!$1:$1048576, MATCH($K313,'ИПЦ raw'!$A:$A,0),MATCH(MoM!Y$1,'ИПЦ raw'!$1:$1,0))</f>
        <v>100.86</v>
      </c>
      <c r="Z313" s="326">
        <f>INDEX('ИПЦ raw'!$1:$1048576, MATCH($K313,'ИПЦ raw'!$A:$A,0),MATCH(MoM!Z$1,'ИПЦ raw'!$1:$1,0))</f>
        <v>101.18</v>
      </c>
      <c r="AA313" s="326">
        <f>INDEX('ИПЦ raw'!$1:$1048576, MATCH($K313,'ИПЦ raw'!$A:$A,0),MATCH(MoM!AA$1,'ИПЦ raw'!$1:$1,0))</f>
        <v>100.65</v>
      </c>
      <c r="AB313" s="326">
        <f>INDEX('ИПЦ raw'!$1:$1048576, MATCH($K313,'ИПЦ raw'!$A:$A,0),MATCH(MoM!AB$1,'ИПЦ raw'!$1:$1,0))</f>
        <v>100.67</v>
      </c>
      <c r="AC313" s="326">
        <f>INDEX('ИПЦ raw'!$1:$1048576, MATCH($K313,'ИПЦ raw'!$A:$A,0),MATCH(MoM!AC$1,'ИПЦ raw'!$1:$1,0))</f>
        <v>100.28</v>
      </c>
      <c r="AD313" s="326">
        <f>INDEX('ИПЦ raw'!$1:$1048576, MATCH($K313,'ИПЦ raw'!$A:$A,0),MATCH(MoM!AD$1,'ИПЦ raw'!$1:$1,0))</f>
        <v>100.02</v>
      </c>
      <c r="AE313" s="326">
        <f>INDEX('ИПЦ raw'!$1:$1048576, MATCH($K313,'ИПЦ raw'!$A:$A,0),MATCH(MoM!AE$1,'ИПЦ raw'!$1:$1,0))</f>
        <v>100.24</v>
      </c>
      <c r="AF313" s="326">
        <f>INDEX('ИПЦ raw'!$1:$1048576, MATCH($K313,'ИПЦ raw'!$A:$A,0),MATCH(MoM!AF$1,'ИПЦ raw'!$1:$1,0))</f>
        <v>100.89</v>
      </c>
      <c r="AG313" s="326">
        <f>INDEX('ИПЦ raw'!$1:$1048576, MATCH($K313,'ИПЦ raw'!$A:$A,0),MATCH(MoM!AG$1,'ИПЦ raw'!$1:$1,0))</f>
        <v>101.12</v>
      </c>
      <c r="AH313" s="326">
        <f>INDEX('ИПЦ raw'!$1:$1048576, MATCH($K313,'ИПЦ raw'!$A:$A,0),MATCH(MoM!AH$1,'ИПЦ raw'!$1:$1,0))</f>
        <v>100.83</v>
      </c>
      <c r="AI313" s="326">
        <f>INDEX('ИПЦ raw'!$1:$1048576, MATCH($K313,'ИПЦ raw'!$A:$A,0),MATCH(MoM!AI$1,'ИПЦ raw'!$1:$1,0))</f>
        <v>100.97</v>
      </c>
      <c r="AJ313" s="326">
        <f>INDEX('ИПЦ raw'!$1:$1048576, MATCH($K313,'ИПЦ raw'!$A:$A,0),MATCH(MoM!AJ$1,'ИПЦ raw'!$1:$1,0))</f>
        <v>100.63</v>
      </c>
      <c r="AK313" s="326">
        <f>INDEX('ИПЦ raw'!$1:$1048576, MATCH($K313,'ИПЦ raw'!$A:$A,0),MATCH(MoM!AK$1,'ИПЦ raw'!$1:$1,0))</f>
        <v>100.71</v>
      </c>
      <c r="AL313" s="326">
        <f>INDEX('ИПЦ raw'!$1:$1048576, MATCH($K313,'ИПЦ raw'!$A:$A,0),MATCH(MoM!AL$1,'ИПЦ raw'!$1:$1,0))</f>
        <v>100.13</v>
      </c>
      <c r="AM313" s="326">
        <f>INDEX('ИПЦ raw'!$1:$1048576, MATCH($K313,'ИПЦ raw'!$A:$A,0),MATCH(MoM!AM$1,'ИПЦ raw'!$1:$1,0))</f>
        <v>100.82</v>
      </c>
      <c r="AN313" s="326">
        <f>INDEX('ИПЦ raw'!$1:$1048576, MATCH($K313,'ИПЦ raw'!$A:$A,0),MATCH(MoM!AN$1,'ИПЦ raw'!$1:$1,0))</f>
        <v>100.64</v>
      </c>
      <c r="AO313" s="326">
        <f>INDEX('ИПЦ raw'!$1:$1048576, MATCH($K313,'ИПЦ raw'!$A:$A,0),MATCH(MoM!AO$1,'ИПЦ raw'!$1:$1,0))</f>
        <v>100.51</v>
      </c>
      <c r="AP313" s="326">
        <f>INDEX('ИПЦ raw'!$1:$1048576, MATCH($K313,'ИПЦ raw'!$A:$A,0),MATCH(MoM!AP$1,'ИПЦ raw'!$1:$1,0))</f>
        <v>99.99</v>
      </c>
      <c r="AQ313" s="326">
        <f>INDEX('ИПЦ raw'!$1:$1048576, MATCH($K313,'ИПЦ raw'!$A:$A,0),MATCH(MoM!AQ$1,'ИПЦ raw'!$1:$1,0))</f>
        <v>100.51</v>
      </c>
      <c r="AR313" s="326">
        <f>INDEX('ИПЦ raw'!$1:$1048576, MATCH($K313,'ИПЦ raw'!$A:$A,0),MATCH(MoM!AR$1,'ИПЦ raw'!$1:$1,0))</f>
        <v>100.53</v>
      </c>
      <c r="AS313" s="326">
        <f>INDEX('ИПЦ raw'!$1:$1048576, MATCH($K313,'ИПЦ raw'!$A:$A,0),MATCH(MoM!AS$1,'ИПЦ raw'!$1:$1,0))</f>
        <v>99.83</v>
      </c>
      <c r="AT313" s="326">
        <f>INDEX('ИПЦ raw'!$1:$1048576, MATCH($K313,'ИПЦ raw'!$A:$A,0),MATCH(MoM!AT$1,'ИПЦ raw'!$1:$1,0))</f>
        <v>99.77</v>
      </c>
      <c r="AU313" s="326">
        <f>INDEX('ИПЦ raw'!$1:$1048576, MATCH($K313,'ИПЦ raw'!$A:$A,0),MATCH(MoM!AU$1,'ИПЦ raw'!$1:$1,0))</f>
        <v>100.17</v>
      </c>
      <c r="AV313" s="326">
        <f>INDEX('ИПЦ raw'!$1:$1048576, MATCH($K313,'ИПЦ raw'!$A:$A,0),MATCH(MoM!AV$1,'ИПЦ raw'!$1:$1,0))</f>
        <v>100.33</v>
      </c>
      <c r="AW313" s="326">
        <f>INDEX('ИПЦ raw'!$1:$1048576, MATCH($K313,'ИПЦ raw'!$A:$A,0),MATCH(MoM!AW$1,'ИПЦ raw'!$1:$1,0))</f>
        <v>100.4</v>
      </c>
      <c r="AX313" s="326">
        <f>INDEX('ИПЦ raw'!$1:$1048576, MATCH($K313,'ИПЦ raw'!$A:$A,0),MATCH(MoM!AX$1,'ИПЦ raw'!$1:$1,0))</f>
        <v>100.51</v>
      </c>
      <c r="AY313" s="326">
        <f>INDEX('ИПЦ raw'!$1:$1048576, MATCH($K313,'ИПЦ raw'!$A:$A,0),MATCH(MoM!AY$1,'ИПЦ raw'!$1:$1,0))</f>
        <v>99.91</v>
      </c>
      <c r="AZ313" s="326">
        <f>INDEX('ИПЦ raw'!$1:$1048576, MATCH($K313,'ИПЦ raw'!$A:$A,0),MATCH(MoM!AZ$1,'ИПЦ raw'!$1:$1,0))</f>
        <v>99.7</v>
      </c>
    </row>
    <row r="314" spans="1:52" x14ac:dyDescent="0.45">
      <c r="A314" s="326">
        <f>Веса!A314</f>
        <v>1</v>
      </c>
      <c r="B314" s="333">
        <v>0</v>
      </c>
      <c r="C314" s="326">
        <f>БИПЦ_НДС!E314</f>
        <v>0</v>
      </c>
      <c r="D314" s="326">
        <f t="shared" si="9"/>
        <v>1</v>
      </c>
      <c r="E314" s="326">
        <v>0</v>
      </c>
      <c r="F314" s="326">
        <v>1</v>
      </c>
      <c r="G314" s="326">
        <v>1</v>
      </c>
      <c r="H314" s="326">
        <v>0</v>
      </c>
      <c r="I314" s="326">
        <v>0</v>
      </c>
      <c r="J314" s="308" t="s">
        <v>313</v>
      </c>
      <c r="K314" s="308" t="s">
        <v>313</v>
      </c>
      <c r="L314" s="326">
        <f>INDEX('ИПЦ raw'!$1:$1048576, MATCH($K314,'ИПЦ raw'!$A:$A,0),MATCH(MoM!L$1,'ИПЦ raw'!$1:$1,0))</f>
        <v>99.81</v>
      </c>
      <c r="M314" s="326">
        <f>INDEX('ИПЦ raw'!$1:$1048576, MATCH($K314,'ИПЦ raw'!$A:$A,0),MATCH(MoM!M$1,'ИПЦ raw'!$1:$1,0))</f>
        <v>99.32</v>
      </c>
      <c r="N314" s="326">
        <f>INDEX('ИПЦ raw'!$1:$1048576, MATCH($K314,'ИПЦ raw'!$A:$A,0),MATCH(MoM!N$1,'ИПЦ raw'!$1:$1,0))</f>
        <v>99.86</v>
      </c>
      <c r="O314" s="326">
        <f>INDEX('ИПЦ raw'!$1:$1048576, MATCH($K314,'ИПЦ raw'!$A:$A,0),MATCH(MoM!O$1,'ИПЦ raw'!$1:$1,0))</f>
        <v>100.42</v>
      </c>
      <c r="P314" s="326">
        <f>INDEX('ИПЦ raw'!$1:$1048576, MATCH($K314,'ИПЦ raw'!$A:$A,0),MATCH(MoM!P$1,'ИПЦ raw'!$1:$1,0))</f>
        <v>99.9</v>
      </c>
      <c r="Q314" s="326">
        <f>INDEX('ИПЦ raw'!$1:$1048576, MATCH($K314,'ИПЦ raw'!$A:$A,0),MATCH(MoM!Q$1,'ИПЦ raw'!$1:$1,0))</f>
        <v>100.09</v>
      </c>
      <c r="R314" s="326">
        <f>INDEX('ИПЦ raw'!$1:$1048576, MATCH($K314,'ИПЦ raw'!$A:$A,0),MATCH(MoM!R$1,'ИПЦ raw'!$1:$1,0))</f>
        <v>100.03</v>
      </c>
      <c r="S314" s="326">
        <f>INDEX('ИПЦ raw'!$1:$1048576, MATCH($K314,'ИПЦ raw'!$A:$A,0),MATCH(MoM!S$1,'ИПЦ raw'!$1:$1,0))</f>
        <v>100.96</v>
      </c>
      <c r="T314" s="326">
        <f>INDEX('ИПЦ raw'!$1:$1048576, MATCH($K314,'ИПЦ raw'!$A:$A,0),MATCH(MoM!T$1,'ИПЦ raw'!$1:$1,0))</f>
        <v>100.32</v>
      </c>
      <c r="U314" s="326">
        <f>INDEX('ИПЦ raw'!$1:$1048576, MATCH($K314,'ИПЦ raw'!$A:$A,0),MATCH(MoM!U$1,'ИПЦ raw'!$1:$1,0))</f>
        <v>101.48</v>
      </c>
      <c r="V314" s="326">
        <f>INDEX('ИПЦ raw'!$1:$1048576, MATCH($K314,'ИПЦ raw'!$A:$A,0),MATCH(MoM!V$1,'ИПЦ raw'!$1:$1,0))</f>
        <v>100.27</v>
      </c>
      <c r="W314" s="326">
        <f>INDEX('ИПЦ raw'!$1:$1048576, MATCH($K314,'ИПЦ raw'!$A:$A,0),MATCH(MoM!W$1,'ИПЦ raw'!$1:$1,0))</f>
        <v>100.68</v>
      </c>
      <c r="X314" s="326">
        <f>INDEX('ИПЦ raw'!$1:$1048576, MATCH($K314,'ИПЦ raw'!$A:$A,0),MATCH(MoM!X$1,'ИПЦ raw'!$1:$1,0))</f>
        <v>102.14</v>
      </c>
      <c r="Y314" s="326">
        <f>INDEX('ИПЦ raw'!$1:$1048576, MATCH($K314,'ИПЦ raw'!$A:$A,0),MATCH(MoM!Y$1,'ИПЦ raw'!$1:$1,0))</f>
        <v>100.34</v>
      </c>
      <c r="Z314" s="326">
        <f>INDEX('ИПЦ raw'!$1:$1048576, MATCH($K314,'ИПЦ raw'!$A:$A,0),MATCH(MoM!Z$1,'ИПЦ raw'!$1:$1,0))</f>
        <v>100.71</v>
      </c>
      <c r="AA314" s="326">
        <f>INDEX('ИПЦ raw'!$1:$1048576, MATCH($K314,'ИПЦ raw'!$A:$A,0),MATCH(MoM!AA$1,'ИПЦ raw'!$1:$1,0))</f>
        <v>99.43</v>
      </c>
      <c r="AB314" s="326">
        <f>INDEX('ИПЦ raw'!$1:$1048576, MATCH($K314,'ИПЦ raw'!$A:$A,0),MATCH(MoM!AB$1,'ИПЦ raw'!$1:$1,0))</f>
        <v>99.89</v>
      </c>
      <c r="AC314" s="326">
        <f>INDEX('ИПЦ raw'!$1:$1048576, MATCH($K314,'ИПЦ raw'!$A:$A,0),MATCH(MoM!AC$1,'ИПЦ raw'!$1:$1,0))</f>
        <v>99.82</v>
      </c>
      <c r="AD314" s="326">
        <f>INDEX('ИПЦ raw'!$1:$1048576, MATCH($K314,'ИПЦ raw'!$A:$A,0),MATCH(MoM!AD$1,'ИПЦ raw'!$1:$1,0))</f>
        <v>100.89</v>
      </c>
      <c r="AE314" s="326">
        <f>INDEX('ИПЦ raw'!$1:$1048576, MATCH($K314,'ИПЦ raw'!$A:$A,0),MATCH(MoM!AE$1,'ИПЦ raw'!$1:$1,0))</f>
        <v>99.97</v>
      </c>
      <c r="AF314" s="326">
        <f>INDEX('ИПЦ raw'!$1:$1048576, MATCH($K314,'ИПЦ raw'!$A:$A,0),MATCH(MoM!AF$1,'ИПЦ raw'!$1:$1,0))</f>
        <v>100.16</v>
      </c>
      <c r="AG314" s="326">
        <f>INDEX('ИПЦ raw'!$1:$1048576, MATCH($K314,'ИПЦ raw'!$A:$A,0),MATCH(MoM!AG$1,'ИПЦ raw'!$1:$1,0))</f>
        <v>100.95</v>
      </c>
      <c r="AH314" s="326">
        <f>INDEX('ИПЦ raw'!$1:$1048576, MATCH($K314,'ИПЦ raw'!$A:$A,0),MATCH(MoM!AH$1,'ИПЦ raw'!$1:$1,0))</f>
        <v>101.01</v>
      </c>
      <c r="AI314" s="326">
        <f>INDEX('ИПЦ raw'!$1:$1048576, MATCH($K314,'ИПЦ raw'!$A:$A,0),MATCH(MoM!AI$1,'ИПЦ raw'!$1:$1,0))</f>
        <v>100.26</v>
      </c>
      <c r="AJ314" s="326">
        <f>INDEX('ИПЦ raw'!$1:$1048576, MATCH($K314,'ИПЦ raw'!$A:$A,0),MATCH(MoM!AJ$1,'ИПЦ raw'!$1:$1,0))</f>
        <v>100.76</v>
      </c>
      <c r="AK314" s="326">
        <f>INDEX('ИПЦ raw'!$1:$1048576, MATCH($K314,'ИПЦ raw'!$A:$A,0),MATCH(MoM!AK$1,'ИПЦ raw'!$1:$1,0))</f>
        <v>100.77</v>
      </c>
      <c r="AL314" s="326">
        <f>INDEX('ИПЦ raw'!$1:$1048576, MATCH($K314,'ИПЦ raw'!$A:$A,0),MATCH(MoM!AL$1,'ИПЦ raw'!$1:$1,0))</f>
        <v>100.64</v>
      </c>
      <c r="AM314" s="326">
        <f>INDEX('ИПЦ raw'!$1:$1048576, MATCH($K314,'ИПЦ raw'!$A:$A,0),MATCH(MoM!AM$1,'ИПЦ raw'!$1:$1,0))</f>
        <v>100.96</v>
      </c>
      <c r="AN314" s="326">
        <f>INDEX('ИПЦ raw'!$1:$1048576, MATCH($K314,'ИПЦ raw'!$A:$A,0),MATCH(MoM!AN$1,'ИПЦ raw'!$1:$1,0))</f>
        <v>100.87</v>
      </c>
      <c r="AO314" s="326">
        <f>INDEX('ИПЦ raw'!$1:$1048576, MATCH($K314,'ИПЦ raw'!$A:$A,0),MATCH(MoM!AO$1,'ИПЦ raw'!$1:$1,0))</f>
        <v>100.38</v>
      </c>
      <c r="AP314" s="326">
        <f>INDEX('ИПЦ raw'!$1:$1048576, MATCH($K314,'ИПЦ raw'!$A:$A,0),MATCH(MoM!AP$1,'ИПЦ raw'!$1:$1,0))</f>
        <v>99.99</v>
      </c>
      <c r="AQ314" s="326">
        <f>INDEX('ИПЦ raw'!$1:$1048576, MATCH($K314,'ИПЦ raw'!$A:$A,0),MATCH(MoM!AQ$1,'ИПЦ raw'!$1:$1,0))</f>
        <v>100.46</v>
      </c>
      <c r="AR314" s="326">
        <f>INDEX('ИПЦ raw'!$1:$1048576, MATCH($K314,'ИПЦ raw'!$A:$A,0),MATCH(MoM!AR$1,'ИПЦ raw'!$1:$1,0))</f>
        <v>100.46</v>
      </c>
      <c r="AS314" s="326">
        <f>INDEX('ИПЦ raw'!$1:$1048576, MATCH($K314,'ИПЦ raw'!$A:$A,0),MATCH(MoM!AS$1,'ИПЦ raw'!$1:$1,0))</f>
        <v>99.74</v>
      </c>
      <c r="AT314" s="326">
        <f>INDEX('ИПЦ raw'!$1:$1048576, MATCH($K314,'ИПЦ raw'!$A:$A,0),MATCH(MoM!AT$1,'ИПЦ raw'!$1:$1,0))</f>
        <v>100.77</v>
      </c>
      <c r="AU314" s="326">
        <f>INDEX('ИПЦ raw'!$1:$1048576, MATCH($K314,'ИПЦ raw'!$A:$A,0),MATCH(MoM!AU$1,'ИПЦ raw'!$1:$1,0))</f>
        <v>100.06</v>
      </c>
      <c r="AV314" s="326">
        <f>INDEX('ИПЦ raw'!$1:$1048576, MATCH($K314,'ИПЦ raw'!$A:$A,0),MATCH(MoM!AV$1,'ИПЦ raw'!$1:$1,0))</f>
        <v>100.65</v>
      </c>
      <c r="AW314" s="326">
        <f>INDEX('ИПЦ raw'!$1:$1048576, MATCH($K314,'ИПЦ raw'!$A:$A,0),MATCH(MoM!AW$1,'ИПЦ raw'!$1:$1,0))</f>
        <v>100.77</v>
      </c>
      <c r="AX314" s="326">
        <f>INDEX('ИПЦ raw'!$1:$1048576, MATCH($K314,'ИПЦ raw'!$A:$A,0),MATCH(MoM!AX$1,'ИПЦ raw'!$1:$1,0))</f>
        <v>100.64</v>
      </c>
      <c r="AY314" s="326">
        <f>INDEX('ИПЦ raw'!$1:$1048576, MATCH($K314,'ИПЦ raw'!$A:$A,0),MATCH(MoM!AY$1,'ИПЦ raw'!$1:$1,0))</f>
        <v>100.2</v>
      </c>
      <c r="AZ314" s="326">
        <f>INDEX('ИПЦ raw'!$1:$1048576, MATCH($K314,'ИПЦ raw'!$A:$A,0),MATCH(MoM!AZ$1,'ИПЦ raw'!$1:$1,0))</f>
        <v>100.29</v>
      </c>
    </row>
    <row r="315" spans="1:52" x14ac:dyDescent="0.45">
      <c r="A315" s="326">
        <f>Веса!A315</f>
        <v>1</v>
      </c>
      <c r="B315" s="333">
        <v>0</v>
      </c>
      <c r="C315" s="326">
        <f>БИПЦ_НДС!E315</f>
        <v>0</v>
      </c>
      <c r="D315" s="326">
        <f t="shared" si="9"/>
        <v>1</v>
      </c>
      <c r="E315" s="326">
        <v>0</v>
      </c>
      <c r="F315" s="326">
        <v>1</v>
      </c>
      <c r="G315" s="326">
        <v>1</v>
      </c>
      <c r="H315" s="326">
        <v>0</v>
      </c>
      <c r="I315" s="326">
        <v>0</v>
      </c>
      <c r="J315" s="308" t="s">
        <v>314</v>
      </c>
      <c r="K315" s="308" t="s">
        <v>314</v>
      </c>
      <c r="L315" s="326">
        <f>INDEX('ИПЦ raw'!$1:$1048576, MATCH($K315,'ИПЦ raw'!$A:$A,0),MATCH(MoM!L$1,'ИПЦ raw'!$1:$1,0))</f>
        <v>100.34</v>
      </c>
      <c r="M315" s="326">
        <f>INDEX('ИПЦ raw'!$1:$1048576, MATCH($K315,'ИПЦ raw'!$A:$A,0),MATCH(MoM!M$1,'ИПЦ raw'!$1:$1,0))</f>
        <v>99.6</v>
      </c>
      <c r="N315" s="326">
        <f>INDEX('ИПЦ raw'!$1:$1048576, MATCH($K315,'ИПЦ raw'!$A:$A,0),MATCH(MoM!N$1,'ИПЦ raw'!$1:$1,0))</f>
        <v>99.74</v>
      </c>
      <c r="O315" s="326">
        <f>INDEX('ИПЦ raw'!$1:$1048576, MATCH($K315,'ИПЦ raw'!$A:$A,0),MATCH(MoM!O$1,'ИПЦ raw'!$1:$1,0))</f>
        <v>99.31</v>
      </c>
      <c r="P315" s="326">
        <f>INDEX('ИПЦ raw'!$1:$1048576, MATCH($K315,'ИПЦ raw'!$A:$A,0),MATCH(MoM!P$1,'ИПЦ raw'!$1:$1,0))</f>
        <v>99.55</v>
      </c>
      <c r="Q315" s="326">
        <f>INDEX('ИПЦ raw'!$1:$1048576, MATCH($K315,'ИПЦ raw'!$A:$A,0),MATCH(MoM!Q$1,'ИПЦ raw'!$1:$1,0))</f>
        <v>102.15</v>
      </c>
      <c r="R315" s="326">
        <f>INDEX('ИПЦ raw'!$1:$1048576, MATCH($K315,'ИПЦ raw'!$A:$A,0),MATCH(MoM!R$1,'ИПЦ raw'!$1:$1,0))</f>
        <v>100.18</v>
      </c>
      <c r="S315" s="326">
        <f>INDEX('ИПЦ raw'!$1:$1048576, MATCH($K315,'ИПЦ raw'!$A:$A,0),MATCH(MoM!S$1,'ИПЦ raw'!$1:$1,0))</f>
        <v>101.34</v>
      </c>
      <c r="T315" s="326">
        <f>INDEX('ИПЦ raw'!$1:$1048576, MATCH($K315,'ИПЦ raw'!$A:$A,0),MATCH(MoM!T$1,'ИПЦ raw'!$1:$1,0))</f>
        <v>100.05</v>
      </c>
      <c r="U315" s="326">
        <f>INDEX('ИПЦ raw'!$1:$1048576, MATCH($K315,'ИПЦ raw'!$A:$A,0),MATCH(MoM!U$1,'ИПЦ raw'!$1:$1,0))</f>
        <v>101.09</v>
      </c>
      <c r="V315" s="326">
        <f>INDEX('ИПЦ raw'!$1:$1048576, MATCH($K315,'ИПЦ raw'!$A:$A,0),MATCH(MoM!V$1,'ИПЦ raw'!$1:$1,0))</f>
        <v>101.23</v>
      </c>
      <c r="W315" s="326">
        <f>INDEX('ИПЦ raw'!$1:$1048576, MATCH($K315,'ИПЦ raw'!$A:$A,0),MATCH(MoM!W$1,'ИПЦ raw'!$1:$1,0))</f>
        <v>100.55</v>
      </c>
      <c r="X315" s="326">
        <f>INDEX('ИПЦ raw'!$1:$1048576, MATCH($K315,'ИПЦ raw'!$A:$A,0),MATCH(MoM!X$1,'ИПЦ raw'!$1:$1,0))</f>
        <v>101.47</v>
      </c>
      <c r="Y315" s="326">
        <f>INDEX('ИПЦ raw'!$1:$1048576, MATCH($K315,'ИПЦ raw'!$A:$A,0),MATCH(MoM!Y$1,'ИПЦ raw'!$1:$1,0))</f>
        <v>100.47</v>
      </c>
      <c r="Z315" s="326">
        <f>INDEX('ИПЦ raw'!$1:$1048576, MATCH($K315,'ИПЦ raw'!$A:$A,0),MATCH(MoM!Z$1,'ИПЦ raw'!$1:$1,0))</f>
        <v>101.5</v>
      </c>
      <c r="AA315" s="326">
        <f>INDEX('ИПЦ raw'!$1:$1048576, MATCH($K315,'ИПЦ raw'!$A:$A,0),MATCH(MoM!AA$1,'ИПЦ raw'!$1:$1,0))</f>
        <v>100.06</v>
      </c>
      <c r="AB315" s="326">
        <f>INDEX('ИПЦ raw'!$1:$1048576, MATCH($K315,'ИПЦ raw'!$A:$A,0),MATCH(MoM!AB$1,'ИПЦ raw'!$1:$1,0))</f>
        <v>100.32</v>
      </c>
      <c r="AC315" s="326">
        <f>INDEX('ИПЦ raw'!$1:$1048576, MATCH($K315,'ИПЦ raw'!$A:$A,0),MATCH(MoM!AC$1,'ИПЦ raw'!$1:$1,0))</f>
        <v>99.79</v>
      </c>
      <c r="AD315" s="326">
        <f>INDEX('ИПЦ raw'!$1:$1048576, MATCH($K315,'ИПЦ raw'!$A:$A,0),MATCH(MoM!AD$1,'ИПЦ raw'!$1:$1,0))</f>
        <v>100.86</v>
      </c>
      <c r="AE315" s="326">
        <f>INDEX('ИПЦ raw'!$1:$1048576, MATCH($K315,'ИПЦ raw'!$A:$A,0),MATCH(MoM!AE$1,'ИПЦ raw'!$1:$1,0))</f>
        <v>99.94</v>
      </c>
      <c r="AF315" s="326">
        <f>INDEX('ИПЦ raw'!$1:$1048576, MATCH($K315,'ИПЦ raw'!$A:$A,0),MATCH(MoM!AF$1,'ИПЦ raw'!$1:$1,0))</f>
        <v>100.42</v>
      </c>
      <c r="AG315" s="326">
        <f>INDEX('ИПЦ raw'!$1:$1048576, MATCH($K315,'ИПЦ raw'!$A:$A,0),MATCH(MoM!AG$1,'ИПЦ raw'!$1:$1,0))</f>
        <v>100.16</v>
      </c>
      <c r="AH315" s="326">
        <f>INDEX('ИПЦ raw'!$1:$1048576, MATCH($K315,'ИПЦ raw'!$A:$A,0),MATCH(MoM!AH$1,'ИПЦ raw'!$1:$1,0))</f>
        <v>100.93</v>
      </c>
      <c r="AI315" s="326">
        <f>INDEX('ИПЦ raw'!$1:$1048576, MATCH($K315,'ИПЦ raw'!$A:$A,0),MATCH(MoM!AI$1,'ИПЦ raw'!$1:$1,0))</f>
        <v>99.95</v>
      </c>
      <c r="AJ315" s="326">
        <f>INDEX('ИПЦ raw'!$1:$1048576, MATCH($K315,'ИПЦ raw'!$A:$A,0),MATCH(MoM!AJ$1,'ИПЦ raw'!$1:$1,0))</f>
        <v>100.97</v>
      </c>
      <c r="AK315" s="326">
        <f>INDEX('ИПЦ raw'!$1:$1048576, MATCH($K315,'ИПЦ raw'!$A:$A,0),MATCH(MoM!AK$1,'ИПЦ raw'!$1:$1,0))</f>
        <v>101.02</v>
      </c>
      <c r="AL315" s="326">
        <f>INDEX('ИПЦ raw'!$1:$1048576, MATCH($K315,'ИПЦ raw'!$A:$A,0),MATCH(MoM!AL$1,'ИПЦ raw'!$1:$1,0))</f>
        <v>100.61</v>
      </c>
      <c r="AM315" s="326">
        <f>INDEX('ИПЦ raw'!$1:$1048576, MATCH($K315,'ИПЦ raw'!$A:$A,0),MATCH(MoM!AM$1,'ИПЦ raw'!$1:$1,0))</f>
        <v>100.57</v>
      </c>
      <c r="AN315" s="326">
        <f>INDEX('ИПЦ raw'!$1:$1048576, MATCH($K315,'ИПЦ raw'!$A:$A,0),MATCH(MoM!AN$1,'ИПЦ raw'!$1:$1,0))</f>
        <v>100.52</v>
      </c>
      <c r="AO315" s="326">
        <f>INDEX('ИПЦ raw'!$1:$1048576, MATCH($K315,'ИПЦ raw'!$A:$A,0),MATCH(MoM!AO$1,'ИПЦ raw'!$1:$1,0))</f>
        <v>100.96</v>
      </c>
      <c r="AP315" s="326">
        <f>INDEX('ИПЦ raw'!$1:$1048576, MATCH($K315,'ИПЦ raw'!$A:$A,0),MATCH(MoM!AP$1,'ИПЦ raw'!$1:$1,0))</f>
        <v>100.59</v>
      </c>
      <c r="AQ315" s="326">
        <f>INDEX('ИПЦ raw'!$1:$1048576, MATCH($K315,'ИПЦ raw'!$A:$A,0),MATCH(MoM!AQ$1,'ИПЦ raw'!$1:$1,0))</f>
        <v>100.27</v>
      </c>
      <c r="AR315" s="326">
        <f>INDEX('ИПЦ raw'!$1:$1048576, MATCH($K315,'ИПЦ raw'!$A:$A,0),MATCH(MoM!AR$1,'ИПЦ raw'!$1:$1,0))</f>
        <v>100.24</v>
      </c>
      <c r="AS315" s="326">
        <f>INDEX('ИПЦ raw'!$1:$1048576, MATCH($K315,'ИПЦ raw'!$A:$A,0),MATCH(MoM!AS$1,'ИПЦ raw'!$1:$1,0))</f>
        <v>99.42</v>
      </c>
      <c r="AT315" s="326">
        <f>INDEX('ИПЦ raw'!$1:$1048576, MATCH($K315,'ИПЦ raw'!$A:$A,0),MATCH(MoM!AT$1,'ИПЦ raw'!$1:$1,0))</f>
        <v>99.88</v>
      </c>
      <c r="AU315" s="326">
        <f>INDEX('ИПЦ raw'!$1:$1048576, MATCH($K315,'ИПЦ raw'!$A:$A,0),MATCH(MoM!AU$1,'ИПЦ raw'!$1:$1,0))</f>
        <v>100.64</v>
      </c>
      <c r="AV315" s="326">
        <f>INDEX('ИПЦ raw'!$1:$1048576, MATCH($K315,'ИПЦ raw'!$A:$A,0),MATCH(MoM!AV$1,'ИПЦ raw'!$1:$1,0))</f>
        <v>100.32</v>
      </c>
      <c r="AW315" s="326">
        <f>INDEX('ИПЦ raw'!$1:$1048576, MATCH($K315,'ИПЦ raw'!$A:$A,0),MATCH(MoM!AW$1,'ИПЦ raw'!$1:$1,0))</f>
        <v>100.52</v>
      </c>
      <c r="AX315" s="326">
        <f>INDEX('ИПЦ raw'!$1:$1048576, MATCH($K315,'ИПЦ raw'!$A:$A,0),MATCH(MoM!AX$1,'ИПЦ raw'!$1:$1,0))</f>
        <v>100.6</v>
      </c>
      <c r="AY315" s="326">
        <f>INDEX('ИПЦ raw'!$1:$1048576, MATCH($K315,'ИПЦ raw'!$A:$A,0),MATCH(MoM!AY$1,'ИПЦ raw'!$1:$1,0))</f>
        <v>100.29</v>
      </c>
      <c r="AZ315" s="326">
        <f>INDEX('ИПЦ raw'!$1:$1048576, MATCH($K315,'ИПЦ raw'!$A:$A,0),MATCH(MoM!AZ$1,'ИПЦ raw'!$1:$1,0))</f>
        <v>99.89</v>
      </c>
    </row>
    <row r="316" spans="1:52" x14ac:dyDescent="0.45">
      <c r="A316" s="326">
        <f>Веса!A316</f>
        <v>1</v>
      </c>
      <c r="B316" s="326">
        <f t="shared" si="10"/>
        <v>1</v>
      </c>
      <c r="C316" s="326">
        <f>БИПЦ_НДС!E316</f>
        <v>1</v>
      </c>
      <c r="D316" s="326">
        <f t="shared" si="9"/>
        <v>0</v>
      </c>
      <c r="E316" s="326">
        <v>0</v>
      </c>
      <c r="F316" s="326">
        <v>1</v>
      </c>
      <c r="G316" s="326">
        <v>1</v>
      </c>
      <c r="H316" s="326">
        <v>0</v>
      </c>
      <c r="I316" s="326">
        <v>0</v>
      </c>
      <c r="J316" s="308" t="s">
        <v>315</v>
      </c>
      <c r="K316" s="308" t="s">
        <v>315</v>
      </c>
      <c r="L316" s="326">
        <f>INDEX('ИПЦ raw'!$1:$1048576, MATCH($K316,'ИПЦ raw'!$A:$A,0),MATCH(MoM!L$1,'ИПЦ raw'!$1:$1,0))</f>
        <v>99.58</v>
      </c>
      <c r="M316" s="326">
        <f>INDEX('ИПЦ raw'!$1:$1048576, MATCH($K316,'ИПЦ raw'!$A:$A,0),MATCH(MoM!M$1,'ИПЦ raw'!$1:$1,0))</f>
        <v>99.29</v>
      </c>
      <c r="N316" s="326">
        <f>INDEX('ИПЦ raw'!$1:$1048576, MATCH($K316,'ИПЦ raw'!$A:$A,0),MATCH(MoM!N$1,'ИПЦ raw'!$1:$1,0))</f>
        <v>99.64</v>
      </c>
      <c r="O316" s="326">
        <f>INDEX('ИПЦ raw'!$1:$1048576, MATCH($K316,'ИПЦ raw'!$A:$A,0),MATCH(MoM!O$1,'ИПЦ raw'!$1:$1,0))</f>
        <v>99.78</v>
      </c>
      <c r="P316" s="326">
        <f>INDEX('ИПЦ raw'!$1:$1048576, MATCH($K316,'ИПЦ raw'!$A:$A,0),MATCH(MoM!P$1,'ИПЦ raw'!$1:$1,0))</f>
        <v>100.4</v>
      </c>
      <c r="Q316" s="326">
        <f>INDEX('ИПЦ raw'!$1:$1048576, MATCH($K316,'ИПЦ raw'!$A:$A,0),MATCH(MoM!Q$1,'ИПЦ raw'!$1:$1,0))</f>
        <v>99.99</v>
      </c>
      <c r="R316" s="326">
        <f>INDEX('ИПЦ raw'!$1:$1048576, MATCH($K316,'ИПЦ raw'!$A:$A,0),MATCH(MoM!R$1,'ИПЦ raw'!$1:$1,0))</f>
        <v>100.82</v>
      </c>
      <c r="S316" s="326">
        <f>INDEX('ИПЦ raw'!$1:$1048576, MATCH($K316,'ИПЦ raw'!$A:$A,0),MATCH(MoM!S$1,'ИПЦ raw'!$1:$1,0))</f>
        <v>100.08</v>
      </c>
      <c r="T316" s="326">
        <f>INDEX('ИПЦ raw'!$1:$1048576, MATCH($K316,'ИПЦ raw'!$A:$A,0),MATCH(MoM!T$1,'ИПЦ raw'!$1:$1,0))</f>
        <v>99.55</v>
      </c>
      <c r="U316" s="326">
        <f>INDEX('ИПЦ raw'!$1:$1048576, MATCH($K316,'ИПЦ raw'!$A:$A,0),MATCH(MoM!U$1,'ИПЦ raw'!$1:$1,0))</f>
        <v>100.08</v>
      </c>
      <c r="V316" s="326">
        <f>INDEX('ИПЦ raw'!$1:$1048576, MATCH($K316,'ИПЦ raw'!$A:$A,0),MATCH(MoM!V$1,'ИПЦ raw'!$1:$1,0))</f>
        <v>100.44</v>
      </c>
      <c r="W316" s="326">
        <f>INDEX('ИПЦ raw'!$1:$1048576, MATCH($K316,'ИПЦ raw'!$A:$A,0),MATCH(MoM!W$1,'ИПЦ raw'!$1:$1,0))</f>
        <v>100.63</v>
      </c>
      <c r="X316" s="326">
        <f>INDEX('ИПЦ raw'!$1:$1048576, MATCH($K316,'ИПЦ raw'!$A:$A,0),MATCH(MoM!X$1,'ИПЦ raw'!$1:$1,0))</f>
        <v>99.98</v>
      </c>
      <c r="Y316" s="326">
        <f>INDEX('ИПЦ raw'!$1:$1048576, MATCH($K316,'ИПЦ raw'!$A:$A,0),MATCH(MoM!Y$1,'ИПЦ raw'!$1:$1,0))</f>
        <v>100.36</v>
      </c>
      <c r="Z316" s="326">
        <f>INDEX('ИПЦ raw'!$1:$1048576, MATCH($K316,'ИПЦ raw'!$A:$A,0),MATCH(MoM!Z$1,'ИПЦ raw'!$1:$1,0))</f>
        <v>100.39</v>
      </c>
      <c r="AA316" s="326">
        <f>INDEX('ИПЦ raw'!$1:$1048576, MATCH($K316,'ИПЦ raw'!$A:$A,0),MATCH(MoM!AA$1,'ИПЦ raw'!$1:$1,0))</f>
        <v>101.15</v>
      </c>
      <c r="AB316" s="326">
        <f>INDEX('ИПЦ raw'!$1:$1048576, MATCH($K316,'ИПЦ raw'!$A:$A,0),MATCH(MoM!AB$1,'ИПЦ raw'!$1:$1,0))</f>
        <v>99.65</v>
      </c>
      <c r="AC316" s="326">
        <f>INDEX('ИПЦ raw'!$1:$1048576, MATCH($K316,'ИПЦ raw'!$A:$A,0),MATCH(MoM!AC$1,'ИПЦ raw'!$1:$1,0))</f>
        <v>100.53</v>
      </c>
      <c r="AD316" s="326">
        <f>INDEX('ИПЦ raw'!$1:$1048576, MATCH($K316,'ИПЦ raw'!$A:$A,0),MATCH(MoM!AD$1,'ИПЦ raw'!$1:$1,0))</f>
        <v>100.38</v>
      </c>
      <c r="AE316" s="326">
        <f>INDEX('ИПЦ raw'!$1:$1048576, MATCH($K316,'ИПЦ raw'!$A:$A,0),MATCH(MoM!AE$1,'ИПЦ raw'!$1:$1,0))</f>
        <v>99.92</v>
      </c>
      <c r="AF316" s="326">
        <f>INDEX('ИПЦ raw'!$1:$1048576, MATCH($K316,'ИПЦ raw'!$A:$A,0),MATCH(MoM!AF$1,'ИПЦ raw'!$1:$1,0))</f>
        <v>100.15</v>
      </c>
      <c r="AG316" s="326">
        <f>INDEX('ИПЦ raw'!$1:$1048576, MATCH($K316,'ИПЦ raw'!$A:$A,0),MATCH(MoM!AG$1,'ИПЦ raw'!$1:$1,0))</f>
        <v>100.66</v>
      </c>
      <c r="AH316" s="326">
        <f>INDEX('ИПЦ raw'!$1:$1048576, MATCH($K316,'ИПЦ raw'!$A:$A,0),MATCH(MoM!AH$1,'ИПЦ raw'!$1:$1,0))</f>
        <v>100.43</v>
      </c>
      <c r="AI316" s="326">
        <f>INDEX('ИПЦ raw'!$1:$1048576, MATCH($K316,'ИПЦ raw'!$A:$A,0),MATCH(MoM!AI$1,'ИПЦ raw'!$1:$1,0))</f>
        <v>100.45</v>
      </c>
      <c r="AJ316" s="326">
        <f>INDEX('ИПЦ raw'!$1:$1048576, MATCH($K316,'ИПЦ raw'!$A:$A,0),MATCH(MoM!AJ$1,'ИПЦ raw'!$1:$1,0))</f>
        <v>100.66</v>
      </c>
      <c r="AK316" s="326">
        <f>INDEX('ИПЦ raw'!$1:$1048576, MATCH($K316,'ИПЦ raw'!$A:$A,0),MATCH(MoM!AK$1,'ИПЦ raw'!$1:$1,0))</f>
        <v>100.42</v>
      </c>
      <c r="AL316" s="326">
        <f>INDEX('ИПЦ raw'!$1:$1048576, MATCH($K316,'ИПЦ raw'!$A:$A,0),MATCH(MoM!AL$1,'ИПЦ raw'!$1:$1,0))</f>
        <v>100.67</v>
      </c>
      <c r="AM316" s="326">
        <f>INDEX('ИПЦ raw'!$1:$1048576, MATCH($K316,'ИПЦ raw'!$A:$A,0),MATCH(MoM!AM$1,'ИПЦ raw'!$1:$1,0))</f>
        <v>100.7</v>
      </c>
      <c r="AN316" s="326">
        <f>INDEX('ИПЦ raw'!$1:$1048576, MATCH($K316,'ИПЦ raw'!$A:$A,0),MATCH(MoM!AN$1,'ИПЦ raw'!$1:$1,0))</f>
        <v>100.38</v>
      </c>
      <c r="AO316" s="326">
        <f>INDEX('ИПЦ raw'!$1:$1048576, MATCH($K316,'ИПЦ raw'!$A:$A,0),MATCH(MoM!AO$1,'ИПЦ raw'!$1:$1,0))</f>
        <v>100.23</v>
      </c>
      <c r="AP316" s="326">
        <f>INDEX('ИПЦ raw'!$1:$1048576, MATCH($K316,'ИПЦ raw'!$A:$A,0),MATCH(MoM!AP$1,'ИПЦ raw'!$1:$1,0))</f>
        <v>99.33</v>
      </c>
      <c r="AQ316" s="326">
        <f>INDEX('ИПЦ raw'!$1:$1048576, MATCH($K316,'ИПЦ raw'!$A:$A,0),MATCH(MoM!AQ$1,'ИПЦ raw'!$1:$1,0))</f>
        <v>100.44</v>
      </c>
      <c r="AR316" s="326">
        <f>INDEX('ИПЦ raw'!$1:$1048576, MATCH($K316,'ИПЦ raw'!$A:$A,0),MATCH(MoM!AR$1,'ИПЦ raw'!$1:$1,0))</f>
        <v>100.17</v>
      </c>
      <c r="AS316" s="326">
        <f>INDEX('ИПЦ raw'!$1:$1048576, MATCH($K316,'ИПЦ raw'!$A:$A,0),MATCH(MoM!AS$1,'ИПЦ raw'!$1:$1,0))</f>
        <v>100.79</v>
      </c>
      <c r="AT316" s="326">
        <f>INDEX('ИПЦ raw'!$1:$1048576, MATCH($K316,'ИПЦ raw'!$A:$A,0),MATCH(MoM!AT$1,'ИПЦ raw'!$1:$1,0))</f>
        <v>100.51</v>
      </c>
      <c r="AU316" s="326">
        <f>INDEX('ИПЦ raw'!$1:$1048576, MATCH($K316,'ИПЦ raw'!$A:$A,0),MATCH(MoM!AU$1,'ИПЦ raw'!$1:$1,0))</f>
        <v>100.17</v>
      </c>
      <c r="AV316" s="326">
        <f>INDEX('ИПЦ raw'!$1:$1048576, MATCH($K316,'ИПЦ raw'!$A:$A,0),MATCH(MoM!AV$1,'ИПЦ raw'!$1:$1,0))</f>
        <v>101.78</v>
      </c>
      <c r="AW316" s="326">
        <f>INDEX('ИПЦ raw'!$1:$1048576, MATCH($K316,'ИПЦ raw'!$A:$A,0),MATCH(MoM!AW$1,'ИПЦ raw'!$1:$1,0))</f>
        <v>100.18</v>
      </c>
      <c r="AX316" s="326">
        <f>INDEX('ИПЦ raw'!$1:$1048576, MATCH($K316,'ИПЦ raw'!$A:$A,0),MATCH(MoM!AX$1,'ИПЦ raw'!$1:$1,0))</f>
        <v>100.59</v>
      </c>
      <c r="AY316" s="326">
        <f>INDEX('ИПЦ raw'!$1:$1048576, MATCH($K316,'ИПЦ raw'!$A:$A,0),MATCH(MoM!AY$1,'ИПЦ raw'!$1:$1,0))</f>
        <v>100.77</v>
      </c>
      <c r="AZ316" s="326">
        <f>INDEX('ИПЦ raw'!$1:$1048576, MATCH($K316,'ИПЦ raw'!$A:$A,0),MATCH(MoM!AZ$1,'ИПЦ raw'!$1:$1,0))</f>
        <v>100.29</v>
      </c>
    </row>
    <row r="317" spans="1:52" ht="26.25" x14ac:dyDescent="0.45">
      <c r="A317" s="326">
        <f>Веса!A317</f>
        <v>1</v>
      </c>
      <c r="B317" s="326">
        <f t="shared" si="10"/>
        <v>1</v>
      </c>
      <c r="C317" s="326">
        <f>БИПЦ_НДС!E317</f>
        <v>0</v>
      </c>
      <c r="D317" s="326">
        <f t="shared" si="9"/>
        <v>1</v>
      </c>
      <c r="E317" s="326">
        <v>0</v>
      </c>
      <c r="F317" s="326">
        <v>1</v>
      </c>
      <c r="G317" s="326">
        <v>1</v>
      </c>
      <c r="H317" s="326">
        <v>0</v>
      </c>
      <c r="I317" s="326">
        <v>0</v>
      </c>
      <c r="J317" s="308" t="s">
        <v>316</v>
      </c>
      <c r="K317" s="308" t="s">
        <v>316</v>
      </c>
      <c r="L317" s="326">
        <f>INDEX('ИПЦ raw'!$1:$1048576, MATCH($K317,'ИПЦ raw'!$A:$A,0),MATCH(MoM!L$1,'ИПЦ raw'!$1:$1,0))</f>
        <v>98.81</v>
      </c>
      <c r="M317" s="326">
        <f>INDEX('ИПЦ raw'!$1:$1048576, MATCH($K317,'ИПЦ raw'!$A:$A,0),MATCH(MoM!M$1,'ИПЦ raw'!$1:$1,0))</f>
        <v>99.1</v>
      </c>
      <c r="N317" s="326">
        <f>INDEX('ИПЦ raw'!$1:$1048576, MATCH($K317,'ИПЦ raw'!$A:$A,0),MATCH(MoM!N$1,'ИПЦ raw'!$1:$1,0))</f>
        <v>99.05</v>
      </c>
      <c r="O317" s="326">
        <f>INDEX('ИПЦ raw'!$1:$1048576, MATCH($K317,'ИПЦ raw'!$A:$A,0),MATCH(MoM!O$1,'ИПЦ raw'!$1:$1,0))</f>
        <v>98.53</v>
      </c>
      <c r="P317" s="326">
        <f>INDEX('ИПЦ raw'!$1:$1048576, MATCH($K317,'ИПЦ raw'!$A:$A,0),MATCH(MoM!P$1,'ИПЦ raw'!$1:$1,0))</f>
        <v>98.27</v>
      </c>
      <c r="Q317" s="326">
        <f>INDEX('ИПЦ raw'!$1:$1048576, MATCH($K317,'ИПЦ raw'!$A:$A,0),MATCH(MoM!Q$1,'ИПЦ raw'!$1:$1,0))</f>
        <v>99.52</v>
      </c>
      <c r="R317" s="326">
        <f>INDEX('ИПЦ raw'!$1:$1048576, MATCH($K317,'ИПЦ raw'!$A:$A,0),MATCH(MoM!R$1,'ИПЦ raw'!$1:$1,0))</f>
        <v>99.13</v>
      </c>
      <c r="S317" s="326">
        <f>INDEX('ИПЦ raw'!$1:$1048576, MATCH($K317,'ИПЦ raw'!$A:$A,0),MATCH(MoM!S$1,'ИПЦ raw'!$1:$1,0))</f>
        <v>99.99</v>
      </c>
      <c r="T317" s="326">
        <f>INDEX('ИПЦ raw'!$1:$1048576, MATCH($K317,'ИПЦ raw'!$A:$A,0),MATCH(MoM!T$1,'ИПЦ raw'!$1:$1,0))</f>
        <v>100.21</v>
      </c>
      <c r="U317" s="326">
        <f>INDEX('ИПЦ raw'!$1:$1048576, MATCH($K317,'ИПЦ raw'!$A:$A,0),MATCH(MoM!U$1,'ИПЦ raw'!$1:$1,0))</f>
        <v>100.71</v>
      </c>
      <c r="V317" s="326">
        <f>INDEX('ИПЦ raw'!$1:$1048576, MATCH($K317,'ИПЦ raw'!$A:$A,0),MATCH(MoM!V$1,'ИПЦ raw'!$1:$1,0))</f>
        <v>99.82</v>
      </c>
      <c r="W317" s="326">
        <f>INDEX('ИПЦ raw'!$1:$1048576, MATCH($K317,'ИПЦ raw'!$A:$A,0),MATCH(MoM!W$1,'ИПЦ raw'!$1:$1,0))</f>
        <v>99.43</v>
      </c>
      <c r="X317" s="326">
        <f>INDEX('ИПЦ raw'!$1:$1048576, MATCH($K317,'ИПЦ raw'!$A:$A,0),MATCH(MoM!X$1,'ИПЦ raw'!$1:$1,0))</f>
        <v>100.55</v>
      </c>
      <c r="Y317" s="326">
        <f>INDEX('ИПЦ raw'!$1:$1048576, MATCH($K317,'ИПЦ raw'!$A:$A,0),MATCH(MoM!Y$1,'ИПЦ raw'!$1:$1,0))</f>
        <v>100.35</v>
      </c>
      <c r="Z317" s="326">
        <f>INDEX('ИПЦ raw'!$1:$1048576, MATCH($K317,'ИПЦ raw'!$A:$A,0),MATCH(MoM!Z$1,'ИПЦ raw'!$1:$1,0))</f>
        <v>100.07</v>
      </c>
      <c r="AA317" s="326">
        <f>INDEX('ИПЦ raw'!$1:$1048576, MATCH($K317,'ИПЦ raw'!$A:$A,0),MATCH(MoM!AA$1,'ИПЦ raw'!$1:$1,0))</f>
        <v>101.39</v>
      </c>
      <c r="AB317" s="326">
        <f>INDEX('ИПЦ raw'!$1:$1048576, MATCH($K317,'ИПЦ raw'!$A:$A,0),MATCH(MoM!AB$1,'ИПЦ raw'!$1:$1,0))</f>
        <v>100.8</v>
      </c>
      <c r="AC317" s="326">
        <f>INDEX('ИПЦ raw'!$1:$1048576, MATCH($K317,'ИПЦ raw'!$A:$A,0),MATCH(MoM!AC$1,'ИПЦ raw'!$1:$1,0))</f>
        <v>99.83</v>
      </c>
      <c r="AD317" s="326">
        <f>INDEX('ИПЦ raw'!$1:$1048576, MATCH($K317,'ИПЦ raw'!$A:$A,0),MATCH(MoM!AD$1,'ИПЦ raw'!$1:$1,0))</f>
        <v>99.87</v>
      </c>
      <c r="AE317" s="326">
        <f>INDEX('ИПЦ raw'!$1:$1048576, MATCH($K317,'ИПЦ raw'!$A:$A,0),MATCH(MoM!AE$1,'ИПЦ raw'!$1:$1,0))</f>
        <v>100.37</v>
      </c>
      <c r="AF317" s="326">
        <f>INDEX('ИПЦ raw'!$1:$1048576, MATCH($K317,'ИПЦ raw'!$A:$A,0),MATCH(MoM!AF$1,'ИПЦ raw'!$1:$1,0))</f>
        <v>99.75</v>
      </c>
      <c r="AG317" s="326">
        <f>INDEX('ИПЦ raw'!$1:$1048576, MATCH($K317,'ИПЦ raw'!$A:$A,0),MATCH(MoM!AG$1,'ИПЦ raw'!$1:$1,0))</f>
        <v>101.79</v>
      </c>
      <c r="AH317" s="326">
        <f>INDEX('ИПЦ raw'!$1:$1048576, MATCH($K317,'ИПЦ raw'!$A:$A,0),MATCH(MoM!AH$1,'ИПЦ raw'!$1:$1,0))</f>
        <v>100.42</v>
      </c>
      <c r="AI317" s="326">
        <f>INDEX('ИПЦ raw'!$1:$1048576, MATCH($K317,'ИПЦ raw'!$A:$A,0),MATCH(MoM!AI$1,'ИПЦ raw'!$1:$1,0))</f>
        <v>100.94</v>
      </c>
      <c r="AJ317" s="326">
        <f>INDEX('ИПЦ raw'!$1:$1048576, MATCH($K317,'ИПЦ raw'!$A:$A,0),MATCH(MoM!AJ$1,'ИПЦ raw'!$1:$1,0))</f>
        <v>101.01</v>
      </c>
      <c r="AK317" s="326">
        <f>INDEX('ИПЦ raw'!$1:$1048576, MATCH($K317,'ИПЦ raw'!$A:$A,0),MATCH(MoM!AK$1,'ИПЦ raw'!$1:$1,0))</f>
        <v>100.93</v>
      </c>
      <c r="AL317" s="326">
        <f>INDEX('ИПЦ raw'!$1:$1048576, MATCH($K317,'ИПЦ raw'!$A:$A,0),MATCH(MoM!AL$1,'ИПЦ raw'!$1:$1,0))</f>
        <v>101.11</v>
      </c>
      <c r="AM317" s="326">
        <f>INDEX('ИПЦ raw'!$1:$1048576, MATCH($K317,'ИПЦ raw'!$A:$A,0),MATCH(MoM!AM$1,'ИПЦ raw'!$1:$1,0))</f>
        <v>100.16</v>
      </c>
      <c r="AN317" s="326">
        <f>INDEX('ИПЦ raw'!$1:$1048576, MATCH($K317,'ИПЦ raw'!$A:$A,0),MATCH(MoM!AN$1,'ИПЦ raw'!$1:$1,0))</f>
        <v>99.93</v>
      </c>
      <c r="AO317" s="326">
        <f>INDEX('ИПЦ raw'!$1:$1048576, MATCH($K317,'ИПЦ raw'!$A:$A,0),MATCH(MoM!AO$1,'ИПЦ raw'!$1:$1,0))</f>
        <v>100.02</v>
      </c>
      <c r="AP317" s="326">
        <f>INDEX('ИПЦ raw'!$1:$1048576, MATCH($K317,'ИПЦ raw'!$A:$A,0),MATCH(MoM!AP$1,'ИПЦ raw'!$1:$1,0))</f>
        <v>99.76</v>
      </c>
      <c r="AQ317" s="326">
        <f>INDEX('ИПЦ raw'!$1:$1048576, MATCH($K317,'ИПЦ raw'!$A:$A,0),MATCH(MoM!AQ$1,'ИПЦ raw'!$1:$1,0))</f>
        <v>99.98</v>
      </c>
      <c r="AR317" s="326">
        <f>INDEX('ИПЦ raw'!$1:$1048576, MATCH($K317,'ИПЦ raw'!$A:$A,0),MATCH(MoM!AR$1,'ИПЦ raw'!$1:$1,0))</f>
        <v>100.6</v>
      </c>
      <c r="AS317" s="326">
        <f>INDEX('ИПЦ raw'!$1:$1048576, MATCH($K317,'ИПЦ raw'!$A:$A,0),MATCH(MoM!AS$1,'ИПЦ raw'!$1:$1,0))</f>
        <v>99.65</v>
      </c>
      <c r="AT317" s="326">
        <f>INDEX('ИПЦ raw'!$1:$1048576, MATCH($K317,'ИПЦ raw'!$A:$A,0),MATCH(MoM!AT$1,'ИПЦ raw'!$1:$1,0))</f>
        <v>100.03</v>
      </c>
      <c r="AU317" s="326">
        <f>INDEX('ИПЦ raw'!$1:$1048576, MATCH($K317,'ИПЦ raw'!$A:$A,0),MATCH(MoM!AU$1,'ИПЦ raw'!$1:$1,0))</f>
        <v>101</v>
      </c>
      <c r="AV317" s="326">
        <f>INDEX('ИПЦ raw'!$1:$1048576, MATCH($K317,'ИПЦ raw'!$A:$A,0),MATCH(MoM!AV$1,'ИПЦ raw'!$1:$1,0))</f>
        <v>100.27</v>
      </c>
      <c r="AW317" s="326">
        <f>INDEX('ИПЦ raw'!$1:$1048576, MATCH($K317,'ИПЦ raw'!$A:$A,0),MATCH(MoM!AW$1,'ИПЦ raw'!$1:$1,0))</f>
        <v>98.78</v>
      </c>
      <c r="AX317" s="326">
        <f>INDEX('ИПЦ raw'!$1:$1048576, MATCH($K317,'ИПЦ raw'!$A:$A,0),MATCH(MoM!AX$1,'ИПЦ raw'!$1:$1,0))</f>
        <v>99.98</v>
      </c>
      <c r="AY317" s="326">
        <f>INDEX('ИПЦ raw'!$1:$1048576, MATCH($K317,'ИПЦ raw'!$A:$A,0),MATCH(MoM!AY$1,'ИПЦ raw'!$1:$1,0))</f>
        <v>99.62</v>
      </c>
      <c r="AZ317" s="326">
        <f>INDEX('ИПЦ raw'!$1:$1048576, MATCH($K317,'ИПЦ raw'!$A:$A,0),MATCH(MoM!AZ$1,'ИПЦ raw'!$1:$1,0))</f>
        <v>99.2</v>
      </c>
    </row>
    <row r="318" spans="1:52" s="332" customFormat="1" x14ac:dyDescent="0.45">
      <c r="A318" s="332">
        <f>Веса!A318</f>
        <v>0</v>
      </c>
      <c r="B318" s="332">
        <f t="shared" si="10"/>
        <v>0</v>
      </c>
      <c r="C318" s="332">
        <f>БИПЦ_НДС!E318</f>
        <v>0</v>
      </c>
      <c r="D318" s="332">
        <f t="shared" si="9"/>
        <v>1</v>
      </c>
      <c r="E318" s="332">
        <v>0</v>
      </c>
      <c r="F318" s="332">
        <v>1</v>
      </c>
      <c r="G318" s="332">
        <v>1</v>
      </c>
      <c r="H318" s="332">
        <v>0</v>
      </c>
      <c r="I318" s="332">
        <v>0</v>
      </c>
      <c r="J318" s="318" t="s">
        <v>317</v>
      </c>
      <c r="K318" s="318" t="s">
        <v>317</v>
      </c>
      <c r="L318" s="332">
        <f>INDEX('ИПЦ raw'!$1:$1048576, MATCH($K318,'ИПЦ raw'!$A:$A,0),MATCH(MoM!L$1,'ИПЦ raw'!$1:$1,0))</f>
        <v>0</v>
      </c>
      <c r="M318" s="332">
        <f>INDEX('ИПЦ raw'!$1:$1048576, MATCH($K318,'ИПЦ raw'!$A:$A,0),MATCH(MoM!M$1,'ИПЦ raw'!$1:$1,0))</f>
        <v>0</v>
      </c>
      <c r="N318" s="332">
        <f>INDEX('ИПЦ raw'!$1:$1048576, MATCH($K318,'ИПЦ raw'!$A:$A,0),MATCH(MoM!N$1,'ИПЦ raw'!$1:$1,0))</f>
        <v>0</v>
      </c>
      <c r="O318" s="332">
        <f>INDEX('ИПЦ raw'!$1:$1048576, MATCH($K318,'ИПЦ raw'!$A:$A,0),MATCH(MoM!O$1,'ИПЦ raw'!$1:$1,0))</f>
        <v>0</v>
      </c>
      <c r="P318" s="332">
        <f>INDEX('ИПЦ raw'!$1:$1048576, MATCH($K318,'ИПЦ raw'!$A:$A,0),MATCH(MoM!P$1,'ИПЦ raw'!$1:$1,0))</f>
        <v>0</v>
      </c>
      <c r="Q318" s="332">
        <f>INDEX('ИПЦ raw'!$1:$1048576, MATCH($K318,'ИПЦ raw'!$A:$A,0),MATCH(MoM!Q$1,'ИПЦ raw'!$1:$1,0))</f>
        <v>0</v>
      </c>
      <c r="R318" s="332">
        <f>INDEX('ИПЦ raw'!$1:$1048576, MATCH($K318,'ИПЦ raw'!$A:$A,0),MATCH(MoM!R$1,'ИПЦ raw'!$1:$1,0))</f>
        <v>0</v>
      </c>
      <c r="S318" s="332">
        <f>INDEX('ИПЦ raw'!$1:$1048576, MATCH($K318,'ИПЦ raw'!$A:$A,0),MATCH(MoM!S$1,'ИПЦ raw'!$1:$1,0))</f>
        <v>0</v>
      </c>
      <c r="T318" s="332">
        <f>INDEX('ИПЦ raw'!$1:$1048576, MATCH($K318,'ИПЦ raw'!$A:$A,0),MATCH(MoM!T$1,'ИПЦ raw'!$1:$1,0))</f>
        <v>0</v>
      </c>
      <c r="U318" s="332">
        <f>INDEX('ИПЦ raw'!$1:$1048576, MATCH($K318,'ИПЦ raw'!$A:$A,0),MATCH(MoM!U$1,'ИПЦ raw'!$1:$1,0))</f>
        <v>0</v>
      </c>
      <c r="V318" s="332">
        <f>INDEX('ИПЦ raw'!$1:$1048576, MATCH($K318,'ИПЦ raw'!$A:$A,0),MATCH(MoM!V$1,'ИПЦ raw'!$1:$1,0))</f>
        <v>0</v>
      </c>
      <c r="W318" s="332">
        <f>INDEX('ИПЦ raw'!$1:$1048576, MATCH($K318,'ИПЦ raw'!$A:$A,0),MATCH(MoM!W$1,'ИПЦ raw'!$1:$1,0))</f>
        <v>0</v>
      </c>
      <c r="X318" s="332">
        <f>INDEX('ИПЦ raw'!$1:$1048576, MATCH($K318,'ИПЦ raw'!$A:$A,0),MATCH(MoM!X$1,'ИПЦ raw'!$1:$1,0))</f>
        <v>0</v>
      </c>
      <c r="Y318" s="332">
        <f>INDEX('ИПЦ raw'!$1:$1048576, MATCH($K318,'ИПЦ raw'!$A:$A,0),MATCH(MoM!Y$1,'ИПЦ raw'!$1:$1,0))</f>
        <v>0</v>
      </c>
      <c r="Z318" s="332">
        <f>INDEX('ИПЦ raw'!$1:$1048576, MATCH($K318,'ИПЦ raw'!$A:$A,0),MATCH(MoM!Z$1,'ИПЦ raw'!$1:$1,0))</f>
        <v>0</v>
      </c>
      <c r="AA318" s="332">
        <f>INDEX('ИПЦ raw'!$1:$1048576, MATCH($K318,'ИПЦ raw'!$A:$A,0),MATCH(MoM!AA$1,'ИПЦ raw'!$1:$1,0))</f>
        <v>0</v>
      </c>
      <c r="AB318" s="332">
        <f>INDEX('ИПЦ raw'!$1:$1048576, MATCH($K318,'ИПЦ raw'!$A:$A,0),MATCH(MoM!AB$1,'ИПЦ raw'!$1:$1,0))</f>
        <v>0</v>
      </c>
      <c r="AC318" s="332">
        <f>INDEX('ИПЦ raw'!$1:$1048576, MATCH($K318,'ИПЦ raw'!$A:$A,0),MATCH(MoM!AC$1,'ИПЦ raw'!$1:$1,0))</f>
        <v>0</v>
      </c>
      <c r="AD318" s="332">
        <f>INDEX('ИПЦ raw'!$1:$1048576, MATCH($K318,'ИПЦ raw'!$A:$A,0),MATCH(MoM!AD$1,'ИПЦ raw'!$1:$1,0))</f>
        <v>0</v>
      </c>
      <c r="AE318" s="332">
        <f>INDEX('ИПЦ raw'!$1:$1048576, MATCH($K318,'ИПЦ raw'!$A:$A,0),MATCH(MoM!AE$1,'ИПЦ raw'!$1:$1,0))</f>
        <v>0</v>
      </c>
      <c r="AF318" s="332">
        <f>INDEX('ИПЦ raw'!$1:$1048576, MATCH($K318,'ИПЦ raw'!$A:$A,0),MATCH(MoM!AF$1,'ИПЦ raw'!$1:$1,0))</f>
        <v>0</v>
      </c>
      <c r="AG318" s="332">
        <f>INDEX('ИПЦ raw'!$1:$1048576, MATCH($K318,'ИПЦ raw'!$A:$A,0),MATCH(MoM!AG$1,'ИПЦ raw'!$1:$1,0))</f>
        <v>0</v>
      </c>
      <c r="AH318" s="332">
        <f>INDEX('ИПЦ raw'!$1:$1048576, MATCH($K318,'ИПЦ raw'!$A:$A,0),MATCH(MoM!AH$1,'ИПЦ raw'!$1:$1,0))</f>
        <v>0</v>
      </c>
      <c r="AI318" s="332">
        <f>INDEX('ИПЦ raw'!$1:$1048576, MATCH($K318,'ИПЦ raw'!$A:$A,0),MATCH(MoM!AI$1,'ИПЦ raw'!$1:$1,0))</f>
        <v>0</v>
      </c>
      <c r="AJ318" s="332">
        <f>INDEX('ИПЦ raw'!$1:$1048576, MATCH($K318,'ИПЦ raw'!$A:$A,0),MATCH(MoM!AJ$1,'ИПЦ raw'!$1:$1,0))</f>
        <v>100.94</v>
      </c>
      <c r="AK318" s="332">
        <f>INDEX('ИПЦ raw'!$1:$1048576, MATCH($K318,'ИПЦ raw'!$A:$A,0),MATCH(MoM!AK$1,'ИПЦ raw'!$1:$1,0))</f>
        <v>100.37</v>
      </c>
      <c r="AL318" s="332">
        <f>INDEX('ИПЦ raw'!$1:$1048576, MATCH($K318,'ИПЦ raw'!$A:$A,0),MATCH(MoM!AL$1,'ИПЦ raw'!$1:$1,0))</f>
        <v>101.33</v>
      </c>
      <c r="AM318" s="332">
        <f>INDEX('ИПЦ raw'!$1:$1048576, MATCH($K318,'ИПЦ raw'!$A:$A,0),MATCH(MoM!AM$1,'ИПЦ raw'!$1:$1,0))</f>
        <v>101.66</v>
      </c>
      <c r="AN318" s="332">
        <f>INDEX('ИПЦ raw'!$1:$1048576, MATCH($K318,'ИПЦ raw'!$A:$A,0),MATCH(MoM!AN$1,'ИПЦ raw'!$1:$1,0))</f>
        <v>102.56</v>
      </c>
      <c r="AO318" s="332">
        <f>INDEX('ИПЦ raw'!$1:$1048576, MATCH($K318,'ИПЦ raw'!$A:$A,0),MATCH(MoM!AO$1,'ИПЦ raw'!$1:$1,0))</f>
        <v>101.8</v>
      </c>
      <c r="AP318" s="332">
        <f>INDEX('ИПЦ raw'!$1:$1048576, MATCH($K318,'ИПЦ raw'!$A:$A,0),MATCH(MoM!AP$1,'ИПЦ raw'!$1:$1,0))</f>
        <v>99.9</v>
      </c>
      <c r="AQ318" s="332">
        <f>INDEX('ИПЦ raw'!$1:$1048576, MATCH($K318,'ИПЦ raw'!$A:$A,0),MATCH(MoM!AQ$1,'ИПЦ raw'!$1:$1,0))</f>
        <v>100.11</v>
      </c>
      <c r="AR318" s="332">
        <f>INDEX('ИПЦ raw'!$1:$1048576, MATCH($K318,'ИПЦ raw'!$A:$A,0),MATCH(MoM!AR$1,'ИПЦ raw'!$1:$1,0))</f>
        <v>100.08</v>
      </c>
      <c r="AS318" s="332">
        <f>INDEX('ИПЦ raw'!$1:$1048576, MATCH($K318,'ИПЦ raw'!$A:$A,0),MATCH(MoM!AS$1,'ИПЦ raw'!$1:$1,0))</f>
        <v>102.18</v>
      </c>
      <c r="AT318" s="332">
        <f>INDEX('ИПЦ raw'!$1:$1048576, MATCH($K318,'ИПЦ raw'!$A:$A,0),MATCH(MoM!AT$1,'ИПЦ raw'!$1:$1,0))</f>
        <v>100.03</v>
      </c>
      <c r="AU318" s="332">
        <f>INDEX('ИПЦ raw'!$1:$1048576, MATCH($K318,'ИПЦ raw'!$A:$A,0),MATCH(MoM!AU$1,'ИПЦ raw'!$1:$1,0))</f>
        <v>101.86</v>
      </c>
      <c r="AV318" s="332">
        <f>INDEX('ИПЦ raw'!$1:$1048576, MATCH($K318,'ИПЦ raw'!$A:$A,0),MATCH(MoM!AV$1,'ИПЦ raw'!$1:$1,0))</f>
        <v>101.89</v>
      </c>
      <c r="AW318" s="332">
        <f>INDEX('ИПЦ raw'!$1:$1048576, MATCH($K318,'ИПЦ raw'!$A:$A,0),MATCH(MoM!AW$1,'ИПЦ raw'!$1:$1,0))</f>
        <v>102</v>
      </c>
      <c r="AX318" s="332">
        <f>INDEX('ИПЦ raw'!$1:$1048576, MATCH($K318,'ИПЦ raw'!$A:$A,0),MATCH(MoM!AX$1,'ИПЦ raw'!$1:$1,0))</f>
        <v>101.52</v>
      </c>
      <c r="AY318" s="326">
        <f>INDEX('ИПЦ raw'!$1:$1048576, MATCH($K318,'ИПЦ raw'!$A:$A,0),MATCH(MoM!AY$1,'ИПЦ raw'!$1:$1,0))</f>
        <v>101.31</v>
      </c>
      <c r="AZ318" s="326">
        <f>INDEX('ИПЦ raw'!$1:$1048576, MATCH($K318,'ИПЦ raw'!$A:$A,0),MATCH(MoM!AZ$1,'ИПЦ raw'!$1:$1,0))</f>
        <v>99.93</v>
      </c>
    </row>
    <row r="319" spans="1:52" ht="26.25" x14ac:dyDescent="0.45">
      <c r="A319" s="326">
        <f>Веса!A319</f>
        <v>1</v>
      </c>
      <c r="B319" s="326">
        <f t="shared" si="10"/>
        <v>1</v>
      </c>
      <c r="C319" s="326">
        <f>БИПЦ_НДС!E319</f>
        <v>0</v>
      </c>
      <c r="D319" s="326">
        <f t="shared" si="9"/>
        <v>1</v>
      </c>
      <c r="E319" s="326">
        <v>0</v>
      </c>
      <c r="F319" s="326">
        <v>1</v>
      </c>
      <c r="G319" s="326">
        <v>1</v>
      </c>
      <c r="H319" s="326">
        <v>0</v>
      </c>
      <c r="I319" s="326">
        <v>0</v>
      </c>
      <c r="J319" s="319" t="s">
        <v>477</v>
      </c>
      <c r="K319" s="310" t="s">
        <v>672</v>
      </c>
      <c r="L319" s="326">
        <f>INDEX('ИПЦ raw'!$1:$1048576, MATCH($K319,'ИПЦ raw'!$A:$A,0),MATCH(MoM!L$1,'ИПЦ raw'!$1:$1,0))</f>
        <v>101.41</v>
      </c>
      <c r="M319" s="326">
        <f>INDEX('ИПЦ raw'!$1:$1048576, MATCH($K319,'ИПЦ raw'!$A:$A,0),MATCH(MoM!M$1,'ИПЦ raw'!$1:$1,0))</f>
        <v>100.94</v>
      </c>
      <c r="N319" s="326">
        <f>INDEX('ИПЦ raw'!$1:$1048576, MATCH($K319,'ИПЦ raw'!$A:$A,0),MATCH(MoM!N$1,'ИПЦ raw'!$1:$1,0))</f>
        <v>99.86</v>
      </c>
      <c r="O319" s="326">
        <f>INDEX('ИПЦ raw'!$1:$1048576, MATCH($K319,'ИПЦ raw'!$A:$A,0),MATCH(MoM!O$1,'ИПЦ raw'!$1:$1,0))</f>
        <v>99.78</v>
      </c>
      <c r="P319" s="326">
        <f>INDEX('ИПЦ raw'!$1:$1048576, MATCH($K319,'ИПЦ raw'!$A:$A,0),MATCH(MoM!P$1,'ИПЦ raw'!$1:$1,0))</f>
        <v>101.2</v>
      </c>
      <c r="Q319" s="326">
        <f>INDEX('ИПЦ raw'!$1:$1048576, MATCH($K319,'ИПЦ raw'!$A:$A,0),MATCH(MoM!Q$1,'ИПЦ raw'!$1:$1,0))</f>
        <v>100.3</v>
      </c>
      <c r="R319" s="326">
        <f>INDEX('ИПЦ raw'!$1:$1048576, MATCH($K319,'ИПЦ raw'!$A:$A,0),MATCH(MoM!R$1,'ИПЦ raw'!$1:$1,0))</f>
        <v>100.12</v>
      </c>
      <c r="S319" s="326">
        <f>INDEX('ИПЦ raw'!$1:$1048576, MATCH($K319,'ИПЦ raw'!$A:$A,0),MATCH(MoM!S$1,'ИПЦ raw'!$1:$1,0))</f>
        <v>101.43</v>
      </c>
      <c r="T319" s="326">
        <f>INDEX('ИПЦ raw'!$1:$1048576, MATCH($K319,'ИПЦ raw'!$A:$A,0),MATCH(MoM!T$1,'ИПЦ raw'!$1:$1,0))</f>
        <v>101.04</v>
      </c>
      <c r="U319" s="326">
        <f>INDEX('ИПЦ raw'!$1:$1048576, MATCH($K319,'ИПЦ raw'!$A:$A,0),MATCH(MoM!U$1,'ИПЦ raw'!$1:$1,0))</f>
        <v>102.07</v>
      </c>
      <c r="V319" s="326">
        <f>INDEX('ИПЦ raw'!$1:$1048576, MATCH($K319,'ИПЦ raw'!$A:$A,0),MATCH(MoM!V$1,'ИПЦ raw'!$1:$1,0))</f>
        <v>100.96</v>
      </c>
      <c r="W319" s="326">
        <f>INDEX('ИПЦ raw'!$1:$1048576, MATCH($K319,'ИПЦ raw'!$A:$A,0),MATCH(MoM!W$1,'ИПЦ raw'!$1:$1,0))</f>
        <v>101.88</v>
      </c>
      <c r="X319" s="326">
        <f>INDEX('ИПЦ raw'!$1:$1048576, MATCH($K319,'ИПЦ raw'!$A:$A,0),MATCH(MoM!X$1,'ИПЦ raw'!$1:$1,0))</f>
        <v>102</v>
      </c>
      <c r="Y319" s="326">
        <f>INDEX('ИПЦ raw'!$1:$1048576, MATCH($K319,'ИПЦ raw'!$A:$A,0),MATCH(MoM!Y$1,'ИПЦ raw'!$1:$1,0))</f>
        <v>101.31</v>
      </c>
      <c r="Z319" s="326">
        <f>INDEX('ИПЦ raw'!$1:$1048576, MATCH($K319,'ИПЦ raw'!$A:$A,0),MATCH(MoM!Z$1,'ИПЦ raw'!$1:$1,0))</f>
        <v>100.78</v>
      </c>
      <c r="AA319" s="326">
        <f>INDEX('ИПЦ raw'!$1:$1048576, MATCH($K319,'ИПЦ raw'!$A:$A,0),MATCH(MoM!AA$1,'ИПЦ raw'!$1:$1,0))</f>
        <v>102.13</v>
      </c>
      <c r="AB319" s="326">
        <f>INDEX('ИПЦ raw'!$1:$1048576, MATCH($K319,'ИПЦ raw'!$A:$A,0),MATCH(MoM!AB$1,'ИПЦ raw'!$1:$1,0))</f>
        <v>101</v>
      </c>
      <c r="AC319" s="326">
        <f>INDEX('ИПЦ raw'!$1:$1048576, MATCH($K319,'ИПЦ raw'!$A:$A,0),MATCH(MoM!AC$1,'ИПЦ raw'!$1:$1,0))</f>
        <v>99.89</v>
      </c>
      <c r="AD319" s="326">
        <f>INDEX('ИПЦ raw'!$1:$1048576, MATCH($K319,'ИПЦ raw'!$A:$A,0),MATCH(MoM!AD$1,'ИПЦ raw'!$1:$1,0))</f>
        <v>100.7</v>
      </c>
      <c r="AE319" s="326">
        <f>INDEX('ИПЦ raw'!$1:$1048576, MATCH($K319,'ИПЦ raw'!$A:$A,0),MATCH(MoM!AE$1,'ИПЦ raw'!$1:$1,0))</f>
        <v>100.28</v>
      </c>
      <c r="AF319" s="326">
        <f>INDEX('ИПЦ raw'!$1:$1048576, MATCH($K319,'ИПЦ raw'!$A:$A,0),MATCH(MoM!AF$1,'ИПЦ raw'!$1:$1,0))</f>
        <v>102.11</v>
      </c>
      <c r="AG319" s="326">
        <f>INDEX('ИПЦ raw'!$1:$1048576, MATCH($K319,'ИПЦ raw'!$A:$A,0),MATCH(MoM!AG$1,'ИПЦ raw'!$1:$1,0))</f>
        <v>101.45</v>
      </c>
      <c r="AH319" s="326">
        <f>INDEX('ИПЦ raw'!$1:$1048576, MATCH($K319,'ИПЦ raw'!$A:$A,0),MATCH(MoM!AH$1,'ИПЦ raw'!$1:$1,0))</f>
        <v>100.66</v>
      </c>
      <c r="AI319" s="326">
        <f>INDEX('ИПЦ raw'!$1:$1048576, MATCH($K319,'ИПЦ raw'!$A:$A,0),MATCH(MoM!AI$1,'ИПЦ raw'!$1:$1,0))</f>
        <v>99.63</v>
      </c>
      <c r="AJ319" s="326">
        <f>INDEX('ИПЦ raw'!$1:$1048576, MATCH($K319,'ИПЦ raw'!$A:$A,0),MATCH(MoM!AJ$1,'ИПЦ raw'!$1:$1,0))</f>
        <v>102.55</v>
      </c>
      <c r="AK319" s="326">
        <f>INDEX('ИПЦ raw'!$1:$1048576, MATCH($K319,'ИПЦ raw'!$A:$A,0),MATCH(MoM!AK$1,'ИПЦ raw'!$1:$1,0))</f>
        <v>100.41</v>
      </c>
      <c r="AL319" s="326">
        <f>INDEX('ИПЦ raw'!$1:$1048576, MATCH($K319,'ИПЦ raw'!$A:$A,0),MATCH(MoM!AL$1,'ИПЦ raw'!$1:$1,0))</f>
        <v>101.82</v>
      </c>
      <c r="AM319" s="326">
        <f>INDEX('ИПЦ raw'!$1:$1048576, MATCH($K319,'ИПЦ raw'!$A:$A,0),MATCH(MoM!AM$1,'ИПЦ raw'!$1:$1,0))</f>
        <v>100.8</v>
      </c>
      <c r="AN319" s="326">
        <f>INDEX('ИПЦ raw'!$1:$1048576, MATCH($K319,'ИПЦ raw'!$A:$A,0),MATCH(MoM!AN$1,'ИПЦ raw'!$1:$1,0))</f>
        <v>99.55</v>
      </c>
      <c r="AO319" s="326">
        <f>INDEX('ИПЦ raw'!$1:$1048576, MATCH($K319,'ИПЦ raw'!$A:$A,0),MATCH(MoM!AO$1,'ИПЦ raw'!$1:$1,0))</f>
        <v>100.15</v>
      </c>
      <c r="AP319" s="326">
        <f>INDEX('ИПЦ raw'!$1:$1048576, MATCH($K319,'ИПЦ raw'!$A:$A,0),MATCH(MoM!AP$1,'ИПЦ raw'!$1:$1,0))</f>
        <v>100.75</v>
      </c>
      <c r="AQ319" s="326">
        <f>INDEX('ИПЦ raw'!$1:$1048576, MATCH($K319,'ИПЦ raw'!$A:$A,0),MATCH(MoM!AQ$1,'ИПЦ raw'!$1:$1,0))</f>
        <v>100.35</v>
      </c>
      <c r="AR319" s="326">
        <f>INDEX('ИПЦ raw'!$1:$1048576, MATCH($K319,'ИПЦ raw'!$A:$A,0),MATCH(MoM!AR$1,'ИПЦ raw'!$1:$1,0))</f>
        <v>100.72</v>
      </c>
      <c r="AS319" s="326">
        <f>INDEX('ИПЦ raw'!$1:$1048576, MATCH($K319,'ИПЦ raw'!$A:$A,0),MATCH(MoM!AS$1,'ИПЦ raw'!$1:$1,0))</f>
        <v>99.86</v>
      </c>
      <c r="AT319" s="326">
        <f>INDEX('ИПЦ raw'!$1:$1048576, MATCH($K319,'ИПЦ raw'!$A:$A,0),MATCH(MoM!AT$1,'ИПЦ raw'!$1:$1,0))</f>
        <v>100.96</v>
      </c>
      <c r="AU319" s="326">
        <f>INDEX('ИПЦ raw'!$1:$1048576, MATCH($K319,'ИПЦ raw'!$A:$A,0),MATCH(MoM!AU$1,'ИПЦ raw'!$1:$1,0))</f>
        <v>101.17</v>
      </c>
      <c r="AV319" s="326">
        <f>INDEX('ИПЦ raw'!$1:$1048576, MATCH($K319,'ИПЦ raw'!$A:$A,0),MATCH(MoM!AV$1,'ИПЦ raw'!$1:$1,0))</f>
        <v>101.2</v>
      </c>
      <c r="AW319" s="326">
        <f>INDEX('ИПЦ raw'!$1:$1048576, MATCH($K319,'ИПЦ raw'!$A:$A,0),MATCH(MoM!AW$1,'ИПЦ raw'!$1:$1,0))</f>
        <v>101.25</v>
      </c>
      <c r="AX319" s="326">
        <f>INDEX('ИПЦ raw'!$1:$1048576, MATCH($K319,'ИПЦ raw'!$A:$A,0),MATCH(MoM!AX$1,'ИПЦ raw'!$1:$1,0))</f>
        <v>102.4</v>
      </c>
      <c r="AY319" s="326">
        <f>INDEX('ИПЦ raw'!$1:$1048576, MATCH($K319,'ИПЦ raw'!$A:$A,0),MATCH(MoM!AY$1,'ИПЦ raw'!$1:$1,0))</f>
        <v>102.25</v>
      </c>
      <c r="AZ319" s="326">
        <f>INDEX('ИПЦ raw'!$1:$1048576, MATCH($K319,'ИПЦ raw'!$A:$A,0),MATCH(MoM!AZ$1,'ИПЦ raw'!$1:$1,0))</f>
        <v>101.11</v>
      </c>
    </row>
    <row r="320" spans="1:52" s="332" customFormat="1" x14ac:dyDescent="0.45">
      <c r="A320" s="332">
        <f>Веса!A320</f>
        <v>0</v>
      </c>
      <c r="B320" s="332">
        <f t="shared" si="10"/>
        <v>0</v>
      </c>
      <c r="C320" s="332">
        <f>БИПЦ_НДС!E320</f>
        <v>0</v>
      </c>
      <c r="D320" s="332">
        <f t="shared" si="9"/>
        <v>1</v>
      </c>
      <c r="E320" s="332">
        <v>0</v>
      </c>
      <c r="F320" s="332">
        <v>1</v>
      </c>
      <c r="G320" s="332">
        <v>1</v>
      </c>
      <c r="H320" s="332">
        <v>0</v>
      </c>
      <c r="I320" s="332">
        <v>0</v>
      </c>
      <c r="J320" s="320" t="s">
        <v>319</v>
      </c>
      <c r="K320" s="320" t="s">
        <v>319</v>
      </c>
      <c r="L320" s="332">
        <f>INDEX('ИПЦ raw'!$1:$1048576, MATCH($K320,'ИПЦ raw'!$A:$A,0),MATCH(MoM!L$1,'ИПЦ raw'!$1:$1,0))</f>
        <v>0</v>
      </c>
      <c r="M320" s="332">
        <f>INDEX('ИПЦ raw'!$1:$1048576, MATCH($K320,'ИПЦ raw'!$A:$A,0),MATCH(MoM!M$1,'ИПЦ raw'!$1:$1,0))</f>
        <v>0</v>
      </c>
      <c r="N320" s="332">
        <f>INDEX('ИПЦ raw'!$1:$1048576, MATCH($K320,'ИПЦ raw'!$A:$A,0),MATCH(MoM!N$1,'ИПЦ raw'!$1:$1,0))</f>
        <v>0</v>
      </c>
      <c r="O320" s="332">
        <f>INDEX('ИПЦ raw'!$1:$1048576, MATCH($K320,'ИПЦ raw'!$A:$A,0),MATCH(MoM!O$1,'ИПЦ raw'!$1:$1,0))</f>
        <v>0</v>
      </c>
      <c r="P320" s="332">
        <f>INDEX('ИПЦ raw'!$1:$1048576, MATCH($K320,'ИПЦ raw'!$A:$A,0),MATCH(MoM!P$1,'ИПЦ raw'!$1:$1,0))</f>
        <v>0</v>
      </c>
      <c r="Q320" s="332">
        <f>INDEX('ИПЦ raw'!$1:$1048576, MATCH($K320,'ИПЦ raw'!$A:$A,0),MATCH(MoM!Q$1,'ИПЦ raw'!$1:$1,0))</f>
        <v>0</v>
      </c>
      <c r="R320" s="332">
        <f>INDEX('ИПЦ raw'!$1:$1048576, MATCH($K320,'ИПЦ raw'!$A:$A,0),MATCH(MoM!R$1,'ИПЦ raw'!$1:$1,0))</f>
        <v>0</v>
      </c>
      <c r="S320" s="332">
        <f>INDEX('ИПЦ raw'!$1:$1048576, MATCH($K320,'ИПЦ raw'!$A:$A,0),MATCH(MoM!S$1,'ИПЦ raw'!$1:$1,0))</f>
        <v>0</v>
      </c>
      <c r="T320" s="332">
        <f>INDEX('ИПЦ raw'!$1:$1048576, MATCH($K320,'ИПЦ raw'!$A:$A,0),MATCH(MoM!T$1,'ИПЦ raw'!$1:$1,0))</f>
        <v>0</v>
      </c>
      <c r="U320" s="332">
        <f>INDEX('ИПЦ raw'!$1:$1048576, MATCH($K320,'ИПЦ raw'!$A:$A,0),MATCH(MoM!U$1,'ИПЦ raw'!$1:$1,0))</f>
        <v>0</v>
      </c>
      <c r="V320" s="332">
        <f>INDEX('ИПЦ raw'!$1:$1048576, MATCH($K320,'ИПЦ raw'!$A:$A,0),MATCH(MoM!V$1,'ИПЦ raw'!$1:$1,0))</f>
        <v>0</v>
      </c>
      <c r="W320" s="332">
        <f>INDEX('ИПЦ raw'!$1:$1048576, MATCH($K320,'ИПЦ raw'!$A:$A,0),MATCH(MoM!W$1,'ИПЦ raw'!$1:$1,0))</f>
        <v>0</v>
      </c>
      <c r="X320" s="332">
        <f>INDEX('ИПЦ raw'!$1:$1048576, MATCH($K320,'ИПЦ raw'!$A:$A,0),MATCH(MoM!X$1,'ИПЦ raw'!$1:$1,0))</f>
        <v>0</v>
      </c>
      <c r="Y320" s="332">
        <f>INDEX('ИПЦ raw'!$1:$1048576, MATCH($K320,'ИПЦ raw'!$A:$A,0),MATCH(MoM!Y$1,'ИПЦ raw'!$1:$1,0))</f>
        <v>0</v>
      </c>
      <c r="Z320" s="332">
        <f>INDEX('ИПЦ raw'!$1:$1048576, MATCH($K320,'ИПЦ raw'!$A:$A,0),MATCH(MoM!Z$1,'ИПЦ raw'!$1:$1,0))</f>
        <v>0</v>
      </c>
      <c r="AA320" s="332">
        <f>INDEX('ИПЦ raw'!$1:$1048576, MATCH($K320,'ИПЦ raw'!$A:$A,0),MATCH(MoM!AA$1,'ИПЦ raw'!$1:$1,0))</f>
        <v>0</v>
      </c>
      <c r="AB320" s="332">
        <f>INDEX('ИПЦ raw'!$1:$1048576, MATCH($K320,'ИПЦ raw'!$A:$A,0),MATCH(MoM!AB$1,'ИПЦ raw'!$1:$1,0))</f>
        <v>0</v>
      </c>
      <c r="AC320" s="332">
        <f>INDEX('ИПЦ raw'!$1:$1048576, MATCH($K320,'ИПЦ raw'!$A:$A,0),MATCH(MoM!AC$1,'ИПЦ raw'!$1:$1,0))</f>
        <v>0</v>
      </c>
      <c r="AD320" s="332">
        <f>INDEX('ИПЦ raw'!$1:$1048576, MATCH($K320,'ИПЦ raw'!$A:$A,0),MATCH(MoM!AD$1,'ИПЦ raw'!$1:$1,0))</f>
        <v>0</v>
      </c>
      <c r="AE320" s="332">
        <f>INDEX('ИПЦ raw'!$1:$1048576, MATCH($K320,'ИПЦ raw'!$A:$A,0),MATCH(MoM!AE$1,'ИПЦ raw'!$1:$1,0))</f>
        <v>0</v>
      </c>
      <c r="AF320" s="332">
        <f>INDEX('ИПЦ raw'!$1:$1048576, MATCH($K320,'ИПЦ raw'!$A:$A,0),MATCH(MoM!AF$1,'ИПЦ raw'!$1:$1,0))</f>
        <v>0</v>
      </c>
      <c r="AG320" s="332">
        <f>INDEX('ИПЦ raw'!$1:$1048576, MATCH($K320,'ИПЦ raw'!$A:$A,0),MATCH(MoM!AG$1,'ИПЦ raw'!$1:$1,0))</f>
        <v>0</v>
      </c>
      <c r="AH320" s="332">
        <f>INDEX('ИПЦ raw'!$1:$1048576, MATCH($K320,'ИПЦ raw'!$A:$A,0),MATCH(MoM!AH$1,'ИПЦ raw'!$1:$1,0))</f>
        <v>0</v>
      </c>
      <c r="AI320" s="332">
        <f>INDEX('ИПЦ raw'!$1:$1048576, MATCH($K320,'ИПЦ raw'!$A:$A,0),MATCH(MoM!AI$1,'ИПЦ raw'!$1:$1,0))</f>
        <v>0</v>
      </c>
      <c r="AJ320" s="332">
        <f>INDEX('ИПЦ raw'!$1:$1048576, MATCH($K320,'ИПЦ raw'!$A:$A,0),MATCH(MoM!AJ$1,'ИПЦ raw'!$1:$1,0))</f>
        <v>101.03</v>
      </c>
      <c r="AK320" s="332">
        <f>INDEX('ИПЦ raw'!$1:$1048576, MATCH($K320,'ИПЦ raw'!$A:$A,0),MATCH(MoM!AK$1,'ИПЦ raw'!$1:$1,0))</f>
        <v>99.85</v>
      </c>
      <c r="AL320" s="332">
        <f>INDEX('ИПЦ raw'!$1:$1048576, MATCH($K320,'ИПЦ raw'!$A:$A,0),MATCH(MoM!AL$1,'ИПЦ raw'!$1:$1,0))</f>
        <v>101.33</v>
      </c>
      <c r="AM320" s="332">
        <f>INDEX('ИПЦ raw'!$1:$1048576, MATCH($K320,'ИПЦ raw'!$A:$A,0),MATCH(MoM!AM$1,'ИПЦ raw'!$1:$1,0))</f>
        <v>100.65</v>
      </c>
      <c r="AN320" s="332">
        <f>INDEX('ИПЦ raw'!$1:$1048576, MATCH($K320,'ИПЦ raw'!$A:$A,0),MATCH(MoM!AN$1,'ИПЦ raw'!$1:$1,0))</f>
        <v>99.52</v>
      </c>
      <c r="AO320" s="332">
        <f>INDEX('ИПЦ raw'!$1:$1048576, MATCH($K320,'ИПЦ raw'!$A:$A,0),MATCH(MoM!AO$1,'ИПЦ raw'!$1:$1,0))</f>
        <v>100.34</v>
      </c>
      <c r="AP320" s="332">
        <f>INDEX('ИПЦ raw'!$1:$1048576, MATCH($K320,'ИПЦ raw'!$A:$A,0),MATCH(MoM!AP$1,'ИПЦ raw'!$1:$1,0))</f>
        <v>99.99</v>
      </c>
      <c r="AQ320" s="332">
        <f>INDEX('ИПЦ raw'!$1:$1048576, MATCH($K320,'ИПЦ raw'!$A:$A,0),MATCH(MoM!AQ$1,'ИПЦ raw'!$1:$1,0))</f>
        <v>100.32</v>
      </c>
      <c r="AR320" s="332">
        <f>INDEX('ИПЦ raw'!$1:$1048576, MATCH($K320,'ИПЦ raw'!$A:$A,0),MATCH(MoM!AR$1,'ИПЦ raw'!$1:$1,0))</f>
        <v>100.55</v>
      </c>
      <c r="AS320" s="332">
        <f>INDEX('ИПЦ raw'!$1:$1048576, MATCH($K320,'ИПЦ raw'!$A:$A,0),MATCH(MoM!AS$1,'ИПЦ raw'!$1:$1,0))</f>
        <v>101.11</v>
      </c>
      <c r="AT320" s="332">
        <f>INDEX('ИПЦ raw'!$1:$1048576, MATCH($K320,'ИПЦ raw'!$A:$A,0),MATCH(MoM!AT$1,'ИПЦ raw'!$1:$1,0))</f>
        <v>99.47</v>
      </c>
      <c r="AU320" s="332">
        <f>INDEX('ИПЦ raw'!$1:$1048576, MATCH($K320,'ИПЦ raw'!$A:$A,0),MATCH(MoM!AU$1,'ИПЦ raw'!$1:$1,0))</f>
        <v>99.41</v>
      </c>
      <c r="AV320" s="332">
        <f>INDEX('ИПЦ raw'!$1:$1048576, MATCH($K320,'ИПЦ raw'!$A:$A,0),MATCH(MoM!AV$1,'ИПЦ raw'!$1:$1,0))</f>
        <v>99.96</v>
      </c>
      <c r="AW320" s="332">
        <f>INDEX('ИПЦ raw'!$1:$1048576, MATCH($K320,'ИПЦ raw'!$A:$A,0),MATCH(MoM!AW$1,'ИПЦ raw'!$1:$1,0))</f>
        <v>101.41</v>
      </c>
      <c r="AX320" s="332">
        <f>INDEX('ИПЦ raw'!$1:$1048576, MATCH($K320,'ИПЦ raw'!$A:$A,0),MATCH(MoM!AX$1,'ИПЦ raw'!$1:$1,0))</f>
        <v>100.31</v>
      </c>
      <c r="AY320" s="326">
        <f>INDEX('ИПЦ raw'!$1:$1048576, MATCH($K320,'ИПЦ raw'!$A:$A,0),MATCH(MoM!AY$1,'ИПЦ raw'!$1:$1,0))</f>
        <v>100.01</v>
      </c>
      <c r="AZ320" s="326">
        <f>INDEX('ИПЦ raw'!$1:$1048576, MATCH($K320,'ИПЦ raw'!$A:$A,0),MATCH(MoM!AZ$1,'ИПЦ raw'!$1:$1,0))</f>
        <v>99.31</v>
      </c>
    </row>
    <row r="321" spans="1:52" s="332" customFormat="1" x14ac:dyDescent="0.45">
      <c r="A321" s="332">
        <f>Веса!A321</f>
        <v>0</v>
      </c>
      <c r="B321" s="332">
        <f t="shared" si="10"/>
        <v>0</v>
      </c>
      <c r="C321" s="332">
        <f>БИПЦ_НДС!E321</f>
        <v>0</v>
      </c>
      <c r="D321" s="332">
        <f t="shared" si="9"/>
        <v>1</v>
      </c>
      <c r="E321" s="332">
        <v>0</v>
      </c>
      <c r="F321" s="332">
        <v>1</v>
      </c>
      <c r="G321" s="332">
        <v>1</v>
      </c>
      <c r="H321" s="332">
        <v>0</v>
      </c>
      <c r="I321" s="332">
        <v>0</v>
      </c>
      <c r="J321" s="318" t="s">
        <v>320</v>
      </c>
      <c r="K321" s="318" t="s">
        <v>320</v>
      </c>
      <c r="L321" s="332">
        <f>INDEX('ИПЦ raw'!$1:$1048576, MATCH($K321,'ИПЦ raw'!$A:$A,0),MATCH(MoM!L$1,'ИПЦ raw'!$1:$1,0))</f>
        <v>0</v>
      </c>
      <c r="M321" s="332">
        <f>INDEX('ИПЦ raw'!$1:$1048576, MATCH($K321,'ИПЦ raw'!$A:$A,0),MATCH(MoM!M$1,'ИПЦ raw'!$1:$1,0))</f>
        <v>0</v>
      </c>
      <c r="N321" s="332">
        <f>INDEX('ИПЦ raw'!$1:$1048576, MATCH($K321,'ИПЦ raw'!$A:$A,0),MATCH(MoM!N$1,'ИПЦ raw'!$1:$1,0))</f>
        <v>0</v>
      </c>
      <c r="O321" s="332">
        <f>INDEX('ИПЦ raw'!$1:$1048576, MATCH($K321,'ИПЦ raw'!$A:$A,0),MATCH(MoM!O$1,'ИПЦ raw'!$1:$1,0))</f>
        <v>0</v>
      </c>
      <c r="P321" s="332">
        <f>INDEX('ИПЦ raw'!$1:$1048576, MATCH($K321,'ИПЦ raw'!$A:$A,0),MATCH(MoM!P$1,'ИПЦ raw'!$1:$1,0))</f>
        <v>0</v>
      </c>
      <c r="Q321" s="332">
        <f>INDEX('ИПЦ raw'!$1:$1048576, MATCH($K321,'ИПЦ raw'!$A:$A,0),MATCH(MoM!Q$1,'ИПЦ raw'!$1:$1,0))</f>
        <v>0</v>
      </c>
      <c r="R321" s="332">
        <f>INDEX('ИПЦ raw'!$1:$1048576, MATCH($K321,'ИПЦ raw'!$A:$A,0),MATCH(MoM!R$1,'ИПЦ raw'!$1:$1,0))</f>
        <v>0</v>
      </c>
      <c r="S321" s="332">
        <f>INDEX('ИПЦ raw'!$1:$1048576, MATCH($K321,'ИПЦ raw'!$A:$A,0),MATCH(MoM!S$1,'ИПЦ raw'!$1:$1,0))</f>
        <v>0</v>
      </c>
      <c r="T321" s="332">
        <f>INDEX('ИПЦ raw'!$1:$1048576, MATCH($K321,'ИПЦ raw'!$A:$A,0),MATCH(MoM!T$1,'ИПЦ raw'!$1:$1,0))</f>
        <v>0</v>
      </c>
      <c r="U321" s="332">
        <f>INDEX('ИПЦ raw'!$1:$1048576, MATCH($K321,'ИПЦ raw'!$A:$A,0),MATCH(MoM!U$1,'ИПЦ raw'!$1:$1,0))</f>
        <v>0</v>
      </c>
      <c r="V321" s="332">
        <f>INDEX('ИПЦ raw'!$1:$1048576, MATCH($K321,'ИПЦ raw'!$A:$A,0),MATCH(MoM!V$1,'ИПЦ raw'!$1:$1,0))</f>
        <v>0</v>
      </c>
      <c r="W321" s="332">
        <f>INDEX('ИПЦ raw'!$1:$1048576, MATCH($K321,'ИПЦ raw'!$A:$A,0),MATCH(MoM!W$1,'ИПЦ raw'!$1:$1,0))</f>
        <v>0</v>
      </c>
      <c r="X321" s="332">
        <f>INDEX('ИПЦ raw'!$1:$1048576, MATCH($K321,'ИПЦ raw'!$A:$A,0),MATCH(MoM!X$1,'ИПЦ raw'!$1:$1,0))</f>
        <v>0</v>
      </c>
      <c r="Y321" s="332">
        <f>INDEX('ИПЦ raw'!$1:$1048576, MATCH($K321,'ИПЦ raw'!$A:$A,0),MATCH(MoM!Y$1,'ИПЦ raw'!$1:$1,0))</f>
        <v>0</v>
      </c>
      <c r="Z321" s="332">
        <f>INDEX('ИПЦ raw'!$1:$1048576, MATCH($K321,'ИПЦ raw'!$A:$A,0),MATCH(MoM!Z$1,'ИПЦ raw'!$1:$1,0))</f>
        <v>0</v>
      </c>
      <c r="AA321" s="332">
        <f>INDEX('ИПЦ raw'!$1:$1048576, MATCH($K321,'ИПЦ raw'!$A:$A,0),MATCH(MoM!AA$1,'ИПЦ raw'!$1:$1,0))</f>
        <v>0</v>
      </c>
      <c r="AB321" s="332">
        <f>INDEX('ИПЦ raw'!$1:$1048576, MATCH($K321,'ИПЦ raw'!$A:$A,0),MATCH(MoM!AB$1,'ИПЦ raw'!$1:$1,0))</f>
        <v>0</v>
      </c>
      <c r="AC321" s="332">
        <f>INDEX('ИПЦ raw'!$1:$1048576, MATCH($K321,'ИПЦ raw'!$A:$A,0),MATCH(MoM!AC$1,'ИПЦ raw'!$1:$1,0))</f>
        <v>0</v>
      </c>
      <c r="AD321" s="332">
        <f>INDEX('ИПЦ raw'!$1:$1048576, MATCH($K321,'ИПЦ raw'!$A:$A,0),MATCH(MoM!AD$1,'ИПЦ raw'!$1:$1,0))</f>
        <v>0</v>
      </c>
      <c r="AE321" s="332">
        <f>INDEX('ИПЦ raw'!$1:$1048576, MATCH($K321,'ИПЦ raw'!$A:$A,0),MATCH(MoM!AE$1,'ИПЦ raw'!$1:$1,0))</f>
        <v>0</v>
      </c>
      <c r="AF321" s="332">
        <f>INDEX('ИПЦ raw'!$1:$1048576, MATCH($K321,'ИПЦ raw'!$A:$A,0),MATCH(MoM!AF$1,'ИПЦ raw'!$1:$1,0))</f>
        <v>0</v>
      </c>
      <c r="AG321" s="332">
        <f>INDEX('ИПЦ raw'!$1:$1048576, MATCH($K321,'ИПЦ raw'!$A:$A,0),MATCH(MoM!AG$1,'ИПЦ raw'!$1:$1,0))</f>
        <v>0</v>
      </c>
      <c r="AH321" s="332">
        <f>INDEX('ИПЦ raw'!$1:$1048576, MATCH($K321,'ИПЦ raw'!$A:$A,0),MATCH(MoM!AH$1,'ИПЦ raw'!$1:$1,0))</f>
        <v>0</v>
      </c>
      <c r="AI321" s="332">
        <f>INDEX('ИПЦ raw'!$1:$1048576, MATCH($K321,'ИПЦ raw'!$A:$A,0),MATCH(MoM!AI$1,'ИПЦ raw'!$1:$1,0))</f>
        <v>0</v>
      </c>
      <c r="AJ321" s="332">
        <f>INDEX('ИПЦ raw'!$1:$1048576, MATCH($K321,'ИПЦ raw'!$A:$A,0),MATCH(MoM!AJ$1,'ИПЦ raw'!$1:$1,0))</f>
        <v>100.68</v>
      </c>
      <c r="AK321" s="332">
        <f>INDEX('ИПЦ raw'!$1:$1048576, MATCH($K321,'ИПЦ raw'!$A:$A,0),MATCH(MoM!AK$1,'ИПЦ raw'!$1:$1,0))</f>
        <v>99.84</v>
      </c>
      <c r="AL321" s="332">
        <f>INDEX('ИПЦ raw'!$1:$1048576, MATCH($K321,'ИПЦ raw'!$A:$A,0),MATCH(MoM!AL$1,'ИПЦ raw'!$1:$1,0))</f>
        <v>101.26</v>
      </c>
      <c r="AM321" s="332">
        <f>INDEX('ИПЦ raw'!$1:$1048576, MATCH($K321,'ИПЦ raw'!$A:$A,0),MATCH(MoM!AM$1,'ИПЦ raw'!$1:$1,0))</f>
        <v>101.77</v>
      </c>
      <c r="AN321" s="332">
        <f>INDEX('ИПЦ raw'!$1:$1048576, MATCH($K321,'ИПЦ raw'!$A:$A,0),MATCH(MoM!AN$1,'ИПЦ raw'!$1:$1,0))</f>
        <v>100.23</v>
      </c>
      <c r="AO321" s="332">
        <f>INDEX('ИПЦ raw'!$1:$1048576, MATCH($K321,'ИПЦ raw'!$A:$A,0),MATCH(MoM!AO$1,'ИПЦ raw'!$1:$1,0))</f>
        <v>100.01</v>
      </c>
      <c r="AP321" s="332">
        <f>INDEX('ИПЦ raw'!$1:$1048576, MATCH($K321,'ИПЦ raw'!$A:$A,0),MATCH(MoM!AP$1,'ИПЦ raw'!$1:$1,0))</f>
        <v>99.89</v>
      </c>
      <c r="AQ321" s="332">
        <f>INDEX('ИПЦ raw'!$1:$1048576, MATCH($K321,'ИПЦ raw'!$A:$A,0),MATCH(MoM!AQ$1,'ИПЦ raw'!$1:$1,0))</f>
        <v>99.72</v>
      </c>
      <c r="AR321" s="332">
        <f>INDEX('ИПЦ raw'!$1:$1048576, MATCH($K321,'ИПЦ raw'!$A:$A,0),MATCH(MoM!AR$1,'ИПЦ raw'!$1:$1,0))</f>
        <v>100.8</v>
      </c>
      <c r="AS321" s="332">
        <f>INDEX('ИПЦ raw'!$1:$1048576, MATCH($K321,'ИПЦ raw'!$A:$A,0),MATCH(MoM!AS$1,'ИПЦ raw'!$1:$1,0))</f>
        <v>100.85</v>
      </c>
      <c r="AT321" s="332">
        <f>INDEX('ИПЦ raw'!$1:$1048576, MATCH($K321,'ИПЦ raw'!$A:$A,0),MATCH(MoM!AT$1,'ИПЦ raw'!$1:$1,0))</f>
        <v>99.75</v>
      </c>
      <c r="AU321" s="332">
        <f>INDEX('ИПЦ raw'!$1:$1048576, MATCH($K321,'ИПЦ raw'!$A:$A,0),MATCH(MoM!AU$1,'ИПЦ raw'!$1:$1,0))</f>
        <v>100.38</v>
      </c>
      <c r="AV321" s="332">
        <f>INDEX('ИПЦ raw'!$1:$1048576, MATCH($K321,'ИПЦ raw'!$A:$A,0),MATCH(MoM!AV$1,'ИПЦ raw'!$1:$1,0))</f>
        <v>100.18</v>
      </c>
      <c r="AW321" s="332">
        <f>INDEX('ИПЦ raw'!$1:$1048576, MATCH($K321,'ИПЦ raw'!$A:$A,0),MATCH(MoM!AW$1,'ИПЦ raw'!$1:$1,0))</f>
        <v>100.35</v>
      </c>
      <c r="AX321" s="332">
        <f>INDEX('ИПЦ raw'!$1:$1048576, MATCH($K321,'ИПЦ raw'!$A:$A,0),MATCH(MoM!AX$1,'ИПЦ raw'!$1:$1,0))</f>
        <v>100.4</v>
      </c>
      <c r="AY321" s="326">
        <f>INDEX('ИПЦ raw'!$1:$1048576, MATCH($K321,'ИПЦ raw'!$A:$A,0),MATCH(MoM!AY$1,'ИПЦ raw'!$1:$1,0))</f>
        <v>100.88</v>
      </c>
      <c r="AZ321" s="326">
        <f>INDEX('ИПЦ raw'!$1:$1048576, MATCH($K321,'ИПЦ raw'!$A:$A,0),MATCH(MoM!AZ$1,'ИПЦ raw'!$1:$1,0))</f>
        <v>100.19</v>
      </c>
    </row>
    <row r="322" spans="1:52" x14ac:dyDescent="0.45">
      <c r="A322" s="326">
        <f>Веса!A322</f>
        <v>1</v>
      </c>
      <c r="B322" s="326">
        <f t="shared" si="10"/>
        <v>1</v>
      </c>
      <c r="C322" s="326">
        <f>БИПЦ_НДС!E322</f>
        <v>0</v>
      </c>
      <c r="D322" s="326">
        <f t="shared" si="9"/>
        <v>1</v>
      </c>
      <c r="E322" s="326">
        <v>0</v>
      </c>
      <c r="F322" s="326">
        <v>1</v>
      </c>
      <c r="G322" s="326">
        <v>1</v>
      </c>
      <c r="H322" s="326">
        <v>0</v>
      </c>
      <c r="I322" s="326">
        <v>0</v>
      </c>
      <c r="J322" s="319" t="s">
        <v>321</v>
      </c>
      <c r="K322" s="319" t="s">
        <v>321</v>
      </c>
      <c r="L322" s="326">
        <f>INDEX('ИПЦ raw'!$1:$1048576, MATCH($K322,'ИПЦ raw'!$A:$A,0),MATCH(MoM!L$1,'ИПЦ raw'!$1:$1,0))</f>
        <v>101.37</v>
      </c>
      <c r="M322" s="326">
        <f>INDEX('ИПЦ raw'!$1:$1048576, MATCH($K322,'ИПЦ raw'!$A:$A,0),MATCH(MoM!M$1,'ИПЦ raw'!$1:$1,0))</f>
        <v>99.91</v>
      </c>
      <c r="N322" s="326">
        <f>INDEX('ИПЦ raw'!$1:$1048576, MATCH($K322,'ИПЦ raw'!$A:$A,0),MATCH(MoM!N$1,'ИПЦ raw'!$1:$1,0))</f>
        <v>99.71</v>
      </c>
      <c r="O322" s="326">
        <f>INDEX('ИПЦ raw'!$1:$1048576, MATCH($K322,'ИПЦ raw'!$A:$A,0),MATCH(MoM!O$1,'ИПЦ raw'!$1:$1,0))</f>
        <v>99.04</v>
      </c>
      <c r="P322" s="326">
        <f>INDEX('ИПЦ raw'!$1:$1048576, MATCH($K322,'ИПЦ raw'!$A:$A,0),MATCH(MoM!P$1,'ИПЦ raw'!$1:$1,0))</f>
        <v>99.98</v>
      </c>
      <c r="Q322" s="326">
        <f>INDEX('ИПЦ raw'!$1:$1048576, MATCH($K322,'ИПЦ raw'!$A:$A,0),MATCH(MoM!Q$1,'ИПЦ raw'!$1:$1,0))</f>
        <v>100.5</v>
      </c>
      <c r="R322" s="326">
        <f>INDEX('ИПЦ raw'!$1:$1048576, MATCH($K322,'ИПЦ raw'!$A:$A,0),MATCH(MoM!R$1,'ИПЦ raw'!$1:$1,0))</f>
        <v>100.42</v>
      </c>
      <c r="S322" s="326">
        <f>INDEX('ИПЦ raw'!$1:$1048576, MATCH($K322,'ИПЦ raw'!$A:$A,0),MATCH(MoM!S$1,'ИПЦ raw'!$1:$1,0))</f>
        <v>100.98</v>
      </c>
      <c r="T322" s="326">
        <f>INDEX('ИПЦ raw'!$1:$1048576, MATCH($K322,'ИПЦ raw'!$A:$A,0),MATCH(MoM!T$1,'ИПЦ raw'!$1:$1,0))</f>
        <v>101.38</v>
      </c>
      <c r="U322" s="326">
        <f>INDEX('ИПЦ raw'!$1:$1048576, MATCH($K322,'ИПЦ raw'!$A:$A,0),MATCH(MoM!U$1,'ИПЦ raw'!$1:$1,0))</f>
        <v>101.39</v>
      </c>
      <c r="V322" s="326">
        <f>INDEX('ИПЦ raw'!$1:$1048576, MATCH($K322,'ИПЦ raw'!$A:$A,0),MATCH(MoM!V$1,'ИПЦ raw'!$1:$1,0))</f>
        <v>100.29</v>
      </c>
      <c r="W322" s="326">
        <f>INDEX('ИПЦ raw'!$1:$1048576, MATCH($K322,'ИПЦ raw'!$A:$A,0),MATCH(MoM!W$1,'ИПЦ raw'!$1:$1,0))</f>
        <v>100.69</v>
      </c>
      <c r="X322" s="326">
        <f>INDEX('ИПЦ raw'!$1:$1048576, MATCH($K322,'ИПЦ raw'!$A:$A,0),MATCH(MoM!X$1,'ИПЦ raw'!$1:$1,0))</f>
        <v>100.97</v>
      </c>
      <c r="Y322" s="326">
        <f>INDEX('ИПЦ raw'!$1:$1048576, MATCH($K322,'ИПЦ raw'!$A:$A,0),MATCH(MoM!Y$1,'ИПЦ raw'!$1:$1,0))</f>
        <v>100.87</v>
      </c>
      <c r="Z322" s="326">
        <f>INDEX('ИПЦ raw'!$1:$1048576, MATCH($K322,'ИПЦ raw'!$A:$A,0),MATCH(MoM!Z$1,'ИПЦ raw'!$1:$1,0))</f>
        <v>100.85</v>
      </c>
      <c r="AA322" s="326">
        <f>INDEX('ИПЦ raw'!$1:$1048576, MATCH($K322,'ИПЦ raw'!$A:$A,0),MATCH(MoM!AA$1,'ИПЦ raw'!$1:$1,0))</f>
        <v>101.27</v>
      </c>
      <c r="AB322" s="326">
        <f>INDEX('ИПЦ raw'!$1:$1048576, MATCH($K322,'ИПЦ raw'!$A:$A,0),MATCH(MoM!AB$1,'ИПЦ raw'!$1:$1,0))</f>
        <v>101.41</v>
      </c>
      <c r="AC322" s="326">
        <f>INDEX('ИПЦ raw'!$1:$1048576, MATCH($K322,'ИПЦ raw'!$A:$A,0),MATCH(MoM!AC$1,'ИПЦ raw'!$1:$1,0))</f>
        <v>100.6</v>
      </c>
      <c r="AD322" s="326">
        <f>INDEX('ИПЦ raw'!$1:$1048576, MATCH($K322,'ИПЦ raw'!$A:$A,0),MATCH(MoM!AD$1,'ИПЦ raw'!$1:$1,0))</f>
        <v>100.64</v>
      </c>
      <c r="AE322" s="326">
        <f>INDEX('ИПЦ raw'!$1:$1048576, MATCH($K322,'ИПЦ raw'!$A:$A,0),MATCH(MoM!AE$1,'ИПЦ raw'!$1:$1,0))</f>
        <v>101.12</v>
      </c>
      <c r="AF322" s="326">
        <f>INDEX('ИПЦ raw'!$1:$1048576, MATCH($K322,'ИПЦ raw'!$A:$A,0),MATCH(MoM!AF$1,'ИПЦ raw'!$1:$1,0))</f>
        <v>101.76</v>
      </c>
      <c r="AG322" s="326">
        <f>INDEX('ИПЦ raw'!$1:$1048576, MATCH($K322,'ИПЦ raw'!$A:$A,0),MATCH(MoM!AG$1,'ИПЦ raw'!$1:$1,0))</f>
        <v>100.54</v>
      </c>
      <c r="AH322" s="326">
        <f>INDEX('ИПЦ raw'!$1:$1048576, MATCH($K322,'ИПЦ raw'!$A:$A,0),MATCH(MoM!AH$1,'ИПЦ raw'!$1:$1,0))</f>
        <v>100.79</v>
      </c>
      <c r="AI322" s="326">
        <f>INDEX('ИПЦ raw'!$1:$1048576, MATCH($K322,'ИПЦ raw'!$A:$A,0),MATCH(MoM!AI$1,'ИПЦ raw'!$1:$1,0))</f>
        <v>100.74</v>
      </c>
      <c r="AJ322" s="326">
        <f>INDEX('ИПЦ raw'!$1:$1048576, MATCH($K322,'ИПЦ raw'!$A:$A,0),MATCH(MoM!AJ$1,'ИПЦ raw'!$1:$1,0))</f>
        <v>100.52</v>
      </c>
      <c r="AK322" s="326">
        <f>INDEX('ИПЦ raw'!$1:$1048576, MATCH($K322,'ИПЦ raw'!$A:$A,0),MATCH(MoM!AK$1,'ИПЦ raw'!$1:$1,0))</f>
        <v>100.62</v>
      </c>
      <c r="AL322" s="326">
        <f>INDEX('ИПЦ raw'!$1:$1048576, MATCH($K322,'ИПЦ raw'!$A:$A,0),MATCH(MoM!AL$1,'ИПЦ raw'!$1:$1,0))</f>
        <v>101.58</v>
      </c>
      <c r="AM322" s="326">
        <f>INDEX('ИПЦ raw'!$1:$1048576, MATCH($K322,'ИПЦ raw'!$A:$A,0),MATCH(MoM!AM$1,'ИПЦ raw'!$1:$1,0))</f>
        <v>101.47</v>
      </c>
      <c r="AN322" s="326">
        <f>INDEX('ИПЦ raw'!$1:$1048576, MATCH($K322,'ИПЦ raw'!$A:$A,0),MATCH(MoM!AN$1,'ИПЦ raw'!$1:$1,0))</f>
        <v>100.48</v>
      </c>
      <c r="AO322" s="326">
        <f>INDEX('ИПЦ raw'!$1:$1048576, MATCH($K322,'ИПЦ raw'!$A:$A,0),MATCH(MoM!AO$1,'ИПЦ raw'!$1:$1,0))</f>
        <v>100.58</v>
      </c>
      <c r="AP322" s="326">
        <f>INDEX('ИПЦ raw'!$1:$1048576, MATCH($K322,'ИПЦ raw'!$A:$A,0),MATCH(MoM!AP$1,'ИПЦ raw'!$1:$1,0))</f>
        <v>100.23</v>
      </c>
      <c r="AQ322" s="326">
        <f>INDEX('ИПЦ raw'!$1:$1048576, MATCH($K322,'ИПЦ raw'!$A:$A,0),MATCH(MoM!AQ$1,'ИПЦ raw'!$1:$1,0))</f>
        <v>100.01</v>
      </c>
      <c r="AR322" s="326">
        <f>INDEX('ИПЦ raw'!$1:$1048576, MATCH($K322,'ИПЦ raw'!$A:$A,0),MATCH(MoM!AR$1,'ИПЦ raw'!$1:$1,0))</f>
        <v>100.75</v>
      </c>
      <c r="AS322" s="326">
        <f>INDEX('ИПЦ raw'!$1:$1048576, MATCH($K322,'ИПЦ raw'!$A:$A,0),MATCH(MoM!AS$1,'ИПЦ raw'!$1:$1,0))</f>
        <v>100.38</v>
      </c>
      <c r="AT322" s="326">
        <f>INDEX('ИПЦ raw'!$1:$1048576, MATCH($K322,'ИПЦ raw'!$A:$A,0),MATCH(MoM!AT$1,'ИПЦ raw'!$1:$1,0))</f>
        <v>100.41</v>
      </c>
      <c r="AU322" s="326">
        <f>INDEX('ИПЦ raw'!$1:$1048576, MATCH($K322,'ИПЦ raw'!$A:$A,0),MATCH(MoM!AU$1,'ИПЦ raw'!$1:$1,0))</f>
        <v>101.01</v>
      </c>
      <c r="AV322" s="326">
        <f>INDEX('ИПЦ raw'!$1:$1048576, MATCH($K322,'ИПЦ raw'!$A:$A,0),MATCH(MoM!AV$1,'ИПЦ raw'!$1:$1,0))</f>
        <v>101.19</v>
      </c>
      <c r="AW322" s="326">
        <f>INDEX('ИПЦ raw'!$1:$1048576, MATCH($K322,'ИПЦ raw'!$A:$A,0),MATCH(MoM!AW$1,'ИПЦ raw'!$1:$1,0))</f>
        <v>101.42</v>
      </c>
      <c r="AX322" s="326">
        <f>INDEX('ИПЦ raw'!$1:$1048576, MATCH($K322,'ИПЦ raw'!$A:$A,0),MATCH(MoM!AX$1,'ИПЦ raw'!$1:$1,0))</f>
        <v>102.08</v>
      </c>
      <c r="AY322" s="326">
        <f>INDEX('ИПЦ raw'!$1:$1048576, MATCH($K322,'ИПЦ raw'!$A:$A,0),MATCH(MoM!AY$1,'ИПЦ raw'!$1:$1,0))</f>
        <v>101.63</v>
      </c>
      <c r="AZ322" s="326">
        <f>INDEX('ИПЦ raw'!$1:$1048576, MATCH($K322,'ИПЦ raw'!$A:$A,0),MATCH(MoM!AZ$1,'ИПЦ raw'!$1:$1,0))</f>
        <v>100.64</v>
      </c>
    </row>
    <row r="323" spans="1:52" s="332" customFormat="1" ht="26.25" x14ac:dyDescent="0.45">
      <c r="A323" s="332">
        <f>Веса!A323</f>
        <v>0</v>
      </c>
      <c r="B323" s="332">
        <f t="shared" si="10"/>
        <v>0</v>
      </c>
      <c r="C323" s="332">
        <f>БИПЦ_НДС!E323</f>
        <v>0</v>
      </c>
      <c r="D323" s="332">
        <f t="shared" ref="D323:D386" si="11">1-C323</f>
        <v>1</v>
      </c>
      <c r="E323" s="332">
        <v>0</v>
      </c>
      <c r="F323" s="332">
        <v>1</v>
      </c>
      <c r="G323" s="332">
        <v>1</v>
      </c>
      <c r="H323" s="332">
        <v>0</v>
      </c>
      <c r="I323" s="332">
        <v>0</v>
      </c>
      <c r="J323" s="318" t="s">
        <v>478</v>
      </c>
      <c r="K323" s="321" t="s">
        <v>844</v>
      </c>
      <c r="L323" s="332">
        <f>INDEX('ИПЦ raw'!$1:$1048576, MATCH($K323,'ИПЦ raw'!$A:$A,0),MATCH(MoM!L$1,'ИПЦ raw'!$1:$1,0))</f>
        <v>0</v>
      </c>
      <c r="M323" s="332">
        <f>INDEX('ИПЦ raw'!$1:$1048576, MATCH($K323,'ИПЦ raw'!$A:$A,0),MATCH(MoM!M$1,'ИПЦ raw'!$1:$1,0))</f>
        <v>0</v>
      </c>
      <c r="N323" s="332">
        <f>INDEX('ИПЦ raw'!$1:$1048576, MATCH($K323,'ИПЦ raw'!$A:$A,0),MATCH(MoM!N$1,'ИПЦ raw'!$1:$1,0))</f>
        <v>0</v>
      </c>
      <c r="O323" s="332">
        <f>INDEX('ИПЦ raw'!$1:$1048576, MATCH($K323,'ИПЦ raw'!$A:$A,0),MATCH(MoM!O$1,'ИПЦ raw'!$1:$1,0))</f>
        <v>0</v>
      </c>
      <c r="P323" s="332">
        <f>INDEX('ИПЦ raw'!$1:$1048576, MATCH($K323,'ИПЦ raw'!$A:$A,0),MATCH(MoM!P$1,'ИПЦ raw'!$1:$1,0))</f>
        <v>0</v>
      </c>
      <c r="Q323" s="332">
        <f>INDEX('ИПЦ raw'!$1:$1048576, MATCH($K323,'ИПЦ raw'!$A:$A,0),MATCH(MoM!Q$1,'ИПЦ raw'!$1:$1,0))</f>
        <v>0</v>
      </c>
      <c r="R323" s="332">
        <f>INDEX('ИПЦ raw'!$1:$1048576, MATCH($K323,'ИПЦ raw'!$A:$A,0),MATCH(MoM!R$1,'ИПЦ raw'!$1:$1,0))</f>
        <v>0</v>
      </c>
      <c r="S323" s="332">
        <f>INDEX('ИПЦ raw'!$1:$1048576, MATCH($K323,'ИПЦ raw'!$A:$A,0),MATCH(MoM!S$1,'ИПЦ raw'!$1:$1,0))</f>
        <v>0</v>
      </c>
      <c r="T323" s="332">
        <f>INDEX('ИПЦ raw'!$1:$1048576, MATCH($K323,'ИПЦ raw'!$A:$A,0),MATCH(MoM!T$1,'ИПЦ raw'!$1:$1,0))</f>
        <v>0</v>
      </c>
      <c r="U323" s="332">
        <f>INDEX('ИПЦ raw'!$1:$1048576, MATCH($K323,'ИПЦ raw'!$A:$A,0),MATCH(MoM!U$1,'ИПЦ raw'!$1:$1,0))</f>
        <v>0</v>
      </c>
      <c r="V323" s="332">
        <f>INDEX('ИПЦ raw'!$1:$1048576, MATCH($K323,'ИПЦ raw'!$A:$A,0),MATCH(MoM!V$1,'ИПЦ raw'!$1:$1,0))</f>
        <v>0</v>
      </c>
      <c r="W323" s="332">
        <f>INDEX('ИПЦ raw'!$1:$1048576, MATCH($K323,'ИПЦ raw'!$A:$A,0),MATCH(MoM!W$1,'ИПЦ raw'!$1:$1,0))</f>
        <v>0</v>
      </c>
      <c r="X323" s="332">
        <f>INDEX('ИПЦ raw'!$1:$1048576, MATCH($K323,'ИПЦ raw'!$A:$A,0),MATCH(MoM!X$1,'ИПЦ raw'!$1:$1,0))</f>
        <v>0</v>
      </c>
      <c r="Y323" s="332">
        <f>INDEX('ИПЦ raw'!$1:$1048576, MATCH($K323,'ИПЦ raw'!$A:$A,0),MATCH(MoM!Y$1,'ИПЦ raw'!$1:$1,0))</f>
        <v>0</v>
      </c>
      <c r="Z323" s="332">
        <f>INDEX('ИПЦ raw'!$1:$1048576, MATCH($K323,'ИПЦ raw'!$A:$A,0),MATCH(MoM!Z$1,'ИПЦ raw'!$1:$1,0))</f>
        <v>0</v>
      </c>
      <c r="AA323" s="332">
        <f>INDEX('ИПЦ raw'!$1:$1048576, MATCH($K323,'ИПЦ raw'!$A:$A,0),MATCH(MoM!AA$1,'ИПЦ raw'!$1:$1,0))</f>
        <v>0</v>
      </c>
      <c r="AB323" s="332">
        <f>INDEX('ИПЦ raw'!$1:$1048576, MATCH($K323,'ИПЦ raw'!$A:$A,0),MATCH(MoM!AB$1,'ИПЦ raw'!$1:$1,0))</f>
        <v>0</v>
      </c>
      <c r="AC323" s="332">
        <f>INDEX('ИПЦ raw'!$1:$1048576, MATCH($K323,'ИПЦ raw'!$A:$A,0),MATCH(MoM!AC$1,'ИПЦ raw'!$1:$1,0))</f>
        <v>0</v>
      </c>
      <c r="AD323" s="332">
        <f>INDEX('ИПЦ raw'!$1:$1048576, MATCH($K323,'ИПЦ raw'!$A:$A,0),MATCH(MoM!AD$1,'ИПЦ raw'!$1:$1,0))</f>
        <v>0</v>
      </c>
      <c r="AE323" s="332">
        <f>INDEX('ИПЦ raw'!$1:$1048576, MATCH($K323,'ИПЦ raw'!$A:$A,0),MATCH(MoM!AE$1,'ИПЦ raw'!$1:$1,0))</f>
        <v>0</v>
      </c>
      <c r="AF323" s="332">
        <f>INDEX('ИПЦ raw'!$1:$1048576, MATCH($K323,'ИПЦ raw'!$A:$A,0),MATCH(MoM!AF$1,'ИПЦ raw'!$1:$1,0))</f>
        <v>0</v>
      </c>
      <c r="AG323" s="332">
        <f>INDEX('ИПЦ raw'!$1:$1048576, MATCH($K323,'ИПЦ raw'!$A:$A,0),MATCH(MoM!AG$1,'ИПЦ raw'!$1:$1,0))</f>
        <v>0</v>
      </c>
      <c r="AH323" s="332">
        <f>INDEX('ИПЦ raw'!$1:$1048576, MATCH($K323,'ИПЦ raw'!$A:$A,0),MATCH(MoM!AH$1,'ИПЦ raw'!$1:$1,0))</f>
        <v>0</v>
      </c>
      <c r="AI323" s="332">
        <f>INDEX('ИПЦ raw'!$1:$1048576, MATCH($K323,'ИПЦ raw'!$A:$A,0),MATCH(MoM!AI$1,'ИПЦ raw'!$1:$1,0))</f>
        <v>0</v>
      </c>
      <c r="AJ323" s="332">
        <f>INDEX('ИПЦ raw'!$1:$1048576, MATCH($K323,'ИПЦ raw'!$A:$A,0),MATCH(MoM!AJ$1,'ИПЦ raw'!$1:$1,0))</f>
        <v>0</v>
      </c>
      <c r="AK323" s="332">
        <f>INDEX('ИПЦ raw'!$1:$1048576, MATCH($K323,'ИПЦ raw'!$A:$A,0),MATCH(MoM!AK$1,'ИПЦ raw'!$1:$1,0))</f>
        <v>0</v>
      </c>
      <c r="AL323" s="332">
        <f>INDEX('ИПЦ raw'!$1:$1048576, MATCH($K323,'ИПЦ raw'!$A:$A,0),MATCH(MoM!AL$1,'ИПЦ raw'!$1:$1,0))</f>
        <v>0</v>
      </c>
      <c r="AM323" s="332">
        <f>INDEX('ИПЦ raw'!$1:$1048576, MATCH($K323,'ИПЦ raw'!$A:$A,0),MATCH(MoM!AM$1,'ИПЦ raw'!$1:$1,0))</f>
        <v>0</v>
      </c>
      <c r="AN323" s="332">
        <f>INDEX('ИПЦ raw'!$1:$1048576, MATCH($K323,'ИПЦ raw'!$A:$A,0),MATCH(MoM!AN$1,'ИПЦ raw'!$1:$1,0))</f>
        <v>0</v>
      </c>
      <c r="AO323" s="332">
        <f>INDEX('ИПЦ raw'!$1:$1048576, MATCH($K323,'ИПЦ raw'!$A:$A,0),MATCH(MoM!AO$1,'ИПЦ raw'!$1:$1,0))</f>
        <v>0</v>
      </c>
      <c r="AP323" s="332">
        <f>INDEX('ИПЦ raw'!$1:$1048576, MATCH($K323,'ИПЦ raw'!$A:$A,0),MATCH(MoM!AP$1,'ИПЦ raw'!$1:$1,0))</f>
        <v>0</v>
      </c>
      <c r="AQ323" s="332">
        <f>INDEX('ИПЦ raw'!$1:$1048576, MATCH($K323,'ИПЦ raw'!$A:$A,0),MATCH(MoM!AQ$1,'ИПЦ raw'!$1:$1,0))</f>
        <v>0</v>
      </c>
      <c r="AR323" s="332">
        <f>INDEX('ИПЦ raw'!$1:$1048576, MATCH($K323,'ИПЦ raw'!$A:$A,0),MATCH(MoM!AR$1,'ИПЦ raw'!$1:$1,0))</f>
        <v>0</v>
      </c>
      <c r="AS323" s="332">
        <f>INDEX('ИПЦ raw'!$1:$1048576, MATCH($K323,'ИПЦ raw'!$A:$A,0),MATCH(MoM!AS$1,'ИПЦ raw'!$1:$1,0))</f>
        <v>0</v>
      </c>
      <c r="AT323" s="332">
        <f>INDEX('ИПЦ raw'!$1:$1048576, MATCH($K323,'ИПЦ raw'!$A:$A,0),MATCH(MoM!AT$1,'ИПЦ raw'!$1:$1,0))</f>
        <v>0</v>
      </c>
      <c r="AU323" s="332">
        <f>INDEX('ИПЦ raw'!$1:$1048576, MATCH($K323,'ИПЦ raw'!$A:$A,0),MATCH(MoM!AU$1,'ИПЦ raw'!$1:$1,0))</f>
        <v>0</v>
      </c>
      <c r="AV323" s="332">
        <f>INDEX('ИПЦ raw'!$1:$1048576, MATCH($K323,'ИПЦ raw'!$A:$A,0),MATCH(MoM!AV$1,'ИПЦ raw'!$1:$1,0))</f>
        <v>100.71</v>
      </c>
      <c r="AW323" s="332">
        <f>INDEX('ИПЦ raw'!$1:$1048576, MATCH($K323,'ИПЦ raw'!$A:$A,0),MATCH(MoM!AW$1,'ИПЦ raw'!$1:$1,0))</f>
        <v>100.9</v>
      </c>
      <c r="AX323" s="332">
        <f>INDEX('ИПЦ raw'!$1:$1048576, MATCH($K323,'ИПЦ raw'!$A:$A,0),MATCH(MoM!AX$1,'ИПЦ raw'!$1:$1,0))</f>
        <v>101.03</v>
      </c>
      <c r="AY323" s="326">
        <f>INDEX('ИПЦ raw'!$1:$1048576, MATCH($K323,'ИПЦ raw'!$A:$A,0),MATCH(MoM!AY$1,'ИПЦ raw'!$1:$1,0))</f>
        <v>101.67</v>
      </c>
      <c r="AZ323" s="326">
        <f>INDEX('ИПЦ raw'!$1:$1048576, MATCH($K323,'ИПЦ raw'!$A:$A,0),MATCH(MoM!AZ$1,'ИПЦ raw'!$1:$1,0))</f>
        <v>101.77</v>
      </c>
    </row>
    <row r="324" spans="1:52" x14ac:dyDescent="0.45">
      <c r="A324" s="326">
        <f>Веса!A324</f>
        <v>1</v>
      </c>
      <c r="B324" s="326">
        <f t="shared" si="10"/>
        <v>1</v>
      </c>
      <c r="C324" s="326">
        <f>БИПЦ_НДС!E324</f>
        <v>0</v>
      </c>
      <c r="D324" s="326">
        <f t="shared" si="11"/>
        <v>1</v>
      </c>
      <c r="E324" s="326">
        <v>0</v>
      </c>
      <c r="F324" s="326">
        <v>1</v>
      </c>
      <c r="G324" s="326">
        <v>1</v>
      </c>
      <c r="H324" s="326">
        <v>0</v>
      </c>
      <c r="I324" s="326">
        <v>0</v>
      </c>
      <c r="J324" s="319" t="s">
        <v>323</v>
      </c>
      <c r="K324" s="319" t="s">
        <v>323</v>
      </c>
      <c r="L324" s="326">
        <f>INDEX('ИПЦ raw'!$1:$1048576, MATCH($K324,'ИПЦ raw'!$A:$A,0),MATCH(MoM!L$1,'ИПЦ raw'!$1:$1,0))</f>
        <v>101.22</v>
      </c>
      <c r="M324" s="326">
        <f>INDEX('ИПЦ raw'!$1:$1048576, MATCH($K324,'ИПЦ raw'!$A:$A,0),MATCH(MoM!M$1,'ИПЦ raw'!$1:$1,0))</f>
        <v>100.56</v>
      </c>
      <c r="N324" s="326">
        <f>INDEX('ИПЦ raw'!$1:$1048576, MATCH($K324,'ИПЦ raw'!$A:$A,0),MATCH(MoM!N$1,'ИПЦ raw'!$1:$1,0))</f>
        <v>100.14</v>
      </c>
      <c r="O324" s="326">
        <f>INDEX('ИПЦ raw'!$1:$1048576, MATCH($K324,'ИПЦ raw'!$A:$A,0),MATCH(MoM!O$1,'ИПЦ raw'!$1:$1,0))</f>
        <v>100.07</v>
      </c>
      <c r="P324" s="326">
        <f>INDEX('ИПЦ raw'!$1:$1048576, MATCH($K324,'ИПЦ raw'!$A:$A,0),MATCH(MoM!P$1,'ИПЦ raw'!$1:$1,0))</f>
        <v>100.22</v>
      </c>
      <c r="Q324" s="326">
        <f>INDEX('ИПЦ raw'!$1:$1048576, MATCH($K324,'ИПЦ raw'!$A:$A,0),MATCH(MoM!Q$1,'ИПЦ raw'!$1:$1,0))</f>
        <v>100.21</v>
      </c>
      <c r="R324" s="326">
        <f>INDEX('ИПЦ raw'!$1:$1048576, MATCH($K324,'ИПЦ raw'!$A:$A,0),MATCH(MoM!R$1,'ИПЦ raw'!$1:$1,0))</f>
        <v>100.92</v>
      </c>
      <c r="S324" s="326">
        <f>INDEX('ИПЦ raw'!$1:$1048576, MATCH($K324,'ИПЦ raw'!$A:$A,0),MATCH(MoM!S$1,'ИПЦ raw'!$1:$1,0))</f>
        <v>101</v>
      </c>
      <c r="T324" s="326">
        <f>INDEX('ИПЦ raw'!$1:$1048576, MATCH($K324,'ИПЦ raw'!$A:$A,0),MATCH(MoM!T$1,'ИПЦ raw'!$1:$1,0))</f>
        <v>101.09</v>
      </c>
      <c r="U324" s="326">
        <f>INDEX('ИПЦ raw'!$1:$1048576, MATCH($K324,'ИПЦ raw'!$A:$A,0),MATCH(MoM!U$1,'ИПЦ raw'!$1:$1,0))</f>
        <v>100.25</v>
      </c>
      <c r="V324" s="326">
        <f>INDEX('ИПЦ raw'!$1:$1048576, MATCH($K324,'ИПЦ raw'!$A:$A,0),MATCH(MoM!V$1,'ИПЦ raw'!$1:$1,0))</f>
        <v>101.07</v>
      </c>
      <c r="W324" s="326">
        <f>INDEX('ИПЦ raw'!$1:$1048576, MATCH($K324,'ИПЦ raw'!$A:$A,0),MATCH(MoM!W$1,'ИПЦ raw'!$1:$1,0))</f>
        <v>100.54</v>
      </c>
      <c r="X324" s="326">
        <f>INDEX('ИПЦ raw'!$1:$1048576, MATCH($K324,'ИПЦ raw'!$A:$A,0),MATCH(MoM!X$1,'ИПЦ raw'!$1:$1,0))</f>
        <v>101.03</v>
      </c>
      <c r="Y324" s="326">
        <f>INDEX('ИПЦ raw'!$1:$1048576, MATCH($K324,'ИПЦ raw'!$A:$A,0),MATCH(MoM!Y$1,'ИПЦ raw'!$1:$1,0))</f>
        <v>100.93</v>
      </c>
      <c r="Z324" s="326">
        <f>INDEX('ИПЦ raw'!$1:$1048576, MATCH($K324,'ИПЦ raw'!$A:$A,0),MATCH(MoM!Z$1,'ИПЦ raw'!$1:$1,0))</f>
        <v>101.29</v>
      </c>
      <c r="AA324" s="326">
        <f>INDEX('ИПЦ raw'!$1:$1048576, MATCH($K324,'ИПЦ raw'!$A:$A,0),MATCH(MoM!AA$1,'ИПЦ raw'!$1:$1,0))</f>
        <v>101.11</v>
      </c>
      <c r="AB324" s="326">
        <f>INDEX('ИПЦ raw'!$1:$1048576, MATCH($K324,'ИПЦ raw'!$A:$A,0),MATCH(MoM!AB$1,'ИПЦ raw'!$1:$1,0))</f>
        <v>100.86</v>
      </c>
      <c r="AC324" s="326">
        <f>INDEX('ИПЦ raw'!$1:$1048576, MATCH($K324,'ИПЦ raw'!$A:$A,0),MATCH(MoM!AC$1,'ИПЦ raw'!$1:$1,0))</f>
        <v>99.92</v>
      </c>
      <c r="AD324" s="326">
        <f>INDEX('ИПЦ raw'!$1:$1048576, MATCH($K324,'ИПЦ raw'!$A:$A,0),MATCH(MoM!AD$1,'ИПЦ raw'!$1:$1,0))</f>
        <v>100.62</v>
      </c>
      <c r="AE324" s="326">
        <f>INDEX('ИПЦ raw'!$1:$1048576, MATCH($K324,'ИПЦ raw'!$A:$A,0),MATCH(MoM!AE$1,'ИПЦ raw'!$1:$1,0))</f>
        <v>100.63</v>
      </c>
      <c r="AF324" s="326">
        <f>INDEX('ИПЦ raw'!$1:$1048576, MATCH($K324,'ИПЦ raw'!$A:$A,0),MATCH(MoM!AF$1,'ИПЦ raw'!$1:$1,0))</f>
        <v>101.62</v>
      </c>
      <c r="AG324" s="326">
        <f>INDEX('ИПЦ raw'!$1:$1048576, MATCH($K324,'ИПЦ raw'!$A:$A,0),MATCH(MoM!AG$1,'ИПЦ raw'!$1:$1,0))</f>
        <v>100.72</v>
      </c>
      <c r="AH324" s="326">
        <f>INDEX('ИПЦ raw'!$1:$1048576, MATCH($K324,'ИПЦ raw'!$A:$A,0),MATCH(MoM!AH$1,'ИПЦ raw'!$1:$1,0))</f>
        <v>100.84</v>
      </c>
      <c r="AI324" s="326">
        <f>INDEX('ИПЦ raw'!$1:$1048576, MATCH($K324,'ИПЦ raw'!$A:$A,0),MATCH(MoM!AI$1,'ИПЦ raw'!$1:$1,0))</f>
        <v>100.67</v>
      </c>
      <c r="AJ324" s="326">
        <f>INDEX('ИПЦ raw'!$1:$1048576, MATCH($K324,'ИПЦ raw'!$A:$A,0),MATCH(MoM!AJ$1,'ИПЦ raw'!$1:$1,0))</f>
        <v>100.88</v>
      </c>
      <c r="AK324" s="326">
        <f>INDEX('ИПЦ raw'!$1:$1048576, MATCH($K324,'ИПЦ raw'!$A:$A,0),MATCH(MoM!AK$1,'ИПЦ raw'!$1:$1,0))</f>
        <v>100.94</v>
      </c>
      <c r="AL324" s="326">
        <f>INDEX('ИПЦ raw'!$1:$1048576, MATCH($K324,'ИПЦ raw'!$A:$A,0),MATCH(MoM!AL$1,'ИПЦ raw'!$1:$1,0))</f>
        <v>101.07</v>
      </c>
      <c r="AM324" s="326">
        <f>INDEX('ИПЦ raw'!$1:$1048576, MATCH($K324,'ИПЦ raw'!$A:$A,0),MATCH(MoM!AM$1,'ИПЦ raw'!$1:$1,0))</f>
        <v>100.38</v>
      </c>
      <c r="AN324" s="326">
        <f>INDEX('ИПЦ raw'!$1:$1048576, MATCH($K324,'ИПЦ raw'!$A:$A,0),MATCH(MoM!AN$1,'ИПЦ raw'!$1:$1,0))</f>
        <v>100.47</v>
      </c>
      <c r="AO324" s="326">
        <f>INDEX('ИПЦ raw'!$1:$1048576, MATCH($K324,'ИПЦ raw'!$A:$A,0),MATCH(MoM!AO$1,'ИПЦ raw'!$1:$1,0))</f>
        <v>99.87</v>
      </c>
      <c r="AP324" s="326">
        <f>INDEX('ИПЦ raw'!$1:$1048576, MATCH($K324,'ИПЦ raw'!$A:$A,0),MATCH(MoM!AP$1,'ИПЦ raw'!$1:$1,0))</f>
        <v>100.45</v>
      </c>
      <c r="AQ324" s="326">
        <f>INDEX('ИПЦ raw'!$1:$1048576, MATCH($K324,'ИПЦ raw'!$A:$A,0),MATCH(MoM!AQ$1,'ИПЦ raw'!$1:$1,0))</f>
        <v>100.62</v>
      </c>
      <c r="AR324" s="326">
        <f>INDEX('ИПЦ raw'!$1:$1048576, MATCH($K324,'ИПЦ raw'!$A:$A,0),MATCH(MoM!AR$1,'ИПЦ raw'!$1:$1,0))</f>
        <v>101.59</v>
      </c>
      <c r="AS324" s="326">
        <f>INDEX('ИПЦ raw'!$1:$1048576, MATCH($K324,'ИПЦ raw'!$A:$A,0),MATCH(MoM!AS$1,'ИПЦ raw'!$1:$1,0))</f>
        <v>101.83</v>
      </c>
      <c r="AT324" s="326">
        <f>INDEX('ИПЦ raw'!$1:$1048576, MATCH($K324,'ИПЦ raw'!$A:$A,0),MATCH(MoM!AT$1,'ИПЦ raw'!$1:$1,0))</f>
        <v>99.87</v>
      </c>
      <c r="AU324" s="326">
        <f>INDEX('ИПЦ raw'!$1:$1048576, MATCH($K324,'ИПЦ raw'!$A:$A,0),MATCH(MoM!AU$1,'ИПЦ raw'!$1:$1,0))</f>
        <v>101.19</v>
      </c>
      <c r="AV324" s="326">
        <f>INDEX('ИПЦ raw'!$1:$1048576, MATCH($K324,'ИПЦ raw'!$A:$A,0),MATCH(MoM!AV$1,'ИПЦ raw'!$1:$1,0))</f>
        <v>100.73</v>
      </c>
      <c r="AW324" s="326">
        <f>INDEX('ИПЦ raw'!$1:$1048576, MATCH($K324,'ИПЦ raw'!$A:$A,0),MATCH(MoM!AW$1,'ИПЦ raw'!$1:$1,0))</f>
        <v>100.44</v>
      </c>
      <c r="AX324" s="326">
        <f>INDEX('ИПЦ raw'!$1:$1048576, MATCH($K324,'ИПЦ raw'!$A:$A,0),MATCH(MoM!AX$1,'ИПЦ raw'!$1:$1,0))</f>
        <v>100.61</v>
      </c>
      <c r="AY324" s="326">
        <f>INDEX('ИПЦ raw'!$1:$1048576, MATCH($K324,'ИПЦ raw'!$A:$A,0),MATCH(MoM!AY$1,'ИПЦ raw'!$1:$1,0))</f>
        <v>100.17</v>
      </c>
      <c r="AZ324" s="326">
        <f>INDEX('ИПЦ raw'!$1:$1048576, MATCH($K324,'ИПЦ raw'!$A:$A,0),MATCH(MoM!AZ$1,'ИПЦ raw'!$1:$1,0))</f>
        <v>101.84</v>
      </c>
    </row>
    <row r="325" spans="1:52" ht="26.25" x14ac:dyDescent="0.45">
      <c r="A325" s="326">
        <f>Веса!A325</f>
        <v>1</v>
      </c>
      <c r="B325" s="326">
        <f t="shared" si="10"/>
        <v>1</v>
      </c>
      <c r="C325" s="326">
        <f>БИПЦ_НДС!E325</f>
        <v>0</v>
      </c>
      <c r="D325" s="326">
        <f t="shared" si="11"/>
        <v>1</v>
      </c>
      <c r="E325" s="326">
        <v>0</v>
      </c>
      <c r="F325" s="326">
        <v>1</v>
      </c>
      <c r="G325" s="326">
        <v>1</v>
      </c>
      <c r="H325" s="326">
        <v>0</v>
      </c>
      <c r="I325" s="326">
        <v>0</v>
      </c>
      <c r="J325" s="319" t="s">
        <v>479</v>
      </c>
      <c r="K325" s="310" t="s">
        <v>324</v>
      </c>
      <c r="L325" s="326">
        <f>INDEX('ИПЦ raw'!$1:$1048576, MATCH($K325,'ИПЦ raw'!$A:$A,0),MATCH(MoM!L$1,'ИПЦ raw'!$1:$1,0))</f>
        <v>100.65</v>
      </c>
      <c r="M325" s="326">
        <f>INDEX('ИПЦ raw'!$1:$1048576, MATCH($K325,'ИПЦ raw'!$A:$A,0),MATCH(MoM!M$1,'ИПЦ raw'!$1:$1,0))</f>
        <v>101.01</v>
      </c>
      <c r="N325" s="326">
        <f>INDEX('ИПЦ raw'!$1:$1048576, MATCH($K325,'ИПЦ raw'!$A:$A,0),MATCH(MoM!N$1,'ИПЦ raw'!$1:$1,0))</f>
        <v>100.52</v>
      </c>
      <c r="O325" s="326">
        <f>INDEX('ИПЦ raw'!$1:$1048576, MATCH($K325,'ИПЦ raw'!$A:$A,0),MATCH(MoM!O$1,'ИПЦ raw'!$1:$1,0))</f>
        <v>100.16</v>
      </c>
      <c r="P325" s="326">
        <f>INDEX('ИПЦ raw'!$1:$1048576, MATCH($K325,'ИПЦ raw'!$A:$A,0),MATCH(MoM!P$1,'ИПЦ raw'!$1:$1,0))</f>
        <v>100.77</v>
      </c>
      <c r="Q325" s="326">
        <f>INDEX('ИПЦ raw'!$1:$1048576, MATCH($K325,'ИПЦ raw'!$A:$A,0),MATCH(MoM!Q$1,'ИПЦ raw'!$1:$1,0))</f>
        <v>100.1</v>
      </c>
      <c r="R325" s="326">
        <f>INDEX('ИПЦ raw'!$1:$1048576, MATCH($K325,'ИПЦ raw'!$A:$A,0),MATCH(MoM!R$1,'ИПЦ raw'!$1:$1,0))</f>
        <v>100.53</v>
      </c>
      <c r="S325" s="326">
        <f>INDEX('ИПЦ raw'!$1:$1048576, MATCH($K325,'ИПЦ raw'!$A:$A,0),MATCH(MoM!S$1,'ИПЦ raw'!$1:$1,0))</f>
        <v>101.93</v>
      </c>
      <c r="T325" s="326">
        <f>INDEX('ИПЦ raw'!$1:$1048576, MATCH($K325,'ИПЦ raw'!$A:$A,0),MATCH(MoM!T$1,'ИПЦ raw'!$1:$1,0))</f>
        <v>101.85</v>
      </c>
      <c r="U325" s="326">
        <f>INDEX('ИПЦ raw'!$1:$1048576, MATCH($K325,'ИПЦ raw'!$A:$A,0),MATCH(MoM!U$1,'ИПЦ raw'!$1:$1,0))</f>
        <v>101.68</v>
      </c>
      <c r="V325" s="326">
        <f>INDEX('ИПЦ raw'!$1:$1048576, MATCH($K325,'ИПЦ raw'!$A:$A,0),MATCH(MoM!V$1,'ИПЦ raw'!$1:$1,0))</f>
        <v>100.43</v>
      </c>
      <c r="W325" s="326">
        <f>INDEX('ИПЦ raw'!$1:$1048576, MATCH($K325,'ИПЦ raw'!$A:$A,0),MATCH(MoM!W$1,'ИПЦ raw'!$1:$1,0))</f>
        <v>100.98</v>
      </c>
      <c r="X325" s="326">
        <f>INDEX('ИПЦ raw'!$1:$1048576, MATCH($K325,'ИПЦ raw'!$A:$A,0),MATCH(MoM!X$1,'ИПЦ raw'!$1:$1,0))</f>
        <v>101.71</v>
      </c>
      <c r="Y325" s="326">
        <f>INDEX('ИПЦ raw'!$1:$1048576, MATCH($K325,'ИПЦ raw'!$A:$A,0),MATCH(MoM!Y$1,'ИПЦ raw'!$1:$1,0))</f>
        <v>101.83</v>
      </c>
      <c r="Z325" s="326">
        <f>INDEX('ИПЦ raw'!$1:$1048576, MATCH($K325,'ИПЦ raw'!$A:$A,0),MATCH(MoM!Z$1,'ИПЦ raw'!$1:$1,0))</f>
        <v>100.96</v>
      </c>
      <c r="AA325" s="326">
        <f>INDEX('ИПЦ raw'!$1:$1048576, MATCH($K325,'ИПЦ raw'!$A:$A,0),MATCH(MoM!AA$1,'ИПЦ raw'!$1:$1,0))</f>
        <v>101.99</v>
      </c>
      <c r="AB325" s="326">
        <f>INDEX('ИПЦ raw'!$1:$1048576, MATCH($K325,'ИПЦ raw'!$A:$A,0),MATCH(MoM!AB$1,'ИПЦ raw'!$1:$1,0))</f>
        <v>101.52</v>
      </c>
      <c r="AC325" s="326">
        <f>INDEX('ИПЦ raw'!$1:$1048576, MATCH($K325,'ИПЦ raw'!$A:$A,0),MATCH(MoM!AC$1,'ИПЦ raw'!$1:$1,0))</f>
        <v>101.99</v>
      </c>
      <c r="AD325" s="326">
        <f>INDEX('ИПЦ raw'!$1:$1048576, MATCH($K325,'ИПЦ raw'!$A:$A,0),MATCH(MoM!AD$1,'ИПЦ raw'!$1:$1,0))</f>
        <v>100.2</v>
      </c>
      <c r="AE325" s="326">
        <f>INDEX('ИПЦ raw'!$1:$1048576, MATCH($K325,'ИПЦ raw'!$A:$A,0),MATCH(MoM!AE$1,'ИПЦ raw'!$1:$1,0))</f>
        <v>100.38</v>
      </c>
      <c r="AF325" s="326">
        <f>INDEX('ИПЦ raw'!$1:$1048576, MATCH($K325,'ИПЦ raw'!$A:$A,0),MATCH(MoM!AF$1,'ИПЦ raw'!$1:$1,0))</f>
        <v>101.28</v>
      </c>
      <c r="AG325" s="326">
        <f>INDEX('ИПЦ raw'!$1:$1048576, MATCH($K325,'ИПЦ raw'!$A:$A,0),MATCH(MoM!AG$1,'ИПЦ raw'!$1:$1,0))</f>
        <v>101.89</v>
      </c>
      <c r="AH325" s="326">
        <f>INDEX('ИПЦ raw'!$1:$1048576, MATCH($K325,'ИПЦ raw'!$A:$A,0),MATCH(MoM!AH$1,'ИПЦ raw'!$1:$1,0))</f>
        <v>99.45</v>
      </c>
      <c r="AI325" s="326">
        <f>INDEX('ИПЦ raw'!$1:$1048576, MATCH($K325,'ИПЦ raw'!$A:$A,0),MATCH(MoM!AI$1,'ИПЦ raw'!$1:$1,0))</f>
        <v>99.72</v>
      </c>
      <c r="AJ325" s="326">
        <f>INDEX('ИПЦ raw'!$1:$1048576, MATCH($K325,'ИПЦ raw'!$A:$A,0),MATCH(MoM!AJ$1,'ИПЦ raw'!$1:$1,0))</f>
        <v>101.44</v>
      </c>
      <c r="AK325" s="326">
        <f>INDEX('ИПЦ raw'!$1:$1048576, MATCH($K325,'ИПЦ raw'!$A:$A,0),MATCH(MoM!AK$1,'ИПЦ raw'!$1:$1,0))</f>
        <v>101.56</v>
      </c>
      <c r="AL325" s="326">
        <f>INDEX('ИПЦ raw'!$1:$1048576, MATCH($K325,'ИПЦ raw'!$A:$A,0),MATCH(MoM!AL$1,'ИПЦ raw'!$1:$1,0))</f>
        <v>102.23</v>
      </c>
      <c r="AM325" s="326">
        <f>INDEX('ИПЦ raw'!$1:$1048576, MATCH($K325,'ИПЦ raw'!$A:$A,0),MATCH(MoM!AM$1,'ИПЦ raw'!$1:$1,0))</f>
        <v>101.58</v>
      </c>
      <c r="AN325" s="326">
        <f>INDEX('ИПЦ raw'!$1:$1048576, MATCH($K325,'ИПЦ raw'!$A:$A,0),MATCH(MoM!AN$1,'ИПЦ raw'!$1:$1,0))</f>
        <v>100.58</v>
      </c>
      <c r="AO325" s="326">
        <f>INDEX('ИПЦ raw'!$1:$1048576, MATCH($K325,'ИПЦ raw'!$A:$A,0),MATCH(MoM!AO$1,'ИПЦ raw'!$1:$1,0))</f>
        <v>99.76</v>
      </c>
      <c r="AP325" s="326">
        <f>INDEX('ИПЦ raw'!$1:$1048576, MATCH($K325,'ИПЦ raw'!$A:$A,0),MATCH(MoM!AP$1,'ИПЦ raw'!$1:$1,0))</f>
        <v>100.51</v>
      </c>
      <c r="AQ325" s="326">
        <f>INDEX('ИПЦ raw'!$1:$1048576, MATCH($K325,'ИПЦ raw'!$A:$A,0),MATCH(MoM!AQ$1,'ИПЦ raw'!$1:$1,0))</f>
        <v>100.73</v>
      </c>
      <c r="AR325" s="326">
        <f>INDEX('ИПЦ raw'!$1:$1048576, MATCH($K325,'ИПЦ raw'!$A:$A,0),MATCH(MoM!AR$1,'ИПЦ raw'!$1:$1,0))</f>
        <v>101.91</v>
      </c>
      <c r="AS325" s="326">
        <f>INDEX('ИПЦ raw'!$1:$1048576, MATCH($K325,'ИПЦ raw'!$A:$A,0),MATCH(MoM!AS$1,'ИПЦ raw'!$1:$1,0))</f>
        <v>100.66</v>
      </c>
      <c r="AT325" s="326">
        <f>INDEX('ИПЦ raw'!$1:$1048576, MATCH($K325,'ИПЦ raw'!$A:$A,0),MATCH(MoM!AT$1,'ИПЦ raw'!$1:$1,0))</f>
        <v>100.67</v>
      </c>
      <c r="AU325" s="326">
        <f>INDEX('ИПЦ raw'!$1:$1048576, MATCH($K325,'ИПЦ raw'!$A:$A,0),MATCH(MoM!AU$1,'ИПЦ raw'!$1:$1,0))</f>
        <v>101.27</v>
      </c>
      <c r="AV325" s="326">
        <f>INDEX('ИПЦ raw'!$1:$1048576, MATCH($K325,'ИПЦ raw'!$A:$A,0),MATCH(MoM!AV$1,'ИПЦ raw'!$1:$1,0))</f>
        <v>101.51</v>
      </c>
      <c r="AW325" s="326">
        <f>INDEX('ИПЦ raw'!$1:$1048576, MATCH($K325,'ИПЦ raw'!$A:$A,0),MATCH(MoM!AW$1,'ИПЦ raw'!$1:$1,0))</f>
        <v>102.25</v>
      </c>
      <c r="AX325" s="326">
        <f>INDEX('ИПЦ raw'!$1:$1048576, MATCH($K325,'ИПЦ raw'!$A:$A,0),MATCH(MoM!AX$1,'ИПЦ raw'!$1:$1,0))</f>
        <v>103.94</v>
      </c>
      <c r="AY325" s="326">
        <f>INDEX('ИПЦ raw'!$1:$1048576, MATCH($K325,'ИПЦ raw'!$A:$A,0),MATCH(MoM!AY$1,'ИПЦ raw'!$1:$1,0))</f>
        <v>101.96</v>
      </c>
      <c r="AZ325" s="326">
        <f>INDEX('ИПЦ raw'!$1:$1048576, MATCH($K325,'ИПЦ raw'!$A:$A,0),MATCH(MoM!AZ$1,'ИПЦ raw'!$1:$1,0))</f>
        <v>100.91</v>
      </c>
    </row>
    <row r="326" spans="1:52" s="332" customFormat="1" ht="39.4" x14ac:dyDescent="0.45">
      <c r="A326" s="332">
        <f>Веса!A326</f>
        <v>0</v>
      </c>
      <c r="B326" s="332">
        <f t="shared" si="10"/>
        <v>0</v>
      </c>
      <c r="C326" s="332">
        <f>БИПЦ_НДС!E326</f>
        <v>0</v>
      </c>
      <c r="D326" s="332">
        <f t="shared" si="11"/>
        <v>1</v>
      </c>
      <c r="E326" s="332">
        <v>0</v>
      </c>
      <c r="F326" s="332">
        <v>1</v>
      </c>
      <c r="G326" s="332">
        <v>1</v>
      </c>
      <c r="H326" s="332">
        <v>0</v>
      </c>
      <c r="I326" s="332">
        <v>0</v>
      </c>
      <c r="J326" s="318" t="s">
        <v>480</v>
      </c>
      <c r="K326" s="321" t="s">
        <v>785</v>
      </c>
      <c r="L326" s="332">
        <f>INDEX('ИПЦ raw'!$1:$1048576, MATCH($K326,'ИПЦ raw'!$A:$A,0),MATCH(MoM!L$1,'ИПЦ raw'!$1:$1,0))</f>
        <v>0</v>
      </c>
      <c r="M326" s="332">
        <f>INDEX('ИПЦ raw'!$1:$1048576, MATCH($K326,'ИПЦ raw'!$A:$A,0),MATCH(MoM!M$1,'ИПЦ raw'!$1:$1,0))</f>
        <v>0</v>
      </c>
      <c r="N326" s="332">
        <f>INDEX('ИПЦ raw'!$1:$1048576, MATCH($K326,'ИПЦ raw'!$A:$A,0),MATCH(MoM!N$1,'ИПЦ raw'!$1:$1,0))</f>
        <v>0</v>
      </c>
      <c r="O326" s="332">
        <f>INDEX('ИПЦ raw'!$1:$1048576, MATCH($K326,'ИПЦ raw'!$A:$A,0),MATCH(MoM!O$1,'ИПЦ raw'!$1:$1,0))</f>
        <v>0</v>
      </c>
      <c r="P326" s="332">
        <f>INDEX('ИПЦ raw'!$1:$1048576, MATCH($K326,'ИПЦ raw'!$A:$A,0),MATCH(MoM!P$1,'ИПЦ raw'!$1:$1,0))</f>
        <v>0</v>
      </c>
      <c r="Q326" s="332">
        <f>INDEX('ИПЦ raw'!$1:$1048576, MATCH($K326,'ИПЦ raw'!$A:$A,0),MATCH(MoM!Q$1,'ИПЦ raw'!$1:$1,0))</f>
        <v>0</v>
      </c>
      <c r="R326" s="332">
        <f>INDEX('ИПЦ raw'!$1:$1048576, MATCH($K326,'ИПЦ raw'!$A:$A,0),MATCH(MoM!R$1,'ИПЦ raw'!$1:$1,0))</f>
        <v>0</v>
      </c>
      <c r="S326" s="332">
        <f>INDEX('ИПЦ raw'!$1:$1048576, MATCH($K326,'ИПЦ raw'!$A:$A,0),MATCH(MoM!S$1,'ИПЦ raw'!$1:$1,0))</f>
        <v>0</v>
      </c>
      <c r="T326" s="332">
        <f>INDEX('ИПЦ raw'!$1:$1048576, MATCH($K326,'ИПЦ raw'!$A:$A,0),MATCH(MoM!T$1,'ИПЦ raw'!$1:$1,0))</f>
        <v>0</v>
      </c>
      <c r="U326" s="332">
        <f>INDEX('ИПЦ raw'!$1:$1048576, MATCH($K326,'ИПЦ raw'!$A:$A,0),MATCH(MoM!U$1,'ИПЦ raw'!$1:$1,0))</f>
        <v>0</v>
      </c>
      <c r="V326" s="332">
        <f>INDEX('ИПЦ raw'!$1:$1048576, MATCH($K326,'ИПЦ raw'!$A:$A,0),MATCH(MoM!V$1,'ИПЦ raw'!$1:$1,0))</f>
        <v>0</v>
      </c>
      <c r="W326" s="332">
        <f>INDEX('ИПЦ raw'!$1:$1048576, MATCH($K326,'ИПЦ raw'!$A:$A,0),MATCH(MoM!W$1,'ИПЦ raw'!$1:$1,0))</f>
        <v>0</v>
      </c>
      <c r="X326" s="332">
        <f>INDEX('ИПЦ raw'!$1:$1048576, MATCH($K326,'ИПЦ raw'!$A:$A,0),MATCH(MoM!X$1,'ИПЦ raw'!$1:$1,0))</f>
        <v>0</v>
      </c>
      <c r="Y326" s="332">
        <f>INDEX('ИПЦ raw'!$1:$1048576, MATCH($K326,'ИПЦ raw'!$A:$A,0),MATCH(MoM!Y$1,'ИПЦ raw'!$1:$1,0))</f>
        <v>0</v>
      </c>
      <c r="Z326" s="332">
        <f>INDEX('ИПЦ raw'!$1:$1048576, MATCH($K326,'ИПЦ raw'!$A:$A,0),MATCH(MoM!Z$1,'ИПЦ raw'!$1:$1,0))</f>
        <v>0</v>
      </c>
      <c r="AA326" s="332">
        <f>INDEX('ИПЦ raw'!$1:$1048576, MATCH($K326,'ИПЦ raw'!$A:$A,0),MATCH(MoM!AA$1,'ИПЦ raw'!$1:$1,0))</f>
        <v>0</v>
      </c>
      <c r="AB326" s="332">
        <f>INDEX('ИПЦ raw'!$1:$1048576, MATCH($K326,'ИПЦ raw'!$A:$A,0),MATCH(MoM!AB$1,'ИПЦ raw'!$1:$1,0))</f>
        <v>0</v>
      </c>
      <c r="AC326" s="332">
        <f>INDEX('ИПЦ raw'!$1:$1048576, MATCH($K326,'ИПЦ raw'!$A:$A,0),MATCH(MoM!AC$1,'ИПЦ raw'!$1:$1,0))</f>
        <v>0</v>
      </c>
      <c r="AD326" s="332">
        <f>INDEX('ИПЦ raw'!$1:$1048576, MATCH($K326,'ИПЦ raw'!$A:$A,0),MATCH(MoM!AD$1,'ИПЦ raw'!$1:$1,0))</f>
        <v>0</v>
      </c>
      <c r="AE326" s="332">
        <f>INDEX('ИПЦ raw'!$1:$1048576, MATCH($K326,'ИПЦ raw'!$A:$A,0),MATCH(MoM!AE$1,'ИПЦ raw'!$1:$1,0))</f>
        <v>0</v>
      </c>
      <c r="AF326" s="332">
        <f>INDEX('ИПЦ raw'!$1:$1048576, MATCH($K326,'ИПЦ raw'!$A:$A,0),MATCH(MoM!AF$1,'ИПЦ raw'!$1:$1,0))</f>
        <v>0</v>
      </c>
      <c r="AG326" s="332">
        <f>INDEX('ИПЦ raw'!$1:$1048576, MATCH($K326,'ИПЦ raw'!$A:$A,0),MATCH(MoM!AG$1,'ИПЦ raw'!$1:$1,0))</f>
        <v>0</v>
      </c>
      <c r="AH326" s="332">
        <f>INDEX('ИПЦ raw'!$1:$1048576, MATCH($K326,'ИПЦ raw'!$A:$A,0),MATCH(MoM!AH$1,'ИПЦ raw'!$1:$1,0))</f>
        <v>0</v>
      </c>
      <c r="AI326" s="332">
        <f>INDEX('ИПЦ raw'!$1:$1048576, MATCH($K326,'ИПЦ raw'!$A:$A,0),MATCH(MoM!AI$1,'ИПЦ raw'!$1:$1,0))</f>
        <v>0</v>
      </c>
      <c r="AJ326" s="332">
        <f>INDEX('ИПЦ raw'!$1:$1048576, MATCH($K326,'ИПЦ raw'!$A:$A,0),MATCH(MoM!AJ$1,'ИПЦ raw'!$1:$1,0))</f>
        <v>0</v>
      </c>
      <c r="AK326" s="332">
        <f>INDEX('ИПЦ raw'!$1:$1048576, MATCH($K326,'ИПЦ raw'!$A:$A,0),MATCH(MoM!AK$1,'ИПЦ raw'!$1:$1,0))</f>
        <v>0</v>
      </c>
      <c r="AL326" s="332">
        <f>INDEX('ИПЦ raw'!$1:$1048576, MATCH($K326,'ИПЦ raw'!$A:$A,0),MATCH(MoM!AL$1,'ИПЦ raw'!$1:$1,0))</f>
        <v>0</v>
      </c>
      <c r="AM326" s="332">
        <f>INDEX('ИПЦ raw'!$1:$1048576, MATCH($K326,'ИПЦ raw'!$A:$A,0),MATCH(MoM!AM$1,'ИПЦ raw'!$1:$1,0))</f>
        <v>0</v>
      </c>
      <c r="AN326" s="332">
        <f>INDEX('ИПЦ raw'!$1:$1048576, MATCH($K326,'ИПЦ raw'!$A:$A,0),MATCH(MoM!AN$1,'ИПЦ raw'!$1:$1,0))</f>
        <v>0</v>
      </c>
      <c r="AO326" s="332">
        <f>INDEX('ИПЦ raw'!$1:$1048576, MATCH($K326,'ИПЦ raw'!$A:$A,0),MATCH(MoM!AO$1,'ИПЦ raw'!$1:$1,0))</f>
        <v>0</v>
      </c>
      <c r="AP326" s="332">
        <f>INDEX('ИПЦ raw'!$1:$1048576, MATCH($K326,'ИПЦ raw'!$A:$A,0),MATCH(MoM!AP$1,'ИПЦ raw'!$1:$1,0))</f>
        <v>0</v>
      </c>
      <c r="AQ326" s="332">
        <f>INDEX('ИПЦ raw'!$1:$1048576, MATCH($K326,'ИПЦ raw'!$A:$A,0),MATCH(MoM!AQ$1,'ИПЦ raw'!$1:$1,0))</f>
        <v>0</v>
      </c>
      <c r="AR326" s="332">
        <f>INDEX('ИПЦ raw'!$1:$1048576, MATCH($K326,'ИПЦ raw'!$A:$A,0),MATCH(MoM!AR$1,'ИПЦ raw'!$1:$1,0))</f>
        <v>0</v>
      </c>
      <c r="AS326" s="332">
        <f>INDEX('ИПЦ raw'!$1:$1048576, MATCH($K326,'ИПЦ raw'!$A:$A,0),MATCH(MoM!AS$1,'ИПЦ raw'!$1:$1,0))</f>
        <v>0</v>
      </c>
      <c r="AT326" s="332">
        <f>INDEX('ИПЦ raw'!$1:$1048576, MATCH($K326,'ИПЦ raw'!$A:$A,0),MATCH(MoM!AT$1,'ИПЦ raw'!$1:$1,0))</f>
        <v>0</v>
      </c>
      <c r="AU326" s="332">
        <f>INDEX('ИПЦ raw'!$1:$1048576, MATCH($K326,'ИПЦ raw'!$A:$A,0),MATCH(MoM!AU$1,'ИПЦ raw'!$1:$1,0))</f>
        <v>0</v>
      </c>
      <c r="AV326" s="332">
        <f>INDEX('ИПЦ raw'!$1:$1048576, MATCH($K326,'ИПЦ raw'!$A:$A,0),MATCH(MoM!AV$1,'ИПЦ raw'!$1:$1,0))</f>
        <v>100.83</v>
      </c>
      <c r="AW326" s="332">
        <f>INDEX('ИПЦ raw'!$1:$1048576, MATCH($K326,'ИПЦ raw'!$A:$A,0),MATCH(MoM!AW$1,'ИПЦ raw'!$1:$1,0))</f>
        <v>100.08</v>
      </c>
      <c r="AX326" s="332">
        <f>INDEX('ИПЦ raw'!$1:$1048576, MATCH($K326,'ИПЦ raw'!$A:$A,0),MATCH(MoM!AX$1,'ИПЦ raw'!$1:$1,0))</f>
        <v>101.29</v>
      </c>
      <c r="AY326" s="326">
        <f>INDEX('ИПЦ raw'!$1:$1048576, MATCH($K326,'ИПЦ raw'!$A:$A,0),MATCH(MoM!AY$1,'ИПЦ raw'!$1:$1,0))</f>
        <v>100.62</v>
      </c>
      <c r="AZ326" s="326">
        <f>INDEX('ИПЦ raw'!$1:$1048576, MATCH($K326,'ИПЦ raw'!$A:$A,0),MATCH(MoM!AZ$1,'ИПЦ raw'!$1:$1,0))</f>
        <v>100.79</v>
      </c>
    </row>
    <row r="327" spans="1:52" x14ac:dyDescent="0.45">
      <c r="A327" s="326">
        <f>Веса!A327</f>
        <v>1</v>
      </c>
      <c r="B327" s="326">
        <f t="shared" si="10"/>
        <v>1</v>
      </c>
      <c r="C327" s="326">
        <f>БИПЦ_НДС!E327</f>
        <v>0</v>
      </c>
      <c r="D327" s="326">
        <f t="shared" si="11"/>
        <v>1</v>
      </c>
      <c r="E327" s="326">
        <v>0</v>
      </c>
      <c r="F327" s="326">
        <v>1</v>
      </c>
      <c r="G327" s="326">
        <v>1</v>
      </c>
      <c r="H327" s="326">
        <v>0</v>
      </c>
      <c r="I327" s="326">
        <v>0</v>
      </c>
      <c r="J327" s="319" t="s">
        <v>326</v>
      </c>
      <c r="K327" s="319" t="s">
        <v>326</v>
      </c>
      <c r="L327" s="326">
        <f>INDEX('ИПЦ raw'!$1:$1048576, MATCH($K327,'ИПЦ raw'!$A:$A,0),MATCH(MoM!L$1,'ИПЦ raw'!$1:$1,0))</f>
        <v>102.73</v>
      </c>
      <c r="M327" s="326">
        <f>INDEX('ИПЦ raw'!$1:$1048576, MATCH($K327,'ИПЦ raw'!$A:$A,0),MATCH(MoM!M$1,'ИПЦ raw'!$1:$1,0))</f>
        <v>101.92</v>
      </c>
      <c r="N327" s="326">
        <f>INDEX('ИПЦ raw'!$1:$1048576, MATCH($K327,'ИПЦ raw'!$A:$A,0),MATCH(MoM!N$1,'ИПЦ raw'!$1:$1,0))</f>
        <v>101.32</v>
      </c>
      <c r="O327" s="326">
        <f>INDEX('ИПЦ raw'!$1:$1048576, MATCH($K327,'ИПЦ raw'!$A:$A,0),MATCH(MoM!O$1,'ИПЦ raw'!$1:$1,0))</f>
        <v>99.76</v>
      </c>
      <c r="P327" s="326">
        <f>INDEX('ИПЦ raw'!$1:$1048576, MATCH($K327,'ИПЦ raw'!$A:$A,0),MATCH(MoM!P$1,'ИПЦ raw'!$1:$1,0))</f>
        <v>99.15</v>
      </c>
      <c r="Q327" s="326">
        <f>INDEX('ИПЦ raw'!$1:$1048576, MATCH($K327,'ИПЦ raw'!$A:$A,0),MATCH(MoM!Q$1,'ИПЦ raw'!$1:$1,0))</f>
        <v>99.55</v>
      </c>
      <c r="R327" s="326">
        <f>INDEX('ИПЦ raw'!$1:$1048576, MATCH($K327,'ИПЦ raw'!$A:$A,0),MATCH(MoM!R$1,'ИПЦ raw'!$1:$1,0))</f>
        <v>99.73</v>
      </c>
      <c r="S327" s="326">
        <f>INDEX('ИПЦ raw'!$1:$1048576, MATCH($K327,'ИПЦ raw'!$A:$A,0),MATCH(MoM!S$1,'ИПЦ raw'!$1:$1,0))</f>
        <v>99.89</v>
      </c>
      <c r="T327" s="326">
        <f>INDEX('ИПЦ raw'!$1:$1048576, MATCH($K327,'ИПЦ raw'!$A:$A,0),MATCH(MoM!T$1,'ИПЦ raw'!$1:$1,0))</f>
        <v>101.15</v>
      </c>
      <c r="U327" s="326">
        <f>INDEX('ИПЦ raw'!$1:$1048576, MATCH($K327,'ИПЦ raw'!$A:$A,0),MATCH(MoM!U$1,'ИПЦ raw'!$1:$1,0))</f>
        <v>100.33</v>
      </c>
      <c r="V327" s="326">
        <f>INDEX('ИПЦ raw'!$1:$1048576, MATCH($K327,'ИПЦ raw'!$A:$A,0),MATCH(MoM!V$1,'ИПЦ raw'!$1:$1,0))</f>
        <v>101.29</v>
      </c>
      <c r="W327" s="326">
        <f>INDEX('ИПЦ raw'!$1:$1048576, MATCH($K327,'ИПЦ raw'!$A:$A,0),MATCH(MoM!W$1,'ИПЦ raw'!$1:$1,0))</f>
        <v>101.16</v>
      </c>
      <c r="X327" s="326">
        <f>INDEX('ИПЦ raw'!$1:$1048576, MATCH($K327,'ИПЦ raw'!$A:$A,0),MATCH(MoM!X$1,'ИПЦ raw'!$1:$1,0))</f>
        <v>101.74</v>
      </c>
      <c r="Y327" s="326">
        <f>INDEX('ИПЦ raw'!$1:$1048576, MATCH($K327,'ИПЦ raw'!$A:$A,0),MATCH(MoM!Y$1,'ИПЦ raw'!$1:$1,0))</f>
        <v>101.49</v>
      </c>
      <c r="Z327" s="326">
        <f>INDEX('ИПЦ raw'!$1:$1048576, MATCH($K327,'ИПЦ raw'!$A:$A,0),MATCH(MoM!Z$1,'ИПЦ raw'!$1:$1,0))</f>
        <v>101.38</v>
      </c>
      <c r="AA327" s="326">
        <f>INDEX('ИПЦ raw'!$1:$1048576, MATCH($K327,'ИПЦ raw'!$A:$A,0),MATCH(MoM!AA$1,'ИПЦ raw'!$1:$1,0))</f>
        <v>100.53</v>
      </c>
      <c r="AB327" s="326">
        <f>INDEX('ИПЦ raw'!$1:$1048576, MATCH($K327,'ИПЦ raw'!$A:$A,0),MATCH(MoM!AB$1,'ИПЦ raw'!$1:$1,0))</f>
        <v>99.94</v>
      </c>
      <c r="AC327" s="326">
        <f>INDEX('ИПЦ raw'!$1:$1048576, MATCH($K327,'ИПЦ raw'!$A:$A,0),MATCH(MoM!AC$1,'ИПЦ raw'!$1:$1,0))</f>
        <v>100.37</v>
      </c>
      <c r="AD327" s="326">
        <f>INDEX('ИПЦ raw'!$1:$1048576, MATCH($K327,'ИПЦ raw'!$A:$A,0),MATCH(MoM!AD$1,'ИПЦ raw'!$1:$1,0))</f>
        <v>99.87</v>
      </c>
      <c r="AE327" s="326">
        <f>INDEX('ИПЦ raw'!$1:$1048576, MATCH($K327,'ИПЦ raw'!$A:$A,0),MATCH(MoM!AE$1,'ИПЦ raw'!$1:$1,0))</f>
        <v>100.57</v>
      </c>
      <c r="AF327" s="326">
        <f>INDEX('ИПЦ raw'!$1:$1048576, MATCH($K327,'ИПЦ raw'!$A:$A,0),MATCH(MoM!AF$1,'ИПЦ raw'!$1:$1,0))</f>
        <v>101.53</v>
      </c>
      <c r="AG327" s="326">
        <f>INDEX('ИПЦ raw'!$1:$1048576, MATCH($K327,'ИПЦ raw'!$A:$A,0),MATCH(MoM!AG$1,'ИПЦ raw'!$1:$1,0))</f>
        <v>100.2</v>
      </c>
      <c r="AH327" s="326">
        <f>INDEX('ИПЦ raw'!$1:$1048576, MATCH($K327,'ИПЦ raw'!$A:$A,0),MATCH(MoM!AH$1,'ИПЦ raw'!$1:$1,0))</f>
        <v>100.09</v>
      </c>
      <c r="AI327" s="326">
        <f>INDEX('ИПЦ raw'!$1:$1048576, MATCH($K327,'ИПЦ raw'!$A:$A,0),MATCH(MoM!AI$1,'ИПЦ raw'!$1:$1,0))</f>
        <v>100.31</v>
      </c>
      <c r="AJ327" s="326">
        <f>INDEX('ИПЦ raw'!$1:$1048576, MATCH($K327,'ИПЦ raw'!$A:$A,0),MATCH(MoM!AJ$1,'ИПЦ raw'!$1:$1,0))</f>
        <v>102.08</v>
      </c>
      <c r="AK327" s="326">
        <f>INDEX('ИПЦ raw'!$1:$1048576, MATCH($K327,'ИПЦ raw'!$A:$A,0),MATCH(MoM!AK$1,'ИПЦ raw'!$1:$1,0))</f>
        <v>104.38</v>
      </c>
      <c r="AL327" s="326">
        <f>INDEX('ИПЦ raw'!$1:$1048576, MATCH($K327,'ИПЦ raw'!$A:$A,0),MATCH(MoM!AL$1,'ИПЦ raw'!$1:$1,0))</f>
        <v>108.67</v>
      </c>
      <c r="AM327" s="326">
        <f>INDEX('ИПЦ raw'!$1:$1048576, MATCH($K327,'ИПЦ raw'!$A:$A,0),MATCH(MoM!AM$1,'ИПЦ raw'!$1:$1,0))</f>
        <v>103.38</v>
      </c>
      <c r="AN327" s="326">
        <f>INDEX('ИПЦ raw'!$1:$1048576, MATCH($K327,'ИПЦ raw'!$A:$A,0),MATCH(MoM!AN$1,'ИПЦ raw'!$1:$1,0))</f>
        <v>103.52</v>
      </c>
      <c r="AO327" s="326">
        <f>INDEX('ИПЦ raw'!$1:$1048576, MATCH($K327,'ИПЦ raw'!$A:$A,0),MATCH(MoM!AO$1,'ИПЦ raw'!$1:$1,0))</f>
        <v>101.43</v>
      </c>
      <c r="AP327" s="326">
        <f>INDEX('ИПЦ raw'!$1:$1048576, MATCH($K327,'ИПЦ raw'!$A:$A,0),MATCH(MoM!AP$1,'ИПЦ raw'!$1:$1,0))</f>
        <v>101.08</v>
      </c>
      <c r="AQ327" s="326">
        <f>INDEX('ИПЦ raw'!$1:$1048576, MATCH($K327,'ИПЦ raw'!$A:$A,0),MATCH(MoM!AQ$1,'ИПЦ raw'!$1:$1,0))</f>
        <v>100.73</v>
      </c>
      <c r="AR327" s="326">
        <f>INDEX('ИПЦ raw'!$1:$1048576, MATCH($K327,'ИПЦ raw'!$A:$A,0),MATCH(MoM!AR$1,'ИПЦ raw'!$1:$1,0))</f>
        <v>102.14</v>
      </c>
      <c r="AS327" s="326">
        <f>INDEX('ИПЦ raw'!$1:$1048576, MATCH($K327,'ИПЦ raw'!$A:$A,0),MATCH(MoM!AS$1,'ИПЦ raw'!$1:$1,0))</f>
        <v>101.46</v>
      </c>
      <c r="AT327" s="326">
        <f>INDEX('ИПЦ raw'!$1:$1048576, MATCH($K327,'ИПЦ raw'!$A:$A,0),MATCH(MoM!AT$1,'ИПЦ raw'!$1:$1,0))</f>
        <v>99.91</v>
      </c>
      <c r="AU327" s="326">
        <f>INDEX('ИПЦ raw'!$1:$1048576, MATCH($K327,'ИПЦ raw'!$A:$A,0),MATCH(MoM!AU$1,'ИПЦ raw'!$1:$1,0))</f>
        <v>101.64</v>
      </c>
      <c r="AV327" s="326">
        <f>INDEX('ИПЦ raw'!$1:$1048576, MATCH($K327,'ИПЦ raw'!$A:$A,0),MATCH(MoM!AV$1,'ИПЦ raw'!$1:$1,0))</f>
        <v>101.08</v>
      </c>
      <c r="AW327" s="326">
        <f>INDEX('ИПЦ raw'!$1:$1048576, MATCH($K327,'ИПЦ raw'!$A:$A,0),MATCH(MoM!AW$1,'ИПЦ raw'!$1:$1,0))</f>
        <v>100.16</v>
      </c>
      <c r="AX327" s="326">
        <f>INDEX('ИПЦ raw'!$1:$1048576, MATCH($K327,'ИПЦ raw'!$A:$A,0),MATCH(MoM!AX$1,'ИПЦ raw'!$1:$1,0))</f>
        <v>100.51</v>
      </c>
      <c r="AY327" s="326">
        <f>INDEX('ИПЦ raw'!$1:$1048576, MATCH($K327,'ИПЦ raw'!$A:$A,0),MATCH(MoM!AY$1,'ИПЦ raw'!$1:$1,0))</f>
        <v>100.43</v>
      </c>
      <c r="AZ327" s="326">
        <f>INDEX('ИПЦ raw'!$1:$1048576, MATCH($K327,'ИПЦ raw'!$A:$A,0),MATCH(MoM!AZ$1,'ИПЦ raw'!$1:$1,0))</f>
        <v>99.78</v>
      </c>
    </row>
    <row r="328" spans="1:52" x14ac:dyDescent="0.45">
      <c r="A328" s="326">
        <f>Веса!A328</f>
        <v>1</v>
      </c>
      <c r="B328" s="326">
        <f t="shared" si="10"/>
        <v>1</v>
      </c>
      <c r="C328" s="326">
        <f>БИПЦ_НДС!E328</f>
        <v>0</v>
      </c>
      <c r="D328" s="326">
        <f t="shared" si="11"/>
        <v>1</v>
      </c>
      <c r="E328" s="326">
        <v>0</v>
      </c>
      <c r="F328" s="326">
        <v>1</v>
      </c>
      <c r="G328" s="326">
        <v>1</v>
      </c>
      <c r="H328" s="326">
        <v>0</v>
      </c>
      <c r="I328" s="326">
        <v>0</v>
      </c>
      <c r="J328" s="319" t="s">
        <v>327</v>
      </c>
      <c r="K328" s="319" t="s">
        <v>327</v>
      </c>
      <c r="L328" s="326">
        <f>INDEX('ИПЦ raw'!$1:$1048576, MATCH($K328,'ИПЦ raw'!$A:$A,0),MATCH(MoM!L$1,'ИПЦ raw'!$1:$1,0))</f>
        <v>101.96</v>
      </c>
      <c r="M328" s="326">
        <f>INDEX('ИПЦ raw'!$1:$1048576, MATCH($K328,'ИПЦ raw'!$A:$A,0),MATCH(MoM!M$1,'ИПЦ raw'!$1:$1,0))</f>
        <v>99.91</v>
      </c>
      <c r="N328" s="326">
        <f>INDEX('ИПЦ raw'!$1:$1048576, MATCH($K328,'ИПЦ raw'!$A:$A,0),MATCH(MoM!N$1,'ИПЦ raw'!$1:$1,0))</f>
        <v>99.53</v>
      </c>
      <c r="O328" s="326">
        <f>INDEX('ИПЦ raw'!$1:$1048576, MATCH($K328,'ИПЦ raw'!$A:$A,0),MATCH(MoM!O$1,'ИПЦ raw'!$1:$1,0))</f>
        <v>99.78</v>
      </c>
      <c r="P328" s="326">
        <f>INDEX('ИПЦ raw'!$1:$1048576, MATCH($K328,'ИПЦ raw'!$A:$A,0),MATCH(MoM!P$1,'ИПЦ raw'!$1:$1,0))</f>
        <v>100.01</v>
      </c>
      <c r="Q328" s="326">
        <f>INDEX('ИПЦ raw'!$1:$1048576, MATCH($K328,'ИПЦ raw'!$A:$A,0),MATCH(MoM!Q$1,'ИПЦ raw'!$1:$1,0))</f>
        <v>100.02</v>
      </c>
      <c r="R328" s="326">
        <f>INDEX('ИПЦ raw'!$1:$1048576, MATCH($K328,'ИПЦ raw'!$A:$A,0),MATCH(MoM!R$1,'ИПЦ raw'!$1:$1,0))</f>
        <v>100.73</v>
      </c>
      <c r="S328" s="326">
        <f>INDEX('ИПЦ raw'!$1:$1048576, MATCH($K328,'ИПЦ raw'!$A:$A,0),MATCH(MoM!S$1,'ИПЦ raw'!$1:$1,0))</f>
        <v>100.72</v>
      </c>
      <c r="T328" s="326">
        <f>INDEX('ИПЦ raw'!$1:$1048576, MATCH($K328,'ИПЦ raw'!$A:$A,0),MATCH(MoM!T$1,'ИПЦ raw'!$1:$1,0))</f>
        <v>101.09</v>
      </c>
      <c r="U328" s="326">
        <f>INDEX('ИПЦ raw'!$1:$1048576, MATCH($K328,'ИПЦ raw'!$A:$A,0),MATCH(MoM!U$1,'ИПЦ raw'!$1:$1,0))</f>
        <v>99.55</v>
      </c>
      <c r="V328" s="326">
        <f>INDEX('ИПЦ raw'!$1:$1048576, MATCH($K328,'ИПЦ raw'!$A:$A,0),MATCH(MoM!V$1,'ИПЦ raw'!$1:$1,0))</f>
        <v>101.44</v>
      </c>
      <c r="W328" s="326">
        <f>INDEX('ИПЦ raw'!$1:$1048576, MATCH($K328,'ИПЦ raw'!$A:$A,0),MATCH(MoM!W$1,'ИПЦ raw'!$1:$1,0))</f>
        <v>101.05</v>
      </c>
      <c r="X328" s="326">
        <f>INDEX('ИПЦ raw'!$1:$1048576, MATCH($K328,'ИПЦ raw'!$A:$A,0),MATCH(MoM!X$1,'ИПЦ raw'!$1:$1,0))</f>
        <v>102.96</v>
      </c>
      <c r="Y328" s="326">
        <f>INDEX('ИПЦ raw'!$1:$1048576, MATCH($K328,'ИПЦ raw'!$A:$A,0),MATCH(MoM!Y$1,'ИПЦ raw'!$1:$1,0))</f>
        <v>100.75</v>
      </c>
      <c r="Z328" s="326">
        <f>INDEX('ИПЦ raw'!$1:$1048576, MATCH($K328,'ИПЦ raw'!$A:$A,0),MATCH(MoM!Z$1,'ИПЦ raw'!$1:$1,0))</f>
        <v>100.74</v>
      </c>
      <c r="AA328" s="326">
        <f>INDEX('ИПЦ raw'!$1:$1048576, MATCH($K328,'ИПЦ raw'!$A:$A,0),MATCH(MoM!AA$1,'ИПЦ raw'!$1:$1,0))</f>
        <v>101.79</v>
      </c>
      <c r="AB328" s="326">
        <f>INDEX('ИПЦ raw'!$1:$1048576, MATCH($K328,'ИПЦ raw'!$A:$A,0),MATCH(MoM!AB$1,'ИПЦ raw'!$1:$1,0))</f>
        <v>101.11</v>
      </c>
      <c r="AC328" s="326">
        <f>INDEX('ИПЦ raw'!$1:$1048576, MATCH($K328,'ИПЦ raw'!$A:$A,0),MATCH(MoM!AC$1,'ИПЦ raw'!$1:$1,0))</f>
        <v>99.88</v>
      </c>
      <c r="AD328" s="326">
        <f>INDEX('ИПЦ raw'!$1:$1048576, MATCH($K328,'ИПЦ raw'!$A:$A,0),MATCH(MoM!AD$1,'ИПЦ raw'!$1:$1,0))</f>
        <v>100</v>
      </c>
      <c r="AE328" s="326">
        <f>INDEX('ИПЦ raw'!$1:$1048576, MATCH($K328,'ИПЦ raw'!$A:$A,0),MATCH(MoM!AE$1,'ИПЦ raw'!$1:$1,0))</f>
        <v>100.23</v>
      </c>
      <c r="AF328" s="326">
        <f>INDEX('ИПЦ raw'!$1:$1048576, MATCH($K328,'ИПЦ raw'!$A:$A,0),MATCH(MoM!AF$1,'ИПЦ raw'!$1:$1,0))</f>
        <v>101.7</v>
      </c>
      <c r="AG328" s="326">
        <f>INDEX('ИПЦ raw'!$1:$1048576, MATCH($K328,'ИПЦ raw'!$A:$A,0),MATCH(MoM!AG$1,'ИПЦ raw'!$1:$1,0))</f>
        <v>101.29</v>
      </c>
      <c r="AH328" s="326">
        <f>INDEX('ИПЦ raw'!$1:$1048576, MATCH($K328,'ИПЦ raw'!$A:$A,0),MATCH(MoM!AH$1,'ИПЦ raw'!$1:$1,0))</f>
        <v>101</v>
      </c>
      <c r="AI328" s="326">
        <f>INDEX('ИПЦ raw'!$1:$1048576, MATCH($K328,'ИПЦ raw'!$A:$A,0),MATCH(MoM!AI$1,'ИПЦ raw'!$1:$1,0))</f>
        <v>101.63</v>
      </c>
      <c r="AJ328" s="326">
        <f>INDEX('ИПЦ raw'!$1:$1048576, MATCH($K328,'ИПЦ raw'!$A:$A,0),MATCH(MoM!AJ$1,'ИПЦ raw'!$1:$1,0))</f>
        <v>100.46</v>
      </c>
      <c r="AK328" s="326">
        <f>INDEX('ИПЦ raw'!$1:$1048576, MATCH($K328,'ИПЦ raw'!$A:$A,0),MATCH(MoM!AK$1,'ИПЦ raw'!$1:$1,0))</f>
        <v>100.03</v>
      </c>
      <c r="AL328" s="326">
        <f>INDEX('ИПЦ raw'!$1:$1048576, MATCH($K328,'ИПЦ raw'!$A:$A,0),MATCH(MoM!AL$1,'ИПЦ raw'!$1:$1,0))</f>
        <v>105.65</v>
      </c>
      <c r="AM328" s="326">
        <f>INDEX('ИПЦ raw'!$1:$1048576, MATCH($K328,'ИПЦ raw'!$A:$A,0),MATCH(MoM!AM$1,'ИПЦ raw'!$1:$1,0))</f>
        <v>101.01</v>
      </c>
      <c r="AN328" s="326">
        <f>INDEX('ИПЦ raw'!$1:$1048576, MATCH($K328,'ИПЦ raw'!$A:$A,0),MATCH(MoM!AN$1,'ИПЦ raw'!$1:$1,0))</f>
        <v>100.58</v>
      </c>
      <c r="AO328" s="326">
        <f>INDEX('ИПЦ raw'!$1:$1048576, MATCH($K328,'ИПЦ raw'!$A:$A,0),MATCH(MoM!AO$1,'ИПЦ raw'!$1:$1,0))</f>
        <v>100.59</v>
      </c>
      <c r="AP328" s="326">
        <f>INDEX('ИПЦ raw'!$1:$1048576, MATCH($K328,'ИПЦ raw'!$A:$A,0),MATCH(MoM!AP$1,'ИПЦ raw'!$1:$1,0))</f>
        <v>100.83</v>
      </c>
      <c r="AQ328" s="326">
        <f>INDEX('ИПЦ raw'!$1:$1048576, MATCH($K328,'ИПЦ raw'!$A:$A,0),MATCH(MoM!AQ$1,'ИПЦ raw'!$1:$1,0))</f>
        <v>99.09</v>
      </c>
      <c r="AR328" s="326">
        <f>INDEX('ИПЦ raw'!$1:$1048576, MATCH($K328,'ИПЦ raw'!$A:$A,0),MATCH(MoM!AR$1,'ИПЦ raw'!$1:$1,0))</f>
        <v>101.05</v>
      </c>
      <c r="AS328" s="326">
        <f>INDEX('ИПЦ raw'!$1:$1048576, MATCH($K328,'ИПЦ raw'!$A:$A,0),MATCH(MoM!AS$1,'ИПЦ raw'!$1:$1,0))</f>
        <v>101.71</v>
      </c>
      <c r="AT328" s="326">
        <f>INDEX('ИПЦ raw'!$1:$1048576, MATCH($K328,'ИПЦ raw'!$A:$A,0),MATCH(MoM!AT$1,'ИПЦ raw'!$1:$1,0))</f>
        <v>100.81</v>
      </c>
      <c r="AU328" s="326">
        <f>INDEX('ИПЦ raw'!$1:$1048576, MATCH($K328,'ИПЦ raw'!$A:$A,0),MATCH(MoM!AU$1,'ИПЦ raw'!$1:$1,0))</f>
        <v>101.73</v>
      </c>
      <c r="AV328" s="326">
        <f>INDEX('ИПЦ raw'!$1:$1048576, MATCH($K328,'ИПЦ raw'!$A:$A,0),MATCH(MoM!AV$1,'ИПЦ raw'!$1:$1,0))</f>
        <v>100.12</v>
      </c>
      <c r="AW328" s="326">
        <f>INDEX('ИПЦ raw'!$1:$1048576, MATCH($K328,'ИПЦ raw'!$A:$A,0),MATCH(MoM!AW$1,'ИПЦ raw'!$1:$1,0))</f>
        <v>101.27</v>
      </c>
      <c r="AX328" s="326">
        <f>INDEX('ИПЦ raw'!$1:$1048576, MATCH($K328,'ИПЦ raw'!$A:$A,0),MATCH(MoM!AX$1,'ИПЦ raw'!$1:$1,0))</f>
        <v>99.84</v>
      </c>
      <c r="AY328" s="326">
        <f>INDEX('ИПЦ raw'!$1:$1048576, MATCH($K328,'ИПЦ raw'!$A:$A,0),MATCH(MoM!AY$1,'ИПЦ raw'!$1:$1,0))</f>
        <v>100.94</v>
      </c>
      <c r="AZ328" s="326">
        <f>INDEX('ИПЦ raw'!$1:$1048576, MATCH($K328,'ИПЦ raw'!$A:$A,0),MATCH(MoM!AZ$1,'ИПЦ raw'!$1:$1,0))</f>
        <v>101.63</v>
      </c>
    </row>
    <row r="329" spans="1:52" x14ac:dyDescent="0.45">
      <c r="A329" s="326">
        <f>Веса!A329</f>
        <v>1</v>
      </c>
      <c r="B329" s="326">
        <f t="shared" si="10"/>
        <v>1</v>
      </c>
      <c r="C329" s="326">
        <f>БИПЦ_НДС!E329</f>
        <v>0</v>
      </c>
      <c r="D329" s="326">
        <f t="shared" si="11"/>
        <v>1</v>
      </c>
      <c r="E329" s="326">
        <v>0</v>
      </c>
      <c r="F329" s="326">
        <v>1</v>
      </c>
      <c r="G329" s="326">
        <v>1</v>
      </c>
      <c r="H329" s="326">
        <v>0</v>
      </c>
      <c r="I329" s="326">
        <v>0</v>
      </c>
      <c r="J329" s="319" t="s">
        <v>328</v>
      </c>
      <c r="K329" s="319" t="s">
        <v>328</v>
      </c>
      <c r="L329" s="326">
        <f>INDEX('ИПЦ raw'!$1:$1048576, MATCH($K329,'ИПЦ raw'!$A:$A,0),MATCH(MoM!L$1,'ИПЦ raw'!$1:$1,0))</f>
        <v>101.52</v>
      </c>
      <c r="M329" s="326">
        <f>INDEX('ИПЦ raw'!$1:$1048576, MATCH($K329,'ИПЦ raw'!$A:$A,0),MATCH(MoM!M$1,'ИПЦ raw'!$1:$1,0))</f>
        <v>100.62</v>
      </c>
      <c r="N329" s="326">
        <f>INDEX('ИПЦ raw'!$1:$1048576, MATCH($K329,'ИПЦ raw'!$A:$A,0),MATCH(MoM!N$1,'ИПЦ raw'!$1:$1,0))</f>
        <v>99.47</v>
      </c>
      <c r="O329" s="326">
        <f>INDEX('ИПЦ raw'!$1:$1048576, MATCH($K329,'ИПЦ raw'!$A:$A,0),MATCH(MoM!O$1,'ИПЦ raw'!$1:$1,0))</f>
        <v>99.23</v>
      </c>
      <c r="P329" s="326">
        <f>INDEX('ИПЦ raw'!$1:$1048576, MATCH($K329,'ИПЦ raw'!$A:$A,0),MATCH(MoM!P$1,'ИПЦ raw'!$1:$1,0))</f>
        <v>100.26</v>
      </c>
      <c r="Q329" s="326">
        <f>INDEX('ИПЦ raw'!$1:$1048576, MATCH($K329,'ИПЦ raw'!$A:$A,0),MATCH(MoM!Q$1,'ИПЦ raw'!$1:$1,0))</f>
        <v>99.82</v>
      </c>
      <c r="R329" s="326">
        <f>INDEX('ИПЦ raw'!$1:$1048576, MATCH($K329,'ИПЦ raw'!$A:$A,0),MATCH(MoM!R$1,'ИПЦ raw'!$1:$1,0))</f>
        <v>100.01</v>
      </c>
      <c r="S329" s="326">
        <f>INDEX('ИПЦ raw'!$1:$1048576, MATCH($K329,'ИПЦ raw'!$A:$A,0),MATCH(MoM!S$1,'ИПЦ raw'!$1:$1,0))</f>
        <v>99.67</v>
      </c>
      <c r="T329" s="326">
        <f>INDEX('ИПЦ raw'!$1:$1048576, MATCH($K329,'ИПЦ raw'!$A:$A,0),MATCH(MoM!T$1,'ИПЦ raw'!$1:$1,0))</f>
        <v>100.9</v>
      </c>
      <c r="U329" s="326">
        <f>INDEX('ИПЦ raw'!$1:$1048576, MATCH($K329,'ИПЦ raw'!$A:$A,0),MATCH(MoM!U$1,'ИПЦ raw'!$1:$1,0))</f>
        <v>100.59</v>
      </c>
      <c r="V329" s="326">
        <f>INDEX('ИПЦ raw'!$1:$1048576, MATCH($K329,'ИПЦ raw'!$A:$A,0),MATCH(MoM!V$1,'ИПЦ raw'!$1:$1,0))</f>
        <v>100.33</v>
      </c>
      <c r="W329" s="326">
        <f>INDEX('ИПЦ raw'!$1:$1048576, MATCH($K329,'ИПЦ raw'!$A:$A,0),MATCH(MoM!W$1,'ИПЦ raw'!$1:$1,0))</f>
        <v>100.96</v>
      </c>
      <c r="X329" s="326">
        <f>INDEX('ИПЦ raw'!$1:$1048576, MATCH($K329,'ИПЦ raw'!$A:$A,0),MATCH(MoM!X$1,'ИПЦ raw'!$1:$1,0))</f>
        <v>100.83</v>
      </c>
      <c r="Y329" s="326">
        <f>INDEX('ИПЦ raw'!$1:$1048576, MATCH($K329,'ИПЦ raw'!$A:$A,0),MATCH(MoM!Y$1,'ИПЦ raw'!$1:$1,0))</f>
        <v>100.54</v>
      </c>
      <c r="Z329" s="326">
        <f>INDEX('ИПЦ raw'!$1:$1048576, MATCH($K329,'ИПЦ raw'!$A:$A,0),MATCH(MoM!Z$1,'ИПЦ raw'!$1:$1,0))</f>
        <v>100.61</v>
      </c>
      <c r="AA329" s="326">
        <f>INDEX('ИПЦ raw'!$1:$1048576, MATCH($K329,'ИПЦ raw'!$A:$A,0),MATCH(MoM!AA$1,'ИПЦ raw'!$1:$1,0))</f>
        <v>102.08</v>
      </c>
      <c r="AB329" s="326">
        <f>INDEX('ИПЦ raw'!$1:$1048576, MATCH($K329,'ИПЦ raw'!$A:$A,0),MATCH(MoM!AB$1,'ИПЦ raw'!$1:$1,0))</f>
        <v>100.36</v>
      </c>
      <c r="AC329" s="326">
        <f>INDEX('ИПЦ raw'!$1:$1048576, MATCH($K329,'ИПЦ raw'!$A:$A,0),MATCH(MoM!AC$1,'ИПЦ raw'!$1:$1,0))</f>
        <v>99.67</v>
      </c>
      <c r="AD329" s="326">
        <f>INDEX('ИПЦ raw'!$1:$1048576, MATCH($K329,'ИПЦ raw'!$A:$A,0),MATCH(MoM!AD$1,'ИПЦ raw'!$1:$1,0))</f>
        <v>101.19</v>
      </c>
      <c r="AE329" s="326">
        <f>INDEX('ИПЦ raw'!$1:$1048576, MATCH($K329,'ИПЦ raw'!$A:$A,0),MATCH(MoM!AE$1,'ИПЦ raw'!$1:$1,0))</f>
        <v>99.44</v>
      </c>
      <c r="AF329" s="326">
        <f>INDEX('ИПЦ raw'!$1:$1048576, MATCH($K329,'ИПЦ raw'!$A:$A,0),MATCH(MoM!AF$1,'ИПЦ raw'!$1:$1,0))</f>
        <v>100.51</v>
      </c>
      <c r="AG329" s="326">
        <f>INDEX('ИПЦ raw'!$1:$1048576, MATCH($K329,'ИПЦ raw'!$A:$A,0),MATCH(MoM!AG$1,'ИПЦ raw'!$1:$1,0))</f>
        <v>100.8</v>
      </c>
      <c r="AH329" s="326">
        <f>INDEX('ИПЦ raw'!$1:$1048576, MATCH($K329,'ИПЦ raw'!$A:$A,0),MATCH(MoM!AH$1,'ИПЦ raw'!$1:$1,0))</f>
        <v>99.63</v>
      </c>
      <c r="AI329" s="326">
        <f>INDEX('ИПЦ raw'!$1:$1048576, MATCH($K329,'ИПЦ raw'!$A:$A,0),MATCH(MoM!AI$1,'ИПЦ raw'!$1:$1,0))</f>
        <v>100.36</v>
      </c>
      <c r="AJ329" s="326">
        <f>INDEX('ИПЦ raw'!$1:$1048576, MATCH($K329,'ИПЦ raw'!$A:$A,0),MATCH(MoM!AJ$1,'ИПЦ raw'!$1:$1,0))</f>
        <v>100.68</v>
      </c>
      <c r="AK329" s="326">
        <f>INDEX('ИПЦ raw'!$1:$1048576, MATCH($K329,'ИПЦ raw'!$A:$A,0),MATCH(MoM!AK$1,'ИПЦ raw'!$1:$1,0))</f>
        <v>101.81</v>
      </c>
      <c r="AL329" s="326">
        <f>INDEX('ИПЦ raw'!$1:$1048576, MATCH($K329,'ИПЦ raw'!$A:$A,0),MATCH(MoM!AL$1,'ИПЦ raw'!$1:$1,0))</f>
        <v>100.35</v>
      </c>
      <c r="AM329" s="326">
        <f>INDEX('ИПЦ raw'!$1:$1048576, MATCH($K329,'ИПЦ raw'!$A:$A,0),MATCH(MoM!AM$1,'ИПЦ raw'!$1:$1,0))</f>
        <v>100.86</v>
      </c>
      <c r="AN329" s="326">
        <f>INDEX('ИПЦ raw'!$1:$1048576, MATCH($K329,'ИПЦ raw'!$A:$A,0),MATCH(MoM!AN$1,'ИПЦ raw'!$1:$1,0))</f>
        <v>101.87</v>
      </c>
      <c r="AO329" s="326">
        <f>INDEX('ИПЦ raw'!$1:$1048576, MATCH($K329,'ИПЦ raw'!$A:$A,0),MATCH(MoM!AO$1,'ИПЦ raw'!$1:$1,0))</f>
        <v>100.87</v>
      </c>
      <c r="AP329" s="326">
        <f>INDEX('ИПЦ raw'!$1:$1048576, MATCH($K329,'ИПЦ raw'!$A:$A,0),MATCH(MoM!AP$1,'ИПЦ raw'!$1:$1,0))</f>
        <v>100.84</v>
      </c>
      <c r="AQ329" s="326">
        <f>INDEX('ИПЦ raw'!$1:$1048576, MATCH($K329,'ИПЦ raw'!$A:$A,0),MATCH(MoM!AQ$1,'ИПЦ raw'!$1:$1,0))</f>
        <v>100.19</v>
      </c>
      <c r="AR329" s="326">
        <f>INDEX('ИПЦ raw'!$1:$1048576, MATCH($K329,'ИПЦ raw'!$A:$A,0),MATCH(MoM!AR$1,'ИПЦ raw'!$1:$1,0))</f>
        <v>100.21</v>
      </c>
      <c r="AS329" s="326">
        <f>INDEX('ИПЦ raw'!$1:$1048576, MATCH($K329,'ИПЦ raw'!$A:$A,0),MATCH(MoM!AS$1,'ИПЦ raw'!$1:$1,0))</f>
        <v>100.09</v>
      </c>
      <c r="AT329" s="326">
        <f>INDEX('ИПЦ raw'!$1:$1048576, MATCH($K329,'ИПЦ raw'!$A:$A,0),MATCH(MoM!AT$1,'ИПЦ raw'!$1:$1,0))</f>
        <v>100.33</v>
      </c>
      <c r="AU329" s="326">
        <f>INDEX('ИПЦ raw'!$1:$1048576, MATCH($K329,'ИПЦ raw'!$A:$A,0),MATCH(MoM!AU$1,'ИПЦ raw'!$1:$1,0))</f>
        <v>100.59</v>
      </c>
      <c r="AV329" s="326">
        <f>INDEX('ИПЦ raw'!$1:$1048576, MATCH($K329,'ИПЦ raw'!$A:$A,0),MATCH(MoM!AV$1,'ИПЦ raw'!$1:$1,0))</f>
        <v>100.99</v>
      </c>
      <c r="AW329" s="326">
        <f>INDEX('ИПЦ raw'!$1:$1048576, MATCH($K329,'ИПЦ raw'!$A:$A,0),MATCH(MoM!AW$1,'ИПЦ raw'!$1:$1,0))</f>
        <v>100.83</v>
      </c>
      <c r="AX329" s="326">
        <f>INDEX('ИПЦ raw'!$1:$1048576, MATCH($K329,'ИПЦ raw'!$A:$A,0),MATCH(MoM!AX$1,'ИПЦ raw'!$1:$1,0))</f>
        <v>100.8</v>
      </c>
      <c r="AY329" s="326">
        <f>INDEX('ИПЦ raw'!$1:$1048576, MATCH($K329,'ИПЦ raw'!$A:$A,0),MATCH(MoM!AY$1,'ИПЦ raw'!$1:$1,0))</f>
        <v>100.91</v>
      </c>
      <c r="AZ329" s="326">
        <f>INDEX('ИПЦ raw'!$1:$1048576, MATCH($K329,'ИПЦ raw'!$A:$A,0),MATCH(MoM!AZ$1,'ИПЦ raw'!$1:$1,0))</f>
        <v>100.6</v>
      </c>
    </row>
    <row r="330" spans="1:52" x14ac:dyDescent="0.45">
      <c r="A330" s="326">
        <f>Веса!A330</f>
        <v>1</v>
      </c>
      <c r="B330" s="326">
        <f t="shared" si="10"/>
        <v>1</v>
      </c>
      <c r="C330" s="326">
        <f>БИПЦ_НДС!E330</f>
        <v>0</v>
      </c>
      <c r="D330" s="326">
        <f t="shared" si="11"/>
        <v>1</v>
      </c>
      <c r="E330" s="326">
        <v>0</v>
      </c>
      <c r="F330" s="326">
        <v>1</v>
      </c>
      <c r="G330" s="326">
        <v>1</v>
      </c>
      <c r="H330" s="326">
        <v>0</v>
      </c>
      <c r="I330" s="326">
        <v>0</v>
      </c>
      <c r="J330" s="323" t="s">
        <v>329</v>
      </c>
      <c r="K330" s="323" t="s">
        <v>329</v>
      </c>
      <c r="L330" s="326">
        <f>INDEX('ИПЦ raw'!$1:$1048576, MATCH($K330,'ИПЦ raw'!$A:$A,0),MATCH(MoM!L$1,'ИПЦ raw'!$1:$1,0))</f>
        <v>99.8</v>
      </c>
      <c r="M330" s="326">
        <f>INDEX('ИПЦ raw'!$1:$1048576, MATCH($K330,'ИПЦ raw'!$A:$A,0),MATCH(MoM!M$1,'ИПЦ raw'!$1:$1,0))</f>
        <v>99.86</v>
      </c>
      <c r="N330" s="326">
        <f>INDEX('ИПЦ raw'!$1:$1048576, MATCH($K330,'ИПЦ raw'!$A:$A,0),MATCH(MoM!N$1,'ИПЦ raw'!$1:$1,0))</f>
        <v>101.56</v>
      </c>
      <c r="O330" s="326">
        <f>INDEX('ИПЦ raw'!$1:$1048576, MATCH($K330,'ИПЦ raw'!$A:$A,0),MATCH(MoM!O$1,'ИПЦ raw'!$1:$1,0))</f>
        <v>99.14</v>
      </c>
      <c r="P330" s="326">
        <f>INDEX('ИПЦ raw'!$1:$1048576, MATCH($K330,'ИПЦ raw'!$A:$A,0),MATCH(MoM!P$1,'ИПЦ raw'!$1:$1,0))</f>
        <v>101.06</v>
      </c>
      <c r="Q330" s="326">
        <f>INDEX('ИПЦ raw'!$1:$1048576, MATCH($K330,'ИПЦ raw'!$A:$A,0),MATCH(MoM!Q$1,'ИПЦ raw'!$1:$1,0))</f>
        <v>101.01</v>
      </c>
      <c r="R330" s="326">
        <f>INDEX('ИПЦ raw'!$1:$1048576, MATCH($K330,'ИПЦ raw'!$A:$A,0),MATCH(MoM!R$1,'ИПЦ raw'!$1:$1,0))</f>
        <v>100.39</v>
      </c>
      <c r="S330" s="326">
        <f>INDEX('ИПЦ raw'!$1:$1048576, MATCH($K330,'ИПЦ raw'!$A:$A,0),MATCH(MoM!S$1,'ИПЦ raw'!$1:$1,0))</f>
        <v>101.53</v>
      </c>
      <c r="T330" s="326">
        <f>INDEX('ИПЦ raw'!$1:$1048576, MATCH($K330,'ИПЦ raw'!$A:$A,0),MATCH(MoM!T$1,'ИПЦ raw'!$1:$1,0))</f>
        <v>100.55</v>
      </c>
      <c r="U330" s="326">
        <f>INDEX('ИПЦ raw'!$1:$1048576, MATCH($K330,'ИПЦ raw'!$A:$A,0),MATCH(MoM!U$1,'ИПЦ raw'!$1:$1,0))</f>
        <v>99.62</v>
      </c>
      <c r="V330" s="326">
        <f>INDEX('ИПЦ raw'!$1:$1048576, MATCH($K330,'ИПЦ raw'!$A:$A,0),MATCH(MoM!V$1,'ИПЦ raw'!$1:$1,0))</f>
        <v>102.32</v>
      </c>
      <c r="W330" s="326">
        <f>INDEX('ИПЦ raw'!$1:$1048576, MATCH($K330,'ИПЦ raw'!$A:$A,0),MATCH(MoM!W$1,'ИПЦ raw'!$1:$1,0))</f>
        <v>102.35</v>
      </c>
      <c r="X330" s="326">
        <f>INDEX('ИПЦ raw'!$1:$1048576, MATCH($K330,'ИПЦ raw'!$A:$A,0),MATCH(MoM!X$1,'ИПЦ raw'!$1:$1,0))</f>
        <v>101.79</v>
      </c>
      <c r="Y330" s="326">
        <f>INDEX('ИПЦ raw'!$1:$1048576, MATCH($K330,'ИПЦ raw'!$A:$A,0),MATCH(MoM!Y$1,'ИПЦ raw'!$1:$1,0))</f>
        <v>100.75</v>
      </c>
      <c r="Z330" s="326">
        <f>INDEX('ИПЦ raw'!$1:$1048576, MATCH($K330,'ИПЦ raw'!$A:$A,0),MATCH(MoM!Z$1,'ИПЦ raw'!$1:$1,0))</f>
        <v>101.71</v>
      </c>
      <c r="AA330" s="326">
        <f>INDEX('ИПЦ raw'!$1:$1048576, MATCH($K330,'ИПЦ raw'!$A:$A,0),MATCH(MoM!AA$1,'ИПЦ raw'!$1:$1,0))</f>
        <v>98.74</v>
      </c>
      <c r="AB330" s="326">
        <f>INDEX('ИПЦ raw'!$1:$1048576, MATCH($K330,'ИПЦ raw'!$A:$A,0),MATCH(MoM!AB$1,'ИПЦ raw'!$1:$1,0))</f>
        <v>101.96</v>
      </c>
      <c r="AC330" s="326">
        <f>INDEX('ИПЦ raw'!$1:$1048576, MATCH($K330,'ИПЦ raw'!$A:$A,0),MATCH(MoM!AC$1,'ИПЦ raw'!$1:$1,0))</f>
        <v>99.75</v>
      </c>
      <c r="AD330" s="326">
        <f>INDEX('ИПЦ raw'!$1:$1048576, MATCH($K330,'ИПЦ raw'!$A:$A,0),MATCH(MoM!AD$1,'ИПЦ raw'!$1:$1,0))</f>
        <v>98.61</v>
      </c>
      <c r="AE330" s="326">
        <f>INDEX('ИПЦ raw'!$1:$1048576, MATCH($K330,'ИПЦ raw'!$A:$A,0),MATCH(MoM!AE$1,'ИПЦ raw'!$1:$1,0))</f>
        <v>100.58</v>
      </c>
      <c r="AF330" s="326">
        <f>INDEX('ИПЦ raw'!$1:$1048576, MATCH($K330,'ИПЦ raw'!$A:$A,0),MATCH(MoM!AF$1,'ИПЦ raw'!$1:$1,0))</f>
        <v>101.25</v>
      </c>
      <c r="AG330" s="326">
        <f>INDEX('ИПЦ raw'!$1:$1048576, MATCH($K330,'ИПЦ raw'!$A:$A,0),MATCH(MoM!AG$1,'ИПЦ raw'!$1:$1,0))</f>
        <v>101.01</v>
      </c>
      <c r="AH330" s="326">
        <f>INDEX('ИПЦ raw'!$1:$1048576, MATCH($K330,'ИПЦ raw'!$A:$A,0),MATCH(MoM!AH$1,'ИПЦ raw'!$1:$1,0))</f>
        <v>99.81</v>
      </c>
      <c r="AI330" s="326">
        <f>INDEX('ИПЦ raw'!$1:$1048576, MATCH($K330,'ИПЦ raw'!$A:$A,0),MATCH(MoM!AI$1,'ИПЦ raw'!$1:$1,0))</f>
        <v>100.77</v>
      </c>
      <c r="AJ330" s="326">
        <f>INDEX('ИПЦ raw'!$1:$1048576, MATCH($K330,'ИПЦ raw'!$A:$A,0),MATCH(MoM!AJ$1,'ИПЦ raw'!$1:$1,0))</f>
        <v>100.82</v>
      </c>
      <c r="AK330" s="326">
        <f>INDEX('ИПЦ raw'!$1:$1048576, MATCH($K330,'ИПЦ raw'!$A:$A,0),MATCH(MoM!AK$1,'ИПЦ raw'!$1:$1,0))</f>
        <v>102.45</v>
      </c>
      <c r="AL330" s="326">
        <f>INDEX('ИПЦ raw'!$1:$1048576, MATCH($K330,'ИПЦ raw'!$A:$A,0),MATCH(MoM!AL$1,'ИПЦ raw'!$1:$1,0))</f>
        <v>101.84</v>
      </c>
      <c r="AM330" s="326">
        <f>INDEX('ИПЦ raw'!$1:$1048576, MATCH($K330,'ИПЦ raw'!$A:$A,0),MATCH(MoM!AM$1,'ИПЦ raw'!$1:$1,0))</f>
        <v>101.16</v>
      </c>
      <c r="AN330" s="326">
        <f>INDEX('ИПЦ raw'!$1:$1048576, MATCH($K330,'ИПЦ raw'!$A:$A,0),MATCH(MoM!AN$1,'ИПЦ raw'!$1:$1,0))</f>
        <v>99.26</v>
      </c>
      <c r="AO330" s="326">
        <f>INDEX('ИПЦ raw'!$1:$1048576, MATCH($K330,'ИПЦ raw'!$A:$A,0),MATCH(MoM!AO$1,'ИПЦ raw'!$1:$1,0))</f>
        <v>101.58</v>
      </c>
      <c r="AP330" s="326">
        <f>INDEX('ИПЦ raw'!$1:$1048576, MATCH($K330,'ИПЦ raw'!$A:$A,0),MATCH(MoM!AP$1,'ИПЦ raw'!$1:$1,0))</f>
        <v>102.5</v>
      </c>
      <c r="AQ330" s="326">
        <f>INDEX('ИПЦ raw'!$1:$1048576, MATCH($K330,'ИПЦ raw'!$A:$A,0),MATCH(MoM!AQ$1,'ИПЦ raw'!$1:$1,0))</f>
        <v>100.02</v>
      </c>
      <c r="AR330" s="326">
        <f>INDEX('ИПЦ raw'!$1:$1048576, MATCH($K330,'ИПЦ raw'!$A:$A,0),MATCH(MoM!AR$1,'ИПЦ raw'!$1:$1,0))</f>
        <v>105.77</v>
      </c>
      <c r="AS330" s="326">
        <f>INDEX('ИПЦ raw'!$1:$1048576, MATCH($K330,'ИПЦ raw'!$A:$A,0),MATCH(MoM!AS$1,'ИПЦ raw'!$1:$1,0))</f>
        <v>100.95</v>
      </c>
      <c r="AT330" s="326">
        <f>INDEX('ИПЦ raw'!$1:$1048576, MATCH($K330,'ИПЦ raw'!$A:$A,0),MATCH(MoM!AT$1,'ИПЦ raw'!$1:$1,0))</f>
        <v>100.34</v>
      </c>
      <c r="AU330" s="326">
        <f>INDEX('ИПЦ raw'!$1:$1048576, MATCH($K330,'ИПЦ raw'!$A:$A,0),MATCH(MoM!AU$1,'ИПЦ raw'!$1:$1,0))</f>
        <v>101.67</v>
      </c>
      <c r="AV330" s="326">
        <f>INDEX('ИПЦ raw'!$1:$1048576, MATCH($K330,'ИПЦ raw'!$A:$A,0),MATCH(MoM!AV$1,'ИПЦ raw'!$1:$1,0))</f>
        <v>99.79</v>
      </c>
      <c r="AW330" s="326">
        <f>INDEX('ИПЦ raw'!$1:$1048576, MATCH($K330,'ИПЦ raw'!$A:$A,0),MATCH(MoM!AW$1,'ИПЦ raw'!$1:$1,0))</f>
        <v>102.05</v>
      </c>
      <c r="AX330" s="326">
        <f>INDEX('ИПЦ raw'!$1:$1048576, MATCH($K330,'ИПЦ raw'!$A:$A,0),MATCH(MoM!AX$1,'ИПЦ raw'!$1:$1,0))</f>
        <v>104.69</v>
      </c>
      <c r="AY330" s="326">
        <f>INDEX('ИПЦ raw'!$1:$1048576, MATCH($K330,'ИПЦ raw'!$A:$A,0),MATCH(MoM!AY$1,'ИПЦ raw'!$1:$1,0))</f>
        <v>101.19</v>
      </c>
      <c r="AZ330" s="326">
        <f>INDEX('ИПЦ raw'!$1:$1048576, MATCH($K330,'ИПЦ raw'!$A:$A,0),MATCH(MoM!AZ$1,'ИПЦ raw'!$1:$1,0))</f>
        <v>100.37</v>
      </c>
    </row>
    <row r="331" spans="1:52" x14ac:dyDescent="0.45">
      <c r="A331" s="326">
        <f>Веса!A331</f>
        <v>1</v>
      </c>
      <c r="B331" s="326">
        <f t="shared" si="10"/>
        <v>1</v>
      </c>
      <c r="C331" s="326">
        <f>БИПЦ_НДС!E331</f>
        <v>0</v>
      </c>
      <c r="D331" s="326">
        <f t="shared" si="11"/>
        <v>1</v>
      </c>
      <c r="E331" s="326">
        <v>0</v>
      </c>
      <c r="F331" s="326">
        <v>1</v>
      </c>
      <c r="G331" s="326">
        <v>1</v>
      </c>
      <c r="H331" s="326">
        <v>0</v>
      </c>
      <c r="I331" s="326">
        <v>0</v>
      </c>
      <c r="J331" s="319" t="s">
        <v>330</v>
      </c>
      <c r="K331" s="319" t="s">
        <v>330</v>
      </c>
      <c r="L331" s="326">
        <f>INDEX('ИПЦ raw'!$1:$1048576, MATCH($K331,'ИПЦ raw'!$A:$A,0),MATCH(MoM!L$1,'ИПЦ raw'!$1:$1,0))</f>
        <v>101.22</v>
      </c>
      <c r="M331" s="326">
        <f>INDEX('ИПЦ raw'!$1:$1048576, MATCH($K331,'ИПЦ raw'!$A:$A,0),MATCH(MoM!M$1,'ИПЦ raw'!$1:$1,0))</f>
        <v>100.39</v>
      </c>
      <c r="N331" s="326">
        <f>INDEX('ИПЦ raw'!$1:$1048576, MATCH($K331,'ИПЦ raw'!$A:$A,0),MATCH(MoM!N$1,'ИПЦ raw'!$1:$1,0))</f>
        <v>99.97</v>
      </c>
      <c r="O331" s="326">
        <f>INDEX('ИПЦ raw'!$1:$1048576, MATCH($K331,'ИПЦ raw'!$A:$A,0),MATCH(MoM!O$1,'ИПЦ raw'!$1:$1,0))</f>
        <v>100.43</v>
      </c>
      <c r="P331" s="326">
        <f>INDEX('ИПЦ raw'!$1:$1048576, MATCH($K331,'ИПЦ raw'!$A:$A,0),MATCH(MoM!P$1,'ИПЦ raw'!$1:$1,0))</f>
        <v>100.15</v>
      </c>
      <c r="Q331" s="326">
        <f>INDEX('ИПЦ raw'!$1:$1048576, MATCH($K331,'ИПЦ raw'!$A:$A,0),MATCH(MoM!Q$1,'ИПЦ raw'!$1:$1,0))</f>
        <v>100.03</v>
      </c>
      <c r="R331" s="326">
        <f>INDEX('ИПЦ raw'!$1:$1048576, MATCH($K331,'ИПЦ raw'!$A:$A,0),MATCH(MoM!R$1,'ИПЦ raw'!$1:$1,0))</f>
        <v>100.05</v>
      </c>
      <c r="S331" s="326">
        <f>INDEX('ИПЦ raw'!$1:$1048576, MATCH($K331,'ИПЦ raw'!$A:$A,0),MATCH(MoM!S$1,'ИПЦ raw'!$1:$1,0))</f>
        <v>100.5</v>
      </c>
      <c r="T331" s="326">
        <f>INDEX('ИПЦ raw'!$1:$1048576, MATCH($K331,'ИПЦ raw'!$A:$A,0),MATCH(MoM!T$1,'ИПЦ raw'!$1:$1,0))</f>
        <v>100.69</v>
      </c>
      <c r="U331" s="326">
        <f>INDEX('ИПЦ raw'!$1:$1048576, MATCH($K331,'ИПЦ raw'!$A:$A,0),MATCH(MoM!U$1,'ИПЦ raw'!$1:$1,0))</f>
        <v>100.57</v>
      </c>
      <c r="V331" s="326">
        <f>INDEX('ИПЦ raw'!$1:$1048576, MATCH($K331,'ИПЦ raw'!$A:$A,0),MATCH(MoM!V$1,'ИПЦ raw'!$1:$1,0))</f>
        <v>99.69</v>
      </c>
      <c r="W331" s="326">
        <f>INDEX('ИПЦ raw'!$1:$1048576, MATCH($K331,'ИПЦ raw'!$A:$A,0),MATCH(MoM!W$1,'ИПЦ raw'!$1:$1,0))</f>
        <v>100.75</v>
      </c>
      <c r="X331" s="326">
        <f>INDEX('ИПЦ raw'!$1:$1048576, MATCH($K331,'ИПЦ raw'!$A:$A,0),MATCH(MoM!X$1,'ИПЦ raw'!$1:$1,0))</f>
        <v>100.39</v>
      </c>
      <c r="Y331" s="326">
        <f>INDEX('ИПЦ raw'!$1:$1048576, MATCH($K331,'ИПЦ raw'!$A:$A,0),MATCH(MoM!Y$1,'ИПЦ raw'!$1:$1,0))</f>
        <v>100.8</v>
      </c>
      <c r="Z331" s="326">
        <f>INDEX('ИПЦ raw'!$1:$1048576, MATCH($K331,'ИПЦ raw'!$A:$A,0),MATCH(MoM!Z$1,'ИПЦ raw'!$1:$1,0))</f>
        <v>100.71</v>
      </c>
      <c r="AA331" s="326">
        <f>INDEX('ИПЦ raw'!$1:$1048576, MATCH($K331,'ИПЦ raw'!$A:$A,0),MATCH(MoM!AA$1,'ИПЦ raw'!$1:$1,0))</f>
        <v>100.45</v>
      </c>
      <c r="AB331" s="326">
        <f>INDEX('ИПЦ raw'!$1:$1048576, MATCH($K331,'ИПЦ raw'!$A:$A,0),MATCH(MoM!AB$1,'ИПЦ raw'!$1:$1,0))</f>
        <v>100.54</v>
      </c>
      <c r="AC331" s="326">
        <f>INDEX('ИПЦ raw'!$1:$1048576, MATCH($K331,'ИПЦ raw'!$A:$A,0),MATCH(MoM!AC$1,'ИПЦ raw'!$1:$1,0))</f>
        <v>100.01</v>
      </c>
      <c r="AD331" s="326">
        <f>INDEX('ИПЦ raw'!$1:$1048576, MATCH($K331,'ИПЦ raw'!$A:$A,0),MATCH(MoM!AD$1,'ИПЦ raw'!$1:$1,0))</f>
        <v>99.26</v>
      </c>
      <c r="AE331" s="326">
        <f>INDEX('ИПЦ raw'!$1:$1048576, MATCH($K331,'ИПЦ raw'!$A:$A,0),MATCH(MoM!AE$1,'ИПЦ raw'!$1:$1,0))</f>
        <v>99.95</v>
      </c>
      <c r="AF331" s="326">
        <f>INDEX('ИПЦ raw'!$1:$1048576, MATCH($K331,'ИПЦ raw'!$A:$A,0),MATCH(MoM!AF$1,'ИПЦ raw'!$1:$1,0))</f>
        <v>100.77</v>
      </c>
      <c r="AG331" s="326">
        <f>INDEX('ИПЦ raw'!$1:$1048576, MATCH($K331,'ИПЦ raw'!$A:$A,0),MATCH(MoM!AG$1,'ИПЦ raw'!$1:$1,0))</f>
        <v>101.11</v>
      </c>
      <c r="AH331" s="326">
        <f>INDEX('ИПЦ raw'!$1:$1048576, MATCH($K331,'ИПЦ raw'!$A:$A,0),MATCH(MoM!AH$1,'ИПЦ raw'!$1:$1,0))</f>
        <v>100.78</v>
      </c>
      <c r="AI331" s="326">
        <f>INDEX('ИПЦ raw'!$1:$1048576, MATCH($K331,'ИПЦ raw'!$A:$A,0),MATCH(MoM!AI$1,'ИПЦ raw'!$1:$1,0))</f>
        <v>99.64</v>
      </c>
      <c r="AJ331" s="326">
        <f>INDEX('ИПЦ raw'!$1:$1048576, MATCH($K331,'ИПЦ raw'!$A:$A,0),MATCH(MoM!AJ$1,'ИПЦ raw'!$1:$1,0))</f>
        <v>99.59</v>
      </c>
      <c r="AK331" s="326">
        <f>INDEX('ИПЦ raw'!$1:$1048576, MATCH($K331,'ИПЦ raw'!$A:$A,0),MATCH(MoM!AK$1,'ИПЦ raw'!$1:$1,0))</f>
        <v>101.05</v>
      </c>
      <c r="AL331" s="326">
        <f>INDEX('ИПЦ raw'!$1:$1048576, MATCH($K331,'ИПЦ raw'!$A:$A,0),MATCH(MoM!AL$1,'ИПЦ raw'!$1:$1,0))</f>
        <v>100.38</v>
      </c>
      <c r="AM331" s="326">
        <f>INDEX('ИПЦ raw'!$1:$1048576, MATCH($K331,'ИПЦ raw'!$A:$A,0),MATCH(MoM!AM$1,'ИПЦ raw'!$1:$1,0))</f>
        <v>100.33</v>
      </c>
      <c r="AN331" s="326">
        <f>INDEX('ИПЦ raw'!$1:$1048576, MATCH($K331,'ИПЦ raw'!$A:$A,0),MATCH(MoM!AN$1,'ИПЦ raw'!$1:$1,0))</f>
        <v>100.86</v>
      </c>
      <c r="AO331" s="326">
        <f>INDEX('ИПЦ raw'!$1:$1048576, MATCH($K331,'ИПЦ raw'!$A:$A,0),MATCH(MoM!AO$1,'ИПЦ raw'!$1:$1,0))</f>
        <v>101.15</v>
      </c>
      <c r="AP331" s="326">
        <f>INDEX('ИПЦ raw'!$1:$1048576, MATCH($K331,'ИПЦ raw'!$A:$A,0),MATCH(MoM!AP$1,'ИПЦ raw'!$1:$1,0))</f>
        <v>100.47</v>
      </c>
      <c r="AQ331" s="326">
        <f>INDEX('ИПЦ raw'!$1:$1048576, MATCH($K331,'ИПЦ raw'!$A:$A,0),MATCH(MoM!AQ$1,'ИПЦ raw'!$1:$1,0))</f>
        <v>100.07</v>
      </c>
      <c r="AR331" s="326">
        <f>INDEX('ИПЦ raw'!$1:$1048576, MATCH($K331,'ИПЦ raw'!$A:$A,0),MATCH(MoM!AR$1,'ИПЦ raw'!$1:$1,0))</f>
        <v>101.03</v>
      </c>
      <c r="AS331" s="326">
        <f>INDEX('ИПЦ raw'!$1:$1048576, MATCH($K331,'ИПЦ raw'!$A:$A,0),MATCH(MoM!AS$1,'ИПЦ raw'!$1:$1,0))</f>
        <v>100.37</v>
      </c>
      <c r="AT331" s="326">
        <f>INDEX('ИПЦ raw'!$1:$1048576, MATCH($K331,'ИПЦ raw'!$A:$A,0),MATCH(MoM!AT$1,'ИПЦ raw'!$1:$1,0))</f>
        <v>100.01</v>
      </c>
      <c r="AU331" s="326">
        <f>INDEX('ИПЦ raw'!$1:$1048576, MATCH($K331,'ИПЦ raw'!$A:$A,0),MATCH(MoM!AU$1,'ИПЦ raw'!$1:$1,0))</f>
        <v>99.96</v>
      </c>
      <c r="AV331" s="326">
        <f>INDEX('ИПЦ raw'!$1:$1048576, MATCH($K331,'ИПЦ raw'!$A:$A,0),MATCH(MoM!AV$1,'ИПЦ raw'!$1:$1,0))</f>
        <v>100.01</v>
      </c>
      <c r="AW331" s="326">
        <f>INDEX('ИПЦ raw'!$1:$1048576, MATCH($K331,'ИПЦ raw'!$A:$A,0),MATCH(MoM!AW$1,'ИПЦ raw'!$1:$1,0))</f>
        <v>98.83</v>
      </c>
      <c r="AX331" s="326">
        <f>INDEX('ИПЦ raw'!$1:$1048576, MATCH($K331,'ИПЦ raw'!$A:$A,0),MATCH(MoM!AX$1,'ИПЦ raw'!$1:$1,0))</f>
        <v>98.67</v>
      </c>
      <c r="AY331" s="326">
        <f>INDEX('ИПЦ raw'!$1:$1048576, MATCH($K331,'ИПЦ raw'!$A:$A,0),MATCH(MoM!AY$1,'ИПЦ raw'!$1:$1,0))</f>
        <v>99.29</v>
      </c>
      <c r="AZ331" s="326">
        <f>INDEX('ИПЦ raw'!$1:$1048576, MATCH($K331,'ИПЦ raw'!$A:$A,0),MATCH(MoM!AZ$1,'ИПЦ raw'!$1:$1,0))</f>
        <v>100.24</v>
      </c>
    </row>
    <row r="332" spans="1:52" x14ac:dyDescent="0.45">
      <c r="A332" s="326">
        <f>Веса!A332</f>
        <v>1</v>
      </c>
      <c r="B332" s="326">
        <f t="shared" si="10"/>
        <v>1</v>
      </c>
      <c r="C332" s="326">
        <f>БИПЦ_НДС!E332</f>
        <v>0</v>
      </c>
      <c r="D332" s="326">
        <f t="shared" si="11"/>
        <v>1</v>
      </c>
      <c r="E332" s="326">
        <v>0</v>
      </c>
      <c r="F332" s="326">
        <v>1</v>
      </c>
      <c r="G332" s="326">
        <v>1</v>
      </c>
      <c r="H332" s="326">
        <v>0</v>
      </c>
      <c r="I332" s="326">
        <v>0</v>
      </c>
      <c r="J332" s="319" t="s">
        <v>331</v>
      </c>
      <c r="K332" s="319" t="s">
        <v>331</v>
      </c>
      <c r="L332" s="326">
        <f>INDEX('ИПЦ raw'!$1:$1048576, MATCH($K332,'ИПЦ raw'!$A:$A,0),MATCH(MoM!L$1,'ИПЦ raw'!$1:$1,0))</f>
        <v>99.65</v>
      </c>
      <c r="M332" s="326">
        <f>INDEX('ИПЦ raw'!$1:$1048576, MATCH($K332,'ИПЦ raw'!$A:$A,0),MATCH(MoM!M$1,'ИПЦ raw'!$1:$1,0))</f>
        <v>99.21</v>
      </c>
      <c r="N332" s="326">
        <f>INDEX('ИПЦ raw'!$1:$1048576, MATCH($K332,'ИПЦ raw'!$A:$A,0),MATCH(MoM!N$1,'ИПЦ raw'!$1:$1,0))</f>
        <v>99.45</v>
      </c>
      <c r="O332" s="326">
        <f>INDEX('ИПЦ raw'!$1:$1048576, MATCH($K332,'ИПЦ raw'!$A:$A,0),MATCH(MoM!O$1,'ИПЦ raw'!$1:$1,0))</f>
        <v>98.94</v>
      </c>
      <c r="P332" s="326">
        <f>INDEX('ИПЦ raw'!$1:$1048576, MATCH($K332,'ИПЦ raw'!$A:$A,0),MATCH(MoM!P$1,'ИПЦ raw'!$1:$1,0))</f>
        <v>101.61</v>
      </c>
      <c r="Q332" s="326">
        <f>INDEX('ИПЦ raw'!$1:$1048576, MATCH($K332,'ИПЦ raw'!$A:$A,0),MATCH(MoM!Q$1,'ИПЦ raw'!$1:$1,0))</f>
        <v>99.88</v>
      </c>
      <c r="R332" s="326">
        <f>INDEX('ИПЦ raw'!$1:$1048576, MATCH($K332,'ИПЦ raw'!$A:$A,0),MATCH(MoM!R$1,'ИПЦ raw'!$1:$1,0))</f>
        <v>101.07</v>
      </c>
      <c r="S332" s="326">
        <f>INDEX('ИПЦ raw'!$1:$1048576, MATCH($K332,'ИПЦ raw'!$A:$A,0),MATCH(MoM!S$1,'ИПЦ raw'!$1:$1,0))</f>
        <v>100.92</v>
      </c>
      <c r="T332" s="326">
        <f>INDEX('ИПЦ raw'!$1:$1048576, MATCH($K332,'ИПЦ raw'!$A:$A,0),MATCH(MoM!T$1,'ИПЦ raw'!$1:$1,0))</f>
        <v>101.29</v>
      </c>
      <c r="U332" s="326">
        <f>INDEX('ИПЦ raw'!$1:$1048576, MATCH($K332,'ИПЦ raw'!$A:$A,0),MATCH(MoM!U$1,'ИПЦ raw'!$1:$1,0))</f>
        <v>101.14</v>
      </c>
      <c r="V332" s="326">
        <f>INDEX('ИПЦ raw'!$1:$1048576, MATCH($K332,'ИПЦ raw'!$A:$A,0),MATCH(MoM!V$1,'ИПЦ raw'!$1:$1,0))</f>
        <v>100.88</v>
      </c>
      <c r="W332" s="326">
        <f>INDEX('ИПЦ raw'!$1:$1048576, MATCH($K332,'ИПЦ raw'!$A:$A,0),MATCH(MoM!W$1,'ИПЦ raw'!$1:$1,0))</f>
        <v>101.57</v>
      </c>
      <c r="X332" s="326">
        <f>INDEX('ИПЦ raw'!$1:$1048576, MATCH($K332,'ИПЦ raw'!$A:$A,0),MATCH(MoM!X$1,'ИПЦ raw'!$1:$1,0))</f>
        <v>103.4</v>
      </c>
      <c r="Y332" s="326">
        <f>INDEX('ИПЦ raw'!$1:$1048576, MATCH($K332,'ИПЦ raw'!$A:$A,0),MATCH(MoM!Y$1,'ИПЦ raw'!$1:$1,0))</f>
        <v>101.88</v>
      </c>
      <c r="Z332" s="326">
        <f>INDEX('ИПЦ raw'!$1:$1048576, MATCH($K332,'ИПЦ raw'!$A:$A,0),MATCH(MoM!Z$1,'ИПЦ raw'!$1:$1,0))</f>
        <v>101.07</v>
      </c>
      <c r="AA332" s="326">
        <f>INDEX('ИПЦ raw'!$1:$1048576, MATCH($K332,'ИПЦ raw'!$A:$A,0),MATCH(MoM!AA$1,'ИПЦ raw'!$1:$1,0))</f>
        <v>102.82</v>
      </c>
      <c r="AB332" s="326">
        <f>INDEX('ИПЦ raw'!$1:$1048576, MATCH($K332,'ИПЦ raw'!$A:$A,0),MATCH(MoM!AB$1,'ИПЦ raw'!$1:$1,0))</f>
        <v>102.6</v>
      </c>
      <c r="AC332" s="326">
        <f>INDEX('ИПЦ raw'!$1:$1048576, MATCH($K332,'ИПЦ raw'!$A:$A,0),MATCH(MoM!AC$1,'ИПЦ raw'!$1:$1,0))</f>
        <v>97.75</v>
      </c>
      <c r="AD332" s="326">
        <f>INDEX('ИПЦ raw'!$1:$1048576, MATCH($K332,'ИПЦ raw'!$A:$A,0),MATCH(MoM!AD$1,'ИПЦ raw'!$1:$1,0))</f>
        <v>98.6</v>
      </c>
      <c r="AE332" s="326">
        <f>INDEX('ИПЦ raw'!$1:$1048576, MATCH($K332,'ИПЦ raw'!$A:$A,0),MATCH(MoM!AE$1,'ИПЦ raw'!$1:$1,0))</f>
        <v>99.28</v>
      </c>
      <c r="AF332" s="326">
        <f>INDEX('ИПЦ raw'!$1:$1048576, MATCH($K332,'ИПЦ raw'!$A:$A,0),MATCH(MoM!AF$1,'ИПЦ raw'!$1:$1,0))</f>
        <v>100.85</v>
      </c>
      <c r="AG332" s="326">
        <f>INDEX('ИПЦ raw'!$1:$1048576, MATCH($K332,'ИПЦ raw'!$A:$A,0),MATCH(MoM!AG$1,'ИПЦ raw'!$1:$1,0))</f>
        <v>100.32</v>
      </c>
      <c r="AH332" s="326">
        <f>INDEX('ИПЦ raw'!$1:$1048576, MATCH($K332,'ИПЦ raw'!$A:$A,0),MATCH(MoM!AH$1,'ИПЦ raw'!$1:$1,0))</f>
        <v>99.82</v>
      </c>
      <c r="AI332" s="326">
        <f>INDEX('ИПЦ raw'!$1:$1048576, MATCH($K332,'ИПЦ raw'!$A:$A,0),MATCH(MoM!AI$1,'ИПЦ raw'!$1:$1,0))</f>
        <v>98.76</v>
      </c>
      <c r="AJ332" s="326">
        <f>INDEX('ИПЦ raw'!$1:$1048576, MATCH($K332,'ИПЦ raw'!$A:$A,0),MATCH(MoM!AJ$1,'ИПЦ raw'!$1:$1,0))</f>
        <v>101.34</v>
      </c>
      <c r="AK332" s="326">
        <f>INDEX('ИПЦ raw'!$1:$1048576, MATCH($K332,'ИПЦ raw'!$A:$A,0),MATCH(MoM!AK$1,'ИПЦ raw'!$1:$1,0))</f>
        <v>101</v>
      </c>
      <c r="AL332" s="326">
        <f>INDEX('ИПЦ raw'!$1:$1048576, MATCH($K332,'ИПЦ raw'!$A:$A,0),MATCH(MoM!AL$1,'ИПЦ raw'!$1:$1,0))</f>
        <v>102.35</v>
      </c>
      <c r="AM332" s="326">
        <f>INDEX('ИПЦ raw'!$1:$1048576, MATCH($K332,'ИПЦ raw'!$A:$A,0),MATCH(MoM!AM$1,'ИПЦ raw'!$1:$1,0))</f>
        <v>100.25</v>
      </c>
      <c r="AN332" s="326">
        <f>INDEX('ИПЦ raw'!$1:$1048576, MATCH($K332,'ИПЦ raw'!$A:$A,0),MATCH(MoM!AN$1,'ИПЦ raw'!$1:$1,0))</f>
        <v>100.99</v>
      </c>
      <c r="AO332" s="326">
        <f>INDEX('ИПЦ raw'!$1:$1048576, MATCH($K332,'ИПЦ raw'!$A:$A,0),MATCH(MoM!AO$1,'ИПЦ raw'!$1:$1,0))</f>
        <v>100.44</v>
      </c>
      <c r="AP332" s="326">
        <f>INDEX('ИПЦ raw'!$1:$1048576, MATCH($K332,'ИПЦ raw'!$A:$A,0),MATCH(MoM!AP$1,'ИПЦ raw'!$1:$1,0))</f>
        <v>100.06</v>
      </c>
      <c r="AQ332" s="326">
        <f>INDEX('ИПЦ raw'!$1:$1048576, MATCH($K332,'ИПЦ raw'!$A:$A,0),MATCH(MoM!AQ$1,'ИПЦ raw'!$1:$1,0))</f>
        <v>99.73</v>
      </c>
      <c r="AR332" s="326">
        <f>INDEX('ИПЦ raw'!$1:$1048576, MATCH($K332,'ИПЦ raw'!$A:$A,0),MATCH(MoM!AR$1,'ИПЦ raw'!$1:$1,0))</f>
        <v>101.38</v>
      </c>
      <c r="AS332" s="326">
        <f>INDEX('ИПЦ raw'!$1:$1048576, MATCH($K332,'ИПЦ raw'!$A:$A,0),MATCH(MoM!AS$1,'ИПЦ raw'!$1:$1,0))</f>
        <v>101.8</v>
      </c>
      <c r="AT332" s="326">
        <f>INDEX('ИПЦ raw'!$1:$1048576, MATCH($K332,'ИПЦ raw'!$A:$A,0),MATCH(MoM!AT$1,'ИПЦ raw'!$1:$1,0))</f>
        <v>100.95</v>
      </c>
      <c r="AU332" s="326">
        <f>INDEX('ИПЦ raw'!$1:$1048576, MATCH($K332,'ИПЦ raw'!$A:$A,0),MATCH(MoM!AU$1,'ИПЦ raw'!$1:$1,0))</f>
        <v>100.73</v>
      </c>
      <c r="AV332" s="326">
        <f>INDEX('ИПЦ raw'!$1:$1048576, MATCH($K332,'ИПЦ raw'!$A:$A,0),MATCH(MoM!AV$1,'ИПЦ raw'!$1:$1,0))</f>
        <v>101.12</v>
      </c>
      <c r="AW332" s="326">
        <f>INDEX('ИПЦ raw'!$1:$1048576, MATCH($K332,'ИПЦ raw'!$A:$A,0),MATCH(MoM!AW$1,'ИПЦ raw'!$1:$1,0))</f>
        <v>100.88</v>
      </c>
      <c r="AX332" s="326">
        <f>INDEX('ИПЦ raw'!$1:$1048576, MATCH($K332,'ИПЦ raw'!$A:$A,0),MATCH(MoM!AX$1,'ИПЦ raw'!$1:$1,0))</f>
        <v>101.59</v>
      </c>
      <c r="AY332" s="326">
        <f>INDEX('ИПЦ raw'!$1:$1048576, MATCH($K332,'ИПЦ raw'!$A:$A,0),MATCH(MoM!AY$1,'ИПЦ raw'!$1:$1,0))</f>
        <v>100.42</v>
      </c>
      <c r="AZ332" s="326">
        <f>INDEX('ИПЦ raw'!$1:$1048576, MATCH($K332,'ИПЦ raw'!$A:$A,0),MATCH(MoM!AZ$1,'ИПЦ raw'!$1:$1,0))</f>
        <v>100.52</v>
      </c>
    </row>
    <row r="333" spans="1:52" s="332" customFormat="1" x14ac:dyDescent="0.45">
      <c r="A333" s="332">
        <f>Веса!A333</f>
        <v>1</v>
      </c>
      <c r="B333" s="332">
        <f t="shared" si="10"/>
        <v>1</v>
      </c>
      <c r="C333" s="332">
        <f>БИПЦ_НДС!E333</f>
        <v>0</v>
      </c>
      <c r="D333" s="332">
        <f t="shared" si="11"/>
        <v>1</v>
      </c>
      <c r="E333" s="332">
        <v>0</v>
      </c>
      <c r="F333" s="332">
        <v>1</v>
      </c>
      <c r="G333" s="332">
        <v>1</v>
      </c>
      <c r="H333" s="332">
        <v>0</v>
      </c>
      <c r="I333" s="332">
        <v>0</v>
      </c>
      <c r="J333" s="320" t="s">
        <v>332</v>
      </c>
      <c r="K333" s="321" t="str">
        <f>J333</f>
        <v>Валидол, 10 таблеток</v>
      </c>
      <c r="L333" s="332">
        <f>INDEX('ИПЦ raw'!$1:$1048576, MATCH($K333,'ИПЦ raw'!$A:$A,0),MATCH(MoM!L$1,'ИПЦ raw'!$1:$1,0))</f>
        <v>99.87</v>
      </c>
      <c r="M333" s="332">
        <f>INDEX('ИПЦ raw'!$1:$1048576, MATCH($K333,'ИПЦ raw'!$A:$A,0),MATCH(MoM!M$1,'ИПЦ raw'!$1:$1,0))</f>
        <v>100.5</v>
      </c>
      <c r="N333" s="332">
        <f>INDEX('ИПЦ raw'!$1:$1048576, MATCH($K333,'ИПЦ raw'!$A:$A,0),MATCH(MoM!N$1,'ИПЦ raw'!$1:$1,0))</f>
        <v>99.12</v>
      </c>
      <c r="O333" s="332">
        <f>INDEX('ИПЦ raw'!$1:$1048576, MATCH($K333,'ИПЦ raw'!$A:$A,0),MATCH(MoM!O$1,'ИПЦ raw'!$1:$1,0))</f>
        <v>99.22</v>
      </c>
      <c r="P333" s="332">
        <f>INDEX('ИПЦ raw'!$1:$1048576, MATCH($K333,'ИПЦ raw'!$A:$A,0),MATCH(MoM!P$1,'ИПЦ raw'!$1:$1,0))</f>
        <v>100.47</v>
      </c>
      <c r="Q333" s="332">
        <f>INDEX('ИПЦ raw'!$1:$1048576, MATCH($K333,'ИПЦ raw'!$A:$A,0),MATCH(MoM!Q$1,'ИПЦ raw'!$1:$1,0))</f>
        <v>100.46</v>
      </c>
      <c r="R333" s="332">
        <f>INDEX('ИПЦ raw'!$1:$1048576, MATCH($K333,'ИПЦ raw'!$A:$A,0),MATCH(MoM!R$1,'ИПЦ raw'!$1:$1,0))</f>
        <v>100.5</v>
      </c>
      <c r="S333" s="332">
        <f>INDEX('ИПЦ raw'!$1:$1048576, MATCH($K333,'ИПЦ raw'!$A:$A,0),MATCH(MoM!S$1,'ИПЦ raw'!$1:$1,0))</f>
        <v>99.8</v>
      </c>
      <c r="T333" s="332">
        <f>INDEX('ИПЦ raw'!$1:$1048576, MATCH($K333,'ИПЦ raw'!$A:$A,0),MATCH(MoM!T$1,'ИПЦ raw'!$1:$1,0))</f>
        <v>99.99</v>
      </c>
      <c r="U333" s="332">
        <f>INDEX('ИПЦ raw'!$1:$1048576, MATCH($K333,'ИПЦ raw'!$A:$A,0),MATCH(MoM!U$1,'ИПЦ raw'!$1:$1,0))</f>
        <v>100.44</v>
      </c>
      <c r="V333" s="332">
        <f>INDEX('ИПЦ raw'!$1:$1048576, MATCH($K333,'ИПЦ raw'!$A:$A,0),MATCH(MoM!V$1,'ИПЦ raw'!$1:$1,0))</f>
        <v>99.9</v>
      </c>
      <c r="W333" s="332">
        <f>INDEX('ИПЦ raw'!$1:$1048576, MATCH($K333,'ИПЦ raw'!$A:$A,0),MATCH(MoM!W$1,'ИПЦ raw'!$1:$1,0))</f>
        <v>101.28</v>
      </c>
      <c r="X333" s="332">
        <f>INDEX('ИПЦ raw'!$1:$1048576, MATCH($K333,'ИПЦ raw'!$A:$A,0),MATCH(MoM!X$1,'ИПЦ raw'!$1:$1,0))</f>
        <v>102.35</v>
      </c>
      <c r="Y333" s="332">
        <f>INDEX('ИПЦ raw'!$1:$1048576, MATCH($K333,'ИПЦ raw'!$A:$A,0),MATCH(MoM!Y$1,'ИПЦ raw'!$1:$1,0))</f>
        <v>99.38</v>
      </c>
      <c r="Z333" s="332">
        <f>INDEX('ИПЦ raw'!$1:$1048576, MATCH($K333,'ИПЦ raw'!$A:$A,0),MATCH(MoM!Z$1,'ИПЦ raw'!$1:$1,0))</f>
        <v>98.95</v>
      </c>
      <c r="AA333" s="332">
        <f>INDEX('ИПЦ raw'!$1:$1048576, MATCH($K333,'ИПЦ raw'!$A:$A,0),MATCH(MoM!AA$1,'ИПЦ raw'!$1:$1,0))</f>
        <v>99.58</v>
      </c>
      <c r="AB333" s="332">
        <f>INDEX('ИПЦ raw'!$1:$1048576, MATCH($K333,'ИПЦ raw'!$A:$A,0),MATCH(MoM!AB$1,'ИПЦ raw'!$1:$1,0))</f>
        <v>99.32</v>
      </c>
      <c r="AC333" s="332">
        <f>INDEX('ИПЦ raw'!$1:$1048576, MATCH($K333,'ИПЦ raw'!$A:$A,0),MATCH(MoM!AC$1,'ИПЦ raw'!$1:$1,0))</f>
        <v>99.43</v>
      </c>
      <c r="AD333" s="332">
        <f>INDEX('ИПЦ raw'!$1:$1048576, MATCH($K333,'ИПЦ raw'!$A:$A,0),MATCH(MoM!AD$1,'ИПЦ raw'!$1:$1,0))</f>
        <v>100.51</v>
      </c>
      <c r="AE333" s="332">
        <f>INDEX('ИПЦ raw'!$1:$1048576, MATCH($K333,'ИПЦ raw'!$A:$A,0),MATCH(MoM!AE$1,'ИПЦ raw'!$1:$1,0))</f>
        <v>99.73</v>
      </c>
      <c r="AF333" s="332">
        <f>INDEX('ИПЦ raw'!$1:$1048576, MATCH($K333,'ИПЦ raw'!$A:$A,0),MATCH(MoM!AF$1,'ИПЦ raw'!$1:$1,0))</f>
        <v>100.91</v>
      </c>
      <c r="AG333" s="332">
        <f>INDEX('ИПЦ raw'!$1:$1048576, MATCH($K333,'ИПЦ raw'!$A:$A,0),MATCH(MoM!AG$1,'ИПЦ raw'!$1:$1,0))</f>
        <v>101.51</v>
      </c>
      <c r="AH333" s="332">
        <f>INDEX('ИПЦ raw'!$1:$1048576, MATCH($K333,'ИПЦ raw'!$A:$A,0),MATCH(MoM!AH$1,'ИПЦ raw'!$1:$1,0))</f>
        <v>99.43</v>
      </c>
      <c r="AI333" s="332">
        <f>INDEX('ИПЦ raw'!$1:$1048576, MATCH($K333,'ИПЦ raw'!$A:$A,0),MATCH(MoM!AI$1,'ИПЦ raw'!$1:$1,0))</f>
        <v>99.8</v>
      </c>
      <c r="AJ333" s="332">
        <f>INDEX('ИПЦ raw'!$1:$1048576, MATCH($K333,'ИПЦ raw'!$A:$A,0),MATCH(MoM!AJ$1,'ИПЦ raw'!$1:$1,0))</f>
        <v>100.52</v>
      </c>
      <c r="AK333" s="332">
        <f>INDEX('ИПЦ raw'!$1:$1048576, MATCH($K333,'ИПЦ raw'!$A:$A,0),MATCH(MoM!AK$1,'ИПЦ raw'!$1:$1,0))</f>
        <v>100.64</v>
      </c>
      <c r="AL333" s="332">
        <f>INDEX('ИПЦ raw'!$1:$1048576, MATCH($K333,'ИПЦ raw'!$A:$A,0),MATCH(MoM!AL$1,'ИПЦ raw'!$1:$1,0))</f>
        <v>100.95</v>
      </c>
      <c r="AM333" s="332">
        <f>INDEX('ИПЦ raw'!$1:$1048576, MATCH($K333,'ИПЦ raw'!$A:$A,0),MATCH(MoM!AM$1,'ИПЦ raw'!$1:$1,0))</f>
        <v>99.97</v>
      </c>
      <c r="AN333" s="332">
        <f>INDEX('ИПЦ raw'!$1:$1048576, MATCH($K333,'ИПЦ raw'!$A:$A,0),MATCH(MoM!AN$1,'ИПЦ raw'!$1:$1,0))</f>
        <v>99.9</v>
      </c>
      <c r="AO333" s="332">
        <f>INDEX('ИПЦ raw'!$1:$1048576, MATCH($K333,'ИПЦ raw'!$A:$A,0),MATCH(MoM!AO$1,'ИПЦ raw'!$1:$1,0))</f>
        <v>99.69</v>
      </c>
      <c r="AP333" s="332">
        <f>INDEX('ИПЦ raw'!$1:$1048576, MATCH($K333,'ИПЦ raw'!$A:$A,0),MATCH(MoM!AP$1,'ИПЦ raw'!$1:$1,0))</f>
        <v>100.53</v>
      </c>
      <c r="AQ333" s="332">
        <f>INDEX('ИПЦ raw'!$1:$1048576, MATCH($K333,'ИПЦ raw'!$A:$A,0),MATCH(MoM!AQ$1,'ИПЦ raw'!$1:$1,0))</f>
        <v>100.27</v>
      </c>
      <c r="AR333" s="332">
        <f>INDEX('ИПЦ raw'!$1:$1048576, MATCH($K333,'ИПЦ raw'!$A:$A,0),MATCH(MoM!AR$1,'ИПЦ raw'!$1:$1,0))</f>
        <v>101.39</v>
      </c>
      <c r="AS333" s="332">
        <f>INDEX('ИПЦ raw'!$1:$1048576, MATCH($K333,'ИПЦ raw'!$A:$A,0),MATCH(MoM!AS$1,'ИПЦ raw'!$1:$1,0))</f>
        <v>99.91</v>
      </c>
      <c r="AT333" s="332">
        <f>INDEX('ИПЦ raw'!$1:$1048576, MATCH($K333,'ИПЦ raw'!$A:$A,0),MATCH(MoM!AT$1,'ИПЦ raw'!$1:$1,0))</f>
        <v>100</v>
      </c>
      <c r="AU333" s="332">
        <f>INDEX('ИПЦ raw'!$1:$1048576, MATCH($K333,'ИПЦ raw'!$A:$A,0),MATCH(MoM!AU$1,'ИПЦ raw'!$1:$1,0))</f>
        <v>100.87</v>
      </c>
      <c r="AV333" s="332">
        <f>INDEX('ИПЦ raw'!$1:$1048576, MATCH($K333,'ИПЦ raw'!$A:$A,0),MATCH(MoM!AV$1,'ИПЦ raw'!$1:$1,0))</f>
        <v>99.83</v>
      </c>
      <c r="AW333" s="332">
        <f>INDEX('ИПЦ raw'!$1:$1048576, MATCH($K333,'ИПЦ raw'!$A:$A,0),MATCH(MoM!AW$1,'ИПЦ raw'!$1:$1,0))</f>
        <v>99.96</v>
      </c>
      <c r="AX333" s="332">
        <f>INDEX('ИПЦ raw'!$1:$1048576, MATCH($K333,'ИПЦ raw'!$A:$A,0),MATCH(MoM!AX$1,'ИПЦ raw'!$1:$1,0))</f>
        <v>102.12</v>
      </c>
      <c r="AY333" s="326">
        <f>INDEX('ИПЦ raw'!$1:$1048576, MATCH($K333,'ИПЦ raw'!$A:$A,0),MATCH(MoM!AY$1,'ИПЦ raw'!$1:$1,0))</f>
        <v>100.91</v>
      </c>
      <c r="AZ333" s="326">
        <f>INDEX('ИПЦ raw'!$1:$1048576, MATCH($K333,'ИПЦ raw'!$A:$A,0),MATCH(MoM!AZ$1,'ИПЦ raw'!$1:$1,0))</f>
        <v>101.64</v>
      </c>
    </row>
    <row r="334" spans="1:52" s="332" customFormat="1" x14ac:dyDescent="0.45">
      <c r="A334" s="326">
        <f>Веса!A334</f>
        <v>0</v>
      </c>
      <c r="B334" s="326">
        <f t="shared" si="10"/>
        <v>0</v>
      </c>
      <c r="C334" s="326">
        <f>БИПЦ_НДС!E334</f>
        <v>0</v>
      </c>
      <c r="D334" s="326">
        <f t="shared" si="11"/>
        <v>1</v>
      </c>
      <c r="E334" s="326">
        <v>0</v>
      </c>
      <c r="F334" s="326">
        <v>1</v>
      </c>
      <c r="G334" s="326">
        <v>1</v>
      </c>
      <c r="H334" s="326">
        <v>0</v>
      </c>
      <c r="I334" s="326">
        <v>0</v>
      </c>
      <c r="J334" s="318" t="s">
        <v>333</v>
      </c>
      <c r="K334" s="318" t="s">
        <v>333</v>
      </c>
      <c r="L334" s="326">
        <f>INDEX('ИПЦ raw'!$1:$1048576, MATCH($K334,'ИПЦ raw'!$A:$A,0),MATCH(MoM!L$1,'ИПЦ raw'!$1:$1,0))</f>
        <v>0</v>
      </c>
      <c r="M334" s="326">
        <f>INDEX('ИПЦ raw'!$1:$1048576, MATCH($K334,'ИПЦ raw'!$A:$A,0),MATCH(MoM!M$1,'ИПЦ raw'!$1:$1,0))</f>
        <v>0</v>
      </c>
      <c r="N334" s="326">
        <f>INDEX('ИПЦ raw'!$1:$1048576, MATCH($K334,'ИПЦ raw'!$A:$A,0),MATCH(MoM!N$1,'ИПЦ raw'!$1:$1,0))</f>
        <v>0</v>
      </c>
      <c r="O334" s="326">
        <f>INDEX('ИПЦ raw'!$1:$1048576, MATCH($K334,'ИПЦ raw'!$A:$A,0),MATCH(MoM!O$1,'ИПЦ raw'!$1:$1,0))</f>
        <v>0</v>
      </c>
      <c r="P334" s="326">
        <f>INDEX('ИПЦ raw'!$1:$1048576, MATCH($K334,'ИПЦ raw'!$A:$A,0),MATCH(MoM!P$1,'ИПЦ raw'!$1:$1,0))</f>
        <v>0</v>
      </c>
      <c r="Q334" s="326">
        <f>INDEX('ИПЦ raw'!$1:$1048576, MATCH($K334,'ИПЦ raw'!$A:$A,0),MATCH(MoM!Q$1,'ИПЦ raw'!$1:$1,0))</f>
        <v>0</v>
      </c>
      <c r="R334" s="326">
        <f>INDEX('ИПЦ raw'!$1:$1048576, MATCH($K334,'ИПЦ raw'!$A:$A,0),MATCH(MoM!R$1,'ИПЦ raw'!$1:$1,0))</f>
        <v>0</v>
      </c>
      <c r="S334" s="326">
        <f>INDEX('ИПЦ raw'!$1:$1048576, MATCH($K334,'ИПЦ raw'!$A:$A,0),MATCH(MoM!S$1,'ИПЦ raw'!$1:$1,0))</f>
        <v>0</v>
      </c>
      <c r="T334" s="326">
        <f>INDEX('ИПЦ raw'!$1:$1048576, MATCH($K334,'ИПЦ raw'!$A:$A,0),MATCH(MoM!T$1,'ИПЦ raw'!$1:$1,0))</f>
        <v>0</v>
      </c>
      <c r="U334" s="326">
        <f>INDEX('ИПЦ raw'!$1:$1048576, MATCH($K334,'ИПЦ raw'!$A:$A,0),MATCH(MoM!U$1,'ИПЦ raw'!$1:$1,0))</f>
        <v>0</v>
      </c>
      <c r="V334" s="326">
        <f>INDEX('ИПЦ raw'!$1:$1048576, MATCH($K334,'ИПЦ raw'!$A:$A,0),MATCH(MoM!V$1,'ИПЦ raw'!$1:$1,0))</f>
        <v>0</v>
      </c>
      <c r="W334" s="326">
        <f>INDEX('ИПЦ raw'!$1:$1048576, MATCH($K334,'ИПЦ raw'!$A:$A,0),MATCH(MoM!W$1,'ИПЦ raw'!$1:$1,0))</f>
        <v>0</v>
      </c>
      <c r="X334" s="326">
        <f>INDEX('ИПЦ raw'!$1:$1048576, MATCH($K334,'ИПЦ raw'!$A:$A,0),MATCH(MoM!X$1,'ИПЦ raw'!$1:$1,0))</f>
        <v>0</v>
      </c>
      <c r="Y334" s="326">
        <f>INDEX('ИПЦ raw'!$1:$1048576, MATCH($K334,'ИПЦ raw'!$A:$A,0),MATCH(MoM!Y$1,'ИПЦ raw'!$1:$1,0))</f>
        <v>0</v>
      </c>
      <c r="Z334" s="326">
        <f>INDEX('ИПЦ raw'!$1:$1048576, MATCH($K334,'ИПЦ raw'!$A:$A,0),MATCH(MoM!Z$1,'ИПЦ raw'!$1:$1,0))</f>
        <v>0</v>
      </c>
      <c r="AA334" s="326">
        <f>INDEX('ИПЦ raw'!$1:$1048576, MATCH($K334,'ИПЦ raw'!$A:$A,0),MATCH(MoM!AA$1,'ИПЦ raw'!$1:$1,0))</f>
        <v>0</v>
      </c>
      <c r="AB334" s="326">
        <f>INDEX('ИПЦ raw'!$1:$1048576, MATCH($K334,'ИПЦ raw'!$A:$A,0),MATCH(MoM!AB$1,'ИПЦ raw'!$1:$1,0))</f>
        <v>0</v>
      </c>
      <c r="AC334" s="326">
        <f>INDEX('ИПЦ raw'!$1:$1048576, MATCH($K334,'ИПЦ raw'!$A:$A,0),MATCH(MoM!AC$1,'ИПЦ raw'!$1:$1,0))</f>
        <v>0</v>
      </c>
      <c r="AD334" s="326">
        <f>INDEX('ИПЦ raw'!$1:$1048576, MATCH($K334,'ИПЦ raw'!$A:$A,0),MATCH(MoM!AD$1,'ИПЦ raw'!$1:$1,0))</f>
        <v>0</v>
      </c>
      <c r="AE334" s="326">
        <f>INDEX('ИПЦ raw'!$1:$1048576, MATCH($K334,'ИПЦ raw'!$A:$A,0),MATCH(MoM!AE$1,'ИПЦ raw'!$1:$1,0))</f>
        <v>0</v>
      </c>
      <c r="AF334" s="326">
        <f>INDEX('ИПЦ raw'!$1:$1048576, MATCH($K334,'ИПЦ raw'!$A:$A,0),MATCH(MoM!AF$1,'ИПЦ raw'!$1:$1,0))</f>
        <v>0</v>
      </c>
      <c r="AG334" s="326">
        <f>INDEX('ИПЦ raw'!$1:$1048576, MATCH($K334,'ИПЦ raw'!$A:$A,0),MATCH(MoM!AG$1,'ИПЦ raw'!$1:$1,0))</f>
        <v>0</v>
      </c>
      <c r="AH334" s="326">
        <f>INDEX('ИПЦ raw'!$1:$1048576, MATCH($K334,'ИПЦ raw'!$A:$A,0),MATCH(MoM!AH$1,'ИПЦ raw'!$1:$1,0))</f>
        <v>0</v>
      </c>
      <c r="AI334" s="326">
        <f>INDEX('ИПЦ raw'!$1:$1048576, MATCH($K334,'ИПЦ raw'!$A:$A,0),MATCH(MoM!AI$1,'ИПЦ raw'!$1:$1,0))</f>
        <v>0</v>
      </c>
      <c r="AJ334" s="326">
        <f>INDEX('ИПЦ raw'!$1:$1048576, MATCH($K334,'ИПЦ raw'!$A:$A,0),MATCH(MoM!AJ$1,'ИПЦ raw'!$1:$1,0))</f>
        <v>101.33</v>
      </c>
      <c r="AK334" s="326">
        <f>INDEX('ИПЦ raw'!$1:$1048576, MATCH($K334,'ИПЦ raw'!$A:$A,0),MATCH(MoM!AK$1,'ИПЦ raw'!$1:$1,0))</f>
        <v>104.01</v>
      </c>
      <c r="AL334" s="326">
        <f>INDEX('ИПЦ raw'!$1:$1048576, MATCH($K334,'ИПЦ raw'!$A:$A,0),MATCH(MoM!AL$1,'ИПЦ raw'!$1:$1,0))</f>
        <v>100.99</v>
      </c>
      <c r="AM334" s="326">
        <f>INDEX('ИПЦ raw'!$1:$1048576, MATCH($K334,'ИПЦ raw'!$A:$A,0),MATCH(MoM!AM$1,'ИПЦ raw'!$1:$1,0))</f>
        <v>99.76</v>
      </c>
      <c r="AN334" s="326">
        <f>INDEX('ИПЦ raw'!$1:$1048576, MATCH($K334,'ИПЦ raw'!$A:$A,0),MATCH(MoM!AN$1,'ИПЦ raw'!$1:$1,0))</f>
        <v>101.06</v>
      </c>
      <c r="AO334" s="326">
        <f>INDEX('ИПЦ raw'!$1:$1048576, MATCH($K334,'ИПЦ raw'!$A:$A,0),MATCH(MoM!AO$1,'ИПЦ raw'!$1:$1,0))</f>
        <v>102.16</v>
      </c>
      <c r="AP334" s="326">
        <f>INDEX('ИПЦ raw'!$1:$1048576, MATCH($K334,'ИПЦ raw'!$A:$A,0),MATCH(MoM!AP$1,'ИПЦ raw'!$1:$1,0))</f>
        <v>102.16</v>
      </c>
      <c r="AQ334" s="326">
        <f>INDEX('ИПЦ raw'!$1:$1048576, MATCH($K334,'ИПЦ raw'!$A:$A,0),MATCH(MoM!AQ$1,'ИПЦ raw'!$1:$1,0))</f>
        <v>100.9</v>
      </c>
      <c r="AR334" s="326">
        <f>INDEX('ИПЦ raw'!$1:$1048576, MATCH($K334,'ИПЦ raw'!$A:$A,0),MATCH(MoM!AR$1,'ИПЦ raw'!$1:$1,0))</f>
        <v>100.62</v>
      </c>
      <c r="AS334" s="326">
        <f>INDEX('ИПЦ raw'!$1:$1048576, MATCH($K334,'ИПЦ raw'!$A:$A,0),MATCH(MoM!AS$1,'ИПЦ raw'!$1:$1,0))</f>
        <v>100.77</v>
      </c>
      <c r="AT334" s="326">
        <f>INDEX('ИПЦ raw'!$1:$1048576, MATCH($K334,'ИПЦ raw'!$A:$A,0),MATCH(MoM!AT$1,'ИПЦ raw'!$1:$1,0))</f>
        <v>100.13</v>
      </c>
      <c r="AU334" s="326">
        <f>INDEX('ИПЦ raw'!$1:$1048576, MATCH($K334,'ИПЦ raw'!$A:$A,0),MATCH(MoM!AU$1,'ИПЦ raw'!$1:$1,0))</f>
        <v>101.53</v>
      </c>
      <c r="AV334" s="326">
        <f>INDEX('ИПЦ raw'!$1:$1048576, MATCH($K334,'ИПЦ raw'!$A:$A,0),MATCH(MoM!AV$1,'ИПЦ raw'!$1:$1,0))</f>
        <v>100.55</v>
      </c>
      <c r="AW334" s="326">
        <f>INDEX('ИПЦ raw'!$1:$1048576, MATCH($K334,'ИПЦ raw'!$A:$A,0),MATCH(MoM!AW$1,'ИПЦ raw'!$1:$1,0))</f>
        <v>102.52</v>
      </c>
      <c r="AX334" s="326">
        <f>INDEX('ИПЦ raw'!$1:$1048576, MATCH($K334,'ИПЦ raw'!$A:$A,0),MATCH(MoM!AX$1,'ИПЦ raw'!$1:$1,0))</f>
        <v>101.56</v>
      </c>
      <c r="AY334" s="326">
        <f>INDEX('ИПЦ raw'!$1:$1048576, MATCH($K334,'ИПЦ raw'!$A:$A,0),MATCH(MoM!AY$1,'ИПЦ raw'!$1:$1,0))</f>
        <v>101.12</v>
      </c>
      <c r="AZ334" s="326">
        <f>INDEX('ИПЦ raw'!$1:$1048576, MATCH($K334,'ИПЦ raw'!$A:$A,0),MATCH(MoM!AZ$1,'ИПЦ raw'!$1:$1,0))</f>
        <v>101.52</v>
      </c>
    </row>
    <row r="335" spans="1:52" x14ac:dyDescent="0.45">
      <c r="A335" s="326">
        <f>Веса!A335</f>
        <v>1</v>
      </c>
      <c r="B335" s="326">
        <f t="shared" si="10"/>
        <v>1</v>
      </c>
      <c r="C335" s="326">
        <f>БИПЦ_НДС!E335</f>
        <v>0</v>
      </c>
      <c r="D335" s="326">
        <f t="shared" si="11"/>
        <v>1</v>
      </c>
      <c r="E335" s="326">
        <v>0</v>
      </c>
      <c r="F335" s="326">
        <v>1</v>
      </c>
      <c r="G335" s="326">
        <v>1</v>
      </c>
      <c r="H335" s="326">
        <v>0</v>
      </c>
      <c r="I335" s="326">
        <v>0</v>
      </c>
      <c r="J335" s="319" t="s">
        <v>334</v>
      </c>
      <c r="K335" s="319" t="s">
        <v>334</v>
      </c>
      <c r="L335" s="326">
        <f>INDEX('ИПЦ raw'!$1:$1048576, MATCH($K335,'ИПЦ raw'!$A:$A,0),MATCH(MoM!L$1,'ИПЦ raw'!$1:$1,0))</f>
        <v>101.13</v>
      </c>
      <c r="M335" s="326">
        <f>INDEX('ИПЦ raw'!$1:$1048576, MATCH($K335,'ИПЦ raw'!$A:$A,0),MATCH(MoM!M$1,'ИПЦ raw'!$1:$1,0))</f>
        <v>99.19</v>
      </c>
      <c r="N335" s="326">
        <f>INDEX('ИПЦ raw'!$1:$1048576, MATCH($K335,'ИПЦ raw'!$A:$A,0),MATCH(MoM!N$1,'ИПЦ raw'!$1:$1,0))</f>
        <v>99.27</v>
      </c>
      <c r="O335" s="326">
        <f>INDEX('ИПЦ raw'!$1:$1048576, MATCH($K335,'ИПЦ raw'!$A:$A,0),MATCH(MoM!O$1,'ИПЦ raw'!$1:$1,0))</f>
        <v>100.28</v>
      </c>
      <c r="P335" s="326">
        <f>INDEX('ИПЦ raw'!$1:$1048576, MATCH($K335,'ИПЦ raw'!$A:$A,0),MATCH(MoM!P$1,'ИПЦ raw'!$1:$1,0))</f>
        <v>100.79</v>
      </c>
      <c r="Q335" s="326">
        <f>INDEX('ИПЦ raw'!$1:$1048576, MATCH($K335,'ИПЦ raw'!$A:$A,0),MATCH(MoM!Q$1,'ИПЦ raw'!$1:$1,0))</f>
        <v>102.4</v>
      </c>
      <c r="R335" s="326">
        <f>INDEX('ИПЦ raw'!$1:$1048576, MATCH($K335,'ИПЦ raw'!$A:$A,0),MATCH(MoM!R$1,'ИПЦ raw'!$1:$1,0))</f>
        <v>101.16</v>
      </c>
      <c r="S335" s="326">
        <f>INDEX('ИПЦ raw'!$1:$1048576, MATCH($K335,'ИПЦ raw'!$A:$A,0),MATCH(MoM!S$1,'ИПЦ raw'!$1:$1,0))</f>
        <v>100.97</v>
      </c>
      <c r="T335" s="326">
        <f>INDEX('ИПЦ raw'!$1:$1048576, MATCH($K335,'ИПЦ raw'!$A:$A,0),MATCH(MoM!T$1,'ИПЦ raw'!$1:$1,0))</f>
        <v>101.3</v>
      </c>
      <c r="U335" s="326">
        <f>INDEX('ИПЦ raw'!$1:$1048576, MATCH($K335,'ИПЦ raw'!$A:$A,0),MATCH(MoM!U$1,'ИПЦ raw'!$1:$1,0))</f>
        <v>101.88</v>
      </c>
      <c r="V335" s="326">
        <f>INDEX('ИПЦ raw'!$1:$1048576, MATCH($K335,'ИПЦ raw'!$A:$A,0),MATCH(MoM!V$1,'ИПЦ raw'!$1:$1,0))</f>
        <v>101.06</v>
      </c>
      <c r="W335" s="326">
        <f>INDEX('ИПЦ raw'!$1:$1048576, MATCH($K335,'ИПЦ raw'!$A:$A,0),MATCH(MoM!W$1,'ИПЦ raw'!$1:$1,0))</f>
        <v>101.98</v>
      </c>
      <c r="X335" s="326">
        <f>INDEX('ИПЦ raw'!$1:$1048576, MATCH($K335,'ИПЦ raw'!$A:$A,0),MATCH(MoM!X$1,'ИПЦ raw'!$1:$1,0))</f>
        <v>102.53</v>
      </c>
      <c r="Y335" s="326">
        <f>INDEX('ИПЦ raw'!$1:$1048576, MATCH($K335,'ИПЦ raw'!$A:$A,0),MATCH(MoM!Y$1,'ИПЦ raw'!$1:$1,0))</f>
        <v>102.06</v>
      </c>
      <c r="Z335" s="326">
        <f>INDEX('ИПЦ raw'!$1:$1048576, MATCH($K335,'ИПЦ raw'!$A:$A,0),MATCH(MoM!Z$1,'ИПЦ raw'!$1:$1,0))</f>
        <v>102.42</v>
      </c>
      <c r="AA335" s="326">
        <f>INDEX('ИПЦ raw'!$1:$1048576, MATCH($K335,'ИПЦ raw'!$A:$A,0),MATCH(MoM!AA$1,'ИПЦ raw'!$1:$1,0))</f>
        <v>101.96</v>
      </c>
      <c r="AB335" s="326">
        <f>INDEX('ИПЦ raw'!$1:$1048576, MATCH($K335,'ИПЦ raw'!$A:$A,0),MATCH(MoM!AB$1,'ИПЦ raw'!$1:$1,0))</f>
        <v>100.74</v>
      </c>
      <c r="AC335" s="326">
        <f>INDEX('ИПЦ raw'!$1:$1048576, MATCH($K335,'ИПЦ raw'!$A:$A,0),MATCH(MoM!AC$1,'ИПЦ raw'!$1:$1,0))</f>
        <v>100.82</v>
      </c>
      <c r="AD335" s="326">
        <f>INDEX('ИПЦ raw'!$1:$1048576, MATCH($K335,'ИПЦ raw'!$A:$A,0),MATCH(MoM!AD$1,'ИПЦ raw'!$1:$1,0))</f>
        <v>99.83</v>
      </c>
      <c r="AE335" s="326">
        <f>INDEX('ИПЦ raw'!$1:$1048576, MATCH($K335,'ИПЦ raw'!$A:$A,0),MATCH(MoM!AE$1,'ИПЦ raw'!$1:$1,0))</f>
        <v>99.79</v>
      </c>
      <c r="AF335" s="326">
        <f>INDEX('ИПЦ raw'!$1:$1048576, MATCH($K335,'ИПЦ raw'!$A:$A,0),MATCH(MoM!AF$1,'ИПЦ raw'!$1:$1,0))</f>
        <v>100.98</v>
      </c>
      <c r="AG335" s="326">
        <f>INDEX('ИПЦ raw'!$1:$1048576, MATCH($K335,'ИПЦ raw'!$A:$A,0),MATCH(MoM!AG$1,'ИПЦ raw'!$1:$1,0))</f>
        <v>102.17</v>
      </c>
      <c r="AH335" s="326">
        <f>INDEX('ИПЦ raw'!$1:$1048576, MATCH($K335,'ИПЦ raw'!$A:$A,0),MATCH(MoM!AH$1,'ИПЦ raw'!$1:$1,0))</f>
        <v>100.8</v>
      </c>
      <c r="AI335" s="326">
        <f>INDEX('ИПЦ raw'!$1:$1048576, MATCH($K335,'ИПЦ raw'!$A:$A,0),MATCH(MoM!AI$1,'ИПЦ raw'!$1:$1,0))</f>
        <v>99.92</v>
      </c>
      <c r="AJ335" s="326">
        <f>INDEX('ИПЦ raw'!$1:$1048576, MATCH($K335,'ИПЦ raw'!$A:$A,0),MATCH(MoM!AJ$1,'ИПЦ raw'!$1:$1,0))</f>
        <v>101.34</v>
      </c>
      <c r="AK335" s="326">
        <f>INDEX('ИПЦ raw'!$1:$1048576, MATCH($K335,'ИПЦ raw'!$A:$A,0),MATCH(MoM!AK$1,'ИПЦ raw'!$1:$1,0))</f>
        <v>102.31</v>
      </c>
      <c r="AL335" s="326">
        <f>INDEX('ИПЦ raw'!$1:$1048576, MATCH($K335,'ИПЦ raw'!$A:$A,0),MATCH(MoM!AL$1,'ИПЦ raw'!$1:$1,0))</f>
        <v>102.23</v>
      </c>
      <c r="AM335" s="326">
        <f>INDEX('ИПЦ raw'!$1:$1048576, MATCH($K335,'ИПЦ raw'!$A:$A,0),MATCH(MoM!AM$1,'ИПЦ raw'!$1:$1,0))</f>
        <v>101.69</v>
      </c>
      <c r="AN335" s="326">
        <f>INDEX('ИПЦ raw'!$1:$1048576, MATCH($K335,'ИПЦ raw'!$A:$A,0),MATCH(MoM!AN$1,'ИПЦ raw'!$1:$1,0))</f>
        <v>103.61</v>
      </c>
      <c r="AO335" s="326">
        <f>INDEX('ИПЦ raw'!$1:$1048576, MATCH($K335,'ИПЦ raw'!$A:$A,0),MATCH(MoM!AO$1,'ИПЦ raw'!$1:$1,0))</f>
        <v>101.24</v>
      </c>
      <c r="AP335" s="326">
        <f>INDEX('ИПЦ raw'!$1:$1048576, MATCH($K335,'ИПЦ raw'!$A:$A,0),MATCH(MoM!AP$1,'ИПЦ raw'!$1:$1,0))</f>
        <v>99.37</v>
      </c>
      <c r="AQ335" s="326">
        <f>INDEX('ИПЦ raw'!$1:$1048576, MATCH($K335,'ИПЦ raw'!$A:$A,0),MATCH(MoM!AQ$1,'ИПЦ raw'!$1:$1,0))</f>
        <v>99.09</v>
      </c>
      <c r="AR335" s="326">
        <f>INDEX('ИПЦ raw'!$1:$1048576, MATCH($K335,'ИПЦ raw'!$A:$A,0),MATCH(MoM!AR$1,'ИПЦ raw'!$1:$1,0))</f>
        <v>100.05</v>
      </c>
      <c r="AS335" s="326">
        <f>INDEX('ИПЦ raw'!$1:$1048576, MATCH($K335,'ИПЦ raw'!$A:$A,0),MATCH(MoM!AS$1,'ИПЦ raw'!$1:$1,0))</f>
        <v>101.89</v>
      </c>
      <c r="AT335" s="326">
        <f>INDEX('ИПЦ raw'!$1:$1048576, MATCH($K335,'ИПЦ raw'!$A:$A,0),MATCH(MoM!AT$1,'ИПЦ raw'!$1:$1,0))</f>
        <v>99.69</v>
      </c>
      <c r="AU335" s="326">
        <f>INDEX('ИПЦ raw'!$1:$1048576, MATCH($K335,'ИПЦ raw'!$A:$A,0),MATCH(MoM!AU$1,'ИПЦ raw'!$1:$1,0))</f>
        <v>101.1</v>
      </c>
      <c r="AV335" s="326">
        <f>INDEX('ИПЦ raw'!$1:$1048576, MATCH($K335,'ИПЦ raw'!$A:$A,0),MATCH(MoM!AV$1,'ИПЦ raw'!$1:$1,0))</f>
        <v>101.05</v>
      </c>
      <c r="AW335" s="326">
        <f>INDEX('ИПЦ raw'!$1:$1048576, MATCH($K335,'ИПЦ raw'!$A:$A,0),MATCH(MoM!AW$1,'ИПЦ raw'!$1:$1,0))</f>
        <v>100.67</v>
      </c>
      <c r="AX335" s="326">
        <f>INDEX('ИПЦ raw'!$1:$1048576, MATCH($K335,'ИПЦ raw'!$A:$A,0),MATCH(MoM!AX$1,'ИПЦ raw'!$1:$1,0))</f>
        <v>101.58</v>
      </c>
      <c r="AY335" s="326">
        <f>INDEX('ИПЦ raw'!$1:$1048576, MATCH($K335,'ИПЦ raw'!$A:$A,0),MATCH(MoM!AY$1,'ИПЦ raw'!$1:$1,0))</f>
        <v>100.27</v>
      </c>
      <c r="AZ335" s="326">
        <f>INDEX('ИПЦ raw'!$1:$1048576, MATCH($K335,'ИПЦ raw'!$A:$A,0),MATCH(MoM!AZ$1,'ИПЦ raw'!$1:$1,0))</f>
        <v>99.19</v>
      </c>
    </row>
    <row r="336" spans="1:52" s="332" customFormat="1" x14ac:dyDescent="0.45">
      <c r="A336" s="332">
        <f>Веса!A336</f>
        <v>0</v>
      </c>
      <c r="B336" s="332">
        <f t="shared" si="10"/>
        <v>0</v>
      </c>
      <c r="C336" s="332">
        <f>БИПЦ_НДС!E336</f>
        <v>0</v>
      </c>
      <c r="D336" s="332">
        <f t="shared" si="11"/>
        <v>1</v>
      </c>
      <c r="E336" s="332">
        <v>0</v>
      </c>
      <c r="F336" s="332">
        <v>1</v>
      </c>
      <c r="G336" s="332">
        <v>1</v>
      </c>
      <c r="H336" s="332">
        <v>0</v>
      </c>
      <c r="I336" s="332">
        <v>0</v>
      </c>
      <c r="J336" s="318" t="s">
        <v>335</v>
      </c>
      <c r="K336" s="318" t="s">
        <v>335</v>
      </c>
      <c r="L336" s="332">
        <f>INDEX('ИПЦ raw'!$1:$1048576, MATCH($K336,'ИПЦ raw'!$A:$A,0),MATCH(MoM!L$1,'ИПЦ raw'!$1:$1,0))</f>
        <v>0</v>
      </c>
      <c r="M336" s="332">
        <f>INDEX('ИПЦ raw'!$1:$1048576, MATCH($K336,'ИПЦ raw'!$A:$A,0),MATCH(MoM!M$1,'ИПЦ raw'!$1:$1,0))</f>
        <v>0</v>
      </c>
      <c r="N336" s="332">
        <f>INDEX('ИПЦ raw'!$1:$1048576, MATCH($K336,'ИПЦ raw'!$A:$A,0),MATCH(MoM!N$1,'ИПЦ raw'!$1:$1,0))</f>
        <v>0</v>
      </c>
      <c r="O336" s="332">
        <f>INDEX('ИПЦ raw'!$1:$1048576, MATCH($K336,'ИПЦ raw'!$A:$A,0),MATCH(MoM!O$1,'ИПЦ raw'!$1:$1,0))</f>
        <v>0</v>
      </c>
      <c r="P336" s="332">
        <f>INDEX('ИПЦ raw'!$1:$1048576, MATCH($K336,'ИПЦ raw'!$A:$A,0),MATCH(MoM!P$1,'ИПЦ raw'!$1:$1,0))</f>
        <v>0</v>
      </c>
      <c r="Q336" s="332">
        <f>INDEX('ИПЦ raw'!$1:$1048576, MATCH($K336,'ИПЦ raw'!$A:$A,0),MATCH(MoM!Q$1,'ИПЦ raw'!$1:$1,0))</f>
        <v>0</v>
      </c>
      <c r="R336" s="332">
        <f>INDEX('ИПЦ raw'!$1:$1048576, MATCH($K336,'ИПЦ raw'!$A:$A,0),MATCH(MoM!R$1,'ИПЦ raw'!$1:$1,0))</f>
        <v>0</v>
      </c>
      <c r="S336" s="332">
        <f>INDEX('ИПЦ raw'!$1:$1048576, MATCH($K336,'ИПЦ raw'!$A:$A,0),MATCH(MoM!S$1,'ИПЦ raw'!$1:$1,0))</f>
        <v>0</v>
      </c>
      <c r="T336" s="332">
        <f>INDEX('ИПЦ raw'!$1:$1048576, MATCH($K336,'ИПЦ raw'!$A:$A,0),MATCH(MoM!T$1,'ИПЦ raw'!$1:$1,0))</f>
        <v>0</v>
      </c>
      <c r="U336" s="332">
        <f>INDEX('ИПЦ raw'!$1:$1048576, MATCH($K336,'ИПЦ raw'!$A:$A,0),MATCH(MoM!U$1,'ИПЦ raw'!$1:$1,0))</f>
        <v>0</v>
      </c>
      <c r="V336" s="332">
        <f>INDEX('ИПЦ raw'!$1:$1048576, MATCH($K336,'ИПЦ raw'!$A:$A,0),MATCH(MoM!V$1,'ИПЦ raw'!$1:$1,0))</f>
        <v>0</v>
      </c>
      <c r="W336" s="332">
        <f>INDEX('ИПЦ raw'!$1:$1048576, MATCH($K336,'ИПЦ raw'!$A:$A,0),MATCH(MoM!W$1,'ИПЦ raw'!$1:$1,0))</f>
        <v>0</v>
      </c>
      <c r="X336" s="332">
        <f>INDEX('ИПЦ raw'!$1:$1048576, MATCH($K336,'ИПЦ raw'!$A:$A,0),MATCH(MoM!X$1,'ИПЦ raw'!$1:$1,0))</f>
        <v>0</v>
      </c>
      <c r="Y336" s="332">
        <f>INDEX('ИПЦ raw'!$1:$1048576, MATCH($K336,'ИПЦ raw'!$A:$A,0),MATCH(MoM!Y$1,'ИПЦ raw'!$1:$1,0))</f>
        <v>0</v>
      </c>
      <c r="Z336" s="332">
        <f>INDEX('ИПЦ raw'!$1:$1048576, MATCH($K336,'ИПЦ raw'!$A:$A,0),MATCH(MoM!Z$1,'ИПЦ raw'!$1:$1,0))</f>
        <v>0</v>
      </c>
      <c r="AA336" s="332">
        <f>INDEX('ИПЦ raw'!$1:$1048576, MATCH($K336,'ИПЦ raw'!$A:$A,0),MATCH(MoM!AA$1,'ИПЦ raw'!$1:$1,0))</f>
        <v>0</v>
      </c>
      <c r="AB336" s="332">
        <f>INDEX('ИПЦ raw'!$1:$1048576, MATCH($K336,'ИПЦ raw'!$A:$A,0),MATCH(MoM!AB$1,'ИПЦ raw'!$1:$1,0))</f>
        <v>0</v>
      </c>
      <c r="AC336" s="332">
        <f>INDEX('ИПЦ raw'!$1:$1048576, MATCH($K336,'ИПЦ raw'!$A:$A,0),MATCH(MoM!AC$1,'ИПЦ raw'!$1:$1,0))</f>
        <v>0</v>
      </c>
      <c r="AD336" s="332">
        <f>INDEX('ИПЦ raw'!$1:$1048576, MATCH($K336,'ИПЦ raw'!$A:$A,0),MATCH(MoM!AD$1,'ИПЦ raw'!$1:$1,0))</f>
        <v>0</v>
      </c>
      <c r="AE336" s="332">
        <f>INDEX('ИПЦ raw'!$1:$1048576, MATCH($K336,'ИПЦ raw'!$A:$A,0),MATCH(MoM!AE$1,'ИПЦ raw'!$1:$1,0))</f>
        <v>0</v>
      </c>
      <c r="AF336" s="332">
        <f>INDEX('ИПЦ raw'!$1:$1048576, MATCH($K336,'ИПЦ raw'!$A:$A,0),MATCH(MoM!AF$1,'ИПЦ raw'!$1:$1,0))</f>
        <v>0</v>
      </c>
      <c r="AG336" s="332">
        <f>INDEX('ИПЦ raw'!$1:$1048576, MATCH($K336,'ИПЦ raw'!$A:$A,0),MATCH(MoM!AG$1,'ИПЦ raw'!$1:$1,0))</f>
        <v>0</v>
      </c>
      <c r="AH336" s="332">
        <f>INDEX('ИПЦ raw'!$1:$1048576, MATCH($K336,'ИПЦ raw'!$A:$A,0),MATCH(MoM!AH$1,'ИПЦ raw'!$1:$1,0))</f>
        <v>0</v>
      </c>
      <c r="AI336" s="332">
        <f>INDEX('ИПЦ raw'!$1:$1048576, MATCH($K336,'ИПЦ raw'!$A:$A,0),MATCH(MoM!AI$1,'ИПЦ raw'!$1:$1,0))</f>
        <v>0</v>
      </c>
      <c r="AJ336" s="332">
        <f>INDEX('ИПЦ raw'!$1:$1048576, MATCH($K336,'ИПЦ raw'!$A:$A,0),MATCH(MoM!AJ$1,'ИПЦ raw'!$1:$1,0))</f>
        <v>100.56</v>
      </c>
      <c r="AK336" s="332">
        <f>INDEX('ИПЦ raw'!$1:$1048576, MATCH($K336,'ИПЦ raw'!$A:$A,0),MATCH(MoM!AK$1,'ИПЦ raw'!$1:$1,0))</f>
        <v>100.4</v>
      </c>
      <c r="AL336" s="332">
        <f>INDEX('ИПЦ raw'!$1:$1048576, MATCH($K336,'ИПЦ raw'!$A:$A,0),MATCH(MoM!AL$1,'ИПЦ raw'!$1:$1,0))</f>
        <v>101.88</v>
      </c>
      <c r="AM336" s="332">
        <f>INDEX('ИПЦ raw'!$1:$1048576, MATCH($K336,'ИПЦ raw'!$A:$A,0),MATCH(MoM!AM$1,'ИПЦ raw'!$1:$1,0))</f>
        <v>101.31</v>
      </c>
      <c r="AN336" s="332">
        <f>INDEX('ИПЦ raw'!$1:$1048576, MATCH($K336,'ИПЦ raw'!$A:$A,0),MATCH(MoM!AN$1,'ИПЦ raw'!$1:$1,0))</f>
        <v>101.88</v>
      </c>
      <c r="AO336" s="332">
        <f>INDEX('ИПЦ raw'!$1:$1048576, MATCH($K336,'ИПЦ raw'!$A:$A,0),MATCH(MoM!AO$1,'ИПЦ raw'!$1:$1,0))</f>
        <v>99.26</v>
      </c>
      <c r="AP336" s="332">
        <f>INDEX('ИПЦ raw'!$1:$1048576, MATCH($K336,'ИПЦ raw'!$A:$A,0),MATCH(MoM!AP$1,'ИПЦ raw'!$1:$1,0))</f>
        <v>101</v>
      </c>
      <c r="AQ336" s="332">
        <f>INDEX('ИПЦ raw'!$1:$1048576, MATCH($K336,'ИПЦ raw'!$A:$A,0),MATCH(MoM!AQ$1,'ИПЦ raw'!$1:$1,0))</f>
        <v>100.18</v>
      </c>
      <c r="AR336" s="332">
        <f>INDEX('ИПЦ raw'!$1:$1048576, MATCH($K336,'ИПЦ raw'!$A:$A,0),MATCH(MoM!AR$1,'ИПЦ raw'!$1:$1,0))</f>
        <v>101.6</v>
      </c>
      <c r="AS336" s="332">
        <f>INDEX('ИПЦ raw'!$1:$1048576, MATCH($K336,'ИПЦ raw'!$A:$A,0),MATCH(MoM!AS$1,'ИПЦ raw'!$1:$1,0))</f>
        <v>101.62</v>
      </c>
      <c r="AT336" s="332">
        <f>INDEX('ИПЦ raw'!$1:$1048576, MATCH($K336,'ИПЦ raw'!$A:$A,0),MATCH(MoM!AT$1,'ИПЦ raw'!$1:$1,0))</f>
        <v>100.28</v>
      </c>
      <c r="AU336" s="332">
        <f>INDEX('ИПЦ raw'!$1:$1048576, MATCH($K336,'ИПЦ raw'!$A:$A,0),MATCH(MoM!AU$1,'ИПЦ raw'!$1:$1,0))</f>
        <v>101.18</v>
      </c>
      <c r="AV336" s="332">
        <f>INDEX('ИПЦ raw'!$1:$1048576, MATCH($K336,'ИПЦ raw'!$A:$A,0),MATCH(MoM!AV$1,'ИПЦ raw'!$1:$1,0))</f>
        <v>100.64</v>
      </c>
      <c r="AW336" s="332">
        <f>INDEX('ИПЦ raw'!$1:$1048576, MATCH($K336,'ИПЦ raw'!$A:$A,0),MATCH(MoM!AW$1,'ИПЦ raw'!$1:$1,0))</f>
        <v>100.29</v>
      </c>
      <c r="AX336" s="332">
        <f>INDEX('ИПЦ raw'!$1:$1048576, MATCH($K336,'ИПЦ raw'!$A:$A,0),MATCH(MoM!AX$1,'ИПЦ raw'!$1:$1,0))</f>
        <v>101.24</v>
      </c>
      <c r="AY336" s="326">
        <f>INDEX('ИПЦ raw'!$1:$1048576, MATCH($K336,'ИПЦ raw'!$A:$A,0),MATCH(MoM!AY$1,'ИПЦ raw'!$1:$1,0))</f>
        <v>100.18</v>
      </c>
      <c r="AZ336" s="326">
        <f>INDEX('ИПЦ raw'!$1:$1048576, MATCH($K336,'ИПЦ raw'!$A:$A,0),MATCH(MoM!AZ$1,'ИПЦ raw'!$1:$1,0))</f>
        <v>100.55</v>
      </c>
    </row>
    <row r="337" spans="1:52" x14ac:dyDescent="0.45">
      <c r="A337" s="326">
        <f>Веса!A337</f>
        <v>1</v>
      </c>
      <c r="B337" s="326">
        <f t="shared" si="10"/>
        <v>1</v>
      </c>
      <c r="C337" s="326">
        <f>БИПЦ_НДС!E337</f>
        <v>0</v>
      </c>
      <c r="D337" s="326">
        <f t="shared" si="11"/>
        <v>1</v>
      </c>
      <c r="E337" s="326">
        <v>0</v>
      </c>
      <c r="F337" s="326">
        <v>1</v>
      </c>
      <c r="G337" s="326">
        <v>1</v>
      </c>
      <c r="H337" s="326">
        <v>0</v>
      </c>
      <c r="I337" s="326">
        <v>0</v>
      </c>
      <c r="J337" s="319" t="s">
        <v>336</v>
      </c>
      <c r="K337" s="319" t="s">
        <v>336</v>
      </c>
      <c r="L337" s="326">
        <f>INDEX('ИПЦ raw'!$1:$1048576, MATCH($K337,'ИПЦ raw'!$A:$A,0),MATCH(MoM!L$1,'ИПЦ raw'!$1:$1,0))</f>
        <v>100.38</v>
      </c>
      <c r="M337" s="326">
        <f>INDEX('ИПЦ raw'!$1:$1048576, MATCH($K337,'ИПЦ raw'!$A:$A,0),MATCH(MoM!M$1,'ИПЦ raw'!$1:$1,0))</f>
        <v>99.77</v>
      </c>
      <c r="N337" s="326">
        <f>INDEX('ИПЦ raw'!$1:$1048576, MATCH($K337,'ИПЦ raw'!$A:$A,0),MATCH(MoM!N$1,'ИПЦ raw'!$1:$1,0))</f>
        <v>100.22</v>
      </c>
      <c r="O337" s="326">
        <f>INDEX('ИПЦ raw'!$1:$1048576, MATCH($K337,'ИПЦ raw'!$A:$A,0),MATCH(MoM!O$1,'ИПЦ raw'!$1:$1,0))</f>
        <v>100.3</v>
      </c>
      <c r="P337" s="326">
        <f>INDEX('ИПЦ raw'!$1:$1048576, MATCH($K337,'ИПЦ raw'!$A:$A,0),MATCH(MoM!P$1,'ИПЦ raw'!$1:$1,0))</f>
        <v>100.64</v>
      </c>
      <c r="Q337" s="326">
        <f>INDEX('ИПЦ raw'!$1:$1048576, MATCH($K337,'ИПЦ raw'!$A:$A,0),MATCH(MoM!Q$1,'ИПЦ raw'!$1:$1,0))</f>
        <v>100.82</v>
      </c>
      <c r="R337" s="326">
        <f>INDEX('ИПЦ raw'!$1:$1048576, MATCH($K337,'ИПЦ raw'!$A:$A,0),MATCH(MoM!R$1,'ИПЦ raw'!$1:$1,0))</f>
        <v>102.2</v>
      </c>
      <c r="S337" s="326">
        <f>INDEX('ИПЦ raw'!$1:$1048576, MATCH($K337,'ИПЦ raw'!$A:$A,0),MATCH(MoM!S$1,'ИПЦ raw'!$1:$1,0))</f>
        <v>102.09</v>
      </c>
      <c r="T337" s="326">
        <f>INDEX('ИПЦ raw'!$1:$1048576, MATCH($K337,'ИПЦ raw'!$A:$A,0),MATCH(MoM!T$1,'ИПЦ raw'!$1:$1,0))</f>
        <v>101.68</v>
      </c>
      <c r="U337" s="326">
        <f>INDEX('ИПЦ raw'!$1:$1048576, MATCH($K337,'ИПЦ raw'!$A:$A,0),MATCH(MoM!U$1,'ИПЦ raw'!$1:$1,0))</f>
        <v>100.87</v>
      </c>
      <c r="V337" s="326">
        <f>INDEX('ИПЦ raw'!$1:$1048576, MATCH($K337,'ИПЦ raw'!$A:$A,0),MATCH(MoM!V$1,'ИПЦ raw'!$1:$1,0))</f>
        <v>100.57</v>
      </c>
      <c r="W337" s="326">
        <f>INDEX('ИПЦ raw'!$1:$1048576, MATCH($K337,'ИПЦ raw'!$A:$A,0),MATCH(MoM!W$1,'ИПЦ raw'!$1:$1,0))</f>
        <v>100.7</v>
      </c>
      <c r="X337" s="326">
        <f>INDEX('ИПЦ raw'!$1:$1048576, MATCH($K337,'ИПЦ raw'!$A:$A,0),MATCH(MoM!X$1,'ИПЦ raw'!$1:$1,0))</f>
        <v>101.8</v>
      </c>
      <c r="Y337" s="326">
        <f>INDEX('ИПЦ raw'!$1:$1048576, MATCH($K337,'ИПЦ raw'!$A:$A,0),MATCH(MoM!Y$1,'ИПЦ raw'!$1:$1,0))</f>
        <v>100.73</v>
      </c>
      <c r="Z337" s="326">
        <f>INDEX('ИПЦ raw'!$1:$1048576, MATCH($K337,'ИПЦ raw'!$A:$A,0),MATCH(MoM!Z$1,'ИПЦ raw'!$1:$1,0))</f>
        <v>102.05</v>
      </c>
      <c r="AA337" s="326">
        <f>INDEX('ИПЦ raw'!$1:$1048576, MATCH($K337,'ИПЦ raw'!$A:$A,0),MATCH(MoM!AA$1,'ИПЦ raw'!$1:$1,0))</f>
        <v>102.02</v>
      </c>
      <c r="AB337" s="326">
        <f>INDEX('ИПЦ raw'!$1:$1048576, MATCH($K337,'ИПЦ raw'!$A:$A,0),MATCH(MoM!AB$1,'ИПЦ raw'!$1:$1,0))</f>
        <v>100.89</v>
      </c>
      <c r="AC337" s="326">
        <f>INDEX('ИПЦ raw'!$1:$1048576, MATCH($K337,'ИПЦ raw'!$A:$A,0),MATCH(MoM!AC$1,'ИПЦ raw'!$1:$1,0))</f>
        <v>100.95</v>
      </c>
      <c r="AD337" s="326">
        <f>INDEX('ИПЦ raw'!$1:$1048576, MATCH($K337,'ИПЦ raw'!$A:$A,0),MATCH(MoM!AD$1,'ИПЦ raw'!$1:$1,0))</f>
        <v>101.09</v>
      </c>
      <c r="AE337" s="326">
        <f>INDEX('ИПЦ raw'!$1:$1048576, MATCH($K337,'ИПЦ raw'!$A:$A,0),MATCH(MoM!AE$1,'ИПЦ raw'!$1:$1,0))</f>
        <v>101.81</v>
      </c>
      <c r="AF337" s="326">
        <f>INDEX('ИПЦ raw'!$1:$1048576, MATCH($K337,'ИПЦ raw'!$A:$A,0),MATCH(MoM!AF$1,'ИПЦ raw'!$1:$1,0))</f>
        <v>101.56</v>
      </c>
      <c r="AG337" s="326">
        <f>INDEX('ИПЦ raw'!$1:$1048576, MATCH($K337,'ИПЦ raw'!$A:$A,0),MATCH(MoM!AG$1,'ИПЦ raw'!$1:$1,0))</f>
        <v>101.11</v>
      </c>
      <c r="AH337" s="326">
        <f>INDEX('ИПЦ raw'!$1:$1048576, MATCH($K337,'ИПЦ raw'!$A:$A,0),MATCH(MoM!AH$1,'ИПЦ raw'!$1:$1,0))</f>
        <v>100.75</v>
      </c>
      <c r="AI337" s="326">
        <f>INDEX('ИПЦ raw'!$1:$1048576, MATCH($K337,'ИПЦ raw'!$A:$A,0),MATCH(MoM!AI$1,'ИПЦ raw'!$1:$1,0))</f>
        <v>100.09</v>
      </c>
      <c r="AJ337" s="326">
        <f>INDEX('ИПЦ raw'!$1:$1048576, MATCH($K337,'ИПЦ raw'!$A:$A,0),MATCH(MoM!AJ$1,'ИПЦ raw'!$1:$1,0))</f>
        <v>101.1</v>
      </c>
      <c r="AK337" s="326">
        <f>INDEX('ИПЦ raw'!$1:$1048576, MATCH($K337,'ИПЦ raw'!$A:$A,0),MATCH(MoM!AK$1,'ИПЦ raw'!$1:$1,0))</f>
        <v>102.29</v>
      </c>
      <c r="AL337" s="326">
        <f>INDEX('ИПЦ raw'!$1:$1048576, MATCH($K337,'ИПЦ raw'!$A:$A,0),MATCH(MoM!AL$1,'ИПЦ raw'!$1:$1,0))</f>
        <v>100.64</v>
      </c>
      <c r="AM337" s="326">
        <f>INDEX('ИПЦ raw'!$1:$1048576, MATCH($K337,'ИПЦ raw'!$A:$A,0),MATCH(MoM!AM$1,'ИПЦ raw'!$1:$1,0))</f>
        <v>101.39</v>
      </c>
      <c r="AN337" s="326">
        <f>INDEX('ИПЦ raw'!$1:$1048576, MATCH($K337,'ИПЦ raw'!$A:$A,0),MATCH(MoM!AN$1,'ИПЦ raw'!$1:$1,0))</f>
        <v>100.1</v>
      </c>
      <c r="AO337" s="326">
        <f>INDEX('ИПЦ raw'!$1:$1048576, MATCH($K337,'ИПЦ raw'!$A:$A,0),MATCH(MoM!AO$1,'ИПЦ raw'!$1:$1,0))</f>
        <v>101.32</v>
      </c>
      <c r="AP337" s="326">
        <f>INDEX('ИПЦ raw'!$1:$1048576, MATCH($K337,'ИПЦ raw'!$A:$A,0),MATCH(MoM!AP$1,'ИПЦ raw'!$1:$1,0))</f>
        <v>100.64</v>
      </c>
      <c r="AQ337" s="326">
        <f>INDEX('ИПЦ raw'!$1:$1048576, MATCH($K337,'ИПЦ raw'!$A:$A,0),MATCH(MoM!AQ$1,'ИПЦ raw'!$1:$1,0))</f>
        <v>100.93</v>
      </c>
      <c r="AR337" s="326">
        <f>INDEX('ИПЦ raw'!$1:$1048576, MATCH($K337,'ИПЦ raw'!$A:$A,0),MATCH(MoM!AR$1,'ИПЦ raw'!$1:$1,0))</f>
        <v>100.73</v>
      </c>
      <c r="AS337" s="326">
        <f>INDEX('ИПЦ raw'!$1:$1048576, MATCH($K337,'ИПЦ raw'!$A:$A,0),MATCH(MoM!AS$1,'ИПЦ raw'!$1:$1,0))</f>
        <v>102.96</v>
      </c>
      <c r="AT337" s="326">
        <f>INDEX('ИПЦ raw'!$1:$1048576, MATCH($K337,'ИПЦ raw'!$A:$A,0),MATCH(MoM!AT$1,'ИПЦ raw'!$1:$1,0))</f>
        <v>100.78</v>
      </c>
      <c r="AU337" s="326">
        <f>INDEX('ИПЦ raw'!$1:$1048576, MATCH($K337,'ИПЦ raw'!$A:$A,0),MATCH(MoM!AU$1,'ИПЦ raw'!$1:$1,0))</f>
        <v>100.85</v>
      </c>
      <c r="AV337" s="326">
        <f>INDEX('ИПЦ raw'!$1:$1048576, MATCH($K337,'ИПЦ raw'!$A:$A,0),MATCH(MoM!AV$1,'ИПЦ raw'!$1:$1,0))</f>
        <v>101.34</v>
      </c>
      <c r="AW337" s="326">
        <f>INDEX('ИПЦ raw'!$1:$1048576, MATCH($K337,'ИПЦ raw'!$A:$A,0),MATCH(MoM!AW$1,'ИПЦ raw'!$1:$1,0))</f>
        <v>101.61</v>
      </c>
      <c r="AX337" s="326">
        <f>INDEX('ИПЦ raw'!$1:$1048576, MATCH($K337,'ИПЦ raw'!$A:$A,0),MATCH(MoM!AX$1,'ИПЦ raw'!$1:$1,0))</f>
        <v>101.18</v>
      </c>
      <c r="AY337" s="326">
        <f>INDEX('ИПЦ raw'!$1:$1048576, MATCH($K337,'ИПЦ raw'!$A:$A,0),MATCH(MoM!AY$1,'ИПЦ raw'!$1:$1,0))</f>
        <v>101.49</v>
      </c>
      <c r="AZ337" s="326">
        <f>INDEX('ИПЦ raw'!$1:$1048576, MATCH($K337,'ИПЦ raw'!$A:$A,0),MATCH(MoM!AZ$1,'ИПЦ raw'!$1:$1,0))</f>
        <v>100.75</v>
      </c>
    </row>
    <row r="338" spans="1:52" x14ac:dyDescent="0.45">
      <c r="A338" s="326">
        <f>Веса!A338</f>
        <v>1</v>
      </c>
      <c r="B338" s="326">
        <f t="shared" si="10"/>
        <v>1</v>
      </c>
      <c r="C338" s="326">
        <f>БИПЦ_НДС!E338</f>
        <v>0</v>
      </c>
      <c r="D338" s="326">
        <f t="shared" si="11"/>
        <v>1</v>
      </c>
      <c r="E338" s="326">
        <v>0</v>
      </c>
      <c r="F338" s="326">
        <v>1</v>
      </c>
      <c r="G338" s="326">
        <v>1</v>
      </c>
      <c r="H338" s="326">
        <v>0</v>
      </c>
      <c r="I338" s="326">
        <v>0</v>
      </c>
      <c r="J338" s="319" t="s">
        <v>337</v>
      </c>
      <c r="K338" s="334" t="str">
        <f>J338</f>
        <v>Таурин, 4%, 5 мл</v>
      </c>
      <c r="L338" s="326">
        <f>INDEX('ИПЦ raw'!$1:$1048576, MATCH($K338,'ИПЦ raw'!$A:$A,0),MATCH(MoM!L$1,'ИПЦ raw'!$1:$1,0))</f>
        <v>99.47</v>
      </c>
      <c r="M338" s="326">
        <f>INDEX('ИПЦ raw'!$1:$1048576, MATCH($K338,'ИПЦ raw'!$A:$A,0),MATCH(MoM!M$1,'ИПЦ raw'!$1:$1,0))</f>
        <v>99.04</v>
      </c>
      <c r="N338" s="326">
        <f>INDEX('ИПЦ raw'!$1:$1048576, MATCH($K338,'ИПЦ raw'!$A:$A,0),MATCH(MoM!N$1,'ИПЦ raw'!$1:$1,0))</f>
        <v>98.71</v>
      </c>
      <c r="O338" s="326">
        <f>INDEX('ИПЦ raw'!$1:$1048576, MATCH($K338,'ИПЦ raw'!$A:$A,0),MATCH(MoM!O$1,'ИПЦ raw'!$1:$1,0))</f>
        <v>99.12</v>
      </c>
      <c r="P338" s="326">
        <f>INDEX('ИПЦ raw'!$1:$1048576, MATCH($K338,'ИПЦ raw'!$A:$A,0),MATCH(MoM!P$1,'ИПЦ raw'!$1:$1,0))</f>
        <v>99.1</v>
      </c>
      <c r="Q338" s="326">
        <f>INDEX('ИПЦ raw'!$1:$1048576, MATCH($K338,'ИПЦ raw'!$A:$A,0),MATCH(MoM!Q$1,'ИПЦ raw'!$1:$1,0))</f>
        <v>100.4</v>
      </c>
      <c r="R338" s="326">
        <f>INDEX('ИПЦ raw'!$1:$1048576, MATCH($K338,'ИПЦ raw'!$A:$A,0),MATCH(MoM!R$1,'ИПЦ raw'!$1:$1,0))</f>
        <v>100.36</v>
      </c>
      <c r="S338" s="326">
        <f>INDEX('ИПЦ raw'!$1:$1048576, MATCH($K338,'ИПЦ raw'!$A:$A,0),MATCH(MoM!S$1,'ИПЦ raw'!$1:$1,0))</f>
        <v>100.39</v>
      </c>
      <c r="T338" s="326">
        <f>INDEX('ИПЦ raw'!$1:$1048576, MATCH($K338,'ИПЦ raw'!$A:$A,0),MATCH(MoM!T$1,'ИПЦ raw'!$1:$1,0))</f>
        <v>101.33</v>
      </c>
      <c r="U338" s="326">
        <f>INDEX('ИПЦ raw'!$1:$1048576, MATCH($K338,'ИПЦ raw'!$A:$A,0),MATCH(MoM!U$1,'ИПЦ raw'!$1:$1,0))</f>
        <v>100.39</v>
      </c>
      <c r="V338" s="326">
        <f>INDEX('ИПЦ raw'!$1:$1048576, MATCH($K338,'ИПЦ raw'!$A:$A,0),MATCH(MoM!V$1,'ИПЦ raw'!$1:$1,0))</f>
        <v>100.01</v>
      </c>
      <c r="W338" s="326">
        <f>INDEX('ИПЦ raw'!$1:$1048576, MATCH($K338,'ИПЦ raw'!$A:$A,0),MATCH(MoM!W$1,'ИПЦ raw'!$1:$1,0))</f>
        <v>100.22</v>
      </c>
      <c r="X338" s="326">
        <f>INDEX('ИПЦ raw'!$1:$1048576, MATCH($K338,'ИПЦ raw'!$A:$A,0),MATCH(MoM!X$1,'ИПЦ raw'!$1:$1,0))</f>
        <v>101.9</v>
      </c>
      <c r="Y338" s="326">
        <f>INDEX('ИПЦ raw'!$1:$1048576, MATCH($K338,'ИПЦ raw'!$A:$A,0),MATCH(MoM!Y$1,'ИПЦ raw'!$1:$1,0))</f>
        <v>101.07</v>
      </c>
      <c r="Z338" s="326">
        <f>INDEX('ИПЦ raw'!$1:$1048576, MATCH($K338,'ИПЦ raw'!$A:$A,0),MATCH(MoM!Z$1,'ИПЦ raw'!$1:$1,0))</f>
        <v>100.99</v>
      </c>
      <c r="AA338" s="326">
        <f>INDEX('ИПЦ raw'!$1:$1048576, MATCH($K338,'ИПЦ raw'!$A:$A,0),MATCH(MoM!AA$1,'ИПЦ raw'!$1:$1,0))</f>
        <v>101.9</v>
      </c>
      <c r="AB338" s="326">
        <f>INDEX('ИПЦ raw'!$1:$1048576, MATCH($K338,'ИПЦ raw'!$A:$A,0),MATCH(MoM!AB$1,'ИПЦ raw'!$1:$1,0))</f>
        <v>101.44</v>
      </c>
      <c r="AC338" s="326">
        <f>INDEX('ИПЦ raw'!$1:$1048576, MATCH($K338,'ИПЦ raw'!$A:$A,0),MATCH(MoM!AC$1,'ИПЦ raw'!$1:$1,0))</f>
        <v>100.18</v>
      </c>
      <c r="AD338" s="326">
        <f>INDEX('ИПЦ raw'!$1:$1048576, MATCH($K338,'ИПЦ raw'!$A:$A,0),MATCH(MoM!AD$1,'ИПЦ raw'!$1:$1,0))</f>
        <v>100.13</v>
      </c>
      <c r="AE338" s="326">
        <f>INDEX('ИПЦ raw'!$1:$1048576, MATCH($K338,'ИПЦ raw'!$A:$A,0),MATCH(MoM!AE$1,'ИПЦ raw'!$1:$1,0))</f>
        <v>100.11</v>
      </c>
      <c r="AF338" s="326">
        <f>INDEX('ИПЦ raw'!$1:$1048576, MATCH($K338,'ИПЦ raw'!$A:$A,0),MATCH(MoM!AF$1,'ИПЦ raw'!$1:$1,0))</f>
        <v>101.17</v>
      </c>
      <c r="AG338" s="326">
        <f>INDEX('ИПЦ raw'!$1:$1048576, MATCH($K338,'ИПЦ raw'!$A:$A,0),MATCH(MoM!AG$1,'ИПЦ raw'!$1:$1,0))</f>
        <v>100.48</v>
      </c>
      <c r="AH338" s="326">
        <f>INDEX('ИПЦ raw'!$1:$1048576, MATCH($K338,'ИПЦ raw'!$A:$A,0),MATCH(MoM!AH$1,'ИПЦ raw'!$1:$1,0))</f>
        <v>100.75</v>
      </c>
      <c r="AI338" s="326">
        <f>INDEX('ИПЦ raw'!$1:$1048576, MATCH($K338,'ИПЦ raw'!$A:$A,0),MATCH(MoM!AI$1,'ИПЦ raw'!$1:$1,0))</f>
        <v>100.57</v>
      </c>
      <c r="AJ338" s="326">
        <f>INDEX('ИПЦ raw'!$1:$1048576, MATCH($K338,'ИПЦ raw'!$A:$A,0),MATCH(MoM!AJ$1,'ИПЦ raw'!$1:$1,0))</f>
        <v>101.12</v>
      </c>
      <c r="AK338" s="326">
        <f>INDEX('ИПЦ raw'!$1:$1048576, MATCH($K338,'ИПЦ raw'!$A:$A,0),MATCH(MoM!AK$1,'ИПЦ raw'!$1:$1,0))</f>
        <v>101.91</v>
      </c>
      <c r="AL338" s="326">
        <f>INDEX('ИПЦ raw'!$1:$1048576, MATCH($K338,'ИПЦ raw'!$A:$A,0),MATCH(MoM!AL$1,'ИПЦ raw'!$1:$1,0))</f>
        <v>103.6</v>
      </c>
      <c r="AM338" s="326">
        <f>INDEX('ИПЦ raw'!$1:$1048576, MATCH($K338,'ИПЦ raw'!$A:$A,0),MATCH(MoM!AM$1,'ИПЦ raw'!$1:$1,0))</f>
        <v>102.74</v>
      </c>
      <c r="AN338" s="326">
        <f>INDEX('ИПЦ raw'!$1:$1048576, MATCH($K338,'ИПЦ raw'!$A:$A,0),MATCH(MoM!AN$1,'ИПЦ raw'!$1:$1,0))</f>
        <v>101.68</v>
      </c>
      <c r="AO338" s="326">
        <f>INDEX('ИПЦ raw'!$1:$1048576, MATCH($K338,'ИПЦ raw'!$A:$A,0),MATCH(MoM!AO$1,'ИПЦ raw'!$1:$1,0))</f>
        <v>101.04</v>
      </c>
      <c r="AP338" s="326">
        <f>INDEX('ИПЦ raw'!$1:$1048576, MATCH($K338,'ИПЦ raw'!$A:$A,0),MATCH(MoM!AP$1,'ИПЦ raw'!$1:$1,0))</f>
        <v>100.9</v>
      </c>
      <c r="AQ338" s="326">
        <f>INDEX('ИПЦ raw'!$1:$1048576, MATCH($K338,'ИПЦ raw'!$A:$A,0),MATCH(MoM!AQ$1,'ИПЦ raw'!$1:$1,0))</f>
        <v>100.52</v>
      </c>
      <c r="AR338" s="326">
        <f>INDEX('ИПЦ raw'!$1:$1048576, MATCH($K338,'ИПЦ raw'!$A:$A,0),MATCH(MoM!AR$1,'ИПЦ raw'!$1:$1,0))</f>
        <v>100.49</v>
      </c>
      <c r="AS338" s="326">
        <f>INDEX('ИПЦ raw'!$1:$1048576, MATCH($K338,'ИПЦ raw'!$A:$A,0),MATCH(MoM!AS$1,'ИПЦ raw'!$1:$1,0))</f>
        <v>100.96</v>
      </c>
      <c r="AT338" s="326">
        <f>INDEX('ИПЦ raw'!$1:$1048576, MATCH($K338,'ИПЦ raw'!$A:$A,0),MATCH(MoM!AT$1,'ИПЦ raw'!$1:$1,0))</f>
        <v>100.41</v>
      </c>
      <c r="AU338" s="326">
        <f>INDEX('ИПЦ raw'!$1:$1048576, MATCH($K338,'ИПЦ raw'!$A:$A,0),MATCH(MoM!AU$1,'ИПЦ raw'!$1:$1,0))</f>
        <v>100.88</v>
      </c>
      <c r="AV338" s="326">
        <f>INDEX('ИПЦ raw'!$1:$1048576, MATCH($K338,'ИПЦ raw'!$A:$A,0),MATCH(MoM!AV$1,'ИПЦ raw'!$1:$1,0))</f>
        <v>100.46</v>
      </c>
      <c r="AW338" s="326">
        <f>INDEX('ИПЦ raw'!$1:$1048576, MATCH($K338,'ИПЦ raw'!$A:$A,0),MATCH(MoM!AW$1,'ИПЦ raw'!$1:$1,0))</f>
        <v>101.54</v>
      </c>
      <c r="AX338" s="326">
        <f>INDEX('ИПЦ raw'!$1:$1048576, MATCH($K338,'ИПЦ raw'!$A:$A,0),MATCH(MoM!AX$1,'ИПЦ raw'!$1:$1,0))</f>
        <v>101.06</v>
      </c>
      <c r="AY338" s="326">
        <f>INDEX('ИПЦ raw'!$1:$1048576, MATCH($K338,'ИПЦ raw'!$A:$A,0),MATCH(MoM!AY$1,'ИПЦ raw'!$1:$1,0))</f>
        <v>101.39</v>
      </c>
      <c r="AZ338" s="326">
        <f>INDEX('ИПЦ raw'!$1:$1048576, MATCH($K338,'ИПЦ raw'!$A:$A,0),MATCH(MoM!AZ$1,'ИПЦ raw'!$1:$1,0))</f>
        <v>100.17</v>
      </c>
    </row>
    <row r="339" spans="1:52" x14ac:dyDescent="0.45">
      <c r="A339" s="326">
        <f>Веса!A339</f>
        <v>1</v>
      </c>
      <c r="B339" s="326">
        <f t="shared" si="10"/>
        <v>1</v>
      </c>
      <c r="C339" s="326">
        <f>БИПЦ_НДС!E339</f>
        <v>0</v>
      </c>
      <c r="D339" s="326">
        <f t="shared" si="11"/>
        <v>1</v>
      </c>
      <c r="E339" s="326">
        <v>0</v>
      </c>
      <c r="F339" s="326">
        <v>1</v>
      </c>
      <c r="G339" s="326">
        <v>1</v>
      </c>
      <c r="H339" s="326">
        <v>0</v>
      </c>
      <c r="I339" s="326">
        <v>0</v>
      </c>
      <c r="J339" s="319" t="s">
        <v>339</v>
      </c>
      <c r="K339" s="310" t="s">
        <v>340</v>
      </c>
      <c r="L339" s="326">
        <f>INDEX('ИПЦ raw'!$1:$1048576, MATCH($K339,'ИПЦ raw'!$A:$A,0),MATCH(MoM!L$1,'ИПЦ raw'!$1:$1,0))</f>
        <v>99.93</v>
      </c>
      <c r="M339" s="326">
        <f>INDEX('ИПЦ raw'!$1:$1048576, MATCH($K339,'ИПЦ raw'!$A:$A,0),MATCH(MoM!M$1,'ИПЦ raw'!$1:$1,0))</f>
        <v>99.62</v>
      </c>
      <c r="N339" s="326">
        <f>INDEX('ИПЦ raw'!$1:$1048576, MATCH($K339,'ИПЦ raw'!$A:$A,0),MATCH(MoM!N$1,'ИПЦ raw'!$1:$1,0))</f>
        <v>99.79</v>
      </c>
      <c r="O339" s="326">
        <f>INDEX('ИПЦ raw'!$1:$1048576, MATCH($K339,'ИПЦ raw'!$A:$A,0),MATCH(MoM!O$1,'ИПЦ raw'!$1:$1,0))</f>
        <v>98.72</v>
      </c>
      <c r="P339" s="326">
        <f>INDEX('ИПЦ raw'!$1:$1048576, MATCH($K339,'ИПЦ raw'!$A:$A,0),MATCH(MoM!P$1,'ИПЦ raw'!$1:$1,0))</f>
        <v>100.1</v>
      </c>
      <c r="Q339" s="326">
        <f>INDEX('ИПЦ raw'!$1:$1048576, MATCH($K339,'ИПЦ raw'!$A:$A,0),MATCH(MoM!Q$1,'ИПЦ raw'!$1:$1,0))</f>
        <v>100.47</v>
      </c>
      <c r="R339" s="326">
        <f>INDEX('ИПЦ raw'!$1:$1048576, MATCH($K339,'ИПЦ raw'!$A:$A,0),MATCH(MoM!R$1,'ИПЦ raw'!$1:$1,0))</f>
        <v>100.68</v>
      </c>
      <c r="S339" s="326">
        <f>INDEX('ИПЦ raw'!$1:$1048576, MATCH($K339,'ИПЦ raw'!$A:$A,0),MATCH(MoM!S$1,'ИПЦ raw'!$1:$1,0))</f>
        <v>101.31</v>
      </c>
      <c r="T339" s="326">
        <f>INDEX('ИПЦ raw'!$1:$1048576, MATCH($K339,'ИПЦ raw'!$A:$A,0),MATCH(MoM!T$1,'ИПЦ raw'!$1:$1,0))</f>
        <v>101.96</v>
      </c>
      <c r="U339" s="326">
        <f>INDEX('ИПЦ raw'!$1:$1048576, MATCH($K339,'ИПЦ raw'!$A:$A,0),MATCH(MoM!U$1,'ИПЦ raw'!$1:$1,0))</f>
        <v>101.31</v>
      </c>
      <c r="V339" s="326">
        <f>INDEX('ИПЦ raw'!$1:$1048576, MATCH($K339,'ИПЦ raw'!$A:$A,0),MATCH(MoM!V$1,'ИПЦ raw'!$1:$1,0))</f>
        <v>100.42</v>
      </c>
      <c r="W339" s="326">
        <f>INDEX('ИПЦ raw'!$1:$1048576, MATCH($K339,'ИПЦ raw'!$A:$A,0),MATCH(MoM!W$1,'ИПЦ raw'!$1:$1,0))</f>
        <v>100.41</v>
      </c>
      <c r="X339" s="326">
        <f>INDEX('ИПЦ raw'!$1:$1048576, MATCH($K339,'ИПЦ raw'!$A:$A,0),MATCH(MoM!X$1,'ИПЦ raw'!$1:$1,0))</f>
        <v>101.63</v>
      </c>
      <c r="Y339" s="326">
        <f>INDEX('ИПЦ raw'!$1:$1048576, MATCH($K339,'ИПЦ raw'!$A:$A,0),MATCH(MoM!Y$1,'ИПЦ raw'!$1:$1,0))</f>
        <v>102.48</v>
      </c>
      <c r="Z339" s="326">
        <f>INDEX('ИПЦ raw'!$1:$1048576, MATCH($K339,'ИПЦ raw'!$A:$A,0),MATCH(MoM!Z$1,'ИПЦ raw'!$1:$1,0))</f>
        <v>100.91</v>
      </c>
      <c r="AA339" s="326">
        <f>INDEX('ИПЦ raw'!$1:$1048576, MATCH($K339,'ИПЦ raw'!$A:$A,0),MATCH(MoM!AA$1,'ИПЦ raw'!$1:$1,0))</f>
        <v>100.63</v>
      </c>
      <c r="AB339" s="326">
        <f>INDEX('ИПЦ raw'!$1:$1048576, MATCH($K339,'ИПЦ raw'!$A:$A,0),MATCH(MoM!AB$1,'ИПЦ raw'!$1:$1,0))</f>
        <v>101.62</v>
      </c>
      <c r="AC339" s="326">
        <f>INDEX('ИПЦ raw'!$1:$1048576, MATCH($K339,'ИПЦ raw'!$A:$A,0),MATCH(MoM!AC$1,'ИПЦ raw'!$1:$1,0))</f>
        <v>100.89</v>
      </c>
      <c r="AD339" s="326">
        <f>INDEX('ИПЦ raw'!$1:$1048576, MATCH($K339,'ИПЦ raw'!$A:$A,0),MATCH(MoM!AD$1,'ИПЦ raw'!$1:$1,0))</f>
        <v>100.19</v>
      </c>
      <c r="AE339" s="326">
        <f>INDEX('ИПЦ raw'!$1:$1048576, MATCH($K339,'ИПЦ raw'!$A:$A,0),MATCH(MoM!AE$1,'ИПЦ raw'!$1:$1,0))</f>
        <v>99.57</v>
      </c>
      <c r="AF339" s="326">
        <f>INDEX('ИПЦ raw'!$1:$1048576, MATCH($K339,'ИПЦ raw'!$A:$A,0),MATCH(MoM!AF$1,'ИПЦ raw'!$1:$1,0))</f>
        <v>100.76</v>
      </c>
      <c r="AG339" s="326">
        <f>INDEX('ИПЦ raw'!$1:$1048576, MATCH($K339,'ИПЦ raw'!$A:$A,0),MATCH(MoM!AG$1,'ИПЦ raw'!$1:$1,0))</f>
        <v>101.08</v>
      </c>
      <c r="AH339" s="326">
        <f>INDEX('ИПЦ raw'!$1:$1048576, MATCH($K339,'ИПЦ raw'!$A:$A,0),MATCH(MoM!AH$1,'ИПЦ raw'!$1:$1,0))</f>
        <v>100.69</v>
      </c>
      <c r="AI339" s="326">
        <f>INDEX('ИПЦ raw'!$1:$1048576, MATCH($K339,'ИПЦ raw'!$A:$A,0),MATCH(MoM!AI$1,'ИПЦ raw'!$1:$1,0))</f>
        <v>100.86</v>
      </c>
      <c r="AJ339" s="326">
        <f>INDEX('ИПЦ raw'!$1:$1048576, MATCH($K339,'ИПЦ raw'!$A:$A,0),MATCH(MoM!AJ$1,'ИПЦ raw'!$1:$1,0))</f>
        <v>100.76</v>
      </c>
      <c r="AK339" s="326">
        <f>INDEX('ИПЦ raw'!$1:$1048576, MATCH($K339,'ИПЦ raw'!$A:$A,0),MATCH(MoM!AK$1,'ИПЦ raw'!$1:$1,0))</f>
        <v>101.85</v>
      </c>
      <c r="AL339" s="326">
        <f>INDEX('ИПЦ raw'!$1:$1048576, MATCH($K339,'ИПЦ raw'!$A:$A,0),MATCH(MoM!AL$1,'ИПЦ raw'!$1:$1,0))</f>
        <v>102.3</v>
      </c>
      <c r="AM339" s="326">
        <f>INDEX('ИПЦ raw'!$1:$1048576, MATCH($K339,'ИПЦ raw'!$A:$A,0),MATCH(MoM!AM$1,'ИПЦ raw'!$1:$1,0))</f>
        <v>100.7</v>
      </c>
      <c r="AN339" s="326">
        <f>INDEX('ИПЦ raw'!$1:$1048576, MATCH($K339,'ИПЦ raw'!$A:$A,0),MATCH(MoM!AN$1,'ИПЦ raw'!$1:$1,0))</f>
        <v>100.73</v>
      </c>
      <c r="AO339" s="326">
        <f>INDEX('ИПЦ raw'!$1:$1048576, MATCH($K339,'ИПЦ raw'!$A:$A,0),MATCH(MoM!AO$1,'ИПЦ raw'!$1:$1,0))</f>
        <v>100.66</v>
      </c>
      <c r="AP339" s="326">
        <f>INDEX('ИПЦ raw'!$1:$1048576, MATCH($K339,'ИПЦ raw'!$A:$A,0),MATCH(MoM!AP$1,'ИПЦ raw'!$1:$1,0))</f>
        <v>100.5</v>
      </c>
      <c r="AQ339" s="326">
        <f>INDEX('ИПЦ raw'!$1:$1048576, MATCH($K339,'ИПЦ raw'!$A:$A,0),MATCH(MoM!AQ$1,'ИПЦ raw'!$1:$1,0))</f>
        <v>100.77</v>
      </c>
      <c r="AR339" s="326">
        <f>INDEX('ИПЦ raw'!$1:$1048576, MATCH($K339,'ИПЦ raw'!$A:$A,0),MATCH(MoM!AR$1,'ИПЦ raw'!$1:$1,0))</f>
        <v>102.18</v>
      </c>
      <c r="AS339" s="326">
        <f>INDEX('ИПЦ raw'!$1:$1048576, MATCH($K339,'ИПЦ raw'!$A:$A,0),MATCH(MoM!AS$1,'ИПЦ raw'!$1:$1,0))</f>
        <v>102.37</v>
      </c>
      <c r="AT339" s="326">
        <f>INDEX('ИПЦ raw'!$1:$1048576, MATCH($K339,'ИПЦ raw'!$A:$A,0),MATCH(MoM!AT$1,'ИПЦ raw'!$1:$1,0))</f>
        <v>100.8</v>
      </c>
      <c r="AU339" s="326">
        <f>INDEX('ИПЦ raw'!$1:$1048576, MATCH($K339,'ИПЦ raw'!$A:$A,0),MATCH(MoM!AU$1,'ИПЦ raw'!$1:$1,0))</f>
        <v>101.68</v>
      </c>
      <c r="AV339" s="326">
        <f>INDEX('ИПЦ raw'!$1:$1048576, MATCH($K339,'ИПЦ raw'!$A:$A,0),MATCH(MoM!AV$1,'ИПЦ raw'!$1:$1,0))</f>
        <v>101.61</v>
      </c>
      <c r="AW339" s="326">
        <f>INDEX('ИПЦ raw'!$1:$1048576, MATCH($K339,'ИПЦ raw'!$A:$A,0),MATCH(MoM!AW$1,'ИПЦ raw'!$1:$1,0))</f>
        <v>102.16</v>
      </c>
      <c r="AX339" s="326">
        <f>INDEX('ИПЦ raw'!$1:$1048576, MATCH($K339,'ИПЦ raw'!$A:$A,0),MATCH(MoM!AX$1,'ИПЦ raw'!$1:$1,0))</f>
        <v>101.84</v>
      </c>
      <c r="AY339" s="326">
        <f>INDEX('ИПЦ raw'!$1:$1048576, MATCH($K339,'ИПЦ raw'!$A:$A,0),MATCH(MoM!AY$1,'ИПЦ raw'!$1:$1,0))</f>
        <v>101.78</v>
      </c>
      <c r="AZ339" s="326">
        <f>INDEX('ИПЦ raw'!$1:$1048576, MATCH($K339,'ИПЦ raw'!$A:$A,0),MATCH(MoM!AZ$1,'ИПЦ raw'!$1:$1,0))</f>
        <v>102.2</v>
      </c>
    </row>
    <row r="340" spans="1:52" x14ac:dyDescent="0.45">
      <c r="A340" s="326">
        <f>Веса!A340</f>
        <v>1</v>
      </c>
      <c r="B340" s="326">
        <f t="shared" si="10"/>
        <v>1</v>
      </c>
      <c r="C340" s="326">
        <f>БИПЦ_НДС!E340</f>
        <v>0</v>
      </c>
      <c r="D340" s="326">
        <f t="shared" si="11"/>
        <v>1</v>
      </c>
      <c r="E340" s="326">
        <v>0</v>
      </c>
      <c r="F340" s="326">
        <v>1</v>
      </c>
      <c r="G340" s="326">
        <v>1</v>
      </c>
      <c r="H340" s="326">
        <v>0</v>
      </c>
      <c r="I340" s="326">
        <v>0</v>
      </c>
      <c r="J340" s="308" t="s">
        <v>341</v>
      </c>
      <c r="K340" s="308" t="s">
        <v>341</v>
      </c>
      <c r="L340" s="326">
        <f>INDEX('ИПЦ raw'!$1:$1048576, MATCH($K340,'ИПЦ raw'!$A:$A,0),MATCH(MoM!L$1,'ИПЦ raw'!$1:$1,0))</f>
        <v>100.41</v>
      </c>
      <c r="M340" s="326">
        <f>INDEX('ИПЦ raw'!$1:$1048576, MATCH($K340,'ИПЦ raw'!$A:$A,0),MATCH(MoM!M$1,'ИПЦ raw'!$1:$1,0))</f>
        <v>99.76</v>
      </c>
      <c r="N340" s="326">
        <f>INDEX('ИПЦ raw'!$1:$1048576, MATCH($K340,'ИПЦ raw'!$A:$A,0),MATCH(MoM!N$1,'ИПЦ raw'!$1:$1,0))</f>
        <v>99.86</v>
      </c>
      <c r="O340" s="326">
        <f>INDEX('ИПЦ raw'!$1:$1048576, MATCH($K340,'ИПЦ raw'!$A:$A,0),MATCH(MoM!O$1,'ИПЦ raw'!$1:$1,0))</f>
        <v>98.95</v>
      </c>
      <c r="P340" s="326">
        <f>INDEX('ИПЦ raw'!$1:$1048576, MATCH($K340,'ИПЦ raw'!$A:$A,0),MATCH(MoM!P$1,'ИПЦ raw'!$1:$1,0))</f>
        <v>100.03</v>
      </c>
      <c r="Q340" s="326">
        <f>INDEX('ИПЦ raw'!$1:$1048576, MATCH($K340,'ИПЦ raw'!$A:$A,0),MATCH(MoM!Q$1,'ИПЦ raw'!$1:$1,0))</f>
        <v>99.46</v>
      </c>
      <c r="R340" s="326">
        <f>INDEX('ИПЦ raw'!$1:$1048576, MATCH($K340,'ИПЦ raw'!$A:$A,0),MATCH(MoM!R$1,'ИПЦ raw'!$1:$1,0))</f>
        <v>100.39</v>
      </c>
      <c r="S340" s="326">
        <f>INDEX('ИПЦ raw'!$1:$1048576, MATCH($K340,'ИПЦ raw'!$A:$A,0),MATCH(MoM!S$1,'ИПЦ raw'!$1:$1,0))</f>
        <v>100.14</v>
      </c>
      <c r="T340" s="326">
        <f>INDEX('ИПЦ raw'!$1:$1048576, MATCH($K340,'ИПЦ raw'!$A:$A,0),MATCH(MoM!T$1,'ИПЦ raw'!$1:$1,0))</f>
        <v>101.33</v>
      </c>
      <c r="U340" s="326">
        <f>INDEX('ИПЦ raw'!$1:$1048576, MATCH($K340,'ИПЦ raw'!$A:$A,0),MATCH(MoM!U$1,'ИПЦ raw'!$1:$1,0))</f>
        <v>100.43</v>
      </c>
      <c r="V340" s="326">
        <f>INDEX('ИПЦ raw'!$1:$1048576, MATCH($K340,'ИПЦ raw'!$A:$A,0),MATCH(MoM!V$1,'ИПЦ raw'!$1:$1,0))</f>
        <v>100.67</v>
      </c>
      <c r="W340" s="326">
        <f>INDEX('ИПЦ raw'!$1:$1048576, MATCH($K340,'ИПЦ raw'!$A:$A,0),MATCH(MoM!W$1,'ИПЦ raw'!$1:$1,0))</f>
        <v>101.05</v>
      </c>
      <c r="X340" s="326">
        <f>INDEX('ИПЦ raw'!$1:$1048576, MATCH($K340,'ИПЦ raw'!$A:$A,0),MATCH(MoM!X$1,'ИПЦ raw'!$1:$1,0))</f>
        <v>100.19</v>
      </c>
      <c r="Y340" s="326">
        <f>INDEX('ИПЦ raw'!$1:$1048576, MATCH($K340,'ИПЦ raw'!$A:$A,0),MATCH(MoM!Y$1,'ИПЦ raw'!$1:$1,0))</f>
        <v>100.36</v>
      </c>
      <c r="Z340" s="326">
        <f>INDEX('ИПЦ raw'!$1:$1048576, MATCH($K340,'ИПЦ raw'!$A:$A,0),MATCH(MoM!Z$1,'ИПЦ raw'!$1:$1,0))</f>
        <v>100.9</v>
      </c>
      <c r="AA340" s="326">
        <f>INDEX('ИПЦ raw'!$1:$1048576, MATCH($K340,'ИПЦ raw'!$A:$A,0),MATCH(MoM!AA$1,'ИПЦ raw'!$1:$1,0))</f>
        <v>102.3</v>
      </c>
      <c r="AB340" s="326">
        <f>INDEX('ИПЦ raw'!$1:$1048576, MATCH($K340,'ИПЦ raw'!$A:$A,0),MATCH(MoM!AB$1,'ИПЦ raw'!$1:$1,0))</f>
        <v>101.21</v>
      </c>
      <c r="AC340" s="326">
        <f>INDEX('ИПЦ raw'!$1:$1048576, MATCH($K340,'ИПЦ raw'!$A:$A,0),MATCH(MoM!AC$1,'ИПЦ raw'!$1:$1,0))</f>
        <v>101.16</v>
      </c>
      <c r="AD340" s="326">
        <f>INDEX('ИПЦ raw'!$1:$1048576, MATCH($K340,'ИПЦ raw'!$A:$A,0),MATCH(MoM!AD$1,'ИПЦ raw'!$1:$1,0))</f>
        <v>100.57</v>
      </c>
      <c r="AE340" s="326">
        <f>INDEX('ИПЦ raw'!$1:$1048576, MATCH($K340,'ИПЦ raw'!$A:$A,0),MATCH(MoM!AE$1,'ИПЦ raw'!$1:$1,0))</f>
        <v>99.75</v>
      </c>
      <c r="AF340" s="326">
        <f>INDEX('ИПЦ raw'!$1:$1048576, MATCH($K340,'ИПЦ raw'!$A:$A,0),MATCH(MoM!AF$1,'ИПЦ raw'!$1:$1,0))</f>
        <v>100.62</v>
      </c>
      <c r="AG340" s="326">
        <f>INDEX('ИПЦ raw'!$1:$1048576, MATCH($K340,'ИПЦ raw'!$A:$A,0),MATCH(MoM!AG$1,'ИПЦ raw'!$1:$1,0))</f>
        <v>101.19</v>
      </c>
      <c r="AH340" s="326">
        <f>INDEX('ИПЦ raw'!$1:$1048576, MATCH($K340,'ИПЦ raw'!$A:$A,0),MATCH(MoM!AH$1,'ИПЦ raw'!$1:$1,0))</f>
        <v>100.09</v>
      </c>
      <c r="AI340" s="326">
        <f>INDEX('ИПЦ raw'!$1:$1048576, MATCH($K340,'ИПЦ raw'!$A:$A,0),MATCH(MoM!AI$1,'ИПЦ raw'!$1:$1,0))</f>
        <v>100.42</v>
      </c>
      <c r="AJ340" s="326">
        <f>INDEX('ИПЦ raw'!$1:$1048576, MATCH($K340,'ИПЦ raw'!$A:$A,0),MATCH(MoM!AJ$1,'ИПЦ raw'!$1:$1,0))</f>
        <v>100.7</v>
      </c>
      <c r="AK340" s="326">
        <f>INDEX('ИПЦ raw'!$1:$1048576, MATCH($K340,'ИПЦ raw'!$A:$A,0),MATCH(MoM!AK$1,'ИПЦ raw'!$1:$1,0))</f>
        <v>101.16</v>
      </c>
      <c r="AL340" s="326">
        <f>INDEX('ИПЦ raw'!$1:$1048576, MATCH($K340,'ИПЦ raw'!$A:$A,0),MATCH(MoM!AL$1,'ИПЦ raw'!$1:$1,0))</f>
        <v>101.39</v>
      </c>
      <c r="AM340" s="326">
        <f>INDEX('ИПЦ raw'!$1:$1048576, MATCH($K340,'ИПЦ raw'!$A:$A,0),MATCH(MoM!AM$1,'ИПЦ raw'!$1:$1,0))</f>
        <v>101.06</v>
      </c>
      <c r="AN340" s="326">
        <f>INDEX('ИПЦ raw'!$1:$1048576, MATCH($K340,'ИПЦ raw'!$A:$A,0),MATCH(MoM!AN$1,'ИПЦ raw'!$1:$1,0))</f>
        <v>101.19</v>
      </c>
      <c r="AO340" s="326">
        <f>INDEX('ИПЦ raw'!$1:$1048576, MATCH($K340,'ИПЦ raw'!$A:$A,0),MATCH(MoM!AO$1,'ИПЦ raw'!$1:$1,0))</f>
        <v>100.82</v>
      </c>
      <c r="AP340" s="326">
        <f>INDEX('ИПЦ raw'!$1:$1048576, MATCH($K340,'ИПЦ raw'!$A:$A,0),MATCH(MoM!AP$1,'ИПЦ raw'!$1:$1,0))</f>
        <v>100.39</v>
      </c>
      <c r="AQ340" s="326">
        <f>INDEX('ИПЦ raw'!$1:$1048576, MATCH($K340,'ИПЦ raw'!$A:$A,0),MATCH(MoM!AQ$1,'ИПЦ raw'!$1:$1,0))</f>
        <v>100.37</v>
      </c>
      <c r="AR340" s="326">
        <f>INDEX('ИПЦ raw'!$1:$1048576, MATCH($K340,'ИПЦ raw'!$A:$A,0),MATCH(MoM!AR$1,'ИПЦ raw'!$1:$1,0))</f>
        <v>100.87</v>
      </c>
      <c r="AS340" s="326">
        <f>INDEX('ИПЦ raw'!$1:$1048576, MATCH($K340,'ИПЦ raw'!$A:$A,0),MATCH(MoM!AS$1,'ИПЦ raw'!$1:$1,0))</f>
        <v>99.94</v>
      </c>
      <c r="AT340" s="326">
        <f>INDEX('ИПЦ raw'!$1:$1048576, MATCH($K340,'ИПЦ raw'!$A:$A,0),MATCH(MoM!AT$1,'ИПЦ raw'!$1:$1,0))</f>
        <v>99.36</v>
      </c>
      <c r="AU340" s="326">
        <f>INDEX('ИПЦ raw'!$1:$1048576, MATCH($K340,'ИПЦ raw'!$A:$A,0),MATCH(MoM!AU$1,'ИПЦ raw'!$1:$1,0))</f>
        <v>100.81</v>
      </c>
      <c r="AV340" s="326">
        <f>INDEX('ИПЦ raw'!$1:$1048576, MATCH($K340,'ИПЦ raw'!$A:$A,0),MATCH(MoM!AV$1,'ИПЦ raw'!$1:$1,0))</f>
        <v>99.65</v>
      </c>
      <c r="AW340" s="326">
        <f>INDEX('ИПЦ raw'!$1:$1048576, MATCH($K340,'ИПЦ raw'!$A:$A,0),MATCH(MoM!AW$1,'ИПЦ raw'!$1:$1,0))</f>
        <v>100.16</v>
      </c>
      <c r="AX340" s="326">
        <f>INDEX('ИПЦ raw'!$1:$1048576, MATCH($K340,'ИПЦ raw'!$A:$A,0),MATCH(MoM!AX$1,'ИПЦ raw'!$1:$1,0))</f>
        <v>100.29</v>
      </c>
      <c r="AY340" s="326">
        <f>INDEX('ИПЦ raw'!$1:$1048576, MATCH($K340,'ИПЦ raw'!$A:$A,0),MATCH(MoM!AY$1,'ИПЦ raw'!$1:$1,0))</f>
        <v>100.81</v>
      </c>
      <c r="AZ340" s="326">
        <f>INDEX('ИПЦ raw'!$1:$1048576, MATCH($K340,'ИПЦ raw'!$A:$A,0),MATCH(MoM!AZ$1,'ИПЦ raw'!$1:$1,0))</f>
        <v>99.89</v>
      </c>
    </row>
    <row r="341" spans="1:52" s="332" customFormat="1" x14ac:dyDescent="0.45">
      <c r="A341" s="332">
        <f>Веса!A341</f>
        <v>0</v>
      </c>
      <c r="B341" s="332">
        <f t="shared" si="10"/>
        <v>0</v>
      </c>
      <c r="C341" s="332">
        <f>БИПЦ_НДС!E341</f>
        <v>0</v>
      </c>
      <c r="D341" s="332">
        <f t="shared" si="11"/>
        <v>1</v>
      </c>
      <c r="E341" s="332">
        <v>0</v>
      </c>
      <c r="F341" s="332">
        <v>1</v>
      </c>
      <c r="G341" s="332">
        <v>1</v>
      </c>
      <c r="H341" s="332">
        <v>0</v>
      </c>
      <c r="I341" s="332">
        <v>0</v>
      </c>
      <c r="J341" s="312" t="s">
        <v>342</v>
      </c>
      <c r="K341" s="312" t="s">
        <v>342</v>
      </c>
      <c r="L341" s="332">
        <f>INDEX('ИПЦ raw'!$1:$1048576, MATCH($K341,'ИПЦ raw'!$A:$A,0),MATCH(MoM!L$1,'ИПЦ raw'!$1:$1,0))</f>
        <v>0</v>
      </c>
      <c r="M341" s="332">
        <f>INDEX('ИПЦ raw'!$1:$1048576, MATCH($K341,'ИПЦ raw'!$A:$A,0),MATCH(MoM!M$1,'ИПЦ raw'!$1:$1,0))</f>
        <v>0</v>
      </c>
      <c r="N341" s="332">
        <f>INDEX('ИПЦ raw'!$1:$1048576, MATCH($K341,'ИПЦ raw'!$A:$A,0),MATCH(MoM!N$1,'ИПЦ raw'!$1:$1,0))</f>
        <v>0</v>
      </c>
      <c r="O341" s="332">
        <f>INDEX('ИПЦ raw'!$1:$1048576, MATCH($K341,'ИПЦ raw'!$A:$A,0),MATCH(MoM!O$1,'ИПЦ raw'!$1:$1,0))</f>
        <v>0</v>
      </c>
      <c r="P341" s="332">
        <f>INDEX('ИПЦ raw'!$1:$1048576, MATCH($K341,'ИПЦ raw'!$A:$A,0),MATCH(MoM!P$1,'ИПЦ raw'!$1:$1,0))</f>
        <v>0</v>
      </c>
      <c r="Q341" s="332">
        <f>INDEX('ИПЦ raw'!$1:$1048576, MATCH($K341,'ИПЦ raw'!$A:$A,0),MATCH(MoM!Q$1,'ИПЦ raw'!$1:$1,0))</f>
        <v>0</v>
      </c>
      <c r="R341" s="332">
        <f>INDEX('ИПЦ raw'!$1:$1048576, MATCH($K341,'ИПЦ raw'!$A:$A,0),MATCH(MoM!R$1,'ИПЦ raw'!$1:$1,0))</f>
        <v>0</v>
      </c>
      <c r="S341" s="332">
        <f>INDEX('ИПЦ raw'!$1:$1048576, MATCH($K341,'ИПЦ raw'!$A:$A,0),MATCH(MoM!S$1,'ИПЦ raw'!$1:$1,0))</f>
        <v>0</v>
      </c>
      <c r="T341" s="332">
        <f>INDEX('ИПЦ raw'!$1:$1048576, MATCH($K341,'ИПЦ raw'!$A:$A,0),MATCH(MoM!T$1,'ИПЦ raw'!$1:$1,0))</f>
        <v>0</v>
      </c>
      <c r="U341" s="332">
        <f>INDEX('ИПЦ raw'!$1:$1048576, MATCH($K341,'ИПЦ raw'!$A:$A,0),MATCH(MoM!U$1,'ИПЦ raw'!$1:$1,0))</f>
        <v>0</v>
      </c>
      <c r="V341" s="332">
        <f>INDEX('ИПЦ raw'!$1:$1048576, MATCH($K341,'ИПЦ raw'!$A:$A,0),MATCH(MoM!V$1,'ИПЦ raw'!$1:$1,0))</f>
        <v>0</v>
      </c>
      <c r="W341" s="332">
        <f>INDEX('ИПЦ raw'!$1:$1048576, MATCH($K341,'ИПЦ raw'!$A:$A,0),MATCH(MoM!W$1,'ИПЦ raw'!$1:$1,0))</f>
        <v>0</v>
      </c>
      <c r="X341" s="332">
        <f>INDEX('ИПЦ raw'!$1:$1048576, MATCH($K341,'ИПЦ raw'!$A:$A,0),MATCH(MoM!X$1,'ИПЦ raw'!$1:$1,0))</f>
        <v>0</v>
      </c>
      <c r="Y341" s="332">
        <f>INDEX('ИПЦ raw'!$1:$1048576, MATCH($K341,'ИПЦ raw'!$A:$A,0),MATCH(MoM!Y$1,'ИПЦ raw'!$1:$1,0))</f>
        <v>0</v>
      </c>
      <c r="Z341" s="332">
        <f>INDEX('ИПЦ raw'!$1:$1048576, MATCH($K341,'ИПЦ raw'!$A:$A,0),MATCH(MoM!Z$1,'ИПЦ raw'!$1:$1,0))</f>
        <v>0</v>
      </c>
      <c r="AA341" s="332">
        <f>INDEX('ИПЦ raw'!$1:$1048576, MATCH($K341,'ИПЦ raw'!$A:$A,0),MATCH(MoM!AA$1,'ИПЦ raw'!$1:$1,0))</f>
        <v>0</v>
      </c>
      <c r="AB341" s="332">
        <f>INDEX('ИПЦ raw'!$1:$1048576, MATCH($K341,'ИПЦ raw'!$A:$A,0),MATCH(MoM!AB$1,'ИПЦ raw'!$1:$1,0))</f>
        <v>0</v>
      </c>
      <c r="AC341" s="332">
        <f>INDEX('ИПЦ raw'!$1:$1048576, MATCH($K341,'ИПЦ raw'!$A:$A,0),MATCH(MoM!AC$1,'ИПЦ raw'!$1:$1,0))</f>
        <v>0</v>
      </c>
      <c r="AD341" s="332">
        <f>INDEX('ИПЦ raw'!$1:$1048576, MATCH($K341,'ИПЦ raw'!$A:$A,0),MATCH(MoM!AD$1,'ИПЦ raw'!$1:$1,0))</f>
        <v>0</v>
      </c>
      <c r="AE341" s="332">
        <f>INDEX('ИПЦ raw'!$1:$1048576, MATCH($K341,'ИПЦ raw'!$A:$A,0),MATCH(MoM!AE$1,'ИПЦ raw'!$1:$1,0))</f>
        <v>0</v>
      </c>
      <c r="AF341" s="332">
        <f>INDEX('ИПЦ raw'!$1:$1048576, MATCH($K341,'ИПЦ raw'!$A:$A,0),MATCH(MoM!AF$1,'ИПЦ raw'!$1:$1,0))</f>
        <v>0</v>
      </c>
      <c r="AG341" s="332">
        <f>INDEX('ИПЦ raw'!$1:$1048576, MATCH($K341,'ИПЦ raw'!$A:$A,0),MATCH(MoM!AG$1,'ИПЦ raw'!$1:$1,0))</f>
        <v>0</v>
      </c>
      <c r="AH341" s="332">
        <f>INDEX('ИПЦ raw'!$1:$1048576, MATCH($K341,'ИПЦ raw'!$A:$A,0),MATCH(MoM!AH$1,'ИПЦ raw'!$1:$1,0))</f>
        <v>0</v>
      </c>
      <c r="AI341" s="332">
        <f>INDEX('ИПЦ raw'!$1:$1048576, MATCH($K341,'ИПЦ raw'!$A:$A,0),MATCH(MoM!AI$1,'ИПЦ raw'!$1:$1,0))</f>
        <v>0</v>
      </c>
      <c r="AJ341" s="332">
        <f>INDEX('ИПЦ raw'!$1:$1048576, MATCH($K341,'ИПЦ raw'!$A:$A,0),MATCH(MoM!AJ$1,'ИПЦ raw'!$1:$1,0))</f>
        <v>100.38</v>
      </c>
      <c r="AK341" s="332">
        <f>INDEX('ИПЦ raw'!$1:$1048576, MATCH($K341,'ИПЦ raw'!$A:$A,0),MATCH(MoM!AK$1,'ИПЦ raw'!$1:$1,0))</f>
        <v>100.95</v>
      </c>
      <c r="AL341" s="332">
        <f>INDEX('ИПЦ raw'!$1:$1048576, MATCH($K341,'ИПЦ raw'!$A:$A,0),MATCH(MoM!AL$1,'ИПЦ raw'!$1:$1,0))</f>
        <v>101.16</v>
      </c>
      <c r="AM341" s="332">
        <f>INDEX('ИПЦ raw'!$1:$1048576, MATCH($K341,'ИПЦ raw'!$A:$A,0),MATCH(MoM!AM$1,'ИПЦ raw'!$1:$1,0))</f>
        <v>101.16</v>
      </c>
      <c r="AN341" s="332">
        <f>INDEX('ИПЦ raw'!$1:$1048576, MATCH($K341,'ИПЦ raw'!$A:$A,0),MATCH(MoM!AN$1,'ИПЦ raw'!$1:$1,0))</f>
        <v>100.61</v>
      </c>
      <c r="AO341" s="332">
        <f>INDEX('ИПЦ raw'!$1:$1048576, MATCH($K341,'ИПЦ raw'!$A:$A,0),MATCH(MoM!AO$1,'ИПЦ raw'!$1:$1,0))</f>
        <v>100.28</v>
      </c>
      <c r="AP341" s="332">
        <f>INDEX('ИПЦ raw'!$1:$1048576, MATCH($K341,'ИПЦ raw'!$A:$A,0),MATCH(MoM!AP$1,'ИПЦ raw'!$1:$1,0))</f>
        <v>100.11</v>
      </c>
      <c r="AQ341" s="332">
        <f>INDEX('ИПЦ raw'!$1:$1048576, MATCH($K341,'ИПЦ raw'!$A:$A,0),MATCH(MoM!AQ$1,'ИПЦ raw'!$1:$1,0))</f>
        <v>100.64</v>
      </c>
      <c r="AR341" s="332">
        <f>INDEX('ИПЦ raw'!$1:$1048576, MATCH($K341,'ИПЦ raw'!$A:$A,0),MATCH(MoM!AR$1,'ИПЦ raw'!$1:$1,0))</f>
        <v>100.83</v>
      </c>
      <c r="AS341" s="332">
        <f>INDEX('ИПЦ raw'!$1:$1048576, MATCH($K341,'ИПЦ raw'!$A:$A,0),MATCH(MoM!AS$1,'ИПЦ raw'!$1:$1,0))</f>
        <v>100.55</v>
      </c>
      <c r="AT341" s="332">
        <f>INDEX('ИПЦ raw'!$1:$1048576, MATCH($K341,'ИПЦ raw'!$A:$A,0),MATCH(MoM!AT$1,'ИПЦ raw'!$1:$1,0))</f>
        <v>100.06</v>
      </c>
      <c r="AU341" s="332">
        <f>INDEX('ИПЦ raw'!$1:$1048576, MATCH($K341,'ИПЦ raw'!$A:$A,0),MATCH(MoM!AU$1,'ИПЦ raw'!$1:$1,0))</f>
        <v>101.83</v>
      </c>
      <c r="AV341" s="332">
        <f>INDEX('ИПЦ raw'!$1:$1048576, MATCH($K341,'ИПЦ raw'!$A:$A,0),MATCH(MoM!AV$1,'ИПЦ raw'!$1:$1,0))</f>
        <v>100.35</v>
      </c>
      <c r="AW341" s="332">
        <f>INDEX('ИПЦ raw'!$1:$1048576, MATCH($K341,'ИПЦ raw'!$A:$A,0),MATCH(MoM!AW$1,'ИПЦ raw'!$1:$1,0))</f>
        <v>100.85</v>
      </c>
      <c r="AX341" s="332">
        <f>INDEX('ИПЦ raw'!$1:$1048576, MATCH($K341,'ИПЦ raw'!$A:$A,0),MATCH(MoM!AX$1,'ИПЦ raw'!$1:$1,0))</f>
        <v>100.16</v>
      </c>
      <c r="AY341" s="326">
        <f>INDEX('ИПЦ raw'!$1:$1048576, MATCH($K341,'ИПЦ raw'!$A:$A,0),MATCH(MoM!AY$1,'ИПЦ raw'!$1:$1,0))</f>
        <v>101.49</v>
      </c>
      <c r="AZ341" s="326">
        <f>INDEX('ИПЦ raw'!$1:$1048576, MATCH($K341,'ИПЦ raw'!$A:$A,0),MATCH(MoM!AZ$1,'ИПЦ raw'!$1:$1,0))</f>
        <v>100.01</v>
      </c>
    </row>
    <row r="342" spans="1:52" x14ac:dyDescent="0.45">
      <c r="A342" s="326">
        <f>Веса!A342</f>
        <v>1</v>
      </c>
      <c r="B342" s="326">
        <f t="shared" si="10"/>
        <v>1</v>
      </c>
      <c r="C342" s="326">
        <f>БИПЦ_НДС!E342</f>
        <v>1</v>
      </c>
      <c r="D342" s="326">
        <f t="shared" si="11"/>
        <v>0</v>
      </c>
      <c r="E342" s="326">
        <v>0</v>
      </c>
      <c r="F342" s="326">
        <v>1</v>
      </c>
      <c r="G342" s="326">
        <v>1</v>
      </c>
      <c r="H342" s="326">
        <v>0</v>
      </c>
      <c r="I342" s="326">
        <v>0</v>
      </c>
      <c r="J342" s="308" t="s">
        <v>343</v>
      </c>
      <c r="K342" s="308" t="s">
        <v>343</v>
      </c>
      <c r="L342" s="326">
        <f>INDEX('ИПЦ raw'!$1:$1048576, MATCH($K342,'ИПЦ raw'!$A:$A,0),MATCH(MoM!L$1,'ИПЦ raw'!$1:$1,0))</f>
        <v>103.49</v>
      </c>
      <c r="M342" s="326">
        <f>INDEX('ИПЦ raw'!$1:$1048576, MATCH($K342,'ИПЦ raw'!$A:$A,0),MATCH(MoM!M$1,'ИПЦ raw'!$1:$1,0))</f>
        <v>104.98</v>
      </c>
      <c r="N342" s="326">
        <f>INDEX('ИПЦ raw'!$1:$1048576, MATCH($K342,'ИПЦ raw'!$A:$A,0),MATCH(MoM!N$1,'ИПЦ raw'!$1:$1,0))</f>
        <v>100.93</v>
      </c>
      <c r="O342" s="326">
        <f>INDEX('ИПЦ raw'!$1:$1048576, MATCH($K342,'ИПЦ raw'!$A:$A,0),MATCH(MoM!O$1,'ИПЦ raw'!$1:$1,0))</f>
        <v>99.95</v>
      </c>
      <c r="P342" s="326">
        <f>INDEX('ИПЦ raw'!$1:$1048576, MATCH($K342,'ИПЦ raw'!$A:$A,0),MATCH(MoM!P$1,'ИПЦ raw'!$1:$1,0))</f>
        <v>98.46</v>
      </c>
      <c r="Q342" s="326">
        <f>INDEX('ИПЦ raw'!$1:$1048576, MATCH($K342,'ИПЦ raw'!$A:$A,0),MATCH(MoM!Q$1,'ИПЦ raw'!$1:$1,0))</f>
        <v>98.78</v>
      </c>
      <c r="R342" s="326">
        <f>INDEX('ИПЦ raw'!$1:$1048576, MATCH($K342,'ИПЦ raw'!$A:$A,0),MATCH(MoM!R$1,'ИПЦ raw'!$1:$1,0))</f>
        <v>99.87</v>
      </c>
      <c r="S342" s="326">
        <f>INDEX('ИПЦ raw'!$1:$1048576, MATCH($K342,'ИПЦ raw'!$A:$A,0),MATCH(MoM!S$1,'ИПЦ raw'!$1:$1,0))</f>
        <v>102.6</v>
      </c>
      <c r="T342" s="326">
        <f>INDEX('ИПЦ raw'!$1:$1048576, MATCH($K342,'ИПЦ raw'!$A:$A,0),MATCH(MoM!T$1,'ИПЦ raw'!$1:$1,0))</f>
        <v>101.83</v>
      </c>
      <c r="U342" s="326">
        <f>INDEX('ИПЦ raw'!$1:$1048576, MATCH($K342,'ИПЦ raw'!$A:$A,0),MATCH(MoM!U$1,'ИПЦ raw'!$1:$1,0))</f>
        <v>102.13</v>
      </c>
      <c r="V342" s="326">
        <f>INDEX('ИПЦ raw'!$1:$1048576, MATCH($K342,'ИПЦ raw'!$A:$A,0),MATCH(MoM!V$1,'ИПЦ raw'!$1:$1,0))</f>
        <v>101.46</v>
      </c>
      <c r="W342" s="326">
        <f>INDEX('ИПЦ raw'!$1:$1048576, MATCH($K342,'ИПЦ raw'!$A:$A,0),MATCH(MoM!W$1,'ИПЦ raw'!$1:$1,0))</f>
        <v>100.78</v>
      </c>
      <c r="X342" s="326">
        <f>INDEX('ИПЦ raw'!$1:$1048576, MATCH($K342,'ИПЦ raw'!$A:$A,0),MATCH(MoM!X$1,'ИПЦ raw'!$1:$1,0))</f>
        <v>100.68</v>
      </c>
      <c r="Y342" s="326">
        <f>INDEX('ИПЦ raw'!$1:$1048576, MATCH($K342,'ИПЦ raw'!$A:$A,0),MATCH(MoM!Y$1,'ИПЦ raw'!$1:$1,0))</f>
        <v>105.46</v>
      </c>
      <c r="Z342" s="326">
        <f>INDEX('ИПЦ raw'!$1:$1048576, MATCH($K342,'ИПЦ raw'!$A:$A,0),MATCH(MoM!Z$1,'ИПЦ raw'!$1:$1,0))</f>
        <v>103.24</v>
      </c>
      <c r="AA342" s="326">
        <f>INDEX('ИПЦ raw'!$1:$1048576, MATCH($K342,'ИПЦ raw'!$A:$A,0),MATCH(MoM!AA$1,'ИПЦ raw'!$1:$1,0))</f>
        <v>97.01</v>
      </c>
      <c r="AB342" s="326">
        <f>INDEX('ИПЦ raw'!$1:$1048576, MATCH($K342,'ИПЦ raw'!$A:$A,0),MATCH(MoM!AB$1,'ИПЦ raw'!$1:$1,0))</f>
        <v>100.83</v>
      </c>
      <c r="AC342" s="326">
        <f>INDEX('ИПЦ raw'!$1:$1048576, MATCH($K342,'ИПЦ raw'!$A:$A,0),MATCH(MoM!AC$1,'ИПЦ raw'!$1:$1,0))</f>
        <v>99.26</v>
      </c>
      <c r="AD342" s="326">
        <f>INDEX('ИПЦ raw'!$1:$1048576, MATCH($K342,'ИПЦ raw'!$A:$A,0),MATCH(MoM!AD$1,'ИПЦ raw'!$1:$1,0))</f>
        <v>99.76</v>
      </c>
      <c r="AE342" s="326">
        <f>INDEX('ИПЦ raw'!$1:$1048576, MATCH($K342,'ИПЦ raw'!$A:$A,0),MATCH(MoM!AE$1,'ИПЦ raw'!$1:$1,0))</f>
        <v>102.08</v>
      </c>
      <c r="AF342" s="326">
        <f>INDEX('ИПЦ raw'!$1:$1048576, MATCH($K342,'ИПЦ raw'!$A:$A,0),MATCH(MoM!AF$1,'ИПЦ raw'!$1:$1,0))</f>
        <v>101.04</v>
      </c>
      <c r="AG342" s="326">
        <f>INDEX('ИПЦ raw'!$1:$1048576, MATCH($K342,'ИПЦ raw'!$A:$A,0),MATCH(MoM!AG$1,'ИПЦ raw'!$1:$1,0))</f>
        <v>103.46</v>
      </c>
      <c r="AH342" s="326">
        <f>INDEX('ИПЦ raw'!$1:$1048576, MATCH($K342,'ИПЦ raw'!$A:$A,0),MATCH(MoM!AH$1,'ИПЦ raw'!$1:$1,0))</f>
        <v>102.65</v>
      </c>
      <c r="AI342" s="326">
        <f>INDEX('ИПЦ raw'!$1:$1048576, MATCH($K342,'ИПЦ raw'!$A:$A,0),MATCH(MoM!AI$1,'ИПЦ raw'!$1:$1,0))</f>
        <v>101.18</v>
      </c>
      <c r="AJ342" s="326">
        <f>INDEX('ИПЦ raw'!$1:$1048576, MATCH($K342,'ИПЦ raw'!$A:$A,0),MATCH(MoM!AJ$1,'ИПЦ raw'!$1:$1,0))</f>
        <v>101.46</v>
      </c>
      <c r="AK342" s="326">
        <f>INDEX('ИПЦ raw'!$1:$1048576, MATCH($K342,'ИПЦ raw'!$A:$A,0),MATCH(MoM!AK$1,'ИПЦ raw'!$1:$1,0))</f>
        <v>105.98</v>
      </c>
      <c r="AL342" s="326">
        <f>INDEX('ИПЦ raw'!$1:$1048576, MATCH($K342,'ИПЦ raw'!$A:$A,0),MATCH(MoM!AL$1,'ИПЦ raw'!$1:$1,0))</f>
        <v>99.55</v>
      </c>
      <c r="AM342" s="326">
        <f>INDEX('ИПЦ raw'!$1:$1048576, MATCH($K342,'ИПЦ raw'!$A:$A,0),MATCH(MoM!AM$1,'ИПЦ raw'!$1:$1,0))</f>
        <v>97.55</v>
      </c>
      <c r="AN342" s="326">
        <f>INDEX('ИПЦ raw'!$1:$1048576, MATCH($K342,'ИПЦ raw'!$A:$A,0),MATCH(MoM!AN$1,'ИПЦ raw'!$1:$1,0))</f>
        <v>98.16</v>
      </c>
      <c r="AO342" s="326">
        <f>INDEX('ИПЦ raw'!$1:$1048576, MATCH($K342,'ИПЦ raw'!$A:$A,0),MATCH(MoM!AO$1,'ИПЦ raw'!$1:$1,0))</f>
        <v>98.4</v>
      </c>
      <c r="AP342" s="326">
        <f>INDEX('ИПЦ raw'!$1:$1048576, MATCH($K342,'ИПЦ raw'!$A:$A,0),MATCH(MoM!AP$1,'ИПЦ raw'!$1:$1,0))</f>
        <v>98.82</v>
      </c>
      <c r="AQ342" s="326">
        <f>INDEX('ИПЦ raw'!$1:$1048576, MATCH($K342,'ИПЦ raw'!$A:$A,0),MATCH(MoM!AQ$1,'ИПЦ raw'!$1:$1,0))</f>
        <v>100.66</v>
      </c>
      <c r="AR342" s="326">
        <f>INDEX('ИПЦ raw'!$1:$1048576, MATCH($K342,'ИПЦ raw'!$A:$A,0),MATCH(MoM!AR$1,'ИПЦ raw'!$1:$1,0))</f>
        <v>100.84</v>
      </c>
      <c r="AS342" s="326">
        <f>INDEX('ИПЦ raw'!$1:$1048576, MATCH($K342,'ИПЦ raw'!$A:$A,0),MATCH(MoM!AS$1,'ИПЦ raw'!$1:$1,0))</f>
        <v>100.96</v>
      </c>
      <c r="AT342" s="326">
        <f>INDEX('ИПЦ raw'!$1:$1048576, MATCH($K342,'ИПЦ raw'!$A:$A,0),MATCH(MoM!AT$1,'ИПЦ raw'!$1:$1,0))</f>
        <v>101.65</v>
      </c>
      <c r="AU342" s="326">
        <f>INDEX('ИПЦ raw'!$1:$1048576, MATCH($K342,'ИПЦ raw'!$A:$A,0),MATCH(MoM!AU$1,'ИПЦ raw'!$1:$1,0))</f>
        <v>100.88</v>
      </c>
      <c r="AV342" s="326">
        <f>INDEX('ИПЦ raw'!$1:$1048576, MATCH($K342,'ИПЦ raw'!$A:$A,0),MATCH(MoM!AV$1,'ИПЦ raw'!$1:$1,0))</f>
        <v>100.44</v>
      </c>
      <c r="AW342" s="326">
        <f>INDEX('ИПЦ raw'!$1:$1048576, MATCH($K342,'ИПЦ raw'!$A:$A,0),MATCH(MoM!AW$1,'ИПЦ raw'!$1:$1,0))</f>
        <v>103.08</v>
      </c>
      <c r="AX342" s="326">
        <f>INDEX('ИПЦ raw'!$1:$1048576, MATCH($K342,'ИПЦ raw'!$A:$A,0),MATCH(MoM!AX$1,'ИПЦ raw'!$1:$1,0))</f>
        <v>101.53</v>
      </c>
      <c r="AY342" s="326">
        <f>INDEX('ИПЦ raw'!$1:$1048576, MATCH($K342,'ИПЦ raw'!$A:$A,0),MATCH(MoM!AY$1,'ИПЦ raw'!$1:$1,0))</f>
        <v>98.8</v>
      </c>
      <c r="AZ342" s="326">
        <f>INDEX('ИПЦ raw'!$1:$1048576, MATCH($K342,'ИПЦ raw'!$A:$A,0),MATCH(MoM!AZ$1,'ИПЦ raw'!$1:$1,0))</f>
        <v>98.87</v>
      </c>
    </row>
    <row r="343" spans="1:52" x14ac:dyDescent="0.45">
      <c r="A343" s="326">
        <f>Веса!A343</f>
        <v>1</v>
      </c>
      <c r="B343" s="326">
        <f t="shared" si="10"/>
        <v>1</v>
      </c>
      <c r="C343" s="326">
        <f>БИПЦ_НДС!E343</f>
        <v>1</v>
      </c>
      <c r="D343" s="326">
        <f t="shared" si="11"/>
        <v>0</v>
      </c>
      <c r="E343" s="326">
        <v>0</v>
      </c>
      <c r="F343" s="326">
        <v>1</v>
      </c>
      <c r="G343" s="326">
        <v>1</v>
      </c>
      <c r="H343" s="326">
        <v>0</v>
      </c>
      <c r="I343" s="326">
        <v>0</v>
      </c>
      <c r="J343" s="308" t="s">
        <v>344</v>
      </c>
      <c r="K343" s="308" t="s">
        <v>344</v>
      </c>
      <c r="L343" s="326">
        <f>INDEX('ИПЦ raw'!$1:$1048576, MATCH($K343,'ИПЦ raw'!$A:$A,0),MATCH(MoM!L$1,'ИПЦ raw'!$1:$1,0))</f>
        <v>100.41</v>
      </c>
      <c r="M343" s="326">
        <f>INDEX('ИПЦ raw'!$1:$1048576, MATCH($K343,'ИПЦ raw'!$A:$A,0),MATCH(MoM!M$1,'ИПЦ raw'!$1:$1,0))</f>
        <v>100.69</v>
      </c>
      <c r="N343" s="326">
        <f>INDEX('ИПЦ raw'!$1:$1048576, MATCH($K343,'ИПЦ raw'!$A:$A,0),MATCH(MoM!N$1,'ИПЦ raw'!$1:$1,0))</f>
        <v>100.92</v>
      </c>
      <c r="O343" s="326">
        <f>INDEX('ИПЦ raw'!$1:$1048576, MATCH($K343,'ИПЦ raw'!$A:$A,0),MATCH(MoM!O$1,'ИПЦ raw'!$1:$1,0))</f>
        <v>99.38</v>
      </c>
      <c r="P343" s="326">
        <f>INDEX('ИПЦ raw'!$1:$1048576, MATCH($K343,'ИПЦ raw'!$A:$A,0),MATCH(MoM!P$1,'ИПЦ raw'!$1:$1,0))</f>
        <v>100.59</v>
      </c>
      <c r="Q343" s="326">
        <f>INDEX('ИПЦ raw'!$1:$1048576, MATCH($K343,'ИПЦ raw'!$A:$A,0),MATCH(MoM!Q$1,'ИПЦ raw'!$1:$1,0))</f>
        <v>100.52</v>
      </c>
      <c r="R343" s="326">
        <f>INDEX('ИПЦ raw'!$1:$1048576, MATCH($K343,'ИПЦ raw'!$A:$A,0),MATCH(MoM!R$1,'ИПЦ raw'!$1:$1,0))</f>
        <v>100.49</v>
      </c>
      <c r="S343" s="326">
        <f>INDEX('ИПЦ raw'!$1:$1048576, MATCH($K343,'ИПЦ raw'!$A:$A,0),MATCH(MoM!S$1,'ИПЦ raw'!$1:$1,0))</f>
        <v>99.99</v>
      </c>
      <c r="T343" s="326">
        <f>INDEX('ИПЦ raw'!$1:$1048576, MATCH($K343,'ИПЦ raw'!$A:$A,0),MATCH(MoM!T$1,'ИПЦ raw'!$1:$1,0))</f>
        <v>100.16</v>
      </c>
      <c r="U343" s="326">
        <f>INDEX('ИПЦ raw'!$1:$1048576, MATCH($K343,'ИПЦ raw'!$A:$A,0),MATCH(MoM!U$1,'ИПЦ raw'!$1:$1,0))</f>
        <v>100.53</v>
      </c>
      <c r="V343" s="326">
        <f>INDEX('ИПЦ raw'!$1:$1048576, MATCH($K343,'ИПЦ raw'!$A:$A,0),MATCH(MoM!V$1,'ИПЦ raw'!$1:$1,0))</f>
        <v>100.74</v>
      </c>
      <c r="W343" s="326">
        <f>INDEX('ИПЦ raw'!$1:$1048576, MATCH($K343,'ИПЦ raw'!$A:$A,0),MATCH(MoM!W$1,'ИПЦ raw'!$1:$1,0))</f>
        <v>100.82</v>
      </c>
      <c r="X343" s="326">
        <f>INDEX('ИПЦ raw'!$1:$1048576, MATCH($K343,'ИПЦ raw'!$A:$A,0),MATCH(MoM!X$1,'ИПЦ raw'!$1:$1,0))</f>
        <v>101.65</v>
      </c>
      <c r="Y343" s="326">
        <f>INDEX('ИПЦ raw'!$1:$1048576, MATCH($K343,'ИПЦ raw'!$A:$A,0),MATCH(MoM!Y$1,'ИПЦ raw'!$1:$1,0))</f>
        <v>101.67</v>
      </c>
      <c r="Z343" s="326">
        <f>INDEX('ИПЦ raw'!$1:$1048576, MATCH($K343,'ИПЦ raw'!$A:$A,0),MATCH(MoM!Z$1,'ИПЦ raw'!$1:$1,0))</f>
        <v>100.64</v>
      </c>
      <c r="AA343" s="326">
        <f>INDEX('ИПЦ raw'!$1:$1048576, MATCH($K343,'ИПЦ raw'!$A:$A,0),MATCH(MoM!AA$1,'ИПЦ raw'!$1:$1,0))</f>
        <v>100.46</v>
      </c>
      <c r="AB343" s="326">
        <f>INDEX('ИПЦ raw'!$1:$1048576, MATCH($K343,'ИПЦ raw'!$A:$A,0),MATCH(MoM!AB$1,'ИПЦ raw'!$1:$1,0))</f>
        <v>100.82</v>
      </c>
      <c r="AC343" s="326">
        <f>INDEX('ИПЦ raw'!$1:$1048576, MATCH($K343,'ИПЦ raw'!$A:$A,0),MATCH(MoM!AC$1,'ИПЦ raw'!$1:$1,0))</f>
        <v>100.41</v>
      </c>
      <c r="AD343" s="326">
        <f>INDEX('ИПЦ raw'!$1:$1048576, MATCH($K343,'ИПЦ raw'!$A:$A,0),MATCH(MoM!AD$1,'ИПЦ raw'!$1:$1,0))</f>
        <v>100.61</v>
      </c>
      <c r="AE343" s="326">
        <f>INDEX('ИПЦ raw'!$1:$1048576, MATCH($K343,'ИПЦ raw'!$A:$A,0),MATCH(MoM!AE$1,'ИПЦ raw'!$1:$1,0))</f>
        <v>100.69</v>
      </c>
      <c r="AF343" s="326">
        <f>INDEX('ИПЦ raw'!$1:$1048576, MATCH($K343,'ИПЦ raw'!$A:$A,0),MATCH(MoM!AF$1,'ИПЦ raw'!$1:$1,0))</f>
        <v>100.3</v>
      </c>
      <c r="AG343" s="326">
        <f>INDEX('ИПЦ raw'!$1:$1048576, MATCH($K343,'ИПЦ raw'!$A:$A,0),MATCH(MoM!AG$1,'ИПЦ raw'!$1:$1,0))</f>
        <v>101.04</v>
      </c>
      <c r="AH343" s="326">
        <f>INDEX('ИПЦ raw'!$1:$1048576, MATCH($K343,'ИПЦ raw'!$A:$A,0),MATCH(MoM!AH$1,'ИПЦ raw'!$1:$1,0))</f>
        <v>101.16</v>
      </c>
      <c r="AI343" s="326">
        <f>INDEX('ИПЦ raw'!$1:$1048576, MATCH($K343,'ИПЦ raw'!$A:$A,0),MATCH(MoM!AI$1,'ИПЦ raw'!$1:$1,0))</f>
        <v>101.47</v>
      </c>
      <c r="AJ343" s="326">
        <f>INDEX('ИПЦ raw'!$1:$1048576, MATCH($K343,'ИПЦ raw'!$A:$A,0),MATCH(MoM!AJ$1,'ИПЦ raw'!$1:$1,0))</f>
        <v>101.44</v>
      </c>
      <c r="AK343" s="326">
        <f>INDEX('ИПЦ raw'!$1:$1048576, MATCH($K343,'ИПЦ raw'!$A:$A,0),MATCH(MoM!AK$1,'ИПЦ raw'!$1:$1,0))</f>
        <v>101.63</v>
      </c>
      <c r="AL343" s="326">
        <f>INDEX('ИПЦ raw'!$1:$1048576, MATCH($K343,'ИПЦ raw'!$A:$A,0),MATCH(MoM!AL$1,'ИПЦ raw'!$1:$1,0))</f>
        <v>101.18</v>
      </c>
      <c r="AM343" s="326">
        <f>INDEX('ИПЦ raw'!$1:$1048576, MATCH($K343,'ИПЦ raw'!$A:$A,0),MATCH(MoM!AM$1,'ИПЦ raw'!$1:$1,0))</f>
        <v>100.93</v>
      </c>
      <c r="AN343" s="326">
        <f>INDEX('ИПЦ raw'!$1:$1048576, MATCH($K343,'ИПЦ raw'!$A:$A,0),MATCH(MoM!AN$1,'ИПЦ raw'!$1:$1,0))</f>
        <v>100.82</v>
      </c>
      <c r="AO343" s="326">
        <f>INDEX('ИПЦ raw'!$1:$1048576, MATCH($K343,'ИПЦ raw'!$A:$A,0),MATCH(MoM!AO$1,'ИПЦ raw'!$1:$1,0))</f>
        <v>101.26</v>
      </c>
      <c r="AP343" s="326">
        <f>INDEX('ИПЦ raw'!$1:$1048576, MATCH($K343,'ИПЦ raw'!$A:$A,0),MATCH(MoM!AP$1,'ИПЦ raw'!$1:$1,0))</f>
        <v>100.7</v>
      </c>
      <c r="AQ343" s="326">
        <f>INDEX('ИПЦ raw'!$1:$1048576, MATCH($K343,'ИПЦ raw'!$A:$A,0),MATCH(MoM!AQ$1,'ИПЦ raw'!$1:$1,0))</f>
        <v>100.46</v>
      </c>
      <c r="AR343" s="326">
        <f>INDEX('ИПЦ raw'!$1:$1048576, MATCH($K343,'ИПЦ raw'!$A:$A,0),MATCH(MoM!AR$1,'ИПЦ raw'!$1:$1,0))</f>
        <v>100.3</v>
      </c>
      <c r="AS343" s="326">
        <f>INDEX('ИПЦ raw'!$1:$1048576, MATCH($K343,'ИПЦ raw'!$A:$A,0),MATCH(MoM!AS$1,'ИПЦ raw'!$1:$1,0))</f>
        <v>100.39</v>
      </c>
      <c r="AT343" s="326">
        <f>INDEX('ИПЦ raw'!$1:$1048576, MATCH($K343,'ИПЦ raw'!$A:$A,0),MATCH(MoM!AT$1,'ИПЦ raw'!$1:$1,0))</f>
        <v>100.35</v>
      </c>
      <c r="AU343" s="326">
        <f>INDEX('ИПЦ raw'!$1:$1048576, MATCH($K343,'ИПЦ raw'!$A:$A,0),MATCH(MoM!AU$1,'ИПЦ raw'!$1:$1,0))</f>
        <v>100.26</v>
      </c>
      <c r="AV343" s="326">
        <f>INDEX('ИПЦ raw'!$1:$1048576, MATCH($K343,'ИПЦ raw'!$A:$A,0),MATCH(MoM!AV$1,'ИПЦ raw'!$1:$1,0))</f>
        <v>101.66</v>
      </c>
      <c r="AW343" s="326">
        <f>INDEX('ИПЦ raw'!$1:$1048576, MATCH($K343,'ИПЦ raw'!$A:$A,0),MATCH(MoM!AW$1,'ИПЦ raw'!$1:$1,0))</f>
        <v>100.97</v>
      </c>
      <c r="AX343" s="326">
        <f>INDEX('ИПЦ raw'!$1:$1048576, MATCH($K343,'ИПЦ raw'!$A:$A,0),MATCH(MoM!AX$1,'ИПЦ raw'!$1:$1,0))</f>
        <v>101.23</v>
      </c>
      <c r="AY343" s="326">
        <f>INDEX('ИПЦ raw'!$1:$1048576, MATCH($K343,'ИПЦ raw'!$A:$A,0),MATCH(MoM!AY$1,'ИПЦ raw'!$1:$1,0))</f>
        <v>101.1</v>
      </c>
      <c r="AZ343" s="326">
        <f>INDEX('ИПЦ raw'!$1:$1048576, MATCH($K343,'ИПЦ raw'!$A:$A,0),MATCH(MoM!AZ$1,'ИПЦ raw'!$1:$1,0))</f>
        <v>100.66</v>
      </c>
    </row>
    <row r="344" spans="1:52" x14ac:dyDescent="0.45">
      <c r="A344" s="326">
        <f>Веса!A344</f>
        <v>1</v>
      </c>
      <c r="B344" s="326">
        <f t="shared" si="10"/>
        <v>1</v>
      </c>
      <c r="C344" s="326">
        <f>БИПЦ_НДС!E344</f>
        <v>1</v>
      </c>
      <c r="D344" s="326">
        <f t="shared" si="11"/>
        <v>0</v>
      </c>
      <c r="E344" s="326">
        <v>0</v>
      </c>
      <c r="F344" s="326">
        <v>1</v>
      </c>
      <c r="G344" s="326">
        <v>1</v>
      </c>
      <c r="H344" s="326">
        <v>0</v>
      </c>
      <c r="I344" s="326">
        <v>0</v>
      </c>
      <c r="J344" s="308" t="s">
        <v>345</v>
      </c>
      <c r="K344" s="308" t="s">
        <v>345</v>
      </c>
      <c r="L344" s="326">
        <f>INDEX('ИПЦ raw'!$1:$1048576, MATCH($K344,'ИПЦ raw'!$A:$A,0),MATCH(MoM!L$1,'ИПЦ raw'!$1:$1,0))</f>
        <v>100</v>
      </c>
      <c r="M344" s="326">
        <f>INDEX('ИПЦ raw'!$1:$1048576, MATCH($K344,'ИПЦ raw'!$A:$A,0),MATCH(MoM!M$1,'ИПЦ raw'!$1:$1,0))</f>
        <v>99.72</v>
      </c>
      <c r="N344" s="326">
        <f>INDEX('ИПЦ raw'!$1:$1048576, MATCH($K344,'ИПЦ raw'!$A:$A,0),MATCH(MoM!N$1,'ИПЦ raw'!$1:$1,0))</f>
        <v>99.49</v>
      </c>
      <c r="O344" s="326">
        <f>INDEX('ИПЦ raw'!$1:$1048576, MATCH($K344,'ИПЦ raw'!$A:$A,0),MATCH(MoM!O$1,'ИПЦ raw'!$1:$1,0))</f>
        <v>99.33</v>
      </c>
      <c r="P344" s="326">
        <f>INDEX('ИПЦ raw'!$1:$1048576, MATCH($K344,'ИПЦ raw'!$A:$A,0),MATCH(MoM!P$1,'ИПЦ raw'!$1:$1,0))</f>
        <v>100.69</v>
      </c>
      <c r="Q344" s="326">
        <f>INDEX('ИПЦ raw'!$1:$1048576, MATCH($K344,'ИПЦ raw'!$A:$A,0),MATCH(MoM!Q$1,'ИПЦ raw'!$1:$1,0))</f>
        <v>100.22</v>
      </c>
      <c r="R344" s="326">
        <f>INDEX('ИПЦ raw'!$1:$1048576, MATCH($K344,'ИПЦ raw'!$A:$A,0),MATCH(MoM!R$1,'ИПЦ raw'!$1:$1,0))</f>
        <v>100.12</v>
      </c>
      <c r="S344" s="326">
        <f>INDEX('ИПЦ raw'!$1:$1048576, MATCH($K344,'ИПЦ raw'!$A:$A,0),MATCH(MoM!S$1,'ИПЦ raw'!$1:$1,0))</f>
        <v>99.97</v>
      </c>
      <c r="T344" s="326">
        <f>INDEX('ИПЦ raw'!$1:$1048576, MATCH($K344,'ИПЦ raw'!$A:$A,0),MATCH(MoM!T$1,'ИПЦ raw'!$1:$1,0))</f>
        <v>100.11</v>
      </c>
      <c r="U344" s="326">
        <f>INDEX('ИПЦ raw'!$1:$1048576, MATCH($K344,'ИПЦ raw'!$A:$A,0),MATCH(MoM!U$1,'ИПЦ raw'!$1:$1,0))</f>
        <v>100.98</v>
      </c>
      <c r="V344" s="326">
        <f>INDEX('ИПЦ raw'!$1:$1048576, MATCH($K344,'ИПЦ raw'!$A:$A,0),MATCH(MoM!V$1,'ИПЦ raw'!$1:$1,0))</f>
        <v>101.42</v>
      </c>
      <c r="W344" s="326">
        <f>INDEX('ИПЦ raw'!$1:$1048576, MATCH($K344,'ИПЦ raw'!$A:$A,0),MATCH(MoM!W$1,'ИПЦ raw'!$1:$1,0))</f>
        <v>100.59</v>
      </c>
      <c r="X344" s="326">
        <f>INDEX('ИПЦ raw'!$1:$1048576, MATCH($K344,'ИПЦ raw'!$A:$A,0),MATCH(MoM!X$1,'ИПЦ raw'!$1:$1,0))</f>
        <v>100.71</v>
      </c>
      <c r="Y344" s="326">
        <f>INDEX('ИПЦ raw'!$1:$1048576, MATCH($K344,'ИПЦ raw'!$A:$A,0),MATCH(MoM!Y$1,'ИПЦ raw'!$1:$1,0))</f>
        <v>100.51</v>
      </c>
      <c r="Z344" s="326">
        <f>INDEX('ИПЦ raw'!$1:$1048576, MATCH($K344,'ИПЦ raw'!$A:$A,0),MATCH(MoM!Z$1,'ИПЦ raw'!$1:$1,0))</f>
        <v>100.56</v>
      </c>
      <c r="AA344" s="326">
        <f>INDEX('ИПЦ raw'!$1:$1048576, MATCH($K344,'ИПЦ raw'!$A:$A,0),MATCH(MoM!AA$1,'ИПЦ raw'!$1:$1,0))</f>
        <v>100.18</v>
      </c>
      <c r="AB344" s="326">
        <f>INDEX('ИПЦ raw'!$1:$1048576, MATCH($K344,'ИПЦ raw'!$A:$A,0),MATCH(MoM!AB$1,'ИПЦ raw'!$1:$1,0))</f>
        <v>100.5</v>
      </c>
      <c r="AC344" s="326">
        <f>INDEX('ИПЦ raw'!$1:$1048576, MATCH($K344,'ИПЦ raw'!$A:$A,0),MATCH(MoM!AC$1,'ИПЦ raw'!$1:$1,0))</f>
        <v>100.87</v>
      </c>
      <c r="AD344" s="326">
        <f>INDEX('ИПЦ raw'!$1:$1048576, MATCH($K344,'ИПЦ raw'!$A:$A,0),MATCH(MoM!AD$1,'ИПЦ raw'!$1:$1,0))</f>
        <v>100.33</v>
      </c>
      <c r="AE344" s="326">
        <f>INDEX('ИПЦ raw'!$1:$1048576, MATCH($K344,'ИПЦ raw'!$A:$A,0),MATCH(MoM!AE$1,'ИПЦ raw'!$1:$1,0))</f>
        <v>100.21</v>
      </c>
      <c r="AF344" s="326">
        <f>INDEX('ИПЦ raw'!$1:$1048576, MATCH($K344,'ИПЦ raw'!$A:$A,0),MATCH(MoM!AF$1,'ИПЦ raw'!$1:$1,0))</f>
        <v>100.08</v>
      </c>
      <c r="AG344" s="326">
        <f>INDEX('ИПЦ raw'!$1:$1048576, MATCH($K344,'ИПЦ raw'!$A:$A,0),MATCH(MoM!AG$1,'ИПЦ raw'!$1:$1,0))</f>
        <v>100.42</v>
      </c>
      <c r="AH344" s="326">
        <f>INDEX('ИПЦ raw'!$1:$1048576, MATCH($K344,'ИПЦ raw'!$A:$A,0),MATCH(MoM!AH$1,'ИПЦ raw'!$1:$1,0))</f>
        <v>100.92</v>
      </c>
      <c r="AI344" s="326">
        <f>INDEX('ИПЦ raw'!$1:$1048576, MATCH($K344,'ИПЦ raw'!$A:$A,0),MATCH(MoM!AI$1,'ИПЦ raw'!$1:$1,0))</f>
        <v>100.59</v>
      </c>
      <c r="AJ344" s="326">
        <f>INDEX('ИПЦ raw'!$1:$1048576, MATCH($K344,'ИПЦ raw'!$A:$A,0),MATCH(MoM!AJ$1,'ИПЦ raw'!$1:$1,0))</f>
        <v>100.6</v>
      </c>
      <c r="AK344" s="326">
        <f>INDEX('ИПЦ raw'!$1:$1048576, MATCH($K344,'ИПЦ raw'!$A:$A,0),MATCH(MoM!AK$1,'ИПЦ raw'!$1:$1,0))</f>
        <v>101.19</v>
      </c>
      <c r="AL344" s="326">
        <f>INDEX('ИПЦ raw'!$1:$1048576, MATCH($K344,'ИПЦ raw'!$A:$A,0),MATCH(MoM!AL$1,'ИПЦ raw'!$1:$1,0))</f>
        <v>100.8</v>
      </c>
      <c r="AM344" s="326">
        <f>INDEX('ИПЦ raw'!$1:$1048576, MATCH($K344,'ИПЦ raw'!$A:$A,0),MATCH(MoM!AM$1,'ИПЦ raw'!$1:$1,0))</f>
        <v>100.67</v>
      </c>
      <c r="AN344" s="326">
        <f>INDEX('ИПЦ raw'!$1:$1048576, MATCH($K344,'ИПЦ raw'!$A:$A,0),MATCH(MoM!AN$1,'ИПЦ raw'!$1:$1,0))</f>
        <v>100.54</v>
      </c>
      <c r="AO344" s="326">
        <f>INDEX('ИПЦ raw'!$1:$1048576, MATCH($K344,'ИПЦ raw'!$A:$A,0),MATCH(MoM!AO$1,'ИПЦ raw'!$1:$1,0))</f>
        <v>99.94</v>
      </c>
      <c r="AP344" s="326">
        <f>INDEX('ИПЦ raw'!$1:$1048576, MATCH($K344,'ИПЦ raw'!$A:$A,0),MATCH(MoM!AP$1,'ИПЦ raw'!$1:$1,0))</f>
        <v>100.31</v>
      </c>
      <c r="AQ344" s="326">
        <f>INDEX('ИПЦ raw'!$1:$1048576, MATCH($K344,'ИПЦ raw'!$A:$A,0),MATCH(MoM!AQ$1,'ИПЦ raw'!$1:$1,0))</f>
        <v>99.78</v>
      </c>
      <c r="AR344" s="326">
        <f>INDEX('ИПЦ raw'!$1:$1048576, MATCH($K344,'ИПЦ raw'!$A:$A,0),MATCH(MoM!AR$1,'ИПЦ raw'!$1:$1,0))</f>
        <v>99.41</v>
      </c>
      <c r="AS344" s="326">
        <f>INDEX('ИПЦ raw'!$1:$1048576, MATCH($K344,'ИПЦ raw'!$A:$A,0),MATCH(MoM!AS$1,'ИПЦ raw'!$1:$1,0))</f>
        <v>100.62</v>
      </c>
      <c r="AT344" s="326">
        <f>INDEX('ИПЦ raw'!$1:$1048576, MATCH($K344,'ИПЦ raw'!$A:$A,0),MATCH(MoM!AT$1,'ИПЦ raw'!$1:$1,0))</f>
        <v>99.8</v>
      </c>
      <c r="AU344" s="326">
        <f>INDEX('ИПЦ raw'!$1:$1048576, MATCH($K344,'ИПЦ raw'!$A:$A,0),MATCH(MoM!AU$1,'ИПЦ raw'!$1:$1,0))</f>
        <v>101.01</v>
      </c>
      <c r="AV344" s="326">
        <f>INDEX('ИПЦ raw'!$1:$1048576, MATCH($K344,'ИПЦ raw'!$A:$A,0),MATCH(MoM!AV$1,'ИПЦ raw'!$1:$1,0))</f>
        <v>101.1</v>
      </c>
      <c r="AW344" s="326">
        <f>INDEX('ИПЦ raw'!$1:$1048576, MATCH($K344,'ИПЦ raw'!$A:$A,0),MATCH(MoM!AW$1,'ИПЦ raw'!$1:$1,0))</f>
        <v>100.78</v>
      </c>
      <c r="AX344" s="326">
        <f>INDEX('ИПЦ raw'!$1:$1048576, MATCH($K344,'ИПЦ raw'!$A:$A,0),MATCH(MoM!AX$1,'ИПЦ raw'!$1:$1,0))</f>
        <v>100.38</v>
      </c>
      <c r="AY344" s="326">
        <f>INDEX('ИПЦ raw'!$1:$1048576, MATCH($K344,'ИПЦ raw'!$A:$A,0),MATCH(MoM!AY$1,'ИПЦ raw'!$1:$1,0))</f>
        <v>100.62</v>
      </c>
      <c r="AZ344" s="326">
        <f>INDEX('ИПЦ raw'!$1:$1048576, MATCH($K344,'ИПЦ raw'!$A:$A,0),MATCH(MoM!AZ$1,'ИПЦ raw'!$1:$1,0))</f>
        <v>100.6</v>
      </c>
    </row>
    <row r="345" spans="1:52" x14ac:dyDescent="0.45">
      <c r="A345" s="326">
        <f>Веса!A345</f>
        <v>1</v>
      </c>
      <c r="B345" s="326">
        <f t="shared" si="10"/>
        <v>1</v>
      </c>
      <c r="C345" s="326">
        <f>БИПЦ_НДС!E345</f>
        <v>1</v>
      </c>
      <c r="D345" s="326">
        <f t="shared" si="11"/>
        <v>0</v>
      </c>
      <c r="E345" s="326">
        <v>0</v>
      </c>
      <c r="F345" s="326">
        <v>1</v>
      </c>
      <c r="G345" s="326">
        <v>1</v>
      </c>
      <c r="H345" s="326">
        <v>0</v>
      </c>
      <c r="I345" s="326">
        <v>0</v>
      </c>
      <c r="J345" s="324" t="s">
        <v>346</v>
      </c>
      <c r="K345" s="324" t="s">
        <v>346</v>
      </c>
      <c r="L345" s="326">
        <f>INDEX('ИПЦ raw'!$1:$1048576, MATCH($K345,'ИПЦ raw'!$A:$A,0),MATCH(MoM!L$1,'ИПЦ raw'!$1:$1,0))</f>
        <v>100.72</v>
      </c>
      <c r="M345" s="326">
        <f>INDEX('ИПЦ raw'!$1:$1048576, MATCH($K345,'ИПЦ raw'!$A:$A,0),MATCH(MoM!M$1,'ИПЦ raw'!$1:$1,0))</f>
        <v>100.63</v>
      </c>
      <c r="N345" s="326">
        <f>INDEX('ИПЦ raw'!$1:$1048576, MATCH($K345,'ИПЦ raw'!$A:$A,0),MATCH(MoM!N$1,'ИПЦ raw'!$1:$1,0))</f>
        <v>100.53</v>
      </c>
      <c r="O345" s="326">
        <f>INDEX('ИПЦ raw'!$1:$1048576, MATCH($K345,'ИПЦ raw'!$A:$A,0),MATCH(MoM!O$1,'ИПЦ raw'!$1:$1,0))</f>
        <v>100.88</v>
      </c>
      <c r="P345" s="326">
        <f>INDEX('ИПЦ raw'!$1:$1048576, MATCH($K345,'ИПЦ raw'!$A:$A,0),MATCH(MoM!P$1,'ИПЦ raw'!$1:$1,0))</f>
        <v>100.41</v>
      </c>
      <c r="Q345" s="326">
        <f>INDEX('ИПЦ raw'!$1:$1048576, MATCH($K345,'ИПЦ raw'!$A:$A,0),MATCH(MoM!Q$1,'ИПЦ raw'!$1:$1,0))</f>
        <v>100.2</v>
      </c>
      <c r="R345" s="326">
        <f>INDEX('ИПЦ raw'!$1:$1048576, MATCH($K345,'ИПЦ raw'!$A:$A,0),MATCH(MoM!R$1,'ИПЦ raw'!$1:$1,0))</f>
        <v>99.81</v>
      </c>
      <c r="S345" s="326">
        <f>INDEX('ИПЦ raw'!$1:$1048576, MATCH($K345,'ИПЦ raw'!$A:$A,0),MATCH(MoM!S$1,'ИПЦ raw'!$1:$1,0))</f>
        <v>100.43</v>
      </c>
      <c r="T345" s="326">
        <f>INDEX('ИПЦ raw'!$1:$1048576, MATCH($K345,'ИПЦ raw'!$A:$A,0),MATCH(MoM!T$1,'ИПЦ raw'!$1:$1,0))</f>
        <v>100.02</v>
      </c>
      <c r="U345" s="326">
        <f>INDEX('ИПЦ raw'!$1:$1048576, MATCH($K345,'ИПЦ raw'!$A:$A,0),MATCH(MoM!U$1,'ИПЦ raw'!$1:$1,0))</f>
        <v>100.43</v>
      </c>
      <c r="V345" s="326">
        <f>INDEX('ИПЦ raw'!$1:$1048576, MATCH($K345,'ИПЦ raw'!$A:$A,0),MATCH(MoM!V$1,'ИПЦ raw'!$1:$1,0))</f>
        <v>100.86</v>
      </c>
      <c r="W345" s="326">
        <f>INDEX('ИПЦ raw'!$1:$1048576, MATCH($K345,'ИПЦ raw'!$A:$A,0),MATCH(MoM!W$1,'ИПЦ raw'!$1:$1,0))</f>
        <v>100.12</v>
      </c>
      <c r="X345" s="326">
        <f>INDEX('ИПЦ raw'!$1:$1048576, MATCH($K345,'ИПЦ raw'!$A:$A,0),MATCH(MoM!X$1,'ИПЦ raw'!$1:$1,0))</f>
        <v>100.02</v>
      </c>
      <c r="Y345" s="326">
        <f>INDEX('ИПЦ raw'!$1:$1048576, MATCH($K345,'ИПЦ raw'!$A:$A,0),MATCH(MoM!Y$1,'ИПЦ raw'!$1:$1,0))</f>
        <v>99.99</v>
      </c>
      <c r="Z345" s="326">
        <f>INDEX('ИПЦ raw'!$1:$1048576, MATCH($K345,'ИПЦ raw'!$A:$A,0),MATCH(MoM!Z$1,'ИПЦ raw'!$1:$1,0))</f>
        <v>100.66</v>
      </c>
      <c r="AA345" s="326">
        <f>INDEX('ИПЦ raw'!$1:$1048576, MATCH($K345,'ИПЦ raw'!$A:$A,0),MATCH(MoM!AA$1,'ИПЦ raw'!$1:$1,0))</f>
        <v>100.16</v>
      </c>
      <c r="AB345" s="326">
        <f>INDEX('ИПЦ raw'!$1:$1048576, MATCH($K345,'ИПЦ raw'!$A:$A,0),MATCH(MoM!AB$1,'ИПЦ raw'!$1:$1,0))</f>
        <v>99.83</v>
      </c>
      <c r="AC345" s="326">
        <f>INDEX('ИПЦ raw'!$1:$1048576, MATCH($K345,'ИПЦ raw'!$A:$A,0),MATCH(MoM!AC$1,'ИПЦ raw'!$1:$1,0))</f>
        <v>101.07</v>
      </c>
      <c r="AD345" s="326">
        <f>INDEX('ИПЦ raw'!$1:$1048576, MATCH($K345,'ИПЦ raw'!$A:$A,0),MATCH(MoM!AD$1,'ИПЦ raw'!$1:$1,0))</f>
        <v>100.06</v>
      </c>
      <c r="AE345" s="326">
        <f>INDEX('ИПЦ raw'!$1:$1048576, MATCH($K345,'ИПЦ raw'!$A:$A,0),MATCH(MoM!AE$1,'ИПЦ raw'!$1:$1,0))</f>
        <v>100.34</v>
      </c>
      <c r="AF345" s="326">
        <f>INDEX('ИПЦ raw'!$1:$1048576, MATCH($K345,'ИПЦ raw'!$A:$A,0),MATCH(MoM!AF$1,'ИПЦ raw'!$1:$1,0))</f>
        <v>100.4</v>
      </c>
      <c r="AG345" s="326">
        <f>INDEX('ИПЦ raw'!$1:$1048576, MATCH($K345,'ИПЦ raw'!$A:$A,0),MATCH(MoM!AG$1,'ИПЦ raw'!$1:$1,0))</f>
        <v>100.74</v>
      </c>
      <c r="AH345" s="326">
        <f>INDEX('ИПЦ raw'!$1:$1048576, MATCH($K345,'ИПЦ raw'!$A:$A,0),MATCH(MoM!AH$1,'ИПЦ raw'!$1:$1,0))</f>
        <v>101.41</v>
      </c>
      <c r="AI345" s="326">
        <f>INDEX('ИПЦ raw'!$1:$1048576, MATCH($K345,'ИПЦ raw'!$A:$A,0),MATCH(MoM!AI$1,'ИПЦ raw'!$1:$1,0))</f>
        <v>101.61</v>
      </c>
      <c r="AJ345" s="326">
        <f>INDEX('ИПЦ raw'!$1:$1048576, MATCH($K345,'ИПЦ raw'!$A:$A,0),MATCH(MoM!AJ$1,'ИПЦ raw'!$1:$1,0))</f>
        <v>99.8</v>
      </c>
      <c r="AK345" s="326">
        <f>INDEX('ИПЦ raw'!$1:$1048576, MATCH($K345,'ИПЦ raw'!$A:$A,0),MATCH(MoM!AK$1,'ИПЦ raw'!$1:$1,0))</f>
        <v>100.12</v>
      </c>
      <c r="AL345" s="326">
        <f>INDEX('ИПЦ raw'!$1:$1048576, MATCH($K345,'ИПЦ raw'!$A:$A,0),MATCH(MoM!AL$1,'ИПЦ raw'!$1:$1,0))</f>
        <v>100.98</v>
      </c>
      <c r="AM345" s="326">
        <f>INDEX('ИПЦ raw'!$1:$1048576, MATCH($K345,'ИПЦ raw'!$A:$A,0),MATCH(MoM!AM$1,'ИПЦ raw'!$1:$1,0))</f>
        <v>100.45</v>
      </c>
      <c r="AN345" s="326">
        <f>INDEX('ИПЦ raw'!$1:$1048576, MATCH($K345,'ИПЦ raw'!$A:$A,0),MATCH(MoM!AN$1,'ИПЦ raw'!$1:$1,0))</f>
        <v>99.67</v>
      </c>
      <c r="AO345" s="326">
        <f>INDEX('ИПЦ raw'!$1:$1048576, MATCH($K345,'ИПЦ raw'!$A:$A,0),MATCH(MoM!AO$1,'ИПЦ raw'!$1:$1,0))</f>
        <v>100.33</v>
      </c>
      <c r="AP345" s="326">
        <f>INDEX('ИПЦ raw'!$1:$1048576, MATCH($K345,'ИПЦ raw'!$A:$A,0),MATCH(MoM!AP$1,'ИПЦ raw'!$1:$1,0))</f>
        <v>101.4</v>
      </c>
      <c r="AQ345" s="326">
        <f>INDEX('ИПЦ raw'!$1:$1048576, MATCH($K345,'ИПЦ raw'!$A:$A,0),MATCH(MoM!AQ$1,'ИПЦ raw'!$1:$1,0))</f>
        <v>99.57</v>
      </c>
      <c r="AR345" s="326">
        <f>INDEX('ИПЦ raw'!$1:$1048576, MATCH($K345,'ИПЦ raw'!$A:$A,0),MATCH(MoM!AR$1,'ИПЦ raw'!$1:$1,0))</f>
        <v>100.09</v>
      </c>
      <c r="AS345" s="326">
        <f>INDEX('ИПЦ raw'!$1:$1048576, MATCH($K345,'ИПЦ raw'!$A:$A,0),MATCH(MoM!AS$1,'ИПЦ raw'!$1:$1,0))</f>
        <v>100.05</v>
      </c>
      <c r="AT345" s="326">
        <f>INDEX('ИПЦ raw'!$1:$1048576, MATCH($K345,'ИПЦ raw'!$A:$A,0),MATCH(MoM!AT$1,'ИПЦ raw'!$1:$1,0))</f>
        <v>99.78</v>
      </c>
      <c r="AU345" s="326">
        <f>INDEX('ИПЦ raw'!$1:$1048576, MATCH($K345,'ИПЦ raw'!$A:$A,0),MATCH(MoM!AU$1,'ИПЦ raw'!$1:$1,0))</f>
        <v>100.33</v>
      </c>
      <c r="AV345" s="326">
        <f>INDEX('ИПЦ raw'!$1:$1048576, MATCH($K345,'ИПЦ raw'!$A:$A,0),MATCH(MoM!AV$1,'ИПЦ raw'!$1:$1,0))</f>
        <v>100.97</v>
      </c>
      <c r="AW345" s="326">
        <f>INDEX('ИПЦ raw'!$1:$1048576, MATCH($K345,'ИПЦ raw'!$A:$A,0),MATCH(MoM!AW$1,'ИПЦ raw'!$1:$1,0))</f>
        <v>102.02</v>
      </c>
      <c r="AX345" s="326">
        <f>INDEX('ИПЦ raw'!$1:$1048576, MATCH($K345,'ИПЦ raw'!$A:$A,0),MATCH(MoM!AX$1,'ИПЦ raw'!$1:$1,0))</f>
        <v>100.79</v>
      </c>
      <c r="AY345" s="326">
        <f>INDEX('ИПЦ raw'!$1:$1048576, MATCH($K345,'ИПЦ raw'!$A:$A,0),MATCH(MoM!AY$1,'ИПЦ raw'!$1:$1,0))</f>
        <v>101.03</v>
      </c>
      <c r="AZ345" s="326">
        <f>INDEX('ИПЦ raw'!$1:$1048576, MATCH($K345,'ИПЦ raw'!$A:$A,0),MATCH(MoM!AZ$1,'ИПЦ raw'!$1:$1,0))</f>
        <v>99.71</v>
      </c>
    </row>
    <row r="346" spans="1:52" x14ac:dyDescent="0.45">
      <c r="A346" s="326">
        <f>Веса!A346</f>
        <v>1</v>
      </c>
      <c r="B346" s="326">
        <f t="shared" si="10"/>
        <v>1</v>
      </c>
      <c r="C346" s="326">
        <f>БИПЦ_НДС!E346</f>
        <v>1</v>
      </c>
      <c r="D346" s="326">
        <f t="shared" si="11"/>
        <v>0</v>
      </c>
      <c r="E346" s="326">
        <v>0</v>
      </c>
      <c r="F346" s="326">
        <v>0</v>
      </c>
      <c r="G346" s="326">
        <v>0</v>
      </c>
      <c r="H346" s="326">
        <v>0</v>
      </c>
      <c r="I346" s="326">
        <v>1</v>
      </c>
      <c r="J346" s="306" t="s">
        <v>347</v>
      </c>
      <c r="K346" s="306" t="s">
        <v>347</v>
      </c>
      <c r="L346" s="326">
        <f>INDEX('ИПЦ raw'!$1:$1048576, MATCH($K346,'ИПЦ raw'!$A:$A,0),MATCH(MoM!L$1,'ИПЦ raw'!$1:$1,0))</f>
        <v>100.96</v>
      </c>
      <c r="M346" s="326">
        <f>INDEX('ИПЦ raw'!$1:$1048576, MATCH($K346,'ИПЦ raw'!$A:$A,0),MATCH(MoM!M$1,'ИПЦ raw'!$1:$1,0))</f>
        <v>100.99</v>
      </c>
      <c r="N346" s="326">
        <f>INDEX('ИПЦ raw'!$1:$1048576, MATCH($K346,'ИПЦ raw'!$A:$A,0),MATCH(MoM!N$1,'ИПЦ raw'!$1:$1,0))</f>
        <v>100.85</v>
      </c>
      <c r="O346" s="326">
        <f>INDEX('ИПЦ raw'!$1:$1048576, MATCH($K346,'ИПЦ raw'!$A:$A,0),MATCH(MoM!O$1,'ИПЦ raw'!$1:$1,0))</f>
        <v>100.5</v>
      </c>
      <c r="P346" s="326">
        <f>INDEX('ИПЦ raw'!$1:$1048576, MATCH($K346,'ИПЦ raw'!$A:$A,0),MATCH(MoM!P$1,'ИПЦ raw'!$1:$1,0))</f>
        <v>100.25</v>
      </c>
      <c r="Q346" s="326">
        <f>INDEX('ИПЦ raw'!$1:$1048576, MATCH($K346,'ИПЦ raw'!$A:$A,0),MATCH(MoM!Q$1,'ИПЦ raw'!$1:$1,0))</f>
        <v>100.26</v>
      </c>
      <c r="R346" s="326">
        <f>INDEX('ИПЦ raw'!$1:$1048576, MATCH($K346,'ИПЦ raw'!$A:$A,0),MATCH(MoM!R$1,'ИПЦ raw'!$1:$1,0))</f>
        <v>99.9</v>
      </c>
      <c r="S346" s="326">
        <f>INDEX('ИПЦ raw'!$1:$1048576, MATCH($K346,'ИПЦ raw'!$A:$A,0),MATCH(MoM!S$1,'ИПЦ raw'!$1:$1,0))</f>
        <v>100.26</v>
      </c>
      <c r="T346" s="326">
        <f>INDEX('ИПЦ raw'!$1:$1048576, MATCH($K346,'ИПЦ raw'!$A:$A,0),MATCH(MoM!T$1,'ИПЦ raw'!$1:$1,0))</f>
        <v>100.31</v>
      </c>
      <c r="U346" s="326">
        <f>INDEX('ИПЦ raw'!$1:$1048576, MATCH($K346,'ИПЦ raw'!$A:$A,0),MATCH(MoM!U$1,'ИПЦ raw'!$1:$1,0))</f>
        <v>100.89</v>
      </c>
      <c r="V346" s="326">
        <f>INDEX('ИПЦ raw'!$1:$1048576, MATCH($K346,'ИПЦ raw'!$A:$A,0),MATCH(MoM!V$1,'ИПЦ raw'!$1:$1,0))</f>
        <v>100.64</v>
      </c>
      <c r="W346" s="326">
        <f>INDEX('ИПЦ raw'!$1:$1048576, MATCH($K346,'ИПЦ raw'!$A:$A,0),MATCH(MoM!W$1,'ИПЦ raw'!$1:$1,0))</f>
        <v>100.62</v>
      </c>
      <c r="X346" s="326">
        <f>INDEX('ИПЦ raw'!$1:$1048576, MATCH($K346,'ИПЦ raw'!$A:$A,0),MATCH(MoM!X$1,'ИПЦ raw'!$1:$1,0))</f>
        <v>101</v>
      </c>
      <c r="Y346" s="326">
        <f>INDEX('ИПЦ raw'!$1:$1048576, MATCH($K346,'ИПЦ raw'!$A:$A,0),MATCH(MoM!Y$1,'ИПЦ raw'!$1:$1,0))</f>
        <v>101.01</v>
      </c>
      <c r="Z346" s="326">
        <f>INDEX('ИПЦ raw'!$1:$1048576, MATCH($K346,'ИПЦ raw'!$A:$A,0),MATCH(MoM!Z$1,'ИПЦ raw'!$1:$1,0))</f>
        <v>100.7</v>
      </c>
      <c r="AA346" s="326">
        <f>INDEX('ИПЦ raw'!$1:$1048576, MATCH($K346,'ИПЦ raw'!$A:$A,0),MATCH(MoM!AA$1,'ИПЦ raw'!$1:$1,0))</f>
        <v>100.98</v>
      </c>
      <c r="AB346" s="326">
        <f>INDEX('ИПЦ raw'!$1:$1048576, MATCH($K346,'ИПЦ raw'!$A:$A,0),MATCH(MoM!AB$1,'ИПЦ raw'!$1:$1,0))</f>
        <v>100.53</v>
      </c>
      <c r="AC346" s="326">
        <f>INDEX('ИПЦ raw'!$1:$1048576, MATCH($K346,'ИПЦ raw'!$A:$A,0),MATCH(MoM!AC$1,'ИПЦ raw'!$1:$1,0))</f>
        <v>100.63</v>
      </c>
      <c r="AD346" s="326">
        <f>INDEX('ИПЦ raw'!$1:$1048576, MATCH($K346,'ИПЦ raw'!$A:$A,0),MATCH(MoM!AD$1,'ИПЦ raw'!$1:$1,0))</f>
        <v>100.36</v>
      </c>
      <c r="AE346" s="326">
        <f>INDEX('ИПЦ raw'!$1:$1048576, MATCH($K346,'ИПЦ raw'!$A:$A,0),MATCH(MoM!AE$1,'ИПЦ raw'!$1:$1,0))</f>
        <v>100.43</v>
      </c>
      <c r="AF346" s="326">
        <f>INDEX('ИПЦ raw'!$1:$1048576, MATCH($K346,'ИПЦ raw'!$A:$A,0),MATCH(MoM!AF$1,'ИПЦ raw'!$1:$1,0))</f>
        <v>100.94</v>
      </c>
      <c r="AG346" s="326">
        <f>INDEX('ИПЦ raw'!$1:$1048576, MATCH($K346,'ИПЦ raw'!$A:$A,0),MATCH(MoM!AG$1,'ИПЦ raw'!$1:$1,0))</f>
        <v>101.91</v>
      </c>
      <c r="AH346" s="326">
        <f>INDEX('ИПЦ raw'!$1:$1048576, MATCH($K346,'ИПЦ raw'!$A:$A,0),MATCH(MoM!AH$1,'ИПЦ raw'!$1:$1,0))</f>
        <v>101.04</v>
      </c>
      <c r="AI346" s="326">
        <f>INDEX('ИПЦ raw'!$1:$1048576, MATCH($K346,'ИПЦ raw'!$A:$A,0),MATCH(MoM!AI$1,'ИПЦ raw'!$1:$1,0))</f>
        <v>100.97</v>
      </c>
      <c r="AJ346" s="326">
        <f>INDEX('ИПЦ raw'!$1:$1048576, MATCH($K346,'ИПЦ raw'!$A:$A,0),MATCH(MoM!AJ$1,'ИПЦ raw'!$1:$1,0))</f>
        <v>101.03</v>
      </c>
      <c r="AK346" s="326">
        <f>INDEX('ИПЦ raw'!$1:$1048576, MATCH($K346,'ИПЦ raw'!$A:$A,0),MATCH(MoM!AK$1,'ИПЦ raw'!$1:$1,0))</f>
        <v>101.11</v>
      </c>
      <c r="AL346" s="326">
        <f>INDEX('ИПЦ raw'!$1:$1048576, MATCH($K346,'ИПЦ raw'!$A:$A,0),MATCH(MoM!AL$1,'ИПЦ raw'!$1:$1,0))</f>
        <v>101.14</v>
      </c>
      <c r="AM346" s="326">
        <f>INDEX('ИПЦ raw'!$1:$1048576, MATCH($K346,'ИПЦ raw'!$A:$A,0),MATCH(MoM!AM$1,'ИПЦ raw'!$1:$1,0))</f>
        <v>100.55</v>
      </c>
      <c r="AN346" s="326">
        <f>INDEX('ИПЦ raw'!$1:$1048576, MATCH($K346,'ИПЦ raw'!$A:$A,0),MATCH(MoM!AN$1,'ИПЦ raw'!$1:$1,0))</f>
        <v>100.65</v>
      </c>
      <c r="AO346" s="326">
        <f>INDEX('ИПЦ raw'!$1:$1048576, MATCH($K346,'ИПЦ raw'!$A:$A,0),MATCH(MoM!AO$1,'ИПЦ raw'!$1:$1,0))</f>
        <v>100.32</v>
      </c>
      <c r="AP346" s="326">
        <f>INDEX('ИПЦ raw'!$1:$1048576, MATCH($K346,'ИПЦ raw'!$A:$A,0),MATCH(MoM!AP$1,'ИПЦ raw'!$1:$1,0))</f>
        <v>100.42</v>
      </c>
      <c r="AQ346" s="326">
        <f>INDEX('ИПЦ raw'!$1:$1048576, MATCH($K346,'ИПЦ raw'!$A:$A,0),MATCH(MoM!AQ$1,'ИПЦ raw'!$1:$1,0))</f>
        <v>100.5</v>
      </c>
      <c r="AR346" s="326">
        <f>INDEX('ИПЦ raw'!$1:$1048576, MATCH($K346,'ИПЦ raw'!$A:$A,0),MATCH(MoM!AR$1,'ИПЦ raw'!$1:$1,0))</f>
        <v>100.55</v>
      </c>
      <c r="AS346" s="326">
        <f>INDEX('ИПЦ raw'!$1:$1048576, MATCH($K346,'ИПЦ raw'!$A:$A,0),MATCH(MoM!AS$1,'ИПЦ raw'!$1:$1,0))</f>
        <v>101.14</v>
      </c>
      <c r="AT346" s="326">
        <f>INDEX('ИПЦ raw'!$1:$1048576, MATCH($K346,'ИПЦ raw'!$A:$A,0),MATCH(MoM!AT$1,'ИПЦ raw'!$1:$1,0))</f>
        <v>100.82</v>
      </c>
      <c r="AU346" s="326">
        <f>INDEX('ИПЦ raw'!$1:$1048576, MATCH($K346,'ИПЦ raw'!$A:$A,0),MATCH(MoM!AU$1,'ИПЦ raw'!$1:$1,0))</f>
        <v>100.25</v>
      </c>
      <c r="AV346" s="326">
        <f>INDEX('ИПЦ raw'!$1:$1048576, MATCH($K346,'ИПЦ raw'!$A:$A,0),MATCH(MoM!AV$1,'ИПЦ raw'!$1:$1,0))</f>
        <v>100.79</v>
      </c>
      <c r="AW346" s="326">
        <f>INDEX('ИПЦ raw'!$1:$1048576, MATCH($K346,'ИПЦ raw'!$A:$A,0),MATCH(MoM!AW$1,'ИПЦ raw'!$1:$1,0))</f>
        <v>100.48</v>
      </c>
      <c r="AX346" s="326">
        <f>INDEX('ИПЦ raw'!$1:$1048576, MATCH($K346,'ИПЦ raw'!$A:$A,0),MATCH(MoM!AX$1,'ИПЦ raw'!$1:$1,0))</f>
        <v>100.54</v>
      </c>
      <c r="AY346" s="326">
        <f>INDEX('ИПЦ raw'!$1:$1048576, MATCH($K346,'ИПЦ raw'!$A:$A,0),MATCH(MoM!AY$1,'ИПЦ raw'!$1:$1,0))</f>
        <v>101.02</v>
      </c>
      <c r="AZ346" s="326">
        <f>INDEX('ИПЦ raw'!$1:$1048576, MATCH($K346,'ИПЦ raw'!$A:$A,0),MATCH(MoM!AZ$1,'ИПЦ raw'!$1:$1,0))</f>
        <v>101.08</v>
      </c>
    </row>
    <row r="347" spans="1:52" x14ac:dyDescent="0.45">
      <c r="A347" s="326">
        <f>Веса!A347</f>
        <v>1</v>
      </c>
      <c r="B347" s="326">
        <f t="shared" si="10"/>
        <v>1</v>
      </c>
      <c r="C347" s="326">
        <f>БИПЦ_НДС!E347</f>
        <v>1</v>
      </c>
      <c r="D347" s="326">
        <f t="shared" si="11"/>
        <v>0</v>
      </c>
      <c r="E347" s="326">
        <v>0</v>
      </c>
      <c r="F347" s="326">
        <v>0</v>
      </c>
      <c r="G347" s="326">
        <v>0</v>
      </c>
      <c r="H347" s="326">
        <v>0</v>
      </c>
      <c r="I347" s="326">
        <v>1</v>
      </c>
      <c r="J347" s="308" t="s">
        <v>481</v>
      </c>
      <c r="K347" s="308" t="s">
        <v>481</v>
      </c>
      <c r="L347" s="326">
        <f>INDEX('ИПЦ raw'!$1:$1048576, MATCH($K347,'ИПЦ raw'!$A:$A,0),MATCH(MoM!L$1,'ИПЦ raw'!$1:$1,0))</f>
        <v>100.86</v>
      </c>
      <c r="M347" s="326">
        <f>INDEX('ИПЦ raw'!$1:$1048576, MATCH($K347,'ИПЦ raw'!$A:$A,0),MATCH(MoM!M$1,'ИПЦ raw'!$1:$1,0))</f>
        <v>100.77</v>
      </c>
      <c r="N347" s="326">
        <f>INDEX('ИПЦ raw'!$1:$1048576, MATCH($K347,'ИПЦ raw'!$A:$A,0),MATCH(MoM!N$1,'ИПЦ raw'!$1:$1,0))</f>
        <v>100.94</v>
      </c>
      <c r="O347" s="326">
        <f>INDEX('ИПЦ raw'!$1:$1048576, MATCH($K347,'ИПЦ raw'!$A:$A,0),MATCH(MoM!O$1,'ИПЦ raw'!$1:$1,0))</f>
        <v>100.6</v>
      </c>
      <c r="P347" s="326">
        <f>INDEX('ИПЦ raw'!$1:$1048576, MATCH($K347,'ИПЦ raw'!$A:$A,0),MATCH(MoM!P$1,'ИПЦ raw'!$1:$1,0))</f>
        <v>100.75</v>
      </c>
      <c r="Q347" s="326">
        <f>INDEX('ИПЦ raw'!$1:$1048576, MATCH($K347,'ИПЦ raw'!$A:$A,0),MATCH(MoM!Q$1,'ИПЦ raw'!$1:$1,0))</f>
        <v>100.52</v>
      </c>
      <c r="R347" s="326">
        <f>INDEX('ИПЦ raw'!$1:$1048576, MATCH($K347,'ИПЦ raw'!$A:$A,0),MATCH(MoM!R$1,'ИПЦ raw'!$1:$1,0))</f>
        <v>100.9</v>
      </c>
      <c r="S347" s="326">
        <f>INDEX('ИПЦ raw'!$1:$1048576, MATCH($K347,'ИПЦ raw'!$A:$A,0),MATCH(MoM!S$1,'ИПЦ raw'!$1:$1,0))</f>
        <v>100.8</v>
      </c>
      <c r="T347" s="326">
        <f>INDEX('ИПЦ raw'!$1:$1048576, MATCH($K347,'ИПЦ raw'!$A:$A,0),MATCH(MoM!T$1,'ИПЦ raw'!$1:$1,0))</f>
        <v>100.98</v>
      </c>
      <c r="U347" s="326">
        <f>INDEX('ИПЦ raw'!$1:$1048576, MATCH($K347,'ИПЦ raw'!$A:$A,0),MATCH(MoM!U$1,'ИПЦ raw'!$1:$1,0))</f>
        <v>100.98</v>
      </c>
      <c r="V347" s="326">
        <f>INDEX('ИПЦ raw'!$1:$1048576, MATCH($K347,'ИПЦ raw'!$A:$A,0),MATCH(MoM!V$1,'ИПЦ raw'!$1:$1,0))</f>
        <v>100.48</v>
      </c>
      <c r="W347" s="326">
        <f>INDEX('ИПЦ raw'!$1:$1048576, MATCH($K347,'ИПЦ raw'!$A:$A,0),MATCH(MoM!W$1,'ИПЦ raw'!$1:$1,0))</f>
        <v>100.66</v>
      </c>
      <c r="X347" s="326">
        <f>INDEX('ИПЦ raw'!$1:$1048576, MATCH($K347,'ИПЦ raw'!$A:$A,0),MATCH(MoM!X$1,'ИПЦ raw'!$1:$1,0))</f>
        <v>101.58</v>
      </c>
      <c r="Y347" s="326">
        <f>INDEX('ИПЦ raw'!$1:$1048576, MATCH($K347,'ИПЦ raw'!$A:$A,0),MATCH(MoM!Y$1,'ИПЦ raw'!$1:$1,0))</f>
        <v>100.58</v>
      </c>
      <c r="Z347" s="326">
        <f>INDEX('ИПЦ raw'!$1:$1048576, MATCH($K347,'ИПЦ raw'!$A:$A,0),MATCH(MoM!Z$1,'ИПЦ raw'!$1:$1,0))</f>
        <v>101.41</v>
      </c>
      <c r="AA347" s="326">
        <f>INDEX('ИПЦ raw'!$1:$1048576, MATCH($K347,'ИПЦ raw'!$A:$A,0),MATCH(MoM!AA$1,'ИПЦ raw'!$1:$1,0))</f>
        <v>101.6</v>
      </c>
      <c r="AB347" s="326">
        <f>INDEX('ИПЦ raw'!$1:$1048576, MATCH($K347,'ИПЦ raw'!$A:$A,0),MATCH(MoM!AB$1,'ИПЦ raw'!$1:$1,0))</f>
        <v>100.84</v>
      </c>
      <c r="AC347" s="326">
        <f>INDEX('ИПЦ raw'!$1:$1048576, MATCH($K347,'ИПЦ raw'!$A:$A,0),MATCH(MoM!AC$1,'ИПЦ raw'!$1:$1,0))</f>
        <v>100.5</v>
      </c>
      <c r="AD347" s="326">
        <f>INDEX('ИПЦ raw'!$1:$1048576, MATCH($K347,'ИПЦ raw'!$A:$A,0),MATCH(MoM!AD$1,'ИПЦ raw'!$1:$1,0))</f>
        <v>100.86</v>
      </c>
      <c r="AE347" s="326">
        <f>INDEX('ИПЦ raw'!$1:$1048576, MATCH($K347,'ИПЦ raw'!$A:$A,0),MATCH(MoM!AE$1,'ИПЦ raw'!$1:$1,0))</f>
        <v>101.11</v>
      </c>
      <c r="AF347" s="326">
        <f>INDEX('ИПЦ raw'!$1:$1048576, MATCH($K347,'ИПЦ raw'!$A:$A,0),MATCH(MoM!AF$1,'ИПЦ raw'!$1:$1,0))</f>
        <v>100.94</v>
      </c>
      <c r="AG347" s="326">
        <f>INDEX('ИПЦ raw'!$1:$1048576, MATCH($K347,'ИПЦ raw'!$A:$A,0),MATCH(MoM!AG$1,'ИПЦ raw'!$1:$1,0))</f>
        <v>100.88</v>
      </c>
      <c r="AH347" s="326">
        <f>INDEX('ИПЦ raw'!$1:$1048576, MATCH($K347,'ИПЦ raw'!$A:$A,0),MATCH(MoM!AH$1,'ИПЦ raw'!$1:$1,0))</f>
        <v>101.46</v>
      </c>
      <c r="AI347" s="326">
        <f>INDEX('ИПЦ raw'!$1:$1048576, MATCH($K347,'ИПЦ raw'!$A:$A,0),MATCH(MoM!AI$1,'ИПЦ raw'!$1:$1,0))</f>
        <v>100.83</v>
      </c>
      <c r="AJ347" s="326">
        <f>INDEX('ИПЦ raw'!$1:$1048576, MATCH($K347,'ИПЦ raw'!$A:$A,0),MATCH(MoM!AJ$1,'ИПЦ raw'!$1:$1,0))</f>
        <v>101.31</v>
      </c>
      <c r="AK347" s="326">
        <f>INDEX('ИПЦ raw'!$1:$1048576, MATCH($K347,'ИПЦ raw'!$A:$A,0),MATCH(MoM!AK$1,'ИПЦ raw'!$1:$1,0))</f>
        <v>100.78</v>
      </c>
      <c r="AL347" s="326">
        <f>INDEX('ИПЦ raw'!$1:$1048576, MATCH($K347,'ИПЦ raw'!$A:$A,0),MATCH(MoM!AL$1,'ИПЦ raw'!$1:$1,0))</f>
        <v>100.86</v>
      </c>
      <c r="AM347" s="326">
        <f>INDEX('ИПЦ raw'!$1:$1048576, MATCH($K347,'ИПЦ raw'!$A:$A,0),MATCH(MoM!AM$1,'ИПЦ raw'!$1:$1,0))</f>
        <v>100.64</v>
      </c>
      <c r="AN347" s="326">
        <f>INDEX('ИПЦ raw'!$1:$1048576, MATCH($K347,'ИПЦ raw'!$A:$A,0),MATCH(MoM!AN$1,'ИПЦ raw'!$1:$1,0))</f>
        <v>101.05</v>
      </c>
      <c r="AO347" s="326">
        <f>INDEX('ИПЦ raw'!$1:$1048576, MATCH($K347,'ИПЦ raw'!$A:$A,0),MATCH(MoM!AO$1,'ИПЦ raw'!$1:$1,0))</f>
        <v>100.7</v>
      </c>
      <c r="AP347" s="326">
        <f>INDEX('ИПЦ raw'!$1:$1048576, MATCH($K347,'ИПЦ raw'!$A:$A,0),MATCH(MoM!AP$1,'ИПЦ raw'!$1:$1,0))</f>
        <v>100.81</v>
      </c>
      <c r="AQ347" s="326">
        <f>INDEX('ИПЦ raw'!$1:$1048576, MATCH($K347,'ИПЦ raw'!$A:$A,0),MATCH(MoM!AQ$1,'ИПЦ raw'!$1:$1,0))</f>
        <v>101.16</v>
      </c>
      <c r="AR347" s="326">
        <f>INDEX('ИПЦ raw'!$1:$1048576, MATCH($K347,'ИПЦ raw'!$A:$A,0),MATCH(MoM!AR$1,'ИПЦ raw'!$1:$1,0))</f>
        <v>101.43</v>
      </c>
      <c r="AS347" s="326">
        <f>INDEX('ИПЦ raw'!$1:$1048576, MATCH($K347,'ИПЦ raw'!$A:$A,0),MATCH(MoM!AS$1,'ИПЦ raw'!$1:$1,0))</f>
        <v>101.12</v>
      </c>
      <c r="AT347" s="326">
        <f>INDEX('ИПЦ raw'!$1:$1048576, MATCH($K347,'ИПЦ raw'!$A:$A,0),MATCH(MoM!AT$1,'ИПЦ raw'!$1:$1,0))</f>
        <v>101.7</v>
      </c>
      <c r="AU347" s="326">
        <f>INDEX('ИПЦ raw'!$1:$1048576, MATCH($K347,'ИПЦ raw'!$A:$A,0),MATCH(MoM!AU$1,'ИПЦ raw'!$1:$1,0))</f>
        <v>100.78</v>
      </c>
      <c r="AV347" s="326">
        <f>INDEX('ИПЦ raw'!$1:$1048576, MATCH($K347,'ИПЦ raw'!$A:$A,0),MATCH(MoM!AV$1,'ИПЦ raw'!$1:$1,0))</f>
        <v>102.26</v>
      </c>
      <c r="AW347" s="326">
        <f>INDEX('ИПЦ raw'!$1:$1048576, MATCH($K347,'ИПЦ raw'!$A:$A,0),MATCH(MoM!AW$1,'ИПЦ raw'!$1:$1,0))</f>
        <v>100.53</v>
      </c>
      <c r="AX347" s="326">
        <f>INDEX('ИПЦ raw'!$1:$1048576, MATCH($K347,'ИПЦ raw'!$A:$A,0),MATCH(MoM!AX$1,'ИПЦ raw'!$1:$1,0))</f>
        <v>100.8</v>
      </c>
      <c r="AY347" s="326">
        <f>INDEX('ИПЦ raw'!$1:$1048576, MATCH($K347,'ИПЦ raw'!$A:$A,0),MATCH(MoM!AY$1,'ИПЦ raw'!$1:$1,0))</f>
        <v>100.75</v>
      </c>
      <c r="AZ347" s="326">
        <f>INDEX('ИПЦ raw'!$1:$1048576, MATCH($K347,'ИПЦ raw'!$A:$A,0),MATCH(MoM!AZ$1,'ИПЦ raw'!$1:$1,0))</f>
        <v>100.62</v>
      </c>
    </row>
    <row r="348" spans="1:52" x14ac:dyDescent="0.45">
      <c r="A348" s="326">
        <f>Веса!A348</f>
        <v>1</v>
      </c>
      <c r="B348" s="326">
        <f t="shared" si="10"/>
        <v>1</v>
      </c>
      <c r="C348" s="326">
        <f>БИПЦ_НДС!E348</f>
        <v>1</v>
      </c>
      <c r="D348" s="326">
        <f t="shared" si="11"/>
        <v>0</v>
      </c>
      <c r="E348" s="326">
        <v>0</v>
      </c>
      <c r="F348" s="326">
        <v>0</v>
      </c>
      <c r="G348" s="326">
        <v>0</v>
      </c>
      <c r="H348" s="326">
        <v>0</v>
      </c>
      <c r="I348" s="326">
        <v>1</v>
      </c>
      <c r="J348" s="308" t="s">
        <v>482</v>
      </c>
      <c r="K348" s="310" t="s">
        <v>875</v>
      </c>
      <c r="L348" s="326">
        <f>INDEX('ИПЦ raw'!$1:$1048576, MATCH($K348,'ИПЦ raw'!$A:$A,0),MATCH(MoM!L$1,'ИПЦ raw'!$1:$1,0))</f>
        <v>100.04</v>
      </c>
      <c r="M348" s="326">
        <f>INDEX('ИПЦ raw'!$1:$1048576, MATCH($K348,'ИПЦ raw'!$A:$A,0),MATCH(MoM!M$1,'ИПЦ raw'!$1:$1,0))</f>
        <v>100.26</v>
      </c>
      <c r="N348" s="326">
        <f>INDEX('ИПЦ raw'!$1:$1048576, MATCH($K348,'ИПЦ raw'!$A:$A,0),MATCH(MoM!N$1,'ИПЦ raw'!$1:$1,0))</f>
        <v>100.7</v>
      </c>
      <c r="O348" s="326">
        <f>INDEX('ИПЦ raw'!$1:$1048576, MATCH($K348,'ИПЦ raw'!$A:$A,0),MATCH(MoM!O$1,'ИПЦ raw'!$1:$1,0))</f>
        <v>100.54</v>
      </c>
      <c r="P348" s="326">
        <f>INDEX('ИПЦ raw'!$1:$1048576, MATCH($K348,'ИПЦ raw'!$A:$A,0),MATCH(MoM!P$1,'ИПЦ raw'!$1:$1,0))</f>
        <v>100.21</v>
      </c>
      <c r="Q348" s="326">
        <f>INDEX('ИПЦ raw'!$1:$1048576, MATCH($K348,'ИПЦ raw'!$A:$A,0),MATCH(MoM!Q$1,'ИПЦ raw'!$1:$1,0))</f>
        <v>100.37</v>
      </c>
      <c r="R348" s="326">
        <f>INDEX('ИПЦ raw'!$1:$1048576, MATCH($K348,'ИПЦ raw'!$A:$A,0),MATCH(MoM!R$1,'ИПЦ raw'!$1:$1,0))</f>
        <v>100.28</v>
      </c>
      <c r="S348" s="326">
        <f>INDEX('ИПЦ raw'!$1:$1048576, MATCH($K348,'ИПЦ raw'!$A:$A,0),MATCH(MoM!S$1,'ИПЦ raw'!$1:$1,0))</f>
        <v>100.11</v>
      </c>
      <c r="T348" s="326">
        <f>INDEX('ИПЦ raw'!$1:$1048576, MATCH($K348,'ИПЦ raw'!$A:$A,0),MATCH(MoM!T$1,'ИПЦ raw'!$1:$1,0))</f>
        <v>100.18</v>
      </c>
      <c r="U348" s="326">
        <f>INDEX('ИПЦ raw'!$1:$1048576, MATCH($K348,'ИПЦ raw'!$A:$A,0),MATCH(MoM!U$1,'ИПЦ raw'!$1:$1,0))</f>
        <v>100.37</v>
      </c>
      <c r="V348" s="326">
        <f>INDEX('ИПЦ raw'!$1:$1048576, MATCH($K348,'ИПЦ raw'!$A:$A,0),MATCH(MoM!V$1,'ИПЦ raw'!$1:$1,0))</f>
        <v>100.1</v>
      </c>
      <c r="W348" s="326">
        <f>INDEX('ИПЦ raw'!$1:$1048576, MATCH($K348,'ИПЦ raw'!$A:$A,0),MATCH(MoM!W$1,'ИПЦ raw'!$1:$1,0))</f>
        <v>100.22</v>
      </c>
      <c r="X348" s="326">
        <f>INDEX('ИПЦ raw'!$1:$1048576, MATCH($K348,'ИПЦ raw'!$A:$A,0),MATCH(MoM!X$1,'ИПЦ raw'!$1:$1,0))</f>
        <v>100.25</v>
      </c>
      <c r="Y348" s="326">
        <f>INDEX('ИПЦ raw'!$1:$1048576, MATCH($K348,'ИПЦ raw'!$A:$A,0),MATCH(MoM!Y$1,'ИПЦ raw'!$1:$1,0))</f>
        <v>100.15</v>
      </c>
      <c r="Z348" s="326">
        <f>INDEX('ИПЦ raw'!$1:$1048576, MATCH($K348,'ИПЦ raw'!$A:$A,0),MATCH(MoM!Z$1,'ИПЦ raw'!$1:$1,0))</f>
        <v>100.15</v>
      </c>
      <c r="AA348" s="326">
        <f>INDEX('ИПЦ raw'!$1:$1048576, MATCH($K348,'ИПЦ raw'!$A:$A,0),MATCH(MoM!AA$1,'ИПЦ raw'!$1:$1,0))</f>
        <v>100.03</v>
      </c>
      <c r="AB348" s="326">
        <f>INDEX('ИПЦ raw'!$1:$1048576, MATCH($K348,'ИПЦ raw'!$A:$A,0),MATCH(MoM!AB$1,'ИПЦ raw'!$1:$1,0))</f>
        <v>100.7</v>
      </c>
      <c r="AC348" s="326">
        <f>INDEX('ИПЦ raw'!$1:$1048576, MATCH($K348,'ИПЦ raw'!$A:$A,0),MATCH(MoM!AC$1,'ИПЦ raw'!$1:$1,0))</f>
        <v>100.27</v>
      </c>
      <c r="AD348" s="326">
        <f>INDEX('ИПЦ raw'!$1:$1048576, MATCH($K348,'ИПЦ raw'!$A:$A,0),MATCH(MoM!AD$1,'ИПЦ raw'!$1:$1,0))</f>
        <v>100.28</v>
      </c>
      <c r="AE348" s="326">
        <f>INDEX('ИПЦ raw'!$1:$1048576, MATCH($K348,'ИПЦ raw'!$A:$A,0),MATCH(MoM!AE$1,'ИПЦ raw'!$1:$1,0))</f>
        <v>100.19</v>
      </c>
      <c r="AF348" s="326">
        <f>INDEX('ИПЦ raw'!$1:$1048576, MATCH($K348,'ИПЦ raw'!$A:$A,0),MATCH(MoM!AF$1,'ИПЦ raw'!$1:$1,0))</f>
        <v>100.4</v>
      </c>
      <c r="AG348" s="326">
        <f>INDEX('ИПЦ raw'!$1:$1048576, MATCH($K348,'ИПЦ raw'!$A:$A,0),MATCH(MoM!AG$1,'ИПЦ raw'!$1:$1,0))</f>
        <v>100.16</v>
      </c>
      <c r="AH348" s="326">
        <f>INDEX('ИПЦ raw'!$1:$1048576, MATCH($K348,'ИПЦ raw'!$A:$A,0),MATCH(MoM!AH$1,'ИПЦ raw'!$1:$1,0))</f>
        <v>100.46</v>
      </c>
      <c r="AI348" s="326">
        <f>INDEX('ИПЦ raw'!$1:$1048576, MATCH($K348,'ИПЦ raw'!$A:$A,0),MATCH(MoM!AI$1,'ИПЦ raw'!$1:$1,0))</f>
        <v>98.51</v>
      </c>
      <c r="AJ348" s="326">
        <f>INDEX('ИПЦ raw'!$1:$1048576, MATCH($K348,'ИПЦ raw'!$A:$A,0),MATCH(MoM!AJ$1,'ИПЦ raw'!$1:$1,0))</f>
        <v>100.57</v>
      </c>
      <c r="AK348" s="326">
        <f>INDEX('ИПЦ raw'!$1:$1048576, MATCH($K348,'ИПЦ raw'!$A:$A,0),MATCH(MoM!AK$1,'ИПЦ raw'!$1:$1,0))</f>
        <v>100.92</v>
      </c>
      <c r="AL348" s="326">
        <f>INDEX('ИПЦ raw'!$1:$1048576, MATCH($K348,'ИПЦ raw'!$A:$A,0),MATCH(MoM!AL$1,'ИПЦ raw'!$1:$1,0))</f>
        <v>100.44</v>
      </c>
      <c r="AM348" s="326">
        <f>INDEX('ИПЦ raw'!$1:$1048576, MATCH($K348,'ИПЦ raw'!$A:$A,0),MATCH(MoM!AM$1,'ИПЦ raw'!$1:$1,0))</f>
        <v>100.16</v>
      </c>
      <c r="AN348" s="326">
        <f>INDEX('ИПЦ raw'!$1:$1048576, MATCH($K348,'ИПЦ raw'!$A:$A,0),MATCH(MoM!AN$1,'ИПЦ raw'!$1:$1,0))</f>
        <v>100.18</v>
      </c>
      <c r="AO348" s="326">
        <f>INDEX('ИПЦ raw'!$1:$1048576, MATCH($K348,'ИПЦ raw'!$A:$A,0),MATCH(MoM!AO$1,'ИПЦ raw'!$1:$1,0))</f>
        <v>100.14</v>
      </c>
      <c r="AP348" s="326">
        <f>INDEX('ИПЦ raw'!$1:$1048576, MATCH($K348,'ИПЦ raw'!$A:$A,0),MATCH(MoM!AP$1,'ИПЦ raw'!$1:$1,0))</f>
        <v>100.24</v>
      </c>
      <c r="AQ348" s="326">
        <f>INDEX('ИПЦ raw'!$1:$1048576, MATCH($K348,'ИПЦ raw'!$A:$A,0),MATCH(MoM!AQ$1,'ИПЦ raw'!$1:$1,0))</f>
        <v>99.71</v>
      </c>
      <c r="AR348" s="326">
        <f>INDEX('ИПЦ raw'!$1:$1048576, MATCH($K348,'ИПЦ raw'!$A:$A,0),MATCH(MoM!AR$1,'ИПЦ raw'!$1:$1,0))</f>
        <v>100.34</v>
      </c>
      <c r="AS348" s="326">
        <f>INDEX('ИПЦ raw'!$1:$1048576, MATCH($K348,'ИПЦ raw'!$A:$A,0),MATCH(MoM!AS$1,'ИПЦ raw'!$1:$1,0))</f>
        <v>100.25</v>
      </c>
      <c r="AT348" s="326">
        <f>INDEX('ИПЦ raw'!$1:$1048576, MATCH($K348,'ИПЦ raw'!$A:$A,0),MATCH(MoM!AT$1,'ИПЦ raw'!$1:$1,0))</f>
        <v>100.14</v>
      </c>
      <c r="AU348" s="326">
        <f>INDEX('ИПЦ raw'!$1:$1048576, MATCH($K348,'ИПЦ raw'!$A:$A,0),MATCH(MoM!AU$1,'ИПЦ raw'!$1:$1,0))</f>
        <v>100.28</v>
      </c>
      <c r="AV348" s="326">
        <f>INDEX('ИПЦ raw'!$1:$1048576, MATCH($K348,'ИПЦ raw'!$A:$A,0),MATCH(MoM!AV$1,'ИПЦ raw'!$1:$1,0))</f>
        <v>100.66</v>
      </c>
      <c r="AW348" s="326">
        <f>INDEX('ИПЦ raw'!$1:$1048576, MATCH($K348,'ИПЦ raw'!$A:$A,0),MATCH(MoM!AW$1,'ИПЦ raw'!$1:$1,0))</f>
        <v>100.22</v>
      </c>
      <c r="AX348" s="326">
        <f>INDEX('ИПЦ raw'!$1:$1048576, MATCH($K348,'ИПЦ raw'!$A:$A,0),MATCH(MoM!AX$1,'ИПЦ raw'!$1:$1,0))</f>
        <v>100.45</v>
      </c>
      <c r="AY348" s="326">
        <f>INDEX('ИПЦ raw'!$1:$1048576, MATCH($K348,'ИПЦ raw'!$A:$A,0),MATCH(MoM!AY$1,'ИПЦ raw'!$1:$1,0))</f>
        <v>100.32</v>
      </c>
      <c r="AZ348" s="326">
        <f>INDEX('ИПЦ raw'!$1:$1048576, MATCH($K348,'ИПЦ raw'!$A:$A,0),MATCH(MoM!AZ$1,'ИПЦ raw'!$1:$1,0))</f>
        <v>100.8</v>
      </c>
    </row>
    <row r="349" spans="1:52" x14ac:dyDescent="0.45">
      <c r="A349" s="326">
        <f>Веса!A349</f>
        <v>1</v>
      </c>
      <c r="B349" s="326">
        <f t="shared" si="10"/>
        <v>1</v>
      </c>
      <c r="C349" s="326">
        <f>БИПЦ_НДС!E349</f>
        <v>1</v>
      </c>
      <c r="D349" s="326">
        <f t="shared" si="11"/>
        <v>0</v>
      </c>
      <c r="E349" s="326">
        <v>0</v>
      </c>
      <c r="F349" s="326">
        <v>0</v>
      </c>
      <c r="G349" s="326">
        <v>0</v>
      </c>
      <c r="H349" s="326">
        <v>0</v>
      </c>
      <c r="I349" s="326">
        <v>1</v>
      </c>
      <c r="J349" s="316" t="s">
        <v>483</v>
      </c>
      <c r="K349" s="316" t="s">
        <v>483</v>
      </c>
      <c r="L349" s="326">
        <f>INDEX('ИПЦ raw'!$1:$1048576, MATCH($K349,'ИПЦ raw'!$A:$A,0),MATCH(MoM!L$1,'ИПЦ raw'!$1:$1,0))</f>
        <v>100.6</v>
      </c>
      <c r="M349" s="326">
        <f>INDEX('ИПЦ raw'!$1:$1048576, MATCH($K349,'ИПЦ raw'!$A:$A,0),MATCH(MoM!M$1,'ИПЦ raw'!$1:$1,0))</f>
        <v>100.59</v>
      </c>
      <c r="N349" s="326">
        <f>INDEX('ИПЦ raw'!$1:$1048576, MATCH($K349,'ИПЦ raw'!$A:$A,0),MATCH(MoM!N$1,'ИПЦ raw'!$1:$1,0))</f>
        <v>100.47</v>
      </c>
      <c r="O349" s="326">
        <f>INDEX('ИПЦ raw'!$1:$1048576, MATCH($K349,'ИПЦ raw'!$A:$A,0),MATCH(MoM!O$1,'ИПЦ raw'!$1:$1,0))</f>
        <v>100.4</v>
      </c>
      <c r="P349" s="326">
        <f>INDEX('ИПЦ raw'!$1:$1048576, MATCH($K349,'ИПЦ raw'!$A:$A,0),MATCH(MoM!P$1,'ИПЦ raw'!$1:$1,0))</f>
        <v>100.69</v>
      </c>
      <c r="Q349" s="326">
        <f>INDEX('ИПЦ raw'!$1:$1048576, MATCH($K349,'ИПЦ raw'!$A:$A,0),MATCH(MoM!Q$1,'ИПЦ raw'!$1:$1,0))</f>
        <v>100.17</v>
      </c>
      <c r="R349" s="326">
        <f>INDEX('ИПЦ raw'!$1:$1048576, MATCH($K349,'ИПЦ raw'!$A:$A,0),MATCH(MoM!R$1,'ИПЦ raw'!$1:$1,0))</f>
        <v>100.36</v>
      </c>
      <c r="S349" s="326">
        <f>INDEX('ИПЦ raw'!$1:$1048576, MATCH($K349,'ИПЦ raw'!$A:$A,0),MATCH(MoM!S$1,'ИПЦ raw'!$1:$1,0))</f>
        <v>100.37</v>
      </c>
      <c r="T349" s="326">
        <f>INDEX('ИПЦ raw'!$1:$1048576, MATCH($K349,'ИПЦ raw'!$A:$A,0),MATCH(MoM!T$1,'ИПЦ raw'!$1:$1,0))</f>
        <v>100.35</v>
      </c>
      <c r="U349" s="326">
        <f>INDEX('ИПЦ raw'!$1:$1048576, MATCH($K349,'ИПЦ raw'!$A:$A,0),MATCH(MoM!U$1,'ИПЦ raw'!$1:$1,0))</f>
        <v>100.43</v>
      </c>
      <c r="V349" s="326">
        <f>INDEX('ИПЦ raw'!$1:$1048576, MATCH($K349,'ИПЦ raw'!$A:$A,0),MATCH(MoM!V$1,'ИПЦ raw'!$1:$1,0))</f>
        <v>100.61</v>
      </c>
      <c r="W349" s="326">
        <f>INDEX('ИПЦ raw'!$1:$1048576, MATCH($K349,'ИПЦ raw'!$A:$A,0),MATCH(MoM!W$1,'ИПЦ raw'!$1:$1,0))</f>
        <v>100.49</v>
      </c>
      <c r="X349" s="326">
        <f>INDEX('ИПЦ raw'!$1:$1048576, MATCH($K349,'ИПЦ raw'!$A:$A,0),MATCH(MoM!X$1,'ИПЦ raw'!$1:$1,0))</f>
        <v>100.83</v>
      </c>
      <c r="Y349" s="326">
        <f>INDEX('ИПЦ raw'!$1:$1048576, MATCH($K349,'ИПЦ raw'!$A:$A,0),MATCH(MoM!Y$1,'ИПЦ raw'!$1:$1,0))</f>
        <v>100.68</v>
      </c>
      <c r="Z349" s="326">
        <f>INDEX('ИПЦ raw'!$1:$1048576, MATCH($K349,'ИПЦ raw'!$A:$A,0),MATCH(MoM!Z$1,'ИПЦ raw'!$1:$1,0))</f>
        <v>100.5</v>
      </c>
      <c r="AA349" s="326">
        <f>INDEX('ИПЦ raw'!$1:$1048576, MATCH($K349,'ИПЦ raw'!$A:$A,0),MATCH(MoM!AA$1,'ИПЦ raw'!$1:$1,0))</f>
        <v>101.22</v>
      </c>
      <c r="AB349" s="326">
        <f>INDEX('ИПЦ raw'!$1:$1048576, MATCH($K349,'ИПЦ raw'!$A:$A,0),MATCH(MoM!AB$1,'ИПЦ raw'!$1:$1,0))</f>
        <v>100.58</v>
      </c>
      <c r="AC349" s="326">
        <f>INDEX('ИПЦ raw'!$1:$1048576, MATCH($K349,'ИПЦ raw'!$A:$A,0),MATCH(MoM!AC$1,'ИПЦ raw'!$1:$1,0))</f>
        <v>100.05</v>
      </c>
      <c r="AD349" s="326">
        <f>INDEX('ИПЦ raw'!$1:$1048576, MATCH($K349,'ИПЦ raw'!$A:$A,0),MATCH(MoM!AD$1,'ИПЦ raw'!$1:$1,0))</f>
        <v>100.33</v>
      </c>
      <c r="AE349" s="326">
        <f>INDEX('ИПЦ raw'!$1:$1048576, MATCH($K349,'ИПЦ raw'!$A:$A,0),MATCH(MoM!AE$1,'ИПЦ raw'!$1:$1,0))</f>
        <v>100.75</v>
      </c>
      <c r="AF349" s="326">
        <f>INDEX('ИПЦ raw'!$1:$1048576, MATCH($K349,'ИПЦ raw'!$A:$A,0),MATCH(MoM!AF$1,'ИПЦ raw'!$1:$1,0))</f>
        <v>100.47</v>
      </c>
      <c r="AG349" s="326">
        <f>INDEX('ИПЦ raw'!$1:$1048576, MATCH($K349,'ИПЦ raw'!$A:$A,0),MATCH(MoM!AG$1,'ИПЦ raw'!$1:$1,0))</f>
        <v>100.65</v>
      </c>
      <c r="AH349" s="326">
        <f>INDEX('ИПЦ raw'!$1:$1048576, MATCH($K349,'ИПЦ raw'!$A:$A,0),MATCH(MoM!AH$1,'ИПЦ raw'!$1:$1,0))</f>
        <v>100.61</v>
      </c>
      <c r="AI349" s="326">
        <f>INDEX('ИПЦ raw'!$1:$1048576, MATCH($K349,'ИПЦ raw'!$A:$A,0),MATCH(MoM!AI$1,'ИПЦ raw'!$1:$1,0))</f>
        <v>99.97</v>
      </c>
      <c r="AJ349" s="326">
        <f>INDEX('ИПЦ raw'!$1:$1048576, MATCH($K349,'ИПЦ raw'!$A:$A,0),MATCH(MoM!AJ$1,'ИПЦ raw'!$1:$1,0))</f>
        <v>102.18</v>
      </c>
      <c r="AK349" s="326">
        <f>INDEX('ИПЦ raw'!$1:$1048576, MATCH($K349,'ИПЦ raw'!$A:$A,0),MATCH(MoM!AK$1,'ИПЦ raw'!$1:$1,0))</f>
        <v>102.19</v>
      </c>
      <c r="AL349" s="326">
        <f>INDEX('ИПЦ raw'!$1:$1048576, MATCH($K349,'ИПЦ raw'!$A:$A,0),MATCH(MoM!AL$1,'ИПЦ raw'!$1:$1,0))</f>
        <v>100.71</v>
      </c>
      <c r="AM349" s="326">
        <f>INDEX('ИПЦ raw'!$1:$1048576, MATCH($K349,'ИПЦ raw'!$A:$A,0),MATCH(MoM!AM$1,'ИПЦ raw'!$1:$1,0))</f>
        <v>100.51</v>
      </c>
      <c r="AN349" s="326">
        <f>INDEX('ИПЦ raw'!$1:$1048576, MATCH($K349,'ИПЦ raw'!$A:$A,0),MATCH(MoM!AN$1,'ИПЦ raw'!$1:$1,0))</f>
        <v>100.3</v>
      </c>
      <c r="AO349" s="326">
        <f>INDEX('ИПЦ raw'!$1:$1048576, MATCH($K349,'ИПЦ raw'!$A:$A,0),MATCH(MoM!AO$1,'ИПЦ raw'!$1:$1,0))</f>
        <v>100.38</v>
      </c>
      <c r="AP349" s="326">
        <f>INDEX('ИПЦ raw'!$1:$1048576, MATCH($K349,'ИПЦ raw'!$A:$A,0),MATCH(MoM!AP$1,'ИПЦ raw'!$1:$1,0))</f>
        <v>100.47</v>
      </c>
      <c r="AQ349" s="326">
        <f>INDEX('ИПЦ raw'!$1:$1048576, MATCH($K349,'ИПЦ raw'!$A:$A,0),MATCH(MoM!AQ$1,'ИПЦ raw'!$1:$1,0))</f>
        <v>100.46</v>
      </c>
      <c r="AR349" s="326">
        <f>INDEX('ИПЦ raw'!$1:$1048576, MATCH($K349,'ИПЦ raw'!$A:$A,0),MATCH(MoM!AR$1,'ИПЦ raw'!$1:$1,0))</f>
        <v>100.49</v>
      </c>
      <c r="AS349" s="326">
        <f>INDEX('ИПЦ raw'!$1:$1048576, MATCH($K349,'ИПЦ raw'!$A:$A,0),MATCH(MoM!AS$1,'ИПЦ raw'!$1:$1,0))</f>
        <v>100.34</v>
      </c>
      <c r="AT349" s="326">
        <f>INDEX('ИПЦ raw'!$1:$1048576, MATCH($K349,'ИПЦ raw'!$A:$A,0),MATCH(MoM!AT$1,'ИПЦ raw'!$1:$1,0))</f>
        <v>100.2</v>
      </c>
      <c r="AU349" s="326">
        <f>INDEX('ИПЦ raw'!$1:$1048576, MATCH($K349,'ИПЦ raw'!$A:$A,0),MATCH(MoM!AU$1,'ИПЦ raw'!$1:$1,0))</f>
        <v>100.37</v>
      </c>
      <c r="AV349" s="326">
        <f>INDEX('ИПЦ raw'!$1:$1048576, MATCH($K349,'ИПЦ raw'!$A:$A,0),MATCH(MoM!AV$1,'ИПЦ raw'!$1:$1,0))</f>
        <v>101.61</v>
      </c>
      <c r="AW349" s="326">
        <f>INDEX('ИПЦ raw'!$1:$1048576, MATCH($K349,'ИПЦ raw'!$A:$A,0),MATCH(MoM!AW$1,'ИПЦ raw'!$1:$1,0))</f>
        <v>100.42</v>
      </c>
      <c r="AX349" s="326">
        <f>INDEX('ИПЦ raw'!$1:$1048576, MATCH($K349,'ИПЦ raw'!$A:$A,0),MATCH(MoM!AX$1,'ИПЦ raw'!$1:$1,0))</f>
        <v>100.45</v>
      </c>
      <c r="AY349" s="326">
        <f>INDEX('ИПЦ raw'!$1:$1048576, MATCH($K349,'ИПЦ raw'!$A:$A,0),MATCH(MoM!AY$1,'ИПЦ raw'!$1:$1,0))</f>
        <v>100.46</v>
      </c>
      <c r="AZ349" s="326">
        <f>INDEX('ИПЦ raw'!$1:$1048576, MATCH($K349,'ИПЦ raw'!$A:$A,0),MATCH(MoM!AZ$1,'ИПЦ raw'!$1:$1,0))</f>
        <v>100.77</v>
      </c>
    </row>
    <row r="350" spans="1:52" ht="26.25" x14ac:dyDescent="0.45">
      <c r="A350" s="326">
        <f>Веса!A350</f>
        <v>1</v>
      </c>
      <c r="B350" s="326">
        <f t="shared" si="10"/>
        <v>1</v>
      </c>
      <c r="C350" s="326">
        <f>БИПЦ_НДС!E350</f>
        <v>1</v>
      </c>
      <c r="D350" s="326">
        <f t="shared" si="11"/>
        <v>0</v>
      </c>
      <c r="E350" s="326">
        <v>0</v>
      </c>
      <c r="F350" s="326">
        <v>0</v>
      </c>
      <c r="G350" s="326">
        <v>0</v>
      </c>
      <c r="H350" s="326">
        <v>0</v>
      </c>
      <c r="I350" s="326">
        <v>1</v>
      </c>
      <c r="J350" s="308" t="s">
        <v>484</v>
      </c>
      <c r="K350" s="308" t="s">
        <v>484</v>
      </c>
      <c r="L350" s="326">
        <f>INDEX('ИПЦ raw'!$1:$1048576, MATCH($K350,'ИПЦ raw'!$A:$A,0),MATCH(MoM!L$1,'ИПЦ raw'!$1:$1,0))</f>
        <v>100.34</v>
      </c>
      <c r="M350" s="326">
        <f>INDEX('ИПЦ raw'!$1:$1048576, MATCH($K350,'ИПЦ raw'!$A:$A,0),MATCH(MoM!M$1,'ИПЦ raw'!$1:$1,0))</f>
        <v>100.36</v>
      </c>
      <c r="N350" s="326">
        <f>INDEX('ИПЦ raw'!$1:$1048576, MATCH($K350,'ИПЦ raw'!$A:$A,0),MATCH(MoM!N$1,'ИПЦ raw'!$1:$1,0))</f>
        <v>100.47</v>
      </c>
      <c r="O350" s="326">
        <f>INDEX('ИПЦ raw'!$1:$1048576, MATCH($K350,'ИПЦ raw'!$A:$A,0),MATCH(MoM!O$1,'ИПЦ raw'!$1:$1,0))</f>
        <v>100.43</v>
      </c>
      <c r="P350" s="326">
        <f>INDEX('ИПЦ raw'!$1:$1048576, MATCH($K350,'ИПЦ raw'!$A:$A,0),MATCH(MoM!P$1,'ИПЦ raw'!$1:$1,0))</f>
        <v>100.15</v>
      </c>
      <c r="Q350" s="326">
        <f>INDEX('ИПЦ raw'!$1:$1048576, MATCH($K350,'ИПЦ raw'!$A:$A,0),MATCH(MoM!Q$1,'ИПЦ raw'!$1:$1,0))</f>
        <v>100.26</v>
      </c>
      <c r="R350" s="326">
        <f>INDEX('ИПЦ raw'!$1:$1048576, MATCH($K350,'ИПЦ raw'!$A:$A,0),MATCH(MoM!R$1,'ИПЦ raw'!$1:$1,0))</f>
        <v>100.14</v>
      </c>
      <c r="S350" s="326">
        <f>INDEX('ИПЦ raw'!$1:$1048576, MATCH($K350,'ИПЦ raw'!$A:$A,0),MATCH(MoM!S$1,'ИПЦ raw'!$1:$1,0))</f>
        <v>100.23</v>
      </c>
      <c r="T350" s="326">
        <f>INDEX('ИПЦ raw'!$1:$1048576, MATCH($K350,'ИПЦ raw'!$A:$A,0),MATCH(MoM!T$1,'ИПЦ raw'!$1:$1,0))</f>
        <v>100.64</v>
      </c>
      <c r="U350" s="326">
        <f>INDEX('ИПЦ raw'!$1:$1048576, MATCH($K350,'ИПЦ raw'!$A:$A,0),MATCH(MoM!U$1,'ИПЦ raw'!$1:$1,0))</f>
        <v>102.47</v>
      </c>
      <c r="V350" s="326">
        <f>INDEX('ИПЦ raw'!$1:$1048576, MATCH($K350,'ИПЦ raw'!$A:$A,0),MATCH(MoM!V$1,'ИПЦ raw'!$1:$1,0))</f>
        <v>100.55</v>
      </c>
      <c r="W350" s="326">
        <f>INDEX('ИПЦ raw'!$1:$1048576, MATCH($K350,'ИПЦ raw'!$A:$A,0),MATCH(MoM!W$1,'ИПЦ raw'!$1:$1,0))</f>
        <v>100.55</v>
      </c>
      <c r="X350" s="326">
        <f>INDEX('ИПЦ raw'!$1:$1048576, MATCH($K350,'ИПЦ raw'!$A:$A,0),MATCH(MoM!X$1,'ИПЦ raw'!$1:$1,0))</f>
        <v>100.33</v>
      </c>
      <c r="Y350" s="326">
        <f>INDEX('ИПЦ raw'!$1:$1048576, MATCH($K350,'ИПЦ raw'!$A:$A,0),MATCH(MoM!Y$1,'ИПЦ raw'!$1:$1,0))</f>
        <v>100.68</v>
      </c>
      <c r="Z350" s="326">
        <f>INDEX('ИПЦ raw'!$1:$1048576, MATCH($K350,'ИПЦ raw'!$A:$A,0),MATCH(MoM!Z$1,'ИПЦ raw'!$1:$1,0))</f>
        <v>101.63</v>
      </c>
      <c r="AA350" s="326">
        <f>INDEX('ИПЦ raw'!$1:$1048576, MATCH($K350,'ИПЦ raw'!$A:$A,0),MATCH(MoM!AA$1,'ИПЦ raw'!$1:$1,0))</f>
        <v>100.84</v>
      </c>
      <c r="AB350" s="326">
        <f>INDEX('ИПЦ raw'!$1:$1048576, MATCH($K350,'ИПЦ raw'!$A:$A,0),MATCH(MoM!AB$1,'ИПЦ raw'!$1:$1,0))</f>
        <v>101.78</v>
      </c>
      <c r="AC350" s="326">
        <f>INDEX('ИПЦ raw'!$1:$1048576, MATCH($K350,'ИПЦ raw'!$A:$A,0),MATCH(MoM!AC$1,'ИПЦ raw'!$1:$1,0))</f>
        <v>100.32</v>
      </c>
      <c r="AD350" s="326">
        <f>INDEX('ИПЦ raw'!$1:$1048576, MATCH($K350,'ИПЦ raw'!$A:$A,0),MATCH(MoM!AD$1,'ИПЦ raw'!$1:$1,0))</f>
        <v>100.42</v>
      </c>
      <c r="AE350" s="326">
        <f>INDEX('ИПЦ raw'!$1:$1048576, MATCH($K350,'ИПЦ raw'!$A:$A,0),MATCH(MoM!AE$1,'ИПЦ raw'!$1:$1,0))</f>
        <v>100.38</v>
      </c>
      <c r="AF350" s="326">
        <f>INDEX('ИПЦ raw'!$1:$1048576, MATCH($K350,'ИПЦ raw'!$A:$A,0),MATCH(MoM!AF$1,'ИПЦ raw'!$1:$1,0))</f>
        <v>101.14</v>
      </c>
      <c r="AG350" s="326">
        <f>INDEX('ИПЦ raw'!$1:$1048576, MATCH($K350,'ИПЦ raw'!$A:$A,0),MATCH(MoM!AG$1,'ИПЦ raw'!$1:$1,0))</f>
        <v>101.82</v>
      </c>
      <c r="AH350" s="326">
        <f>INDEX('ИПЦ raw'!$1:$1048576, MATCH($K350,'ИПЦ raw'!$A:$A,0),MATCH(MoM!AH$1,'ИПЦ raw'!$1:$1,0))</f>
        <v>101.22</v>
      </c>
      <c r="AI350" s="326">
        <f>INDEX('ИПЦ raw'!$1:$1048576, MATCH($K350,'ИПЦ raw'!$A:$A,0),MATCH(MoM!AI$1,'ИПЦ raw'!$1:$1,0))</f>
        <v>100.58</v>
      </c>
      <c r="AJ350" s="326">
        <f>INDEX('ИПЦ raw'!$1:$1048576, MATCH($K350,'ИПЦ raw'!$A:$A,0),MATCH(MoM!AJ$1,'ИПЦ raw'!$1:$1,0))</f>
        <v>101.18</v>
      </c>
      <c r="AK350" s="326">
        <f>INDEX('ИПЦ raw'!$1:$1048576, MATCH($K350,'ИПЦ raw'!$A:$A,0),MATCH(MoM!AK$1,'ИПЦ raw'!$1:$1,0))</f>
        <v>100.82</v>
      </c>
      <c r="AL350" s="326">
        <f>INDEX('ИПЦ raw'!$1:$1048576, MATCH($K350,'ИПЦ raw'!$A:$A,0),MATCH(MoM!AL$1,'ИПЦ raw'!$1:$1,0))</f>
        <v>100.59</v>
      </c>
      <c r="AM350" s="326">
        <f>INDEX('ИПЦ raw'!$1:$1048576, MATCH($K350,'ИПЦ raw'!$A:$A,0),MATCH(MoM!AM$1,'ИПЦ raw'!$1:$1,0))</f>
        <v>102.25</v>
      </c>
      <c r="AN350" s="326">
        <f>INDEX('ИПЦ raw'!$1:$1048576, MATCH($K350,'ИПЦ raw'!$A:$A,0),MATCH(MoM!AN$1,'ИПЦ raw'!$1:$1,0))</f>
        <v>101.6</v>
      </c>
      <c r="AO350" s="326">
        <f>INDEX('ИПЦ raw'!$1:$1048576, MATCH($K350,'ИПЦ raw'!$A:$A,0),MATCH(MoM!AO$1,'ИПЦ raw'!$1:$1,0))</f>
        <v>100.1</v>
      </c>
      <c r="AP350" s="326">
        <f>INDEX('ИПЦ raw'!$1:$1048576, MATCH($K350,'ИПЦ raw'!$A:$A,0),MATCH(MoM!AP$1,'ИПЦ raw'!$1:$1,0))</f>
        <v>100.44</v>
      </c>
      <c r="AQ350" s="326">
        <f>INDEX('ИПЦ raw'!$1:$1048576, MATCH($K350,'ИПЦ raw'!$A:$A,0),MATCH(MoM!AQ$1,'ИПЦ raw'!$1:$1,0))</f>
        <v>100.38</v>
      </c>
      <c r="AR350" s="326">
        <f>INDEX('ИПЦ raw'!$1:$1048576, MATCH($K350,'ИПЦ raw'!$A:$A,0),MATCH(MoM!AR$1,'ИПЦ raw'!$1:$1,0))</f>
        <v>100.67</v>
      </c>
      <c r="AS350" s="326">
        <f>INDEX('ИПЦ raw'!$1:$1048576, MATCH($K350,'ИПЦ raw'!$A:$A,0),MATCH(MoM!AS$1,'ИПЦ raw'!$1:$1,0))</f>
        <v>101.14</v>
      </c>
      <c r="AT350" s="326">
        <f>INDEX('ИПЦ raw'!$1:$1048576, MATCH($K350,'ИПЦ raw'!$A:$A,0),MATCH(MoM!AT$1,'ИПЦ raw'!$1:$1,0))</f>
        <v>100.44</v>
      </c>
      <c r="AU350" s="326">
        <f>INDEX('ИПЦ raw'!$1:$1048576, MATCH($K350,'ИПЦ raw'!$A:$A,0),MATCH(MoM!AU$1,'ИПЦ raw'!$1:$1,0))</f>
        <v>100.22</v>
      </c>
      <c r="AV350" s="326">
        <f>INDEX('ИПЦ raw'!$1:$1048576, MATCH($K350,'ИПЦ raw'!$A:$A,0),MATCH(MoM!AV$1,'ИПЦ raw'!$1:$1,0))</f>
        <v>101.31</v>
      </c>
      <c r="AW350" s="326">
        <f>INDEX('ИПЦ raw'!$1:$1048576, MATCH($K350,'ИПЦ raw'!$A:$A,0),MATCH(MoM!AW$1,'ИПЦ raw'!$1:$1,0))</f>
        <v>100.76</v>
      </c>
      <c r="AX350" s="326">
        <f>INDEX('ИПЦ raw'!$1:$1048576, MATCH($K350,'ИПЦ raw'!$A:$A,0),MATCH(MoM!AX$1,'ИПЦ raw'!$1:$1,0))</f>
        <v>101.25</v>
      </c>
      <c r="AY350" s="326">
        <f>INDEX('ИПЦ raw'!$1:$1048576, MATCH($K350,'ИПЦ raw'!$A:$A,0),MATCH(MoM!AY$1,'ИПЦ raw'!$1:$1,0))</f>
        <v>101.09</v>
      </c>
      <c r="AZ350" s="326">
        <f>INDEX('ИПЦ raw'!$1:$1048576, MATCH($K350,'ИПЦ raw'!$A:$A,0),MATCH(MoM!AZ$1,'ИПЦ raw'!$1:$1,0))</f>
        <v>101.2</v>
      </c>
    </row>
    <row r="351" spans="1:52" ht="26.25" x14ac:dyDescent="0.45">
      <c r="A351" s="326">
        <f>Веса!A351</f>
        <v>1</v>
      </c>
      <c r="B351" s="326">
        <f t="shared" si="10"/>
        <v>1</v>
      </c>
      <c r="C351" s="326">
        <f>БИПЦ_НДС!E351</f>
        <v>1</v>
      </c>
      <c r="D351" s="326">
        <f t="shared" si="11"/>
        <v>0</v>
      </c>
      <c r="E351" s="326">
        <v>0</v>
      </c>
      <c r="F351" s="326">
        <v>0</v>
      </c>
      <c r="G351" s="326">
        <v>0</v>
      </c>
      <c r="H351" s="326">
        <v>0</v>
      </c>
      <c r="I351" s="326">
        <v>1</v>
      </c>
      <c r="J351" s="308" t="s">
        <v>352</v>
      </c>
      <c r="K351" s="308" t="s">
        <v>352</v>
      </c>
      <c r="L351" s="326">
        <f>INDEX('ИПЦ raw'!$1:$1048576, MATCH($K351,'ИПЦ raw'!$A:$A,0),MATCH(MoM!L$1,'ИПЦ raw'!$1:$1,0))</f>
        <v>100.28</v>
      </c>
      <c r="M351" s="326">
        <f>INDEX('ИПЦ raw'!$1:$1048576, MATCH($K351,'ИПЦ raw'!$A:$A,0),MATCH(MoM!M$1,'ИПЦ raw'!$1:$1,0))</f>
        <v>100.26</v>
      </c>
      <c r="N351" s="326">
        <f>INDEX('ИПЦ raw'!$1:$1048576, MATCH($K351,'ИПЦ raw'!$A:$A,0),MATCH(MoM!N$1,'ИПЦ raw'!$1:$1,0))</f>
        <v>100.37</v>
      </c>
      <c r="O351" s="326">
        <f>INDEX('ИПЦ raw'!$1:$1048576, MATCH($K351,'ИПЦ raw'!$A:$A,0),MATCH(MoM!O$1,'ИПЦ raw'!$1:$1,0))</f>
        <v>101.77</v>
      </c>
      <c r="P351" s="326">
        <f>INDEX('ИПЦ raw'!$1:$1048576, MATCH($K351,'ИПЦ raw'!$A:$A,0),MATCH(MoM!P$1,'ИПЦ raw'!$1:$1,0))</f>
        <v>100.23</v>
      </c>
      <c r="Q351" s="326">
        <f>INDEX('ИПЦ raw'!$1:$1048576, MATCH($K351,'ИПЦ raw'!$A:$A,0),MATCH(MoM!Q$1,'ИПЦ raw'!$1:$1,0))</f>
        <v>100.34</v>
      </c>
      <c r="R351" s="326">
        <f>INDEX('ИПЦ raw'!$1:$1048576, MATCH($K351,'ИПЦ raw'!$A:$A,0),MATCH(MoM!R$1,'ИПЦ raw'!$1:$1,0))</f>
        <v>100.07</v>
      </c>
      <c r="S351" s="326">
        <f>INDEX('ИПЦ raw'!$1:$1048576, MATCH($K351,'ИПЦ raw'!$A:$A,0),MATCH(MoM!S$1,'ИПЦ raw'!$1:$1,0))</f>
        <v>100.08</v>
      </c>
      <c r="T351" s="326">
        <f>INDEX('ИПЦ raw'!$1:$1048576, MATCH($K351,'ИПЦ raw'!$A:$A,0),MATCH(MoM!T$1,'ИПЦ raw'!$1:$1,0))</f>
        <v>100.92</v>
      </c>
      <c r="U351" s="326">
        <f>INDEX('ИПЦ raw'!$1:$1048576, MATCH($K351,'ИПЦ raw'!$A:$A,0),MATCH(MoM!U$1,'ИПЦ raw'!$1:$1,0))</f>
        <v>102.65</v>
      </c>
      <c r="V351" s="326">
        <f>INDEX('ИПЦ raw'!$1:$1048576, MATCH($K351,'ИПЦ raw'!$A:$A,0),MATCH(MoM!V$1,'ИПЦ raw'!$1:$1,0))</f>
        <v>100.91</v>
      </c>
      <c r="W351" s="326">
        <f>INDEX('ИПЦ raw'!$1:$1048576, MATCH($K351,'ИПЦ raw'!$A:$A,0),MATCH(MoM!W$1,'ИПЦ raw'!$1:$1,0))</f>
        <v>100.39</v>
      </c>
      <c r="X351" s="326">
        <f>INDEX('ИПЦ raw'!$1:$1048576, MATCH($K351,'ИПЦ raw'!$A:$A,0),MATCH(MoM!X$1,'ИПЦ raw'!$1:$1,0))</f>
        <v>100.13</v>
      </c>
      <c r="Y351" s="326">
        <f>INDEX('ИПЦ raw'!$1:$1048576, MATCH($K351,'ИПЦ raw'!$A:$A,0),MATCH(MoM!Y$1,'ИПЦ raw'!$1:$1,0))</f>
        <v>100.66</v>
      </c>
      <c r="Z351" s="326">
        <f>INDEX('ИПЦ raw'!$1:$1048576, MATCH($K351,'ИПЦ raw'!$A:$A,0),MATCH(MoM!Z$1,'ИПЦ raw'!$1:$1,0))</f>
        <v>101.17</v>
      </c>
      <c r="AA351" s="326">
        <f>INDEX('ИПЦ raw'!$1:$1048576, MATCH($K351,'ИПЦ raw'!$A:$A,0),MATCH(MoM!AA$1,'ИПЦ raw'!$1:$1,0))</f>
        <v>100.92</v>
      </c>
      <c r="AB351" s="326">
        <f>INDEX('ИПЦ raw'!$1:$1048576, MATCH($K351,'ИПЦ raw'!$A:$A,0),MATCH(MoM!AB$1,'ИПЦ raw'!$1:$1,0))</f>
        <v>100.45</v>
      </c>
      <c r="AC351" s="326">
        <f>INDEX('ИПЦ raw'!$1:$1048576, MATCH($K351,'ИПЦ raw'!$A:$A,0),MATCH(MoM!AC$1,'ИПЦ raw'!$1:$1,0))</f>
        <v>100.41</v>
      </c>
      <c r="AD351" s="326">
        <f>INDEX('ИПЦ raw'!$1:$1048576, MATCH($K351,'ИПЦ raw'!$A:$A,0),MATCH(MoM!AD$1,'ИПЦ raw'!$1:$1,0))</f>
        <v>100.04</v>
      </c>
      <c r="AE351" s="326">
        <f>INDEX('ИПЦ raw'!$1:$1048576, MATCH($K351,'ИПЦ raw'!$A:$A,0),MATCH(MoM!AE$1,'ИПЦ raw'!$1:$1,0))</f>
        <v>100.81</v>
      </c>
      <c r="AF351" s="326">
        <f>INDEX('ИПЦ raw'!$1:$1048576, MATCH($K351,'ИПЦ raw'!$A:$A,0),MATCH(MoM!AF$1,'ИПЦ raw'!$1:$1,0))</f>
        <v>100.53</v>
      </c>
      <c r="AG351" s="326">
        <f>INDEX('ИПЦ raw'!$1:$1048576, MATCH($K351,'ИПЦ raw'!$A:$A,0),MATCH(MoM!AG$1,'ИПЦ raw'!$1:$1,0))</f>
        <v>103.9</v>
      </c>
      <c r="AH351" s="326">
        <f>INDEX('ИПЦ raw'!$1:$1048576, MATCH($K351,'ИПЦ raw'!$A:$A,0),MATCH(MoM!AH$1,'ИПЦ raw'!$1:$1,0))</f>
        <v>101.23</v>
      </c>
      <c r="AI351" s="326">
        <f>INDEX('ИПЦ raw'!$1:$1048576, MATCH($K351,'ИПЦ raw'!$A:$A,0),MATCH(MoM!AI$1,'ИПЦ raw'!$1:$1,0))</f>
        <v>100.64</v>
      </c>
      <c r="AJ351" s="326">
        <f>INDEX('ИПЦ raw'!$1:$1048576, MATCH($K351,'ИПЦ raw'!$A:$A,0),MATCH(MoM!AJ$1,'ИПЦ raw'!$1:$1,0))</f>
        <v>101.93</v>
      </c>
      <c r="AK351" s="326">
        <f>INDEX('ИПЦ raw'!$1:$1048576, MATCH($K351,'ИПЦ raw'!$A:$A,0),MATCH(MoM!AK$1,'ИПЦ raw'!$1:$1,0))</f>
        <v>101.31</v>
      </c>
      <c r="AL351" s="326">
        <f>INDEX('ИПЦ raw'!$1:$1048576, MATCH($K351,'ИПЦ raw'!$A:$A,0),MATCH(MoM!AL$1,'ИПЦ raw'!$1:$1,0))</f>
        <v>101.7</v>
      </c>
      <c r="AM351" s="326">
        <f>INDEX('ИПЦ raw'!$1:$1048576, MATCH($K351,'ИПЦ raw'!$A:$A,0),MATCH(MoM!AM$1,'ИПЦ raw'!$1:$1,0))</f>
        <v>100.89</v>
      </c>
      <c r="AN351" s="326">
        <f>INDEX('ИПЦ raw'!$1:$1048576, MATCH($K351,'ИПЦ raw'!$A:$A,0),MATCH(MoM!AN$1,'ИПЦ raw'!$1:$1,0))</f>
        <v>101</v>
      </c>
      <c r="AO351" s="326">
        <f>INDEX('ИПЦ raw'!$1:$1048576, MATCH($K351,'ИПЦ raw'!$A:$A,0),MATCH(MoM!AO$1,'ИПЦ raw'!$1:$1,0))</f>
        <v>100.13</v>
      </c>
      <c r="AP351" s="326">
        <f>INDEX('ИПЦ raw'!$1:$1048576, MATCH($K351,'ИПЦ raw'!$A:$A,0),MATCH(MoM!AP$1,'ИПЦ raw'!$1:$1,0))</f>
        <v>100.56</v>
      </c>
      <c r="AQ351" s="326">
        <f>INDEX('ИПЦ raw'!$1:$1048576, MATCH($K351,'ИПЦ raw'!$A:$A,0),MATCH(MoM!AQ$1,'ИПЦ raw'!$1:$1,0))</f>
        <v>100.44</v>
      </c>
      <c r="AR351" s="326">
        <f>INDEX('ИПЦ raw'!$1:$1048576, MATCH($K351,'ИПЦ raw'!$A:$A,0),MATCH(MoM!AR$1,'ИПЦ raw'!$1:$1,0))</f>
        <v>100.71</v>
      </c>
      <c r="AS351" s="326">
        <f>INDEX('ИПЦ raw'!$1:$1048576, MATCH($K351,'ИПЦ raw'!$A:$A,0),MATCH(MoM!AS$1,'ИПЦ raw'!$1:$1,0))</f>
        <v>102.33</v>
      </c>
      <c r="AT351" s="326">
        <f>INDEX('ИПЦ raw'!$1:$1048576, MATCH($K351,'ИПЦ raw'!$A:$A,0),MATCH(MoM!AT$1,'ИПЦ raw'!$1:$1,0))</f>
        <v>101.05</v>
      </c>
      <c r="AU351" s="326">
        <f>INDEX('ИПЦ raw'!$1:$1048576, MATCH($K351,'ИПЦ raw'!$A:$A,0),MATCH(MoM!AU$1,'ИПЦ raw'!$1:$1,0))</f>
        <v>100.33</v>
      </c>
      <c r="AV351" s="326">
        <f>INDEX('ИПЦ raw'!$1:$1048576, MATCH($K351,'ИПЦ raw'!$A:$A,0),MATCH(MoM!AV$1,'ИПЦ raw'!$1:$1,0))</f>
        <v>101.35</v>
      </c>
      <c r="AW351" s="326">
        <f>INDEX('ИПЦ raw'!$1:$1048576, MATCH($K351,'ИПЦ raw'!$A:$A,0),MATCH(MoM!AW$1,'ИПЦ raw'!$1:$1,0))</f>
        <v>101</v>
      </c>
      <c r="AX351" s="326">
        <f>INDEX('ИПЦ raw'!$1:$1048576, MATCH($K351,'ИПЦ raw'!$A:$A,0),MATCH(MoM!AX$1,'ИПЦ raw'!$1:$1,0))</f>
        <v>101.67</v>
      </c>
      <c r="AY351" s="326">
        <f>INDEX('ИПЦ raw'!$1:$1048576, MATCH($K351,'ИПЦ raw'!$A:$A,0),MATCH(MoM!AY$1,'ИПЦ raw'!$1:$1,0))</f>
        <v>101.99</v>
      </c>
      <c r="AZ351" s="326">
        <f>INDEX('ИПЦ raw'!$1:$1048576, MATCH($K351,'ИПЦ raw'!$A:$A,0),MATCH(MoM!AZ$1,'ИПЦ raw'!$1:$1,0))</f>
        <v>100.74</v>
      </c>
    </row>
    <row r="352" spans="1:52" x14ac:dyDescent="0.45">
      <c r="A352" s="326">
        <f>Веса!A352</f>
        <v>1</v>
      </c>
      <c r="B352" s="326">
        <f t="shared" si="10"/>
        <v>1</v>
      </c>
      <c r="C352" s="326">
        <f>БИПЦ_НДС!E352</f>
        <v>1</v>
      </c>
      <c r="D352" s="326">
        <f t="shared" si="11"/>
        <v>0</v>
      </c>
      <c r="E352" s="326">
        <v>0</v>
      </c>
      <c r="F352" s="326">
        <v>0</v>
      </c>
      <c r="G352" s="326">
        <v>0</v>
      </c>
      <c r="H352" s="326">
        <v>0</v>
      </c>
      <c r="I352" s="326">
        <v>1</v>
      </c>
      <c r="J352" s="308" t="s">
        <v>353</v>
      </c>
      <c r="K352" s="308" t="s">
        <v>353</v>
      </c>
      <c r="L352" s="326">
        <f>INDEX('ИПЦ raw'!$1:$1048576, MATCH($K352,'ИПЦ raw'!$A:$A,0),MATCH(MoM!L$1,'ИПЦ raw'!$1:$1,0))</f>
        <v>100.91</v>
      </c>
      <c r="M352" s="326">
        <f>INDEX('ИПЦ raw'!$1:$1048576, MATCH($K352,'ИПЦ raw'!$A:$A,0),MATCH(MoM!M$1,'ИПЦ raw'!$1:$1,0))</f>
        <v>100.92</v>
      </c>
      <c r="N352" s="326">
        <f>INDEX('ИПЦ raw'!$1:$1048576, MATCH($K352,'ИПЦ raw'!$A:$A,0),MATCH(MoM!N$1,'ИПЦ raw'!$1:$1,0))</f>
        <v>100.64</v>
      </c>
      <c r="O352" s="326">
        <f>INDEX('ИПЦ raw'!$1:$1048576, MATCH($K352,'ИПЦ raw'!$A:$A,0),MATCH(MoM!O$1,'ИПЦ raw'!$1:$1,0))</f>
        <v>100.93</v>
      </c>
      <c r="P352" s="326">
        <f>INDEX('ИПЦ raw'!$1:$1048576, MATCH($K352,'ИПЦ raw'!$A:$A,0),MATCH(MoM!P$1,'ИПЦ raw'!$1:$1,0))</f>
        <v>100.38</v>
      </c>
      <c r="Q352" s="326">
        <f>INDEX('ИПЦ raw'!$1:$1048576, MATCH($K352,'ИПЦ raw'!$A:$A,0),MATCH(MoM!Q$1,'ИПЦ raw'!$1:$1,0))</f>
        <v>100.25</v>
      </c>
      <c r="R352" s="326">
        <f>INDEX('ИПЦ raw'!$1:$1048576, MATCH($K352,'ИПЦ raw'!$A:$A,0),MATCH(MoM!R$1,'ИПЦ raw'!$1:$1,0))</f>
        <v>100.22</v>
      </c>
      <c r="S352" s="326">
        <f>INDEX('ИПЦ raw'!$1:$1048576, MATCH($K352,'ИПЦ raw'!$A:$A,0),MATCH(MoM!S$1,'ИПЦ raw'!$1:$1,0))</f>
        <v>100.14</v>
      </c>
      <c r="T352" s="326">
        <f>INDEX('ИПЦ raw'!$1:$1048576, MATCH($K352,'ИПЦ raw'!$A:$A,0),MATCH(MoM!T$1,'ИПЦ raw'!$1:$1,0))</f>
        <v>100.54</v>
      </c>
      <c r="U352" s="326">
        <f>INDEX('ИПЦ raw'!$1:$1048576, MATCH($K352,'ИПЦ raw'!$A:$A,0),MATCH(MoM!U$1,'ИПЦ raw'!$1:$1,0))</f>
        <v>101.13</v>
      </c>
      <c r="V352" s="326">
        <f>INDEX('ИПЦ raw'!$1:$1048576, MATCH($K352,'ИПЦ raw'!$A:$A,0),MATCH(MoM!V$1,'ИПЦ raw'!$1:$1,0))</f>
        <v>102.55</v>
      </c>
      <c r="W352" s="326">
        <f>INDEX('ИПЦ raw'!$1:$1048576, MATCH($K352,'ИПЦ raw'!$A:$A,0),MATCH(MoM!W$1,'ИПЦ raw'!$1:$1,0))</f>
        <v>100.88</v>
      </c>
      <c r="X352" s="326">
        <f>INDEX('ИПЦ raw'!$1:$1048576, MATCH($K352,'ИПЦ raw'!$A:$A,0),MATCH(MoM!X$1,'ИПЦ raw'!$1:$1,0))</f>
        <v>101.36</v>
      </c>
      <c r="Y352" s="326">
        <f>INDEX('ИПЦ raw'!$1:$1048576, MATCH($K352,'ИПЦ raw'!$A:$A,0),MATCH(MoM!Y$1,'ИПЦ raw'!$1:$1,0))</f>
        <v>100.5</v>
      </c>
      <c r="Z352" s="326">
        <f>INDEX('ИПЦ raw'!$1:$1048576, MATCH($K352,'ИПЦ raw'!$A:$A,0),MATCH(MoM!Z$1,'ИПЦ raw'!$1:$1,0))</f>
        <v>100.57</v>
      </c>
      <c r="AA352" s="326">
        <f>INDEX('ИПЦ raw'!$1:$1048576, MATCH($K352,'ИПЦ raw'!$A:$A,0),MATCH(MoM!AA$1,'ИПЦ raw'!$1:$1,0))</f>
        <v>101.69</v>
      </c>
      <c r="AB352" s="326">
        <f>INDEX('ИПЦ raw'!$1:$1048576, MATCH($K352,'ИПЦ raw'!$A:$A,0),MATCH(MoM!AB$1,'ИПЦ raw'!$1:$1,0))</f>
        <v>100.85</v>
      </c>
      <c r="AC352" s="326">
        <f>INDEX('ИПЦ raw'!$1:$1048576, MATCH($K352,'ИПЦ raw'!$A:$A,0),MATCH(MoM!AC$1,'ИПЦ raw'!$1:$1,0))</f>
        <v>100.34</v>
      </c>
      <c r="AD352" s="326">
        <f>INDEX('ИПЦ raw'!$1:$1048576, MATCH($K352,'ИПЦ raw'!$A:$A,0),MATCH(MoM!AD$1,'ИПЦ raw'!$1:$1,0))</f>
        <v>100.7</v>
      </c>
      <c r="AE352" s="326">
        <f>INDEX('ИПЦ raw'!$1:$1048576, MATCH($K352,'ИПЦ raw'!$A:$A,0),MATCH(MoM!AE$1,'ИПЦ raw'!$1:$1,0))</f>
        <v>100.23</v>
      </c>
      <c r="AF352" s="326">
        <f>INDEX('ИПЦ raw'!$1:$1048576, MATCH($K352,'ИПЦ raw'!$A:$A,0),MATCH(MoM!AF$1,'ИПЦ raw'!$1:$1,0))</f>
        <v>101.58</v>
      </c>
      <c r="AG352" s="326">
        <f>INDEX('ИПЦ raw'!$1:$1048576, MATCH($K352,'ИПЦ raw'!$A:$A,0),MATCH(MoM!AG$1,'ИПЦ raw'!$1:$1,0))</f>
        <v>100.9</v>
      </c>
      <c r="AH352" s="326">
        <f>INDEX('ИПЦ raw'!$1:$1048576, MATCH($K352,'ИПЦ raw'!$A:$A,0),MATCH(MoM!AH$1,'ИПЦ raw'!$1:$1,0))</f>
        <v>101.4</v>
      </c>
      <c r="AI352" s="326">
        <f>INDEX('ИПЦ raw'!$1:$1048576, MATCH($K352,'ИПЦ raw'!$A:$A,0),MATCH(MoM!AI$1,'ИПЦ raw'!$1:$1,0))</f>
        <v>101.05</v>
      </c>
      <c r="AJ352" s="326">
        <f>INDEX('ИПЦ raw'!$1:$1048576, MATCH($K352,'ИПЦ raw'!$A:$A,0),MATCH(MoM!AJ$1,'ИПЦ raw'!$1:$1,0))</f>
        <v>102.11</v>
      </c>
      <c r="AK352" s="326">
        <f>INDEX('ИПЦ raw'!$1:$1048576, MATCH($K352,'ИПЦ raw'!$A:$A,0),MATCH(MoM!AK$1,'ИПЦ raw'!$1:$1,0))</f>
        <v>101.15</v>
      </c>
      <c r="AL352" s="326">
        <f>INDEX('ИПЦ raw'!$1:$1048576, MATCH($K352,'ИПЦ raw'!$A:$A,0),MATCH(MoM!AL$1,'ИПЦ raw'!$1:$1,0))</f>
        <v>101.62</v>
      </c>
      <c r="AM352" s="326">
        <f>INDEX('ИПЦ raw'!$1:$1048576, MATCH($K352,'ИПЦ raw'!$A:$A,0),MATCH(MoM!AM$1,'ИПЦ raw'!$1:$1,0))</f>
        <v>103.11</v>
      </c>
      <c r="AN352" s="326">
        <f>INDEX('ИПЦ raw'!$1:$1048576, MATCH($K352,'ИПЦ raw'!$A:$A,0),MATCH(MoM!AN$1,'ИПЦ raw'!$1:$1,0))</f>
        <v>101.14</v>
      </c>
      <c r="AO352" s="326">
        <f>INDEX('ИПЦ raw'!$1:$1048576, MATCH($K352,'ИПЦ raw'!$A:$A,0),MATCH(MoM!AO$1,'ИПЦ raw'!$1:$1,0))</f>
        <v>100.88</v>
      </c>
      <c r="AP352" s="326">
        <f>INDEX('ИПЦ raw'!$1:$1048576, MATCH($K352,'ИПЦ raw'!$A:$A,0),MATCH(MoM!AP$1,'ИПЦ raw'!$1:$1,0))</f>
        <v>100.37</v>
      </c>
      <c r="AQ352" s="326">
        <f>INDEX('ИПЦ raw'!$1:$1048576, MATCH($K352,'ИПЦ raw'!$A:$A,0),MATCH(MoM!AQ$1,'ИПЦ raw'!$1:$1,0))</f>
        <v>100.7</v>
      </c>
      <c r="AR352" s="326">
        <f>INDEX('ИПЦ raw'!$1:$1048576, MATCH($K352,'ИПЦ raw'!$A:$A,0),MATCH(MoM!AR$1,'ИПЦ raw'!$1:$1,0))</f>
        <v>100.63</v>
      </c>
      <c r="AS352" s="326">
        <f>INDEX('ИПЦ raw'!$1:$1048576, MATCH($K352,'ИПЦ raw'!$A:$A,0),MATCH(MoM!AS$1,'ИПЦ raw'!$1:$1,0))</f>
        <v>101.05</v>
      </c>
      <c r="AT352" s="326">
        <f>INDEX('ИПЦ raw'!$1:$1048576, MATCH($K352,'ИПЦ raw'!$A:$A,0),MATCH(MoM!AT$1,'ИПЦ raw'!$1:$1,0))</f>
        <v>101.43</v>
      </c>
      <c r="AU352" s="326">
        <f>INDEX('ИПЦ raw'!$1:$1048576, MATCH($K352,'ИПЦ raw'!$A:$A,0),MATCH(MoM!AU$1,'ИПЦ raw'!$1:$1,0))</f>
        <v>101.77</v>
      </c>
      <c r="AV352" s="326">
        <f>INDEX('ИПЦ raw'!$1:$1048576, MATCH($K352,'ИПЦ raw'!$A:$A,0),MATCH(MoM!AV$1,'ИПЦ raw'!$1:$1,0))</f>
        <v>103.39</v>
      </c>
      <c r="AW352" s="326">
        <f>INDEX('ИПЦ raw'!$1:$1048576, MATCH($K352,'ИПЦ raw'!$A:$A,0),MATCH(MoM!AW$1,'ИПЦ raw'!$1:$1,0))</f>
        <v>101.95</v>
      </c>
      <c r="AX352" s="326">
        <f>INDEX('ИПЦ raw'!$1:$1048576, MATCH($K352,'ИПЦ raw'!$A:$A,0),MATCH(MoM!AX$1,'ИПЦ raw'!$1:$1,0))</f>
        <v>102.27</v>
      </c>
      <c r="AY352" s="326">
        <f>INDEX('ИПЦ raw'!$1:$1048576, MATCH($K352,'ИПЦ raw'!$A:$A,0),MATCH(MoM!AY$1,'ИПЦ raw'!$1:$1,0))</f>
        <v>101</v>
      </c>
      <c r="AZ352" s="326">
        <f>INDEX('ИПЦ raw'!$1:$1048576, MATCH($K352,'ИПЦ raw'!$A:$A,0),MATCH(MoM!AZ$1,'ИПЦ raw'!$1:$1,0))</f>
        <v>100.76</v>
      </c>
    </row>
    <row r="353" spans="1:52" x14ac:dyDescent="0.45">
      <c r="A353" s="326">
        <f>Веса!A353</f>
        <v>1</v>
      </c>
      <c r="B353" s="326">
        <f t="shared" si="10"/>
        <v>1</v>
      </c>
      <c r="C353" s="326">
        <f>БИПЦ_НДС!E353</f>
        <v>1</v>
      </c>
      <c r="D353" s="326">
        <f t="shared" si="11"/>
        <v>0</v>
      </c>
      <c r="E353" s="326">
        <v>0</v>
      </c>
      <c r="F353" s="326">
        <v>0</v>
      </c>
      <c r="G353" s="326">
        <v>0</v>
      </c>
      <c r="H353" s="326">
        <v>0</v>
      </c>
      <c r="I353" s="326">
        <v>1</v>
      </c>
      <c r="J353" s="308" t="s">
        <v>354</v>
      </c>
      <c r="K353" s="308" t="s">
        <v>354</v>
      </c>
      <c r="L353" s="326">
        <f>INDEX('ИПЦ raw'!$1:$1048576, MATCH($K353,'ИПЦ raw'!$A:$A,0),MATCH(MoM!L$1,'ИПЦ raw'!$1:$1,0))</f>
        <v>100.16</v>
      </c>
      <c r="M353" s="326">
        <f>INDEX('ИПЦ raw'!$1:$1048576, MATCH($K353,'ИПЦ raw'!$A:$A,0),MATCH(MoM!M$1,'ИПЦ raw'!$1:$1,0))</f>
        <v>101.16</v>
      </c>
      <c r="N353" s="326">
        <f>INDEX('ИПЦ raw'!$1:$1048576, MATCH($K353,'ИПЦ raw'!$A:$A,0),MATCH(MoM!N$1,'ИПЦ raw'!$1:$1,0))</f>
        <v>100.58</v>
      </c>
      <c r="O353" s="326">
        <f>INDEX('ИПЦ raw'!$1:$1048576, MATCH($K353,'ИПЦ raw'!$A:$A,0),MATCH(MoM!O$1,'ИПЦ raw'!$1:$1,0))</f>
        <v>100.55</v>
      </c>
      <c r="P353" s="326">
        <f>INDEX('ИПЦ raw'!$1:$1048576, MATCH($K353,'ИПЦ raw'!$A:$A,0),MATCH(MoM!P$1,'ИПЦ raw'!$1:$1,0))</f>
        <v>100.26</v>
      </c>
      <c r="Q353" s="326">
        <f>INDEX('ИПЦ raw'!$1:$1048576, MATCH($K353,'ИПЦ raw'!$A:$A,0),MATCH(MoM!Q$1,'ИПЦ raw'!$1:$1,0))</f>
        <v>100.3</v>
      </c>
      <c r="R353" s="326">
        <f>INDEX('ИПЦ raw'!$1:$1048576, MATCH($K353,'ИПЦ raw'!$A:$A,0),MATCH(MoM!R$1,'ИПЦ raw'!$1:$1,0))</f>
        <v>100.23</v>
      </c>
      <c r="S353" s="326">
        <f>INDEX('ИПЦ raw'!$1:$1048576, MATCH($K353,'ИПЦ raw'!$A:$A,0),MATCH(MoM!S$1,'ИПЦ raw'!$1:$1,0))</f>
        <v>100.24</v>
      </c>
      <c r="T353" s="326">
        <f>INDEX('ИПЦ raw'!$1:$1048576, MATCH($K353,'ИПЦ raw'!$A:$A,0),MATCH(MoM!T$1,'ИПЦ raw'!$1:$1,0))</f>
        <v>100.29</v>
      </c>
      <c r="U353" s="326">
        <f>INDEX('ИПЦ raw'!$1:$1048576, MATCH($K353,'ИПЦ raw'!$A:$A,0),MATCH(MoM!U$1,'ИПЦ raw'!$1:$1,0))</f>
        <v>101.41</v>
      </c>
      <c r="V353" s="326">
        <f>INDEX('ИПЦ raw'!$1:$1048576, MATCH($K353,'ИПЦ raw'!$A:$A,0),MATCH(MoM!V$1,'ИПЦ raw'!$1:$1,0))</f>
        <v>102.76</v>
      </c>
      <c r="W353" s="326">
        <f>INDEX('ИПЦ raw'!$1:$1048576, MATCH($K353,'ИПЦ raw'!$A:$A,0),MATCH(MoM!W$1,'ИПЦ raw'!$1:$1,0))</f>
        <v>100.87</v>
      </c>
      <c r="X353" s="326">
        <f>INDEX('ИПЦ raw'!$1:$1048576, MATCH($K353,'ИПЦ raw'!$A:$A,0),MATCH(MoM!X$1,'ИПЦ raw'!$1:$1,0))</f>
        <v>101.2</v>
      </c>
      <c r="Y353" s="326">
        <f>INDEX('ИПЦ raw'!$1:$1048576, MATCH($K353,'ИПЦ raw'!$A:$A,0),MATCH(MoM!Y$1,'ИПЦ raw'!$1:$1,0))</f>
        <v>100.37</v>
      </c>
      <c r="Z353" s="326">
        <f>INDEX('ИПЦ raw'!$1:$1048576, MATCH($K353,'ИПЦ raw'!$A:$A,0),MATCH(MoM!Z$1,'ИПЦ raw'!$1:$1,0))</f>
        <v>100.59</v>
      </c>
      <c r="AA353" s="326">
        <f>INDEX('ИПЦ raw'!$1:$1048576, MATCH($K353,'ИПЦ raw'!$A:$A,0),MATCH(MoM!AA$1,'ИПЦ raw'!$1:$1,0))</f>
        <v>103.11</v>
      </c>
      <c r="AB353" s="326">
        <f>INDEX('ИПЦ raw'!$1:$1048576, MATCH($K353,'ИПЦ raw'!$A:$A,0),MATCH(MoM!AB$1,'ИПЦ raw'!$1:$1,0))</f>
        <v>101.59</v>
      </c>
      <c r="AC353" s="326">
        <f>INDEX('ИПЦ raw'!$1:$1048576, MATCH($K353,'ИПЦ raw'!$A:$A,0),MATCH(MoM!AC$1,'ИПЦ raw'!$1:$1,0))</f>
        <v>100.49</v>
      </c>
      <c r="AD353" s="326">
        <f>INDEX('ИПЦ raw'!$1:$1048576, MATCH($K353,'ИПЦ raw'!$A:$A,0),MATCH(MoM!AD$1,'ИПЦ raw'!$1:$1,0))</f>
        <v>100.32</v>
      </c>
      <c r="AE353" s="326">
        <f>INDEX('ИПЦ raw'!$1:$1048576, MATCH($K353,'ИПЦ raw'!$A:$A,0),MATCH(MoM!AE$1,'ИПЦ raw'!$1:$1,0))</f>
        <v>100.63</v>
      </c>
      <c r="AF353" s="326">
        <f>INDEX('ИПЦ raw'!$1:$1048576, MATCH($K353,'ИПЦ raw'!$A:$A,0),MATCH(MoM!AF$1,'ИПЦ raw'!$1:$1,0))</f>
        <v>100.75</v>
      </c>
      <c r="AG353" s="326">
        <f>INDEX('ИПЦ raw'!$1:$1048576, MATCH($K353,'ИПЦ raw'!$A:$A,0),MATCH(MoM!AG$1,'ИПЦ raw'!$1:$1,0))</f>
        <v>102.08</v>
      </c>
      <c r="AH353" s="326">
        <f>INDEX('ИПЦ raw'!$1:$1048576, MATCH($K353,'ИПЦ raw'!$A:$A,0),MATCH(MoM!AH$1,'ИПЦ raw'!$1:$1,0))</f>
        <v>101.88</v>
      </c>
      <c r="AI353" s="326">
        <f>INDEX('ИПЦ raw'!$1:$1048576, MATCH($K353,'ИПЦ raw'!$A:$A,0),MATCH(MoM!AI$1,'ИПЦ raw'!$1:$1,0))</f>
        <v>100.43</v>
      </c>
      <c r="AJ353" s="326">
        <f>INDEX('ИПЦ raw'!$1:$1048576, MATCH($K353,'ИПЦ raw'!$A:$A,0),MATCH(MoM!AJ$1,'ИПЦ raw'!$1:$1,0))</f>
        <v>103.93</v>
      </c>
      <c r="AK353" s="326">
        <f>INDEX('ИПЦ raw'!$1:$1048576, MATCH($K353,'ИПЦ raw'!$A:$A,0),MATCH(MoM!AK$1,'ИПЦ raw'!$1:$1,0))</f>
        <v>100.92</v>
      </c>
      <c r="AL353" s="326">
        <f>INDEX('ИПЦ raw'!$1:$1048576, MATCH($K353,'ИПЦ raw'!$A:$A,0),MATCH(MoM!AL$1,'ИПЦ raw'!$1:$1,0))</f>
        <v>100.33</v>
      </c>
      <c r="AM353" s="326">
        <f>INDEX('ИПЦ raw'!$1:$1048576, MATCH($K353,'ИПЦ raw'!$A:$A,0),MATCH(MoM!AM$1,'ИПЦ raw'!$1:$1,0))</f>
        <v>101.09</v>
      </c>
      <c r="AN353" s="326">
        <f>INDEX('ИПЦ raw'!$1:$1048576, MATCH($K353,'ИПЦ raw'!$A:$A,0),MATCH(MoM!AN$1,'ИПЦ raw'!$1:$1,0))</f>
        <v>100.41</v>
      </c>
      <c r="AO353" s="326">
        <f>INDEX('ИПЦ raw'!$1:$1048576, MATCH($K353,'ИПЦ raw'!$A:$A,0),MATCH(MoM!AO$1,'ИПЦ raw'!$1:$1,0))</f>
        <v>102.66</v>
      </c>
      <c r="AP353" s="326">
        <f>INDEX('ИПЦ raw'!$1:$1048576, MATCH($K353,'ИПЦ raw'!$A:$A,0),MATCH(MoM!AP$1,'ИПЦ raw'!$1:$1,0))</f>
        <v>100.5</v>
      </c>
      <c r="AQ353" s="326">
        <f>INDEX('ИПЦ raw'!$1:$1048576, MATCH($K353,'ИПЦ raw'!$A:$A,0),MATCH(MoM!AQ$1,'ИПЦ raw'!$1:$1,0))</f>
        <v>101.09</v>
      </c>
      <c r="AR353" s="326">
        <f>INDEX('ИПЦ raw'!$1:$1048576, MATCH($K353,'ИПЦ raw'!$A:$A,0),MATCH(MoM!AR$1,'ИПЦ raw'!$1:$1,0))</f>
        <v>100.7</v>
      </c>
      <c r="AS353" s="326">
        <f>INDEX('ИПЦ raw'!$1:$1048576, MATCH($K353,'ИПЦ raw'!$A:$A,0),MATCH(MoM!AS$1,'ИПЦ raw'!$1:$1,0))</f>
        <v>102.72</v>
      </c>
      <c r="AT353" s="326">
        <f>INDEX('ИПЦ raw'!$1:$1048576, MATCH($K353,'ИПЦ raw'!$A:$A,0),MATCH(MoM!AT$1,'ИПЦ raw'!$1:$1,0))</f>
        <v>100.34</v>
      </c>
      <c r="AU353" s="326">
        <f>INDEX('ИПЦ raw'!$1:$1048576, MATCH($K353,'ИПЦ raw'!$A:$A,0),MATCH(MoM!AU$1,'ИПЦ raw'!$1:$1,0))</f>
        <v>102.31</v>
      </c>
      <c r="AV353" s="326">
        <f>INDEX('ИПЦ raw'!$1:$1048576, MATCH($K353,'ИПЦ raw'!$A:$A,0),MATCH(MoM!AV$1,'ИПЦ raw'!$1:$1,0))</f>
        <v>101.53</v>
      </c>
      <c r="AW353" s="326">
        <f>INDEX('ИПЦ raw'!$1:$1048576, MATCH($K353,'ИПЦ raw'!$A:$A,0),MATCH(MoM!AW$1,'ИПЦ raw'!$1:$1,0))</f>
        <v>100.73</v>
      </c>
      <c r="AX353" s="326">
        <f>INDEX('ИПЦ raw'!$1:$1048576, MATCH($K353,'ИПЦ raw'!$A:$A,0),MATCH(MoM!AX$1,'ИПЦ raw'!$1:$1,0))</f>
        <v>100.58</v>
      </c>
      <c r="AY353" s="326">
        <f>INDEX('ИПЦ raw'!$1:$1048576, MATCH($K353,'ИПЦ raw'!$A:$A,0),MATCH(MoM!AY$1,'ИПЦ raw'!$1:$1,0))</f>
        <v>100.78</v>
      </c>
      <c r="AZ353" s="326">
        <f>INDEX('ИПЦ raw'!$1:$1048576, MATCH($K353,'ИПЦ raw'!$A:$A,0),MATCH(MoM!AZ$1,'ИПЦ raw'!$1:$1,0))</f>
        <v>100.72</v>
      </c>
    </row>
    <row r="354" spans="1:52" x14ac:dyDescent="0.45">
      <c r="A354" s="326">
        <f>Веса!A354</f>
        <v>1</v>
      </c>
      <c r="B354" s="326">
        <f t="shared" si="10"/>
        <v>1</v>
      </c>
      <c r="C354" s="326">
        <f>БИПЦ_НДС!E354</f>
        <v>1</v>
      </c>
      <c r="D354" s="326">
        <f t="shared" si="11"/>
        <v>0</v>
      </c>
      <c r="E354" s="326">
        <v>0</v>
      </c>
      <c r="F354" s="326">
        <v>0</v>
      </c>
      <c r="G354" s="326">
        <v>0</v>
      </c>
      <c r="H354" s="326">
        <v>0</v>
      </c>
      <c r="I354" s="326">
        <v>1</v>
      </c>
      <c r="J354" s="308" t="s">
        <v>355</v>
      </c>
      <c r="K354" s="308" t="s">
        <v>355</v>
      </c>
      <c r="L354" s="326">
        <f>INDEX('ИПЦ raw'!$1:$1048576, MATCH($K354,'ИПЦ raw'!$A:$A,0),MATCH(MoM!L$1,'ИПЦ raw'!$1:$1,0))</f>
        <v>100.41</v>
      </c>
      <c r="M354" s="326">
        <f>INDEX('ИПЦ raw'!$1:$1048576, MATCH($K354,'ИПЦ raw'!$A:$A,0),MATCH(MoM!M$1,'ИПЦ raw'!$1:$1,0))</f>
        <v>100.89</v>
      </c>
      <c r="N354" s="326">
        <f>INDEX('ИПЦ raw'!$1:$1048576, MATCH($K354,'ИПЦ raw'!$A:$A,0),MATCH(MoM!N$1,'ИПЦ raw'!$1:$1,0))</f>
        <v>102.1</v>
      </c>
      <c r="O354" s="326">
        <f>INDEX('ИПЦ raw'!$1:$1048576, MATCH($K354,'ИПЦ raw'!$A:$A,0),MATCH(MoM!O$1,'ИПЦ raw'!$1:$1,0))</f>
        <v>100.56</v>
      </c>
      <c r="P354" s="326">
        <f>INDEX('ИПЦ raw'!$1:$1048576, MATCH($K354,'ИПЦ raw'!$A:$A,0),MATCH(MoM!P$1,'ИПЦ raw'!$1:$1,0))</f>
        <v>100.36</v>
      </c>
      <c r="Q354" s="326">
        <f>INDEX('ИПЦ raw'!$1:$1048576, MATCH($K354,'ИПЦ raw'!$A:$A,0),MATCH(MoM!Q$1,'ИПЦ raw'!$1:$1,0))</f>
        <v>100.18</v>
      </c>
      <c r="R354" s="326">
        <f>INDEX('ИПЦ raw'!$1:$1048576, MATCH($K354,'ИПЦ raw'!$A:$A,0),MATCH(MoM!R$1,'ИПЦ raw'!$1:$1,0))</f>
        <v>100.2</v>
      </c>
      <c r="S354" s="326">
        <f>INDEX('ИПЦ raw'!$1:$1048576, MATCH($K354,'ИПЦ raw'!$A:$A,0),MATCH(MoM!S$1,'ИПЦ raw'!$1:$1,0))</f>
        <v>100.72</v>
      </c>
      <c r="T354" s="326">
        <f>INDEX('ИПЦ raw'!$1:$1048576, MATCH($K354,'ИПЦ raw'!$A:$A,0),MATCH(MoM!T$1,'ИПЦ raw'!$1:$1,0))</f>
        <v>100.07</v>
      </c>
      <c r="U354" s="326">
        <f>INDEX('ИПЦ raw'!$1:$1048576, MATCH($K354,'ИПЦ raw'!$A:$A,0),MATCH(MoM!U$1,'ИПЦ raw'!$1:$1,0))</f>
        <v>101.1</v>
      </c>
      <c r="V354" s="326">
        <f>INDEX('ИПЦ raw'!$1:$1048576, MATCH($K354,'ИПЦ raw'!$A:$A,0),MATCH(MoM!V$1,'ИПЦ raw'!$1:$1,0))</f>
        <v>102.71</v>
      </c>
      <c r="W354" s="326">
        <f>INDEX('ИПЦ raw'!$1:$1048576, MATCH($K354,'ИПЦ raw'!$A:$A,0),MATCH(MoM!W$1,'ИПЦ raw'!$1:$1,0))</f>
        <v>100.23</v>
      </c>
      <c r="X354" s="326">
        <f>INDEX('ИПЦ raw'!$1:$1048576, MATCH($K354,'ИПЦ raw'!$A:$A,0),MATCH(MoM!X$1,'ИПЦ raw'!$1:$1,0))</f>
        <v>101.45</v>
      </c>
      <c r="Y354" s="326">
        <f>INDEX('ИПЦ raw'!$1:$1048576, MATCH($K354,'ИПЦ raw'!$A:$A,0),MATCH(MoM!Y$1,'ИПЦ raw'!$1:$1,0))</f>
        <v>100.76</v>
      </c>
      <c r="Z354" s="326">
        <f>INDEX('ИПЦ raw'!$1:$1048576, MATCH($K354,'ИПЦ raw'!$A:$A,0),MATCH(MoM!Z$1,'ИПЦ raw'!$1:$1,0))</f>
        <v>101.1</v>
      </c>
      <c r="AA354" s="326">
        <f>INDEX('ИПЦ raw'!$1:$1048576, MATCH($K354,'ИПЦ raw'!$A:$A,0),MATCH(MoM!AA$1,'ИПЦ raw'!$1:$1,0))</f>
        <v>102.74</v>
      </c>
      <c r="AB354" s="326">
        <f>INDEX('ИПЦ raw'!$1:$1048576, MATCH($K354,'ИПЦ raw'!$A:$A,0),MATCH(MoM!AB$1,'ИПЦ raw'!$1:$1,0))</f>
        <v>101.83</v>
      </c>
      <c r="AC354" s="326">
        <f>INDEX('ИПЦ raw'!$1:$1048576, MATCH($K354,'ИПЦ raw'!$A:$A,0),MATCH(MoM!AC$1,'ИПЦ raw'!$1:$1,0))</f>
        <v>101.55</v>
      </c>
      <c r="AD354" s="326">
        <f>INDEX('ИПЦ raw'!$1:$1048576, MATCH($K354,'ИПЦ raw'!$A:$A,0),MATCH(MoM!AD$1,'ИПЦ raw'!$1:$1,0))</f>
        <v>100.57</v>
      </c>
      <c r="AE354" s="326">
        <f>INDEX('ИПЦ raw'!$1:$1048576, MATCH($K354,'ИПЦ raw'!$A:$A,0),MATCH(MoM!AE$1,'ИПЦ raw'!$1:$1,0))</f>
        <v>100.7</v>
      </c>
      <c r="AF354" s="326">
        <f>INDEX('ИПЦ raw'!$1:$1048576, MATCH($K354,'ИПЦ raw'!$A:$A,0),MATCH(MoM!AF$1,'ИПЦ raw'!$1:$1,0))</f>
        <v>100.62</v>
      </c>
      <c r="AG354" s="326">
        <f>INDEX('ИПЦ raw'!$1:$1048576, MATCH($K354,'ИПЦ raw'!$A:$A,0),MATCH(MoM!AG$1,'ИПЦ raw'!$1:$1,0))</f>
        <v>102.97</v>
      </c>
      <c r="AH354" s="326">
        <f>INDEX('ИПЦ raw'!$1:$1048576, MATCH($K354,'ИПЦ raw'!$A:$A,0),MATCH(MoM!AH$1,'ИПЦ raw'!$1:$1,0))</f>
        <v>100.87</v>
      </c>
      <c r="AI354" s="326">
        <f>INDEX('ИПЦ raw'!$1:$1048576, MATCH($K354,'ИПЦ raw'!$A:$A,0),MATCH(MoM!AI$1,'ИПЦ raw'!$1:$1,0))</f>
        <v>100.85</v>
      </c>
      <c r="AJ354" s="326">
        <f>INDEX('ИПЦ raw'!$1:$1048576, MATCH($K354,'ИПЦ raw'!$A:$A,0),MATCH(MoM!AJ$1,'ИПЦ raw'!$1:$1,0))</f>
        <v>103.5</v>
      </c>
      <c r="AK354" s="326">
        <f>INDEX('ИПЦ raw'!$1:$1048576, MATCH($K354,'ИПЦ raw'!$A:$A,0),MATCH(MoM!AK$1,'ИПЦ raw'!$1:$1,0))</f>
        <v>101.66</v>
      </c>
      <c r="AL354" s="326">
        <f>INDEX('ИПЦ raw'!$1:$1048576, MATCH($K354,'ИПЦ raw'!$A:$A,0),MATCH(MoM!AL$1,'ИПЦ raw'!$1:$1,0))</f>
        <v>100.79</v>
      </c>
      <c r="AM354" s="326">
        <f>INDEX('ИПЦ raw'!$1:$1048576, MATCH($K354,'ИПЦ raw'!$A:$A,0),MATCH(MoM!AM$1,'ИПЦ raw'!$1:$1,0))</f>
        <v>100.46</v>
      </c>
      <c r="AN354" s="326">
        <f>INDEX('ИПЦ raw'!$1:$1048576, MATCH($K354,'ИПЦ raw'!$A:$A,0),MATCH(MoM!AN$1,'ИПЦ raw'!$1:$1,0))</f>
        <v>100.88</v>
      </c>
      <c r="AO354" s="326">
        <f>INDEX('ИПЦ raw'!$1:$1048576, MATCH($K354,'ИПЦ raw'!$A:$A,0),MATCH(MoM!AO$1,'ИПЦ raw'!$1:$1,0))</f>
        <v>100.5</v>
      </c>
      <c r="AP354" s="326">
        <f>INDEX('ИПЦ raw'!$1:$1048576, MATCH($K354,'ИПЦ raw'!$A:$A,0),MATCH(MoM!AP$1,'ИПЦ raw'!$1:$1,0))</f>
        <v>100.63</v>
      </c>
      <c r="AQ354" s="326">
        <f>INDEX('ИПЦ raw'!$1:$1048576, MATCH($K354,'ИПЦ raw'!$A:$A,0),MATCH(MoM!AQ$1,'ИПЦ raw'!$1:$1,0))</f>
        <v>100.34</v>
      </c>
      <c r="AR354" s="326">
        <f>INDEX('ИПЦ raw'!$1:$1048576, MATCH($K354,'ИПЦ raw'!$A:$A,0),MATCH(MoM!AR$1,'ИПЦ raw'!$1:$1,0))</f>
        <v>100.66</v>
      </c>
      <c r="AS354" s="326">
        <f>INDEX('ИПЦ raw'!$1:$1048576, MATCH($K354,'ИПЦ raw'!$A:$A,0),MATCH(MoM!AS$1,'ИПЦ raw'!$1:$1,0))</f>
        <v>102.54</v>
      </c>
      <c r="AT354" s="326">
        <f>INDEX('ИПЦ raw'!$1:$1048576, MATCH($K354,'ИПЦ raw'!$A:$A,0),MATCH(MoM!AT$1,'ИПЦ raw'!$1:$1,0))</f>
        <v>100.81</v>
      </c>
      <c r="AU354" s="326">
        <f>INDEX('ИПЦ raw'!$1:$1048576, MATCH($K354,'ИПЦ raw'!$A:$A,0),MATCH(MoM!AU$1,'ИПЦ raw'!$1:$1,0))</f>
        <v>101.11</v>
      </c>
      <c r="AV354" s="326">
        <f>INDEX('ИПЦ raw'!$1:$1048576, MATCH($K354,'ИПЦ raw'!$A:$A,0),MATCH(MoM!AV$1,'ИПЦ raw'!$1:$1,0))</f>
        <v>102.5</v>
      </c>
      <c r="AW354" s="326">
        <f>INDEX('ИПЦ raw'!$1:$1048576, MATCH($K354,'ИПЦ raw'!$A:$A,0),MATCH(MoM!AW$1,'ИПЦ raw'!$1:$1,0))</f>
        <v>101.31</v>
      </c>
      <c r="AX354" s="326">
        <f>INDEX('ИПЦ raw'!$1:$1048576, MATCH($K354,'ИПЦ raw'!$A:$A,0),MATCH(MoM!AX$1,'ИПЦ raw'!$1:$1,0))</f>
        <v>100.58</v>
      </c>
      <c r="AY354" s="326">
        <f>INDEX('ИПЦ raw'!$1:$1048576, MATCH($K354,'ИПЦ raw'!$A:$A,0),MATCH(MoM!AY$1,'ИПЦ raw'!$1:$1,0))</f>
        <v>100.91</v>
      </c>
      <c r="AZ354" s="326">
        <f>INDEX('ИПЦ raw'!$1:$1048576, MATCH($K354,'ИПЦ raw'!$A:$A,0),MATCH(MoM!AZ$1,'ИПЦ raw'!$1:$1,0))</f>
        <v>100.67</v>
      </c>
    </row>
    <row r="355" spans="1:52" x14ac:dyDescent="0.45">
      <c r="A355" s="326">
        <f>Веса!A355</f>
        <v>1</v>
      </c>
      <c r="B355" s="326">
        <f t="shared" si="10"/>
        <v>1</v>
      </c>
      <c r="C355" s="326">
        <f>БИПЦ_НДС!E355</f>
        <v>1</v>
      </c>
      <c r="D355" s="326">
        <f t="shared" si="11"/>
        <v>0</v>
      </c>
      <c r="E355" s="326">
        <v>0</v>
      </c>
      <c r="F355" s="326">
        <v>0</v>
      </c>
      <c r="G355" s="326">
        <v>0</v>
      </c>
      <c r="H355" s="326">
        <v>0</v>
      </c>
      <c r="I355" s="326">
        <v>1</v>
      </c>
      <c r="J355" s="308" t="s">
        <v>356</v>
      </c>
      <c r="K355" s="308" t="s">
        <v>356</v>
      </c>
      <c r="L355" s="326">
        <f>INDEX('ИПЦ raw'!$1:$1048576, MATCH($K355,'ИПЦ raw'!$A:$A,0),MATCH(MoM!L$1,'ИПЦ raw'!$1:$1,0))</f>
        <v>100.79</v>
      </c>
      <c r="M355" s="326">
        <f>INDEX('ИПЦ raw'!$1:$1048576, MATCH($K355,'ИПЦ raw'!$A:$A,0),MATCH(MoM!M$1,'ИПЦ raw'!$1:$1,0))</f>
        <v>100.21</v>
      </c>
      <c r="N355" s="326">
        <f>INDEX('ИПЦ raw'!$1:$1048576, MATCH($K355,'ИПЦ raw'!$A:$A,0),MATCH(MoM!N$1,'ИПЦ raw'!$1:$1,0))</f>
        <v>100.32</v>
      </c>
      <c r="O355" s="326">
        <f>INDEX('ИПЦ raw'!$1:$1048576, MATCH($K355,'ИПЦ raw'!$A:$A,0),MATCH(MoM!O$1,'ИПЦ raw'!$1:$1,0))</f>
        <v>100.14</v>
      </c>
      <c r="P355" s="326">
        <f>INDEX('ИПЦ raw'!$1:$1048576, MATCH($K355,'ИПЦ raw'!$A:$A,0),MATCH(MoM!P$1,'ИПЦ raw'!$1:$1,0))</f>
        <v>100.17</v>
      </c>
      <c r="Q355" s="326">
        <f>INDEX('ИПЦ raw'!$1:$1048576, MATCH($K355,'ИПЦ raw'!$A:$A,0),MATCH(MoM!Q$1,'ИПЦ raw'!$1:$1,0))</f>
        <v>100.08</v>
      </c>
      <c r="R355" s="326">
        <f>INDEX('ИПЦ raw'!$1:$1048576, MATCH($K355,'ИПЦ raw'!$A:$A,0),MATCH(MoM!R$1,'ИПЦ raw'!$1:$1,0))</f>
        <v>100.1</v>
      </c>
      <c r="S355" s="326">
        <f>INDEX('ИПЦ raw'!$1:$1048576, MATCH($K355,'ИПЦ raw'!$A:$A,0),MATCH(MoM!S$1,'ИПЦ raw'!$1:$1,0))</f>
        <v>101.47</v>
      </c>
      <c r="T355" s="326">
        <f>INDEX('ИПЦ raw'!$1:$1048576, MATCH($K355,'ИПЦ raw'!$A:$A,0),MATCH(MoM!T$1,'ИПЦ raw'!$1:$1,0))</f>
        <v>100.27</v>
      </c>
      <c r="U355" s="326">
        <f>INDEX('ИПЦ raw'!$1:$1048576, MATCH($K355,'ИПЦ raw'!$A:$A,0),MATCH(MoM!U$1,'ИПЦ raw'!$1:$1,0))</f>
        <v>100.69</v>
      </c>
      <c r="V355" s="326">
        <f>INDEX('ИПЦ raw'!$1:$1048576, MATCH($K355,'ИПЦ raw'!$A:$A,0),MATCH(MoM!V$1,'ИПЦ raw'!$1:$1,0))</f>
        <v>100.97</v>
      </c>
      <c r="W355" s="326">
        <f>INDEX('ИПЦ raw'!$1:$1048576, MATCH($K355,'ИПЦ raw'!$A:$A,0),MATCH(MoM!W$1,'ИПЦ raw'!$1:$1,0))</f>
        <v>100.3</v>
      </c>
      <c r="X355" s="326">
        <f>INDEX('ИПЦ raw'!$1:$1048576, MATCH($K355,'ИПЦ raw'!$A:$A,0),MATCH(MoM!X$1,'ИПЦ raw'!$1:$1,0))</f>
        <v>100.87</v>
      </c>
      <c r="Y355" s="326">
        <f>INDEX('ИПЦ raw'!$1:$1048576, MATCH($K355,'ИПЦ raw'!$A:$A,0),MATCH(MoM!Y$1,'ИПЦ raw'!$1:$1,0))</f>
        <v>100.2</v>
      </c>
      <c r="Z355" s="326">
        <f>INDEX('ИПЦ raw'!$1:$1048576, MATCH($K355,'ИПЦ raw'!$A:$A,0),MATCH(MoM!Z$1,'ИПЦ raw'!$1:$1,0))</f>
        <v>102.01</v>
      </c>
      <c r="AA355" s="326">
        <f>INDEX('ИПЦ raw'!$1:$1048576, MATCH($K355,'ИПЦ raw'!$A:$A,0),MATCH(MoM!AA$1,'ИПЦ raw'!$1:$1,0))</f>
        <v>101.66</v>
      </c>
      <c r="AB355" s="326">
        <f>INDEX('ИПЦ raw'!$1:$1048576, MATCH($K355,'ИПЦ raw'!$A:$A,0),MATCH(MoM!AB$1,'ИПЦ raw'!$1:$1,0))</f>
        <v>103.09</v>
      </c>
      <c r="AC355" s="326">
        <f>INDEX('ИПЦ raw'!$1:$1048576, MATCH($K355,'ИПЦ raw'!$A:$A,0),MATCH(MoM!AC$1,'ИПЦ raw'!$1:$1,0))</f>
        <v>99.52</v>
      </c>
      <c r="AD355" s="326">
        <f>INDEX('ИПЦ raw'!$1:$1048576, MATCH($K355,'ИПЦ raw'!$A:$A,0),MATCH(MoM!AD$1,'ИПЦ raw'!$1:$1,0))</f>
        <v>102.61</v>
      </c>
      <c r="AE355" s="326">
        <f>INDEX('ИПЦ raw'!$1:$1048576, MATCH($K355,'ИПЦ raw'!$A:$A,0),MATCH(MoM!AE$1,'ИПЦ raw'!$1:$1,0))</f>
        <v>101.61</v>
      </c>
      <c r="AF355" s="326">
        <f>INDEX('ИПЦ raw'!$1:$1048576, MATCH($K355,'ИПЦ raw'!$A:$A,0),MATCH(MoM!AF$1,'ИПЦ raw'!$1:$1,0))</f>
        <v>100.64</v>
      </c>
      <c r="AG355" s="326">
        <f>INDEX('ИПЦ raw'!$1:$1048576, MATCH($K355,'ИПЦ raw'!$A:$A,0),MATCH(MoM!AG$1,'ИПЦ raw'!$1:$1,0))</f>
        <v>100.63</v>
      </c>
      <c r="AH355" s="326">
        <f>INDEX('ИПЦ raw'!$1:$1048576, MATCH($K355,'ИПЦ raw'!$A:$A,0),MATCH(MoM!AH$1,'ИПЦ raw'!$1:$1,0))</f>
        <v>100.49</v>
      </c>
      <c r="AI355" s="326">
        <f>INDEX('ИПЦ raw'!$1:$1048576, MATCH($K355,'ИПЦ raw'!$A:$A,0),MATCH(MoM!AI$1,'ИПЦ raw'!$1:$1,0))</f>
        <v>98.12</v>
      </c>
      <c r="AJ355" s="326">
        <f>INDEX('ИПЦ raw'!$1:$1048576, MATCH($K355,'ИПЦ raw'!$A:$A,0),MATCH(MoM!AJ$1,'ИПЦ raw'!$1:$1,0))</f>
        <v>102.8</v>
      </c>
      <c r="AK355" s="326">
        <f>INDEX('ИПЦ raw'!$1:$1048576, MATCH($K355,'ИПЦ raw'!$A:$A,0),MATCH(MoM!AK$1,'ИПЦ raw'!$1:$1,0))</f>
        <v>100.69</v>
      </c>
      <c r="AL355" s="326">
        <f>INDEX('ИПЦ raw'!$1:$1048576, MATCH($K355,'ИПЦ raw'!$A:$A,0),MATCH(MoM!AL$1,'ИПЦ raw'!$1:$1,0))</f>
        <v>100.18</v>
      </c>
      <c r="AM355" s="326">
        <f>INDEX('ИПЦ raw'!$1:$1048576, MATCH($K355,'ИПЦ raw'!$A:$A,0),MATCH(MoM!AM$1,'ИПЦ raw'!$1:$1,0))</f>
        <v>100.8</v>
      </c>
      <c r="AN355" s="326">
        <f>INDEX('ИПЦ raw'!$1:$1048576, MATCH($K355,'ИПЦ raw'!$A:$A,0),MATCH(MoM!AN$1,'ИПЦ raw'!$1:$1,0))</f>
        <v>103.81</v>
      </c>
      <c r="AO355" s="326">
        <f>INDEX('ИПЦ raw'!$1:$1048576, MATCH($K355,'ИПЦ raw'!$A:$A,0),MATCH(MoM!AO$1,'ИПЦ raw'!$1:$1,0))</f>
        <v>100.79</v>
      </c>
      <c r="AP355" s="326">
        <f>INDEX('ИПЦ raw'!$1:$1048576, MATCH($K355,'ИПЦ raw'!$A:$A,0),MATCH(MoM!AP$1,'ИПЦ raw'!$1:$1,0))</f>
        <v>100.16</v>
      </c>
      <c r="AQ355" s="326">
        <f>INDEX('ИПЦ raw'!$1:$1048576, MATCH($K355,'ИПЦ raw'!$A:$A,0),MATCH(MoM!AQ$1,'ИПЦ raw'!$1:$1,0))</f>
        <v>100.2</v>
      </c>
      <c r="AR355" s="326">
        <f>INDEX('ИПЦ raw'!$1:$1048576, MATCH($K355,'ИПЦ raw'!$A:$A,0),MATCH(MoM!AR$1,'ИПЦ raw'!$1:$1,0))</f>
        <v>100.22</v>
      </c>
      <c r="AS355" s="326">
        <f>INDEX('ИПЦ raw'!$1:$1048576, MATCH($K355,'ИПЦ raw'!$A:$A,0),MATCH(MoM!AS$1,'ИПЦ raw'!$1:$1,0))</f>
        <v>100.54</v>
      </c>
      <c r="AT355" s="326">
        <f>INDEX('ИПЦ raw'!$1:$1048576, MATCH($K355,'ИПЦ raw'!$A:$A,0),MATCH(MoM!AT$1,'ИПЦ raw'!$1:$1,0))</f>
        <v>100.6</v>
      </c>
      <c r="AU355" s="326">
        <f>INDEX('ИПЦ raw'!$1:$1048576, MATCH($K355,'ИПЦ raw'!$A:$A,0),MATCH(MoM!AU$1,'ИПЦ raw'!$1:$1,0))</f>
        <v>100.53</v>
      </c>
      <c r="AV355" s="326">
        <f>INDEX('ИПЦ raw'!$1:$1048576, MATCH($K355,'ИПЦ raw'!$A:$A,0),MATCH(MoM!AV$1,'ИПЦ raw'!$1:$1,0))</f>
        <v>100.7</v>
      </c>
      <c r="AW355" s="326">
        <f>INDEX('ИПЦ raw'!$1:$1048576, MATCH($K355,'ИПЦ raw'!$A:$A,0),MATCH(MoM!AW$1,'ИПЦ raw'!$1:$1,0))</f>
        <v>100.9</v>
      </c>
      <c r="AX355" s="326">
        <f>INDEX('ИПЦ raw'!$1:$1048576, MATCH($K355,'ИПЦ raw'!$A:$A,0),MATCH(MoM!AX$1,'ИПЦ raw'!$1:$1,0))</f>
        <v>100.32</v>
      </c>
      <c r="AY355" s="326">
        <f>INDEX('ИПЦ raw'!$1:$1048576, MATCH($K355,'ИПЦ raw'!$A:$A,0),MATCH(MoM!AY$1,'ИПЦ raw'!$1:$1,0))</f>
        <v>100.41</v>
      </c>
      <c r="AZ355" s="326">
        <f>INDEX('ИПЦ raw'!$1:$1048576, MATCH($K355,'ИПЦ raw'!$A:$A,0),MATCH(MoM!AZ$1,'ИПЦ raw'!$1:$1,0))</f>
        <v>104.47</v>
      </c>
    </row>
    <row r="356" spans="1:52" ht="26.25" x14ac:dyDescent="0.45">
      <c r="A356" s="326">
        <f>Веса!A356</f>
        <v>1</v>
      </c>
      <c r="B356" s="326">
        <f t="shared" si="10"/>
        <v>1</v>
      </c>
      <c r="C356" s="326">
        <f>БИПЦ_НДС!E356</f>
        <v>1</v>
      </c>
      <c r="D356" s="326">
        <f t="shared" si="11"/>
        <v>0</v>
      </c>
      <c r="E356" s="326">
        <v>0</v>
      </c>
      <c r="F356" s="326">
        <v>0</v>
      </c>
      <c r="G356" s="326">
        <v>0</v>
      </c>
      <c r="H356" s="326">
        <v>0</v>
      </c>
      <c r="I356" s="326">
        <v>1</v>
      </c>
      <c r="J356" s="308" t="s">
        <v>357</v>
      </c>
      <c r="K356" s="308" t="s">
        <v>357</v>
      </c>
      <c r="L356" s="326">
        <f>INDEX('ИПЦ raw'!$1:$1048576, MATCH($K356,'ИПЦ raw'!$A:$A,0),MATCH(MoM!L$1,'ИПЦ raw'!$1:$1,0))</f>
        <v>101.07</v>
      </c>
      <c r="M356" s="326">
        <f>INDEX('ИПЦ raw'!$1:$1048576, MATCH($K356,'ИПЦ raw'!$A:$A,0),MATCH(MoM!M$1,'ИПЦ raw'!$1:$1,0))</f>
        <v>100.23</v>
      </c>
      <c r="N356" s="326">
        <f>INDEX('ИПЦ raw'!$1:$1048576, MATCH($K356,'ИПЦ raw'!$A:$A,0),MATCH(MoM!N$1,'ИПЦ raw'!$1:$1,0))</f>
        <v>100.36</v>
      </c>
      <c r="O356" s="326">
        <f>INDEX('ИПЦ raw'!$1:$1048576, MATCH($K356,'ИПЦ raw'!$A:$A,0),MATCH(MoM!O$1,'ИПЦ raw'!$1:$1,0))</f>
        <v>100.82</v>
      </c>
      <c r="P356" s="326">
        <f>INDEX('ИПЦ raw'!$1:$1048576, MATCH($K356,'ИПЦ raw'!$A:$A,0),MATCH(MoM!P$1,'ИПЦ raw'!$1:$1,0))</f>
        <v>100.22</v>
      </c>
      <c r="Q356" s="326">
        <f>INDEX('ИПЦ raw'!$1:$1048576, MATCH($K356,'ИПЦ raw'!$A:$A,0),MATCH(MoM!Q$1,'ИПЦ raw'!$1:$1,0))</f>
        <v>100.1</v>
      </c>
      <c r="R356" s="326">
        <f>INDEX('ИПЦ raw'!$1:$1048576, MATCH($K356,'ИПЦ raw'!$A:$A,0),MATCH(MoM!R$1,'ИПЦ raw'!$1:$1,0))</f>
        <v>100.12</v>
      </c>
      <c r="S356" s="326">
        <f>INDEX('ИПЦ raw'!$1:$1048576, MATCH($K356,'ИПЦ raw'!$A:$A,0),MATCH(MoM!S$1,'ИПЦ raw'!$1:$1,0))</f>
        <v>100.7</v>
      </c>
      <c r="T356" s="326">
        <f>INDEX('ИПЦ raw'!$1:$1048576, MATCH($K356,'ИПЦ raw'!$A:$A,0),MATCH(MoM!T$1,'ИПЦ raw'!$1:$1,0))</f>
        <v>100.78</v>
      </c>
      <c r="U356" s="326">
        <f>INDEX('ИПЦ raw'!$1:$1048576, MATCH($K356,'ИПЦ raw'!$A:$A,0),MATCH(MoM!U$1,'ИПЦ raw'!$1:$1,0))</f>
        <v>100.82</v>
      </c>
      <c r="V356" s="326">
        <f>INDEX('ИПЦ raw'!$1:$1048576, MATCH($K356,'ИПЦ raw'!$A:$A,0),MATCH(MoM!V$1,'ИПЦ raw'!$1:$1,0))</f>
        <v>100.3</v>
      </c>
      <c r="W356" s="326">
        <f>INDEX('ИПЦ raw'!$1:$1048576, MATCH($K356,'ИПЦ raw'!$A:$A,0),MATCH(MoM!W$1,'ИПЦ raw'!$1:$1,0))</f>
        <v>100.18</v>
      </c>
      <c r="X356" s="326">
        <f>INDEX('ИПЦ raw'!$1:$1048576, MATCH($K356,'ИПЦ raw'!$A:$A,0),MATCH(MoM!X$1,'ИПЦ raw'!$1:$1,0))</f>
        <v>101.5</v>
      </c>
      <c r="Y356" s="326">
        <f>INDEX('ИПЦ raw'!$1:$1048576, MATCH($K356,'ИПЦ raw'!$A:$A,0),MATCH(MoM!Y$1,'ИПЦ raw'!$1:$1,0))</f>
        <v>100.39</v>
      </c>
      <c r="Z356" s="326">
        <f>INDEX('ИПЦ raw'!$1:$1048576, MATCH($K356,'ИПЦ raw'!$A:$A,0),MATCH(MoM!Z$1,'ИПЦ raw'!$1:$1,0))</f>
        <v>101.63</v>
      </c>
      <c r="AA356" s="326">
        <f>INDEX('ИПЦ raw'!$1:$1048576, MATCH($K356,'ИПЦ raw'!$A:$A,0),MATCH(MoM!AA$1,'ИПЦ raw'!$1:$1,0))</f>
        <v>100.69</v>
      </c>
      <c r="AB356" s="326">
        <f>INDEX('ИПЦ raw'!$1:$1048576, MATCH($K356,'ИПЦ raw'!$A:$A,0),MATCH(MoM!AB$1,'ИПЦ raw'!$1:$1,0))</f>
        <v>101.53</v>
      </c>
      <c r="AC356" s="326">
        <f>INDEX('ИПЦ raw'!$1:$1048576, MATCH($K356,'ИПЦ raw'!$A:$A,0),MATCH(MoM!AC$1,'ИПЦ raw'!$1:$1,0))</f>
        <v>100.44</v>
      </c>
      <c r="AD356" s="326">
        <f>INDEX('ИПЦ raw'!$1:$1048576, MATCH($K356,'ИПЦ raw'!$A:$A,0),MATCH(MoM!AD$1,'ИПЦ raw'!$1:$1,0))</f>
        <v>100.68</v>
      </c>
      <c r="AE356" s="326">
        <f>INDEX('ИПЦ raw'!$1:$1048576, MATCH($K356,'ИПЦ raw'!$A:$A,0),MATCH(MoM!AE$1,'ИПЦ raw'!$1:$1,0))</f>
        <v>100.22</v>
      </c>
      <c r="AF356" s="326">
        <f>INDEX('ИПЦ raw'!$1:$1048576, MATCH($K356,'ИПЦ raw'!$A:$A,0),MATCH(MoM!AF$1,'ИПЦ raw'!$1:$1,0))</f>
        <v>100.73</v>
      </c>
      <c r="AG356" s="326">
        <f>INDEX('ИПЦ raw'!$1:$1048576, MATCH($K356,'ИПЦ raw'!$A:$A,0),MATCH(MoM!AG$1,'ИПЦ raw'!$1:$1,0))</f>
        <v>102.46</v>
      </c>
      <c r="AH356" s="326">
        <f>INDEX('ИПЦ raw'!$1:$1048576, MATCH($K356,'ИПЦ raw'!$A:$A,0),MATCH(MoM!AH$1,'ИПЦ raw'!$1:$1,0))</f>
        <v>100.82</v>
      </c>
      <c r="AI356" s="326">
        <f>INDEX('ИПЦ raw'!$1:$1048576, MATCH($K356,'ИПЦ raw'!$A:$A,0),MATCH(MoM!AI$1,'ИПЦ raw'!$1:$1,0))</f>
        <v>99.26</v>
      </c>
      <c r="AJ356" s="326">
        <f>INDEX('ИПЦ raw'!$1:$1048576, MATCH($K356,'ИПЦ raw'!$A:$A,0),MATCH(MoM!AJ$1,'ИПЦ raw'!$1:$1,0))</f>
        <v>101.75</v>
      </c>
      <c r="AK356" s="326">
        <f>INDEX('ИПЦ raw'!$1:$1048576, MATCH($K356,'ИПЦ raw'!$A:$A,0),MATCH(MoM!AK$1,'ИПЦ raw'!$1:$1,0))</f>
        <v>101.74</v>
      </c>
      <c r="AL356" s="326">
        <f>INDEX('ИПЦ raw'!$1:$1048576, MATCH($K356,'ИПЦ raw'!$A:$A,0),MATCH(MoM!AL$1,'ИПЦ raw'!$1:$1,0))</f>
        <v>100.61</v>
      </c>
      <c r="AM356" s="326">
        <f>INDEX('ИПЦ raw'!$1:$1048576, MATCH($K356,'ИПЦ raw'!$A:$A,0),MATCH(MoM!AM$1,'ИПЦ raw'!$1:$1,0))</f>
        <v>100.84</v>
      </c>
      <c r="AN356" s="326">
        <f>INDEX('ИПЦ raw'!$1:$1048576, MATCH($K356,'ИПЦ raw'!$A:$A,0),MATCH(MoM!AN$1,'ИПЦ raw'!$1:$1,0))</f>
        <v>101.77</v>
      </c>
      <c r="AO356" s="326">
        <f>INDEX('ИПЦ raw'!$1:$1048576, MATCH($K356,'ИПЦ raw'!$A:$A,0),MATCH(MoM!AO$1,'ИПЦ raw'!$1:$1,0))</f>
        <v>101.68</v>
      </c>
      <c r="AP356" s="326">
        <f>INDEX('ИПЦ raw'!$1:$1048576, MATCH($K356,'ИПЦ raw'!$A:$A,0),MATCH(MoM!AP$1,'ИПЦ raw'!$1:$1,0))</f>
        <v>100.39</v>
      </c>
      <c r="AQ356" s="326">
        <f>INDEX('ИПЦ raw'!$1:$1048576, MATCH($K356,'ИПЦ raw'!$A:$A,0),MATCH(MoM!AQ$1,'ИПЦ raw'!$1:$1,0))</f>
        <v>100.1</v>
      </c>
      <c r="AR356" s="326">
        <f>INDEX('ИПЦ raw'!$1:$1048576, MATCH($K356,'ИПЦ raw'!$A:$A,0),MATCH(MoM!AR$1,'ИПЦ raw'!$1:$1,0))</f>
        <v>100.22</v>
      </c>
      <c r="AS356" s="326">
        <f>INDEX('ИПЦ raw'!$1:$1048576, MATCH($K356,'ИПЦ raw'!$A:$A,0),MATCH(MoM!AS$1,'ИПЦ raw'!$1:$1,0))</f>
        <v>100.57</v>
      </c>
      <c r="AT356" s="326">
        <f>INDEX('ИПЦ raw'!$1:$1048576, MATCH($K356,'ИПЦ raw'!$A:$A,0),MATCH(MoM!AT$1,'ИПЦ raw'!$1:$1,0))</f>
        <v>100.75</v>
      </c>
      <c r="AU356" s="326">
        <f>INDEX('ИПЦ raw'!$1:$1048576, MATCH($K356,'ИПЦ raw'!$A:$A,0),MATCH(MoM!AU$1,'ИПЦ raw'!$1:$1,0))</f>
        <v>100.49</v>
      </c>
      <c r="AV356" s="326">
        <f>INDEX('ИПЦ raw'!$1:$1048576, MATCH($K356,'ИПЦ raw'!$A:$A,0),MATCH(MoM!AV$1,'ИПЦ raw'!$1:$1,0))</f>
        <v>100.86</v>
      </c>
      <c r="AW356" s="326">
        <f>INDEX('ИПЦ raw'!$1:$1048576, MATCH($K356,'ИПЦ raw'!$A:$A,0),MATCH(MoM!AW$1,'ИПЦ raw'!$1:$1,0))</f>
        <v>101.46</v>
      </c>
      <c r="AX356" s="326">
        <f>INDEX('ИПЦ raw'!$1:$1048576, MATCH($K356,'ИПЦ raw'!$A:$A,0),MATCH(MoM!AX$1,'ИПЦ raw'!$1:$1,0))</f>
        <v>100.16</v>
      </c>
      <c r="AY356" s="326">
        <f>INDEX('ИПЦ raw'!$1:$1048576, MATCH($K356,'ИПЦ raw'!$A:$A,0),MATCH(MoM!AY$1,'ИПЦ raw'!$1:$1,0))</f>
        <v>100.31</v>
      </c>
      <c r="AZ356" s="326">
        <f>INDEX('ИПЦ raw'!$1:$1048576, MATCH($K356,'ИПЦ raw'!$A:$A,0),MATCH(MoM!AZ$1,'ИПЦ raw'!$1:$1,0))</f>
        <v>100</v>
      </c>
    </row>
    <row r="357" spans="1:52" x14ac:dyDescent="0.45">
      <c r="A357" s="326">
        <f>Веса!A357</f>
        <v>1</v>
      </c>
      <c r="B357" s="326">
        <f t="shared" si="10"/>
        <v>1</v>
      </c>
      <c r="C357" s="326">
        <f>БИПЦ_НДС!E357</f>
        <v>1</v>
      </c>
      <c r="D357" s="326">
        <f t="shared" si="11"/>
        <v>0</v>
      </c>
      <c r="E357" s="326">
        <v>0</v>
      </c>
      <c r="F357" s="326">
        <v>0</v>
      </c>
      <c r="G357" s="326">
        <v>0</v>
      </c>
      <c r="H357" s="326">
        <v>0</v>
      </c>
      <c r="I357" s="326">
        <v>1</v>
      </c>
      <c r="J357" s="308" t="s">
        <v>358</v>
      </c>
      <c r="K357" s="308" t="s">
        <v>358</v>
      </c>
      <c r="L357" s="326">
        <f>INDEX('ИПЦ raw'!$1:$1048576, MATCH($K357,'ИПЦ raw'!$A:$A,0),MATCH(MoM!L$1,'ИПЦ raw'!$1:$1,0))</f>
        <v>99.89</v>
      </c>
      <c r="M357" s="326">
        <f>INDEX('ИПЦ raw'!$1:$1048576, MATCH($K357,'ИПЦ raw'!$A:$A,0),MATCH(MoM!M$1,'ИПЦ raw'!$1:$1,0))</f>
        <v>98.79</v>
      </c>
      <c r="N357" s="326">
        <f>INDEX('ИПЦ raw'!$1:$1048576, MATCH($K357,'ИПЦ raw'!$A:$A,0),MATCH(MoM!N$1,'ИПЦ raw'!$1:$1,0))</f>
        <v>99.84</v>
      </c>
      <c r="O357" s="326">
        <f>INDEX('ИПЦ raw'!$1:$1048576, MATCH($K357,'ИПЦ raw'!$A:$A,0),MATCH(MoM!O$1,'ИПЦ raw'!$1:$1,0))</f>
        <v>101.48</v>
      </c>
      <c r="P357" s="326">
        <f>INDEX('ИПЦ raw'!$1:$1048576, MATCH($K357,'ИПЦ raw'!$A:$A,0),MATCH(MoM!P$1,'ИПЦ raw'!$1:$1,0))</f>
        <v>100.45</v>
      </c>
      <c r="Q357" s="326">
        <f>INDEX('ИПЦ raw'!$1:$1048576, MATCH($K357,'ИПЦ raw'!$A:$A,0),MATCH(MoM!Q$1,'ИПЦ raw'!$1:$1,0))</f>
        <v>100.37</v>
      </c>
      <c r="R357" s="326">
        <f>INDEX('ИПЦ raw'!$1:$1048576, MATCH($K357,'ИПЦ raw'!$A:$A,0),MATCH(MoM!R$1,'ИПЦ raw'!$1:$1,0))</f>
        <v>101.22</v>
      </c>
      <c r="S357" s="326">
        <f>INDEX('ИПЦ raw'!$1:$1048576, MATCH($K357,'ИПЦ raw'!$A:$A,0),MATCH(MoM!S$1,'ИПЦ raw'!$1:$1,0))</f>
        <v>101.41</v>
      </c>
      <c r="T357" s="326">
        <f>INDEX('ИПЦ raw'!$1:$1048576, MATCH($K357,'ИПЦ raw'!$A:$A,0),MATCH(MoM!T$1,'ИПЦ raw'!$1:$1,0))</f>
        <v>101.74</v>
      </c>
      <c r="U357" s="326">
        <f>INDEX('ИПЦ raw'!$1:$1048576, MATCH($K357,'ИПЦ raw'!$A:$A,0),MATCH(MoM!U$1,'ИПЦ raw'!$1:$1,0))</f>
        <v>101.61</v>
      </c>
      <c r="V357" s="326">
        <f>INDEX('ИПЦ raw'!$1:$1048576, MATCH($K357,'ИПЦ raw'!$A:$A,0),MATCH(MoM!V$1,'ИПЦ raw'!$1:$1,0))</f>
        <v>101.16</v>
      </c>
      <c r="W357" s="326">
        <f>INDEX('ИПЦ raw'!$1:$1048576, MATCH($K357,'ИПЦ raw'!$A:$A,0),MATCH(MoM!W$1,'ИПЦ raw'!$1:$1,0))</f>
        <v>98.61</v>
      </c>
      <c r="X357" s="326">
        <f>INDEX('ИПЦ raw'!$1:$1048576, MATCH($K357,'ИПЦ raw'!$A:$A,0),MATCH(MoM!X$1,'ИПЦ raw'!$1:$1,0))</f>
        <v>100.65</v>
      </c>
      <c r="Y357" s="326">
        <f>INDEX('ИПЦ raw'!$1:$1048576, MATCH($K357,'ИПЦ raw'!$A:$A,0),MATCH(MoM!Y$1,'ИПЦ raw'!$1:$1,0))</f>
        <v>100.65</v>
      </c>
      <c r="Z357" s="326">
        <f>INDEX('ИПЦ raw'!$1:$1048576, MATCH($K357,'ИПЦ raw'!$A:$A,0),MATCH(MoM!Z$1,'ИПЦ raw'!$1:$1,0))</f>
        <v>100.22</v>
      </c>
      <c r="AA357" s="326">
        <f>INDEX('ИПЦ raw'!$1:$1048576, MATCH($K357,'ИПЦ raw'!$A:$A,0),MATCH(MoM!AA$1,'ИПЦ raw'!$1:$1,0))</f>
        <v>100.84</v>
      </c>
      <c r="AB357" s="326">
        <f>INDEX('ИПЦ raw'!$1:$1048576, MATCH($K357,'ИПЦ raw'!$A:$A,0),MATCH(MoM!AB$1,'ИПЦ raw'!$1:$1,0))</f>
        <v>101.13</v>
      </c>
      <c r="AC357" s="326">
        <f>INDEX('ИПЦ raw'!$1:$1048576, MATCH($K357,'ИПЦ raw'!$A:$A,0),MATCH(MoM!AC$1,'ИПЦ raw'!$1:$1,0))</f>
        <v>101.56</v>
      </c>
      <c r="AD357" s="326">
        <f>INDEX('ИПЦ raw'!$1:$1048576, MATCH($K357,'ИПЦ raw'!$A:$A,0),MATCH(MoM!AD$1,'ИПЦ raw'!$1:$1,0))</f>
        <v>100.13</v>
      </c>
      <c r="AE357" s="326">
        <f>INDEX('ИПЦ raw'!$1:$1048576, MATCH($K357,'ИПЦ raw'!$A:$A,0),MATCH(MoM!AE$1,'ИПЦ raw'!$1:$1,0))</f>
        <v>100.9</v>
      </c>
      <c r="AF357" s="326">
        <f>INDEX('ИПЦ raw'!$1:$1048576, MATCH($K357,'ИПЦ raw'!$A:$A,0),MATCH(MoM!AF$1,'ИПЦ raw'!$1:$1,0))</f>
        <v>100.89</v>
      </c>
      <c r="AG357" s="326">
        <f>INDEX('ИПЦ raw'!$1:$1048576, MATCH($K357,'ИПЦ raw'!$A:$A,0),MATCH(MoM!AG$1,'ИПЦ raw'!$1:$1,0))</f>
        <v>101.77</v>
      </c>
      <c r="AH357" s="326">
        <f>INDEX('ИПЦ raw'!$1:$1048576, MATCH($K357,'ИПЦ raw'!$A:$A,0),MATCH(MoM!AH$1,'ИПЦ raw'!$1:$1,0))</f>
        <v>101.31</v>
      </c>
      <c r="AI357" s="326">
        <f>INDEX('ИПЦ raw'!$1:$1048576, MATCH($K357,'ИПЦ raw'!$A:$A,0),MATCH(MoM!AI$1,'ИПЦ raw'!$1:$1,0))</f>
        <v>102.02</v>
      </c>
      <c r="AJ357" s="326">
        <f>INDEX('ИПЦ raw'!$1:$1048576, MATCH($K357,'ИПЦ raw'!$A:$A,0),MATCH(MoM!AJ$1,'ИПЦ raw'!$1:$1,0))</f>
        <v>100.02</v>
      </c>
      <c r="AK357" s="326">
        <f>INDEX('ИПЦ raw'!$1:$1048576, MATCH($K357,'ИПЦ raw'!$A:$A,0),MATCH(MoM!AK$1,'ИПЦ raw'!$1:$1,0))</f>
        <v>101.37</v>
      </c>
      <c r="AL357" s="326">
        <f>INDEX('ИПЦ raw'!$1:$1048576, MATCH($K357,'ИПЦ raw'!$A:$A,0),MATCH(MoM!AL$1,'ИПЦ raw'!$1:$1,0))</f>
        <v>101.14</v>
      </c>
      <c r="AM357" s="326">
        <f>INDEX('ИПЦ raw'!$1:$1048576, MATCH($K357,'ИПЦ raw'!$A:$A,0),MATCH(MoM!AM$1,'ИПЦ raw'!$1:$1,0))</f>
        <v>99.86</v>
      </c>
      <c r="AN357" s="326">
        <f>INDEX('ИПЦ raw'!$1:$1048576, MATCH($K357,'ИПЦ raw'!$A:$A,0),MATCH(MoM!AN$1,'ИПЦ raw'!$1:$1,0))</f>
        <v>100</v>
      </c>
      <c r="AO357" s="326">
        <f>INDEX('ИПЦ raw'!$1:$1048576, MATCH($K357,'ИПЦ raw'!$A:$A,0),MATCH(MoM!AO$1,'ИПЦ raw'!$1:$1,0))</f>
        <v>99.96</v>
      </c>
      <c r="AP357" s="326">
        <f>INDEX('ИПЦ raw'!$1:$1048576, MATCH($K357,'ИПЦ raw'!$A:$A,0),MATCH(MoM!AP$1,'ИПЦ raw'!$1:$1,0))</f>
        <v>100.53</v>
      </c>
      <c r="AQ357" s="326">
        <f>INDEX('ИПЦ raw'!$1:$1048576, MATCH($K357,'ИПЦ raw'!$A:$A,0),MATCH(MoM!AQ$1,'ИПЦ raw'!$1:$1,0))</f>
        <v>100.03</v>
      </c>
      <c r="AR357" s="326">
        <f>INDEX('ИПЦ raw'!$1:$1048576, MATCH($K357,'ИПЦ raw'!$A:$A,0),MATCH(MoM!AR$1,'ИПЦ raw'!$1:$1,0))</f>
        <v>101.36</v>
      </c>
      <c r="AS357" s="326">
        <f>INDEX('ИПЦ raw'!$1:$1048576, MATCH($K357,'ИПЦ raw'!$A:$A,0),MATCH(MoM!AS$1,'ИПЦ raw'!$1:$1,0))</f>
        <v>100.52</v>
      </c>
      <c r="AT357" s="326">
        <f>INDEX('ИПЦ raw'!$1:$1048576, MATCH($K357,'ИПЦ raw'!$A:$A,0),MATCH(MoM!AT$1,'ИПЦ raw'!$1:$1,0))</f>
        <v>100.09</v>
      </c>
      <c r="AU357" s="326">
        <f>INDEX('ИПЦ raw'!$1:$1048576, MATCH($K357,'ИПЦ raw'!$A:$A,0),MATCH(MoM!AU$1,'ИПЦ raw'!$1:$1,0))</f>
        <v>99.87</v>
      </c>
      <c r="AV357" s="326">
        <f>INDEX('ИПЦ raw'!$1:$1048576, MATCH($K357,'ИПЦ raw'!$A:$A,0),MATCH(MoM!AV$1,'ИПЦ raw'!$1:$1,0))</f>
        <v>101.29</v>
      </c>
      <c r="AW357" s="326">
        <f>INDEX('ИПЦ raw'!$1:$1048576, MATCH($K357,'ИПЦ raw'!$A:$A,0),MATCH(MoM!AW$1,'ИПЦ raw'!$1:$1,0))</f>
        <v>100.07</v>
      </c>
      <c r="AX357" s="326">
        <f>INDEX('ИПЦ raw'!$1:$1048576, MATCH($K357,'ИПЦ raw'!$A:$A,0),MATCH(MoM!AX$1,'ИПЦ raw'!$1:$1,0))</f>
        <v>99.8</v>
      </c>
      <c r="AY357" s="326">
        <f>INDEX('ИПЦ raw'!$1:$1048576, MATCH($K357,'ИПЦ raw'!$A:$A,0),MATCH(MoM!AY$1,'ИПЦ raw'!$1:$1,0))</f>
        <v>101.67</v>
      </c>
      <c r="AZ357" s="326">
        <f>INDEX('ИПЦ raw'!$1:$1048576, MATCH($K357,'ИПЦ raw'!$A:$A,0),MATCH(MoM!AZ$1,'ИПЦ raw'!$1:$1,0))</f>
        <v>100.56</v>
      </c>
    </row>
    <row r="358" spans="1:52" x14ac:dyDescent="0.45">
      <c r="A358" s="326">
        <f>Веса!A358</f>
        <v>1</v>
      </c>
      <c r="B358" s="326">
        <f t="shared" si="10"/>
        <v>1</v>
      </c>
      <c r="C358" s="326">
        <f>БИПЦ_НДС!E358</f>
        <v>1</v>
      </c>
      <c r="D358" s="326">
        <f t="shared" si="11"/>
        <v>0</v>
      </c>
      <c r="E358" s="326">
        <v>0</v>
      </c>
      <c r="F358" s="326">
        <v>0</v>
      </c>
      <c r="G358" s="326">
        <v>0</v>
      </c>
      <c r="H358" s="326">
        <v>0</v>
      </c>
      <c r="I358" s="326">
        <v>1</v>
      </c>
      <c r="J358" s="325" t="s">
        <v>359</v>
      </c>
      <c r="K358" s="325" t="s">
        <v>359</v>
      </c>
      <c r="L358" s="326">
        <f>INDEX('ИПЦ raw'!$1:$1048576, MATCH($K358,'ИПЦ raw'!$A:$A,0),MATCH(MoM!L$1,'ИПЦ raw'!$1:$1,0))</f>
        <v>100.21</v>
      </c>
      <c r="M358" s="326">
        <f>INDEX('ИПЦ raw'!$1:$1048576, MATCH($K358,'ИПЦ raw'!$A:$A,0),MATCH(MoM!M$1,'ИПЦ raw'!$1:$1,0))</f>
        <v>100.11</v>
      </c>
      <c r="N358" s="326">
        <f>INDEX('ИПЦ raw'!$1:$1048576, MATCH($K358,'ИПЦ raw'!$A:$A,0),MATCH(MoM!N$1,'ИПЦ raw'!$1:$1,0))</f>
        <v>100.32</v>
      </c>
      <c r="O358" s="326">
        <f>INDEX('ИПЦ raw'!$1:$1048576, MATCH($K358,'ИПЦ raw'!$A:$A,0),MATCH(MoM!O$1,'ИПЦ raw'!$1:$1,0))</f>
        <v>101.92</v>
      </c>
      <c r="P358" s="326">
        <f>INDEX('ИПЦ raw'!$1:$1048576, MATCH($K358,'ИПЦ raw'!$A:$A,0),MATCH(MoM!P$1,'ИПЦ raw'!$1:$1,0))</f>
        <v>100.29</v>
      </c>
      <c r="Q358" s="326">
        <f>INDEX('ИПЦ raw'!$1:$1048576, MATCH($K358,'ИПЦ raw'!$A:$A,0),MATCH(MoM!Q$1,'ИПЦ raw'!$1:$1,0))</f>
        <v>100.55</v>
      </c>
      <c r="R358" s="326">
        <f>INDEX('ИПЦ raw'!$1:$1048576, MATCH($K358,'ИПЦ raw'!$A:$A,0),MATCH(MoM!R$1,'ИПЦ raw'!$1:$1,0))</f>
        <v>100.17</v>
      </c>
      <c r="S358" s="326">
        <f>INDEX('ИПЦ raw'!$1:$1048576, MATCH($K358,'ИПЦ raw'!$A:$A,0),MATCH(MoM!S$1,'ИПЦ raw'!$1:$1,0))</f>
        <v>100.78</v>
      </c>
      <c r="T358" s="326">
        <f>INDEX('ИПЦ raw'!$1:$1048576, MATCH($K358,'ИПЦ raw'!$A:$A,0),MATCH(MoM!T$1,'ИПЦ raw'!$1:$1,0))</f>
        <v>100.69</v>
      </c>
      <c r="U358" s="326">
        <f>INDEX('ИПЦ raw'!$1:$1048576, MATCH($K358,'ИПЦ raw'!$A:$A,0),MATCH(MoM!U$1,'ИПЦ raw'!$1:$1,0))</f>
        <v>99.94</v>
      </c>
      <c r="V358" s="326">
        <f>INDEX('ИПЦ raw'!$1:$1048576, MATCH($K358,'ИПЦ raw'!$A:$A,0),MATCH(MoM!V$1,'ИПЦ raw'!$1:$1,0))</f>
        <v>101.63</v>
      </c>
      <c r="W358" s="326">
        <f>INDEX('ИПЦ raw'!$1:$1048576, MATCH($K358,'ИПЦ raw'!$A:$A,0),MATCH(MoM!W$1,'ИПЦ raw'!$1:$1,0))</f>
        <v>100.76</v>
      </c>
      <c r="X358" s="326">
        <f>INDEX('ИПЦ raw'!$1:$1048576, MATCH($K358,'ИПЦ raw'!$A:$A,0),MATCH(MoM!X$1,'ИПЦ raw'!$1:$1,0))</f>
        <v>102.53</v>
      </c>
      <c r="Y358" s="326">
        <f>INDEX('ИПЦ raw'!$1:$1048576, MATCH($K358,'ИПЦ raw'!$A:$A,0),MATCH(MoM!Y$1,'ИПЦ raw'!$1:$1,0))</f>
        <v>103.52</v>
      </c>
      <c r="Z358" s="326">
        <f>INDEX('ИПЦ raw'!$1:$1048576, MATCH($K358,'ИПЦ raw'!$A:$A,0),MATCH(MoM!Z$1,'ИПЦ raw'!$1:$1,0))</f>
        <v>101.15</v>
      </c>
      <c r="AA358" s="326">
        <f>INDEX('ИПЦ raw'!$1:$1048576, MATCH($K358,'ИПЦ raw'!$A:$A,0),MATCH(MoM!AA$1,'ИПЦ raw'!$1:$1,0))</f>
        <v>101.42</v>
      </c>
      <c r="AB358" s="326">
        <f>INDEX('ИПЦ raw'!$1:$1048576, MATCH($K358,'ИПЦ raw'!$A:$A,0),MATCH(MoM!AB$1,'ИПЦ raw'!$1:$1,0))</f>
        <v>101.09</v>
      </c>
      <c r="AC358" s="326">
        <f>INDEX('ИПЦ raw'!$1:$1048576, MATCH($K358,'ИПЦ raw'!$A:$A,0),MATCH(MoM!AC$1,'ИПЦ raw'!$1:$1,0))</f>
        <v>100.21</v>
      </c>
      <c r="AD358" s="326">
        <f>INDEX('ИПЦ raw'!$1:$1048576, MATCH($K358,'ИПЦ raw'!$A:$A,0),MATCH(MoM!AD$1,'ИПЦ raw'!$1:$1,0))</f>
        <v>100.83</v>
      </c>
      <c r="AE358" s="326">
        <f>INDEX('ИПЦ raw'!$1:$1048576, MATCH($K358,'ИПЦ raw'!$A:$A,0),MATCH(MoM!AE$1,'ИПЦ raw'!$1:$1,0))</f>
        <v>100.35</v>
      </c>
      <c r="AF358" s="326">
        <f>INDEX('ИПЦ raw'!$1:$1048576, MATCH($K358,'ИПЦ raw'!$A:$A,0),MATCH(MoM!AF$1,'ИПЦ raw'!$1:$1,0))</f>
        <v>100.3</v>
      </c>
      <c r="AG358" s="326">
        <f>INDEX('ИПЦ raw'!$1:$1048576, MATCH($K358,'ИПЦ raw'!$A:$A,0),MATCH(MoM!AG$1,'ИПЦ raw'!$1:$1,0))</f>
        <v>100.34</v>
      </c>
      <c r="AH358" s="326">
        <f>INDEX('ИПЦ raw'!$1:$1048576, MATCH($K358,'ИПЦ raw'!$A:$A,0),MATCH(MoM!AH$1,'ИПЦ raw'!$1:$1,0))</f>
        <v>100.75</v>
      </c>
      <c r="AI358" s="326">
        <f>INDEX('ИПЦ raw'!$1:$1048576, MATCH($K358,'ИПЦ raw'!$A:$A,0),MATCH(MoM!AI$1,'ИПЦ raw'!$1:$1,0))</f>
        <v>100.93</v>
      </c>
      <c r="AJ358" s="326">
        <f>INDEX('ИПЦ raw'!$1:$1048576, MATCH($K358,'ИПЦ raw'!$A:$A,0),MATCH(MoM!AJ$1,'ИПЦ raw'!$1:$1,0))</f>
        <v>101.56</v>
      </c>
      <c r="AK358" s="326">
        <f>INDEX('ИПЦ raw'!$1:$1048576, MATCH($K358,'ИПЦ raw'!$A:$A,0),MATCH(MoM!AK$1,'ИПЦ raw'!$1:$1,0))</f>
        <v>100.79</v>
      </c>
      <c r="AL358" s="326">
        <f>INDEX('ИПЦ raw'!$1:$1048576, MATCH($K358,'ИПЦ raw'!$A:$A,0),MATCH(MoM!AL$1,'ИПЦ raw'!$1:$1,0))</f>
        <v>101.17</v>
      </c>
      <c r="AM358" s="326">
        <f>INDEX('ИПЦ raw'!$1:$1048576, MATCH($K358,'ИПЦ raw'!$A:$A,0),MATCH(MoM!AM$1,'ИПЦ raw'!$1:$1,0))</f>
        <v>99.97</v>
      </c>
      <c r="AN358" s="326">
        <f>INDEX('ИПЦ raw'!$1:$1048576, MATCH($K358,'ИПЦ raw'!$A:$A,0),MATCH(MoM!AN$1,'ИПЦ raw'!$1:$1,0))</f>
        <v>100.37</v>
      </c>
      <c r="AO358" s="326">
        <f>INDEX('ИПЦ raw'!$1:$1048576, MATCH($K358,'ИПЦ raw'!$A:$A,0),MATCH(MoM!AO$1,'ИПЦ raw'!$1:$1,0))</f>
        <v>100.07</v>
      </c>
      <c r="AP358" s="326">
        <f>INDEX('ИПЦ raw'!$1:$1048576, MATCH($K358,'ИПЦ raw'!$A:$A,0),MATCH(MoM!AP$1,'ИПЦ raw'!$1:$1,0))</f>
        <v>100.28</v>
      </c>
      <c r="AQ358" s="326">
        <f>INDEX('ИПЦ raw'!$1:$1048576, MATCH($K358,'ИПЦ raw'!$A:$A,0),MATCH(MoM!AQ$1,'ИПЦ raw'!$1:$1,0))</f>
        <v>100.46</v>
      </c>
      <c r="AR358" s="326">
        <f>INDEX('ИПЦ raw'!$1:$1048576, MATCH($K358,'ИПЦ raw'!$A:$A,0),MATCH(MoM!AR$1,'ИПЦ raw'!$1:$1,0))</f>
        <v>100.04</v>
      </c>
      <c r="AS358" s="326">
        <f>INDEX('ИПЦ raw'!$1:$1048576, MATCH($K358,'ИПЦ raw'!$A:$A,0),MATCH(MoM!AS$1,'ИПЦ raw'!$1:$1,0))</f>
        <v>100.27</v>
      </c>
      <c r="AT358" s="326">
        <f>INDEX('ИПЦ raw'!$1:$1048576, MATCH($K358,'ИПЦ raw'!$A:$A,0),MATCH(MoM!AT$1,'ИПЦ raw'!$1:$1,0))</f>
        <v>100.09</v>
      </c>
      <c r="AU358" s="326">
        <f>INDEX('ИПЦ raw'!$1:$1048576, MATCH($K358,'ИПЦ raw'!$A:$A,0),MATCH(MoM!AU$1,'ИПЦ raw'!$1:$1,0))</f>
        <v>100.66</v>
      </c>
      <c r="AV358" s="326">
        <f>INDEX('ИПЦ raw'!$1:$1048576, MATCH($K358,'ИПЦ raw'!$A:$A,0),MATCH(MoM!AV$1,'ИПЦ raw'!$1:$1,0))</f>
        <v>100.21</v>
      </c>
      <c r="AW358" s="326">
        <f>INDEX('ИПЦ raw'!$1:$1048576, MATCH($K358,'ИПЦ raw'!$A:$A,0),MATCH(MoM!AW$1,'ИПЦ raw'!$1:$1,0))</f>
        <v>100.71</v>
      </c>
      <c r="AX358" s="326">
        <f>INDEX('ИПЦ raw'!$1:$1048576, MATCH($K358,'ИПЦ raw'!$A:$A,0),MATCH(MoM!AX$1,'ИПЦ raw'!$1:$1,0))</f>
        <v>100.81</v>
      </c>
      <c r="AY358" s="326">
        <f>INDEX('ИПЦ raw'!$1:$1048576, MATCH($K358,'ИПЦ raw'!$A:$A,0),MATCH(MoM!AY$1,'ИПЦ raw'!$1:$1,0))</f>
        <v>100.02</v>
      </c>
      <c r="AZ358" s="326">
        <f>INDEX('ИПЦ raw'!$1:$1048576, MATCH($K358,'ИПЦ raw'!$A:$A,0),MATCH(MoM!AZ$1,'ИПЦ raw'!$1:$1,0))</f>
        <v>101.97</v>
      </c>
    </row>
    <row r="359" spans="1:52" ht="26.25" x14ac:dyDescent="0.45">
      <c r="A359" s="326">
        <f>Веса!A359</f>
        <v>1</v>
      </c>
      <c r="B359" s="326">
        <f t="shared" si="10"/>
        <v>1</v>
      </c>
      <c r="C359" s="326">
        <f>БИПЦ_НДС!E359</f>
        <v>1</v>
      </c>
      <c r="D359" s="326">
        <f t="shared" si="11"/>
        <v>0</v>
      </c>
      <c r="E359" s="326">
        <v>0</v>
      </c>
      <c r="F359" s="326">
        <v>0</v>
      </c>
      <c r="G359" s="326">
        <v>0</v>
      </c>
      <c r="H359" s="326">
        <v>0</v>
      </c>
      <c r="I359" s="326">
        <v>1</v>
      </c>
      <c r="J359" s="308" t="s">
        <v>360</v>
      </c>
      <c r="K359" s="308" t="s">
        <v>360</v>
      </c>
      <c r="L359" s="326">
        <f>INDEX('ИПЦ raw'!$1:$1048576, MATCH($K359,'ИПЦ raw'!$A:$A,0),MATCH(MoM!L$1,'ИПЦ raw'!$1:$1,0))</f>
        <v>100.46</v>
      </c>
      <c r="M359" s="326">
        <f>INDEX('ИПЦ raw'!$1:$1048576, MATCH($K359,'ИПЦ raw'!$A:$A,0),MATCH(MoM!M$1,'ИПЦ raw'!$1:$1,0))</f>
        <v>100.33</v>
      </c>
      <c r="N359" s="326">
        <f>INDEX('ИПЦ raw'!$1:$1048576, MATCH($K359,'ИПЦ raw'!$A:$A,0),MATCH(MoM!N$1,'ИПЦ raw'!$1:$1,0))</f>
        <v>100.52</v>
      </c>
      <c r="O359" s="326">
        <f>INDEX('ИПЦ raw'!$1:$1048576, MATCH($K359,'ИПЦ raw'!$A:$A,0),MATCH(MoM!O$1,'ИПЦ raw'!$1:$1,0))</f>
        <v>100.11</v>
      </c>
      <c r="P359" s="326">
        <f>INDEX('ИПЦ raw'!$1:$1048576, MATCH($K359,'ИПЦ raw'!$A:$A,0),MATCH(MoM!P$1,'ИПЦ raw'!$1:$1,0))</f>
        <v>100.53</v>
      </c>
      <c r="Q359" s="326">
        <f>INDEX('ИПЦ raw'!$1:$1048576, MATCH($K359,'ИПЦ raw'!$A:$A,0),MATCH(MoM!Q$1,'ИПЦ raw'!$1:$1,0))</f>
        <v>100.3</v>
      </c>
      <c r="R359" s="326">
        <f>INDEX('ИПЦ raw'!$1:$1048576, MATCH($K359,'ИПЦ raw'!$A:$A,0),MATCH(MoM!R$1,'ИПЦ raw'!$1:$1,0))</f>
        <v>100.66</v>
      </c>
      <c r="S359" s="326">
        <f>INDEX('ИПЦ raw'!$1:$1048576, MATCH($K359,'ИПЦ raw'!$A:$A,0),MATCH(MoM!S$1,'ИПЦ raw'!$1:$1,0))</f>
        <v>100.53</v>
      </c>
      <c r="T359" s="326">
        <f>INDEX('ИПЦ raw'!$1:$1048576, MATCH($K359,'ИПЦ raw'!$A:$A,0),MATCH(MoM!T$1,'ИПЦ raw'!$1:$1,0))</f>
        <v>100.63</v>
      </c>
      <c r="U359" s="326">
        <f>INDEX('ИПЦ raw'!$1:$1048576, MATCH($K359,'ИПЦ raw'!$A:$A,0),MATCH(MoM!U$1,'ИПЦ raw'!$1:$1,0))</f>
        <v>100.73</v>
      </c>
      <c r="V359" s="326">
        <f>INDEX('ИПЦ raw'!$1:$1048576, MATCH($K359,'ИПЦ raw'!$A:$A,0),MATCH(MoM!V$1,'ИПЦ raw'!$1:$1,0))</f>
        <v>100.83</v>
      </c>
      <c r="W359" s="326">
        <f>INDEX('ИПЦ raw'!$1:$1048576, MATCH($K359,'ИПЦ raw'!$A:$A,0),MATCH(MoM!W$1,'ИПЦ raw'!$1:$1,0))</f>
        <v>100.9</v>
      </c>
      <c r="X359" s="326">
        <f>INDEX('ИПЦ raw'!$1:$1048576, MATCH($K359,'ИПЦ raw'!$A:$A,0),MATCH(MoM!X$1,'ИПЦ raw'!$1:$1,0))</f>
        <v>100.86</v>
      </c>
      <c r="Y359" s="326">
        <f>INDEX('ИПЦ raw'!$1:$1048576, MATCH($K359,'ИПЦ raw'!$A:$A,0),MATCH(MoM!Y$1,'ИПЦ raw'!$1:$1,0))</f>
        <v>100.56</v>
      </c>
      <c r="Z359" s="326">
        <f>INDEX('ИПЦ raw'!$1:$1048576, MATCH($K359,'ИПЦ raw'!$A:$A,0),MATCH(MoM!Z$1,'ИПЦ raw'!$1:$1,0))</f>
        <v>100.82</v>
      </c>
      <c r="AA359" s="326">
        <f>INDEX('ИПЦ raw'!$1:$1048576, MATCH($K359,'ИПЦ raw'!$A:$A,0),MATCH(MoM!AA$1,'ИПЦ raw'!$1:$1,0))</f>
        <v>100.88</v>
      </c>
      <c r="AB359" s="326">
        <f>INDEX('ИПЦ raw'!$1:$1048576, MATCH($K359,'ИПЦ raw'!$A:$A,0),MATCH(MoM!AB$1,'ИПЦ raw'!$1:$1,0))</f>
        <v>100.79</v>
      </c>
      <c r="AC359" s="326">
        <f>INDEX('ИПЦ raw'!$1:$1048576, MATCH($K359,'ИПЦ raw'!$A:$A,0),MATCH(MoM!AC$1,'ИПЦ raw'!$1:$1,0))</f>
        <v>100.67</v>
      </c>
      <c r="AD359" s="326">
        <f>INDEX('ИПЦ raw'!$1:$1048576, MATCH($K359,'ИПЦ raw'!$A:$A,0),MATCH(MoM!AD$1,'ИПЦ raw'!$1:$1,0))</f>
        <v>101.01</v>
      </c>
      <c r="AE359" s="326">
        <f>INDEX('ИПЦ raw'!$1:$1048576, MATCH($K359,'ИПЦ raw'!$A:$A,0),MATCH(MoM!AE$1,'ИПЦ raw'!$1:$1,0))</f>
        <v>100.98</v>
      </c>
      <c r="AF359" s="326">
        <f>INDEX('ИПЦ raw'!$1:$1048576, MATCH($K359,'ИПЦ raw'!$A:$A,0),MATCH(MoM!AF$1,'ИПЦ raw'!$1:$1,0))</f>
        <v>100.71</v>
      </c>
      <c r="AG359" s="326">
        <f>INDEX('ИПЦ raw'!$1:$1048576, MATCH($K359,'ИПЦ raw'!$A:$A,0),MATCH(MoM!AG$1,'ИПЦ raw'!$1:$1,0))</f>
        <v>101.01</v>
      </c>
      <c r="AH359" s="326">
        <f>INDEX('ИПЦ raw'!$1:$1048576, MATCH($K359,'ИПЦ raw'!$A:$A,0),MATCH(MoM!AH$1,'ИПЦ raw'!$1:$1,0))</f>
        <v>101.24</v>
      </c>
      <c r="AI359" s="326">
        <f>INDEX('ИПЦ raw'!$1:$1048576, MATCH($K359,'ИПЦ raw'!$A:$A,0),MATCH(MoM!AI$1,'ИПЦ raw'!$1:$1,0))</f>
        <v>100.84</v>
      </c>
      <c r="AJ359" s="326">
        <f>INDEX('ИПЦ raw'!$1:$1048576, MATCH($K359,'ИПЦ raw'!$A:$A,0),MATCH(MoM!AJ$1,'ИПЦ raw'!$1:$1,0))</f>
        <v>101.44</v>
      </c>
      <c r="AK359" s="326">
        <f>INDEX('ИПЦ raw'!$1:$1048576, MATCH($K359,'ИПЦ raw'!$A:$A,0),MATCH(MoM!AK$1,'ИПЦ raw'!$1:$1,0))</f>
        <v>101.61</v>
      </c>
      <c r="AL359" s="326">
        <f>INDEX('ИПЦ raw'!$1:$1048576, MATCH($K359,'ИПЦ raw'!$A:$A,0),MATCH(MoM!AL$1,'ИПЦ raw'!$1:$1,0))</f>
        <v>101.05</v>
      </c>
      <c r="AM359" s="326">
        <f>INDEX('ИПЦ raw'!$1:$1048576, MATCH($K359,'ИПЦ raw'!$A:$A,0),MATCH(MoM!AM$1,'ИПЦ raw'!$1:$1,0))</f>
        <v>100.96</v>
      </c>
      <c r="AN359" s="326">
        <f>INDEX('ИПЦ raw'!$1:$1048576, MATCH($K359,'ИПЦ raw'!$A:$A,0),MATCH(MoM!AN$1,'ИПЦ raw'!$1:$1,0))</f>
        <v>100.82</v>
      </c>
      <c r="AO359" s="326">
        <f>INDEX('ИПЦ raw'!$1:$1048576, MATCH($K359,'ИПЦ raw'!$A:$A,0),MATCH(MoM!AO$1,'ИПЦ raw'!$1:$1,0))</f>
        <v>100.81</v>
      </c>
      <c r="AP359" s="326">
        <f>INDEX('ИПЦ raw'!$1:$1048576, MATCH($K359,'ИПЦ raw'!$A:$A,0),MATCH(MoM!AP$1,'ИПЦ raw'!$1:$1,0))</f>
        <v>101.17</v>
      </c>
      <c r="AQ359" s="326">
        <f>INDEX('ИПЦ raw'!$1:$1048576, MATCH($K359,'ИПЦ raw'!$A:$A,0),MATCH(MoM!AQ$1,'ИПЦ raw'!$1:$1,0))</f>
        <v>100.87</v>
      </c>
      <c r="AR359" s="326">
        <f>INDEX('ИПЦ raw'!$1:$1048576, MATCH($K359,'ИПЦ raw'!$A:$A,0),MATCH(MoM!AR$1,'ИПЦ raw'!$1:$1,0))</f>
        <v>101.06</v>
      </c>
      <c r="AS359" s="326">
        <f>INDEX('ИПЦ raw'!$1:$1048576, MATCH($K359,'ИПЦ raw'!$A:$A,0),MATCH(MoM!AS$1,'ИПЦ raw'!$1:$1,0))</f>
        <v>100.7</v>
      </c>
      <c r="AT359" s="326">
        <f>INDEX('ИПЦ raw'!$1:$1048576, MATCH($K359,'ИПЦ raw'!$A:$A,0),MATCH(MoM!AT$1,'ИПЦ raw'!$1:$1,0))</f>
        <v>100.75</v>
      </c>
      <c r="AU359" s="326">
        <f>INDEX('ИПЦ raw'!$1:$1048576, MATCH($K359,'ИПЦ raw'!$A:$A,0),MATCH(MoM!AU$1,'ИПЦ raw'!$1:$1,0))</f>
        <v>101</v>
      </c>
      <c r="AV359" s="326">
        <f>INDEX('ИПЦ raw'!$1:$1048576, MATCH($K359,'ИПЦ raw'!$A:$A,0),MATCH(MoM!AV$1,'ИПЦ raw'!$1:$1,0))</f>
        <v>102.34</v>
      </c>
      <c r="AW359" s="326">
        <f>INDEX('ИПЦ raw'!$1:$1048576, MATCH($K359,'ИПЦ raw'!$A:$A,0),MATCH(MoM!AW$1,'ИПЦ raw'!$1:$1,0))</f>
        <v>100.97</v>
      </c>
      <c r="AX359" s="326">
        <f>INDEX('ИПЦ raw'!$1:$1048576, MATCH($K359,'ИПЦ raw'!$A:$A,0),MATCH(MoM!AX$1,'ИПЦ raw'!$1:$1,0))</f>
        <v>101.19</v>
      </c>
      <c r="AY359" s="326">
        <f>INDEX('ИПЦ raw'!$1:$1048576, MATCH($K359,'ИПЦ raw'!$A:$A,0),MATCH(MoM!AY$1,'ИПЦ raw'!$1:$1,0))</f>
        <v>101.06</v>
      </c>
      <c r="AZ359" s="326">
        <f>INDEX('ИПЦ raw'!$1:$1048576, MATCH($K359,'ИПЦ raw'!$A:$A,0),MATCH(MoM!AZ$1,'ИПЦ raw'!$1:$1,0))</f>
        <v>100.89</v>
      </c>
    </row>
    <row r="360" spans="1:52" x14ac:dyDescent="0.45">
      <c r="A360" s="326">
        <f>Веса!A360</f>
        <v>1</v>
      </c>
      <c r="B360" s="326">
        <f t="shared" si="10"/>
        <v>1</v>
      </c>
      <c r="C360" s="326">
        <f>БИПЦ_НДС!E360</f>
        <v>1</v>
      </c>
      <c r="D360" s="326">
        <f t="shared" si="11"/>
        <v>0</v>
      </c>
      <c r="E360" s="326">
        <v>0</v>
      </c>
      <c r="F360" s="326">
        <v>0</v>
      </c>
      <c r="G360" s="326">
        <v>0</v>
      </c>
      <c r="H360" s="326">
        <v>0</v>
      </c>
      <c r="I360" s="326">
        <v>1</v>
      </c>
      <c r="J360" s="308" t="s">
        <v>361</v>
      </c>
      <c r="K360" s="308" t="s">
        <v>361</v>
      </c>
      <c r="L360" s="326">
        <f>INDEX('ИПЦ raw'!$1:$1048576, MATCH($K360,'ИПЦ raw'!$A:$A,0),MATCH(MoM!L$1,'ИПЦ raw'!$1:$1,0))</f>
        <v>100.64</v>
      </c>
      <c r="M360" s="326">
        <f>INDEX('ИПЦ raw'!$1:$1048576, MATCH($K360,'ИПЦ raw'!$A:$A,0),MATCH(MoM!M$1,'ИПЦ raw'!$1:$1,0))</f>
        <v>100.36</v>
      </c>
      <c r="N360" s="326">
        <f>INDEX('ИПЦ raw'!$1:$1048576, MATCH($K360,'ИПЦ raw'!$A:$A,0),MATCH(MoM!N$1,'ИПЦ raw'!$1:$1,0))</f>
        <v>100.39</v>
      </c>
      <c r="O360" s="326">
        <f>INDEX('ИПЦ raw'!$1:$1048576, MATCH($K360,'ИПЦ raw'!$A:$A,0),MATCH(MoM!O$1,'ИПЦ raw'!$1:$1,0))</f>
        <v>100.01</v>
      </c>
      <c r="P360" s="326">
        <f>INDEX('ИПЦ raw'!$1:$1048576, MATCH($K360,'ИПЦ raw'!$A:$A,0),MATCH(MoM!P$1,'ИПЦ raw'!$1:$1,0))</f>
        <v>100.45</v>
      </c>
      <c r="Q360" s="326">
        <f>INDEX('ИПЦ raw'!$1:$1048576, MATCH($K360,'ИПЦ raw'!$A:$A,0),MATCH(MoM!Q$1,'ИПЦ raw'!$1:$1,0))</f>
        <v>100.3</v>
      </c>
      <c r="R360" s="326">
        <f>INDEX('ИПЦ raw'!$1:$1048576, MATCH($K360,'ИПЦ raw'!$A:$A,0),MATCH(MoM!R$1,'ИПЦ raw'!$1:$1,0))</f>
        <v>100.57</v>
      </c>
      <c r="S360" s="326">
        <f>INDEX('ИПЦ raw'!$1:$1048576, MATCH($K360,'ИПЦ raw'!$A:$A,0),MATCH(MoM!S$1,'ИПЦ raw'!$1:$1,0))</f>
        <v>100.56</v>
      </c>
      <c r="T360" s="326">
        <f>INDEX('ИПЦ raw'!$1:$1048576, MATCH($K360,'ИПЦ raw'!$A:$A,0),MATCH(MoM!T$1,'ИПЦ raw'!$1:$1,0))</f>
        <v>100.9</v>
      </c>
      <c r="U360" s="326">
        <f>INDEX('ИПЦ raw'!$1:$1048576, MATCH($K360,'ИПЦ raw'!$A:$A,0),MATCH(MoM!U$1,'ИПЦ raw'!$1:$1,0))</f>
        <v>100.6</v>
      </c>
      <c r="V360" s="326">
        <f>INDEX('ИПЦ raw'!$1:$1048576, MATCH($K360,'ИПЦ raw'!$A:$A,0),MATCH(MoM!V$1,'ИПЦ raw'!$1:$1,0))</f>
        <v>100.31</v>
      </c>
      <c r="W360" s="326">
        <f>INDEX('ИПЦ raw'!$1:$1048576, MATCH($K360,'ИПЦ raw'!$A:$A,0),MATCH(MoM!W$1,'ИПЦ raw'!$1:$1,0))</f>
        <v>100.77</v>
      </c>
      <c r="X360" s="326">
        <f>INDEX('ИПЦ raw'!$1:$1048576, MATCH($K360,'ИПЦ raw'!$A:$A,0),MATCH(MoM!X$1,'ИПЦ raw'!$1:$1,0))</f>
        <v>100.91</v>
      </c>
      <c r="Y360" s="326">
        <f>INDEX('ИПЦ raw'!$1:$1048576, MATCH($K360,'ИПЦ raw'!$A:$A,0),MATCH(MoM!Y$1,'ИПЦ raw'!$1:$1,0))</f>
        <v>100.55</v>
      </c>
      <c r="Z360" s="326">
        <f>INDEX('ИПЦ raw'!$1:$1048576, MATCH($K360,'ИПЦ raw'!$A:$A,0),MATCH(MoM!Z$1,'ИПЦ raw'!$1:$1,0))</f>
        <v>100.76</v>
      </c>
      <c r="AA360" s="326">
        <f>INDEX('ИПЦ raw'!$1:$1048576, MATCH($K360,'ИПЦ raw'!$A:$A,0),MATCH(MoM!AA$1,'ИПЦ raw'!$1:$1,0))</f>
        <v>101.35</v>
      </c>
      <c r="AB360" s="326">
        <f>INDEX('ИПЦ raw'!$1:$1048576, MATCH($K360,'ИПЦ raw'!$A:$A,0),MATCH(MoM!AB$1,'ИПЦ raw'!$1:$1,0))</f>
        <v>100.48</v>
      </c>
      <c r="AC360" s="326">
        <f>INDEX('ИПЦ raw'!$1:$1048576, MATCH($K360,'ИПЦ raw'!$A:$A,0),MATCH(MoM!AC$1,'ИПЦ raw'!$1:$1,0))</f>
        <v>100.74</v>
      </c>
      <c r="AD360" s="326">
        <f>INDEX('ИПЦ raw'!$1:$1048576, MATCH($K360,'ИПЦ raw'!$A:$A,0),MATCH(MoM!AD$1,'ИПЦ raw'!$1:$1,0))</f>
        <v>100.58</v>
      </c>
      <c r="AE360" s="326">
        <f>INDEX('ИПЦ raw'!$1:$1048576, MATCH($K360,'ИПЦ raw'!$A:$A,0),MATCH(MoM!AE$1,'ИПЦ raw'!$1:$1,0))</f>
        <v>101.28</v>
      </c>
      <c r="AF360" s="326">
        <f>INDEX('ИПЦ raw'!$1:$1048576, MATCH($K360,'ИПЦ raw'!$A:$A,0),MATCH(MoM!AF$1,'ИПЦ raw'!$1:$1,0))</f>
        <v>100.68</v>
      </c>
      <c r="AG360" s="326">
        <f>INDEX('ИПЦ raw'!$1:$1048576, MATCH($K360,'ИПЦ raw'!$A:$A,0),MATCH(MoM!AG$1,'ИПЦ raw'!$1:$1,0))</f>
        <v>101.18</v>
      </c>
      <c r="AH360" s="326">
        <f>INDEX('ИПЦ raw'!$1:$1048576, MATCH($K360,'ИПЦ raw'!$A:$A,0),MATCH(MoM!AH$1,'ИПЦ raw'!$1:$1,0))</f>
        <v>101.06</v>
      </c>
      <c r="AI360" s="326">
        <f>INDEX('ИПЦ raw'!$1:$1048576, MATCH($K360,'ИПЦ raw'!$A:$A,0),MATCH(MoM!AI$1,'ИПЦ raw'!$1:$1,0))</f>
        <v>101.16</v>
      </c>
      <c r="AJ360" s="326">
        <f>INDEX('ИПЦ raw'!$1:$1048576, MATCH($K360,'ИПЦ raw'!$A:$A,0),MATCH(MoM!AJ$1,'ИПЦ raw'!$1:$1,0))</f>
        <v>101.49</v>
      </c>
      <c r="AK360" s="326">
        <f>INDEX('ИПЦ raw'!$1:$1048576, MATCH($K360,'ИПЦ raw'!$A:$A,0),MATCH(MoM!AK$1,'ИПЦ raw'!$1:$1,0))</f>
        <v>102.01</v>
      </c>
      <c r="AL360" s="326">
        <f>INDEX('ИПЦ raw'!$1:$1048576, MATCH($K360,'ИПЦ raw'!$A:$A,0),MATCH(MoM!AL$1,'ИПЦ raw'!$1:$1,0))</f>
        <v>101.07</v>
      </c>
      <c r="AM360" s="326">
        <f>INDEX('ИПЦ raw'!$1:$1048576, MATCH($K360,'ИПЦ raw'!$A:$A,0),MATCH(MoM!AM$1,'ИПЦ raw'!$1:$1,0))</f>
        <v>100.51</v>
      </c>
      <c r="AN360" s="326">
        <f>INDEX('ИПЦ raw'!$1:$1048576, MATCH($K360,'ИПЦ raw'!$A:$A,0),MATCH(MoM!AN$1,'ИПЦ raw'!$1:$1,0))</f>
        <v>100.17</v>
      </c>
      <c r="AO360" s="326">
        <f>INDEX('ИПЦ raw'!$1:$1048576, MATCH($K360,'ИПЦ raw'!$A:$A,0),MATCH(MoM!AO$1,'ИПЦ raw'!$1:$1,0))</f>
        <v>100.58</v>
      </c>
      <c r="AP360" s="326">
        <f>INDEX('ИПЦ raw'!$1:$1048576, MATCH($K360,'ИПЦ raw'!$A:$A,0),MATCH(MoM!AP$1,'ИПЦ raw'!$1:$1,0))</f>
        <v>100.65</v>
      </c>
      <c r="AQ360" s="326">
        <f>INDEX('ИПЦ raw'!$1:$1048576, MATCH($K360,'ИПЦ raw'!$A:$A,0),MATCH(MoM!AQ$1,'ИПЦ raw'!$1:$1,0))</f>
        <v>100.28</v>
      </c>
      <c r="AR360" s="326">
        <f>INDEX('ИПЦ raw'!$1:$1048576, MATCH($K360,'ИПЦ raw'!$A:$A,0),MATCH(MoM!AR$1,'ИПЦ raw'!$1:$1,0))</f>
        <v>100.88</v>
      </c>
      <c r="AS360" s="326">
        <f>INDEX('ИПЦ raw'!$1:$1048576, MATCH($K360,'ИПЦ raw'!$A:$A,0),MATCH(MoM!AS$1,'ИПЦ raw'!$1:$1,0))</f>
        <v>100.61</v>
      </c>
      <c r="AT360" s="326">
        <f>INDEX('ИПЦ raw'!$1:$1048576, MATCH($K360,'ИПЦ raw'!$A:$A,0),MATCH(MoM!AT$1,'ИПЦ raw'!$1:$1,0))</f>
        <v>100.68</v>
      </c>
      <c r="AU360" s="326">
        <f>INDEX('ИПЦ raw'!$1:$1048576, MATCH($K360,'ИПЦ raw'!$A:$A,0),MATCH(MoM!AU$1,'ИПЦ raw'!$1:$1,0))</f>
        <v>100.39</v>
      </c>
      <c r="AV360" s="326">
        <f>INDEX('ИПЦ raw'!$1:$1048576, MATCH($K360,'ИПЦ raw'!$A:$A,0),MATCH(MoM!AV$1,'ИПЦ raw'!$1:$1,0))</f>
        <v>102.62</v>
      </c>
      <c r="AW360" s="326">
        <f>INDEX('ИПЦ raw'!$1:$1048576, MATCH($K360,'ИПЦ raw'!$A:$A,0),MATCH(MoM!AW$1,'ИПЦ raw'!$1:$1,0))</f>
        <v>101.04</v>
      </c>
      <c r="AX360" s="326">
        <f>INDEX('ИПЦ raw'!$1:$1048576, MATCH($K360,'ИПЦ raw'!$A:$A,0),MATCH(MoM!AX$1,'ИПЦ raw'!$1:$1,0))</f>
        <v>100.55</v>
      </c>
      <c r="AY360" s="326">
        <f>INDEX('ИПЦ raw'!$1:$1048576, MATCH($K360,'ИПЦ raw'!$A:$A,0),MATCH(MoM!AY$1,'ИПЦ raw'!$1:$1,0))</f>
        <v>100.92</v>
      </c>
      <c r="AZ360" s="326">
        <f>INDEX('ИПЦ raw'!$1:$1048576, MATCH($K360,'ИПЦ raw'!$A:$A,0),MATCH(MoM!AZ$1,'ИПЦ raw'!$1:$1,0))</f>
        <v>100.75</v>
      </c>
    </row>
    <row r="361" spans="1:52" x14ac:dyDescent="0.45">
      <c r="A361" s="326">
        <f>Веса!A361</f>
        <v>1</v>
      </c>
      <c r="B361" s="326">
        <f t="shared" si="10"/>
        <v>1</v>
      </c>
      <c r="C361" s="326">
        <f>БИПЦ_НДС!E361</f>
        <v>1</v>
      </c>
      <c r="D361" s="326">
        <f t="shared" si="11"/>
        <v>0</v>
      </c>
      <c r="E361" s="326">
        <v>0</v>
      </c>
      <c r="F361" s="326">
        <v>0</v>
      </c>
      <c r="G361" s="326">
        <v>0</v>
      </c>
      <c r="H361" s="326">
        <v>0</v>
      </c>
      <c r="I361" s="326">
        <v>1</v>
      </c>
      <c r="J361" s="308" t="s">
        <v>362</v>
      </c>
      <c r="K361" s="308" t="s">
        <v>362</v>
      </c>
      <c r="L361" s="326">
        <f>INDEX('ИПЦ raw'!$1:$1048576, MATCH($K361,'ИПЦ raw'!$A:$A,0),MATCH(MoM!L$1,'ИПЦ raw'!$1:$1,0))</f>
        <v>102.98</v>
      </c>
      <c r="M361" s="326">
        <f>INDEX('ИПЦ raw'!$1:$1048576, MATCH($K361,'ИПЦ raw'!$A:$A,0),MATCH(MoM!M$1,'ИПЦ raw'!$1:$1,0))</f>
        <v>101.24</v>
      </c>
      <c r="N361" s="326">
        <f>INDEX('ИПЦ raw'!$1:$1048576, MATCH($K361,'ИПЦ raw'!$A:$A,0),MATCH(MoM!N$1,'ИПЦ raw'!$1:$1,0))</f>
        <v>100.19</v>
      </c>
      <c r="O361" s="326">
        <f>INDEX('ИПЦ raw'!$1:$1048576, MATCH($K361,'ИПЦ raw'!$A:$A,0),MATCH(MoM!O$1,'ИПЦ raw'!$1:$1,0))</f>
        <v>100.1</v>
      </c>
      <c r="P361" s="326">
        <f>INDEX('ИПЦ raw'!$1:$1048576, MATCH($K361,'ИПЦ raw'!$A:$A,0),MATCH(MoM!P$1,'ИПЦ raw'!$1:$1,0))</f>
        <v>100.36</v>
      </c>
      <c r="Q361" s="326">
        <f>INDEX('ИПЦ raw'!$1:$1048576, MATCH($K361,'ИПЦ raw'!$A:$A,0),MATCH(MoM!Q$1,'ИПЦ raw'!$1:$1,0))</f>
        <v>100.44</v>
      </c>
      <c r="R361" s="326">
        <f>INDEX('ИПЦ raw'!$1:$1048576, MATCH($K361,'ИПЦ raw'!$A:$A,0),MATCH(MoM!R$1,'ИПЦ raw'!$1:$1,0))</f>
        <v>99.99</v>
      </c>
      <c r="S361" s="326">
        <f>INDEX('ИПЦ raw'!$1:$1048576, MATCH($K361,'ИПЦ raw'!$A:$A,0),MATCH(MoM!S$1,'ИПЦ raw'!$1:$1,0))</f>
        <v>100.17</v>
      </c>
      <c r="T361" s="326">
        <f>INDEX('ИПЦ raw'!$1:$1048576, MATCH($K361,'ИПЦ raw'!$A:$A,0),MATCH(MoM!T$1,'ИПЦ raw'!$1:$1,0))</f>
        <v>101.76</v>
      </c>
      <c r="U361" s="326">
        <f>INDEX('ИПЦ raw'!$1:$1048576, MATCH($K361,'ИПЦ raw'!$A:$A,0),MATCH(MoM!U$1,'ИПЦ raw'!$1:$1,0))</f>
        <v>100.69</v>
      </c>
      <c r="V361" s="326">
        <f>INDEX('ИПЦ raw'!$1:$1048576, MATCH($K361,'ИПЦ raw'!$A:$A,0),MATCH(MoM!V$1,'ИПЦ raw'!$1:$1,0))</f>
        <v>101.6</v>
      </c>
      <c r="W361" s="326">
        <f>INDEX('ИПЦ raw'!$1:$1048576, MATCH($K361,'ИПЦ raw'!$A:$A,0),MATCH(MoM!W$1,'ИПЦ raw'!$1:$1,0))</f>
        <v>101.06</v>
      </c>
      <c r="X361" s="326">
        <f>INDEX('ИПЦ raw'!$1:$1048576, MATCH($K361,'ИПЦ raw'!$A:$A,0),MATCH(MoM!X$1,'ИПЦ raw'!$1:$1,0))</f>
        <v>101.98</v>
      </c>
      <c r="Y361" s="326">
        <f>INDEX('ИПЦ raw'!$1:$1048576, MATCH($K361,'ИПЦ raw'!$A:$A,0),MATCH(MoM!Y$1,'ИПЦ raw'!$1:$1,0))</f>
        <v>100.58</v>
      </c>
      <c r="Z361" s="326">
        <f>INDEX('ИПЦ raw'!$1:$1048576, MATCH($K361,'ИПЦ raw'!$A:$A,0),MATCH(MoM!Z$1,'ИПЦ raw'!$1:$1,0))</f>
        <v>100.46</v>
      </c>
      <c r="AA361" s="326">
        <f>INDEX('ИПЦ raw'!$1:$1048576, MATCH($K361,'ИПЦ raw'!$A:$A,0),MATCH(MoM!AA$1,'ИПЦ raw'!$1:$1,0))</f>
        <v>100.51</v>
      </c>
      <c r="AB361" s="326">
        <f>INDEX('ИПЦ raw'!$1:$1048576, MATCH($K361,'ИПЦ raw'!$A:$A,0),MATCH(MoM!AB$1,'ИПЦ raw'!$1:$1,0))</f>
        <v>100.54</v>
      </c>
      <c r="AC361" s="326">
        <f>INDEX('ИПЦ raw'!$1:$1048576, MATCH($K361,'ИПЦ raw'!$A:$A,0),MATCH(MoM!AC$1,'ИПЦ raw'!$1:$1,0))</f>
        <v>100.49</v>
      </c>
      <c r="AD361" s="326">
        <f>INDEX('ИПЦ raw'!$1:$1048576, MATCH($K361,'ИПЦ raw'!$A:$A,0),MATCH(MoM!AD$1,'ИПЦ raw'!$1:$1,0))</f>
        <v>100.74</v>
      </c>
      <c r="AE361" s="326">
        <f>INDEX('ИПЦ raw'!$1:$1048576, MATCH($K361,'ИПЦ raw'!$A:$A,0),MATCH(MoM!AE$1,'ИПЦ raw'!$1:$1,0))</f>
        <v>101.13</v>
      </c>
      <c r="AF361" s="326">
        <f>INDEX('ИПЦ raw'!$1:$1048576, MATCH($K361,'ИПЦ raw'!$A:$A,0),MATCH(MoM!AF$1,'ИПЦ raw'!$1:$1,0))</f>
        <v>101.59</v>
      </c>
      <c r="AG361" s="326">
        <f>INDEX('ИПЦ raw'!$1:$1048576, MATCH($K361,'ИПЦ raw'!$A:$A,0),MATCH(MoM!AG$1,'ИПЦ raw'!$1:$1,0))</f>
        <v>102.26</v>
      </c>
      <c r="AH361" s="326">
        <f>INDEX('ИПЦ raw'!$1:$1048576, MATCH($K361,'ИПЦ raw'!$A:$A,0),MATCH(MoM!AH$1,'ИПЦ raw'!$1:$1,0))</f>
        <v>100.8</v>
      </c>
      <c r="AI361" s="326">
        <f>INDEX('ИПЦ raw'!$1:$1048576, MATCH($K361,'ИПЦ raw'!$A:$A,0),MATCH(MoM!AI$1,'ИПЦ raw'!$1:$1,0))</f>
        <v>100.73</v>
      </c>
      <c r="AJ361" s="326">
        <f>INDEX('ИПЦ raw'!$1:$1048576, MATCH($K361,'ИПЦ raw'!$A:$A,0),MATCH(MoM!AJ$1,'ИПЦ raw'!$1:$1,0))</f>
        <v>102.04</v>
      </c>
      <c r="AK361" s="326">
        <f>INDEX('ИПЦ raw'!$1:$1048576, MATCH($K361,'ИПЦ raw'!$A:$A,0),MATCH(MoM!AK$1,'ИПЦ raw'!$1:$1,0))</f>
        <v>101.59</v>
      </c>
      <c r="AL361" s="326">
        <f>INDEX('ИПЦ raw'!$1:$1048576, MATCH($K361,'ИПЦ raw'!$A:$A,0),MATCH(MoM!AL$1,'ИПЦ raw'!$1:$1,0))</f>
        <v>101.31</v>
      </c>
      <c r="AM361" s="326">
        <f>INDEX('ИПЦ raw'!$1:$1048576, MATCH($K361,'ИПЦ raw'!$A:$A,0),MATCH(MoM!AM$1,'ИПЦ raw'!$1:$1,0))</f>
        <v>100.88</v>
      </c>
      <c r="AN361" s="326">
        <f>INDEX('ИПЦ raw'!$1:$1048576, MATCH($K361,'ИПЦ raw'!$A:$A,0),MATCH(MoM!AN$1,'ИПЦ raw'!$1:$1,0))</f>
        <v>100.29</v>
      </c>
      <c r="AO361" s="326">
        <f>INDEX('ИПЦ raw'!$1:$1048576, MATCH($K361,'ИПЦ raw'!$A:$A,0),MATCH(MoM!AO$1,'ИПЦ raw'!$1:$1,0))</f>
        <v>100.43</v>
      </c>
      <c r="AP361" s="326">
        <f>INDEX('ИПЦ raw'!$1:$1048576, MATCH($K361,'ИПЦ raw'!$A:$A,0),MATCH(MoM!AP$1,'ИПЦ raw'!$1:$1,0))</f>
        <v>101.4</v>
      </c>
      <c r="AQ361" s="326">
        <f>INDEX('ИПЦ raw'!$1:$1048576, MATCH($K361,'ИПЦ raw'!$A:$A,0),MATCH(MoM!AQ$1,'ИПЦ raw'!$1:$1,0))</f>
        <v>100.66</v>
      </c>
      <c r="AR361" s="326">
        <f>INDEX('ИПЦ raw'!$1:$1048576, MATCH($K361,'ИПЦ raw'!$A:$A,0),MATCH(MoM!AR$1,'ИПЦ raw'!$1:$1,0))</f>
        <v>101.18</v>
      </c>
      <c r="AS361" s="326">
        <f>INDEX('ИПЦ raw'!$1:$1048576, MATCH($K361,'ИПЦ raw'!$A:$A,0),MATCH(MoM!AS$1,'ИПЦ raw'!$1:$1,0))</f>
        <v>102.22</v>
      </c>
      <c r="AT361" s="326">
        <f>INDEX('ИПЦ raw'!$1:$1048576, MATCH($K361,'ИПЦ raw'!$A:$A,0),MATCH(MoM!AT$1,'ИПЦ raw'!$1:$1,0))</f>
        <v>100.77</v>
      </c>
      <c r="AU361" s="326">
        <f>INDEX('ИПЦ raw'!$1:$1048576, MATCH($K361,'ИПЦ raw'!$A:$A,0),MATCH(MoM!AU$1,'ИПЦ raw'!$1:$1,0))</f>
        <v>101.54</v>
      </c>
      <c r="AV361" s="326">
        <f>INDEX('ИПЦ raw'!$1:$1048576, MATCH($K361,'ИПЦ raw'!$A:$A,0),MATCH(MoM!AV$1,'ИПЦ raw'!$1:$1,0))</f>
        <v>102.69</v>
      </c>
      <c r="AW361" s="326">
        <f>INDEX('ИПЦ raw'!$1:$1048576, MATCH($K361,'ИПЦ raw'!$A:$A,0),MATCH(MoM!AW$1,'ИПЦ raw'!$1:$1,0))</f>
        <v>101.04</v>
      </c>
      <c r="AX361" s="326">
        <f>INDEX('ИПЦ raw'!$1:$1048576, MATCH($K361,'ИПЦ raw'!$A:$A,0),MATCH(MoM!AX$1,'ИПЦ raw'!$1:$1,0))</f>
        <v>101.27</v>
      </c>
      <c r="AY361" s="326">
        <f>INDEX('ИПЦ raw'!$1:$1048576, MATCH($K361,'ИПЦ raw'!$A:$A,0),MATCH(MoM!AY$1,'ИПЦ raw'!$1:$1,0))</f>
        <v>100.35</v>
      </c>
      <c r="AZ361" s="326">
        <f>INDEX('ИПЦ raw'!$1:$1048576, MATCH($K361,'ИПЦ raw'!$A:$A,0),MATCH(MoM!AZ$1,'ИПЦ raw'!$1:$1,0))</f>
        <v>100.34</v>
      </c>
    </row>
    <row r="362" spans="1:52" x14ac:dyDescent="0.45">
      <c r="A362" s="326">
        <f>Веса!A362</f>
        <v>1</v>
      </c>
      <c r="B362" s="326">
        <f t="shared" si="10"/>
        <v>1</v>
      </c>
      <c r="C362" s="326">
        <f>БИПЦ_НДС!E362</f>
        <v>1</v>
      </c>
      <c r="D362" s="326">
        <f t="shared" si="11"/>
        <v>0</v>
      </c>
      <c r="E362" s="326">
        <v>0</v>
      </c>
      <c r="F362" s="326">
        <v>0</v>
      </c>
      <c r="G362" s="326">
        <v>0</v>
      </c>
      <c r="H362" s="326">
        <v>0</v>
      </c>
      <c r="I362" s="326">
        <v>1</v>
      </c>
      <c r="J362" s="308" t="s">
        <v>363</v>
      </c>
      <c r="K362" s="308" t="s">
        <v>363</v>
      </c>
      <c r="L362" s="326">
        <f>INDEX('ИПЦ raw'!$1:$1048576, MATCH($K362,'ИПЦ raw'!$A:$A,0),MATCH(MoM!L$1,'ИПЦ raw'!$1:$1,0))</f>
        <v>100.73</v>
      </c>
      <c r="M362" s="326">
        <f>INDEX('ИПЦ raw'!$1:$1048576, MATCH($K362,'ИПЦ raw'!$A:$A,0),MATCH(MoM!M$1,'ИПЦ raw'!$1:$1,0))</f>
        <v>100.41</v>
      </c>
      <c r="N362" s="326">
        <f>INDEX('ИПЦ raw'!$1:$1048576, MATCH($K362,'ИПЦ raw'!$A:$A,0),MATCH(MoM!N$1,'ИПЦ raw'!$1:$1,0))</f>
        <v>100.54</v>
      </c>
      <c r="O362" s="326">
        <f>INDEX('ИПЦ raw'!$1:$1048576, MATCH($K362,'ИПЦ raw'!$A:$A,0),MATCH(MoM!O$1,'ИПЦ raw'!$1:$1,0))</f>
        <v>100.6</v>
      </c>
      <c r="P362" s="326">
        <f>INDEX('ИПЦ raw'!$1:$1048576, MATCH($K362,'ИПЦ raw'!$A:$A,0),MATCH(MoM!P$1,'ИПЦ raw'!$1:$1,0))</f>
        <v>100.31</v>
      </c>
      <c r="Q362" s="326">
        <f>INDEX('ИПЦ raw'!$1:$1048576, MATCH($K362,'ИПЦ raw'!$A:$A,0),MATCH(MoM!Q$1,'ИПЦ raw'!$1:$1,0))</f>
        <v>100.93</v>
      </c>
      <c r="R362" s="326">
        <f>INDEX('ИПЦ raw'!$1:$1048576, MATCH($K362,'ИПЦ raw'!$A:$A,0),MATCH(MoM!R$1,'ИПЦ raw'!$1:$1,0))</f>
        <v>100.36</v>
      </c>
      <c r="S362" s="326">
        <f>INDEX('ИПЦ raw'!$1:$1048576, MATCH($K362,'ИПЦ raw'!$A:$A,0),MATCH(MoM!S$1,'ИПЦ raw'!$1:$1,0))</f>
        <v>100.36</v>
      </c>
      <c r="T362" s="326">
        <f>INDEX('ИПЦ raw'!$1:$1048576, MATCH($K362,'ИПЦ raw'!$A:$A,0),MATCH(MoM!T$1,'ИПЦ raw'!$1:$1,0))</f>
        <v>101.87</v>
      </c>
      <c r="U362" s="326">
        <f>INDEX('ИПЦ raw'!$1:$1048576, MATCH($K362,'ИПЦ raw'!$A:$A,0),MATCH(MoM!U$1,'ИПЦ raw'!$1:$1,0))</f>
        <v>100.83</v>
      </c>
      <c r="V362" s="326">
        <f>INDEX('ИПЦ raw'!$1:$1048576, MATCH($K362,'ИПЦ raw'!$A:$A,0),MATCH(MoM!V$1,'ИПЦ raw'!$1:$1,0))</f>
        <v>101.14</v>
      </c>
      <c r="W362" s="326">
        <f>INDEX('ИПЦ raw'!$1:$1048576, MATCH($K362,'ИПЦ raw'!$A:$A,0),MATCH(MoM!W$1,'ИПЦ raw'!$1:$1,0))</f>
        <v>100.8</v>
      </c>
      <c r="X362" s="326">
        <f>INDEX('ИПЦ raw'!$1:$1048576, MATCH($K362,'ИПЦ raw'!$A:$A,0),MATCH(MoM!X$1,'ИПЦ raw'!$1:$1,0))</f>
        <v>100.93</v>
      </c>
      <c r="Y362" s="326">
        <f>INDEX('ИПЦ raw'!$1:$1048576, MATCH($K362,'ИПЦ raw'!$A:$A,0),MATCH(MoM!Y$1,'ИПЦ raw'!$1:$1,0))</f>
        <v>100.6</v>
      </c>
      <c r="Z362" s="326">
        <f>INDEX('ИПЦ raw'!$1:$1048576, MATCH($K362,'ИПЦ raw'!$A:$A,0),MATCH(MoM!Z$1,'ИПЦ raw'!$1:$1,0))</f>
        <v>100.57</v>
      </c>
      <c r="AA362" s="326">
        <f>INDEX('ИПЦ raw'!$1:$1048576, MATCH($K362,'ИПЦ raw'!$A:$A,0),MATCH(MoM!AA$1,'ИПЦ raw'!$1:$1,0))</f>
        <v>100.88</v>
      </c>
      <c r="AB362" s="326">
        <f>INDEX('ИПЦ raw'!$1:$1048576, MATCH($K362,'ИПЦ raw'!$A:$A,0),MATCH(MoM!AB$1,'ИПЦ raw'!$1:$1,0))</f>
        <v>100.39</v>
      </c>
      <c r="AC362" s="326">
        <f>INDEX('ИПЦ raw'!$1:$1048576, MATCH($K362,'ИПЦ raw'!$A:$A,0),MATCH(MoM!AC$1,'ИПЦ raw'!$1:$1,0))</f>
        <v>100.45</v>
      </c>
      <c r="AD362" s="326">
        <f>INDEX('ИПЦ raw'!$1:$1048576, MATCH($K362,'ИПЦ raw'!$A:$A,0),MATCH(MoM!AD$1,'ИПЦ raw'!$1:$1,0))</f>
        <v>101.02</v>
      </c>
      <c r="AE362" s="326">
        <f>INDEX('ИПЦ raw'!$1:$1048576, MATCH($K362,'ИПЦ raw'!$A:$A,0),MATCH(MoM!AE$1,'ИПЦ raw'!$1:$1,0))</f>
        <v>100.35</v>
      </c>
      <c r="AF362" s="326">
        <f>INDEX('ИПЦ raw'!$1:$1048576, MATCH($K362,'ИПЦ raw'!$A:$A,0),MATCH(MoM!AF$1,'ИПЦ raw'!$1:$1,0))</f>
        <v>100.73</v>
      </c>
      <c r="AG362" s="326">
        <f>INDEX('ИПЦ raw'!$1:$1048576, MATCH($K362,'ИПЦ raw'!$A:$A,0),MATCH(MoM!AG$1,'ИПЦ raw'!$1:$1,0))</f>
        <v>100.88</v>
      </c>
      <c r="AH362" s="326">
        <f>INDEX('ИПЦ raw'!$1:$1048576, MATCH($K362,'ИПЦ raw'!$A:$A,0),MATCH(MoM!AH$1,'ИПЦ raw'!$1:$1,0))</f>
        <v>100.69</v>
      </c>
      <c r="AI362" s="326">
        <f>INDEX('ИПЦ raw'!$1:$1048576, MATCH($K362,'ИПЦ raw'!$A:$A,0),MATCH(MoM!AI$1,'ИПЦ raw'!$1:$1,0))</f>
        <v>101.51</v>
      </c>
      <c r="AJ362" s="326">
        <f>INDEX('ИПЦ raw'!$1:$1048576, MATCH($K362,'ИПЦ raw'!$A:$A,0),MATCH(MoM!AJ$1,'ИПЦ raw'!$1:$1,0))</f>
        <v>100.96</v>
      </c>
      <c r="AK362" s="326">
        <f>INDEX('ИПЦ raw'!$1:$1048576, MATCH($K362,'ИПЦ raw'!$A:$A,0),MATCH(MoM!AK$1,'ИПЦ raw'!$1:$1,0))</f>
        <v>100.92</v>
      </c>
      <c r="AL362" s="326">
        <f>INDEX('ИПЦ raw'!$1:$1048576, MATCH($K362,'ИПЦ raw'!$A:$A,0),MATCH(MoM!AL$1,'ИПЦ raw'!$1:$1,0))</f>
        <v>101.13</v>
      </c>
      <c r="AM362" s="326">
        <f>INDEX('ИПЦ raw'!$1:$1048576, MATCH($K362,'ИПЦ raw'!$A:$A,0),MATCH(MoM!AM$1,'ИПЦ raw'!$1:$1,0))</f>
        <v>100.69</v>
      </c>
      <c r="AN362" s="326">
        <f>INDEX('ИПЦ raw'!$1:$1048576, MATCH($K362,'ИПЦ raw'!$A:$A,0),MATCH(MoM!AN$1,'ИПЦ raw'!$1:$1,0))</f>
        <v>100.36</v>
      </c>
      <c r="AO362" s="326">
        <f>INDEX('ИПЦ raw'!$1:$1048576, MATCH($K362,'ИПЦ raw'!$A:$A,0),MATCH(MoM!AO$1,'ИПЦ raw'!$1:$1,0))</f>
        <v>100.69</v>
      </c>
      <c r="AP362" s="326">
        <f>INDEX('ИПЦ raw'!$1:$1048576, MATCH($K362,'ИПЦ raw'!$A:$A,0),MATCH(MoM!AP$1,'ИПЦ raw'!$1:$1,0))</f>
        <v>100.89</v>
      </c>
      <c r="AQ362" s="326">
        <f>INDEX('ИПЦ raw'!$1:$1048576, MATCH($K362,'ИПЦ raw'!$A:$A,0),MATCH(MoM!AQ$1,'ИПЦ raw'!$1:$1,0))</f>
        <v>100.53</v>
      </c>
      <c r="AR362" s="326">
        <f>INDEX('ИПЦ raw'!$1:$1048576, MATCH($K362,'ИПЦ raw'!$A:$A,0),MATCH(MoM!AR$1,'ИПЦ raw'!$1:$1,0))</f>
        <v>100.49</v>
      </c>
      <c r="AS362" s="326">
        <f>INDEX('ИПЦ raw'!$1:$1048576, MATCH($K362,'ИПЦ raw'!$A:$A,0),MATCH(MoM!AS$1,'ИПЦ raw'!$1:$1,0))</f>
        <v>100.79</v>
      </c>
      <c r="AT362" s="326">
        <f>INDEX('ИПЦ raw'!$1:$1048576, MATCH($K362,'ИПЦ raw'!$A:$A,0),MATCH(MoM!AT$1,'ИПЦ raw'!$1:$1,0))</f>
        <v>100.96</v>
      </c>
      <c r="AU362" s="326">
        <f>INDEX('ИПЦ raw'!$1:$1048576, MATCH($K362,'ИПЦ raw'!$A:$A,0),MATCH(MoM!AU$1,'ИПЦ raw'!$1:$1,0))</f>
        <v>101.69</v>
      </c>
      <c r="AV362" s="326">
        <f>INDEX('ИПЦ raw'!$1:$1048576, MATCH($K362,'ИПЦ raw'!$A:$A,0),MATCH(MoM!AV$1,'ИПЦ raw'!$1:$1,0))</f>
        <v>101.19</v>
      </c>
      <c r="AW362" s="326">
        <f>INDEX('ИПЦ raw'!$1:$1048576, MATCH($K362,'ИПЦ raw'!$A:$A,0),MATCH(MoM!AW$1,'ИПЦ raw'!$1:$1,0))</f>
        <v>101.56</v>
      </c>
      <c r="AX362" s="326">
        <f>INDEX('ИПЦ raw'!$1:$1048576, MATCH($K362,'ИПЦ raw'!$A:$A,0),MATCH(MoM!AX$1,'ИПЦ raw'!$1:$1,0))</f>
        <v>101.31</v>
      </c>
      <c r="AY362" s="326">
        <f>INDEX('ИПЦ raw'!$1:$1048576, MATCH($K362,'ИПЦ raw'!$A:$A,0),MATCH(MoM!AY$1,'ИПЦ raw'!$1:$1,0))</f>
        <v>100.75</v>
      </c>
      <c r="AZ362" s="326">
        <f>INDEX('ИПЦ raw'!$1:$1048576, MATCH($K362,'ИПЦ raw'!$A:$A,0),MATCH(MoM!AZ$1,'ИПЦ raw'!$1:$1,0))</f>
        <v>100.61</v>
      </c>
    </row>
    <row r="363" spans="1:52" x14ac:dyDescent="0.45">
      <c r="A363" s="326">
        <f>Веса!A363</f>
        <v>1</v>
      </c>
      <c r="B363" s="326">
        <f t="shared" si="10"/>
        <v>1</v>
      </c>
      <c r="C363" s="326">
        <f>БИПЦ_НДС!E363</f>
        <v>1</v>
      </c>
      <c r="D363" s="326">
        <f t="shared" si="11"/>
        <v>0</v>
      </c>
      <c r="E363" s="326">
        <v>0</v>
      </c>
      <c r="F363" s="326">
        <v>0</v>
      </c>
      <c r="G363" s="326">
        <v>0</v>
      </c>
      <c r="H363" s="326">
        <v>0</v>
      </c>
      <c r="I363" s="326">
        <v>1</v>
      </c>
      <c r="J363" s="308" t="s">
        <v>364</v>
      </c>
      <c r="K363" s="308" t="s">
        <v>364</v>
      </c>
      <c r="L363" s="326">
        <f>INDEX('ИПЦ raw'!$1:$1048576, MATCH($K363,'ИПЦ raw'!$A:$A,0),MATCH(MoM!L$1,'ИПЦ raw'!$1:$1,0))</f>
        <v>100.42</v>
      </c>
      <c r="M363" s="326">
        <f>INDEX('ИПЦ raw'!$1:$1048576, MATCH($K363,'ИПЦ raw'!$A:$A,0),MATCH(MoM!M$1,'ИПЦ raw'!$1:$1,0))</f>
        <v>100.86</v>
      </c>
      <c r="N363" s="326">
        <f>INDEX('ИПЦ raw'!$1:$1048576, MATCH($K363,'ИПЦ raw'!$A:$A,0),MATCH(MoM!N$1,'ИПЦ raw'!$1:$1,0))</f>
        <v>100.61</v>
      </c>
      <c r="O363" s="326">
        <f>INDEX('ИПЦ raw'!$1:$1048576, MATCH($K363,'ИПЦ raw'!$A:$A,0),MATCH(MoM!O$1,'ИПЦ raw'!$1:$1,0))</f>
        <v>100.4</v>
      </c>
      <c r="P363" s="326">
        <f>INDEX('ИПЦ raw'!$1:$1048576, MATCH($K363,'ИПЦ raw'!$A:$A,0),MATCH(MoM!P$1,'ИПЦ raw'!$1:$1,0))</f>
        <v>100.26</v>
      </c>
      <c r="Q363" s="326">
        <f>INDEX('ИПЦ raw'!$1:$1048576, MATCH($K363,'ИПЦ raw'!$A:$A,0),MATCH(MoM!Q$1,'ИПЦ raw'!$1:$1,0))</f>
        <v>100.35</v>
      </c>
      <c r="R363" s="326">
        <f>INDEX('ИПЦ raw'!$1:$1048576, MATCH($K363,'ИПЦ raw'!$A:$A,0),MATCH(MoM!R$1,'ИПЦ raw'!$1:$1,0))</f>
        <v>100.78</v>
      </c>
      <c r="S363" s="326">
        <f>INDEX('ИПЦ raw'!$1:$1048576, MATCH($K363,'ИПЦ raw'!$A:$A,0),MATCH(MoM!S$1,'ИПЦ raw'!$1:$1,0))</f>
        <v>100.27</v>
      </c>
      <c r="T363" s="326">
        <f>INDEX('ИПЦ raw'!$1:$1048576, MATCH($K363,'ИПЦ raw'!$A:$A,0),MATCH(MoM!T$1,'ИПЦ raw'!$1:$1,0))</f>
        <v>101.66</v>
      </c>
      <c r="U363" s="326">
        <f>INDEX('ИПЦ raw'!$1:$1048576, MATCH($K363,'ИПЦ raw'!$A:$A,0),MATCH(MoM!U$1,'ИПЦ raw'!$1:$1,0))</f>
        <v>100.76</v>
      </c>
      <c r="V363" s="326">
        <f>INDEX('ИПЦ raw'!$1:$1048576, MATCH($K363,'ИПЦ raw'!$A:$A,0),MATCH(MoM!V$1,'ИПЦ raw'!$1:$1,0))</f>
        <v>101.32</v>
      </c>
      <c r="W363" s="326">
        <f>INDEX('ИПЦ raw'!$1:$1048576, MATCH($K363,'ИПЦ raw'!$A:$A,0),MATCH(MoM!W$1,'ИПЦ raw'!$1:$1,0))</f>
        <v>100.67</v>
      </c>
      <c r="X363" s="326">
        <f>INDEX('ИПЦ raw'!$1:$1048576, MATCH($K363,'ИПЦ raw'!$A:$A,0),MATCH(MoM!X$1,'ИПЦ raw'!$1:$1,0))</f>
        <v>100.78</v>
      </c>
      <c r="Y363" s="326">
        <f>INDEX('ИПЦ raw'!$1:$1048576, MATCH($K363,'ИПЦ raw'!$A:$A,0),MATCH(MoM!Y$1,'ИПЦ raw'!$1:$1,0))</f>
        <v>100.51</v>
      </c>
      <c r="Z363" s="326">
        <f>INDEX('ИПЦ raw'!$1:$1048576, MATCH($K363,'ИПЦ raw'!$A:$A,0),MATCH(MoM!Z$1,'ИПЦ raw'!$1:$1,0))</f>
        <v>101.37</v>
      </c>
      <c r="AA363" s="326">
        <f>INDEX('ИПЦ raw'!$1:$1048576, MATCH($K363,'ИПЦ raw'!$A:$A,0),MATCH(MoM!AA$1,'ИПЦ raw'!$1:$1,0))</f>
        <v>100.49</v>
      </c>
      <c r="AB363" s="326">
        <f>INDEX('ИПЦ raw'!$1:$1048576, MATCH($K363,'ИПЦ raw'!$A:$A,0),MATCH(MoM!AB$1,'ИПЦ raw'!$1:$1,0))</f>
        <v>100.53</v>
      </c>
      <c r="AC363" s="326">
        <f>INDEX('ИПЦ raw'!$1:$1048576, MATCH($K363,'ИПЦ raw'!$A:$A,0),MATCH(MoM!AC$1,'ИПЦ raw'!$1:$1,0))</f>
        <v>100.6</v>
      </c>
      <c r="AD363" s="326">
        <f>INDEX('ИПЦ raw'!$1:$1048576, MATCH($K363,'ИПЦ raw'!$A:$A,0),MATCH(MoM!AD$1,'ИПЦ raw'!$1:$1,0))</f>
        <v>101.02</v>
      </c>
      <c r="AE363" s="326">
        <f>INDEX('ИПЦ raw'!$1:$1048576, MATCH($K363,'ИПЦ raw'!$A:$A,0),MATCH(MoM!AE$1,'ИПЦ raw'!$1:$1,0))</f>
        <v>100.47</v>
      </c>
      <c r="AF363" s="326">
        <f>INDEX('ИПЦ raw'!$1:$1048576, MATCH($K363,'ИПЦ raw'!$A:$A,0),MATCH(MoM!AF$1,'ИПЦ raw'!$1:$1,0))</f>
        <v>100.7</v>
      </c>
      <c r="AG363" s="326">
        <f>INDEX('ИПЦ raw'!$1:$1048576, MATCH($K363,'ИПЦ raw'!$A:$A,0),MATCH(MoM!AG$1,'ИПЦ raw'!$1:$1,0))</f>
        <v>100.78</v>
      </c>
      <c r="AH363" s="326">
        <f>INDEX('ИПЦ raw'!$1:$1048576, MATCH($K363,'ИПЦ raw'!$A:$A,0),MATCH(MoM!AH$1,'ИПЦ raw'!$1:$1,0))</f>
        <v>100.61</v>
      </c>
      <c r="AI363" s="326">
        <f>INDEX('ИПЦ raw'!$1:$1048576, MATCH($K363,'ИПЦ raw'!$A:$A,0),MATCH(MoM!AI$1,'ИПЦ raw'!$1:$1,0))</f>
        <v>100.96</v>
      </c>
      <c r="AJ363" s="326">
        <f>INDEX('ИПЦ raw'!$1:$1048576, MATCH($K363,'ИПЦ raw'!$A:$A,0),MATCH(MoM!AJ$1,'ИПЦ raw'!$1:$1,0))</f>
        <v>101.51</v>
      </c>
      <c r="AK363" s="326">
        <f>INDEX('ИПЦ raw'!$1:$1048576, MATCH($K363,'ИПЦ raw'!$A:$A,0),MATCH(MoM!AK$1,'ИПЦ raw'!$1:$1,0))</f>
        <v>100.34</v>
      </c>
      <c r="AL363" s="326">
        <f>INDEX('ИПЦ raw'!$1:$1048576, MATCH($K363,'ИПЦ raw'!$A:$A,0),MATCH(MoM!AL$1,'ИПЦ raw'!$1:$1,0))</f>
        <v>101.46</v>
      </c>
      <c r="AM363" s="326">
        <f>INDEX('ИПЦ raw'!$1:$1048576, MATCH($K363,'ИПЦ raw'!$A:$A,0),MATCH(MoM!AM$1,'ИПЦ raw'!$1:$1,0))</f>
        <v>100.65</v>
      </c>
      <c r="AN363" s="326">
        <f>INDEX('ИПЦ raw'!$1:$1048576, MATCH($K363,'ИПЦ raw'!$A:$A,0),MATCH(MoM!AN$1,'ИПЦ raw'!$1:$1,0))</f>
        <v>100.52</v>
      </c>
      <c r="AO363" s="326">
        <f>INDEX('ИПЦ raw'!$1:$1048576, MATCH($K363,'ИПЦ raw'!$A:$A,0),MATCH(MoM!AO$1,'ИПЦ raw'!$1:$1,0))</f>
        <v>100.67</v>
      </c>
      <c r="AP363" s="326">
        <f>INDEX('ИПЦ raw'!$1:$1048576, MATCH($K363,'ИПЦ raw'!$A:$A,0),MATCH(MoM!AP$1,'ИПЦ raw'!$1:$1,0))</f>
        <v>100.81</v>
      </c>
      <c r="AQ363" s="326">
        <f>INDEX('ИПЦ raw'!$1:$1048576, MATCH($K363,'ИПЦ raw'!$A:$A,0),MATCH(MoM!AQ$1,'ИПЦ raw'!$1:$1,0))</f>
        <v>100.74</v>
      </c>
      <c r="AR363" s="326">
        <f>INDEX('ИПЦ raw'!$1:$1048576, MATCH($K363,'ИПЦ raw'!$A:$A,0),MATCH(MoM!AR$1,'ИПЦ raw'!$1:$1,0))</f>
        <v>101.02</v>
      </c>
      <c r="AS363" s="326">
        <f>INDEX('ИПЦ raw'!$1:$1048576, MATCH($K363,'ИПЦ raw'!$A:$A,0),MATCH(MoM!AS$1,'ИПЦ raw'!$1:$1,0))</f>
        <v>100.88</v>
      </c>
      <c r="AT363" s="326">
        <f>INDEX('ИПЦ raw'!$1:$1048576, MATCH($K363,'ИПЦ raw'!$A:$A,0),MATCH(MoM!AT$1,'ИПЦ raw'!$1:$1,0))</f>
        <v>101.06</v>
      </c>
      <c r="AU363" s="326">
        <f>INDEX('ИПЦ raw'!$1:$1048576, MATCH($K363,'ИПЦ raw'!$A:$A,0),MATCH(MoM!AU$1,'ИПЦ raw'!$1:$1,0))</f>
        <v>102.3</v>
      </c>
      <c r="AV363" s="326">
        <f>INDEX('ИПЦ raw'!$1:$1048576, MATCH($K363,'ИПЦ raw'!$A:$A,0),MATCH(MoM!AV$1,'ИПЦ raw'!$1:$1,0))</f>
        <v>101.52</v>
      </c>
      <c r="AW363" s="326">
        <f>INDEX('ИПЦ raw'!$1:$1048576, MATCH($K363,'ИПЦ raw'!$A:$A,0),MATCH(MoM!AW$1,'ИПЦ raw'!$1:$1,0))</f>
        <v>101.11</v>
      </c>
      <c r="AX363" s="326">
        <f>INDEX('ИПЦ raw'!$1:$1048576, MATCH($K363,'ИПЦ raw'!$A:$A,0),MATCH(MoM!AX$1,'ИПЦ raw'!$1:$1,0))</f>
        <v>101.54</v>
      </c>
      <c r="AY363" s="326">
        <f>INDEX('ИПЦ raw'!$1:$1048576, MATCH($K363,'ИПЦ raw'!$A:$A,0),MATCH(MoM!AY$1,'ИПЦ raw'!$1:$1,0))</f>
        <v>100.91</v>
      </c>
      <c r="AZ363" s="326">
        <f>INDEX('ИПЦ raw'!$1:$1048576, MATCH($K363,'ИПЦ raw'!$A:$A,0),MATCH(MoM!AZ$1,'ИПЦ raw'!$1:$1,0))</f>
        <v>100.79</v>
      </c>
    </row>
    <row r="364" spans="1:52" x14ac:dyDescent="0.45">
      <c r="A364" s="326">
        <f>Веса!A364</f>
        <v>1</v>
      </c>
      <c r="B364" s="326">
        <f t="shared" si="10"/>
        <v>1</v>
      </c>
      <c r="C364" s="326">
        <f>БИПЦ_НДС!E364</f>
        <v>1</v>
      </c>
      <c r="D364" s="326">
        <f t="shared" si="11"/>
        <v>0</v>
      </c>
      <c r="E364" s="326">
        <v>0</v>
      </c>
      <c r="F364" s="326">
        <v>0</v>
      </c>
      <c r="G364" s="326">
        <v>0</v>
      </c>
      <c r="H364" s="326">
        <v>0</v>
      </c>
      <c r="I364" s="326">
        <v>1</v>
      </c>
      <c r="J364" s="325" t="s">
        <v>365</v>
      </c>
      <c r="K364" s="310" t="str">
        <f>J364</f>
        <v>Маникюр, услуга</v>
      </c>
      <c r="L364" s="326">
        <f>INDEX('ИПЦ raw'!$1:$1048576, MATCH($K364,'ИПЦ raw'!$A:$A,0),MATCH(MoM!L$1,'ИПЦ raw'!$1:$1,0))</f>
        <v>100.42</v>
      </c>
      <c r="M364" s="326">
        <f>INDEX('ИПЦ raw'!$1:$1048576, MATCH($K364,'ИПЦ raw'!$A:$A,0),MATCH(MoM!M$1,'ИПЦ raw'!$1:$1,0))</f>
        <v>100.62</v>
      </c>
      <c r="N364" s="326">
        <f>INDEX('ИПЦ raw'!$1:$1048576, MATCH($K364,'ИПЦ raw'!$A:$A,0),MATCH(MoM!N$1,'ИПЦ raw'!$1:$1,0))</f>
        <v>100.67</v>
      </c>
      <c r="O364" s="326">
        <f>INDEX('ИПЦ raw'!$1:$1048576, MATCH($K364,'ИПЦ raw'!$A:$A,0),MATCH(MoM!O$1,'ИПЦ raw'!$1:$1,0))</f>
        <v>100.2</v>
      </c>
      <c r="P364" s="326">
        <f>INDEX('ИПЦ raw'!$1:$1048576, MATCH($K364,'ИПЦ raw'!$A:$A,0),MATCH(MoM!P$1,'ИПЦ raw'!$1:$1,0))</f>
        <v>100.26</v>
      </c>
      <c r="Q364" s="326">
        <f>INDEX('ИПЦ raw'!$1:$1048576, MATCH($K364,'ИПЦ raw'!$A:$A,0),MATCH(MoM!Q$1,'ИПЦ raw'!$1:$1,0))</f>
        <v>100.98</v>
      </c>
      <c r="R364" s="326">
        <f>INDEX('ИПЦ raw'!$1:$1048576, MATCH($K364,'ИПЦ raw'!$A:$A,0),MATCH(MoM!R$1,'ИПЦ raw'!$1:$1,0))</f>
        <v>100.52</v>
      </c>
      <c r="S364" s="326">
        <f>INDEX('ИПЦ raw'!$1:$1048576, MATCH($K364,'ИПЦ raw'!$A:$A,0),MATCH(MoM!S$1,'ИПЦ raw'!$1:$1,0))</f>
        <v>100.76</v>
      </c>
      <c r="T364" s="326">
        <f>INDEX('ИПЦ raw'!$1:$1048576, MATCH($K364,'ИПЦ raw'!$A:$A,0),MATCH(MoM!T$1,'ИПЦ raw'!$1:$1,0))</f>
        <v>100.79</v>
      </c>
      <c r="U364" s="326">
        <f>INDEX('ИПЦ raw'!$1:$1048576, MATCH($K364,'ИПЦ raw'!$A:$A,0),MATCH(MoM!U$1,'ИПЦ raw'!$1:$1,0))</f>
        <v>101.1</v>
      </c>
      <c r="V364" s="326">
        <f>INDEX('ИПЦ raw'!$1:$1048576, MATCH($K364,'ИПЦ raw'!$A:$A,0),MATCH(MoM!V$1,'ИПЦ raw'!$1:$1,0))</f>
        <v>100.96</v>
      </c>
      <c r="W364" s="326">
        <f>INDEX('ИПЦ raw'!$1:$1048576, MATCH($K364,'ИПЦ raw'!$A:$A,0),MATCH(MoM!W$1,'ИПЦ raw'!$1:$1,0))</f>
        <v>101.29</v>
      </c>
      <c r="X364" s="326">
        <f>INDEX('ИПЦ raw'!$1:$1048576, MATCH($K364,'ИПЦ raw'!$A:$A,0),MATCH(MoM!X$1,'ИПЦ raw'!$1:$1,0))</f>
        <v>100.86</v>
      </c>
      <c r="Y364" s="326">
        <f>INDEX('ИПЦ raw'!$1:$1048576, MATCH($K364,'ИПЦ raw'!$A:$A,0),MATCH(MoM!Y$1,'ИПЦ raw'!$1:$1,0))</f>
        <v>100.7</v>
      </c>
      <c r="Z364" s="326">
        <f>INDEX('ИПЦ raw'!$1:$1048576, MATCH($K364,'ИПЦ raw'!$A:$A,0),MATCH(MoM!Z$1,'ИПЦ raw'!$1:$1,0))</f>
        <v>100.59</v>
      </c>
      <c r="AA364" s="326">
        <f>INDEX('ИПЦ raw'!$1:$1048576, MATCH($K364,'ИПЦ raw'!$A:$A,0),MATCH(MoM!AA$1,'ИПЦ raw'!$1:$1,0))</f>
        <v>101.14</v>
      </c>
      <c r="AB364" s="326">
        <f>INDEX('ИПЦ raw'!$1:$1048576, MATCH($K364,'ИПЦ raw'!$A:$A,0),MATCH(MoM!AB$1,'ИПЦ raw'!$1:$1,0))</f>
        <v>100.71</v>
      </c>
      <c r="AC364" s="326">
        <f>INDEX('ИПЦ raw'!$1:$1048576, MATCH($K364,'ИПЦ raw'!$A:$A,0),MATCH(MoM!AC$1,'ИПЦ raw'!$1:$1,0))</f>
        <v>100.74</v>
      </c>
      <c r="AD364" s="326">
        <f>INDEX('ИПЦ raw'!$1:$1048576, MATCH($K364,'ИПЦ raw'!$A:$A,0),MATCH(MoM!AD$1,'ИПЦ raw'!$1:$1,0))</f>
        <v>100.44</v>
      </c>
      <c r="AE364" s="326">
        <f>INDEX('ИПЦ raw'!$1:$1048576, MATCH($K364,'ИПЦ raw'!$A:$A,0),MATCH(MoM!AE$1,'ИПЦ raw'!$1:$1,0))</f>
        <v>100.54</v>
      </c>
      <c r="AF364" s="326">
        <f>INDEX('ИПЦ raw'!$1:$1048576, MATCH($K364,'ИПЦ raw'!$A:$A,0),MATCH(MoM!AF$1,'ИПЦ raw'!$1:$1,0))</f>
        <v>100.68</v>
      </c>
      <c r="AG364" s="326">
        <f>INDEX('ИПЦ raw'!$1:$1048576, MATCH($K364,'ИПЦ raw'!$A:$A,0),MATCH(MoM!AG$1,'ИПЦ raw'!$1:$1,0))</f>
        <v>101.36</v>
      </c>
      <c r="AH364" s="326">
        <f>INDEX('ИПЦ raw'!$1:$1048576, MATCH($K364,'ИПЦ raw'!$A:$A,0),MATCH(MoM!AH$1,'ИПЦ raw'!$1:$1,0))</f>
        <v>100.82</v>
      </c>
      <c r="AI364" s="326">
        <f>INDEX('ИПЦ raw'!$1:$1048576, MATCH($K364,'ИПЦ raw'!$A:$A,0),MATCH(MoM!AI$1,'ИПЦ raw'!$1:$1,0))</f>
        <v>101.4</v>
      </c>
      <c r="AJ364" s="326">
        <f>INDEX('ИПЦ raw'!$1:$1048576, MATCH($K364,'ИПЦ raw'!$A:$A,0),MATCH(MoM!AJ$1,'ИПЦ raw'!$1:$1,0))</f>
        <v>101.08</v>
      </c>
      <c r="AK364" s="326">
        <f>INDEX('ИПЦ raw'!$1:$1048576, MATCH($K364,'ИПЦ raw'!$A:$A,0),MATCH(MoM!AK$1,'ИПЦ raw'!$1:$1,0))</f>
        <v>100.81</v>
      </c>
      <c r="AL364" s="326">
        <f>INDEX('ИПЦ raw'!$1:$1048576, MATCH($K364,'ИПЦ raw'!$A:$A,0),MATCH(MoM!AL$1,'ИПЦ raw'!$1:$1,0))</f>
        <v>100.88</v>
      </c>
      <c r="AM364" s="326">
        <f>INDEX('ИПЦ raw'!$1:$1048576, MATCH($K364,'ИПЦ raw'!$A:$A,0),MATCH(MoM!AM$1,'ИПЦ raw'!$1:$1,0))</f>
        <v>100.54</v>
      </c>
      <c r="AN364" s="326">
        <f>INDEX('ИПЦ raw'!$1:$1048576, MATCH($K364,'ИПЦ raw'!$A:$A,0),MATCH(MoM!AN$1,'ИПЦ raw'!$1:$1,0))</f>
        <v>100.56</v>
      </c>
      <c r="AO364" s="326">
        <f>INDEX('ИПЦ raw'!$1:$1048576, MATCH($K364,'ИПЦ raw'!$A:$A,0),MATCH(MoM!AO$1,'ИПЦ raw'!$1:$1,0))</f>
        <v>100.75</v>
      </c>
      <c r="AP364" s="326">
        <f>INDEX('ИПЦ raw'!$1:$1048576, MATCH($K364,'ИПЦ raw'!$A:$A,0),MATCH(MoM!AP$1,'ИПЦ raw'!$1:$1,0))</f>
        <v>100.47</v>
      </c>
      <c r="AQ364" s="326">
        <f>INDEX('ИПЦ raw'!$1:$1048576, MATCH($K364,'ИПЦ raw'!$A:$A,0),MATCH(MoM!AQ$1,'ИПЦ raw'!$1:$1,0))</f>
        <v>100.92</v>
      </c>
      <c r="AR364" s="326">
        <f>INDEX('ИПЦ raw'!$1:$1048576, MATCH($K364,'ИПЦ raw'!$A:$A,0),MATCH(MoM!AR$1,'ИПЦ raw'!$1:$1,0))</f>
        <v>100.61</v>
      </c>
      <c r="AS364" s="326">
        <f>INDEX('ИПЦ raw'!$1:$1048576, MATCH($K364,'ИПЦ raw'!$A:$A,0),MATCH(MoM!AS$1,'ИПЦ raw'!$1:$1,0))</f>
        <v>100.88</v>
      </c>
      <c r="AT364" s="326">
        <f>INDEX('ИПЦ raw'!$1:$1048576, MATCH($K364,'ИПЦ raw'!$A:$A,0),MATCH(MoM!AT$1,'ИПЦ raw'!$1:$1,0))</f>
        <v>100.95</v>
      </c>
      <c r="AU364" s="326">
        <f>INDEX('ИПЦ raw'!$1:$1048576, MATCH($K364,'ИПЦ raw'!$A:$A,0),MATCH(MoM!AU$1,'ИПЦ raw'!$1:$1,0))</f>
        <v>101.43</v>
      </c>
      <c r="AV364" s="326">
        <f>INDEX('ИПЦ raw'!$1:$1048576, MATCH($K364,'ИПЦ raw'!$A:$A,0),MATCH(MoM!AV$1,'ИПЦ raw'!$1:$1,0))</f>
        <v>101.45</v>
      </c>
      <c r="AW364" s="326">
        <f>INDEX('ИПЦ raw'!$1:$1048576, MATCH($K364,'ИПЦ raw'!$A:$A,0),MATCH(MoM!AW$1,'ИПЦ raw'!$1:$1,0))</f>
        <v>100.72</v>
      </c>
      <c r="AX364" s="326">
        <f>INDEX('ИПЦ raw'!$1:$1048576, MATCH($K364,'ИПЦ raw'!$A:$A,0),MATCH(MoM!AX$1,'ИПЦ raw'!$1:$1,0))</f>
        <v>101.31</v>
      </c>
      <c r="AY364" s="326">
        <f>INDEX('ИПЦ raw'!$1:$1048576, MATCH($K364,'ИПЦ raw'!$A:$A,0),MATCH(MoM!AY$1,'ИПЦ raw'!$1:$1,0))</f>
        <v>100.6</v>
      </c>
      <c r="AZ364" s="326">
        <f>INDEX('ИПЦ raw'!$1:$1048576, MATCH($K364,'ИПЦ raw'!$A:$A,0),MATCH(MoM!AZ$1,'ИПЦ raw'!$1:$1,0))</f>
        <v>100.51</v>
      </c>
    </row>
    <row r="365" spans="1:52" x14ac:dyDescent="0.45">
      <c r="A365" s="326">
        <f>Веса!A365</f>
        <v>1</v>
      </c>
      <c r="B365" s="326">
        <f t="shared" si="10"/>
        <v>1</v>
      </c>
      <c r="C365" s="326">
        <f>БИПЦ_НДС!E365</f>
        <v>0</v>
      </c>
      <c r="D365" s="326">
        <f t="shared" si="11"/>
        <v>1</v>
      </c>
      <c r="E365" s="326">
        <v>0</v>
      </c>
      <c r="F365" s="326">
        <v>0</v>
      </c>
      <c r="G365" s="326">
        <v>0</v>
      </c>
      <c r="H365" s="326">
        <v>0</v>
      </c>
      <c r="I365" s="326">
        <v>1</v>
      </c>
      <c r="J365" s="308" t="s">
        <v>367</v>
      </c>
      <c r="K365" s="308" t="s">
        <v>367</v>
      </c>
      <c r="L365" s="326">
        <f>INDEX('ИПЦ raw'!$1:$1048576, MATCH($K365,'ИПЦ raw'!$A:$A,0),MATCH(MoM!L$1,'ИПЦ raw'!$1:$1,0))</f>
        <v>101.39</v>
      </c>
      <c r="M365" s="326">
        <f>INDEX('ИПЦ raw'!$1:$1048576, MATCH($K365,'ИПЦ raw'!$A:$A,0),MATCH(MoM!M$1,'ИПЦ raw'!$1:$1,0))</f>
        <v>100.56</v>
      </c>
      <c r="N365" s="326">
        <f>INDEX('ИПЦ raw'!$1:$1048576, MATCH($K365,'ИПЦ raw'!$A:$A,0),MATCH(MoM!N$1,'ИПЦ raw'!$1:$1,0))</f>
        <v>100.27</v>
      </c>
      <c r="O365" s="326">
        <f>INDEX('ИПЦ raw'!$1:$1048576, MATCH($K365,'ИПЦ raw'!$A:$A,0),MATCH(MoM!O$1,'ИПЦ raw'!$1:$1,0))</f>
        <v>100.27</v>
      </c>
      <c r="P365" s="326">
        <f>INDEX('ИПЦ raw'!$1:$1048576, MATCH($K365,'ИПЦ raw'!$A:$A,0),MATCH(MoM!P$1,'ИПЦ raw'!$1:$1,0))</f>
        <v>100.24</v>
      </c>
      <c r="Q365" s="326">
        <f>INDEX('ИПЦ raw'!$1:$1048576, MATCH($K365,'ИПЦ raw'!$A:$A,0),MATCH(MoM!Q$1,'ИПЦ raw'!$1:$1,0))</f>
        <v>100.22</v>
      </c>
      <c r="R365" s="326">
        <f>INDEX('ИПЦ raw'!$1:$1048576, MATCH($K365,'ИПЦ raw'!$A:$A,0),MATCH(MoM!R$1,'ИПЦ raw'!$1:$1,0))</f>
        <v>100.17</v>
      </c>
      <c r="S365" s="326">
        <f>INDEX('ИПЦ raw'!$1:$1048576, MATCH($K365,'ИПЦ raw'!$A:$A,0),MATCH(MoM!S$1,'ИПЦ raw'!$1:$1,0))</f>
        <v>100.12</v>
      </c>
      <c r="T365" s="326">
        <f>INDEX('ИПЦ raw'!$1:$1048576, MATCH($K365,'ИПЦ raw'!$A:$A,0),MATCH(MoM!T$1,'ИПЦ raw'!$1:$1,0))</f>
        <v>100.14</v>
      </c>
      <c r="U365" s="326">
        <f>INDEX('ИПЦ raw'!$1:$1048576, MATCH($K365,'ИПЦ raw'!$A:$A,0),MATCH(MoM!U$1,'ИПЦ raw'!$1:$1,0))</f>
        <v>100.23</v>
      </c>
      <c r="V365" s="326">
        <f>INDEX('ИПЦ raw'!$1:$1048576, MATCH($K365,'ИПЦ raw'!$A:$A,0),MATCH(MoM!V$1,'ИПЦ raw'!$1:$1,0))</f>
        <v>101.14</v>
      </c>
      <c r="W365" s="326">
        <f>INDEX('ИПЦ raw'!$1:$1048576, MATCH($K365,'ИПЦ raw'!$A:$A,0),MATCH(MoM!W$1,'ИПЦ raw'!$1:$1,0))</f>
        <v>100.66</v>
      </c>
      <c r="X365" s="326">
        <f>INDEX('ИПЦ raw'!$1:$1048576, MATCH($K365,'ИПЦ raw'!$A:$A,0),MATCH(MoM!X$1,'ИПЦ raw'!$1:$1,0))</f>
        <v>100.61</v>
      </c>
      <c r="Y365" s="326">
        <f>INDEX('ИПЦ raw'!$1:$1048576, MATCH($K365,'ИПЦ raw'!$A:$A,0),MATCH(MoM!Y$1,'ИПЦ raw'!$1:$1,0))</f>
        <v>100.49</v>
      </c>
      <c r="Z365" s="326">
        <f>INDEX('ИПЦ raw'!$1:$1048576, MATCH($K365,'ИПЦ raw'!$A:$A,0),MATCH(MoM!Z$1,'ИПЦ raw'!$1:$1,0))</f>
        <v>100.35</v>
      </c>
      <c r="AA365" s="326">
        <f>INDEX('ИПЦ raw'!$1:$1048576, MATCH($K365,'ИПЦ raw'!$A:$A,0),MATCH(MoM!AA$1,'ИПЦ raw'!$1:$1,0))</f>
        <v>100.47</v>
      </c>
      <c r="AB365" s="326">
        <f>INDEX('ИПЦ raw'!$1:$1048576, MATCH($K365,'ИПЦ raw'!$A:$A,0),MATCH(MoM!AB$1,'ИПЦ raw'!$1:$1,0))</f>
        <v>100.71</v>
      </c>
      <c r="AC365" s="326">
        <f>INDEX('ИПЦ raw'!$1:$1048576, MATCH($K365,'ИПЦ raw'!$A:$A,0),MATCH(MoM!AC$1,'ИПЦ raw'!$1:$1,0))</f>
        <v>100.17</v>
      </c>
      <c r="AD365" s="326">
        <f>INDEX('ИПЦ raw'!$1:$1048576, MATCH($K365,'ИПЦ raw'!$A:$A,0),MATCH(MoM!AD$1,'ИПЦ raw'!$1:$1,0))</f>
        <v>100.13</v>
      </c>
      <c r="AE365" s="326">
        <f>INDEX('ИПЦ raw'!$1:$1048576, MATCH($K365,'ИПЦ raw'!$A:$A,0),MATCH(MoM!AE$1,'ИПЦ raw'!$1:$1,0))</f>
        <v>100.37</v>
      </c>
      <c r="AF365" s="326">
        <f>INDEX('ИПЦ raw'!$1:$1048576, MATCH($K365,'ИПЦ raw'!$A:$A,0),MATCH(MoM!AF$1,'ИПЦ raw'!$1:$1,0))</f>
        <v>100.57</v>
      </c>
      <c r="AG365" s="326">
        <f>INDEX('ИПЦ raw'!$1:$1048576, MATCH($K365,'ИПЦ raw'!$A:$A,0),MATCH(MoM!AG$1,'ИПЦ raw'!$1:$1,0))</f>
        <v>100.65</v>
      </c>
      <c r="AH365" s="326">
        <f>INDEX('ИПЦ raw'!$1:$1048576, MATCH($K365,'ИПЦ raw'!$A:$A,0),MATCH(MoM!AH$1,'ИПЦ raw'!$1:$1,0))</f>
        <v>100.58</v>
      </c>
      <c r="AI365" s="326">
        <f>INDEX('ИПЦ raw'!$1:$1048576, MATCH($K365,'ИПЦ raw'!$A:$A,0),MATCH(MoM!AI$1,'ИПЦ raw'!$1:$1,0))</f>
        <v>100.53</v>
      </c>
      <c r="AJ365" s="326">
        <f>INDEX('ИПЦ raw'!$1:$1048576, MATCH($K365,'ИПЦ raw'!$A:$A,0),MATCH(MoM!AJ$1,'ИПЦ raw'!$1:$1,0))</f>
        <v>101.58</v>
      </c>
      <c r="AK365" s="326">
        <f>INDEX('ИПЦ raw'!$1:$1048576, MATCH($K365,'ИПЦ raw'!$A:$A,0),MATCH(MoM!AK$1,'ИПЦ raw'!$1:$1,0))</f>
        <v>101.12</v>
      </c>
      <c r="AL365" s="326">
        <f>INDEX('ИПЦ raw'!$1:$1048576, MATCH($K365,'ИПЦ raw'!$A:$A,0),MATCH(MoM!AL$1,'ИПЦ raw'!$1:$1,0))</f>
        <v>100.44</v>
      </c>
      <c r="AM365" s="326">
        <f>INDEX('ИПЦ raw'!$1:$1048576, MATCH($K365,'ИПЦ raw'!$A:$A,0),MATCH(MoM!AM$1,'ИПЦ raw'!$1:$1,0))</f>
        <v>101</v>
      </c>
      <c r="AN365" s="326">
        <f>INDEX('ИПЦ raw'!$1:$1048576, MATCH($K365,'ИПЦ raw'!$A:$A,0),MATCH(MoM!AN$1,'ИПЦ raw'!$1:$1,0))</f>
        <v>100.45</v>
      </c>
      <c r="AO365" s="326">
        <f>INDEX('ИПЦ raw'!$1:$1048576, MATCH($K365,'ИПЦ raw'!$A:$A,0),MATCH(MoM!AO$1,'ИПЦ raw'!$1:$1,0))</f>
        <v>100.61</v>
      </c>
      <c r="AP365" s="326">
        <f>INDEX('ИПЦ raw'!$1:$1048576, MATCH($K365,'ИПЦ raw'!$A:$A,0),MATCH(MoM!AP$1,'ИПЦ raw'!$1:$1,0))</f>
        <v>100.24</v>
      </c>
      <c r="AQ365" s="326">
        <f>INDEX('ИПЦ raw'!$1:$1048576, MATCH($K365,'ИПЦ raw'!$A:$A,0),MATCH(MoM!AQ$1,'ИПЦ raw'!$1:$1,0))</f>
        <v>100.44</v>
      </c>
      <c r="AR365" s="326">
        <f>INDEX('ИПЦ raw'!$1:$1048576, MATCH($K365,'ИПЦ raw'!$A:$A,0),MATCH(MoM!AR$1,'ИПЦ raw'!$1:$1,0))</f>
        <v>100.28</v>
      </c>
      <c r="AS365" s="326">
        <f>INDEX('ИПЦ raw'!$1:$1048576, MATCH($K365,'ИПЦ raw'!$A:$A,0),MATCH(MoM!AS$1,'ИПЦ raw'!$1:$1,0))</f>
        <v>100.47</v>
      </c>
      <c r="AT365" s="326">
        <f>INDEX('ИПЦ raw'!$1:$1048576, MATCH($K365,'ИПЦ raw'!$A:$A,0),MATCH(MoM!AT$1,'ИПЦ raw'!$1:$1,0))</f>
        <v>100.43</v>
      </c>
      <c r="AU365" s="326">
        <f>INDEX('ИПЦ raw'!$1:$1048576, MATCH($K365,'ИПЦ raw'!$A:$A,0),MATCH(MoM!AU$1,'ИПЦ raw'!$1:$1,0))</f>
        <v>100.47</v>
      </c>
      <c r="AV365" s="326">
        <f>INDEX('ИПЦ raw'!$1:$1048576, MATCH($K365,'ИПЦ raw'!$A:$A,0),MATCH(MoM!AV$1,'ИПЦ raw'!$1:$1,0))</f>
        <v>101.24</v>
      </c>
      <c r="AW365" s="326">
        <f>INDEX('ИПЦ raw'!$1:$1048576, MATCH($K365,'ИПЦ raw'!$A:$A,0),MATCH(MoM!AW$1,'ИПЦ raw'!$1:$1,0))</f>
        <v>100.33</v>
      </c>
      <c r="AX365" s="326">
        <f>INDEX('ИПЦ raw'!$1:$1048576, MATCH($K365,'ИПЦ raw'!$A:$A,0),MATCH(MoM!AX$1,'ИПЦ raw'!$1:$1,0))</f>
        <v>100.33</v>
      </c>
      <c r="AY365" s="326">
        <f>INDEX('ИПЦ raw'!$1:$1048576, MATCH($K365,'ИПЦ raw'!$A:$A,0),MATCH(MoM!AY$1,'ИПЦ raw'!$1:$1,0))</f>
        <v>100.78</v>
      </c>
      <c r="AZ365" s="326">
        <f>INDEX('ИПЦ raw'!$1:$1048576, MATCH($K365,'ИПЦ raw'!$A:$A,0),MATCH(MoM!AZ$1,'ИПЦ raw'!$1:$1,0))</f>
        <v>100.39</v>
      </c>
    </row>
    <row r="366" spans="1:52" ht="26.25" x14ac:dyDescent="0.45">
      <c r="A366" s="326">
        <f>Веса!A366</f>
        <v>1</v>
      </c>
      <c r="B366" s="326">
        <f t="shared" si="10"/>
        <v>1</v>
      </c>
      <c r="C366" s="326">
        <f>БИПЦ_НДС!E366</f>
        <v>1</v>
      </c>
      <c r="D366" s="326">
        <f t="shared" si="11"/>
        <v>0</v>
      </c>
      <c r="E366" s="326">
        <v>0</v>
      </c>
      <c r="F366" s="326">
        <v>0</v>
      </c>
      <c r="G366" s="326">
        <v>0</v>
      </c>
      <c r="H366" s="326">
        <v>0</v>
      </c>
      <c r="I366" s="326">
        <v>1</v>
      </c>
      <c r="J366" s="308" t="s">
        <v>368</v>
      </c>
      <c r="K366" s="308" t="s">
        <v>368</v>
      </c>
      <c r="L366" s="326">
        <f>INDEX('ИПЦ raw'!$1:$1048576, MATCH($K366,'ИПЦ raw'!$A:$A,0),MATCH(MoM!L$1,'ИПЦ raw'!$1:$1,0))</f>
        <v>100.66</v>
      </c>
      <c r="M366" s="326">
        <f>INDEX('ИПЦ raw'!$1:$1048576, MATCH($K366,'ИПЦ raw'!$A:$A,0),MATCH(MoM!M$1,'ИПЦ raw'!$1:$1,0))</f>
        <v>100.43</v>
      </c>
      <c r="N366" s="326">
        <f>INDEX('ИПЦ raw'!$1:$1048576, MATCH($K366,'ИПЦ raw'!$A:$A,0),MATCH(MoM!N$1,'ИПЦ raw'!$1:$1,0))</f>
        <v>100.33</v>
      </c>
      <c r="O366" s="326">
        <f>INDEX('ИПЦ raw'!$1:$1048576, MATCH($K366,'ИПЦ raw'!$A:$A,0),MATCH(MoM!O$1,'ИПЦ raw'!$1:$1,0))</f>
        <v>101.74</v>
      </c>
      <c r="P366" s="326">
        <f>INDEX('ИПЦ raw'!$1:$1048576, MATCH($K366,'ИПЦ raw'!$A:$A,0),MATCH(MoM!P$1,'ИПЦ raw'!$1:$1,0))</f>
        <v>100.54</v>
      </c>
      <c r="Q366" s="326">
        <f>INDEX('ИПЦ raw'!$1:$1048576, MATCH($K366,'ИПЦ raw'!$A:$A,0),MATCH(MoM!Q$1,'ИПЦ raw'!$1:$1,0))</f>
        <v>101.65</v>
      </c>
      <c r="R366" s="326">
        <f>INDEX('ИПЦ raw'!$1:$1048576, MATCH($K366,'ИПЦ raw'!$A:$A,0),MATCH(MoM!R$1,'ИПЦ raw'!$1:$1,0))</f>
        <v>100.6</v>
      </c>
      <c r="S366" s="326">
        <f>INDEX('ИПЦ raw'!$1:$1048576, MATCH($K366,'ИПЦ raw'!$A:$A,0),MATCH(MoM!S$1,'ИПЦ raw'!$1:$1,0))</f>
        <v>100.68</v>
      </c>
      <c r="T366" s="326">
        <f>INDEX('ИПЦ raw'!$1:$1048576, MATCH($K366,'ИПЦ raw'!$A:$A,0),MATCH(MoM!T$1,'ИПЦ raw'!$1:$1,0))</f>
        <v>100.42</v>
      </c>
      <c r="U366" s="326">
        <f>INDEX('ИПЦ raw'!$1:$1048576, MATCH($K366,'ИПЦ raw'!$A:$A,0),MATCH(MoM!U$1,'ИПЦ raw'!$1:$1,0))</f>
        <v>100.57</v>
      </c>
      <c r="V366" s="326">
        <f>INDEX('ИПЦ raw'!$1:$1048576, MATCH($K366,'ИПЦ raw'!$A:$A,0),MATCH(MoM!V$1,'ИПЦ raw'!$1:$1,0))</f>
        <v>101.6</v>
      </c>
      <c r="W366" s="326">
        <f>INDEX('ИПЦ raw'!$1:$1048576, MATCH($K366,'ИПЦ raw'!$A:$A,0),MATCH(MoM!W$1,'ИПЦ raw'!$1:$1,0))</f>
        <v>100.34</v>
      </c>
      <c r="X366" s="326">
        <f>INDEX('ИПЦ raw'!$1:$1048576, MATCH($K366,'ИПЦ raw'!$A:$A,0),MATCH(MoM!X$1,'ИПЦ raw'!$1:$1,0))</f>
        <v>100.42</v>
      </c>
      <c r="Y366" s="326">
        <f>INDEX('ИПЦ raw'!$1:$1048576, MATCH($K366,'ИПЦ raw'!$A:$A,0),MATCH(MoM!Y$1,'ИПЦ raw'!$1:$1,0))</f>
        <v>100.48</v>
      </c>
      <c r="Z366" s="326">
        <f>INDEX('ИПЦ raw'!$1:$1048576, MATCH($K366,'ИПЦ raw'!$A:$A,0),MATCH(MoM!Z$1,'ИПЦ raw'!$1:$1,0))</f>
        <v>100.29</v>
      </c>
      <c r="AA366" s="326">
        <f>INDEX('ИПЦ raw'!$1:$1048576, MATCH($K366,'ИПЦ raw'!$A:$A,0),MATCH(MoM!AA$1,'ИПЦ raw'!$1:$1,0))</f>
        <v>100.47</v>
      </c>
      <c r="AB366" s="326">
        <f>INDEX('ИПЦ raw'!$1:$1048576, MATCH($K366,'ИПЦ raw'!$A:$A,0),MATCH(MoM!AB$1,'ИПЦ raw'!$1:$1,0))</f>
        <v>100.45</v>
      </c>
      <c r="AC366" s="326">
        <f>INDEX('ИПЦ raw'!$1:$1048576, MATCH($K366,'ИПЦ raw'!$A:$A,0),MATCH(MoM!AC$1,'ИПЦ raw'!$1:$1,0))</f>
        <v>100.64</v>
      </c>
      <c r="AD366" s="326">
        <f>INDEX('ИПЦ raw'!$1:$1048576, MATCH($K366,'ИПЦ raw'!$A:$A,0),MATCH(MoM!AD$1,'ИПЦ raw'!$1:$1,0))</f>
        <v>100.27</v>
      </c>
      <c r="AE366" s="326">
        <f>INDEX('ИПЦ raw'!$1:$1048576, MATCH($K366,'ИПЦ raw'!$A:$A,0),MATCH(MoM!AE$1,'ИПЦ raw'!$1:$1,0))</f>
        <v>100.35</v>
      </c>
      <c r="AF366" s="326">
        <f>INDEX('ИПЦ raw'!$1:$1048576, MATCH($K366,'ИПЦ raw'!$A:$A,0),MATCH(MoM!AF$1,'ИПЦ raw'!$1:$1,0))</f>
        <v>102.01</v>
      </c>
      <c r="AG366" s="326">
        <f>INDEX('ИПЦ raw'!$1:$1048576, MATCH($K366,'ИПЦ raw'!$A:$A,0),MATCH(MoM!AG$1,'ИПЦ raw'!$1:$1,0))</f>
        <v>100.49</v>
      </c>
      <c r="AH366" s="326">
        <f>INDEX('ИПЦ raw'!$1:$1048576, MATCH($K366,'ИПЦ raw'!$A:$A,0),MATCH(MoM!AH$1,'ИПЦ raw'!$1:$1,0))</f>
        <v>100.94</v>
      </c>
      <c r="AI366" s="326">
        <f>INDEX('ИПЦ raw'!$1:$1048576, MATCH($K366,'ИПЦ raw'!$A:$A,0),MATCH(MoM!AI$1,'ИПЦ raw'!$1:$1,0))</f>
        <v>104.11</v>
      </c>
      <c r="AJ366" s="326">
        <f>INDEX('ИПЦ raw'!$1:$1048576, MATCH($K366,'ИПЦ raw'!$A:$A,0),MATCH(MoM!AJ$1,'ИПЦ raw'!$1:$1,0))</f>
        <v>100.74</v>
      </c>
      <c r="AK366" s="326">
        <f>INDEX('ИПЦ raw'!$1:$1048576, MATCH($K366,'ИПЦ raw'!$A:$A,0),MATCH(MoM!AK$1,'ИПЦ raw'!$1:$1,0))</f>
        <v>100.83</v>
      </c>
      <c r="AL366" s="326">
        <f>INDEX('ИПЦ raw'!$1:$1048576, MATCH($K366,'ИПЦ raw'!$A:$A,0),MATCH(MoM!AL$1,'ИПЦ raw'!$1:$1,0))</f>
        <v>100.43</v>
      </c>
      <c r="AM366" s="326">
        <f>INDEX('ИПЦ raw'!$1:$1048576, MATCH($K366,'ИПЦ raw'!$A:$A,0),MATCH(MoM!AM$1,'ИПЦ raw'!$1:$1,0))</f>
        <v>100.4</v>
      </c>
      <c r="AN366" s="326">
        <f>INDEX('ИПЦ raw'!$1:$1048576, MATCH($K366,'ИПЦ raw'!$A:$A,0),MATCH(MoM!AN$1,'ИПЦ raw'!$1:$1,0))</f>
        <v>101.03</v>
      </c>
      <c r="AO366" s="326">
        <f>INDEX('ИПЦ raw'!$1:$1048576, MATCH($K366,'ИПЦ raw'!$A:$A,0),MATCH(MoM!AO$1,'ИПЦ raw'!$1:$1,0))</f>
        <v>100.52</v>
      </c>
      <c r="AP366" s="326">
        <f>INDEX('ИПЦ raw'!$1:$1048576, MATCH($K366,'ИПЦ raw'!$A:$A,0),MATCH(MoM!AP$1,'ИПЦ raw'!$1:$1,0))</f>
        <v>100.57</v>
      </c>
      <c r="AQ366" s="326">
        <f>INDEX('ИПЦ raw'!$1:$1048576, MATCH($K366,'ИПЦ raw'!$A:$A,0),MATCH(MoM!AQ$1,'ИПЦ raw'!$1:$1,0))</f>
        <v>102.01</v>
      </c>
      <c r="AR366" s="326">
        <f>INDEX('ИПЦ raw'!$1:$1048576, MATCH($K366,'ИПЦ raw'!$A:$A,0),MATCH(MoM!AR$1,'ИПЦ raw'!$1:$1,0))</f>
        <v>100.34</v>
      </c>
      <c r="AS366" s="326">
        <f>INDEX('ИПЦ raw'!$1:$1048576, MATCH($K366,'ИПЦ raw'!$A:$A,0),MATCH(MoM!AS$1,'ИПЦ raw'!$1:$1,0))</f>
        <v>101.01</v>
      </c>
      <c r="AT366" s="326">
        <f>INDEX('ИПЦ raw'!$1:$1048576, MATCH($K366,'ИПЦ raw'!$A:$A,0),MATCH(MoM!AT$1,'ИПЦ raw'!$1:$1,0))</f>
        <v>102.18</v>
      </c>
      <c r="AU366" s="326">
        <f>INDEX('ИПЦ raw'!$1:$1048576, MATCH($K366,'ИПЦ raw'!$A:$A,0),MATCH(MoM!AU$1,'ИПЦ raw'!$1:$1,0))</f>
        <v>100.42</v>
      </c>
      <c r="AV366" s="326">
        <f>INDEX('ИПЦ raw'!$1:$1048576, MATCH($K366,'ИПЦ raw'!$A:$A,0),MATCH(MoM!AV$1,'ИПЦ raw'!$1:$1,0))</f>
        <v>101.16</v>
      </c>
      <c r="AW366" s="326">
        <f>INDEX('ИПЦ raw'!$1:$1048576, MATCH($K366,'ИПЦ raw'!$A:$A,0),MATCH(MoM!AW$1,'ИПЦ raw'!$1:$1,0))</f>
        <v>100.35</v>
      </c>
      <c r="AX366" s="326">
        <f>INDEX('ИПЦ raw'!$1:$1048576, MATCH($K366,'ИПЦ raw'!$A:$A,0),MATCH(MoM!AX$1,'ИПЦ raw'!$1:$1,0))</f>
        <v>101.36</v>
      </c>
      <c r="AY366" s="326">
        <f>INDEX('ИПЦ raw'!$1:$1048576, MATCH($K366,'ИПЦ raw'!$A:$A,0),MATCH(MoM!AY$1,'ИПЦ raw'!$1:$1,0))</f>
        <v>101.06</v>
      </c>
      <c r="AZ366" s="326">
        <f>INDEX('ИПЦ raw'!$1:$1048576, MATCH($K366,'ИПЦ raw'!$A:$A,0),MATCH(MoM!AZ$1,'ИПЦ raw'!$1:$1,0))</f>
        <v>100.45</v>
      </c>
    </row>
    <row r="367" spans="1:52" ht="42.75" x14ac:dyDescent="0.45">
      <c r="A367" s="326">
        <f>Веса!A367</f>
        <v>1</v>
      </c>
      <c r="B367" s="326">
        <f t="shared" si="10"/>
        <v>1</v>
      </c>
      <c r="C367" s="326">
        <f>БИПЦ_НДС!E367</f>
        <v>1</v>
      </c>
      <c r="D367" s="326">
        <f t="shared" si="11"/>
        <v>0</v>
      </c>
      <c r="E367" s="326">
        <v>0</v>
      </c>
      <c r="F367" s="326">
        <v>0</v>
      </c>
      <c r="G367" s="326">
        <v>0</v>
      </c>
      <c r="H367" s="326">
        <v>0</v>
      </c>
      <c r="I367" s="326">
        <v>1</v>
      </c>
      <c r="J367" s="325" t="s">
        <v>369</v>
      </c>
      <c r="K367" s="310" t="str">
        <f>J367</f>
        <v>Услуги по воспитанию детей, предоставляемые наемным персоналом, час</v>
      </c>
      <c r="L367" s="326">
        <f>INDEX('ИПЦ raw'!$1:$1048576, MATCH($K367,'ИПЦ raw'!$A:$A,0),MATCH(MoM!L$1,'ИПЦ raw'!$1:$1,0))</f>
        <v>100.47</v>
      </c>
      <c r="M367" s="326">
        <f>INDEX('ИПЦ raw'!$1:$1048576, MATCH($K367,'ИПЦ raw'!$A:$A,0),MATCH(MoM!M$1,'ИПЦ raw'!$1:$1,0))</f>
        <v>100.13</v>
      </c>
      <c r="N367" s="326">
        <f>INDEX('ИПЦ raw'!$1:$1048576, MATCH($K367,'ИПЦ raw'!$A:$A,0),MATCH(MoM!N$1,'ИПЦ raw'!$1:$1,0))</f>
        <v>101.41</v>
      </c>
      <c r="O367" s="326">
        <f>INDEX('ИПЦ raw'!$1:$1048576, MATCH($K367,'ИПЦ raw'!$A:$A,0),MATCH(MoM!O$1,'ИПЦ raw'!$1:$1,0))</f>
        <v>100.04</v>
      </c>
      <c r="P367" s="326">
        <f>INDEX('ИПЦ raw'!$1:$1048576, MATCH($K367,'ИПЦ raw'!$A:$A,0),MATCH(MoM!P$1,'ИПЦ raw'!$1:$1,0))</f>
        <v>100.13</v>
      </c>
      <c r="Q367" s="326">
        <f>INDEX('ИПЦ raw'!$1:$1048576, MATCH($K367,'ИПЦ raw'!$A:$A,0),MATCH(MoM!Q$1,'ИПЦ raw'!$1:$1,0))</f>
        <v>100.4</v>
      </c>
      <c r="R367" s="326">
        <f>INDEX('ИПЦ raw'!$1:$1048576, MATCH($K367,'ИПЦ raw'!$A:$A,0),MATCH(MoM!R$1,'ИПЦ raw'!$1:$1,0))</f>
        <v>100.32</v>
      </c>
      <c r="S367" s="326">
        <f>INDEX('ИПЦ raw'!$1:$1048576, MATCH($K367,'ИПЦ raw'!$A:$A,0),MATCH(MoM!S$1,'ИПЦ raw'!$1:$1,0))</f>
        <v>101.58</v>
      </c>
      <c r="T367" s="326">
        <f>INDEX('ИПЦ raw'!$1:$1048576, MATCH($K367,'ИПЦ raw'!$A:$A,0),MATCH(MoM!T$1,'ИПЦ raw'!$1:$1,0))</f>
        <v>100.93</v>
      </c>
      <c r="U367" s="326">
        <f>INDEX('ИПЦ raw'!$1:$1048576, MATCH($K367,'ИПЦ raw'!$A:$A,0),MATCH(MoM!U$1,'ИПЦ raw'!$1:$1,0))</f>
        <v>101.31</v>
      </c>
      <c r="V367" s="326">
        <f>INDEX('ИПЦ raw'!$1:$1048576, MATCH($K367,'ИПЦ raw'!$A:$A,0),MATCH(MoM!V$1,'ИПЦ raw'!$1:$1,0))</f>
        <v>101.19</v>
      </c>
      <c r="W367" s="326">
        <f>INDEX('ИПЦ raw'!$1:$1048576, MATCH($K367,'ИПЦ raw'!$A:$A,0),MATCH(MoM!W$1,'ИПЦ raw'!$1:$1,0))</f>
        <v>100.65</v>
      </c>
      <c r="X367" s="326">
        <f>INDEX('ИПЦ raw'!$1:$1048576, MATCH($K367,'ИПЦ raw'!$A:$A,0),MATCH(MoM!X$1,'ИПЦ raw'!$1:$1,0))</f>
        <v>102.55</v>
      </c>
      <c r="Y367" s="326">
        <f>INDEX('ИПЦ raw'!$1:$1048576, MATCH($K367,'ИПЦ raw'!$A:$A,0),MATCH(MoM!Y$1,'ИПЦ raw'!$1:$1,0))</f>
        <v>100.88</v>
      </c>
      <c r="Z367" s="326">
        <f>INDEX('ИПЦ raw'!$1:$1048576, MATCH($K367,'ИПЦ raw'!$A:$A,0),MATCH(MoM!Z$1,'ИПЦ raw'!$1:$1,0))</f>
        <v>100.8</v>
      </c>
      <c r="AA367" s="326">
        <f>INDEX('ИПЦ raw'!$1:$1048576, MATCH($K367,'ИПЦ raw'!$A:$A,0),MATCH(MoM!AA$1,'ИПЦ raw'!$1:$1,0))</f>
        <v>100.62</v>
      </c>
      <c r="AB367" s="326">
        <f>INDEX('ИПЦ raw'!$1:$1048576, MATCH($K367,'ИПЦ raw'!$A:$A,0),MATCH(MoM!AB$1,'ИПЦ raw'!$1:$1,0))</f>
        <v>100.71</v>
      </c>
      <c r="AC367" s="326">
        <f>INDEX('ИПЦ raw'!$1:$1048576, MATCH($K367,'ИПЦ raw'!$A:$A,0),MATCH(MoM!AC$1,'ИПЦ raw'!$1:$1,0))</f>
        <v>102.22</v>
      </c>
      <c r="AD367" s="326">
        <f>INDEX('ИПЦ raw'!$1:$1048576, MATCH($K367,'ИПЦ raw'!$A:$A,0),MATCH(MoM!AD$1,'ИПЦ raw'!$1:$1,0))</f>
        <v>100.88</v>
      </c>
      <c r="AE367" s="326">
        <f>INDEX('ИПЦ raw'!$1:$1048576, MATCH($K367,'ИПЦ raw'!$A:$A,0),MATCH(MoM!AE$1,'ИПЦ raw'!$1:$1,0))</f>
        <v>100.97</v>
      </c>
      <c r="AF367" s="326">
        <f>INDEX('ИПЦ raw'!$1:$1048576, MATCH($K367,'ИПЦ raw'!$A:$A,0),MATCH(MoM!AF$1,'ИПЦ raw'!$1:$1,0))</f>
        <v>100.48</v>
      </c>
      <c r="AG367" s="326">
        <f>INDEX('ИПЦ raw'!$1:$1048576, MATCH($K367,'ИПЦ raw'!$A:$A,0),MATCH(MoM!AG$1,'ИПЦ raw'!$1:$1,0))</f>
        <v>101.83</v>
      </c>
      <c r="AH367" s="326">
        <f>INDEX('ИПЦ raw'!$1:$1048576, MATCH($K367,'ИПЦ raw'!$A:$A,0),MATCH(MoM!AH$1,'ИПЦ raw'!$1:$1,0))</f>
        <v>100.96</v>
      </c>
      <c r="AI367" s="326">
        <f>INDEX('ИПЦ raw'!$1:$1048576, MATCH($K367,'ИПЦ raw'!$A:$A,0),MATCH(MoM!AI$1,'ИПЦ raw'!$1:$1,0))</f>
        <v>101.05</v>
      </c>
      <c r="AJ367" s="326">
        <f>INDEX('ИПЦ raw'!$1:$1048576, MATCH($K367,'ИПЦ raw'!$A:$A,0),MATCH(MoM!AJ$1,'ИПЦ raw'!$1:$1,0))</f>
        <v>102.08</v>
      </c>
      <c r="AK367" s="326">
        <f>INDEX('ИПЦ raw'!$1:$1048576, MATCH($K367,'ИПЦ raw'!$A:$A,0),MATCH(MoM!AK$1,'ИПЦ raw'!$1:$1,0))</f>
        <v>100.67</v>
      </c>
      <c r="AL367" s="326">
        <f>INDEX('ИПЦ raw'!$1:$1048576, MATCH($K367,'ИПЦ raw'!$A:$A,0),MATCH(MoM!AL$1,'ИПЦ raw'!$1:$1,0))</f>
        <v>102.5</v>
      </c>
      <c r="AM367" s="326">
        <f>INDEX('ИПЦ raw'!$1:$1048576, MATCH($K367,'ИПЦ raw'!$A:$A,0),MATCH(MoM!AM$1,'ИПЦ raw'!$1:$1,0))</f>
        <v>100.6</v>
      </c>
      <c r="AN367" s="326">
        <f>INDEX('ИПЦ raw'!$1:$1048576, MATCH($K367,'ИПЦ raw'!$A:$A,0),MATCH(MoM!AN$1,'ИПЦ raw'!$1:$1,0))</f>
        <v>100.45</v>
      </c>
      <c r="AO367" s="326">
        <f>INDEX('ИПЦ raw'!$1:$1048576, MATCH($K367,'ИПЦ raw'!$A:$A,0),MATCH(MoM!AO$1,'ИПЦ raw'!$1:$1,0))</f>
        <v>101.03</v>
      </c>
      <c r="AP367" s="326">
        <f>INDEX('ИПЦ raw'!$1:$1048576, MATCH($K367,'ИПЦ raw'!$A:$A,0),MATCH(MoM!AP$1,'ИПЦ raw'!$1:$1,0))</f>
        <v>100.18</v>
      </c>
      <c r="AQ367" s="326">
        <f>INDEX('ИПЦ raw'!$1:$1048576, MATCH($K367,'ИПЦ raw'!$A:$A,0),MATCH(MoM!AQ$1,'ИПЦ raw'!$1:$1,0))</f>
        <v>101.21</v>
      </c>
      <c r="AR367" s="326">
        <f>INDEX('ИПЦ raw'!$1:$1048576, MATCH($K367,'ИПЦ raw'!$A:$A,0),MATCH(MoM!AR$1,'ИПЦ raw'!$1:$1,0))</f>
        <v>101.56</v>
      </c>
      <c r="AS367" s="326">
        <f>INDEX('ИПЦ raw'!$1:$1048576, MATCH($K367,'ИПЦ raw'!$A:$A,0),MATCH(MoM!AS$1,'ИПЦ raw'!$1:$1,0))</f>
        <v>101.25</v>
      </c>
      <c r="AT367" s="326">
        <f>INDEX('ИПЦ raw'!$1:$1048576, MATCH($K367,'ИПЦ raw'!$A:$A,0),MATCH(MoM!AT$1,'ИПЦ raw'!$1:$1,0))</f>
        <v>100.88</v>
      </c>
      <c r="AU367" s="326">
        <f>INDEX('ИПЦ raw'!$1:$1048576, MATCH($K367,'ИПЦ raw'!$A:$A,0),MATCH(MoM!AU$1,'ИПЦ raw'!$1:$1,0))</f>
        <v>100.5</v>
      </c>
      <c r="AV367" s="326">
        <f>INDEX('ИПЦ raw'!$1:$1048576, MATCH($K367,'ИПЦ raw'!$A:$A,0),MATCH(MoM!AV$1,'ИПЦ raw'!$1:$1,0))</f>
        <v>101.08</v>
      </c>
      <c r="AW367" s="326">
        <f>INDEX('ИПЦ raw'!$1:$1048576, MATCH($K367,'ИПЦ raw'!$A:$A,0),MATCH(MoM!AW$1,'ИПЦ raw'!$1:$1,0))</f>
        <v>100.55</v>
      </c>
      <c r="AX367" s="326">
        <f>INDEX('ИПЦ raw'!$1:$1048576, MATCH($K367,'ИПЦ raw'!$A:$A,0),MATCH(MoM!AX$1,'ИПЦ raw'!$1:$1,0))</f>
        <v>100.61</v>
      </c>
      <c r="AY367" s="326">
        <f>INDEX('ИПЦ raw'!$1:$1048576, MATCH($K367,'ИПЦ raw'!$A:$A,0),MATCH(MoM!AY$1,'ИПЦ raw'!$1:$1,0))</f>
        <v>101.59</v>
      </c>
      <c r="AZ367" s="326">
        <f>INDEX('ИПЦ raw'!$1:$1048576, MATCH($K367,'ИПЦ raw'!$A:$A,0),MATCH(MoM!AZ$1,'ИПЦ raw'!$1:$1,0))</f>
        <v>103.08</v>
      </c>
    </row>
    <row r="368" spans="1:52" ht="28.5" x14ac:dyDescent="0.45">
      <c r="A368" s="326">
        <f>Веса!A368</f>
        <v>1</v>
      </c>
      <c r="B368" s="326">
        <f t="shared" si="10"/>
        <v>1</v>
      </c>
      <c r="C368" s="326">
        <f>БИПЦ_НДС!E368</f>
        <v>1</v>
      </c>
      <c r="D368" s="326">
        <f t="shared" si="11"/>
        <v>0</v>
      </c>
      <c r="E368" s="326">
        <v>0</v>
      </c>
      <c r="F368" s="326">
        <v>0</v>
      </c>
      <c r="G368" s="326">
        <v>0</v>
      </c>
      <c r="H368" s="326">
        <v>0</v>
      </c>
      <c r="I368" s="326">
        <v>1</v>
      </c>
      <c r="J368" s="308" t="s">
        <v>371</v>
      </c>
      <c r="K368" s="310" t="str">
        <f>J368</f>
        <v>Проезд в междугороднем автобусе, в расчете на 50 км пути</v>
      </c>
      <c r="L368" s="326">
        <f>INDEX('ИПЦ raw'!$1:$1048576, MATCH($K368,'ИПЦ raw'!$A:$A,0),MATCH(MoM!L$1,'ИПЦ raw'!$1:$1,0))</f>
        <v>102.12</v>
      </c>
      <c r="M368" s="326">
        <f>INDEX('ИПЦ raw'!$1:$1048576, MATCH($K368,'ИПЦ raw'!$A:$A,0),MATCH(MoM!M$1,'ИПЦ raw'!$1:$1,0))</f>
        <v>101.11</v>
      </c>
      <c r="N368" s="326">
        <f>INDEX('ИПЦ raw'!$1:$1048576, MATCH($K368,'ИПЦ raw'!$A:$A,0),MATCH(MoM!N$1,'ИПЦ raw'!$1:$1,0))</f>
        <v>100.51</v>
      </c>
      <c r="O368" s="326">
        <f>INDEX('ИПЦ raw'!$1:$1048576, MATCH($K368,'ИПЦ raw'!$A:$A,0),MATCH(MoM!O$1,'ИПЦ raw'!$1:$1,0))</f>
        <v>100.3</v>
      </c>
      <c r="P368" s="326">
        <f>INDEX('ИПЦ raw'!$1:$1048576, MATCH($K368,'ИПЦ raw'!$A:$A,0),MATCH(MoM!P$1,'ИПЦ raw'!$1:$1,0))</f>
        <v>100.63</v>
      </c>
      <c r="Q368" s="326">
        <f>INDEX('ИПЦ raw'!$1:$1048576, MATCH($K368,'ИПЦ raw'!$A:$A,0),MATCH(MoM!Q$1,'ИПЦ raw'!$1:$1,0))</f>
        <v>101.06</v>
      </c>
      <c r="R368" s="326">
        <f>INDEX('ИПЦ raw'!$1:$1048576, MATCH($K368,'ИПЦ raw'!$A:$A,0),MATCH(MoM!R$1,'ИПЦ raw'!$1:$1,0))</f>
        <v>101.1</v>
      </c>
      <c r="S368" s="326">
        <f>INDEX('ИПЦ raw'!$1:$1048576, MATCH($K368,'ИПЦ raw'!$A:$A,0),MATCH(MoM!S$1,'ИПЦ raw'!$1:$1,0))</f>
        <v>100.92</v>
      </c>
      <c r="T368" s="326">
        <f>INDEX('ИПЦ raw'!$1:$1048576, MATCH($K368,'ИПЦ raw'!$A:$A,0),MATCH(MoM!T$1,'ИПЦ raw'!$1:$1,0))</f>
        <v>100.79</v>
      </c>
      <c r="U368" s="326">
        <f>INDEX('ИПЦ raw'!$1:$1048576, MATCH($K368,'ИПЦ raw'!$A:$A,0),MATCH(MoM!U$1,'ИПЦ raw'!$1:$1,0))</f>
        <v>101.53</v>
      </c>
      <c r="V368" s="326">
        <f>INDEX('ИПЦ raw'!$1:$1048576, MATCH($K368,'ИПЦ raw'!$A:$A,0),MATCH(MoM!V$1,'ИПЦ raw'!$1:$1,0))</f>
        <v>101.3</v>
      </c>
      <c r="W368" s="326">
        <f>INDEX('ИПЦ raw'!$1:$1048576, MATCH($K368,'ИПЦ raw'!$A:$A,0),MATCH(MoM!W$1,'ИПЦ raw'!$1:$1,0))</f>
        <v>100.97</v>
      </c>
      <c r="X368" s="326">
        <f>INDEX('ИПЦ raw'!$1:$1048576, MATCH($K368,'ИПЦ raw'!$A:$A,0),MATCH(MoM!X$1,'ИПЦ raw'!$1:$1,0))</f>
        <v>101.47</v>
      </c>
      <c r="Y368" s="326">
        <f>INDEX('ИПЦ raw'!$1:$1048576, MATCH($K368,'ИПЦ raw'!$A:$A,0),MATCH(MoM!Y$1,'ИПЦ raw'!$1:$1,0))</f>
        <v>100.43</v>
      </c>
      <c r="Z368" s="326">
        <f>INDEX('ИПЦ raw'!$1:$1048576, MATCH($K368,'ИПЦ raw'!$A:$A,0),MATCH(MoM!Z$1,'ИПЦ raw'!$1:$1,0))</f>
        <v>100.41</v>
      </c>
      <c r="AA368" s="326">
        <f>INDEX('ИПЦ raw'!$1:$1048576, MATCH($K368,'ИПЦ raw'!$A:$A,0),MATCH(MoM!AA$1,'ИПЦ raw'!$1:$1,0))</f>
        <v>100.91</v>
      </c>
      <c r="AB368" s="326">
        <f>INDEX('ИПЦ raw'!$1:$1048576, MATCH($K368,'ИПЦ raw'!$A:$A,0),MATCH(MoM!AB$1,'ИПЦ raw'!$1:$1,0))</f>
        <v>101.76</v>
      </c>
      <c r="AC368" s="326">
        <f>INDEX('ИПЦ raw'!$1:$1048576, MATCH($K368,'ИПЦ raw'!$A:$A,0),MATCH(MoM!AC$1,'ИПЦ raw'!$1:$1,0))</f>
        <v>101.25</v>
      </c>
      <c r="AD368" s="326">
        <f>INDEX('ИПЦ raw'!$1:$1048576, MATCH($K368,'ИПЦ raw'!$A:$A,0),MATCH(MoM!AD$1,'ИПЦ raw'!$1:$1,0))</f>
        <v>100.66</v>
      </c>
      <c r="AE368" s="326">
        <f>INDEX('ИПЦ raw'!$1:$1048576, MATCH($K368,'ИПЦ raw'!$A:$A,0),MATCH(MoM!AE$1,'ИПЦ raw'!$1:$1,0))</f>
        <v>101.42</v>
      </c>
      <c r="AF368" s="326">
        <f>INDEX('ИПЦ raw'!$1:$1048576, MATCH($K368,'ИПЦ raw'!$A:$A,0),MATCH(MoM!AF$1,'ИПЦ raw'!$1:$1,0))</f>
        <v>101.14</v>
      </c>
      <c r="AG368" s="326">
        <f>INDEX('ИПЦ raw'!$1:$1048576, MATCH($K368,'ИПЦ raw'!$A:$A,0),MATCH(MoM!AG$1,'ИПЦ raw'!$1:$1,0))</f>
        <v>100.46</v>
      </c>
      <c r="AH368" s="326">
        <f>INDEX('ИПЦ raw'!$1:$1048576, MATCH($K368,'ИПЦ raw'!$A:$A,0),MATCH(MoM!AH$1,'ИПЦ raw'!$1:$1,0))</f>
        <v>100.9</v>
      </c>
      <c r="AI368" s="326">
        <f>INDEX('ИПЦ raw'!$1:$1048576, MATCH($K368,'ИПЦ raw'!$A:$A,0),MATCH(MoM!AI$1,'ИПЦ raw'!$1:$1,0))</f>
        <v>101.62</v>
      </c>
      <c r="AJ368" s="326">
        <f>INDEX('ИПЦ raw'!$1:$1048576, MATCH($K368,'ИПЦ raw'!$A:$A,0),MATCH(MoM!AJ$1,'ИПЦ raw'!$1:$1,0))</f>
        <v>103.14</v>
      </c>
      <c r="AK368" s="326">
        <f>INDEX('ИПЦ raw'!$1:$1048576, MATCH($K368,'ИПЦ raw'!$A:$A,0),MATCH(MoM!AK$1,'ИПЦ raw'!$1:$1,0))</f>
        <v>100.56</v>
      </c>
      <c r="AL368" s="326">
        <f>INDEX('ИПЦ raw'!$1:$1048576, MATCH($K368,'ИПЦ raw'!$A:$A,0),MATCH(MoM!AL$1,'ИПЦ raw'!$1:$1,0))</f>
        <v>100.28</v>
      </c>
      <c r="AM368" s="326">
        <f>INDEX('ИПЦ raw'!$1:$1048576, MATCH($K368,'ИПЦ raw'!$A:$A,0),MATCH(MoM!AM$1,'ИПЦ raw'!$1:$1,0))</f>
        <v>101.17</v>
      </c>
      <c r="AN368" s="326">
        <f>INDEX('ИПЦ raw'!$1:$1048576, MATCH($K368,'ИПЦ raw'!$A:$A,0),MATCH(MoM!AN$1,'ИПЦ raw'!$1:$1,0))</f>
        <v>101.02</v>
      </c>
      <c r="AO368" s="326">
        <f>INDEX('ИПЦ raw'!$1:$1048576, MATCH($K368,'ИПЦ raw'!$A:$A,0),MATCH(MoM!AO$1,'ИПЦ raw'!$1:$1,0))</f>
        <v>101.66</v>
      </c>
      <c r="AP368" s="326">
        <f>INDEX('ИПЦ raw'!$1:$1048576, MATCH($K368,'ИПЦ raw'!$A:$A,0),MATCH(MoM!AP$1,'ИПЦ raw'!$1:$1,0))</f>
        <v>100.95</v>
      </c>
      <c r="AQ368" s="326">
        <f>INDEX('ИПЦ raw'!$1:$1048576, MATCH($K368,'ИПЦ raw'!$A:$A,0),MATCH(MoM!AQ$1,'ИПЦ raw'!$1:$1,0))</f>
        <v>100.46</v>
      </c>
      <c r="AR368" s="326">
        <f>INDEX('ИПЦ raw'!$1:$1048576, MATCH($K368,'ИПЦ raw'!$A:$A,0),MATCH(MoM!AR$1,'ИПЦ raw'!$1:$1,0))</f>
        <v>100.42</v>
      </c>
      <c r="AS368" s="326">
        <f>INDEX('ИПЦ raw'!$1:$1048576, MATCH($K368,'ИПЦ raw'!$A:$A,0),MATCH(MoM!AS$1,'ИПЦ raw'!$1:$1,0))</f>
        <v>100.7</v>
      </c>
      <c r="AT368" s="326">
        <f>INDEX('ИПЦ raw'!$1:$1048576, MATCH($K368,'ИПЦ raw'!$A:$A,0),MATCH(MoM!AT$1,'ИПЦ raw'!$1:$1,0))</f>
        <v>101.43</v>
      </c>
      <c r="AU368" s="326">
        <f>INDEX('ИПЦ raw'!$1:$1048576, MATCH($K368,'ИПЦ raw'!$A:$A,0),MATCH(MoM!AU$1,'ИПЦ raw'!$1:$1,0))</f>
        <v>101.38</v>
      </c>
      <c r="AV368" s="326">
        <f>INDEX('ИПЦ raw'!$1:$1048576, MATCH($K368,'ИПЦ raw'!$A:$A,0),MATCH(MoM!AV$1,'ИПЦ raw'!$1:$1,0))</f>
        <v>103.65</v>
      </c>
      <c r="AW368" s="326">
        <f>INDEX('ИПЦ raw'!$1:$1048576, MATCH($K368,'ИПЦ raw'!$A:$A,0),MATCH(MoM!AW$1,'ИПЦ raw'!$1:$1,0))</f>
        <v>101.69</v>
      </c>
      <c r="AX368" s="326">
        <f>INDEX('ИПЦ raw'!$1:$1048576, MATCH($K368,'ИПЦ raw'!$A:$A,0),MATCH(MoM!AX$1,'ИПЦ raw'!$1:$1,0))</f>
        <v>100.49</v>
      </c>
      <c r="AY368" s="326">
        <f>INDEX('ИПЦ raw'!$1:$1048576, MATCH($K368,'ИПЦ raw'!$A:$A,0),MATCH(MoM!AY$1,'ИПЦ raw'!$1:$1,0))</f>
        <v>101.03</v>
      </c>
      <c r="AZ368" s="326">
        <f>INDEX('ИПЦ raw'!$1:$1048576, MATCH($K368,'ИПЦ raw'!$A:$A,0),MATCH(MoM!AZ$1,'ИПЦ raw'!$1:$1,0))</f>
        <v>101.06</v>
      </c>
    </row>
    <row r="369" spans="1:52" x14ac:dyDescent="0.45">
      <c r="A369" s="326">
        <f>Веса!A369</f>
        <v>1</v>
      </c>
      <c r="B369" s="326">
        <f t="shared" si="10"/>
        <v>1</v>
      </c>
      <c r="C369" s="326">
        <f>БИПЦ_НДС!E369</f>
        <v>1</v>
      </c>
      <c r="D369" s="326">
        <f t="shared" si="11"/>
        <v>0</v>
      </c>
      <c r="E369" s="326">
        <v>0</v>
      </c>
      <c r="F369" s="326">
        <v>0</v>
      </c>
      <c r="G369" s="326">
        <v>0</v>
      </c>
      <c r="H369" s="326">
        <v>0</v>
      </c>
      <c r="I369" s="326">
        <v>1</v>
      </c>
      <c r="J369" s="308" t="s">
        <v>372</v>
      </c>
      <c r="K369" s="308" t="s">
        <v>372</v>
      </c>
      <c r="L369" s="326">
        <f>INDEX('ИПЦ raw'!$1:$1048576, MATCH($K369,'ИПЦ raw'!$A:$A,0),MATCH(MoM!L$1,'ИПЦ raw'!$1:$1,0))</f>
        <v>101.82</v>
      </c>
      <c r="M369" s="326">
        <f>INDEX('ИПЦ raw'!$1:$1048576, MATCH($K369,'ИПЦ raw'!$A:$A,0),MATCH(MoM!M$1,'ИПЦ raw'!$1:$1,0))</f>
        <v>100.73</v>
      </c>
      <c r="N369" s="326">
        <f>INDEX('ИПЦ raw'!$1:$1048576, MATCH($K369,'ИПЦ raw'!$A:$A,0),MATCH(MoM!N$1,'ИПЦ raw'!$1:$1,0))</f>
        <v>101.05</v>
      </c>
      <c r="O369" s="326">
        <f>INDEX('ИПЦ raw'!$1:$1048576, MATCH($K369,'ИПЦ raw'!$A:$A,0),MATCH(MoM!O$1,'ИПЦ raw'!$1:$1,0))</f>
        <v>100.21</v>
      </c>
      <c r="P369" s="326">
        <f>INDEX('ИПЦ raw'!$1:$1048576, MATCH($K369,'ИПЦ raw'!$A:$A,0),MATCH(MoM!P$1,'ИПЦ raw'!$1:$1,0))</f>
        <v>100.13</v>
      </c>
      <c r="Q369" s="326">
        <f>INDEX('ИПЦ raw'!$1:$1048576, MATCH($K369,'ИПЦ raw'!$A:$A,0),MATCH(MoM!Q$1,'ИПЦ raw'!$1:$1,0))</f>
        <v>100</v>
      </c>
      <c r="R369" s="326">
        <f>INDEX('ИПЦ raw'!$1:$1048576, MATCH($K369,'ИПЦ raw'!$A:$A,0),MATCH(MoM!R$1,'ИПЦ raw'!$1:$1,0))</f>
        <v>100.3</v>
      </c>
      <c r="S369" s="326">
        <f>INDEX('ИПЦ raw'!$1:$1048576, MATCH($K369,'ИПЦ raw'!$A:$A,0),MATCH(MoM!S$1,'ИПЦ raw'!$1:$1,0))</f>
        <v>101.09</v>
      </c>
      <c r="T369" s="326">
        <f>INDEX('ИПЦ raw'!$1:$1048576, MATCH($K369,'ИПЦ raw'!$A:$A,0),MATCH(MoM!T$1,'ИПЦ raw'!$1:$1,0))</f>
        <v>100.52</v>
      </c>
      <c r="U369" s="326">
        <f>INDEX('ИПЦ raw'!$1:$1048576, MATCH($K369,'ИПЦ raw'!$A:$A,0),MATCH(MoM!U$1,'ИПЦ raw'!$1:$1,0))</f>
        <v>100.78</v>
      </c>
      <c r="V369" s="326">
        <f>INDEX('ИПЦ raw'!$1:$1048576, MATCH($K369,'ИПЦ raw'!$A:$A,0),MATCH(MoM!V$1,'ИПЦ raw'!$1:$1,0))</f>
        <v>101.58</v>
      </c>
      <c r="W369" s="326">
        <f>INDEX('ИПЦ raw'!$1:$1048576, MATCH($K369,'ИПЦ raw'!$A:$A,0),MATCH(MoM!W$1,'ИПЦ raw'!$1:$1,0))</f>
        <v>100.71</v>
      </c>
      <c r="X369" s="326">
        <f>INDEX('ИПЦ raw'!$1:$1048576, MATCH($K369,'ИПЦ raw'!$A:$A,0),MATCH(MoM!X$1,'ИПЦ raw'!$1:$1,0))</f>
        <v>101.28</v>
      </c>
      <c r="Y369" s="326">
        <f>INDEX('ИПЦ raw'!$1:$1048576, MATCH($K369,'ИПЦ raw'!$A:$A,0),MATCH(MoM!Y$1,'ИПЦ raw'!$1:$1,0))</f>
        <v>100.21</v>
      </c>
      <c r="Z369" s="326">
        <f>INDEX('ИПЦ raw'!$1:$1048576, MATCH($K369,'ИПЦ raw'!$A:$A,0),MATCH(MoM!Z$1,'ИПЦ raw'!$1:$1,0))</f>
        <v>100.1</v>
      </c>
      <c r="AA369" s="326">
        <f>INDEX('ИПЦ raw'!$1:$1048576, MATCH($K369,'ИПЦ raw'!$A:$A,0),MATCH(MoM!AA$1,'ИПЦ raw'!$1:$1,0))</f>
        <v>100.79</v>
      </c>
      <c r="AB369" s="326">
        <f>INDEX('ИПЦ raw'!$1:$1048576, MATCH($K369,'ИПЦ raw'!$A:$A,0),MATCH(MoM!AB$1,'ИПЦ raw'!$1:$1,0))</f>
        <v>101.06</v>
      </c>
      <c r="AC369" s="326">
        <f>INDEX('ИПЦ raw'!$1:$1048576, MATCH($K369,'ИПЦ raw'!$A:$A,0),MATCH(MoM!AC$1,'ИПЦ raw'!$1:$1,0))</f>
        <v>100.43</v>
      </c>
      <c r="AD369" s="326">
        <f>INDEX('ИПЦ raw'!$1:$1048576, MATCH($K369,'ИПЦ raw'!$A:$A,0),MATCH(MoM!AD$1,'ИПЦ raw'!$1:$1,0))</f>
        <v>102.63</v>
      </c>
      <c r="AE369" s="326">
        <f>INDEX('ИПЦ raw'!$1:$1048576, MATCH($K369,'ИПЦ raw'!$A:$A,0),MATCH(MoM!AE$1,'ИПЦ raw'!$1:$1,0))</f>
        <v>100.12</v>
      </c>
      <c r="AF369" s="326">
        <f>INDEX('ИПЦ raw'!$1:$1048576, MATCH($K369,'ИПЦ raw'!$A:$A,0),MATCH(MoM!AF$1,'ИПЦ raw'!$1:$1,0))</f>
        <v>100.72</v>
      </c>
      <c r="AG369" s="326">
        <f>INDEX('ИПЦ raw'!$1:$1048576, MATCH($K369,'ИПЦ raw'!$A:$A,0),MATCH(MoM!AG$1,'ИПЦ raw'!$1:$1,0))</f>
        <v>103.04</v>
      </c>
      <c r="AH369" s="326">
        <f>INDEX('ИПЦ raw'!$1:$1048576, MATCH($K369,'ИПЦ raw'!$A:$A,0),MATCH(MoM!AH$1,'ИПЦ raw'!$1:$1,0))</f>
        <v>100.93</v>
      </c>
      <c r="AI369" s="326">
        <f>INDEX('ИПЦ raw'!$1:$1048576, MATCH($K369,'ИПЦ raw'!$A:$A,0),MATCH(MoM!AI$1,'ИПЦ raw'!$1:$1,0))</f>
        <v>100.74</v>
      </c>
      <c r="AJ369" s="326">
        <f>INDEX('ИПЦ raw'!$1:$1048576, MATCH($K369,'ИПЦ raw'!$A:$A,0),MATCH(MoM!AJ$1,'ИПЦ raw'!$1:$1,0))</f>
        <v>103.59</v>
      </c>
      <c r="AK369" s="326">
        <f>INDEX('ИПЦ raw'!$1:$1048576, MATCH($K369,'ИПЦ raw'!$A:$A,0),MATCH(MoM!AK$1,'ИПЦ raw'!$1:$1,0))</f>
        <v>101.55</v>
      </c>
      <c r="AL369" s="326">
        <f>INDEX('ИПЦ raw'!$1:$1048576, MATCH($K369,'ИПЦ raw'!$A:$A,0),MATCH(MoM!AL$1,'ИПЦ raw'!$1:$1,0))</f>
        <v>100.76</v>
      </c>
      <c r="AM369" s="326">
        <f>INDEX('ИПЦ raw'!$1:$1048576, MATCH($K369,'ИПЦ raw'!$A:$A,0),MATCH(MoM!AM$1,'ИПЦ raw'!$1:$1,0))</f>
        <v>100.86</v>
      </c>
      <c r="AN369" s="326">
        <f>INDEX('ИПЦ raw'!$1:$1048576, MATCH($K369,'ИПЦ raw'!$A:$A,0),MATCH(MoM!AN$1,'ИПЦ raw'!$1:$1,0))</f>
        <v>100.43</v>
      </c>
      <c r="AO369" s="326">
        <f>INDEX('ИПЦ raw'!$1:$1048576, MATCH($K369,'ИПЦ raw'!$A:$A,0),MATCH(MoM!AO$1,'ИПЦ raw'!$1:$1,0))</f>
        <v>100.7</v>
      </c>
      <c r="AP369" s="326">
        <f>INDEX('ИПЦ raw'!$1:$1048576, MATCH($K369,'ИПЦ raw'!$A:$A,0),MATCH(MoM!AP$1,'ИПЦ raw'!$1:$1,0))</f>
        <v>100.19</v>
      </c>
      <c r="AQ369" s="326">
        <f>INDEX('ИПЦ raw'!$1:$1048576, MATCH($K369,'ИПЦ raw'!$A:$A,0),MATCH(MoM!AQ$1,'ИПЦ raw'!$1:$1,0))</f>
        <v>100.8</v>
      </c>
      <c r="AR369" s="326">
        <f>INDEX('ИПЦ raw'!$1:$1048576, MATCH($K369,'ИПЦ raw'!$A:$A,0),MATCH(MoM!AR$1,'ИПЦ raw'!$1:$1,0))</f>
        <v>100.34</v>
      </c>
      <c r="AS369" s="326">
        <f>INDEX('ИПЦ raw'!$1:$1048576, MATCH($K369,'ИПЦ raw'!$A:$A,0),MATCH(MoM!AS$1,'ИПЦ raw'!$1:$1,0))</f>
        <v>102.05</v>
      </c>
      <c r="AT369" s="326">
        <f>INDEX('ИПЦ raw'!$1:$1048576, MATCH($K369,'ИПЦ raw'!$A:$A,0),MATCH(MoM!AT$1,'ИПЦ raw'!$1:$1,0))</f>
        <v>102.77</v>
      </c>
      <c r="AU369" s="326">
        <f>INDEX('ИПЦ raw'!$1:$1048576, MATCH($K369,'ИПЦ raw'!$A:$A,0),MATCH(MoM!AU$1,'ИПЦ raw'!$1:$1,0))</f>
        <v>100.89</v>
      </c>
      <c r="AV369" s="326">
        <f>INDEX('ИПЦ raw'!$1:$1048576, MATCH($K369,'ИПЦ raw'!$A:$A,0),MATCH(MoM!AV$1,'ИПЦ raw'!$1:$1,0))</f>
        <v>103.14</v>
      </c>
      <c r="AW369" s="326">
        <f>INDEX('ИПЦ raw'!$1:$1048576, MATCH($K369,'ИПЦ raw'!$A:$A,0),MATCH(MoM!AW$1,'ИПЦ raw'!$1:$1,0))</f>
        <v>100.38</v>
      </c>
      <c r="AX369" s="326">
        <f>INDEX('ИПЦ raw'!$1:$1048576, MATCH($K369,'ИПЦ raw'!$A:$A,0),MATCH(MoM!AX$1,'ИПЦ raw'!$1:$1,0))</f>
        <v>101.06</v>
      </c>
      <c r="AY369" s="326">
        <f>INDEX('ИПЦ raw'!$1:$1048576, MATCH($K369,'ИПЦ raw'!$A:$A,0),MATCH(MoM!AY$1,'ИПЦ raw'!$1:$1,0))</f>
        <v>101.09</v>
      </c>
      <c r="AZ369" s="326">
        <f>INDEX('ИПЦ raw'!$1:$1048576, MATCH($K369,'ИПЦ raw'!$A:$A,0),MATCH(MoM!AZ$1,'ИПЦ raw'!$1:$1,0))</f>
        <v>100.73</v>
      </c>
    </row>
    <row r="370" spans="1:52" x14ac:dyDescent="0.45">
      <c r="A370" s="326">
        <f>Веса!A370</f>
        <v>1</v>
      </c>
      <c r="B370" s="326">
        <f t="shared" si="10"/>
        <v>1</v>
      </c>
      <c r="C370" s="326">
        <f>БИПЦ_НДС!E370</f>
        <v>1</v>
      </c>
      <c r="D370" s="326">
        <f t="shared" si="11"/>
        <v>0</v>
      </c>
      <c r="E370" s="326">
        <v>0</v>
      </c>
      <c r="F370" s="326">
        <v>0</v>
      </c>
      <c r="G370" s="326">
        <v>0</v>
      </c>
      <c r="H370" s="326">
        <v>0</v>
      </c>
      <c r="I370" s="326">
        <v>1</v>
      </c>
      <c r="J370" s="308" t="s">
        <v>373</v>
      </c>
      <c r="K370" s="308" t="s">
        <v>373</v>
      </c>
      <c r="L370" s="326">
        <f>INDEX('ИПЦ raw'!$1:$1048576, MATCH($K370,'ИПЦ raw'!$A:$A,0),MATCH(MoM!L$1,'ИПЦ raw'!$1:$1,0))</f>
        <v>100.16</v>
      </c>
      <c r="M370" s="326">
        <f>INDEX('ИПЦ raw'!$1:$1048576, MATCH($K370,'ИПЦ raw'!$A:$A,0),MATCH(MoM!M$1,'ИПЦ raw'!$1:$1,0))</f>
        <v>100.42</v>
      </c>
      <c r="N370" s="326">
        <f>INDEX('ИПЦ raw'!$1:$1048576, MATCH($K370,'ИПЦ raw'!$A:$A,0),MATCH(MoM!N$1,'ИПЦ raw'!$1:$1,0))</f>
        <v>99.86</v>
      </c>
      <c r="O370" s="326">
        <f>INDEX('ИПЦ raw'!$1:$1048576, MATCH($K370,'ИПЦ raw'!$A:$A,0),MATCH(MoM!O$1,'ИПЦ raw'!$1:$1,0))</f>
        <v>100.77</v>
      </c>
      <c r="P370" s="326">
        <f>INDEX('ИПЦ raw'!$1:$1048576, MATCH($K370,'ИПЦ raw'!$A:$A,0),MATCH(MoM!P$1,'ИПЦ raw'!$1:$1,0))</f>
        <v>100.64</v>
      </c>
      <c r="Q370" s="326">
        <f>INDEX('ИПЦ raw'!$1:$1048576, MATCH($K370,'ИПЦ raw'!$A:$A,0),MATCH(MoM!Q$1,'ИПЦ raw'!$1:$1,0))</f>
        <v>101.86</v>
      </c>
      <c r="R370" s="326">
        <f>INDEX('ИПЦ raw'!$1:$1048576, MATCH($K370,'ИПЦ raw'!$A:$A,0),MATCH(MoM!R$1,'ИПЦ raw'!$1:$1,0))</f>
        <v>103.78</v>
      </c>
      <c r="S370" s="326">
        <f>INDEX('ИПЦ raw'!$1:$1048576, MATCH($K370,'ИПЦ raw'!$A:$A,0),MATCH(MoM!S$1,'ИПЦ raw'!$1:$1,0))</f>
        <v>104.44</v>
      </c>
      <c r="T370" s="326">
        <f>INDEX('ИПЦ raw'!$1:$1048576, MATCH($K370,'ИПЦ raw'!$A:$A,0),MATCH(MoM!T$1,'ИПЦ raw'!$1:$1,0))</f>
        <v>101.9</v>
      </c>
      <c r="U370" s="326">
        <f>INDEX('ИПЦ raw'!$1:$1048576, MATCH($K370,'ИПЦ raw'!$A:$A,0),MATCH(MoM!U$1,'ИПЦ raw'!$1:$1,0))</f>
        <v>101.84</v>
      </c>
      <c r="V370" s="326">
        <f>INDEX('ИПЦ raw'!$1:$1048576, MATCH($K370,'ИПЦ raw'!$A:$A,0),MATCH(MoM!V$1,'ИПЦ raw'!$1:$1,0))</f>
        <v>101.83</v>
      </c>
      <c r="W370" s="326">
        <f>INDEX('ИПЦ raw'!$1:$1048576, MATCH($K370,'ИПЦ raw'!$A:$A,0),MATCH(MoM!W$1,'ИПЦ raw'!$1:$1,0))</f>
        <v>102.55</v>
      </c>
      <c r="X370" s="326">
        <f>INDEX('ИПЦ raw'!$1:$1048576, MATCH($K370,'ИПЦ raw'!$A:$A,0),MATCH(MoM!X$1,'ИПЦ raw'!$1:$1,0))</f>
        <v>98.34</v>
      </c>
      <c r="Y370" s="326">
        <f>INDEX('ИПЦ raw'!$1:$1048576, MATCH($K370,'ИПЦ raw'!$A:$A,0),MATCH(MoM!Y$1,'ИПЦ raw'!$1:$1,0))</f>
        <v>99.52</v>
      </c>
      <c r="Z370" s="326">
        <f>INDEX('ИПЦ raw'!$1:$1048576, MATCH($K370,'ИПЦ raw'!$A:$A,0),MATCH(MoM!Z$1,'ИПЦ raw'!$1:$1,0))</f>
        <v>99.23</v>
      </c>
      <c r="AA370" s="326">
        <f>INDEX('ИПЦ raw'!$1:$1048576, MATCH($K370,'ИПЦ raw'!$A:$A,0),MATCH(MoM!AA$1,'ИПЦ raw'!$1:$1,0))</f>
        <v>101.76</v>
      </c>
      <c r="AB370" s="326">
        <f>INDEX('ИПЦ raw'!$1:$1048576, MATCH($K370,'ИПЦ raw'!$A:$A,0),MATCH(MoM!AB$1,'ИПЦ raw'!$1:$1,0))</f>
        <v>101.01</v>
      </c>
      <c r="AC370" s="326">
        <f>INDEX('ИПЦ raw'!$1:$1048576, MATCH($K370,'ИПЦ raw'!$A:$A,0),MATCH(MoM!AC$1,'ИПЦ raw'!$1:$1,0))</f>
        <v>102.52</v>
      </c>
      <c r="AD370" s="326">
        <f>INDEX('ИПЦ raw'!$1:$1048576, MATCH($K370,'ИПЦ raw'!$A:$A,0),MATCH(MoM!AD$1,'ИПЦ raw'!$1:$1,0))</f>
        <v>101.29</v>
      </c>
      <c r="AE370" s="326">
        <f>INDEX('ИПЦ raw'!$1:$1048576, MATCH($K370,'ИПЦ raw'!$A:$A,0),MATCH(MoM!AE$1,'ИПЦ raw'!$1:$1,0))</f>
        <v>103.91</v>
      </c>
      <c r="AF370" s="326">
        <f>INDEX('ИПЦ raw'!$1:$1048576, MATCH($K370,'ИПЦ raw'!$A:$A,0),MATCH(MoM!AF$1,'ИПЦ raw'!$1:$1,0))</f>
        <v>100.16</v>
      </c>
      <c r="AG370" s="326">
        <f>INDEX('ИПЦ raw'!$1:$1048576, MATCH($K370,'ИПЦ raw'!$A:$A,0),MATCH(MoM!AG$1,'ИПЦ raw'!$1:$1,0))</f>
        <v>103.46</v>
      </c>
      <c r="AH370" s="326">
        <f>INDEX('ИПЦ raw'!$1:$1048576, MATCH($K370,'ИПЦ raw'!$A:$A,0),MATCH(MoM!AH$1,'ИПЦ raw'!$1:$1,0))</f>
        <v>102.16</v>
      </c>
      <c r="AI370" s="326">
        <f>INDEX('ИПЦ raw'!$1:$1048576, MATCH($K370,'ИПЦ raw'!$A:$A,0),MATCH(MoM!AI$1,'ИПЦ raw'!$1:$1,0))</f>
        <v>100.08</v>
      </c>
      <c r="AJ370" s="326">
        <f>INDEX('ИПЦ raw'!$1:$1048576, MATCH($K370,'ИПЦ raw'!$A:$A,0),MATCH(MoM!AJ$1,'ИПЦ raw'!$1:$1,0))</f>
        <v>98.18</v>
      </c>
      <c r="AK370" s="326">
        <f>INDEX('ИПЦ raw'!$1:$1048576, MATCH($K370,'ИПЦ raw'!$A:$A,0),MATCH(MoM!AK$1,'ИПЦ raw'!$1:$1,0))</f>
        <v>99.56</v>
      </c>
      <c r="AL370" s="326">
        <f>INDEX('ИПЦ raw'!$1:$1048576, MATCH($K370,'ИПЦ raw'!$A:$A,0),MATCH(MoM!AL$1,'ИПЦ raw'!$1:$1,0))</f>
        <v>99.35</v>
      </c>
      <c r="AM370" s="326">
        <f>INDEX('ИПЦ raw'!$1:$1048576, MATCH($K370,'ИПЦ raw'!$A:$A,0),MATCH(MoM!AM$1,'ИПЦ raw'!$1:$1,0))</f>
        <v>102.73</v>
      </c>
      <c r="AN370" s="326">
        <f>INDEX('ИПЦ raw'!$1:$1048576, MATCH($K370,'ИПЦ raw'!$A:$A,0),MATCH(MoM!AN$1,'ИПЦ raw'!$1:$1,0))</f>
        <v>101.11</v>
      </c>
      <c r="AO370" s="326">
        <f>INDEX('ИПЦ raw'!$1:$1048576, MATCH($K370,'ИПЦ raw'!$A:$A,0),MATCH(MoM!AO$1,'ИПЦ raw'!$1:$1,0))</f>
        <v>100.89</v>
      </c>
      <c r="AP370" s="326">
        <f>INDEX('ИПЦ raw'!$1:$1048576, MATCH($K370,'ИПЦ raw'!$A:$A,0),MATCH(MoM!AP$1,'ИПЦ raw'!$1:$1,0))</f>
        <v>101.15</v>
      </c>
      <c r="AQ370" s="326">
        <f>INDEX('ИПЦ raw'!$1:$1048576, MATCH($K370,'ИПЦ raw'!$A:$A,0),MATCH(MoM!AQ$1,'ИПЦ raw'!$1:$1,0))</f>
        <v>101.33</v>
      </c>
      <c r="AR370" s="326">
        <f>INDEX('ИПЦ raw'!$1:$1048576, MATCH($K370,'ИПЦ raw'!$A:$A,0),MATCH(MoM!AR$1,'ИПЦ raw'!$1:$1,0))</f>
        <v>99.42</v>
      </c>
      <c r="AS370" s="326">
        <f>INDEX('ИПЦ raw'!$1:$1048576, MATCH($K370,'ИПЦ raw'!$A:$A,0),MATCH(MoM!AS$1,'ИПЦ raw'!$1:$1,0))</f>
        <v>99.54</v>
      </c>
      <c r="AT370" s="326">
        <f>INDEX('ИПЦ raw'!$1:$1048576, MATCH($K370,'ИПЦ raw'!$A:$A,0),MATCH(MoM!AT$1,'ИПЦ raw'!$1:$1,0))</f>
        <v>99.48</v>
      </c>
      <c r="AU370" s="326">
        <f>INDEX('ИПЦ raw'!$1:$1048576, MATCH($K370,'ИПЦ raw'!$A:$A,0),MATCH(MoM!AU$1,'ИПЦ raw'!$1:$1,0))</f>
        <v>105.21</v>
      </c>
      <c r="AV370" s="326">
        <f>INDEX('ИПЦ raw'!$1:$1048576, MATCH($K370,'ИПЦ raw'!$A:$A,0),MATCH(MoM!AV$1,'ИПЦ raw'!$1:$1,0))</f>
        <v>101.05</v>
      </c>
      <c r="AW370" s="326">
        <f>INDEX('ИПЦ raw'!$1:$1048576, MATCH($K370,'ИПЦ raw'!$A:$A,0),MATCH(MoM!AW$1,'ИПЦ raw'!$1:$1,0))</f>
        <v>100.91</v>
      </c>
      <c r="AX370" s="326">
        <f>INDEX('ИПЦ raw'!$1:$1048576, MATCH($K370,'ИПЦ raw'!$A:$A,0),MATCH(MoM!AX$1,'ИПЦ raw'!$1:$1,0))</f>
        <v>96.15</v>
      </c>
      <c r="AY370" s="326">
        <f>INDEX('ИПЦ raw'!$1:$1048576, MATCH($K370,'ИПЦ raw'!$A:$A,0),MATCH(MoM!AY$1,'ИПЦ raw'!$1:$1,0))</f>
        <v>100.7</v>
      </c>
      <c r="AZ370" s="326">
        <f>INDEX('ИПЦ raw'!$1:$1048576, MATCH($K370,'ИПЦ raw'!$A:$A,0),MATCH(MoM!AZ$1,'ИПЦ raw'!$1:$1,0))</f>
        <v>102.92</v>
      </c>
    </row>
    <row r="371" spans="1:52" x14ac:dyDescent="0.45">
      <c r="A371" s="326">
        <f>Веса!A371</f>
        <v>1</v>
      </c>
      <c r="B371" s="326">
        <f t="shared" si="10"/>
        <v>1</v>
      </c>
      <c r="C371" s="326">
        <f>БИПЦ_НДС!E371</f>
        <v>1</v>
      </c>
      <c r="D371" s="326">
        <f t="shared" si="11"/>
        <v>0</v>
      </c>
      <c r="E371" s="326">
        <v>0</v>
      </c>
      <c r="F371" s="326">
        <v>0</v>
      </c>
      <c r="G371" s="326">
        <v>0</v>
      </c>
      <c r="H371" s="326">
        <v>0</v>
      </c>
      <c r="I371" s="326">
        <v>1</v>
      </c>
      <c r="J371" s="308" t="s">
        <v>374</v>
      </c>
      <c r="K371" s="308" t="s">
        <v>374</v>
      </c>
      <c r="L371" s="326">
        <f>INDEX('ИПЦ raw'!$1:$1048576, MATCH($K371,'ИПЦ raw'!$A:$A,0),MATCH(MoM!L$1,'ИПЦ raw'!$1:$1,0))</f>
        <v>100.09</v>
      </c>
      <c r="M371" s="326">
        <f>INDEX('ИПЦ raw'!$1:$1048576, MATCH($K371,'ИПЦ raw'!$A:$A,0),MATCH(MoM!M$1,'ИПЦ raw'!$1:$1,0))</f>
        <v>100.05</v>
      </c>
      <c r="N371" s="326">
        <f>INDEX('ИПЦ raw'!$1:$1048576, MATCH($K371,'ИПЦ raw'!$A:$A,0),MATCH(MoM!N$1,'ИПЦ raw'!$1:$1,0))</f>
        <v>100.11</v>
      </c>
      <c r="O371" s="326">
        <f>INDEX('ИПЦ raw'!$1:$1048576, MATCH($K371,'ИПЦ raw'!$A:$A,0),MATCH(MoM!O$1,'ИПЦ raw'!$1:$1,0))</f>
        <v>100.3</v>
      </c>
      <c r="P371" s="326">
        <f>INDEX('ИПЦ raw'!$1:$1048576, MATCH($K371,'ИПЦ raw'!$A:$A,0),MATCH(MoM!P$1,'ИПЦ raw'!$1:$1,0))</f>
        <v>100.67</v>
      </c>
      <c r="Q371" s="326">
        <f>INDEX('ИПЦ raw'!$1:$1048576, MATCH($K371,'ИПЦ raw'!$A:$A,0),MATCH(MoM!Q$1,'ИПЦ raw'!$1:$1,0))</f>
        <v>100.11</v>
      </c>
      <c r="R371" s="326">
        <f>INDEX('ИПЦ raw'!$1:$1048576, MATCH($K371,'ИПЦ raw'!$A:$A,0),MATCH(MoM!R$1,'ИПЦ raw'!$1:$1,0))</f>
        <v>100.47</v>
      </c>
      <c r="S371" s="326">
        <f>INDEX('ИПЦ raw'!$1:$1048576, MATCH($K371,'ИПЦ raw'!$A:$A,0),MATCH(MoM!S$1,'ИПЦ raw'!$1:$1,0))</f>
        <v>103.91</v>
      </c>
      <c r="T371" s="326">
        <f>INDEX('ИПЦ raw'!$1:$1048576, MATCH($K371,'ИПЦ raw'!$A:$A,0),MATCH(MoM!T$1,'ИПЦ raw'!$1:$1,0))</f>
        <v>100.01</v>
      </c>
      <c r="U371" s="326">
        <f>INDEX('ИПЦ raw'!$1:$1048576, MATCH($K371,'ИПЦ raw'!$A:$A,0),MATCH(MoM!U$1,'ИПЦ raw'!$1:$1,0))</f>
        <v>103.79</v>
      </c>
      <c r="V371" s="326">
        <f>INDEX('ИПЦ raw'!$1:$1048576, MATCH($K371,'ИПЦ raw'!$A:$A,0),MATCH(MoM!V$1,'ИПЦ raw'!$1:$1,0))</f>
        <v>100.03</v>
      </c>
      <c r="W371" s="326">
        <f>INDEX('ИПЦ raw'!$1:$1048576, MATCH($K371,'ИПЦ raw'!$A:$A,0),MATCH(MoM!W$1,'ИПЦ raw'!$1:$1,0))</f>
        <v>100.02</v>
      </c>
      <c r="X371" s="326">
        <f>INDEX('ИПЦ raw'!$1:$1048576, MATCH($K371,'ИПЦ raw'!$A:$A,0),MATCH(MoM!X$1,'ИПЦ raw'!$1:$1,0))</f>
        <v>98.98</v>
      </c>
      <c r="Y371" s="326">
        <f>INDEX('ИПЦ raw'!$1:$1048576, MATCH($K371,'ИПЦ raw'!$A:$A,0),MATCH(MoM!Y$1,'ИПЦ raw'!$1:$1,0))</f>
        <v>100.72</v>
      </c>
      <c r="Z371" s="326">
        <f>INDEX('ИПЦ raw'!$1:$1048576, MATCH($K371,'ИПЦ raw'!$A:$A,0),MATCH(MoM!Z$1,'ИПЦ raw'!$1:$1,0))</f>
        <v>100.18</v>
      </c>
      <c r="AA371" s="326">
        <f>INDEX('ИПЦ raw'!$1:$1048576, MATCH($K371,'ИПЦ raw'!$A:$A,0),MATCH(MoM!AA$1,'ИПЦ raw'!$1:$1,0))</f>
        <v>99.84</v>
      </c>
      <c r="AB371" s="326">
        <f>INDEX('ИПЦ raw'!$1:$1048576, MATCH($K371,'ИПЦ raw'!$A:$A,0),MATCH(MoM!AB$1,'ИПЦ raw'!$1:$1,0))</f>
        <v>100.63</v>
      </c>
      <c r="AC371" s="326">
        <f>INDEX('ИПЦ raw'!$1:$1048576, MATCH($K371,'ИПЦ raw'!$A:$A,0),MATCH(MoM!AC$1,'ИПЦ raw'!$1:$1,0))</f>
        <v>100.65</v>
      </c>
      <c r="AD371" s="326">
        <f>INDEX('ИПЦ raw'!$1:$1048576, MATCH($K371,'ИПЦ raw'!$A:$A,0),MATCH(MoM!AD$1,'ИПЦ raw'!$1:$1,0))</f>
        <v>101.3</v>
      </c>
      <c r="AE371" s="326">
        <f>INDEX('ИПЦ raw'!$1:$1048576, MATCH($K371,'ИПЦ raw'!$A:$A,0),MATCH(MoM!AE$1,'ИПЦ raw'!$1:$1,0))</f>
        <v>100.36</v>
      </c>
      <c r="AF371" s="326">
        <f>INDEX('ИПЦ raw'!$1:$1048576, MATCH($K371,'ИПЦ raw'!$A:$A,0),MATCH(MoM!AF$1,'ИПЦ raw'!$1:$1,0))</f>
        <v>99.74</v>
      </c>
      <c r="AG371" s="326">
        <f>INDEX('ИПЦ raw'!$1:$1048576, MATCH($K371,'ИПЦ raw'!$A:$A,0),MATCH(MoM!AG$1,'ИПЦ raw'!$1:$1,0))</f>
        <v>104.84</v>
      </c>
      <c r="AH371" s="326">
        <f>INDEX('ИПЦ raw'!$1:$1048576, MATCH($K371,'ИПЦ raw'!$A:$A,0),MATCH(MoM!AH$1,'ИПЦ raw'!$1:$1,0))</f>
        <v>100.14</v>
      </c>
      <c r="AI371" s="326">
        <f>INDEX('ИПЦ raw'!$1:$1048576, MATCH($K371,'ИПЦ raw'!$A:$A,0),MATCH(MoM!AI$1,'ИПЦ raw'!$1:$1,0))</f>
        <v>101.09</v>
      </c>
      <c r="AJ371" s="326">
        <f>INDEX('ИПЦ raw'!$1:$1048576, MATCH($K371,'ИПЦ raw'!$A:$A,0),MATCH(MoM!AJ$1,'ИПЦ raw'!$1:$1,0))</f>
        <v>100.64</v>
      </c>
      <c r="AK371" s="326">
        <f>INDEX('ИПЦ raw'!$1:$1048576, MATCH($K371,'ИПЦ raw'!$A:$A,0),MATCH(MoM!AK$1,'ИПЦ raw'!$1:$1,0))</f>
        <v>99.55</v>
      </c>
      <c r="AL371" s="326">
        <f>INDEX('ИПЦ raw'!$1:$1048576, MATCH($K371,'ИПЦ raw'!$A:$A,0),MATCH(MoM!AL$1,'ИПЦ raw'!$1:$1,0))</f>
        <v>100.53</v>
      </c>
      <c r="AM371" s="326">
        <f>INDEX('ИПЦ raw'!$1:$1048576, MATCH($K371,'ИПЦ raw'!$A:$A,0),MATCH(MoM!AM$1,'ИПЦ raw'!$1:$1,0))</f>
        <v>100.8</v>
      </c>
      <c r="AN371" s="326">
        <f>INDEX('ИПЦ raw'!$1:$1048576, MATCH($K371,'ИПЦ raw'!$A:$A,0),MATCH(MoM!AN$1,'ИПЦ raw'!$1:$1,0))</f>
        <v>100.25</v>
      </c>
      <c r="AO371" s="326">
        <f>INDEX('ИПЦ raw'!$1:$1048576, MATCH($K371,'ИПЦ raw'!$A:$A,0),MATCH(MoM!AO$1,'ИПЦ raw'!$1:$1,0))</f>
        <v>100.34</v>
      </c>
      <c r="AP371" s="326">
        <f>INDEX('ИПЦ raw'!$1:$1048576, MATCH($K371,'ИПЦ raw'!$A:$A,0),MATCH(MoM!AP$1,'ИПЦ raw'!$1:$1,0))</f>
        <v>100.72</v>
      </c>
      <c r="AQ371" s="326">
        <f>INDEX('ИПЦ raw'!$1:$1048576, MATCH($K371,'ИПЦ raw'!$A:$A,0),MATCH(MoM!AQ$1,'ИПЦ raw'!$1:$1,0))</f>
        <v>100.23</v>
      </c>
      <c r="AR371" s="326">
        <f>INDEX('ИПЦ raw'!$1:$1048576, MATCH($K371,'ИПЦ raw'!$A:$A,0),MATCH(MoM!AR$1,'ИПЦ raw'!$1:$1,0))</f>
        <v>98.66</v>
      </c>
      <c r="AS371" s="326">
        <f>INDEX('ИПЦ raw'!$1:$1048576, MATCH($K371,'ИПЦ raw'!$A:$A,0),MATCH(MoM!AS$1,'ИПЦ raw'!$1:$1,0))</f>
        <v>100.6</v>
      </c>
      <c r="AT371" s="326">
        <f>INDEX('ИПЦ raw'!$1:$1048576, MATCH($K371,'ИПЦ raw'!$A:$A,0),MATCH(MoM!AT$1,'ИПЦ raw'!$1:$1,0))</f>
        <v>100.09</v>
      </c>
      <c r="AU371" s="326">
        <f>INDEX('ИПЦ raw'!$1:$1048576, MATCH($K371,'ИПЦ raw'!$A:$A,0),MATCH(MoM!AU$1,'ИПЦ raw'!$1:$1,0))</f>
        <v>100.08</v>
      </c>
      <c r="AV371" s="326">
        <f>INDEX('ИПЦ raw'!$1:$1048576, MATCH($K371,'ИПЦ raw'!$A:$A,0),MATCH(MoM!AV$1,'ИПЦ raw'!$1:$1,0))</f>
        <v>100.3</v>
      </c>
      <c r="AW371" s="326">
        <f>INDEX('ИПЦ raw'!$1:$1048576, MATCH($K371,'ИПЦ raw'!$A:$A,0),MATCH(MoM!AW$1,'ИПЦ raw'!$1:$1,0))</f>
        <v>99.76</v>
      </c>
      <c r="AX371" s="326">
        <f>INDEX('ИПЦ raw'!$1:$1048576, MATCH($K371,'ИПЦ raw'!$A:$A,0),MATCH(MoM!AX$1,'ИПЦ raw'!$1:$1,0))</f>
        <v>100.67</v>
      </c>
      <c r="AY371" s="326">
        <f>INDEX('ИПЦ raw'!$1:$1048576, MATCH($K371,'ИПЦ raw'!$A:$A,0),MATCH(MoM!AY$1,'ИПЦ raw'!$1:$1,0))</f>
        <v>101.5</v>
      </c>
      <c r="AZ371" s="326">
        <f>INDEX('ИПЦ raw'!$1:$1048576, MATCH($K371,'ИПЦ raw'!$A:$A,0),MATCH(MoM!AZ$1,'ИПЦ raw'!$1:$1,0))</f>
        <v>100.16</v>
      </c>
    </row>
    <row r="372" spans="1:52" ht="39.4" x14ac:dyDescent="0.45">
      <c r="A372" s="326">
        <f>Веса!A372</f>
        <v>1</v>
      </c>
      <c r="B372" s="326">
        <f t="shared" si="10"/>
        <v>1</v>
      </c>
      <c r="C372" s="326">
        <f>БИПЦ_НДС!E372</f>
        <v>1</v>
      </c>
      <c r="D372" s="326">
        <f t="shared" si="11"/>
        <v>0</v>
      </c>
      <c r="E372" s="326">
        <v>0</v>
      </c>
      <c r="F372" s="326">
        <v>0</v>
      </c>
      <c r="G372" s="326">
        <v>0</v>
      </c>
      <c r="H372" s="326">
        <v>0</v>
      </c>
      <c r="I372" s="326">
        <v>1</v>
      </c>
      <c r="J372" s="308" t="s">
        <v>375</v>
      </c>
      <c r="K372" s="308" t="s">
        <v>375</v>
      </c>
      <c r="L372" s="326">
        <f>INDEX('ИПЦ raw'!$1:$1048576, MATCH($K372,'ИПЦ raw'!$A:$A,0),MATCH(MoM!L$1,'ИПЦ raw'!$1:$1,0))</f>
        <v>100.01</v>
      </c>
      <c r="M372" s="326">
        <f>INDEX('ИПЦ raw'!$1:$1048576, MATCH($K372,'ИПЦ raw'!$A:$A,0),MATCH(MoM!M$1,'ИПЦ raw'!$1:$1,0))</f>
        <v>100</v>
      </c>
      <c r="N372" s="326">
        <f>INDEX('ИПЦ raw'!$1:$1048576, MATCH($K372,'ИПЦ raw'!$A:$A,0),MATCH(MoM!N$1,'ИПЦ raw'!$1:$1,0))</f>
        <v>100</v>
      </c>
      <c r="O372" s="326">
        <f>INDEX('ИПЦ raw'!$1:$1048576, MATCH($K372,'ИПЦ raw'!$A:$A,0),MATCH(MoM!O$1,'ИПЦ raw'!$1:$1,0))</f>
        <v>100</v>
      </c>
      <c r="P372" s="326">
        <f>INDEX('ИПЦ raw'!$1:$1048576, MATCH($K372,'ИПЦ raw'!$A:$A,0),MATCH(MoM!P$1,'ИПЦ raw'!$1:$1,0))</f>
        <v>100</v>
      </c>
      <c r="Q372" s="326">
        <f>INDEX('ИПЦ raw'!$1:$1048576, MATCH($K372,'ИПЦ raw'!$A:$A,0),MATCH(MoM!Q$1,'ИПЦ raw'!$1:$1,0))</f>
        <v>100.12</v>
      </c>
      <c r="R372" s="326">
        <f>INDEX('ИПЦ raw'!$1:$1048576, MATCH($K372,'ИПЦ raw'!$A:$A,0),MATCH(MoM!R$1,'ИПЦ raw'!$1:$1,0))</f>
        <v>102.94</v>
      </c>
      <c r="S372" s="326">
        <f>INDEX('ИПЦ raw'!$1:$1048576, MATCH($K372,'ИПЦ raw'!$A:$A,0),MATCH(MoM!S$1,'ИПЦ raw'!$1:$1,0))</f>
        <v>100</v>
      </c>
      <c r="T372" s="326">
        <f>INDEX('ИПЦ raw'!$1:$1048576, MATCH($K372,'ИПЦ raw'!$A:$A,0),MATCH(MoM!T$1,'ИПЦ raw'!$1:$1,0))</f>
        <v>100</v>
      </c>
      <c r="U372" s="326">
        <f>INDEX('ИПЦ raw'!$1:$1048576, MATCH($K372,'ИПЦ raw'!$A:$A,0),MATCH(MoM!U$1,'ИПЦ raw'!$1:$1,0))</f>
        <v>100.04</v>
      </c>
      <c r="V372" s="326">
        <f>INDEX('ИПЦ raw'!$1:$1048576, MATCH($K372,'ИПЦ raw'!$A:$A,0),MATCH(MoM!V$1,'ИПЦ raw'!$1:$1,0))</f>
        <v>100</v>
      </c>
      <c r="W372" s="326">
        <f>INDEX('ИПЦ raw'!$1:$1048576, MATCH($K372,'ИПЦ raw'!$A:$A,0),MATCH(MoM!W$1,'ИПЦ raw'!$1:$1,0))</f>
        <v>100</v>
      </c>
      <c r="X372" s="326">
        <f>INDEX('ИПЦ raw'!$1:$1048576, MATCH($K372,'ИПЦ raw'!$A:$A,0),MATCH(MoM!X$1,'ИПЦ raw'!$1:$1,0))</f>
        <v>100</v>
      </c>
      <c r="Y372" s="326">
        <f>INDEX('ИПЦ raw'!$1:$1048576, MATCH($K372,'ИПЦ raw'!$A:$A,0),MATCH(MoM!Y$1,'ИПЦ raw'!$1:$1,0))</f>
        <v>104.15</v>
      </c>
      <c r="Z372" s="326">
        <f>INDEX('ИПЦ raw'!$1:$1048576, MATCH($K372,'ИПЦ raw'!$A:$A,0),MATCH(MoM!Z$1,'ИПЦ raw'!$1:$1,0))</f>
        <v>100.02</v>
      </c>
      <c r="AA372" s="326">
        <f>INDEX('ИПЦ raw'!$1:$1048576, MATCH($K372,'ИПЦ raw'!$A:$A,0),MATCH(MoM!AA$1,'ИПЦ raw'!$1:$1,0))</f>
        <v>100</v>
      </c>
      <c r="AB372" s="326">
        <f>INDEX('ИПЦ raw'!$1:$1048576, MATCH($K372,'ИПЦ raw'!$A:$A,0),MATCH(MoM!AB$1,'ИПЦ raw'!$1:$1,0))</f>
        <v>100</v>
      </c>
      <c r="AC372" s="326">
        <f>INDEX('ИПЦ raw'!$1:$1048576, MATCH($K372,'ИПЦ raw'!$A:$A,0),MATCH(MoM!AC$1,'ИПЦ raw'!$1:$1,0))</f>
        <v>100</v>
      </c>
      <c r="AD372" s="326">
        <f>INDEX('ИПЦ raw'!$1:$1048576, MATCH($K372,'ИПЦ raw'!$A:$A,0),MATCH(MoM!AD$1,'ИПЦ raw'!$1:$1,0))</f>
        <v>101.37</v>
      </c>
      <c r="AE372" s="326">
        <f>INDEX('ИПЦ raw'!$1:$1048576, MATCH($K372,'ИПЦ raw'!$A:$A,0),MATCH(MoM!AE$1,'ИПЦ raw'!$1:$1,0))</f>
        <v>100.07</v>
      </c>
      <c r="AF372" s="326">
        <f>INDEX('ИПЦ raw'!$1:$1048576, MATCH($K372,'ИПЦ raw'!$A:$A,0),MATCH(MoM!AF$1,'ИПЦ raw'!$1:$1,0))</f>
        <v>100</v>
      </c>
      <c r="AG372" s="326">
        <f>INDEX('ИПЦ raw'!$1:$1048576, MATCH($K372,'ИПЦ raw'!$A:$A,0),MATCH(MoM!AG$1,'ИПЦ raw'!$1:$1,0))</f>
        <v>100</v>
      </c>
      <c r="AH372" s="326">
        <f>INDEX('ИПЦ raw'!$1:$1048576, MATCH($K372,'ИПЦ raw'!$A:$A,0),MATCH(MoM!AH$1,'ИПЦ raw'!$1:$1,0))</f>
        <v>100</v>
      </c>
      <c r="AI372" s="326">
        <f>INDEX('ИПЦ raw'!$1:$1048576, MATCH($K372,'ИПЦ raw'!$A:$A,0),MATCH(MoM!AI$1,'ИПЦ raw'!$1:$1,0))</f>
        <v>100</v>
      </c>
      <c r="AJ372" s="326">
        <f>INDEX('ИПЦ raw'!$1:$1048576, MATCH($K372,'ИПЦ raw'!$A:$A,0),MATCH(MoM!AJ$1,'ИПЦ raw'!$1:$1,0))</f>
        <v>100</v>
      </c>
      <c r="AK372" s="326">
        <f>INDEX('ИПЦ raw'!$1:$1048576, MATCH($K372,'ИПЦ raw'!$A:$A,0),MATCH(MoM!AK$1,'ИПЦ raw'!$1:$1,0))</f>
        <v>100</v>
      </c>
      <c r="AL372" s="326">
        <f>INDEX('ИПЦ raw'!$1:$1048576, MATCH($K372,'ИПЦ raw'!$A:$A,0),MATCH(MoM!AL$1,'ИПЦ raw'!$1:$1,0))</f>
        <v>100</v>
      </c>
      <c r="AM372" s="326">
        <f>INDEX('ИПЦ raw'!$1:$1048576, MATCH($K372,'ИПЦ raw'!$A:$A,0),MATCH(MoM!AM$1,'ИПЦ raw'!$1:$1,0))</f>
        <v>104.35</v>
      </c>
      <c r="AN372" s="326">
        <f>INDEX('ИПЦ raw'!$1:$1048576, MATCH($K372,'ИПЦ raw'!$A:$A,0),MATCH(MoM!AN$1,'ИПЦ raw'!$1:$1,0))</f>
        <v>100</v>
      </c>
      <c r="AO372" s="326">
        <f>INDEX('ИПЦ raw'!$1:$1048576, MATCH($K372,'ИПЦ raw'!$A:$A,0),MATCH(MoM!AO$1,'ИПЦ raw'!$1:$1,0))</f>
        <v>100</v>
      </c>
      <c r="AP372" s="326">
        <f>INDEX('ИПЦ raw'!$1:$1048576, MATCH($K372,'ИПЦ raw'!$A:$A,0),MATCH(MoM!AP$1,'ИПЦ raw'!$1:$1,0))</f>
        <v>100</v>
      </c>
      <c r="AQ372" s="326">
        <f>INDEX('ИПЦ raw'!$1:$1048576, MATCH($K372,'ИПЦ raw'!$A:$A,0),MATCH(MoM!AQ$1,'ИПЦ raw'!$1:$1,0))</f>
        <v>100</v>
      </c>
      <c r="AR372" s="326">
        <f>INDEX('ИПЦ raw'!$1:$1048576, MATCH($K372,'ИПЦ raw'!$A:$A,0),MATCH(MoM!AR$1,'ИПЦ raw'!$1:$1,0))</f>
        <v>100</v>
      </c>
      <c r="AS372" s="326">
        <f>INDEX('ИПЦ raw'!$1:$1048576, MATCH($K372,'ИПЦ raw'!$A:$A,0),MATCH(MoM!AS$1,'ИПЦ raw'!$1:$1,0))</f>
        <v>100</v>
      </c>
      <c r="AT372" s="326">
        <f>INDEX('ИПЦ raw'!$1:$1048576, MATCH($K372,'ИПЦ raw'!$A:$A,0),MATCH(MoM!AT$1,'ИПЦ raw'!$1:$1,0))</f>
        <v>100.3</v>
      </c>
      <c r="AU372" s="326">
        <f>INDEX('ИПЦ raw'!$1:$1048576, MATCH($K372,'ИПЦ raw'!$A:$A,0),MATCH(MoM!AU$1,'ИПЦ raw'!$1:$1,0))</f>
        <v>100</v>
      </c>
      <c r="AV372" s="326">
        <f>INDEX('ИПЦ raw'!$1:$1048576, MATCH($K372,'ИПЦ raw'!$A:$A,0),MATCH(MoM!AV$1,'ИПЦ raw'!$1:$1,0))</f>
        <v>100.02</v>
      </c>
      <c r="AW372" s="326">
        <f>INDEX('ИПЦ raw'!$1:$1048576, MATCH($K372,'ИПЦ raw'!$A:$A,0),MATCH(MoM!AW$1,'ИПЦ raw'!$1:$1,0))</f>
        <v>100.02</v>
      </c>
      <c r="AX372" s="326">
        <f>INDEX('ИПЦ raw'!$1:$1048576, MATCH($K372,'ИПЦ raw'!$A:$A,0),MATCH(MoM!AX$1,'ИПЦ raw'!$1:$1,0))</f>
        <v>103.59</v>
      </c>
      <c r="AY372" s="326">
        <f>INDEX('ИПЦ raw'!$1:$1048576, MATCH($K372,'ИПЦ raw'!$A:$A,0),MATCH(MoM!AY$1,'ИПЦ raw'!$1:$1,0))</f>
        <v>100.07</v>
      </c>
      <c r="AZ372" s="326">
        <f>INDEX('ИПЦ raw'!$1:$1048576, MATCH($K372,'ИПЦ raw'!$A:$A,0),MATCH(MoM!AZ$1,'ИПЦ raw'!$1:$1,0))</f>
        <v>100.03</v>
      </c>
    </row>
    <row r="373" spans="1:52" ht="26.25" x14ac:dyDescent="0.45">
      <c r="A373" s="326">
        <f>Веса!A373</f>
        <v>1</v>
      </c>
      <c r="B373" s="326">
        <f t="shared" si="10"/>
        <v>1</v>
      </c>
      <c r="C373" s="326">
        <f>БИПЦ_НДС!E373</f>
        <v>1</v>
      </c>
      <c r="D373" s="326">
        <f t="shared" si="11"/>
        <v>0</v>
      </c>
      <c r="E373" s="326">
        <v>0</v>
      </c>
      <c r="F373" s="326">
        <v>0</v>
      </c>
      <c r="G373" s="326">
        <v>0</v>
      </c>
      <c r="H373" s="326">
        <v>0</v>
      </c>
      <c r="I373" s="326">
        <v>1</v>
      </c>
      <c r="J373" s="308" t="s">
        <v>376</v>
      </c>
      <c r="K373" s="308" t="s">
        <v>376</v>
      </c>
      <c r="L373" s="326">
        <f>INDEX('ИПЦ raw'!$1:$1048576, MATCH($K373,'ИПЦ raw'!$A:$A,0),MATCH(MoM!L$1,'ИПЦ raw'!$1:$1,0))</f>
        <v>100.74</v>
      </c>
      <c r="M373" s="326">
        <f>INDEX('ИПЦ raw'!$1:$1048576, MATCH($K373,'ИПЦ raw'!$A:$A,0),MATCH(MoM!M$1,'ИПЦ raw'!$1:$1,0))</f>
        <v>100.28</v>
      </c>
      <c r="N373" s="326">
        <f>INDEX('ИПЦ raw'!$1:$1048576, MATCH($K373,'ИПЦ raw'!$A:$A,0),MATCH(MoM!N$1,'ИПЦ raw'!$1:$1,0))</f>
        <v>100.12</v>
      </c>
      <c r="O373" s="326">
        <f>INDEX('ИПЦ raw'!$1:$1048576, MATCH($K373,'ИПЦ raw'!$A:$A,0),MATCH(MoM!O$1,'ИПЦ raw'!$1:$1,0))</f>
        <v>100.07</v>
      </c>
      <c r="P373" s="326">
        <f>INDEX('ИПЦ raw'!$1:$1048576, MATCH($K373,'ИПЦ raw'!$A:$A,0),MATCH(MoM!P$1,'ИПЦ raw'!$1:$1,0))</f>
        <v>100.06</v>
      </c>
      <c r="Q373" s="326">
        <f>INDEX('ИПЦ raw'!$1:$1048576, MATCH($K373,'ИПЦ raw'!$A:$A,0),MATCH(MoM!Q$1,'ИПЦ raw'!$1:$1,0))</f>
        <v>100.2</v>
      </c>
      <c r="R373" s="326">
        <f>INDEX('ИПЦ raw'!$1:$1048576, MATCH($K373,'ИПЦ raw'!$A:$A,0),MATCH(MoM!R$1,'ИПЦ raw'!$1:$1,0))</f>
        <v>100.13</v>
      </c>
      <c r="S373" s="326">
        <f>INDEX('ИПЦ raw'!$1:$1048576, MATCH($K373,'ИПЦ raw'!$A:$A,0),MATCH(MoM!S$1,'ИПЦ raw'!$1:$1,0))</f>
        <v>100.2</v>
      </c>
      <c r="T373" s="326">
        <f>INDEX('ИПЦ raw'!$1:$1048576, MATCH($K373,'ИПЦ raw'!$A:$A,0),MATCH(MoM!T$1,'ИПЦ raw'!$1:$1,0))</f>
        <v>100.37</v>
      </c>
      <c r="U373" s="326">
        <f>INDEX('ИПЦ raw'!$1:$1048576, MATCH($K373,'ИПЦ raw'!$A:$A,0),MATCH(MoM!U$1,'ИПЦ raw'!$1:$1,0))</f>
        <v>100.19</v>
      </c>
      <c r="V373" s="326">
        <f>INDEX('ИПЦ raw'!$1:$1048576, MATCH($K373,'ИПЦ raw'!$A:$A,0),MATCH(MoM!V$1,'ИПЦ raw'!$1:$1,0))</f>
        <v>100.18</v>
      </c>
      <c r="W373" s="326">
        <f>INDEX('ИПЦ raw'!$1:$1048576, MATCH($K373,'ИПЦ raw'!$A:$A,0),MATCH(MoM!W$1,'ИПЦ raw'!$1:$1,0))</f>
        <v>100.1</v>
      </c>
      <c r="X373" s="326">
        <f>INDEX('ИПЦ raw'!$1:$1048576, MATCH($K373,'ИПЦ raw'!$A:$A,0),MATCH(MoM!X$1,'ИПЦ raw'!$1:$1,0))</f>
        <v>100.6</v>
      </c>
      <c r="Y373" s="326">
        <f>INDEX('ИПЦ raw'!$1:$1048576, MATCH($K373,'ИПЦ raw'!$A:$A,0),MATCH(MoM!Y$1,'ИПЦ raw'!$1:$1,0))</f>
        <v>100.21</v>
      </c>
      <c r="Z373" s="326">
        <f>INDEX('ИПЦ raw'!$1:$1048576, MATCH($K373,'ИПЦ raw'!$A:$A,0),MATCH(MoM!Z$1,'ИПЦ raw'!$1:$1,0))</f>
        <v>100.06</v>
      </c>
      <c r="AA373" s="326">
        <f>INDEX('ИПЦ raw'!$1:$1048576, MATCH($K373,'ИПЦ raw'!$A:$A,0),MATCH(MoM!AA$1,'ИПЦ raw'!$1:$1,0))</f>
        <v>100.1</v>
      </c>
      <c r="AB373" s="326">
        <f>INDEX('ИПЦ raw'!$1:$1048576, MATCH($K373,'ИПЦ raw'!$A:$A,0),MATCH(MoM!AB$1,'ИПЦ raw'!$1:$1,0))</f>
        <v>100.14</v>
      </c>
      <c r="AC373" s="326">
        <f>INDEX('ИПЦ raw'!$1:$1048576, MATCH($K373,'ИПЦ raw'!$A:$A,0),MATCH(MoM!AC$1,'ИПЦ raw'!$1:$1,0))</f>
        <v>100.77</v>
      </c>
      <c r="AD373" s="326">
        <f>INDEX('ИПЦ raw'!$1:$1048576, MATCH($K373,'ИПЦ raw'!$A:$A,0),MATCH(MoM!AD$1,'ИПЦ raw'!$1:$1,0))</f>
        <v>100.37</v>
      </c>
      <c r="AE373" s="326">
        <f>INDEX('ИПЦ raw'!$1:$1048576, MATCH($K373,'ИПЦ raw'!$A:$A,0),MATCH(MoM!AE$1,'ИПЦ raw'!$1:$1,0))</f>
        <v>100.63</v>
      </c>
      <c r="AF373" s="326">
        <f>INDEX('ИПЦ raw'!$1:$1048576, MATCH($K373,'ИПЦ raw'!$A:$A,0),MATCH(MoM!AF$1,'ИПЦ raw'!$1:$1,0))</f>
        <v>100.46</v>
      </c>
      <c r="AG373" s="326">
        <f>INDEX('ИПЦ raw'!$1:$1048576, MATCH($K373,'ИПЦ raw'!$A:$A,0),MATCH(MoM!AG$1,'ИПЦ raw'!$1:$1,0))</f>
        <v>100.71</v>
      </c>
      <c r="AH373" s="326">
        <f>INDEX('ИПЦ raw'!$1:$1048576, MATCH($K373,'ИПЦ raw'!$A:$A,0),MATCH(MoM!AH$1,'ИПЦ raw'!$1:$1,0))</f>
        <v>100.4</v>
      </c>
      <c r="AI373" s="326">
        <f>INDEX('ИПЦ raw'!$1:$1048576, MATCH($K373,'ИПЦ raw'!$A:$A,0),MATCH(MoM!AI$1,'ИПЦ raw'!$1:$1,0))</f>
        <v>100.4</v>
      </c>
      <c r="AJ373" s="326">
        <f>INDEX('ИПЦ raw'!$1:$1048576, MATCH($K373,'ИПЦ raw'!$A:$A,0),MATCH(MoM!AJ$1,'ИПЦ raw'!$1:$1,0))</f>
        <v>100.5</v>
      </c>
      <c r="AK373" s="326">
        <f>INDEX('ИПЦ raw'!$1:$1048576, MATCH($K373,'ИПЦ raw'!$A:$A,0),MATCH(MoM!AK$1,'ИПЦ raw'!$1:$1,0))</f>
        <v>100.32</v>
      </c>
      <c r="AL373" s="326">
        <f>INDEX('ИПЦ raw'!$1:$1048576, MATCH($K373,'ИПЦ raw'!$A:$A,0),MATCH(MoM!AL$1,'ИПЦ raw'!$1:$1,0))</f>
        <v>100.46</v>
      </c>
      <c r="AM373" s="326">
        <f>INDEX('ИПЦ raw'!$1:$1048576, MATCH($K373,'ИПЦ raw'!$A:$A,0),MATCH(MoM!AM$1,'ИПЦ raw'!$1:$1,0))</f>
        <v>100.95</v>
      </c>
      <c r="AN373" s="326">
        <f>INDEX('ИПЦ raw'!$1:$1048576, MATCH($K373,'ИПЦ raw'!$A:$A,0),MATCH(MoM!AN$1,'ИПЦ raw'!$1:$1,0))</f>
        <v>100.53</v>
      </c>
      <c r="AO373" s="326">
        <f>INDEX('ИПЦ raw'!$1:$1048576, MATCH($K373,'ИПЦ raw'!$A:$A,0),MATCH(MoM!AO$1,'ИПЦ raw'!$1:$1,0))</f>
        <v>100.78</v>
      </c>
      <c r="AP373" s="326">
        <f>INDEX('ИПЦ raw'!$1:$1048576, MATCH($K373,'ИПЦ raw'!$A:$A,0),MATCH(MoM!AP$1,'ИПЦ raw'!$1:$1,0))</f>
        <v>100.32</v>
      </c>
      <c r="AQ373" s="326">
        <f>INDEX('ИПЦ raw'!$1:$1048576, MATCH($K373,'ИПЦ raw'!$A:$A,0),MATCH(MoM!AQ$1,'ИПЦ raw'!$1:$1,0))</f>
        <v>100.17</v>
      </c>
      <c r="AR373" s="326">
        <f>INDEX('ИПЦ raw'!$1:$1048576, MATCH($K373,'ИПЦ raw'!$A:$A,0),MATCH(MoM!AR$1,'ИПЦ raw'!$1:$1,0))</f>
        <v>99.66</v>
      </c>
      <c r="AS373" s="326">
        <f>INDEX('ИПЦ raw'!$1:$1048576, MATCH($K373,'ИПЦ raw'!$A:$A,0),MATCH(MoM!AS$1,'ИПЦ raw'!$1:$1,0))</f>
        <v>100.13</v>
      </c>
      <c r="AT373" s="326">
        <f>INDEX('ИПЦ raw'!$1:$1048576, MATCH($K373,'ИПЦ raw'!$A:$A,0),MATCH(MoM!AT$1,'ИПЦ raw'!$1:$1,0))</f>
        <v>100.1</v>
      </c>
      <c r="AU373" s="326">
        <f>INDEX('ИПЦ raw'!$1:$1048576, MATCH($K373,'ИПЦ raw'!$A:$A,0),MATCH(MoM!AU$1,'ИПЦ raw'!$1:$1,0))</f>
        <v>99.96</v>
      </c>
      <c r="AV373" s="326">
        <f>INDEX('ИПЦ raw'!$1:$1048576, MATCH($K373,'ИПЦ raw'!$A:$A,0),MATCH(MoM!AV$1,'ИПЦ raw'!$1:$1,0))</f>
        <v>101.34</v>
      </c>
      <c r="AW373" s="326">
        <f>INDEX('ИПЦ raw'!$1:$1048576, MATCH($K373,'ИПЦ raw'!$A:$A,0),MATCH(MoM!AW$1,'ИПЦ raw'!$1:$1,0))</f>
        <v>100.49</v>
      </c>
      <c r="AX373" s="326">
        <f>INDEX('ИПЦ raw'!$1:$1048576, MATCH($K373,'ИПЦ raw'!$A:$A,0),MATCH(MoM!AX$1,'ИПЦ raw'!$1:$1,0))</f>
        <v>100.05</v>
      </c>
      <c r="AY373" s="326">
        <f>INDEX('ИПЦ raw'!$1:$1048576, MATCH($K373,'ИПЦ raw'!$A:$A,0),MATCH(MoM!AY$1,'ИПЦ raw'!$1:$1,0))</f>
        <v>100.13</v>
      </c>
      <c r="AZ373" s="326">
        <f>INDEX('ИПЦ raw'!$1:$1048576, MATCH($K373,'ИПЦ raw'!$A:$A,0),MATCH(MoM!AZ$1,'ИПЦ raw'!$1:$1,0))</f>
        <v>100.18</v>
      </c>
    </row>
    <row r="374" spans="1:52" ht="28.5" x14ac:dyDescent="0.45">
      <c r="A374" s="326">
        <f>Веса!A374</f>
        <v>1</v>
      </c>
      <c r="B374" s="326">
        <f t="shared" ref="B374:B432" si="12">A374</f>
        <v>1</v>
      </c>
      <c r="C374" s="326">
        <f>БИПЦ_НДС!E374</f>
        <v>1</v>
      </c>
      <c r="D374" s="326">
        <f t="shared" si="11"/>
        <v>0</v>
      </c>
      <c r="E374" s="326">
        <v>0</v>
      </c>
      <c r="F374" s="326">
        <v>0</v>
      </c>
      <c r="G374" s="326">
        <v>0</v>
      </c>
      <c r="H374" s="326">
        <v>0</v>
      </c>
      <c r="I374" s="326">
        <v>1</v>
      </c>
      <c r="J374" s="325" t="s">
        <v>377</v>
      </c>
      <c r="K374" s="310" t="str">
        <f>J374</f>
        <v>Абонентская плата за пакет услуг сотовой связи, месяц</v>
      </c>
      <c r="L374" s="326">
        <f>INDEX('ИПЦ raw'!$1:$1048576, MATCH($K374,'ИПЦ raw'!$A:$A,0),MATCH(MoM!L$1,'ИПЦ raw'!$1:$1,0))</f>
        <v>100.52</v>
      </c>
      <c r="M374" s="326">
        <f>INDEX('ИПЦ raw'!$1:$1048576, MATCH($K374,'ИПЦ raw'!$A:$A,0),MATCH(MoM!M$1,'ИПЦ raw'!$1:$1,0))</f>
        <v>99.99</v>
      </c>
      <c r="N374" s="326">
        <f>INDEX('ИПЦ raw'!$1:$1048576, MATCH($K374,'ИПЦ raw'!$A:$A,0),MATCH(MoM!N$1,'ИПЦ raw'!$1:$1,0))</f>
        <v>100.05</v>
      </c>
      <c r="O374" s="326">
        <f>INDEX('ИПЦ raw'!$1:$1048576, MATCH($K374,'ИПЦ raw'!$A:$A,0),MATCH(MoM!O$1,'ИПЦ raw'!$1:$1,0))</f>
        <v>101.96</v>
      </c>
      <c r="P374" s="326">
        <f>INDEX('ИПЦ raw'!$1:$1048576, MATCH($K374,'ИПЦ raw'!$A:$A,0),MATCH(MoM!P$1,'ИПЦ raw'!$1:$1,0))</f>
        <v>100.61</v>
      </c>
      <c r="Q374" s="326">
        <f>INDEX('ИПЦ raw'!$1:$1048576, MATCH($K374,'ИПЦ raw'!$A:$A,0),MATCH(MoM!Q$1,'ИПЦ raw'!$1:$1,0))</f>
        <v>100.12</v>
      </c>
      <c r="R374" s="326">
        <f>INDEX('ИПЦ raw'!$1:$1048576, MATCH($K374,'ИПЦ raw'!$A:$A,0),MATCH(MoM!R$1,'ИПЦ raw'!$1:$1,0))</f>
        <v>100.24</v>
      </c>
      <c r="S374" s="326">
        <f>INDEX('ИПЦ raw'!$1:$1048576, MATCH($K374,'ИПЦ raw'!$A:$A,0),MATCH(MoM!S$1,'ИПЦ raw'!$1:$1,0))</f>
        <v>100.01</v>
      </c>
      <c r="T374" s="326">
        <f>INDEX('ИПЦ raw'!$1:$1048576, MATCH($K374,'ИПЦ raw'!$A:$A,0),MATCH(MoM!T$1,'ИПЦ raw'!$1:$1,0))</f>
        <v>104.97</v>
      </c>
      <c r="U374" s="326">
        <f>INDEX('ИПЦ raw'!$1:$1048576, MATCH($K374,'ИПЦ raw'!$A:$A,0),MATCH(MoM!U$1,'ИПЦ raw'!$1:$1,0))</f>
        <v>103.13</v>
      </c>
      <c r="V374" s="326">
        <f>INDEX('ИПЦ raw'!$1:$1048576, MATCH($K374,'ИПЦ raw'!$A:$A,0),MATCH(MoM!V$1,'ИПЦ raw'!$1:$1,0))</f>
        <v>100.03</v>
      </c>
      <c r="W374" s="326">
        <f>INDEX('ИПЦ raw'!$1:$1048576, MATCH($K374,'ИПЦ raw'!$A:$A,0),MATCH(MoM!W$1,'ИПЦ raw'!$1:$1,0))</f>
        <v>99.97</v>
      </c>
      <c r="X374" s="326">
        <f>INDEX('ИПЦ raw'!$1:$1048576, MATCH($K374,'ИПЦ raw'!$A:$A,0),MATCH(MoM!X$1,'ИПЦ raw'!$1:$1,0))</f>
        <v>100</v>
      </c>
      <c r="Y374" s="326">
        <f>INDEX('ИПЦ raw'!$1:$1048576, MATCH($K374,'ИПЦ raw'!$A:$A,0),MATCH(MoM!Y$1,'ИПЦ raw'!$1:$1,0))</f>
        <v>99.96</v>
      </c>
      <c r="Z374" s="326">
        <f>INDEX('ИПЦ raw'!$1:$1048576, MATCH($K374,'ИПЦ raw'!$A:$A,0),MATCH(MoM!Z$1,'ИПЦ raw'!$1:$1,0))</f>
        <v>99.99</v>
      </c>
      <c r="AA374" s="326">
        <f>INDEX('ИПЦ raw'!$1:$1048576, MATCH($K374,'ИПЦ raw'!$A:$A,0),MATCH(MoM!AA$1,'ИПЦ raw'!$1:$1,0))</f>
        <v>108.49</v>
      </c>
      <c r="AB374" s="326">
        <f>INDEX('ИПЦ raw'!$1:$1048576, MATCH($K374,'ИПЦ raw'!$A:$A,0),MATCH(MoM!AB$1,'ИПЦ raw'!$1:$1,0))</f>
        <v>100.42</v>
      </c>
      <c r="AC374" s="326">
        <f>INDEX('ИПЦ raw'!$1:$1048576, MATCH($K374,'ИПЦ raw'!$A:$A,0),MATCH(MoM!AC$1,'ИПЦ raw'!$1:$1,0))</f>
        <v>100.02</v>
      </c>
      <c r="AD374" s="326">
        <f>INDEX('ИПЦ raw'!$1:$1048576, MATCH($K374,'ИПЦ raw'!$A:$A,0),MATCH(MoM!AD$1,'ИПЦ raw'!$1:$1,0))</f>
        <v>99.99</v>
      </c>
      <c r="AE374" s="326">
        <f>INDEX('ИПЦ raw'!$1:$1048576, MATCH($K374,'ИПЦ raw'!$A:$A,0),MATCH(MoM!AE$1,'ИПЦ raw'!$1:$1,0))</f>
        <v>99.7</v>
      </c>
      <c r="AF374" s="326">
        <f>INDEX('ИПЦ raw'!$1:$1048576, MATCH($K374,'ИПЦ raw'!$A:$A,0),MATCH(MoM!AF$1,'ИПЦ raw'!$1:$1,0))</f>
        <v>99.91</v>
      </c>
      <c r="AG374" s="326">
        <f>INDEX('ИПЦ raw'!$1:$1048576, MATCH($K374,'ИПЦ raw'!$A:$A,0),MATCH(MoM!AG$1,'ИПЦ raw'!$1:$1,0))</f>
        <v>100.05</v>
      </c>
      <c r="AH374" s="326">
        <f>INDEX('ИПЦ raw'!$1:$1048576, MATCH($K374,'ИПЦ raw'!$A:$A,0),MATCH(MoM!AH$1,'ИПЦ raw'!$1:$1,0))</f>
        <v>115.52</v>
      </c>
      <c r="AI374" s="326">
        <f>INDEX('ИПЦ raw'!$1:$1048576, MATCH($K374,'ИПЦ raw'!$A:$A,0),MATCH(MoM!AI$1,'ИПЦ raw'!$1:$1,0))</f>
        <v>100.56</v>
      </c>
      <c r="AJ374" s="326">
        <f>INDEX('ИПЦ raw'!$1:$1048576, MATCH($K374,'ИПЦ raw'!$A:$A,0),MATCH(MoM!AJ$1,'ИПЦ raw'!$1:$1,0))</f>
        <v>100.01</v>
      </c>
      <c r="AK374" s="326">
        <f>INDEX('ИПЦ raw'!$1:$1048576, MATCH($K374,'ИПЦ raw'!$A:$A,0),MATCH(MoM!AK$1,'ИПЦ raw'!$1:$1,0))</f>
        <v>100.16</v>
      </c>
      <c r="AL374" s="326">
        <f>INDEX('ИПЦ raw'!$1:$1048576, MATCH($K374,'ИПЦ raw'!$A:$A,0),MATCH(MoM!AL$1,'ИПЦ raw'!$1:$1,0))</f>
        <v>99.63</v>
      </c>
      <c r="AM374" s="326">
        <f>INDEX('ИПЦ raw'!$1:$1048576, MATCH($K374,'ИПЦ raw'!$A:$A,0),MATCH(MoM!AM$1,'ИПЦ raw'!$1:$1,0))</f>
        <v>99.45</v>
      </c>
      <c r="AN374" s="326">
        <f>INDEX('ИПЦ raw'!$1:$1048576, MATCH($K374,'ИПЦ raw'!$A:$A,0),MATCH(MoM!AN$1,'ИПЦ raw'!$1:$1,0))</f>
        <v>98.96</v>
      </c>
      <c r="AO374" s="326">
        <f>INDEX('ИПЦ raw'!$1:$1048576, MATCH($K374,'ИПЦ raw'!$A:$A,0),MATCH(MoM!AO$1,'ИПЦ raw'!$1:$1,0))</f>
        <v>99.23</v>
      </c>
      <c r="AP374" s="326">
        <f>INDEX('ИПЦ raw'!$1:$1048576, MATCH($K374,'ИПЦ raw'!$A:$A,0),MATCH(MoM!AP$1,'ИПЦ raw'!$1:$1,0))</f>
        <v>100.97</v>
      </c>
      <c r="AQ374" s="326">
        <f>INDEX('ИПЦ raw'!$1:$1048576, MATCH($K374,'ИПЦ raw'!$A:$A,0),MATCH(MoM!AQ$1,'ИПЦ raw'!$1:$1,0))</f>
        <v>97.97</v>
      </c>
      <c r="AR374" s="326">
        <f>INDEX('ИПЦ raw'!$1:$1048576, MATCH($K374,'ИПЦ raw'!$A:$A,0),MATCH(MoM!AR$1,'ИПЦ raw'!$1:$1,0))</f>
        <v>100.06</v>
      </c>
      <c r="AS374" s="326">
        <f>INDEX('ИПЦ raw'!$1:$1048576, MATCH($K374,'ИПЦ raw'!$A:$A,0),MATCH(MoM!AS$1,'ИПЦ raw'!$1:$1,0))</f>
        <v>100.03</v>
      </c>
      <c r="AT374" s="326">
        <f>INDEX('ИПЦ raw'!$1:$1048576, MATCH($K374,'ИПЦ raw'!$A:$A,0),MATCH(MoM!AT$1,'ИПЦ raw'!$1:$1,0))</f>
        <v>99.94</v>
      </c>
      <c r="AU374" s="326">
        <f>INDEX('ИПЦ raw'!$1:$1048576, MATCH($K374,'ИПЦ raw'!$A:$A,0),MATCH(MoM!AU$1,'ИПЦ raw'!$1:$1,0))</f>
        <v>98.82</v>
      </c>
      <c r="AV374" s="326">
        <f>INDEX('ИПЦ raw'!$1:$1048576, MATCH($K374,'ИПЦ raw'!$A:$A,0),MATCH(MoM!AV$1,'ИПЦ raw'!$1:$1,0))</f>
        <v>100.24</v>
      </c>
      <c r="AW374" s="326">
        <f>INDEX('ИПЦ raw'!$1:$1048576, MATCH($K374,'ИПЦ raw'!$A:$A,0),MATCH(MoM!AW$1,'ИПЦ raw'!$1:$1,0))</f>
        <v>100.41</v>
      </c>
      <c r="AX374" s="326">
        <f>INDEX('ИПЦ raw'!$1:$1048576, MATCH($K374,'ИПЦ raw'!$A:$A,0),MATCH(MoM!AX$1,'ИПЦ raw'!$1:$1,0))</f>
        <v>100.07</v>
      </c>
      <c r="AY374" s="326">
        <f>INDEX('ИПЦ raw'!$1:$1048576, MATCH($K374,'ИПЦ raw'!$A:$A,0),MATCH(MoM!AY$1,'ИПЦ raw'!$1:$1,0))</f>
        <v>100.19</v>
      </c>
      <c r="AZ374" s="326">
        <f>INDEX('ИПЦ raw'!$1:$1048576, MATCH($K374,'ИПЦ raw'!$A:$A,0),MATCH(MoM!AZ$1,'ИПЦ raw'!$1:$1,0))</f>
        <v>100.14</v>
      </c>
    </row>
    <row r="375" spans="1:52" ht="26.25" x14ac:dyDescent="0.45">
      <c r="A375" s="326">
        <f>Веса!A375</f>
        <v>1</v>
      </c>
      <c r="B375" s="326">
        <f t="shared" si="12"/>
        <v>1</v>
      </c>
      <c r="C375" s="326">
        <f>БИПЦ_НДС!E375</f>
        <v>1</v>
      </c>
      <c r="D375" s="326">
        <f t="shared" si="11"/>
        <v>0</v>
      </c>
      <c r="E375" s="326">
        <v>0</v>
      </c>
      <c r="F375" s="326">
        <v>0</v>
      </c>
      <c r="G375" s="326">
        <v>0</v>
      </c>
      <c r="H375" s="326">
        <v>0</v>
      </c>
      <c r="I375" s="326">
        <v>1</v>
      </c>
      <c r="J375" s="308" t="s">
        <v>379</v>
      </c>
      <c r="K375" s="308" t="s">
        <v>379</v>
      </c>
      <c r="L375" s="326">
        <f>INDEX('ИПЦ raw'!$1:$1048576, MATCH($K375,'ИПЦ raw'!$A:$A,0),MATCH(MoM!L$1,'ИПЦ raw'!$1:$1,0))</f>
        <v>100.13</v>
      </c>
      <c r="M375" s="326">
        <f>INDEX('ИПЦ raw'!$1:$1048576, MATCH($K375,'ИПЦ raw'!$A:$A,0),MATCH(MoM!M$1,'ИПЦ raw'!$1:$1,0))</f>
        <v>100.53</v>
      </c>
      <c r="N375" s="326">
        <f>INDEX('ИПЦ raw'!$1:$1048576, MATCH($K375,'ИПЦ raw'!$A:$A,0),MATCH(MoM!N$1,'ИПЦ raw'!$1:$1,0))</f>
        <v>100.35</v>
      </c>
      <c r="O375" s="326">
        <f>INDEX('ИПЦ raw'!$1:$1048576, MATCH($K375,'ИПЦ raw'!$A:$A,0),MATCH(MoM!O$1,'ИПЦ raw'!$1:$1,0))</f>
        <v>100.19</v>
      </c>
      <c r="P375" s="326">
        <f>INDEX('ИПЦ raw'!$1:$1048576, MATCH($K375,'ИПЦ raw'!$A:$A,0),MATCH(MoM!P$1,'ИПЦ raw'!$1:$1,0))</f>
        <v>100.23</v>
      </c>
      <c r="Q375" s="326">
        <f>INDEX('ИПЦ raw'!$1:$1048576, MATCH($K375,'ИПЦ raw'!$A:$A,0),MATCH(MoM!Q$1,'ИПЦ raw'!$1:$1,0))</f>
        <v>100.14</v>
      </c>
      <c r="R375" s="326">
        <f>INDEX('ИПЦ raw'!$1:$1048576, MATCH($K375,'ИПЦ raw'!$A:$A,0),MATCH(MoM!R$1,'ИПЦ raw'!$1:$1,0))</f>
        <v>99.98</v>
      </c>
      <c r="S375" s="326">
        <f>INDEX('ИПЦ raw'!$1:$1048576, MATCH($K375,'ИПЦ raw'!$A:$A,0),MATCH(MoM!S$1,'ИПЦ raw'!$1:$1,0))</f>
        <v>100.08</v>
      </c>
      <c r="T375" s="326">
        <f>INDEX('ИПЦ raw'!$1:$1048576, MATCH($K375,'ИПЦ raw'!$A:$A,0),MATCH(MoM!T$1,'ИПЦ raw'!$1:$1,0))</f>
        <v>100.07</v>
      </c>
      <c r="U375" s="326">
        <f>INDEX('ИПЦ raw'!$1:$1048576, MATCH($K375,'ИПЦ raw'!$A:$A,0),MATCH(MoM!U$1,'ИПЦ raw'!$1:$1,0))</f>
        <v>99.96</v>
      </c>
      <c r="V375" s="326">
        <f>INDEX('ИПЦ raw'!$1:$1048576, MATCH($K375,'ИПЦ raw'!$A:$A,0),MATCH(MoM!V$1,'ИПЦ raw'!$1:$1,0))</f>
        <v>100.05</v>
      </c>
      <c r="W375" s="326">
        <f>INDEX('ИПЦ raw'!$1:$1048576, MATCH($K375,'ИПЦ raw'!$A:$A,0),MATCH(MoM!W$1,'ИПЦ raw'!$1:$1,0))</f>
        <v>100.2</v>
      </c>
      <c r="X375" s="326">
        <f>INDEX('ИПЦ raw'!$1:$1048576, MATCH($K375,'ИПЦ raw'!$A:$A,0),MATCH(MoM!X$1,'ИПЦ raw'!$1:$1,0))</f>
        <v>100.64</v>
      </c>
      <c r="Y375" s="326">
        <f>INDEX('ИПЦ raw'!$1:$1048576, MATCH($K375,'ИПЦ raw'!$A:$A,0),MATCH(MoM!Y$1,'ИПЦ raw'!$1:$1,0))</f>
        <v>100.37</v>
      </c>
      <c r="Z375" s="326">
        <f>INDEX('ИПЦ raw'!$1:$1048576, MATCH($K375,'ИПЦ raw'!$A:$A,0),MATCH(MoM!Z$1,'ИПЦ raw'!$1:$1,0))</f>
        <v>100.15</v>
      </c>
      <c r="AA375" s="326">
        <f>INDEX('ИПЦ raw'!$1:$1048576, MATCH($K375,'ИПЦ raw'!$A:$A,0),MATCH(MoM!AA$1,'ИПЦ raw'!$1:$1,0))</f>
        <v>100.25</v>
      </c>
      <c r="AB375" s="326">
        <f>INDEX('ИПЦ raw'!$1:$1048576, MATCH($K375,'ИПЦ raw'!$A:$A,0),MATCH(MoM!AB$1,'ИПЦ raw'!$1:$1,0))</f>
        <v>100.25</v>
      </c>
      <c r="AC375" s="326">
        <f>INDEX('ИПЦ raw'!$1:$1048576, MATCH($K375,'ИПЦ raw'!$A:$A,0),MATCH(MoM!AC$1,'ИПЦ raw'!$1:$1,0))</f>
        <v>100.18</v>
      </c>
      <c r="AD375" s="326">
        <f>INDEX('ИПЦ raw'!$1:$1048576, MATCH($K375,'ИПЦ raw'!$A:$A,0),MATCH(MoM!AD$1,'ИПЦ raw'!$1:$1,0))</f>
        <v>100.12</v>
      </c>
      <c r="AE375" s="326">
        <f>INDEX('ИПЦ raw'!$1:$1048576, MATCH($K375,'ИПЦ raw'!$A:$A,0),MATCH(MoM!AE$1,'ИПЦ raw'!$1:$1,0))</f>
        <v>99.9</v>
      </c>
      <c r="AF375" s="326">
        <f>INDEX('ИПЦ raw'!$1:$1048576, MATCH($K375,'ИПЦ raw'!$A:$A,0),MATCH(MoM!AF$1,'ИПЦ raw'!$1:$1,0))</f>
        <v>100.46</v>
      </c>
      <c r="AG375" s="326">
        <f>INDEX('ИПЦ raw'!$1:$1048576, MATCH($K375,'ИПЦ raw'!$A:$A,0),MATCH(MoM!AG$1,'ИПЦ raw'!$1:$1,0))</f>
        <v>100.75</v>
      </c>
      <c r="AH375" s="326">
        <f>INDEX('ИПЦ raw'!$1:$1048576, MATCH($K375,'ИПЦ raw'!$A:$A,0),MATCH(MoM!AH$1,'ИПЦ raw'!$1:$1,0))</f>
        <v>102.15</v>
      </c>
      <c r="AI375" s="326">
        <f>INDEX('ИПЦ raw'!$1:$1048576, MATCH($K375,'ИПЦ raw'!$A:$A,0),MATCH(MoM!AI$1,'ИПЦ raw'!$1:$1,0))</f>
        <v>100.29</v>
      </c>
      <c r="AJ375" s="326">
        <f>INDEX('ИПЦ raw'!$1:$1048576, MATCH($K375,'ИПЦ raw'!$A:$A,0),MATCH(MoM!AJ$1,'ИПЦ raw'!$1:$1,0))</f>
        <v>100.43</v>
      </c>
      <c r="AK375" s="326">
        <f>INDEX('ИПЦ raw'!$1:$1048576, MATCH($K375,'ИПЦ raw'!$A:$A,0),MATCH(MoM!AK$1,'ИПЦ raw'!$1:$1,0))</f>
        <v>100.11</v>
      </c>
      <c r="AL375" s="326">
        <f>INDEX('ИПЦ raw'!$1:$1048576, MATCH($K375,'ИПЦ raw'!$A:$A,0),MATCH(MoM!AL$1,'ИПЦ raw'!$1:$1,0))</f>
        <v>100.59</v>
      </c>
      <c r="AM375" s="326">
        <f>INDEX('ИПЦ raw'!$1:$1048576, MATCH($K375,'ИПЦ raw'!$A:$A,0),MATCH(MoM!AM$1,'ИПЦ raw'!$1:$1,0))</f>
        <v>101.24</v>
      </c>
      <c r="AN375" s="326">
        <f>INDEX('ИПЦ raw'!$1:$1048576, MATCH($K375,'ИПЦ raw'!$A:$A,0),MATCH(MoM!AN$1,'ИПЦ raw'!$1:$1,0))</f>
        <v>100.33</v>
      </c>
      <c r="AO375" s="326">
        <f>INDEX('ИПЦ raw'!$1:$1048576, MATCH($K375,'ИПЦ raw'!$A:$A,0),MATCH(MoM!AO$1,'ИПЦ raw'!$1:$1,0))</f>
        <v>100.1</v>
      </c>
      <c r="AP375" s="326">
        <f>INDEX('ИПЦ raw'!$1:$1048576, MATCH($K375,'ИПЦ raw'!$A:$A,0),MATCH(MoM!AP$1,'ИПЦ raw'!$1:$1,0))</f>
        <v>100.01</v>
      </c>
      <c r="AQ375" s="326">
        <f>INDEX('ИПЦ raw'!$1:$1048576, MATCH($K375,'ИПЦ raw'!$A:$A,0),MATCH(MoM!AQ$1,'ИПЦ raw'!$1:$1,0))</f>
        <v>100.23</v>
      </c>
      <c r="AR375" s="326">
        <f>INDEX('ИПЦ raw'!$1:$1048576, MATCH($K375,'ИПЦ raw'!$A:$A,0),MATCH(MoM!AR$1,'ИПЦ raw'!$1:$1,0))</f>
        <v>100.28</v>
      </c>
      <c r="AS375" s="326">
        <f>INDEX('ИПЦ raw'!$1:$1048576, MATCH($K375,'ИПЦ raw'!$A:$A,0),MATCH(MoM!AS$1,'ИПЦ raw'!$1:$1,0))</f>
        <v>100.35</v>
      </c>
      <c r="AT375" s="326">
        <f>INDEX('ИПЦ raw'!$1:$1048576, MATCH($K375,'ИПЦ raw'!$A:$A,0),MATCH(MoM!AT$1,'ИПЦ raw'!$1:$1,0))</f>
        <v>100.33</v>
      </c>
      <c r="AU375" s="326">
        <f>INDEX('ИПЦ raw'!$1:$1048576, MATCH($K375,'ИПЦ raw'!$A:$A,0),MATCH(MoM!AU$1,'ИПЦ raw'!$1:$1,0))</f>
        <v>100.44</v>
      </c>
      <c r="AV375" s="326">
        <f>INDEX('ИПЦ raw'!$1:$1048576, MATCH($K375,'ИПЦ raw'!$A:$A,0),MATCH(MoM!AV$1,'ИПЦ raw'!$1:$1,0))</f>
        <v>101.91</v>
      </c>
      <c r="AW375" s="326">
        <f>INDEX('ИПЦ raw'!$1:$1048576, MATCH($K375,'ИПЦ raw'!$A:$A,0),MATCH(MoM!AW$1,'ИПЦ raw'!$1:$1,0))</f>
        <v>100.48</v>
      </c>
      <c r="AX375" s="326">
        <f>INDEX('ИПЦ raw'!$1:$1048576, MATCH($K375,'ИПЦ raw'!$A:$A,0),MATCH(MoM!AX$1,'ИПЦ raw'!$1:$1,0))</f>
        <v>100.29</v>
      </c>
      <c r="AY375" s="326">
        <f>INDEX('ИПЦ raw'!$1:$1048576, MATCH($K375,'ИПЦ raw'!$A:$A,0),MATCH(MoM!AY$1,'ИПЦ raw'!$1:$1,0))</f>
        <v>100.23</v>
      </c>
      <c r="AZ375" s="326">
        <f>INDEX('ИПЦ raw'!$1:$1048576, MATCH($K375,'ИПЦ raw'!$A:$A,0),MATCH(MoM!AZ$1,'ИПЦ raw'!$1:$1,0))</f>
        <v>100.09</v>
      </c>
    </row>
    <row r="376" spans="1:52" x14ac:dyDescent="0.45">
      <c r="A376" s="326">
        <f>Веса!A376</f>
        <v>1</v>
      </c>
      <c r="B376" s="326">
        <f t="shared" si="12"/>
        <v>1</v>
      </c>
      <c r="C376" s="326">
        <f>БИПЦ_НДС!E376</f>
        <v>1</v>
      </c>
      <c r="D376" s="326">
        <f t="shared" si="11"/>
        <v>0</v>
      </c>
      <c r="E376" s="326">
        <v>0</v>
      </c>
      <c r="F376" s="326">
        <v>0</v>
      </c>
      <c r="G376" s="326">
        <v>0</v>
      </c>
      <c r="H376" s="326">
        <v>0</v>
      </c>
      <c r="I376" s="326">
        <v>1</v>
      </c>
      <c r="J376" s="325" t="s">
        <v>380</v>
      </c>
      <c r="K376" s="325" t="s">
        <v>380</v>
      </c>
      <c r="L376" s="326">
        <f>INDEX('ИПЦ raw'!$1:$1048576, MATCH($K376,'ИПЦ raw'!$A:$A,0),MATCH(MoM!L$1,'ИПЦ raw'!$1:$1,0))</f>
        <v>100.15</v>
      </c>
      <c r="M376" s="326">
        <f>INDEX('ИПЦ raw'!$1:$1048576, MATCH($K376,'ИПЦ raw'!$A:$A,0),MATCH(MoM!M$1,'ИПЦ raw'!$1:$1,0))</f>
        <v>100.03</v>
      </c>
      <c r="N376" s="326">
        <f>INDEX('ИПЦ raw'!$1:$1048576, MATCH($K376,'ИПЦ raw'!$A:$A,0),MATCH(MoM!N$1,'ИПЦ raw'!$1:$1,0))</f>
        <v>100.02</v>
      </c>
      <c r="O376" s="326">
        <f>INDEX('ИПЦ raw'!$1:$1048576, MATCH($K376,'ИПЦ raw'!$A:$A,0),MATCH(MoM!O$1,'ИПЦ raw'!$1:$1,0))</f>
        <v>100.37</v>
      </c>
      <c r="P376" s="326">
        <f>INDEX('ИПЦ raw'!$1:$1048576, MATCH($K376,'ИПЦ raw'!$A:$A,0),MATCH(MoM!P$1,'ИПЦ raw'!$1:$1,0))</f>
        <v>99.86</v>
      </c>
      <c r="Q376" s="326">
        <f>INDEX('ИПЦ raw'!$1:$1048576, MATCH($K376,'ИПЦ raw'!$A:$A,0),MATCH(MoM!Q$1,'ИПЦ raw'!$1:$1,0))</f>
        <v>100.09</v>
      </c>
      <c r="R376" s="326">
        <f>INDEX('ИПЦ raw'!$1:$1048576, MATCH($K376,'ИПЦ raw'!$A:$A,0),MATCH(MoM!R$1,'ИПЦ raw'!$1:$1,0))</f>
        <v>100.19</v>
      </c>
      <c r="S376" s="326">
        <f>INDEX('ИПЦ raw'!$1:$1048576, MATCH($K376,'ИПЦ raw'!$A:$A,0),MATCH(MoM!S$1,'ИПЦ raw'!$1:$1,0))</f>
        <v>100.18</v>
      </c>
      <c r="T376" s="326">
        <f>INDEX('ИПЦ raw'!$1:$1048576, MATCH($K376,'ИПЦ raw'!$A:$A,0),MATCH(MoM!T$1,'ИПЦ raw'!$1:$1,0))</f>
        <v>100.96</v>
      </c>
      <c r="U376" s="326">
        <f>INDEX('ИПЦ raw'!$1:$1048576, MATCH($K376,'ИПЦ raw'!$A:$A,0),MATCH(MoM!U$1,'ИПЦ raw'!$1:$1,0))</f>
        <v>100.38</v>
      </c>
      <c r="V376" s="326">
        <f>INDEX('ИПЦ raw'!$1:$1048576, MATCH($K376,'ИПЦ raw'!$A:$A,0),MATCH(MoM!V$1,'ИПЦ raw'!$1:$1,0))</f>
        <v>100.13</v>
      </c>
      <c r="W376" s="326">
        <f>INDEX('ИПЦ raw'!$1:$1048576, MATCH($K376,'ИПЦ raw'!$A:$A,0),MATCH(MoM!W$1,'ИПЦ raw'!$1:$1,0))</f>
        <v>100.33</v>
      </c>
      <c r="X376" s="326">
        <f>INDEX('ИПЦ raw'!$1:$1048576, MATCH($K376,'ИПЦ raw'!$A:$A,0),MATCH(MoM!X$1,'ИПЦ raw'!$1:$1,0))</f>
        <v>100.03</v>
      </c>
      <c r="Y376" s="326">
        <f>INDEX('ИПЦ raw'!$1:$1048576, MATCH($K376,'ИПЦ raw'!$A:$A,0),MATCH(MoM!Y$1,'ИПЦ raw'!$1:$1,0))</f>
        <v>103.04</v>
      </c>
      <c r="Z376" s="326">
        <f>INDEX('ИПЦ raw'!$1:$1048576, MATCH($K376,'ИПЦ raw'!$A:$A,0),MATCH(MoM!Z$1,'ИПЦ raw'!$1:$1,0))</f>
        <v>100.68</v>
      </c>
      <c r="AA376" s="326">
        <f>INDEX('ИПЦ raw'!$1:$1048576, MATCH($K376,'ИПЦ raw'!$A:$A,0),MATCH(MoM!AA$1,'ИПЦ raw'!$1:$1,0))</f>
        <v>100.06</v>
      </c>
      <c r="AB376" s="326">
        <f>INDEX('ИПЦ raw'!$1:$1048576, MATCH($K376,'ИПЦ raw'!$A:$A,0),MATCH(MoM!AB$1,'ИПЦ raw'!$1:$1,0))</f>
        <v>100.02</v>
      </c>
      <c r="AC376" s="326">
        <f>INDEX('ИПЦ raw'!$1:$1048576, MATCH($K376,'ИПЦ raw'!$A:$A,0),MATCH(MoM!AC$1,'ИПЦ raw'!$1:$1,0))</f>
        <v>98.71</v>
      </c>
      <c r="AD376" s="326">
        <f>INDEX('ИПЦ raw'!$1:$1048576, MATCH($K376,'ИПЦ raw'!$A:$A,0),MATCH(MoM!AD$1,'ИПЦ raw'!$1:$1,0))</f>
        <v>100.03</v>
      </c>
      <c r="AE376" s="326">
        <f>INDEX('ИПЦ raw'!$1:$1048576, MATCH($K376,'ИПЦ raw'!$A:$A,0),MATCH(MoM!AE$1,'ИПЦ raw'!$1:$1,0))</f>
        <v>99.79</v>
      </c>
      <c r="AF376" s="326">
        <f>INDEX('ИПЦ raw'!$1:$1048576, MATCH($K376,'ИПЦ raw'!$A:$A,0),MATCH(MoM!AF$1,'ИПЦ raw'!$1:$1,0))</f>
        <v>103.37</v>
      </c>
      <c r="AG376" s="326">
        <f>INDEX('ИПЦ raw'!$1:$1048576, MATCH($K376,'ИПЦ raw'!$A:$A,0),MATCH(MoM!AG$1,'ИПЦ raw'!$1:$1,0))</f>
        <v>100.52</v>
      </c>
      <c r="AH376" s="326">
        <f>INDEX('ИПЦ raw'!$1:$1048576, MATCH($K376,'ИПЦ raw'!$A:$A,0),MATCH(MoM!AH$1,'ИПЦ raw'!$1:$1,0))</f>
        <v>100.05</v>
      </c>
      <c r="AI376" s="326">
        <f>INDEX('ИПЦ raw'!$1:$1048576, MATCH($K376,'ИПЦ raw'!$A:$A,0),MATCH(MoM!AI$1,'ИПЦ raw'!$1:$1,0))</f>
        <v>100.03</v>
      </c>
      <c r="AJ376" s="326">
        <f>INDEX('ИПЦ raw'!$1:$1048576, MATCH($K376,'ИПЦ raw'!$A:$A,0),MATCH(MoM!AJ$1,'ИПЦ raw'!$1:$1,0))</f>
        <v>99.87</v>
      </c>
      <c r="AK376" s="326">
        <f>INDEX('ИПЦ raw'!$1:$1048576, MATCH($K376,'ИПЦ raw'!$A:$A,0),MATCH(MoM!AK$1,'ИПЦ raw'!$1:$1,0))</f>
        <v>99.8</v>
      </c>
      <c r="AL376" s="326">
        <f>INDEX('ИПЦ raw'!$1:$1048576, MATCH($K376,'ИПЦ raw'!$A:$A,0),MATCH(MoM!AL$1,'ИПЦ raw'!$1:$1,0))</f>
        <v>101.18</v>
      </c>
      <c r="AM376" s="326">
        <f>INDEX('ИПЦ raw'!$1:$1048576, MATCH($K376,'ИПЦ raw'!$A:$A,0),MATCH(MoM!AM$1,'ИПЦ raw'!$1:$1,0))</f>
        <v>100.91</v>
      </c>
      <c r="AN376" s="326">
        <f>INDEX('ИПЦ raw'!$1:$1048576, MATCH($K376,'ИПЦ raw'!$A:$A,0),MATCH(MoM!AN$1,'ИПЦ raw'!$1:$1,0))</f>
        <v>100.04</v>
      </c>
      <c r="AO376" s="326">
        <f>INDEX('ИПЦ raw'!$1:$1048576, MATCH($K376,'ИПЦ raw'!$A:$A,0),MATCH(MoM!AO$1,'ИПЦ raw'!$1:$1,0))</f>
        <v>100.01</v>
      </c>
      <c r="AP376" s="326">
        <f>INDEX('ИПЦ raw'!$1:$1048576, MATCH($K376,'ИПЦ raw'!$A:$A,0),MATCH(MoM!AP$1,'ИПЦ raw'!$1:$1,0))</f>
        <v>100.19</v>
      </c>
      <c r="AQ376" s="326">
        <f>INDEX('ИПЦ raw'!$1:$1048576, MATCH($K376,'ИПЦ raw'!$A:$A,0),MATCH(MoM!AQ$1,'ИПЦ raw'!$1:$1,0))</f>
        <v>99.95</v>
      </c>
      <c r="AR376" s="326">
        <f>INDEX('ИПЦ raw'!$1:$1048576, MATCH($K376,'ИПЦ raw'!$A:$A,0),MATCH(MoM!AR$1,'ИПЦ raw'!$1:$1,0))</f>
        <v>100.33</v>
      </c>
      <c r="AS376" s="326">
        <f>INDEX('ИПЦ raw'!$1:$1048576, MATCH($K376,'ИПЦ raw'!$A:$A,0),MATCH(MoM!AS$1,'ИПЦ raw'!$1:$1,0))</f>
        <v>99.95</v>
      </c>
      <c r="AT376" s="326">
        <f>INDEX('ИПЦ raw'!$1:$1048576, MATCH($K376,'ИПЦ raw'!$A:$A,0),MATCH(MoM!AT$1,'ИПЦ raw'!$1:$1,0))</f>
        <v>100.54</v>
      </c>
      <c r="AU376" s="326">
        <f>INDEX('ИПЦ raw'!$1:$1048576, MATCH($K376,'ИПЦ raw'!$A:$A,0),MATCH(MoM!AU$1,'ИПЦ raw'!$1:$1,0))</f>
        <v>102.25</v>
      </c>
      <c r="AV376" s="326">
        <f>INDEX('ИПЦ raw'!$1:$1048576, MATCH($K376,'ИПЦ raw'!$A:$A,0),MATCH(MoM!AV$1,'ИПЦ raw'!$1:$1,0))</f>
        <v>101.84</v>
      </c>
      <c r="AW376" s="326">
        <f>INDEX('ИПЦ raw'!$1:$1048576, MATCH($K376,'ИПЦ raw'!$A:$A,0),MATCH(MoM!AW$1,'ИПЦ raw'!$1:$1,0))</f>
        <v>100.14</v>
      </c>
      <c r="AX376" s="326">
        <f>INDEX('ИПЦ raw'!$1:$1048576, MATCH($K376,'ИПЦ raw'!$A:$A,0),MATCH(MoM!AX$1,'ИПЦ raw'!$1:$1,0))</f>
        <v>100.52</v>
      </c>
      <c r="AY376" s="326">
        <f>INDEX('ИПЦ raw'!$1:$1048576, MATCH($K376,'ИПЦ raw'!$A:$A,0),MATCH(MoM!AY$1,'ИПЦ raw'!$1:$1,0))</f>
        <v>100.03</v>
      </c>
      <c r="AZ376" s="326">
        <f>INDEX('ИПЦ raw'!$1:$1048576, MATCH($K376,'ИПЦ raw'!$A:$A,0),MATCH(MoM!AZ$1,'ИПЦ raw'!$1:$1,0))</f>
        <v>100.08</v>
      </c>
    </row>
    <row r="377" spans="1:52" ht="26.25" x14ac:dyDescent="0.45">
      <c r="A377" s="326">
        <f>Веса!A377</f>
        <v>1</v>
      </c>
      <c r="B377" s="326">
        <f t="shared" si="12"/>
        <v>1</v>
      </c>
      <c r="C377" s="326">
        <f>БИПЦ_НДС!E377</f>
        <v>0</v>
      </c>
      <c r="D377" s="326">
        <f t="shared" si="11"/>
        <v>1</v>
      </c>
      <c r="E377" s="326">
        <v>0</v>
      </c>
      <c r="F377" s="326">
        <v>0</v>
      </c>
      <c r="G377" s="326">
        <v>0</v>
      </c>
      <c r="H377" s="326">
        <v>0</v>
      </c>
      <c r="I377" s="326">
        <v>1</v>
      </c>
      <c r="J377" s="308" t="s">
        <v>381</v>
      </c>
      <c r="K377" s="308" t="s">
        <v>381</v>
      </c>
      <c r="L377" s="326">
        <f>INDEX('ИПЦ raw'!$1:$1048576, MATCH($K377,'ИПЦ raw'!$A:$A,0),MATCH(MoM!L$1,'ИПЦ raw'!$1:$1,0))</f>
        <v>100.42</v>
      </c>
      <c r="M377" s="326">
        <f>INDEX('ИПЦ raw'!$1:$1048576, MATCH($K377,'ИПЦ raw'!$A:$A,0),MATCH(MoM!M$1,'ИПЦ raw'!$1:$1,0))</f>
        <v>100.44</v>
      </c>
      <c r="N377" s="326">
        <f>INDEX('ИПЦ raw'!$1:$1048576, MATCH($K377,'ИПЦ raw'!$A:$A,0),MATCH(MoM!N$1,'ИПЦ raw'!$1:$1,0))</f>
        <v>101.51</v>
      </c>
      <c r="O377" s="326">
        <f>INDEX('ИПЦ raw'!$1:$1048576, MATCH($K377,'ИПЦ raw'!$A:$A,0),MATCH(MoM!O$1,'ИПЦ raw'!$1:$1,0))</f>
        <v>100.37</v>
      </c>
      <c r="P377" s="326">
        <f>INDEX('ИПЦ raw'!$1:$1048576, MATCH($K377,'ИПЦ raw'!$A:$A,0),MATCH(MoM!P$1,'ИПЦ raw'!$1:$1,0))</f>
        <v>100.31</v>
      </c>
      <c r="Q377" s="326">
        <f>INDEX('ИПЦ raw'!$1:$1048576, MATCH($K377,'ИПЦ raw'!$A:$A,0),MATCH(MoM!Q$1,'ИПЦ raw'!$1:$1,0))</f>
        <v>100.57</v>
      </c>
      <c r="R377" s="326">
        <f>INDEX('ИПЦ raw'!$1:$1048576, MATCH($K377,'ИПЦ raw'!$A:$A,0),MATCH(MoM!R$1,'ИПЦ raw'!$1:$1,0))</f>
        <v>101.03</v>
      </c>
      <c r="S377" s="326">
        <f>INDEX('ИПЦ raw'!$1:$1048576, MATCH($K377,'ИПЦ raw'!$A:$A,0),MATCH(MoM!S$1,'ИПЦ raw'!$1:$1,0))</f>
        <v>103.24</v>
      </c>
      <c r="T377" s="326">
        <f>INDEX('ИПЦ raw'!$1:$1048576, MATCH($K377,'ИПЦ raw'!$A:$A,0),MATCH(MoM!T$1,'ИПЦ raw'!$1:$1,0))</f>
        <v>102.01</v>
      </c>
      <c r="U377" s="326">
        <f>INDEX('ИПЦ raw'!$1:$1048576, MATCH($K377,'ИПЦ raw'!$A:$A,0),MATCH(MoM!U$1,'ИПЦ raw'!$1:$1,0))</f>
        <v>103.06</v>
      </c>
      <c r="V377" s="326">
        <f>INDEX('ИПЦ raw'!$1:$1048576, MATCH($K377,'ИПЦ raw'!$A:$A,0),MATCH(MoM!V$1,'ИПЦ raw'!$1:$1,0))</f>
        <v>103.58</v>
      </c>
      <c r="W377" s="326">
        <f>INDEX('ИПЦ raw'!$1:$1048576, MATCH($K377,'ИПЦ raw'!$A:$A,0),MATCH(MoM!W$1,'ИПЦ raw'!$1:$1,0))</f>
        <v>101.25</v>
      </c>
      <c r="X377" s="326">
        <f>INDEX('ИПЦ raw'!$1:$1048576, MATCH($K377,'ИПЦ raw'!$A:$A,0),MATCH(MoM!X$1,'ИПЦ raw'!$1:$1,0))</f>
        <v>99.76</v>
      </c>
      <c r="Y377" s="326">
        <f>INDEX('ИПЦ raw'!$1:$1048576, MATCH($K377,'ИПЦ raw'!$A:$A,0),MATCH(MoM!Y$1,'ИПЦ raw'!$1:$1,0))</f>
        <v>101.76</v>
      </c>
      <c r="Z377" s="326">
        <f>INDEX('ИПЦ raw'!$1:$1048576, MATCH($K377,'ИПЦ raw'!$A:$A,0),MATCH(MoM!Z$1,'ИПЦ raw'!$1:$1,0))</f>
        <v>101.61</v>
      </c>
      <c r="AA377" s="326">
        <f>INDEX('ИПЦ raw'!$1:$1048576, MATCH($K377,'ИПЦ raw'!$A:$A,0),MATCH(MoM!AA$1,'ИПЦ raw'!$1:$1,0))</f>
        <v>100.81</v>
      </c>
      <c r="AB377" s="326">
        <f>INDEX('ИПЦ raw'!$1:$1048576, MATCH($K377,'ИПЦ raw'!$A:$A,0),MATCH(MoM!AB$1,'ИПЦ raw'!$1:$1,0))</f>
        <v>100.49</v>
      </c>
      <c r="AC377" s="326">
        <f>INDEX('ИПЦ raw'!$1:$1048576, MATCH($K377,'ИПЦ raw'!$A:$A,0),MATCH(MoM!AC$1,'ИПЦ raw'!$1:$1,0))</f>
        <v>101.42</v>
      </c>
      <c r="AD377" s="326">
        <f>INDEX('ИПЦ raw'!$1:$1048576, MATCH($K377,'ИПЦ raw'!$A:$A,0),MATCH(MoM!AD$1,'ИПЦ raw'!$1:$1,0))</f>
        <v>101.73</v>
      </c>
      <c r="AE377" s="326">
        <f>INDEX('ИПЦ raw'!$1:$1048576, MATCH($K377,'ИПЦ raw'!$A:$A,0),MATCH(MoM!AE$1,'ИПЦ raw'!$1:$1,0))</f>
        <v>105</v>
      </c>
      <c r="AF377" s="326">
        <f>INDEX('ИПЦ raw'!$1:$1048576, MATCH($K377,'ИПЦ raw'!$A:$A,0),MATCH(MoM!AF$1,'ИПЦ raw'!$1:$1,0))</f>
        <v>102.51</v>
      </c>
      <c r="AG377" s="326">
        <f>INDEX('ИПЦ raw'!$1:$1048576, MATCH($K377,'ИПЦ raw'!$A:$A,0),MATCH(MoM!AG$1,'ИПЦ raw'!$1:$1,0))</f>
        <v>101.61</v>
      </c>
      <c r="AH377" s="326">
        <f>INDEX('ИПЦ raw'!$1:$1048576, MATCH($K377,'ИПЦ raw'!$A:$A,0),MATCH(MoM!AH$1,'ИПЦ raw'!$1:$1,0))</f>
        <v>100.24</v>
      </c>
      <c r="AI377" s="326">
        <f>INDEX('ИПЦ raw'!$1:$1048576, MATCH($K377,'ИПЦ raw'!$A:$A,0),MATCH(MoM!AI$1,'ИПЦ raw'!$1:$1,0))</f>
        <v>100.44</v>
      </c>
      <c r="AJ377" s="326">
        <f>INDEX('ИПЦ raw'!$1:$1048576, MATCH($K377,'ИПЦ raw'!$A:$A,0),MATCH(MoM!AJ$1,'ИПЦ raw'!$1:$1,0))</f>
        <v>100.9</v>
      </c>
      <c r="AK377" s="326">
        <f>INDEX('ИПЦ raw'!$1:$1048576, MATCH($K377,'ИПЦ raw'!$A:$A,0),MATCH(MoM!AK$1,'ИПЦ raw'!$1:$1,0))</f>
        <v>100.31</v>
      </c>
      <c r="AL377" s="326">
        <f>INDEX('ИПЦ raw'!$1:$1048576, MATCH($K377,'ИПЦ raw'!$A:$A,0),MATCH(MoM!AL$1,'ИПЦ raw'!$1:$1,0))</f>
        <v>100.05</v>
      </c>
      <c r="AM377" s="326">
        <f>INDEX('ИПЦ raw'!$1:$1048576, MATCH($K377,'ИПЦ raw'!$A:$A,0),MATCH(MoM!AM$1,'ИПЦ raw'!$1:$1,0))</f>
        <v>100.04</v>
      </c>
      <c r="AN377" s="326">
        <f>INDEX('ИПЦ raw'!$1:$1048576, MATCH($K377,'ИПЦ raw'!$A:$A,0),MATCH(MoM!AN$1,'ИПЦ raw'!$1:$1,0))</f>
        <v>100.72</v>
      </c>
      <c r="AO377" s="326">
        <f>INDEX('ИПЦ raw'!$1:$1048576, MATCH($K377,'ИПЦ raw'!$A:$A,0),MATCH(MoM!AO$1,'ИПЦ raw'!$1:$1,0))</f>
        <v>100.22</v>
      </c>
      <c r="AP377" s="326">
        <f>INDEX('ИПЦ raw'!$1:$1048576, MATCH($K377,'ИПЦ raw'!$A:$A,0),MATCH(MoM!AP$1,'ИПЦ raw'!$1:$1,0))</f>
        <v>100.67</v>
      </c>
      <c r="AQ377" s="326">
        <f>INDEX('ИПЦ raw'!$1:$1048576, MATCH($K377,'ИПЦ raw'!$A:$A,0),MATCH(MoM!AQ$1,'ИПЦ raw'!$1:$1,0))</f>
        <v>101.54</v>
      </c>
      <c r="AR377" s="326">
        <f>INDEX('ИПЦ raw'!$1:$1048576, MATCH($K377,'ИПЦ raw'!$A:$A,0),MATCH(MoM!AR$1,'ИПЦ raw'!$1:$1,0))</f>
        <v>100.19</v>
      </c>
      <c r="AS377" s="326">
        <f>INDEX('ИПЦ raw'!$1:$1048576, MATCH($K377,'ИПЦ raw'!$A:$A,0),MATCH(MoM!AS$1,'ИПЦ raw'!$1:$1,0))</f>
        <v>100.34</v>
      </c>
      <c r="AT377" s="326">
        <f>INDEX('ИПЦ raw'!$1:$1048576, MATCH($K377,'ИПЦ raw'!$A:$A,0),MATCH(MoM!AT$1,'ИПЦ raw'!$1:$1,0))</f>
        <v>100.14</v>
      </c>
      <c r="AU377" s="326">
        <f>INDEX('ИПЦ raw'!$1:$1048576, MATCH($K377,'ИПЦ raw'!$A:$A,0),MATCH(MoM!AU$1,'ИПЦ raw'!$1:$1,0))</f>
        <v>100.23</v>
      </c>
      <c r="AV377" s="326">
        <f>INDEX('ИПЦ raw'!$1:$1048576, MATCH($K377,'ИПЦ raw'!$A:$A,0),MATCH(MoM!AV$1,'ИПЦ raw'!$1:$1,0))</f>
        <v>100.2</v>
      </c>
      <c r="AW377" s="326">
        <f>INDEX('ИПЦ raw'!$1:$1048576, MATCH($K377,'ИПЦ raw'!$A:$A,0),MATCH(MoM!AW$1,'ИПЦ raw'!$1:$1,0))</f>
        <v>100.08</v>
      </c>
      <c r="AX377" s="326">
        <f>INDEX('ИПЦ raw'!$1:$1048576, MATCH($K377,'ИПЦ raw'!$A:$A,0),MATCH(MoM!AX$1,'ИПЦ raw'!$1:$1,0))</f>
        <v>99.72</v>
      </c>
      <c r="AY377" s="326">
        <f>INDEX('ИПЦ raw'!$1:$1048576, MATCH($K377,'ИПЦ raw'!$A:$A,0),MATCH(MoM!AY$1,'ИПЦ raw'!$1:$1,0))</f>
        <v>100.61</v>
      </c>
      <c r="AZ377" s="326">
        <f>INDEX('ИПЦ raw'!$1:$1048576, MATCH($K377,'ИПЦ raw'!$A:$A,0),MATCH(MoM!AZ$1,'ИПЦ raw'!$1:$1,0))</f>
        <v>100.25</v>
      </c>
    </row>
    <row r="378" spans="1:52" ht="26.25" x14ac:dyDescent="0.45">
      <c r="A378" s="326">
        <f>Веса!A378</f>
        <v>1</v>
      </c>
      <c r="B378" s="326">
        <f t="shared" si="12"/>
        <v>1</v>
      </c>
      <c r="C378" s="326">
        <f>БИПЦ_НДС!E378</f>
        <v>0</v>
      </c>
      <c r="D378" s="326">
        <f t="shared" si="11"/>
        <v>1</v>
      </c>
      <c r="E378" s="326">
        <v>0</v>
      </c>
      <c r="F378" s="326">
        <v>0</v>
      </c>
      <c r="G378" s="326">
        <v>0</v>
      </c>
      <c r="H378" s="326">
        <v>0</v>
      </c>
      <c r="I378" s="326">
        <v>1</v>
      </c>
      <c r="J378" s="308" t="s">
        <v>382</v>
      </c>
      <c r="K378" s="308" t="s">
        <v>382</v>
      </c>
      <c r="L378" s="326">
        <f>INDEX('ИПЦ raw'!$1:$1048576, MATCH($K378,'ИПЦ raw'!$A:$A,0),MATCH(MoM!L$1,'ИПЦ raw'!$1:$1,0))</f>
        <v>100.52</v>
      </c>
      <c r="M378" s="326">
        <f>INDEX('ИПЦ raw'!$1:$1048576, MATCH($K378,'ИПЦ raw'!$A:$A,0),MATCH(MoM!M$1,'ИПЦ raw'!$1:$1,0))</f>
        <v>100.33</v>
      </c>
      <c r="N378" s="326">
        <f>INDEX('ИПЦ raw'!$1:$1048576, MATCH($K378,'ИПЦ raw'!$A:$A,0),MATCH(MoM!N$1,'ИПЦ raw'!$1:$1,0))</f>
        <v>101.06</v>
      </c>
      <c r="O378" s="326">
        <f>INDEX('ИПЦ raw'!$1:$1048576, MATCH($K378,'ИПЦ raw'!$A:$A,0),MATCH(MoM!O$1,'ИПЦ raw'!$1:$1,0))</f>
        <v>100.26</v>
      </c>
      <c r="P378" s="326">
        <f>INDEX('ИПЦ raw'!$1:$1048576, MATCH($K378,'ИПЦ raw'!$A:$A,0),MATCH(MoM!P$1,'ИПЦ raw'!$1:$1,0))</f>
        <v>101.28</v>
      </c>
      <c r="Q378" s="326">
        <f>INDEX('ИПЦ raw'!$1:$1048576, MATCH($K378,'ИПЦ raw'!$A:$A,0),MATCH(MoM!Q$1,'ИПЦ raw'!$1:$1,0))</f>
        <v>100.31</v>
      </c>
      <c r="R378" s="326">
        <f>INDEX('ИПЦ raw'!$1:$1048576, MATCH($K378,'ИПЦ raw'!$A:$A,0),MATCH(MoM!R$1,'ИПЦ raw'!$1:$1,0))</f>
        <v>101.63</v>
      </c>
      <c r="S378" s="326">
        <f>INDEX('ИПЦ raw'!$1:$1048576, MATCH($K378,'ИПЦ raw'!$A:$A,0),MATCH(MoM!S$1,'ИПЦ raw'!$1:$1,0))</f>
        <v>103.37</v>
      </c>
      <c r="T378" s="326">
        <f>INDEX('ИПЦ raw'!$1:$1048576, MATCH($K378,'ИПЦ raw'!$A:$A,0),MATCH(MoM!T$1,'ИПЦ raw'!$1:$1,0))</f>
        <v>102.96</v>
      </c>
      <c r="U378" s="326">
        <f>INDEX('ИПЦ raw'!$1:$1048576, MATCH($K378,'ИПЦ raw'!$A:$A,0),MATCH(MoM!U$1,'ИПЦ raw'!$1:$1,0))</f>
        <v>102.67</v>
      </c>
      <c r="V378" s="326">
        <f>INDEX('ИПЦ raw'!$1:$1048576, MATCH($K378,'ИПЦ raw'!$A:$A,0),MATCH(MoM!V$1,'ИПЦ raw'!$1:$1,0))</f>
        <v>103.36</v>
      </c>
      <c r="W378" s="326">
        <f>INDEX('ИПЦ raw'!$1:$1048576, MATCH($K378,'ИПЦ raw'!$A:$A,0),MATCH(MoM!W$1,'ИПЦ raw'!$1:$1,0))</f>
        <v>100.92</v>
      </c>
      <c r="X378" s="326">
        <f>INDEX('ИПЦ raw'!$1:$1048576, MATCH($K378,'ИПЦ raw'!$A:$A,0),MATCH(MoM!X$1,'ИПЦ raw'!$1:$1,0))</f>
        <v>100.75</v>
      </c>
      <c r="Y378" s="326">
        <f>INDEX('ИПЦ raw'!$1:$1048576, MATCH($K378,'ИПЦ raw'!$A:$A,0),MATCH(MoM!Y$1,'ИПЦ raw'!$1:$1,0))</f>
        <v>101.11</v>
      </c>
      <c r="Z378" s="326">
        <f>INDEX('ИПЦ raw'!$1:$1048576, MATCH($K378,'ИПЦ raw'!$A:$A,0),MATCH(MoM!Z$1,'ИПЦ raw'!$1:$1,0))</f>
        <v>101.14</v>
      </c>
      <c r="AA378" s="326">
        <f>INDEX('ИПЦ raw'!$1:$1048576, MATCH($K378,'ИПЦ raw'!$A:$A,0),MATCH(MoM!AA$1,'ИПЦ raw'!$1:$1,0))</f>
        <v>100.79</v>
      </c>
      <c r="AB378" s="326">
        <f>INDEX('ИПЦ raw'!$1:$1048576, MATCH($K378,'ИПЦ raw'!$A:$A,0),MATCH(MoM!AB$1,'ИПЦ raw'!$1:$1,0))</f>
        <v>100.84</v>
      </c>
      <c r="AC378" s="326">
        <f>INDEX('ИПЦ raw'!$1:$1048576, MATCH($K378,'ИПЦ raw'!$A:$A,0),MATCH(MoM!AC$1,'ИПЦ raw'!$1:$1,0))</f>
        <v>101.76</v>
      </c>
      <c r="AD378" s="326">
        <f>INDEX('ИПЦ raw'!$1:$1048576, MATCH($K378,'ИПЦ raw'!$A:$A,0),MATCH(MoM!AD$1,'ИПЦ raw'!$1:$1,0))</f>
        <v>101.35</v>
      </c>
      <c r="AE378" s="326">
        <f>INDEX('ИПЦ raw'!$1:$1048576, MATCH($K378,'ИПЦ raw'!$A:$A,0),MATCH(MoM!AE$1,'ИПЦ raw'!$1:$1,0))</f>
        <v>104.02</v>
      </c>
      <c r="AF378" s="326">
        <f>INDEX('ИПЦ raw'!$1:$1048576, MATCH($K378,'ИПЦ raw'!$A:$A,0),MATCH(MoM!AF$1,'ИПЦ raw'!$1:$1,0))</f>
        <v>101.33</v>
      </c>
      <c r="AG378" s="326">
        <f>INDEX('ИПЦ raw'!$1:$1048576, MATCH($K378,'ИПЦ raw'!$A:$A,0),MATCH(MoM!AG$1,'ИПЦ raw'!$1:$1,0))</f>
        <v>101.69</v>
      </c>
      <c r="AH378" s="326">
        <f>INDEX('ИПЦ raw'!$1:$1048576, MATCH($K378,'ИПЦ raw'!$A:$A,0),MATCH(MoM!AH$1,'ИПЦ raw'!$1:$1,0))</f>
        <v>100.15</v>
      </c>
      <c r="AI378" s="326">
        <f>INDEX('ИПЦ raw'!$1:$1048576, MATCH($K378,'ИПЦ raw'!$A:$A,0),MATCH(MoM!AI$1,'ИПЦ raw'!$1:$1,0))</f>
        <v>100.34</v>
      </c>
      <c r="AJ378" s="326">
        <f>INDEX('ИПЦ raw'!$1:$1048576, MATCH($K378,'ИПЦ raw'!$A:$A,0),MATCH(MoM!AJ$1,'ИПЦ raw'!$1:$1,0))</f>
        <v>101.71</v>
      </c>
      <c r="AK378" s="326">
        <f>INDEX('ИПЦ raw'!$1:$1048576, MATCH($K378,'ИПЦ raw'!$A:$A,0),MATCH(MoM!AK$1,'ИПЦ raw'!$1:$1,0))</f>
        <v>99.42</v>
      </c>
      <c r="AL378" s="326">
        <f>INDEX('ИПЦ raw'!$1:$1048576, MATCH($K378,'ИПЦ raw'!$A:$A,0),MATCH(MoM!AL$1,'ИПЦ raw'!$1:$1,0))</f>
        <v>99.23</v>
      </c>
      <c r="AM378" s="326">
        <f>INDEX('ИПЦ raw'!$1:$1048576, MATCH($K378,'ИПЦ raw'!$A:$A,0),MATCH(MoM!AM$1,'ИПЦ raw'!$1:$1,0))</f>
        <v>100.05</v>
      </c>
      <c r="AN378" s="326">
        <f>INDEX('ИПЦ raw'!$1:$1048576, MATCH($K378,'ИПЦ raw'!$A:$A,0),MATCH(MoM!AN$1,'ИПЦ raw'!$1:$1,0))</f>
        <v>100.67</v>
      </c>
      <c r="AO378" s="326">
        <f>INDEX('ИПЦ raw'!$1:$1048576, MATCH($K378,'ИПЦ raw'!$A:$A,0),MATCH(MoM!AO$1,'ИПЦ raw'!$1:$1,0))</f>
        <v>100.26</v>
      </c>
      <c r="AP378" s="326">
        <f>INDEX('ИПЦ raw'!$1:$1048576, MATCH($K378,'ИПЦ raw'!$A:$A,0),MATCH(MoM!AP$1,'ИПЦ raw'!$1:$1,0))</f>
        <v>100.57</v>
      </c>
      <c r="AQ378" s="326">
        <f>INDEX('ИПЦ raw'!$1:$1048576, MATCH($K378,'ИПЦ raw'!$A:$A,0),MATCH(MoM!AQ$1,'ИПЦ raw'!$1:$1,0))</f>
        <v>101.76</v>
      </c>
      <c r="AR378" s="326">
        <f>INDEX('ИПЦ raw'!$1:$1048576, MATCH($K378,'ИПЦ raw'!$A:$A,0),MATCH(MoM!AR$1,'ИПЦ raw'!$1:$1,0))</f>
        <v>100.52</v>
      </c>
      <c r="AS378" s="326">
        <f>INDEX('ИПЦ raw'!$1:$1048576, MATCH($K378,'ИПЦ raw'!$A:$A,0),MATCH(MoM!AS$1,'ИПЦ raw'!$1:$1,0))</f>
        <v>100.69</v>
      </c>
      <c r="AT378" s="326">
        <f>INDEX('ИПЦ raw'!$1:$1048576, MATCH($K378,'ИПЦ raw'!$A:$A,0),MATCH(MoM!AT$1,'ИПЦ raw'!$1:$1,0))</f>
        <v>100.07</v>
      </c>
      <c r="AU378" s="326">
        <f>INDEX('ИПЦ raw'!$1:$1048576, MATCH($K378,'ИПЦ raw'!$A:$A,0),MATCH(MoM!AU$1,'ИПЦ raw'!$1:$1,0))</f>
        <v>100.06</v>
      </c>
      <c r="AV378" s="326">
        <f>INDEX('ИПЦ raw'!$1:$1048576, MATCH($K378,'ИПЦ raw'!$A:$A,0),MATCH(MoM!AV$1,'ИПЦ raw'!$1:$1,0))</f>
        <v>100.38</v>
      </c>
      <c r="AW378" s="326">
        <f>INDEX('ИПЦ raw'!$1:$1048576, MATCH($K378,'ИПЦ raw'!$A:$A,0),MATCH(MoM!AW$1,'ИПЦ raw'!$1:$1,0))</f>
        <v>100.09</v>
      </c>
      <c r="AX378" s="326">
        <f>INDEX('ИПЦ raw'!$1:$1048576, MATCH($K378,'ИПЦ raw'!$A:$A,0),MATCH(MoM!AX$1,'ИПЦ raw'!$1:$1,0))</f>
        <v>99.48</v>
      </c>
      <c r="AY378" s="326">
        <f>INDEX('ИПЦ raw'!$1:$1048576, MATCH($K378,'ИПЦ raw'!$A:$A,0),MATCH(MoM!AY$1,'ИПЦ raw'!$1:$1,0))</f>
        <v>100.59</v>
      </c>
      <c r="AZ378" s="326">
        <f>INDEX('ИПЦ raw'!$1:$1048576, MATCH($K378,'ИПЦ raw'!$A:$A,0),MATCH(MoM!AZ$1,'ИПЦ raw'!$1:$1,0))</f>
        <v>100.4</v>
      </c>
    </row>
    <row r="379" spans="1:52" ht="26.25" x14ac:dyDescent="0.45">
      <c r="A379" s="326">
        <f>Веса!A379</f>
        <v>1</v>
      </c>
      <c r="B379" s="333">
        <v>0</v>
      </c>
      <c r="C379" s="326">
        <f>БИПЦ_НДС!E379</f>
        <v>0</v>
      </c>
      <c r="D379" s="326">
        <f t="shared" si="11"/>
        <v>1</v>
      </c>
      <c r="E379" s="326">
        <v>0</v>
      </c>
      <c r="F379" s="326">
        <v>0</v>
      </c>
      <c r="G379" s="326">
        <v>0</v>
      </c>
      <c r="H379" s="326">
        <v>0</v>
      </c>
      <c r="I379" s="326">
        <v>1</v>
      </c>
      <c r="J379" s="325" t="s">
        <v>383</v>
      </c>
      <c r="K379" s="325" t="s">
        <v>383</v>
      </c>
      <c r="L379" s="326">
        <f>INDEX('ИПЦ raw'!$1:$1048576, MATCH($K379,'ИПЦ raw'!$A:$A,0),MATCH(MoM!L$1,'ИПЦ raw'!$1:$1,0))</f>
        <v>98.53</v>
      </c>
      <c r="M379" s="326">
        <f>INDEX('ИПЦ raw'!$1:$1048576, MATCH($K379,'ИПЦ raw'!$A:$A,0),MATCH(MoM!M$1,'ИПЦ raw'!$1:$1,0))</f>
        <v>100.79</v>
      </c>
      <c r="N379" s="326">
        <f>INDEX('ИПЦ raw'!$1:$1048576, MATCH($K379,'ИПЦ raw'!$A:$A,0),MATCH(MoM!N$1,'ИПЦ raw'!$1:$1,0))</f>
        <v>101.33</v>
      </c>
      <c r="O379" s="326">
        <f>INDEX('ИПЦ raw'!$1:$1048576, MATCH($K379,'ИПЦ raw'!$A:$A,0),MATCH(MoM!O$1,'ИПЦ raw'!$1:$1,0))</f>
        <v>100.51</v>
      </c>
      <c r="P379" s="326">
        <f>INDEX('ИПЦ raw'!$1:$1048576, MATCH($K379,'ИПЦ raw'!$A:$A,0),MATCH(MoM!P$1,'ИПЦ raw'!$1:$1,0))</f>
        <v>102.29</v>
      </c>
      <c r="Q379" s="326">
        <f>INDEX('ИПЦ raw'!$1:$1048576, MATCH($K379,'ИПЦ raw'!$A:$A,0),MATCH(MoM!Q$1,'ИПЦ raw'!$1:$1,0))</f>
        <v>103</v>
      </c>
      <c r="R379" s="326">
        <f>INDEX('ИПЦ raw'!$1:$1048576, MATCH($K379,'ИПЦ raw'!$A:$A,0),MATCH(MoM!R$1,'ИПЦ raw'!$1:$1,0))</f>
        <v>101.05</v>
      </c>
      <c r="S379" s="326">
        <f>INDEX('ИПЦ raw'!$1:$1048576, MATCH($K379,'ИПЦ raw'!$A:$A,0),MATCH(MoM!S$1,'ИПЦ raw'!$1:$1,0))</f>
        <v>100.34</v>
      </c>
      <c r="T379" s="326">
        <f>INDEX('ИПЦ raw'!$1:$1048576, MATCH($K379,'ИПЦ raw'!$A:$A,0),MATCH(MoM!T$1,'ИПЦ raw'!$1:$1,0))</f>
        <v>98.68</v>
      </c>
      <c r="U379" s="326">
        <f>INDEX('ИПЦ raw'!$1:$1048576, MATCH($K379,'ИПЦ raw'!$A:$A,0),MATCH(MoM!U$1,'ИПЦ raw'!$1:$1,0))</f>
        <v>99.79</v>
      </c>
      <c r="V379" s="326">
        <f>INDEX('ИПЦ raw'!$1:$1048576, MATCH($K379,'ИПЦ raw'!$A:$A,0),MATCH(MoM!V$1,'ИПЦ raw'!$1:$1,0))</f>
        <v>98.43</v>
      </c>
      <c r="W379" s="326">
        <f>INDEX('ИПЦ raw'!$1:$1048576, MATCH($K379,'ИПЦ raw'!$A:$A,0),MATCH(MoM!W$1,'ИПЦ raw'!$1:$1,0))</f>
        <v>101.23</v>
      </c>
      <c r="X379" s="326">
        <f>INDEX('ИПЦ raw'!$1:$1048576, MATCH($K379,'ИПЦ raw'!$A:$A,0),MATCH(MoM!X$1,'ИПЦ raw'!$1:$1,0))</f>
        <v>100.07</v>
      </c>
      <c r="Y379" s="326">
        <f>INDEX('ИПЦ raw'!$1:$1048576, MATCH($K379,'ИПЦ raw'!$A:$A,0),MATCH(MoM!Y$1,'ИПЦ raw'!$1:$1,0))</f>
        <v>100.95</v>
      </c>
      <c r="Z379" s="326">
        <f>INDEX('ИПЦ raw'!$1:$1048576, MATCH($K379,'ИПЦ raw'!$A:$A,0),MATCH(MoM!Z$1,'ИПЦ raw'!$1:$1,0))</f>
        <v>101.8</v>
      </c>
      <c r="AA379" s="326">
        <f>INDEX('ИПЦ raw'!$1:$1048576, MATCH($K379,'ИПЦ raw'!$A:$A,0),MATCH(MoM!AA$1,'ИПЦ raw'!$1:$1,0))</f>
        <v>100.97</v>
      </c>
      <c r="AB379" s="326">
        <f>INDEX('ИПЦ raw'!$1:$1048576, MATCH($K379,'ИПЦ raw'!$A:$A,0),MATCH(MoM!AB$1,'ИПЦ raw'!$1:$1,0))</f>
        <v>105.25</v>
      </c>
      <c r="AC379" s="326">
        <f>INDEX('ИПЦ raw'!$1:$1048576, MATCH($K379,'ИПЦ raw'!$A:$A,0),MATCH(MoM!AC$1,'ИПЦ raw'!$1:$1,0))</f>
        <v>101.39</v>
      </c>
      <c r="AD379" s="326">
        <f>INDEX('ИПЦ raw'!$1:$1048576, MATCH($K379,'ИПЦ raw'!$A:$A,0),MATCH(MoM!AD$1,'ИПЦ raw'!$1:$1,0))</f>
        <v>102</v>
      </c>
      <c r="AE379" s="326">
        <f>INDEX('ИПЦ raw'!$1:$1048576, MATCH($K379,'ИПЦ raw'!$A:$A,0),MATCH(MoM!AE$1,'ИПЦ raw'!$1:$1,0))</f>
        <v>101.17</v>
      </c>
      <c r="AF379" s="326">
        <f>INDEX('ИПЦ raw'!$1:$1048576, MATCH($K379,'ИПЦ raw'!$A:$A,0),MATCH(MoM!AF$1,'ИПЦ raw'!$1:$1,0))</f>
        <v>96.64</v>
      </c>
      <c r="AG379" s="326">
        <f>INDEX('ИПЦ raw'!$1:$1048576, MATCH($K379,'ИПЦ raw'!$A:$A,0),MATCH(MoM!AG$1,'ИПЦ raw'!$1:$1,0))</f>
        <v>99.35</v>
      </c>
      <c r="AH379" s="326">
        <f>INDEX('ИПЦ raw'!$1:$1048576, MATCH($K379,'ИПЦ raw'!$A:$A,0),MATCH(MoM!AH$1,'ИПЦ raw'!$1:$1,0))</f>
        <v>98.63</v>
      </c>
      <c r="AI379" s="326">
        <f>INDEX('ИПЦ raw'!$1:$1048576, MATCH($K379,'ИПЦ raw'!$A:$A,0),MATCH(MoM!AI$1,'ИПЦ raw'!$1:$1,0))</f>
        <v>99.34</v>
      </c>
      <c r="AJ379" s="326">
        <f>INDEX('ИПЦ raw'!$1:$1048576, MATCH($K379,'ИПЦ raw'!$A:$A,0),MATCH(MoM!AJ$1,'ИПЦ raw'!$1:$1,0))</f>
        <v>99.91</v>
      </c>
      <c r="AK379" s="326">
        <f>INDEX('ИПЦ raw'!$1:$1048576, MATCH($K379,'ИПЦ raw'!$A:$A,0),MATCH(MoM!AK$1,'ИПЦ raw'!$1:$1,0))</f>
        <v>101.48</v>
      </c>
      <c r="AL379" s="326">
        <f>INDEX('ИПЦ raw'!$1:$1048576, MATCH($K379,'ИПЦ raw'!$A:$A,0),MATCH(MoM!AL$1,'ИПЦ raw'!$1:$1,0))</f>
        <v>102.92</v>
      </c>
      <c r="AM379" s="326">
        <f>INDEX('ИПЦ raw'!$1:$1048576, MATCH($K379,'ИПЦ raw'!$A:$A,0),MATCH(MoM!AM$1,'ИПЦ raw'!$1:$1,0))</f>
        <v>104.03</v>
      </c>
      <c r="AN379" s="326">
        <f>INDEX('ИПЦ raw'!$1:$1048576, MATCH($K379,'ИПЦ raw'!$A:$A,0),MATCH(MoM!AN$1,'ИПЦ raw'!$1:$1,0))</f>
        <v>101.93</v>
      </c>
      <c r="AO379" s="326">
        <f>INDEX('ИПЦ raw'!$1:$1048576, MATCH($K379,'ИПЦ raw'!$A:$A,0),MATCH(MoM!AO$1,'ИПЦ raw'!$1:$1,0))</f>
        <v>100.98</v>
      </c>
      <c r="AP379" s="326">
        <f>INDEX('ИПЦ raw'!$1:$1048576, MATCH($K379,'ИПЦ raw'!$A:$A,0),MATCH(MoM!AP$1,'ИПЦ raw'!$1:$1,0))</f>
        <v>99.42</v>
      </c>
      <c r="AQ379" s="326">
        <f>INDEX('ИПЦ raw'!$1:$1048576, MATCH($K379,'ИПЦ raw'!$A:$A,0),MATCH(MoM!AQ$1,'ИПЦ raw'!$1:$1,0))</f>
        <v>97.37</v>
      </c>
      <c r="AR379" s="326">
        <f>INDEX('ИПЦ raw'!$1:$1048576, MATCH($K379,'ИПЦ raw'!$A:$A,0),MATCH(MoM!AR$1,'ИПЦ raw'!$1:$1,0))</f>
        <v>99.67</v>
      </c>
      <c r="AS379" s="326">
        <f>INDEX('ИПЦ raw'!$1:$1048576, MATCH($K379,'ИПЦ raw'!$A:$A,0),MATCH(MoM!AS$1,'ИПЦ raw'!$1:$1,0))</f>
        <v>99.51</v>
      </c>
      <c r="AT379" s="326">
        <f>INDEX('ИПЦ raw'!$1:$1048576, MATCH($K379,'ИПЦ raw'!$A:$A,0),MATCH(MoM!AT$1,'ИПЦ raw'!$1:$1,0))</f>
        <v>100.98</v>
      </c>
      <c r="AU379" s="326">
        <f>INDEX('ИПЦ raw'!$1:$1048576, MATCH($K379,'ИПЦ raw'!$A:$A,0),MATCH(MoM!AU$1,'ИПЦ raw'!$1:$1,0))</f>
        <v>100.76</v>
      </c>
      <c r="AV379" s="326">
        <f>INDEX('ИПЦ raw'!$1:$1048576, MATCH($K379,'ИПЦ raw'!$A:$A,0),MATCH(MoM!AV$1,'ИПЦ raw'!$1:$1,0))</f>
        <v>100.44</v>
      </c>
      <c r="AW379" s="326">
        <f>INDEX('ИПЦ raw'!$1:$1048576, MATCH($K379,'ИПЦ raw'!$A:$A,0),MATCH(MoM!AW$1,'ИПЦ raw'!$1:$1,0))</f>
        <v>100.66</v>
      </c>
      <c r="AX379" s="326">
        <f>INDEX('ИПЦ raw'!$1:$1048576, MATCH($K379,'ИПЦ raw'!$A:$A,0),MATCH(MoM!AX$1,'ИПЦ raw'!$1:$1,0))</f>
        <v>101.85</v>
      </c>
      <c r="AY379" s="326">
        <f>INDEX('ИПЦ raw'!$1:$1048576, MATCH($K379,'ИПЦ raw'!$A:$A,0),MATCH(MoM!AY$1,'ИПЦ raw'!$1:$1,0))</f>
        <v>102.57</v>
      </c>
      <c r="AZ379" s="326">
        <f>INDEX('ИПЦ raw'!$1:$1048576, MATCH($K379,'ИПЦ raw'!$A:$A,0),MATCH(MoM!AZ$1,'ИПЦ raw'!$1:$1,0))</f>
        <v>101.33</v>
      </c>
    </row>
    <row r="380" spans="1:52" x14ac:dyDescent="0.45">
      <c r="A380" s="326">
        <f>Веса!A380</f>
        <v>1</v>
      </c>
      <c r="B380" s="333">
        <v>0</v>
      </c>
      <c r="C380" s="326">
        <f>БИПЦ_НДС!E380</f>
        <v>0</v>
      </c>
      <c r="D380" s="326">
        <f t="shared" si="11"/>
        <v>1</v>
      </c>
      <c r="E380" s="326">
        <v>0</v>
      </c>
      <c r="F380" s="326">
        <v>0</v>
      </c>
      <c r="G380" s="326">
        <v>0</v>
      </c>
      <c r="H380" s="326">
        <v>0</v>
      </c>
      <c r="I380" s="326">
        <v>1</v>
      </c>
      <c r="J380" s="325" t="s">
        <v>384</v>
      </c>
      <c r="K380" s="325" t="s">
        <v>384</v>
      </c>
      <c r="L380" s="326">
        <f>INDEX('ИПЦ raw'!$1:$1048576, MATCH($K380,'ИПЦ raw'!$A:$A,0),MATCH(MoM!L$1,'ИПЦ raw'!$1:$1,0))</f>
        <v>100.03</v>
      </c>
      <c r="M380" s="326">
        <f>INDEX('ИПЦ raw'!$1:$1048576, MATCH($K380,'ИПЦ raw'!$A:$A,0),MATCH(MoM!M$1,'ИПЦ raw'!$1:$1,0))</f>
        <v>100.42</v>
      </c>
      <c r="N380" s="326">
        <f>INDEX('ИПЦ raw'!$1:$1048576, MATCH($K380,'ИПЦ raw'!$A:$A,0),MATCH(MoM!N$1,'ИПЦ raw'!$1:$1,0))</f>
        <v>101.21</v>
      </c>
      <c r="O380" s="326">
        <f>INDEX('ИПЦ raw'!$1:$1048576, MATCH($K380,'ИПЦ raw'!$A:$A,0),MATCH(MoM!O$1,'ИПЦ raw'!$1:$1,0))</f>
        <v>100.86</v>
      </c>
      <c r="P380" s="326">
        <f>INDEX('ИПЦ raw'!$1:$1048576, MATCH($K380,'ИПЦ raw'!$A:$A,0),MATCH(MoM!P$1,'ИПЦ raw'!$1:$1,0))</f>
        <v>101.86</v>
      </c>
      <c r="Q380" s="326">
        <f>INDEX('ИПЦ raw'!$1:$1048576, MATCH($K380,'ИПЦ raw'!$A:$A,0),MATCH(MoM!Q$1,'ИПЦ raw'!$1:$1,0))</f>
        <v>102.69</v>
      </c>
      <c r="R380" s="326">
        <f>INDEX('ИПЦ raw'!$1:$1048576, MATCH($K380,'ИПЦ raw'!$A:$A,0),MATCH(MoM!R$1,'ИПЦ raw'!$1:$1,0))</f>
        <v>100.99</v>
      </c>
      <c r="S380" s="326">
        <f>INDEX('ИПЦ raw'!$1:$1048576, MATCH($K380,'ИПЦ raw'!$A:$A,0),MATCH(MoM!S$1,'ИПЦ raw'!$1:$1,0))</f>
        <v>101.2</v>
      </c>
      <c r="T380" s="326">
        <f>INDEX('ИПЦ raw'!$1:$1048576, MATCH($K380,'ИПЦ raw'!$A:$A,0),MATCH(MoM!T$1,'ИПЦ raw'!$1:$1,0))</f>
        <v>98.53</v>
      </c>
      <c r="U380" s="326">
        <f>INDEX('ИПЦ raw'!$1:$1048576, MATCH($K380,'ИПЦ raw'!$A:$A,0),MATCH(MoM!U$1,'ИПЦ raw'!$1:$1,0))</f>
        <v>99.69</v>
      </c>
      <c r="V380" s="326">
        <f>INDEX('ИПЦ raw'!$1:$1048576, MATCH($K380,'ИПЦ raw'!$A:$A,0),MATCH(MoM!V$1,'ИПЦ raw'!$1:$1,0))</f>
        <v>100.35</v>
      </c>
      <c r="W380" s="326">
        <f>INDEX('ИПЦ raw'!$1:$1048576, MATCH($K380,'ИПЦ raw'!$A:$A,0),MATCH(MoM!W$1,'ИПЦ raw'!$1:$1,0))</f>
        <v>101.7</v>
      </c>
      <c r="X380" s="326">
        <f>INDEX('ИПЦ raw'!$1:$1048576, MATCH($K380,'ИПЦ raw'!$A:$A,0),MATCH(MoM!X$1,'ИПЦ raw'!$1:$1,0))</f>
        <v>100.4</v>
      </c>
      <c r="Y380" s="326">
        <f>INDEX('ИПЦ raw'!$1:$1048576, MATCH($K380,'ИПЦ raw'!$A:$A,0),MATCH(MoM!Y$1,'ИПЦ raw'!$1:$1,0))</f>
        <v>102.33</v>
      </c>
      <c r="Z380" s="326">
        <f>INDEX('ИПЦ raw'!$1:$1048576, MATCH($K380,'ИПЦ raw'!$A:$A,0),MATCH(MoM!Z$1,'ИПЦ raw'!$1:$1,0))</f>
        <v>102.78</v>
      </c>
      <c r="AA380" s="326">
        <f>INDEX('ИПЦ raw'!$1:$1048576, MATCH($K380,'ИПЦ raw'!$A:$A,0),MATCH(MoM!AA$1,'ИПЦ raw'!$1:$1,0))</f>
        <v>100.22</v>
      </c>
      <c r="AB380" s="326">
        <f>INDEX('ИПЦ raw'!$1:$1048576, MATCH($K380,'ИПЦ raw'!$A:$A,0),MATCH(MoM!AB$1,'ИПЦ raw'!$1:$1,0))</f>
        <v>102.56</v>
      </c>
      <c r="AC380" s="326">
        <f>INDEX('ИПЦ raw'!$1:$1048576, MATCH($K380,'ИПЦ raw'!$A:$A,0),MATCH(MoM!AC$1,'ИПЦ raw'!$1:$1,0))</f>
        <v>103.42</v>
      </c>
      <c r="AD380" s="326">
        <f>INDEX('ИПЦ raw'!$1:$1048576, MATCH($K380,'ИПЦ raw'!$A:$A,0),MATCH(MoM!AD$1,'ИПЦ raw'!$1:$1,0))</f>
        <v>101.28</v>
      </c>
      <c r="AE380" s="326">
        <f>INDEX('ИПЦ raw'!$1:$1048576, MATCH($K380,'ИПЦ raw'!$A:$A,0),MATCH(MoM!AE$1,'ИПЦ raw'!$1:$1,0))</f>
        <v>100.59</v>
      </c>
      <c r="AF380" s="326">
        <f>INDEX('ИПЦ raw'!$1:$1048576, MATCH($K380,'ИПЦ raw'!$A:$A,0),MATCH(MoM!AF$1,'ИПЦ raw'!$1:$1,0))</f>
        <v>98.65</v>
      </c>
      <c r="AG380" s="326">
        <f>INDEX('ИПЦ raw'!$1:$1048576, MATCH($K380,'ИПЦ raw'!$A:$A,0),MATCH(MoM!AG$1,'ИПЦ raw'!$1:$1,0))</f>
        <v>99.58</v>
      </c>
      <c r="AH380" s="326">
        <f>INDEX('ИПЦ raw'!$1:$1048576, MATCH($K380,'ИПЦ raw'!$A:$A,0),MATCH(MoM!AH$1,'ИПЦ raw'!$1:$1,0))</f>
        <v>99.27</v>
      </c>
      <c r="AI380" s="326">
        <f>INDEX('ИПЦ raw'!$1:$1048576, MATCH($K380,'ИПЦ raw'!$A:$A,0),MATCH(MoM!AI$1,'ИПЦ raw'!$1:$1,0))</f>
        <v>99.26</v>
      </c>
      <c r="AJ380" s="326">
        <f>INDEX('ИПЦ raw'!$1:$1048576, MATCH($K380,'ИПЦ raw'!$A:$A,0),MATCH(MoM!AJ$1,'ИПЦ raw'!$1:$1,0))</f>
        <v>100.26</v>
      </c>
      <c r="AK380" s="326">
        <f>INDEX('ИПЦ raw'!$1:$1048576, MATCH($K380,'ИПЦ raw'!$A:$A,0),MATCH(MoM!AK$1,'ИПЦ raw'!$1:$1,0))</f>
        <v>101.78</v>
      </c>
      <c r="AL380" s="326">
        <f>INDEX('ИПЦ raw'!$1:$1048576, MATCH($K380,'ИПЦ raw'!$A:$A,0),MATCH(MoM!AL$1,'ИПЦ raw'!$1:$1,0))</f>
        <v>101.79</v>
      </c>
      <c r="AM380" s="326">
        <f>INDEX('ИПЦ raw'!$1:$1048576, MATCH($K380,'ИПЦ raw'!$A:$A,0),MATCH(MoM!AM$1,'ИПЦ raw'!$1:$1,0))</f>
        <v>102.84</v>
      </c>
      <c r="AN380" s="326">
        <f>INDEX('ИПЦ raw'!$1:$1048576, MATCH($K380,'ИПЦ raw'!$A:$A,0),MATCH(MoM!AN$1,'ИПЦ raw'!$1:$1,0))</f>
        <v>101.97</v>
      </c>
      <c r="AO380" s="326">
        <f>INDEX('ИПЦ raw'!$1:$1048576, MATCH($K380,'ИПЦ raw'!$A:$A,0),MATCH(MoM!AO$1,'ИПЦ raw'!$1:$1,0))</f>
        <v>100.71</v>
      </c>
      <c r="AP380" s="326">
        <f>INDEX('ИПЦ raw'!$1:$1048576, MATCH($K380,'ИПЦ raw'!$A:$A,0),MATCH(MoM!AP$1,'ИПЦ raw'!$1:$1,0))</f>
        <v>99.62</v>
      </c>
      <c r="AQ380" s="326">
        <f>INDEX('ИПЦ raw'!$1:$1048576, MATCH($K380,'ИПЦ raw'!$A:$A,0),MATCH(MoM!AQ$1,'ИПЦ raw'!$1:$1,0))</f>
        <v>98.52</v>
      </c>
      <c r="AR380" s="326">
        <f>INDEX('ИПЦ raw'!$1:$1048576, MATCH($K380,'ИПЦ raw'!$A:$A,0),MATCH(MoM!AR$1,'ИПЦ raw'!$1:$1,0))</f>
        <v>98.82</v>
      </c>
      <c r="AS380" s="326">
        <f>INDEX('ИПЦ raw'!$1:$1048576, MATCH($K380,'ИПЦ raw'!$A:$A,0),MATCH(MoM!AS$1,'ИПЦ raw'!$1:$1,0))</f>
        <v>99.59</v>
      </c>
      <c r="AT380" s="326">
        <f>INDEX('ИПЦ raw'!$1:$1048576, MATCH($K380,'ИПЦ raw'!$A:$A,0),MATCH(MoM!AT$1,'ИПЦ raw'!$1:$1,0))</f>
        <v>100.11</v>
      </c>
      <c r="AU380" s="326">
        <f>INDEX('ИПЦ raw'!$1:$1048576, MATCH($K380,'ИПЦ raw'!$A:$A,0),MATCH(MoM!AU$1,'ИПЦ raw'!$1:$1,0))</f>
        <v>101.62</v>
      </c>
      <c r="AV380" s="326">
        <f>INDEX('ИПЦ raw'!$1:$1048576, MATCH($K380,'ИПЦ raw'!$A:$A,0),MATCH(MoM!AV$1,'ИПЦ raw'!$1:$1,0))</f>
        <v>102.3</v>
      </c>
      <c r="AW380" s="326">
        <f>INDEX('ИПЦ raw'!$1:$1048576, MATCH($K380,'ИПЦ raw'!$A:$A,0),MATCH(MoM!AW$1,'ИПЦ raw'!$1:$1,0))</f>
        <v>100.48</v>
      </c>
      <c r="AX380" s="326">
        <f>INDEX('ИПЦ raw'!$1:$1048576, MATCH($K380,'ИПЦ raw'!$A:$A,0),MATCH(MoM!AX$1,'ИПЦ raw'!$1:$1,0))</f>
        <v>101.54</v>
      </c>
      <c r="AY380" s="326">
        <f>INDEX('ИПЦ raw'!$1:$1048576, MATCH($K380,'ИПЦ raw'!$A:$A,0),MATCH(MoM!AY$1,'ИПЦ raw'!$1:$1,0))</f>
        <v>101.69</v>
      </c>
      <c r="AZ380" s="326">
        <f>INDEX('ИПЦ raw'!$1:$1048576, MATCH($K380,'ИПЦ raw'!$A:$A,0),MATCH(MoM!AZ$1,'ИПЦ raw'!$1:$1,0))</f>
        <v>101.63</v>
      </c>
    </row>
    <row r="381" spans="1:52" x14ac:dyDescent="0.45">
      <c r="A381" s="326">
        <f>Веса!A381</f>
        <v>1</v>
      </c>
      <c r="B381" s="333">
        <v>0</v>
      </c>
      <c r="C381" s="326">
        <f>БИПЦ_НДС!E381</f>
        <v>0</v>
      </c>
      <c r="D381" s="326">
        <f t="shared" si="11"/>
        <v>1</v>
      </c>
      <c r="E381" s="326">
        <v>0</v>
      </c>
      <c r="F381" s="326">
        <v>0</v>
      </c>
      <c r="G381" s="326">
        <v>0</v>
      </c>
      <c r="H381" s="326">
        <v>0</v>
      </c>
      <c r="I381" s="326">
        <v>1</v>
      </c>
      <c r="J381" s="308" t="s">
        <v>385</v>
      </c>
      <c r="K381" s="308" t="s">
        <v>385</v>
      </c>
      <c r="L381" s="326">
        <f>INDEX('ИПЦ raw'!$1:$1048576, MATCH($K381,'ИПЦ raw'!$A:$A,0),MATCH(MoM!L$1,'ИПЦ raw'!$1:$1,0))</f>
        <v>100.12</v>
      </c>
      <c r="M381" s="326">
        <f>INDEX('ИПЦ raw'!$1:$1048576, MATCH($K381,'ИПЦ raw'!$A:$A,0),MATCH(MoM!M$1,'ИПЦ raw'!$1:$1,0))</f>
        <v>101.47</v>
      </c>
      <c r="N381" s="326">
        <f>INDEX('ИПЦ raw'!$1:$1048576, MATCH($K381,'ИПЦ raw'!$A:$A,0),MATCH(MoM!N$1,'ИПЦ raw'!$1:$1,0))</f>
        <v>102.86</v>
      </c>
      <c r="O381" s="326">
        <f>INDEX('ИПЦ raw'!$1:$1048576, MATCH($K381,'ИПЦ raw'!$A:$A,0),MATCH(MoM!O$1,'ИПЦ raw'!$1:$1,0))</f>
        <v>101.17</v>
      </c>
      <c r="P381" s="326">
        <f>INDEX('ИПЦ raw'!$1:$1048576, MATCH($K381,'ИПЦ raw'!$A:$A,0),MATCH(MoM!P$1,'ИПЦ raw'!$1:$1,0))</f>
        <v>101.5</v>
      </c>
      <c r="Q381" s="326">
        <f>INDEX('ИПЦ raw'!$1:$1048576, MATCH($K381,'ИПЦ raw'!$A:$A,0),MATCH(MoM!Q$1,'ИПЦ raw'!$1:$1,0))</f>
        <v>101.94</v>
      </c>
      <c r="R381" s="326">
        <f>INDEX('ИПЦ raw'!$1:$1048576, MATCH($K381,'ИПЦ raw'!$A:$A,0),MATCH(MoM!R$1,'ИПЦ raw'!$1:$1,0))</f>
        <v>100.79</v>
      </c>
      <c r="S381" s="326">
        <f>INDEX('ИПЦ raw'!$1:$1048576, MATCH($K381,'ИПЦ raw'!$A:$A,0),MATCH(MoM!S$1,'ИПЦ raw'!$1:$1,0))</f>
        <v>100.36</v>
      </c>
      <c r="T381" s="326">
        <f>INDEX('ИПЦ raw'!$1:$1048576, MATCH($K381,'ИПЦ raw'!$A:$A,0),MATCH(MoM!T$1,'ИПЦ raw'!$1:$1,0))</f>
        <v>100.91</v>
      </c>
      <c r="U381" s="326">
        <f>INDEX('ИПЦ raw'!$1:$1048576, MATCH($K381,'ИПЦ raw'!$A:$A,0),MATCH(MoM!U$1,'ИПЦ raw'!$1:$1,0))</f>
        <v>99.7</v>
      </c>
      <c r="V381" s="326">
        <f>INDEX('ИПЦ raw'!$1:$1048576, MATCH($K381,'ИПЦ raw'!$A:$A,0),MATCH(MoM!V$1,'ИПЦ raw'!$1:$1,0))</f>
        <v>100.07</v>
      </c>
      <c r="W381" s="326">
        <f>INDEX('ИПЦ raw'!$1:$1048576, MATCH($K381,'ИПЦ raw'!$A:$A,0),MATCH(MoM!W$1,'ИПЦ raw'!$1:$1,0))</f>
        <v>99.23</v>
      </c>
      <c r="X381" s="326">
        <f>INDEX('ИПЦ raw'!$1:$1048576, MATCH($K381,'ИПЦ raw'!$A:$A,0),MATCH(MoM!X$1,'ИПЦ raw'!$1:$1,0))</f>
        <v>100.03</v>
      </c>
      <c r="Y381" s="326">
        <f>INDEX('ИПЦ raw'!$1:$1048576, MATCH($K381,'ИПЦ raw'!$A:$A,0),MATCH(MoM!Y$1,'ИПЦ raw'!$1:$1,0))</f>
        <v>104.06</v>
      </c>
      <c r="Z381" s="326">
        <f>INDEX('ИПЦ raw'!$1:$1048576, MATCH($K381,'ИПЦ raw'!$A:$A,0),MATCH(MoM!Z$1,'ИПЦ raw'!$1:$1,0))</f>
        <v>102.84</v>
      </c>
      <c r="AA381" s="326">
        <f>INDEX('ИПЦ raw'!$1:$1048576, MATCH($K381,'ИПЦ raw'!$A:$A,0),MATCH(MoM!AA$1,'ИПЦ raw'!$1:$1,0))</f>
        <v>100.81</v>
      </c>
      <c r="AB381" s="326">
        <f>INDEX('ИПЦ raw'!$1:$1048576, MATCH($K381,'ИПЦ raw'!$A:$A,0),MATCH(MoM!AB$1,'ИПЦ raw'!$1:$1,0))</f>
        <v>103.01</v>
      </c>
      <c r="AC381" s="326">
        <f>INDEX('ИПЦ raw'!$1:$1048576, MATCH($K381,'ИПЦ raw'!$A:$A,0),MATCH(MoM!AC$1,'ИПЦ raw'!$1:$1,0))</f>
        <v>101.81</v>
      </c>
      <c r="AD381" s="326">
        <f>INDEX('ИПЦ raw'!$1:$1048576, MATCH($K381,'ИПЦ raw'!$A:$A,0),MATCH(MoM!AD$1,'ИПЦ raw'!$1:$1,0))</f>
        <v>100.61</v>
      </c>
      <c r="AE381" s="326">
        <f>INDEX('ИПЦ raw'!$1:$1048576, MATCH($K381,'ИПЦ raw'!$A:$A,0),MATCH(MoM!AE$1,'ИПЦ raw'!$1:$1,0))</f>
        <v>101.61</v>
      </c>
      <c r="AF381" s="326">
        <f>INDEX('ИПЦ raw'!$1:$1048576, MATCH($K381,'ИПЦ raw'!$A:$A,0),MATCH(MoM!AF$1,'ИПЦ raw'!$1:$1,0))</f>
        <v>97.84</v>
      </c>
      <c r="AG381" s="326">
        <f>INDEX('ИПЦ raw'!$1:$1048576, MATCH($K381,'ИПЦ raw'!$A:$A,0),MATCH(MoM!AG$1,'ИПЦ raw'!$1:$1,0))</f>
        <v>101.18</v>
      </c>
      <c r="AH381" s="326">
        <f>INDEX('ИПЦ raw'!$1:$1048576, MATCH($K381,'ИПЦ raw'!$A:$A,0),MATCH(MoM!AH$1,'ИПЦ raw'!$1:$1,0))</f>
        <v>98.87</v>
      </c>
      <c r="AI381" s="326">
        <f>INDEX('ИПЦ raw'!$1:$1048576, MATCH($K381,'ИПЦ raw'!$A:$A,0),MATCH(MoM!AI$1,'ИПЦ raw'!$1:$1,0))</f>
        <v>98.67</v>
      </c>
      <c r="AJ381" s="326">
        <f>INDEX('ИПЦ raw'!$1:$1048576, MATCH($K381,'ИПЦ raw'!$A:$A,0),MATCH(MoM!AJ$1,'ИПЦ raw'!$1:$1,0))</f>
        <v>100.76</v>
      </c>
      <c r="AK381" s="326">
        <f>INDEX('ИПЦ raw'!$1:$1048576, MATCH($K381,'ИПЦ raw'!$A:$A,0),MATCH(MoM!AK$1,'ИПЦ raw'!$1:$1,0))</f>
        <v>101.69</v>
      </c>
      <c r="AL381" s="326">
        <f>INDEX('ИПЦ raw'!$1:$1048576, MATCH($K381,'ИПЦ raw'!$A:$A,0),MATCH(MoM!AL$1,'ИПЦ raw'!$1:$1,0))</f>
        <v>101.52</v>
      </c>
      <c r="AM381" s="326">
        <f>INDEX('ИПЦ raw'!$1:$1048576, MATCH($K381,'ИПЦ raw'!$A:$A,0),MATCH(MoM!AM$1,'ИПЦ raw'!$1:$1,0))</f>
        <v>103.66</v>
      </c>
      <c r="AN381" s="326">
        <f>INDEX('ИПЦ raw'!$1:$1048576, MATCH($K381,'ИПЦ raw'!$A:$A,0),MATCH(MoM!AN$1,'ИПЦ raw'!$1:$1,0))</f>
        <v>101.41</v>
      </c>
      <c r="AO381" s="326">
        <f>INDEX('ИПЦ raw'!$1:$1048576, MATCH($K381,'ИПЦ raw'!$A:$A,0),MATCH(MoM!AO$1,'ИПЦ raw'!$1:$1,0))</f>
        <v>99.66</v>
      </c>
      <c r="AP381" s="326">
        <f>INDEX('ИПЦ raw'!$1:$1048576, MATCH($K381,'ИПЦ raw'!$A:$A,0),MATCH(MoM!AP$1,'ИПЦ raw'!$1:$1,0))</f>
        <v>99.92</v>
      </c>
      <c r="AQ381" s="326">
        <f>INDEX('ИПЦ raw'!$1:$1048576, MATCH($K381,'ИПЦ raw'!$A:$A,0),MATCH(MoM!AQ$1,'ИПЦ raw'!$1:$1,0))</f>
        <v>99.21</v>
      </c>
      <c r="AR381" s="326">
        <f>INDEX('ИПЦ raw'!$1:$1048576, MATCH($K381,'ИПЦ raw'!$A:$A,0),MATCH(MoM!AR$1,'ИПЦ raw'!$1:$1,0))</f>
        <v>99.2</v>
      </c>
      <c r="AS381" s="326">
        <f>INDEX('ИПЦ raw'!$1:$1048576, MATCH($K381,'ИПЦ raw'!$A:$A,0),MATCH(MoM!AS$1,'ИПЦ raw'!$1:$1,0))</f>
        <v>99.03</v>
      </c>
      <c r="AT381" s="326">
        <f>INDEX('ИПЦ raw'!$1:$1048576, MATCH($K381,'ИПЦ raw'!$A:$A,0),MATCH(MoM!AT$1,'ИПЦ raw'!$1:$1,0))</f>
        <v>101.11</v>
      </c>
      <c r="AU381" s="326">
        <f>INDEX('ИПЦ raw'!$1:$1048576, MATCH($K381,'ИПЦ raw'!$A:$A,0),MATCH(MoM!AU$1,'ИПЦ raw'!$1:$1,0))</f>
        <v>101.02</v>
      </c>
      <c r="AV381" s="326">
        <f>INDEX('ИПЦ raw'!$1:$1048576, MATCH($K381,'ИПЦ raw'!$A:$A,0),MATCH(MoM!AV$1,'ИПЦ raw'!$1:$1,0))</f>
        <v>101.23</v>
      </c>
      <c r="AW381" s="326">
        <f>INDEX('ИПЦ raw'!$1:$1048576, MATCH($K381,'ИПЦ raw'!$A:$A,0),MATCH(MoM!AW$1,'ИПЦ raw'!$1:$1,0))</f>
        <v>101.76</v>
      </c>
      <c r="AX381" s="326">
        <f>INDEX('ИПЦ raw'!$1:$1048576, MATCH($K381,'ИПЦ raw'!$A:$A,0),MATCH(MoM!AX$1,'ИПЦ raw'!$1:$1,0))</f>
        <v>101.84</v>
      </c>
      <c r="AY381" s="326">
        <f>INDEX('ИПЦ raw'!$1:$1048576, MATCH($K381,'ИПЦ raw'!$A:$A,0),MATCH(MoM!AY$1,'ИПЦ raw'!$1:$1,0))</f>
        <v>102.01</v>
      </c>
      <c r="AZ381" s="326">
        <f>INDEX('ИПЦ raw'!$1:$1048576, MATCH($K381,'ИПЦ raw'!$A:$A,0),MATCH(MoM!AZ$1,'ИПЦ raw'!$1:$1,0))</f>
        <v>101.22</v>
      </c>
    </row>
    <row r="382" spans="1:52" ht="26.25" x14ac:dyDescent="0.45">
      <c r="A382" s="326">
        <f>Веса!A382</f>
        <v>1</v>
      </c>
      <c r="B382" s="333">
        <v>0</v>
      </c>
      <c r="C382" s="326">
        <f>БИПЦ_НДС!E382</f>
        <v>0</v>
      </c>
      <c r="D382" s="326">
        <f t="shared" si="11"/>
        <v>1</v>
      </c>
      <c r="E382" s="326">
        <v>0</v>
      </c>
      <c r="F382" s="326">
        <v>0</v>
      </c>
      <c r="G382" s="326">
        <v>0</v>
      </c>
      <c r="H382" s="326">
        <v>0</v>
      </c>
      <c r="I382" s="326">
        <v>1</v>
      </c>
      <c r="J382" s="325" t="s">
        <v>386</v>
      </c>
      <c r="K382" s="325" t="s">
        <v>386</v>
      </c>
      <c r="L382" s="326">
        <f>INDEX('ИПЦ raw'!$1:$1048576, MATCH($K382,'ИПЦ raw'!$A:$A,0),MATCH(MoM!L$1,'ИПЦ raw'!$1:$1,0))</f>
        <v>101.24</v>
      </c>
      <c r="M382" s="326">
        <f>INDEX('ИПЦ raw'!$1:$1048576, MATCH($K382,'ИПЦ raw'!$A:$A,0),MATCH(MoM!M$1,'ИПЦ raw'!$1:$1,0))</f>
        <v>101.95</v>
      </c>
      <c r="N382" s="326">
        <f>INDEX('ИПЦ raw'!$1:$1048576, MATCH($K382,'ИПЦ raw'!$A:$A,0),MATCH(MoM!N$1,'ИПЦ raw'!$1:$1,0))</f>
        <v>102.22</v>
      </c>
      <c r="O382" s="326">
        <f>INDEX('ИПЦ raw'!$1:$1048576, MATCH($K382,'ИПЦ raw'!$A:$A,0),MATCH(MoM!O$1,'ИПЦ raw'!$1:$1,0))</f>
        <v>101.64</v>
      </c>
      <c r="P382" s="326">
        <f>INDEX('ИПЦ raw'!$1:$1048576, MATCH($K382,'ИПЦ raw'!$A:$A,0),MATCH(MoM!P$1,'ИПЦ raw'!$1:$1,0))</f>
        <v>103.28</v>
      </c>
      <c r="Q382" s="326">
        <f>INDEX('ИПЦ raw'!$1:$1048576, MATCH($K382,'ИПЦ raw'!$A:$A,0),MATCH(MoM!Q$1,'ИПЦ raw'!$1:$1,0))</f>
        <v>103.81</v>
      </c>
      <c r="R382" s="326">
        <f>INDEX('ИПЦ raw'!$1:$1048576, MATCH($K382,'ИПЦ raw'!$A:$A,0),MATCH(MoM!R$1,'ИПЦ raw'!$1:$1,0))</f>
        <v>99.58</v>
      </c>
      <c r="S382" s="326">
        <f>INDEX('ИПЦ raw'!$1:$1048576, MATCH($K382,'ИПЦ raw'!$A:$A,0),MATCH(MoM!S$1,'ИПЦ raw'!$1:$1,0))</f>
        <v>100.48</v>
      </c>
      <c r="T382" s="326">
        <f>INDEX('ИПЦ raw'!$1:$1048576, MATCH($K382,'ИПЦ raw'!$A:$A,0),MATCH(MoM!T$1,'ИПЦ raw'!$1:$1,0))</f>
        <v>100.01</v>
      </c>
      <c r="U382" s="326">
        <f>INDEX('ИПЦ raw'!$1:$1048576, MATCH($K382,'ИПЦ raw'!$A:$A,0),MATCH(MoM!U$1,'ИПЦ raw'!$1:$1,0))</f>
        <v>99.02</v>
      </c>
      <c r="V382" s="326">
        <f>INDEX('ИПЦ raw'!$1:$1048576, MATCH($K382,'ИПЦ raw'!$A:$A,0),MATCH(MoM!V$1,'ИПЦ raw'!$1:$1,0))</f>
        <v>98.63</v>
      </c>
      <c r="W382" s="326">
        <f>INDEX('ИПЦ raw'!$1:$1048576, MATCH($K382,'ИПЦ raw'!$A:$A,0),MATCH(MoM!W$1,'ИПЦ raw'!$1:$1,0))</f>
        <v>100.4</v>
      </c>
      <c r="X382" s="326">
        <f>INDEX('ИПЦ raw'!$1:$1048576, MATCH($K382,'ИПЦ raw'!$A:$A,0),MATCH(MoM!X$1,'ИПЦ raw'!$1:$1,0))</f>
        <v>100.83</v>
      </c>
      <c r="Y382" s="326">
        <f>INDEX('ИПЦ raw'!$1:$1048576, MATCH($K382,'ИПЦ raw'!$A:$A,0),MATCH(MoM!Y$1,'ИПЦ raw'!$1:$1,0))</f>
        <v>103.64</v>
      </c>
      <c r="Z382" s="326">
        <f>INDEX('ИПЦ raw'!$1:$1048576, MATCH($K382,'ИПЦ raw'!$A:$A,0),MATCH(MoM!Z$1,'ИПЦ raw'!$1:$1,0))</f>
        <v>103.49</v>
      </c>
      <c r="AA382" s="326">
        <f>INDEX('ИПЦ raw'!$1:$1048576, MATCH($K382,'ИПЦ raw'!$A:$A,0),MATCH(MoM!AA$1,'ИПЦ raw'!$1:$1,0))</f>
        <v>102.34</v>
      </c>
      <c r="AB382" s="326">
        <f>INDEX('ИПЦ raw'!$1:$1048576, MATCH($K382,'ИПЦ raw'!$A:$A,0),MATCH(MoM!AB$1,'ИПЦ raw'!$1:$1,0))</f>
        <v>102.98</v>
      </c>
      <c r="AC382" s="326">
        <f>INDEX('ИПЦ raw'!$1:$1048576, MATCH($K382,'ИПЦ raw'!$A:$A,0),MATCH(MoM!AC$1,'ИПЦ raw'!$1:$1,0))</f>
        <v>104.32</v>
      </c>
      <c r="AD382" s="326">
        <f>INDEX('ИПЦ raw'!$1:$1048576, MATCH($K382,'ИПЦ raw'!$A:$A,0),MATCH(MoM!AD$1,'ИПЦ raw'!$1:$1,0))</f>
        <v>101.42</v>
      </c>
      <c r="AE382" s="326">
        <f>INDEX('ИПЦ raw'!$1:$1048576, MATCH($K382,'ИПЦ raw'!$A:$A,0),MATCH(MoM!AE$1,'ИПЦ raw'!$1:$1,0))</f>
        <v>101.2</v>
      </c>
      <c r="AF382" s="326">
        <f>INDEX('ИПЦ raw'!$1:$1048576, MATCH($K382,'ИПЦ raw'!$A:$A,0),MATCH(MoM!AF$1,'ИПЦ raw'!$1:$1,0))</f>
        <v>97.3</v>
      </c>
      <c r="AG382" s="326">
        <f>INDEX('ИПЦ raw'!$1:$1048576, MATCH($K382,'ИПЦ raw'!$A:$A,0),MATCH(MoM!AG$1,'ИПЦ raw'!$1:$1,0))</f>
        <v>101.3</v>
      </c>
      <c r="AH382" s="326">
        <f>INDEX('ИПЦ raw'!$1:$1048576, MATCH($K382,'ИПЦ raw'!$A:$A,0),MATCH(MoM!AH$1,'ИПЦ raw'!$1:$1,0))</f>
        <v>98.45</v>
      </c>
      <c r="AI382" s="326">
        <f>INDEX('ИПЦ raw'!$1:$1048576, MATCH($K382,'ИПЦ raw'!$A:$A,0),MATCH(MoM!AI$1,'ИПЦ raw'!$1:$1,0))</f>
        <v>95.85</v>
      </c>
      <c r="AJ382" s="326">
        <f>INDEX('ИПЦ raw'!$1:$1048576, MATCH($K382,'ИПЦ raw'!$A:$A,0),MATCH(MoM!AJ$1,'ИПЦ raw'!$1:$1,0))</f>
        <v>101.54</v>
      </c>
      <c r="AK382" s="326">
        <f>INDEX('ИПЦ raw'!$1:$1048576, MATCH($K382,'ИПЦ raw'!$A:$A,0),MATCH(MoM!AK$1,'ИПЦ raw'!$1:$1,0))</f>
        <v>101.79</v>
      </c>
      <c r="AL382" s="326">
        <f>INDEX('ИПЦ raw'!$1:$1048576, MATCH($K382,'ИПЦ raw'!$A:$A,0),MATCH(MoM!AL$1,'ИПЦ raw'!$1:$1,0))</f>
        <v>101.69</v>
      </c>
      <c r="AM382" s="326">
        <f>INDEX('ИПЦ raw'!$1:$1048576, MATCH($K382,'ИПЦ raw'!$A:$A,0),MATCH(MoM!AM$1,'ИПЦ raw'!$1:$1,0))</f>
        <v>105</v>
      </c>
      <c r="AN382" s="326">
        <f>INDEX('ИПЦ raw'!$1:$1048576, MATCH($K382,'ИПЦ raw'!$A:$A,0),MATCH(MoM!AN$1,'ИПЦ raw'!$1:$1,0))</f>
        <v>101.89</v>
      </c>
      <c r="AO382" s="326">
        <f>INDEX('ИПЦ raw'!$1:$1048576, MATCH($K382,'ИПЦ raw'!$A:$A,0),MATCH(MoM!AO$1,'ИПЦ raw'!$1:$1,0))</f>
        <v>98.38</v>
      </c>
      <c r="AP382" s="326">
        <f>INDEX('ИПЦ raw'!$1:$1048576, MATCH($K382,'ИПЦ raw'!$A:$A,0),MATCH(MoM!AP$1,'ИПЦ raw'!$1:$1,0))</f>
        <v>99.97</v>
      </c>
      <c r="AQ382" s="326">
        <f>INDEX('ИПЦ raw'!$1:$1048576, MATCH($K382,'ИПЦ raw'!$A:$A,0),MATCH(MoM!AQ$1,'ИПЦ raw'!$1:$1,0))</f>
        <v>98.92</v>
      </c>
      <c r="AR382" s="326">
        <f>INDEX('ИПЦ raw'!$1:$1048576, MATCH($K382,'ИПЦ raw'!$A:$A,0),MATCH(MoM!AR$1,'ИПЦ raw'!$1:$1,0))</f>
        <v>97.38</v>
      </c>
      <c r="AS382" s="326">
        <f>INDEX('ИПЦ raw'!$1:$1048576, MATCH($K382,'ИПЦ raw'!$A:$A,0),MATCH(MoM!AS$1,'ИПЦ raw'!$1:$1,0))</f>
        <v>99.15</v>
      </c>
      <c r="AT382" s="326">
        <f>INDEX('ИПЦ raw'!$1:$1048576, MATCH($K382,'ИПЦ raw'!$A:$A,0),MATCH(MoM!AT$1,'ИПЦ raw'!$1:$1,0))</f>
        <v>100.01</v>
      </c>
      <c r="AU382" s="326">
        <f>INDEX('ИПЦ raw'!$1:$1048576, MATCH($K382,'ИПЦ raw'!$A:$A,0),MATCH(MoM!AU$1,'ИПЦ raw'!$1:$1,0))</f>
        <v>100.83</v>
      </c>
      <c r="AV382" s="326">
        <f>INDEX('ИПЦ raw'!$1:$1048576, MATCH($K382,'ИПЦ raw'!$A:$A,0),MATCH(MoM!AV$1,'ИПЦ raw'!$1:$1,0))</f>
        <v>101.67</v>
      </c>
      <c r="AW382" s="326">
        <f>INDEX('ИПЦ raw'!$1:$1048576, MATCH($K382,'ИПЦ raw'!$A:$A,0),MATCH(MoM!AW$1,'ИПЦ raw'!$1:$1,0))</f>
        <v>101.5</v>
      </c>
      <c r="AX382" s="326">
        <f>INDEX('ИПЦ raw'!$1:$1048576, MATCH($K382,'ИПЦ raw'!$A:$A,0),MATCH(MoM!AX$1,'ИПЦ raw'!$1:$1,0))</f>
        <v>100.75</v>
      </c>
      <c r="AY382" s="326">
        <f>INDEX('ИПЦ raw'!$1:$1048576, MATCH($K382,'ИПЦ raw'!$A:$A,0),MATCH(MoM!AY$1,'ИПЦ raw'!$1:$1,0))</f>
        <v>104.88</v>
      </c>
      <c r="AZ382" s="326">
        <f>INDEX('ИПЦ raw'!$1:$1048576, MATCH($K382,'ИПЦ raw'!$A:$A,0),MATCH(MoM!AZ$1,'ИПЦ raw'!$1:$1,0))</f>
        <v>101.81</v>
      </c>
    </row>
    <row r="383" spans="1:52" x14ac:dyDescent="0.45">
      <c r="A383" s="326">
        <f>Веса!A383</f>
        <v>1</v>
      </c>
      <c r="B383" s="333">
        <v>0</v>
      </c>
      <c r="C383" s="326">
        <f>БИПЦ_НДС!E383</f>
        <v>0</v>
      </c>
      <c r="D383" s="326">
        <f t="shared" si="11"/>
        <v>1</v>
      </c>
      <c r="E383" s="326">
        <v>0</v>
      </c>
      <c r="F383" s="326">
        <v>0</v>
      </c>
      <c r="G383" s="326">
        <v>0</v>
      </c>
      <c r="H383" s="326">
        <v>0</v>
      </c>
      <c r="I383" s="326">
        <v>1</v>
      </c>
      <c r="J383" s="325" t="s">
        <v>387</v>
      </c>
      <c r="K383" s="325" t="s">
        <v>387</v>
      </c>
      <c r="L383" s="326">
        <f>INDEX('ИПЦ raw'!$1:$1048576, MATCH($K383,'ИПЦ raw'!$A:$A,0),MATCH(MoM!L$1,'ИПЦ raw'!$1:$1,0))</f>
        <v>100.5</v>
      </c>
      <c r="M383" s="326">
        <f>INDEX('ИПЦ raw'!$1:$1048576, MATCH($K383,'ИПЦ raw'!$A:$A,0),MATCH(MoM!M$1,'ИПЦ raw'!$1:$1,0))</f>
        <v>100.08</v>
      </c>
      <c r="N383" s="326">
        <f>INDEX('ИПЦ raw'!$1:$1048576, MATCH($K383,'ИПЦ raw'!$A:$A,0),MATCH(MoM!N$1,'ИПЦ raw'!$1:$1,0))</f>
        <v>100.28</v>
      </c>
      <c r="O383" s="326">
        <f>INDEX('ИПЦ raw'!$1:$1048576, MATCH($K383,'ИПЦ raw'!$A:$A,0),MATCH(MoM!O$1,'ИПЦ raw'!$1:$1,0))</f>
        <v>98.87</v>
      </c>
      <c r="P383" s="326">
        <f>INDEX('ИПЦ raw'!$1:$1048576, MATCH($K383,'ИПЦ raw'!$A:$A,0),MATCH(MoM!P$1,'ИПЦ raw'!$1:$1,0))</f>
        <v>101.63</v>
      </c>
      <c r="Q383" s="326">
        <f>INDEX('ИПЦ raw'!$1:$1048576, MATCH($K383,'ИПЦ raw'!$A:$A,0),MATCH(MoM!Q$1,'ИПЦ raw'!$1:$1,0))</f>
        <v>101.7</v>
      </c>
      <c r="R383" s="326">
        <f>INDEX('ИПЦ raw'!$1:$1048576, MATCH($K383,'ИПЦ raw'!$A:$A,0),MATCH(MoM!R$1,'ИПЦ raw'!$1:$1,0))</f>
        <v>103.98</v>
      </c>
      <c r="S383" s="326">
        <f>INDEX('ИПЦ raw'!$1:$1048576, MATCH($K383,'ИПЦ raw'!$A:$A,0),MATCH(MoM!S$1,'ИПЦ raw'!$1:$1,0))</f>
        <v>103.94</v>
      </c>
      <c r="T383" s="326">
        <f>INDEX('ИПЦ raw'!$1:$1048576, MATCH($K383,'ИПЦ raw'!$A:$A,0),MATCH(MoM!T$1,'ИПЦ raw'!$1:$1,0))</f>
        <v>97.22</v>
      </c>
      <c r="U383" s="326">
        <f>INDEX('ИПЦ raw'!$1:$1048576, MATCH($K383,'ИПЦ raw'!$A:$A,0),MATCH(MoM!U$1,'ИПЦ raw'!$1:$1,0))</f>
        <v>97.04</v>
      </c>
      <c r="V383" s="326">
        <f>INDEX('ИПЦ raw'!$1:$1048576, MATCH($K383,'ИПЦ raw'!$A:$A,0),MATCH(MoM!V$1,'ИПЦ raw'!$1:$1,0))</f>
        <v>99.59</v>
      </c>
      <c r="W383" s="326">
        <f>INDEX('ИПЦ raw'!$1:$1048576, MATCH($K383,'ИПЦ raw'!$A:$A,0),MATCH(MoM!W$1,'ИПЦ raw'!$1:$1,0))</f>
        <v>100.34</v>
      </c>
      <c r="X383" s="326">
        <f>INDEX('ИПЦ raw'!$1:$1048576, MATCH($K383,'ИПЦ raw'!$A:$A,0),MATCH(MoM!X$1,'ИПЦ raw'!$1:$1,0))</f>
        <v>100.05</v>
      </c>
      <c r="Y383" s="326">
        <f>INDEX('ИПЦ raw'!$1:$1048576, MATCH($K383,'ИПЦ raw'!$A:$A,0),MATCH(MoM!Y$1,'ИПЦ raw'!$1:$1,0))</f>
        <v>101.45</v>
      </c>
      <c r="Z383" s="326">
        <f>INDEX('ИПЦ raw'!$1:$1048576, MATCH($K383,'ИПЦ raw'!$A:$A,0),MATCH(MoM!Z$1,'ИПЦ raw'!$1:$1,0))</f>
        <v>100.44</v>
      </c>
      <c r="AA383" s="326">
        <f>INDEX('ИПЦ raw'!$1:$1048576, MATCH($K383,'ИПЦ raw'!$A:$A,0),MATCH(MoM!AA$1,'ИПЦ raw'!$1:$1,0))</f>
        <v>100.76</v>
      </c>
      <c r="AB383" s="326">
        <f>INDEX('ИПЦ raw'!$1:$1048576, MATCH($K383,'ИПЦ raw'!$A:$A,0),MATCH(MoM!AB$1,'ИПЦ raw'!$1:$1,0))</f>
        <v>100.45</v>
      </c>
      <c r="AC383" s="326">
        <f>INDEX('ИПЦ raw'!$1:$1048576, MATCH($K383,'ИПЦ raw'!$A:$A,0),MATCH(MoM!AC$1,'ИПЦ raw'!$1:$1,0))</f>
        <v>101.66</v>
      </c>
      <c r="AD383" s="326">
        <f>INDEX('ИПЦ raw'!$1:$1048576, MATCH($K383,'ИПЦ raw'!$A:$A,0),MATCH(MoM!AD$1,'ИПЦ raw'!$1:$1,0))</f>
        <v>102.98</v>
      </c>
      <c r="AE383" s="326">
        <f>INDEX('ИПЦ raw'!$1:$1048576, MATCH($K383,'ИПЦ raw'!$A:$A,0),MATCH(MoM!AE$1,'ИПЦ raw'!$1:$1,0))</f>
        <v>101.68</v>
      </c>
      <c r="AF383" s="326">
        <f>INDEX('ИПЦ raw'!$1:$1048576, MATCH($K383,'ИПЦ raw'!$A:$A,0),MATCH(MoM!AF$1,'ИПЦ raw'!$1:$1,0))</f>
        <v>98.47</v>
      </c>
      <c r="AG383" s="326">
        <f>INDEX('ИПЦ raw'!$1:$1048576, MATCH($K383,'ИПЦ raw'!$A:$A,0),MATCH(MoM!AG$1,'ИПЦ raw'!$1:$1,0))</f>
        <v>99.4</v>
      </c>
      <c r="AH383" s="326">
        <f>INDEX('ИПЦ raw'!$1:$1048576, MATCH($K383,'ИПЦ raw'!$A:$A,0),MATCH(MoM!AH$1,'ИПЦ raw'!$1:$1,0))</f>
        <v>101.03</v>
      </c>
      <c r="AI383" s="326">
        <f>INDEX('ИПЦ raw'!$1:$1048576, MATCH($K383,'ИПЦ raw'!$A:$A,0),MATCH(MoM!AI$1,'ИПЦ raw'!$1:$1,0))</f>
        <v>100.86</v>
      </c>
      <c r="AJ383" s="326">
        <f>INDEX('ИПЦ raw'!$1:$1048576, MATCH($K383,'ИПЦ raw'!$A:$A,0),MATCH(MoM!AJ$1,'ИПЦ raw'!$1:$1,0))</f>
        <v>100.63</v>
      </c>
      <c r="AK383" s="326">
        <f>INDEX('ИПЦ raw'!$1:$1048576, MATCH($K383,'ИПЦ raw'!$A:$A,0),MATCH(MoM!AK$1,'ИПЦ raw'!$1:$1,0))</f>
        <v>103.77</v>
      </c>
      <c r="AL383" s="326">
        <f>INDEX('ИПЦ raw'!$1:$1048576, MATCH($K383,'ИПЦ raw'!$A:$A,0),MATCH(MoM!AL$1,'ИПЦ raw'!$1:$1,0))</f>
        <v>100.67</v>
      </c>
      <c r="AM383" s="326">
        <f>INDEX('ИПЦ raw'!$1:$1048576, MATCH($K383,'ИПЦ raw'!$A:$A,0),MATCH(MoM!AM$1,'ИПЦ raw'!$1:$1,0))</f>
        <v>102.37</v>
      </c>
      <c r="AN383" s="326">
        <f>INDEX('ИПЦ raw'!$1:$1048576, MATCH($K383,'ИПЦ raw'!$A:$A,0),MATCH(MoM!AN$1,'ИПЦ raw'!$1:$1,0))</f>
        <v>102.97</v>
      </c>
      <c r="AO383" s="326">
        <f>INDEX('ИПЦ raw'!$1:$1048576, MATCH($K383,'ИПЦ raw'!$A:$A,0),MATCH(MoM!AO$1,'ИПЦ raw'!$1:$1,0))</f>
        <v>103.44</v>
      </c>
      <c r="AP383" s="326">
        <f>INDEX('ИПЦ raw'!$1:$1048576, MATCH($K383,'ИПЦ raw'!$A:$A,0),MATCH(MoM!AP$1,'ИПЦ raw'!$1:$1,0))</f>
        <v>98.23</v>
      </c>
      <c r="AQ383" s="326">
        <f>INDEX('ИПЦ raw'!$1:$1048576, MATCH($K383,'ИПЦ raw'!$A:$A,0),MATCH(MoM!AQ$1,'ИПЦ raw'!$1:$1,0))</f>
        <v>98.06</v>
      </c>
      <c r="AR383" s="326">
        <f>INDEX('ИПЦ raw'!$1:$1048576, MATCH($K383,'ИПЦ raw'!$A:$A,0),MATCH(MoM!AR$1,'ИПЦ raw'!$1:$1,0))</f>
        <v>100.23</v>
      </c>
      <c r="AS383" s="326">
        <f>INDEX('ИПЦ raw'!$1:$1048576, MATCH($K383,'ИПЦ raw'!$A:$A,0),MATCH(MoM!AS$1,'ИПЦ raw'!$1:$1,0))</f>
        <v>100.32</v>
      </c>
      <c r="AT383" s="326">
        <f>INDEX('ИПЦ raw'!$1:$1048576, MATCH($K383,'ИПЦ raw'!$A:$A,0),MATCH(MoM!AT$1,'ИПЦ raw'!$1:$1,0))</f>
        <v>100.39</v>
      </c>
      <c r="AU383" s="326">
        <f>INDEX('ИПЦ raw'!$1:$1048576, MATCH($K383,'ИПЦ raw'!$A:$A,0),MATCH(MoM!AU$1,'ИПЦ raw'!$1:$1,0))</f>
        <v>99.08</v>
      </c>
      <c r="AV383" s="326">
        <f>INDEX('ИПЦ raw'!$1:$1048576, MATCH($K383,'ИПЦ raw'!$A:$A,0),MATCH(MoM!AV$1,'ИПЦ raw'!$1:$1,0))</f>
        <v>101.27</v>
      </c>
      <c r="AW383" s="326">
        <f>INDEX('ИПЦ raw'!$1:$1048576, MATCH($K383,'ИПЦ raw'!$A:$A,0),MATCH(MoM!AW$1,'ИПЦ raw'!$1:$1,0))</f>
        <v>100.73</v>
      </c>
      <c r="AX383" s="326">
        <f>INDEX('ИПЦ raw'!$1:$1048576, MATCH($K383,'ИПЦ raw'!$A:$A,0),MATCH(MoM!AX$1,'ИПЦ raw'!$1:$1,0))</f>
        <v>102.34</v>
      </c>
      <c r="AY383" s="326">
        <f>INDEX('ИПЦ raw'!$1:$1048576, MATCH($K383,'ИПЦ raw'!$A:$A,0),MATCH(MoM!AY$1,'ИПЦ raw'!$1:$1,0))</f>
        <v>101.58</v>
      </c>
      <c r="AZ383" s="326">
        <f>INDEX('ИПЦ raw'!$1:$1048576, MATCH($K383,'ИПЦ raw'!$A:$A,0),MATCH(MoM!AZ$1,'ИПЦ raw'!$1:$1,0))</f>
        <v>101.84</v>
      </c>
    </row>
    <row r="384" spans="1:52" ht="26.25" x14ac:dyDescent="0.45">
      <c r="A384" s="326">
        <f>Веса!A384</f>
        <v>1</v>
      </c>
      <c r="B384" s="326">
        <f t="shared" si="12"/>
        <v>1</v>
      </c>
      <c r="C384" s="326">
        <f>БИПЦ_НДС!E384</f>
        <v>0</v>
      </c>
      <c r="D384" s="326">
        <f t="shared" si="11"/>
        <v>1</v>
      </c>
      <c r="E384" s="326">
        <v>0</v>
      </c>
      <c r="F384" s="326">
        <v>0</v>
      </c>
      <c r="G384" s="326">
        <v>0</v>
      </c>
      <c r="H384" s="326">
        <v>0</v>
      </c>
      <c r="I384" s="326">
        <v>1</v>
      </c>
      <c r="J384" s="308" t="s">
        <v>388</v>
      </c>
      <c r="K384" s="308" t="s">
        <v>388</v>
      </c>
      <c r="L384" s="326">
        <f>INDEX('ИПЦ raw'!$1:$1048576, MATCH($K384,'ИПЦ raw'!$A:$A,0),MATCH(MoM!L$1,'ИПЦ raw'!$1:$1,0))</f>
        <v>100.35</v>
      </c>
      <c r="M384" s="326">
        <f>INDEX('ИПЦ raw'!$1:$1048576, MATCH($K384,'ИПЦ raw'!$A:$A,0),MATCH(MoM!M$1,'ИПЦ raw'!$1:$1,0))</f>
        <v>100.04</v>
      </c>
      <c r="N384" s="326">
        <f>INDEX('ИПЦ raw'!$1:$1048576, MATCH($K384,'ИПЦ raw'!$A:$A,0),MATCH(MoM!N$1,'ИПЦ raw'!$1:$1,0))</f>
        <v>100.03</v>
      </c>
      <c r="O384" s="326">
        <f>INDEX('ИПЦ raw'!$1:$1048576, MATCH($K384,'ИПЦ raw'!$A:$A,0),MATCH(MoM!O$1,'ИПЦ raw'!$1:$1,0))</f>
        <v>99.96</v>
      </c>
      <c r="P384" s="326">
        <f>INDEX('ИПЦ raw'!$1:$1048576, MATCH($K384,'ИПЦ raw'!$A:$A,0),MATCH(MoM!P$1,'ИПЦ raw'!$1:$1,0))</f>
        <v>99.88</v>
      </c>
      <c r="Q384" s="326">
        <f>INDEX('ИПЦ raw'!$1:$1048576, MATCH($K384,'ИПЦ raw'!$A:$A,0),MATCH(MoM!Q$1,'ИПЦ raw'!$1:$1,0))</f>
        <v>100.05</v>
      </c>
      <c r="R384" s="326">
        <f>INDEX('ИПЦ raw'!$1:$1048576, MATCH($K384,'ИПЦ raw'!$A:$A,0),MATCH(MoM!R$1,'ИПЦ raw'!$1:$1,0))</f>
        <v>100</v>
      </c>
      <c r="S384" s="326">
        <f>INDEX('ИПЦ raw'!$1:$1048576, MATCH($K384,'ИПЦ raw'!$A:$A,0),MATCH(MoM!S$1,'ИПЦ raw'!$1:$1,0))</f>
        <v>100.07</v>
      </c>
      <c r="T384" s="326">
        <f>INDEX('ИПЦ raw'!$1:$1048576, MATCH($K384,'ИПЦ raw'!$A:$A,0),MATCH(MoM!T$1,'ИПЦ raw'!$1:$1,0))</f>
        <v>108.94</v>
      </c>
      <c r="U384" s="326">
        <f>INDEX('ИПЦ raw'!$1:$1048576, MATCH($K384,'ИПЦ raw'!$A:$A,0),MATCH(MoM!U$1,'ИПЦ raw'!$1:$1,0))</f>
        <v>100.94</v>
      </c>
      <c r="V384" s="326">
        <f>INDEX('ИПЦ raw'!$1:$1048576, MATCH($K384,'ИПЦ raw'!$A:$A,0),MATCH(MoM!V$1,'ИПЦ raw'!$1:$1,0))</f>
        <v>100.03</v>
      </c>
      <c r="W384" s="326">
        <f>INDEX('ИПЦ raw'!$1:$1048576, MATCH($K384,'ИПЦ raw'!$A:$A,0),MATCH(MoM!W$1,'ИПЦ raw'!$1:$1,0))</f>
        <v>100.01</v>
      </c>
      <c r="X384" s="326">
        <f>INDEX('ИПЦ raw'!$1:$1048576, MATCH($K384,'ИПЦ raw'!$A:$A,0),MATCH(MoM!X$1,'ИПЦ raw'!$1:$1,0))</f>
        <v>100.37</v>
      </c>
      <c r="Y384" s="326">
        <f>INDEX('ИПЦ raw'!$1:$1048576, MATCH($K384,'ИПЦ raw'!$A:$A,0),MATCH(MoM!Y$1,'ИПЦ raw'!$1:$1,0))</f>
        <v>99.99</v>
      </c>
      <c r="Z384" s="326">
        <f>INDEX('ИПЦ raw'!$1:$1048576, MATCH($K384,'ИПЦ raw'!$A:$A,0),MATCH(MoM!Z$1,'ИПЦ raw'!$1:$1,0))</f>
        <v>100.03</v>
      </c>
      <c r="AA384" s="326">
        <f>INDEX('ИПЦ raw'!$1:$1048576, MATCH($K384,'ИПЦ raw'!$A:$A,0),MATCH(MoM!AA$1,'ИПЦ raw'!$1:$1,0))</f>
        <v>100.21</v>
      </c>
      <c r="AB384" s="326">
        <f>INDEX('ИПЦ raw'!$1:$1048576, MATCH($K384,'ИПЦ raw'!$A:$A,0),MATCH(MoM!AB$1,'ИПЦ raw'!$1:$1,0))</f>
        <v>99.81</v>
      </c>
      <c r="AC384" s="326">
        <f>INDEX('ИПЦ raw'!$1:$1048576, MATCH($K384,'ИПЦ raw'!$A:$A,0),MATCH(MoM!AC$1,'ИПЦ raw'!$1:$1,0))</f>
        <v>99.94</v>
      </c>
      <c r="AD384" s="326">
        <f>INDEX('ИПЦ raw'!$1:$1048576, MATCH($K384,'ИПЦ raw'!$A:$A,0),MATCH(MoM!AD$1,'ИПЦ raw'!$1:$1,0))</f>
        <v>100.11</v>
      </c>
      <c r="AE384" s="326">
        <f>INDEX('ИПЦ raw'!$1:$1048576, MATCH($K384,'ИПЦ raw'!$A:$A,0),MATCH(MoM!AE$1,'ИПЦ raw'!$1:$1,0))</f>
        <v>100.23</v>
      </c>
      <c r="AF384" s="326">
        <f>INDEX('ИПЦ raw'!$1:$1048576, MATCH($K384,'ИПЦ raw'!$A:$A,0),MATCH(MoM!AF$1,'ИПЦ raw'!$1:$1,0))</f>
        <v>108.58</v>
      </c>
      <c r="AG384" s="326">
        <f>INDEX('ИПЦ raw'!$1:$1048576, MATCH($K384,'ИПЦ raw'!$A:$A,0),MATCH(MoM!AG$1,'ИПЦ raw'!$1:$1,0))</f>
        <v>101.1</v>
      </c>
      <c r="AH384" s="326">
        <f>INDEX('ИПЦ raw'!$1:$1048576, MATCH($K384,'ИПЦ raw'!$A:$A,0),MATCH(MoM!AH$1,'ИПЦ raw'!$1:$1,0))</f>
        <v>100.06</v>
      </c>
      <c r="AI384" s="326">
        <f>INDEX('ИПЦ raw'!$1:$1048576, MATCH($K384,'ИПЦ raw'!$A:$A,0),MATCH(MoM!AI$1,'ИПЦ raw'!$1:$1,0))</f>
        <v>100.01</v>
      </c>
      <c r="AJ384" s="326">
        <f>INDEX('ИПЦ raw'!$1:$1048576, MATCH($K384,'ИПЦ raw'!$A:$A,0),MATCH(MoM!AJ$1,'ИПЦ raw'!$1:$1,0))</f>
        <v>100.08</v>
      </c>
      <c r="AK384" s="326">
        <f>INDEX('ИПЦ raw'!$1:$1048576, MATCH($K384,'ИПЦ raw'!$A:$A,0),MATCH(MoM!AK$1,'ИПЦ raw'!$1:$1,0))</f>
        <v>100.13</v>
      </c>
      <c r="AL384" s="326">
        <f>INDEX('ИПЦ raw'!$1:$1048576, MATCH($K384,'ИПЦ raw'!$A:$A,0),MATCH(MoM!AL$1,'ИПЦ raw'!$1:$1,0))</f>
        <v>100.05</v>
      </c>
      <c r="AM384" s="326">
        <f>INDEX('ИПЦ raw'!$1:$1048576, MATCH($K384,'ИПЦ raw'!$A:$A,0),MATCH(MoM!AM$1,'ИПЦ raw'!$1:$1,0))</f>
        <v>100</v>
      </c>
      <c r="AN384" s="326">
        <f>INDEX('ИПЦ raw'!$1:$1048576, MATCH($K384,'ИПЦ raw'!$A:$A,0),MATCH(MoM!AN$1,'ИПЦ raw'!$1:$1,0))</f>
        <v>99.98</v>
      </c>
      <c r="AO384" s="326">
        <f>INDEX('ИПЦ raw'!$1:$1048576, MATCH($K384,'ИПЦ raw'!$A:$A,0),MATCH(MoM!AO$1,'ИПЦ raw'!$1:$1,0))</f>
        <v>99.93</v>
      </c>
      <c r="AP384" s="326">
        <f>INDEX('ИПЦ raw'!$1:$1048576, MATCH($K384,'ИПЦ raw'!$A:$A,0),MATCH(MoM!AP$1,'ИПЦ raw'!$1:$1,0))</f>
        <v>100.23</v>
      </c>
      <c r="AQ384" s="326">
        <f>INDEX('ИПЦ raw'!$1:$1048576, MATCH($K384,'ИПЦ raw'!$A:$A,0),MATCH(MoM!AQ$1,'ИПЦ raw'!$1:$1,0))</f>
        <v>100.2</v>
      </c>
      <c r="AR384" s="326">
        <f>INDEX('ИПЦ raw'!$1:$1048576, MATCH($K384,'ИПЦ raw'!$A:$A,0),MATCH(MoM!AR$1,'ИПЦ raw'!$1:$1,0))</f>
        <v>112.04</v>
      </c>
      <c r="AS384" s="326">
        <f>INDEX('ИПЦ raw'!$1:$1048576, MATCH($K384,'ИПЦ raw'!$A:$A,0),MATCH(MoM!AS$1,'ИПЦ raw'!$1:$1,0))</f>
        <v>100.99</v>
      </c>
      <c r="AT384" s="326">
        <f>INDEX('ИПЦ raw'!$1:$1048576, MATCH($K384,'ИПЦ raw'!$A:$A,0),MATCH(MoM!AT$1,'ИПЦ raw'!$1:$1,0))</f>
        <v>100.28</v>
      </c>
      <c r="AU384" s="326">
        <f>INDEX('ИПЦ raw'!$1:$1048576, MATCH($K384,'ИПЦ raw'!$A:$A,0),MATCH(MoM!AU$1,'ИПЦ raw'!$1:$1,0))</f>
        <v>100.01</v>
      </c>
      <c r="AV384" s="326">
        <f>INDEX('ИПЦ raw'!$1:$1048576, MATCH($K384,'ИПЦ raw'!$A:$A,0),MATCH(MoM!AV$1,'ИПЦ raw'!$1:$1,0))</f>
        <v>100.23</v>
      </c>
      <c r="AW384" s="326">
        <f>INDEX('ИПЦ raw'!$1:$1048576, MATCH($K384,'ИПЦ raw'!$A:$A,0),MATCH(MoM!AW$1,'ИПЦ raw'!$1:$1,0))</f>
        <v>100.17</v>
      </c>
      <c r="AX384" s="326">
        <f>INDEX('ИПЦ raw'!$1:$1048576, MATCH($K384,'ИПЦ raw'!$A:$A,0),MATCH(MoM!AX$1,'ИПЦ raw'!$1:$1,0))</f>
        <v>100.11</v>
      </c>
      <c r="AY384" s="326">
        <f>INDEX('ИПЦ raw'!$1:$1048576, MATCH($K384,'ИПЦ raw'!$A:$A,0),MATCH(MoM!AY$1,'ИПЦ raw'!$1:$1,0))</f>
        <v>100.09</v>
      </c>
      <c r="AZ384" s="326">
        <f>INDEX('ИПЦ raw'!$1:$1048576, MATCH($K384,'ИПЦ raw'!$A:$A,0),MATCH(MoM!AZ$1,'ИПЦ raw'!$1:$1,0))</f>
        <v>99.76</v>
      </c>
    </row>
    <row r="385" spans="1:52" x14ac:dyDescent="0.45">
      <c r="A385" s="326">
        <f>Веса!A385</f>
        <v>1</v>
      </c>
      <c r="B385" s="326">
        <f t="shared" si="12"/>
        <v>1</v>
      </c>
      <c r="C385" s="326">
        <f>БИПЦ_НДС!E385</f>
        <v>0</v>
      </c>
      <c r="D385" s="326">
        <f t="shared" si="11"/>
        <v>1</v>
      </c>
      <c r="E385" s="326">
        <v>0</v>
      </c>
      <c r="F385" s="326">
        <v>0</v>
      </c>
      <c r="G385" s="326">
        <v>0</v>
      </c>
      <c r="H385" s="326">
        <v>0</v>
      </c>
      <c r="I385" s="326">
        <v>1</v>
      </c>
      <c r="J385" s="308" t="s">
        <v>389</v>
      </c>
      <c r="K385" s="308" t="s">
        <v>389</v>
      </c>
      <c r="L385" s="326">
        <f>INDEX('ИПЦ raw'!$1:$1048576, MATCH($K385,'ИПЦ raw'!$A:$A,0),MATCH(MoM!L$1,'ИПЦ raw'!$1:$1,0))</f>
        <v>103.88</v>
      </c>
      <c r="M385" s="326">
        <f>INDEX('ИПЦ raw'!$1:$1048576, MATCH($K385,'ИПЦ raw'!$A:$A,0),MATCH(MoM!M$1,'ИПЦ raw'!$1:$1,0))</f>
        <v>100.54</v>
      </c>
      <c r="N385" s="326">
        <f>INDEX('ИПЦ raw'!$1:$1048576, MATCH($K385,'ИПЦ raw'!$A:$A,0),MATCH(MoM!N$1,'ИПЦ raw'!$1:$1,0))</f>
        <v>100.03</v>
      </c>
      <c r="O385" s="326">
        <f>INDEX('ИПЦ raw'!$1:$1048576, MATCH($K385,'ИПЦ raw'!$A:$A,0),MATCH(MoM!O$1,'ИПЦ raw'!$1:$1,0))</f>
        <v>100.64</v>
      </c>
      <c r="P385" s="326">
        <f>INDEX('ИПЦ raw'!$1:$1048576, MATCH($K385,'ИПЦ raw'!$A:$A,0),MATCH(MoM!P$1,'ИПЦ raw'!$1:$1,0))</f>
        <v>100.3</v>
      </c>
      <c r="Q385" s="326">
        <f>INDEX('ИПЦ raw'!$1:$1048576, MATCH($K385,'ИПЦ raw'!$A:$A,0),MATCH(MoM!Q$1,'ИПЦ raw'!$1:$1,0))</f>
        <v>100.24</v>
      </c>
      <c r="R385" s="326">
        <f>INDEX('ИПЦ raw'!$1:$1048576, MATCH($K385,'ИПЦ raw'!$A:$A,0),MATCH(MoM!R$1,'ИПЦ raw'!$1:$1,0))</f>
        <v>100.09</v>
      </c>
      <c r="S385" s="326">
        <f>INDEX('ИПЦ raw'!$1:$1048576, MATCH($K385,'ИПЦ raw'!$A:$A,0),MATCH(MoM!S$1,'ИПЦ raw'!$1:$1,0))</f>
        <v>100.06</v>
      </c>
      <c r="T385" s="326">
        <f>INDEX('ИПЦ raw'!$1:$1048576, MATCH($K385,'ИПЦ raw'!$A:$A,0),MATCH(MoM!T$1,'ИПЦ raw'!$1:$1,0))</f>
        <v>101.87</v>
      </c>
      <c r="U385" s="326">
        <f>INDEX('ИПЦ raw'!$1:$1048576, MATCH($K385,'ИПЦ raw'!$A:$A,0),MATCH(MoM!U$1,'ИПЦ raw'!$1:$1,0))</f>
        <v>100.37</v>
      </c>
      <c r="V385" s="326">
        <f>INDEX('ИПЦ raw'!$1:$1048576, MATCH($K385,'ИПЦ raw'!$A:$A,0),MATCH(MoM!V$1,'ИПЦ raw'!$1:$1,0))</f>
        <v>100.21</v>
      </c>
      <c r="W385" s="326">
        <f>INDEX('ИПЦ raw'!$1:$1048576, MATCH($K385,'ИПЦ raw'!$A:$A,0),MATCH(MoM!W$1,'ИПЦ raw'!$1:$1,0))</f>
        <v>100.5</v>
      </c>
      <c r="X385" s="326">
        <f>INDEX('ИПЦ raw'!$1:$1048576, MATCH($K385,'ИПЦ raw'!$A:$A,0),MATCH(MoM!X$1,'ИПЦ raw'!$1:$1,0))</f>
        <v>101.91</v>
      </c>
      <c r="Y385" s="326">
        <f>INDEX('ИПЦ raw'!$1:$1048576, MATCH($K385,'ИПЦ raw'!$A:$A,0),MATCH(MoM!Y$1,'ИПЦ raw'!$1:$1,0))</f>
        <v>100.21</v>
      </c>
      <c r="Z385" s="326">
        <f>INDEX('ИПЦ raw'!$1:$1048576, MATCH($K385,'ИПЦ raw'!$A:$A,0),MATCH(MoM!Z$1,'ИПЦ raw'!$1:$1,0))</f>
        <v>99.99</v>
      </c>
      <c r="AA385" s="326">
        <f>INDEX('ИПЦ raw'!$1:$1048576, MATCH($K385,'ИПЦ raw'!$A:$A,0),MATCH(MoM!AA$1,'ИПЦ raw'!$1:$1,0))</f>
        <v>100.33</v>
      </c>
      <c r="AB385" s="326">
        <f>INDEX('ИПЦ raw'!$1:$1048576, MATCH($K385,'ИПЦ raw'!$A:$A,0),MATCH(MoM!AB$1,'ИПЦ raw'!$1:$1,0))</f>
        <v>100.02</v>
      </c>
      <c r="AC385" s="326">
        <f>INDEX('ИПЦ raw'!$1:$1048576, MATCH($K385,'ИПЦ raw'!$A:$A,0),MATCH(MoM!AC$1,'ИПЦ raw'!$1:$1,0))</f>
        <v>100.38</v>
      </c>
      <c r="AD385" s="326">
        <f>INDEX('ИПЦ raw'!$1:$1048576, MATCH($K385,'ИПЦ raw'!$A:$A,0),MATCH(MoM!AD$1,'ИПЦ raw'!$1:$1,0))</f>
        <v>100.18</v>
      </c>
      <c r="AE385" s="326">
        <f>INDEX('ИПЦ raw'!$1:$1048576, MATCH($K385,'ИПЦ raw'!$A:$A,0),MATCH(MoM!AE$1,'ИПЦ raw'!$1:$1,0))</f>
        <v>100.08</v>
      </c>
      <c r="AF385" s="326">
        <f>INDEX('ИПЦ raw'!$1:$1048576, MATCH($K385,'ИПЦ raw'!$A:$A,0),MATCH(MoM!AF$1,'ИПЦ raw'!$1:$1,0))</f>
        <v>100.72</v>
      </c>
      <c r="AG385" s="326">
        <f>INDEX('ИПЦ raw'!$1:$1048576, MATCH($K385,'ИПЦ raw'!$A:$A,0),MATCH(MoM!AG$1,'ИПЦ raw'!$1:$1,0))</f>
        <v>100.35</v>
      </c>
      <c r="AH385" s="326">
        <f>INDEX('ИПЦ raw'!$1:$1048576, MATCH($K385,'ИПЦ raw'!$A:$A,0),MATCH(MoM!AH$1,'ИПЦ raw'!$1:$1,0))</f>
        <v>100.01</v>
      </c>
      <c r="AI385" s="326">
        <f>INDEX('ИПЦ raw'!$1:$1048576, MATCH($K385,'ИПЦ raw'!$A:$A,0),MATCH(MoM!AI$1,'ИПЦ raw'!$1:$1,0))</f>
        <v>100.12</v>
      </c>
      <c r="AJ385" s="326">
        <f>INDEX('ИПЦ raw'!$1:$1048576, MATCH($K385,'ИПЦ raw'!$A:$A,0),MATCH(MoM!AJ$1,'ИПЦ raw'!$1:$1,0))</f>
        <v>103.5</v>
      </c>
      <c r="AK385" s="326">
        <f>INDEX('ИПЦ raw'!$1:$1048576, MATCH($K385,'ИПЦ raw'!$A:$A,0),MATCH(MoM!AK$1,'ИПЦ raw'!$1:$1,0))</f>
        <v>101.02</v>
      </c>
      <c r="AL385" s="326">
        <f>INDEX('ИПЦ raw'!$1:$1048576, MATCH($K385,'ИПЦ raw'!$A:$A,0),MATCH(MoM!AL$1,'ИПЦ raw'!$1:$1,0))</f>
        <v>100.71</v>
      </c>
      <c r="AM385" s="326">
        <f>INDEX('ИПЦ raw'!$1:$1048576, MATCH($K385,'ИПЦ raw'!$A:$A,0),MATCH(MoM!AM$1,'ИПЦ raw'!$1:$1,0))</f>
        <v>100.71</v>
      </c>
      <c r="AN385" s="326">
        <f>INDEX('ИПЦ raw'!$1:$1048576, MATCH($K385,'ИПЦ raw'!$A:$A,0),MATCH(MoM!AN$1,'ИПЦ raw'!$1:$1,0))</f>
        <v>100.1</v>
      </c>
      <c r="AO385" s="326">
        <f>INDEX('ИПЦ raw'!$1:$1048576, MATCH($K385,'ИПЦ raw'!$A:$A,0),MATCH(MoM!AO$1,'ИПЦ raw'!$1:$1,0))</f>
        <v>100.21</v>
      </c>
      <c r="AP385" s="326">
        <f>INDEX('ИПЦ raw'!$1:$1048576, MATCH($K385,'ИПЦ raw'!$A:$A,0),MATCH(MoM!AP$1,'ИПЦ raw'!$1:$1,0))</f>
        <v>100.16</v>
      </c>
      <c r="AQ385" s="326">
        <f>INDEX('ИПЦ raw'!$1:$1048576, MATCH($K385,'ИПЦ raw'!$A:$A,0),MATCH(MoM!AQ$1,'ИПЦ raw'!$1:$1,0))</f>
        <v>100.07</v>
      </c>
      <c r="AR385" s="326">
        <f>INDEX('ИПЦ raw'!$1:$1048576, MATCH($K385,'ИПЦ raw'!$A:$A,0),MATCH(MoM!AR$1,'ИПЦ raw'!$1:$1,0))</f>
        <v>100.33</v>
      </c>
      <c r="AS385" s="326">
        <f>INDEX('ИПЦ raw'!$1:$1048576, MATCH($K385,'ИПЦ raw'!$A:$A,0),MATCH(MoM!AS$1,'ИПЦ raw'!$1:$1,0))</f>
        <v>100.24</v>
      </c>
      <c r="AT385" s="326">
        <f>INDEX('ИПЦ raw'!$1:$1048576, MATCH($K385,'ИПЦ raw'!$A:$A,0),MATCH(MoM!AT$1,'ИПЦ raw'!$1:$1,0))</f>
        <v>100.04</v>
      </c>
      <c r="AU385" s="326">
        <f>INDEX('ИПЦ raw'!$1:$1048576, MATCH($K385,'ИПЦ raw'!$A:$A,0),MATCH(MoM!AU$1,'ИПЦ raw'!$1:$1,0))</f>
        <v>100.05</v>
      </c>
      <c r="AV385" s="326">
        <f>INDEX('ИПЦ raw'!$1:$1048576, MATCH($K385,'ИПЦ raw'!$A:$A,0),MATCH(MoM!AV$1,'ИПЦ raw'!$1:$1,0))</f>
        <v>103.28</v>
      </c>
      <c r="AW385" s="326">
        <f>INDEX('ИПЦ raw'!$1:$1048576, MATCH($K385,'ИПЦ raw'!$A:$A,0),MATCH(MoM!AW$1,'ИПЦ raw'!$1:$1,0))</f>
        <v>101.08</v>
      </c>
      <c r="AX385" s="326">
        <f>INDEX('ИПЦ raw'!$1:$1048576, MATCH($K385,'ИПЦ raw'!$A:$A,0),MATCH(MoM!AX$1,'ИПЦ raw'!$1:$1,0))</f>
        <v>101.3</v>
      </c>
      <c r="AY385" s="326">
        <f>INDEX('ИПЦ raw'!$1:$1048576, MATCH($K385,'ИПЦ raw'!$A:$A,0),MATCH(MoM!AY$1,'ИПЦ raw'!$1:$1,0))</f>
        <v>100.36</v>
      </c>
      <c r="AZ385" s="326">
        <f>INDEX('ИПЦ raw'!$1:$1048576, MATCH($K385,'ИПЦ raw'!$A:$A,0),MATCH(MoM!AZ$1,'ИПЦ raw'!$1:$1,0))</f>
        <v>100.25</v>
      </c>
    </row>
    <row r="386" spans="1:52" ht="26.25" x14ac:dyDescent="0.45">
      <c r="A386" s="326">
        <f>Веса!A386</f>
        <v>1</v>
      </c>
      <c r="B386" s="326">
        <f t="shared" si="12"/>
        <v>1</v>
      </c>
      <c r="C386" s="326">
        <f>БИПЦ_НДС!E386</f>
        <v>0</v>
      </c>
      <c r="D386" s="326">
        <f t="shared" si="11"/>
        <v>1</v>
      </c>
      <c r="E386" s="326">
        <v>0</v>
      </c>
      <c r="F386" s="326">
        <v>0</v>
      </c>
      <c r="G386" s="326">
        <v>0</v>
      </c>
      <c r="H386" s="326">
        <v>0</v>
      </c>
      <c r="I386" s="326">
        <v>1</v>
      </c>
      <c r="J386" s="308" t="s">
        <v>390</v>
      </c>
      <c r="K386" s="308" t="s">
        <v>390</v>
      </c>
      <c r="L386" s="326">
        <f>INDEX('ИПЦ raw'!$1:$1048576, MATCH($K386,'ИПЦ raw'!$A:$A,0),MATCH(MoM!L$1,'ИПЦ raw'!$1:$1,0))</f>
        <v>100</v>
      </c>
      <c r="M386" s="326">
        <f>INDEX('ИПЦ raw'!$1:$1048576, MATCH($K386,'ИПЦ raw'!$A:$A,0),MATCH(MoM!M$1,'ИПЦ raw'!$1:$1,0))</f>
        <v>100.13</v>
      </c>
      <c r="N386" s="326">
        <f>INDEX('ИПЦ raw'!$1:$1048576, MATCH($K386,'ИПЦ raw'!$A:$A,0),MATCH(MoM!N$1,'ИПЦ raw'!$1:$1,0))</f>
        <v>100</v>
      </c>
      <c r="O386" s="326">
        <f>INDEX('ИПЦ raw'!$1:$1048576, MATCH($K386,'ИПЦ raw'!$A:$A,0),MATCH(MoM!O$1,'ИПЦ raw'!$1:$1,0))</f>
        <v>100.02</v>
      </c>
      <c r="P386" s="326">
        <f>INDEX('ИПЦ raw'!$1:$1048576, MATCH($K386,'ИПЦ raw'!$A:$A,0),MATCH(MoM!P$1,'ИПЦ raw'!$1:$1,0))</f>
        <v>100.07</v>
      </c>
      <c r="Q386" s="326">
        <f>INDEX('ИПЦ raw'!$1:$1048576, MATCH($K386,'ИПЦ raw'!$A:$A,0),MATCH(MoM!Q$1,'ИПЦ raw'!$1:$1,0))</f>
        <v>100</v>
      </c>
      <c r="R386" s="326">
        <f>INDEX('ИПЦ raw'!$1:$1048576, MATCH($K386,'ИПЦ raw'!$A:$A,0),MATCH(MoM!R$1,'ИПЦ raw'!$1:$1,0))</f>
        <v>100</v>
      </c>
      <c r="S386" s="326">
        <f>INDEX('ИПЦ raw'!$1:$1048576, MATCH($K386,'ИПЦ raw'!$A:$A,0),MATCH(MoM!S$1,'ИПЦ raw'!$1:$1,0))</f>
        <v>100</v>
      </c>
      <c r="T386" s="326">
        <f>INDEX('ИПЦ raw'!$1:$1048576, MATCH($K386,'ИПЦ raw'!$A:$A,0),MATCH(MoM!T$1,'ИПЦ raw'!$1:$1,0))</f>
        <v>106.42</v>
      </c>
      <c r="U386" s="326">
        <f>INDEX('ИПЦ raw'!$1:$1048576, MATCH($K386,'ИПЦ raw'!$A:$A,0),MATCH(MoM!U$1,'ИПЦ raw'!$1:$1,0))</f>
        <v>100.05</v>
      </c>
      <c r="V386" s="326">
        <f>INDEX('ИПЦ raw'!$1:$1048576, MATCH($K386,'ИПЦ raw'!$A:$A,0),MATCH(MoM!V$1,'ИПЦ raw'!$1:$1,0))</f>
        <v>99.97</v>
      </c>
      <c r="W386" s="326">
        <f>INDEX('ИПЦ raw'!$1:$1048576, MATCH($K386,'ИПЦ raw'!$A:$A,0),MATCH(MoM!W$1,'ИПЦ raw'!$1:$1,0))</f>
        <v>100.28</v>
      </c>
      <c r="X386" s="326">
        <f>INDEX('ИПЦ raw'!$1:$1048576, MATCH($K386,'ИПЦ raw'!$A:$A,0),MATCH(MoM!X$1,'ИПЦ raw'!$1:$1,0))</f>
        <v>100.1</v>
      </c>
      <c r="Y386" s="326">
        <f>INDEX('ИПЦ raw'!$1:$1048576, MATCH($K386,'ИПЦ raw'!$A:$A,0),MATCH(MoM!Y$1,'ИПЦ raw'!$1:$1,0))</f>
        <v>100.11</v>
      </c>
      <c r="Z386" s="326">
        <f>INDEX('ИПЦ raw'!$1:$1048576, MATCH($K386,'ИПЦ raw'!$A:$A,0),MATCH(MoM!Z$1,'ИПЦ raw'!$1:$1,0))</f>
        <v>100.02</v>
      </c>
      <c r="AA386" s="326">
        <f>INDEX('ИПЦ raw'!$1:$1048576, MATCH($K386,'ИПЦ raw'!$A:$A,0),MATCH(MoM!AA$1,'ИПЦ raw'!$1:$1,0))</f>
        <v>100</v>
      </c>
      <c r="AB386" s="326">
        <f>INDEX('ИПЦ raw'!$1:$1048576, MATCH($K386,'ИПЦ raw'!$A:$A,0),MATCH(MoM!AB$1,'ИПЦ raw'!$1:$1,0))</f>
        <v>100</v>
      </c>
      <c r="AC386" s="326">
        <f>INDEX('ИПЦ raw'!$1:$1048576, MATCH($K386,'ИПЦ raw'!$A:$A,0),MATCH(MoM!AC$1,'ИПЦ raw'!$1:$1,0))</f>
        <v>100.19</v>
      </c>
      <c r="AD386" s="326">
        <f>INDEX('ИПЦ raw'!$1:$1048576, MATCH($K386,'ИПЦ raw'!$A:$A,0),MATCH(MoM!AD$1,'ИПЦ raw'!$1:$1,0))</f>
        <v>100</v>
      </c>
      <c r="AE386" s="326">
        <f>INDEX('ИПЦ raw'!$1:$1048576, MATCH($K386,'ИПЦ raw'!$A:$A,0),MATCH(MoM!AE$1,'ИПЦ raw'!$1:$1,0))</f>
        <v>100</v>
      </c>
      <c r="AF386" s="326">
        <f>INDEX('ИПЦ raw'!$1:$1048576, MATCH($K386,'ИПЦ raw'!$A:$A,0),MATCH(MoM!AF$1,'ИПЦ raw'!$1:$1,0))</f>
        <v>111.01</v>
      </c>
      <c r="AG386" s="326">
        <f>INDEX('ИПЦ raw'!$1:$1048576, MATCH($K386,'ИПЦ raw'!$A:$A,0),MATCH(MoM!AG$1,'ИПЦ raw'!$1:$1,0))</f>
        <v>100.2</v>
      </c>
      <c r="AH386" s="326">
        <f>INDEX('ИПЦ raw'!$1:$1048576, MATCH($K386,'ИПЦ raw'!$A:$A,0),MATCH(MoM!AH$1,'ИПЦ raw'!$1:$1,0))</f>
        <v>100</v>
      </c>
      <c r="AI386" s="326">
        <f>INDEX('ИПЦ raw'!$1:$1048576, MATCH($K386,'ИПЦ raw'!$A:$A,0),MATCH(MoM!AI$1,'ИПЦ raw'!$1:$1,0))</f>
        <v>100.01</v>
      </c>
      <c r="AJ386" s="326">
        <f>INDEX('ИПЦ raw'!$1:$1048576, MATCH($K386,'ИПЦ raw'!$A:$A,0),MATCH(MoM!AJ$1,'ИПЦ raw'!$1:$1,0))</f>
        <v>100.11</v>
      </c>
      <c r="AK386" s="326">
        <f>INDEX('ИПЦ raw'!$1:$1048576, MATCH($K386,'ИПЦ raw'!$A:$A,0),MATCH(MoM!AK$1,'ИПЦ raw'!$1:$1,0))</f>
        <v>100.03</v>
      </c>
      <c r="AL386" s="326">
        <f>INDEX('ИПЦ raw'!$1:$1048576, MATCH($K386,'ИПЦ raw'!$A:$A,0),MATCH(MoM!AL$1,'ИПЦ raw'!$1:$1,0))</f>
        <v>100</v>
      </c>
      <c r="AM386" s="326">
        <f>INDEX('ИПЦ raw'!$1:$1048576, MATCH($K386,'ИПЦ raw'!$A:$A,0),MATCH(MoM!AM$1,'ИПЦ raw'!$1:$1,0))</f>
        <v>100.01</v>
      </c>
      <c r="AN386" s="326">
        <f>INDEX('ИПЦ raw'!$1:$1048576, MATCH($K386,'ИПЦ raw'!$A:$A,0),MATCH(MoM!AN$1,'ИПЦ raw'!$1:$1,0))</f>
        <v>100</v>
      </c>
      <c r="AO386" s="326">
        <f>INDEX('ИПЦ raw'!$1:$1048576, MATCH($K386,'ИПЦ raw'!$A:$A,0),MATCH(MoM!AO$1,'ИПЦ raw'!$1:$1,0))</f>
        <v>100</v>
      </c>
      <c r="AP386" s="326">
        <f>INDEX('ИПЦ raw'!$1:$1048576, MATCH($K386,'ИПЦ raw'!$A:$A,0),MATCH(MoM!AP$1,'ИПЦ raw'!$1:$1,0))</f>
        <v>100</v>
      </c>
      <c r="AQ386" s="326">
        <f>INDEX('ИПЦ raw'!$1:$1048576, MATCH($K386,'ИПЦ raw'!$A:$A,0),MATCH(MoM!AQ$1,'ИПЦ raw'!$1:$1,0))</f>
        <v>100</v>
      </c>
      <c r="AR386" s="326">
        <f>INDEX('ИПЦ raw'!$1:$1048576, MATCH($K386,'ИПЦ raw'!$A:$A,0),MATCH(MoM!AR$1,'ИПЦ raw'!$1:$1,0))</f>
        <v>110.11</v>
      </c>
      <c r="AS386" s="326">
        <f>INDEX('ИПЦ raw'!$1:$1048576, MATCH($K386,'ИПЦ raw'!$A:$A,0),MATCH(MoM!AS$1,'ИПЦ raw'!$1:$1,0))</f>
        <v>100.65</v>
      </c>
      <c r="AT386" s="326">
        <f>INDEX('ИПЦ raw'!$1:$1048576, MATCH($K386,'ИПЦ raw'!$A:$A,0),MATCH(MoM!AT$1,'ИПЦ raw'!$1:$1,0))</f>
        <v>100.01</v>
      </c>
      <c r="AU386" s="326">
        <f>INDEX('ИПЦ raw'!$1:$1048576, MATCH($K386,'ИПЦ raw'!$A:$A,0),MATCH(MoM!AU$1,'ИПЦ raw'!$1:$1,0))</f>
        <v>100.02</v>
      </c>
      <c r="AV386" s="326">
        <f>INDEX('ИПЦ raw'!$1:$1048576, MATCH($K386,'ИПЦ raw'!$A:$A,0),MATCH(MoM!AV$1,'ИПЦ raw'!$1:$1,0))</f>
        <v>100</v>
      </c>
      <c r="AW386" s="326">
        <f>INDEX('ИПЦ raw'!$1:$1048576, MATCH($K386,'ИПЦ raw'!$A:$A,0),MATCH(MoM!AW$1,'ИПЦ raw'!$1:$1,0))</f>
        <v>100.18</v>
      </c>
      <c r="AX386" s="326">
        <f>INDEX('ИПЦ raw'!$1:$1048576, MATCH($K386,'ИПЦ raw'!$A:$A,0),MATCH(MoM!AX$1,'ИПЦ raw'!$1:$1,0))</f>
        <v>100</v>
      </c>
      <c r="AY386" s="326">
        <f>INDEX('ИПЦ raw'!$1:$1048576, MATCH($K386,'ИПЦ raw'!$A:$A,0),MATCH(MoM!AY$1,'ИПЦ raw'!$1:$1,0))</f>
        <v>100.11</v>
      </c>
      <c r="AZ386" s="326">
        <f>INDEX('ИПЦ raw'!$1:$1048576, MATCH($K386,'ИПЦ raw'!$A:$A,0),MATCH(MoM!AZ$1,'ИПЦ raw'!$1:$1,0))</f>
        <v>100.1</v>
      </c>
    </row>
    <row r="387" spans="1:52" ht="52.5" x14ac:dyDescent="0.45">
      <c r="A387" s="326">
        <f>Веса!A387</f>
        <v>1</v>
      </c>
      <c r="B387" s="326">
        <f t="shared" si="12"/>
        <v>1</v>
      </c>
      <c r="C387" s="326">
        <f>БИПЦ_НДС!E387</f>
        <v>0</v>
      </c>
      <c r="D387" s="326">
        <f t="shared" ref="D387:D433" si="13">1-C387</f>
        <v>1</v>
      </c>
      <c r="E387" s="326">
        <v>0</v>
      </c>
      <c r="F387" s="326">
        <v>0</v>
      </c>
      <c r="G387" s="326">
        <v>0</v>
      </c>
      <c r="H387" s="326">
        <v>0</v>
      </c>
      <c r="I387" s="326">
        <v>1</v>
      </c>
      <c r="J387" s="308" t="s">
        <v>391</v>
      </c>
      <c r="K387" s="308" t="s">
        <v>391</v>
      </c>
      <c r="L387" s="326">
        <f>INDEX('ИПЦ raw'!$1:$1048576, MATCH($K387,'ИПЦ raw'!$A:$A,0),MATCH(MoM!L$1,'ИПЦ raw'!$1:$1,0))</f>
        <v>100.07</v>
      </c>
      <c r="M387" s="326">
        <f>INDEX('ИПЦ raw'!$1:$1048576, MATCH($K387,'ИПЦ raw'!$A:$A,0),MATCH(MoM!M$1,'ИПЦ raw'!$1:$1,0))</f>
        <v>100</v>
      </c>
      <c r="N387" s="326">
        <f>INDEX('ИПЦ raw'!$1:$1048576, MATCH($K387,'ИПЦ raw'!$A:$A,0),MATCH(MoM!N$1,'ИПЦ raw'!$1:$1,0))</f>
        <v>99.99</v>
      </c>
      <c r="O387" s="326">
        <f>INDEX('ИПЦ raw'!$1:$1048576, MATCH($K387,'ИПЦ raw'!$A:$A,0),MATCH(MoM!O$1,'ИПЦ raw'!$1:$1,0))</f>
        <v>100</v>
      </c>
      <c r="P387" s="326">
        <f>INDEX('ИПЦ raw'!$1:$1048576, MATCH($K387,'ИПЦ raw'!$A:$A,0),MATCH(MoM!P$1,'ИПЦ raw'!$1:$1,0))</f>
        <v>100</v>
      </c>
      <c r="Q387" s="326">
        <f>INDEX('ИПЦ raw'!$1:$1048576, MATCH($K387,'ИПЦ raw'!$A:$A,0),MATCH(MoM!Q$1,'ИПЦ raw'!$1:$1,0))</f>
        <v>100</v>
      </c>
      <c r="R387" s="326">
        <f>INDEX('ИПЦ raw'!$1:$1048576, MATCH($K387,'ИПЦ raw'!$A:$A,0),MATCH(MoM!R$1,'ИПЦ raw'!$1:$1,0))</f>
        <v>100</v>
      </c>
      <c r="S387" s="326">
        <f>INDEX('ИПЦ raw'!$1:$1048576, MATCH($K387,'ИПЦ raw'!$A:$A,0),MATCH(MoM!S$1,'ИПЦ raw'!$1:$1,0))</f>
        <v>100</v>
      </c>
      <c r="T387" s="326">
        <f>INDEX('ИПЦ raw'!$1:$1048576, MATCH($K387,'ИПЦ raw'!$A:$A,0),MATCH(MoM!T$1,'ИПЦ raw'!$1:$1,0))</f>
        <v>104.03</v>
      </c>
      <c r="U387" s="326">
        <f>INDEX('ИПЦ raw'!$1:$1048576, MATCH($K387,'ИПЦ raw'!$A:$A,0),MATCH(MoM!U$1,'ИПЦ raw'!$1:$1,0))</f>
        <v>101.79</v>
      </c>
      <c r="V387" s="326">
        <f>INDEX('ИПЦ raw'!$1:$1048576, MATCH($K387,'ИПЦ raw'!$A:$A,0),MATCH(MoM!V$1,'ИПЦ raw'!$1:$1,0))</f>
        <v>102.61</v>
      </c>
      <c r="W387" s="326">
        <f>INDEX('ИПЦ raw'!$1:$1048576, MATCH($K387,'ИПЦ raw'!$A:$A,0),MATCH(MoM!W$1,'ИПЦ raw'!$1:$1,0))</f>
        <v>100</v>
      </c>
      <c r="X387" s="326">
        <f>INDEX('ИПЦ raw'!$1:$1048576, MATCH($K387,'ИПЦ raw'!$A:$A,0),MATCH(MoM!X$1,'ИПЦ raw'!$1:$1,0))</f>
        <v>100.35</v>
      </c>
      <c r="Y387" s="326">
        <f>INDEX('ИПЦ raw'!$1:$1048576, MATCH($K387,'ИПЦ raw'!$A:$A,0),MATCH(MoM!Y$1,'ИПЦ raw'!$1:$1,0))</f>
        <v>100.02</v>
      </c>
      <c r="Z387" s="326">
        <f>INDEX('ИПЦ raw'!$1:$1048576, MATCH($K387,'ИПЦ raw'!$A:$A,0),MATCH(MoM!Z$1,'ИПЦ raw'!$1:$1,0))</f>
        <v>100.01</v>
      </c>
      <c r="AA387" s="326">
        <f>INDEX('ИПЦ raw'!$1:$1048576, MATCH($K387,'ИПЦ raw'!$A:$A,0),MATCH(MoM!AA$1,'ИПЦ raw'!$1:$1,0))</f>
        <v>100.4</v>
      </c>
      <c r="AB387" s="326">
        <f>INDEX('ИПЦ raw'!$1:$1048576, MATCH($K387,'ИПЦ raw'!$A:$A,0),MATCH(MoM!AB$1,'ИПЦ raw'!$1:$1,0))</f>
        <v>100</v>
      </c>
      <c r="AC387" s="326">
        <f>INDEX('ИПЦ raw'!$1:$1048576, MATCH($K387,'ИПЦ raw'!$A:$A,0),MATCH(MoM!AC$1,'ИПЦ raw'!$1:$1,0))</f>
        <v>100</v>
      </c>
      <c r="AD387" s="326">
        <f>INDEX('ИПЦ raw'!$1:$1048576, MATCH($K387,'ИПЦ raw'!$A:$A,0),MATCH(MoM!AD$1,'ИПЦ raw'!$1:$1,0))</f>
        <v>100</v>
      </c>
      <c r="AE387" s="326">
        <f>INDEX('ИПЦ raw'!$1:$1048576, MATCH($K387,'ИПЦ raw'!$A:$A,0),MATCH(MoM!AE$1,'ИПЦ raw'!$1:$1,0))</f>
        <v>100</v>
      </c>
      <c r="AF387" s="326">
        <f>INDEX('ИПЦ raw'!$1:$1048576, MATCH($K387,'ИПЦ raw'!$A:$A,0),MATCH(MoM!AF$1,'ИПЦ raw'!$1:$1,0))</f>
        <v>107.36</v>
      </c>
      <c r="AG387" s="326">
        <f>INDEX('ИПЦ raw'!$1:$1048576, MATCH($K387,'ИПЦ raw'!$A:$A,0),MATCH(MoM!AG$1,'ИПЦ raw'!$1:$1,0))</f>
        <v>101.11</v>
      </c>
      <c r="AH387" s="326">
        <f>INDEX('ИПЦ raw'!$1:$1048576, MATCH($K387,'ИПЦ raw'!$A:$A,0),MATCH(MoM!AH$1,'ИПЦ raw'!$1:$1,0))</f>
        <v>100.34</v>
      </c>
      <c r="AI387" s="326">
        <f>INDEX('ИПЦ raw'!$1:$1048576, MATCH($K387,'ИПЦ raw'!$A:$A,0),MATCH(MoM!AI$1,'ИПЦ raw'!$1:$1,0))</f>
        <v>100.16</v>
      </c>
      <c r="AJ387" s="326">
        <f>INDEX('ИПЦ raw'!$1:$1048576, MATCH($K387,'ИПЦ raw'!$A:$A,0),MATCH(MoM!AJ$1,'ИПЦ raw'!$1:$1,0))</f>
        <v>100.01</v>
      </c>
      <c r="AK387" s="326">
        <f>INDEX('ИПЦ raw'!$1:$1048576, MATCH($K387,'ИПЦ raw'!$A:$A,0),MATCH(MoM!AK$1,'ИПЦ raw'!$1:$1,0))</f>
        <v>100</v>
      </c>
      <c r="AL387" s="326">
        <f>INDEX('ИПЦ raw'!$1:$1048576, MATCH($K387,'ИПЦ raw'!$A:$A,0),MATCH(MoM!AL$1,'ИПЦ raw'!$1:$1,0))</f>
        <v>100.07</v>
      </c>
      <c r="AM387" s="326">
        <f>INDEX('ИПЦ raw'!$1:$1048576, MATCH($K387,'ИПЦ raw'!$A:$A,0),MATCH(MoM!AM$1,'ИПЦ raw'!$1:$1,0))</f>
        <v>100</v>
      </c>
      <c r="AN387" s="326">
        <f>INDEX('ИПЦ raw'!$1:$1048576, MATCH($K387,'ИПЦ raw'!$A:$A,0),MATCH(MoM!AN$1,'ИПЦ raw'!$1:$1,0))</f>
        <v>100.01</v>
      </c>
      <c r="AO387" s="326">
        <f>INDEX('ИПЦ raw'!$1:$1048576, MATCH($K387,'ИПЦ raw'!$A:$A,0),MATCH(MoM!AO$1,'ИПЦ raw'!$1:$1,0))</f>
        <v>100</v>
      </c>
      <c r="AP387" s="326">
        <f>INDEX('ИПЦ raw'!$1:$1048576, MATCH($K387,'ИПЦ raw'!$A:$A,0),MATCH(MoM!AP$1,'ИПЦ raw'!$1:$1,0))</f>
        <v>100</v>
      </c>
      <c r="AQ387" s="326">
        <f>INDEX('ИПЦ raw'!$1:$1048576, MATCH($K387,'ИПЦ raw'!$A:$A,0),MATCH(MoM!AQ$1,'ИПЦ raw'!$1:$1,0))</f>
        <v>100</v>
      </c>
      <c r="AR387" s="326">
        <f>INDEX('ИПЦ raw'!$1:$1048576, MATCH($K387,'ИПЦ raw'!$A:$A,0),MATCH(MoM!AR$1,'ИПЦ raw'!$1:$1,0))</f>
        <v>103.71</v>
      </c>
      <c r="AS387" s="326">
        <f>INDEX('ИПЦ raw'!$1:$1048576, MATCH($K387,'ИПЦ raw'!$A:$A,0),MATCH(MoM!AS$1,'ИПЦ raw'!$1:$1,0))</f>
        <v>102.2</v>
      </c>
      <c r="AT387" s="326">
        <f>INDEX('ИПЦ raw'!$1:$1048576, MATCH($K387,'ИПЦ raw'!$A:$A,0),MATCH(MoM!AT$1,'ИПЦ raw'!$1:$1,0))</f>
        <v>100.1</v>
      </c>
      <c r="AU387" s="326">
        <f>INDEX('ИПЦ raw'!$1:$1048576, MATCH($K387,'ИПЦ raw'!$A:$A,0),MATCH(MoM!AU$1,'ИПЦ raw'!$1:$1,0))</f>
        <v>100.43</v>
      </c>
      <c r="AV387" s="326">
        <f>INDEX('ИПЦ raw'!$1:$1048576, MATCH($K387,'ИПЦ raw'!$A:$A,0),MATCH(MoM!AV$1,'ИПЦ raw'!$1:$1,0))</f>
        <v>100.4</v>
      </c>
      <c r="AW387" s="326">
        <f>INDEX('ИПЦ raw'!$1:$1048576, MATCH($K387,'ИПЦ raw'!$A:$A,0),MATCH(MoM!AW$1,'ИПЦ raw'!$1:$1,0))</f>
        <v>101.9</v>
      </c>
      <c r="AX387" s="326">
        <f>INDEX('ИПЦ raw'!$1:$1048576, MATCH($K387,'ИПЦ raw'!$A:$A,0),MATCH(MoM!AX$1,'ИПЦ raw'!$1:$1,0))</f>
        <v>100</v>
      </c>
      <c r="AY387" s="326">
        <f>INDEX('ИПЦ raw'!$1:$1048576, MATCH($K387,'ИПЦ raw'!$A:$A,0),MATCH(MoM!AY$1,'ИПЦ raw'!$1:$1,0))</f>
        <v>100.32</v>
      </c>
      <c r="AZ387" s="326">
        <f>INDEX('ИПЦ raw'!$1:$1048576, MATCH($K387,'ИПЦ raw'!$A:$A,0),MATCH(MoM!AZ$1,'ИПЦ raw'!$1:$1,0))</f>
        <v>100.01</v>
      </c>
    </row>
    <row r="388" spans="1:52" ht="39.4" x14ac:dyDescent="0.45">
      <c r="A388" s="326">
        <f>Веса!A388</f>
        <v>1</v>
      </c>
      <c r="B388" s="326">
        <f t="shared" si="12"/>
        <v>1</v>
      </c>
      <c r="C388" s="326">
        <f>БИПЦ_НДС!E388</f>
        <v>0</v>
      </c>
      <c r="D388" s="326">
        <f t="shared" si="13"/>
        <v>1</v>
      </c>
      <c r="E388" s="326">
        <v>0</v>
      </c>
      <c r="F388" s="326">
        <v>0</v>
      </c>
      <c r="G388" s="326">
        <v>0</v>
      </c>
      <c r="H388" s="326">
        <v>0</v>
      </c>
      <c r="I388" s="326">
        <v>1</v>
      </c>
      <c r="J388" s="308" t="s">
        <v>392</v>
      </c>
      <c r="K388" s="308" t="s">
        <v>392</v>
      </c>
      <c r="L388" s="326">
        <f>INDEX('ИПЦ raw'!$1:$1048576, MATCH($K388,'ИПЦ raw'!$A:$A,0),MATCH(MoM!L$1,'ИПЦ raw'!$1:$1,0))</f>
        <v>100.2</v>
      </c>
      <c r="M388" s="326">
        <f>INDEX('ИПЦ raw'!$1:$1048576, MATCH($K388,'ИПЦ raw'!$A:$A,0),MATCH(MoM!M$1,'ИПЦ raw'!$1:$1,0))</f>
        <v>100</v>
      </c>
      <c r="N388" s="326">
        <f>INDEX('ИПЦ raw'!$1:$1048576, MATCH($K388,'ИПЦ raw'!$A:$A,0),MATCH(MoM!N$1,'ИПЦ raw'!$1:$1,0))</f>
        <v>100.02</v>
      </c>
      <c r="O388" s="326">
        <f>INDEX('ИПЦ raw'!$1:$1048576, MATCH($K388,'ИПЦ raw'!$A:$A,0),MATCH(MoM!O$1,'ИПЦ raw'!$1:$1,0))</f>
        <v>100.02</v>
      </c>
      <c r="P388" s="326">
        <f>INDEX('ИПЦ raw'!$1:$1048576, MATCH($K388,'ИПЦ raw'!$A:$A,0),MATCH(MoM!P$1,'ИПЦ raw'!$1:$1,0))</f>
        <v>100</v>
      </c>
      <c r="Q388" s="326">
        <f>INDEX('ИПЦ raw'!$1:$1048576, MATCH($K388,'ИПЦ raw'!$A:$A,0),MATCH(MoM!Q$1,'ИПЦ raw'!$1:$1,0))</f>
        <v>100</v>
      </c>
      <c r="R388" s="326">
        <f>INDEX('ИПЦ raw'!$1:$1048576, MATCH($K388,'ИПЦ raw'!$A:$A,0),MATCH(MoM!R$1,'ИПЦ raw'!$1:$1,0))</f>
        <v>100</v>
      </c>
      <c r="S388" s="326">
        <f>INDEX('ИПЦ raw'!$1:$1048576, MATCH($K388,'ИПЦ raw'!$A:$A,0),MATCH(MoM!S$1,'ИПЦ raw'!$1:$1,0))</f>
        <v>100</v>
      </c>
      <c r="T388" s="326">
        <f>INDEX('ИПЦ raw'!$1:$1048576, MATCH($K388,'ИПЦ raw'!$A:$A,0),MATCH(MoM!T$1,'ИПЦ raw'!$1:$1,0))</f>
        <v>110.93</v>
      </c>
      <c r="U388" s="326">
        <f>INDEX('ИПЦ raw'!$1:$1048576, MATCH($K388,'ИПЦ raw'!$A:$A,0),MATCH(MoM!U$1,'ИПЦ raw'!$1:$1,0))</f>
        <v>100.04</v>
      </c>
      <c r="V388" s="326">
        <f>INDEX('ИПЦ raw'!$1:$1048576, MATCH($K388,'ИПЦ raw'!$A:$A,0),MATCH(MoM!V$1,'ИПЦ raw'!$1:$1,0))</f>
        <v>100</v>
      </c>
      <c r="W388" s="326">
        <f>INDEX('ИПЦ raw'!$1:$1048576, MATCH($K388,'ИПЦ raw'!$A:$A,0),MATCH(MoM!W$1,'ИПЦ raw'!$1:$1,0))</f>
        <v>100</v>
      </c>
      <c r="X388" s="326">
        <f>INDEX('ИПЦ raw'!$1:$1048576, MATCH($K388,'ИПЦ raw'!$A:$A,0),MATCH(MoM!X$1,'ИПЦ raw'!$1:$1,0))</f>
        <v>100.16</v>
      </c>
      <c r="Y388" s="326">
        <f>INDEX('ИПЦ raw'!$1:$1048576, MATCH($K388,'ИПЦ raw'!$A:$A,0),MATCH(MoM!Y$1,'ИПЦ raw'!$1:$1,0))</f>
        <v>100.03</v>
      </c>
      <c r="Z388" s="326">
        <f>INDEX('ИПЦ raw'!$1:$1048576, MATCH($K388,'ИПЦ raw'!$A:$A,0),MATCH(MoM!Z$1,'ИПЦ raw'!$1:$1,0))</f>
        <v>100</v>
      </c>
      <c r="AA388" s="326">
        <f>INDEX('ИПЦ raw'!$1:$1048576, MATCH($K388,'ИПЦ raw'!$A:$A,0),MATCH(MoM!AA$1,'ИПЦ raw'!$1:$1,0))</f>
        <v>100</v>
      </c>
      <c r="AB388" s="326">
        <f>INDEX('ИПЦ raw'!$1:$1048576, MATCH($K388,'ИПЦ raw'!$A:$A,0),MATCH(MoM!AB$1,'ИПЦ raw'!$1:$1,0))</f>
        <v>100</v>
      </c>
      <c r="AC388" s="326">
        <f>INDEX('ИПЦ raw'!$1:$1048576, MATCH($K388,'ИПЦ raw'!$A:$A,0),MATCH(MoM!AC$1,'ИПЦ raw'!$1:$1,0))</f>
        <v>100.01</v>
      </c>
      <c r="AD388" s="326">
        <f>INDEX('ИПЦ raw'!$1:$1048576, MATCH($K388,'ИПЦ raw'!$A:$A,0),MATCH(MoM!AD$1,'ИПЦ raw'!$1:$1,0))</f>
        <v>100</v>
      </c>
      <c r="AE388" s="326">
        <f>INDEX('ИПЦ raw'!$1:$1048576, MATCH($K388,'ИПЦ raw'!$A:$A,0),MATCH(MoM!AE$1,'ИПЦ raw'!$1:$1,0))</f>
        <v>100</v>
      </c>
      <c r="AF388" s="326">
        <f>INDEX('ИПЦ raw'!$1:$1048576, MATCH($K388,'ИПЦ raw'!$A:$A,0),MATCH(MoM!AF$1,'ИПЦ raw'!$1:$1,0))</f>
        <v>109.67</v>
      </c>
      <c r="AG388" s="326">
        <f>INDEX('ИПЦ raw'!$1:$1048576, MATCH($K388,'ИПЦ raw'!$A:$A,0),MATCH(MoM!AG$1,'ИПЦ raw'!$1:$1,0))</f>
        <v>100</v>
      </c>
      <c r="AH388" s="326">
        <f>INDEX('ИПЦ raw'!$1:$1048576, MATCH($K388,'ИПЦ raw'!$A:$A,0),MATCH(MoM!AH$1,'ИПЦ raw'!$1:$1,0))</f>
        <v>100</v>
      </c>
      <c r="AI388" s="326">
        <f>INDEX('ИПЦ raw'!$1:$1048576, MATCH($K388,'ИПЦ raw'!$A:$A,0),MATCH(MoM!AI$1,'ИПЦ raw'!$1:$1,0))</f>
        <v>100</v>
      </c>
      <c r="AJ388" s="326">
        <f>INDEX('ИПЦ raw'!$1:$1048576, MATCH($K388,'ИПЦ raw'!$A:$A,0),MATCH(MoM!AJ$1,'ИПЦ raw'!$1:$1,0))</f>
        <v>100.19</v>
      </c>
      <c r="AK388" s="326">
        <f>INDEX('ИПЦ raw'!$1:$1048576, MATCH($K388,'ИПЦ raw'!$A:$A,0),MATCH(MoM!AK$1,'ИПЦ raw'!$1:$1,0))</f>
        <v>100</v>
      </c>
      <c r="AL388" s="326">
        <f>INDEX('ИПЦ raw'!$1:$1048576, MATCH($K388,'ИПЦ raw'!$A:$A,0),MATCH(MoM!AL$1,'ИПЦ raw'!$1:$1,0))</f>
        <v>100</v>
      </c>
      <c r="AM388" s="326">
        <f>INDEX('ИПЦ raw'!$1:$1048576, MATCH($K388,'ИПЦ raw'!$A:$A,0),MATCH(MoM!AM$1,'ИПЦ raw'!$1:$1,0))</f>
        <v>100</v>
      </c>
      <c r="AN388" s="326">
        <f>INDEX('ИПЦ raw'!$1:$1048576, MATCH($K388,'ИПЦ raw'!$A:$A,0),MATCH(MoM!AN$1,'ИПЦ raw'!$1:$1,0))</f>
        <v>100</v>
      </c>
      <c r="AO388" s="326">
        <f>INDEX('ИПЦ raw'!$1:$1048576, MATCH($K388,'ИПЦ raw'!$A:$A,0),MATCH(MoM!AO$1,'ИПЦ raw'!$1:$1,0))</f>
        <v>100</v>
      </c>
      <c r="AP388" s="326">
        <f>INDEX('ИПЦ raw'!$1:$1048576, MATCH($K388,'ИПЦ raw'!$A:$A,0),MATCH(MoM!AP$1,'ИПЦ raw'!$1:$1,0))</f>
        <v>100</v>
      </c>
      <c r="AQ388" s="326">
        <f>INDEX('ИПЦ raw'!$1:$1048576, MATCH($K388,'ИПЦ raw'!$A:$A,0),MATCH(MoM!AQ$1,'ИПЦ raw'!$1:$1,0))</f>
        <v>100</v>
      </c>
      <c r="AR388" s="326">
        <f>INDEX('ИПЦ raw'!$1:$1048576, MATCH($K388,'ИПЦ raw'!$A:$A,0),MATCH(MoM!AR$1,'ИПЦ raw'!$1:$1,0))</f>
        <v>114.16</v>
      </c>
      <c r="AS388" s="326">
        <f>INDEX('ИПЦ raw'!$1:$1048576, MATCH($K388,'ИПЦ raw'!$A:$A,0),MATCH(MoM!AS$1,'ИПЦ raw'!$1:$1,0))</f>
        <v>100.02</v>
      </c>
      <c r="AT388" s="326">
        <f>INDEX('ИПЦ raw'!$1:$1048576, MATCH($K388,'ИПЦ raw'!$A:$A,0),MATCH(MoM!AT$1,'ИПЦ raw'!$1:$1,0))</f>
        <v>100</v>
      </c>
      <c r="AU388" s="326">
        <f>INDEX('ИПЦ raw'!$1:$1048576, MATCH($K388,'ИПЦ raw'!$A:$A,0),MATCH(MoM!AU$1,'ИПЦ raw'!$1:$1,0))</f>
        <v>100</v>
      </c>
      <c r="AV388" s="326">
        <f>INDEX('ИПЦ raw'!$1:$1048576, MATCH($K388,'ИПЦ raw'!$A:$A,0),MATCH(MoM!AV$1,'ИПЦ raw'!$1:$1,0))</f>
        <v>100.19</v>
      </c>
      <c r="AW388" s="326">
        <f>INDEX('ИПЦ raw'!$1:$1048576, MATCH($K388,'ИПЦ raw'!$A:$A,0),MATCH(MoM!AW$1,'ИПЦ raw'!$1:$1,0))</f>
        <v>100</v>
      </c>
      <c r="AX388" s="326">
        <f>INDEX('ИПЦ raw'!$1:$1048576, MATCH($K388,'ИПЦ raw'!$A:$A,0),MATCH(MoM!AX$1,'ИПЦ raw'!$1:$1,0))</f>
        <v>100</v>
      </c>
      <c r="AY388" s="326">
        <f>INDEX('ИПЦ raw'!$1:$1048576, MATCH($K388,'ИПЦ raw'!$A:$A,0),MATCH(MoM!AY$1,'ИПЦ raw'!$1:$1,0))</f>
        <v>100</v>
      </c>
      <c r="AZ388" s="326">
        <f>INDEX('ИПЦ raw'!$1:$1048576, MATCH($K388,'ИПЦ raw'!$A:$A,0),MATCH(MoM!AZ$1,'ИПЦ raw'!$1:$1,0))</f>
        <v>100</v>
      </c>
    </row>
    <row r="389" spans="1:52" ht="26.25" x14ac:dyDescent="0.45">
      <c r="A389" s="326">
        <f>Веса!A389</f>
        <v>1</v>
      </c>
      <c r="B389" s="326">
        <f t="shared" si="12"/>
        <v>1</v>
      </c>
      <c r="C389" s="326">
        <f>БИПЦ_НДС!E389</f>
        <v>1</v>
      </c>
      <c r="D389" s="326">
        <f t="shared" si="13"/>
        <v>0</v>
      </c>
      <c r="E389" s="326">
        <v>0</v>
      </c>
      <c r="F389" s="326">
        <v>0</v>
      </c>
      <c r="G389" s="326">
        <v>0</v>
      </c>
      <c r="H389" s="326">
        <v>0</v>
      </c>
      <c r="I389" s="326">
        <v>1</v>
      </c>
      <c r="J389" s="308" t="s">
        <v>393</v>
      </c>
      <c r="K389" s="308" t="s">
        <v>393</v>
      </c>
      <c r="L389" s="326">
        <f>INDEX('ИПЦ raw'!$1:$1048576, MATCH($K389,'ИПЦ raw'!$A:$A,0),MATCH(MoM!L$1,'ИПЦ raw'!$1:$1,0))</f>
        <v>100.05</v>
      </c>
      <c r="M389" s="326">
        <f>INDEX('ИПЦ raw'!$1:$1048576, MATCH($K389,'ИПЦ raw'!$A:$A,0),MATCH(MoM!M$1,'ИПЦ raw'!$1:$1,0))</f>
        <v>100.21</v>
      </c>
      <c r="N389" s="326">
        <f>INDEX('ИПЦ raw'!$1:$1048576, MATCH($K389,'ИПЦ raw'!$A:$A,0),MATCH(MoM!N$1,'ИПЦ raw'!$1:$1,0))</f>
        <v>99.83</v>
      </c>
      <c r="O389" s="326">
        <f>INDEX('ИПЦ raw'!$1:$1048576, MATCH($K389,'ИПЦ raw'!$A:$A,0),MATCH(MoM!O$1,'ИПЦ raw'!$1:$1,0))</f>
        <v>100.06</v>
      </c>
      <c r="P389" s="326">
        <f>INDEX('ИПЦ raw'!$1:$1048576, MATCH($K389,'ИПЦ raw'!$A:$A,0),MATCH(MoM!P$1,'ИПЦ raw'!$1:$1,0))</f>
        <v>100.08</v>
      </c>
      <c r="Q389" s="326">
        <f>INDEX('ИПЦ raw'!$1:$1048576, MATCH($K389,'ИПЦ raw'!$A:$A,0),MATCH(MoM!Q$1,'ИПЦ raw'!$1:$1,0))</f>
        <v>100.11</v>
      </c>
      <c r="R389" s="326">
        <f>INDEX('ИПЦ raw'!$1:$1048576, MATCH($K389,'ИПЦ raw'!$A:$A,0),MATCH(MoM!R$1,'ИПЦ raw'!$1:$1,0))</f>
        <v>100.21</v>
      </c>
      <c r="S389" s="326">
        <f>INDEX('ИПЦ raw'!$1:$1048576, MATCH($K389,'ИПЦ raw'!$A:$A,0),MATCH(MoM!S$1,'ИПЦ raw'!$1:$1,0))</f>
        <v>100.8</v>
      </c>
      <c r="T389" s="326">
        <f>INDEX('ИПЦ raw'!$1:$1048576, MATCH($K389,'ИПЦ raw'!$A:$A,0),MATCH(MoM!T$1,'ИПЦ raw'!$1:$1,0))</f>
        <v>104.61</v>
      </c>
      <c r="U389" s="326">
        <f>INDEX('ИПЦ raw'!$1:$1048576, MATCH($K389,'ИПЦ raw'!$A:$A,0),MATCH(MoM!U$1,'ИПЦ raw'!$1:$1,0))</f>
        <v>100.94</v>
      </c>
      <c r="V389" s="326">
        <f>INDEX('ИПЦ raw'!$1:$1048576, MATCH($K389,'ИПЦ raw'!$A:$A,0),MATCH(MoM!V$1,'ИПЦ raw'!$1:$1,0))</f>
        <v>100.07</v>
      </c>
      <c r="W389" s="326">
        <f>INDEX('ИПЦ raw'!$1:$1048576, MATCH($K389,'ИПЦ raw'!$A:$A,0),MATCH(MoM!W$1,'ИПЦ raw'!$1:$1,0))</f>
        <v>100.12</v>
      </c>
      <c r="X389" s="326">
        <f>INDEX('ИПЦ raw'!$1:$1048576, MATCH($K389,'ИПЦ raw'!$A:$A,0),MATCH(MoM!X$1,'ИПЦ raw'!$1:$1,0))</f>
        <v>100.32</v>
      </c>
      <c r="Y389" s="326">
        <f>INDEX('ИПЦ raw'!$1:$1048576, MATCH($K389,'ИПЦ raw'!$A:$A,0),MATCH(MoM!Y$1,'ИПЦ raw'!$1:$1,0))</f>
        <v>100.26</v>
      </c>
      <c r="Z389" s="326">
        <f>INDEX('ИПЦ raw'!$1:$1048576, MATCH($K389,'ИПЦ raw'!$A:$A,0),MATCH(MoM!Z$1,'ИПЦ raw'!$1:$1,0))</f>
        <v>100.14</v>
      </c>
      <c r="AA389" s="326">
        <f>INDEX('ИПЦ raw'!$1:$1048576, MATCH($K389,'ИПЦ raw'!$A:$A,0),MATCH(MoM!AA$1,'ИПЦ raw'!$1:$1,0))</f>
        <v>100.02</v>
      </c>
      <c r="AB389" s="326">
        <f>INDEX('ИПЦ raw'!$1:$1048576, MATCH($K389,'ИПЦ raw'!$A:$A,0),MATCH(MoM!AB$1,'ИПЦ raw'!$1:$1,0))</f>
        <v>100.11</v>
      </c>
      <c r="AC389" s="326">
        <f>INDEX('ИПЦ raw'!$1:$1048576, MATCH($K389,'ИПЦ raw'!$A:$A,0),MATCH(MoM!AC$1,'ИПЦ raw'!$1:$1,0))</f>
        <v>100.34</v>
      </c>
      <c r="AD389" s="326">
        <f>INDEX('ИПЦ raw'!$1:$1048576, MATCH($K389,'ИПЦ raw'!$A:$A,0),MATCH(MoM!AD$1,'ИПЦ raw'!$1:$1,0))</f>
        <v>100.32</v>
      </c>
      <c r="AE389" s="326">
        <f>INDEX('ИПЦ raw'!$1:$1048576, MATCH($K389,'ИПЦ raw'!$A:$A,0),MATCH(MoM!AE$1,'ИПЦ raw'!$1:$1,0))</f>
        <v>100.94</v>
      </c>
      <c r="AF389" s="326">
        <f>INDEX('ИПЦ raw'!$1:$1048576, MATCH($K389,'ИПЦ raw'!$A:$A,0),MATCH(MoM!AF$1,'ИПЦ raw'!$1:$1,0))</f>
        <v>106.25</v>
      </c>
      <c r="AG389" s="326">
        <f>INDEX('ИПЦ raw'!$1:$1048576, MATCH($K389,'ИПЦ raw'!$A:$A,0),MATCH(MoM!AG$1,'ИПЦ raw'!$1:$1,0))</f>
        <v>100.56</v>
      </c>
      <c r="AH389" s="326">
        <f>INDEX('ИПЦ raw'!$1:$1048576, MATCH($K389,'ИПЦ raw'!$A:$A,0),MATCH(MoM!AH$1,'ИПЦ raw'!$1:$1,0))</f>
        <v>100.17</v>
      </c>
      <c r="AI389" s="326">
        <f>INDEX('ИПЦ raw'!$1:$1048576, MATCH($K389,'ИПЦ raw'!$A:$A,0),MATCH(MoM!AI$1,'ИПЦ raw'!$1:$1,0))</f>
        <v>100.27</v>
      </c>
      <c r="AJ389" s="326">
        <f>INDEX('ИПЦ raw'!$1:$1048576, MATCH($K389,'ИПЦ raw'!$A:$A,0),MATCH(MoM!AJ$1,'ИПЦ raw'!$1:$1,0))</f>
        <v>100.59</v>
      </c>
      <c r="AK389" s="326">
        <f>INDEX('ИПЦ raw'!$1:$1048576, MATCH($K389,'ИПЦ raw'!$A:$A,0),MATCH(MoM!AK$1,'ИПЦ raw'!$1:$1,0))</f>
        <v>100.23</v>
      </c>
      <c r="AL389" s="326">
        <f>INDEX('ИПЦ raw'!$1:$1048576, MATCH($K389,'ИПЦ raw'!$A:$A,0),MATCH(MoM!AL$1,'ИПЦ raw'!$1:$1,0))</f>
        <v>100.15</v>
      </c>
      <c r="AM389" s="326">
        <f>INDEX('ИПЦ raw'!$1:$1048576, MATCH($K389,'ИПЦ raw'!$A:$A,0),MATCH(MoM!AM$1,'ИПЦ raw'!$1:$1,0))</f>
        <v>100.1</v>
      </c>
      <c r="AN389" s="326">
        <f>INDEX('ИПЦ raw'!$1:$1048576, MATCH($K389,'ИПЦ raw'!$A:$A,0),MATCH(MoM!AN$1,'ИПЦ raw'!$1:$1,0))</f>
        <v>100.08</v>
      </c>
      <c r="AO389" s="326">
        <f>INDEX('ИПЦ raw'!$1:$1048576, MATCH($K389,'ИПЦ raw'!$A:$A,0),MATCH(MoM!AO$1,'ИПЦ raw'!$1:$1,0))</f>
        <v>100.87</v>
      </c>
      <c r="AP389" s="326">
        <f>INDEX('ИПЦ raw'!$1:$1048576, MATCH($K389,'ИПЦ raw'!$A:$A,0),MATCH(MoM!AP$1,'ИПЦ raw'!$1:$1,0))</f>
        <v>100.19</v>
      </c>
      <c r="AQ389" s="326">
        <f>INDEX('ИПЦ raw'!$1:$1048576, MATCH($K389,'ИПЦ raw'!$A:$A,0),MATCH(MoM!AQ$1,'ИПЦ raw'!$1:$1,0))</f>
        <v>100.81</v>
      </c>
      <c r="AR389" s="326">
        <f>INDEX('ИПЦ raw'!$1:$1048576, MATCH($K389,'ИПЦ raw'!$A:$A,0),MATCH(MoM!AR$1,'ИПЦ raw'!$1:$1,0))</f>
        <v>105.57</v>
      </c>
      <c r="AS389" s="326">
        <f>INDEX('ИПЦ raw'!$1:$1048576, MATCH($K389,'ИПЦ raw'!$A:$A,0),MATCH(MoM!AS$1,'ИПЦ raw'!$1:$1,0))</f>
        <v>100.53</v>
      </c>
      <c r="AT389" s="326">
        <f>INDEX('ИПЦ raw'!$1:$1048576, MATCH($K389,'ИПЦ raw'!$A:$A,0),MATCH(MoM!AT$1,'ИПЦ raw'!$1:$1,0))</f>
        <v>100.45</v>
      </c>
      <c r="AU389" s="326">
        <f>INDEX('ИПЦ raw'!$1:$1048576, MATCH($K389,'ИПЦ raw'!$A:$A,0),MATCH(MoM!AU$1,'ИПЦ raw'!$1:$1,0))</f>
        <v>100.05</v>
      </c>
      <c r="AV389" s="326">
        <f>INDEX('ИПЦ raw'!$1:$1048576, MATCH($K389,'ИПЦ raw'!$A:$A,0),MATCH(MoM!AV$1,'ИПЦ raw'!$1:$1,0))</f>
        <v>100.63</v>
      </c>
      <c r="AW389" s="326">
        <f>INDEX('ИПЦ raw'!$1:$1048576, MATCH($K389,'ИПЦ raw'!$A:$A,0),MATCH(MoM!AW$1,'ИПЦ raw'!$1:$1,0))</f>
        <v>100.29</v>
      </c>
      <c r="AX389" s="326">
        <f>INDEX('ИПЦ raw'!$1:$1048576, MATCH($K389,'ИПЦ raw'!$A:$A,0),MATCH(MoM!AX$1,'ИПЦ raw'!$1:$1,0))</f>
        <v>100.19</v>
      </c>
      <c r="AY389" s="326">
        <f>INDEX('ИПЦ raw'!$1:$1048576, MATCH($K389,'ИПЦ raw'!$A:$A,0),MATCH(MoM!AY$1,'ИПЦ raw'!$1:$1,0))</f>
        <v>100.4</v>
      </c>
      <c r="AZ389" s="326">
        <f>INDEX('ИПЦ raw'!$1:$1048576, MATCH($K389,'ИПЦ raw'!$A:$A,0),MATCH(MoM!AZ$1,'ИПЦ raw'!$1:$1,0))</f>
        <v>100.21</v>
      </c>
    </row>
    <row r="390" spans="1:52" ht="26.25" x14ac:dyDescent="0.45">
      <c r="A390" s="326">
        <f>Веса!A390</f>
        <v>1</v>
      </c>
      <c r="B390" s="326">
        <f t="shared" si="12"/>
        <v>1</v>
      </c>
      <c r="C390" s="326">
        <f>БИПЦ_НДС!E390</f>
        <v>1</v>
      </c>
      <c r="D390" s="326">
        <f t="shared" si="13"/>
        <v>0</v>
      </c>
      <c r="E390" s="326">
        <v>0</v>
      </c>
      <c r="F390" s="326">
        <v>0</v>
      </c>
      <c r="G390" s="326">
        <v>0</v>
      </c>
      <c r="H390" s="326">
        <v>0</v>
      </c>
      <c r="I390" s="326">
        <v>1</v>
      </c>
      <c r="J390" s="308" t="s">
        <v>394</v>
      </c>
      <c r="K390" s="308" t="s">
        <v>394</v>
      </c>
      <c r="L390" s="326">
        <f>INDEX('ИПЦ raw'!$1:$1048576, MATCH($K390,'ИПЦ raw'!$A:$A,0),MATCH(MoM!L$1,'ИПЦ raw'!$1:$1,0))</f>
        <v>100.33</v>
      </c>
      <c r="M390" s="326">
        <f>INDEX('ИПЦ raw'!$1:$1048576, MATCH($K390,'ИПЦ raw'!$A:$A,0),MATCH(MoM!M$1,'ИПЦ raw'!$1:$1,0))</f>
        <v>100.29</v>
      </c>
      <c r="N390" s="326">
        <f>INDEX('ИПЦ raw'!$1:$1048576, MATCH($K390,'ИПЦ raw'!$A:$A,0),MATCH(MoM!N$1,'ИПЦ raw'!$1:$1,0))</f>
        <v>100.45</v>
      </c>
      <c r="O390" s="326">
        <f>INDEX('ИПЦ raw'!$1:$1048576, MATCH($K390,'ИПЦ raw'!$A:$A,0),MATCH(MoM!O$1,'ИПЦ raw'!$1:$1,0))</f>
        <v>100.45</v>
      </c>
      <c r="P390" s="326">
        <f>INDEX('ИПЦ raw'!$1:$1048576, MATCH($K390,'ИПЦ raw'!$A:$A,0),MATCH(MoM!P$1,'ИПЦ raw'!$1:$1,0))</f>
        <v>100.13</v>
      </c>
      <c r="Q390" s="326">
        <f>INDEX('ИПЦ raw'!$1:$1048576, MATCH($K390,'ИПЦ raw'!$A:$A,0),MATCH(MoM!Q$1,'ИПЦ raw'!$1:$1,0))</f>
        <v>100.44</v>
      </c>
      <c r="R390" s="326">
        <f>INDEX('ИПЦ raw'!$1:$1048576, MATCH($K390,'ИПЦ raw'!$A:$A,0),MATCH(MoM!R$1,'ИПЦ raw'!$1:$1,0))</f>
        <v>99.84</v>
      </c>
      <c r="S390" s="326">
        <f>INDEX('ИПЦ raw'!$1:$1048576, MATCH($K390,'ИПЦ raw'!$A:$A,0),MATCH(MoM!S$1,'ИПЦ raw'!$1:$1,0))</f>
        <v>100.16</v>
      </c>
      <c r="T390" s="326">
        <f>INDEX('ИПЦ raw'!$1:$1048576, MATCH($K390,'ИПЦ raw'!$A:$A,0),MATCH(MoM!T$1,'ИПЦ raw'!$1:$1,0))</f>
        <v>101.95</v>
      </c>
      <c r="U390" s="326">
        <f>INDEX('ИПЦ raw'!$1:$1048576, MATCH($K390,'ИПЦ raw'!$A:$A,0),MATCH(MoM!U$1,'ИПЦ raw'!$1:$1,0))</f>
        <v>100.55</v>
      </c>
      <c r="V390" s="326">
        <f>INDEX('ИПЦ raw'!$1:$1048576, MATCH($K390,'ИПЦ raw'!$A:$A,0),MATCH(MoM!V$1,'ИПЦ raw'!$1:$1,0))</f>
        <v>100.25</v>
      </c>
      <c r="W390" s="326">
        <f>INDEX('ИПЦ raw'!$1:$1048576, MATCH($K390,'ИПЦ raw'!$A:$A,0),MATCH(MoM!W$1,'ИПЦ raw'!$1:$1,0))</f>
        <v>100.12</v>
      </c>
      <c r="X390" s="326">
        <f>INDEX('ИПЦ raw'!$1:$1048576, MATCH($K390,'ИПЦ raw'!$A:$A,0),MATCH(MoM!X$1,'ИПЦ raw'!$1:$1,0))</f>
        <v>101.41</v>
      </c>
      <c r="Y390" s="326">
        <f>INDEX('ИПЦ raw'!$1:$1048576, MATCH($K390,'ИПЦ raw'!$A:$A,0),MATCH(MoM!Y$1,'ИПЦ raw'!$1:$1,0))</f>
        <v>100.46</v>
      </c>
      <c r="Z390" s="326">
        <f>INDEX('ИПЦ raw'!$1:$1048576, MATCH($K390,'ИПЦ raw'!$A:$A,0),MATCH(MoM!Z$1,'ИПЦ raw'!$1:$1,0))</f>
        <v>100.89</v>
      </c>
      <c r="AA390" s="326">
        <f>INDEX('ИПЦ raw'!$1:$1048576, MATCH($K390,'ИПЦ raw'!$A:$A,0),MATCH(MoM!AA$1,'ИПЦ raw'!$1:$1,0))</f>
        <v>100.48</v>
      </c>
      <c r="AB390" s="326">
        <f>INDEX('ИПЦ raw'!$1:$1048576, MATCH($K390,'ИПЦ raw'!$A:$A,0),MATCH(MoM!AB$1,'ИПЦ raw'!$1:$1,0))</f>
        <v>99.84</v>
      </c>
      <c r="AC390" s="326">
        <f>INDEX('ИПЦ raw'!$1:$1048576, MATCH($K390,'ИПЦ raw'!$A:$A,0),MATCH(MoM!AC$1,'ИПЦ raw'!$1:$1,0))</f>
        <v>101.19</v>
      </c>
      <c r="AD390" s="326">
        <f>INDEX('ИПЦ raw'!$1:$1048576, MATCH($K390,'ИПЦ raw'!$A:$A,0),MATCH(MoM!AD$1,'ИПЦ raw'!$1:$1,0))</f>
        <v>100.3</v>
      </c>
      <c r="AE390" s="326">
        <f>INDEX('ИПЦ raw'!$1:$1048576, MATCH($K390,'ИПЦ raw'!$A:$A,0),MATCH(MoM!AE$1,'ИПЦ raw'!$1:$1,0))</f>
        <v>100.3</v>
      </c>
      <c r="AF390" s="326">
        <f>INDEX('ИПЦ raw'!$1:$1048576, MATCH($K390,'ИПЦ raw'!$A:$A,0),MATCH(MoM!AF$1,'ИПЦ raw'!$1:$1,0))</f>
        <v>103.33</v>
      </c>
      <c r="AG390" s="326">
        <f>INDEX('ИПЦ raw'!$1:$1048576, MATCH($K390,'ИПЦ raw'!$A:$A,0),MATCH(MoM!AG$1,'ИПЦ raw'!$1:$1,0))</f>
        <v>100.46</v>
      </c>
      <c r="AH390" s="326">
        <f>INDEX('ИПЦ raw'!$1:$1048576, MATCH($K390,'ИПЦ raw'!$A:$A,0),MATCH(MoM!AH$1,'ИПЦ raw'!$1:$1,0))</f>
        <v>99.89</v>
      </c>
      <c r="AI390" s="326">
        <f>INDEX('ИПЦ raw'!$1:$1048576, MATCH($K390,'ИПЦ raw'!$A:$A,0),MATCH(MoM!AI$1,'ИПЦ raw'!$1:$1,0))</f>
        <v>100.51</v>
      </c>
      <c r="AJ390" s="326">
        <f>INDEX('ИПЦ raw'!$1:$1048576, MATCH($K390,'ИПЦ raw'!$A:$A,0),MATCH(MoM!AJ$1,'ИПЦ raw'!$1:$1,0))</f>
        <v>101.64</v>
      </c>
      <c r="AK390" s="326">
        <f>INDEX('ИПЦ raw'!$1:$1048576, MATCH($K390,'ИПЦ raw'!$A:$A,0),MATCH(MoM!AK$1,'ИПЦ raw'!$1:$1,0))</f>
        <v>100.8</v>
      </c>
      <c r="AL390" s="326">
        <f>INDEX('ИПЦ raw'!$1:$1048576, MATCH($K390,'ИПЦ raw'!$A:$A,0),MATCH(MoM!AL$1,'ИПЦ raw'!$1:$1,0))</f>
        <v>100.34</v>
      </c>
      <c r="AM390" s="326">
        <f>INDEX('ИПЦ raw'!$1:$1048576, MATCH($K390,'ИПЦ raw'!$A:$A,0),MATCH(MoM!AM$1,'ИПЦ raw'!$1:$1,0))</f>
        <v>100.12</v>
      </c>
      <c r="AN390" s="326">
        <f>INDEX('ИПЦ raw'!$1:$1048576, MATCH($K390,'ИПЦ raw'!$A:$A,0),MATCH(MoM!AN$1,'ИПЦ raw'!$1:$1,0))</f>
        <v>100.32</v>
      </c>
      <c r="AO390" s="326">
        <f>INDEX('ИПЦ raw'!$1:$1048576, MATCH($K390,'ИПЦ raw'!$A:$A,0),MATCH(MoM!AO$1,'ИПЦ raw'!$1:$1,0))</f>
        <v>100.06</v>
      </c>
      <c r="AP390" s="326">
        <f>INDEX('ИПЦ raw'!$1:$1048576, MATCH($K390,'ИПЦ raw'!$A:$A,0),MATCH(MoM!AP$1,'ИПЦ raw'!$1:$1,0))</f>
        <v>100.27</v>
      </c>
      <c r="AQ390" s="326">
        <f>INDEX('ИПЦ raw'!$1:$1048576, MATCH($K390,'ИПЦ raw'!$A:$A,0),MATCH(MoM!AQ$1,'ИПЦ raw'!$1:$1,0))</f>
        <v>100.22</v>
      </c>
      <c r="AR390" s="326">
        <f>INDEX('ИПЦ raw'!$1:$1048576, MATCH($K390,'ИПЦ raw'!$A:$A,0),MATCH(MoM!AR$1,'ИПЦ raw'!$1:$1,0))</f>
        <v>102.62</v>
      </c>
      <c r="AS390" s="326">
        <f>INDEX('ИПЦ raw'!$1:$1048576, MATCH($K390,'ИПЦ raw'!$A:$A,0),MATCH(MoM!AS$1,'ИПЦ raw'!$1:$1,0))</f>
        <v>100.76</v>
      </c>
      <c r="AT390" s="326">
        <f>INDEX('ИПЦ raw'!$1:$1048576, MATCH($K390,'ИПЦ raw'!$A:$A,0),MATCH(MoM!AT$1,'ИПЦ raw'!$1:$1,0))</f>
        <v>100.19</v>
      </c>
      <c r="AU390" s="326">
        <f>INDEX('ИПЦ raw'!$1:$1048576, MATCH($K390,'ИПЦ raw'!$A:$A,0),MATCH(MoM!AU$1,'ИПЦ raw'!$1:$1,0))</f>
        <v>100.35</v>
      </c>
      <c r="AV390" s="326">
        <f>INDEX('ИПЦ raw'!$1:$1048576, MATCH($K390,'ИПЦ raw'!$A:$A,0),MATCH(MoM!AV$1,'ИПЦ raw'!$1:$1,0))</f>
        <v>101.91</v>
      </c>
      <c r="AW390" s="326">
        <f>INDEX('ИПЦ raw'!$1:$1048576, MATCH($K390,'ИПЦ raw'!$A:$A,0),MATCH(MoM!AW$1,'ИПЦ raw'!$1:$1,0))</f>
        <v>100.98</v>
      </c>
      <c r="AX390" s="326">
        <f>INDEX('ИПЦ raw'!$1:$1048576, MATCH($K390,'ИПЦ raw'!$A:$A,0),MATCH(MoM!AX$1,'ИПЦ raw'!$1:$1,0))</f>
        <v>100.28</v>
      </c>
      <c r="AY390" s="326">
        <f>INDEX('ИПЦ raw'!$1:$1048576, MATCH($K390,'ИПЦ raw'!$A:$A,0),MATCH(MoM!AY$1,'ИПЦ raw'!$1:$1,0))</f>
        <v>100.03</v>
      </c>
      <c r="AZ390" s="326">
        <f>INDEX('ИПЦ raw'!$1:$1048576, MATCH($K390,'ИПЦ raw'!$A:$A,0),MATCH(MoM!AZ$1,'ИПЦ raw'!$1:$1,0))</f>
        <v>100.2</v>
      </c>
    </row>
    <row r="391" spans="1:52" ht="26.25" x14ac:dyDescent="0.45">
      <c r="A391" s="326">
        <f>Веса!A391</f>
        <v>1</v>
      </c>
      <c r="B391" s="326">
        <f t="shared" si="12"/>
        <v>1</v>
      </c>
      <c r="C391" s="326">
        <f>БИПЦ_НДС!E391</f>
        <v>1</v>
      </c>
      <c r="D391" s="326">
        <f t="shared" si="13"/>
        <v>0</v>
      </c>
      <c r="E391" s="326">
        <v>0</v>
      </c>
      <c r="F391" s="326">
        <v>0</v>
      </c>
      <c r="G391" s="326">
        <v>0</v>
      </c>
      <c r="H391" s="326">
        <v>0</v>
      </c>
      <c r="I391" s="326">
        <v>1</v>
      </c>
      <c r="J391" s="308" t="s">
        <v>395</v>
      </c>
      <c r="K391" s="308" t="s">
        <v>395</v>
      </c>
      <c r="L391" s="326">
        <f>INDEX('ИПЦ raw'!$1:$1048576, MATCH($K391,'ИПЦ raw'!$A:$A,0),MATCH(MoM!L$1,'ИПЦ raw'!$1:$1,0))</f>
        <v>100.85</v>
      </c>
      <c r="M391" s="326">
        <f>INDEX('ИПЦ raw'!$1:$1048576, MATCH($K391,'ИПЦ raw'!$A:$A,0),MATCH(MoM!M$1,'ИПЦ raw'!$1:$1,0))</f>
        <v>100.46</v>
      </c>
      <c r="N391" s="326">
        <f>INDEX('ИПЦ raw'!$1:$1048576, MATCH($K391,'ИПЦ raw'!$A:$A,0),MATCH(MoM!N$1,'ИПЦ raw'!$1:$1,0))</f>
        <v>100.72</v>
      </c>
      <c r="O391" s="326">
        <f>INDEX('ИПЦ raw'!$1:$1048576, MATCH($K391,'ИПЦ raw'!$A:$A,0),MATCH(MoM!O$1,'ИПЦ raw'!$1:$1,0))</f>
        <v>100.59</v>
      </c>
      <c r="P391" s="326">
        <f>INDEX('ИПЦ raw'!$1:$1048576, MATCH($K391,'ИПЦ raw'!$A:$A,0),MATCH(MoM!P$1,'ИПЦ raw'!$1:$1,0))</f>
        <v>100.34</v>
      </c>
      <c r="Q391" s="326">
        <f>INDEX('ИПЦ raw'!$1:$1048576, MATCH($K391,'ИПЦ raw'!$A:$A,0),MATCH(MoM!Q$1,'ИПЦ raw'!$1:$1,0))</f>
        <v>100.31</v>
      </c>
      <c r="R391" s="326">
        <f>INDEX('ИПЦ raw'!$1:$1048576, MATCH($K391,'ИПЦ raw'!$A:$A,0),MATCH(MoM!R$1,'ИПЦ raw'!$1:$1,0))</f>
        <v>100.44</v>
      </c>
      <c r="S391" s="326">
        <f>INDEX('ИПЦ raw'!$1:$1048576, MATCH($K391,'ИПЦ raw'!$A:$A,0),MATCH(MoM!S$1,'ИПЦ raw'!$1:$1,0))</f>
        <v>100.73</v>
      </c>
      <c r="T391" s="326">
        <f>INDEX('ИПЦ raw'!$1:$1048576, MATCH($K391,'ИПЦ raw'!$A:$A,0),MATCH(MoM!T$1,'ИПЦ raw'!$1:$1,0))</f>
        <v>101.41</v>
      </c>
      <c r="U391" s="326">
        <f>INDEX('ИПЦ raw'!$1:$1048576, MATCH($K391,'ИПЦ raw'!$A:$A,0),MATCH(MoM!U$1,'ИПЦ raw'!$1:$1,0))</f>
        <v>100.56</v>
      </c>
      <c r="V391" s="326">
        <f>INDEX('ИПЦ raw'!$1:$1048576, MATCH($K391,'ИПЦ raw'!$A:$A,0),MATCH(MoM!V$1,'ИПЦ raw'!$1:$1,0))</f>
        <v>101.35</v>
      </c>
      <c r="W391" s="326">
        <f>INDEX('ИПЦ raw'!$1:$1048576, MATCH($K391,'ИПЦ raw'!$A:$A,0),MATCH(MoM!W$1,'ИПЦ raw'!$1:$1,0))</f>
        <v>100.18</v>
      </c>
      <c r="X391" s="326">
        <f>INDEX('ИПЦ raw'!$1:$1048576, MATCH($K391,'ИПЦ raw'!$A:$A,0),MATCH(MoM!X$1,'ИПЦ raw'!$1:$1,0))</f>
        <v>101.39</v>
      </c>
      <c r="Y391" s="326">
        <f>INDEX('ИПЦ raw'!$1:$1048576, MATCH($K391,'ИПЦ raw'!$A:$A,0),MATCH(MoM!Y$1,'ИПЦ raw'!$1:$1,0))</f>
        <v>101.46</v>
      </c>
      <c r="Z391" s="326">
        <f>INDEX('ИПЦ raw'!$1:$1048576, MATCH($K391,'ИПЦ raw'!$A:$A,0),MATCH(MoM!Z$1,'ИПЦ raw'!$1:$1,0))</f>
        <v>100.63</v>
      </c>
      <c r="AA391" s="326">
        <f>INDEX('ИПЦ raw'!$1:$1048576, MATCH($K391,'ИПЦ raw'!$A:$A,0),MATCH(MoM!AA$1,'ИПЦ raw'!$1:$1,0))</f>
        <v>101.21</v>
      </c>
      <c r="AB391" s="326">
        <f>INDEX('ИПЦ raw'!$1:$1048576, MATCH($K391,'ИПЦ raw'!$A:$A,0),MATCH(MoM!AB$1,'ИПЦ raw'!$1:$1,0))</f>
        <v>100.61</v>
      </c>
      <c r="AC391" s="326">
        <f>INDEX('ИПЦ raw'!$1:$1048576, MATCH($K391,'ИПЦ raw'!$A:$A,0),MATCH(MoM!AC$1,'ИПЦ raw'!$1:$1,0))</f>
        <v>100.59</v>
      </c>
      <c r="AD391" s="326">
        <f>INDEX('ИПЦ raw'!$1:$1048576, MATCH($K391,'ИПЦ raw'!$A:$A,0),MATCH(MoM!AD$1,'ИПЦ raw'!$1:$1,0))</f>
        <v>100.57</v>
      </c>
      <c r="AE391" s="326">
        <f>INDEX('ИПЦ raw'!$1:$1048576, MATCH($K391,'ИПЦ raw'!$A:$A,0),MATCH(MoM!AE$1,'ИПЦ raw'!$1:$1,0))</f>
        <v>101.66</v>
      </c>
      <c r="AF391" s="326">
        <f>INDEX('ИПЦ raw'!$1:$1048576, MATCH($K391,'ИПЦ raw'!$A:$A,0),MATCH(MoM!AF$1,'ИПЦ raw'!$1:$1,0))</f>
        <v>104</v>
      </c>
      <c r="AG391" s="326">
        <f>INDEX('ИПЦ raw'!$1:$1048576, MATCH($K391,'ИПЦ raw'!$A:$A,0),MATCH(MoM!AG$1,'ИПЦ raw'!$1:$1,0))</f>
        <v>101.43</v>
      </c>
      <c r="AH391" s="326">
        <f>INDEX('ИПЦ raw'!$1:$1048576, MATCH($K391,'ИПЦ raw'!$A:$A,0),MATCH(MoM!AH$1,'ИПЦ raw'!$1:$1,0))</f>
        <v>100.95</v>
      </c>
      <c r="AI391" s="326">
        <f>INDEX('ИПЦ raw'!$1:$1048576, MATCH($K391,'ИПЦ raw'!$A:$A,0),MATCH(MoM!AI$1,'ИПЦ raw'!$1:$1,0))</f>
        <v>101.63</v>
      </c>
      <c r="AJ391" s="326">
        <f>INDEX('ИПЦ raw'!$1:$1048576, MATCH($K391,'ИПЦ raw'!$A:$A,0),MATCH(MoM!AJ$1,'ИПЦ raw'!$1:$1,0))</f>
        <v>100.59</v>
      </c>
      <c r="AK391" s="326">
        <f>INDEX('ИПЦ raw'!$1:$1048576, MATCH($K391,'ИПЦ raw'!$A:$A,0),MATCH(MoM!AK$1,'ИПЦ raw'!$1:$1,0))</f>
        <v>101.4</v>
      </c>
      <c r="AL391" s="326">
        <f>INDEX('ИПЦ raw'!$1:$1048576, MATCH($K391,'ИПЦ raw'!$A:$A,0),MATCH(MoM!AL$1,'ИПЦ raw'!$1:$1,0))</f>
        <v>101.65</v>
      </c>
      <c r="AM391" s="326">
        <f>INDEX('ИПЦ raw'!$1:$1048576, MATCH($K391,'ИПЦ raw'!$A:$A,0),MATCH(MoM!AM$1,'ИПЦ raw'!$1:$1,0))</f>
        <v>101.63</v>
      </c>
      <c r="AN391" s="326">
        <f>INDEX('ИПЦ raw'!$1:$1048576, MATCH($K391,'ИПЦ raw'!$A:$A,0),MATCH(MoM!AN$1,'ИПЦ raw'!$1:$1,0))</f>
        <v>100.26</v>
      </c>
      <c r="AO391" s="326">
        <f>INDEX('ИПЦ raw'!$1:$1048576, MATCH($K391,'ИПЦ raw'!$A:$A,0),MATCH(MoM!AO$1,'ИПЦ raw'!$1:$1,0))</f>
        <v>100.7</v>
      </c>
      <c r="AP391" s="326">
        <f>INDEX('ИПЦ raw'!$1:$1048576, MATCH($K391,'ИПЦ raw'!$A:$A,0),MATCH(MoM!AP$1,'ИПЦ raw'!$1:$1,0))</f>
        <v>101.01</v>
      </c>
      <c r="AQ391" s="326">
        <f>INDEX('ИПЦ raw'!$1:$1048576, MATCH($K391,'ИПЦ raw'!$A:$A,0),MATCH(MoM!AQ$1,'ИПЦ raw'!$1:$1,0))</f>
        <v>100.92</v>
      </c>
      <c r="AR391" s="326">
        <f>INDEX('ИПЦ raw'!$1:$1048576, MATCH($K391,'ИПЦ raw'!$A:$A,0),MATCH(MoM!AR$1,'ИПЦ raw'!$1:$1,0))</f>
        <v>102.03</v>
      </c>
      <c r="AS391" s="326">
        <f>INDEX('ИПЦ raw'!$1:$1048576, MATCH($K391,'ИПЦ raw'!$A:$A,0),MATCH(MoM!AS$1,'ИПЦ raw'!$1:$1,0))</f>
        <v>101.17</v>
      </c>
      <c r="AT391" s="326">
        <f>INDEX('ИПЦ raw'!$1:$1048576, MATCH($K391,'ИПЦ raw'!$A:$A,0),MATCH(MoM!AT$1,'ИПЦ raw'!$1:$1,0))</f>
        <v>100.62</v>
      </c>
      <c r="AU391" s="326">
        <f>INDEX('ИПЦ raw'!$1:$1048576, MATCH($K391,'ИПЦ raw'!$A:$A,0),MATCH(MoM!AU$1,'ИПЦ raw'!$1:$1,0))</f>
        <v>100.65</v>
      </c>
      <c r="AV391" s="326">
        <f>INDEX('ИПЦ raw'!$1:$1048576, MATCH($K391,'ИПЦ raw'!$A:$A,0),MATCH(MoM!AV$1,'ИПЦ raw'!$1:$1,0))</f>
        <v>102.39</v>
      </c>
      <c r="AW391" s="326">
        <f>INDEX('ИПЦ raw'!$1:$1048576, MATCH($K391,'ИПЦ raw'!$A:$A,0),MATCH(MoM!AW$1,'ИПЦ raw'!$1:$1,0))</f>
        <v>101.57</v>
      </c>
      <c r="AX391" s="326">
        <f>INDEX('ИПЦ raw'!$1:$1048576, MATCH($K391,'ИПЦ raw'!$A:$A,0),MATCH(MoM!AX$1,'ИПЦ raw'!$1:$1,0))</f>
        <v>101.73</v>
      </c>
      <c r="AY391" s="326">
        <f>INDEX('ИПЦ raw'!$1:$1048576, MATCH($K391,'ИПЦ raw'!$A:$A,0),MATCH(MoM!AY$1,'ИПЦ raw'!$1:$1,0))</f>
        <v>100.83</v>
      </c>
      <c r="AZ391" s="326">
        <f>INDEX('ИПЦ raw'!$1:$1048576, MATCH($K391,'ИПЦ raw'!$A:$A,0),MATCH(MoM!AZ$1,'ИПЦ raw'!$1:$1,0))</f>
        <v>100.34</v>
      </c>
    </row>
    <row r="392" spans="1:52" x14ac:dyDescent="0.45">
      <c r="A392" s="326">
        <f>Веса!A392</f>
        <v>1</v>
      </c>
      <c r="B392" s="326">
        <f t="shared" si="12"/>
        <v>1</v>
      </c>
      <c r="C392" s="326">
        <f>БИПЦ_НДС!E392</f>
        <v>0</v>
      </c>
      <c r="D392" s="326">
        <f t="shared" si="13"/>
        <v>1</v>
      </c>
      <c r="E392" s="326">
        <v>0</v>
      </c>
      <c r="F392" s="326">
        <v>0</v>
      </c>
      <c r="G392" s="326">
        <v>0</v>
      </c>
      <c r="H392" s="326">
        <v>0</v>
      </c>
      <c r="I392" s="326">
        <v>1</v>
      </c>
      <c r="J392" s="308" t="s">
        <v>396</v>
      </c>
      <c r="K392" s="308" t="s">
        <v>396</v>
      </c>
      <c r="L392" s="326">
        <f>INDEX('ИПЦ raw'!$1:$1048576, MATCH($K392,'ИПЦ raw'!$A:$A,0),MATCH(MoM!L$1,'ИПЦ raw'!$1:$1,0))</f>
        <v>101.69</v>
      </c>
      <c r="M392" s="326">
        <f>INDEX('ИПЦ raw'!$1:$1048576, MATCH($K392,'ИПЦ raw'!$A:$A,0),MATCH(MoM!M$1,'ИПЦ raw'!$1:$1,0))</f>
        <v>100.71</v>
      </c>
      <c r="N392" s="326">
        <f>INDEX('ИПЦ raw'!$1:$1048576, MATCH($K392,'ИПЦ raw'!$A:$A,0),MATCH(MoM!N$1,'ИПЦ raw'!$1:$1,0))</f>
        <v>101.92</v>
      </c>
      <c r="O392" s="326">
        <f>INDEX('ИПЦ raw'!$1:$1048576, MATCH($K392,'ИПЦ raw'!$A:$A,0),MATCH(MoM!O$1,'ИПЦ raw'!$1:$1,0))</f>
        <v>100.37</v>
      </c>
      <c r="P392" s="326">
        <f>INDEX('ИПЦ raw'!$1:$1048576, MATCH($K392,'ИПЦ raw'!$A:$A,0),MATCH(MoM!P$1,'ИПЦ raw'!$1:$1,0))</f>
        <v>98.89</v>
      </c>
      <c r="Q392" s="326">
        <f>INDEX('ИПЦ raw'!$1:$1048576, MATCH($K392,'ИПЦ raw'!$A:$A,0),MATCH(MoM!Q$1,'ИПЦ raw'!$1:$1,0))</f>
        <v>100.2</v>
      </c>
      <c r="R392" s="326">
        <f>INDEX('ИПЦ raw'!$1:$1048576, MATCH($K392,'ИПЦ raw'!$A:$A,0),MATCH(MoM!R$1,'ИПЦ raw'!$1:$1,0))</f>
        <v>99.42</v>
      </c>
      <c r="S392" s="326">
        <f>INDEX('ИПЦ raw'!$1:$1048576, MATCH($K392,'ИПЦ raw'!$A:$A,0),MATCH(MoM!S$1,'ИПЦ raw'!$1:$1,0))</f>
        <v>100.32</v>
      </c>
      <c r="T392" s="326">
        <f>INDEX('ИПЦ raw'!$1:$1048576, MATCH($K392,'ИПЦ raw'!$A:$A,0),MATCH(MoM!T$1,'ИПЦ raw'!$1:$1,0))</f>
        <v>101.56</v>
      </c>
      <c r="U392" s="326">
        <f>INDEX('ИПЦ raw'!$1:$1048576, MATCH($K392,'ИПЦ raw'!$A:$A,0),MATCH(MoM!U$1,'ИПЦ raw'!$1:$1,0))</f>
        <v>100.64</v>
      </c>
      <c r="V392" s="326">
        <f>INDEX('ИПЦ raw'!$1:$1048576, MATCH($K392,'ИПЦ raw'!$A:$A,0),MATCH(MoM!V$1,'ИПЦ raw'!$1:$1,0))</f>
        <v>100.64</v>
      </c>
      <c r="W392" s="326">
        <f>INDEX('ИПЦ raw'!$1:$1048576, MATCH($K392,'ИПЦ raw'!$A:$A,0),MATCH(MoM!W$1,'ИПЦ raw'!$1:$1,0))</f>
        <v>101.48</v>
      </c>
      <c r="X392" s="326">
        <f>INDEX('ИПЦ raw'!$1:$1048576, MATCH($K392,'ИПЦ raw'!$A:$A,0),MATCH(MoM!X$1,'ИПЦ raw'!$1:$1,0))</f>
        <v>102.76</v>
      </c>
      <c r="Y392" s="326">
        <f>INDEX('ИПЦ raw'!$1:$1048576, MATCH($K392,'ИПЦ raw'!$A:$A,0),MATCH(MoM!Y$1,'ИПЦ raw'!$1:$1,0))</f>
        <v>101.82</v>
      </c>
      <c r="Z392" s="326">
        <f>INDEX('ИПЦ raw'!$1:$1048576, MATCH($K392,'ИПЦ raw'!$A:$A,0),MATCH(MoM!Z$1,'ИПЦ raw'!$1:$1,0))</f>
        <v>101.14</v>
      </c>
      <c r="AA392" s="326">
        <f>INDEX('ИПЦ raw'!$1:$1048576, MATCH($K392,'ИПЦ raw'!$A:$A,0),MATCH(MoM!AA$1,'ИПЦ raw'!$1:$1,0))</f>
        <v>99.36</v>
      </c>
      <c r="AB392" s="326">
        <f>INDEX('ИПЦ raw'!$1:$1048576, MATCH($K392,'ИПЦ raw'!$A:$A,0),MATCH(MoM!AB$1,'ИПЦ raw'!$1:$1,0))</f>
        <v>100.87</v>
      </c>
      <c r="AC392" s="326">
        <f>INDEX('ИПЦ raw'!$1:$1048576, MATCH($K392,'ИПЦ raw'!$A:$A,0),MATCH(MoM!AC$1,'ИПЦ raw'!$1:$1,0))</f>
        <v>101.42</v>
      </c>
      <c r="AD392" s="326">
        <f>INDEX('ИПЦ raw'!$1:$1048576, MATCH($K392,'ИПЦ raw'!$A:$A,0),MATCH(MoM!AD$1,'ИПЦ raw'!$1:$1,0))</f>
        <v>99.64</v>
      </c>
      <c r="AE392" s="326">
        <f>INDEX('ИПЦ raw'!$1:$1048576, MATCH($K392,'ИПЦ raw'!$A:$A,0),MATCH(MoM!AE$1,'ИПЦ raw'!$1:$1,0))</f>
        <v>101.2</v>
      </c>
      <c r="AF392" s="326">
        <f>INDEX('ИПЦ raw'!$1:$1048576, MATCH($K392,'ИПЦ raw'!$A:$A,0),MATCH(MoM!AF$1,'ИПЦ raw'!$1:$1,0))</f>
        <v>102.18</v>
      </c>
      <c r="AG392" s="326">
        <f>INDEX('ИПЦ raw'!$1:$1048576, MATCH($K392,'ИПЦ raw'!$A:$A,0),MATCH(MoM!AG$1,'ИПЦ raw'!$1:$1,0))</f>
        <v>101.14</v>
      </c>
      <c r="AH392" s="326">
        <f>INDEX('ИПЦ raw'!$1:$1048576, MATCH($K392,'ИПЦ raw'!$A:$A,0),MATCH(MoM!AH$1,'ИПЦ raw'!$1:$1,0))</f>
        <v>103.97</v>
      </c>
      <c r="AI392" s="326">
        <f>INDEX('ИПЦ raw'!$1:$1048576, MATCH($K392,'ИПЦ raw'!$A:$A,0),MATCH(MoM!AI$1,'ИПЦ raw'!$1:$1,0))</f>
        <v>101.89</v>
      </c>
      <c r="AJ392" s="326">
        <f>INDEX('ИПЦ raw'!$1:$1048576, MATCH($K392,'ИПЦ raw'!$A:$A,0),MATCH(MoM!AJ$1,'ИПЦ raw'!$1:$1,0))</f>
        <v>102.16</v>
      </c>
      <c r="AK392" s="326">
        <f>INDEX('ИПЦ raw'!$1:$1048576, MATCH($K392,'ИПЦ raw'!$A:$A,0),MATCH(MoM!AK$1,'ИПЦ raw'!$1:$1,0))</f>
        <v>102.15</v>
      </c>
      <c r="AL392" s="326">
        <f>INDEX('ИПЦ raw'!$1:$1048576, MATCH($K392,'ИПЦ raw'!$A:$A,0),MATCH(MoM!AL$1,'ИПЦ raw'!$1:$1,0))</f>
        <v>100.83</v>
      </c>
      <c r="AM392" s="326">
        <f>INDEX('ИПЦ raw'!$1:$1048576, MATCH($K392,'ИПЦ raw'!$A:$A,0),MATCH(MoM!AM$1,'ИПЦ raw'!$1:$1,0))</f>
        <v>99.18</v>
      </c>
      <c r="AN392" s="326">
        <f>INDEX('ИПЦ raw'!$1:$1048576, MATCH($K392,'ИПЦ raw'!$A:$A,0),MATCH(MoM!AN$1,'ИПЦ raw'!$1:$1,0))</f>
        <v>100.64</v>
      </c>
      <c r="AO392" s="326">
        <f>INDEX('ИПЦ raw'!$1:$1048576, MATCH($K392,'ИПЦ raw'!$A:$A,0),MATCH(MoM!AO$1,'ИПЦ raw'!$1:$1,0))</f>
        <v>100.51</v>
      </c>
      <c r="AP392" s="326">
        <f>INDEX('ИПЦ raw'!$1:$1048576, MATCH($K392,'ИПЦ raw'!$A:$A,0),MATCH(MoM!AP$1,'ИПЦ raw'!$1:$1,0))</f>
        <v>102.53</v>
      </c>
      <c r="AQ392" s="326">
        <f>INDEX('ИПЦ raw'!$1:$1048576, MATCH($K392,'ИПЦ raw'!$A:$A,0),MATCH(MoM!AQ$1,'ИПЦ raw'!$1:$1,0))</f>
        <v>99.41</v>
      </c>
      <c r="AR392" s="326">
        <f>INDEX('ИПЦ raw'!$1:$1048576, MATCH($K392,'ИПЦ raw'!$A:$A,0),MATCH(MoM!AR$1,'ИПЦ raw'!$1:$1,0))</f>
        <v>99.79</v>
      </c>
      <c r="AS392" s="326">
        <f>INDEX('ИПЦ raw'!$1:$1048576, MATCH($K392,'ИПЦ raw'!$A:$A,0),MATCH(MoM!AS$1,'ИПЦ raw'!$1:$1,0))</f>
        <v>101.53</v>
      </c>
      <c r="AT392" s="326">
        <f>INDEX('ИПЦ raw'!$1:$1048576, MATCH($K392,'ИПЦ raw'!$A:$A,0),MATCH(MoM!AT$1,'ИПЦ raw'!$1:$1,0))</f>
        <v>101.15</v>
      </c>
      <c r="AU392" s="326">
        <f>INDEX('ИПЦ raw'!$1:$1048576, MATCH($K392,'ИПЦ raw'!$A:$A,0),MATCH(MoM!AU$1,'ИПЦ raw'!$1:$1,0))</f>
        <v>100.81</v>
      </c>
      <c r="AV392" s="326">
        <f>INDEX('ИПЦ raw'!$1:$1048576, MATCH($K392,'ИПЦ raw'!$A:$A,0),MATCH(MoM!AV$1,'ИПЦ raw'!$1:$1,0))</f>
        <v>103.95</v>
      </c>
      <c r="AW392" s="326">
        <f>INDEX('ИПЦ raw'!$1:$1048576, MATCH($K392,'ИПЦ raw'!$A:$A,0),MATCH(MoM!AW$1,'ИПЦ raw'!$1:$1,0))</f>
        <v>100.44</v>
      </c>
      <c r="AX392" s="326">
        <f>INDEX('ИПЦ raw'!$1:$1048576, MATCH($K392,'ИПЦ raw'!$A:$A,0),MATCH(MoM!AX$1,'ИПЦ raw'!$1:$1,0))</f>
        <v>99.77</v>
      </c>
      <c r="AY392" s="326">
        <f>INDEX('ИПЦ raw'!$1:$1048576, MATCH($K392,'ИПЦ raw'!$A:$A,0),MATCH(MoM!AY$1,'ИПЦ raw'!$1:$1,0))</f>
        <v>100</v>
      </c>
      <c r="AZ392" s="326">
        <f>INDEX('ИПЦ raw'!$1:$1048576, MATCH($K392,'ИПЦ raw'!$A:$A,0),MATCH(MoM!AZ$1,'ИПЦ raw'!$1:$1,0))</f>
        <v>100.06</v>
      </c>
    </row>
    <row r="393" spans="1:52" x14ac:dyDescent="0.45">
      <c r="A393" s="326">
        <f>Веса!A393</f>
        <v>1</v>
      </c>
      <c r="B393" s="326">
        <f t="shared" si="12"/>
        <v>1</v>
      </c>
      <c r="C393" s="326">
        <f>БИПЦ_НДС!E393</f>
        <v>0</v>
      </c>
      <c r="D393" s="326">
        <f t="shared" si="13"/>
        <v>1</v>
      </c>
      <c r="E393" s="326">
        <v>0</v>
      </c>
      <c r="F393" s="326">
        <v>0</v>
      </c>
      <c r="G393" s="326">
        <v>0</v>
      </c>
      <c r="H393" s="326">
        <v>0</v>
      </c>
      <c r="I393" s="326">
        <v>1</v>
      </c>
      <c r="J393" s="308" t="s">
        <v>397</v>
      </c>
      <c r="K393" s="308" t="s">
        <v>397</v>
      </c>
      <c r="L393" s="326">
        <f>INDEX('ИПЦ raw'!$1:$1048576, MATCH($K393,'ИПЦ raw'!$A:$A,0),MATCH(MoM!L$1,'ИПЦ raw'!$1:$1,0))</f>
        <v>100.59</v>
      </c>
      <c r="M393" s="326">
        <f>INDEX('ИПЦ raw'!$1:$1048576, MATCH($K393,'ИПЦ raw'!$A:$A,0),MATCH(MoM!M$1,'ИПЦ raw'!$1:$1,0))</f>
        <v>101.03</v>
      </c>
      <c r="N393" s="326">
        <f>INDEX('ИПЦ raw'!$1:$1048576, MATCH($K393,'ИПЦ raw'!$A:$A,0),MATCH(MoM!N$1,'ИПЦ raw'!$1:$1,0))</f>
        <v>100.96</v>
      </c>
      <c r="O393" s="326">
        <f>INDEX('ИПЦ raw'!$1:$1048576, MATCH($K393,'ИПЦ raw'!$A:$A,0),MATCH(MoM!O$1,'ИПЦ raw'!$1:$1,0))</f>
        <v>99.89</v>
      </c>
      <c r="P393" s="326">
        <f>INDEX('ИПЦ raw'!$1:$1048576, MATCH($K393,'ИПЦ raw'!$A:$A,0),MATCH(MoM!P$1,'ИПЦ raw'!$1:$1,0))</f>
        <v>99.93</v>
      </c>
      <c r="Q393" s="326">
        <f>INDEX('ИПЦ raw'!$1:$1048576, MATCH($K393,'ИПЦ raw'!$A:$A,0),MATCH(MoM!Q$1,'ИПЦ raw'!$1:$1,0))</f>
        <v>99.97</v>
      </c>
      <c r="R393" s="326">
        <f>INDEX('ИПЦ raw'!$1:$1048576, MATCH($K393,'ИПЦ raw'!$A:$A,0),MATCH(MoM!R$1,'ИПЦ raw'!$1:$1,0))</f>
        <v>100.17</v>
      </c>
      <c r="S393" s="326">
        <f>INDEX('ИПЦ raw'!$1:$1048576, MATCH($K393,'ИПЦ raw'!$A:$A,0),MATCH(MoM!S$1,'ИПЦ raw'!$1:$1,0))</f>
        <v>100.24</v>
      </c>
      <c r="T393" s="326">
        <f>INDEX('ИПЦ raw'!$1:$1048576, MATCH($K393,'ИПЦ raw'!$A:$A,0),MATCH(MoM!T$1,'ИПЦ raw'!$1:$1,0))</f>
        <v>103.04</v>
      </c>
      <c r="U393" s="326">
        <f>INDEX('ИПЦ raw'!$1:$1048576, MATCH($K393,'ИПЦ raw'!$A:$A,0),MATCH(MoM!U$1,'ИПЦ raw'!$1:$1,0))</f>
        <v>100.9</v>
      </c>
      <c r="V393" s="326">
        <f>INDEX('ИПЦ raw'!$1:$1048576, MATCH($K393,'ИПЦ raw'!$A:$A,0),MATCH(MoM!V$1,'ИПЦ raw'!$1:$1,0))</f>
        <v>100.67</v>
      </c>
      <c r="W393" s="326">
        <f>INDEX('ИПЦ raw'!$1:$1048576, MATCH($K393,'ИПЦ raw'!$A:$A,0),MATCH(MoM!W$1,'ИПЦ raw'!$1:$1,0))</f>
        <v>101.06</v>
      </c>
      <c r="X393" s="326">
        <f>INDEX('ИПЦ raw'!$1:$1048576, MATCH($K393,'ИПЦ raw'!$A:$A,0),MATCH(MoM!X$1,'ИПЦ raw'!$1:$1,0))</f>
        <v>100.48</v>
      </c>
      <c r="Y393" s="326">
        <f>INDEX('ИПЦ raw'!$1:$1048576, MATCH($K393,'ИПЦ raw'!$A:$A,0),MATCH(MoM!Y$1,'ИПЦ raw'!$1:$1,0))</f>
        <v>100.87</v>
      </c>
      <c r="Z393" s="326">
        <f>INDEX('ИПЦ raw'!$1:$1048576, MATCH($K393,'ИПЦ raw'!$A:$A,0),MATCH(MoM!Z$1,'ИПЦ raw'!$1:$1,0))</f>
        <v>100.79</v>
      </c>
      <c r="AA393" s="326">
        <f>INDEX('ИПЦ raw'!$1:$1048576, MATCH($K393,'ИПЦ raw'!$A:$A,0),MATCH(MoM!AA$1,'ИПЦ raw'!$1:$1,0))</f>
        <v>100.44</v>
      </c>
      <c r="AB393" s="326">
        <f>INDEX('ИПЦ raw'!$1:$1048576, MATCH($K393,'ИПЦ raw'!$A:$A,0),MATCH(MoM!AB$1,'ИПЦ raw'!$1:$1,0))</f>
        <v>100.32</v>
      </c>
      <c r="AC393" s="326">
        <f>INDEX('ИПЦ raw'!$1:$1048576, MATCH($K393,'ИПЦ raw'!$A:$A,0),MATCH(MoM!AC$1,'ИПЦ raw'!$1:$1,0))</f>
        <v>99.78</v>
      </c>
      <c r="AD393" s="326">
        <f>INDEX('ИПЦ raw'!$1:$1048576, MATCH($K393,'ИПЦ raw'!$A:$A,0),MATCH(MoM!AD$1,'ИПЦ raw'!$1:$1,0))</f>
        <v>99.95</v>
      </c>
      <c r="AE393" s="326">
        <f>INDEX('ИПЦ raw'!$1:$1048576, MATCH($K393,'ИПЦ raw'!$A:$A,0),MATCH(MoM!AE$1,'ИПЦ raw'!$1:$1,0))</f>
        <v>100.34</v>
      </c>
      <c r="AF393" s="326">
        <f>INDEX('ИПЦ raw'!$1:$1048576, MATCH($K393,'ИПЦ raw'!$A:$A,0),MATCH(MoM!AF$1,'ИПЦ raw'!$1:$1,0))</f>
        <v>102.26</v>
      </c>
      <c r="AG393" s="326">
        <f>INDEX('ИПЦ raw'!$1:$1048576, MATCH($K393,'ИПЦ raw'!$A:$A,0),MATCH(MoM!AG$1,'ИПЦ raw'!$1:$1,0))</f>
        <v>101.48</v>
      </c>
      <c r="AH393" s="326">
        <f>INDEX('ИПЦ raw'!$1:$1048576, MATCH($K393,'ИПЦ raw'!$A:$A,0),MATCH(MoM!AH$1,'ИПЦ raw'!$1:$1,0))</f>
        <v>100.86</v>
      </c>
      <c r="AI393" s="326">
        <f>INDEX('ИПЦ raw'!$1:$1048576, MATCH($K393,'ИПЦ raw'!$A:$A,0),MATCH(MoM!AI$1,'ИПЦ raw'!$1:$1,0))</f>
        <v>101.28</v>
      </c>
      <c r="AJ393" s="326">
        <f>INDEX('ИПЦ raw'!$1:$1048576, MATCH($K393,'ИПЦ raw'!$A:$A,0),MATCH(MoM!AJ$1,'ИПЦ raw'!$1:$1,0))</f>
        <v>101.24</v>
      </c>
      <c r="AK393" s="326">
        <f>INDEX('ИПЦ raw'!$1:$1048576, MATCH($K393,'ИПЦ raw'!$A:$A,0),MATCH(MoM!AK$1,'ИПЦ raw'!$1:$1,0))</f>
        <v>103.22</v>
      </c>
      <c r="AL393" s="326">
        <f>INDEX('ИПЦ raw'!$1:$1048576, MATCH($K393,'ИПЦ raw'!$A:$A,0),MATCH(MoM!AL$1,'ИПЦ raw'!$1:$1,0))</f>
        <v>101.63</v>
      </c>
      <c r="AM393" s="326">
        <f>INDEX('ИПЦ raw'!$1:$1048576, MATCH($K393,'ИПЦ raw'!$A:$A,0),MATCH(MoM!AM$1,'ИПЦ raw'!$1:$1,0))</f>
        <v>100.16</v>
      </c>
      <c r="AN393" s="326">
        <f>INDEX('ИПЦ raw'!$1:$1048576, MATCH($K393,'ИПЦ raw'!$A:$A,0),MATCH(MoM!AN$1,'ИПЦ raw'!$1:$1,0))</f>
        <v>100.34</v>
      </c>
      <c r="AO393" s="326">
        <f>INDEX('ИПЦ raw'!$1:$1048576, MATCH($K393,'ИПЦ raw'!$A:$A,0),MATCH(MoM!AO$1,'ИПЦ raw'!$1:$1,0))</f>
        <v>100.95</v>
      </c>
      <c r="AP393" s="326">
        <f>INDEX('ИПЦ raw'!$1:$1048576, MATCH($K393,'ИПЦ raw'!$A:$A,0),MATCH(MoM!AP$1,'ИПЦ raw'!$1:$1,0))</f>
        <v>100.01</v>
      </c>
      <c r="AQ393" s="326">
        <f>INDEX('ИПЦ raw'!$1:$1048576, MATCH($K393,'ИПЦ raw'!$A:$A,0),MATCH(MoM!AQ$1,'ИПЦ raw'!$1:$1,0))</f>
        <v>101.2</v>
      </c>
      <c r="AR393" s="326">
        <f>INDEX('ИПЦ raw'!$1:$1048576, MATCH($K393,'ИПЦ raw'!$A:$A,0),MATCH(MoM!AR$1,'ИПЦ raw'!$1:$1,0))</f>
        <v>101.94</v>
      </c>
      <c r="AS393" s="326">
        <f>INDEX('ИПЦ raw'!$1:$1048576, MATCH($K393,'ИПЦ raw'!$A:$A,0),MATCH(MoM!AS$1,'ИПЦ raw'!$1:$1,0))</f>
        <v>100.44</v>
      </c>
      <c r="AT393" s="326">
        <f>INDEX('ИПЦ raw'!$1:$1048576, MATCH($K393,'ИПЦ raw'!$A:$A,0),MATCH(MoM!AT$1,'ИПЦ raw'!$1:$1,0))</f>
        <v>101.67</v>
      </c>
      <c r="AU393" s="326">
        <f>INDEX('ИПЦ raw'!$1:$1048576, MATCH($K393,'ИПЦ raw'!$A:$A,0),MATCH(MoM!AU$1,'ИПЦ raw'!$1:$1,0))</f>
        <v>102.46</v>
      </c>
      <c r="AV393" s="326">
        <f>INDEX('ИПЦ raw'!$1:$1048576, MATCH($K393,'ИПЦ raw'!$A:$A,0),MATCH(MoM!AV$1,'ИПЦ raw'!$1:$1,0))</f>
        <v>102.24</v>
      </c>
      <c r="AW393" s="326">
        <f>INDEX('ИПЦ raw'!$1:$1048576, MATCH($K393,'ИПЦ raw'!$A:$A,0),MATCH(MoM!AW$1,'ИПЦ raw'!$1:$1,0))</f>
        <v>100.14</v>
      </c>
      <c r="AX393" s="326">
        <f>INDEX('ИПЦ raw'!$1:$1048576, MATCH($K393,'ИПЦ raw'!$A:$A,0),MATCH(MoM!AX$1,'ИПЦ raw'!$1:$1,0))</f>
        <v>100.53</v>
      </c>
      <c r="AY393" s="326">
        <f>INDEX('ИПЦ raw'!$1:$1048576, MATCH($K393,'ИПЦ raw'!$A:$A,0),MATCH(MoM!AY$1,'ИПЦ raw'!$1:$1,0))</f>
        <v>100.86</v>
      </c>
      <c r="AZ393" s="326">
        <f>INDEX('ИПЦ raw'!$1:$1048576, MATCH($K393,'ИПЦ raw'!$A:$A,0),MATCH(MoM!AZ$1,'ИПЦ raw'!$1:$1,0))</f>
        <v>99.82</v>
      </c>
    </row>
    <row r="394" spans="1:52" x14ac:dyDescent="0.45">
      <c r="A394" s="326">
        <f>Веса!A394</f>
        <v>1</v>
      </c>
      <c r="B394" s="326">
        <f t="shared" si="12"/>
        <v>1</v>
      </c>
      <c r="C394" s="326">
        <f>БИПЦ_НДС!E394</f>
        <v>0</v>
      </c>
      <c r="D394" s="326">
        <f t="shared" si="13"/>
        <v>1</v>
      </c>
      <c r="E394" s="326">
        <v>0</v>
      </c>
      <c r="F394" s="326">
        <v>0</v>
      </c>
      <c r="G394" s="326">
        <v>0</v>
      </c>
      <c r="H394" s="326">
        <v>0</v>
      </c>
      <c r="I394" s="326">
        <v>1</v>
      </c>
      <c r="J394" s="308" t="s">
        <v>398</v>
      </c>
      <c r="K394" s="308" t="s">
        <v>398</v>
      </c>
      <c r="L394" s="326">
        <f>INDEX('ИПЦ raw'!$1:$1048576, MATCH($K394,'ИПЦ raw'!$A:$A,0),MATCH(MoM!L$1,'ИПЦ raw'!$1:$1,0))</f>
        <v>101.47</v>
      </c>
      <c r="M394" s="326">
        <f>INDEX('ИПЦ raw'!$1:$1048576, MATCH($K394,'ИПЦ raw'!$A:$A,0),MATCH(MoM!M$1,'ИПЦ raw'!$1:$1,0))</f>
        <v>100.33</v>
      </c>
      <c r="N394" s="326">
        <f>INDEX('ИПЦ raw'!$1:$1048576, MATCH($K394,'ИПЦ raw'!$A:$A,0),MATCH(MoM!N$1,'ИПЦ raw'!$1:$1,0))</f>
        <v>101.07</v>
      </c>
      <c r="O394" s="326">
        <f>INDEX('ИПЦ raw'!$1:$1048576, MATCH($K394,'ИПЦ raw'!$A:$A,0),MATCH(MoM!O$1,'ИПЦ raw'!$1:$1,0))</f>
        <v>100.43</v>
      </c>
      <c r="P394" s="326">
        <f>INDEX('ИПЦ raw'!$1:$1048576, MATCH($K394,'ИПЦ raw'!$A:$A,0),MATCH(MoM!P$1,'ИПЦ raw'!$1:$1,0))</f>
        <v>100.69</v>
      </c>
      <c r="Q394" s="326">
        <f>INDEX('ИПЦ raw'!$1:$1048576, MATCH($K394,'ИПЦ raw'!$A:$A,0),MATCH(MoM!Q$1,'ИПЦ raw'!$1:$1,0))</f>
        <v>100.54</v>
      </c>
      <c r="R394" s="326">
        <f>INDEX('ИПЦ raw'!$1:$1048576, MATCH($K394,'ИПЦ raw'!$A:$A,0),MATCH(MoM!R$1,'ИПЦ raw'!$1:$1,0))</f>
        <v>100.25</v>
      </c>
      <c r="S394" s="326">
        <f>INDEX('ИПЦ raw'!$1:$1048576, MATCH($K394,'ИПЦ raw'!$A:$A,0),MATCH(MoM!S$1,'ИПЦ raw'!$1:$1,0))</f>
        <v>101.18</v>
      </c>
      <c r="T394" s="326">
        <f>INDEX('ИПЦ raw'!$1:$1048576, MATCH($K394,'ИПЦ raw'!$A:$A,0),MATCH(MoM!T$1,'ИПЦ raw'!$1:$1,0))</f>
        <v>101.12</v>
      </c>
      <c r="U394" s="326">
        <f>INDEX('ИПЦ raw'!$1:$1048576, MATCH($K394,'ИПЦ raw'!$A:$A,0),MATCH(MoM!U$1,'ИПЦ raw'!$1:$1,0))</f>
        <v>99.96</v>
      </c>
      <c r="V394" s="326">
        <f>INDEX('ИПЦ raw'!$1:$1048576, MATCH($K394,'ИПЦ raw'!$A:$A,0),MATCH(MoM!V$1,'ИПЦ raw'!$1:$1,0))</f>
        <v>101</v>
      </c>
      <c r="W394" s="326">
        <f>INDEX('ИПЦ raw'!$1:$1048576, MATCH($K394,'ИПЦ raw'!$A:$A,0),MATCH(MoM!W$1,'ИПЦ raw'!$1:$1,0))</f>
        <v>101.53</v>
      </c>
      <c r="X394" s="326">
        <f>INDEX('ИПЦ raw'!$1:$1048576, MATCH($K394,'ИПЦ raw'!$A:$A,0),MATCH(MoM!X$1,'ИПЦ raw'!$1:$1,0))</f>
        <v>101.87</v>
      </c>
      <c r="Y394" s="326">
        <f>INDEX('ИПЦ raw'!$1:$1048576, MATCH($K394,'ИПЦ raw'!$A:$A,0),MATCH(MoM!Y$1,'ИПЦ raw'!$1:$1,0))</f>
        <v>100.88</v>
      </c>
      <c r="Z394" s="326">
        <f>INDEX('ИПЦ raw'!$1:$1048576, MATCH($K394,'ИПЦ raw'!$A:$A,0),MATCH(MoM!Z$1,'ИПЦ raw'!$1:$1,0))</f>
        <v>100.95</v>
      </c>
      <c r="AA394" s="326">
        <f>INDEX('ИПЦ raw'!$1:$1048576, MATCH($K394,'ИПЦ raw'!$A:$A,0),MATCH(MoM!AA$1,'ИПЦ raw'!$1:$1,0))</f>
        <v>100.37</v>
      </c>
      <c r="AB394" s="326">
        <f>INDEX('ИПЦ raw'!$1:$1048576, MATCH($K394,'ИПЦ raw'!$A:$A,0),MATCH(MoM!AB$1,'ИПЦ raw'!$1:$1,0))</f>
        <v>100.1</v>
      </c>
      <c r="AC394" s="326">
        <f>INDEX('ИПЦ raw'!$1:$1048576, MATCH($K394,'ИПЦ raw'!$A:$A,0),MATCH(MoM!AC$1,'ИПЦ raw'!$1:$1,0))</f>
        <v>102.13</v>
      </c>
      <c r="AD394" s="326">
        <f>INDEX('ИПЦ raw'!$1:$1048576, MATCH($K394,'ИПЦ raw'!$A:$A,0),MATCH(MoM!AD$1,'ИПЦ raw'!$1:$1,0))</f>
        <v>100.11</v>
      </c>
      <c r="AE394" s="326">
        <f>INDEX('ИПЦ raw'!$1:$1048576, MATCH($K394,'ИПЦ raw'!$A:$A,0),MATCH(MoM!AE$1,'ИПЦ raw'!$1:$1,0))</f>
        <v>100.22</v>
      </c>
      <c r="AF394" s="326">
        <f>INDEX('ИПЦ raw'!$1:$1048576, MATCH($K394,'ИПЦ raw'!$A:$A,0),MATCH(MoM!AF$1,'ИПЦ raw'!$1:$1,0))</f>
        <v>100.46</v>
      </c>
      <c r="AG394" s="326">
        <f>INDEX('ИПЦ raw'!$1:$1048576, MATCH($K394,'ИПЦ raw'!$A:$A,0),MATCH(MoM!AG$1,'ИПЦ raw'!$1:$1,0))</f>
        <v>100.93</v>
      </c>
      <c r="AH394" s="326">
        <f>INDEX('ИПЦ raw'!$1:$1048576, MATCH($K394,'ИПЦ raw'!$A:$A,0),MATCH(MoM!AH$1,'ИПЦ raw'!$1:$1,0))</f>
        <v>100.16</v>
      </c>
      <c r="AI394" s="326">
        <f>INDEX('ИПЦ raw'!$1:$1048576, MATCH($K394,'ИПЦ raw'!$A:$A,0),MATCH(MoM!AI$1,'ИПЦ raw'!$1:$1,0))</f>
        <v>100.52</v>
      </c>
      <c r="AJ394" s="326">
        <f>INDEX('ИПЦ raw'!$1:$1048576, MATCH($K394,'ИПЦ raw'!$A:$A,0),MATCH(MoM!AJ$1,'ИПЦ raw'!$1:$1,0))</f>
        <v>103.24</v>
      </c>
      <c r="AK394" s="326">
        <f>INDEX('ИПЦ raw'!$1:$1048576, MATCH($K394,'ИПЦ raw'!$A:$A,0),MATCH(MoM!AK$1,'ИПЦ raw'!$1:$1,0))</f>
        <v>101.14</v>
      </c>
      <c r="AL394" s="326">
        <f>INDEX('ИПЦ raw'!$1:$1048576, MATCH($K394,'ИПЦ raw'!$A:$A,0),MATCH(MoM!AL$1,'ИПЦ raw'!$1:$1,0))</f>
        <v>102.83</v>
      </c>
      <c r="AM394" s="326">
        <f>INDEX('ИПЦ raw'!$1:$1048576, MATCH($K394,'ИПЦ raw'!$A:$A,0),MATCH(MoM!AM$1,'ИПЦ raw'!$1:$1,0))</f>
        <v>101.91</v>
      </c>
      <c r="AN394" s="326">
        <f>INDEX('ИПЦ raw'!$1:$1048576, MATCH($K394,'ИПЦ raw'!$A:$A,0),MATCH(MoM!AN$1,'ИПЦ raw'!$1:$1,0))</f>
        <v>102.11</v>
      </c>
      <c r="AO394" s="326">
        <f>INDEX('ИПЦ raw'!$1:$1048576, MATCH($K394,'ИПЦ raw'!$A:$A,0),MATCH(MoM!AO$1,'ИПЦ raw'!$1:$1,0))</f>
        <v>101.1</v>
      </c>
      <c r="AP394" s="326">
        <f>INDEX('ИПЦ raw'!$1:$1048576, MATCH($K394,'ИПЦ raw'!$A:$A,0),MATCH(MoM!AP$1,'ИПЦ raw'!$1:$1,0))</f>
        <v>100.63</v>
      </c>
      <c r="AQ394" s="326">
        <f>INDEX('ИПЦ raw'!$1:$1048576, MATCH($K394,'ИПЦ raw'!$A:$A,0),MATCH(MoM!AQ$1,'ИПЦ raw'!$1:$1,0))</f>
        <v>100.34</v>
      </c>
      <c r="AR394" s="326">
        <f>INDEX('ИПЦ raw'!$1:$1048576, MATCH($K394,'ИПЦ raw'!$A:$A,0),MATCH(MoM!AR$1,'ИПЦ raw'!$1:$1,0))</f>
        <v>100.77</v>
      </c>
      <c r="AS394" s="326">
        <f>INDEX('ИПЦ raw'!$1:$1048576, MATCH($K394,'ИПЦ raw'!$A:$A,0),MATCH(MoM!AS$1,'ИПЦ raw'!$1:$1,0))</f>
        <v>101.64</v>
      </c>
      <c r="AT394" s="326">
        <f>INDEX('ИПЦ raw'!$1:$1048576, MATCH($K394,'ИПЦ raw'!$A:$A,0),MATCH(MoM!AT$1,'ИПЦ raw'!$1:$1,0))</f>
        <v>100.16</v>
      </c>
      <c r="AU394" s="326">
        <f>INDEX('ИПЦ raw'!$1:$1048576, MATCH($K394,'ИПЦ raw'!$A:$A,0),MATCH(MoM!AU$1,'ИПЦ raw'!$1:$1,0))</f>
        <v>100.38</v>
      </c>
      <c r="AV394" s="326">
        <f>INDEX('ИПЦ raw'!$1:$1048576, MATCH($K394,'ИПЦ raw'!$A:$A,0),MATCH(MoM!AV$1,'ИПЦ raw'!$1:$1,0))</f>
        <v>103.47</v>
      </c>
      <c r="AW394" s="326">
        <f>INDEX('ИПЦ raw'!$1:$1048576, MATCH($K394,'ИПЦ raw'!$A:$A,0),MATCH(MoM!AW$1,'ИПЦ raw'!$1:$1,0))</f>
        <v>100.6</v>
      </c>
      <c r="AX394" s="326">
        <f>INDEX('ИПЦ raw'!$1:$1048576, MATCH($K394,'ИПЦ raw'!$A:$A,0),MATCH(MoM!AX$1,'ИПЦ raw'!$1:$1,0))</f>
        <v>100.99</v>
      </c>
      <c r="AY394" s="326">
        <f>INDEX('ИПЦ raw'!$1:$1048576, MATCH($K394,'ИПЦ raw'!$A:$A,0),MATCH(MoM!AY$1,'ИПЦ raw'!$1:$1,0))</f>
        <v>101.81</v>
      </c>
      <c r="AZ394" s="326">
        <f>INDEX('ИПЦ raw'!$1:$1048576, MATCH($K394,'ИПЦ raw'!$A:$A,0),MATCH(MoM!AZ$1,'ИПЦ raw'!$1:$1,0))</f>
        <v>101.19</v>
      </c>
    </row>
    <row r="395" spans="1:52" x14ac:dyDescent="0.45">
      <c r="A395" s="326">
        <f>Веса!A395</f>
        <v>1</v>
      </c>
      <c r="B395" s="333">
        <v>0</v>
      </c>
      <c r="C395" s="326">
        <f>БИПЦ_НДС!E395</f>
        <v>0</v>
      </c>
      <c r="D395" s="326">
        <f t="shared" si="13"/>
        <v>1</v>
      </c>
      <c r="E395" s="326">
        <v>0</v>
      </c>
      <c r="F395" s="326">
        <v>0</v>
      </c>
      <c r="G395" s="326">
        <v>0</v>
      </c>
      <c r="H395" s="326">
        <v>0</v>
      </c>
      <c r="I395" s="326">
        <v>1</v>
      </c>
      <c r="J395" s="325" t="s">
        <v>399</v>
      </c>
      <c r="K395" s="325" t="s">
        <v>399</v>
      </c>
      <c r="L395" s="326">
        <f>INDEX('ИПЦ raw'!$1:$1048576, MATCH($K395,'ИПЦ raw'!$A:$A,0),MATCH(MoM!L$1,'ИПЦ raw'!$1:$1,0))</f>
        <v>101.02</v>
      </c>
      <c r="M395" s="326">
        <f>INDEX('ИПЦ raw'!$1:$1048576, MATCH($K395,'ИПЦ raw'!$A:$A,0),MATCH(MoM!M$1,'ИПЦ raw'!$1:$1,0))</f>
        <v>105.2</v>
      </c>
      <c r="N395" s="326">
        <f>INDEX('ИПЦ raw'!$1:$1048576, MATCH($K395,'ИПЦ raw'!$A:$A,0),MATCH(MoM!N$1,'ИПЦ raw'!$1:$1,0))</f>
        <v>113.43</v>
      </c>
      <c r="O395" s="326">
        <f>INDEX('ИПЦ raw'!$1:$1048576, MATCH($K395,'ИПЦ raw'!$A:$A,0),MATCH(MoM!O$1,'ИПЦ raw'!$1:$1,0))</f>
        <v>111.08</v>
      </c>
      <c r="P395" s="326">
        <f>INDEX('ИПЦ raw'!$1:$1048576, MATCH($K395,'ИПЦ raw'!$A:$A,0),MATCH(MoM!P$1,'ИПЦ raw'!$1:$1,0))</f>
        <v>110.27</v>
      </c>
      <c r="Q395" s="326">
        <f>INDEX('ИПЦ raw'!$1:$1048576, MATCH($K395,'ИПЦ raw'!$A:$A,0),MATCH(MoM!Q$1,'ИПЦ raw'!$1:$1,0))</f>
        <v>106.63</v>
      </c>
      <c r="R395" s="326">
        <f>INDEX('ИПЦ raw'!$1:$1048576, MATCH($K395,'ИПЦ raw'!$A:$A,0),MATCH(MoM!R$1,'ИПЦ raw'!$1:$1,0))</f>
        <v>102.56</v>
      </c>
      <c r="S395" s="326">
        <f>INDEX('ИПЦ raw'!$1:$1048576, MATCH($K395,'ИПЦ raw'!$A:$A,0),MATCH(MoM!S$1,'ИПЦ raw'!$1:$1,0))</f>
        <v>97.55</v>
      </c>
      <c r="T395" s="326">
        <f>INDEX('ИПЦ raw'!$1:$1048576, MATCH($K395,'ИПЦ raw'!$A:$A,0),MATCH(MoM!T$1,'ИПЦ raw'!$1:$1,0))</f>
        <v>100.17</v>
      </c>
      <c r="U395" s="326">
        <f>INDEX('ИПЦ raw'!$1:$1048576, MATCH($K395,'ИПЦ raw'!$A:$A,0),MATCH(MoM!U$1,'ИПЦ raw'!$1:$1,0))</f>
        <v>88.63</v>
      </c>
      <c r="V395" s="326">
        <f>INDEX('ИПЦ raw'!$1:$1048576, MATCH($K395,'ИПЦ raw'!$A:$A,0),MATCH(MoM!V$1,'ИПЦ raw'!$1:$1,0))</f>
        <v>101.11</v>
      </c>
      <c r="W395" s="326">
        <f>INDEX('ИПЦ raw'!$1:$1048576, MATCH($K395,'ИПЦ raw'!$A:$A,0),MATCH(MoM!W$1,'ИПЦ raw'!$1:$1,0))</f>
        <v>89.99</v>
      </c>
      <c r="X395" s="326">
        <f>INDEX('ИПЦ raw'!$1:$1048576, MATCH($K395,'ИПЦ raw'!$A:$A,0),MATCH(MoM!X$1,'ИПЦ raw'!$1:$1,0))</f>
        <v>97.5</v>
      </c>
      <c r="Y395" s="326">
        <f>INDEX('ИПЦ raw'!$1:$1048576, MATCH($K395,'ИПЦ raw'!$A:$A,0),MATCH(MoM!Y$1,'ИПЦ raw'!$1:$1,0))</f>
        <v>110.89</v>
      </c>
      <c r="Z395" s="326">
        <f>INDEX('ИПЦ raw'!$1:$1048576, MATCH($K395,'ИПЦ raw'!$A:$A,0),MATCH(MoM!Z$1,'ИПЦ raw'!$1:$1,0))</f>
        <v>105.27</v>
      </c>
      <c r="AA395" s="326">
        <f>INDEX('ИПЦ raw'!$1:$1048576, MATCH($K395,'ИПЦ raw'!$A:$A,0),MATCH(MoM!AA$1,'ИПЦ raw'!$1:$1,0))</f>
        <v>106.36</v>
      </c>
      <c r="AB395" s="326">
        <f>INDEX('ИПЦ raw'!$1:$1048576, MATCH($K395,'ИПЦ raw'!$A:$A,0),MATCH(MoM!AB$1,'ИПЦ raw'!$1:$1,0))</f>
        <v>112.64</v>
      </c>
      <c r="AC395" s="326">
        <f>INDEX('ИПЦ raw'!$1:$1048576, MATCH($K395,'ИПЦ raw'!$A:$A,0),MATCH(MoM!AC$1,'ИПЦ raw'!$1:$1,0))</f>
        <v>107.62</v>
      </c>
      <c r="AD395" s="326">
        <f>INDEX('ИПЦ raw'!$1:$1048576, MATCH($K395,'ИПЦ raw'!$A:$A,0),MATCH(MoM!AD$1,'ИПЦ raw'!$1:$1,0))</f>
        <v>97.65</v>
      </c>
      <c r="AE395" s="326">
        <f>INDEX('ИПЦ raw'!$1:$1048576, MATCH($K395,'ИПЦ raw'!$A:$A,0),MATCH(MoM!AE$1,'ИПЦ raw'!$1:$1,0))</f>
        <v>104.92</v>
      </c>
      <c r="AF395" s="326">
        <f>INDEX('ИПЦ raw'!$1:$1048576, MATCH($K395,'ИПЦ raw'!$A:$A,0),MATCH(MoM!AF$1,'ИПЦ raw'!$1:$1,0))</f>
        <v>101.46</v>
      </c>
      <c r="AG395" s="326">
        <f>INDEX('ИПЦ raw'!$1:$1048576, MATCH($K395,'ИПЦ raw'!$A:$A,0),MATCH(MoM!AG$1,'ИПЦ raw'!$1:$1,0))</f>
        <v>83.49</v>
      </c>
      <c r="AH395" s="326">
        <f>INDEX('ИПЦ raw'!$1:$1048576, MATCH($K395,'ИПЦ raw'!$A:$A,0),MATCH(MoM!AH$1,'ИПЦ raw'!$1:$1,0))</f>
        <v>99.65</v>
      </c>
      <c r="AI395" s="326">
        <f>INDEX('ИПЦ raw'!$1:$1048576, MATCH($K395,'ИПЦ raw'!$A:$A,0),MATCH(MoM!AI$1,'ИПЦ raw'!$1:$1,0))</f>
        <v>93.97</v>
      </c>
      <c r="AJ395" s="326">
        <f>INDEX('ИПЦ raw'!$1:$1048576, MATCH($K395,'ИПЦ raw'!$A:$A,0),MATCH(MoM!AJ$1,'ИПЦ raw'!$1:$1,0))</f>
        <v>100.24</v>
      </c>
      <c r="AK395" s="326">
        <f>INDEX('ИПЦ raw'!$1:$1048576, MATCH($K395,'ИПЦ raw'!$A:$A,0),MATCH(MoM!AK$1,'ИПЦ raw'!$1:$1,0))</f>
        <v>102.14</v>
      </c>
      <c r="AL395" s="326">
        <f>INDEX('ИПЦ raw'!$1:$1048576, MATCH($K395,'ИПЦ raw'!$A:$A,0),MATCH(MoM!AL$1,'ИПЦ raw'!$1:$1,0))</f>
        <v>104.62</v>
      </c>
      <c r="AM395" s="326">
        <f>INDEX('ИПЦ raw'!$1:$1048576, MATCH($K395,'ИПЦ raw'!$A:$A,0),MATCH(MoM!AM$1,'ИПЦ raw'!$1:$1,0))</f>
        <v>105.69</v>
      </c>
      <c r="AN395" s="326">
        <f>INDEX('ИПЦ raw'!$1:$1048576, MATCH($K395,'ИПЦ raw'!$A:$A,0),MATCH(MoM!AN$1,'ИПЦ raw'!$1:$1,0))</f>
        <v>111.06</v>
      </c>
      <c r="AO395" s="326">
        <f>INDEX('ИПЦ raw'!$1:$1048576, MATCH($K395,'ИПЦ raw'!$A:$A,0),MATCH(MoM!AO$1,'ИПЦ raw'!$1:$1,0))</f>
        <v>101.07</v>
      </c>
      <c r="AP395" s="326">
        <f>INDEX('ИПЦ raw'!$1:$1048576, MATCH($K395,'ИПЦ raw'!$A:$A,0),MATCH(MoM!AP$1,'ИПЦ raw'!$1:$1,0))</f>
        <v>100.23</v>
      </c>
      <c r="AQ395" s="326">
        <f>INDEX('ИПЦ raw'!$1:$1048576, MATCH($K395,'ИПЦ raw'!$A:$A,0),MATCH(MoM!AQ$1,'ИПЦ raw'!$1:$1,0))</f>
        <v>101.14</v>
      </c>
      <c r="AR395" s="326">
        <f>INDEX('ИПЦ raw'!$1:$1048576, MATCH($K395,'ИПЦ raw'!$A:$A,0),MATCH(MoM!AR$1,'ИПЦ raw'!$1:$1,0))</f>
        <v>99.67</v>
      </c>
      <c r="AS395" s="326">
        <f>INDEX('ИПЦ raw'!$1:$1048576, MATCH($K395,'ИПЦ raw'!$A:$A,0),MATCH(MoM!AS$1,'ИПЦ raw'!$1:$1,0))</f>
        <v>81.84</v>
      </c>
      <c r="AT395" s="326">
        <f>INDEX('ИПЦ raw'!$1:$1048576, MATCH($K395,'ИПЦ raw'!$A:$A,0),MATCH(MoM!AT$1,'ИПЦ raw'!$1:$1,0))</f>
        <v>98.43</v>
      </c>
      <c r="AU395" s="326">
        <f>INDEX('ИПЦ raw'!$1:$1048576, MATCH($K395,'ИПЦ raw'!$A:$A,0),MATCH(MoM!AU$1,'ИПЦ raw'!$1:$1,0))</f>
        <v>93.19</v>
      </c>
      <c r="AV395" s="326">
        <f>INDEX('ИПЦ raw'!$1:$1048576, MATCH($K395,'ИПЦ raw'!$A:$A,0),MATCH(MoM!AV$1,'ИПЦ raw'!$1:$1,0))</f>
        <v>101.32</v>
      </c>
      <c r="AW395" s="326">
        <f>INDEX('ИПЦ raw'!$1:$1048576, MATCH($K395,'ИПЦ raw'!$A:$A,0),MATCH(MoM!AW$1,'ИПЦ raw'!$1:$1,0))</f>
        <v>110.98</v>
      </c>
      <c r="AX395" s="326">
        <f>INDEX('ИПЦ raw'!$1:$1048576, MATCH($K395,'ИПЦ raw'!$A:$A,0),MATCH(MoM!AX$1,'ИПЦ raw'!$1:$1,0))</f>
        <v>106.29</v>
      </c>
      <c r="AY395" s="326">
        <f>INDEX('ИПЦ raw'!$1:$1048576, MATCH($K395,'ИПЦ raw'!$A:$A,0),MATCH(MoM!AY$1,'ИПЦ raw'!$1:$1,0))</f>
        <v>108.62</v>
      </c>
      <c r="AZ395" s="326">
        <f>INDEX('ИПЦ raw'!$1:$1048576, MATCH($K395,'ИПЦ raw'!$A:$A,0),MATCH(MoM!AZ$1,'ИПЦ raw'!$1:$1,0))</f>
        <v>106.42</v>
      </c>
    </row>
    <row r="396" spans="1:52" x14ac:dyDescent="0.45">
      <c r="A396" s="326">
        <f>Веса!A396</f>
        <v>0</v>
      </c>
      <c r="B396" s="333">
        <v>0</v>
      </c>
      <c r="C396" s="326">
        <f>БИПЦ_НДС!E396</f>
        <v>0</v>
      </c>
      <c r="D396" s="326">
        <f t="shared" si="13"/>
        <v>1</v>
      </c>
      <c r="E396" s="326">
        <v>0</v>
      </c>
      <c r="F396" s="326">
        <v>0</v>
      </c>
      <c r="G396" s="326">
        <v>0</v>
      </c>
      <c r="H396" s="326">
        <v>0</v>
      </c>
      <c r="I396" s="326">
        <v>1</v>
      </c>
      <c r="J396" s="325" t="s">
        <v>400</v>
      </c>
      <c r="K396" s="325" t="s">
        <v>400</v>
      </c>
      <c r="L396" s="326">
        <f>INDEX('ИПЦ raw'!$1:$1048576, MATCH($K396,'ИПЦ raw'!$A:$A,0),MATCH(MoM!L$1,'ИПЦ raw'!$1:$1,0))</f>
        <v>104.91</v>
      </c>
      <c r="M396" s="326">
        <f>INDEX('ИПЦ raw'!$1:$1048576, MATCH($K396,'ИПЦ raw'!$A:$A,0),MATCH(MoM!M$1,'ИПЦ raw'!$1:$1,0))</f>
        <v>109.55</v>
      </c>
      <c r="N396" s="326">
        <f>INDEX('ИПЦ raw'!$1:$1048576, MATCH($K396,'ИПЦ raw'!$A:$A,0),MATCH(MoM!N$1,'ИПЦ raw'!$1:$1,0))</f>
        <v>103.99</v>
      </c>
      <c r="O396" s="326">
        <f>INDEX('ИПЦ raw'!$1:$1048576, MATCH($K396,'ИПЦ raw'!$A:$A,0),MATCH(MoM!O$1,'ИПЦ raw'!$1:$1,0))</f>
        <v>90.91</v>
      </c>
      <c r="P396" s="326">
        <f>INDEX('ИПЦ raw'!$1:$1048576, MATCH($K396,'ИПЦ raw'!$A:$A,0),MATCH(MoM!P$1,'ИПЦ raw'!$1:$1,0))</f>
        <v>91.87</v>
      </c>
      <c r="Q396" s="326">
        <f>INDEX('ИПЦ raw'!$1:$1048576, MATCH($K396,'ИПЦ raw'!$A:$A,0),MATCH(MoM!Q$1,'ИПЦ raw'!$1:$1,0))</f>
        <v>97.3</v>
      </c>
      <c r="R396" s="326">
        <f>INDEX('ИПЦ raw'!$1:$1048576, MATCH($K396,'ИПЦ raw'!$A:$A,0),MATCH(MoM!R$1,'ИПЦ raw'!$1:$1,0))</f>
        <v>110.01</v>
      </c>
      <c r="S396" s="326">
        <f>INDEX('ИПЦ raw'!$1:$1048576, MATCH($K396,'ИПЦ raw'!$A:$A,0),MATCH(MoM!S$1,'ИПЦ raw'!$1:$1,0))</f>
        <v>112.15</v>
      </c>
      <c r="T396" s="326">
        <f>INDEX('ИПЦ raw'!$1:$1048576, MATCH($K396,'ИПЦ raw'!$A:$A,0),MATCH(MoM!T$1,'ИПЦ raw'!$1:$1,0))</f>
        <v>113.58</v>
      </c>
      <c r="U396" s="326">
        <f>INDEX('ИПЦ raw'!$1:$1048576, MATCH($K396,'ИПЦ raw'!$A:$A,0),MATCH(MoM!U$1,'ИПЦ raw'!$1:$1,0))</f>
        <v>100.28</v>
      </c>
      <c r="V396" s="326">
        <f>INDEX('ИПЦ raw'!$1:$1048576, MATCH($K396,'ИПЦ raw'!$A:$A,0),MATCH(MoM!V$1,'ИПЦ raw'!$1:$1,0))</f>
        <v>105.87</v>
      </c>
      <c r="W396" s="326">
        <f>INDEX('ИПЦ raw'!$1:$1048576, MATCH($K396,'ИПЦ raw'!$A:$A,0),MATCH(MoM!W$1,'ИПЦ raw'!$1:$1,0))</f>
        <v>88.07</v>
      </c>
      <c r="X396" s="326">
        <f>INDEX('ИПЦ raw'!$1:$1048576, MATCH($K396,'ИПЦ raw'!$A:$A,0),MATCH(MoM!X$1,'ИПЦ raw'!$1:$1,0))</f>
        <v>100.9</v>
      </c>
      <c r="Y396" s="326">
        <f>INDEX('ИПЦ raw'!$1:$1048576, MATCH($K396,'ИПЦ raw'!$A:$A,0),MATCH(MoM!Y$1,'ИПЦ raw'!$1:$1,0))</f>
        <v>106.38</v>
      </c>
      <c r="Z396" s="326">
        <f>INDEX('ИПЦ raw'!$1:$1048576, MATCH($K396,'ИПЦ raw'!$A:$A,0),MATCH(MoM!Z$1,'ИПЦ raw'!$1:$1,0))</f>
        <v>103.08</v>
      </c>
      <c r="AA396" s="326">
        <f>INDEX('ИПЦ raw'!$1:$1048576, MATCH($K396,'ИПЦ raw'!$A:$A,0),MATCH(MoM!AA$1,'ИПЦ raw'!$1:$1,0))</f>
        <v>85.62</v>
      </c>
      <c r="AB396" s="326">
        <f>INDEX('ИПЦ raw'!$1:$1048576, MATCH($K396,'ИПЦ raw'!$A:$A,0),MATCH(MoM!AB$1,'ИПЦ raw'!$1:$1,0))</f>
        <v>87.34</v>
      </c>
      <c r="AC396" s="326">
        <f>INDEX('ИПЦ raw'!$1:$1048576, MATCH($K396,'ИПЦ raw'!$A:$A,0),MATCH(MoM!AC$1,'ИПЦ raw'!$1:$1,0))</f>
        <v>100.18</v>
      </c>
      <c r="AD396" s="326">
        <f>INDEX('ИПЦ raw'!$1:$1048576, MATCH($K396,'ИПЦ raw'!$A:$A,0),MATCH(MoM!AD$1,'ИПЦ raw'!$1:$1,0))</f>
        <v>102.87</v>
      </c>
      <c r="AE396" s="326">
        <f>INDEX('ИПЦ raw'!$1:$1048576, MATCH($K396,'ИПЦ raw'!$A:$A,0),MATCH(MoM!AE$1,'ИПЦ raw'!$1:$1,0))</f>
        <v>111.32</v>
      </c>
      <c r="AF396" s="326">
        <f>INDEX('ИПЦ raw'!$1:$1048576, MATCH($K396,'ИПЦ raw'!$A:$A,0),MATCH(MoM!AF$1,'ИПЦ raw'!$1:$1,0))</f>
        <v>121.11</v>
      </c>
      <c r="AG396" s="326">
        <f>INDEX('ИПЦ raw'!$1:$1048576, MATCH($K396,'ИПЦ raw'!$A:$A,0),MATCH(MoM!AG$1,'ИПЦ raw'!$1:$1,0))</f>
        <v>94.89</v>
      </c>
      <c r="AH396" s="326">
        <f>INDEX('ИПЦ raw'!$1:$1048576, MATCH($K396,'ИПЦ raw'!$A:$A,0),MATCH(MoM!AH$1,'ИПЦ raw'!$1:$1,0))</f>
        <v>102.84</v>
      </c>
      <c r="AI396" s="326">
        <f>INDEX('ИПЦ raw'!$1:$1048576, MATCH($K396,'ИПЦ raw'!$A:$A,0),MATCH(MoM!AI$1,'ИПЦ raw'!$1:$1,0))</f>
        <v>94.74</v>
      </c>
      <c r="AJ396" s="326">
        <f>INDEX('ИПЦ raw'!$1:$1048576, MATCH($K396,'ИПЦ raw'!$A:$A,0),MATCH(MoM!AJ$1,'ИПЦ raw'!$1:$1,0))</f>
        <v>106.73</v>
      </c>
      <c r="AK396" s="326">
        <f>INDEX('ИПЦ raw'!$1:$1048576, MATCH($K396,'ИПЦ raw'!$A:$A,0),MATCH(MoM!AK$1,'ИПЦ raw'!$1:$1,0))</f>
        <v>105.83</v>
      </c>
      <c r="AL396" s="326">
        <f>INDEX('ИПЦ raw'!$1:$1048576, MATCH($K396,'ИПЦ raw'!$A:$A,0),MATCH(MoM!AL$1,'ИПЦ raw'!$1:$1,0))</f>
        <v>95.48</v>
      </c>
      <c r="AM396" s="326">
        <f>INDEX('ИПЦ raw'!$1:$1048576, MATCH($K396,'ИПЦ raw'!$A:$A,0),MATCH(MoM!AM$1,'ИПЦ raw'!$1:$1,0))</f>
        <v>85.04</v>
      </c>
      <c r="AN396" s="326">
        <f>INDEX('ИПЦ raw'!$1:$1048576, MATCH($K396,'ИПЦ raw'!$A:$A,0),MATCH(MoM!AN$1,'ИПЦ raw'!$1:$1,0))</f>
        <v>90.11</v>
      </c>
      <c r="AO396" s="326">
        <f>INDEX('ИПЦ raw'!$1:$1048576, MATCH($K396,'ИПЦ raw'!$A:$A,0),MATCH(MoM!AO$1,'ИПЦ raw'!$1:$1,0))</f>
        <v>102.15</v>
      </c>
      <c r="AP396" s="326">
        <f>INDEX('ИПЦ raw'!$1:$1048576, MATCH($K396,'ИПЦ raw'!$A:$A,0),MATCH(MoM!AP$1,'ИПЦ raw'!$1:$1,0))</f>
        <v>102.41</v>
      </c>
      <c r="AQ396" s="326">
        <f>INDEX('ИПЦ raw'!$1:$1048576, MATCH($K396,'ИПЦ raw'!$A:$A,0),MATCH(MoM!AQ$1,'ИПЦ raw'!$1:$1,0))</f>
        <v>105.57</v>
      </c>
      <c r="AR396" s="326">
        <f>INDEX('ИПЦ raw'!$1:$1048576, MATCH($K396,'ИПЦ raw'!$A:$A,0),MATCH(MoM!AR$1,'ИПЦ raw'!$1:$1,0))</f>
        <v>122.38</v>
      </c>
      <c r="AS396" s="326">
        <f>INDEX('ИПЦ raw'!$1:$1048576, MATCH($K396,'ИПЦ raw'!$A:$A,0),MATCH(MoM!AS$1,'ИПЦ raw'!$1:$1,0))</f>
        <v>92.15</v>
      </c>
      <c r="AT396" s="326">
        <f>INDEX('ИПЦ raw'!$1:$1048576, MATCH($K396,'ИПЦ raw'!$A:$A,0),MATCH(MoM!AT$1,'ИПЦ raw'!$1:$1,0))</f>
        <v>94.21</v>
      </c>
      <c r="AU396" s="326">
        <f>INDEX('ИПЦ raw'!$1:$1048576, MATCH($K396,'ИПЦ raw'!$A:$A,0),MATCH(MoM!AU$1,'ИПЦ raw'!$1:$1,0))</f>
        <v>92.25</v>
      </c>
      <c r="AV396" s="326">
        <f>INDEX('ИПЦ raw'!$1:$1048576, MATCH($K396,'ИПЦ raw'!$A:$A,0),MATCH(MoM!AV$1,'ИПЦ raw'!$1:$1,0))</f>
        <v>103.81</v>
      </c>
      <c r="AW396" s="326">
        <f>INDEX('ИПЦ raw'!$1:$1048576, MATCH($K396,'ИПЦ raw'!$A:$A,0),MATCH(MoM!AW$1,'ИПЦ raw'!$1:$1,0))</f>
        <v>124.22</v>
      </c>
      <c r="AX396" s="333">
        <f>INDEX('ИПЦ raw'!$1:$1048576, MATCH($K396,'ИПЦ raw'!$A:$A,0),MATCH(MoM!AX$1,'ИПЦ raw'!$1:$1,0))</f>
        <v>0</v>
      </c>
      <c r="AY396" s="333">
        <f>INDEX('ИПЦ raw'!$1:$1048576, MATCH($K396,'ИПЦ raw'!$A:$A,0),MATCH(MoM!AY$1,'ИПЦ raw'!$1:$1,0))</f>
        <v>0</v>
      </c>
      <c r="AZ396" s="333">
        <f>INDEX('ИПЦ raw'!$1:$1048576, MATCH($K396,'ИПЦ raw'!$A:$A,0),MATCH(MoM!AZ$1,'ИПЦ raw'!$1:$1,0))</f>
        <v>0</v>
      </c>
    </row>
    <row r="397" spans="1:52" x14ac:dyDescent="0.45">
      <c r="A397" s="326">
        <f>Веса!A397</f>
        <v>1</v>
      </c>
      <c r="B397" s="333">
        <v>0</v>
      </c>
      <c r="C397" s="326">
        <f>БИПЦ_НДС!E397</f>
        <v>0</v>
      </c>
      <c r="D397" s="326">
        <f t="shared" si="13"/>
        <v>1</v>
      </c>
      <c r="E397" s="326">
        <v>0</v>
      </c>
      <c r="F397" s="326">
        <v>0</v>
      </c>
      <c r="G397" s="326">
        <v>0</v>
      </c>
      <c r="H397" s="326">
        <v>0</v>
      </c>
      <c r="I397" s="326">
        <v>1</v>
      </c>
      <c r="J397" s="308" t="s">
        <v>401</v>
      </c>
      <c r="K397" s="308" t="s">
        <v>401</v>
      </c>
      <c r="L397" s="326">
        <f>INDEX('ИПЦ raw'!$1:$1048576, MATCH($K397,'ИПЦ raw'!$A:$A,0),MATCH(MoM!L$1,'ИПЦ raw'!$1:$1,0))</f>
        <v>111.01</v>
      </c>
      <c r="M397" s="326">
        <f>INDEX('ИПЦ raw'!$1:$1048576, MATCH($K397,'ИПЦ raw'!$A:$A,0),MATCH(MoM!M$1,'ИПЦ raw'!$1:$1,0))</f>
        <v>113.22</v>
      </c>
      <c r="N397" s="326">
        <f>INDEX('ИПЦ raw'!$1:$1048576, MATCH($K397,'ИПЦ raw'!$A:$A,0),MATCH(MoM!N$1,'ИПЦ raw'!$1:$1,0))</f>
        <v>116.45</v>
      </c>
      <c r="O397" s="326">
        <f>INDEX('ИПЦ raw'!$1:$1048576, MATCH($K397,'ИПЦ raw'!$A:$A,0),MATCH(MoM!O$1,'ИПЦ raw'!$1:$1,0))</f>
        <v>98.32</v>
      </c>
      <c r="P397" s="326">
        <f>INDEX('ИПЦ raw'!$1:$1048576, MATCH($K397,'ИПЦ raw'!$A:$A,0),MATCH(MoM!P$1,'ИПЦ raw'!$1:$1,0))</f>
        <v>94.6</v>
      </c>
      <c r="Q397" s="326">
        <f>INDEX('ИПЦ raw'!$1:$1048576, MATCH($K397,'ИПЦ raw'!$A:$A,0),MATCH(MoM!Q$1,'ИПЦ raw'!$1:$1,0))</f>
        <v>98.37</v>
      </c>
      <c r="R397" s="326">
        <f>INDEX('ИПЦ raw'!$1:$1048576, MATCH($K397,'ИПЦ raw'!$A:$A,0),MATCH(MoM!R$1,'ИПЦ raw'!$1:$1,0))</f>
        <v>102.68</v>
      </c>
      <c r="S397" s="326">
        <f>INDEX('ИПЦ raw'!$1:$1048576, MATCH($K397,'ИПЦ raw'!$A:$A,0),MATCH(MoM!S$1,'ИПЦ raw'!$1:$1,0))</f>
        <v>100.93</v>
      </c>
      <c r="T397" s="326">
        <f>INDEX('ИПЦ raw'!$1:$1048576, MATCH($K397,'ИПЦ raw'!$A:$A,0),MATCH(MoM!T$1,'ИПЦ raw'!$1:$1,0))</f>
        <v>112.07</v>
      </c>
      <c r="U397" s="326">
        <f>INDEX('ИПЦ raw'!$1:$1048576, MATCH($K397,'ИПЦ raw'!$A:$A,0),MATCH(MoM!U$1,'ИПЦ raw'!$1:$1,0))</f>
        <v>87.8</v>
      </c>
      <c r="V397" s="326">
        <f>INDEX('ИПЦ raw'!$1:$1048576, MATCH($K397,'ИПЦ raw'!$A:$A,0),MATCH(MoM!V$1,'ИПЦ raw'!$1:$1,0))</f>
        <v>101.58</v>
      </c>
      <c r="W397" s="326">
        <f>INDEX('ИПЦ raw'!$1:$1048576, MATCH($K397,'ИПЦ raw'!$A:$A,0),MATCH(MoM!W$1,'ИПЦ raw'!$1:$1,0))</f>
        <v>88.04</v>
      </c>
      <c r="X397" s="326">
        <f>INDEX('ИПЦ raw'!$1:$1048576, MATCH($K397,'ИПЦ raw'!$A:$A,0),MATCH(MoM!X$1,'ИПЦ raw'!$1:$1,0))</f>
        <v>104.96</v>
      </c>
      <c r="Y397" s="326">
        <f>INDEX('ИПЦ raw'!$1:$1048576, MATCH($K397,'ИПЦ raw'!$A:$A,0),MATCH(MoM!Y$1,'ИПЦ raw'!$1:$1,0))</f>
        <v>114.42</v>
      </c>
      <c r="Z397" s="326">
        <f>INDEX('ИПЦ raw'!$1:$1048576, MATCH($K397,'ИПЦ raw'!$A:$A,0),MATCH(MoM!Z$1,'ИПЦ raw'!$1:$1,0))</f>
        <v>107.56</v>
      </c>
      <c r="AA397" s="326">
        <f>INDEX('ИПЦ raw'!$1:$1048576, MATCH($K397,'ИПЦ raw'!$A:$A,0),MATCH(MoM!AA$1,'ИПЦ raw'!$1:$1,0))</f>
        <v>92.8</v>
      </c>
      <c r="AB397" s="326">
        <f>INDEX('ИПЦ raw'!$1:$1048576, MATCH($K397,'ИПЦ raw'!$A:$A,0),MATCH(MoM!AB$1,'ИПЦ raw'!$1:$1,0))</f>
        <v>95.36</v>
      </c>
      <c r="AC397" s="326">
        <f>INDEX('ИПЦ raw'!$1:$1048576, MATCH($K397,'ИПЦ raw'!$A:$A,0),MATCH(MoM!AC$1,'ИПЦ raw'!$1:$1,0))</f>
        <v>104.57</v>
      </c>
      <c r="AD397" s="326">
        <f>INDEX('ИПЦ raw'!$1:$1048576, MATCH($K397,'ИПЦ raw'!$A:$A,0),MATCH(MoM!AD$1,'ИПЦ raw'!$1:$1,0))</f>
        <v>101.25</v>
      </c>
      <c r="AE397" s="326">
        <f>INDEX('ИПЦ raw'!$1:$1048576, MATCH($K397,'ИПЦ raw'!$A:$A,0),MATCH(MoM!AE$1,'ИПЦ raw'!$1:$1,0))</f>
        <v>108.2</v>
      </c>
      <c r="AF397" s="326">
        <f>INDEX('ИПЦ raw'!$1:$1048576, MATCH($K397,'ИПЦ raw'!$A:$A,0),MATCH(MoM!AF$1,'ИПЦ raw'!$1:$1,0))</f>
        <v>118.64</v>
      </c>
      <c r="AG397" s="326">
        <f>INDEX('ИПЦ raw'!$1:$1048576, MATCH($K397,'ИПЦ raw'!$A:$A,0),MATCH(MoM!AG$1,'ИПЦ raw'!$1:$1,0))</f>
        <v>84.31</v>
      </c>
      <c r="AH397" s="326">
        <f>INDEX('ИПЦ raw'!$1:$1048576, MATCH($K397,'ИПЦ raw'!$A:$A,0),MATCH(MoM!AH$1,'ИПЦ raw'!$1:$1,0))</f>
        <v>97.26</v>
      </c>
      <c r="AI397" s="326">
        <f>INDEX('ИПЦ raw'!$1:$1048576, MATCH($K397,'ИПЦ raw'!$A:$A,0),MATCH(MoM!AI$1,'ИПЦ raw'!$1:$1,0))</f>
        <v>87.3</v>
      </c>
      <c r="AJ397" s="326">
        <f>INDEX('ИПЦ raw'!$1:$1048576, MATCH($K397,'ИПЦ raw'!$A:$A,0),MATCH(MoM!AJ$1,'ИПЦ raw'!$1:$1,0))</f>
        <v>111.11</v>
      </c>
      <c r="AK397" s="326">
        <f>INDEX('ИПЦ raw'!$1:$1048576, MATCH($K397,'ИПЦ raw'!$A:$A,0),MATCH(MoM!AK$1,'ИПЦ raw'!$1:$1,0))</f>
        <v>104.93</v>
      </c>
      <c r="AL397" s="326">
        <f>INDEX('ИПЦ raw'!$1:$1048576, MATCH($K397,'ИПЦ raw'!$A:$A,0),MATCH(MoM!AL$1,'ИПЦ raw'!$1:$1,0))</f>
        <v>107.29</v>
      </c>
      <c r="AM397" s="326">
        <f>INDEX('ИПЦ raw'!$1:$1048576, MATCH($K397,'ИПЦ raw'!$A:$A,0),MATCH(MoM!AM$1,'ИПЦ raw'!$1:$1,0))</f>
        <v>92.53</v>
      </c>
      <c r="AN397" s="326">
        <f>INDEX('ИПЦ raw'!$1:$1048576, MATCH($K397,'ИПЦ raw'!$A:$A,0),MATCH(MoM!AN$1,'ИПЦ raw'!$1:$1,0))</f>
        <v>93.97</v>
      </c>
      <c r="AO397" s="326">
        <f>INDEX('ИПЦ raw'!$1:$1048576, MATCH($K397,'ИПЦ raw'!$A:$A,0),MATCH(MoM!AO$1,'ИПЦ raw'!$1:$1,0))</f>
        <v>97.95</v>
      </c>
      <c r="AP397" s="326">
        <f>INDEX('ИПЦ raw'!$1:$1048576, MATCH($K397,'ИПЦ raw'!$A:$A,0),MATCH(MoM!AP$1,'ИПЦ raw'!$1:$1,0))</f>
        <v>101.33</v>
      </c>
      <c r="AQ397" s="326">
        <f>INDEX('ИПЦ raw'!$1:$1048576, MATCH($K397,'ИПЦ raw'!$A:$A,0),MATCH(MoM!AQ$1,'ИПЦ raw'!$1:$1,0))</f>
        <v>106.9</v>
      </c>
      <c r="AR397" s="326">
        <f>INDEX('ИПЦ raw'!$1:$1048576, MATCH($K397,'ИПЦ raw'!$A:$A,0),MATCH(MoM!AR$1,'ИПЦ raw'!$1:$1,0))</f>
        <v>113.96</v>
      </c>
      <c r="AS397" s="326">
        <f>INDEX('ИПЦ raw'!$1:$1048576, MATCH($K397,'ИПЦ raw'!$A:$A,0),MATCH(MoM!AS$1,'ИПЦ raw'!$1:$1,0))</f>
        <v>87.91</v>
      </c>
      <c r="AT397" s="326">
        <f>INDEX('ИПЦ raw'!$1:$1048576, MATCH($K397,'ИПЦ raw'!$A:$A,0),MATCH(MoM!AT$1,'ИПЦ raw'!$1:$1,0))</f>
        <v>94.24</v>
      </c>
      <c r="AU397" s="326">
        <f>INDEX('ИПЦ raw'!$1:$1048576, MATCH($K397,'ИПЦ raw'!$A:$A,0),MATCH(MoM!AU$1,'ИПЦ raw'!$1:$1,0))</f>
        <v>85.83</v>
      </c>
      <c r="AV397" s="326">
        <f>INDEX('ИПЦ raw'!$1:$1048576, MATCH($K397,'ИПЦ raw'!$A:$A,0),MATCH(MoM!AV$1,'ИПЦ raw'!$1:$1,0))</f>
        <v>104.14</v>
      </c>
      <c r="AW397" s="326">
        <f>INDEX('ИПЦ raw'!$1:$1048576, MATCH($K397,'ИПЦ raw'!$A:$A,0),MATCH(MoM!AW$1,'ИПЦ raw'!$1:$1,0))</f>
        <v>119.74</v>
      </c>
      <c r="AX397" s="326">
        <f>INDEX('ИПЦ raw'!$1:$1048576, MATCH($K397,'ИПЦ raw'!$A:$A,0),MATCH(MoM!AX$1,'ИПЦ raw'!$1:$1,0))</f>
        <v>108.33</v>
      </c>
      <c r="AY397" s="326">
        <f>INDEX('ИПЦ raw'!$1:$1048576, MATCH($K397,'ИПЦ raw'!$A:$A,0),MATCH(MoM!AY$1,'ИПЦ raw'!$1:$1,0))</f>
        <v>91.62</v>
      </c>
      <c r="AZ397" s="326">
        <f>INDEX('ИПЦ raw'!$1:$1048576, MATCH($K397,'ИПЦ raw'!$A:$A,0),MATCH(MoM!AZ$1,'ИПЦ raw'!$1:$1,0))</f>
        <v>96.24</v>
      </c>
    </row>
    <row r="398" spans="1:52" x14ac:dyDescent="0.45">
      <c r="A398" s="326">
        <f>Веса!A398</f>
        <v>1</v>
      </c>
      <c r="B398" s="333">
        <v>0</v>
      </c>
      <c r="C398" s="326">
        <f>БИПЦ_НДС!E398</f>
        <v>0</v>
      </c>
      <c r="D398" s="326">
        <f t="shared" si="13"/>
        <v>1</v>
      </c>
      <c r="E398" s="326">
        <v>0</v>
      </c>
      <c r="F398" s="326">
        <v>0</v>
      </c>
      <c r="G398" s="326">
        <v>0</v>
      </c>
      <c r="H398" s="326">
        <v>0</v>
      </c>
      <c r="I398" s="326">
        <v>1</v>
      </c>
      <c r="J398" s="308" t="s">
        <v>402</v>
      </c>
      <c r="K398" s="308" t="s">
        <v>402</v>
      </c>
      <c r="L398" s="326">
        <f>INDEX('ИПЦ raw'!$1:$1048576, MATCH($K398,'ИПЦ raw'!$A:$A,0),MATCH(MoM!L$1,'ИПЦ raw'!$1:$1,0))</f>
        <v>99.66</v>
      </c>
      <c r="M398" s="326">
        <f>INDEX('ИПЦ raw'!$1:$1048576, MATCH($K398,'ИПЦ raw'!$A:$A,0),MATCH(MoM!M$1,'ИПЦ raw'!$1:$1,0))</f>
        <v>104.42</v>
      </c>
      <c r="N398" s="326">
        <f>INDEX('ИПЦ raw'!$1:$1048576, MATCH($K398,'ИПЦ raw'!$A:$A,0),MATCH(MoM!N$1,'ИПЦ raw'!$1:$1,0))</f>
        <v>110.74</v>
      </c>
      <c r="O398" s="326">
        <f>INDEX('ИПЦ raw'!$1:$1048576, MATCH($K398,'ИПЦ raw'!$A:$A,0),MATCH(MoM!O$1,'ИПЦ raw'!$1:$1,0))</f>
        <v>101.96</v>
      </c>
      <c r="P398" s="326">
        <f>INDEX('ИПЦ raw'!$1:$1048576, MATCH($K398,'ИПЦ raw'!$A:$A,0),MATCH(MoM!P$1,'ИПЦ raw'!$1:$1,0))</f>
        <v>106.12</v>
      </c>
      <c r="Q398" s="326">
        <f>INDEX('ИПЦ raw'!$1:$1048576, MATCH($K398,'ИПЦ raw'!$A:$A,0),MATCH(MoM!Q$1,'ИПЦ raw'!$1:$1,0))</f>
        <v>99.12</v>
      </c>
      <c r="R398" s="326">
        <f>INDEX('ИПЦ raw'!$1:$1048576, MATCH($K398,'ИПЦ raw'!$A:$A,0),MATCH(MoM!R$1,'ИПЦ raw'!$1:$1,0))</f>
        <v>105.94</v>
      </c>
      <c r="S398" s="326">
        <f>INDEX('ИПЦ raw'!$1:$1048576, MATCH($K398,'ИПЦ raw'!$A:$A,0),MATCH(MoM!S$1,'ИПЦ raw'!$1:$1,0))</f>
        <v>101.91</v>
      </c>
      <c r="T398" s="326">
        <f>INDEX('ИПЦ raw'!$1:$1048576, MATCH($K398,'ИПЦ raw'!$A:$A,0),MATCH(MoM!T$1,'ИПЦ raw'!$1:$1,0))</f>
        <v>102.82</v>
      </c>
      <c r="U398" s="326">
        <f>INDEX('ИПЦ raw'!$1:$1048576, MATCH($K398,'ИПЦ raw'!$A:$A,0),MATCH(MoM!U$1,'ИПЦ raw'!$1:$1,0))</f>
        <v>95.23</v>
      </c>
      <c r="V398" s="326">
        <f>INDEX('ИПЦ raw'!$1:$1048576, MATCH($K398,'ИПЦ raw'!$A:$A,0),MATCH(MoM!V$1,'ИПЦ raw'!$1:$1,0))</f>
        <v>108.73</v>
      </c>
      <c r="W398" s="326">
        <f>INDEX('ИПЦ raw'!$1:$1048576, MATCH($K398,'ИПЦ raw'!$A:$A,0),MATCH(MoM!W$1,'ИПЦ raw'!$1:$1,0))</f>
        <v>96.85</v>
      </c>
      <c r="X398" s="326">
        <f>INDEX('ИПЦ raw'!$1:$1048576, MATCH($K398,'ИПЦ raw'!$A:$A,0),MATCH(MoM!X$1,'ИПЦ raw'!$1:$1,0))</f>
        <v>99.65</v>
      </c>
      <c r="Y398" s="326">
        <f>INDEX('ИПЦ raw'!$1:$1048576, MATCH($K398,'ИПЦ raw'!$A:$A,0),MATCH(MoM!Y$1,'ИПЦ raw'!$1:$1,0))</f>
        <v>100.8</v>
      </c>
      <c r="Z398" s="326">
        <f>INDEX('ИПЦ raw'!$1:$1048576, MATCH($K398,'ИПЦ raw'!$A:$A,0),MATCH(MoM!Z$1,'ИПЦ raw'!$1:$1,0))</f>
        <v>104.44</v>
      </c>
      <c r="AA398" s="326">
        <f>INDEX('ИПЦ raw'!$1:$1048576, MATCH($K398,'ИПЦ raw'!$A:$A,0),MATCH(MoM!AA$1,'ИПЦ raw'!$1:$1,0))</f>
        <v>96.33</v>
      </c>
      <c r="AB398" s="326">
        <f>INDEX('ИПЦ raw'!$1:$1048576, MATCH($K398,'ИПЦ raw'!$A:$A,0),MATCH(MoM!AB$1,'ИПЦ raw'!$1:$1,0))</f>
        <v>103.99</v>
      </c>
      <c r="AC398" s="326">
        <f>INDEX('ИПЦ raw'!$1:$1048576, MATCH($K398,'ИПЦ raw'!$A:$A,0),MATCH(MoM!AC$1,'ИПЦ raw'!$1:$1,0))</f>
        <v>102.84</v>
      </c>
      <c r="AD398" s="326">
        <f>INDEX('ИПЦ raw'!$1:$1048576, MATCH($K398,'ИПЦ raw'!$A:$A,0),MATCH(MoM!AD$1,'ИПЦ raw'!$1:$1,0))</f>
        <v>98.93</v>
      </c>
      <c r="AE398" s="326">
        <f>INDEX('ИПЦ raw'!$1:$1048576, MATCH($K398,'ИПЦ raw'!$A:$A,0),MATCH(MoM!AE$1,'ИПЦ raw'!$1:$1,0))</f>
        <v>101.25</v>
      </c>
      <c r="AF398" s="326">
        <f>INDEX('ИПЦ raw'!$1:$1048576, MATCH($K398,'ИПЦ raw'!$A:$A,0),MATCH(MoM!AF$1,'ИПЦ raw'!$1:$1,0))</f>
        <v>101.81</v>
      </c>
      <c r="AG398" s="326">
        <f>INDEX('ИПЦ raw'!$1:$1048576, MATCH($K398,'ИПЦ raw'!$A:$A,0),MATCH(MoM!AG$1,'ИПЦ raw'!$1:$1,0))</f>
        <v>101.23</v>
      </c>
      <c r="AH398" s="326">
        <f>INDEX('ИПЦ raw'!$1:$1048576, MATCH($K398,'ИПЦ raw'!$A:$A,0),MATCH(MoM!AH$1,'ИПЦ raw'!$1:$1,0))</f>
        <v>104.76</v>
      </c>
      <c r="AI398" s="326">
        <f>INDEX('ИПЦ raw'!$1:$1048576, MATCH($K398,'ИПЦ raw'!$A:$A,0),MATCH(MoM!AI$1,'ИПЦ raw'!$1:$1,0))</f>
        <v>100.15</v>
      </c>
      <c r="AJ398" s="326">
        <f>INDEX('ИПЦ raw'!$1:$1048576, MATCH($K398,'ИПЦ raw'!$A:$A,0),MATCH(MoM!AJ$1,'ИПЦ raw'!$1:$1,0))</f>
        <v>100.71</v>
      </c>
      <c r="AK398" s="326">
        <f>INDEX('ИПЦ raw'!$1:$1048576, MATCH($K398,'ИПЦ raw'!$A:$A,0),MATCH(MoM!AK$1,'ИПЦ raw'!$1:$1,0))</f>
        <v>98.69</v>
      </c>
      <c r="AL398" s="326">
        <f>INDEX('ИПЦ raw'!$1:$1048576, MATCH($K398,'ИПЦ raw'!$A:$A,0),MATCH(MoM!AL$1,'ИПЦ raw'!$1:$1,0))</f>
        <v>102.17</v>
      </c>
      <c r="AM398" s="326">
        <f>INDEX('ИПЦ raw'!$1:$1048576, MATCH($K398,'ИПЦ raw'!$A:$A,0),MATCH(MoM!AM$1,'ИПЦ raw'!$1:$1,0))</f>
        <v>100.75</v>
      </c>
      <c r="AN398" s="326">
        <f>INDEX('ИПЦ raw'!$1:$1048576, MATCH($K398,'ИПЦ raw'!$A:$A,0),MATCH(MoM!AN$1,'ИПЦ raw'!$1:$1,0))</f>
        <v>99.84</v>
      </c>
      <c r="AO398" s="326">
        <f>INDEX('ИПЦ raw'!$1:$1048576, MATCH($K398,'ИПЦ raw'!$A:$A,0),MATCH(MoM!AO$1,'ИПЦ raw'!$1:$1,0))</f>
        <v>99.61</v>
      </c>
      <c r="AP398" s="326">
        <f>INDEX('ИПЦ raw'!$1:$1048576, MATCH($K398,'ИПЦ raw'!$A:$A,0),MATCH(MoM!AP$1,'ИПЦ raw'!$1:$1,0))</f>
        <v>100.16</v>
      </c>
      <c r="AQ398" s="326">
        <f>INDEX('ИПЦ raw'!$1:$1048576, MATCH($K398,'ИПЦ raw'!$A:$A,0),MATCH(MoM!AQ$1,'ИПЦ raw'!$1:$1,0))</f>
        <v>97.5</v>
      </c>
      <c r="AR398" s="326">
        <f>INDEX('ИПЦ raw'!$1:$1048576, MATCH($K398,'ИПЦ raw'!$A:$A,0),MATCH(MoM!AR$1,'ИПЦ raw'!$1:$1,0))</f>
        <v>103.9</v>
      </c>
      <c r="AS398" s="326">
        <f>INDEX('ИПЦ raw'!$1:$1048576, MATCH($K398,'ИПЦ raw'!$A:$A,0),MATCH(MoM!AS$1,'ИПЦ raw'!$1:$1,0))</f>
        <v>98.37</v>
      </c>
      <c r="AT398" s="326">
        <f>INDEX('ИПЦ raw'!$1:$1048576, MATCH($K398,'ИПЦ raw'!$A:$A,0),MATCH(MoM!AT$1,'ИПЦ raw'!$1:$1,0))</f>
        <v>105.56</v>
      </c>
      <c r="AU398" s="326">
        <f>INDEX('ИПЦ raw'!$1:$1048576, MATCH($K398,'ИПЦ raw'!$A:$A,0),MATCH(MoM!AU$1,'ИПЦ raw'!$1:$1,0))</f>
        <v>95.88</v>
      </c>
      <c r="AV398" s="326">
        <f>INDEX('ИПЦ raw'!$1:$1048576, MATCH($K398,'ИПЦ raw'!$A:$A,0),MATCH(MoM!AV$1,'ИПЦ raw'!$1:$1,0))</f>
        <v>96.54</v>
      </c>
      <c r="AW398" s="326">
        <f>INDEX('ИПЦ raw'!$1:$1048576, MATCH($K398,'ИПЦ raw'!$A:$A,0),MATCH(MoM!AW$1,'ИПЦ raw'!$1:$1,0))</f>
        <v>103.73</v>
      </c>
      <c r="AX398" s="326">
        <f>INDEX('ИПЦ raw'!$1:$1048576, MATCH($K398,'ИПЦ raw'!$A:$A,0),MATCH(MoM!AX$1,'ИПЦ raw'!$1:$1,0))</f>
        <v>103.47</v>
      </c>
      <c r="AY398" s="326">
        <f>INDEX('ИПЦ raw'!$1:$1048576, MATCH($K398,'ИПЦ raw'!$A:$A,0),MATCH(MoM!AY$1,'ИПЦ raw'!$1:$1,0))</f>
        <v>96.42</v>
      </c>
      <c r="AZ398" s="326">
        <f>INDEX('ИПЦ raw'!$1:$1048576, MATCH($K398,'ИПЦ raw'!$A:$A,0),MATCH(MoM!AZ$1,'ИПЦ raw'!$1:$1,0))</f>
        <v>100.17</v>
      </c>
    </row>
    <row r="399" spans="1:52" x14ac:dyDescent="0.45">
      <c r="A399" s="326">
        <f>Веса!A399</f>
        <v>1</v>
      </c>
      <c r="B399" s="333">
        <v>0</v>
      </c>
      <c r="C399" s="326">
        <f>БИПЦ_НДС!E399</f>
        <v>0</v>
      </c>
      <c r="D399" s="326">
        <f t="shared" si="13"/>
        <v>1</v>
      </c>
      <c r="E399" s="326">
        <v>0</v>
      </c>
      <c r="F399" s="326">
        <v>0</v>
      </c>
      <c r="G399" s="326">
        <v>0</v>
      </c>
      <c r="H399" s="326">
        <v>0</v>
      </c>
      <c r="I399" s="326">
        <v>1</v>
      </c>
      <c r="J399" s="308" t="s">
        <v>403</v>
      </c>
      <c r="K399" s="308" t="s">
        <v>403</v>
      </c>
      <c r="L399" s="326">
        <f>INDEX('ИПЦ raw'!$1:$1048576, MATCH($K399,'ИПЦ raw'!$A:$A,0),MATCH(MoM!L$1,'ИПЦ raw'!$1:$1,0))</f>
        <v>102.82</v>
      </c>
      <c r="M399" s="326">
        <f>INDEX('ИПЦ raw'!$1:$1048576, MATCH($K399,'ИПЦ raw'!$A:$A,0),MATCH(MoM!M$1,'ИПЦ raw'!$1:$1,0))</f>
        <v>108.89</v>
      </c>
      <c r="N399" s="326">
        <f>INDEX('ИПЦ raw'!$1:$1048576, MATCH($K399,'ИПЦ raw'!$A:$A,0),MATCH(MoM!N$1,'ИПЦ raw'!$1:$1,0))</f>
        <v>105.49</v>
      </c>
      <c r="O399" s="326">
        <f>INDEX('ИПЦ raw'!$1:$1048576, MATCH($K399,'ИПЦ raw'!$A:$A,0),MATCH(MoM!O$1,'ИПЦ raw'!$1:$1,0))</f>
        <v>100.31</v>
      </c>
      <c r="P399" s="326">
        <f>INDEX('ИПЦ raw'!$1:$1048576, MATCH($K399,'ИПЦ raw'!$A:$A,0),MATCH(MoM!P$1,'ИПЦ raw'!$1:$1,0))</f>
        <v>104.17</v>
      </c>
      <c r="Q399" s="326">
        <f>INDEX('ИПЦ raw'!$1:$1048576, MATCH($K399,'ИПЦ raw'!$A:$A,0),MATCH(MoM!Q$1,'ИПЦ raw'!$1:$1,0))</f>
        <v>108.78</v>
      </c>
      <c r="R399" s="326">
        <f>INDEX('ИПЦ raw'!$1:$1048576, MATCH($K399,'ИПЦ raw'!$A:$A,0),MATCH(MoM!R$1,'ИПЦ raw'!$1:$1,0))</f>
        <v>102.89</v>
      </c>
      <c r="S399" s="326">
        <f>INDEX('ИПЦ raw'!$1:$1048576, MATCH($K399,'ИПЦ raw'!$A:$A,0),MATCH(MoM!S$1,'ИПЦ raw'!$1:$1,0))</f>
        <v>96.44</v>
      </c>
      <c r="T399" s="326">
        <f>INDEX('ИПЦ raw'!$1:$1048576, MATCH($K399,'ИПЦ raw'!$A:$A,0),MATCH(MoM!T$1,'ИПЦ raw'!$1:$1,0))</f>
        <v>94.86</v>
      </c>
      <c r="U399" s="326">
        <f>INDEX('ИПЦ raw'!$1:$1048576, MATCH($K399,'ИПЦ raw'!$A:$A,0),MATCH(MoM!U$1,'ИПЦ raw'!$1:$1,0))</f>
        <v>94.34</v>
      </c>
      <c r="V399" s="326">
        <f>INDEX('ИПЦ raw'!$1:$1048576, MATCH($K399,'ИПЦ raw'!$A:$A,0),MATCH(MoM!V$1,'ИПЦ raw'!$1:$1,0))</f>
        <v>105.05</v>
      </c>
      <c r="W399" s="326">
        <f>INDEX('ИПЦ raw'!$1:$1048576, MATCH($K399,'ИПЦ raw'!$A:$A,0),MATCH(MoM!W$1,'ИПЦ raw'!$1:$1,0))</f>
        <v>95.66</v>
      </c>
      <c r="X399" s="326">
        <f>INDEX('ИПЦ raw'!$1:$1048576, MATCH($K399,'ИПЦ raw'!$A:$A,0),MATCH(MoM!X$1,'ИПЦ raw'!$1:$1,0))</f>
        <v>100.75</v>
      </c>
      <c r="Y399" s="326">
        <f>INDEX('ИПЦ raw'!$1:$1048576, MATCH($K399,'ИПЦ raw'!$A:$A,0),MATCH(MoM!Y$1,'ИПЦ raw'!$1:$1,0))</f>
        <v>105.23</v>
      </c>
      <c r="Z399" s="326">
        <f>INDEX('ИПЦ raw'!$1:$1048576, MATCH($K399,'ИПЦ raw'!$A:$A,0),MATCH(MoM!Z$1,'ИПЦ raw'!$1:$1,0))</f>
        <v>108.49</v>
      </c>
      <c r="AA399" s="326">
        <f>INDEX('ИПЦ raw'!$1:$1048576, MATCH($K399,'ИПЦ raw'!$A:$A,0),MATCH(MoM!AA$1,'ИПЦ raw'!$1:$1,0))</f>
        <v>101.42</v>
      </c>
      <c r="AB399" s="326">
        <f>INDEX('ИПЦ raw'!$1:$1048576, MATCH($K399,'ИПЦ raw'!$A:$A,0),MATCH(MoM!AB$1,'ИПЦ raw'!$1:$1,0))</f>
        <v>108.67</v>
      </c>
      <c r="AC399" s="326">
        <f>INDEX('ИПЦ raw'!$1:$1048576, MATCH($K399,'ИПЦ raw'!$A:$A,0),MATCH(MoM!AC$1,'ИПЦ raw'!$1:$1,0))</f>
        <v>104</v>
      </c>
      <c r="AD399" s="326">
        <f>INDEX('ИПЦ raw'!$1:$1048576, MATCH($K399,'ИПЦ raw'!$A:$A,0),MATCH(MoM!AD$1,'ИПЦ raw'!$1:$1,0))</f>
        <v>101.66</v>
      </c>
      <c r="AE399" s="326">
        <f>INDEX('ИПЦ raw'!$1:$1048576, MATCH($K399,'ИПЦ raw'!$A:$A,0),MATCH(MoM!AE$1,'ИПЦ raw'!$1:$1,0))</f>
        <v>95.99</v>
      </c>
      <c r="AF399" s="326">
        <f>INDEX('ИПЦ raw'!$1:$1048576, MATCH($K399,'ИПЦ raw'!$A:$A,0),MATCH(MoM!AF$1,'ИПЦ raw'!$1:$1,0))</f>
        <v>99.47</v>
      </c>
      <c r="AG399" s="326">
        <f>INDEX('ИПЦ raw'!$1:$1048576, MATCH($K399,'ИПЦ raw'!$A:$A,0),MATCH(MoM!AG$1,'ИПЦ raw'!$1:$1,0))</f>
        <v>89.39</v>
      </c>
      <c r="AH399" s="326">
        <f>INDEX('ИПЦ raw'!$1:$1048576, MATCH($K399,'ИПЦ raw'!$A:$A,0),MATCH(MoM!AH$1,'ИПЦ raw'!$1:$1,0))</f>
        <v>103.66</v>
      </c>
      <c r="AI399" s="326">
        <f>INDEX('ИПЦ raw'!$1:$1048576, MATCH($K399,'ИПЦ raw'!$A:$A,0),MATCH(MoM!AI$1,'ИПЦ raw'!$1:$1,0))</f>
        <v>101.21</v>
      </c>
      <c r="AJ399" s="326">
        <f>INDEX('ИПЦ raw'!$1:$1048576, MATCH($K399,'ИПЦ raw'!$A:$A,0),MATCH(MoM!AJ$1,'ИПЦ raw'!$1:$1,0))</f>
        <v>100.03</v>
      </c>
      <c r="AK399" s="326">
        <f>INDEX('ИПЦ raw'!$1:$1048576, MATCH($K399,'ИПЦ raw'!$A:$A,0),MATCH(MoM!AK$1,'ИПЦ raw'!$1:$1,0))</f>
        <v>100.33</v>
      </c>
      <c r="AL399" s="326">
        <f>INDEX('ИПЦ raw'!$1:$1048576, MATCH($K399,'ИПЦ raw'!$A:$A,0),MATCH(MoM!AL$1,'ИПЦ raw'!$1:$1,0))</f>
        <v>106.13</v>
      </c>
      <c r="AM399" s="326">
        <f>INDEX('ИПЦ raw'!$1:$1048576, MATCH($K399,'ИПЦ raw'!$A:$A,0),MATCH(MoM!AM$1,'ИПЦ raw'!$1:$1,0))</f>
        <v>99.22</v>
      </c>
      <c r="AN399" s="326">
        <f>INDEX('ИПЦ raw'!$1:$1048576, MATCH($K399,'ИПЦ raw'!$A:$A,0),MATCH(MoM!AN$1,'ИПЦ raw'!$1:$1,0))</f>
        <v>110.56</v>
      </c>
      <c r="AO399" s="326">
        <f>INDEX('ИПЦ raw'!$1:$1048576, MATCH($K399,'ИПЦ raw'!$A:$A,0),MATCH(MoM!AO$1,'ИПЦ raw'!$1:$1,0))</f>
        <v>104.89</v>
      </c>
      <c r="AP399" s="326">
        <f>INDEX('ИПЦ raw'!$1:$1048576, MATCH($K399,'ИПЦ raw'!$A:$A,0),MATCH(MoM!AP$1,'ИПЦ raw'!$1:$1,0))</f>
        <v>98.48</v>
      </c>
      <c r="AQ399" s="326">
        <f>INDEX('ИПЦ raw'!$1:$1048576, MATCH($K399,'ИПЦ raw'!$A:$A,0),MATCH(MoM!AQ$1,'ИПЦ raw'!$1:$1,0))</f>
        <v>93.44</v>
      </c>
      <c r="AR399" s="326">
        <f>INDEX('ИПЦ raw'!$1:$1048576, MATCH($K399,'ИПЦ raw'!$A:$A,0),MATCH(MoM!AR$1,'ИПЦ raw'!$1:$1,0))</f>
        <v>98.96</v>
      </c>
      <c r="AS399" s="326">
        <f>INDEX('ИПЦ raw'!$1:$1048576, MATCH($K399,'ИПЦ raw'!$A:$A,0),MATCH(MoM!AS$1,'ИПЦ raw'!$1:$1,0))</f>
        <v>88.22</v>
      </c>
      <c r="AT399" s="326">
        <f>INDEX('ИПЦ raw'!$1:$1048576, MATCH($K399,'ИПЦ raw'!$A:$A,0),MATCH(MoM!AT$1,'ИПЦ raw'!$1:$1,0))</f>
        <v>102.93</v>
      </c>
      <c r="AU399" s="326">
        <f>INDEX('ИПЦ raw'!$1:$1048576, MATCH($K399,'ИПЦ raw'!$A:$A,0),MATCH(MoM!AU$1,'ИПЦ raw'!$1:$1,0))</f>
        <v>95.77</v>
      </c>
      <c r="AV399" s="326">
        <f>INDEX('ИПЦ raw'!$1:$1048576, MATCH($K399,'ИПЦ raw'!$A:$A,0),MATCH(MoM!AV$1,'ИПЦ raw'!$1:$1,0))</f>
        <v>99.67</v>
      </c>
      <c r="AW399" s="326">
        <f>INDEX('ИПЦ raw'!$1:$1048576, MATCH($K399,'ИПЦ raw'!$A:$A,0),MATCH(MoM!AW$1,'ИПЦ raw'!$1:$1,0))</f>
        <v>107.69</v>
      </c>
      <c r="AX399" s="326">
        <f>INDEX('ИПЦ raw'!$1:$1048576, MATCH($K399,'ИПЦ raw'!$A:$A,0),MATCH(MoM!AX$1,'ИПЦ raw'!$1:$1,0))</f>
        <v>106.58</v>
      </c>
      <c r="AY399" s="326">
        <f>INDEX('ИПЦ raw'!$1:$1048576, MATCH($K399,'ИПЦ raw'!$A:$A,0),MATCH(MoM!AY$1,'ИПЦ raw'!$1:$1,0))</f>
        <v>100.14</v>
      </c>
      <c r="AZ399" s="326">
        <f>INDEX('ИПЦ raw'!$1:$1048576, MATCH($K399,'ИПЦ raw'!$A:$A,0),MATCH(MoM!AZ$1,'ИПЦ raw'!$1:$1,0))</f>
        <v>105.61</v>
      </c>
    </row>
    <row r="400" spans="1:52" ht="26.25" x14ac:dyDescent="0.45">
      <c r="A400" s="326">
        <f>Веса!A400</f>
        <v>1</v>
      </c>
      <c r="B400" s="333">
        <v>0</v>
      </c>
      <c r="C400" s="326">
        <f>БИПЦ_НДС!E400</f>
        <v>0</v>
      </c>
      <c r="D400" s="326">
        <f t="shared" si="13"/>
        <v>1</v>
      </c>
      <c r="E400" s="326">
        <v>0</v>
      </c>
      <c r="F400" s="326">
        <v>0</v>
      </c>
      <c r="G400" s="326">
        <v>0</v>
      </c>
      <c r="H400" s="326">
        <v>0</v>
      </c>
      <c r="I400" s="326">
        <v>1</v>
      </c>
      <c r="J400" s="308" t="s">
        <v>404</v>
      </c>
      <c r="K400" s="308" t="s">
        <v>404</v>
      </c>
      <c r="L400" s="326">
        <f>INDEX('ИПЦ raw'!$1:$1048576, MATCH($K400,'ИПЦ raw'!$A:$A,0),MATCH(MoM!L$1,'ИПЦ raw'!$1:$1,0))</f>
        <v>101.78</v>
      </c>
      <c r="M400" s="326">
        <f>INDEX('ИПЦ raw'!$1:$1048576, MATCH($K400,'ИПЦ raw'!$A:$A,0),MATCH(MoM!M$1,'ИПЦ raw'!$1:$1,0))</f>
        <v>105.09</v>
      </c>
      <c r="N400" s="326">
        <f>INDEX('ИПЦ raw'!$1:$1048576, MATCH($K400,'ИПЦ raw'!$A:$A,0),MATCH(MoM!N$1,'ИПЦ raw'!$1:$1,0))</f>
        <v>107.72</v>
      </c>
      <c r="O400" s="326">
        <f>INDEX('ИПЦ raw'!$1:$1048576, MATCH($K400,'ИПЦ raw'!$A:$A,0),MATCH(MoM!O$1,'ИПЦ raw'!$1:$1,0))</f>
        <v>101.47</v>
      </c>
      <c r="P400" s="326">
        <f>INDEX('ИПЦ raw'!$1:$1048576, MATCH($K400,'ИПЦ raw'!$A:$A,0),MATCH(MoM!P$1,'ИПЦ raw'!$1:$1,0))</f>
        <v>104.09</v>
      </c>
      <c r="Q400" s="326">
        <f>INDEX('ИПЦ raw'!$1:$1048576, MATCH($K400,'ИПЦ raw'!$A:$A,0),MATCH(MoM!Q$1,'ИПЦ raw'!$1:$1,0))</f>
        <v>102.39</v>
      </c>
      <c r="R400" s="326">
        <f>INDEX('ИПЦ raw'!$1:$1048576, MATCH($K400,'ИПЦ raw'!$A:$A,0),MATCH(MoM!R$1,'ИПЦ raw'!$1:$1,0))</f>
        <v>102.51</v>
      </c>
      <c r="S400" s="326">
        <f>INDEX('ИПЦ raw'!$1:$1048576, MATCH($K400,'ИПЦ raw'!$A:$A,0),MATCH(MoM!S$1,'ИПЦ raw'!$1:$1,0))</f>
        <v>102.28</v>
      </c>
      <c r="T400" s="326">
        <f>INDEX('ИПЦ raw'!$1:$1048576, MATCH($K400,'ИПЦ raw'!$A:$A,0),MATCH(MoM!T$1,'ИПЦ raw'!$1:$1,0))</f>
        <v>102.76</v>
      </c>
      <c r="U400" s="326">
        <f>INDEX('ИПЦ raw'!$1:$1048576, MATCH($K400,'ИПЦ raw'!$A:$A,0),MATCH(MoM!U$1,'ИПЦ raw'!$1:$1,0))</f>
        <v>97.31</v>
      </c>
      <c r="V400" s="326">
        <f>INDEX('ИПЦ raw'!$1:$1048576, MATCH($K400,'ИПЦ raw'!$A:$A,0),MATCH(MoM!V$1,'ИПЦ raw'!$1:$1,0))</f>
        <v>102.79</v>
      </c>
      <c r="W400" s="326">
        <f>INDEX('ИПЦ raw'!$1:$1048576, MATCH($K400,'ИПЦ raw'!$A:$A,0),MATCH(MoM!W$1,'ИПЦ raw'!$1:$1,0))</f>
        <v>96.64</v>
      </c>
      <c r="X400" s="326">
        <f>INDEX('ИПЦ raw'!$1:$1048576, MATCH($K400,'ИПЦ raw'!$A:$A,0),MATCH(MoM!X$1,'ИПЦ raw'!$1:$1,0))</f>
        <v>96.28</v>
      </c>
      <c r="Y400" s="326">
        <f>INDEX('ИПЦ raw'!$1:$1048576, MATCH($K400,'ИПЦ raw'!$A:$A,0),MATCH(MoM!Y$1,'ИПЦ raw'!$1:$1,0))</f>
        <v>104.52</v>
      </c>
      <c r="Z400" s="326">
        <f>INDEX('ИПЦ raw'!$1:$1048576, MATCH($K400,'ИПЦ raw'!$A:$A,0),MATCH(MoM!Z$1,'ИПЦ raw'!$1:$1,0))</f>
        <v>102.03</v>
      </c>
      <c r="AA400" s="326">
        <f>INDEX('ИПЦ raw'!$1:$1048576, MATCH($K400,'ИПЦ raw'!$A:$A,0),MATCH(MoM!AA$1,'ИПЦ raw'!$1:$1,0))</f>
        <v>97.75</v>
      </c>
      <c r="AB400" s="326">
        <f>INDEX('ИПЦ raw'!$1:$1048576, MATCH($K400,'ИПЦ raw'!$A:$A,0),MATCH(MoM!AB$1,'ИПЦ raw'!$1:$1,0))</f>
        <v>98.31</v>
      </c>
      <c r="AC400" s="326">
        <f>INDEX('ИПЦ raw'!$1:$1048576, MATCH($K400,'ИПЦ raw'!$A:$A,0),MATCH(MoM!AC$1,'ИПЦ raw'!$1:$1,0))</f>
        <v>101.02</v>
      </c>
      <c r="AD400" s="326">
        <f>INDEX('ИПЦ raw'!$1:$1048576, MATCH($K400,'ИПЦ raw'!$A:$A,0),MATCH(MoM!AD$1,'ИПЦ raw'!$1:$1,0))</f>
        <v>103.21</v>
      </c>
      <c r="AE400" s="326">
        <f>INDEX('ИПЦ raw'!$1:$1048576, MATCH($K400,'ИПЦ raw'!$A:$A,0),MATCH(MoM!AE$1,'ИПЦ raw'!$1:$1,0))</f>
        <v>102.75</v>
      </c>
      <c r="AF400" s="326">
        <f>INDEX('ИПЦ raw'!$1:$1048576, MATCH($K400,'ИПЦ raw'!$A:$A,0),MATCH(MoM!AF$1,'ИПЦ raw'!$1:$1,0))</f>
        <v>102.11</v>
      </c>
      <c r="AG400" s="326">
        <f>INDEX('ИПЦ raw'!$1:$1048576, MATCH($K400,'ИПЦ raw'!$A:$A,0),MATCH(MoM!AG$1,'ИПЦ raw'!$1:$1,0))</f>
        <v>99.31</v>
      </c>
      <c r="AH400" s="326">
        <f>INDEX('ИПЦ raw'!$1:$1048576, MATCH($K400,'ИПЦ raw'!$A:$A,0),MATCH(MoM!AH$1,'ИПЦ raw'!$1:$1,0))</f>
        <v>111.02</v>
      </c>
      <c r="AI400" s="326">
        <f>INDEX('ИПЦ raw'!$1:$1048576, MATCH($K400,'ИПЦ raw'!$A:$A,0),MATCH(MoM!AI$1,'ИПЦ raw'!$1:$1,0))</f>
        <v>97.28</v>
      </c>
      <c r="AJ400" s="326">
        <f>INDEX('ИПЦ raw'!$1:$1048576, MATCH($K400,'ИПЦ raw'!$A:$A,0),MATCH(MoM!AJ$1,'ИПЦ raw'!$1:$1,0))</f>
        <v>96.57</v>
      </c>
      <c r="AK400" s="326">
        <f>INDEX('ИПЦ raw'!$1:$1048576, MATCH($K400,'ИПЦ raw'!$A:$A,0),MATCH(MoM!AK$1,'ИПЦ raw'!$1:$1,0))</f>
        <v>98.2</v>
      </c>
      <c r="AL400" s="326">
        <f>INDEX('ИПЦ raw'!$1:$1048576, MATCH($K400,'ИПЦ raw'!$A:$A,0),MATCH(MoM!AL$1,'ИПЦ raw'!$1:$1,0))</f>
        <v>103.65</v>
      </c>
      <c r="AM400" s="326">
        <f>INDEX('ИПЦ raw'!$1:$1048576, MATCH($K400,'ИПЦ raw'!$A:$A,0),MATCH(MoM!AM$1,'ИПЦ raw'!$1:$1,0))</f>
        <v>99.19</v>
      </c>
      <c r="AN400" s="326">
        <f>INDEX('ИПЦ raw'!$1:$1048576, MATCH($K400,'ИПЦ raw'!$A:$A,0),MATCH(MoM!AN$1,'ИПЦ raw'!$1:$1,0))</f>
        <v>101.02</v>
      </c>
      <c r="AO400" s="326">
        <f>INDEX('ИПЦ raw'!$1:$1048576, MATCH($K400,'ИПЦ raw'!$A:$A,0),MATCH(MoM!AO$1,'ИПЦ raw'!$1:$1,0))</f>
        <v>98.64</v>
      </c>
      <c r="AP400" s="326">
        <f>INDEX('ИПЦ raw'!$1:$1048576, MATCH($K400,'ИПЦ raw'!$A:$A,0),MATCH(MoM!AP$1,'ИПЦ raw'!$1:$1,0))</f>
        <v>100.44</v>
      </c>
      <c r="AQ400" s="326">
        <f>INDEX('ИПЦ raw'!$1:$1048576, MATCH($K400,'ИПЦ raw'!$A:$A,0),MATCH(MoM!AQ$1,'ИПЦ raw'!$1:$1,0))</f>
        <v>100.54</v>
      </c>
      <c r="AR400" s="326">
        <f>INDEX('ИПЦ raw'!$1:$1048576, MATCH($K400,'ИПЦ raw'!$A:$A,0),MATCH(MoM!AR$1,'ИПЦ raw'!$1:$1,0))</f>
        <v>102.59</v>
      </c>
      <c r="AS400" s="326">
        <f>INDEX('ИПЦ raw'!$1:$1048576, MATCH($K400,'ИПЦ raw'!$A:$A,0),MATCH(MoM!AS$1,'ИПЦ raw'!$1:$1,0))</f>
        <v>93.12</v>
      </c>
      <c r="AT400" s="326">
        <f>INDEX('ИПЦ raw'!$1:$1048576, MATCH($K400,'ИПЦ raw'!$A:$A,0),MATCH(MoM!AT$1,'ИПЦ raw'!$1:$1,0))</f>
        <v>101.84</v>
      </c>
      <c r="AU400" s="326">
        <f>INDEX('ИПЦ raw'!$1:$1048576, MATCH($K400,'ИПЦ raw'!$A:$A,0),MATCH(MoM!AU$1,'ИПЦ raw'!$1:$1,0))</f>
        <v>96.77</v>
      </c>
      <c r="AV400" s="326">
        <f>INDEX('ИПЦ raw'!$1:$1048576, MATCH($K400,'ИПЦ raw'!$A:$A,0),MATCH(MoM!AV$1,'ИПЦ raw'!$1:$1,0))</f>
        <v>98.04</v>
      </c>
      <c r="AW400" s="326">
        <f>INDEX('ИПЦ raw'!$1:$1048576, MATCH($K400,'ИПЦ raw'!$A:$A,0),MATCH(MoM!AW$1,'ИПЦ raw'!$1:$1,0))</f>
        <v>103.34</v>
      </c>
      <c r="AX400" s="326">
        <f>INDEX('ИПЦ raw'!$1:$1048576, MATCH($K400,'ИПЦ raw'!$A:$A,0),MATCH(MoM!AX$1,'ИПЦ raw'!$1:$1,0))</f>
        <v>107.63</v>
      </c>
      <c r="AY400" s="326">
        <f>INDEX('ИПЦ raw'!$1:$1048576, MATCH($K400,'ИПЦ raw'!$A:$A,0),MATCH(MoM!AY$1,'ИПЦ raw'!$1:$1,0))</f>
        <v>96.42</v>
      </c>
      <c r="AZ400" s="326">
        <f>INDEX('ИПЦ raw'!$1:$1048576, MATCH($K400,'ИПЦ raw'!$A:$A,0),MATCH(MoM!AZ$1,'ИПЦ raw'!$1:$1,0))</f>
        <v>95.01</v>
      </c>
    </row>
    <row r="401" spans="1:52" ht="26.25" x14ac:dyDescent="0.45">
      <c r="A401" s="326">
        <f>Веса!A401</f>
        <v>1</v>
      </c>
      <c r="B401" s="333">
        <v>0</v>
      </c>
      <c r="C401" s="326">
        <f>БИПЦ_НДС!E401</f>
        <v>0</v>
      </c>
      <c r="D401" s="326">
        <f t="shared" si="13"/>
        <v>1</v>
      </c>
      <c r="E401" s="326">
        <v>0</v>
      </c>
      <c r="F401" s="326">
        <v>0</v>
      </c>
      <c r="G401" s="326">
        <v>0</v>
      </c>
      <c r="H401" s="326">
        <v>0</v>
      </c>
      <c r="I401" s="326">
        <v>1</v>
      </c>
      <c r="J401" s="308" t="s">
        <v>405</v>
      </c>
      <c r="K401" s="308" t="s">
        <v>405</v>
      </c>
      <c r="L401" s="326">
        <f>INDEX('ИПЦ raw'!$1:$1048576, MATCH($K401,'ИПЦ raw'!$A:$A,0),MATCH(MoM!L$1,'ИПЦ raw'!$1:$1,0))</f>
        <v>103.5</v>
      </c>
      <c r="M401" s="326">
        <f>INDEX('ИПЦ raw'!$1:$1048576, MATCH($K401,'ИПЦ raw'!$A:$A,0),MATCH(MoM!M$1,'ИПЦ raw'!$1:$1,0))</f>
        <v>99.98</v>
      </c>
      <c r="N401" s="326">
        <f>INDEX('ИПЦ raw'!$1:$1048576, MATCH($K401,'ИПЦ raw'!$A:$A,0),MATCH(MoM!N$1,'ИПЦ raw'!$1:$1,0))</f>
        <v>103.22</v>
      </c>
      <c r="O401" s="326">
        <f>INDEX('ИПЦ raw'!$1:$1048576, MATCH($K401,'ИПЦ raw'!$A:$A,0),MATCH(MoM!O$1,'ИПЦ raw'!$1:$1,0))</f>
        <v>90.37</v>
      </c>
      <c r="P401" s="326">
        <f>INDEX('ИПЦ raw'!$1:$1048576, MATCH($K401,'ИПЦ raw'!$A:$A,0),MATCH(MoM!P$1,'ИПЦ raw'!$1:$1,0))</f>
        <v>97</v>
      </c>
      <c r="Q401" s="326">
        <f>INDEX('ИПЦ raw'!$1:$1048576, MATCH($K401,'ИПЦ raw'!$A:$A,0),MATCH(MoM!Q$1,'ИПЦ raw'!$1:$1,0))</f>
        <v>100.85</v>
      </c>
      <c r="R401" s="326">
        <f>INDEX('ИПЦ raw'!$1:$1048576, MATCH($K401,'ИПЦ raw'!$A:$A,0),MATCH(MoM!R$1,'ИПЦ raw'!$1:$1,0))</f>
        <v>98.07</v>
      </c>
      <c r="S401" s="326">
        <f>INDEX('ИПЦ raw'!$1:$1048576, MATCH($K401,'ИПЦ raw'!$A:$A,0),MATCH(MoM!S$1,'ИПЦ raw'!$1:$1,0))</f>
        <v>103.16</v>
      </c>
      <c r="T401" s="326">
        <f>INDEX('ИПЦ raw'!$1:$1048576, MATCH($K401,'ИПЦ raw'!$A:$A,0),MATCH(MoM!T$1,'ИПЦ raw'!$1:$1,0))</f>
        <v>107.83</v>
      </c>
      <c r="U401" s="326">
        <f>INDEX('ИПЦ raw'!$1:$1048576, MATCH($K401,'ИПЦ raw'!$A:$A,0),MATCH(MoM!U$1,'ИПЦ raw'!$1:$1,0))</f>
        <v>97.17</v>
      </c>
      <c r="V401" s="326">
        <f>INDEX('ИПЦ raw'!$1:$1048576, MATCH($K401,'ИПЦ raw'!$A:$A,0),MATCH(MoM!V$1,'ИПЦ raw'!$1:$1,0))</f>
        <v>119.39</v>
      </c>
      <c r="W401" s="326">
        <f>INDEX('ИПЦ raw'!$1:$1048576, MATCH($K401,'ИПЦ raw'!$A:$A,0),MATCH(MoM!W$1,'ИПЦ raw'!$1:$1,0))</f>
        <v>96.27</v>
      </c>
      <c r="X401" s="326">
        <f>INDEX('ИПЦ raw'!$1:$1048576, MATCH($K401,'ИПЦ raw'!$A:$A,0),MATCH(MoM!X$1,'ИПЦ raw'!$1:$1,0))</f>
        <v>100.92</v>
      </c>
      <c r="Y401" s="326">
        <f>INDEX('ИПЦ raw'!$1:$1048576, MATCH($K401,'ИПЦ raw'!$A:$A,0),MATCH(MoM!Y$1,'ИПЦ raw'!$1:$1,0))</f>
        <v>101.25</v>
      </c>
      <c r="Z401" s="326">
        <f>INDEX('ИПЦ raw'!$1:$1048576, MATCH($K401,'ИПЦ raw'!$A:$A,0),MATCH(MoM!Z$1,'ИПЦ raw'!$1:$1,0))</f>
        <v>94.29</v>
      </c>
      <c r="AA401" s="326">
        <f>INDEX('ИПЦ raw'!$1:$1048576, MATCH($K401,'ИПЦ raw'!$A:$A,0),MATCH(MoM!AA$1,'ИПЦ raw'!$1:$1,0))</f>
        <v>87.12</v>
      </c>
      <c r="AB401" s="326">
        <f>INDEX('ИПЦ raw'!$1:$1048576, MATCH($K401,'ИПЦ raw'!$A:$A,0),MATCH(MoM!AB$1,'ИПЦ raw'!$1:$1,0))</f>
        <v>92.25</v>
      </c>
      <c r="AC401" s="326">
        <f>INDEX('ИПЦ raw'!$1:$1048576, MATCH($K401,'ИПЦ raw'!$A:$A,0),MATCH(MoM!AC$1,'ИПЦ raw'!$1:$1,0))</f>
        <v>102.54</v>
      </c>
      <c r="AD401" s="326">
        <f>INDEX('ИПЦ raw'!$1:$1048576, MATCH($K401,'ИПЦ raw'!$A:$A,0),MATCH(MoM!AD$1,'ИПЦ raw'!$1:$1,0))</f>
        <v>96.98</v>
      </c>
      <c r="AE401" s="326">
        <f>INDEX('ИПЦ raw'!$1:$1048576, MATCH($K401,'ИПЦ raw'!$A:$A,0),MATCH(MoM!AE$1,'ИПЦ raw'!$1:$1,0))</f>
        <v>105.47</v>
      </c>
      <c r="AF401" s="326">
        <f>INDEX('ИПЦ raw'!$1:$1048576, MATCH($K401,'ИПЦ raw'!$A:$A,0),MATCH(MoM!AF$1,'ИПЦ raw'!$1:$1,0))</f>
        <v>109.8</v>
      </c>
      <c r="AG401" s="326">
        <f>INDEX('ИПЦ raw'!$1:$1048576, MATCH($K401,'ИПЦ raw'!$A:$A,0),MATCH(MoM!AG$1,'ИПЦ raw'!$1:$1,0))</f>
        <v>98.6</v>
      </c>
      <c r="AH401" s="326">
        <f>INDEX('ИПЦ raw'!$1:$1048576, MATCH($K401,'ИПЦ raw'!$A:$A,0),MATCH(MoM!AH$1,'ИПЦ raw'!$1:$1,0))</f>
        <v>113.95</v>
      </c>
      <c r="AI401" s="326">
        <f>INDEX('ИПЦ raw'!$1:$1048576, MATCH($K401,'ИПЦ raw'!$A:$A,0),MATCH(MoM!AI$1,'ИПЦ raw'!$1:$1,0))</f>
        <v>97.65</v>
      </c>
      <c r="AJ401" s="326">
        <f>INDEX('ИПЦ raw'!$1:$1048576, MATCH($K401,'ИПЦ raw'!$A:$A,0),MATCH(MoM!AJ$1,'ИПЦ raw'!$1:$1,0))</f>
        <v>100.8</v>
      </c>
      <c r="AK401" s="326">
        <f>INDEX('ИПЦ raw'!$1:$1048576, MATCH($K401,'ИПЦ raw'!$A:$A,0),MATCH(MoM!AK$1,'ИПЦ raw'!$1:$1,0))</f>
        <v>93.65</v>
      </c>
      <c r="AL401" s="326">
        <f>INDEX('ИПЦ raw'!$1:$1048576, MATCH($K401,'ИПЦ raw'!$A:$A,0),MATCH(MoM!AL$1,'ИПЦ raw'!$1:$1,0))</f>
        <v>96.32</v>
      </c>
      <c r="AM401" s="326">
        <f>INDEX('ИПЦ raw'!$1:$1048576, MATCH($K401,'ИПЦ raw'!$A:$A,0),MATCH(MoM!AM$1,'ИПЦ raw'!$1:$1,0))</f>
        <v>87.91</v>
      </c>
      <c r="AN401" s="326">
        <f>INDEX('ИПЦ raw'!$1:$1048576, MATCH($K401,'ИПЦ raw'!$A:$A,0),MATCH(MoM!AN$1,'ИПЦ raw'!$1:$1,0))</f>
        <v>96.52</v>
      </c>
      <c r="AO401" s="326">
        <f>INDEX('ИПЦ raw'!$1:$1048576, MATCH($K401,'ИПЦ raw'!$A:$A,0),MATCH(MoM!AO$1,'ИПЦ raw'!$1:$1,0))</f>
        <v>105.12</v>
      </c>
      <c r="AP401" s="326">
        <f>INDEX('ИПЦ raw'!$1:$1048576, MATCH($K401,'ИПЦ raw'!$A:$A,0),MATCH(MoM!AP$1,'ИПЦ raw'!$1:$1,0))</f>
        <v>94.07</v>
      </c>
      <c r="AQ401" s="326">
        <f>INDEX('ИПЦ raw'!$1:$1048576, MATCH($K401,'ИПЦ raw'!$A:$A,0),MATCH(MoM!AQ$1,'ИПЦ raw'!$1:$1,0))</f>
        <v>102.39</v>
      </c>
      <c r="AR401" s="326">
        <f>INDEX('ИПЦ raw'!$1:$1048576, MATCH($K401,'ИПЦ raw'!$A:$A,0),MATCH(MoM!AR$1,'ИПЦ raw'!$1:$1,0))</f>
        <v>116.66</v>
      </c>
      <c r="AS401" s="326">
        <f>INDEX('ИПЦ raw'!$1:$1048576, MATCH($K401,'ИПЦ raw'!$A:$A,0),MATCH(MoM!AS$1,'ИПЦ raw'!$1:$1,0))</f>
        <v>93.79</v>
      </c>
      <c r="AT401" s="326">
        <f>INDEX('ИПЦ raw'!$1:$1048576, MATCH($K401,'ИПЦ raw'!$A:$A,0),MATCH(MoM!AT$1,'ИПЦ raw'!$1:$1,0))</f>
        <v>104.67</v>
      </c>
      <c r="AU401" s="326">
        <f>INDEX('ИПЦ raw'!$1:$1048576, MATCH($K401,'ИПЦ raw'!$A:$A,0),MATCH(MoM!AU$1,'ИПЦ raw'!$1:$1,0))</f>
        <v>95.09</v>
      </c>
      <c r="AV401" s="326">
        <f>INDEX('ИПЦ raw'!$1:$1048576, MATCH($K401,'ИПЦ raw'!$A:$A,0),MATCH(MoM!AV$1,'ИПЦ raw'!$1:$1,0))</f>
        <v>110.58</v>
      </c>
      <c r="AW401" s="326">
        <f>INDEX('ИПЦ raw'!$1:$1048576, MATCH($K401,'ИПЦ raw'!$A:$A,0),MATCH(MoM!AW$1,'ИПЦ raw'!$1:$1,0))</f>
        <v>107.24</v>
      </c>
      <c r="AX401" s="326">
        <f>INDEX('ИПЦ raw'!$1:$1048576, MATCH($K401,'ИПЦ raw'!$A:$A,0),MATCH(MoM!AX$1,'ИПЦ raw'!$1:$1,0))</f>
        <v>100.06</v>
      </c>
      <c r="AY401" s="326">
        <f>INDEX('ИПЦ raw'!$1:$1048576, MATCH($K401,'ИПЦ raw'!$A:$A,0),MATCH(MoM!AY$1,'ИПЦ raw'!$1:$1,0))</f>
        <v>81.19</v>
      </c>
      <c r="AZ401" s="326">
        <f>INDEX('ИПЦ raw'!$1:$1048576, MATCH($K401,'ИПЦ raw'!$A:$A,0),MATCH(MoM!AZ$1,'ИПЦ raw'!$1:$1,0))</f>
        <v>98.7</v>
      </c>
    </row>
    <row r="402" spans="1:52" x14ac:dyDescent="0.45">
      <c r="A402" s="326">
        <f>Веса!A402</f>
        <v>1</v>
      </c>
      <c r="B402" s="333">
        <v>0</v>
      </c>
      <c r="C402" s="326">
        <f>БИПЦ_НДС!E402</f>
        <v>0</v>
      </c>
      <c r="D402" s="326">
        <f t="shared" si="13"/>
        <v>1</v>
      </c>
      <c r="E402" s="326">
        <v>0</v>
      </c>
      <c r="F402" s="326">
        <v>0</v>
      </c>
      <c r="G402" s="326">
        <v>0</v>
      </c>
      <c r="H402" s="326">
        <v>0</v>
      </c>
      <c r="I402" s="326">
        <v>1</v>
      </c>
      <c r="J402" s="308" t="s">
        <v>406</v>
      </c>
      <c r="K402" s="308" t="s">
        <v>406</v>
      </c>
      <c r="L402" s="326">
        <f>INDEX('ИПЦ raw'!$1:$1048576, MATCH($K402,'ИПЦ raw'!$A:$A,0),MATCH(MoM!L$1,'ИПЦ raw'!$1:$1,0))</f>
        <v>102.61</v>
      </c>
      <c r="M402" s="326">
        <f>INDEX('ИПЦ raw'!$1:$1048576, MATCH($K402,'ИПЦ raw'!$A:$A,0),MATCH(MoM!M$1,'ИПЦ raw'!$1:$1,0))</f>
        <v>101.91</v>
      </c>
      <c r="N402" s="326">
        <f>INDEX('ИПЦ raw'!$1:$1048576, MATCH($K402,'ИПЦ raw'!$A:$A,0),MATCH(MoM!N$1,'ИПЦ raw'!$1:$1,0))</f>
        <v>100.55</v>
      </c>
      <c r="O402" s="326">
        <f>INDEX('ИПЦ raw'!$1:$1048576, MATCH($K402,'ИПЦ raw'!$A:$A,0),MATCH(MoM!O$1,'ИПЦ raw'!$1:$1,0))</f>
        <v>101.11</v>
      </c>
      <c r="P402" s="326">
        <f>INDEX('ИПЦ raw'!$1:$1048576, MATCH($K402,'ИПЦ raw'!$A:$A,0),MATCH(MoM!P$1,'ИПЦ raw'!$1:$1,0))</f>
        <v>100.66</v>
      </c>
      <c r="Q402" s="326">
        <f>INDEX('ИПЦ raw'!$1:$1048576, MATCH($K402,'ИПЦ raw'!$A:$A,0),MATCH(MoM!Q$1,'ИПЦ raw'!$1:$1,0))</f>
        <v>101.04</v>
      </c>
      <c r="R402" s="326">
        <f>INDEX('ИПЦ raw'!$1:$1048576, MATCH($K402,'ИПЦ raw'!$A:$A,0),MATCH(MoM!R$1,'ИПЦ raw'!$1:$1,0))</f>
        <v>100.33</v>
      </c>
      <c r="S402" s="326">
        <f>INDEX('ИПЦ raw'!$1:$1048576, MATCH($K402,'ИПЦ raw'!$A:$A,0),MATCH(MoM!S$1,'ИПЦ raw'!$1:$1,0))</f>
        <v>100.89</v>
      </c>
      <c r="T402" s="326">
        <f>INDEX('ИПЦ raw'!$1:$1048576, MATCH($K402,'ИПЦ raw'!$A:$A,0),MATCH(MoM!T$1,'ИПЦ raw'!$1:$1,0))</f>
        <v>100.36</v>
      </c>
      <c r="U402" s="326">
        <f>INDEX('ИПЦ raw'!$1:$1048576, MATCH($K402,'ИПЦ raw'!$A:$A,0),MATCH(MoM!U$1,'ИПЦ raw'!$1:$1,0))</f>
        <v>101.93</v>
      </c>
      <c r="V402" s="326">
        <f>INDEX('ИПЦ raw'!$1:$1048576, MATCH($K402,'ИПЦ raw'!$A:$A,0),MATCH(MoM!V$1,'ИПЦ raw'!$1:$1,0))</f>
        <v>100.64</v>
      </c>
      <c r="W402" s="326">
        <f>INDEX('ИПЦ raw'!$1:$1048576, MATCH($K402,'ИПЦ raw'!$A:$A,0),MATCH(MoM!W$1,'ИПЦ raw'!$1:$1,0))</f>
        <v>100.74</v>
      </c>
      <c r="X402" s="326">
        <f>INDEX('ИПЦ raw'!$1:$1048576, MATCH($K402,'ИПЦ raw'!$A:$A,0),MATCH(MoM!X$1,'ИПЦ raw'!$1:$1,0))</f>
        <v>102.34</v>
      </c>
      <c r="Y402" s="326">
        <f>INDEX('ИПЦ raw'!$1:$1048576, MATCH($K402,'ИПЦ raw'!$A:$A,0),MATCH(MoM!Y$1,'ИПЦ raw'!$1:$1,0))</f>
        <v>100.31</v>
      </c>
      <c r="Z402" s="326">
        <f>INDEX('ИПЦ raw'!$1:$1048576, MATCH($K402,'ИПЦ raw'!$A:$A,0),MATCH(MoM!Z$1,'ИПЦ raw'!$1:$1,0))</f>
        <v>101.65</v>
      </c>
      <c r="AA402" s="326">
        <f>INDEX('ИПЦ raw'!$1:$1048576, MATCH($K402,'ИПЦ raw'!$A:$A,0),MATCH(MoM!AA$1,'ИПЦ raw'!$1:$1,0))</f>
        <v>100.71</v>
      </c>
      <c r="AB402" s="326">
        <f>INDEX('ИПЦ raw'!$1:$1048576, MATCH($K402,'ИПЦ raw'!$A:$A,0),MATCH(MoM!AB$1,'ИПЦ raw'!$1:$1,0))</f>
        <v>101.57</v>
      </c>
      <c r="AC402" s="326">
        <f>INDEX('ИПЦ raw'!$1:$1048576, MATCH($K402,'ИПЦ raw'!$A:$A,0),MATCH(MoM!AC$1,'ИПЦ raw'!$1:$1,0))</f>
        <v>100.58</v>
      </c>
      <c r="AD402" s="326">
        <f>INDEX('ИПЦ raw'!$1:$1048576, MATCH($K402,'ИПЦ raw'!$A:$A,0),MATCH(MoM!AD$1,'ИПЦ raw'!$1:$1,0))</f>
        <v>101.34</v>
      </c>
      <c r="AE402" s="326">
        <f>INDEX('ИПЦ raw'!$1:$1048576, MATCH($K402,'ИПЦ raw'!$A:$A,0),MATCH(MoM!AE$1,'ИПЦ raw'!$1:$1,0))</f>
        <v>100.21</v>
      </c>
      <c r="AF402" s="326">
        <f>INDEX('ИПЦ raw'!$1:$1048576, MATCH($K402,'ИПЦ raw'!$A:$A,0),MATCH(MoM!AF$1,'ИПЦ raw'!$1:$1,0))</f>
        <v>100.07</v>
      </c>
      <c r="AG402" s="326">
        <f>INDEX('ИПЦ raw'!$1:$1048576, MATCH($K402,'ИПЦ raw'!$A:$A,0),MATCH(MoM!AG$1,'ИПЦ raw'!$1:$1,0))</f>
        <v>102.3</v>
      </c>
      <c r="AH402" s="326">
        <f>INDEX('ИПЦ raw'!$1:$1048576, MATCH($K402,'ИПЦ raw'!$A:$A,0),MATCH(MoM!AH$1,'ИПЦ raw'!$1:$1,0))</f>
        <v>100.46</v>
      </c>
      <c r="AI402" s="326">
        <f>INDEX('ИПЦ raw'!$1:$1048576, MATCH($K402,'ИПЦ raw'!$A:$A,0),MATCH(MoM!AI$1,'ИПЦ raw'!$1:$1,0))</f>
        <v>100.08</v>
      </c>
      <c r="AJ402" s="326">
        <f>INDEX('ИПЦ raw'!$1:$1048576, MATCH($K402,'ИПЦ raw'!$A:$A,0),MATCH(MoM!AJ$1,'ИПЦ raw'!$1:$1,0))</f>
        <v>101.02</v>
      </c>
      <c r="AK402" s="326">
        <f>INDEX('ИПЦ raw'!$1:$1048576, MATCH($K402,'ИПЦ raw'!$A:$A,0),MATCH(MoM!AK$1,'ИПЦ raw'!$1:$1,0))</f>
        <v>101.37</v>
      </c>
      <c r="AL402" s="326">
        <f>INDEX('ИПЦ raw'!$1:$1048576, MATCH($K402,'ИПЦ raw'!$A:$A,0),MATCH(MoM!AL$1,'ИПЦ raw'!$1:$1,0))</f>
        <v>100.59</v>
      </c>
      <c r="AM402" s="326">
        <f>INDEX('ИПЦ raw'!$1:$1048576, MATCH($K402,'ИПЦ raw'!$A:$A,0),MATCH(MoM!AM$1,'ИПЦ raw'!$1:$1,0))</f>
        <v>101.37</v>
      </c>
      <c r="AN402" s="326">
        <f>INDEX('ИПЦ raw'!$1:$1048576, MATCH($K402,'ИПЦ raw'!$A:$A,0),MATCH(MoM!AN$1,'ИПЦ raw'!$1:$1,0))</f>
        <v>100.78</v>
      </c>
      <c r="AO402" s="326">
        <f>INDEX('ИПЦ raw'!$1:$1048576, MATCH($K402,'ИПЦ raw'!$A:$A,0),MATCH(MoM!AO$1,'ИПЦ raw'!$1:$1,0))</f>
        <v>100.37</v>
      </c>
      <c r="AP402" s="326">
        <f>INDEX('ИПЦ raw'!$1:$1048576, MATCH($K402,'ИПЦ raw'!$A:$A,0),MATCH(MoM!AP$1,'ИПЦ raw'!$1:$1,0))</f>
        <v>101.66</v>
      </c>
      <c r="AQ402" s="326">
        <f>INDEX('ИПЦ raw'!$1:$1048576, MATCH($K402,'ИПЦ raw'!$A:$A,0),MATCH(MoM!AQ$1,'ИПЦ raw'!$1:$1,0))</f>
        <v>99.4</v>
      </c>
      <c r="AR402" s="326">
        <f>INDEX('ИПЦ raw'!$1:$1048576, MATCH($K402,'ИПЦ raw'!$A:$A,0),MATCH(MoM!AR$1,'ИПЦ raw'!$1:$1,0))</f>
        <v>100.83</v>
      </c>
      <c r="AS402" s="326">
        <f>INDEX('ИПЦ raw'!$1:$1048576, MATCH($K402,'ИПЦ raw'!$A:$A,0),MATCH(MoM!AS$1,'ИПЦ raw'!$1:$1,0))</f>
        <v>101.79</v>
      </c>
      <c r="AT402" s="326">
        <f>INDEX('ИПЦ raw'!$1:$1048576, MATCH($K402,'ИПЦ raw'!$A:$A,0),MATCH(MoM!AT$1,'ИПЦ raw'!$1:$1,0))</f>
        <v>99.71</v>
      </c>
      <c r="AU402" s="326">
        <f>INDEX('ИПЦ raw'!$1:$1048576, MATCH($K402,'ИПЦ raw'!$A:$A,0),MATCH(MoM!AU$1,'ИПЦ raw'!$1:$1,0))</f>
        <v>101.13</v>
      </c>
      <c r="AV402" s="326">
        <f>INDEX('ИПЦ raw'!$1:$1048576, MATCH($K402,'ИПЦ raw'!$A:$A,0),MATCH(MoM!AV$1,'ИПЦ raw'!$1:$1,0))</f>
        <v>101.66</v>
      </c>
      <c r="AW402" s="326">
        <f>INDEX('ИПЦ raw'!$1:$1048576, MATCH($K402,'ИПЦ raw'!$A:$A,0),MATCH(MoM!AW$1,'ИПЦ raw'!$1:$1,0))</f>
        <v>100.91</v>
      </c>
      <c r="AX402" s="326">
        <f>INDEX('ИПЦ raw'!$1:$1048576, MATCH($K402,'ИПЦ raw'!$A:$A,0),MATCH(MoM!AX$1,'ИПЦ raw'!$1:$1,0))</f>
        <v>100.44</v>
      </c>
      <c r="AY402" s="326">
        <f>INDEX('ИПЦ raw'!$1:$1048576, MATCH($K402,'ИПЦ raw'!$A:$A,0),MATCH(MoM!AY$1,'ИПЦ raw'!$1:$1,0))</f>
        <v>100.64</v>
      </c>
      <c r="AZ402" s="326">
        <f>INDEX('ИПЦ raw'!$1:$1048576, MATCH($K402,'ИПЦ raw'!$A:$A,0),MATCH(MoM!AZ$1,'ИПЦ raw'!$1:$1,0))</f>
        <v>101.02</v>
      </c>
    </row>
    <row r="403" spans="1:52" x14ac:dyDescent="0.45">
      <c r="A403" s="326">
        <f>Веса!A403</f>
        <v>1</v>
      </c>
      <c r="B403" s="333">
        <v>0</v>
      </c>
      <c r="C403" s="326">
        <f>БИПЦ_НДС!E403</f>
        <v>0</v>
      </c>
      <c r="D403" s="326">
        <f t="shared" si="13"/>
        <v>1</v>
      </c>
      <c r="E403" s="326">
        <v>0</v>
      </c>
      <c r="F403" s="326">
        <v>0</v>
      </c>
      <c r="G403" s="326">
        <v>0</v>
      </c>
      <c r="H403" s="326">
        <v>0</v>
      </c>
      <c r="I403" s="326">
        <v>1</v>
      </c>
      <c r="J403" s="325" t="s">
        <v>485</v>
      </c>
      <c r="K403" s="310" t="s">
        <v>407</v>
      </c>
      <c r="L403" s="326">
        <f>INDEX('ИПЦ raw'!$1:$1048576, MATCH($K403,'ИПЦ raw'!$A:$A,0),MATCH(MoM!L$1,'ИПЦ raw'!$1:$1,0))</f>
        <v>101.93</v>
      </c>
      <c r="M403" s="326">
        <f>INDEX('ИПЦ raw'!$1:$1048576, MATCH($K403,'ИПЦ raw'!$A:$A,0),MATCH(MoM!M$1,'ИПЦ raw'!$1:$1,0))</f>
        <v>103.63</v>
      </c>
      <c r="N403" s="326">
        <f>INDEX('ИПЦ raw'!$1:$1048576, MATCH($K403,'ИПЦ raw'!$A:$A,0),MATCH(MoM!N$1,'ИПЦ raw'!$1:$1,0))</f>
        <v>103.4</v>
      </c>
      <c r="O403" s="326">
        <f>INDEX('ИПЦ raw'!$1:$1048576, MATCH($K403,'ИПЦ raw'!$A:$A,0),MATCH(MoM!O$1,'ИПЦ raw'!$1:$1,0))</f>
        <v>104.23</v>
      </c>
      <c r="P403" s="326">
        <f>INDEX('ИПЦ raw'!$1:$1048576, MATCH($K403,'ИПЦ raw'!$A:$A,0),MATCH(MoM!P$1,'ИПЦ raw'!$1:$1,0))</f>
        <v>102.88</v>
      </c>
      <c r="Q403" s="326">
        <f>INDEX('ИПЦ raw'!$1:$1048576, MATCH($K403,'ИПЦ raw'!$A:$A,0),MATCH(MoM!Q$1,'ИПЦ raw'!$1:$1,0))</f>
        <v>99.69</v>
      </c>
      <c r="R403" s="326">
        <f>INDEX('ИПЦ raw'!$1:$1048576, MATCH($K403,'ИПЦ raw'!$A:$A,0),MATCH(MoM!R$1,'ИПЦ raw'!$1:$1,0))</f>
        <v>100.17</v>
      </c>
      <c r="S403" s="326">
        <f>INDEX('ИПЦ raw'!$1:$1048576, MATCH($K403,'ИПЦ raw'!$A:$A,0),MATCH(MoM!S$1,'ИПЦ raw'!$1:$1,0))</f>
        <v>98.75</v>
      </c>
      <c r="T403" s="326">
        <f>INDEX('ИПЦ raw'!$1:$1048576, MATCH($K403,'ИПЦ raw'!$A:$A,0),MATCH(MoM!T$1,'ИПЦ raw'!$1:$1,0))</f>
        <v>98.56</v>
      </c>
      <c r="U403" s="326">
        <f>INDEX('ИПЦ raw'!$1:$1048576, MATCH($K403,'ИПЦ raw'!$A:$A,0),MATCH(MoM!U$1,'ИПЦ raw'!$1:$1,0))</f>
        <v>100.68</v>
      </c>
      <c r="V403" s="326">
        <f>INDEX('ИПЦ raw'!$1:$1048576, MATCH($K403,'ИПЦ raw'!$A:$A,0),MATCH(MoM!V$1,'ИПЦ raw'!$1:$1,0))</f>
        <v>102.06</v>
      </c>
      <c r="W403" s="326">
        <f>INDEX('ИПЦ raw'!$1:$1048576, MATCH($K403,'ИПЦ raw'!$A:$A,0),MATCH(MoM!W$1,'ИПЦ raw'!$1:$1,0))</f>
        <v>101.48</v>
      </c>
      <c r="X403" s="326">
        <f>INDEX('ИПЦ raw'!$1:$1048576, MATCH($K403,'ИПЦ raw'!$A:$A,0),MATCH(MoM!X$1,'ИПЦ raw'!$1:$1,0))</f>
        <v>102.27</v>
      </c>
      <c r="Y403" s="326">
        <f>INDEX('ИПЦ raw'!$1:$1048576, MATCH($K403,'ИПЦ raw'!$A:$A,0),MATCH(MoM!Y$1,'ИПЦ raw'!$1:$1,0))</f>
        <v>99.83</v>
      </c>
      <c r="Z403" s="326">
        <f>INDEX('ИПЦ raw'!$1:$1048576, MATCH($K403,'ИПЦ raw'!$A:$A,0),MATCH(MoM!Z$1,'ИПЦ raw'!$1:$1,0))</f>
        <v>105.2</v>
      </c>
      <c r="AA403" s="326">
        <f>INDEX('ИПЦ raw'!$1:$1048576, MATCH($K403,'ИПЦ raw'!$A:$A,0),MATCH(MoM!AA$1,'ИПЦ raw'!$1:$1,0))</f>
        <v>101.15</v>
      </c>
      <c r="AB403" s="326">
        <f>INDEX('ИПЦ raw'!$1:$1048576, MATCH($K403,'ИПЦ raw'!$A:$A,0),MATCH(MoM!AB$1,'ИПЦ raw'!$1:$1,0))</f>
        <v>103.01</v>
      </c>
      <c r="AC403" s="326">
        <f>INDEX('ИПЦ raw'!$1:$1048576, MATCH($K403,'ИПЦ raw'!$A:$A,0),MATCH(MoM!AC$1,'ИПЦ raw'!$1:$1,0))</f>
        <v>99.86</v>
      </c>
      <c r="AD403" s="326">
        <f>INDEX('ИПЦ raw'!$1:$1048576, MATCH($K403,'ИПЦ raw'!$A:$A,0),MATCH(MoM!AD$1,'ИПЦ raw'!$1:$1,0))</f>
        <v>100.72</v>
      </c>
      <c r="AE403" s="326">
        <f>INDEX('ИПЦ raw'!$1:$1048576, MATCH($K403,'ИПЦ raw'!$A:$A,0),MATCH(MoM!AE$1,'ИПЦ raw'!$1:$1,0))</f>
        <v>100.49</v>
      </c>
      <c r="AF403" s="326">
        <f>INDEX('ИПЦ raw'!$1:$1048576, MATCH($K403,'ИПЦ raw'!$A:$A,0),MATCH(MoM!AF$1,'ИПЦ raw'!$1:$1,0))</f>
        <v>99.73</v>
      </c>
      <c r="AG403" s="326">
        <f>INDEX('ИПЦ raw'!$1:$1048576, MATCH($K403,'ИПЦ raw'!$A:$A,0),MATCH(MoM!AG$1,'ИПЦ raw'!$1:$1,0))</f>
        <v>102.25</v>
      </c>
      <c r="AH403" s="326">
        <f>INDEX('ИПЦ raw'!$1:$1048576, MATCH($K403,'ИПЦ raw'!$A:$A,0),MATCH(MoM!AH$1,'ИПЦ raw'!$1:$1,0))</f>
        <v>100.75</v>
      </c>
      <c r="AI403" s="326">
        <f>INDEX('ИПЦ raw'!$1:$1048576, MATCH($K403,'ИПЦ raw'!$A:$A,0),MATCH(MoM!AI$1,'ИПЦ raw'!$1:$1,0))</f>
        <v>101.2</v>
      </c>
      <c r="AJ403" s="326">
        <f>INDEX('ИПЦ raw'!$1:$1048576, MATCH($K403,'ИПЦ raw'!$A:$A,0),MATCH(MoM!AJ$1,'ИПЦ raw'!$1:$1,0))</f>
        <v>100.26</v>
      </c>
      <c r="AK403" s="326">
        <f>INDEX('ИПЦ raw'!$1:$1048576, MATCH($K403,'ИПЦ raw'!$A:$A,0),MATCH(MoM!AK$1,'ИПЦ raw'!$1:$1,0))</f>
        <v>100.39</v>
      </c>
      <c r="AL403" s="326">
        <f>INDEX('ИПЦ raw'!$1:$1048576, MATCH($K403,'ИПЦ raw'!$A:$A,0),MATCH(MoM!AL$1,'ИПЦ raw'!$1:$1,0))</f>
        <v>102.94</v>
      </c>
      <c r="AM403" s="326">
        <f>INDEX('ИПЦ raw'!$1:$1048576, MATCH($K403,'ИПЦ raw'!$A:$A,0),MATCH(MoM!AM$1,'ИПЦ raw'!$1:$1,0))</f>
        <v>102.87</v>
      </c>
      <c r="AN403" s="326">
        <f>INDEX('ИПЦ raw'!$1:$1048576, MATCH($K403,'ИПЦ raw'!$A:$A,0),MATCH(MoM!AN$1,'ИПЦ raw'!$1:$1,0))</f>
        <v>101.44</v>
      </c>
      <c r="AO403" s="326">
        <f>INDEX('ИПЦ raw'!$1:$1048576, MATCH($K403,'ИПЦ raw'!$A:$A,0),MATCH(MoM!AO$1,'ИПЦ raw'!$1:$1,0))</f>
        <v>99.52</v>
      </c>
      <c r="AP403" s="326">
        <f>INDEX('ИПЦ raw'!$1:$1048576, MATCH($K403,'ИПЦ raw'!$A:$A,0),MATCH(MoM!AP$1,'ИПЦ raw'!$1:$1,0))</f>
        <v>101.56</v>
      </c>
      <c r="AQ403" s="326">
        <f>INDEX('ИПЦ raw'!$1:$1048576, MATCH($K403,'ИПЦ raw'!$A:$A,0),MATCH(MoM!AQ$1,'ИПЦ raw'!$1:$1,0))</f>
        <v>98.68</v>
      </c>
      <c r="AR403" s="326">
        <f>INDEX('ИПЦ raw'!$1:$1048576, MATCH($K403,'ИПЦ raw'!$A:$A,0),MATCH(MoM!AR$1,'ИПЦ raw'!$1:$1,0))</f>
        <v>98.17</v>
      </c>
      <c r="AS403" s="326">
        <f>INDEX('ИПЦ raw'!$1:$1048576, MATCH($K403,'ИПЦ raw'!$A:$A,0),MATCH(MoM!AS$1,'ИПЦ raw'!$1:$1,0))</f>
        <v>99.44</v>
      </c>
      <c r="AT403" s="326">
        <f>INDEX('ИПЦ raw'!$1:$1048576, MATCH($K403,'ИПЦ raw'!$A:$A,0),MATCH(MoM!AT$1,'ИПЦ raw'!$1:$1,0))</f>
        <v>99.75</v>
      </c>
      <c r="AU403" s="326">
        <f>INDEX('ИПЦ raw'!$1:$1048576, MATCH($K403,'ИПЦ raw'!$A:$A,0),MATCH(MoM!AU$1,'ИПЦ raw'!$1:$1,0))</f>
        <v>102.01</v>
      </c>
      <c r="AV403" s="326">
        <f>INDEX('ИПЦ raw'!$1:$1048576, MATCH($K403,'ИПЦ raw'!$A:$A,0),MATCH(MoM!AV$1,'ИПЦ raw'!$1:$1,0))</f>
        <v>101.12</v>
      </c>
      <c r="AW403" s="326">
        <f>INDEX('ИПЦ raw'!$1:$1048576, MATCH($K403,'ИПЦ raw'!$A:$A,0),MATCH(MoM!AW$1,'ИПЦ raw'!$1:$1,0))</f>
        <v>100.68</v>
      </c>
      <c r="AX403" s="326">
        <f>INDEX('ИПЦ raw'!$1:$1048576, MATCH($K403,'ИПЦ raw'!$A:$A,0),MATCH(MoM!AX$1,'ИПЦ raw'!$1:$1,0))</f>
        <v>102.42</v>
      </c>
      <c r="AY403" s="326">
        <f>INDEX('ИПЦ raw'!$1:$1048576, MATCH($K403,'ИПЦ raw'!$A:$A,0),MATCH(MoM!AY$1,'ИПЦ raw'!$1:$1,0))</f>
        <v>105.42</v>
      </c>
      <c r="AZ403" s="326">
        <f>INDEX('ИПЦ raw'!$1:$1048576, MATCH($K403,'ИПЦ raw'!$A:$A,0),MATCH(MoM!AZ$1,'ИПЦ raw'!$1:$1,0))</f>
        <v>101.99</v>
      </c>
    </row>
    <row r="404" spans="1:52" ht="26.25" x14ac:dyDescent="0.45">
      <c r="A404" s="326">
        <f>Веса!A404</f>
        <v>1</v>
      </c>
      <c r="B404" s="333">
        <v>0</v>
      </c>
      <c r="C404" s="326">
        <f>БИПЦ_НДС!E404</f>
        <v>0</v>
      </c>
      <c r="D404" s="326">
        <f t="shared" si="13"/>
        <v>1</v>
      </c>
      <c r="E404" s="326">
        <v>0</v>
      </c>
      <c r="F404" s="326">
        <v>0</v>
      </c>
      <c r="G404" s="326">
        <v>0</v>
      </c>
      <c r="H404" s="326">
        <v>0</v>
      </c>
      <c r="I404" s="326">
        <v>1</v>
      </c>
      <c r="J404" s="325" t="s">
        <v>408</v>
      </c>
      <c r="K404" s="325" t="s">
        <v>408</v>
      </c>
      <c r="L404" s="326">
        <f>INDEX('ИПЦ raw'!$1:$1048576, MATCH($K404,'ИПЦ raw'!$A:$A,0),MATCH(MoM!L$1,'ИПЦ raw'!$1:$1,0))</f>
        <v>105.52</v>
      </c>
      <c r="M404" s="326">
        <f>INDEX('ИПЦ raw'!$1:$1048576, MATCH($K404,'ИПЦ raw'!$A:$A,0),MATCH(MoM!M$1,'ИПЦ raw'!$1:$1,0))</f>
        <v>107.27</v>
      </c>
      <c r="N404" s="326">
        <f>INDEX('ИПЦ raw'!$1:$1048576, MATCH($K404,'ИПЦ raw'!$A:$A,0),MATCH(MoM!N$1,'ИПЦ raw'!$1:$1,0))</f>
        <v>112</v>
      </c>
      <c r="O404" s="326">
        <f>INDEX('ИПЦ raw'!$1:$1048576, MATCH($K404,'ИПЦ raw'!$A:$A,0),MATCH(MoM!O$1,'ИПЦ raw'!$1:$1,0))</f>
        <v>103.3</v>
      </c>
      <c r="P404" s="326">
        <f>INDEX('ИПЦ raw'!$1:$1048576, MATCH($K404,'ИПЦ raw'!$A:$A,0),MATCH(MoM!P$1,'ИПЦ raw'!$1:$1,0))</f>
        <v>124.65</v>
      </c>
      <c r="Q404" s="326">
        <f>INDEX('ИПЦ raw'!$1:$1048576, MATCH($K404,'ИПЦ raw'!$A:$A,0),MATCH(MoM!Q$1,'ИПЦ raw'!$1:$1,0))</f>
        <v>109.17</v>
      </c>
      <c r="R404" s="326">
        <f>INDEX('ИПЦ raw'!$1:$1048576, MATCH($K404,'ИПЦ raw'!$A:$A,0),MATCH(MoM!R$1,'ИПЦ raw'!$1:$1,0))</f>
        <v>97.83</v>
      </c>
      <c r="S404" s="326">
        <f>INDEX('ИПЦ raw'!$1:$1048576, MATCH($K404,'ИПЦ raw'!$A:$A,0),MATCH(MoM!S$1,'ИПЦ raw'!$1:$1,0))</f>
        <v>86.84</v>
      </c>
      <c r="T404" s="326">
        <f>INDEX('ИПЦ raw'!$1:$1048576, MATCH($K404,'ИПЦ raw'!$A:$A,0),MATCH(MoM!T$1,'ИПЦ raw'!$1:$1,0))</f>
        <v>88.32</v>
      </c>
      <c r="U404" s="326">
        <f>INDEX('ИПЦ raw'!$1:$1048576, MATCH($K404,'ИПЦ raw'!$A:$A,0),MATCH(MoM!U$1,'ИПЦ raw'!$1:$1,0))</f>
        <v>87.61</v>
      </c>
      <c r="V404" s="326">
        <f>INDEX('ИПЦ raw'!$1:$1048576, MATCH($K404,'ИПЦ raw'!$A:$A,0),MATCH(MoM!V$1,'ИПЦ raw'!$1:$1,0))</f>
        <v>109.51</v>
      </c>
      <c r="W404" s="326">
        <f>INDEX('ИПЦ raw'!$1:$1048576, MATCH($K404,'ИПЦ raw'!$A:$A,0),MATCH(MoM!W$1,'ИПЦ raw'!$1:$1,0))</f>
        <v>95.98</v>
      </c>
      <c r="X404" s="326">
        <f>INDEX('ИПЦ raw'!$1:$1048576, MATCH($K404,'ИПЦ raw'!$A:$A,0),MATCH(MoM!X$1,'ИПЦ raw'!$1:$1,0))</f>
        <v>106.42</v>
      </c>
      <c r="Y404" s="326">
        <f>INDEX('ИПЦ raw'!$1:$1048576, MATCH($K404,'ИПЦ raw'!$A:$A,0),MATCH(MoM!Y$1,'ИПЦ raw'!$1:$1,0))</f>
        <v>100.56</v>
      </c>
      <c r="Z404" s="326">
        <f>INDEX('ИПЦ raw'!$1:$1048576, MATCH($K404,'ИПЦ raw'!$A:$A,0),MATCH(MoM!Z$1,'ИПЦ raw'!$1:$1,0))</f>
        <v>110.56</v>
      </c>
      <c r="AA404" s="326">
        <f>INDEX('ИПЦ raw'!$1:$1048576, MATCH($K404,'ИПЦ raw'!$A:$A,0),MATCH(MoM!AA$1,'ИПЦ raw'!$1:$1,0))</f>
        <v>102.72</v>
      </c>
      <c r="AB404" s="326">
        <f>INDEX('ИПЦ raw'!$1:$1048576, MATCH($K404,'ИПЦ raw'!$A:$A,0),MATCH(MoM!AB$1,'ИПЦ raw'!$1:$1,0))</f>
        <v>123.65</v>
      </c>
      <c r="AC404" s="326">
        <f>INDEX('ИПЦ raw'!$1:$1048576, MATCH($K404,'ИПЦ raw'!$A:$A,0),MATCH(MoM!AC$1,'ИПЦ raw'!$1:$1,0))</f>
        <v>108.99</v>
      </c>
      <c r="AD404" s="326">
        <f>INDEX('ИПЦ raw'!$1:$1048576, MATCH($K404,'ИПЦ raw'!$A:$A,0),MATCH(MoM!AD$1,'ИПЦ raw'!$1:$1,0))</f>
        <v>100.14</v>
      </c>
      <c r="AE404" s="326">
        <f>INDEX('ИПЦ raw'!$1:$1048576, MATCH($K404,'ИПЦ raw'!$A:$A,0),MATCH(MoM!AE$1,'ИПЦ raw'!$1:$1,0))</f>
        <v>87.63</v>
      </c>
      <c r="AF404" s="326">
        <f>INDEX('ИПЦ raw'!$1:$1048576, MATCH($K404,'ИПЦ raw'!$A:$A,0),MATCH(MoM!AF$1,'ИПЦ raw'!$1:$1,0))</f>
        <v>89.71</v>
      </c>
      <c r="AG404" s="326">
        <f>INDEX('ИПЦ raw'!$1:$1048576, MATCH($K404,'ИПЦ raw'!$A:$A,0),MATCH(MoM!AG$1,'ИПЦ raw'!$1:$1,0))</f>
        <v>84.53</v>
      </c>
      <c r="AH404" s="326">
        <f>INDEX('ИПЦ raw'!$1:$1048576, MATCH($K404,'ИПЦ raw'!$A:$A,0),MATCH(MoM!AH$1,'ИПЦ raw'!$1:$1,0))</f>
        <v>103.56</v>
      </c>
      <c r="AI404" s="326">
        <f>INDEX('ИПЦ raw'!$1:$1048576, MATCH($K404,'ИПЦ raw'!$A:$A,0),MATCH(MoM!AI$1,'ИПЦ raw'!$1:$1,0))</f>
        <v>99.74</v>
      </c>
      <c r="AJ404" s="326">
        <f>INDEX('ИПЦ raw'!$1:$1048576, MATCH($K404,'ИПЦ raw'!$A:$A,0),MATCH(MoM!AJ$1,'ИПЦ raw'!$1:$1,0))</f>
        <v>107.65</v>
      </c>
      <c r="AK404" s="326">
        <f>INDEX('ИПЦ raw'!$1:$1048576, MATCH($K404,'ИПЦ raw'!$A:$A,0),MATCH(MoM!AK$1,'ИПЦ raw'!$1:$1,0))</f>
        <v>101.96</v>
      </c>
      <c r="AL404" s="326">
        <f>INDEX('ИПЦ raw'!$1:$1048576, MATCH($K404,'ИПЦ raw'!$A:$A,0),MATCH(MoM!AL$1,'ИПЦ raw'!$1:$1,0))</f>
        <v>106.7</v>
      </c>
      <c r="AM404" s="326">
        <f>INDEX('ИПЦ raw'!$1:$1048576, MATCH($K404,'ИПЦ raw'!$A:$A,0),MATCH(MoM!AM$1,'ИПЦ raw'!$1:$1,0))</f>
        <v>102.66</v>
      </c>
      <c r="AN404" s="326">
        <f>INDEX('ИПЦ raw'!$1:$1048576, MATCH($K404,'ИПЦ raw'!$A:$A,0),MATCH(MoM!AN$1,'ИПЦ raw'!$1:$1,0))</f>
        <v>121.44</v>
      </c>
      <c r="AO404" s="326">
        <f>INDEX('ИПЦ raw'!$1:$1048576, MATCH($K404,'ИПЦ raw'!$A:$A,0),MATCH(MoM!AO$1,'ИПЦ raw'!$1:$1,0))</f>
        <v>109.13</v>
      </c>
      <c r="AP404" s="326">
        <f>INDEX('ИПЦ raw'!$1:$1048576, MATCH($K404,'ИПЦ raw'!$A:$A,0),MATCH(MoM!AP$1,'ИПЦ raw'!$1:$1,0))</f>
        <v>99.82</v>
      </c>
      <c r="AQ404" s="326">
        <f>INDEX('ИПЦ raw'!$1:$1048576, MATCH($K404,'ИПЦ raw'!$A:$A,0),MATCH(MoM!AQ$1,'ИПЦ raw'!$1:$1,0))</f>
        <v>86.77</v>
      </c>
      <c r="AR404" s="326">
        <f>INDEX('ИПЦ raw'!$1:$1048576, MATCH($K404,'ИПЦ raw'!$A:$A,0),MATCH(MoM!AR$1,'ИПЦ raw'!$1:$1,0))</f>
        <v>91.38</v>
      </c>
      <c r="AS404" s="326">
        <f>INDEX('ИПЦ raw'!$1:$1048576, MATCH($K404,'ИПЦ raw'!$A:$A,0),MATCH(MoM!AS$1,'ИПЦ raw'!$1:$1,0))</f>
        <v>84.47</v>
      </c>
      <c r="AT404" s="326">
        <f>INDEX('ИПЦ raw'!$1:$1048576, MATCH($K404,'ИПЦ raw'!$A:$A,0),MATCH(MoM!AT$1,'ИПЦ raw'!$1:$1,0))</f>
        <v>98.04</v>
      </c>
      <c r="AU404" s="326">
        <f>INDEX('ИПЦ raw'!$1:$1048576, MATCH($K404,'ИПЦ raw'!$A:$A,0),MATCH(MoM!AU$1,'ИПЦ raw'!$1:$1,0))</f>
        <v>97.5</v>
      </c>
      <c r="AV404" s="326">
        <f>INDEX('ИПЦ raw'!$1:$1048576, MATCH($K404,'ИПЦ raw'!$A:$A,0),MATCH(MoM!AV$1,'ИПЦ raw'!$1:$1,0))</f>
        <v>110.81</v>
      </c>
      <c r="AW404" s="326">
        <f>INDEX('ИПЦ raw'!$1:$1048576, MATCH($K404,'ИПЦ raw'!$A:$A,0),MATCH(MoM!AW$1,'ИПЦ raw'!$1:$1,0))</f>
        <v>101.59</v>
      </c>
      <c r="AX404" s="326">
        <f>INDEX('ИПЦ raw'!$1:$1048576, MATCH($K404,'ИПЦ raw'!$A:$A,0),MATCH(MoM!AX$1,'ИПЦ raw'!$1:$1,0))</f>
        <v>107</v>
      </c>
      <c r="AY404" s="326">
        <f>INDEX('ИПЦ raw'!$1:$1048576, MATCH($K404,'ИПЦ raw'!$A:$A,0),MATCH(MoM!AY$1,'ИПЦ raw'!$1:$1,0))</f>
        <v>98.95</v>
      </c>
      <c r="AZ404" s="326">
        <f>INDEX('ИПЦ raw'!$1:$1048576, MATCH($K404,'ИПЦ raw'!$A:$A,0),MATCH(MoM!AZ$1,'ИПЦ raw'!$1:$1,0))</f>
        <v>140.1</v>
      </c>
    </row>
    <row r="405" spans="1:52" x14ac:dyDescent="0.45">
      <c r="A405" s="326">
        <f>Веса!A405</f>
        <v>1</v>
      </c>
      <c r="B405" s="333">
        <v>0</v>
      </c>
      <c r="C405" s="326">
        <f>БИПЦ_НДС!E405</f>
        <v>0</v>
      </c>
      <c r="D405" s="326">
        <f t="shared" si="13"/>
        <v>1</v>
      </c>
      <c r="E405" s="326">
        <v>0</v>
      </c>
      <c r="F405" s="326">
        <v>0</v>
      </c>
      <c r="G405" s="326">
        <v>0</v>
      </c>
      <c r="H405" s="326">
        <v>0</v>
      </c>
      <c r="I405" s="326">
        <v>1</v>
      </c>
      <c r="J405" s="308" t="s">
        <v>409</v>
      </c>
      <c r="K405" s="308" t="s">
        <v>409</v>
      </c>
      <c r="L405" s="326">
        <f>INDEX('ИПЦ raw'!$1:$1048576, MATCH($K405,'ИПЦ raw'!$A:$A,0),MATCH(MoM!L$1,'ИПЦ raw'!$1:$1,0))</f>
        <v>103.17</v>
      </c>
      <c r="M405" s="326">
        <f>INDEX('ИПЦ raw'!$1:$1048576, MATCH($K405,'ИПЦ raw'!$A:$A,0),MATCH(MoM!M$1,'ИПЦ raw'!$1:$1,0))</f>
        <v>100.72</v>
      </c>
      <c r="N405" s="326">
        <f>INDEX('ИПЦ raw'!$1:$1048576, MATCH($K405,'ИПЦ raw'!$A:$A,0),MATCH(MoM!N$1,'ИПЦ raw'!$1:$1,0))</f>
        <v>101.22</v>
      </c>
      <c r="O405" s="326">
        <f>INDEX('ИПЦ raw'!$1:$1048576, MATCH($K405,'ИПЦ raw'!$A:$A,0),MATCH(MoM!O$1,'ИПЦ raw'!$1:$1,0))</f>
        <v>100.43</v>
      </c>
      <c r="P405" s="326">
        <f>INDEX('ИПЦ raw'!$1:$1048576, MATCH($K405,'ИПЦ raw'!$A:$A,0),MATCH(MoM!P$1,'ИПЦ raw'!$1:$1,0))</f>
        <v>101.3</v>
      </c>
      <c r="Q405" s="326">
        <f>INDEX('ИПЦ raw'!$1:$1048576, MATCH($K405,'ИПЦ raw'!$A:$A,0),MATCH(MoM!Q$1,'ИПЦ raw'!$1:$1,0))</f>
        <v>105.5</v>
      </c>
      <c r="R405" s="326">
        <f>INDEX('ИПЦ raw'!$1:$1048576, MATCH($K405,'ИПЦ raw'!$A:$A,0),MATCH(MoM!R$1,'ИПЦ raw'!$1:$1,0))</f>
        <v>101.63</v>
      </c>
      <c r="S405" s="326">
        <f>INDEX('ИПЦ raw'!$1:$1048576, MATCH($K405,'ИПЦ raw'!$A:$A,0),MATCH(MoM!S$1,'ИПЦ raw'!$1:$1,0))</f>
        <v>99.44</v>
      </c>
      <c r="T405" s="326">
        <f>INDEX('ИПЦ raw'!$1:$1048576, MATCH($K405,'ИПЦ raw'!$A:$A,0),MATCH(MoM!T$1,'ИПЦ raw'!$1:$1,0))</f>
        <v>98.34</v>
      </c>
      <c r="U405" s="326">
        <f>INDEX('ИПЦ raw'!$1:$1048576, MATCH($K405,'ИПЦ raw'!$A:$A,0),MATCH(MoM!U$1,'ИПЦ raw'!$1:$1,0))</f>
        <v>97.88</v>
      </c>
      <c r="V405" s="326">
        <f>INDEX('ИПЦ raw'!$1:$1048576, MATCH($K405,'ИПЦ raw'!$A:$A,0),MATCH(MoM!V$1,'ИПЦ raw'!$1:$1,0))</f>
        <v>99.02</v>
      </c>
      <c r="W405" s="326">
        <f>INDEX('ИПЦ raw'!$1:$1048576, MATCH($K405,'ИПЦ raw'!$A:$A,0),MATCH(MoM!W$1,'ИПЦ raw'!$1:$1,0))</f>
        <v>100.21</v>
      </c>
      <c r="X405" s="326">
        <f>INDEX('ИПЦ raw'!$1:$1048576, MATCH($K405,'ИПЦ raw'!$A:$A,0),MATCH(MoM!X$1,'ИПЦ raw'!$1:$1,0))</f>
        <v>104.1</v>
      </c>
      <c r="Y405" s="326">
        <f>INDEX('ИПЦ raw'!$1:$1048576, MATCH($K405,'ИПЦ raw'!$A:$A,0),MATCH(MoM!Y$1,'ИПЦ raw'!$1:$1,0))</f>
        <v>101.08</v>
      </c>
      <c r="Z405" s="326">
        <f>INDEX('ИПЦ raw'!$1:$1048576, MATCH($K405,'ИПЦ raw'!$A:$A,0),MATCH(MoM!Z$1,'ИПЦ raw'!$1:$1,0))</f>
        <v>101.17</v>
      </c>
      <c r="AA405" s="326">
        <f>INDEX('ИПЦ raw'!$1:$1048576, MATCH($K405,'ИПЦ raw'!$A:$A,0),MATCH(MoM!AA$1,'ИПЦ raw'!$1:$1,0))</f>
        <v>101.21</v>
      </c>
      <c r="AB405" s="326">
        <f>INDEX('ИПЦ raw'!$1:$1048576, MATCH($K405,'ИПЦ raw'!$A:$A,0),MATCH(MoM!AB$1,'ИПЦ raw'!$1:$1,0))</f>
        <v>101.8</v>
      </c>
      <c r="AC405" s="326">
        <f>INDEX('ИПЦ raw'!$1:$1048576, MATCH($K405,'ИПЦ raw'!$A:$A,0),MATCH(MoM!AC$1,'ИПЦ raw'!$1:$1,0))</f>
        <v>105.97</v>
      </c>
      <c r="AD405" s="326">
        <f>INDEX('ИПЦ raw'!$1:$1048576, MATCH($K405,'ИПЦ raw'!$A:$A,0),MATCH(MoM!AD$1,'ИПЦ raw'!$1:$1,0))</f>
        <v>101.97</v>
      </c>
      <c r="AE405" s="326">
        <f>INDEX('ИПЦ raw'!$1:$1048576, MATCH($K405,'ИПЦ raw'!$A:$A,0),MATCH(MoM!AE$1,'ИПЦ raw'!$1:$1,0))</f>
        <v>99.47</v>
      </c>
      <c r="AF405" s="326">
        <f>INDEX('ИПЦ raw'!$1:$1048576, MATCH($K405,'ИПЦ raw'!$A:$A,0),MATCH(MoM!AF$1,'ИПЦ raw'!$1:$1,0))</f>
        <v>98.12</v>
      </c>
      <c r="AG405" s="326">
        <f>INDEX('ИПЦ raw'!$1:$1048576, MATCH($K405,'ИПЦ raw'!$A:$A,0),MATCH(MoM!AG$1,'ИПЦ raw'!$1:$1,0))</f>
        <v>98.5</v>
      </c>
      <c r="AH405" s="326">
        <f>INDEX('ИПЦ raw'!$1:$1048576, MATCH($K405,'ИПЦ raw'!$A:$A,0),MATCH(MoM!AH$1,'ИПЦ raw'!$1:$1,0))</f>
        <v>98.11</v>
      </c>
      <c r="AI405" s="326">
        <f>INDEX('ИПЦ raw'!$1:$1048576, MATCH($K405,'ИПЦ raw'!$A:$A,0),MATCH(MoM!AI$1,'ИПЦ raw'!$1:$1,0))</f>
        <v>99.95</v>
      </c>
      <c r="AJ405" s="326">
        <f>INDEX('ИПЦ raw'!$1:$1048576, MATCH($K405,'ИПЦ raw'!$A:$A,0),MATCH(MoM!AJ$1,'ИПЦ raw'!$1:$1,0))</f>
        <v>103.05</v>
      </c>
      <c r="AK405" s="326">
        <f>INDEX('ИПЦ raw'!$1:$1048576, MATCH($K405,'ИПЦ raw'!$A:$A,0),MATCH(MoM!AK$1,'ИПЦ raw'!$1:$1,0))</f>
        <v>101.12</v>
      </c>
      <c r="AL405" s="326">
        <f>INDEX('ИПЦ raw'!$1:$1048576, MATCH($K405,'ИПЦ raw'!$A:$A,0),MATCH(MoM!AL$1,'ИПЦ raw'!$1:$1,0))</f>
        <v>102.07</v>
      </c>
      <c r="AM405" s="326">
        <f>INDEX('ИПЦ raw'!$1:$1048576, MATCH($K405,'ИПЦ raw'!$A:$A,0),MATCH(MoM!AM$1,'ИПЦ raw'!$1:$1,0))</f>
        <v>104.09</v>
      </c>
      <c r="AN405" s="326">
        <f>INDEX('ИПЦ raw'!$1:$1048576, MATCH($K405,'ИПЦ raw'!$A:$A,0),MATCH(MoM!AN$1,'ИПЦ raw'!$1:$1,0))</f>
        <v>103.89</v>
      </c>
      <c r="AO405" s="326">
        <f>INDEX('ИПЦ raw'!$1:$1048576, MATCH($K405,'ИПЦ raw'!$A:$A,0),MATCH(MoM!AO$1,'ИПЦ raw'!$1:$1,0))</f>
        <v>100.76</v>
      </c>
      <c r="AP405" s="326">
        <f>INDEX('ИПЦ raw'!$1:$1048576, MATCH($K405,'ИПЦ raw'!$A:$A,0),MATCH(MoM!AP$1,'ИПЦ raw'!$1:$1,0))</f>
        <v>99.04</v>
      </c>
      <c r="AQ405" s="326">
        <f>INDEX('ИПЦ raw'!$1:$1048576, MATCH($K405,'ИПЦ raw'!$A:$A,0),MATCH(MoM!AQ$1,'ИПЦ raw'!$1:$1,0))</f>
        <v>98.06</v>
      </c>
      <c r="AR405" s="326">
        <f>INDEX('ИПЦ raw'!$1:$1048576, MATCH($K405,'ИПЦ raw'!$A:$A,0),MATCH(MoM!AR$1,'ИПЦ raw'!$1:$1,0))</f>
        <v>98.26</v>
      </c>
      <c r="AS405" s="326">
        <f>INDEX('ИПЦ raw'!$1:$1048576, MATCH($K405,'ИПЦ raw'!$A:$A,0),MATCH(MoM!AS$1,'ИПЦ raw'!$1:$1,0))</f>
        <v>99.05</v>
      </c>
      <c r="AT405" s="326">
        <f>INDEX('ИПЦ raw'!$1:$1048576, MATCH($K405,'ИПЦ raw'!$A:$A,0),MATCH(MoM!AT$1,'ИПЦ raw'!$1:$1,0))</f>
        <v>101.39</v>
      </c>
      <c r="AU405" s="326">
        <f>INDEX('ИПЦ raw'!$1:$1048576, MATCH($K405,'ИПЦ raw'!$A:$A,0),MATCH(MoM!AU$1,'ИПЦ raw'!$1:$1,0))</f>
        <v>102.19</v>
      </c>
      <c r="AV405" s="326">
        <f>INDEX('ИПЦ raw'!$1:$1048576, MATCH($K405,'ИПЦ raw'!$A:$A,0),MATCH(MoM!AV$1,'ИПЦ raw'!$1:$1,0))</f>
        <v>102.89</v>
      </c>
      <c r="AW405" s="326">
        <f>INDEX('ИПЦ raw'!$1:$1048576, MATCH($K405,'ИПЦ raw'!$A:$A,0),MATCH(MoM!AW$1,'ИПЦ raw'!$1:$1,0))</f>
        <v>101.61</v>
      </c>
      <c r="AX405" s="326">
        <f>INDEX('ИПЦ raw'!$1:$1048576, MATCH($K405,'ИПЦ raw'!$A:$A,0),MATCH(MoM!AX$1,'ИПЦ raw'!$1:$1,0))</f>
        <v>102.73</v>
      </c>
      <c r="AY405" s="326">
        <f>INDEX('ИПЦ raw'!$1:$1048576, MATCH($K405,'ИПЦ raw'!$A:$A,0),MATCH(MoM!AY$1,'ИПЦ raw'!$1:$1,0))</f>
        <v>103.75</v>
      </c>
      <c r="AZ405" s="326">
        <f>INDEX('ИПЦ raw'!$1:$1048576, MATCH($K405,'ИПЦ raw'!$A:$A,0),MATCH(MoM!AZ$1,'ИПЦ raw'!$1:$1,0))</f>
        <v>103.81</v>
      </c>
    </row>
    <row r="406" spans="1:52" x14ac:dyDescent="0.45">
      <c r="A406" s="326">
        <f>Веса!A406</f>
        <v>1</v>
      </c>
      <c r="B406" s="333">
        <v>0</v>
      </c>
      <c r="C406" s="326">
        <f>БИПЦ_НДС!E406</f>
        <v>0</v>
      </c>
      <c r="D406" s="326">
        <f t="shared" si="13"/>
        <v>1</v>
      </c>
      <c r="E406" s="326">
        <v>0</v>
      </c>
      <c r="F406" s="326">
        <v>0</v>
      </c>
      <c r="G406" s="326">
        <v>0</v>
      </c>
      <c r="H406" s="326">
        <v>0</v>
      </c>
      <c r="I406" s="326">
        <v>1</v>
      </c>
      <c r="J406" s="308" t="s">
        <v>410</v>
      </c>
      <c r="K406" s="308" t="s">
        <v>410</v>
      </c>
      <c r="L406" s="326">
        <f>INDEX('ИПЦ raw'!$1:$1048576, MATCH($K406,'ИПЦ raw'!$A:$A,0),MATCH(MoM!L$1,'ИПЦ raw'!$1:$1,0))</f>
        <v>100.69</v>
      </c>
      <c r="M406" s="326">
        <f>INDEX('ИПЦ raw'!$1:$1048576, MATCH($K406,'ИПЦ raw'!$A:$A,0),MATCH(MoM!M$1,'ИПЦ raw'!$1:$1,0))</f>
        <v>101.18</v>
      </c>
      <c r="N406" s="326">
        <f>INDEX('ИПЦ raw'!$1:$1048576, MATCH($K406,'ИПЦ raw'!$A:$A,0),MATCH(MoM!N$1,'ИПЦ raw'!$1:$1,0))</f>
        <v>100.91</v>
      </c>
      <c r="O406" s="326">
        <f>INDEX('ИПЦ raw'!$1:$1048576, MATCH($K406,'ИПЦ raw'!$A:$A,0),MATCH(MoM!O$1,'ИПЦ raw'!$1:$1,0))</f>
        <v>99.84</v>
      </c>
      <c r="P406" s="326">
        <f>INDEX('ИПЦ raw'!$1:$1048576, MATCH($K406,'ИПЦ raw'!$A:$A,0),MATCH(MoM!P$1,'ИПЦ raw'!$1:$1,0))</f>
        <v>102.54</v>
      </c>
      <c r="Q406" s="326">
        <f>INDEX('ИПЦ raw'!$1:$1048576, MATCH($K406,'ИПЦ raw'!$A:$A,0),MATCH(MoM!Q$1,'ИПЦ raw'!$1:$1,0))</f>
        <v>109.79</v>
      </c>
      <c r="R406" s="326">
        <f>INDEX('ИПЦ raw'!$1:$1048576, MATCH($K406,'ИПЦ raw'!$A:$A,0),MATCH(MoM!R$1,'ИПЦ raw'!$1:$1,0))</f>
        <v>102.83</v>
      </c>
      <c r="S406" s="326">
        <f>INDEX('ИПЦ raw'!$1:$1048576, MATCH($K406,'ИПЦ raw'!$A:$A,0),MATCH(MoM!S$1,'ИПЦ raw'!$1:$1,0))</f>
        <v>99.47</v>
      </c>
      <c r="T406" s="326">
        <f>INDEX('ИПЦ raw'!$1:$1048576, MATCH($K406,'ИПЦ raw'!$A:$A,0),MATCH(MoM!T$1,'ИПЦ raw'!$1:$1,0))</f>
        <v>94.43</v>
      </c>
      <c r="U406" s="326">
        <f>INDEX('ИПЦ raw'!$1:$1048576, MATCH($K406,'ИПЦ raw'!$A:$A,0),MATCH(MoM!U$1,'ИПЦ raw'!$1:$1,0))</f>
        <v>97.82</v>
      </c>
      <c r="V406" s="326">
        <f>INDEX('ИПЦ raw'!$1:$1048576, MATCH($K406,'ИПЦ raw'!$A:$A,0),MATCH(MoM!V$1,'ИПЦ raw'!$1:$1,0))</f>
        <v>99.52</v>
      </c>
      <c r="W406" s="326">
        <f>INDEX('ИПЦ raw'!$1:$1048576, MATCH($K406,'ИПЦ raw'!$A:$A,0),MATCH(MoM!W$1,'ИПЦ raw'!$1:$1,0))</f>
        <v>100.79</v>
      </c>
      <c r="X406" s="326">
        <f>INDEX('ИПЦ raw'!$1:$1048576, MATCH($K406,'ИПЦ raw'!$A:$A,0),MATCH(MoM!X$1,'ИПЦ raw'!$1:$1,0))</f>
        <v>103.53</v>
      </c>
      <c r="Y406" s="326">
        <f>INDEX('ИПЦ raw'!$1:$1048576, MATCH($K406,'ИПЦ raw'!$A:$A,0),MATCH(MoM!Y$1,'ИПЦ raw'!$1:$1,0))</f>
        <v>100.55</v>
      </c>
      <c r="Z406" s="326">
        <f>INDEX('ИПЦ raw'!$1:$1048576, MATCH($K406,'ИПЦ raw'!$A:$A,0),MATCH(MoM!Z$1,'ИПЦ raw'!$1:$1,0))</f>
        <v>101.81</v>
      </c>
      <c r="AA406" s="326">
        <f>INDEX('ИПЦ raw'!$1:$1048576, MATCH($K406,'ИПЦ raw'!$A:$A,0),MATCH(MoM!AA$1,'ИПЦ raw'!$1:$1,0))</f>
        <v>99.83</v>
      </c>
      <c r="AB406" s="326">
        <f>INDEX('ИПЦ raw'!$1:$1048576, MATCH($K406,'ИПЦ raw'!$A:$A,0),MATCH(MoM!AB$1,'ИПЦ raw'!$1:$1,0))</f>
        <v>103.25</v>
      </c>
      <c r="AC406" s="326">
        <f>INDEX('ИПЦ raw'!$1:$1048576, MATCH($K406,'ИПЦ raw'!$A:$A,0),MATCH(MoM!AC$1,'ИПЦ raw'!$1:$1,0))</f>
        <v>109.79</v>
      </c>
      <c r="AD406" s="326">
        <f>INDEX('ИПЦ raw'!$1:$1048576, MATCH($K406,'ИПЦ raw'!$A:$A,0),MATCH(MoM!AD$1,'ИПЦ raw'!$1:$1,0))</f>
        <v>104.35</v>
      </c>
      <c r="AE406" s="326">
        <f>INDEX('ИПЦ raw'!$1:$1048576, MATCH($K406,'ИПЦ raw'!$A:$A,0),MATCH(MoM!AE$1,'ИПЦ raw'!$1:$1,0))</f>
        <v>97.33</v>
      </c>
      <c r="AF406" s="326">
        <f>INDEX('ИПЦ raw'!$1:$1048576, MATCH($K406,'ИПЦ raw'!$A:$A,0),MATCH(MoM!AF$1,'ИПЦ raw'!$1:$1,0))</f>
        <v>92.94</v>
      </c>
      <c r="AG406" s="326">
        <f>INDEX('ИПЦ raw'!$1:$1048576, MATCH($K406,'ИПЦ raw'!$A:$A,0),MATCH(MoM!AG$1,'ИПЦ raw'!$1:$1,0))</f>
        <v>101.48</v>
      </c>
      <c r="AH406" s="326">
        <f>INDEX('ИПЦ raw'!$1:$1048576, MATCH($K406,'ИПЦ raw'!$A:$A,0),MATCH(MoM!AH$1,'ИПЦ raw'!$1:$1,0))</f>
        <v>96.66</v>
      </c>
      <c r="AI406" s="326">
        <f>INDEX('ИПЦ raw'!$1:$1048576, MATCH($K406,'ИПЦ raw'!$A:$A,0),MATCH(MoM!AI$1,'ИПЦ raw'!$1:$1,0))</f>
        <v>101.13</v>
      </c>
      <c r="AJ406" s="326">
        <f>INDEX('ИПЦ raw'!$1:$1048576, MATCH($K406,'ИПЦ raw'!$A:$A,0),MATCH(MoM!AJ$1,'ИПЦ raw'!$1:$1,0))</f>
        <v>102.15</v>
      </c>
      <c r="AK406" s="326">
        <f>INDEX('ИПЦ raw'!$1:$1048576, MATCH($K406,'ИПЦ raw'!$A:$A,0),MATCH(MoM!AK$1,'ИПЦ raw'!$1:$1,0))</f>
        <v>100.48</v>
      </c>
      <c r="AL406" s="326">
        <f>INDEX('ИПЦ raw'!$1:$1048576, MATCH($K406,'ИПЦ raw'!$A:$A,0),MATCH(MoM!AL$1,'ИПЦ raw'!$1:$1,0))</f>
        <v>102.4</v>
      </c>
      <c r="AM406" s="326">
        <f>INDEX('ИПЦ raw'!$1:$1048576, MATCH($K406,'ИПЦ raw'!$A:$A,0),MATCH(MoM!AM$1,'ИПЦ raw'!$1:$1,0))</f>
        <v>104.68</v>
      </c>
      <c r="AN406" s="326">
        <f>INDEX('ИПЦ raw'!$1:$1048576, MATCH($K406,'ИПЦ raw'!$A:$A,0),MATCH(MoM!AN$1,'ИПЦ raw'!$1:$1,0))</f>
        <v>105.47</v>
      </c>
      <c r="AO406" s="326">
        <f>INDEX('ИПЦ raw'!$1:$1048576, MATCH($K406,'ИПЦ raw'!$A:$A,0),MATCH(MoM!AO$1,'ИПЦ raw'!$1:$1,0))</f>
        <v>100.27</v>
      </c>
      <c r="AP406" s="326">
        <f>INDEX('ИПЦ raw'!$1:$1048576, MATCH($K406,'ИПЦ raw'!$A:$A,0),MATCH(MoM!AP$1,'ИПЦ raw'!$1:$1,0))</f>
        <v>96.97</v>
      </c>
      <c r="AQ406" s="326">
        <f>INDEX('ИПЦ raw'!$1:$1048576, MATCH($K406,'ИПЦ raw'!$A:$A,0),MATCH(MoM!AQ$1,'ИПЦ raw'!$1:$1,0))</f>
        <v>97.51</v>
      </c>
      <c r="AR406" s="326">
        <f>INDEX('ИПЦ raw'!$1:$1048576, MATCH($K406,'ИПЦ raw'!$A:$A,0),MATCH(MoM!AR$1,'ИПЦ raw'!$1:$1,0))</f>
        <v>96.88</v>
      </c>
      <c r="AS406" s="326">
        <f>INDEX('ИПЦ raw'!$1:$1048576, MATCH($K406,'ИПЦ raw'!$A:$A,0),MATCH(MoM!AS$1,'ИПЦ raw'!$1:$1,0))</f>
        <v>99.91</v>
      </c>
      <c r="AT406" s="326">
        <f>INDEX('ИПЦ raw'!$1:$1048576, MATCH($K406,'ИПЦ raw'!$A:$A,0),MATCH(MoM!AT$1,'ИПЦ raw'!$1:$1,0))</f>
        <v>101.38</v>
      </c>
      <c r="AU406" s="326">
        <f>INDEX('ИПЦ raw'!$1:$1048576, MATCH($K406,'ИПЦ raw'!$A:$A,0),MATCH(MoM!AU$1,'ИПЦ raw'!$1:$1,0))</f>
        <v>101.7</v>
      </c>
      <c r="AV406" s="326">
        <f>INDEX('ИПЦ raw'!$1:$1048576, MATCH($K406,'ИПЦ raw'!$A:$A,0),MATCH(MoM!AV$1,'ИПЦ raw'!$1:$1,0))</f>
        <v>101.07</v>
      </c>
      <c r="AW406" s="326">
        <f>INDEX('ИПЦ raw'!$1:$1048576, MATCH($K406,'ИПЦ raw'!$A:$A,0),MATCH(MoM!AW$1,'ИПЦ raw'!$1:$1,0))</f>
        <v>100.55</v>
      </c>
      <c r="AX406" s="326">
        <f>INDEX('ИПЦ raw'!$1:$1048576, MATCH($K406,'ИПЦ raw'!$A:$A,0),MATCH(MoM!AX$1,'ИПЦ raw'!$1:$1,0))</f>
        <v>103.58</v>
      </c>
      <c r="AY406" s="326">
        <f>INDEX('ИПЦ raw'!$1:$1048576, MATCH($K406,'ИПЦ raw'!$A:$A,0),MATCH(MoM!AY$1,'ИПЦ raw'!$1:$1,0))</f>
        <v>105.08</v>
      </c>
      <c r="AZ406" s="326">
        <f>INDEX('ИПЦ raw'!$1:$1048576, MATCH($K406,'ИПЦ raw'!$A:$A,0),MATCH(MoM!AZ$1,'ИПЦ raw'!$1:$1,0))</f>
        <v>105.85</v>
      </c>
    </row>
    <row r="407" spans="1:52" ht="26.25" x14ac:dyDescent="0.45">
      <c r="A407" s="326">
        <f>Веса!A407</f>
        <v>1</v>
      </c>
      <c r="B407" s="326">
        <f t="shared" si="12"/>
        <v>1</v>
      </c>
      <c r="C407" s="326">
        <f>БИПЦ_НДС!E407</f>
        <v>0</v>
      </c>
      <c r="D407" s="326">
        <f t="shared" si="13"/>
        <v>1</v>
      </c>
      <c r="E407" s="326">
        <v>0</v>
      </c>
      <c r="F407" s="326">
        <v>0</v>
      </c>
      <c r="G407" s="326">
        <v>0</v>
      </c>
      <c r="H407" s="326">
        <v>0</v>
      </c>
      <c r="I407" s="326">
        <v>1</v>
      </c>
      <c r="J407" s="308" t="s">
        <v>411</v>
      </c>
      <c r="K407" s="308" t="s">
        <v>411</v>
      </c>
      <c r="L407" s="326">
        <f>INDEX('ИПЦ raw'!$1:$1048576, MATCH($K407,'ИПЦ raw'!$A:$A,0),MATCH(MoM!L$1,'ИПЦ raw'!$1:$1,0))</f>
        <v>102.38</v>
      </c>
      <c r="M407" s="326">
        <f>INDEX('ИПЦ raw'!$1:$1048576, MATCH($K407,'ИПЦ raw'!$A:$A,0),MATCH(MoM!M$1,'ИПЦ raw'!$1:$1,0))</f>
        <v>101.03</v>
      </c>
      <c r="N407" s="326">
        <f>INDEX('ИПЦ raw'!$1:$1048576, MATCH($K407,'ИПЦ raw'!$A:$A,0),MATCH(MoM!N$1,'ИПЦ raw'!$1:$1,0))</f>
        <v>100.6</v>
      </c>
      <c r="O407" s="326">
        <f>INDEX('ИПЦ raw'!$1:$1048576, MATCH($K407,'ИПЦ raw'!$A:$A,0),MATCH(MoM!O$1,'ИПЦ raw'!$1:$1,0))</f>
        <v>100.8</v>
      </c>
      <c r="P407" s="326">
        <f>INDEX('ИПЦ raw'!$1:$1048576, MATCH($K407,'ИПЦ raw'!$A:$A,0),MATCH(MoM!P$1,'ИПЦ raw'!$1:$1,0))</f>
        <v>101.14</v>
      </c>
      <c r="Q407" s="326">
        <f>INDEX('ИПЦ raw'!$1:$1048576, MATCH($K407,'ИПЦ raw'!$A:$A,0),MATCH(MoM!Q$1,'ИПЦ raw'!$1:$1,0))</f>
        <v>100.7</v>
      </c>
      <c r="R407" s="326">
        <f>INDEX('ИПЦ raw'!$1:$1048576, MATCH($K407,'ИПЦ raw'!$A:$A,0),MATCH(MoM!R$1,'ИПЦ raw'!$1:$1,0))</f>
        <v>100.35</v>
      </c>
      <c r="S407" s="326">
        <f>INDEX('ИПЦ raw'!$1:$1048576, MATCH($K407,'ИПЦ raw'!$A:$A,0),MATCH(MoM!S$1,'ИПЦ raw'!$1:$1,0))</f>
        <v>100.6</v>
      </c>
      <c r="T407" s="326">
        <f>INDEX('ИПЦ raw'!$1:$1048576, MATCH($K407,'ИПЦ raw'!$A:$A,0),MATCH(MoM!T$1,'ИПЦ raw'!$1:$1,0))</f>
        <v>100.76</v>
      </c>
      <c r="U407" s="326">
        <f>INDEX('ИПЦ raw'!$1:$1048576, MATCH($K407,'ИПЦ raw'!$A:$A,0),MATCH(MoM!U$1,'ИПЦ raw'!$1:$1,0))</f>
        <v>100.57</v>
      </c>
      <c r="V407" s="326">
        <f>INDEX('ИПЦ raw'!$1:$1048576, MATCH($K407,'ИПЦ raw'!$A:$A,0),MATCH(MoM!V$1,'ИПЦ raw'!$1:$1,0))</f>
        <v>100.87</v>
      </c>
      <c r="W407" s="326">
        <f>INDEX('ИПЦ raw'!$1:$1048576, MATCH($K407,'ИПЦ raw'!$A:$A,0),MATCH(MoM!W$1,'ИПЦ raw'!$1:$1,0))</f>
        <v>100.58</v>
      </c>
      <c r="X407" s="326">
        <f>INDEX('ИПЦ raw'!$1:$1048576, MATCH($K407,'ИПЦ raw'!$A:$A,0),MATCH(MoM!X$1,'ИПЦ raw'!$1:$1,0))</f>
        <v>102.54</v>
      </c>
      <c r="Y407" s="326">
        <f>INDEX('ИПЦ raw'!$1:$1048576, MATCH($K407,'ИПЦ raw'!$A:$A,0),MATCH(MoM!Y$1,'ИПЦ raw'!$1:$1,0))</f>
        <v>101.16</v>
      </c>
      <c r="Z407" s="326">
        <f>INDEX('ИПЦ raw'!$1:$1048576, MATCH($K407,'ИПЦ raw'!$A:$A,0),MATCH(MoM!Z$1,'ИПЦ raw'!$1:$1,0))</f>
        <v>101.53</v>
      </c>
      <c r="AA407" s="326">
        <f>INDEX('ИПЦ raw'!$1:$1048576, MATCH($K407,'ИПЦ raw'!$A:$A,0),MATCH(MoM!AA$1,'ИПЦ raw'!$1:$1,0))</f>
        <v>101.58</v>
      </c>
      <c r="AB407" s="326">
        <f>INDEX('ИПЦ raw'!$1:$1048576, MATCH($K407,'ИПЦ raw'!$A:$A,0),MATCH(MoM!AB$1,'ИПЦ raw'!$1:$1,0))</f>
        <v>100.71</v>
      </c>
      <c r="AC407" s="326">
        <f>INDEX('ИПЦ raw'!$1:$1048576, MATCH($K407,'ИПЦ raw'!$A:$A,0),MATCH(MoM!AC$1,'ИПЦ raw'!$1:$1,0))</f>
        <v>100.83</v>
      </c>
      <c r="AD407" s="326">
        <f>INDEX('ИПЦ raw'!$1:$1048576, MATCH($K407,'ИПЦ raw'!$A:$A,0),MATCH(MoM!AD$1,'ИПЦ raw'!$1:$1,0))</f>
        <v>101.01</v>
      </c>
      <c r="AE407" s="326">
        <f>INDEX('ИПЦ raw'!$1:$1048576, MATCH($K407,'ИПЦ raw'!$A:$A,0),MATCH(MoM!AE$1,'ИПЦ raw'!$1:$1,0))</f>
        <v>100.97</v>
      </c>
      <c r="AF407" s="326">
        <f>INDEX('ИПЦ raw'!$1:$1048576, MATCH($K407,'ИПЦ raw'!$A:$A,0),MATCH(MoM!AF$1,'ИПЦ raw'!$1:$1,0))</f>
        <v>100.97</v>
      </c>
      <c r="AG407" s="326">
        <f>INDEX('ИПЦ raw'!$1:$1048576, MATCH($K407,'ИПЦ raw'!$A:$A,0),MATCH(MoM!AG$1,'ИПЦ raw'!$1:$1,0))</f>
        <v>101.23</v>
      </c>
      <c r="AH407" s="326">
        <f>INDEX('ИПЦ raw'!$1:$1048576, MATCH($K407,'ИПЦ raw'!$A:$A,0),MATCH(MoM!AH$1,'ИПЦ raw'!$1:$1,0))</f>
        <v>101.35</v>
      </c>
      <c r="AI407" s="326">
        <f>INDEX('ИПЦ raw'!$1:$1048576, MATCH($K407,'ИПЦ raw'!$A:$A,0),MATCH(MoM!AI$1,'ИПЦ raw'!$1:$1,0))</f>
        <v>100.64</v>
      </c>
      <c r="AJ407" s="326">
        <f>INDEX('ИПЦ raw'!$1:$1048576, MATCH($K407,'ИПЦ raw'!$A:$A,0),MATCH(MoM!AJ$1,'ИПЦ raw'!$1:$1,0))</f>
        <v>102.24</v>
      </c>
      <c r="AK407" s="326">
        <f>INDEX('ИПЦ raw'!$1:$1048576, MATCH($K407,'ИПЦ raw'!$A:$A,0),MATCH(MoM!AK$1,'ИПЦ raw'!$1:$1,0))</f>
        <v>102.75</v>
      </c>
      <c r="AL407" s="326">
        <f>INDEX('ИПЦ raw'!$1:$1048576, MATCH($K407,'ИПЦ raw'!$A:$A,0),MATCH(MoM!AL$1,'ИПЦ raw'!$1:$1,0))</f>
        <v>100.74</v>
      </c>
      <c r="AM407" s="326">
        <f>INDEX('ИПЦ raw'!$1:$1048576, MATCH($K407,'ИПЦ raw'!$A:$A,0),MATCH(MoM!AM$1,'ИПЦ raw'!$1:$1,0))</f>
        <v>101.47</v>
      </c>
      <c r="AN407" s="326">
        <f>INDEX('ИПЦ raw'!$1:$1048576, MATCH($K407,'ИПЦ raw'!$A:$A,0),MATCH(MoM!AN$1,'ИПЦ raw'!$1:$1,0))</f>
        <v>101.16</v>
      </c>
      <c r="AO407" s="326">
        <f>INDEX('ИПЦ raw'!$1:$1048576, MATCH($K407,'ИПЦ raw'!$A:$A,0),MATCH(MoM!AO$1,'ИПЦ raw'!$1:$1,0))</f>
        <v>100.51</v>
      </c>
      <c r="AP407" s="326">
        <f>INDEX('ИПЦ raw'!$1:$1048576, MATCH($K407,'ИПЦ raw'!$A:$A,0),MATCH(MoM!AP$1,'ИПЦ raw'!$1:$1,0))</f>
        <v>100.96</v>
      </c>
      <c r="AQ407" s="326">
        <f>INDEX('ИПЦ raw'!$1:$1048576, MATCH($K407,'ИПЦ raw'!$A:$A,0),MATCH(MoM!AQ$1,'ИПЦ raw'!$1:$1,0))</f>
        <v>101.23</v>
      </c>
      <c r="AR407" s="326">
        <f>INDEX('ИПЦ raw'!$1:$1048576, MATCH($K407,'ИПЦ raw'!$A:$A,0),MATCH(MoM!AR$1,'ИПЦ raw'!$1:$1,0))</f>
        <v>100.92</v>
      </c>
      <c r="AS407" s="326">
        <f>INDEX('ИПЦ raw'!$1:$1048576, MATCH($K407,'ИПЦ raw'!$A:$A,0),MATCH(MoM!AS$1,'ИПЦ raw'!$1:$1,0))</f>
        <v>101.5</v>
      </c>
      <c r="AT407" s="326">
        <f>INDEX('ИПЦ raw'!$1:$1048576, MATCH($K407,'ИПЦ raw'!$A:$A,0),MATCH(MoM!AT$1,'ИПЦ raw'!$1:$1,0))</f>
        <v>100.94</v>
      </c>
      <c r="AU407" s="326">
        <f>INDEX('ИПЦ raw'!$1:$1048576, MATCH($K407,'ИПЦ raw'!$A:$A,0),MATCH(MoM!AU$1,'ИПЦ raw'!$1:$1,0))</f>
        <v>100.88</v>
      </c>
      <c r="AV407" s="326">
        <f>INDEX('ИПЦ raw'!$1:$1048576, MATCH($K407,'ИПЦ raw'!$A:$A,0),MATCH(MoM!AV$1,'ИПЦ raw'!$1:$1,0))</f>
        <v>103.66</v>
      </c>
      <c r="AW407" s="326">
        <f>INDEX('ИПЦ raw'!$1:$1048576, MATCH($K407,'ИПЦ raw'!$A:$A,0),MATCH(MoM!AW$1,'ИПЦ raw'!$1:$1,0))</f>
        <v>101.45</v>
      </c>
      <c r="AX407" s="326">
        <f>INDEX('ИПЦ raw'!$1:$1048576, MATCH($K407,'ИПЦ raw'!$A:$A,0),MATCH(MoM!AX$1,'ИПЦ raw'!$1:$1,0))</f>
        <v>101.62</v>
      </c>
      <c r="AY407" s="326">
        <f>INDEX('ИПЦ raw'!$1:$1048576, MATCH($K407,'ИПЦ raw'!$A:$A,0),MATCH(MoM!AY$1,'ИПЦ raw'!$1:$1,0))</f>
        <v>101.15</v>
      </c>
      <c r="AZ407" s="326">
        <f>INDEX('ИПЦ raw'!$1:$1048576, MATCH($K407,'ИПЦ raw'!$A:$A,0),MATCH(MoM!AZ$1,'ИПЦ raw'!$1:$1,0))</f>
        <v>100.81</v>
      </c>
    </row>
    <row r="408" spans="1:52" ht="26.25" x14ac:dyDescent="0.45">
      <c r="A408" s="326">
        <f>Веса!A408</f>
        <v>1</v>
      </c>
      <c r="B408" s="326">
        <f t="shared" si="12"/>
        <v>1</v>
      </c>
      <c r="C408" s="326">
        <f>БИПЦ_НДС!E408</f>
        <v>0</v>
      </c>
      <c r="D408" s="326">
        <f t="shared" si="13"/>
        <v>1</v>
      </c>
      <c r="E408" s="326">
        <v>0</v>
      </c>
      <c r="F408" s="326">
        <v>0</v>
      </c>
      <c r="G408" s="326">
        <v>0</v>
      </c>
      <c r="H408" s="326">
        <v>0</v>
      </c>
      <c r="I408" s="326">
        <v>1</v>
      </c>
      <c r="J408" s="308" t="s">
        <v>412</v>
      </c>
      <c r="K408" s="308" t="s">
        <v>412</v>
      </c>
      <c r="L408" s="326">
        <f>INDEX('ИПЦ raw'!$1:$1048576, MATCH($K408,'ИПЦ raw'!$A:$A,0),MATCH(MoM!L$1,'ИПЦ raw'!$1:$1,0))</f>
        <v>101.47</v>
      </c>
      <c r="M408" s="326">
        <f>INDEX('ИПЦ raw'!$1:$1048576, MATCH($K408,'ИПЦ raw'!$A:$A,0),MATCH(MoM!M$1,'ИПЦ raw'!$1:$1,0))</f>
        <v>100.9</v>
      </c>
      <c r="N408" s="326">
        <f>INDEX('ИПЦ raw'!$1:$1048576, MATCH($K408,'ИПЦ raw'!$A:$A,0),MATCH(MoM!N$1,'ИПЦ raw'!$1:$1,0))</f>
        <v>100.63</v>
      </c>
      <c r="O408" s="326">
        <f>INDEX('ИПЦ raw'!$1:$1048576, MATCH($K408,'ИПЦ raw'!$A:$A,0),MATCH(MoM!O$1,'ИПЦ raw'!$1:$1,0))</f>
        <v>100.54</v>
      </c>
      <c r="P408" s="326">
        <f>INDEX('ИПЦ raw'!$1:$1048576, MATCH($K408,'ИПЦ raw'!$A:$A,0),MATCH(MoM!P$1,'ИПЦ raw'!$1:$1,0))</f>
        <v>100.13</v>
      </c>
      <c r="Q408" s="326">
        <f>INDEX('ИПЦ raw'!$1:$1048576, MATCH($K408,'ИПЦ raw'!$A:$A,0),MATCH(MoM!Q$1,'ИПЦ raw'!$1:$1,0))</f>
        <v>100.6</v>
      </c>
      <c r="R408" s="326">
        <f>INDEX('ИПЦ raw'!$1:$1048576, MATCH($K408,'ИПЦ raw'!$A:$A,0),MATCH(MoM!R$1,'ИПЦ raw'!$1:$1,0))</f>
        <v>100.17</v>
      </c>
      <c r="S408" s="326">
        <f>INDEX('ИПЦ raw'!$1:$1048576, MATCH($K408,'ИПЦ raw'!$A:$A,0),MATCH(MoM!S$1,'ИПЦ raw'!$1:$1,0))</f>
        <v>100.48</v>
      </c>
      <c r="T408" s="326">
        <f>INDEX('ИПЦ raw'!$1:$1048576, MATCH($K408,'ИПЦ raw'!$A:$A,0),MATCH(MoM!T$1,'ИПЦ raw'!$1:$1,0))</f>
        <v>100.86</v>
      </c>
      <c r="U408" s="326">
        <f>INDEX('ИПЦ raw'!$1:$1048576, MATCH($K408,'ИПЦ raw'!$A:$A,0),MATCH(MoM!U$1,'ИПЦ raw'!$1:$1,0))</f>
        <v>100.62</v>
      </c>
      <c r="V408" s="326">
        <f>INDEX('ИПЦ raw'!$1:$1048576, MATCH($K408,'ИПЦ raw'!$A:$A,0),MATCH(MoM!V$1,'ИПЦ raw'!$1:$1,0))</f>
        <v>100.74</v>
      </c>
      <c r="W408" s="326">
        <f>INDEX('ИПЦ raw'!$1:$1048576, MATCH($K408,'ИПЦ raw'!$A:$A,0),MATCH(MoM!W$1,'ИПЦ raw'!$1:$1,0))</f>
        <v>100.49</v>
      </c>
      <c r="X408" s="326">
        <f>INDEX('ИПЦ raw'!$1:$1048576, MATCH($K408,'ИПЦ raw'!$A:$A,0),MATCH(MoM!X$1,'ИПЦ raw'!$1:$1,0))</f>
        <v>101.59</v>
      </c>
      <c r="Y408" s="326">
        <f>INDEX('ИПЦ raw'!$1:$1048576, MATCH($K408,'ИПЦ raw'!$A:$A,0),MATCH(MoM!Y$1,'ИПЦ raw'!$1:$1,0))</f>
        <v>100.95</v>
      </c>
      <c r="Z408" s="326">
        <f>INDEX('ИПЦ raw'!$1:$1048576, MATCH($K408,'ИПЦ raw'!$A:$A,0),MATCH(MoM!Z$1,'ИПЦ raw'!$1:$1,0))</f>
        <v>100.88</v>
      </c>
      <c r="AA408" s="326">
        <f>INDEX('ИПЦ raw'!$1:$1048576, MATCH($K408,'ИПЦ raw'!$A:$A,0),MATCH(MoM!AA$1,'ИПЦ raw'!$1:$1,0))</f>
        <v>101.3</v>
      </c>
      <c r="AB408" s="326">
        <f>INDEX('ИПЦ raw'!$1:$1048576, MATCH($K408,'ИПЦ raw'!$A:$A,0),MATCH(MoM!AB$1,'ИПЦ raw'!$1:$1,0))</f>
        <v>100.49</v>
      </c>
      <c r="AC408" s="326">
        <f>INDEX('ИПЦ raw'!$1:$1048576, MATCH($K408,'ИПЦ raw'!$A:$A,0),MATCH(MoM!AC$1,'ИПЦ raw'!$1:$1,0))</f>
        <v>101.09</v>
      </c>
      <c r="AD408" s="326">
        <f>INDEX('ИПЦ raw'!$1:$1048576, MATCH($K408,'ИПЦ raw'!$A:$A,0),MATCH(MoM!AD$1,'ИПЦ raw'!$1:$1,0))</f>
        <v>100.51</v>
      </c>
      <c r="AE408" s="326">
        <f>INDEX('ИПЦ raw'!$1:$1048576, MATCH($K408,'ИПЦ raw'!$A:$A,0),MATCH(MoM!AE$1,'ИПЦ raw'!$1:$1,0))</f>
        <v>100.57</v>
      </c>
      <c r="AF408" s="326">
        <f>INDEX('ИПЦ raw'!$1:$1048576, MATCH($K408,'ИПЦ raw'!$A:$A,0),MATCH(MoM!AF$1,'ИПЦ raw'!$1:$1,0))</f>
        <v>100.65</v>
      </c>
      <c r="AG408" s="326">
        <f>INDEX('ИПЦ raw'!$1:$1048576, MATCH($K408,'ИПЦ raw'!$A:$A,0),MATCH(MoM!AG$1,'ИПЦ raw'!$1:$1,0))</f>
        <v>100.82</v>
      </c>
      <c r="AH408" s="326">
        <f>INDEX('ИПЦ raw'!$1:$1048576, MATCH($K408,'ИПЦ raw'!$A:$A,0),MATCH(MoM!AH$1,'ИПЦ raw'!$1:$1,0))</f>
        <v>100.56</v>
      </c>
      <c r="AI408" s="326">
        <f>INDEX('ИПЦ raw'!$1:$1048576, MATCH($K408,'ИПЦ raw'!$A:$A,0),MATCH(MoM!AI$1,'ИПЦ raw'!$1:$1,0))</f>
        <v>100.67</v>
      </c>
      <c r="AJ408" s="326">
        <f>INDEX('ИПЦ raw'!$1:$1048576, MATCH($K408,'ИПЦ raw'!$A:$A,0),MATCH(MoM!AJ$1,'ИПЦ raw'!$1:$1,0))</f>
        <v>101.59</v>
      </c>
      <c r="AK408" s="326">
        <f>INDEX('ИПЦ raw'!$1:$1048576, MATCH($K408,'ИПЦ raw'!$A:$A,0),MATCH(MoM!AK$1,'ИПЦ raw'!$1:$1,0))</f>
        <v>102.08</v>
      </c>
      <c r="AL408" s="326">
        <f>INDEX('ИПЦ raw'!$1:$1048576, MATCH($K408,'ИПЦ raw'!$A:$A,0),MATCH(MoM!AL$1,'ИПЦ raw'!$1:$1,0))</f>
        <v>101.24</v>
      </c>
      <c r="AM408" s="326">
        <f>INDEX('ИПЦ raw'!$1:$1048576, MATCH($K408,'ИПЦ raw'!$A:$A,0),MATCH(MoM!AM$1,'ИПЦ raw'!$1:$1,0))</f>
        <v>101.14</v>
      </c>
      <c r="AN408" s="326">
        <f>INDEX('ИПЦ raw'!$1:$1048576, MATCH($K408,'ИПЦ raw'!$A:$A,0),MATCH(MoM!AN$1,'ИПЦ raw'!$1:$1,0))</f>
        <v>100.59</v>
      </c>
      <c r="AO408" s="326">
        <f>INDEX('ИПЦ raw'!$1:$1048576, MATCH($K408,'ИПЦ raw'!$A:$A,0),MATCH(MoM!AO$1,'ИПЦ raw'!$1:$1,0))</f>
        <v>100.37</v>
      </c>
      <c r="AP408" s="326">
        <f>INDEX('ИПЦ raw'!$1:$1048576, MATCH($K408,'ИПЦ raw'!$A:$A,0),MATCH(MoM!AP$1,'ИПЦ raw'!$1:$1,0))</f>
        <v>100.64</v>
      </c>
      <c r="AQ408" s="326">
        <f>INDEX('ИПЦ raw'!$1:$1048576, MATCH($K408,'ИПЦ raw'!$A:$A,0),MATCH(MoM!AQ$1,'ИПЦ raw'!$1:$1,0))</f>
        <v>100.87</v>
      </c>
      <c r="AR408" s="326">
        <f>INDEX('ИПЦ raw'!$1:$1048576, MATCH($K408,'ИПЦ raw'!$A:$A,0),MATCH(MoM!AR$1,'ИПЦ raw'!$1:$1,0))</f>
        <v>101.01</v>
      </c>
      <c r="AS408" s="326">
        <f>INDEX('ИПЦ raw'!$1:$1048576, MATCH($K408,'ИПЦ raw'!$A:$A,0),MATCH(MoM!AS$1,'ИПЦ raw'!$1:$1,0))</f>
        <v>100.88</v>
      </c>
      <c r="AT408" s="326">
        <f>INDEX('ИПЦ raw'!$1:$1048576, MATCH($K408,'ИПЦ raw'!$A:$A,0),MATCH(MoM!AT$1,'ИПЦ raw'!$1:$1,0))</f>
        <v>101.12</v>
      </c>
      <c r="AU408" s="326">
        <f>INDEX('ИПЦ raw'!$1:$1048576, MATCH($K408,'ИПЦ raw'!$A:$A,0),MATCH(MoM!AU$1,'ИПЦ raw'!$1:$1,0))</f>
        <v>100.4</v>
      </c>
      <c r="AV408" s="326">
        <f>INDEX('ИПЦ raw'!$1:$1048576, MATCH($K408,'ИПЦ raw'!$A:$A,0),MATCH(MoM!AV$1,'ИПЦ raw'!$1:$1,0))</f>
        <v>102.63</v>
      </c>
      <c r="AW408" s="326">
        <f>INDEX('ИПЦ raw'!$1:$1048576, MATCH($K408,'ИПЦ raw'!$A:$A,0),MATCH(MoM!AW$1,'ИПЦ raw'!$1:$1,0))</f>
        <v>101.23</v>
      </c>
      <c r="AX408" s="326">
        <f>INDEX('ИПЦ raw'!$1:$1048576, MATCH($K408,'ИПЦ raw'!$A:$A,0),MATCH(MoM!AX$1,'ИПЦ raw'!$1:$1,0))</f>
        <v>101.22</v>
      </c>
      <c r="AY408" s="326">
        <f>INDEX('ИПЦ raw'!$1:$1048576, MATCH($K408,'ИПЦ raw'!$A:$A,0),MATCH(MoM!AY$1,'ИПЦ raw'!$1:$1,0))</f>
        <v>100.81</v>
      </c>
      <c r="AZ408" s="326">
        <f>INDEX('ИПЦ raw'!$1:$1048576, MATCH($K408,'ИПЦ raw'!$A:$A,0),MATCH(MoM!AZ$1,'ИПЦ raw'!$1:$1,0))</f>
        <v>100.54</v>
      </c>
    </row>
    <row r="409" spans="1:52" ht="26.25" x14ac:dyDescent="0.45">
      <c r="A409" s="326">
        <f>Веса!A409</f>
        <v>1</v>
      </c>
      <c r="B409" s="326">
        <f t="shared" si="12"/>
        <v>1</v>
      </c>
      <c r="C409" s="326">
        <f>БИПЦ_НДС!E409</f>
        <v>0</v>
      </c>
      <c r="D409" s="326">
        <f t="shared" si="13"/>
        <v>1</v>
      </c>
      <c r="E409" s="326">
        <v>0</v>
      </c>
      <c r="F409" s="326">
        <v>0</v>
      </c>
      <c r="G409" s="326">
        <v>0</v>
      </c>
      <c r="H409" s="326">
        <v>0</v>
      </c>
      <c r="I409" s="326">
        <v>1</v>
      </c>
      <c r="J409" s="325" t="s">
        <v>413</v>
      </c>
      <c r="K409" s="325" t="s">
        <v>413</v>
      </c>
      <c r="L409" s="326">
        <f>INDEX('ИПЦ raw'!$1:$1048576, MATCH($K409,'ИПЦ raw'!$A:$A,0),MATCH(MoM!L$1,'ИПЦ raw'!$1:$1,0))</f>
        <v>100.7</v>
      </c>
      <c r="M409" s="326">
        <f>INDEX('ИПЦ raw'!$1:$1048576, MATCH($K409,'ИПЦ raw'!$A:$A,0),MATCH(MoM!M$1,'ИПЦ raw'!$1:$1,0))</f>
        <v>100.32</v>
      </c>
      <c r="N409" s="326">
        <f>INDEX('ИПЦ raw'!$1:$1048576, MATCH($K409,'ИПЦ raw'!$A:$A,0),MATCH(MoM!N$1,'ИПЦ raw'!$1:$1,0))</f>
        <v>100.3</v>
      </c>
      <c r="O409" s="326">
        <f>INDEX('ИПЦ raw'!$1:$1048576, MATCH($K409,'ИПЦ raw'!$A:$A,0),MATCH(MoM!O$1,'ИПЦ raw'!$1:$1,0))</f>
        <v>100.56</v>
      </c>
      <c r="P409" s="326">
        <f>INDEX('ИПЦ raw'!$1:$1048576, MATCH($K409,'ИПЦ raw'!$A:$A,0),MATCH(MoM!P$1,'ИПЦ raw'!$1:$1,0))</f>
        <v>100.33</v>
      </c>
      <c r="Q409" s="326">
        <f>INDEX('ИПЦ raw'!$1:$1048576, MATCH($K409,'ИПЦ raw'!$A:$A,0),MATCH(MoM!Q$1,'ИПЦ raw'!$1:$1,0))</f>
        <v>100.25</v>
      </c>
      <c r="R409" s="326">
        <f>INDEX('ИПЦ raw'!$1:$1048576, MATCH($K409,'ИПЦ raw'!$A:$A,0),MATCH(MoM!R$1,'ИПЦ raw'!$1:$1,0))</f>
        <v>100.1</v>
      </c>
      <c r="S409" s="326">
        <f>INDEX('ИПЦ raw'!$1:$1048576, MATCH($K409,'ИПЦ raw'!$A:$A,0),MATCH(MoM!S$1,'ИПЦ raw'!$1:$1,0))</f>
        <v>100.17</v>
      </c>
      <c r="T409" s="326">
        <f>INDEX('ИПЦ raw'!$1:$1048576, MATCH($K409,'ИПЦ raw'!$A:$A,0),MATCH(MoM!T$1,'ИПЦ raw'!$1:$1,0))</f>
        <v>100.16</v>
      </c>
      <c r="U409" s="326">
        <f>INDEX('ИПЦ raw'!$1:$1048576, MATCH($K409,'ИПЦ raw'!$A:$A,0),MATCH(MoM!U$1,'ИПЦ raw'!$1:$1,0))</f>
        <v>100.43</v>
      </c>
      <c r="V409" s="326">
        <f>INDEX('ИПЦ raw'!$1:$1048576, MATCH($K409,'ИПЦ raw'!$A:$A,0),MATCH(MoM!V$1,'ИПЦ raw'!$1:$1,0))</f>
        <v>100.38</v>
      </c>
      <c r="W409" s="326">
        <f>INDEX('ИПЦ raw'!$1:$1048576, MATCH($K409,'ИПЦ raw'!$A:$A,0),MATCH(MoM!W$1,'ИПЦ raw'!$1:$1,0))</f>
        <v>100.13</v>
      </c>
      <c r="X409" s="326">
        <f>INDEX('ИПЦ raw'!$1:$1048576, MATCH($K409,'ИПЦ raw'!$A:$A,0),MATCH(MoM!X$1,'ИПЦ raw'!$1:$1,0))</f>
        <v>101.44</v>
      </c>
      <c r="Y409" s="326">
        <f>INDEX('ИПЦ raw'!$1:$1048576, MATCH($K409,'ИПЦ raw'!$A:$A,0),MATCH(MoM!Y$1,'ИПЦ raw'!$1:$1,0))</f>
        <v>100.44</v>
      </c>
      <c r="Z409" s="326">
        <f>INDEX('ИПЦ raw'!$1:$1048576, MATCH($K409,'ИПЦ raw'!$A:$A,0),MATCH(MoM!Z$1,'ИПЦ raw'!$1:$1,0))</f>
        <v>100.34</v>
      </c>
      <c r="AA409" s="326">
        <f>INDEX('ИПЦ raw'!$1:$1048576, MATCH($K409,'ИПЦ raw'!$A:$A,0),MATCH(MoM!AA$1,'ИПЦ raw'!$1:$1,0))</f>
        <v>100.66</v>
      </c>
      <c r="AB409" s="326">
        <f>INDEX('ИПЦ raw'!$1:$1048576, MATCH($K409,'ИПЦ raw'!$A:$A,0),MATCH(MoM!AB$1,'ИПЦ raw'!$1:$1,0))</f>
        <v>100.06</v>
      </c>
      <c r="AC409" s="326">
        <f>INDEX('ИПЦ raw'!$1:$1048576, MATCH($K409,'ИПЦ raw'!$A:$A,0),MATCH(MoM!AC$1,'ИПЦ raw'!$1:$1,0))</f>
        <v>100.41</v>
      </c>
      <c r="AD409" s="326">
        <f>INDEX('ИПЦ raw'!$1:$1048576, MATCH($K409,'ИПЦ raw'!$A:$A,0),MATCH(MoM!AD$1,'ИПЦ raw'!$1:$1,0))</f>
        <v>100.29</v>
      </c>
      <c r="AE409" s="326">
        <f>INDEX('ИПЦ raw'!$1:$1048576, MATCH($K409,'ИПЦ raw'!$A:$A,0),MATCH(MoM!AE$1,'ИПЦ raw'!$1:$1,0))</f>
        <v>100.25</v>
      </c>
      <c r="AF409" s="326">
        <f>INDEX('ИПЦ raw'!$1:$1048576, MATCH($K409,'ИПЦ raw'!$A:$A,0),MATCH(MoM!AF$1,'ИПЦ raw'!$1:$1,0))</f>
        <v>100.4</v>
      </c>
      <c r="AG409" s="326">
        <f>INDEX('ИПЦ raw'!$1:$1048576, MATCH($K409,'ИПЦ raw'!$A:$A,0),MATCH(MoM!AG$1,'ИПЦ raw'!$1:$1,0))</f>
        <v>100.43</v>
      </c>
      <c r="AH409" s="326">
        <f>INDEX('ИПЦ raw'!$1:$1048576, MATCH($K409,'ИПЦ raw'!$A:$A,0),MATCH(MoM!AH$1,'ИПЦ raw'!$1:$1,0))</f>
        <v>100.41</v>
      </c>
      <c r="AI409" s="326">
        <f>INDEX('ИПЦ raw'!$1:$1048576, MATCH($K409,'ИПЦ raw'!$A:$A,0),MATCH(MoM!AI$1,'ИПЦ raw'!$1:$1,0))</f>
        <v>100.34</v>
      </c>
      <c r="AJ409" s="326">
        <f>INDEX('ИПЦ raw'!$1:$1048576, MATCH($K409,'ИПЦ raw'!$A:$A,0),MATCH(MoM!AJ$1,'ИПЦ raw'!$1:$1,0))</f>
        <v>101.21</v>
      </c>
      <c r="AK409" s="326">
        <f>INDEX('ИПЦ raw'!$1:$1048576, MATCH($K409,'ИПЦ raw'!$A:$A,0),MATCH(MoM!AK$1,'ИПЦ raw'!$1:$1,0))</f>
        <v>100.98</v>
      </c>
      <c r="AL409" s="326">
        <f>INDEX('ИПЦ raw'!$1:$1048576, MATCH($K409,'ИПЦ raw'!$A:$A,0),MATCH(MoM!AL$1,'ИПЦ raw'!$1:$1,0))</f>
        <v>100.92</v>
      </c>
      <c r="AM409" s="326">
        <f>INDEX('ИПЦ raw'!$1:$1048576, MATCH($K409,'ИПЦ raw'!$A:$A,0),MATCH(MoM!AM$1,'ИПЦ raw'!$1:$1,0))</f>
        <v>100.6</v>
      </c>
      <c r="AN409" s="326">
        <f>INDEX('ИПЦ raw'!$1:$1048576, MATCH($K409,'ИПЦ raw'!$A:$A,0),MATCH(MoM!AN$1,'ИПЦ raw'!$1:$1,0))</f>
        <v>100.67</v>
      </c>
      <c r="AO409" s="326">
        <f>INDEX('ИПЦ raw'!$1:$1048576, MATCH($K409,'ИПЦ raw'!$A:$A,0),MATCH(MoM!AO$1,'ИПЦ raw'!$1:$1,0))</f>
        <v>100.35</v>
      </c>
      <c r="AP409" s="326">
        <f>INDEX('ИПЦ raw'!$1:$1048576, MATCH($K409,'ИПЦ raw'!$A:$A,0),MATCH(MoM!AP$1,'ИПЦ raw'!$1:$1,0))</f>
        <v>100.4</v>
      </c>
      <c r="AQ409" s="326">
        <f>INDEX('ИПЦ raw'!$1:$1048576, MATCH($K409,'ИПЦ raw'!$A:$A,0),MATCH(MoM!AQ$1,'ИПЦ raw'!$1:$1,0))</f>
        <v>100.52</v>
      </c>
      <c r="AR409" s="326">
        <f>INDEX('ИПЦ raw'!$1:$1048576, MATCH($K409,'ИПЦ raw'!$A:$A,0),MATCH(MoM!AR$1,'ИПЦ raw'!$1:$1,0))</f>
        <v>100.41</v>
      </c>
      <c r="AS409" s="326">
        <f>INDEX('ИПЦ raw'!$1:$1048576, MATCH($K409,'ИПЦ raw'!$A:$A,0),MATCH(MoM!AS$1,'ИПЦ raw'!$1:$1,0))</f>
        <v>100.51</v>
      </c>
      <c r="AT409" s="326">
        <f>INDEX('ИПЦ raw'!$1:$1048576, MATCH($K409,'ИПЦ raw'!$A:$A,0),MATCH(MoM!AT$1,'ИПЦ raw'!$1:$1,0))</f>
        <v>100.19</v>
      </c>
      <c r="AU409" s="326">
        <f>INDEX('ИПЦ raw'!$1:$1048576, MATCH($K409,'ИПЦ raw'!$A:$A,0),MATCH(MoM!AU$1,'ИПЦ raw'!$1:$1,0))</f>
        <v>100.34</v>
      </c>
      <c r="AV409" s="326">
        <f>INDEX('ИПЦ raw'!$1:$1048576, MATCH($K409,'ИПЦ raw'!$A:$A,0),MATCH(MoM!AV$1,'ИПЦ raw'!$1:$1,0))</f>
        <v>101.61</v>
      </c>
      <c r="AW409" s="326">
        <f>INDEX('ИПЦ raw'!$1:$1048576, MATCH($K409,'ИПЦ raw'!$A:$A,0),MATCH(MoM!AW$1,'ИПЦ raw'!$1:$1,0))</f>
        <v>100.76</v>
      </c>
      <c r="AX409" s="326">
        <f>INDEX('ИПЦ raw'!$1:$1048576, MATCH($K409,'ИПЦ raw'!$A:$A,0),MATCH(MoM!AX$1,'ИПЦ raw'!$1:$1,0))</f>
        <v>100.75</v>
      </c>
      <c r="AY409" s="326">
        <f>INDEX('ИПЦ raw'!$1:$1048576, MATCH($K409,'ИПЦ raw'!$A:$A,0),MATCH(MoM!AY$1,'ИПЦ raw'!$1:$1,0))</f>
        <v>100.6</v>
      </c>
      <c r="AZ409" s="326">
        <f>INDEX('ИПЦ raw'!$1:$1048576, MATCH($K409,'ИПЦ raw'!$A:$A,0),MATCH(MoM!AZ$1,'ИПЦ raw'!$1:$1,0))</f>
        <v>100.47</v>
      </c>
    </row>
    <row r="410" spans="1:52" x14ac:dyDescent="0.45">
      <c r="A410" s="326">
        <f>Веса!A410</f>
        <v>1</v>
      </c>
      <c r="B410" s="326">
        <f t="shared" si="12"/>
        <v>1</v>
      </c>
      <c r="C410" s="326">
        <f>БИПЦ_НДС!E410</f>
        <v>0</v>
      </c>
      <c r="D410" s="326">
        <f t="shared" si="13"/>
        <v>1</v>
      </c>
      <c r="E410" s="326">
        <v>0</v>
      </c>
      <c r="F410" s="326">
        <v>0</v>
      </c>
      <c r="G410" s="326">
        <v>0</v>
      </c>
      <c r="H410" s="326">
        <v>0</v>
      </c>
      <c r="I410" s="326">
        <v>1</v>
      </c>
      <c r="J410" s="325" t="s">
        <v>414</v>
      </c>
      <c r="K410" s="325" t="s">
        <v>414</v>
      </c>
      <c r="L410" s="326">
        <f>INDEX('ИПЦ raw'!$1:$1048576, MATCH($K410,'ИПЦ raw'!$A:$A,0),MATCH(MoM!L$1,'ИПЦ raw'!$1:$1,0))</f>
        <v>101.1</v>
      </c>
      <c r="M410" s="326">
        <f>INDEX('ИПЦ raw'!$1:$1048576, MATCH($K410,'ИПЦ raw'!$A:$A,0),MATCH(MoM!M$1,'ИПЦ raw'!$1:$1,0))</f>
        <v>100.59</v>
      </c>
      <c r="N410" s="326">
        <f>INDEX('ИПЦ raw'!$1:$1048576, MATCH($K410,'ИПЦ raw'!$A:$A,0),MATCH(MoM!N$1,'ИПЦ raw'!$1:$1,0))</f>
        <v>100.69</v>
      </c>
      <c r="O410" s="326">
        <f>INDEX('ИПЦ raw'!$1:$1048576, MATCH($K410,'ИПЦ raw'!$A:$A,0),MATCH(MoM!O$1,'ИПЦ raw'!$1:$1,0))</f>
        <v>100.68</v>
      </c>
      <c r="P410" s="326">
        <f>INDEX('ИПЦ raw'!$1:$1048576, MATCH($K410,'ИПЦ raw'!$A:$A,0),MATCH(MoM!P$1,'ИПЦ raw'!$1:$1,0))</f>
        <v>100.42</v>
      </c>
      <c r="Q410" s="326">
        <f>INDEX('ИПЦ raw'!$1:$1048576, MATCH($K410,'ИПЦ raw'!$A:$A,0),MATCH(MoM!Q$1,'ИПЦ raw'!$1:$1,0))</f>
        <v>100.55</v>
      </c>
      <c r="R410" s="326">
        <f>INDEX('ИПЦ raw'!$1:$1048576, MATCH($K410,'ИПЦ raw'!$A:$A,0),MATCH(MoM!R$1,'ИПЦ raw'!$1:$1,0))</f>
        <v>100.29</v>
      </c>
      <c r="S410" s="326">
        <f>INDEX('ИПЦ raw'!$1:$1048576, MATCH($K410,'ИПЦ raw'!$A:$A,0),MATCH(MoM!S$1,'ИПЦ raw'!$1:$1,0))</f>
        <v>100.7</v>
      </c>
      <c r="T410" s="326">
        <f>INDEX('ИПЦ raw'!$1:$1048576, MATCH($K410,'ИПЦ raw'!$A:$A,0),MATCH(MoM!T$1,'ИПЦ raw'!$1:$1,0))</f>
        <v>100.65</v>
      </c>
      <c r="U410" s="326">
        <f>INDEX('ИПЦ raw'!$1:$1048576, MATCH($K410,'ИПЦ raw'!$A:$A,0),MATCH(MoM!U$1,'ИПЦ raw'!$1:$1,0))</f>
        <v>100.48</v>
      </c>
      <c r="V410" s="326">
        <f>INDEX('ИПЦ raw'!$1:$1048576, MATCH($K410,'ИПЦ raw'!$A:$A,0),MATCH(MoM!V$1,'ИПЦ raw'!$1:$1,0))</f>
        <v>100.3</v>
      </c>
      <c r="W410" s="326">
        <f>INDEX('ИПЦ raw'!$1:$1048576, MATCH($K410,'ИПЦ raw'!$A:$A,0),MATCH(MoM!W$1,'ИПЦ raw'!$1:$1,0))</f>
        <v>100.72</v>
      </c>
      <c r="X410" s="326">
        <f>INDEX('ИПЦ raw'!$1:$1048576, MATCH($K410,'ИПЦ raw'!$A:$A,0),MATCH(MoM!X$1,'ИПЦ raw'!$1:$1,0))</f>
        <v>101.95</v>
      </c>
      <c r="Y410" s="326">
        <f>INDEX('ИПЦ raw'!$1:$1048576, MATCH($K410,'ИПЦ raw'!$A:$A,0),MATCH(MoM!Y$1,'ИПЦ raw'!$1:$1,0))</f>
        <v>101.11</v>
      </c>
      <c r="Z410" s="326">
        <f>INDEX('ИПЦ raw'!$1:$1048576, MATCH($K410,'ИПЦ raw'!$A:$A,0),MATCH(MoM!Z$1,'ИПЦ raw'!$1:$1,0))</f>
        <v>100.76</v>
      </c>
      <c r="AA410" s="326">
        <f>INDEX('ИПЦ raw'!$1:$1048576, MATCH($K410,'ИПЦ raw'!$A:$A,0),MATCH(MoM!AA$1,'ИПЦ raw'!$1:$1,0))</f>
        <v>101.12</v>
      </c>
      <c r="AB410" s="326">
        <f>INDEX('ИПЦ raw'!$1:$1048576, MATCH($K410,'ИПЦ raw'!$A:$A,0),MATCH(MoM!AB$1,'ИПЦ raw'!$1:$1,0))</f>
        <v>100.55</v>
      </c>
      <c r="AC410" s="326">
        <f>INDEX('ИПЦ raw'!$1:$1048576, MATCH($K410,'ИПЦ raw'!$A:$A,0),MATCH(MoM!AC$1,'ИПЦ raw'!$1:$1,0))</f>
        <v>100.92</v>
      </c>
      <c r="AD410" s="326">
        <f>INDEX('ИПЦ raw'!$1:$1048576, MATCH($K410,'ИПЦ raw'!$A:$A,0),MATCH(MoM!AD$1,'ИПЦ raw'!$1:$1,0))</f>
        <v>100.61</v>
      </c>
      <c r="AE410" s="326">
        <f>INDEX('ИПЦ raw'!$1:$1048576, MATCH($K410,'ИПЦ raw'!$A:$A,0),MATCH(MoM!AE$1,'ИПЦ raw'!$1:$1,0))</f>
        <v>100.73</v>
      </c>
      <c r="AF410" s="326">
        <f>INDEX('ИПЦ raw'!$1:$1048576, MATCH($K410,'ИПЦ raw'!$A:$A,0),MATCH(MoM!AF$1,'ИПЦ raw'!$1:$1,0))</f>
        <v>100.81</v>
      </c>
      <c r="AG410" s="326">
        <f>INDEX('ИПЦ raw'!$1:$1048576, MATCH($K410,'ИПЦ raw'!$A:$A,0),MATCH(MoM!AG$1,'ИПЦ raw'!$1:$1,0))</f>
        <v>100.71</v>
      </c>
      <c r="AH410" s="326">
        <f>INDEX('ИПЦ raw'!$1:$1048576, MATCH($K410,'ИПЦ raw'!$A:$A,0),MATCH(MoM!AH$1,'ИПЦ raw'!$1:$1,0))</f>
        <v>100.62</v>
      </c>
      <c r="AI410" s="326">
        <f>INDEX('ИПЦ raw'!$1:$1048576, MATCH($K410,'ИПЦ raw'!$A:$A,0),MATCH(MoM!AI$1,'ИПЦ raw'!$1:$1,0))</f>
        <v>100.42</v>
      </c>
      <c r="AJ410" s="326">
        <f>INDEX('ИПЦ raw'!$1:$1048576, MATCH($K410,'ИПЦ raw'!$A:$A,0),MATCH(MoM!AJ$1,'ИПЦ raw'!$1:$1,0))</f>
        <v>101.77</v>
      </c>
      <c r="AK410" s="326">
        <f>INDEX('ИПЦ raw'!$1:$1048576, MATCH($K410,'ИПЦ raw'!$A:$A,0),MATCH(MoM!AK$1,'ИПЦ raw'!$1:$1,0))</f>
        <v>101.48</v>
      </c>
      <c r="AL410" s="326">
        <f>INDEX('ИПЦ raw'!$1:$1048576, MATCH($K410,'ИПЦ raw'!$A:$A,0),MATCH(MoM!AL$1,'ИПЦ raw'!$1:$1,0))</f>
        <v>100.78</v>
      </c>
      <c r="AM410" s="326">
        <f>INDEX('ИПЦ raw'!$1:$1048576, MATCH($K410,'ИПЦ raw'!$A:$A,0),MATCH(MoM!AM$1,'ИПЦ raw'!$1:$1,0))</f>
        <v>100.86</v>
      </c>
      <c r="AN410" s="326">
        <f>INDEX('ИПЦ raw'!$1:$1048576, MATCH($K410,'ИПЦ raw'!$A:$A,0),MATCH(MoM!AN$1,'ИПЦ raw'!$1:$1,0))</f>
        <v>100.84</v>
      </c>
      <c r="AO410" s="326">
        <f>INDEX('ИПЦ raw'!$1:$1048576, MATCH($K410,'ИПЦ raw'!$A:$A,0),MATCH(MoM!AO$1,'ИПЦ raw'!$1:$1,0))</f>
        <v>100.61</v>
      </c>
      <c r="AP410" s="326">
        <f>INDEX('ИПЦ raw'!$1:$1048576, MATCH($K410,'ИПЦ raw'!$A:$A,0),MATCH(MoM!AP$1,'ИПЦ raw'!$1:$1,0))</f>
        <v>100.93</v>
      </c>
      <c r="AQ410" s="326">
        <f>INDEX('ИПЦ raw'!$1:$1048576, MATCH($K410,'ИПЦ raw'!$A:$A,0),MATCH(MoM!AQ$1,'ИПЦ raw'!$1:$1,0))</f>
        <v>101.22</v>
      </c>
      <c r="AR410" s="326">
        <f>INDEX('ИПЦ raw'!$1:$1048576, MATCH($K410,'ИПЦ raw'!$A:$A,0),MATCH(MoM!AR$1,'ИПЦ raw'!$1:$1,0))</f>
        <v>100.4</v>
      </c>
      <c r="AS410" s="326">
        <f>INDEX('ИПЦ raw'!$1:$1048576, MATCH($K410,'ИПЦ raw'!$A:$A,0),MATCH(MoM!AS$1,'ИПЦ raw'!$1:$1,0))</f>
        <v>101.03</v>
      </c>
      <c r="AT410" s="326">
        <f>INDEX('ИПЦ raw'!$1:$1048576, MATCH($K410,'ИПЦ raw'!$A:$A,0),MATCH(MoM!AT$1,'ИПЦ raw'!$1:$1,0))</f>
        <v>100.54</v>
      </c>
      <c r="AU410" s="326">
        <f>INDEX('ИПЦ raw'!$1:$1048576, MATCH($K410,'ИПЦ raw'!$A:$A,0),MATCH(MoM!AU$1,'ИПЦ raw'!$1:$1,0))</f>
        <v>100.39</v>
      </c>
      <c r="AV410" s="326">
        <f>INDEX('ИПЦ raw'!$1:$1048576, MATCH($K410,'ИПЦ raw'!$A:$A,0),MATCH(MoM!AV$1,'ИПЦ raw'!$1:$1,0))</f>
        <v>102.37</v>
      </c>
      <c r="AW410" s="326">
        <f>INDEX('ИПЦ raw'!$1:$1048576, MATCH($K410,'ИПЦ raw'!$A:$A,0),MATCH(MoM!AW$1,'ИПЦ raw'!$1:$1,0))</f>
        <v>101.38</v>
      </c>
      <c r="AX410" s="326">
        <f>INDEX('ИПЦ raw'!$1:$1048576, MATCH($K410,'ИПЦ raw'!$A:$A,0),MATCH(MoM!AX$1,'ИПЦ raw'!$1:$1,0))</f>
        <v>101.45</v>
      </c>
      <c r="AY410" s="326">
        <f>INDEX('ИПЦ raw'!$1:$1048576, MATCH($K410,'ИПЦ raw'!$A:$A,0),MATCH(MoM!AY$1,'ИПЦ raw'!$1:$1,0))</f>
        <v>101.11</v>
      </c>
      <c r="AZ410" s="326">
        <f>INDEX('ИПЦ raw'!$1:$1048576, MATCH($K410,'ИПЦ raw'!$A:$A,0),MATCH(MoM!AZ$1,'ИПЦ raw'!$1:$1,0))</f>
        <v>100.8</v>
      </c>
    </row>
    <row r="411" spans="1:52" x14ac:dyDescent="0.45">
      <c r="A411" s="326">
        <f>Веса!A411</f>
        <v>1</v>
      </c>
      <c r="B411" s="326">
        <f t="shared" si="12"/>
        <v>1</v>
      </c>
      <c r="C411" s="326">
        <f>БИПЦ_НДС!E411</f>
        <v>0</v>
      </c>
      <c r="D411" s="326">
        <f t="shared" si="13"/>
        <v>1</v>
      </c>
      <c r="E411" s="326">
        <v>0</v>
      </c>
      <c r="F411" s="326">
        <v>0</v>
      </c>
      <c r="G411" s="326">
        <v>0</v>
      </c>
      <c r="H411" s="326">
        <v>0</v>
      </c>
      <c r="I411" s="326">
        <v>1</v>
      </c>
      <c r="J411" s="308" t="s">
        <v>415</v>
      </c>
      <c r="K411" s="308" t="s">
        <v>415</v>
      </c>
      <c r="L411" s="326">
        <f>INDEX('ИПЦ raw'!$1:$1048576, MATCH($K411,'ИПЦ raw'!$A:$A,0),MATCH(MoM!L$1,'ИПЦ raw'!$1:$1,0))</f>
        <v>101.44</v>
      </c>
      <c r="M411" s="326">
        <f>INDEX('ИПЦ raw'!$1:$1048576, MATCH($K411,'ИПЦ raw'!$A:$A,0),MATCH(MoM!M$1,'ИПЦ raw'!$1:$1,0))</f>
        <v>100.6</v>
      </c>
      <c r="N411" s="326">
        <f>INDEX('ИПЦ raw'!$1:$1048576, MATCH($K411,'ИПЦ raw'!$A:$A,0),MATCH(MoM!N$1,'ИПЦ raw'!$1:$1,0))</f>
        <v>100.15</v>
      </c>
      <c r="O411" s="326">
        <f>INDEX('ИПЦ raw'!$1:$1048576, MATCH($K411,'ИПЦ raw'!$A:$A,0),MATCH(MoM!O$1,'ИПЦ raw'!$1:$1,0))</f>
        <v>100.61</v>
      </c>
      <c r="P411" s="326">
        <f>INDEX('ИПЦ raw'!$1:$1048576, MATCH($K411,'ИПЦ raw'!$A:$A,0),MATCH(MoM!P$1,'ИПЦ raw'!$1:$1,0))</f>
        <v>100.41</v>
      </c>
      <c r="Q411" s="326">
        <f>INDEX('ИПЦ raw'!$1:$1048576, MATCH($K411,'ИПЦ raw'!$A:$A,0),MATCH(MoM!Q$1,'ИПЦ raw'!$1:$1,0))</f>
        <v>100.43</v>
      </c>
      <c r="R411" s="326">
        <f>INDEX('ИПЦ raw'!$1:$1048576, MATCH($K411,'ИПЦ raw'!$A:$A,0),MATCH(MoM!R$1,'ИПЦ raw'!$1:$1,0))</f>
        <v>100.22</v>
      </c>
      <c r="S411" s="326">
        <f>INDEX('ИПЦ raw'!$1:$1048576, MATCH($K411,'ИПЦ raw'!$A:$A,0),MATCH(MoM!S$1,'ИПЦ raw'!$1:$1,0))</f>
        <v>100.53</v>
      </c>
      <c r="T411" s="326">
        <f>INDEX('ИПЦ raw'!$1:$1048576, MATCH($K411,'ИПЦ raw'!$A:$A,0),MATCH(MoM!T$1,'ИПЦ raw'!$1:$1,0))</f>
        <v>100.54</v>
      </c>
      <c r="U411" s="326">
        <f>INDEX('ИПЦ raw'!$1:$1048576, MATCH($K411,'ИПЦ raw'!$A:$A,0),MATCH(MoM!U$1,'ИПЦ raw'!$1:$1,0))</f>
        <v>100.94</v>
      </c>
      <c r="V411" s="326">
        <f>INDEX('ИПЦ raw'!$1:$1048576, MATCH($K411,'ИПЦ raw'!$A:$A,0),MATCH(MoM!V$1,'ИПЦ raw'!$1:$1,0))</f>
        <v>100.31</v>
      </c>
      <c r="W411" s="326">
        <f>INDEX('ИПЦ raw'!$1:$1048576, MATCH($K411,'ИПЦ raw'!$A:$A,0),MATCH(MoM!W$1,'ИПЦ raw'!$1:$1,0))</f>
        <v>100.49</v>
      </c>
      <c r="X411" s="326">
        <f>INDEX('ИПЦ raw'!$1:$1048576, MATCH($K411,'ИПЦ raw'!$A:$A,0),MATCH(MoM!X$1,'ИПЦ raw'!$1:$1,0))</f>
        <v>101.98</v>
      </c>
      <c r="Y411" s="326">
        <f>INDEX('ИПЦ raw'!$1:$1048576, MATCH($K411,'ИПЦ raw'!$A:$A,0),MATCH(MoM!Y$1,'ИПЦ raw'!$1:$1,0))</f>
        <v>100.41</v>
      </c>
      <c r="Z411" s="326">
        <f>INDEX('ИПЦ raw'!$1:$1048576, MATCH($K411,'ИПЦ raw'!$A:$A,0),MATCH(MoM!Z$1,'ИПЦ raw'!$1:$1,0))</f>
        <v>100.75</v>
      </c>
      <c r="AA411" s="326">
        <f>INDEX('ИПЦ raw'!$1:$1048576, MATCH($K411,'ИПЦ raw'!$A:$A,0),MATCH(MoM!AA$1,'ИПЦ raw'!$1:$1,0))</f>
        <v>100.7</v>
      </c>
      <c r="AB411" s="326">
        <f>INDEX('ИПЦ raw'!$1:$1048576, MATCH($K411,'ИПЦ raw'!$A:$A,0),MATCH(MoM!AB$1,'ИПЦ raw'!$1:$1,0))</f>
        <v>100.21</v>
      </c>
      <c r="AC411" s="326">
        <f>INDEX('ИПЦ raw'!$1:$1048576, MATCH($K411,'ИПЦ raw'!$A:$A,0),MATCH(MoM!AC$1,'ИПЦ raw'!$1:$1,0))</f>
        <v>100.42</v>
      </c>
      <c r="AD411" s="326">
        <f>INDEX('ИПЦ raw'!$1:$1048576, MATCH($K411,'ИПЦ raw'!$A:$A,0),MATCH(MoM!AD$1,'ИПЦ raw'!$1:$1,0))</f>
        <v>100.72</v>
      </c>
      <c r="AE411" s="326">
        <f>INDEX('ИПЦ raw'!$1:$1048576, MATCH($K411,'ИПЦ raw'!$A:$A,0),MATCH(MoM!AE$1,'ИПЦ raw'!$1:$1,0))</f>
        <v>100.8</v>
      </c>
      <c r="AF411" s="326">
        <f>INDEX('ИПЦ raw'!$1:$1048576, MATCH($K411,'ИПЦ raw'!$A:$A,0),MATCH(MoM!AF$1,'ИПЦ raw'!$1:$1,0))</f>
        <v>100.58</v>
      </c>
      <c r="AG411" s="326">
        <f>INDEX('ИПЦ raw'!$1:$1048576, MATCH($K411,'ИПЦ raw'!$A:$A,0),MATCH(MoM!AG$1,'ИПЦ raw'!$1:$1,0))</f>
        <v>100.86</v>
      </c>
      <c r="AH411" s="326">
        <f>INDEX('ИПЦ raw'!$1:$1048576, MATCH($K411,'ИПЦ raw'!$A:$A,0),MATCH(MoM!AH$1,'ИПЦ raw'!$1:$1,0))</f>
        <v>100.54</v>
      </c>
      <c r="AI411" s="326">
        <f>INDEX('ИПЦ raw'!$1:$1048576, MATCH($K411,'ИПЦ raw'!$A:$A,0),MATCH(MoM!AI$1,'ИПЦ raw'!$1:$1,0))</f>
        <v>100.39</v>
      </c>
      <c r="AJ411" s="326">
        <f>INDEX('ИПЦ raw'!$1:$1048576, MATCH($K411,'ИПЦ raw'!$A:$A,0),MATCH(MoM!AJ$1,'ИПЦ raw'!$1:$1,0))</f>
        <v>102</v>
      </c>
      <c r="AK411" s="326">
        <f>INDEX('ИПЦ raw'!$1:$1048576, MATCH($K411,'ИПЦ raw'!$A:$A,0),MATCH(MoM!AK$1,'ИПЦ raw'!$1:$1,0))</f>
        <v>101.91</v>
      </c>
      <c r="AL411" s="326">
        <f>INDEX('ИПЦ raw'!$1:$1048576, MATCH($K411,'ИПЦ raw'!$A:$A,0),MATCH(MoM!AL$1,'ИПЦ raw'!$1:$1,0))</f>
        <v>101.15</v>
      </c>
      <c r="AM411" s="326">
        <f>INDEX('ИПЦ raw'!$1:$1048576, MATCH($K411,'ИПЦ raw'!$A:$A,0),MATCH(MoM!AM$1,'ИПЦ raw'!$1:$1,0))</f>
        <v>101.85</v>
      </c>
      <c r="AN411" s="326">
        <f>INDEX('ИПЦ raw'!$1:$1048576, MATCH($K411,'ИПЦ raw'!$A:$A,0),MATCH(MoM!AN$1,'ИПЦ raw'!$1:$1,0))</f>
        <v>100.74</v>
      </c>
      <c r="AO411" s="326">
        <f>INDEX('ИПЦ raw'!$1:$1048576, MATCH($K411,'ИПЦ raw'!$A:$A,0),MATCH(MoM!AO$1,'ИПЦ raw'!$1:$1,0))</f>
        <v>100.25</v>
      </c>
      <c r="AP411" s="326">
        <f>INDEX('ИПЦ raw'!$1:$1048576, MATCH($K411,'ИПЦ raw'!$A:$A,0),MATCH(MoM!AP$1,'ИПЦ raw'!$1:$1,0))</f>
        <v>100.48</v>
      </c>
      <c r="AQ411" s="326">
        <f>INDEX('ИПЦ raw'!$1:$1048576, MATCH($K411,'ИПЦ raw'!$A:$A,0),MATCH(MoM!AQ$1,'ИПЦ raw'!$1:$1,0))</f>
        <v>100.9</v>
      </c>
      <c r="AR411" s="326">
        <f>INDEX('ИПЦ raw'!$1:$1048576, MATCH($K411,'ИПЦ raw'!$A:$A,0),MATCH(MoM!AR$1,'ИПЦ raw'!$1:$1,0))</f>
        <v>100.71</v>
      </c>
      <c r="AS411" s="326">
        <f>INDEX('ИПЦ raw'!$1:$1048576, MATCH($K411,'ИПЦ raw'!$A:$A,0),MATCH(MoM!AS$1,'ИПЦ raw'!$1:$1,0))</f>
        <v>100.66</v>
      </c>
      <c r="AT411" s="326">
        <f>INDEX('ИПЦ raw'!$1:$1048576, MATCH($K411,'ИПЦ raw'!$A:$A,0),MATCH(MoM!AT$1,'ИПЦ raw'!$1:$1,0))</f>
        <v>100.17</v>
      </c>
      <c r="AU411" s="326">
        <f>INDEX('ИПЦ raw'!$1:$1048576, MATCH($K411,'ИПЦ raw'!$A:$A,0),MATCH(MoM!AU$1,'ИПЦ raw'!$1:$1,0))</f>
        <v>100.72</v>
      </c>
      <c r="AV411" s="326">
        <f>INDEX('ИПЦ raw'!$1:$1048576, MATCH($K411,'ИПЦ raw'!$A:$A,0),MATCH(MoM!AV$1,'ИПЦ raw'!$1:$1,0))</f>
        <v>102.89</v>
      </c>
      <c r="AW411" s="326">
        <f>INDEX('ИПЦ raw'!$1:$1048576, MATCH($K411,'ИПЦ raw'!$A:$A,0),MATCH(MoM!AW$1,'ИПЦ raw'!$1:$1,0))</f>
        <v>101.22</v>
      </c>
      <c r="AX411" s="326">
        <f>INDEX('ИПЦ raw'!$1:$1048576, MATCH($K411,'ИПЦ raw'!$A:$A,0),MATCH(MoM!AX$1,'ИПЦ raw'!$1:$1,0))</f>
        <v>101.28</v>
      </c>
      <c r="AY411" s="326">
        <f>INDEX('ИПЦ raw'!$1:$1048576, MATCH($K411,'ИПЦ raw'!$A:$A,0),MATCH(MoM!AY$1,'ИПЦ raw'!$1:$1,0))</f>
        <v>100.53</v>
      </c>
      <c r="AZ411" s="326">
        <f>INDEX('ИПЦ raw'!$1:$1048576, MATCH($K411,'ИПЦ raw'!$A:$A,0),MATCH(MoM!AZ$1,'ИПЦ raw'!$1:$1,0))</f>
        <v>100.35</v>
      </c>
    </row>
    <row r="412" spans="1:52" x14ac:dyDescent="0.45">
      <c r="A412" s="326">
        <f>Веса!A412</f>
        <v>1</v>
      </c>
      <c r="B412" s="326">
        <f t="shared" si="12"/>
        <v>1</v>
      </c>
      <c r="C412" s="326">
        <f>БИПЦ_НДС!E412</f>
        <v>0</v>
      </c>
      <c r="D412" s="326">
        <f t="shared" si="13"/>
        <v>1</v>
      </c>
      <c r="E412" s="326">
        <v>0</v>
      </c>
      <c r="F412" s="326">
        <v>0</v>
      </c>
      <c r="G412" s="326">
        <v>0</v>
      </c>
      <c r="H412" s="326">
        <v>0</v>
      </c>
      <c r="I412" s="326">
        <v>1</v>
      </c>
      <c r="J412" s="308" t="s">
        <v>416</v>
      </c>
      <c r="K412" s="308" t="s">
        <v>416</v>
      </c>
      <c r="L412" s="326">
        <f>INDEX('ИПЦ raw'!$1:$1048576, MATCH($K412,'ИПЦ raw'!$A:$A,0),MATCH(MoM!L$1,'ИПЦ raw'!$1:$1,0))</f>
        <v>100.95</v>
      </c>
      <c r="M412" s="326">
        <f>INDEX('ИПЦ raw'!$1:$1048576, MATCH($K412,'ИПЦ raw'!$A:$A,0),MATCH(MoM!M$1,'ИПЦ raw'!$1:$1,0))</f>
        <v>100.4</v>
      </c>
      <c r="N412" s="326">
        <f>INDEX('ИПЦ raw'!$1:$1048576, MATCH($K412,'ИПЦ raw'!$A:$A,0),MATCH(MoM!N$1,'ИПЦ raw'!$1:$1,0))</f>
        <v>100.3</v>
      </c>
      <c r="O412" s="326">
        <f>INDEX('ИПЦ raw'!$1:$1048576, MATCH($K412,'ИПЦ raw'!$A:$A,0),MATCH(MoM!O$1,'ИПЦ raw'!$1:$1,0))</f>
        <v>100.44</v>
      </c>
      <c r="P412" s="326">
        <f>INDEX('ИПЦ raw'!$1:$1048576, MATCH($K412,'ИПЦ raw'!$A:$A,0),MATCH(MoM!P$1,'ИПЦ raw'!$1:$1,0))</f>
        <v>100.23</v>
      </c>
      <c r="Q412" s="326">
        <f>INDEX('ИПЦ raw'!$1:$1048576, MATCH($K412,'ИПЦ raw'!$A:$A,0),MATCH(MoM!Q$1,'ИПЦ raw'!$1:$1,0))</f>
        <v>100.4</v>
      </c>
      <c r="R412" s="326">
        <f>INDEX('ИПЦ raw'!$1:$1048576, MATCH($K412,'ИПЦ raw'!$A:$A,0),MATCH(MoM!R$1,'ИПЦ raw'!$1:$1,0))</f>
        <v>100.19</v>
      </c>
      <c r="S412" s="326">
        <f>INDEX('ИПЦ raw'!$1:$1048576, MATCH($K412,'ИПЦ raw'!$A:$A,0),MATCH(MoM!S$1,'ИПЦ raw'!$1:$1,0))</f>
        <v>100.38</v>
      </c>
      <c r="T412" s="326">
        <f>INDEX('ИПЦ raw'!$1:$1048576, MATCH($K412,'ИПЦ raw'!$A:$A,0),MATCH(MoM!T$1,'ИПЦ raw'!$1:$1,0))</f>
        <v>100.91</v>
      </c>
      <c r="U412" s="326">
        <f>INDEX('ИПЦ raw'!$1:$1048576, MATCH($K412,'ИПЦ raw'!$A:$A,0),MATCH(MoM!U$1,'ИПЦ raw'!$1:$1,0))</f>
        <v>100.25</v>
      </c>
      <c r="V412" s="326">
        <f>INDEX('ИПЦ raw'!$1:$1048576, MATCH($K412,'ИПЦ raw'!$A:$A,0),MATCH(MoM!V$1,'ИПЦ raw'!$1:$1,0))</f>
        <v>100.42</v>
      </c>
      <c r="W412" s="326">
        <f>INDEX('ИПЦ raw'!$1:$1048576, MATCH($K412,'ИПЦ raw'!$A:$A,0),MATCH(MoM!W$1,'ИПЦ raw'!$1:$1,0))</f>
        <v>100.23</v>
      </c>
      <c r="X412" s="326">
        <f>INDEX('ИПЦ raw'!$1:$1048576, MATCH($K412,'ИПЦ raw'!$A:$A,0),MATCH(MoM!X$1,'ИПЦ raw'!$1:$1,0))</f>
        <v>101.05</v>
      </c>
      <c r="Y412" s="326">
        <f>INDEX('ИПЦ raw'!$1:$1048576, MATCH($K412,'ИПЦ raw'!$A:$A,0),MATCH(MoM!Y$1,'ИПЦ raw'!$1:$1,0))</f>
        <v>100.94</v>
      </c>
      <c r="Z412" s="326">
        <f>INDEX('ИПЦ raw'!$1:$1048576, MATCH($K412,'ИПЦ raw'!$A:$A,0),MATCH(MoM!Z$1,'ИПЦ raw'!$1:$1,0))</f>
        <v>100.36</v>
      </c>
      <c r="AA412" s="326">
        <f>INDEX('ИПЦ raw'!$1:$1048576, MATCH($K412,'ИПЦ raw'!$A:$A,0),MATCH(MoM!AA$1,'ИПЦ raw'!$1:$1,0))</f>
        <v>100.6</v>
      </c>
      <c r="AB412" s="326">
        <f>INDEX('ИПЦ raw'!$1:$1048576, MATCH($K412,'ИПЦ raw'!$A:$A,0),MATCH(MoM!AB$1,'ИПЦ raw'!$1:$1,0))</f>
        <v>100.62</v>
      </c>
      <c r="AC412" s="326">
        <f>INDEX('ИПЦ raw'!$1:$1048576, MATCH($K412,'ИПЦ raw'!$A:$A,0),MATCH(MoM!AC$1,'ИПЦ raw'!$1:$1,0))</f>
        <v>100.65</v>
      </c>
      <c r="AD412" s="326">
        <f>INDEX('ИПЦ raw'!$1:$1048576, MATCH($K412,'ИПЦ raw'!$A:$A,0),MATCH(MoM!AD$1,'ИПЦ raw'!$1:$1,0))</f>
        <v>100.34</v>
      </c>
      <c r="AE412" s="326">
        <f>INDEX('ИПЦ raw'!$1:$1048576, MATCH($K412,'ИПЦ raw'!$A:$A,0),MATCH(MoM!AE$1,'ИПЦ raw'!$1:$1,0))</f>
        <v>100.55</v>
      </c>
      <c r="AF412" s="326">
        <f>INDEX('ИПЦ raw'!$1:$1048576, MATCH($K412,'ИПЦ raw'!$A:$A,0),MATCH(MoM!AF$1,'ИПЦ raw'!$1:$1,0))</f>
        <v>100.37</v>
      </c>
      <c r="AG412" s="326">
        <f>INDEX('ИПЦ raw'!$1:$1048576, MATCH($K412,'ИПЦ raw'!$A:$A,0),MATCH(MoM!AG$1,'ИПЦ raw'!$1:$1,0))</f>
        <v>100.9</v>
      </c>
      <c r="AH412" s="326">
        <f>INDEX('ИПЦ raw'!$1:$1048576, MATCH($K412,'ИПЦ raw'!$A:$A,0),MATCH(MoM!AH$1,'ИПЦ raw'!$1:$1,0))</f>
        <v>100.48</v>
      </c>
      <c r="AI412" s="326">
        <f>INDEX('ИПЦ raw'!$1:$1048576, MATCH($K412,'ИПЦ raw'!$A:$A,0),MATCH(MoM!AI$1,'ИПЦ raw'!$1:$1,0))</f>
        <v>100.54</v>
      </c>
      <c r="AJ412" s="326">
        <f>INDEX('ИПЦ raw'!$1:$1048576, MATCH($K412,'ИПЦ raw'!$A:$A,0),MATCH(MoM!AJ$1,'ИПЦ raw'!$1:$1,0))</f>
        <v>101.31</v>
      </c>
      <c r="AK412" s="326">
        <f>INDEX('ИПЦ raw'!$1:$1048576, MATCH($K412,'ИПЦ raw'!$A:$A,0),MATCH(MoM!AK$1,'ИПЦ raw'!$1:$1,0))</f>
        <v>101.6</v>
      </c>
      <c r="AL412" s="326">
        <f>INDEX('ИПЦ raw'!$1:$1048576, MATCH($K412,'ИПЦ raw'!$A:$A,0),MATCH(MoM!AL$1,'ИПЦ raw'!$1:$1,0))</f>
        <v>100.55</v>
      </c>
      <c r="AM412" s="326">
        <f>INDEX('ИПЦ raw'!$1:$1048576, MATCH($K412,'ИПЦ raw'!$A:$A,0),MATCH(MoM!AM$1,'ИПЦ raw'!$1:$1,0))</f>
        <v>100.42</v>
      </c>
      <c r="AN412" s="326">
        <f>INDEX('ИПЦ raw'!$1:$1048576, MATCH($K412,'ИПЦ raw'!$A:$A,0),MATCH(MoM!AN$1,'ИПЦ raw'!$1:$1,0))</f>
        <v>100.56</v>
      </c>
      <c r="AO412" s="326">
        <f>INDEX('ИПЦ raw'!$1:$1048576, MATCH($K412,'ИПЦ raw'!$A:$A,0),MATCH(MoM!AO$1,'ИПЦ raw'!$1:$1,0))</f>
        <v>100.39</v>
      </c>
      <c r="AP412" s="326">
        <f>INDEX('ИПЦ raw'!$1:$1048576, MATCH($K412,'ИПЦ raw'!$A:$A,0),MATCH(MoM!AP$1,'ИПЦ raw'!$1:$1,0))</f>
        <v>100.61</v>
      </c>
      <c r="AQ412" s="326">
        <f>INDEX('ИПЦ raw'!$1:$1048576, MATCH($K412,'ИПЦ raw'!$A:$A,0),MATCH(MoM!AQ$1,'ИПЦ raw'!$1:$1,0))</f>
        <v>100.77</v>
      </c>
      <c r="AR412" s="326">
        <f>INDEX('ИПЦ raw'!$1:$1048576, MATCH($K412,'ИПЦ raw'!$A:$A,0),MATCH(MoM!AR$1,'ИПЦ raw'!$1:$1,0))</f>
        <v>100.46</v>
      </c>
      <c r="AS412" s="326">
        <f>INDEX('ИПЦ raw'!$1:$1048576, MATCH($K412,'ИПЦ raw'!$A:$A,0),MATCH(MoM!AS$1,'ИПЦ raw'!$1:$1,0))</f>
        <v>100.75</v>
      </c>
      <c r="AT412" s="326">
        <f>INDEX('ИПЦ raw'!$1:$1048576, MATCH($K412,'ИПЦ raw'!$A:$A,0),MATCH(MoM!AT$1,'ИПЦ raw'!$1:$1,0))</f>
        <v>100.31</v>
      </c>
      <c r="AU412" s="326">
        <f>INDEX('ИПЦ raw'!$1:$1048576, MATCH($K412,'ИПЦ raw'!$A:$A,0),MATCH(MoM!AU$1,'ИПЦ raw'!$1:$1,0))</f>
        <v>100.48</v>
      </c>
      <c r="AV412" s="326">
        <f>INDEX('ИПЦ raw'!$1:$1048576, MATCH($K412,'ИПЦ raw'!$A:$A,0),MATCH(MoM!AV$1,'ИПЦ raw'!$1:$1,0))</f>
        <v>102.03</v>
      </c>
      <c r="AW412" s="326">
        <f>INDEX('ИПЦ raw'!$1:$1048576, MATCH($K412,'ИПЦ raw'!$A:$A,0),MATCH(MoM!AW$1,'ИПЦ raw'!$1:$1,0))</f>
        <v>100.79</v>
      </c>
      <c r="AX412" s="326">
        <f>INDEX('ИПЦ raw'!$1:$1048576, MATCH($K412,'ИПЦ raw'!$A:$A,0),MATCH(MoM!AX$1,'ИПЦ raw'!$1:$1,0))</f>
        <v>100.97</v>
      </c>
      <c r="AY412" s="326">
        <f>INDEX('ИПЦ raw'!$1:$1048576, MATCH($K412,'ИПЦ raw'!$A:$A,0),MATCH(MoM!AY$1,'ИПЦ raw'!$1:$1,0))</f>
        <v>100.43</v>
      </c>
      <c r="AZ412" s="326">
        <f>INDEX('ИПЦ raw'!$1:$1048576, MATCH($K412,'ИПЦ raw'!$A:$A,0),MATCH(MoM!AZ$1,'ИПЦ raw'!$1:$1,0))</f>
        <v>100.25</v>
      </c>
    </row>
    <row r="413" spans="1:52" ht="26.25" x14ac:dyDescent="0.45">
      <c r="A413" s="326">
        <f>Веса!A413</f>
        <v>1</v>
      </c>
      <c r="B413" s="326">
        <f t="shared" si="12"/>
        <v>1</v>
      </c>
      <c r="C413" s="326">
        <f>БИПЦ_НДС!E413</f>
        <v>0</v>
      </c>
      <c r="D413" s="326">
        <f t="shared" si="13"/>
        <v>1</v>
      </c>
      <c r="E413" s="326">
        <v>0</v>
      </c>
      <c r="F413" s="326">
        <v>0</v>
      </c>
      <c r="G413" s="326">
        <v>0</v>
      </c>
      <c r="H413" s="326">
        <v>0</v>
      </c>
      <c r="I413" s="326">
        <v>1</v>
      </c>
      <c r="J413" s="325" t="s">
        <v>417</v>
      </c>
      <c r="K413" s="325" t="s">
        <v>417</v>
      </c>
      <c r="L413" s="326">
        <f>INDEX('ИПЦ raw'!$1:$1048576, MATCH($K413,'ИПЦ raw'!$A:$A,0),MATCH(MoM!L$1,'ИПЦ raw'!$1:$1,0))</f>
        <v>101.45</v>
      </c>
      <c r="M413" s="326">
        <f>INDEX('ИПЦ raw'!$1:$1048576, MATCH($K413,'ИПЦ raw'!$A:$A,0),MATCH(MoM!M$1,'ИПЦ raw'!$1:$1,0))</f>
        <v>100.81</v>
      </c>
      <c r="N413" s="326">
        <f>INDEX('ИПЦ raw'!$1:$1048576, MATCH($K413,'ИПЦ raw'!$A:$A,0),MATCH(MoM!N$1,'ИПЦ raw'!$1:$1,0))</f>
        <v>101.18</v>
      </c>
      <c r="O413" s="326">
        <f>INDEX('ИПЦ raw'!$1:$1048576, MATCH($K413,'ИПЦ raw'!$A:$A,0),MATCH(MoM!O$1,'ИПЦ raw'!$1:$1,0))</f>
        <v>100.26</v>
      </c>
      <c r="P413" s="326">
        <f>INDEX('ИПЦ raw'!$1:$1048576, MATCH($K413,'ИПЦ raw'!$A:$A,0),MATCH(MoM!P$1,'ИПЦ raw'!$1:$1,0))</f>
        <v>100.24</v>
      </c>
      <c r="Q413" s="326">
        <f>INDEX('ИПЦ raw'!$1:$1048576, MATCH($K413,'ИПЦ raw'!$A:$A,0),MATCH(MoM!Q$1,'ИПЦ raw'!$1:$1,0))</f>
        <v>100.37</v>
      </c>
      <c r="R413" s="326">
        <f>INDEX('ИПЦ raw'!$1:$1048576, MATCH($K413,'ИПЦ raw'!$A:$A,0),MATCH(MoM!R$1,'ИПЦ raw'!$1:$1,0))</f>
        <v>100.1</v>
      </c>
      <c r="S413" s="326">
        <f>INDEX('ИПЦ raw'!$1:$1048576, MATCH($K413,'ИПЦ raw'!$A:$A,0),MATCH(MoM!S$1,'ИПЦ raw'!$1:$1,0))</f>
        <v>100.26</v>
      </c>
      <c r="T413" s="326">
        <f>INDEX('ИПЦ raw'!$1:$1048576, MATCH($K413,'ИПЦ raw'!$A:$A,0),MATCH(MoM!T$1,'ИПЦ raw'!$1:$1,0))</f>
        <v>100.74</v>
      </c>
      <c r="U413" s="326">
        <f>INDEX('ИПЦ raw'!$1:$1048576, MATCH($K413,'ИПЦ raw'!$A:$A,0),MATCH(MoM!U$1,'ИПЦ raw'!$1:$1,0))</f>
        <v>100.15</v>
      </c>
      <c r="V413" s="326">
        <f>INDEX('ИПЦ raw'!$1:$1048576, MATCH($K413,'ИПЦ raw'!$A:$A,0),MATCH(MoM!V$1,'ИПЦ raw'!$1:$1,0))</f>
        <v>100.47</v>
      </c>
      <c r="W413" s="326">
        <f>INDEX('ИПЦ raw'!$1:$1048576, MATCH($K413,'ИПЦ raw'!$A:$A,0),MATCH(MoM!W$1,'ИПЦ raw'!$1:$1,0))</f>
        <v>100.18</v>
      </c>
      <c r="X413" s="326">
        <f>INDEX('ИПЦ raw'!$1:$1048576, MATCH($K413,'ИПЦ raw'!$A:$A,0),MATCH(MoM!X$1,'ИПЦ raw'!$1:$1,0))</f>
        <v>100.99</v>
      </c>
      <c r="Y413" s="326">
        <f>INDEX('ИПЦ raw'!$1:$1048576, MATCH($K413,'ИПЦ raw'!$A:$A,0),MATCH(MoM!Y$1,'ИПЦ raw'!$1:$1,0))</f>
        <v>100.97</v>
      </c>
      <c r="Z413" s="326">
        <f>INDEX('ИПЦ raw'!$1:$1048576, MATCH($K413,'ИПЦ raw'!$A:$A,0),MATCH(MoM!Z$1,'ИПЦ raw'!$1:$1,0))</f>
        <v>100.07</v>
      </c>
      <c r="AA413" s="326">
        <f>INDEX('ИПЦ raw'!$1:$1048576, MATCH($K413,'ИПЦ raw'!$A:$A,0),MATCH(MoM!AA$1,'ИПЦ raw'!$1:$1,0))</f>
        <v>100.16</v>
      </c>
      <c r="AB413" s="326">
        <f>INDEX('ИПЦ raw'!$1:$1048576, MATCH($K413,'ИПЦ raw'!$A:$A,0),MATCH(MoM!AB$1,'ИПЦ raw'!$1:$1,0))</f>
        <v>100.08</v>
      </c>
      <c r="AC413" s="326">
        <f>INDEX('ИПЦ raw'!$1:$1048576, MATCH($K413,'ИПЦ raw'!$A:$A,0),MATCH(MoM!AC$1,'ИПЦ raw'!$1:$1,0))</f>
        <v>100.35</v>
      </c>
      <c r="AD413" s="326">
        <f>INDEX('ИПЦ raw'!$1:$1048576, MATCH($K413,'ИПЦ raw'!$A:$A,0),MATCH(MoM!AD$1,'ИПЦ raw'!$1:$1,0))</f>
        <v>100.11</v>
      </c>
      <c r="AE413" s="326">
        <f>INDEX('ИПЦ raw'!$1:$1048576, MATCH($K413,'ИПЦ raw'!$A:$A,0),MATCH(MoM!AE$1,'ИПЦ raw'!$1:$1,0))</f>
        <v>100.32</v>
      </c>
      <c r="AF413" s="326">
        <f>INDEX('ИПЦ raw'!$1:$1048576, MATCH($K413,'ИПЦ raw'!$A:$A,0),MATCH(MoM!AF$1,'ИПЦ raw'!$1:$1,0))</f>
        <v>100.43</v>
      </c>
      <c r="AG413" s="326">
        <f>INDEX('ИПЦ raw'!$1:$1048576, MATCH($K413,'ИПЦ raw'!$A:$A,0),MATCH(MoM!AG$1,'ИПЦ raw'!$1:$1,0))</f>
        <v>100.81</v>
      </c>
      <c r="AH413" s="326">
        <f>INDEX('ИПЦ raw'!$1:$1048576, MATCH($K413,'ИПЦ raw'!$A:$A,0),MATCH(MoM!AH$1,'ИПЦ raw'!$1:$1,0))</f>
        <v>100.7</v>
      </c>
      <c r="AI413" s="326">
        <f>INDEX('ИПЦ raw'!$1:$1048576, MATCH($K413,'ИПЦ raw'!$A:$A,0),MATCH(MoM!AI$1,'ИПЦ raw'!$1:$1,0))</f>
        <v>100.28</v>
      </c>
      <c r="AJ413" s="326">
        <f>INDEX('ИПЦ raw'!$1:$1048576, MATCH($K413,'ИПЦ raw'!$A:$A,0),MATCH(MoM!AJ$1,'ИПЦ raw'!$1:$1,0))</f>
        <v>101.11</v>
      </c>
      <c r="AK413" s="326">
        <f>INDEX('ИПЦ raw'!$1:$1048576, MATCH($K413,'ИПЦ raw'!$A:$A,0),MATCH(MoM!AK$1,'ИПЦ raw'!$1:$1,0))</f>
        <v>100.83</v>
      </c>
      <c r="AL413" s="326">
        <f>INDEX('ИПЦ raw'!$1:$1048576, MATCH($K413,'ИПЦ raw'!$A:$A,0),MATCH(MoM!AL$1,'ИПЦ raw'!$1:$1,0))</f>
        <v>101.18</v>
      </c>
      <c r="AM413" s="326">
        <f>INDEX('ИПЦ raw'!$1:$1048576, MATCH($K413,'ИПЦ raw'!$A:$A,0),MATCH(MoM!AM$1,'ИПЦ raw'!$1:$1,0))</f>
        <v>100.66</v>
      </c>
      <c r="AN413" s="326">
        <f>INDEX('ИПЦ raw'!$1:$1048576, MATCH($K413,'ИПЦ raw'!$A:$A,0),MATCH(MoM!AN$1,'ИПЦ raw'!$1:$1,0))</f>
        <v>100.94</v>
      </c>
      <c r="AO413" s="326">
        <f>INDEX('ИПЦ raw'!$1:$1048576, MATCH($K413,'ИПЦ raw'!$A:$A,0),MATCH(MoM!AO$1,'ИПЦ raw'!$1:$1,0))</f>
        <v>100.32</v>
      </c>
      <c r="AP413" s="326">
        <f>INDEX('ИПЦ raw'!$1:$1048576, MATCH($K413,'ИПЦ raw'!$A:$A,0),MATCH(MoM!AP$1,'ИПЦ raw'!$1:$1,0))</f>
        <v>100.41</v>
      </c>
      <c r="AQ413" s="326">
        <f>INDEX('ИПЦ raw'!$1:$1048576, MATCH($K413,'ИПЦ raw'!$A:$A,0),MATCH(MoM!AQ$1,'ИПЦ raw'!$1:$1,0))</f>
        <v>100.94</v>
      </c>
      <c r="AR413" s="326">
        <f>INDEX('ИПЦ raw'!$1:$1048576, MATCH($K413,'ИПЦ raw'!$A:$A,0),MATCH(MoM!AR$1,'ИПЦ raw'!$1:$1,0))</f>
        <v>100.49</v>
      </c>
      <c r="AS413" s="326">
        <f>INDEX('ИПЦ raw'!$1:$1048576, MATCH($K413,'ИПЦ raw'!$A:$A,0),MATCH(MoM!AS$1,'ИПЦ raw'!$1:$1,0))</f>
        <v>100.69</v>
      </c>
      <c r="AT413" s="326">
        <f>INDEX('ИПЦ raw'!$1:$1048576, MATCH($K413,'ИПЦ raw'!$A:$A,0),MATCH(MoM!AT$1,'ИПЦ raw'!$1:$1,0))</f>
        <v>100.43</v>
      </c>
      <c r="AU413" s="326">
        <f>INDEX('ИПЦ raw'!$1:$1048576, MATCH($K413,'ИПЦ raw'!$A:$A,0),MATCH(MoM!AU$1,'ИПЦ raw'!$1:$1,0))</f>
        <v>100.15</v>
      </c>
      <c r="AV413" s="326">
        <f>INDEX('ИПЦ raw'!$1:$1048576, MATCH($K413,'ИПЦ raw'!$A:$A,0),MATCH(MoM!AV$1,'ИПЦ raw'!$1:$1,0))</f>
        <v>102.17</v>
      </c>
      <c r="AW413" s="326">
        <f>INDEX('ИПЦ raw'!$1:$1048576, MATCH($K413,'ИПЦ raw'!$A:$A,0),MATCH(MoM!AW$1,'ИПЦ raw'!$1:$1,0))</f>
        <v>100.98</v>
      </c>
      <c r="AX413" s="326">
        <f>INDEX('ИПЦ raw'!$1:$1048576, MATCH($K413,'ИПЦ raw'!$A:$A,0),MATCH(MoM!AX$1,'ИПЦ raw'!$1:$1,0))</f>
        <v>101.32</v>
      </c>
      <c r="AY413" s="326">
        <f>INDEX('ИПЦ raw'!$1:$1048576, MATCH($K413,'ИПЦ raw'!$A:$A,0),MATCH(MoM!AY$1,'ИПЦ raw'!$1:$1,0))</f>
        <v>100.56</v>
      </c>
      <c r="AZ413" s="326">
        <f>INDEX('ИПЦ raw'!$1:$1048576, MATCH($K413,'ИПЦ raw'!$A:$A,0),MATCH(MoM!AZ$1,'ИПЦ raw'!$1:$1,0))</f>
        <v>100.29</v>
      </c>
    </row>
    <row r="414" spans="1:52" ht="26.25" x14ac:dyDescent="0.45">
      <c r="A414" s="326">
        <f>Веса!A414</f>
        <v>1</v>
      </c>
      <c r="B414" s="326">
        <f t="shared" si="12"/>
        <v>1</v>
      </c>
      <c r="C414" s="326">
        <f>БИПЦ_НДС!E414</f>
        <v>0</v>
      </c>
      <c r="D414" s="326">
        <f t="shared" si="13"/>
        <v>1</v>
      </c>
      <c r="E414" s="326">
        <v>0</v>
      </c>
      <c r="F414" s="326">
        <v>0</v>
      </c>
      <c r="G414" s="326">
        <v>0</v>
      </c>
      <c r="H414" s="326">
        <v>0</v>
      </c>
      <c r="I414" s="326">
        <v>1</v>
      </c>
      <c r="J414" s="308" t="s">
        <v>418</v>
      </c>
      <c r="K414" s="308" t="s">
        <v>418</v>
      </c>
      <c r="L414" s="326">
        <f>INDEX('ИПЦ raw'!$1:$1048576, MATCH($K414,'ИПЦ raw'!$A:$A,0),MATCH(MoM!L$1,'ИПЦ raw'!$1:$1,0))</f>
        <v>101.7</v>
      </c>
      <c r="M414" s="326">
        <f>INDEX('ИПЦ raw'!$1:$1048576, MATCH($K414,'ИПЦ raw'!$A:$A,0),MATCH(MoM!M$1,'ИПЦ raw'!$1:$1,0))</f>
        <v>100.93</v>
      </c>
      <c r="N414" s="326">
        <f>INDEX('ИПЦ raw'!$1:$1048576, MATCH($K414,'ИПЦ raw'!$A:$A,0),MATCH(MoM!N$1,'ИПЦ raw'!$1:$1,0))</f>
        <v>101.25</v>
      </c>
      <c r="O414" s="326">
        <f>INDEX('ИПЦ raw'!$1:$1048576, MATCH($K414,'ИПЦ raw'!$A:$A,0),MATCH(MoM!O$1,'ИПЦ raw'!$1:$1,0))</f>
        <v>100.33</v>
      </c>
      <c r="P414" s="326">
        <f>INDEX('ИПЦ raw'!$1:$1048576, MATCH($K414,'ИПЦ raw'!$A:$A,0),MATCH(MoM!P$1,'ИПЦ raw'!$1:$1,0))</f>
        <v>100.18</v>
      </c>
      <c r="Q414" s="326">
        <f>INDEX('ИПЦ raw'!$1:$1048576, MATCH($K414,'ИПЦ raw'!$A:$A,0),MATCH(MoM!Q$1,'ИПЦ raw'!$1:$1,0))</f>
        <v>100.75</v>
      </c>
      <c r="R414" s="326">
        <f>INDEX('ИПЦ raw'!$1:$1048576, MATCH($K414,'ИПЦ raw'!$A:$A,0),MATCH(MoM!R$1,'ИПЦ raw'!$1:$1,0))</f>
        <v>100.28</v>
      </c>
      <c r="S414" s="326">
        <f>INDEX('ИПЦ raw'!$1:$1048576, MATCH($K414,'ИПЦ raw'!$A:$A,0),MATCH(MoM!S$1,'ИПЦ raw'!$1:$1,0))</f>
        <v>100.49</v>
      </c>
      <c r="T414" s="326">
        <f>INDEX('ИПЦ raw'!$1:$1048576, MATCH($K414,'ИПЦ raw'!$A:$A,0),MATCH(MoM!T$1,'ИПЦ raw'!$1:$1,0))</f>
        <v>100.79</v>
      </c>
      <c r="U414" s="326">
        <f>INDEX('ИПЦ raw'!$1:$1048576, MATCH($K414,'ИПЦ raw'!$A:$A,0),MATCH(MoM!U$1,'ИПЦ raw'!$1:$1,0))</f>
        <v>101.96</v>
      </c>
      <c r="V414" s="326">
        <f>INDEX('ИПЦ raw'!$1:$1048576, MATCH($K414,'ИПЦ raw'!$A:$A,0),MATCH(MoM!V$1,'ИПЦ raw'!$1:$1,0))</f>
        <v>101.13</v>
      </c>
      <c r="W414" s="326">
        <f>INDEX('ИПЦ raw'!$1:$1048576, MATCH($K414,'ИПЦ raw'!$A:$A,0),MATCH(MoM!W$1,'ИПЦ raw'!$1:$1,0))</f>
        <v>100.62</v>
      </c>
      <c r="X414" s="326">
        <f>INDEX('ИПЦ raw'!$1:$1048576, MATCH($K414,'ИПЦ raw'!$A:$A,0),MATCH(MoM!X$1,'ИПЦ raw'!$1:$1,0))</f>
        <v>102.8</v>
      </c>
      <c r="Y414" s="326">
        <f>INDEX('ИПЦ raw'!$1:$1048576, MATCH($K414,'ИПЦ raw'!$A:$A,0),MATCH(MoM!Y$1,'ИПЦ raw'!$1:$1,0))</f>
        <v>100.79</v>
      </c>
      <c r="Z414" s="326">
        <f>INDEX('ИПЦ raw'!$1:$1048576, MATCH($K414,'ИПЦ raw'!$A:$A,0),MATCH(MoM!Z$1,'ИПЦ raw'!$1:$1,0))</f>
        <v>100.85</v>
      </c>
      <c r="AA414" s="326">
        <f>INDEX('ИПЦ raw'!$1:$1048576, MATCH($K414,'ИПЦ raw'!$A:$A,0),MATCH(MoM!AA$1,'ИПЦ raw'!$1:$1,0))</f>
        <v>100.91</v>
      </c>
      <c r="AB414" s="326">
        <f>INDEX('ИПЦ raw'!$1:$1048576, MATCH($K414,'ИПЦ raw'!$A:$A,0),MATCH(MoM!AB$1,'ИПЦ raw'!$1:$1,0))</f>
        <v>100.36</v>
      </c>
      <c r="AC414" s="326">
        <f>INDEX('ИПЦ raw'!$1:$1048576, MATCH($K414,'ИПЦ raw'!$A:$A,0),MATCH(MoM!AC$1,'ИПЦ raw'!$1:$1,0))</f>
        <v>100.81</v>
      </c>
      <c r="AD414" s="326">
        <f>INDEX('ИПЦ raw'!$1:$1048576, MATCH($K414,'ИПЦ raw'!$A:$A,0),MATCH(MoM!AD$1,'ИПЦ raw'!$1:$1,0))</f>
        <v>100.89</v>
      </c>
      <c r="AE414" s="326">
        <f>INDEX('ИПЦ raw'!$1:$1048576, MATCH($K414,'ИПЦ raw'!$A:$A,0),MATCH(MoM!AE$1,'ИПЦ raw'!$1:$1,0))</f>
        <v>101.29</v>
      </c>
      <c r="AF414" s="326">
        <f>INDEX('ИПЦ raw'!$1:$1048576, MATCH($K414,'ИПЦ raw'!$A:$A,0),MATCH(MoM!AF$1,'ИПЦ raw'!$1:$1,0))</f>
        <v>100.83</v>
      </c>
      <c r="AG414" s="326">
        <f>INDEX('ИПЦ raw'!$1:$1048576, MATCH($K414,'ИПЦ raw'!$A:$A,0),MATCH(MoM!AG$1,'ИПЦ raw'!$1:$1,0))</f>
        <v>101.5</v>
      </c>
      <c r="AH414" s="326">
        <f>INDEX('ИПЦ raw'!$1:$1048576, MATCH($K414,'ИПЦ raw'!$A:$A,0),MATCH(MoM!AH$1,'ИПЦ raw'!$1:$1,0))</f>
        <v>100.87</v>
      </c>
      <c r="AI414" s="326">
        <f>INDEX('ИПЦ raw'!$1:$1048576, MATCH($K414,'ИПЦ raw'!$A:$A,0),MATCH(MoM!AI$1,'ИПЦ raw'!$1:$1,0))</f>
        <v>100.75</v>
      </c>
      <c r="AJ414" s="326">
        <f>INDEX('ИПЦ raw'!$1:$1048576, MATCH($K414,'ИПЦ raw'!$A:$A,0),MATCH(MoM!AJ$1,'ИПЦ raw'!$1:$1,0))</f>
        <v>101.52</v>
      </c>
      <c r="AK414" s="326">
        <f>INDEX('ИПЦ raw'!$1:$1048576, MATCH($K414,'ИПЦ raw'!$A:$A,0),MATCH(MoM!AK$1,'ИПЦ raw'!$1:$1,0))</f>
        <v>102.67</v>
      </c>
      <c r="AL414" s="326">
        <f>INDEX('ИПЦ raw'!$1:$1048576, MATCH($K414,'ИПЦ raw'!$A:$A,0),MATCH(MoM!AL$1,'ИПЦ raw'!$1:$1,0))</f>
        <v>101.3</v>
      </c>
      <c r="AM414" s="326">
        <f>INDEX('ИПЦ raw'!$1:$1048576, MATCH($K414,'ИПЦ raw'!$A:$A,0),MATCH(MoM!AM$1,'ИПЦ raw'!$1:$1,0))</f>
        <v>101.15</v>
      </c>
      <c r="AN414" s="326">
        <f>INDEX('ИПЦ raw'!$1:$1048576, MATCH($K414,'ИПЦ raw'!$A:$A,0),MATCH(MoM!AN$1,'ИПЦ raw'!$1:$1,0))</f>
        <v>100.8</v>
      </c>
      <c r="AO414" s="326">
        <f>INDEX('ИПЦ raw'!$1:$1048576, MATCH($K414,'ИПЦ raw'!$A:$A,0),MATCH(MoM!AO$1,'ИПЦ raw'!$1:$1,0))</f>
        <v>100.32</v>
      </c>
      <c r="AP414" s="326">
        <f>INDEX('ИПЦ raw'!$1:$1048576, MATCH($K414,'ИПЦ raw'!$A:$A,0),MATCH(MoM!AP$1,'ИПЦ raw'!$1:$1,0))</f>
        <v>100.45</v>
      </c>
      <c r="AQ414" s="326">
        <f>INDEX('ИПЦ raw'!$1:$1048576, MATCH($K414,'ИПЦ raw'!$A:$A,0),MATCH(MoM!AQ$1,'ИПЦ raw'!$1:$1,0))</f>
        <v>101.02</v>
      </c>
      <c r="AR414" s="326">
        <f>INDEX('ИПЦ raw'!$1:$1048576, MATCH($K414,'ИПЦ raw'!$A:$A,0),MATCH(MoM!AR$1,'ИПЦ raw'!$1:$1,0))</f>
        <v>101.03</v>
      </c>
      <c r="AS414" s="326">
        <f>INDEX('ИПЦ raw'!$1:$1048576, MATCH($K414,'ИПЦ raw'!$A:$A,0),MATCH(MoM!AS$1,'ИПЦ raw'!$1:$1,0))</f>
        <v>101.28</v>
      </c>
      <c r="AT414" s="326">
        <f>INDEX('ИПЦ raw'!$1:$1048576, MATCH($K414,'ИПЦ raw'!$A:$A,0),MATCH(MoM!AT$1,'ИПЦ raw'!$1:$1,0))</f>
        <v>100.64</v>
      </c>
      <c r="AU414" s="326">
        <f>INDEX('ИПЦ raw'!$1:$1048576, MATCH($K414,'ИПЦ raw'!$A:$A,0),MATCH(MoM!AU$1,'ИПЦ raw'!$1:$1,0))</f>
        <v>100.93</v>
      </c>
      <c r="AV414" s="326">
        <f>INDEX('ИПЦ raw'!$1:$1048576, MATCH($K414,'ИПЦ raw'!$A:$A,0),MATCH(MoM!AV$1,'ИПЦ raw'!$1:$1,0))</f>
        <v>102.8</v>
      </c>
      <c r="AW414" s="326">
        <f>INDEX('ИПЦ raw'!$1:$1048576, MATCH($K414,'ИПЦ raw'!$A:$A,0),MATCH(MoM!AW$1,'ИПЦ raw'!$1:$1,0))</f>
        <v>101.36</v>
      </c>
      <c r="AX414" s="326">
        <f>INDEX('ИПЦ raw'!$1:$1048576, MATCH($K414,'ИПЦ raw'!$A:$A,0),MATCH(MoM!AX$1,'ИПЦ raw'!$1:$1,0))</f>
        <v>101.57</v>
      </c>
      <c r="AY414" s="326">
        <f>INDEX('ИПЦ raw'!$1:$1048576, MATCH($K414,'ИПЦ raw'!$A:$A,0),MATCH(MoM!AY$1,'ИПЦ raw'!$1:$1,0))</f>
        <v>101.1</v>
      </c>
      <c r="AZ414" s="326">
        <f>INDEX('ИПЦ raw'!$1:$1048576, MATCH($K414,'ИПЦ raw'!$A:$A,0),MATCH(MoM!AZ$1,'ИПЦ raw'!$1:$1,0))</f>
        <v>100.68</v>
      </c>
    </row>
    <row r="415" spans="1:52" ht="26.25" x14ac:dyDescent="0.45">
      <c r="A415" s="326">
        <f>Веса!A415</f>
        <v>1</v>
      </c>
      <c r="B415" s="326">
        <f t="shared" si="12"/>
        <v>1</v>
      </c>
      <c r="C415" s="326">
        <f>БИПЦ_НДС!E415</f>
        <v>0</v>
      </c>
      <c r="D415" s="326">
        <f t="shared" si="13"/>
        <v>1</v>
      </c>
      <c r="E415" s="326">
        <v>0</v>
      </c>
      <c r="F415" s="326">
        <v>0</v>
      </c>
      <c r="G415" s="326">
        <v>0</v>
      </c>
      <c r="H415" s="326">
        <v>0</v>
      </c>
      <c r="I415" s="326">
        <v>1</v>
      </c>
      <c r="J415" s="308" t="s">
        <v>419</v>
      </c>
      <c r="K415" s="308" t="s">
        <v>419</v>
      </c>
      <c r="L415" s="326">
        <f>INDEX('ИПЦ raw'!$1:$1048576, MATCH($K415,'ИПЦ raw'!$A:$A,0),MATCH(MoM!L$1,'ИПЦ raw'!$1:$1,0))</f>
        <v>101.4</v>
      </c>
      <c r="M415" s="326">
        <f>INDEX('ИПЦ raw'!$1:$1048576, MATCH($K415,'ИПЦ raw'!$A:$A,0),MATCH(MoM!M$1,'ИПЦ raw'!$1:$1,0))</f>
        <v>100.65</v>
      </c>
      <c r="N415" s="326">
        <f>INDEX('ИПЦ raw'!$1:$1048576, MATCH($K415,'ИПЦ raw'!$A:$A,0),MATCH(MoM!N$1,'ИПЦ raw'!$1:$1,0))</f>
        <v>100.94</v>
      </c>
      <c r="O415" s="326">
        <f>INDEX('ИПЦ raw'!$1:$1048576, MATCH($K415,'ИПЦ raw'!$A:$A,0),MATCH(MoM!O$1,'ИПЦ raw'!$1:$1,0))</f>
        <v>100.65</v>
      </c>
      <c r="P415" s="326">
        <f>INDEX('ИПЦ raw'!$1:$1048576, MATCH($K415,'ИПЦ raw'!$A:$A,0),MATCH(MoM!P$1,'ИПЦ raw'!$1:$1,0))</f>
        <v>100.29</v>
      </c>
      <c r="Q415" s="326">
        <f>INDEX('ИПЦ raw'!$1:$1048576, MATCH($K415,'ИПЦ raw'!$A:$A,0),MATCH(MoM!Q$1,'ИПЦ raw'!$1:$1,0))</f>
        <v>100.25</v>
      </c>
      <c r="R415" s="326">
        <f>INDEX('ИПЦ raw'!$1:$1048576, MATCH($K415,'ИПЦ raw'!$A:$A,0),MATCH(MoM!R$1,'ИПЦ raw'!$1:$1,0))</f>
        <v>100.42</v>
      </c>
      <c r="S415" s="326">
        <f>INDEX('ИПЦ raw'!$1:$1048576, MATCH($K415,'ИПЦ raw'!$A:$A,0),MATCH(MoM!S$1,'ИПЦ raw'!$1:$1,0))</f>
        <v>100.53</v>
      </c>
      <c r="T415" s="326">
        <f>INDEX('ИПЦ raw'!$1:$1048576, MATCH($K415,'ИПЦ raw'!$A:$A,0),MATCH(MoM!T$1,'ИПЦ raw'!$1:$1,0))</f>
        <v>101.11</v>
      </c>
      <c r="U415" s="326">
        <f>INDEX('ИПЦ raw'!$1:$1048576, MATCH($K415,'ИПЦ raw'!$A:$A,0),MATCH(MoM!U$1,'ИПЦ raw'!$1:$1,0))</f>
        <v>101.09</v>
      </c>
      <c r="V415" s="326">
        <f>INDEX('ИПЦ raw'!$1:$1048576, MATCH($K415,'ИПЦ raw'!$A:$A,0),MATCH(MoM!V$1,'ИПЦ raw'!$1:$1,0))</f>
        <v>100.71</v>
      </c>
      <c r="W415" s="326">
        <f>INDEX('ИПЦ raw'!$1:$1048576, MATCH($K415,'ИПЦ raw'!$A:$A,0),MATCH(MoM!W$1,'ИПЦ raw'!$1:$1,0))</f>
        <v>100.49</v>
      </c>
      <c r="X415" s="326">
        <f>INDEX('ИПЦ raw'!$1:$1048576, MATCH($K415,'ИПЦ raw'!$A:$A,0),MATCH(MoM!X$1,'ИПЦ raw'!$1:$1,0))</f>
        <v>102.09</v>
      </c>
      <c r="Y415" s="326">
        <f>INDEX('ИПЦ raw'!$1:$1048576, MATCH($K415,'ИПЦ raw'!$A:$A,0),MATCH(MoM!Y$1,'ИПЦ raw'!$1:$1,0))</f>
        <v>100.86</v>
      </c>
      <c r="Z415" s="326">
        <f>INDEX('ИПЦ raw'!$1:$1048576, MATCH($K415,'ИПЦ raw'!$A:$A,0),MATCH(MoM!Z$1,'ИПЦ raw'!$1:$1,0))</f>
        <v>100.92</v>
      </c>
      <c r="AA415" s="326">
        <f>INDEX('ИПЦ raw'!$1:$1048576, MATCH($K415,'ИПЦ raw'!$A:$A,0),MATCH(MoM!AA$1,'ИПЦ raw'!$1:$1,0))</f>
        <v>100.82</v>
      </c>
      <c r="AB415" s="326">
        <f>INDEX('ИПЦ raw'!$1:$1048576, MATCH($K415,'ИПЦ raw'!$A:$A,0),MATCH(MoM!AB$1,'ИПЦ raw'!$1:$1,0))</f>
        <v>100.27</v>
      </c>
      <c r="AC415" s="326">
        <f>INDEX('ИПЦ raw'!$1:$1048576, MATCH($K415,'ИПЦ raw'!$A:$A,0),MATCH(MoM!AC$1,'ИПЦ raw'!$1:$1,0))</f>
        <v>101.09</v>
      </c>
      <c r="AD415" s="326">
        <f>INDEX('ИПЦ raw'!$1:$1048576, MATCH($K415,'ИПЦ raw'!$A:$A,0),MATCH(MoM!AD$1,'ИПЦ raw'!$1:$1,0))</f>
        <v>100.82</v>
      </c>
      <c r="AE415" s="326">
        <f>INDEX('ИПЦ raw'!$1:$1048576, MATCH($K415,'ИПЦ raw'!$A:$A,0),MATCH(MoM!AE$1,'ИПЦ raw'!$1:$1,0))</f>
        <v>100.5</v>
      </c>
      <c r="AF415" s="326">
        <f>INDEX('ИПЦ raw'!$1:$1048576, MATCH($K415,'ИПЦ raw'!$A:$A,0),MATCH(MoM!AF$1,'ИПЦ raw'!$1:$1,0))</f>
        <v>100.89</v>
      </c>
      <c r="AG415" s="326">
        <f>INDEX('ИПЦ raw'!$1:$1048576, MATCH($K415,'ИПЦ raw'!$A:$A,0),MATCH(MoM!AG$1,'ИПЦ raw'!$1:$1,0))</f>
        <v>100.78</v>
      </c>
      <c r="AH415" s="326">
        <f>INDEX('ИПЦ raw'!$1:$1048576, MATCH($K415,'ИПЦ raw'!$A:$A,0),MATCH(MoM!AH$1,'ИПЦ raw'!$1:$1,0))</f>
        <v>100.77</v>
      </c>
      <c r="AI415" s="326">
        <f>INDEX('ИПЦ raw'!$1:$1048576, MATCH($K415,'ИПЦ raw'!$A:$A,0),MATCH(MoM!AI$1,'ИПЦ raw'!$1:$1,0))</f>
        <v>100.64</v>
      </c>
      <c r="AJ415" s="326">
        <f>INDEX('ИПЦ raw'!$1:$1048576, MATCH($K415,'ИПЦ raw'!$A:$A,0),MATCH(MoM!AJ$1,'ИПЦ raw'!$1:$1,0))</f>
        <v>102.45</v>
      </c>
      <c r="AK415" s="326">
        <f>INDEX('ИПЦ raw'!$1:$1048576, MATCH($K415,'ИПЦ raw'!$A:$A,0),MATCH(MoM!AK$1,'ИПЦ raw'!$1:$1,0))</f>
        <v>101.85</v>
      </c>
      <c r="AL415" s="326">
        <f>INDEX('ИПЦ raw'!$1:$1048576, MATCH($K415,'ИПЦ raw'!$A:$A,0),MATCH(MoM!AL$1,'ИПЦ raw'!$1:$1,0))</f>
        <v>101.19</v>
      </c>
      <c r="AM415" s="326">
        <f>INDEX('ИПЦ raw'!$1:$1048576, MATCH($K415,'ИПЦ raw'!$A:$A,0),MATCH(MoM!AM$1,'ИПЦ raw'!$1:$1,0))</f>
        <v>100.99</v>
      </c>
      <c r="AN415" s="326">
        <f>INDEX('ИПЦ raw'!$1:$1048576, MATCH($K415,'ИПЦ raw'!$A:$A,0),MATCH(MoM!AN$1,'ИПЦ raw'!$1:$1,0))</f>
        <v>100.7</v>
      </c>
      <c r="AO415" s="326">
        <f>INDEX('ИПЦ raw'!$1:$1048576, MATCH($K415,'ИПЦ raw'!$A:$A,0),MATCH(MoM!AO$1,'ИПЦ raw'!$1:$1,0))</f>
        <v>100.79</v>
      </c>
      <c r="AP415" s="326">
        <f>INDEX('ИПЦ raw'!$1:$1048576, MATCH($K415,'ИПЦ raw'!$A:$A,0),MATCH(MoM!AP$1,'ИПЦ raw'!$1:$1,0))</f>
        <v>100.94</v>
      </c>
      <c r="AQ415" s="326">
        <f>INDEX('ИПЦ raw'!$1:$1048576, MATCH($K415,'ИПЦ raw'!$A:$A,0),MATCH(MoM!AQ$1,'ИПЦ raw'!$1:$1,0))</f>
        <v>101.2</v>
      </c>
      <c r="AR415" s="326">
        <f>INDEX('ИПЦ raw'!$1:$1048576, MATCH($K415,'ИПЦ raw'!$A:$A,0),MATCH(MoM!AR$1,'ИПЦ raw'!$1:$1,0))</f>
        <v>100.92</v>
      </c>
      <c r="AS415" s="326">
        <f>INDEX('ИПЦ raw'!$1:$1048576, MATCH($K415,'ИПЦ raw'!$A:$A,0),MATCH(MoM!AS$1,'ИПЦ raw'!$1:$1,0))</f>
        <v>100.62</v>
      </c>
      <c r="AT415" s="326">
        <f>INDEX('ИПЦ raw'!$1:$1048576, MATCH($K415,'ИПЦ raw'!$A:$A,0),MATCH(MoM!AT$1,'ИПЦ raw'!$1:$1,0))</f>
        <v>100.6</v>
      </c>
      <c r="AU415" s="326">
        <f>INDEX('ИПЦ raw'!$1:$1048576, MATCH($K415,'ИПЦ raw'!$A:$A,0),MATCH(MoM!AU$1,'ИПЦ raw'!$1:$1,0))</f>
        <v>100.53</v>
      </c>
      <c r="AV415" s="326">
        <f>INDEX('ИПЦ raw'!$1:$1048576, MATCH($K415,'ИПЦ raw'!$A:$A,0),MATCH(MoM!AV$1,'ИПЦ raw'!$1:$1,0))</f>
        <v>102.01</v>
      </c>
      <c r="AW415" s="326">
        <f>INDEX('ИПЦ raw'!$1:$1048576, MATCH($K415,'ИПЦ raw'!$A:$A,0),MATCH(MoM!AW$1,'ИПЦ raw'!$1:$1,0))</f>
        <v>101.4</v>
      </c>
      <c r="AX415" s="326">
        <f>INDEX('ИПЦ raw'!$1:$1048576, MATCH($K415,'ИПЦ raw'!$A:$A,0),MATCH(MoM!AX$1,'ИПЦ raw'!$1:$1,0))</f>
        <v>101.98</v>
      </c>
      <c r="AY415" s="326">
        <f>INDEX('ИПЦ raw'!$1:$1048576, MATCH($K415,'ИПЦ raw'!$A:$A,0),MATCH(MoM!AY$1,'ИПЦ raw'!$1:$1,0))</f>
        <v>101.74</v>
      </c>
      <c r="AZ415" s="326">
        <f>INDEX('ИПЦ raw'!$1:$1048576, MATCH($K415,'ИПЦ raw'!$A:$A,0),MATCH(MoM!AZ$1,'ИПЦ raw'!$1:$1,0))</f>
        <v>100.72</v>
      </c>
    </row>
    <row r="416" spans="1:52" s="332" customFormat="1" x14ac:dyDescent="0.45">
      <c r="A416" s="332">
        <f>Веса!A416</f>
        <v>0</v>
      </c>
      <c r="B416" s="332">
        <f t="shared" si="12"/>
        <v>0</v>
      </c>
      <c r="C416" s="332">
        <f>БИПЦ_НДС!E416</f>
        <v>0</v>
      </c>
      <c r="D416" s="332">
        <f t="shared" si="13"/>
        <v>1</v>
      </c>
      <c r="E416" s="332">
        <v>0</v>
      </c>
      <c r="F416" s="332">
        <v>0</v>
      </c>
      <c r="G416" s="332">
        <v>0</v>
      </c>
      <c r="H416" s="332">
        <v>0</v>
      </c>
      <c r="I416" s="332">
        <v>1</v>
      </c>
      <c r="J416" s="312" t="s">
        <v>420</v>
      </c>
      <c r="K416" s="312" t="s">
        <v>420</v>
      </c>
      <c r="L416" s="332">
        <f>INDEX('ИПЦ raw'!$1:$1048576, MATCH($K416,'ИПЦ raw'!$A:$A,0),MATCH(MoM!L$1,'ИПЦ raw'!$1:$1,0))</f>
        <v>0</v>
      </c>
      <c r="M416" s="332">
        <f>INDEX('ИПЦ raw'!$1:$1048576, MATCH($K416,'ИПЦ raw'!$A:$A,0),MATCH(MoM!M$1,'ИПЦ raw'!$1:$1,0))</f>
        <v>0</v>
      </c>
      <c r="N416" s="332">
        <f>INDEX('ИПЦ raw'!$1:$1048576, MATCH($K416,'ИПЦ raw'!$A:$A,0),MATCH(MoM!N$1,'ИПЦ raw'!$1:$1,0))</f>
        <v>0</v>
      </c>
      <c r="O416" s="332">
        <f>INDEX('ИПЦ raw'!$1:$1048576, MATCH($K416,'ИПЦ raw'!$A:$A,0),MATCH(MoM!O$1,'ИПЦ raw'!$1:$1,0))</f>
        <v>0</v>
      </c>
      <c r="P416" s="332">
        <f>INDEX('ИПЦ raw'!$1:$1048576, MATCH($K416,'ИПЦ raw'!$A:$A,0),MATCH(MoM!P$1,'ИПЦ raw'!$1:$1,0))</f>
        <v>0</v>
      </c>
      <c r="Q416" s="332">
        <f>INDEX('ИПЦ raw'!$1:$1048576, MATCH($K416,'ИПЦ raw'!$A:$A,0),MATCH(MoM!Q$1,'ИПЦ raw'!$1:$1,0))</f>
        <v>0</v>
      </c>
      <c r="R416" s="332">
        <f>INDEX('ИПЦ raw'!$1:$1048576, MATCH($K416,'ИПЦ raw'!$A:$A,0),MATCH(MoM!R$1,'ИПЦ raw'!$1:$1,0))</f>
        <v>0</v>
      </c>
      <c r="S416" s="332">
        <f>INDEX('ИПЦ raw'!$1:$1048576, MATCH($K416,'ИПЦ raw'!$A:$A,0),MATCH(MoM!S$1,'ИПЦ raw'!$1:$1,0))</f>
        <v>0</v>
      </c>
      <c r="T416" s="332">
        <f>INDEX('ИПЦ raw'!$1:$1048576, MATCH($K416,'ИПЦ raw'!$A:$A,0),MATCH(MoM!T$1,'ИПЦ raw'!$1:$1,0))</f>
        <v>0</v>
      </c>
      <c r="U416" s="332">
        <f>INDEX('ИПЦ raw'!$1:$1048576, MATCH($K416,'ИПЦ raw'!$A:$A,0),MATCH(MoM!U$1,'ИПЦ raw'!$1:$1,0))</f>
        <v>0</v>
      </c>
      <c r="V416" s="332">
        <f>INDEX('ИПЦ raw'!$1:$1048576, MATCH($K416,'ИПЦ raw'!$A:$A,0),MATCH(MoM!V$1,'ИПЦ raw'!$1:$1,0))</f>
        <v>0</v>
      </c>
      <c r="W416" s="332">
        <f>INDEX('ИПЦ raw'!$1:$1048576, MATCH($K416,'ИПЦ raw'!$A:$A,0),MATCH(MoM!W$1,'ИПЦ raw'!$1:$1,0))</f>
        <v>0</v>
      </c>
      <c r="X416" s="332">
        <f>INDEX('ИПЦ raw'!$1:$1048576, MATCH($K416,'ИПЦ raw'!$A:$A,0),MATCH(MoM!X$1,'ИПЦ raw'!$1:$1,0))</f>
        <v>0</v>
      </c>
      <c r="Y416" s="332">
        <f>INDEX('ИПЦ raw'!$1:$1048576, MATCH($K416,'ИПЦ raw'!$A:$A,0),MATCH(MoM!Y$1,'ИПЦ raw'!$1:$1,0))</f>
        <v>0</v>
      </c>
      <c r="Z416" s="332">
        <f>INDEX('ИПЦ raw'!$1:$1048576, MATCH($K416,'ИПЦ raw'!$A:$A,0),MATCH(MoM!Z$1,'ИПЦ raw'!$1:$1,0))</f>
        <v>0</v>
      </c>
      <c r="AA416" s="332">
        <f>INDEX('ИПЦ raw'!$1:$1048576, MATCH($K416,'ИПЦ raw'!$A:$A,0),MATCH(MoM!AA$1,'ИПЦ raw'!$1:$1,0))</f>
        <v>0</v>
      </c>
      <c r="AB416" s="332">
        <f>INDEX('ИПЦ raw'!$1:$1048576, MATCH($K416,'ИПЦ raw'!$A:$A,0),MATCH(MoM!AB$1,'ИПЦ raw'!$1:$1,0))</f>
        <v>0</v>
      </c>
      <c r="AC416" s="332">
        <f>INDEX('ИПЦ raw'!$1:$1048576, MATCH($K416,'ИПЦ raw'!$A:$A,0),MATCH(MoM!AC$1,'ИПЦ raw'!$1:$1,0))</f>
        <v>0</v>
      </c>
      <c r="AD416" s="332">
        <f>INDEX('ИПЦ raw'!$1:$1048576, MATCH($K416,'ИПЦ raw'!$A:$A,0),MATCH(MoM!AD$1,'ИПЦ raw'!$1:$1,0))</f>
        <v>0</v>
      </c>
      <c r="AE416" s="332">
        <f>INDEX('ИПЦ raw'!$1:$1048576, MATCH($K416,'ИПЦ raw'!$A:$A,0),MATCH(MoM!AE$1,'ИПЦ raw'!$1:$1,0))</f>
        <v>0</v>
      </c>
      <c r="AF416" s="332">
        <f>INDEX('ИПЦ raw'!$1:$1048576, MATCH($K416,'ИПЦ raw'!$A:$A,0),MATCH(MoM!AF$1,'ИПЦ raw'!$1:$1,0))</f>
        <v>0</v>
      </c>
      <c r="AG416" s="332">
        <f>INDEX('ИПЦ raw'!$1:$1048576, MATCH($K416,'ИПЦ raw'!$A:$A,0),MATCH(MoM!AG$1,'ИПЦ raw'!$1:$1,0))</f>
        <v>0</v>
      </c>
      <c r="AH416" s="332">
        <f>INDEX('ИПЦ raw'!$1:$1048576, MATCH($K416,'ИПЦ raw'!$A:$A,0),MATCH(MoM!AH$1,'ИПЦ raw'!$1:$1,0))</f>
        <v>0</v>
      </c>
      <c r="AI416" s="332">
        <f>INDEX('ИПЦ raw'!$1:$1048576, MATCH($K416,'ИПЦ raw'!$A:$A,0),MATCH(MoM!AI$1,'ИПЦ raw'!$1:$1,0))</f>
        <v>0</v>
      </c>
      <c r="AJ416" s="332">
        <f>INDEX('ИПЦ raw'!$1:$1048576, MATCH($K416,'ИПЦ raw'!$A:$A,0),MATCH(MoM!AJ$1,'ИПЦ raw'!$1:$1,0))</f>
        <v>101.62</v>
      </c>
      <c r="AK416" s="332">
        <f>INDEX('ИПЦ raw'!$1:$1048576, MATCH($K416,'ИПЦ raw'!$A:$A,0),MATCH(MoM!AK$1,'ИПЦ raw'!$1:$1,0))</f>
        <v>101.46</v>
      </c>
      <c r="AL416" s="332">
        <f>INDEX('ИПЦ raw'!$1:$1048576, MATCH($K416,'ИПЦ raw'!$A:$A,0),MATCH(MoM!AL$1,'ИПЦ raw'!$1:$1,0))</f>
        <v>101.2</v>
      </c>
      <c r="AM416" s="332">
        <f>INDEX('ИПЦ raw'!$1:$1048576, MATCH($K416,'ИПЦ raw'!$A:$A,0),MATCH(MoM!AM$1,'ИПЦ raw'!$1:$1,0))</f>
        <v>100.97</v>
      </c>
      <c r="AN416" s="332">
        <f>INDEX('ИПЦ raw'!$1:$1048576, MATCH($K416,'ИПЦ raw'!$A:$A,0),MATCH(MoM!AN$1,'ИПЦ raw'!$1:$1,0))</f>
        <v>100.76</v>
      </c>
      <c r="AO416" s="332">
        <f>INDEX('ИПЦ raw'!$1:$1048576, MATCH($K416,'ИПЦ raw'!$A:$A,0),MATCH(MoM!AO$1,'ИПЦ raw'!$1:$1,0))</f>
        <v>101.1</v>
      </c>
      <c r="AP416" s="332">
        <f>INDEX('ИПЦ raw'!$1:$1048576, MATCH($K416,'ИПЦ raw'!$A:$A,0),MATCH(MoM!AP$1,'ИПЦ raw'!$1:$1,0))</f>
        <v>100.45</v>
      </c>
      <c r="AQ416" s="332">
        <f>INDEX('ИПЦ raw'!$1:$1048576, MATCH($K416,'ИПЦ raw'!$A:$A,0),MATCH(MoM!AQ$1,'ИПЦ raw'!$1:$1,0))</f>
        <v>100.95</v>
      </c>
      <c r="AR416" s="332">
        <f>INDEX('ИПЦ raw'!$1:$1048576, MATCH($K416,'ИПЦ raw'!$A:$A,0),MATCH(MoM!AR$1,'ИПЦ raw'!$1:$1,0))</f>
        <v>100.77</v>
      </c>
      <c r="AS416" s="332">
        <f>INDEX('ИПЦ raw'!$1:$1048576, MATCH($K416,'ИПЦ raw'!$A:$A,0),MATCH(MoM!AS$1,'ИПЦ raw'!$1:$1,0))</f>
        <v>100.82</v>
      </c>
      <c r="AT416" s="332">
        <f>INDEX('ИПЦ raw'!$1:$1048576, MATCH($K416,'ИПЦ raw'!$A:$A,0),MATCH(MoM!AT$1,'ИПЦ raw'!$1:$1,0))</f>
        <v>100.41</v>
      </c>
      <c r="AU416" s="332">
        <f>INDEX('ИПЦ raw'!$1:$1048576, MATCH($K416,'ИПЦ raw'!$A:$A,0),MATCH(MoM!AU$1,'ИПЦ raw'!$1:$1,0))</f>
        <v>100.37</v>
      </c>
      <c r="AV416" s="332">
        <f>INDEX('ИПЦ raw'!$1:$1048576, MATCH($K416,'ИПЦ raw'!$A:$A,0),MATCH(MoM!AV$1,'ИПЦ raw'!$1:$1,0))</f>
        <v>101.92</v>
      </c>
      <c r="AW416" s="332">
        <f>INDEX('ИПЦ raw'!$1:$1048576, MATCH($K416,'ИПЦ raw'!$A:$A,0),MATCH(MoM!AW$1,'ИПЦ raw'!$1:$1,0))</f>
        <v>101.37</v>
      </c>
      <c r="AX416" s="332">
        <f>INDEX('ИПЦ raw'!$1:$1048576, MATCH($K416,'ИПЦ raw'!$A:$A,0),MATCH(MoM!AX$1,'ИПЦ raw'!$1:$1,0))</f>
        <v>101.66</v>
      </c>
      <c r="AY416" s="326">
        <f>INDEX('ИПЦ raw'!$1:$1048576, MATCH($K416,'ИПЦ raw'!$A:$A,0),MATCH(MoM!AY$1,'ИПЦ raw'!$1:$1,0))</f>
        <v>101.56</v>
      </c>
      <c r="AZ416" s="326">
        <f>INDEX('ИПЦ raw'!$1:$1048576, MATCH($K416,'ИПЦ raw'!$A:$A,0),MATCH(MoM!AZ$1,'ИПЦ raw'!$1:$1,0))</f>
        <v>101.28</v>
      </c>
    </row>
    <row r="417" spans="1:52" ht="26.25" x14ac:dyDescent="0.45">
      <c r="A417" s="326">
        <f>Веса!A417</f>
        <v>1</v>
      </c>
      <c r="B417" s="326">
        <f t="shared" si="12"/>
        <v>1</v>
      </c>
      <c r="C417" s="326">
        <f>БИПЦ_НДС!E417</f>
        <v>0</v>
      </c>
      <c r="D417" s="326">
        <f t="shared" si="13"/>
        <v>1</v>
      </c>
      <c r="E417" s="326">
        <v>0</v>
      </c>
      <c r="F417" s="326">
        <v>0</v>
      </c>
      <c r="G417" s="326">
        <v>0</v>
      </c>
      <c r="H417" s="326">
        <v>0</v>
      </c>
      <c r="I417" s="326">
        <v>1</v>
      </c>
      <c r="J417" s="308" t="s">
        <v>421</v>
      </c>
      <c r="K417" s="308" t="s">
        <v>421</v>
      </c>
      <c r="L417" s="326">
        <f>INDEX('ИПЦ raw'!$1:$1048576, MATCH($K417,'ИПЦ raw'!$A:$A,0),MATCH(MoM!L$1,'ИПЦ raw'!$1:$1,0))</f>
        <v>100.99</v>
      </c>
      <c r="M417" s="326">
        <f>INDEX('ИПЦ raw'!$1:$1048576, MATCH($K417,'ИПЦ raw'!$A:$A,0),MATCH(MoM!M$1,'ИПЦ raw'!$1:$1,0))</f>
        <v>100.66</v>
      </c>
      <c r="N417" s="326">
        <f>INDEX('ИПЦ raw'!$1:$1048576, MATCH($K417,'ИПЦ raw'!$A:$A,0),MATCH(MoM!N$1,'ИПЦ raw'!$1:$1,0))</f>
        <v>100.64</v>
      </c>
      <c r="O417" s="326">
        <f>INDEX('ИПЦ raw'!$1:$1048576, MATCH($K417,'ИПЦ raw'!$A:$A,0),MATCH(MoM!O$1,'ИПЦ raw'!$1:$1,0))</f>
        <v>100.76</v>
      </c>
      <c r="P417" s="326">
        <f>INDEX('ИПЦ raw'!$1:$1048576, MATCH($K417,'ИПЦ raw'!$A:$A,0),MATCH(MoM!P$1,'ИПЦ raw'!$1:$1,0))</f>
        <v>100.33</v>
      </c>
      <c r="Q417" s="326">
        <f>INDEX('ИПЦ raw'!$1:$1048576, MATCH($K417,'ИПЦ raw'!$A:$A,0),MATCH(MoM!Q$1,'ИПЦ raw'!$1:$1,0))</f>
        <v>100.27</v>
      </c>
      <c r="R417" s="326">
        <f>INDEX('ИПЦ raw'!$1:$1048576, MATCH($K417,'ИПЦ raw'!$A:$A,0),MATCH(MoM!R$1,'ИПЦ raw'!$1:$1,0))</f>
        <v>100.28</v>
      </c>
      <c r="S417" s="326">
        <f>INDEX('ИПЦ raw'!$1:$1048576, MATCH($K417,'ИПЦ raw'!$A:$A,0),MATCH(MoM!S$1,'ИПЦ raw'!$1:$1,0))</f>
        <v>100.24</v>
      </c>
      <c r="T417" s="326">
        <f>INDEX('ИПЦ raw'!$1:$1048576, MATCH($K417,'ИПЦ raw'!$A:$A,0),MATCH(MoM!T$1,'ИПЦ raw'!$1:$1,0))</f>
        <v>100.68</v>
      </c>
      <c r="U417" s="326">
        <f>INDEX('ИПЦ raw'!$1:$1048576, MATCH($K417,'ИПЦ raw'!$A:$A,0),MATCH(MoM!U$1,'ИПЦ raw'!$1:$1,0))</f>
        <v>100.75</v>
      </c>
      <c r="V417" s="326">
        <f>INDEX('ИПЦ raw'!$1:$1048576, MATCH($K417,'ИПЦ raw'!$A:$A,0),MATCH(MoM!V$1,'ИПЦ raw'!$1:$1,0))</f>
        <v>100.62</v>
      </c>
      <c r="W417" s="326">
        <f>INDEX('ИПЦ raw'!$1:$1048576, MATCH($K417,'ИПЦ raw'!$A:$A,0),MATCH(MoM!W$1,'ИПЦ raw'!$1:$1,0))</f>
        <v>100.4</v>
      </c>
      <c r="X417" s="326">
        <f>INDEX('ИПЦ raw'!$1:$1048576, MATCH($K417,'ИПЦ raw'!$A:$A,0),MATCH(MoM!X$1,'ИПЦ raw'!$1:$1,0))</f>
        <v>101.38</v>
      </c>
      <c r="Y417" s="326">
        <f>INDEX('ИПЦ raw'!$1:$1048576, MATCH($K417,'ИПЦ raw'!$A:$A,0),MATCH(MoM!Y$1,'ИПЦ raw'!$1:$1,0))</f>
        <v>100.7</v>
      </c>
      <c r="Z417" s="326">
        <f>INDEX('ИПЦ raw'!$1:$1048576, MATCH($K417,'ИПЦ raw'!$A:$A,0),MATCH(MoM!Z$1,'ИПЦ raw'!$1:$1,0))</f>
        <v>101.18</v>
      </c>
      <c r="AA417" s="326">
        <f>INDEX('ИПЦ raw'!$1:$1048576, MATCH($K417,'ИПЦ raw'!$A:$A,0),MATCH(MoM!AA$1,'ИПЦ raw'!$1:$1,0))</f>
        <v>102.37</v>
      </c>
      <c r="AB417" s="326">
        <f>INDEX('ИПЦ raw'!$1:$1048576, MATCH($K417,'ИПЦ raw'!$A:$A,0),MATCH(MoM!AB$1,'ИПЦ raw'!$1:$1,0))</f>
        <v>100.37</v>
      </c>
      <c r="AC417" s="326">
        <f>INDEX('ИПЦ raw'!$1:$1048576, MATCH($K417,'ИПЦ raw'!$A:$A,0),MATCH(MoM!AC$1,'ИПЦ raw'!$1:$1,0))</f>
        <v>100.85</v>
      </c>
      <c r="AD417" s="326">
        <f>INDEX('ИПЦ raw'!$1:$1048576, MATCH($K417,'ИПЦ raw'!$A:$A,0),MATCH(MoM!AD$1,'ИПЦ raw'!$1:$1,0))</f>
        <v>100.97</v>
      </c>
      <c r="AE417" s="326">
        <f>INDEX('ИПЦ raw'!$1:$1048576, MATCH($K417,'ИПЦ raw'!$A:$A,0),MATCH(MoM!AE$1,'ИПЦ raw'!$1:$1,0))</f>
        <v>100.37</v>
      </c>
      <c r="AF417" s="326">
        <f>INDEX('ИПЦ raw'!$1:$1048576, MATCH($K417,'ИПЦ raw'!$A:$A,0),MATCH(MoM!AF$1,'ИПЦ raw'!$1:$1,0))</f>
        <v>100.86</v>
      </c>
      <c r="AG417" s="326">
        <f>INDEX('ИПЦ raw'!$1:$1048576, MATCH($K417,'ИПЦ raw'!$A:$A,0),MATCH(MoM!AG$1,'ИПЦ raw'!$1:$1,0))</f>
        <v>100.42</v>
      </c>
      <c r="AH417" s="326">
        <f>INDEX('ИПЦ raw'!$1:$1048576, MATCH($K417,'ИПЦ raw'!$A:$A,0),MATCH(MoM!AH$1,'ИПЦ raw'!$1:$1,0))</f>
        <v>100.25</v>
      </c>
      <c r="AI417" s="326">
        <f>INDEX('ИПЦ raw'!$1:$1048576, MATCH($K417,'ИПЦ raw'!$A:$A,0),MATCH(MoM!AI$1,'ИПЦ raw'!$1:$1,0))</f>
        <v>100.47</v>
      </c>
      <c r="AJ417" s="326">
        <f>INDEX('ИПЦ raw'!$1:$1048576, MATCH($K417,'ИПЦ raw'!$A:$A,0),MATCH(MoM!AJ$1,'ИПЦ raw'!$1:$1,0))</f>
        <v>101.17</v>
      </c>
      <c r="AK417" s="326">
        <f>INDEX('ИПЦ raw'!$1:$1048576, MATCH($K417,'ИПЦ raw'!$A:$A,0),MATCH(MoM!AK$1,'ИПЦ raw'!$1:$1,0))</f>
        <v>101.06</v>
      </c>
      <c r="AL417" s="326">
        <f>INDEX('ИПЦ raw'!$1:$1048576, MATCH($K417,'ИПЦ raw'!$A:$A,0),MATCH(MoM!AL$1,'ИПЦ raw'!$1:$1,0))</f>
        <v>101.47</v>
      </c>
      <c r="AM417" s="326">
        <f>INDEX('ИПЦ raw'!$1:$1048576, MATCH($K417,'ИПЦ raw'!$A:$A,0),MATCH(MoM!AM$1,'ИПЦ raw'!$1:$1,0))</f>
        <v>100.59</v>
      </c>
      <c r="AN417" s="326">
        <f>INDEX('ИПЦ raw'!$1:$1048576, MATCH($K417,'ИПЦ raw'!$A:$A,0),MATCH(MoM!AN$1,'ИПЦ raw'!$1:$1,0))</f>
        <v>100.46</v>
      </c>
      <c r="AO417" s="326">
        <f>INDEX('ИПЦ raw'!$1:$1048576, MATCH($K417,'ИПЦ raw'!$A:$A,0),MATCH(MoM!AO$1,'ИПЦ raw'!$1:$1,0))</f>
        <v>100.54</v>
      </c>
      <c r="AP417" s="326">
        <f>INDEX('ИПЦ raw'!$1:$1048576, MATCH($K417,'ИПЦ raw'!$A:$A,0),MATCH(MoM!AP$1,'ИПЦ raw'!$1:$1,0))</f>
        <v>100.43</v>
      </c>
      <c r="AQ417" s="326">
        <f>INDEX('ИПЦ raw'!$1:$1048576, MATCH($K417,'ИПЦ raw'!$A:$A,0),MATCH(MoM!AQ$1,'ИПЦ raw'!$1:$1,0))</f>
        <v>101.4</v>
      </c>
      <c r="AR417" s="326">
        <f>INDEX('ИПЦ raw'!$1:$1048576, MATCH($K417,'ИПЦ raw'!$A:$A,0),MATCH(MoM!AR$1,'ИПЦ raw'!$1:$1,0))</f>
        <v>100.55</v>
      </c>
      <c r="AS417" s="326">
        <f>INDEX('ИПЦ raw'!$1:$1048576, MATCH($K417,'ИПЦ raw'!$A:$A,0),MATCH(MoM!AS$1,'ИПЦ raw'!$1:$1,0))</f>
        <v>101.21</v>
      </c>
      <c r="AT417" s="326">
        <f>INDEX('ИПЦ raw'!$1:$1048576, MATCH($K417,'ИПЦ raw'!$A:$A,0),MATCH(MoM!AT$1,'ИПЦ raw'!$1:$1,0))</f>
        <v>100.49</v>
      </c>
      <c r="AU417" s="326">
        <f>INDEX('ИПЦ raw'!$1:$1048576, MATCH($K417,'ИПЦ raw'!$A:$A,0),MATCH(MoM!AU$1,'ИПЦ raw'!$1:$1,0))</f>
        <v>100.67</v>
      </c>
      <c r="AV417" s="326">
        <f>INDEX('ИПЦ raw'!$1:$1048576, MATCH($K417,'ИПЦ raw'!$A:$A,0),MATCH(MoM!AV$1,'ИПЦ raw'!$1:$1,0))</f>
        <v>101.83</v>
      </c>
      <c r="AW417" s="326">
        <f>INDEX('ИПЦ raw'!$1:$1048576, MATCH($K417,'ИПЦ raw'!$A:$A,0),MATCH(MoM!AW$1,'ИПЦ raw'!$1:$1,0))</f>
        <v>101.35</v>
      </c>
      <c r="AX417" s="326">
        <f>INDEX('ИПЦ raw'!$1:$1048576, MATCH($K417,'ИПЦ raw'!$A:$A,0),MATCH(MoM!AX$1,'ИПЦ raw'!$1:$1,0))</f>
        <v>102.72</v>
      </c>
      <c r="AY417" s="326">
        <f>INDEX('ИПЦ raw'!$1:$1048576, MATCH($K417,'ИПЦ raw'!$A:$A,0),MATCH(MoM!AY$1,'ИПЦ raw'!$1:$1,0))</f>
        <v>101.02</v>
      </c>
      <c r="AZ417" s="326">
        <f>INDEX('ИПЦ raw'!$1:$1048576, MATCH($K417,'ИПЦ raw'!$A:$A,0),MATCH(MoM!AZ$1,'ИПЦ raw'!$1:$1,0))</f>
        <v>100.73</v>
      </c>
    </row>
    <row r="418" spans="1:52" x14ac:dyDescent="0.45">
      <c r="A418" s="326">
        <f>Веса!A418</f>
        <v>1</v>
      </c>
      <c r="B418" s="326">
        <f t="shared" si="12"/>
        <v>1</v>
      </c>
      <c r="C418" s="326">
        <f>БИПЦ_НДС!E418</f>
        <v>0</v>
      </c>
      <c r="D418" s="326">
        <f t="shared" si="13"/>
        <v>1</v>
      </c>
      <c r="E418" s="326">
        <v>0</v>
      </c>
      <c r="F418" s="326">
        <v>0</v>
      </c>
      <c r="G418" s="326">
        <v>0</v>
      </c>
      <c r="H418" s="326">
        <v>0</v>
      </c>
      <c r="I418" s="326">
        <v>1</v>
      </c>
      <c r="J418" s="308" t="s">
        <v>422</v>
      </c>
      <c r="K418" s="308" t="s">
        <v>422</v>
      </c>
      <c r="L418" s="326">
        <f>INDEX('ИПЦ raw'!$1:$1048576, MATCH($K418,'ИПЦ raw'!$A:$A,0),MATCH(MoM!L$1,'ИПЦ raw'!$1:$1,0))</f>
        <v>101.14</v>
      </c>
      <c r="M418" s="326">
        <f>INDEX('ИПЦ raw'!$1:$1048576, MATCH($K418,'ИПЦ raw'!$A:$A,0),MATCH(MoM!M$1,'ИПЦ raw'!$1:$1,0))</f>
        <v>100.42</v>
      </c>
      <c r="N418" s="326">
        <f>INDEX('ИПЦ raw'!$1:$1048576, MATCH($K418,'ИПЦ raw'!$A:$A,0),MATCH(MoM!N$1,'ИПЦ raw'!$1:$1,0))</f>
        <v>100.73</v>
      </c>
      <c r="O418" s="326">
        <f>INDEX('ИПЦ raw'!$1:$1048576, MATCH($K418,'ИПЦ raw'!$A:$A,0),MATCH(MoM!O$1,'ИПЦ raw'!$1:$1,0))</f>
        <v>100.4</v>
      </c>
      <c r="P418" s="326">
        <f>INDEX('ИПЦ raw'!$1:$1048576, MATCH($K418,'ИПЦ raw'!$A:$A,0),MATCH(MoM!P$1,'ИПЦ raw'!$1:$1,0))</f>
        <v>100.21</v>
      </c>
      <c r="Q418" s="326">
        <f>INDEX('ИПЦ raw'!$1:$1048576, MATCH($K418,'ИПЦ raw'!$A:$A,0),MATCH(MoM!Q$1,'ИПЦ raw'!$1:$1,0))</f>
        <v>100.25</v>
      </c>
      <c r="R418" s="326">
        <f>INDEX('ИПЦ raw'!$1:$1048576, MATCH($K418,'ИПЦ raw'!$A:$A,0),MATCH(MoM!R$1,'ИПЦ raw'!$1:$1,0))</f>
        <v>100.26</v>
      </c>
      <c r="S418" s="326">
        <f>INDEX('ИПЦ raw'!$1:$1048576, MATCH($K418,'ИПЦ raw'!$A:$A,0),MATCH(MoM!S$1,'ИПЦ raw'!$1:$1,0))</f>
        <v>100.45</v>
      </c>
      <c r="T418" s="326">
        <f>INDEX('ИПЦ raw'!$1:$1048576, MATCH($K418,'ИПЦ raw'!$A:$A,0),MATCH(MoM!T$1,'ИПЦ raw'!$1:$1,0))</f>
        <v>101.23</v>
      </c>
      <c r="U418" s="326">
        <f>INDEX('ИПЦ raw'!$1:$1048576, MATCH($K418,'ИПЦ raw'!$A:$A,0),MATCH(MoM!U$1,'ИПЦ raw'!$1:$1,0))</f>
        <v>100.6</v>
      </c>
      <c r="V418" s="326">
        <f>INDEX('ИПЦ raw'!$1:$1048576, MATCH($K418,'ИПЦ raw'!$A:$A,0),MATCH(MoM!V$1,'ИПЦ raw'!$1:$1,0))</f>
        <v>100.4</v>
      </c>
      <c r="W418" s="326">
        <f>INDEX('ИПЦ raw'!$1:$1048576, MATCH($K418,'ИПЦ raw'!$A:$A,0),MATCH(MoM!W$1,'ИПЦ raw'!$1:$1,0))</f>
        <v>100.27</v>
      </c>
      <c r="X418" s="326">
        <f>INDEX('ИПЦ raw'!$1:$1048576, MATCH($K418,'ИПЦ raw'!$A:$A,0),MATCH(MoM!X$1,'ИПЦ raw'!$1:$1,0))</f>
        <v>101.1</v>
      </c>
      <c r="Y418" s="326">
        <f>INDEX('ИПЦ raw'!$1:$1048576, MATCH($K418,'ИПЦ raw'!$A:$A,0),MATCH(MoM!Y$1,'ИПЦ raw'!$1:$1,0))</f>
        <v>100.58</v>
      </c>
      <c r="Z418" s="326">
        <f>INDEX('ИПЦ raw'!$1:$1048576, MATCH($K418,'ИПЦ raw'!$A:$A,0),MATCH(MoM!Z$1,'ИПЦ raw'!$1:$1,0))</f>
        <v>100.89</v>
      </c>
      <c r="AA418" s="326">
        <f>INDEX('ИПЦ raw'!$1:$1048576, MATCH($K418,'ИПЦ raw'!$A:$A,0),MATCH(MoM!AA$1,'ИПЦ raw'!$1:$1,0))</f>
        <v>101.31</v>
      </c>
      <c r="AB418" s="326">
        <f>INDEX('ИПЦ raw'!$1:$1048576, MATCH($K418,'ИПЦ raw'!$A:$A,0),MATCH(MoM!AB$1,'ИПЦ raw'!$1:$1,0))</f>
        <v>100.28</v>
      </c>
      <c r="AC418" s="326">
        <f>INDEX('ИПЦ raw'!$1:$1048576, MATCH($K418,'ИПЦ raw'!$A:$A,0),MATCH(MoM!AC$1,'ИПЦ raw'!$1:$1,0))</f>
        <v>100.7</v>
      </c>
      <c r="AD418" s="326">
        <f>INDEX('ИПЦ raw'!$1:$1048576, MATCH($K418,'ИПЦ raw'!$A:$A,0),MATCH(MoM!AD$1,'ИПЦ raw'!$1:$1,0))</f>
        <v>100.74</v>
      </c>
      <c r="AE418" s="326">
        <f>INDEX('ИПЦ raw'!$1:$1048576, MATCH($K418,'ИПЦ raw'!$A:$A,0),MATCH(MoM!AE$1,'ИПЦ raw'!$1:$1,0))</f>
        <v>101.08</v>
      </c>
      <c r="AF418" s="326">
        <f>INDEX('ИПЦ raw'!$1:$1048576, MATCH($K418,'ИПЦ raw'!$A:$A,0),MATCH(MoM!AF$1,'ИПЦ raw'!$1:$1,0))</f>
        <v>100.96</v>
      </c>
      <c r="AG418" s="326">
        <f>INDEX('ИПЦ raw'!$1:$1048576, MATCH($K418,'ИПЦ raw'!$A:$A,0),MATCH(MoM!AG$1,'ИПЦ raw'!$1:$1,0))</f>
        <v>100.79</v>
      </c>
      <c r="AH418" s="326">
        <f>INDEX('ИПЦ raw'!$1:$1048576, MATCH($K418,'ИПЦ raw'!$A:$A,0),MATCH(MoM!AH$1,'ИПЦ raw'!$1:$1,0))</f>
        <v>100.36</v>
      </c>
      <c r="AI418" s="326">
        <f>INDEX('ИПЦ raw'!$1:$1048576, MATCH($K418,'ИПЦ raw'!$A:$A,0),MATCH(MoM!AI$1,'ИПЦ raw'!$1:$1,0))</f>
        <v>100.41</v>
      </c>
      <c r="AJ418" s="326">
        <f>INDEX('ИПЦ raw'!$1:$1048576, MATCH($K418,'ИПЦ raw'!$A:$A,0),MATCH(MoM!AJ$1,'ИПЦ raw'!$1:$1,0))</f>
        <v>101.75</v>
      </c>
      <c r="AK418" s="326">
        <f>INDEX('ИПЦ raw'!$1:$1048576, MATCH($K418,'ИПЦ raw'!$A:$A,0),MATCH(MoM!AK$1,'ИПЦ raw'!$1:$1,0))</f>
        <v>101.48</v>
      </c>
      <c r="AL418" s="326">
        <f>INDEX('ИПЦ raw'!$1:$1048576, MATCH($K418,'ИПЦ raw'!$A:$A,0),MATCH(MoM!AL$1,'ИПЦ raw'!$1:$1,0))</f>
        <v>102.04</v>
      </c>
      <c r="AM418" s="326">
        <f>INDEX('ИПЦ raw'!$1:$1048576, MATCH($K418,'ИПЦ raw'!$A:$A,0),MATCH(MoM!AM$1,'ИПЦ raw'!$1:$1,0))</f>
        <v>101.62</v>
      </c>
      <c r="AN418" s="326">
        <f>INDEX('ИПЦ raw'!$1:$1048576, MATCH($K418,'ИПЦ raw'!$A:$A,0),MATCH(MoM!AN$1,'ИПЦ raw'!$1:$1,0))</f>
        <v>100.41</v>
      </c>
      <c r="AO418" s="326">
        <f>INDEX('ИПЦ raw'!$1:$1048576, MATCH($K418,'ИПЦ raw'!$A:$A,0),MATCH(MoM!AO$1,'ИПЦ raw'!$1:$1,0))</f>
        <v>100.34</v>
      </c>
      <c r="AP418" s="326">
        <f>INDEX('ИПЦ raw'!$1:$1048576, MATCH($K418,'ИПЦ raw'!$A:$A,0),MATCH(MoM!AP$1,'ИПЦ raw'!$1:$1,0))</f>
        <v>100.5</v>
      </c>
      <c r="AQ418" s="326">
        <f>INDEX('ИПЦ raw'!$1:$1048576, MATCH($K418,'ИПЦ raw'!$A:$A,0),MATCH(MoM!AQ$1,'ИПЦ raw'!$1:$1,0))</f>
        <v>101</v>
      </c>
      <c r="AR418" s="326">
        <f>INDEX('ИПЦ raw'!$1:$1048576, MATCH($K418,'ИПЦ raw'!$A:$A,0),MATCH(MoM!AR$1,'ИПЦ raw'!$1:$1,0))</f>
        <v>100.6</v>
      </c>
      <c r="AS418" s="326">
        <f>INDEX('ИПЦ raw'!$1:$1048576, MATCH($K418,'ИПЦ raw'!$A:$A,0),MATCH(MoM!AS$1,'ИПЦ raw'!$1:$1,0))</f>
        <v>100.6</v>
      </c>
      <c r="AT418" s="326">
        <f>INDEX('ИПЦ raw'!$1:$1048576, MATCH($K418,'ИПЦ raw'!$A:$A,0),MATCH(MoM!AT$1,'ИПЦ raw'!$1:$1,0))</f>
        <v>100.56</v>
      </c>
      <c r="AU418" s="326">
        <f>INDEX('ИПЦ raw'!$1:$1048576, MATCH($K418,'ИПЦ raw'!$A:$A,0),MATCH(MoM!AU$1,'ИПЦ raw'!$1:$1,0))</f>
        <v>100.67</v>
      </c>
      <c r="AV418" s="326">
        <f>INDEX('ИПЦ raw'!$1:$1048576, MATCH($K418,'ИПЦ raw'!$A:$A,0),MATCH(MoM!AV$1,'ИПЦ raw'!$1:$1,0))</f>
        <v>101.69</v>
      </c>
      <c r="AW418" s="326">
        <f>INDEX('ИПЦ raw'!$1:$1048576, MATCH($K418,'ИПЦ raw'!$A:$A,0),MATCH(MoM!AW$1,'ИПЦ raw'!$1:$1,0))</f>
        <v>101.31</v>
      </c>
      <c r="AX418" s="326">
        <f>INDEX('ИПЦ raw'!$1:$1048576, MATCH($K418,'ИПЦ raw'!$A:$A,0),MATCH(MoM!AX$1,'ИПЦ raw'!$1:$1,0))</f>
        <v>101.24</v>
      </c>
      <c r="AY418" s="326">
        <f>INDEX('ИПЦ raw'!$1:$1048576, MATCH($K418,'ИПЦ raw'!$A:$A,0),MATCH(MoM!AY$1,'ИПЦ raw'!$1:$1,0))</f>
        <v>101.04</v>
      </c>
      <c r="AZ418" s="326">
        <f>INDEX('ИПЦ raw'!$1:$1048576, MATCH($K418,'ИПЦ raw'!$A:$A,0),MATCH(MoM!AZ$1,'ИПЦ raw'!$1:$1,0))</f>
        <v>100.63</v>
      </c>
    </row>
    <row r="419" spans="1:52" x14ac:dyDescent="0.45">
      <c r="A419" s="326">
        <f>Веса!A419</f>
        <v>1</v>
      </c>
      <c r="B419" s="326">
        <f t="shared" si="12"/>
        <v>1</v>
      </c>
      <c r="C419" s="326">
        <f>БИПЦ_НДС!E419</f>
        <v>0</v>
      </c>
      <c r="D419" s="326">
        <f t="shared" si="13"/>
        <v>1</v>
      </c>
      <c r="E419" s="326">
        <v>0</v>
      </c>
      <c r="F419" s="326">
        <v>0</v>
      </c>
      <c r="G419" s="326">
        <v>0</v>
      </c>
      <c r="H419" s="326">
        <v>0</v>
      </c>
      <c r="I419" s="326">
        <v>1</v>
      </c>
      <c r="J419" s="308" t="s">
        <v>423</v>
      </c>
      <c r="K419" s="308" t="s">
        <v>423</v>
      </c>
      <c r="L419" s="326">
        <f>INDEX('ИПЦ raw'!$1:$1048576, MATCH($K419,'ИПЦ raw'!$A:$A,0),MATCH(MoM!L$1,'ИПЦ raw'!$1:$1,0))</f>
        <v>101.35</v>
      </c>
      <c r="M419" s="326">
        <f>INDEX('ИПЦ raw'!$1:$1048576, MATCH($K419,'ИПЦ raw'!$A:$A,0),MATCH(MoM!M$1,'ИПЦ raw'!$1:$1,0))</f>
        <v>100.61</v>
      </c>
      <c r="N419" s="326">
        <f>INDEX('ИПЦ raw'!$1:$1048576, MATCH($K419,'ИПЦ raw'!$A:$A,0),MATCH(MoM!N$1,'ИПЦ raw'!$1:$1,0))</f>
        <v>100.55</v>
      </c>
      <c r="O419" s="326">
        <f>INDEX('ИПЦ raw'!$1:$1048576, MATCH($K419,'ИПЦ raw'!$A:$A,0),MATCH(MoM!O$1,'ИПЦ raw'!$1:$1,0))</f>
        <v>100.86</v>
      </c>
      <c r="P419" s="326">
        <f>INDEX('ИПЦ raw'!$1:$1048576, MATCH($K419,'ИПЦ raw'!$A:$A,0),MATCH(MoM!P$1,'ИПЦ raw'!$1:$1,0))</f>
        <v>100.36</v>
      </c>
      <c r="Q419" s="326">
        <f>INDEX('ИПЦ raw'!$1:$1048576, MATCH($K419,'ИПЦ raw'!$A:$A,0),MATCH(MoM!Q$1,'ИПЦ raw'!$1:$1,0))</f>
        <v>100.32</v>
      </c>
      <c r="R419" s="326">
        <f>INDEX('ИПЦ raw'!$1:$1048576, MATCH($K419,'ИПЦ raw'!$A:$A,0),MATCH(MoM!R$1,'ИПЦ raw'!$1:$1,0))</f>
        <v>100.18</v>
      </c>
      <c r="S419" s="326">
        <f>INDEX('ИПЦ raw'!$1:$1048576, MATCH($K419,'ИПЦ raw'!$A:$A,0),MATCH(MoM!S$1,'ИПЦ raw'!$1:$1,0))</f>
        <v>100.28</v>
      </c>
      <c r="T419" s="326">
        <f>INDEX('ИПЦ raw'!$1:$1048576, MATCH($K419,'ИПЦ raw'!$A:$A,0),MATCH(MoM!T$1,'ИПЦ raw'!$1:$1,0))</f>
        <v>100.56</v>
      </c>
      <c r="U419" s="326">
        <f>INDEX('ИПЦ raw'!$1:$1048576, MATCH($K419,'ИПЦ raw'!$A:$A,0),MATCH(MoM!U$1,'ИПЦ raw'!$1:$1,0))</f>
        <v>100.41</v>
      </c>
      <c r="V419" s="326">
        <f>INDEX('ИПЦ raw'!$1:$1048576, MATCH($K419,'ИПЦ raw'!$A:$A,0),MATCH(MoM!V$1,'ИПЦ raw'!$1:$1,0))</f>
        <v>100.3</v>
      </c>
      <c r="W419" s="326">
        <f>INDEX('ИПЦ raw'!$1:$1048576, MATCH($K419,'ИПЦ raw'!$A:$A,0),MATCH(MoM!W$1,'ИПЦ raw'!$1:$1,0))</f>
        <v>100.21</v>
      </c>
      <c r="X419" s="326">
        <f>INDEX('ИПЦ raw'!$1:$1048576, MATCH($K419,'ИПЦ raw'!$A:$A,0),MATCH(MoM!X$1,'ИПЦ raw'!$1:$1,0))</f>
        <v>102.11</v>
      </c>
      <c r="Y419" s="326">
        <f>INDEX('ИПЦ raw'!$1:$1048576, MATCH($K419,'ИПЦ raw'!$A:$A,0),MATCH(MoM!Y$1,'ИПЦ raw'!$1:$1,0))</f>
        <v>100.58</v>
      </c>
      <c r="Z419" s="326">
        <f>INDEX('ИПЦ raw'!$1:$1048576, MATCH($K419,'ИПЦ raw'!$A:$A,0),MATCH(MoM!Z$1,'ИПЦ raw'!$1:$1,0))</f>
        <v>100.58</v>
      </c>
      <c r="AA419" s="326">
        <f>INDEX('ИПЦ raw'!$1:$1048576, MATCH($K419,'ИПЦ raw'!$A:$A,0),MATCH(MoM!AA$1,'ИПЦ raw'!$1:$1,0))</f>
        <v>101.48</v>
      </c>
      <c r="AB419" s="326">
        <f>INDEX('ИПЦ raw'!$1:$1048576, MATCH($K419,'ИПЦ raw'!$A:$A,0),MATCH(MoM!AB$1,'ИПЦ raw'!$1:$1,0))</f>
        <v>100.24</v>
      </c>
      <c r="AC419" s="326">
        <f>INDEX('ИПЦ raw'!$1:$1048576, MATCH($K419,'ИПЦ raw'!$A:$A,0),MATCH(MoM!AC$1,'ИПЦ raw'!$1:$1,0))</f>
        <v>100.69</v>
      </c>
      <c r="AD419" s="326">
        <f>INDEX('ИПЦ raw'!$1:$1048576, MATCH($K419,'ИПЦ raw'!$A:$A,0),MATCH(MoM!AD$1,'ИПЦ raw'!$1:$1,0))</f>
        <v>100.66</v>
      </c>
      <c r="AE419" s="326">
        <f>INDEX('ИПЦ raw'!$1:$1048576, MATCH($K419,'ИПЦ raw'!$A:$A,0),MATCH(MoM!AE$1,'ИПЦ raw'!$1:$1,0))</f>
        <v>101.04</v>
      </c>
      <c r="AF419" s="326">
        <f>INDEX('ИПЦ raw'!$1:$1048576, MATCH($K419,'ИПЦ raw'!$A:$A,0),MATCH(MoM!AF$1,'ИПЦ raw'!$1:$1,0))</f>
        <v>100.55</v>
      </c>
      <c r="AG419" s="326">
        <f>INDEX('ИПЦ raw'!$1:$1048576, MATCH($K419,'ИПЦ raw'!$A:$A,0),MATCH(MoM!AG$1,'ИПЦ raw'!$1:$1,0))</f>
        <v>101.82</v>
      </c>
      <c r="AH419" s="326">
        <f>INDEX('ИПЦ raw'!$1:$1048576, MATCH($K419,'ИПЦ raw'!$A:$A,0),MATCH(MoM!AH$1,'ИПЦ raw'!$1:$1,0))</f>
        <v>100.56</v>
      </c>
      <c r="AI419" s="326">
        <f>INDEX('ИПЦ raw'!$1:$1048576, MATCH($K419,'ИПЦ raw'!$A:$A,0),MATCH(MoM!AI$1,'ИПЦ raw'!$1:$1,0))</f>
        <v>100.29</v>
      </c>
      <c r="AJ419" s="326">
        <f>INDEX('ИПЦ raw'!$1:$1048576, MATCH($K419,'ИПЦ raw'!$A:$A,0),MATCH(MoM!AJ$1,'ИПЦ raw'!$1:$1,0))</f>
        <v>102.31</v>
      </c>
      <c r="AK419" s="326">
        <f>INDEX('ИПЦ raw'!$1:$1048576, MATCH($K419,'ИПЦ raw'!$A:$A,0),MATCH(MoM!AK$1,'ИПЦ raw'!$1:$1,0))</f>
        <v>101.73</v>
      </c>
      <c r="AL419" s="326">
        <f>INDEX('ИПЦ raw'!$1:$1048576, MATCH($K419,'ИПЦ raw'!$A:$A,0),MATCH(MoM!AL$1,'ИПЦ raw'!$1:$1,0))</f>
        <v>100.75</v>
      </c>
      <c r="AM419" s="326">
        <f>INDEX('ИПЦ raw'!$1:$1048576, MATCH($K419,'ИПЦ raw'!$A:$A,0),MATCH(MoM!AM$1,'ИПЦ raw'!$1:$1,0))</f>
        <v>100.87</v>
      </c>
      <c r="AN419" s="326">
        <f>INDEX('ИПЦ raw'!$1:$1048576, MATCH($K419,'ИПЦ raw'!$A:$A,0),MATCH(MoM!AN$1,'ИПЦ raw'!$1:$1,0))</f>
        <v>100.78</v>
      </c>
      <c r="AO419" s="326">
        <f>INDEX('ИПЦ raw'!$1:$1048576, MATCH($K419,'ИПЦ raw'!$A:$A,0),MATCH(MoM!AO$1,'ИПЦ raw'!$1:$1,0))</f>
        <v>100.65</v>
      </c>
      <c r="AP419" s="326">
        <f>INDEX('ИПЦ raw'!$1:$1048576, MATCH($K419,'ИПЦ raw'!$A:$A,0),MATCH(MoM!AP$1,'ИПЦ raw'!$1:$1,0))</f>
        <v>100.43</v>
      </c>
      <c r="AQ419" s="326">
        <f>INDEX('ИПЦ raw'!$1:$1048576, MATCH($K419,'ИПЦ raw'!$A:$A,0),MATCH(MoM!AQ$1,'ИПЦ raw'!$1:$1,0))</f>
        <v>100.33</v>
      </c>
      <c r="AR419" s="326">
        <f>INDEX('ИПЦ raw'!$1:$1048576, MATCH($K419,'ИПЦ raw'!$A:$A,0),MATCH(MoM!AR$1,'ИПЦ raw'!$1:$1,0))</f>
        <v>100.78</v>
      </c>
      <c r="AS419" s="326">
        <f>INDEX('ИПЦ raw'!$1:$1048576, MATCH($K419,'ИПЦ raw'!$A:$A,0),MATCH(MoM!AS$1,'ИПЦ raw'!$1:$1,0))</f>
        <v>100.42</v>
      </c>
      <c r="AT419" s="326">
        <f>INDEX('ИПЦ raw'!$1:$1048576, MATCH($K419,'ИПЦ raw'!$A:$A,0),MATCH(MoM!AT$1,'ИПЦ raw'!$1:$1,0))</f>
        <v>100.62</v>
      </c>
      <c r="AU419" s="326">
        <f>INDEX('ИПЦ raw'!$1:$1048576, MATCH($K419,'ИПЦ raw'!$A:$A,0),MATCH(MoM!AU$1,'ИПЦ raw'!$1:$1,0))</f>
        <v>100.94</v>
      </c>
      <c r="AV419" s="326">
        <f>INDEX('ИПЦ raw'!$1:$1048576, MATCH($K419,'ИПЦ raw'!$A:$A,0),MATCH(MoM!AV$1,'ИПЦ raw'!$1:$1,0))</f>
        <v>102.47</v>
      </c>
      <c r="AW419" s="326">
        <f>INDEX('ИПЦ raw'!$1:$1048576, MATCH($K419,'ИПЦ raw'!$A:$A,0),MATCH(MoM!AW$1,'ИПЦ raw'!$1:$1,0))</f>
        <v>101.19</v>
      </c>
      <c r="AX419" s="326">
        <f>INDEX('ИПЦ raw'!$1:$1048576, MATCH($K419,'ИПЦ raw'!$A:$A,0),MATCH(MoM!AX$1,'ИПЦ raw'!$1:$1,0))</f>
        <v>101.51</v>
      </c>
      <c r="AY419" s="326">
        <f>INDEX('ИПЦ raw'!$1:$1048576, MATCH($K419,'ИПЦ raw'!$A:$A,0),MATCH(MoM!AY$1,'ИПЦ raw'!$1:$1,0))</f>
        <v>100.44</v>
      </c>
      <c r="AZ419" s="326">
        <f>INDEX('ИПЦ raw'!$1:$1048576, MATCH($K419,'ИПЦ raw'!$A:$A,0),MATCH(MoM!AZ$1,'ИПЦ raw'!$1:$1,0))</f>
        <v>100.46</v>
      </c>
    </row>
    <row r="420" spans="1:52" x14ac:dyDescent="0.45">
      <c r="A420" s="326">
        <f>Веса!A420</f>
        <v>1</v>
      </c>
      <c r="B420" s="326">
        <f t="shared" si="12"/>
        <v>1</v>
      </c>
      <c r="C420" s="326">
        <f>БИПЦ_НДС!E420</f>
        <v>0</v>
      </c>
      <c r="D420" s="326">
        <f t="shared" si="13"/>
        <v>1</v>
      </c>
      <c r="E420" s="326">
        <v>0</v>
      </c>
      <c r="F420" s="326">
        <v>0</v>
      </c>
      <c r="G420" s="326">
        <v>0</v>
      </c>
      <c r="H420" s="326">
        <v>0</v>
      </c>
      <c r="I420" s="326">
        <v>1</v>
      </c>
      <c r="J420" s="325" t="s">
        <v>424</v>
      </c>
      <c r="K420" s="325" t="s">
        <v>424</v>
      </c>
      <c r="L420" s="326">
        <f>INDEX('ИПЦ raw'!$1:$1048576, MATCH($K420,'ИПЦ raw'!$A:$A,0),MATCH(MoM!L$1,'ИПЦ raw'!$1:$1,0))</f>
        <v>100.05</v>
      </c>
      <c r="M420" s="326">
        <f>INDEX('ИПЦ raw'!$1:$1048576, MATCH($K420,'ИПЦ raw'!$A:$A,0),MATCH(MoM!M$1,'ИПЦ raw'!$1:$1,0))</f>
        <v>101.23</v>
      </c>
      <c r="N420" s="326">
        <f>INDEX('ИПЦ raw'!$1:$1048576, MATCH($K420,'ИПЦ raw'!$A:$A,0),MATCH(MoM!N$1,'ИПЦ raw'!$1:$1,0))</f>
        <v>100.72</v>
      </c>
      <c r="O420" s="326">
        <f>INDEX('ИПЦ raw'!$1:$1048576, MATCH($K420,'ИПЦ raw'!$A:$A,0),MATCH(MoM!O$1,'ИПЦ raw'!$1:$1,0))</f>
        <v>102.32</v>
      </c>
      <c r="P420" s="326">
        <f>INDEX('ИПЦ raw'!$1:$1048576, MATCH($K420,'ИПЦ raw'!$A:$A,0),MATCH(MoM!P$1,'ИПЦ raw'!$1:$1,0))</f>
        <v>101.07</v>
      </c>
      <c r="Q420" s="326">
        <f>INDEX('ИПЦ raw'!$1:$1048576, MATCH($K420,'ИПЦ raw'!$A:$A,0),MATCH(MoM!Q$1,'ИПЦ raw'!$1:$1,0))</f>
        <v>100.25</v>
      </c>
      <c r="R420" s="326">
        <f>INDEX('ИПЦ raw'!$1:$1048576, MATCH($K420,'ИПЦ raw'!$A:$A,0),MATCH(MoM!R$1,'ИПЦ raw'!$1:$1,0))</f>
        <v>102.05</v>
      </c>
      <c r="S420" s="326">
        <f>INDEX('ИПЦ raw'!$1:$1048576, MATCH($K420,'ИПЦ raw'!$A:$A,0),MATCH(MoM!S$1,'ИПЦ raw'!$1:$1,0))</f>
        <v>100.32</v>
      </c>
      <c r="T420" s="326">
        <f>INDEX('ИПЦ raw'!$1:$1048576, MATCH($K420,'ИПЦ raw'!$A:$A,0),MATCH(MoM!T$1,'ИПЦ raw'!$1:$1,0))</f>
        <v>100.26</v>
      </c>
      <c r="U420" s="326">
        <f>INDEX('ИПЦ raw'!$1:$1048576, MATCH($K420,'ИПЦ raw'!$A:$A,0),MATCH(MoM!U$1,'ИПЦ raw'!$1:$1,0))</f>
        <v>101.22</v>
      </c>
      <c r="V420" s="326">
        <f>INDEX('ИПЦ raw'!$1:$1048576, MATCH($K420,'ИПЦ raw'!$A:$A,0),MATCH(MoM!V$1,'ИПЦ raw'!$1:$1,0))</f>
        <v>100.16</v>
      </c>
      <c r="W420" s="326">
        <f>INDEX('ИПЦ raw'!$1:$1048576, MATCH($K420,'ИПЦ raw'!$A:$A,0),MATCH(MoM!W$1,'ИПЦ raw'!$1:$1,0))</f>
        <v>102.03</v>
      </c>
      <c r="X420" s="326">
        <f>INDEX('ИПЦ raw'!$1:$1048576, MATCH($K420,'ИПЦ raw'!$A:$A,0),MATCH(MoM!X$1,'ИПЦ raw'!$1:$1,0))</f>
        <v>100.33</v>
      </c>
      <c r="Y420" s="326">
        <f>INDEX('ИПЦ raw'!$1:$1048576, MATCH($K420,'ИПЦ raw'!$A:$A,0),MATCH(MoM!Y$1,'ИПЦ raw'!$1:$1,0))</f>
        <v>99.95</v>
      </c>
      <c r="Z420" s="326">
        <f>INDEX('ИПЦ raw'!$1:$1048576, MATCH($K420,'ИПЦ raw'!$A:$A,0),MATCH(MoM!Z$1,'ИПЦ raw'!$1:$1,0))</f>
        <v>102.15</v>
      </c>
      <c r="AA420" s="326">
        <f>INDEX('ИПЦ raw'!$1:$1048576, MATCH($K420,'ИПЦ raw'!$A:$A,0),MATCH(MoM!AA$1,'ИПЦ raw'!$1:$1,0))</f>
        <v>100.37</v>
      </c>
      <c r="AB420" s="326">
        <f>INDEX('ИПЦ raw'!$1:$1048576, MATCH($K420,'ИПЦ raw'!$A:$A,0),MATCH(MoM!AB$1,'ИПЦ raw'!$1:$1,0))</f>
        <v>102.07</v>
      </c>
      <c r="AC420" s="326">
        <f>INDEX('ИПЦ raw'!$1:$1048576, MATCH($K420,'ИПЦ raw'!$A:$A,0),MATCH(MoM!AC$1,'ИПЦ raw'!$1:$1,0))</f>
        <v>102.72</v>
      </c>
      <c r="AD420" s="326">
        <f>INDEX('ИПЦ raw'!$1:$1048576, MATCH($K420,'ИПЦ raw'!$A:$A,0),MATCH(MoM!AD$1,'ИПЦ raw'!$1:$1,0))</f>
        <v>101.52</v>
      </c>
      <c r="AE420" s="326">
        <f>INDEX('ИПЦ raw'!$1:$1048576, MATCH($K420,'ИПЦ raw'!$A:$A,0),MATCH(MoM!AE$1,'ИПЦ raw'!$1:$1,0))</f>
        <v>102.85</v>
      </c>
      <c r="AF420" s="326">
        <f>INDEX('ИПЦ raw'!$1:$1048576, MATCH($K420,'ИПЦ raw'!$A:$A,0),MATCH(MoM!AF$1,'ИПЦ raw'!$1:$1,0))</f>
        <v>99.6</v>
      </c>
      <c r="AG420" s="326">
        <f>INDEX('ИПЦ raw'!$1:$1048576, MATCH($K420,'ИПЦ raw'!$A:$A,0),MATCH(MoM!AG$1,'ИПЦ raw'!$1:$1,0))</f>
        <v>100.37</v>
      </c>
      <c r="AH420" s="326">
        <f>INDEX('ИПЦ raw'!$1:$1048576, MATCH($K420,'ИПЦ raw'!$A:$A,0),MATCH(MoM!AH$1,'ИПЦ raw'!$1:$1,0))</f>
        <v>100.57</v>
      </c>
      <c r="AI420" s="326">
        <f>INDEX('ИПЦ raw'!$1:$1048576, MATCH($K420,'ИПЦ raw'!$A:$A,0),MATCH(MoM!AI$1,'ИПЦ raw'!$1:$1,0))</f>
        <v>100.28</v>
      </c>
      <c r="AJ420" s="326">
        <f>INDEX('ИПЦ raw'!$1:$1048576, MATCH($K420,'ИПЦ raw'!$A:$A,0),MATCH(MoM!AJ$1,'ИПЦ raw'!$1:$1,0))</f>
        <v>102.51</v>
      </c>
      <c r="AK420" s="326">
        <f>INDEX('ИПЦ raw'!$1:$1048576, MATCH($K420,'ИПЦ raw'!$A:$A,0),MATCH(MoM!AK$1,'ИПЦ raw'!$1:$1,0))</f>
        <v>100.07</v>
      </c>
      <c r="AL420" s="326">
        <f>INDEX('ИПЦ raw'!$1:$1048576, MATCH($K420,'ИПЦ raw'!$A:$A,0),MATCH(MoM!AL$1,'ИПЦ raw'!$1:$1,0))</f>
        <v>101.31</v>
      </c>
      <c r="AM420" s="326">
        <f>INDEX('ИПЦ raw'!$1:$1048576, MATCH($K420,'ИПЦ raw'!$A:$A,0),MATCH(MoM!AM$1,'ИПЦ raw'!$1:$1,0))</f>
        <v>101.41</v>
      </c>
      <c r="AN420" s="326">
        <f>INDEX('ИПЦ raw'!$1:$1048576, MATCH($K420,'ИПЦ raw'!$A:$A,0),MATCH(MoM!AN$1,'ИПЦ raw'!$1:$1,0))</f>
        <v>100.31</v>
      </c>
      <c r="AO420" s="326">
        <f>INDEX('ИПЦ raw'!$1:$1048576, MATCH($K420,'ИПЦ raw'!$A:$A,0),MATCH(MoM!AO$1,'ИПЦ raw'!$1:$1,0))</f>
        <v>100.48</v>
      </c>
      <c r="AP420" s="326">
        <f>INDEX('ИПЦ raw'!$1:$1048576, MATCH($K420,'ИПЦ raw'!$A:$A,0),MATCH(MoM!AP$1,'ИПЦ raw'!$1:$1,0))</f>
        <v>101.49</v>
      </c>
      <c r="AQ420" s="326">
        <f>INDEX('ИПЦ raw'!$1:$1048576, MATCH($K420,'ИПЦ raw'!$A:$A,0),MATCH(MoM!AQ$1,'ИПЦ raw'!$1:$1,0))</f>
        <v>100.56</v>
      </c>
      <c r="AR420" s="326">
        <f>INDEX('ИПЦ raw'!$1:$1048576, MATCH($K420,'ИПЦ raw'!$A:$A,0),MATCH(MoM!AR$1,'ИПЦ raw'!$1:$1,0))</f>
        <v>100.51</v>
      </c>
      <c r="AS420" s="326">
        <f>INDEX('ИПЦ raw'!$1:$1048576, MATCH($K420,'ИПЦ raw'!$A:$A,0),MATCH(MoM!AS$1,'ИПЦ raw'!$1:$1,0))</f>
        <v>100.3</v>
      </c>
      <c r="AT420" s="326">
        <f>INDEX('ИПЦ raw'!$1:$1048576, MATCH($K420,'ИПЦ raw'!$A:$A,0),MATCH(MoM!AT$1,'ИПЦ raw'!$1:$1,0))</f>
        <v>99.52</v>
      </c>
      <c r="AU420" s="326">
        <f>INDEX('ИПЦ raw'!$1:$1048576, MATCH($K420,'ИПЦ raw'!$A:$A,0),MATCH(MoM!AU$1,'ИПЦ raw'!$1:$1,0))</f>
        <v>102.85</v>
      </c>
      <c r="AV420" s="326">
        <f>INDEX('ИПЦ raw'!$1:$1048576, MATCH($K420,'ИПЦ raw'!$A:$A,0),MATCH(MoM!AV$1,'ИПЦ raw'!$1:$1,0))</f>
        <v>104.8</v>
      </c>
      <c r="AW420" s="326">
        <f>INDEX('ИПЦ raw'!$1:$1048576, MATCH($K420,'ИПЦ raw'!$A:$A,0),MATCH(MoM!AW$1,'ИПЦ raw'!$1:$1,0))</f>
        <v>105.42</v>
      </c>
      <c r="AX420" s="326">
        <f>INDEX('ИПЦ raw'!$1:$1048576, MATCH($K420,'ИПЦ raw'!$A:$A,0),MATCH(MoM!AX$1,'ИПЦ raw'!$1:$1,0))</f>
        <v>100.78</v>
      </c>
      <c r="AY420" s="326">
        <f>INDEX('ИПЦ raw'!$1:$1048576, MATCH($K420,'ИПЦ raw'!$A:$A,0),MATCH(MoM!AY$1,'ИПЦ raw'!$1:$1,0))</f>
        <v>100.59</v>
      </c>
      <c r="AZ420" s="326">
        <f>INDEX('ИПЦ raw'!$1:$1048576, MATCH($K420,'ИПЦ raw'!$A:$A,0),MATCH(MoM!AZ$1,'ИПЦ raw'!$1:$1,0))</f>
        <v>100.94</v>
      </c>
    </row>
    <row r="421" spans="1:52" x14ac:dyDescent="0.45">
      <c r="A421" s="326">
        <f>Веса!A421</f>
        <v>1</v>
      </c>
      <c r="B421" s="333">
        <v>0</v>
      </c>
      <c r="C421" s="326">
        <f>БИПЦ_НДС!E421</f>
        <v>0</v>
      </c>
      <c r="D421" s="326">
        <f t="shared" si="13"/>
        <v>1</v>
      </c>
      <c r="E421" s="326">
        <v>0</v>
      </c>
      <c r="F421" s="326">
        <v>0</v>
      </c>
      <c r="G421" s="326">
        <v>0</v>
      </c>
      <c r="H421" s="326">
        <v>0</v>
      </c>
      <c r="I421" s="326">
        <v>1</v>
      </c>
      <c r="J421" s="308" t="s">
        <v>425</v>
      </c>
      <c r="K421" s="308" t="s">
        <v>425</v>
      </c>
      <c r="L421" s="326">
        <f>INDEX('ИПЦ raw'!$1:$1048576, MATCH($K421,'ИПЦ raw'!$A:$A,0),MATCH(MoM!L$1,'ИПЦ raw'!$1:$1,0))</f>
        <v>102.04</v>
      </c>
      <c r="M421" s="326">
        <f>INDEX('ИПЦ raw'!$1:$1048576, MATCH($K421,'ИПЦ raw'!$A:$A,0),MATCH(MoM!M$1,'ИПЦ raw'!$1:$1,0))</f>
        <v>101.1</v>
      </c>
      <c r="N421" s="326">
        <f>INDEX('ИПЦ raw'!$1:$1048576, MATCH($K421,'ИПЦ raw'!$A:$A,0),MATCH(MoM!N$1,'ИПЦ raw'!$1:$1,0))</f>
        <v>101.46</v>
      </c>
      <c r="O421" s="326">
        <f>INDEX('ИПЦ raw'!$1:$1048576, MATCH($K421,'ИПЦ raw'!$A:$A,0),MATCH(MoM!O$1,'ИПЦ raw'!$1:$1,0))</f>
        <v>100.88</v>
      </c>
      <c r="P421" s="326">
        <f>INDEX('ИПЦ raw'!$1:$1048576, MATCH($K421,'ИПЦ raw'!$A:$A,0),MATCH(MoM!P$1,'ИПЦ raw'!$1:$1,0))</f>
        <v>100.8</v>
      </c>
      <c r="Q421" s="326">
        <f>INDEX('ИПЦ raw'!$1:$1048576, MATCH($K421,'ИПЦ raw'!$A:$A,0),MATCH(MoM!Q$1,'ИПЦ raw'!$1:$1,0))</f>
        <v>100.59</v>
      </c>
      <c r="R421" s="326">
        <f>INDEX('ИПЦ raw'!$1:$1048576, MATCH($K421,'ИПЦ raw'!$A:$A,0),MATCH(MoM!R$1,'ИПЦ raw'!$1:$1,0))</f>
        <v>100.89</v>
      </c>
      <c r="S421" s="326">
        <f>INDEX('ИПЦ raw'!$1:$1048576, MATCH($K421,'ИПЦ raw'!$A:$A,0),MATCH(MoM!S$1,'ИПЦ raw'!$1:$1,0))</f>
        <v>100.42</v>
      </c>
      <c r="T421" s="326">
        <f>INDEX('ИПЦ raw'!$1:$1048576, MATCH($K421,'ИПЦ raw'!$A:$A,0),MATCH(MoM!T$1,'ИПЦ raw'!$1:$1,0))</f>
        <v>100.64</v>
      </c>
      <c r="U421" s="326">
        <f>INDEX('ИПЦ raw'!$1:$1048576, MATCH($K421,'ИПЦ raw'!$A:$A,0),MATCH(MoM!U$1,'ИПЦ raw'!$1:$1,0))</f>
        <v>100.93</v>
      </c>
      <c r="V421" s="326">
        <f>INDEX('ИПЦ raw'!$1:$1048576, MATCH($K421,'ИПЦ raw'!$A:$A,0),MATCH(MoM!V$1,'ИПЦ raw'!$1:$1,0))</f>
        <v>101.09</v>
      </c>
      <c r="W421" s="326">
        <f>INDEX('ИПЦ raw'!$1:$1048576, MATCH($K421,'ИПЦ raw'!$A:$A,0),MATCH(MoM!W$1,'ИПЦ raw'!$1:$1,0))</f>
        <v>101.09</v>
      </c>
      <c r="X421" s="326">
        <f>INDEX('ИПЦ raw'!$1:$1048576, MATCH($K421,'ИПЦ raw'!$A:$A,0),MATCH(MoM!X$1,'ИПЦ raw'!$1:$1,0))</f>
        <v>101.94</v>
      </c>
      <c r="Y421" s="326">
        <f>INDEX('ИПЦ raw'!$1:$1048576, MATCH($K421,'ИПЦ raw'!$A:$A,0),MATCH(MoM!Y$1,'ИПЦ raw'!$1:$1,0))</f>
        <v>101.8</v>
      </c>
      <c r="Z421" s="326">
        <f>INDEX('ИПЦ raw'!$1:$1048576, MATCH($K421,'ИПЦ raw'!$A:$A,0),MATCH(MoM!Z$1,'ИПЦ raw'!$1:$1,0))</f>
        <v>101.99</v>
      </c>
      <c r="AA421" s="326">
        <f>INDEX('ИПЦ raw'!$1:$1048576, MATCH($K421,'ИПЦ raw'!$A:$A,0),MATCH(MoM!AA$1,'ИПЦ raw'!$1:$1,0))</f>
        <v>101.16</v>
      </c>
      <c r="AB421" s="326">
        <f>INDEX('ИПЦ raw'!$1:$1048576, MATCH($K421,'ИПЦ raw'!$A:$A,0),MATCH(MoM!AB$1,'ИПЦ raw'!$1:$1,0))</f>
        <v>100.4</v>
      </c>
      <c r="AC421" s="326">
        <f>INDEX('ИПЦ raw'!$1:$1048576, MATCH($K421,'ИПЦ raw'!$A:$A,0),MATCH(MoM!AC$1,'ИПЦ raw'!$1:$1,0))</f>
        <v>101.35</v>
      </c>
      <c r="AD421" s="326">
        <f>INDEX('ИПЦ raw'!$1:$1048576, MATCH($K421,'ИПЦ raw'!$A:$A,0),MATCH(MoM!AD$1,'ИПЦ raw'!$1:$1,0))</f>
        <v>100.81</v>
      </c>
      <c r="AE421" s="326">
        <f>INDEX('ИПЦ raw'!$1:$1048576, MATCH($K421,'ИПЦ raw'!$A:$A,0),MATCH(MoM!AE$1,'ИПЦ raw'!$1:$1,0))</f>
        <v>100.83</v>
      </c>
      <c r="AF421" s="326">
        <f>INDEX('ИПЦ raw'!$1:$1048576, MATCH($K421,'ИПЦ raw'!$A:$A,0),MATCH(MoM!AF$1,'ИПЦ raw'!$1:$1,0))</f>
        <v>101.39</v>
      </c>
      <c r="AG421" s="326">
        <f>INDEX('ИПЦ raw'!$1:$1048576, MATCH($K421,'ИПЦ raw'!$A:$A,0),MATCH(MoM!AG$1,'ИПЦ raw'!$1:$1,0))</f>
        <v>101.48</v>
      </c>
      <c r="AH421" s="326">
        <f>INDEX('ИПЦ raw'!$1:$1048576, MATCH($K421,'ИПЦ raw'!$A:$A,0),MATCH(MoM!AH$1,'ИПЦ raw'!$1:$1,0))</f>
        <v>101.2</v>
      </c>
      <c r="AI421" s="326">
        <f>INDEX('ИПЦ raw'!$1:$1048576, MATCH($K421,'ИПЦ raw'!$A:$A,0),MATCH(MoM!AI$1,'ИПЦ raw'!$1:$1,0))</f>
        <v>101</v>
      </c>
      <c r="AJ421" s="326">
        <f>INDEX('ИПЦ raw'!$1:$1048576, MATCH($K421,'ИПЦ raw'!$A:$A,0),MATCH(MoM!AJ$1,'ИПЦ raw'!$1:$1,0))</f>
        <v>102.22</v>
      </c>
      <c r="AK421" s="326">
        <f>INDEX('ИПЦ raw'!$1:$1048576, MATCH($K421,'ИПЦ raw'!$A:$A,0),MATCH(MoM!AK$1,'ИПЦ raw'!$1:$1,0))</f>
        <v>103.06</v>
      </c>
      <c r="AL421" s="326">
        <f>INDEX('ИПЦ raw'!$1:$1048576, MATCH($K421,'ИПЦ raw'!$A:$A,0),MATCH(MoM!AL$1,'ИПЦ raw'!$1:$1,0))</f>
        <v>101.61</v>
      </c>
      <c r="AM421" s="326">
        <f>INDEX('ИПЦ raw'!$1:$1048576, MATCH($K421,'ИПЦ raw'!$A:$A,0),MATCH(MoM!AM$1,'ИПЦ raw'!$1:$1,0))</f>
        <v>101.43</v>
      </c>
      <c r="AN421" s="326">
        <f>INDEX('ИПЦ raw'!$1:$1048576, MATCH($K421,'ИПЦ raw'!$A:$A,0),MATCH(MoM!AN$1,'ИПЦ raw'!$1:$1,0))</f>
        <v>100.88</v>
      </c>
      <c r="AO421" s="326">
        <f>INDEX('ИПЦ raw'!$1:$1048576, MATCH($K421,'ИПЦ raw'!$A:$A,0),MATCH(MoM!AO$1,'ИПЦ raw'!$1:$1,0))</f>
        <v>100.84</v>
      </c>
      <c r="AP421" s="326">
        <f>INDEX('ИПЦ raw'!$1:$1048576, MATCH($K421,'ИПЦ raw'!$A:$A,0),MATCH(MoM!AP$1,'ИПЦ raw'!$1:$1,0))</f>
        <v>101.78</v>
      </c>
      <c r="AQ421" s="326">
        <f>INDEX('ИПЦ raw'!$1:$1048576, MATCH($K421,'ИПЦ raw'!$A:$A,0),MATCH(MoM!AQ$1,'ИПЦ raw'!$1:$1,0))</f>
        <v>101.44</v>
      </c>
      <c r="AR421" s="326">
        <f>INDEX('ИПЦ raw'!$1:$1048576, MATCH($K421,'ИПЦ raw'!$A:$A,0),MATCH(MoM!AR$1,'ИПЦ raw'!$1:$1,0))</f>
        <v>101.55</v>
      </c>
      <c r="AS421" s="326">
        <f>INDEX('ИПЦ raw'!$1:$1048576, MATCH($K421,'ИПЦ raw'!$A:$A,0),MATCH(MoM!AS$1,'ИПЦ raw'!$1:$1,0))</f>
        <v>102.13</v>
      </c>
      <c r="AT421" s="326">
        <f>INDEX('ИПЦ raw'!$1:$1048576, MATCH($K421,'ИПЦ raw'!$A:$A,0),MATCH(MoM!AT$1,'ИПЦ raw'!$1:$1,0))</f>
        <v>100.87</v>
      </c>
      <c r="AU421" s="326">
        <f>INDEX('ИПЦ raw'!$1:$1048576, MATCH($K421,'ИПЦ raw'!$A:$A,0),MATCH(MoM!AU$1,'ИПЦ raw'!$1:$1,0))</f>
        <v>101.47</v>
      </c>
      <c r="AV421" s="326">
        <f>INDEX('ИПЦ raw'!$1:$1048576, MATCH($K421,'ИПЦ raw'!$A:$A,0),MATCH(MoM!AV$1,'ИПЦ raw'!$1:$1,0))</f>
        <v>104.75</v>
      </c>
      <c r="AW421" s="326">
        <f>INDEX('ИПЦ raw'!$1:$1048576, MATCH($K421,'ИПЦ raw'!$A:$A,0),MATCH(MoM!AW$1,'ИПЦ raw'!$1:$1,0))</f>
        <v>102.35</v>
      </c>
      <c r="AX421" s="326">
        <f>INDEX('ИПЦ raw'!$1:$1048576, MATCH($K421,'ИПЦ raw'!$A:$A,0),MATCH(MoM!AX$1,'ИПЦ raw'!$1:$1,0))</f>
        <v>102.14</v>
      </c>
      <c r="AY421" s="326">
        <f>INDEX('ИПЦ raw'!$1:$1048576, MATCH($K421,'ИПЦ raw'!$A:$A,0),MATCH(MoM!AY$1,'ИПЦ raw'!$1:$1,0))</f>
        <v>101.51</v>
      </c>
      <c r="AZ421" s="326">
        <f>INDEX('ИПЦ raw'!$1:$1048576, MATCH($K421,'ИПЦ raw'!$A:$A,0),MATCH(MoM!AZ$1,'ИПЦ raw'!$1:$1,0))</f>
        <v>100.56</v>
      </c>
    </row>
    <row r="422" spans="1:52" x14ac:dyDescent="0.45">
      <c r="A422" s="326">
        <f>Веса!A422</f>
        <v>1</v>
      </c>
      <c r="B422" s="333">
        <v>0</v>
      </c>
      <c r="C422" s="326">
        <f>БИПЦ_НДС!E422</f>
        <v>0</v>
      </c>
      <c r="D422" s="326">
        <f t="shared" si="13"/>
        <v>1</v>
      </c>
      <c r="E422" s="326">
        <v>0</v>
      </c>
      <c r="F422" s="326">
        <v>0</v>
      </c>
      <c r="G422" s="326">
        <v>0</v>
      </c>
      <c r="H422" s="326">
        <v>0</v>
      </c>
      <c r="I422" s="326">
        <v>1</v>
      </c>
      <c r="J422" s="308" t="s">
        <v>426</v>
      </c>
      <c r="K422" s="308" t="s">
        <v>426</v>
      </c>
      <c r="L422" s="326">
        <f>INDEX('ИПЦ raw'!$1:$1048576, MATCH($K422,'ИПЦ raw'!$A:$A,0),MATCH(MoM!L$1,'ИПЦ raw'!$1:$1,0))</f>
        <v>102.68</v>
      </c>
      <c r="M422" s="326">
        <f>INDEX('ИПЦ raw'!$1:$1048576, MATCH($K422,'ИПЦ raw'!$A:$A,0),MATCH(MoM!M$1,'ИПЦ raw'!$1:$1,0))</f>
        <v>101.2</v>
      </c>
      <c r="N422" s="326">
        <f>INDEX('ИПЦ raw'!$1:$1048576, MATCH($K422,'ИПЦ raw'!$A:$A,0),MATCH(MoM!N$1,'ИПЦ raw'!$1:$1,0))</f>
        <v>102.1</v>
      </c>
      <c r="O422" s="326">
        <f>INDEX('ИПЦ raw'!$1:$1048576, MATCH($K422,'ИПЦ raw'!$A:$A,0),MATCH(MoM!O$1,'ИПЦ raw'!$1:$1,0))</f>
        <v>101.28</v>
      </c>
      <c r="P422" s="326">
        <f>INDEX('ИПЦ raw'!$1:$1048576, MATCH($K422,'ИПЦ raw'!$A:$A,0),MATCH(MoM!P$1,'ИПЦ raw'!$1:$1,0))</f>
        <v>100.69</v>
      </c>
      <c r="Q422" s="326">
        <f>INDEX('ИПЦ raw'!$1:$1048576, MATCH($K422,'ИПЦ raw'!$A:$A,0),MATCH(MoM!Q$1,'ИПЦ raw'!$1:$1,0))</f>
        <v>100.74</v>
      </c>
      <c r="R422" s="326">
        <f>INDEX('ИПЦ raw'!$1:$1048576, MATCH($K422,'ИПЦ raw'!$A:$A,0),MATCH(MoM!R$1,'ИПЦ raw'!$1:$1,0))</f>
        <v>100.51</v>
      </c>
      <c r="S422" s="326">
        <f>INDEX('ИПЦ raw'!$1:$1048576, MATCH($K422,'ИПЦ raw'!$A:$A,0),MATCH(MoM!S$1,'ИПЦ raw'!$1:$1,0))</f>
        <v>100.52</v>
      </c>
      <c r="T422" s="326">
        <f>INDEX('ИПЦ raw'!$1:$1048576, MATCH($K422,'ИПЦ raw'!$A:$A,0),MATCH(MoM!T$1,'ИПЦ raw'!$1:$1,0))</f>
        <v>101</v>
      </c>
      <c r="U422" s="326">
        <f>INDEX('ИПЦ raw'!$1:$1048576, MATCH($K422,'ИПЦ raw'!$A:$A,0),MATCH(MoM!U$1,'ИПЦ raw'!$1:$1,0))</f>
        <v>101.01</v>
      </c>
      <c r="V422" s="326">
        <f>INDEX('ИПЦ raw'!$1:$1048576, MATCH($K422,'ИПЦ raw'!$A:$A,0),MATCH(MoM!V$1,'ИПЦ raw'!$1:$1,0))</f>
        <v>101.71</v>
      </c>
      <c r="W422" s="326">
        <f>INDEX('ИПЦ raw'!$1:$1048576, MATCH($K422,'ИПЦ raw'!$A:$A,0),MATCH(MoM!W$1,'ИПЦ raw'!$1:$1,0))</f>
        <v>100.35</v>
      </c>
      <c r="X422" s="326">
        <f>INDEX('ИПЦ raw'!$1:$1048576, MATCH($K422,'ИПЦ raw'!$A:$A,0),MATCH(MoM!X$1,'ИПЦ raw'!$1:$1,0))</f>
        <v>101.36</v>
      </c>
      <c r="Y422" s="326">
        <f>INDEX('ИПЦ raw'!$1:$1048576, MATCH($K422,'ИПЦ raw'!$A:$A,0),MATCH(MoM!Y$1,'ИПЦ raw'!$1:$1,0))</f>
        <v>100.88</v>
      </c>
      <c r="Z422" s="326">
        <f>INDEX('ИПЦ raw'!$1:$1048576, MATCH($K422,'ИПЦ raw'!$A:$A,0),MATCH(MoM!Z$1,'ИПЦ raw'!$1:$1,0))</f>
        <v>100.83</v>
      </c>
      <c r="AA422" s="326">
        <f>INDEX('ИПЦ raw'!$1:$1048576, MATCH($K422,'ИПЦ raw'!$A:$A,0),MATCH(MoM!AA$1,'ИПЦ raw'!$1:$1,0))</f>
        <v>101.11</v>
      </c>
      <c r="AB422" s="326">
        <f>INDEX('ИПЦ raw'!$1:$1048576, MATCH($K422,'ИПЦ raw'!$A:$A,0),MATCH(MoM!AB$1,'ИПЦ raw'!$1:$1,0))</f>
        <v>101.04</v>
      </c>
      <c r="AC422" s="326">
        <f>INDEX('ИПЦ raw'!$1:$1048576, MATCH($K422,'ИПЦ raw'!$A:$A,0),MATCH(MoM!AC$1,'ИПЦ raw'!$1:$1,0))</f>
        <v>102.16</v>
      </c>
      <c r="AD422" s="326">
        <f>INDEX('ИПЦ raw'!$1:$1048576, MATCH($K422,'ИПЦ raw'!$A:$A,0),MATCH(MoM!AD$1,'ИПЦ raw'!$1:$1,0))</f>
        <v>100.84</v>
      </c>
      <c r="AE422" s="326">
        <f>INDEX('ИПЦ raw'!$1:$1048576, MATCH($K422,'ИПЦ raw'!$A:$A,0),MATCH(MoM!AE$1,'ИПЦ raw'!$1:$1,0))</f>
        <v>100.51</v>
      </c>
      <c r="AF422" s="326">
        <f>INDEX('ИПЦ raw'!$1:$1048576, MATCH($K422,'ИПЦ raw'!$A:$A,0),MATCH(MoM!AF$1,'ИПЦ raw'!$1:$1,0))</f>
        <v>100.54</v>
      </c>
      <c r="AG422" s="326">
        <f>INDEX('ИПЦ raw'!$1:$1048576, MATCH($K422,'ИПЦ raw'!$A:$A,0),MATCH(MoM!AG$1,'ИПЦ raw'!$1:$1,0))</f>
        <v>100.6</v>
      </c>
      <c r="AH422" s="326">
        <f>INDEX('ИПЦ raw'!$1:$1048576, MATCH($K422,'ИПЦ raw'!$A:$A,0),MATCH(MoM!AH$1,'ИПЦ raw'!$1:$1,0))</f>
        <v>100.27</v>
      </c>
      <c r="AI422" s="326">
        <f>INDEX('ИПЦ raw'!$1:$1048576, MATCH($K422,'ИПЦ raw'!$A:$A,0),MATCH(MoM!AI$1,'ИПЦ raw'!$1:$1,0))</f>
        <v>100.71</v>
      </c>
      <c r="AJ422" s="326">
        <f>INDEX('ИПЦ raw'!$1:$1048576, MATCH($K422,'ИПЦ raw'!$A:$A,0),MATCH(MoM!AJ$1,'ИПЦ raw'!$1:$1,0))</f>
        <v>101.41</v>
      </c>
      <c r="AK422" s="326">
        <f>INDEX('ИПЦ raw'!$1:$1048576, MATCH($K422,'ИПЦ raw'!$A:$A,0),MATCH(MoM!AK$1,'ИПЦ raw'!$1:$1,0))</f>
        <v>101.18</v>
      </c>
      <c r="AL422" s="326">
        <f>INDEX('ИПЦ raw'!$1:$1048576, MATCH($K422,'ИПЦ raw'!$A:$A,0),MATCH(MoM!AL$1,'ИПЦ raw'!$1:$1,0))</f>
        <v>100.66</v>
      </c>
      <c r="AM422" s="326">
        <f>INDEX('ИПЦ raw'!$1:$1048576, MATCH($K422,'ИПЦ raw'!$A:$A,0),MATCH(MoM!AM$1,'ИПЦ raw'!$1:$1,0))</f>
        <v>101.14</v>
      </c>
      <c r="AN422" s="326">
        <f>INDEX('ИПЦ raw'!$1:$1048576, MATCH($K422,'ИПЦ raw'!$A:$A,0),MATCH(MoM!AN$1,'ИПЦ raw'!$1:$1,0))</f>
        <v>101.45</v>
      </c>
      <c r="AO422" s="326">
        <f>INDEX('ИПЦ raw'!$1:$1048576, MATCH($K422,'ИПЦ raw'!$A:$A,0),MATCH(MoM!AO$1,'ИПЦ raw'!$1:$1,0))</f>
        <v>101.84</v>
      </c>
      <c r="AP422" s="326">
        <f>INDEX('ИПЦ raw'!$1:$1048576, MATCH($K422,'ИПЦ raw'!$A:$A,0),MATCH(MoM!AP$1,'ИПЦ raw'!$1:$1,0))</f>
        <v>102.66</v>
      </c>
      <c r="AQ422" s="326">
        <f>INDEX('ИПЦ raw'!$1:$1048576, MATCH($K422,'ИПЦ raw'!$A:$A,0),MATCH(MoM!AQ$1,'ИПЦ raw'!$1:$1,0))</f>
        <v>103.61</v>
      </c>
      <c r="AR422" s="326">
        <f>INDEX('ИПЦ raw'!$1:$1048576, MATCH($K422,'ИПЦ raw'!$A:$A,0),MATCH(MoM!AR$1,'ИПЦ raw'!$1:$1,0))</f>
        <v>101.95</v>
      </c>
      <c r="AS422" s="326">
        <f>INDEX('ИПЦ raw'!$1:$1048576, MATCH($K422,'ИПЦ raw'!$A:$A,0),MATCH(MoM!AS$1,'ИПЦ raw'!$1:$1,0))</f>
        <v>102.15</v>
      </c>
      <c r="AT422" s="326">
        <f>INDEX('ИПЦ raw'!$1:$1048576, MATCH($K422,'ИПЦ raw'!$A:$A,0),MATCH(MoM!AT$1,'ИПЦ raw'!$1:$1,0))</f>
        <v>101.01</v>
      </c>
      <c r="AU422" s="326">
        <f>INDEX('ИПЦ raw'!$1:$1048576, MATCH($K422,'ИПЦ raw'!$A:$A,0),MATCH(MoM!AU$1,'ИПЦ raw'!$1:$1,0))</f>
        <v>101.6</v>
      </c>
      <c r="AV422" s="326">
        <f>INDEX('ИПЦ raw'!$1:$1048576, MATCH($K422,'ИПЦ raw'!$A:$A,0),MATCH(MoM!AV$1,'ИПЦ raw'!$1:$1,0))</f>
        <v>102.43</v>
      </c>
      <c r="AW422" s="326">
        <f>INDEX('ИПЦ raw'!$1:$1048576, MATCH($K422,'ИПЦ raw'!$A:$A,0),MATCH(MoM!AW$1,'ИПЦ raw'!$1:$1,0))</f>
        <v>101.28</v>
      </c>
      <c r="AX422" s="326">
        <f>INDEX('ИПЦ raw'!$1:$1048576, MATCH($K422,'ИПЦ raw'!$A:$A,0),MATCH(MoM!AX$1,'ИПЦ raw'!$1:$1,0))</f>
        <v>101.33</v>
      </c>
      <c r="AY422" s="326">
        <f>INDEX('ИПЦ raw'!$1:$1048576, MATCH($K422,'ИПЦ raw'!$A:$A,0),MATCH(MoM!AY$1,'ИПЦ raw'!$1:$1,0))</f>
        <v>100.92</v>
      </c>
      <c r="AZ422" s="326">
        <f>INDEX('ИПЦ raw'!$1:$1048576, MATCH($K422,'ИПЦ raw'!$A:$A,0),MATCH(MoM!AZ$1,'ИПЦ raw'!$1:$1,0))</f>
        <v>100.86</v>
      </c>
    </row>
    <row r="423" spans="1:52" ht="26.25" x14ac:dyDescent="0.45">
      <c r="A423" s="326">
        <f>Веса!A423</f>
        <v>1</v>
      </c>
      <c r="B423" s="326">
        <f t="shared" si="12"/>
        <v>1</v>
      </c>
      <c r="C423" s="326">
        <f>БИПЦ_НДС!E423</f>
        <v>1</v>
      </c>
      <c r="D423" s="326">
        <f t="shared" si="13"/>
        <v>0</v>
      </c>
      <c r="E423" s="326">
        <v>0</v>
      </c>
      <c r="F423" s="326">
        <v>0</v>
      </c>
      <c r="G423" s="326">
        <v>0</v>
      </c>
      <c r="H423" s="326">
        <v>0</v>
      </c>
      <c r="I423" s="326">
        <v>1</v>
      </c>
      <c r="J423" s="308" t="s">
        <v>427</v>
      </c>
      <c r="K423" s="308" t="s">
        <v>427</v>
      </c>
      <c r="L423" s="326">
        <f>INDEX('ИПЦ raw'!$1:$1048576, MATCH($K423,'ИПЦ raw'!$A:$A,0),MATCH(MoM!L$1,'ИПЦ raw'!$1:$1,0))</f>
        <v>104.34</v>
      </c>
      <c r="M423" s="326">
        <f>INDEX('ИПЦ raw'!$1:$1048576, MATCH($K423,'ИПЦ raw'!$A:$A,0),MATCH(MoM!M$1,'ИПЦ raw'!$1:$1,0))</f>
        <v>100.31</v>
      </c>
      <c r="N423" s="326">
        <f>INDEX('ИПЦ raw'!$1:$1048576, MATCH($K423,'ИПЦ raw'!$A:$A,0),MATCH(MoM!N$1,'ИПЦ raw'!$1:$1,0))</f>
        <v>99.99</v>
      </c>
      <c r="O423" s="326">
        <f>INDEX('ИПЦ raw'!$1:$1048576, MATCH($K423,'ИПЦ raw'!$A:$A,0),MATCH(MoM!O$1,'ИПЦ raw'!$1:$1,0))</f>
        <v>100.02</v>
      </c>
      <c r="P423" s="326">
        <f>INDEX('ИПЦ raw'!$1:$1048576, MATCH($K423,'ИПЦ raw'!$A:$A,0),MATCH(MoM!P$1,'ИПЦ raw'!$1:$1,0))</f>
        <v>100</v>
      </c>
      <c r="Q423" s="326">
        <f>INDEX('ИПЦ raw'!$1:$1048576, MATCH($K423,'ИПЦ raw'!$A:$A,0),MATCH(MoM!Q$1,'ИПЦ raw'!$1:$1,0))</f>
        <v>100</v>
      </c>
      <c r="R423" s="326">
        <f>INDEX('ИПЦ raw'!$1:$1048576, MATCH($K423,'ИПЦ raw'!$A:$A,0),MATCH(MoM!R$1,'ИПЦ raw'!$1:$1,0))</f>
        <v>100</v>
      </c>
      <c r="S423" s="326">
        <f>INDEX('ИПЦ raw'!$1:$1048576, MATCH($K423,'ИПЦ raw'!$A:$A,0),MATCH(MoM!S$1,'ИПЦ raw'!$1:$1,0))</f>
        <v>100</v>
      </c>
      <c r="T423" s="326">
        <f>INDEX('ИПЦ raw'!$1:$1048576, MATCH($K423,'ИПЦ raw'!$A:$A,0),MATCH(MoM!T$1,'ИПЦ raw'!$1:$1,0))</f>
        <v>100.02</v>
      </c>
      <c r="U423" s="326">
        <f>INDEX('ИПЦ raw'!$1:$1048576, MATCH($K423,'ИПЦ raw'!$A:$A,0),MATCH(MoM!U$1,'ИПЦ raw'!$1:$1,0))</f>
        <v>101.25</v>
      </c>
      <c r="V423" s="326">
        <f>INDEX('ИПЦ raw'!$1:$1048576, MATCH($K423,'ИПЦ raw'!$A:$A,0),MATCH(MoM!V$1,'ИПЦ raw'!$1:$1,0))</f>
        <v>99.72</v>
      </c>
      <c r="W423" s="326">
        <f>INDEX('ИПЦ raw'!$1:$1048576, MATCH($K423,'ИПЦ raw'!$A:$A,0),MATCH(MoM!W$1,'ИПЦ raw'!$1:$1,0))</f>
        <v>100.44</v>
      </c>
      <c r="X423" s="326">
        <f>INDEX('ИПЦ raw'!$1:$1048576, MATCH($K423,'ИПЦ raw'!$A:$A,0),MATCH(MoM!X$1,'ИПЦ raw'!$1:$1,0))</f>
        <v>100.37</v>
      </c>
      <c r="Y423" s="326">
        <f>INDEX('ИПЦ raw'!$1:$1048576, MATCH($K423,'ИПЦ raw'!$A:$A,0),MATCH(MoM!Y$1,'ИПЦ raw'!$1:$1,0))</f>
        <v>100.39</v>
      </c>
      <c r="Z423" s="326">
        <f>INDEX('ИПЦ raw'!$1:$1048576, MATCH($K423,'ИПЦ raw'!$A:$A,0),MATCH(MoM!Z$1,'ИПЦ raw'!$1:$1,0))</f>
        <v>100.03</v>
      </c>
      <c r="AA423" s="326">
        <f>INDEX('ИПЦ raw'!$1:$1048576, MATCH($K423,'ИПЦ raw'!$A:$A,0),MATCH(MoM!AA$1,'ИПЦ raw'!$1:$1,0))</f>
        <v>100</v>
      </c>
      <c r="AB423" s="326">
        <f>INDEX('ИПЦ raw'!$1:$1048576, MATCH($K423,'ИПЦ raw'!$A:$A,0),MATCH(MoM!AB$1,'ИПЦ raw'!$1:$1,0))</f>
        <v>100</v>
      </c>
      <c r="AC423" s="326">
        <f>INDEX('ИПЦ raw'!$1:$1048576, MATCH($K423,'ИПЦ raw'!$A:$A,0),MATCH(MoM!AC$1,'ИПЦ raw'!$1:$1,0))</f>
        <v>100</v>
      </c>
      <c r="AD423" s="326">
        <f>INDEX('ИПЦ raw'!$1:$1048576, MATCH($K423,'ИПЦ raw'!$A:$A,0),MATCH(MoM!AD$1,'ИПЦ raw'!$1:$1,0))</f>
        <v>100</v>
      </c>
      <c r="AE423" s="326">
        <f>INDEX('ИПЦ raw'!$1:$1048576, MATCH($K423,'ИПЦ raw'!$A:$A,0),MATCH(MoM!AE$1,'ИПЦ raw'!$1:$1,0))</f>
        <v>100</v>
      </c>
      <c r="AF423" s="326">
        <f>INDEX('ИПЦ raw'!$1:$1048576, MATCH($K423,'ИПЦ raw'!$A:$A,0),MATCH(MoM!AF$1,'ИПЦ raw'!$1:$1,0))</f>
        <v>100.03</v>
      </c>
      <c r="AG423" s="326">
        <f>INDEX('ИПЦ raw'!$1:$1048576, MATCH($K423,'ИПЦ raw'!$A:$A,0),MATCH(MoM!AG$1,'ИПЦ raw'!$1:$1,0))</f>
        <v>100</v>
      </c>
      <c r="AH423" s="326">
        <f>INDEX('ИПЦ raw'!$1:$1048576, MATCH($K423,'ИПЦ raw'!$A:$A,0),MATCH(MoM!AH$1,'ИПЦ raw'!$1:$1,0))</f>
        <v>100</v>
      </c>
      <c r="AI423" s="326">
        <f>INDEX('ИПЦ raw'!$1:$1048576, MATCH($K423,'ИПЦ raw'!$A:$A,0),MATCH(MoM!AI$1,'ИПЦ raw'!$1:$1,0))</f>
        <v>100</v>
      </c>
      <c r="AJ423" s="326">
        <f>INDEX('ИПЦ raw'!$1:$1048576, MATCH($K423,'ИПЦ raw'!$A:$A,0),MATCH(MoM!AJ$1,'ИПЦ raw'!$1:$1,0))</f>
        <v>132.25</v>
      </c>
      <c r="AK423" s="326">
        <f>INDEX('ИПЦ raw'!$1:$1048576, MATCH($K423,'ИПЦ raw'!$A:$A,0),MATCH(MoM!AK$1,'ИПЦ raw'!$1:$1,0))</f>
        <v>100.5</v>
      </c>
      <c r="AL423" s="326">
        <f>INDEX('ИПЦ raw'!$1:$1048576, MATCH($K423,'ИПЦ raw'!$A:$A,0),MATCH(MoM!AL$1,'ИПЦ raw'!$1:$1,0))</f>
        <v>100</v>
      </c>
      <c r="AM423" s="326">
        <f>INDEX('ИПЦ raw'!$1:$1048576, MATCH($K423,'ИПЦ raw'!$A:$A,0),MATCH(MoM!AM$1,'ИПЦ raw'!$1:$1,0))</f>
        <v>100.01</v>
      </c>
      <c r="AN423" s="326">
        <f>INDEX('ИПЦ raw'!$1:$1048576, MATCH($K423,'ИПЦ raw'!$A:$A,0),MATCH(MoM!AN$1,'ИПЦ raw'!$1:$1,0))</f>
        <v>100.08</v>
      </c>
      <c r="AO423" s="326">
        <f>INDEX('ИПЦ raw'!$1:$1048576, MATCH($K423,'ИПЦ raw'!$A:$A,0),MATCH(MoM!AO$1,'ИПЦ raw'!$1:$1,0))</f>
        <v>100</v>
      </c>
      <c r="AP423" s="326">
        <f>INDEX('ИПЦ raw'!$1:$1048576, MATCH($K423,'ИПЦ raw'!$A:$A,0),MATCH(MoM!AP$1,'ИПЦ raw'!$1:$1,0))</f>
        <v>100</v>
      </c>
      <c r="AQ423" s="326">
        <f>INDEX('ИПЦ raw'!$1:$1048576, MATCH($K423,'ИПЦ raw'!$A:$A,0),MATCH(MoM!AQ$1,'ИПЦ raw'!$1:$1,0))</f>
        <v>100</v>
      </c>
      <c r="AR423" s="326">
        <f>INDEX('ИПЦ raw'!$1:$1048576, MATCH($K423,'ИПЦ raw'!$A:$A,0),MATCH(MoM!AR$1,'ИПЦ raw'!$1:$1,0))</f>
        <v>100</v>
      </c>
      <c r="AS423" s="326">
        <f>INDEX('ИПЦ raw'!$1:$1048576, MATCH($K423,'ИПЦ raw'!$A:$A,0),MATCH(MoM!AS$1,'ИПЦ raw'!$1:$1,0))</f>
        <v>100</v>
      </c>
      <c r="AT423" s="326">
        <f>INDEX('ИПЦ raw'!$1:$1048576, MATCH($K423,'ИПЦ raw'!$A:$A,0),MATCH(MoM!AT$1,'ИПЦ raw'!$1:$1,0))</f>
        <v>100</v>
      </c>
      <c r="AU423" s="326">
        <f>INDEX('ИПЦ raw'!$1:$1048576, MATCH($K423,'ИПЦ raw'!$A:$A,0),MATCH(MoM!AU$1,'ИПЦ raw'!$1:$1,0))</f>
        <v>100</v>
      </c>
      <c r="AV423" s="326">
        <f>INDEX('ИПЦ raw'!$1:$1048576, MATCH($K423,'ИПЦ raw'!$A:$A,0),MATCH(MoM!AV$1,'ИПЦ raw'!$1:$1,0))</f>
        <v>114.85</v>
      </c>
      <c r="AW423" s="326">
        <f>INDEX('ИПЦ raw'!$1:$1048576, MATCH($K423,'ИПЦ raw'!$A:$A,0),MATCH(MoM!AW$1,'ИПЦ raw'!$1:$1,0))</f>
        <v>100.08</v>
      </c>
      <c r="AX423" s="326">
        <f>INDEX('ИПЦ raw'!$1:$1048576, MATCH($K423,'ИПЦ raw'!$A:$A,0),MATCH(MoM!AX$1,'ИПЦ raw'!$1:$1,0))</f>
        <v>100</v>
      </c>
      <c r="AY423" s="326">
        <f>INDEX('ИПЦ raw'!$1:$1048576, MATCH($K423,'ИПЦ raw'!$A:$A,0),MATCH(MoM!AY$1,'ИПЦ raw'!$1:$1,0))</f>
        <v>100.01</v>
      </c>
      <c r="AZ423" s="326">
        <f>INDEX('ИПЦ raw'!$1:$1048576, MATCH($K423,'ИПЦ raw'!$A:$A,0),MATCH(MoM!AZ$1,'ИПЦ raw'!$1:$1,0))</f>
        <v>100</v>
      </c>
    </row>
    <row r="424" spans="1:52" ht="26.25" x14ac:dyDescent="0.45">
      <c r="A424" s="326">
        <f>Веса!A424</f>
        <v>1</v>
      </c>
      <c r="B424" s="326">
        <f t="shared" si="12"/>
        <v>1</v>
      </c>
      <c r="C424" s="326">
        <f>БИПЦ_НДС!E424</f>
        <v>1</v>
      </c>
      <c r="D424" s="326">
        <f t="shared" si="13"/>
        <v>0</v>
      </c>
      <c r="E424" s="326">
        <v>0</v>
      </c>
      <c r="F424" s="326">
        <v>0</v>
      </c>
      <c r="G424" s="326">
        <v>0</v>
      </c>
      <c r="H424" s="326">
        <v>0</v>
      </c>
      <c r="I424" s="326">
        <v>1</v>
      </c>
      <c r="J424" s="325" t="s">
        <v>486</v>
      </c>
      <c r="K424" s="325" t="s">
        <v>486</v>
      </c>
      <c r="L424" s="326">
        <f>INDEX('ИПЦ raw'!$1:$1048576, MATCH($K424,'ИПЦ raw'!$A:$A,0),MATCH(MoM!L$1,'ИПЦ raw'!$1:$1,0))</f>
        <v>106.83</v>
      </c>
      <c r="M424" s="326">
        <f>INDEX('ИПЦ raw'!$1:$1048576, MATCH($K424,'ИПЦ raw'!$A:$A,0),MATCH(MoM!M$1,'ИПЦ raw'!$1:$1,0))</f>
        <v>100.16</v>
      </c>
      <c r="N424" s="326">
        <f>INDEX('ИПЦ raw'!$1:$1048576, MATCH($K424,'ИПЦ raw'!$A:$A,0),MATCH(MoM!N$1,'ИПЦ raw'!$1:$1,0))</f>
        <v>100</v>
      </c>
      <c r="O424" s="326">
        <f>INDEX('ИПЦ raw'!$1:$1048576, MATCH($K424,'ИПЦ raw'!$A:$A,0),MATCH(MoM!O$1,'ИПЦ raw'!$1:$1,0))</f>
        <v>100.06</v>
      </c>
      <c r="P424" s="326">
        <f>INDEX('ИПЦ raw'!$1:$1048576, MATCH($K424,'ИПЦ raw'!$A:$A,0),MATCH(MoM!P$1,'ИПЦ raw'!$1:$1,0))</f>
        <v>100</v>
      </c>
      <c r="Q424" s="326">
        <f>INDEX('ИПЦ raw'!$1:$1048576, MATCH($K424,'ИПЦ raw'!$A:$A,0),MATCH(MoM!Q$1,'ИПЦ raw'!$1:$1,0))</f>
        <v>100.02</v>
      </c>
      <c r="R424" s="326">
        <f>INDEX('ИПЦ raw'!$1:$1048576, MATCH($K424,'ИПЦ raw'!$A:$A,0),MATCH(MoM!R$1,'ИПЦ raw'!$1:$1,0))</f>
        <v>100.01</v>
      </c>
      <c r="S424" s="326">
        <f>INDEX('ИПЦ raw'!$1:$1048576, MATCH($K424,'ИПЦ raw'!$A:$A,0),MATCH(MoM!S$1,'ИПЦ raw'!$1:$1,0))</f>
        <v>100</v>
      </c>
      <c r="T424" s="326">
        <f>INDEX('ИПЦ raw'!$1:$1048576, MATCH($K424,'ИПЦ raw'!$A:$A,0),MATCH(MoM!T$1,'ИПЦ raw'!$1:$1,0))</f>
        <v>100.01</v>
      </c>
      <c r="U424" s="326">
        <f>INDEX('ИПЦ raw'!$1:$1048576, MATCH($K424,'ИПЦ raw'!$A:$A,0),MATCH(MoM!U$1,'ИПЦ raw'!$1:$1,0))</f>
        <v>101.01</v>
      </c>
      <c r="V424" s="326">
        <f>INDEX('ИПЦ raw'!$1:$1048576, MATCH($K424,'ИПЦ raw'!$A:$A,0),MATCH(MoM!V$1,'ИПЦ raw'!$1:$1,0))</f>
        <v>101.33</v>
      </c>
      <c r="W424" s="326">
        <f>INDEX('ИПЦ raw'!$1:$1048576, MATCH($K424,'ИПЦ raw'!$A:$A,0),MATCH(MoM!W$1,'ИПЦ raw'!$1:$1,0))</f>
        <v>100.21</v>
      </c>
      <c r="X424" s="326">
        <f>INDEX('ИПЦ raw'!$1:$1048576, MATCH($K424,'ИПЦ raw'!$A:$A,0),MATCH(MoM!X$1,'ИПЦ raw'!$1:$1,0))</f>
        <v>100.23</v>
      </c>
      <c r="Y424" s="326">
        <f>INDEX('ИПЦ raw'!$1:$1048576, MATCH($K424,'ИПЦ raw'!$A:$A,0),MATCH(MoM!Y$1,'ИПЦ raw'!$1:$1,0))</f>
        <v>100.25</v>
      </c>
      <c r="Z424" s="326">
        <f>INDEX('ИПЦ raw'!$1:$1048576, MATCH($K424,'ИПЦ raw'!$A:$A,0),MATCH(MoM!Z$1,'ИПЦ raw'!$1:$1,0))</f>
        <v>100.02</v>
      </c>
      <c r="AA424" s="326">
        <f>INDEX('ИПЦ raw'!$1:$1048576, MATCH($K424,'ИПЦ raw'!$A:$A,0),MATCH(MoM!AA$1,'ИПЦ raw'!$1:$1,0))</f>
        <v>99.93</v>
      </c>
      <c r="AB424" s="326">
        <f>INDEX('ИПЦ raw'!$1:$1048576, MATCH($K424,'ИПЦ raw'!$A:$A,0),MATCH(MoM!AB$1,'ИПЦ raw'!$1:$1,0))</f>
        <v>100</v>
      </c>
      <c r="AC424" s="326">
        <f>INDEX('ИПЦ raw'!$1:$1048576, MATCH($K424,'ИПЦ raw'!$A:$A,0),MATCH(MoM!AC$1,'ИПЦ raw'!$1:$1,0))</f>
        <v>100</v>
      </c>
      <c r="AD424" s="326">
        <f>INDEX('ИПЦ raw'!$1:$1048576, MATCH($K424,'ИПЦ raw'!$A:$A,0),MATCH(MoM!AD$1,'ИПЦ raw'!$1:$1,0))</f>
        <v>100</v>
      </c>
      <c r="AE424" s="326">
        <f>INDEX('ИПЦ raw'!$1:$1048576, MATCH($K424,'ИПЦ raw'!$A:$A,0),MATCH(MoM!AE$1,'ИПЦ raw'!$1:$1,0))</f>
        <v>100</v>
      </c>
      <c r="AF424" s="326">
        <f>INDEX('ИПЦ raw'!$1:$1048576, MATCH($K424,'ИПЦ raw'!$A:$A,0),MATCH(MoM!AF$1,'ИПЦ raw'!$1:$1,0))</f>
        <v>100</v>
      </c>
      <c r="AG424" s="326">
        <f>INDEX('ИПЦ raw'!$1:$1048576, MATCH($K424,'ИПЦ raw'!$A:$A,0),MATCH(MoM!AG$1,'ИПЦ raw'!$1:$1,0))</f>
        <v>100</v>
      </c>
      <c r="AH424" s="326">
        <f>INDEX('ИПЦ raw'!$1:$1048576, MATCH($K424,'ИПЦ raw'!$A:$A,0),MATCH(MoM!AH$1,'ИПЦ raw'!$1:$1,0))</f>
        <v>100</v>
      </c>
      <c r="AI424" s="326">
        <f>INDEX('ИПЦ raw'!$1:$1048576, MATCH($K424,'ИПЦ raw'!$A:$A,0),MATCH(MoM!AI$1,'ИПЦ raw'!$1:$1,0))</f>
        <v>100</v>
      </c>
      <c r="AJ424" s="326">
        <f>INDEX('ИПЦ raw'!$1:$1048576, MATCH($K424,'ИПЦ raw'!$A:$A,0),MATCH(MoM!AJ$1,'ИПЦ raw'!$1:$1,0))</f>
        <v>117.75</v>
      </c>
      <c r="AK424" s="326">
        <f>INDEX('ИПЦ raw'!$1:$1048576, MATCH($K424,'ИПЦ raw'!$A:$A,0),MATCH(MoM!AK$1,'ИПЦ raw'!$1:$1,0))</f>
        <v>100.59</v>
      </c>
      <c r="AL424" s="326">
        <f>INDEX('ИПЦ raw'!$1:$1048576, MATCH($K424,'ИПЦ raw'!$A:$A,0),MATCH(MoM!AL$1,'ИПЦ raw'!$1:$1,0))</f>
        <v>100</v>
      </c>
      <c r="AM424" s="326">
        <f>INDEX('ИПЦ raw'!$1:$1048576, MATCH($K424,'ИПЦ raw'!$A:$A,0),MATCH(MoM!AM$1,'ИПЦ raw'!$1:$1,0))</f>
        <v>100</v>
      </c>
      <c r="AN424" s="326">
        <f>INDEX('ИПЦ raw'!$1:$1048576, MATCH($K424,'ИПЦ raw'!$A:$A,0),MATCH(MoM!AN$1,'ИПЦ raw'!$1:$1,0))</f>
        <v>100.02</v>
      </c>
      <c r="AO424" s="326">
        <f>INDEX('ИПЦ raw'!$1:$1048576, MATCH($K424,'ИПЦ raw'!$A:$A,0),MATCH(MoM!AO$1,'ИПЦ raw'!$1:$1,0))</f>
        <v>100.07</v>
      </c>
      <c r="AP424" s="326">
        <f>INDEX('ИПЦ raw'!$1:$1048576, MATCH($K424,'ИПЦ raw'!$A:$A,0),MATCH(MoM!AP$1,'ИПЦ raw'!$1:$1,0))</f>
        <v>100</v>
      </c>
      <c r="AQ424" s="326">
        <f>INDEX('ИПЦ raw'!$1:$1048576, MATCH($K424,'ИПЦ raw'!$A:$A,0),MATCH(MoM!AQ$1,'ИПЦ raw'!$1:$1,0))</f>
        <v>100</v>
      </c>
      <c r="AR424" s="326">
        <f>INDEX('ИПЦ raw'!$1:$1048576, MATCH($K424,'ИПЦ raw'!$A:$A,0),MATCH(MoM!AR$1,'ИПЦ raw'!$1:$1,0))</f>
        <v>100.03</v>
      </c>
      <c r="AS424" s="326">
        <f>INDEX('ИПЦ raw'!$1:$1048576, MATCH($K424,'ИПЦ raw'!$A:$A,0),MATCH(MoM!AS$1,'ИПЦ raw'!$1:$1,0))</f>
        <v>100</v>
      </c>
      <c r="AT424" s="326">
        <f>INDEX('ИПЦ raw'!$1:$1048576, MATCH($K424,'ИПЦ raw'!$A:$A,0),MATCH(MoM!AT$1,'ИПЦ raw'!$1:$1,0))</f>
        <v>100</v>
      </c>
      <c r="AU424" s="326">
        <f>INDEX('ИПЦ raw'!$1:$1048576, MATCH($K424,'ИПЦ raw'!$A:$A,0),MATCH(MoM!AU$1,'ИПЦ raw'!$1:$1,0))</f>
        <v>100</v>
      </c>
      <c r="AV424" s="326">
        <f>INDEX('ИПЦ raw'!$1:$1048576, MATCH($K424,'ИПЦ raw'!$A:$A,0),MATCH(MoM!AV$1,'ИПЦ raw'!$1:$1,0))</f>
        <v>111.34</v>
      </c>
      <c r="AW424" s="326">
        <f>INDEX('ИПЦ raw'!$1:$1048576, MATCH($K424,'ИПЦ raw'!$A:$A,0),MATCH(MoM!AW$1,'ИПЦ raw'!$1:$1,0))</f>
        <v>100.02</v>
      </c>
      <c r="AX424" s="326">
        <f>INDEX('ИПЦ raw'!$1:$1048576, MATCH($K424,'ИПЦ raw'!$A:$A,0),MATCH(MoM!AX$1,'ИПЦ raw'!$1:$1,0))</f>
        <v>100</v>
      </c>
      <c r="AY424" s="326">
        <f>INDEX('ИПЦ raw'!$1:$1048576, MATCH($K424,'ИПЦ raw'!$A:$A,0),MATCH(MoM!AY$1,'ИПЦ raw'!$1:$1,0))</f>
        <v>100</v>
      </c>
      <c r="AZ424" s="326">
        <f>INDEX('ИПЦ raw'!$1:$1048576, MATCH($K424,'ИПЦ raw'!$A:$A,0),MATCH(MoM!AZ$1,'ИПЦ raw'!$1:$1,0))</f>
        <v>100</v>
      </c>
    </row>
    <row r="425" spans="1:52" ht="28.5" x14ac:dyDescent="0.45">
      <c r="A425" s="326">
        <f>Веса!A425</f>
        <v>1</v>
      </c>
      <c r="B425" s="326">
        <f t="shared" si="12"/>
        <v>1</v>
      </c>
      <c r="C425" s="326">
        <f>БИПЦ_НДС!E425</f>
        <v>1</v>
      </c>
      <c r="D425" s="326">
        <f t="shared" si="13"/>
        <v>0</v>
      </c>
      <c r="E425" s="326">
        <v>0</v>
      </c>
      <c r="F425" s="326">
        <v>0</v>
      </c>
      <c r="G425" s="326">
        <v>0</v>
      </c>
      <c r="H425" s="326">
        <v>0</v>
      </c>
      <c r="I425" s="326">
        <v>1</v>
      </c>
      <c r="J425" s="308" t="s">
        <v>487</v>
      </c>
      <c r="K425" s="310" t="s">
        <v>429</v>
      </c>
      <c r="L425" s="326">
        <f>INDEX('ИПЦ raw'!$1:$1048576, MATCH($K425,'ИПЦ raw'!$A:$A,0),MATCH(MoM!L$1,'ИПЦ raw'!$1:$1,0))</f>
        <v>102.31</v>
      </c>
      <c r="M425" s="326">
        <f>INDEX('ИПЦ raw'!$1:$1048576, MATCH($K425,'ИПЦ raw'!$A:$A,0),MATCH(MoM!M$1,'ИПЦ raw'!$1:$1,0))</f>
        <v>100.26</v>
      </c>
      <c r="N425" s="326">
        <f>INDEX('ИПЦ raw'!$1:$1048576, MATCH($K425,'ИПЦ raw'!$A:$A,0),MATCH(MoM!N$1,'ИПЦ raw'!$1:$1,0))</f>
        <v>100.32</v>
      </c>
      <c r="O425" s="326">
        <f>INDEX('ИПЦ raw'!$1:$1048576, MATCH($K425,'ИПЦ raw'!$A:$A,0),MATCH(MoM!O$1,'ИПЦ raw'!$1:$1,0))</f>
        <v>100.29</v>
      </c>
      <c r="P425" s="326">
        <f>INDEX('ИПЦ raw'!$1:$1048576, MATCH($K425,'ИПЦ raw'!$A:$A,0),MATCH(MoM!P$1,'ИПЦ raw'!$1:$1,0))</f>
        <v>100.94</v>
      </c>
      <c r="Q425" s="326">
        <f>INDEX('ИПЦ raw'!$1:$1048576, MATCH($K425,'ИПЦ raw'!$A:$A,0),MATCH(MoM!Q$1,'ИПЦ raw'!$1:$1,0))</f>
        <v>100.28</v>
      </c>
      <c r="R425" s="326">
        <f>INDEX('ИПЦ raw'!$1:$1048576, MATCH($K425,'ИПЦ raw'!$A:$A,0),MATCH(MoM!R$1,'ИПЦ raw'!$1:$1,0))</f>
        <v>100.09</v>
      </c>
      <c r="S425" s="326">
        <f>INDEX('ИПЦ raw'!$1:$1048576, MATCH($K425,'ИПЦ raw'!$A:$A,0),MATCH(MoM!S$1,'ИПЦ raw'!$1:$1,0))</f>
        <v>100.14</v>
      </c>
      <c r="T425" s="326">
        <f>INDEX('ИПЦ raw'!$1:$1048576, MATCH($K425,'ИПЦ raw'!$A:$A,0),MATCH(MoM!T$1,'ИПЦ raw'!$1:$1,0))</f>
        <v>100.6</v>
      </c>
      <c r="U425" s="326">
        <f>INDEX('ИПЦ raw'!$1:$1048576, MATCH($K425,'ИПЦ raw'!$A:$A,0),MATCH(MoM!U$1,'ИПЦ raw'!$1:$1,0))</f>
        <v>100.7</v>
      </c>
      <c r="V425" s="326">
        <f>INDEX('ИПЦ raw'!$1:$1048576, MATCH($K425,'ИПЦ raw'!$A:$A,0),MATCH(MoM!V$1,'ИПЦ raw'!$1:$1,0))</f>
        <v>102.3</v>
      </c>
      <c r="W425" s="326">
        <f>INDEX('ИПЦ raw'!$1:$1048576, MATCH($K425,'ИПЦ raw'!$A:$A,0),MATCH(MoM!W$1,'ИПЦ raw'!$1:$1,0))</f>
        <v>100.35</v>
      </c>
      <c r="X425" s="326">
        <f>INDEX('ИПЦ raw'!$1:$1048576, MATCH($K425,'ИПЦ raw'!$A:$A,0),MATCH(MoM!X$1,'ИПЦ raw'!$1:$1,0))</f>
        <v>102.24</v>
      </c>
      <c r="Y425" s="326">
        <f>INDEX('ИПЦ raw'!$1:$1048576, MATCH($K425,'ИПЦ raw'!$A:$A,0),MATCH(MoM!Y$1,'ИПЦ raw'!$1:$1,0))</f>
        <v>100.64</v>
      </c>
      <c r="Z425" s="326">
        <f>INDEX('ИПЦ raw'!$1:$1048576, MATCH($K425,'ИПЦ raw'!$A:$A,0),MATCH(MoM!Z$1,'ИПЦ raw'!$1:$1,0))</f>
        <v>100.34</v>
      </c>
      <c r="AA425" s="326">
        <f>INDEX('ИПЦ raw'!$1:$1048576, MATCH($K425,'ИПЦ raw'!$A:$A,0),MATCH(MoM!AA$1,'ИПЦ raw'!$1:$1,0))</f>
        <v>101.69</v>
      </c>
      <c r="AB425" s="326">
        <f>INDEX('ИПЦ raw'!$1:$1048576, MATCH($K425,'ИПЦ raw'!$A:$A,0),MATCH(MoM!AB$1,'ИПЦ raw'!$1:$1,0))</f>
        <v>101.18</v>
      </c>
      <c r="AC425" s="326">
        <f>INDEX('ИПЦ raw'!$1:$1048576, MATCH($K425,'ИПЦ raw'!$A:$A,0),MATCH(MoM!AC$1,'ИПЦ raw'!$1:$1,0))</f>
        <v>100.54</v>
      </c>
      <c r="AD425" s="326">
        <f>INDEX('ИПЦ raw'!$1:$1048576, MATCH($K425,'ИПЦ raw'!$A:$A,0),MATCH(MoM!AD$1,'ИПЦ raw'!$1:$1,0))</f>
        <v>100.78</v>
      </c>
      <c r="AE425" s="326">
        <f>INDEX('ИПЦ raw'!$1:$1048576, MATCH($K425,'ИПЦ raw'!$A:$A,0),MATCH(MoM!AE$1,'ИПЦ raw'!$1:$1,0))</f>
        <v>100.01</v>
      </c>
      <c r="AF425" s="326">
        <f>INDEX('ИПЦ raw'!$1:$1048576, MATCH($K425,'ИПЦ raw'!$A:$A,0),MATCH(MoM!AF$1,'ИПЦ raw'!$1:$1,0))</f>
        <v>100.28</v>
      </c>
      <c r="AG425" s="326">
        <f>INDEX('ИПЦ raw'!$1:$1048576, MATCH($K425,'ИПЦ raw'!$A:$A,0),MATCH(MoM!AG$1,'ИПЦ raw'!$1:$1,0))</f>
        <v>101.86</v>
      </c>
      <c r="AH425" s="326">
        <f>INDEX('ИПЦ raw'!$1:$1048576, MATCH($K425,'ИПЦ raw'!$A:$A,0),MATCH(MoM!AH$1,'ИПЦ raw'!$1:$1,0))</f>
        <v>100.67</v>
      </c>
      <c r="AI425" s="326">
        <f>INDEX('ИПЦ raw'!$1:$1048576, MATCH($K425,'ИПЦ raw'!$A:$A,0),MATCH(MoM!AI$1,'ИПЦ raw'!$1:$1,0))</f>
        <v>100.63</v>
      </c>
      <c r="AJ425" s="326">
        <f>INDEX('ИПЦ raw'!$1:$1048576, MATCH($K425,'ИПЦ raw'!$A:$A,0),MATCH(MoM!AJ$1,'ИПЦ raw'!$1:$1,0))</f>
        <v>103.19</v>
      </c>
      <c r="AK425" s="326">
        <f>INDEX('ИПЦ raw'!$1:$1048576, MATCH($K425,'ИПЦ raw'!$A:$A,0),MATCH(MoM!AK$1,'ИПЦ raw'!$1:$1,0))</f>
        <v>100.74</v>
      </c>
      <c r="AL425" s="326">
        <f>INDEX('ИПЦ raw'!$1:$1048576, MATCH($K425,'ИПЦ raw'!$A:$A,0),MATCH(MoM!AL$1,'ИПЦ raw'!$1:$1,0))</f>
        <v>100.94</v>
      </c>
      <c r="AM425" s="326">
        <f>INDEX('ИПЦ raw'!$1:$1048576, MATCH($K425,'ИПЦ raw'!$A:$A,0),MATCH(MoM!AM$1,'ИПЦ raw'!$1:$1,0))</f>
        <v>100.88</v>
      </c>
      <c r="AN425" s="326">
        <f>INDEX('ИПЦ raw'!$1:$1048576, MATCH($K425,'ИПЦ raw'!$A:$A,0),MATCH(MoM!AN$1,'ИПЦ raw'!$1:$1,0))</f>
        <v>100.53</v>
      </c>
      <c r="AO425" s="326">
        <f>INDEX('ИПЦ raw'!$1:$1048576, MATCH($K425,'ИПЦ raw'!$A:$A,0),MATCH(MoM!AO$1,'ИПЦ raw'!$1:$1,0))</f>
        <v>100.2</v>
      </c>
      <c r="AP425" s="326">
        <f>INDEX('ИПЦ raw'!$1:$1048576, MATCH($K425,'ИПЦ raw'!$A:$A,0),MATCH(MoM!AP$1,'ИПЦ raw'!$1:$1,0))</f>
        <v>100.21</v>
      </c>
      <c r="AQ425" s="326">
        <f>INDEX('ИПЦ raw'!$1:$1048576, MATCH($K425,'ИПЦ raw'!$A:$A,0),MATCH(MoM!AQ$1,'ИПЦ raw'!$1:$1,0))</f>
        <v>101.19</v>
      </c>
      <c r="AR425" s="326">
        <f>INDEX('ИПЦ raw'!$1:$1048576, MATCH($K425,'ИПЦ raw'!$A:$A,0),MATCH(MoM!AR$1,'ИПЦ raw'!$1:$1,0))</f>
        <v>100.49</v>
      </c>
      <c r="AS425" s="326">
        <f>INDEX('ИПЦ raw'!$1:$1048576, MATCH($K425,'ИПЦ raw'!$A:$A,0),MATCH(MoM!AS$1,'ИПЦ raw'!$1:$1,0))</f>
        <v>100.19</v>
      </c>
      <c r="AT425" s="326">
        <f>INDEX('ИПЦ raw'!$1:$1048576, MATCH($K425,'ИПЦ raw'!$A:$A,0),MATCH(MoM!AT$1,'ИПЦ raw'!$1:$1,0))</f>
        <v>100.46</v>
      </c>
      <c r="AU425" s="326">
        <f>INDEX('ИПЦ raw'!$1:$1048576, MATCH($K425,'ИПЦ raw'!$A:$A,0),MATCH(MoM!AU$1,'ИПЦ raw'!$1:$1,0))</f>
        <v>100.22</v>
      </c>
      <c r="AV425" s="326">
        <f>INDEX('ИПЦ raw'!$1:$1048576, MATCH($K425,'ИПЦ raw'!$A:$A,0),MATCH(MoM!AV$1,'ИПЦ raw'!$1:$1,0))</f>
        <v>102.88</v>
      </c>
      <c r="AW425" s="326">
        <f>INDEX('ИПЦ raw'!$1:$1048576, MATCH($K425,'ИПЦ raw'!$A:$A,0),MATCH(MoM!AW$1,'ИПЦ raw'!$1:$1,0))</f>
        <v>100.39</v>
      </c>
      <c r="AX425" s="326">
        <f>INDEX('ИПЦ raw'!$1:$1048576, MATCH($K425,'ИПЦ raw'!$A:$A,0),MATCH(MoM!AX$1,'ИПЦ raw'!$1:$1,0))</f>
        <v>101.3</v>
      </c>
      <c r="AY425" s="326">
        <f>INDEX('ИПЦ raw'!$1:$1048576, MATCH($K425,'ИПЦ raw'!$A:$A,0),MATCH(MoM!AY$1,'ИПЦ raw'!$1:$1,0))</f>
        <v>101.13</v>
      </c>
      <c r="AZ425" s="326">
        <f>INDEX('ИПЦ raw'!$1:$1048576, MATCH($K425,'ИПЦ raw'!$A:$A,0),MATCH(MoM!AZ$1,'ИПЦ raw'!$1:$1,0))</f>
        <v>103.49</v>
      </c>
    </row>
    <row r="426" spans="1:52" ht="39.4" x14ac:dyDescent="0.45">
      <c r="A426" s="326">
        <f>Веса!A426</f>
        <v>1</v>
      </c>
      <c r="B426" s="326">
        <f t="shared" si="12"/>
        <v>1</v>
      </c>
      <c r="C426" s="326">
        <f>БИПЦ_НДС!E426</f>
        <v>0</v>
      </c>
      <c r="D426" s="326">
        <f t="shared" si="13"/>
        <v>1</v>
      </c>
      <c r="E426" s="326">
        <v>0</v>
      </c>
      <c r="F426" s="326">
        <v>0</v>
      </c>
      <c r="G426" s="326">
        <v>0</v>
      </c>
      <c r="H426" s="326">
        <v>0</v>
      </c>
      <c r="I426" s="326">
        <v>1</v>
      </c>
      <c r="J426" s="308" t="s">
        <v>430</v>
      </c>
      <c r="K426" s="308" t="s">
        <v>430</v>
      </c>
      <c r="L426" s="326">
        <f>INDEX('ИПЦ raw'!$1:$1048576, MATCH($K426,'ИПЦ raw'!$A:$A,0),MATCH(MoM!L$1,'ИПЦ raw'!$1:$1,0))</f>
        <v>98.46</v>
      </c>
      <c r="M426" s="326">
        <f>INDEX('ИПЦ raw'!$1:$1048576, MATCH($K426,'ИПЦ raw'!$A:$A,0),MATCH(MoM!M$1,'ИПЦ raw'!$1:$1,0))</f>
        <v>99.88</v>
      </c>
      <c r="N426" s="326">
        <f>INDEX('ИПЦ raw'!$1:$1048576, MATCH($K426,'ИПЦ raw'!$A:$A,0),MATCH(MoM!N$1,'ИПЦ raw'!$1:$1,0))</f>
        <v>99.63</v>
      </c>
      <c r="O426" s="326">
        <f>INDEX('ИПЦ raw'!$1:$1048576, MATCH($K426,'ИПЦ raw'!$A:$A,0),MATCH(MoM!O$1,'ИПЦ raw'!$1:$1,0))</f>
        <v>104.51</v>
      </c>
      <c r="P426" s="326">
        <f>INDEX('ИПЦ raw'!$1:$1048576, MATCH($K426,'ИПЦ raw'!$A:$A,0),MATCH(MoM!P$1,'ИПЦ raw'!$1:$1,0))</f>
        <v>100.14</v>
      </c>
      <c r="Q426" s="326">
        <f>INDEX('ИПЦ raw'!$1:$1048576, MATCH($K426,'ИПЦ raw'!$A:$A,0),MATCH(MoM!Q$1,'ИПЦ raw'!$1:$1,0))</f>
        <v>99.83</v>
      </c>
      <c r="R426" s="326">
        <f>INDEX('ИПЦ raw'!$1:$1048576, MATCH($K426,'ИПЦ raw'!$A:$A,0),MATCH(MoM!R$1,'ИПЦ raw'!$1:$1,0))</f>
        <v>101.2</v>
      </c>
      <c r="S426" s="326">
        <f>INDEX('ИПЦ raw'!$1:$1048576, MATCH($K426,'ИПЦ raw'!$A:$A,0),MATCH(MoM!S$1,'ИПЦ raw'!$1:$1,0))</f>
        <v>105.75</v>
      </c>
      <c r="T426" s="326">
        <f>INDEX('ИПЦ raw'!$1:$1048576, MATCH($K426,'ИПЦ raw'!$A:$A,0),MATCH(MoM!T$1,'ИПЦ raw'!$1:$1,0))</f>
        <v>101.52</v>
      </c>
      <c r="U426" s="326">
        <f>INDEX('ИПЦ raw'!$1:$1048576, MATCH($K426,'ИПЦ raw'!$A:$A,0),MATCH(MoM!U$1,'ИПЦ raw'!$1:$1,0))</f>
        <v>106.87</v>
      </c>
      <c r="V426" s="326">
        <f>INDEX('ИПЦ raw'!$1:$1048576, MATCH($K426,'ИПЦ raw'!$A:$A,0),MATCH(MoM!V$1,'ИПЦ raw'!$1:$1,0))</f>
        <v>105.92</v>
      </c>
      <c r="W426" s="326">
        <f>INDEX('ИПЦ raw'!$1:$1048576, MATCH($K426,'ИПЦ raw'!$A:$A,0),MATCH(MoM!W$1,'ИПЦ raw'!$1:$1,0))</f>
        <v>102.75</v>
      </c>
      <c r="X426" s="326">
        <f>INDEX('ИПЦ raw'!$1:$1048576, MATCH($K426,'ИПЦ raw'!$A:$A,0),MATCH(MoM!X$1,'ИПЦ raw'!$1:$1,0))</f>
        <v>104.81</v>
      </c>
      <c r="Y426" s="326">
        <f>INDEX('ИПЦ raw'!$1:$1048576, MATCH($K426,'ИПЦ raw'!$A:$A,0),MATCH(MoM!Y$1,'ИПЦ raw'!$1:$1,0))</f>
        <v>100.37</v>
      </c>
      <c r="Z426" s="326">
        <f>INDEX('ИПЦ raw'!$1:$1048576, MATCH($K426,'ИПЦ raw'!$A:$A,0),MATCH(MoM!Z$1,'ИПЦ raw'!$1:$1,0))</f>
        <v>98.57</v>
      </c>
      <c r="AA426" s="326">
        <f>INDEX('ИПЦ raw'!$1:$1048576, MATCH($K426,'ИПЦ raw'!$A:$A,0),MATCH(MoM!AA$1,'ИПЦ raw'!$1:$1,0))</f>
        <v>102.23</v>
      </c>
      <c r="AB426" s="326">
        <f>INDEX('ИПЦ raw'!$1:$1048576, MATCH($K426,'ИПЦ raw'!$A:$A,0),MATCH(MoM!AB$1,'ИПЦ raw'!$1:$1,0))</f>
        <v>99.45</v>
      </c>
      <c r="AC426" s="326">
        <f>INDEX('ИПЦ raw'!$1:$1048576, MATCH($K426,'ИПЦ raw'!$A:$A,0),MATCH(MoM!AC$1,'ИПЦ raw'!$1:$1,0))</f>
        <v>99.29</v>
      </c>
      <c r="AD426" s="326">
        <f>INDEX('ИПЦ raw'!$1:$1048576, MATCH($K426,'ИПЦ raw'!$A:$A,0),MATCH(MoM!AD$1,'ИПЦ raw'!$1:$1,0))</f>
        <v>100.48</v>
      </c>
      <c r="AE426" s="326">
        <f>INDEX('ИПЦ raw'!$1:$1048576, MATCH($K426,'ИПЦ raw'!$A:$A,0),MATCH(MoM!AE$1,'ИПЦ raw'!$1:$1,0))</f>
        <v>108.4</v>
      </c>
      <c r="AF426" s="326">
        <f>INDEX('ИПЦ raw'!$1:$1048576, MATCH($K426,'ИПЦ raw'!$A:$A,0),MATCH(MoM!AF$1,'ИПЦ raw'!$1:$1,0))</f>
        <v>99.84</v>
      </c>
      <c r="AG426" s="326">
        <f>INDEX('ИПЦ raw'!$1:$1048576, MATCH($K426,'ИПЦ raw'!$A:$A,0),MATCH(MoM!AG$1,'ИПЦ raw'!$1:$1,0))</f>
        <v>113.6</v>
      </c>
      <c r="AH426" s="326">
        <f>INDEX('ИПЦ raw'!$1:$1048576, MATCH($K426,'ИПЦ raw'!$A:$A,0),MATCH(MoM!AH$1,'ИПЦ raw'!$1:$1,0))</f>
        <v>103.49</v>
      </c>
      <c r="AI426" s="326">
        <f>INDEX('ИПЦ raw'!$1:$1048576, MATCH($K426,'ИПЦ raw'!$A:$A,0),MATCH(MoM!AI$1,'ИПЦ raw'!$1:$1,0))</f>
        <v>100.25</v>
      </c>
      <c r="AJ426" s="326">
        <f>INDEX('ИПЦ raw'!$1:$1048576, MATCH($K426,'ИПЦ raw'!$A:$A,0),MATCH(MoM!AJ$1,'ИПЦ raw'!$1:$1,0))</f>
        <v>108.09</v>
      </c>
      <c r="AK426" s="326">
        <f>INDEX('ИПЦ raw'!$1:$1048576, MATCH($K426,'ИПЦ raw'!$A:$A,0),MATCH(MoM!AK$1,'ИПЦ raw'!$1:$1,0))</f>
        <v>100.84</v>
      </c>
      <c r="AL426" s="326">
        <f>INDEX('ИПЦ raw'!$1:$1048576, MATCH($K426,'ИПЦ raw'!$A:$A,0),MATCH(MoM!AL$1,'ИПЦ raw'!$1:$1,0))</f>
        <v>102.23</v>
      </c>
      <c r="AM426" s="326">
        <f>INDEX('ИПЦ raw'!$1:$1048576, MATCH($K426,'ИПЦ raw'!$A:$A,0),MATCH(MoM!AM$1,'ИПЦ raw'!$1:$1,0))</f>
        <v>93.55</v>
      </c>
      <c r="AN426" s="326">
        <f>INDEX('ИПЦ raw'!$1:$1048576, MATCH($K426,'ИПЦ raw'!$A:$A,0),MATCH(MoM!AN$1,'ИПЦ raw'!$1:$1,0))</f>
        <v>99.91</v>
      </c>
      <c r="AO426" s="326">
        <f>INDEX('ИПЦ raw'!$1:$1048576, MATCH($K426,'ИПЦ raw'!$A:$A,0),MATCH(MoM!AO$1,'ИПЦ raw'!$1:$1,0))</f>
        <v>99.14</v>
      </c>
      <c r="AP426" s="326">
        <f>INDEX('ИПЦ raw'!$1:$1048576, MATCH($K426,'ИПЦ raw'!$A:$A,0),MATCH(MoM!AP$1,'ИПЦ raw'!$1:$1,0))</f>
        <v>98.35</v>
      </c>
      <c r="AQ426" s="326">
        <f>INDEX('ИПЦ raw'!$1:$1048576, MATCH($K426,'ИПЦ raw'!$A:$A,0),MATCH(MoM!AQ$1,'ИПЦ raw'!$1:$1,0))</f>
        <v>98.62</v>
      </c>
      <c r="AR426" s="326">
        <f>INDEX('ИПЦ raw'!$1:$1048576, MATCH($K426,'ИПЦ raw'!$A:$A,0),MATCH(MoM!AR$1,'ИПЦ raw'!$1:$1,0))</f>
        <v>98.13</v>
      </c>
      <c r="AS426" s="326">
        <f>INDEX('ИПЦ raw'!$1:$1048576, MATCH($K426,'ИПЦ raw'!$A:$A,0),MATCH(MoM!AS$1,'ИПЦ raw'!$1:$1,0))</f>
        <v>99.32</v>
      </c>
      <c r="AT426" s="326">
        <f>INDEX('ИПЦ raw'!$1:$1048576, MATCH($K426,'ИПЦ raw'!$A:$A,0),MATCH(MoM!AT$1,'ИПЦ raw'!$1:$1,0))</f>
        <v>99.88</v>
      </c>
      <c r="AU426" s="326">
        <f>INDEX('ИПЦ raw'!$1:$1048576, MATCH($K426,'ИПЦ raw'!$A:$A,0),MATCH(MoM!AU$1,'ИПЦ raw'!$1:$1,0))</f>
        <v>99.8</v>
      </c>
      <c r="AV426" s="326">
        <f>INDEX('ИПЦ raw'!$1:$1048576, MATCH($K426,'ИПЦ raw'!$A:$A,0),MATCH(MoM!AV$1,'ИПЦ raw'!$1:$1,0))</f>
        <v>100.18</v>
      </c>
      <c r="AW426" s="326">
        <f>INDEX('ИПЦ raw'!$1:$1048576, MATCH($K426,'ИПЦ raw'!$A:$A,0),MATCH(MoM!AW$1,'ИПЦ raw'!$1:$1,0))</f>
        <v>100.86</v>
      </c>
      <c r="AX426" s="326">
        <f>INDEX('ИПЦ raw'!$1:$1048576, MATCH($K426,'ИПЦ raw'!$A:$A,0),MATCH(MoM!AX$1,'ИПЦ raw'!$1:$1,0))</f>
        <v>99.92</v>
      </c>
      <c r="AY426" s="326">
        <f>INDEX('ИПЦ raw'!$1:$1048576, MATCH($K426,'ИПЦ raw'!$A:$A,0),MATCH(MoM!AY$1,'ИПЦ raw'!$1:$1,0))</f>
        <v>99.07</v>
      </c>
      <c r="AZ426" s="326">
        <f>INDEX('ИПЦ raw'!$1:$1048576, MATCH($K426,'ИПЦ raw'!$A:$A,0),MATCH(MoM!AZ$1,'ИПЦ raw'!$1:$1,0))</f>
        <v>99.82</v>
      </c>
    </row>
    <row r="427" spans="1:52" ht="26.25" x14ac:dyDescent="0.45">
      <c r="A427" s="326">
        <f>Веса!A427</f>
        <v>1</v>
      </c>
      <c r="B427" s="326">
        <f t="shared" si="12"/>
        <v>1</v>
      </c>
      <c r="C427" s="326">
        <f>БИПЦ_НДС!E427</f>
        <v>1</v>
      </c>
      <c r="D427" s="326">
        <f t="shared" si="13"/>
        <v>0</v>
      </c>
      <c r="E427" s="326">
        <v>0</v>
      </c>
      <c r="F427" s="326">
        <v>0</v>
      </c>
      <c r="G427" s="326">
        <v>0</v>
      </c>
      <c r="H427" s="326">
        <v>0</v>
      </c>
      <c r="I427" s="326">
        <v>1</v>
      </c>
      <c r="J427" s="308" t="s">
        <v>488</v>
      </c>
      <c r="K427" s="308" t="s">
        <v>488</v>
      </c>
      <c r="L427" s="326">
        <f>INDEX('ИПЦ raw'!$1:$1048576, MATCH($K427,'ИПЦ raw'!$A:$A,0),MATCH(MoM!L$1,'ИПЦ raw'!$1:$1,0))</f>
        <v>100.03</v>
      </c>
      <c r="M427" s="326">
        <f>INDEX('ИПЦ raw'!$1:$1048576, MATCH($K427,'ИПЦ raw'!$A:$A,0),MATCH(MoM!M$1,'ИПЦ raw'!$1:$1,0))</f>
        <v>100</v>
      </c>
      <c r="N427" s="326">
        <f>INDEX('ИПЦ raw'!$1:$1048576, MATCH($K427,'ИПЦ raw'!$A:$A,0),MATCH(MoM!N$1,'ИПЦ raw'!$1:$1,0))</f>
        <v>100.77</v>
      </c>
      <c r="O427" s="326">
        <f>INDEX('ИПЦ raw'!$1:$1048576, MATCH($K427,'ИПЦ raw'!$A:$A,0),MATCH(MoM!O$1,'ИПЦ raw'!$1:$1,0))</f>
        <v>100.69</v>
      </c>
      <c r="P427" s="326">
        <f>INDEX('ИПЦ raw'!$1:$1048576, MATCH($K427,'ИПЦ raw'!$A:$A,0),MATCH(MoM!P$1,'ИПЦ raw'!$1:$1,0))</f>
        <v>100.1</v>
      </c>
      <c r="Q427" s="326">
        <f>INDEX('ИПЦ raw'!$1:$1048576, MATCH($K427,'ИПЦ raw'!$A:$A,0),MATCH(MoM!Q$1,'ИПЦ raw'!$1:$1,0))</f>
        <v>100.15</v>
      </c>
      <c r="R427" s="326">
        <f>INDEX('ИПЦ raw'!$1:$1048576, MATCH($K427,'ИПЦ raw'!$A:$A,0),MATCH(MoM!R$1,'ИПЦ raw'!$1:$1,0))</f>
        <v>99.92</v>
      </c>
      <c r="S427" s="326">
        <f>INDEX('ИПЦ raw'!$1:$1048576, MATCH($K427,'ИПЦ raw'!$A:$A,0),MATCH(MoM!S$1,'ИПЦ raw'!$1:$1,0))</f>
        <v>100.08</v>
      </c>
      <c r="T427" s="326">
        <f>INDEX('ИПЦ raw'!$1:$1048576, MATCH($K427,'ИПЦ raw'!$A:$A,0),MATCH(MoM!T$1,'ИПЦ raw'!$1:$1,0))</f>
        <v>100.64</v>
      </c>
      <c r="U427" s="326">
        <f>INDEX('ИПЦ raw'!$1:$1048576, MATCH($K427,'ИПЦ raw'!$A:$A,0),MATCH(MoM!U$1,'ИПЦ raw'!$1:$1,0))</f>
        <v>100.03</v>
      </c>
      <c r="V427" s="326">
        <f>INDEX('ИПЦ raw'!$1:$1048576, MATCH($K427,'ИПЦ raw'!$A:$A,0),MATCH(MoM!V$1,'ИПЦ raw'!$1:$1,0))</f>
        <v>100.06</v>
      </c>
      <c r="W427" s="326">
        <f>INDEX('ИПЦ raw'!$1:$1048576, MATCH($K427,'ИПЦ raw'!$A:$A,0),MATCH(MoM!W$1,'ИПЦ raw'!$1:$1,0))</f>
        <v>100.7</v>
      </c>
      <c r="X427" s="326">
        <f>INDEX('ИПЦ raw'!$1:$1048576, MATCH($K427,'ИПЦ raw'!$A:$A,0),MATCH(MoM!X$1,'ИПЦ raw'!$1:$1,0))</f>
        <v>100.37</v>
      </c>
      <c r="Y427" s="326">
        <f>INDEX('ИПЦ raw'!$1:$1048576, MATCH($K427,'ИПЦ raw'!$A:$A,0),MATCH(MoM!Y$1,'ИПЦ raw'!$1:$1,0))</f>
        <v>100.01</v>
      </c>
      <c r="Z427" s="326">
        <f>INDEX('ИПЦ raw'!$1:$1048576, MATCH($K427,'ИПЦ raw'!$A:$A,0),MATCH(MoM!Z$1,'ИПЦ raw'!$1:$1,0))</f>
        <v>100.02</v>
      </c>
      <c r="AA427" s="326">
        <f>INDEX('ИПЦ raw'!$1:$1048576, MATCH($K427,'ИПЦ raw'!$A:$A,0),MATCH(MoM!AA$1,'ИПЦ raw'!$1:$1,0))</f>
        <v>100.01</v>
      </c>
      <c r="AB427" s="326">
        <f>INDEX('ИПЦ raw'!$1:$1048576, MATCH($K427,'ИПЦ raw'!$A:$A,0),MATCH(MoM!AB$1,'ИПЦ raw'!$1:$1,0))</f>
        <v>102.45</v>
      </c>
      <c r="AC427" s="326">
        <f>INDEX('ИПЦ raw'!$1:$1048576, MATCH($K427,'ИПЦ raw'!$A:$A,0),MATCH(MoM!AC$1,'ИПЦ raw'!$1:$1,0))</f>
        <v>99.23</v>
      </c>
      <c r="AD427" s="326">
        <f>INDEX('ИПЦ raw'!$1:$1048576, MATCH($K427,'ИПЦ raw'!$A:$A,0),MATCH(MoM!AD$1,'ИПЦ raw'!$1:$1,0))</f>
        <v>99.96</v>
      </c>
      <c r="AE427" s="326">
        <f>INDEX('ИПЦ raw'!$1:$1048576, MATCH($K427,'ИПЦ raw'!$A:$A,0),MATCH(MoM!AE$1,'ИПЦ raw'!$1:$1,0))</f>
        <v>98.79</v>
      </c>
      <c r="AF427" s="326">
        <f>INDEX('ИПЦ raw'!$1:$1048576, MATCH($K427,'ИПЦ raw'!$A:$A,0),MATCH(MoM!AF$1,'ИПЦ raw'!$1:$1,0))</f>
        <v>99.95</v>
      </c>
      <c r="AG427" s="326">
        <f>INDEX('ИПЦ raw'!$1:$1048576, MATCH($K427,'ИПЦ raw'!$A:$A,0),MATCH(MoM!AG$1,'ИПЦ raw'!$1:$1,0))</f>
        <v>100</v>
      </c>
      <c r="AH427" s="326">
        <f>INDEX('ИПЦ raw'!$1:$1048576, MATCH($K427,'ИПЦ raw'!$A:$A,0),MATCH(MoM!AH$1,'ИПЦ raw'!$1:$1,0))</f>
        <v>100.05</v>
      </c>
      <c r="AI427" s="326">
        <f>INDEX('ИПЦ raw'!$1:$1048576, MATCH($K427,'ИПЦ raw'!$A:$A,0),MATCH(MoM!AI$1,'ИПЦ raw'!$1:$1,0))</f>
        <v>100.01</v>
      </c>
      <c r="AJ427" s="326">
        <f>INDEX('ИПЦ raw'!$1:$1048576, MATCH($K427,'ИПЦ raw'!$A:$A,0),MATCH(MoM!AJ$1,'ИПЦ raw'!$1:$1,0))</f>
        <v>100.18</v>
      </c>
      <c r="AK427" s="326">
        <f>INDEX('ИПЦ raw'!$1:$1048576, MATCH($K427,'ИПЦ raw'!$A:$A,0),MATCH(MoM!AK$1,'ИПЦ raw'!$1:$1,0))</f>
        <v>100</v>
      </c>
      <c r="AL427" s="326">
        <f>INDEX('ИПЦ raw'!$1:$1048576, MATCH($K427,'ИПЦ raw'!$A:$A,0),MATCH(MoM!AL$1,'ИПЦ raw'!$1:$1,0))</f>
        <v>100.35</v>
      </c>
      <c r="AM427" s="326">
        <f>INDEX('ИПЦ raw'!$1:$1048576, MATCH($K427,'ИПЦ raw'!$A:$A,0),MATCH(MoM!AM$1,'ИПЦ raw'!$1:$1,0))</f>
        <v>101.34</v>
      </c>
      <c r="AN427" s="326">
        <f>INDEX('ИПЦ raw'!$1:$1048576, MATCH($K427,'ИПЦ raw'!$A:$A,0),MATCH(MoM!AN$1,'ИПЦ raw'!$1:$1,0))</f>
        <v>103.65</v>
      </c>
      <c r="AO427" s="326">
        <f>INDEX('ИПЦ raw'!$1:$1048576, MATCH($K427,'ИПЦ raw'!$A:$A,0),MATCH(MoM!AO$1,'ИПЦ raw'!$1:$1,0))</f>
        <v>100.29</v>
      </c>
      <c r="AP427" s="326">
        <f>INDEX('ИПЦ raw'!$1:$1048576, MATCH($K427,'ИПЦ raw'!$A:$A,0),MATCH(MoM!AP$1,'ИПЦ raw'!$1:$1,0))</f>
        <v>106.2</v>
      </c>
      <c r="AQ427" s="326">
        <f>INDEX('ИПЦ raw'!$1:$1048576, MATCH($K427,'ИПЦ raw'!$A:$A,0),MATCH(MoM!AQ$1,'ИПЦ raw'!$1:$1,0))</f>
        <v>100.85</v>
      </c>
      <c r="AR427" s="326">
        <f>INDEX('ИПЦ raw'!$1:$1048576, MATCH($K427,'ИПЦ raw'!$A:$A,0),MATCH(MoM!AR$1,'ИПЦ raw'!$1:$1,0))</f>
        <v>100.03</v>
      </c>
      <c r="AS427" s="326">
        <f>INDEX('ИПЦ raw'!$1:$1048576, MATCH($K427,'ИПЦ raw'!$A:$A,0),MATCH(MoM!AS$1,'ИПЦ raw'!$1:$1,0))</f>
        <v>101.01</v>
      </c>
      <c r="AT427" s="326">
        <f>INDEX('ИПЦ raw'!$1:$1048576, MATCH($K427,'ИПЦ raw'!$A:$A,0),MATCH(MoM!AT$1,'ИПЦ raw'!$1:$1,0))</f>
        <v>100.2</v>
      </c>
      <c r="AU427" s="326">
        <f>INDEX('ИПЦ raw'!$1:$1048576, MATCH($K427,'ИПЦ raw'!$A:$A,0),MATCH(MoM!AU$1,'ИПЦ raw'!$1:$1,0))</f>
        <v>100.28</v>
      </c>
      <c r="AV427" s="326">
        <f>INDEX('ИПЦ raw'!$1:$1048576, MATCH($K427,'ИПЦ raw'!$A:$A,0),MATCH(MoM!AV$1,'ИПЦ raw'!$1:$1,0))</f>
        <v>101.14</v>
      </c>
      <c r="AW427" s="326">
        <f>INDEX('ИПЦ raw'!$1:$1048576, MATCH($K427,'ИПЦ raw'!$A:$A,0),MATCH(MoM!AW$1,'ИПЦ raw'!$1:$1,0))</f>
        <v>101.59</v>
      </c>
      <c r="AX427" s="326">
        <f>INDEX('ИПЦ raw'!$1:$1048576, MATCH($K427,'ИПЦ raw'!$A:$A,0),MATCH(MoM!AX$1,'ИПЦ raw'!$1:$1,0))</f>
        <v>105.58</v>
      </c>
      <c r="AY427" s="326">
        <f>INDEX('ИПЦ raw'!$1:$1048576, MATCH($K427,'ИПЦ raw'!$A:$A,0),MATCH(MoM!AY$1,'ИПЦ raw'!$1:$1,0))</f>
        <v>102.23</v>
      </c>
      <c r="AZ427" s="326">
        <f>INDEX('ИПЦ raw'!$1:$1048576, MATCH($K427,'ИПЦ raw'!$A:$A,0),MATCH(MoM!AZ$1,'ИПЦ raw'!$1:$1,0))</f>
        <v>100.19</v>
      </c>
    </row>
    <row r="428" spans="1:52" ht="39.4" x14ac:dyDescent="0.45">
      <c r="A428" s="326">
        <f>Веса!A428</f>
        <v>1</v>
      </c>
      <c r="B428" s="326">
        <f t="shared" si="12"/>
        <v>1</v>
      </c>
      <c r="C428" s="326">
        <f>БИПЦ_НДС!E428</f>
        <v>0</v>
      </c>
      <c r="D428" s="326">
        <f t="shared" si="13"/>
        <v>1</v>
      </c>
      <c r="E428" s="326">
        <v>0</v>
      </c>
      <c r="F428" s="326">
        <v>0</v>
      </c>
      <c r="G428" s="326">
        <v>0</v>
      </c>
      <c r="H428" s="326">
        <v>0</v>
      </c>
      <c r="I428" s="326">
        <v>1</v>
      </c>
      <c r="J428" s="308" t="s">
        <v>432</v>
      </c>
      <c r="K428" s="308" t="s">
        <v>432</v>
      </c>
      <c r="L428" s="326">
        <f>INDEX('ИПЦ raw'!$1:$1048576, MATCH($K428,'ИПЦ raw'!$A:$A,0),MATCH(MoM!L$1,'ИПЦ raw'!$1:$1,0))</f>
        <v>101.48</v>
      </c>
      <c r="M428" s="326">
        <f>INDEX('ИПЦ raw'!$1:$1048576, MATCH($K428,'ИПЦ raw'!$A:$A,0),MATCH(MoM!M$1,'ИПЦ raw'!$1:$1,0))</f>
        <v>100.25</v>
      </c>
      <c r="N428" s="326">
        <f>INDEX('ИПЦ raw'!$1:$1048576, MATCH($K428,'ИПЦ raw'!$A:$A,0),MATCH(MoM!N$1,'ИПЦ raw'!$1:$1,0))</f>
        <v>99.92</v>
      </c>
      <c r="O428" s="326">
        <f>INDEX('ИПЦ raw'!$1:$1048576, MATCH($K428,'ИПЦ raw'!$A:$A,0),MATCH(MoM!O$1,'ИПЦ raw'!$1:$1,0))</f>
        <v>99.52</v>
      </c>
      <c r="P428" s="326">
        <f>INDEX('ИПЦ raw'!$1:$1048576, MATCH($K428,'ИПЦ raw'!$A:$A,0),MATCH(MoM!P$1,'ИПЦ raw'!$1:$1,0))</f>
        <v>99.86</v>
      </c>
      <c r="Q428" s="326">
        <f>INDEX('ИПЦ raw'!$1:$1048576, MATCH($K428,'ИПЦ raw'!$A:$A,0),MATCH(MoM!Q$1,'ИПЦ raw'!$1:$1,0))</f>
        <v>100.13</v>
      </c>
      <c r="R428" s="326">
        <f>INDEX('ИПЦ raw'!$1:$1048576, MATCH($K428,'ИПЦ raw'!$A:$A,0),MATCH(MoM!R$1,'ИПЦ raw'!$1:$1,0))</f>
        <v>100.25</v>
      </c>
      <c r="S428" s="326">
        <f>INDEX('ИПЦ raw'!$1:$1048576, MATCH($K428,'ИПЦ raw'!$A:$A,0),MATCH(MoM!S$1,'ИПЦ raw'!$1:$1,0))</f>
        <v>100.17</v>
      </c>
      <c r="T428" s="326">
        <f>INDEX('ИПЦ raw'!$1:$1048576, MATCH($K428,'ИПЦ raw'!$A:$A,0),MATCH(MoM!T$1,'ИПЦ raw'!$1:$1,0))</f>
        <v>100.66</v>
      </c>
      <c r="U428" s="326">
        <f>INDEX('ИПЦ raw'!$1:$1048576, MATCH($K428,'ИПЦ raw'!$A:$A,0),MATCH(MoM!U$1,'ИПЦ raw'!$1:$1,0))</f>
        <v>100.1</v>
      </c>
      <c r="V428" s="326">
        <f>INDEX('ИПЦ raw'!$1:$1048576, MATCH($K428,'ИПЦ raw'!$A:$A,0),MATCH(MoM!V$1,'ИПЦ raw'!$1:$1,0))</f>
        <v>99.48</v>
      </c>
      <c r="W428" s="326">
        <f>INDEX('ИПЦ raw'!$1:$1048576, MATCH($K428,'ИПЦ raw'!$A:$A,0),MATCH(MoM!W$1,'ИПЦ raw'!$1:$1,0))</f>
        <v>99.47</v>
      </c>
      <c r="X428" s="326">
        <f>INDEX('ИПЦ raw'!$1:$1048576, MATCH($K428,'ИПЦ raw'!$A:$A,0),MATCH(MoM!X$1,'ИПЦ raw'!$1:$1,0))</f>
        <v>100.56</v>
      </c>
      <c r="Y428" s="326">
        <f>INDEX('ИПЦ raw'!$1:$1048576, MATCH($K428,'ИПЦ raw'!$A:$A,0),MATCH(MoM!Y$1,'ИПЦ raw'!$1:$1,0))</f>
        <v>99.76</v>
      </c>
      <c r="Z428" s="326">
        <f>INDEX('ИПЦ raw'!$1:$1048576, MATCH($K428,'ИПЦ raw'!$A:$A,0),MATCH(MoM!Z$1,'ИПЦ raw'!$1:$1,0))</f>
        <v>99.51</v>
      </c>
      <c r="AA428" s="326">
        <f>INDEX('ИПЦ raw'!$1:$1048576, MATCH($K428,'ИПЦ raw'!$A:$A,0),MATCH(MoM!AA$1,'ИПЦ raw'!$1:$1,0))</f>
        <v>99.93</v>
      </c>
      <c r="AB428" s="326">
        <f>INDEX('ИПЦ raw'!$1:$1048576, MATCH($K428,'ИПЦ raw'!$A:$A,0),MATCH(MoM!AB$1,'ИПЦ raw'!$1:$1,0))</f>
        <v>100.05</v>
      </c>
      <c r="AC428" s="326">
        <f>INDEX('ИПЦ raw'!$1:$1048576, MATCH($K428,'ИПЦ raw'!$A:$A,0),MATCH(MoM!AC$1,'ИПЦ raw'!$1:$1,0))</f>
        <v>100.17</v>
      </c>
      <c r="AD428" s="326">
        <f>INDEX('ИПЦ raw'!$1:$1048576, MATCH($K428,'ИПЦ raw'!$A:$A,0),MATCH(MoM!AD$1,'ИПЦ raw'!$1:$1,0))</f>
        <v>100.17</v>
      </c>
      <c r="AE428" s="326">
        <f>INDEX('ИПЦ raw'!$1:$1048576, MATCH($K428,'ИПЦ raw'!$A:$A,0),MATCH(MoM!AE$1,'ИПЦ raw'!$1:$1,0))</f>
        <v>100.83</v>
      </c>
      <c r="AF428" s="326">
        <f>INDEX('ИПЦ raw'!$1:$1048576, MATCH($K428,'ИПЦ raw'!$A:$A,0),MATCH(MoM!AF$1,'ИПЦ raw'!$1:$1,0))</f>
        <v>99.37</v>
      </c>
      <c r="AG428" s="326">
        <f>INDEX('ИПЦ raw'!$1:$1048576, MATCH($K428,'ИПЦ raw'!$A:$A,0),MATCH(MoM!AG$1,'ИПЦ raw'!$1:$1,0))</f>
        <v>99.25</v>
      </c>
      <c r="AH428" s="326">
        <f>INDEX('ИПЦ raw'!$1:$1048576, MATCH($K428,'ИПЦ raw'!$A:$A,0),MATCH(MoM!AH$1,'ИПЦ raw'!$1:$1,0))</f>
        <v>99.99</v>
      </c>
      <c r="AI428" s="326">
        <f>INDEX('ИПЦ raw'!$1:$1048576, MATCH($K428,'ИПЦ raw'!$A:$A,0),MATCH(MoM!AI$1,'ИПЦ raw'!$1:$1,0))</f>
        <v>100.23</v>
      </c>
      <c r="AJ428" s="326">
        <f>INDEX('ИПЦ raw'!$1:$1048576, MATCH($K428,'ИПЦ raw'!$A:$A,0),MATCH(MoM!AJ$1,'ИПЦ raw'!$1:$1,0))</f>
        <v>98.91</v>
      </c>
      <c r="AK428" s="326">
        <f>INDEX('ИПЦ raw'!$1:$1048576, MATCH($K428,'ИПЦ raw'!$A:$A,0),MATCH(MoM!AK$1,'ИПЦ raw'!$1:$1,0))</f>
        <v>99.97</v>
      </c>
      <c r="AL428" s="326">
        <f>INDEX('ИПЦ raw'!$1:$1048576, MATCH($K428,'ИПЦ raw'!$A:$A,0),MATCH(MoM!AL$1,'ИПЦ raw'!$1:$1,0))</f>
        <v>100.29</v>
      </c>
      <c r="AM428" s="326">
        <f>INDEX('ИПЦ raw'!$1:$1048576, MATCH($K428,'ИПЦ raw'!$A:$A,0),MATCH(MoM!AM$1,'ИПЦ raw'!$1:$1,0))</f>
        <v>99.76</v>
      </c>
      <c r="AN428" s="326">
        <f>INDEX('ИПЦ raw'!$1:$1048576, MATCH($K428,'ИПЦ raw'!$A:$A,0),MATCH(MoM!AN$1,'ИПЦ raw'!$1:$1,0))</f>
        <v>100.08</v>
      </c>
      <c r="AO428" s="326">
        <f>INDEX('ИПЦ raw'!$1:$1048576, MATCH($K428,'ИПЦ raw'!$A:$A,0),MATCH(MoM!AO$1,'ИПЦ raw'!$1:$1,0))</f>
        <v>100.2</v>
      </c>
      <c r="AP428" s="326">
        <f>INDEX('ИПЦ raw'!$1:$1048576, MATCH($K428,'ИПЦ raw'!$A:$A,0),MATCH(MoM!AP$1,'ИПЦ raw'!$1:$1,0))</f>
        <v>100.49</v>
      </c>
      <c r="AQ428" s="326">
        <f>INDEX('ИПЦ raw'!$1:$1048576, MATCH($K428,'ИПЦ raw'!$A:$A,0),MATCH(MoM!AQ$1,'ИПЦ raw'!$1:$1,0))</f>
        <v>99.84</v>
      </c>
      <c r="AR428" s="326">
        <f>INDEX('ИПЦ raw'!$1:$1048576, MATCH($K428,'ИПЦ raw'!$A:$A,0),MATCH(MoM!AR$1,'ИПЦ raw'!$1:$1,0))</f>
        <v>100.44</v>
      </c>
      <c r="AS428" s="326">
        <f>INDEX('ИПЦ raw'!$1:$1048576, MATCH($K428,'ИПЦ raw'!$A:$A,0),MATCH(MoM!AS$1,'ИПЦ raw'!$1:$1,0))</f>
        <v>99.1</v>
      </c>
      <c r="AT428" s="326">
        <f>INDEX('ИПЦ raw'!$1:$1048576, MATCH($K428,'ИПЦ raw'!$A:$A,0),MATCH(MoM!AT$1,'ИПЦ raw'!$1:$1,0))</f>
        <v>100.02</v>
      </c>
      <c r="AU428" s="326">
        <f>INDEX('ИПЦ raw'!$1:$1048576, MATCH($K428,'ИПЦ raw'!$A:$A,0),MATCH(MoM!AU$1,'ИПЦ raw'!$1:$1,0))</f>
        <v>99.45</v>
      </c>
      <c r="AV428" s="326">
        <f>INDEX('ИПЦ raw'!$1:$1048576, MATCH($K428,'ИПЦ raw'!$A:$A,0),MATCH(MoM!AV$1,'ИПЦ raw'!$1:$1,0))</f>
        <v>100.7</v>
      </c>
      <c r="AW428" s="326">
        <f>INDEX('ИПЦ raw'!$1:$1048576, MATCH($K428,'ИПЦ raw'!$A:$A,0),MATCH(MoM!AW$1,'ИПЦ raw'!$1:$1,0))</f>
        <v>100.12</v>
      </c>
      <c r="AX428" s="326">
        <f>INDEX('ИПЦ raw'!$1:$1048576, MATCH($K428,'ИПЦ raw'!$A:$A,0),MATCH(MoM!AX$1,'ИПЦ raw'!$1:$1,0))</f>
        <v>100.21</v>
      </c>
      <c r="AY428" s="326">
        <f>INDEX('ИПЦ raw'!$1:$1048576, MATCH($K428,'ИПЦ raw'!$A:$A,0),MATCH(MoM!AY$1,'ИПЦ raw'!$1:$1,0))</f>
        <v>100.23</v>
      </c>
      <c r="AZ428" s="326">
        <f>INDEX('ИПЦ raw'!$1:$1048576, MATCH($K428,'ИПЦ raw'!$A:$A,0),MATCH(MoM!AZ$1,'ИПЦ raw'!$1:$1,0))</f>
        <v>99.62</v>
      </c>
    </row>
    <row r="429" spans="1:52" ht="39.4" x14ac:dyDescent="0.45">
      <c r="A429" s="326">
        <f>Веса!A429</f>
        <v>1</v>
      </c>
      <c r="B429" s="326">
        <f t="shared" si="12"/>
        <v>1</v>
      </c>
      <c r="C429" s="326">
        <f>БИПЦ_НДС!E429</f>
        <v>0</v>
      </c>
      <c r="D429" s="326">
        <f t="shared" si="13"/>
        <v>1</v>
      </c>
      <c r="E429" s="326">
        <v>0</v>
      </c>
      <c r="F429" s="326">
        <v>0</v>
      </c>
      <c r="G429" s="326">
        <v>0</v>
      </c>
      <c r="H429" s="326">
        <v>0</v>
      </c>
      <c r="I429" s="326">
        <v>1</v>
      </c>
      <c r="J429" s="308" t="s">
        <v>433</v>
      </c>
      <c r="K429" s="308" t="s">
        <v>433</v>
      </c>
      <c r="L429" s="326">
        <f>INDEX('ИПЦ raw'!$1:$1048576, MATCH($K429,'ИПЦ raw'!$A:$A,0),MATCH(MoM!L$1,'ИПЦ raw'!$1:$1,0))</f>
        <v>101.46</v>
      </c>
      <c r="M429" s="326">
        <f>INDEX('ИПЦ raw'!$1:$1048576, MATCH($K429,'ИПЦ raw'!$A:$A,0),MATCH(MoM!M$1,'ИПЦ raw'!$1:$1,0))</f>
        <v>99.48</v>
      </c>
      <c r="N429" s="326">
        <f>INDEX('ИПЦ raw'!$1:$1048576, MATCH($K429,'ИПЦ raw'!$A:$A,0),MATCH(MoM!N$1,'ИПЦ raw'!$1:$1,0))</f>
        <v>99.72</v>
      </c>
      <c r="O429" s="326">
        <f>INDEX('ИПЦ raw'!$1:$1048576, MATCH($K429,'ИПЦ raw'!$A:$A,0),MATCH(MoM!O$1,'ИПЦ raw'!$1:$1,0))</f>
        <v>99.96</v>
      </c>
      <c r="P429" s="326">
        <f>INDEX('ИПЦ raw'!$1:$1048576, MATCH($K429,'ИПЦ raw'!$A:$A,0),MATCH(MoM!P$1,'ИПЦ raw'!$1:$1,0))</f>
        <v>99.49</v>
      </c>
      <c r="Q429" s="326">
        <f>INDEX('ИПЦ raw'!$1:$1048576, MATCH($K429,'ИПЦ raw'!$A:$A,0),MATCH(MoM!Q$1,'ИПЦ raw'!$1:$1,0))</f>
        <v>100.07</v>
      </c>
      <c r="R429" s="326">
        <f>INDEX('ИПЦ raw'!$1:$1048576, MATCH($K429,'ИПЦ raw'!$A:$A,0),MATCH(MoM!R$1,'ИПЦ raw'!$1:$1,0))</f>
        <v>100.31</v>
      </c>
      <c r="S429" s="326">
        <f>INDEX('ИПЦ raw'!$1:$1048576, MATCH($K429,'ИПЦ raw'!$A:$A,0),MATCH(MoM!S$1,'ИПЦ raw'!$1:$1,0))</f>
        <v>99.29</v>
      </c>
      <c r="T429" s="326">
        <f>INDEX('ИПЦ raw'!$1:$1048576, MATCH($K429,'ИПЦ raw'!$A:$A,0),MATCH(MoM!T$1,'ИПЦ raw'!$1:$1,0))</f>
        <v>99.68</v>
      </c>
      <c r="U429" s="326">
        <f>INDEX('ИПЦ raw'!$1:$1048576, MATCH($K429,'ИПЦ raw'!$A:$A,0),MATCH(MoM!U$1,'ИПЦ raw'!$1:$1,0))</f>
        <v>98.94</v>
      </c>
      <c r="V429" s="326">
        <f>INDEX('ИПЦ raw'!$1:$1048576, MATCH($K429,'ИПЦ raw'!$A:$A,0),MATCH(MoM!V$1,'ИПЦ raw'!$1:$1,0))</f>
        <v>98.41</v>
      </c>
      <c r="W429" s="326">
        <f>INDEX('ИПЦ raw'!$1:$1048576, MATCH($K429,'ИПЦ raw'!$A:$A,0),MATCH(MoM!W$1,'ИПЦ raw'!$1:$1,0))</f>
        <v>99.55</v>
      </c>
      <c r="X429" s="326">
        <f>INDEX('ИПЦ raw'!$1:$1048576, MATCH($K429,'ИПЦ raw'!$A:$A,0),MATCH(MoM!X$1,'ИПЦ raw'!$1:$1,0))</f>
        <v>99.76</v>
      </c>
      <c r="Y429" s="326">
        <f>INDEX('ИПЦ raw'!$1:$1048576, MATCH($K429,'ИПЦ raw'!$A:$A,0),MATCH(MoM!Y$1,'ИПЦ raw'!$1:$1,0))</f>
        <v>97.9</v>
      </c>
      <c r="Z429" s="326">
        <f>INDEX('ИПЦ raw'!$1:$1048576, MATCH($K429,'ИПЦ raw'!$A:$A,0),MATCH(MoM!Z$1,'ИПЦ raw'!$1:$1,0))</f>
        <v>97.57</v>
      </c>
      <c r="AA429" s="326">
        <f>INDEX('ИПЦ raw'!$1:$1048576, MATCH($K429,'ИПЦ raw'!$A:$A,0),MATCH(MoM!AA$1,'ИПЦ raw'!$1:$1,0))</f>
        <v>99.9</v>
      </c>
      <c r="AB429" s="326">
        <f>INDEX('ИПЦ raw'!$1:$1048576, MATCH($K429,'ИПЦ raw'!$A:$A,0),MATCH(MoM!AB$1,'ИПЦ raw'!$1:$1,0))</f>
        <v>101.65</v>
      </c>
      <c r="AC429" s="326">
        <f>INDEX('ИПЦ raw'!$1:$1048576, MATCH($K429,'ИПЦ raw'!$A:$A,0),MATCH(MoM!AC$1,'ИПЦ raw'!$1:$1,0))</f>
        <v>108.28</v>
      </c>
      <c r="AD429" s="326">
        <f>INDEX('ИПЦ raw'!$1:$1048576, MATCH($K429,'ИПЦ raw'!$A:$A,0),MATCH(MoM!AD$1,'ИПЦ raw'!$1:$1,0))</f>
        <v>99.07</v>
      </c>
      <c r="AE429" s="326">
        <f>INDEX('ИПЦ raw'!$1:$1048576, MATCH($K429,'ИПЦ raw'!$A:$A,0),MATCH(MoM!AE$1,'ИПЦ raw'!$1:$1,0))</f>
        <v>104.14</v>
      </c>
      <c r="AF429" s="326">
        <f>INDEX('ИПЦ raw'!$1:$1048576, MATCH($K429,'ИПЦ raw'!$A:$A,0),MATCH(MoM!AF$1,'ИПЦ raw'!$1:$1,0))</f>
        <v>97.76</v>
      </c>
      <c r="AG429" s="326">
        <f>INDEX('ИПЦ raw'!$1:$1048576, MATCH($K429,'ИПЦ raw'!$A:$A,0),MATCH(MoM!AG$1,'ИПЦ raw'!$1:$1,0))</f>
        <v>98.83</v>
      </c>
      <c r="AH429" s="326">
        <f>INDEX('ИПЦ raw'!$1:$1048576, MATCH($K429,'ИПЦ raw'!$A:$A,0),MATCH(MoM!AH$1,'ИПЦ raw'!$1:$1,0))</f>
        <v>100.16</v>
      </c>
      <c r="AI429" s="326">
        <f>INDEX('ИПЦ raw'!$1:$1048576, MATCH($K429,'ИПЦ raw'!$A:$A,0),MATCH(MoM!AI$1,'ИПЦ raw'!$1:$1,0))</f>
        <v>103.74</v>
      </c>
      <c r="AJ429" s="326">
        <f>INDEX('ИПЦ raw'!$1:$1048576, MATCH($K429,'ИПЦ raw'!$A:$A,0),MATCH(MoM!AJ$1,'ИПЦ raw'!$1:$1,0))</f>
        <v>100.63</v>
      </c>
      <c r="AK429" s="326">
        <f>INDEX('ИПЦ raw'!$1:$1048576, MATCH($K429,'ИПЦ raw'!$A:$A,0),MATCH(MoM!AK$1,'ИПЦ raw'!$1:$1,0))</f>
        <v>103.1</v>
      </c>
      <c r="AL429" s="326">
        <f>INDEX('ИПЦ raw'!$1:$1048576, MATCH($K429,'ИПЦ raw'!$A:$A,0),MATCH(MoM!AL$1,'ИПЦ raw'!$1:$1,0))</f>
        <v>100.85</v>
      </c>
      <c r="AM429" s="326">
        <f>INDEX('ИПЦ raw'!$1:$1048576, MATCH($K429,'ИПЦ raw'!$A:$A,0),MATCH(MoM!AM$1,'ИПЦ raw'!$1:$1,0))</f>
        <v>100.6</v>
      </c>
      <c r="AN429" s="326">
        <f>INDEX('ИПЦ raw'!$1:$1048576, MATCH($K429,'ИПЦ raw'!$A:$A,0),MATCH(MoM!AN$1,'ИПЦ raw'!$1:$1,0))</f>
        <v>100.97</v>
      </c>
      <c r="AO429" s="326">
        <f>INDEX('ИПЦ raw'!$1:$1048576, MATCH($K429,'ИПЦ raw'!$A:$A,0),MATCH(MoM!AO$1,'ИПЦ raw'!$1:$1,0))</f>
        <v>99.82</v>
      </c>
      <c r="AP429" s="326">
        <f>INDEX('ИПЦ raw'!$1:$1048576, MATCH($K429,'ИПЦ raw'!$A:$A,0),MATCH(MoM!AP$1,'ИПЦ raw'!$1:$1,0))</f>
        <v>102.35</v>
      </c>
      <c r="AQ429" s="326">
        <f>INDEX('ИПЦ raw'!$1:$1048576, MATCH($K429,'ИПЦ raw'!$A:$A,0),MATCH(MoM!AQ$1,'ИПЦ raw'!$1:$1,0))</f>
        <v>102.02</v>
      </c>
      <c r="AR429" s="326">
        <f>INDEX('ИПЦ raw'!$1:$1048576, MATCH($K429,'ИПЦ raw'!$A:$A,0),MATCH(MoM!AR$1,'ИПЦ raw'!$1:$1,0))</f>
        <v>100.34</v>
      </c>
      <c r="AS429" s="326">
        <f>INDEX('ИПЦ raw'!$1:$1048576, MATCH($K429,'ИПЦ raw'!$A:$A,0),MATCH(MoM!AS$1,'ИПЦ raw'!$1:$1,0))</f>
        <v>98.1</v>
      </c>
      <c r="AT429" s="326">
        <f>INDEX('ИПЦ raw'!$1:$1048576, MATCH($K429,'ИПЦ raw'!$A:$A,0),MATCH(MoM!AT$1,'ИПЦ raw'!$1:$1,0))</f>
        <v>98.8</v>
      </c>
      <c r="AU429" s="326">
        <f>INDEX('ИПЦ raw'!$1:$1048576, MATCH($K429,'ИПЦ raw'!$A:$A,0),MATCH(MoM!AU$1,'ИПЦ raw'!$1:$1,0))</f>
        <v>103.28</v>
      </c>
      <c r="AV429" s="326">
        <f>INDEX('ИПЦ raw'!$1:$1048576, MATCH($K429,'ИПЦ raw'!$A:$A,0),MATCH(MoM!AV$1,'ИПЦ raw'!$1:$1,0))</f>
        <v>104.69</v>
      </c>
      <c r="AW429" s="326">
        <f>INDEX('ИПЦ raw'!$1:$1048576, MATCH($K429,'ИПЦ raw'!$A:$A,0),MATCH(MoM!AW$1,'ИПЦ raw'!$1:$1,0))</f>
        <v>99.14</v>
      </c>
      <c r="AX429" s="326">
        <f>INDEX('ИПЦ raw'!$1:$1048576, MATCH($K429,'ИПЦ raw'!$A:$A,0),MATCH(MoM!AX$1,'ИПЦ raw'!$1:$1,0))</f>
        <v>103.02</v>
      </c>
      <c r="AY429" s="326">
        <f>INDEX('ИПЦ raw'!$1:$1048576, MATCH($K429,'ИПЦ raw'!$A:$A,0),MATCH(MoM!AY$1,'ИПЦ raw'!$1:$1,0))</f>
        <v>101.13</v>
      </c>
      <c r="AZ429" s="326">
        <f>INDEX('ИПЦ raw'!$1:$1048576, MATCH($K429,'ИПЦ raw'!$A:$A,0),MATCH(MoM!AZ$1,'ИПЦ raw'!$1:$1,0))</f>
        <v>102.95</v>
      </c>
    </row>
    <row r="430" spans="1:52" x14ac:dyDescent="0.45">
      <c r="A430" s="326">
        <f>Веса!A430</f>
        <v>1</v>
      </c>
      <c r="B430" s="326">
        <f t="shared" si="12"/>
        <v>1</v>
      </c>
      <c r="C430" s="326">
        <f>БИПЦ_НДС!E430</f>
        <v>0</v>
      </c>
      <c r="D430" s="326">
        <f t="shared" si="13"/>
        <v>1</v>
      </c>
      <c r="E430" s="326">
        <v>0</v>
      </c>
      <c r="F430" s="326">
        <v>0</v>
      </c>
      <c r="G430" s="326">
        <v>0</v>
      </c>
      <c r="H430" s="326">
        <v>0</v>
      </c>
      <c r="I430" s="326">
        <v>1</v>
      </c>
      <c r="J430" s="308" t="s">
        <v>434</v>
      </c>
      <c r="K430" s="308" t="s">
        <v>434</v>
      </c>
      <c r="L430" s="326">
        <f>INDEX('ИПЦ raw'!$1:$1048576, MATCH($K430,'ИПЦ raw'!$A:$A,0),MATCH(MoM!L$1,'ИПЦ raw'!$1:$1,0))</f>
        <v>100.54</v>
      </c>
      <c r="M430" s="326">
        <f>INDEX('ИПЦ raw'!$1:$1048576, MATCH($K430,'ИПЦ raw'!$A:$A,0),MATCH(MoM!M$1,'ИПЦ raw'!$1:$1,0))</f>
        <v>100.26</v>
      </c>
      <c r="N430" s="326">
        <f>INDEX('ИПЦ raw'!$1:$1048576, MATCH($K430,'ИПЦ raw'!$A:$A,0),MATCH(MoM!N$1,'ИПЦ raw'!$1:$1,0))</f>
        <v>100.16</v>
      </c>
      <c r="O430" s="326">
        <f>INDEX('ИПЦ raw'!$1:$1048576, MATCH($K430,'ИПЦ raw'!$A:$A,0),MATCH(MoM!O$1,'ИПЦ raw'!$1:$1,0))</f>
        <v>100.06</v>
      </c>
      <c r="P430" s="326">
        <f>INDEX('ИПЦ raw'!$1:$1048576, MATCH($K430,'ИПЦ raw'!$A:$A,0),MATCH(MoM!P$1,'ИПЦ raw'!$1:$1,0))</f>
        <v>100.09</v>
      </c>
      <c r="Q430" s="326">
        <f>INDEX('ИПЦ raw'!$1:$1048576, MATCH($K430,'ИПЦ raw'!$A:$A,0),MATCH(MoM!Q$1,'ИПЦ raw'!$1:$1,0))</f>
        <v>100.1</v>
      </c>
      <c r="R430" s="326">
        <f>INDEX('ИПЦ raw'!$1:$1048576, MATCH($K430,'ИПЦ raw'!$A:$A,0),MATCH(MoM!R$1,'ИПЦ raw'!$1:$1,0))</f>
        <v>100.09</v>
      </c>
      <c r="S430" s="326">
        <f>INDEX('ИПЦ raw'!$1:$1048576, MATCH($K430,'ИПЦ raw'!$A:$A,0),MATCH(MoM!S$1,'ИПЦ raw'!$1:$1,0))</f>
        <v>100.31</v>
      </c>
      <c r="T430" s="326">
        <f>INDEX('ИПЦ raw'!$1:$1048576, MATCH($K430,'ИПЦ raw'!$A:$A,0),MATCH(MoM!T$1,'ИПЦ raw'!$1:$1,0))</f>
        <v>102.31</v>
      </c>
      <c r="U430" s="326">
        <f>INDEX('ИПЦ raw'!$1:$1048576, MATCH($K430,'ИПЦ raw'!$A:$A,0),MATCH(MoM!U$1,'ИПЦ raw'!$1:$1,0))</f>
        <v>100.44</v>
      </c>
      <c r="V430" s="326">
        <f>INDEX('ИПЦ raw'!$1:$1048576, MATCH($K430,'ИПЦ raw'!$A:$A,0),MATCH(MoM!V$1,'ИПЦ raw'!$1:$1,0))</f>
        <v>100.17</v>
      </c>
      <c r="W430" s="326">
        <f>INDEX('ИПЦ raw'!$1:$1048576, MATCH($K430,'ИПЦ raw'!$A:$A,0),MATCH(MoM!W$1,'ИПЦ raw'!$1:$1,0))</f>
        <v>100.07</v>
      </c>
      <c r="X430" s="326">
        <f>INDEX('ИПЦ raw'!$1:$1048576, MATCH($K430,'ИПЦ raw'!$A:$A,0),MATCH(MoM!X$1,'ИПЦ raw'!$1:$1,0))</f>
        <v>100.52</v>
      </c>
      <c r="Y430" s="326">
        <f>INDEX('ИПЦ raw'!$1:$1048576, MATCH($K430,'ИПЦ raw'!$A:$A,0),MATCH(MoM!Y$1,'ИПЦ raw'!$1:$1,0))</f>
        <v>100.31</v>
      </c>
      <c r="Z430" s="326">
        <f>INDEX('ИПЦ raw'!$1:$1048576, MATCH($K430,'ИПЦ raw'!$A:$A,0),MATCH(MoM!Z$1,'ИПЦ raw'!$1:$1,0))</f>
        <v>100.43</v>
      </c>
      <c r="AA430" s="326">
        <f>INDEX('ИПЦ raw'!$1:$1048576, MATCH($K430,'ИПЦ raw'!$A:$A,0),MATCH(MoM!AA$1,'ИПЦ raw'!$1:$1,0))</f>
        <v>100.14</v>
      </c>
      <c r="AB430" s="326">
        <f>INDEX('ИПЦ raw'!$1:$1048576, MATCH($K430,'ИПЦ raw'!$A:$A,0),MATCH(MoM!AB$1,'ИПЦ raw'!$1:$1,0))</f>
        <v>100.44</v>
      </c>
      <c r="AC430" s="326">
        <f>INDEX('ИПЦ raw'!$1:$1048576, MATCH($K430,'ИПЦ raw'!$A:$A,0),MATCH(MoM!AC$1,'ИПЦ raw'!$1:$1,0))</f>
        <v>100.06</v>
      </c>
      <c r="AD430" s="326">
        <f>INDEX('ИПЦ raw'!$1:$1048576, MATCH($K430,'ИПЦ raw'!$A:$A,0),MATCH(MoM!AD$1,'ИПЦ raw'!$1:$1,0))</f>
        <v>100.19</v>
      </c>
      <c r="AE430" s="326">
        <f>INDEX('ИПЦ raw'!$1:$1048576, MATCH($K430,'ИПЦ raw'!$A:$A,0),MATCH(MoM!AE$1,'ИПЦ raw'!$1:$1,0))</f>
        <v>104.27</v>
      </c>
      <c r="AF430" s="326">
        <f>INDEX('ИПЦ raw'!$1:$1048576, MATCH($K430,'ИПЦ raw'!$A:$A,0),MATCH(MoM!AF$1,'ИПЦ raw'!$1:$1,0))</f>
        <v>101.64</v>
      </c>
      <c r="AG430" s="326">
        <f>INDEX('ИПЦ raw'!$1:$1048576, MATCH($K430,'ИПЦ raw'!$A:$A,0),MATCH(MoM!AG$1,'ИПЦ raw'!$1:$1,0))</f>
        <v>100.98</v>
      </c>
      <c r="AH430" s="326">
        <f>INDEX('ИПЦ raw'!$1:$1048576, MATCH($K430,'ИПЦ raw'!$A:$A,0),MATCH(MoM!AH$1,'ИПЦ raw'!$1:$1,0))</f>
        <v>100.55</v>
      </c>
      <c r="AI430" s="326">
        <f>INDEX('ИПЦ raw'!$1:$1048576, MATCH($K430,'ИПЦ raw'!$A:$A,0),MATCH(MoM!AI$1,'ИПЦ raw'!$1:$1,0))</f>
        <v>100.08</v>
      </c>
      <c r="AJ430" s="326">
        <f>INDEX('ИПЦ raw'!$1:$1048576, MATCH($K430,'ИПЦ raw'!$A:$A,0),MATCH(MoM!AJ$1,'ИПЦ raw'!$1:$1,0))</f>
        <v>100.63</v>
      </c>
      <c r="AK430" s="326">
        <f>INDEX('ИПЦ raw'!$1:$1048576, MATCH($K430,'ИПЦ raw'!$A:$A,0),MATCH(MoM!AK$1,'ИПЦ raw'!$1:$1,0))</f>
        <v>101.3</v>
      </c>
      <c r="AL430" s="326">
        <f>INDEX('ИПЦ raw'!$1:$1048576, MATCH($K430,'ИПЦ raw'!$A:$A,0),MATCH(MoM!AL$1,'ИПЦ raw'!$1:$1,0))</f>
        <v>100.28</v>
      </c>
      <c r="AM430" s="326">
        <f>INDEX('ИПЦ raw'!$1:$1048576, MATCH($K430,'ИПЦ raw'!$A:$A,0),MATCH(MoM!AM$1,'ИПЦ raw'!$1:$1,0))</f>
        <v>100.79</v>
      </c>
      <c r="AN430" s="326">
        <f>INDEX('ИПЦ raw'!$1:$1048576, MATCH($K430,'ИПЦ raw'!$A:$A,0),MATCH(MoM!AN$1,'ИПЦ raw'!$1:$1,0))</f>
        <v>101.42</v>
      </c>
      <c r="AO430" s="326">
        <f>INDEX('ИПЦ raw'!$1:$1048576, MATCH($K430,'ИПЦ raw'!$A:$A,0),MATCH(MoM!AO$1,'ИПЦ raw'!$1:$1,0))</f>
        <v>100.14</v>
      </c>
      <c r="AP430" s="326">
        <f>INDEX('ИПЦ raw'!$1:$1048576, MATCH($K430,'ИПЦ raw'!$A:$A,0),MATCH(MoM!AP$1,'ИПЦ raw'!$1:$1,0))</f>
        <v>100.55</v>
      </c>
      <c r="AQ430" s="326">
        <f>INDEX('ИПЦ raw'!$1:$1048576, MATCH($K430,'ИПЦ raw'!$A:$A,0),MATCH(MoM!AQ$1,'ИПЦ raw'!$1:$1,0))</f>
        <v>100.83</v>
      </c>
      <c r="AR430" s="326">
        <f>INDEX('ИПЦ raw'!$1:$1048576, MATCH($K430,'ИПЦ raw'!$A:$A,0),MATCH(MoM!AR$1,'ИПЦ raw'!$1:$1,0))</f>
        <v>102.39</v>
      </c>
      <c r="AS430" s="326">
        <f>INDEX('ИПЦ raw'!$1:$1048576, MATCH($K430,'ИПЦ raw'!$A:$A,0),MATCH(MoM!AS$1,'ИПЦ raw'!$1:$1,0))</f>
        <v>100.68</v>
      </c>
      <c r="AT430" s="326">
        <f>INDEX('ИПЦ raw'!$1:$1048576, MATCH($K430,'ИПЦ raw'!$A:$A,0),MATCH(MoM!AT$1,'ИПЦ raw'!$1:$1,0))</f>
        <v>100.41</v>
      </c>
      <c r="AU430" s="326">
        <f>INDEX('ИПЦ raw'!$1:$1048576, MATCH($K430,'ИПЦ raw'!$A:$A,0),MATCH(MoM!AU$1,'ИПЦ raw'!$1:$1,0))</f>
        <v>100.13</v>
      </c>
      <c r="AV430" s="326">
        <f>INDEX('ИПЦ raw'!$1:$1048576, MATCH($K430,'ИПЦ raw'!$A:$A,0),MATCH(MoM!AV$1,'ИПЦ raw'!$1:$1,0))</f>
        <v>101.56</v>
      </c>
      <c r="AW430" s="326">
        <f>INDEX('ИПЦ raw'!$1:$1048576, MATCH($K430,'ИПЦ raw'!$A:$A,0),MATCH(MoM!AW$1,'ИПЦ raw'!$1:$1,0))</f>
        <v>101.24</v>
      </c>
      <c r="AX430" s="326">
        <f>INDEX('ИПЦ raw'!$1:$1048576, MATCH($K430,'ИПЦ raw'!$A:$A,0),MATCH(MoM!AX$1,'ИПЦ raw'!$1:$1,0))</f>
        <v>100.14</v>
      </c>
      <c r="AY430" s="326">
        <f>INDEX('ИПЦ raw'!$1:$1048576, MATCH($K430,'ИПЦ raw'!$A:$A,0),MATCH(MoM!AY$1,'ИПЦ raw'!$1:$1,0))</f>
        <v>100.26</v>
      </c>
      <c r="AZ430" s="326">
        <f>INDEX('ИПЦ raw'!$1:$1048576, MATCH($K430,'ИПЦ raw'!$A:$A,0),MATCH(MoM!AZ$1,'ИПЦ raw'!$1:$1,0))</f>
        <v>100.25</v>
      </c>
    </row>
    <row r="431" spans="1:52" x14ac:dyDescent="0.45">
      <c r="A431" s="326">
        <f>Веса!A431</f>
        <v>1</v>
      </c>
      <c r="B431" s="326">
        <f t="shared" si="12"/>
        <v>1</v>
      </c>
      <c r="C431" s="326">
        <f>БИПЦ_НДС!E431</f>
        <v>0</v>
      </c>
      <c r="D431" s="326">
        <f t="shared" si="13"/>
        <v>1</v>
      </c>
      <c r="E431" s="326">
        <v>0</v>
      </c>
      <c r="F431" s="326">
        <v>0</v>
      </c>
      <c r="G431" s="326">
        <v>0</v>
      </c>
      <c r="H431" s="326">
        <v>0</v>
      </c>
      <c r="I431" s="326">
        <v>1</v>
      </c>
      <c r="J431" s="308" t="s">
        <v>435</v>
      </c>
      <c r="K431" s="308" t="s">
        <v>435</v>
      </c>
      <c r="L431" s="326">
        <f>INDEX('ИПЦ raw'!$1:$1048576, MATCH($K431,'ИПЦ raw'!$A:$A,0),MATCH(MoM!L$1,'ИПЦ raw'!$1:$1,0))</f>
        <v>100.36</v>
      </c>
      <c r="M431" s="326">
        <f>INDEX('ИПЦ raw'!$1:$1048576, MATCH($K431,'ИПЦ raw'!$A:$A,0),MATCH(MoM!M$1,'ИПЦ raw'!$1:$1,0))</f>
        <v>100.47</v>
      </c>
      <c r="N431" s="326">
        <f>INDEX('ИПЦ raw'!$1:$1048576, MATCH($K431,'ИПЦ raw'!$A:$A,0),MATCH(MoM!N$1,'ИПЦ raw'!$1:$1,0))</f>
        <v>100.14</v>
      </c>
      <c r="O431" s="326">
        <f>INDEX('ИПЦ raw'!$1:$1048576, MATCH($K431,'ИПЦ raw'!$A:$A,0),MATCH(MoM!O$1,'ИПЦ raw'!$1:$1,0))</f>
        <v>100.5</v>
      </c>
      <c r="P431" s="326">
        <f>INDEX('ИПЦ raw'!$1:$1048576, MATCH($K431,'ИПЦ raw'!$A:$A,0),MATCH(MoM!P$1,'ИПЦ raw'!$1:$1,0))</f>
        <v>100.44</v>
      </c>
      <c r="Q431" s="326">
        <f>INDEX('ИПЦ raw'!$1:$1048576, MATCH($K431,'ИПЦ raw'!$A:$A,0),MATCH(MoM!Q$1,'ИПЦ raw'!$1:$1,0))</f>
        <v>99.95</v>
      </c>
      <c r="R431" s="326">
        <f>INDEX('ИПЦ raw'!$1:$1048576, MATCH($K431,'ИПЦ raw'!$A:$A,0),MATCH(MoM!R$1,'ИПЦ raw'!$1:$1,0))</f>
        <v>100.32</v>
      </c>
      <c r="S431" s="326">
        <f>INDEX('ИПЦ raw'!$1:$1048576, MATCH($K431,'ИПЦ raw'!$A:$A,0),MATCH(MoM!S$1,'ИПЦ raw'!$1:$1,0))</f>
        <v>100.36</v>
      </c>
      <c r="T431" s="326">
        <f>INDEX('ИПЦ raw'!$1:$1048576, MATCH($K431,'ИПЦ raw'!$A:$A,0),MATCH(MoM!T$1,'ИПЦ raw'!$1:$1,0))</f>
        <v>101.36</v>
      </c>
      <c r="U431" s="326">
        <f>INDEX('ИПЦ raw'!$1:$1048576, MATCH($K431,'ИПЦ raw'!$A:$A,0),MATCH(MoM!U$1,'ИПЦ raw'!$1:$1,0))</f>
        <v>102.29</v>
      </c>
      <c r="V431" s="326">
        <f>INDEX('ИПЦ raw'!$1:$1048576, MATCH($K431,'ИПЦ raw'!$A:$A,0),MATCH(MoM!V$1,'ИПЦ raw'!$1:$1,0))</f>
        <v>100.84</v>
      </c>
      <c r="W431" s="326">
        <f>INDEX('ИПЦ raw'!$1:$1048576, MATCH($K431,'ИПЦ raw'!$A:$A,0),MATCH(MoM!W$1,'ИПЦ raw'!$1:$1,0))</f>
        <v>100.3</v>
      </c>
      <c r="X431" s="326">
        <f>INDEX('ИПЦ raw'!$1:$1048576, MATCH($K431,'ИПЦ raw'!$A:$A,0),MATCH(MoM!X$1,'ИПЦ raw'!$1:$1,0))</f>
        <v>100.74</v>
      </c>
      <c r="Y431" s="326">
        <f>INDEX('ИПЦ raw'!$1:$1048576, MATCH($K431,'ИПЦ raw'!$A:$A,0),MATCH(MoM!Y$1,'ИПЦ raw'!$1:$1,0))</f>
        <v>100.93</v>
      </c>
      <c r="Z431" s="326">
        <f>INDEX('ИПЦ raw'!$1:$1048576, MATCH($K431,'ИПЦ raw'!$A:$A,0),MATCH(MoM!Z$1,'ИПЦ raw'!$1:$1,0))</f>
        <v>100.44</v>
      </c>
      <c r="AA431" s="326">
        <f>INDEX('ИПЦ raw'!$1:$1048576, MATCH($K431,'ИПЦ raw'!$A:$A,0),MATCH(MoM!AA$1,'ИПЦ raw'!$1:$1,0))</f>
        <v>100.19</v>
      </c>
      <c r="AB431" s="326">
        <f>INDEX('ИПЦ raw'!$1:$1048576, MATCH($K431,'ИПЦ raw'!$A:$A,0),MATCH(MoM!AB$1,'ИПЦ raw'!$1:$1,0))</f>
        <v>99.91</v>
      </c>
      <c r="AC431" s="326">
        <f>INDEX('ИПЦ raw'!$1:$1048576, MATCH($K431,'ИПЦ raw'!$A:$A,0),MATCH(MoM!AC$1,'ИПЦ raw'!$1:$1,0))</f>
        <v>99.96</v>
      </c>
      <c r="AD431" s="326">
        <f>INDEX('ИПЦ raw'!$1:$1048576, MATCH($K431,'ИПЦ raw'!$A:$A,0),MATCH(MoM!AD$1,'ИПЦ raw'!$1:$1,0))</f>
        <v>99.99</v>
      </c>
      <c r="AE431" s="326">
        <f>INDEX('ИПЦ raw'!$1:$1048576, MATCH($K431,'ИПЦ raw'!$A:$A,0),MATCH(MoM!AE$1,'ИПЦ raw'!$1:$1,0))</f>
        <v>101.07</v>
      </c>
      <c r="AF431" s="326">
        <f>INDEX('ИПЦ raw'!$1:$1048576, MATCH($K431,'ИПЦ raw'!$A:$A,0),MATCH(MoM!AF$1,'ИПЦ raw'!$1:$1,0))</f>
        <v>101.66</v>
      </c>
      <c r="AG431" s="326">
        <f>INDEX('ИПЦ raw'!$1:$1048576, MATCH($K431,'ИПЦ raw'!$A:$A,0),MATCH(MoM!AG$1,'ИПЦ raw'!$1:$1,0))</f>
        <v>101.05</v>
      </c>
      <c r="AH431" s="326">
        <f>INDEX('ИПЦ raw'!$1:$1048576, MATCH($K431,'ИПЦ raw'!$A:$A,0),MATCH(MoM!AH$1,'ИПЦ raw'!$1:$1,0))</f>
        <v>100.72</v>
      </c>
      <c r="AI431" s="326">
        <f>INDEX('ИПЦ raw'!$1:$1048576, MATCH($K431,'ИПЦ raw'!$A:$A,0),MATCH(MoM!AI$1,'ИПЦ raw'!$1:$1,0))</f>
        <v>100.81</v>
      </c>
      <c r="AJ431" s="326">
        <f>INDEX('ИПЦ raw'!$1:$1048576, MATCH($K431,'ИПЦ raw'!$A:$A,0),MATCH(MoM!AJ$1,'ИПЦ raw'!$1:$1,0))</f>
        <v>101.92</v>
      </c>
      <c r="AK431" s="326">
        <f>INDEX('ИПЦ raw'!$1:$1048576, MATCH($K431,'ИПЦ raw'!$A:$A,0),MATCH(MoM!AK$1,'ИПЦ raw'!$1:$1,0))</f>
        <v>100.88</v>
      </c>
      <c r="AL431" s="326">
        <f>INDEX('ИПЦ raw'!$1:$1048576, MATCH($K431,'ИПЦ raw'!$A:$A,0),MATCH(MoM!AL$1,'ИПЦ raw'!$1:$1,0))</f>
        <v>100.88</v>
      </c>
      <c r="AM431" s="326">
        <f>INDEX('ИПЦ raw'!$1:$1048576, MATCH($K431,'ИПЦ raw'!$A:$A,0),MATCH(MoM!AM$1,'ИПЦ raw'!$1:$1,0))</f>
        <v>99.91</v>
      </c>
      <c r="AN431" s="326">
        <f>INDEX('ИПЦ raw'!$1:$1048576, MATCH($K431,'ИПЦ raw'!$A:$A,0),MATCH(MoM!AN$1,'ИПЦ raw'!$1:$1,0))</f>
        <v>100.02</v>
      </c>
      <c r="AO431" s="326">
        <f>INDEX('ИПЦ raw'!$1:$1048576, MATCH($K431,'ИПЦ raw'!$A:$A,0),MATCH(MoM!AO$1,'ИПЦ raw'!$1:$1,0))</f>
        <v>99.94</v>
      </c>
      <c r="AP431" s="326">
        <f>INDEX('ИПЦ raw'!$1:$1048576, MATCH($K431,'ИПЦ raw'!$A:$A,0),MATCH(MoM!AP$1,'ИПЦ raw'!$1:$1,0))</f>
        <v>100.07</v>
      </c>
      <c r="AQ431" s="326">
        <f>INDEX('ИПЦ raw'!$1:$1048576, MATCH($K431,'ИПЦ raw'!$A:$A,0),MATCH(MoM!AQ$1,'ИПЦ raw'!$1:$1,0))</f>
        <v>100.66</v>
      </c>
      <c r="AR431" s="326">
        <f>INDEX('ИПЦ raw'!$1:$1048576, MATCH($K431,'ИПЦ raw'!$A:$A,0),MATCH(MoM!AR$1,'ИПЦ raw'!$1:$1,0))</f>
        <v>102.26</v>
      </c>
      <c r="AS431" s="326">
        <f>INDEX('ИПЦ raw'!$1:$1048576, MATCH($K431,'ИПЦ raw'!$A:$A,0),MATCH(MoM!AS$1,'ИПЦ raw'!$1:$1,0))</f>
        <v>100.57</v>
      </c>
      <c r="AT431" s="326">
        <f>INDEX('ИПЦ raw'!$1:$1048576, MATCH($K431,'ИПЦ raw'!$A:$A,0),MATCH(MoM!AT$1,'ИПЦ raw'!$1:$1,0))</f>
        <v>100.22</v>
      </c>
      <c r="AU431" s="326">
        <f>INDEX('ИПЦ raw'!$1:$1048576, MATCH($K431,'ИПЦ raw'!$A:$A,0),MATCH(MoM!AU$1,'ИПЦ raw'!$1:$1,0))</f>
        <v>100.64</v>
      </c>
      <c r="AV431" s="326">
        <f>INDEX('ИПЦ raw'!$1:$1048576, MATCH($K431,'ИПЦ raw'!$A:$A,0),MATCH(MoM!AV$1,'ИПЦ raw'!$1:$1,0))</f>
        <v>101.42</v>
      </c>
      <c r="AW431" s="326">
        <f>INDEX('ИПЦ raw'!$1:$1048576, MATCH($K431,'ИПЦ raw'!$A:$A,0),MATCH(MoM!AW$1,'ИПЦ raw'!$1:$1,0))</f>
        <v>100.08</v>
      </c>
      <c r="AX431" s="326">
        <f>INDEX('ИПЦ raw'!$1:$1048576, MATCH($K431,'ИПЦ raw'!$A:$A,0),MATCH(MoM!AX$1,'ИПЦ raw'!$1:$1,0))</f>
        <v>100.61</v>
      </c>
      <c r="AY431" s="326">
        <f>INDEX('ИПЦ raw'!$1:$1048576, MATCH($K431,'ИПЦ raw'!$A:$A,0),MATCH(MoM!AY$1,'ИПЦ raw'!$1:$1,0))</f>
        <v>100</v>
      </c>
      <c r="AZ431" s="326">
        <f>INDEX('ИПЦ raw'!$1:$1048576, MATCH($K431,'ИПЦ raw'!$A:$A,0),MATCH(MoM!AZ$1,'ИПЦ raw'!$1:$1,0))</f>
        <v>100.37</v>
      </c>
    </row>
    <row r="432" spans="1:52" x14ac:dyDescent="0.45">
      <c r="A432" s="326">
        <f>Веса!A432</f>
        <v>1</v>
      </c>
      <c r="B432" s="326">
        <f t="shared" si="12"/>
        <v>1</v>
      </c>
      <c r="C432" s="326">
        <f>БИПЦ_НДС!E432</f>
        <v>1</v>
      </c>
      <c r="D432" s="326">
        <f t="shared" si="13"/>
        <v>0</v>
      </c>
      <c r="E432" s="326">
        <v>0</v>
      </c>
      <c r="F432" s="326">
        <v>0</v>
      </c>
      <c r="G432" s="326">
        <v>0</v>
      </c>
      <c r="H432" s="326">
        <v>0</v>
      </c>
      <c r="I432" s="326">
        <v>1</v>
      </c>
      <c r="J432" s="324" t="s">
        <v>436</v>
      </c>
      <c r="K432" s="324" t="s">
        <v>436</v>
      </c>
      <c r="L432" s="326">
        <f>INDEX('ИПЦ raw'!$1:$1048576, MATCH($K432,'ИПЦ raw'!$A:$A,0),MATCH(MoM!L$1,'ИПЦ raw'!$1:$1,0))</f>
        <v>100.71</v>
      </c>
      <c r="M432" s="326">
        <f>INDEX('ИПЦ raw'!$1:$1048576, MATCH($K432,'ИПЦ raw'!$A:$A,0),MATCH(MoM!M$1,'ИПЦ raw'!$1:$1,0))</f>
        <v>100.49</v>
      </c>
      <c r="N432" s="326">
        <f>INDEX('ИПЦ raw'!$1:$1048576, MATCH($K432,'ИПЦ raw'!$A:$A,0),MATCH(MoM!N$1,'ИПЦ raw'!$1:$1,0))</f>
        <v>100.05</v>
      </c>
      <c r="O432" s="326">
        <f>INDEX('ИПЦ raw'!$1:$1048576, MATCH($K432,'ИПЦ raw'!$A:$A,0),MATCH(MoM!O$1,'ИПЦ raw'!$1:$1,0))</f>
        <v>100.06</v>
      </c>
      <c r="P432" s="326">
        <f>INDEX('ИПЦ raw'!$1:$1048576, MATCH($K432,'ИПЦ raw'!$A:$A,0),MATCH(MoM!P$1,'ИПЦ raw'!$1:$1,0))</f>
        <v>100.15</v>
      </c>
      <c r="Q432" s="326">
        <f>INDEX('ИПЦ raw'!$1:$1048576, MATCH($K432,'ИПЦ raw'!$A:$A,0),MATCH(MoM!Q$1,'ИПЦ raw'!$1:$1,0))</f>
        <v>100.27</v>
      </c>
      <c r="R432" s="326">
        <f>INDEX('ИПЦ raw'!$1:$1048576, MATCH($K432,'ИПЦ raw'!$A:$A,0),MATCH(MoM!R$1,'ИПЦ raw'!$1:$1,0))</f>
        <v>100.32</v>
      </c>
      <c r="S432" s="326">
        <f>INDEX('ИПЦ raw'!$1:$1048576, MATCH($K432,'ИПЦ raw'!$A:$A,0),MATCH(MoM!S$1,'ИПЦ raw'!$1:$1,0))</f>
        <v>100.22</v>
      </c>
      <c r="T432" s="326">
        <f>INDEX('ИПЦ raw'!$1:$1048576, MATCH($K432,'ИПЦ raw'!$A:$A,0),MATCH(MoM!T$1,'ИПЦ raw'!$1:$1,0))</f>
        <v>100.48</v>
      </c>
      <c r="U432" s="326">
        <f>INDEX('ИПЦ raw'!$1:$1048576, MATCH($K432,'ИПЦ raw'!$A:$A,0),MATCH(MoM!U$1,'ИПЦ raw'!$1:$1,0))</f>
        <v>101.44</v>
      </c>
      <c r="V432" s="326">
        <f>INDEX('ИПЦ raw'!$1:$1048576, MATCH($K432,'ИПЦ raw'!$A:$A,0),MATCH(MoM!V$1,'ИПЦ raw'!$1:$1,0))</f>
        <v>102.26</v>
      </c>
      <c r="W432" s="326">
        <f>INDEX('ИПЦ raw'!$1:$1048576, MATCH($K432,'ИПЦ raw'!$A:$A,0),MATCH(MoM!W$1,'ИПЦ raw'!$1:$1,0))</f>
        <v>101.13</v>
      </c>
      <c r="X432" s="326">
        <f>INDEX('ИПЦ raw'!$1:$1048576, MATCH($K432,'ИПЦ raw'!$A:$A,0),MATCH(MoM!X$1,'ИПЦ raw'!$1:$1,0))</f>
        <v>100.78</v>
      </c>
      <c r="Y432" s="326">
        <f>INDEX('ИПЦ raw'!$1:$1048576, MATCH($K432,'ИПЦ raw'!$A:$A,0),MATCH(MoM!Y$1,'ИПЦ raw'!$1:$1,0))</f>
        <v>100.68</v>
      </c>
      <c r="Z432" s="326">
        <f>INDEX('ИПЦ raw'!$1:$1048576, MATCH($K432,'ИПЦ raw'!$A:$A,0),MATCH(MoM!Z$1,'ИПЦ raw'!$1:$1,0))</f>
        <v>100.93</v>
      </c>
      <c r="AA432" s="326">
        <f>INDEX('ИПЦ raw'!$1:$1048576, MATCH($K432,'ИПЦ raw'!$A:$A,0),MATCH(MoM!AA$1,'ИПЦ raw'!$1:$1,0))</f>
        <v>100.9</v>
      </c>
      <c r="AB432" s="326">
        <f>INDEX('ИПЦ raw'!$1:$1048576, MATCH($K432,'ИПЦ raw'!$A:$A,0),MATCH(MoM!AB$1,'ИПЦ raw'!$1:$1,0))</f>
        <v>100.38</v>
      </c>
      <c r="AC432" s="326">
        <f>INDEX('ИПЦ raw'!$1:$1048576, MATCH($K432,'ИПЦ raw'!$A:$A,0),MATCH(MoM!AC$1,'ИПЦ raw'!$1:$1,0))</f>
        <v>100.3</v>
      </c>
      <c r="AD432" s="326">
        <f>INDEX('ИПЦ raw'!$1:$1048576, MATCH($K432,'ИПЦ raw'!$A:$A,0),MATCH(MoM!AD$1,'ИПЦ raw'!$1:$1,0))</f>
        <v>100.35</v>
      </c>
      <c r="AE432" s="326">
        <f>INDEX('ИПЦ raw'!$1:$1048576, MATCH($K432,'ИПЦ raw'!$A:$A,0),MATCH(MoM!AE$1,'ИПЦ raw'!$1:$1,0))</f>
        <v>101.81</v>
      </c>
      <c r="AF432" s="326">
        <f>INDEX('ИПЦ raw'!$1:$1048576, MATCH($K432,'ИПЦ raw'!$A:$A,0),MATCH(MoM!AF$1,'ИПЦ raw'!$1:$1,0))</f>
        <v>100.73</v>
      </c>
      <c r="AG432" s="326">
        <f>INDEX('ИПЦ raw'!$1:$1048576, MATCH($K432,'ИПЦ raw'!$A:$A,0),MATCH(MoM!AG$1,'ИПЦ raw'!$1:$1,0))</f>
        <v>100.64</v>
      </c>
      <c r="AH432" s="326">
        <f>INDEX('ИПЦ raw'!$1:$1048576, MATCH($K432,'ИПЦ raw'!$A:$A,0),MATCH(MoM!AH$1,'ИПЦ raw'!$1:$1,0))</f>
        <v>100.36</v>
      </c>
      <c r="AI432" s="326">
        <f>INDEX('ИПЦ raw'!$1:$1048576, MATCH($K432,'ИПЦ raw'!$A:$A,0),MATCH(MoM!AI$1,'ИПЦ raw'!$1:$1,0))</f>
        <v>102.27</v>
      </c>
      <c r="AJ432" s="326">
        <f>INDEX('ИПЦ raw'!$1:$1048576, MATCH($K432,'ИПЦ raw'!$A:$A,0),MATCH(MoM!AJ$1,'ИПЦ raw'!$1:$1,0))</f>
        <v>101.76</v>
      </c>
      <c r="AK432" s="326">
        <f>INDEX('ИПЦ raw'!$1:$1048576, MATCH($K432,'ИПЦ raw'!$A:$A,0),MATCH(MoM!AK$1,'ИПЦ raw'!$1:$1,0))</f>
        <v>101.39</v>
      </c>
      <c r="AL432" s="326">
        <f>INDEX('ИПЦ raw'!$1:$1048576, MATCH($K432,'ИПЦ raw'!$A:$A,0),MATCH(MoM!AL$1,'ИПЦ raw'!$1:$1,0))</f>
        <v>101.21</v>
      </c>
      <c r="AM432" s="326">
        <f>INDEX('ИПЦ raw'!$1:$1048576, MATCH($K432,'ИПЦ raw'!$A:$A,0),MATCH(MoM!AM$1,'ИПЦ raw'!$1:$1,0))</f>
        <v>100.6</v>
      </c>
      <c r="AN432" s="326">
        <f>INDEX('ИПЦ raw'!$1:$1048576, MATCH($K432,'ИПЦ raw'!$A:$A,0),MATCH(MoM!AN$1,'ИПЦ raw'!$1:$1,0))</f>
        <v>100.54</v>
      </c>
      <c r="AO432" s="326">
        <f>INDEX('ИПЦ raw'!$1:$1048576, MATCH($K432,'ИПЦ raw'!$A:$A,0),MATCH(MoM!AO$1,'ИПЦ raw'!$1:$1,0))</f>
        <v>101.31</v>
      </c>
      <c r="AP432" s="326">
        <f>INDEX('ИПЦ raw'!$1:$1048576, MATCH($K432,'ИПЦ raw'!$A:$A,0),MATCH(MoM!AP$1,'ИПЦ raw'!$1:$1,0))</f>
        <v>100.62</v>
      </c>
      <c r="AQ432" s="326">
        <f>INDEX('ИПЦ raw'!$1:$1048576, MATCH($K432,'ИПЦ raw'!$A:$A,0),MATCH(MoM!AQ$1,'ИПЦ raw'!$1:$1,0))</f>
        <v>101.52</v>
      </c>
      <c r="AR432" s="326">
        <f>INDEX('ИПЦ raw'!$1:$1048576, MATCH($K432,'ИПЦ raw'!$A:$A,0),MATCH(MoM!AR$1,'ИПЦ raw'!$1:$1,0))</f>
        <v>101.32</v>
      </c>
      <c r="AS432" s="326">
        <f>INDEX('ИПЦ raw'!$1:$1048576, MATCH($K432,'ИПЦ raw'!$A:$A,0),MATCH(MoM!AS$1,'ИПЦ raw'!$1:$1,0))</f>
        <v>100.86</v>
      </c>
      <c r="AT432" s="326">
        <f>INDEX('ИПЦ raw'!$1:$1048576, MATCH($K432,'ИПЦ raw'!$A:$A,0),MATCH(MoM!AT$1,'ИПЦ raw'!$1:$1,0))</f>
        <v>100.76</v>
      </c>
      <c r="AU432" s="326">
        <f>INDEX('ИПЦ raw'!$1:$1048576, MATCH($K432,'ИПЦ raw'!$A:$A,0),MATCH(MoM!AU$1,'ИПЦ raw'!$1:$1,0))</f>
        <v>100.52</v>
      </c>
      <c r="AV432" s="326">
        <f>INDEX('ИПЦ raw'!$1:$1048576, MATCH($K432,'ИПЦ raw'!$A:$A,0),MATCH(MoM!AV$1,'ИПЦ raw'!$1:$1,0))</f>
        <v>102.22</v>
      </c>
      <c r="AW432" s="326">
        <f>INDEX('ИПЦ raw'!$1:$1048576, MATCH($K432,'ИПЦ raw'!$A:$A,0),MATCH(MoM!AW$1,'ИПЦ raw'!$1:$1,0))</f>
        <v>100.55</v>
      </c>
      <c r="AX432" s="326">
        <f>INDEX('ИПЦ raw'!$1:$1048576, MATCH($K432,'ИПЦ raw'!$A:$A,0),MATCH(MoM!AX$1,'ИПЦ raw'!$1:$1,0))</f>
        <v>101.8</v>
      </c>
      <c r="AY432" s="326">
        <f>INDEX('ИПЦ raw'!$1:$1048576, MATCH($K432,'ИПЦ raw'!$A:$A,0),MATCH(MoM!AY$1,'ИПЦ raw'!$1:$1,0))</f>
        <v>100.89</v>
      </c>
      <c r="AZ432" s="326">
        <f>INDEX('ИПЦ raw'!$1:$1048576, MATCH($K432,'ИПЦ raw'!$A:$A,0),MATCH(MoM!AZ$1,'ИПЦ raw'!$1:$1,0))</f>
        <v>101.03</v>
      </c>
    </row>
    <row r="433" spans="1:52" ht="26.25" x14ac:dyDescent="0.45">
      <c r="A433" s="326">
        <f>Веса!A433</f>
        <v>1</v>
      </c>
      <c r="B433" s="326">
        <f>A433</f>
        <v>1</v>
      </c>
      <c r="C433" s="326">
        <f>БИПЦ_НДС!E433</f>
        <v>1</v>
      </c>
      <c r="D433" s="326">
        <f t="shared" si="13"/>
        <v>0</v>
      </c>
      <c r="E433" s="326">
        <v>0</v>
      </c>
      <c r="F433" s="326">
        <v>0</v>
      </c>
      <c r="G433" s="326">
        <v>0</v>
      </c>
      <c r="H433" s="326">
        <v>0</v>
      </c>
      <c r="I433" s="326">
        <v>1</v>
      </c>
      <c r="J433" s="308" t="s">
        <v>437</v>
      </c>
      <c r="K433" s="308" t="s">
        <v>437</v>
      </c>
      <c r="L433" s="326">
        <f>INDEX('ИПЦ raw'!$1:$1048576, MATCH($K433,'ИПЦ raw'!$A:$A,0),MATCH(MoM!L$1,'ИПЦ raw'!$1:$1,0))</f>
        <v>100.75</v>
      </c>
      <c r="M433" s="326">
        <f>INDEX('ИПЦ raw'!$1:$1048576, MATCH($K433,'ИПЦ raw'!$A:$A,0),MATCH(MoM!M$1,'ИПЦ raw'!$1:$1,0))</f>
        <v>100.77</v>
      </c>
      <c r="N433" s="326">
        <f>INDEX('ИПЦ raw'!$1:$1048576, MATCH($K433,'ИПЦ raw'!$A:$A,0),MATCH(MoM!N$1,'ИПЦ raw'!$1:$1,0))</f>
        <v>100.84</v>
      </c>
      <c r="O433" s="326">
        <f>INDEX('ИПЦ raw'!$1:$1048576, MATCH($K433,'ИПЦ raw'!$A:$A,0),MATCH(MoM!O$1,'ИПЦ raw'!$1:$1,0))</f>
        <v>100.2</v>
      </c>
      <c r="P433" s="326">
        <f>INDEX('ИПЦ raw'!$1:$1048576, MATCH($K433,'ИПЦ raw'!$A:$A,0),MATCH(MoM!P$1,'ИПЦ raw'!$1:$1,0))</f>
        <v>101.01</v>
      </c>
      <c r="Q433" s="326">
        <f>INDEX('ИПЦ raw'!$1:$1048576, MATCH($K433,'ИПЦ raw'!$A:$A,0),MATCH(MoM!Q$1,'ИПЦ raw'!$1:$1,0))</f>
        <v>100.14</v>
      </c>
      <c r="R433" s="326">
        <f>INDEX('ИПЦ raw'!$1:$1048576, MATCH($K433,'ИПЦ raw'!$A:$A,0),MATCH(MoM!R$1,'ИПЦ raw'!$1:$1,0))</f>
        <v>100.42</v>
      </c>
      <c r="S433" s="326">
        <f>INDEX('ИПЦ raw'!$1:$1048576, MATCH($K433,'ИПЦ raw'!$A:$A,0),MATCH(MoM!S$1,'ИПЦ raw'!$1:$1,0))</f>
        <v>100.14</v>
      </c>
      <c r="T433" s="326">
        <f>INDEX('ИПЦ raw'!$1:$1048576, MATCH($K433,'ИПЦ raw'!$A:$A,0),MATCH(MoM!T$1,'ИПЦ raw'!$1:$1,0))</f>
        <v>100.9</v>
      </c>
      <c r="U433" s="326">
        <f>INDEX('ИПЦ raw'!$1:$1048576, MATCH($K433,'ИПЦ raw'!$A:$A,0),MATCH(MoM!U$1,'ИПЦ raw'!$1:$1,0))</f>
        <v>101.04</v>
      </c>
      <c r="V433" s="326">
        <f>INDEX('ИПЦ raw'!$1:$1048576, MATCH($K433,'ИПЦ raw'!$A:$A,0),MATCH(MoM!V$1,'ИПЦ raw'!$1:$1,0))</f>
        <v>100.16</v>
      </c>
      <c r="W433" s="326">
        <f>INDEX('ИПЦ raw'!$1:$1048576, MATCH($K433,'ИПЦ raw'!$A:$A,0),MATCH(MoM!W$1,'ИПЦ raw'!$1:$1,0))</f>
        <v>100.7</v>
      </c>
      <c r="X433" s="326">
        <f>INDEX('ИПЦ raw'!$1:$1048576, MATCH($K433,'ИПЦ raw'!$A:$A,0),MATCH(MoM!X$1,'ИПЦ raw'!$1:$1,0))</f>
        <v>100.88</v>
      </c>
      <c r="Y433" s="326">
        <f>INDEX('ИПЦ raw'!$1:$1048576, MATCH($K433,'ИПЦ raw'!$A:$A,0),MATCH(MoM!Y$1,'ИПЦ raw'!$1:$1,0))</f>
        <v>100.45</v>
      </c>
      <c r="Z433" s="326">
        <f>INDEX('ИПЦ raw'!$1:$1048576, MATCH($K433,'ИПЦ raw'!$A:$A,0),MATCH(MoM!Z$1,'ИПЦ raw'!$1:$1,0))</f>
        <v>100.3</v>
      </c>
      <c r="AA433" s="326">
        <f>INDEX('ИПЦ raw'!$1:$1048576, MATCH($K433,'ИПЦ raw'!$A:$A,0),MATCH(MoM!AA$1,'ИПЦ raw'!$1:$1,0))</f>
        <v>100.8</v>
      </c>
      <c r="AB433" s="326">
        <f>INDEX('ИПЦ raw'!$1:$1048576, MATCH($K433,'ИПЦ raw'!$A:$A,0),MATCH(MoM!AB$1,'ИПЦ raw'!$1:$1,0))</f>
        <v>100.5</v>
      </c>
      <c r="AC433" s="326">
        <f>INDEX('ИПЦ raw'!$1:$1048576, MATCH($K433,'ИПЦ raw'!$A:$A,0),MATCH(MoM!AC$1,'ИПЦ raw'!$1:$1,0))</f>
        <v>100.67</v>
      </c>
      <c r="AD433" s="326">
        <f>INDEX('ИПЦ raw'!$1:$1048576, MATCH($K433,'ИПЦ raw'!$A:$A,0),MATCH(MoM!AD$1,'ИПЦ raw'!$1:$1,0))</f>
        <v>100.2</v>
      </c>
      <c r="AE433" s="326">
        <f>INDEX('ИПЦ raw'!$1:$1048576, MATCH($K433,'ИПЦ raw'!$A:$A,0),MATCH(MoM!AE$1,'ИПЦ raw'!$1:$1,0))</f>
        <v>100.43</v>
      </c>
      <c r="AF433" s="326">
        <f>INDEX('ИПЦ raw'!$1:$1048576, MATCH($K433,'ИПЦ raw'!$A:$A,0),MATCH(MoM!AF$1,'ИПЦ raw'!$1:$1,0))</f>
        <v>100.21</v>
      </c>
      <c r="AG433" s="326">
        <f>INDEX('ИПЦ raw'!$1:$1048576, MATCH($K433,'ИПЦ raw'!$A:$A,0),MATCH(MoM!AG$1,'ИПЦ raw'!$1:$1,0))</f>
        <v>100.26</v>
      </c>
      <c r="AH433" s="326">
        <f>INDEX('ИПЦ raw'!$1:$1048576, MATCH($K433,'ИПЦ raw'!$A:$A,0),MATCH(MoM!AH$1,'ИПЦ raw'!$1:$1,0))</f>
        <v>100.41</v>
      </c>
      <c r="AI433" s="326">
        <f>INDEX('ИПЦ raw'!$1:$1048576, MATCH($K433,'ИПЦ raw'!$A:$A,0),MATCH(MoM!AI$1,'ИПЦ raw'!$1:$1,0))</f>
        <v>101.14</v>
      </c>
      <c r="AJ433" s="326">
        <f>INDEX('ИПЦ raw'!$1:$1048576, MATCH($K433,'ИПЦ raw'!$A:$A,0),MATCH(MoM!AJ$1,'ИПЦ raw'!$1:$1,0))</f>
        <v>101</v>
      </c>
      <c r="AK433" s="326">
        <f>INDEX('ИПЦ raw'!$1:$1048576, MATCH($K433,'ИПЦ raw'!$A:$A,0),MATCH(MoM!AK$1,'ИПЦ raw'!$1:$1,0))</f>
        <v>101.15</v>
      </c>
      <c r="AL433" s="326">
        <f>INDEX('ИПЦ raw'!$1:$1048576, MATCH($K433,'ИПЦ raw'!$A:$A,0),MATCH(MoM!AL$1,'ИПЦ raw'!$1:$1,0))</f>
        <v>102.15</v>
      </c>
      <c r="AM433" s="326">
        <f>INDEX('ИПЦ raw'!$1:$1048576, MATCH($K433,'ИПЦ raw'!$A:$A,0),MATCH(MoM!AM$1,'ИПЦ raw'!$1:$1,0))</f>
        <v>100.43</v>
      </c>
      <c r="AN433" s="326">
        <f>INDEX('ИПЦ raw'!$1:$1048576, MATCH($K433,'ИПЦ raw'!$A:$A,0),MATCH(MoM!AN$1,'ИПЦ raw'!$1:$1,0))</f>
        <v>101.08</v>
      </c>
      <c r="AO433" s="326">
        <f>INDEX('ИПЦ raw'!$1:$1048576, MATCH($K433,'ИПЦ raw'!$A:$A,0),MATCH(MoM!AO$1,'ИПЦ raw'!$1:$1,0))</f>
        <v>100.65</v>
      </c>
      <c r="AP433" s="326">
        <f>INDEX('ИПЦ raw'!$1:$1048576, MATCH($K433,'ИПЦ raw'!$A:$A,0),MATCH(MoM!AP$1,'ИПЦ raw'!$1:$1,0))</f>
        <v>102.22</v>
      </c>
      <c r="AQ433" s="326">
        <f>INDEX('ИПЦ raw'!$1:$1048576, MATCH($K433,'ИПЦ raw'!$A:$A,0),MATCH(MoM!AQ$1,'ИПЦ raw'!$1:$1,0))</f>
        <v>100.62</v>
      </c>
      <c r="AR433" s="326">
        <f>INDEX('ИПЦ raw'!$1:$1048576, MATCH($K433,'ИПЦ raw'!$A:$A,0),MATCH(MoM!AR$1,'ИПЦ raw'!$1:$1,0))</f>
        <v>100.44</v>
      </c>
      <c r="AS433" s="326">
        <f>INDEX('ИПЦ raw'!$1:$1048576, MATCH($K433,'ИПЦ raw'!$A:$A,0),MATCH(MoM!AS$1,'ИПЦ raw'!$1:$1,0))</f>
        <v>100.25</v>
      </c>
      <c r="AT433" s="326">
        <f>INDEX('ИПЦ raw'!$1:$1048576, MATCH($K433,'ИПЦ raw'!$A:$A,0),MATCH(MoM!AT$1,'ИПЦ raw'!$1:$1,0))</f>
        <v>100.88</v>
      </c>
      <c r="AU433" s="326">
        <f>INDEX('ИПЦ raw'!$1:$1048576, MATCH($K433,'ИПЦ raw'!$A:$A,0),MATCH(MoM!AU$1,'ИПЦ raw'!$1:$1,0))</f>
        <v>100.17</v>
      </c>
      <c r="AV433" s="326">
        <f>INDEX('ИПЦ raw'!$1:$1048576, MATCH($K433,'ИПЦ raw'!$A:$A,0),MATCH(MoM!AV$1,'ИПЦ raw'!$1:$1,0))</f>
        <v>101.5</v>
      </c>
      <c r="AW433" s="326">
        <f>INDEX('ИПЦ raw'!$1:$1048576, MATCH($K433,'ИПЦ raw'!$A:$A,0),MATCH(MoM!AW$1,'ИПЦ raw'!$1:$1,0))</f>
        <v>102.06</v>
      </c>
      <c r="AX433" s="326">
        <f>INDEX('ИПЦ raw'!$1:$1048576, MATCH($K433,'ИПЦ raw'!$A:$A,0),MATCH(MoM!AX$1,'ИПЦ raw'!$1:$1,0))</f>
        <v>101.93</v>
      </c>
      <c r="AY433" s="326">
        <f>INDEX('ИПЦ raw'!$1:$1048576, MATCH($K433,'ИПЦ raw'!$A:$A,0),MATCH(MoM!AY$1,'ИПЦ raw'!$1:$1,0))</f>
        <v>101.22</v>
      </c>
      <c r="AZ433" s="326">
        <f>INDEX('ИПЦ raw'!$1:$1048576, MATCH($K433,'ИПЦ raw'!$A:$A,0),MATCH(MoM!AZ$1,'ИПЦ raw'!$1:$1,0))</f>
        <v>102.06</v>
      </c>
    </row>
    <row r="436" spans="1:52" x14ac:dyDescent="0.45">
      <c r="K436" s="329" t="s">
        <v>1869</v>
      </c>
      <c r="L436" s="326">
        <f>SUMPRODUCT(L2:L433,Веса!G2:G433,$C2:$C433,$B2:$B433)/SUMPRODUCT(Веса!G2:G433,$C2:$C433, $B2:$B433)</f>
        <v>100.26911798219955</v>
      </c>
      <c r="M436" s="326">
        <f>SUMPRODUCT(M2:M433,Веса!H2:H433,$C2:$C433,$B2:$B433)/SUMPRODUCT(Веса!H2:H433,$C2:$C433, $B2:$B433)</f>
        <v>99.93123815224962</v>
      </c>
      <c r="N436" s="326">
        <f>SUMPRODUCT(N2:N433,Веса!I2:I433,$C2:$C433,$B2:$B433)/SUMPRODUCT(Веса!I2:I433,$C2:$C433, $B2:$B433)</f>
        <v>100.14550194419765</v>
      </c>
      <c r="O436" s="326">
        <f>SUMPRODUCT(O2:O433,Веса!J2:J433,$C2:$C433,$B2:$B433)/SUMPRODUCT(Веса!J2:J433,$C2:$C433, $B2:$B433)</f>
        <v>100.14913888352179</v>
      </c>
      <c r="P436" s="326">
        <f>SUMPRODUCT(P2:P433,Веса!K2:K433,$C2:$C433,$B2:$B433)/SUMPRODUCT(Веса!K2:K433,$C2:$C433, $B2:$B433)</f>
        <v>100.09341276206138</v>
      </c>
      <c r="Q436" s="326">
        <f>SUMPRODUCT(Q2:Q433,Веса!L2:L433,$C2:$C433,$B2:$B433)/SUMPRODUCT(Веса!L2:L433,$C2:$C433, $B2:$B433)</f>
        <v>100.08555359972534</v>
      </c>
      <c r="R436" s="326">
        <f>SUMPRODUCT(R2:R433,Веса!M2:M433,$C2:$C433,$B2:$B433)/SUMPRODUCT(Веса!M2:M433,$C2:$C433, $B2:$B433)</f>
        <v>100.4140481399461</v>
      </c>
      <c r="S436" s="326">
        <f>SUMPRODUCT(S2:S433,Веса!N2:N433,$C2:$C433,$B2:$B433)/SUMPRODUCT(Веса!N2:N433,$C2:$C433, $B2:$B433)</f>
        <v>100.59106689441049</v>
      </c>
      <c r="T436" s="326">
        <f>SUMPRODUCT(T2:T433,Веса!O2:O433,$C2:$C433,$B2:$B433)/SUMPRODUCT(Веса!O2:O433,$C2:$C433, $B2:$B433)</f>
        <v>100.73023607087399</v>
      </c>
      <c r="U436" s="326">
        <f>SUMPRODUCT(U2:U433,Веса!P2:P433,$C2:$C433,$B2:$B433)/SUMPRODUCT(Веса!P2:P433,$C2:$C433, $B2:$B433)</f>
        <v>100.81736505934643</v>
      </c>
      <c r="V436" s="326">
        <f>SUMPRODUCT(V2:V433,Веса!Q2:Q433,$C2:$C433,$B2:$B433)/SUMPRODUCT(Веса!Q2:Q433,$C2:$C433, $B2:$B433)</f>
        <v>100.56136318609309</v>
      </c>
      <c r="W436" s="326">
        <f>SUMPRODUCT(W2:W433,Веса!R2:R433,$C2:$C433,$B2:$B433)/SUMPRODUCT(Веса!R2:R433,$C2:$C433, $B2:$B433)</f>
        <v>100.46215475459279</v>
      </c>
      <c r="X436" s="326">
        <f>SUMPRODUCT(X2:X433,Веса!S2:S433,$C2:$C433,$B2:$B433)/SUMPRODUCT(Веса!S2:S433,$C2:$C433, $B2:$B433)</f>
        <v>100.48410709830338</v>
      </c>
      <c r="Y436" s="326">
        <f>SUMPRODUCT(Y2:Y433,Веса!T2:T433,$C2:$C433,$B2:$B433)/SUMPRODUCT(Веса!T2:T433,$C2:$C433, $B2:$B433)</f>
        <v>100.47546459900622</v>
      </c>
      <c r="Z436" s="326">
        <f>SUMPRODUCT(Z2:Z433,Веса!U2:U433,$C2:$C433,$B2:$B433)/SUMPRODUCT(Веса!U2:U433,$C2:$C433, $B2:$B433)</f>
        <v>100.45235579384212</v>
      </c>
      <c r="AA436" s="326">
        <f>SUMPRODUCT(AA2:AA433,Веса!V2:V433,$C2:$C433,$B2:$B433)/SUMPRODUCT(Веса!V2:V433,$C2:$C433, $B2:$B433)</f>
        <v>100.71230966040582</v>
      </c>
      <c r="AB436" s="326">
        <f>SUMPRODUCT(AB2:AB433,Веса!W2:W433,$C2:$C433,$B2:$B433)/SUMPRODUCT(Веса!W2:W433,$C2:$C433, $B2:$B433)</f>
        <v>100.49950250460083</v>
      </c>
      <c r="AC436" s="326">
        <f>SUMPRODUCT(AC2:AC433,Веса!X2:X433,$C2:$C433,$B2:$B433)/SUMPRODUCT(Веса!X2:X433,$C2:$C433, $B2:$B433)</f>
        <v>100.29487133332088</v>
      </c>
      <c r="AD436" s="326">
        <f>SUMPRODUCT(AD2:AD433,Веса!Y2:Y433,$C2:$C433,$B2:$B433)/SUMPRODUCT(Веса!Y2:Y433,$C2:$C433, $B2:$B433)</f>
        <v>100.34218930547053</v>
      </c>
      <c r="AE436" s="326">
        <f>SUMPRODUCT(AE2:AE433,Веса!Z2:Z433,$C2:$C433,$B2:$B433)/SUMPRODUCT(Веса!Z2:Z433,$C2:$C433, $B2:$B433)</f>
        <v>100.45241166407851</v>
      </c>
      <c r="AF436" s="326">
        <f>SUMPRODUCT(AF2:AF433,Веса!AA2:AA433,$C2:$C433,$B2:$B433)/SUMPRODUCT(Веса!AA2:AA433,$C2:$C433, $B2:$B433)</f>
        <v>100.74319900895264</v>
      </c>
      <c r="AG436" s="326">
        <f>SUMPRODUCT(AG2:AG433,Веса!AB2:AB433,$C2:$C433,$B2:$B433)/SUMPRODUCT(Веса!AB2:AB433,$C2:$C433, $B2:$B433)</f>
        <v>100.92607454680268</v>
      </c>
      <c r="AH436" s="326">
        <f>SUMPRODUCT(AH2:AH433,Веса!AC2:AC433,$C2:$C433,$B2:$B433)/SUMPRODUCT(Веса!AC2:AC433,$C2:$C433, $B2:$B433)</f>
        <v>101.00739135490053</v>
      </c>
      <c r="AI436" s="326">
        <f>SUMPRODUCT(AI2:AI433,Веса!AD2:AD433,$C2:$C433,$B2:$B433)/SUMPRODUCT(Веса!AD2:AD433,$C2:$C433, $B2:$B433)</f>
        <v>100.98767819390611</v>
      </c>
      <c r="AJ436" s="326">
        <f>SUMPRODUCT(AJ2:AJ433,Веса!AE2:AE433,$C2:$C433,$B2:$B433)/SUMPRODUCT(Веса!AE2:AE433,$C2:$C433, $B2:$B433)</f>
        <v>100.69992038615842</v>
      </c>
      <c r="AK436" s="326">
        <f>SUMPRODUCT(AK2:AK433,Веса!AF2:AF433,$C2:$C433,$B2:$B433)/SUMPRODUCT(Веса!AF2:AF433,$C2:$C433, $B2:$B433)</f>
        <v>100.68763611539558</v>
      </c>
      <c r="AL436" s="326">
        <f>SUMPRODUCT(AL2:AL433,Веса!AG2:AG433,$C2:$C433,$B2:$B433)/SUMPRODUCT(Веса!AG2:AG433,$C2:$C433, $B2:$B433)</f>
        <v>100.53674777982123</v>
      </c>
      <c r="AM436" s="326">
        <f>SUMPRODUCT(AM2:AM433,Веса!AH2:AH433,$C2:$C433,$B2:$B433)/SUMPRODUCT(Веса!AH2:AH433,$C2:$C433, $B2:$B433)</f>
        <v>100.35232184974051</v>
      </c>
      <c r="AN436" s="326">
        <f>SUMPRODUCT(AN2:AN433,Веса!AI2:AI433,$C2:$C433,$B2:$B433)/SUMPRODUCT(Веса!AI2:AI433,$C2:$C433, $B2:$B433)</f>
        <v>100.10553236958853</v>
      </c>
      <c r="AO436" s="326">
        <f>SUMPRODUCT(AO2:AO433,Веса!AJ2:AJ433,$C2:$C433,$B2:$B433)/SUMPRODUCT(Веса!AJ2:AJ433,$C2:$C433, $B2:$B433)</f>
        <v>100.16360509809196</v>
      </c>
      <c r="AP436" s="326">
        <f>SUMPRODUCT(AP2:AP433,Веса!AK2:AK433,$C2:$C433,$B2:$B433)/SUMPRODUCT(Веса!AK2:AK433,$C2:$C433, $B2:$B433)</f>
        <v>100.29743526339396</v>
      </c>
      <c r="AQ436" s="326">
        <f>SUMPRODUCT(AQ2:AQ433,Веса!AL2:AL433,$C2:$C433,$B2:$B433)/SUMPRODUCT(Веса!AL2:AL433,$C2:$C433, $B2:$B433)</f>
        <v>100.33270537020672</v>
      </c>
      <c r="AR436" s="326">
        <f>SUMPRODUCT(AR2:AR433,Веса!AM2:AM433,$C2:$C433,$B2:$B433)/SUMPRODUCT(Веса!AM2:AM433,$C2:$C433, $B2:$B433)</f>
        <v>100.3384461393279</v>
      </c>
      <c r="AS436" s="326">
        <f>SUMPRODUCT(AS2:AS433,Веса!AN2:AN433,$C2:$C433,$B2:$B433)/SUMPRODUCT(Веса!AN2:AN433,$C2:$C433, $B2:$B433)</f>
        <v>100.49588216497496</v>
      </c>
      <c r="AT436" s="326">
        <f>SUMPRODUCT(AT2:AT433,Веса!AO2:AO433,$C2:$C433,$B2:$B433)/SUMPRODUCT(Веса!AO2:AO433,$C2:$C433, $B2:$B433)</f>
        <v>100.4317790060052</v>
      </c>
      <c r="AU436" s="326">
        <f>SUMPRODUCT(AU2:AU433,Веса!AP2:AP433,$C2:$C433,$B2:$B433)/SUMPRODUCT(Веса!AP2:AP433,$C2:$C433, $B2:$B433)</f>
        <v>100.59318455178338</v>
      </c>
      <c r="AV436" s="326">
        <f>SUMPRODUCT(AV2:AV433,Веса!AQ2:AQ433,$C2:$C433,$B2:$B433)/SUMPRODUCT(Веса!AQ2:AQ433,$C2:$C433, $B2:$B433)</f>
        <v>100.89274657026326</v>
      </c>
      <c r="AW436" s="326">
        <f>SUMPRODUCT(AW2:AW433,Веса!AR2:AR433,$C2:$C433,$B2:$B433)/SUMPRODUCT(Веса!AR2:AR433,$C2:$C433, $B2:$B433)</f>
        <v>100.43482982691734</v>
      </c>
      <c r="AX436" s="326">
        <f>SUMPRODUCT(AX2:AX433,Веса!AS2:AS433,$C2:$C433,$B2:$B433)/SUMPRODUCT(Веса!AS2:AS433,$C2:$C433, $B2:$B433)</f>
        <v>100.44826404158887</v>
      </c>
      <c r="AY436" s="326">
        <f>SUMPRODUCT(AY2:AY433,Веса!AT2:AT433,$C2:$C433,$B2:$B433)/SUMPRODUCT(Веса!AT2:AT433,$C2:$C433, $B2:$B433)</f>
        <v>100.3264268835692</v>
      </c>
      <c r="AZ436" s="326">
        <f>SUMPRODUCT(AZ2:AZ433,Веса!AU2:AU433,$C2:$C433,$B2:$B433)/SUMPRODUCT(Веса!AU2:AU433,$C2:$C433, $B2:$B433)</f>
        <v>100.15112735521423</v>
      </c>
    </row>
    <row r="437" spans="1:52" x14ac:dyDescent="0.45">
      <c r="K437" s="329" t="s">
        <v>1872</v>
      </c>
      <c r="L437" s="326">
        <f>SUMPRODUCT(L2:L433,Веса!G2:G433,$C2:$C433,$E2:$E433,$B2:$B433)/SUMPRODUCT(Веса!G2:G433,$C2:$C433,$E2:$E433,$B2:$B433)</f>
        <v>100.14359792284867</v>
      </c>
      <c r="M437" s="326">
        <f>SUMPRODUCT(M2:M433,Веса!H2:H433,$C2:$C433,$E2:$E433,$B2:$B433)/SUMPRODUCT(Веса!H2:H433,$C2:$C433,$E2:$E433,$B2:$B433)</f>
        <v>99.816143830653061</v>
      </c>
      <c r="N437" s="326">
        <f>SUMPRODUCT(N2:N433,Веса!I2:I433,$C2:$C433,$E2:$E433,$B2:$B433)/SUMPRODUCT(Веса!I2:I433,$C2:$C433,$E2:$E433,$B2:$B433)</f>
        <v>100.08550823540325</v>
      </c>
      <c r="O437" s="326">
        <f>SUMPRODUCT(O2:O433,Веса!J2:J433,$C2:$C433,$E2:$E433,$B2:$B433)/SUMPRODUCT(Веса!J2:J433,$C2:$C433,$E2:$E433,$B2:$B433)</f>
        <v>99.95705791232831</v>
      </c>
      <c r="P437" s="326">
        <f>SUMPRODUCT(P2:P433,Веса!K2:K433,$C2:$C433,$E2:$E433,$B2:$B433)/SUMPRODUCT(Веса!K2:K433,$C2:$C433,$E2:$E433,$B2:$B433)</f>
        <v>100.0630746264481</v>
      </c>
      <c r="Q437" s="326">
        <f>SUMPRODUCT(Q2:Q433,Веса!L2:L433,$C2:$C433,$E2:$E433,$B2:$B433)/SUMPRODUCT(Веса!L2:L433,$C2:$C433,$E2:$E433,$B2:$B433)</f>
        <v>100.0565356401722</v>
      </c>
      <c r="R437" s="326">
        <f>SUMPRODUCT(R2:R433,Веса!M2:M433,$C2:$C433,$E2:$E433,$B2:$B433)/SUMPRODUCT(Веса!M2:M433,$C2:$C433,$E2:$E433,$B2:$B433)</f>
        <v>100.13279402925212</v>
      </c>
      <c r="S437" s="326">
        <f>SUMPRODUCT(S2:S433,Веса!N2:N433,$C2:$C433,$E2:$E433,$B2:$B433)/SUMPRODUCT(Веса!N2:N433,$C2:$C433,$E2:$E433,$B2:$B433)</f>
        <v>100.28480209558916</v>
      </c>
      <c r="T437" s="326">
        <f>SUMPRODUCT(T2:T433,Веса!O2:O433,$C2:$C433,$E2:$E433,$B2:$B433)/SUMPRODUCT(Веса!O2:O433,$C2:$C433,$E2:$E433,$B2:$B433)</f>
        <v>100.35189502265582</v>
      </c>
      <c r="U437" s="326">
        <f>SUMPRODUCT(U2:U433,Веса!P2:P433,$C2:$C433,$E2:$E433,$B2:$B433)/SUMPRODUCT(Веса!P2:P433,$C2:$C433,$E2:$E433,$B2:$B433)</f>
        <v>100.6035131276364</v>
      </c>
      <c r="V437" s="326">
        <f>SUMPRODUCT(V2:V433,Веса!Q2:Q433,$C2:$C433,$E2:$E433,$B2:$B433)/SUMPRODUCT(Веса!Q2:Q433,$C2:$C433,$E2:$E433,$B2:$B433)</f>
        <v>100.6370055001821</v>
      </c>
      <c r="W437" s="326">
        <f>SUMPRODUCT(W2:W433,Веса!R2:R433,$C2:$C433,$E2:$E433,$B2:$B433)/SUMPRODUCT(Веса!R2:R433,$C2:$C433,$E2:$E433,$B2:$B433)</f>
        <v>100.43091467024108</v>
      </c>
      <c r="X437" s="326">
        <f>SUMPRODUCT(X2:X433,Веса!S2:S433,$C2:$C433,$E2:$E433,$B2:$B433)/SUMPRODUCT(Веса!S2:S433,$C2:$C433,$E2:$E433,$B2:$B433)</f>
        <v>100.56863996929376</v>
      </c>
      <c r="Y437" s="326">
        <f>SUMPRODUCT(Y2:Y433,Веса!T2:T433,$C2:$C433,$E2:$E433,$B2:$B433)/SUMPRODUCT(Веса!T2:T433,$C2:$C433,$E2:$E433,$B2:$B433)</f>
        <v>100.38494208005962</v>
      </c>
      <c r="Z437" s="326">
        <f>SUMPRODUCT(Z2:Z433,Веса!U2:U433,$C2:$C433,$E2:$E433,$B2:$B433)/SUMPRODUCT(Веса!U2:U433,$C2:$C433,$E2:$E433,$B2:$B433)</f>
        <v>100.43829311605927</v>
      </c>
      <c r="AA437" s="326">
        <f>SUMPRODUCT(AA2:AA433,Веса!V2:V433,$C2:$C433,$E2:$E433,$B2:$B433)/SUMPRODUCT(Веса!V2:V433,$C2:$C433,$E2:$E433,$B2:$B433)</f>
        <v>100.88998617787119</v>
      </c>
      <c r="AB437" s="326">
        <f>SUMPRODUCT(AB2:AB433,Веса!W2:W433,$C2:$C433,$E2:$E433,$B2:$B433)/SUMPRODUCT(Веса!W2:W433,$C2:$C433,$E2:$E433,$B2:$B433)</f>
        <v>100.61071754350621</v>
      </c>
      <c r="AC437" s="326">
        <f>SUMPRODUCT(AC2:AC433,Веса!X2:X433,$C2:$C433,$E2:$E433,$B2:$B433)/SUMPRODUCT(Веса!X2:X433,$C2:$C433,$E2:$E433,$B2:$B433)</f>
        <v>100.54771816965879</v>
      </c>
      <c r="AD437" s="326">
        <f>SUMPRODUCT(AD2:AD433,Веса!Y2:Y433,$C2:$C433,$E2:$E433,$B2:$B433)/SUMPRODUCT(Веса!Y2:Y433,$C2:$C433,$E2:$E433,$B2:$B433)</f>
        <v>100.42986822074666</v>
      </c>
      <c r="AE437" s="326">
        <f>SUMPRODUCT(AE2:AE433,Веса!Z2:Z433,$C2:$C433,$E2:$E433,$B2:$B433)/SUMPRODUCT(Веса!Z2:Z433,$C2:$C433,$E2:$E433,$B2:$B433)</f>
        <v>100.44895453557386</v>
      </c>
      <c r="AF437" s="326">
        <f>SUMPRODUCT(AF2:AF433,Веса!AA2:AA433,$C2:$C433,$E2:$E433,$B2:$B433)/SUMPRODUCT(Веса!AA2:AA433,$C2:$C433,$E2:$E433,$B2:$B433)</f>
        <v>100.78123555878035</v>
      </c>
      <c r="AG437" s="326">
        <f>SUMPRODUCT(AG2:AG433,Веса!AB2:AB433,$C2:$C433,$E2:$E433,$B2:$B433)/SUMPRODUCT(Веса!AB2:AB433,$C2:$C433,$E2:$E433,$B2:$B433)</f>
        <v>101.18232622236451</v>
      </c>
      <c r="AH437" s="326">
        <f>SUMPRODUCT(AH2:AH433,Веса!AC2:AC433,$C2:$C433,$E2:$E433,$B2:$B433)/SUMPRODUCT(Веса!AC2:AC433,$C2:$C433,$E2:$E433,$B2:$B433)</f>
        <v>101.08963014882141</v>
      </c>
      <c r="AI437" s="326">
        <f>SUMPRODUCT(AI2:AI433,Веса!AD2:AD433,$C2:$C433,$E2:$E433,$B2:$B433)/SUMPRODUCT(Веса!AD2:AD433,$C2:$C433,$E2:$E433,$B2:$B433)</f>
        <v>101.22096847186279</v>
      </c>
      <c r="AJ437" s="326">
        <f>SUMPRODUCT(AJ2:AJ433,Веса!AE2:AE433,$C2:$C433,$E2:$E433,$B2:$B433)/SUMPRODUCT(Веса!AE2:AE433,$C2:$C433,$E2:$E433,$B2:$B433)</f>
        <v>100.99588922039175</v>
      </c>
      <c r="AK437" s="326">
        <f>SUMPRODUCT(AK2:AK433,Веса!AF2:AF433,$C2:$C433,$E2:$E433,$B2:$B433)/SUMPRODUCT(Веса!AF2:AF433,$C2:$C433,$E2:$E433,$B2:$B433)</f>
        <v>101.55739203265504</v>
      </c>
      <c r="AL437" s="326">
        <f>SUMPRODUCT(AL2:AL433,Веса!AG2:AG433,$C2:$C433,$E2:$E433,$B2:$B433)/SUMPRODUCT(Веса!AG2:AG433,$C2:$C433,$E2:$E433,$B2:$B433)</f>
        <v>101.32651645990289</v>
      </c>
      <c r="AM437" s="326">
        <f>SUMPRODUCT(AM2:AM433,Веса!AH2:AH433,$C2:$C433,$E2:$E433,$B2:$B433)/SUMPRODUCT(Веса!AH2:AH433,$C2:$C433,$E2:$E433,$B2:$B433)</f>
        <v>101.09367882001294</v>
      </c>
      <c r="AN437" s="326">
        <f>SUMPRODUCT(AN2:AN433,Веса!AI2:AI433,$C2:$C433,$E2:$E433,$B2:$B433)/SUMPRODUCT(Веса!AI2:AI433,$C2:$C433,$E2:$E433,$B2:$B433)</f>
        <v>100.70214319947502</v>
      </c>
      <c r="AO437" s="326">
        <f>SUMPRODUCT(AO2:AO433,Веса!AJ2:AJ433,$C2:$C433,$E2:$E433,$B2:$B433)/SUMPRODUCT(Веса!AJ2:AJ433,$C2:$C433,$E2:$E433,$B2:$B433)</f>
        <v>100.78995002625396</v>
      </c>
      <c r="AP437" s="326">
        <f>SUMPRODUCT(AP2:AP433,Веса!AK2:AK433,$C2:$C433,$E2:$E433,$B2:$B433)/SUMPRODUCT(Веса!AK2:AK433,$C2:$C433,$E2:$E433,$B2:$B433)</f>
        <v>100.54007880160962</v>
      </c>
      <c r="AQ437" s="326">
        <f>SUMPRODUCT(AQ2:AQ433,Веса!AL2:AL433,$C2:$C433,$E2:$E433,$B2:$B433)/SUMPRODUCT(Веса!AL2:AL433,$C2:$C433,$E2:$E433,$B2:$B433)</f>
        <v>100.34630622050621</v>
      </c>
      <c r="AR437" s="326">
        <f>SUMPRODUCT(AR2:AR433,Веса!AM2:AM433,$C2:$C433,$E2:$E433,$B2:$B433)/SUMPRODUCT(Веса!AM2:AM433,$C2:$C433,$E2:$E433,$B2:$B433)</f>
        <v>100.27845791194136</v>
      </c>
      <c r="AS437" s="326">
        <f>SUMPRODUCT(AS2:AS433,Веса!AN2:AN433,$C2:$C433,$E2:$E433,$B2:$B433)/SUMPRODUCT(Веса!AN2:AN433,$C2:$C433,$E2:$E433,$B2:$B433)</f>
        <v>100.64628684464414</v>
      </c>
      <c r="AT437" s="326">
        <f>SUMPRODUCT(AT2:AT433,Веса!AO2:AO433,$C2:$C433,$E2:$E433,$B2:$B433)/SUMPRODUCT(Веса!AO2:AO433,$C2:$C433,$E2:$E433,$B2:$B433)</f>
        <v>100.41488737819142</v>
      </c>
      <c r="AU437" s="326">
        <f>SUMPRODUCT(AU2:AU433,Веса!AP2:AP433,$C2:$C433,$E2:$E433,$B2:$B433)/SUMPRODUCT(Веса!AP2:AP433,$C2:$C433,$E2:$E433,$B2:$B433)</f>
        <v>100.49734440563861</v>
      </c>
      <c r="AV437" s="326">
        <f>SUMPRODUCT(AV2:AV433,Веса!AQ2:AQ433,$C2:$C433,$E2:$E433,$B2:$B433)/SUMPRODUCT(Веса!AQ2:AQ433,$C2:$C433,$E2:$E433,$B2:$B433)</f>
        <v>101.06006643268987</v>
      </c>
      <c r="AW437" s="326">
        <f>SUMPRODUCT(AW2:AW433,Веса!AR2:AR433,$C2:$C433,$E2:$E433,$B2:$B433)/SUMPRODUCT(Веса!AR2:AR433,$C2:$C433,$E2:$E433,$B2:$B433)</f>
        <v>100.39087827369629</v>
      </c>
      <c r="AX437" s="326">
        <f>SUMPRODUCT(AX2:AX433,Веса!AS2:AS433,$C2:$C433,$E2:$E433,$B2:$B433)/SUMPRODUCT(Веса!AS2:AS433,$C2:$C433,$E2:$E433,$B2:$B433)</f>
        <v>100.29504528199291</v>
      </c>
      <c r="AY437" s="326">
        <f>SUMPRODUCT(AY2:AY433,Веса!AT2:AT433,$C2:$C433,$E2:$E433,$B2:$B433)/SUMPRODUCT(Веса!AT2:AT433,$C2:$C433,$E2:$E433,$B2:$B433)</f>
        <v>100.40021814621278</v>
      </c>
      <c r="AZ437" s="326">
        <f>SUMPRODUCT(AZ2:AZ433,Веса!AU2:AU433,$C2:$C433,$E2:$E433,$B2:$B433)/SUMPRODUCT(Веса!AU2:AU433,$C2:$C433,$E2:$E433,$B2:$B433)</f>
        <v>100.00663890219226</v>
      </c>
    </row>
    <row r="438" spans="1:52" x14ac:dyDescent="0.45">
      <c r="K438" s="329" t="s">
        <v>1873</v>
      </c>
      <c r="L438" s="326">
        <f>SUMPRODUCT(L2:L433,Веса!G2:G433,$C2:$C433,$F2:$F433,$B2:$B433)/SUMPRODUCT(Веса!G2:G433,$C2:$C433,$F2:$F433,$B2:$B433)</f>
        <v>100.18524815579815</v>
      </c>
      <c r="M438" s="326">
        <f>SUMPRODUCT(M2:M433,Веса!H2:H433,$C2:$C433,$F2:$F433,$B2:$B433)/SUMPRODUCT(Веса!H2:H433,$C2:$C433,$F2:$F433,$B2:$B433)</f>
        <v>99.783540051326511</v>
      </c>
      <c r="N438" s="326">
        <f>SUMPRODUCT(N2:N433,Веса!I2:I433,$C2:$C433,$F2:$F433,$B2:$B433)/SUMPRODUCT(Веса!I2:I433,$C2:$C433,$F2:$F433,$B2:$B433)</f>
        <v>100.06686951819586</v>
      </c>
      <c r="O438" s="326">
        <f>SUMPRODUCT(O2:O433,Веса!J2:J433,$C2:$C433,$F2:$F433,$B2:$B433)/SUMPRODUCT(Веса!J2:J433,$C2:$C433,$F2:$F433,$B2:$B433)</f>
        <v>100.01375953378583</v>
      </c>
      <c r="P438" s="326">
        <f>SUMPRODUCT(P2:P433,Веса!K2:K433,$C2:$C433,$F2:$F433,$B2:$B433)/SUMPRODUCT(Веса!K2:K433,$C2:$C433,$F2:$F433,$B2:$B433)</f>
        <v>100.02800143673582</v>
      </c>
      <c r="Q438" s="326">
        <f>SUMPRODUCT(Q2:Q433,Веса!L2:L433,$C2:$C433,$F2:$F433,$B2:$B433)/SUMPRODUCT(Веса!L2:L433,$C2:$C433,$F2:$F433,$B2:$B433)</f>
        <v>99.932565882171829</v>
      </c>
      <c r="R438" s="326">
        <f>SUMPRODUCT(R2:R433,Веса!M2:M433,$C2:$C433,$F2:$F433,$B2:$B433)/SUMPRODUCT(Веса!M2:M433,$C2:$C433,$F2:$F433,$B2:$B433)</f>
        <v>100.54764351960988</v>
      </c>
      <c r="S438" s="326">
        <f>SUMPRODUCT(S2:S433,Веса!N2:N433,$C2:$C433,$F2:$F433,$B2:$B433)/SUMPRODUCT(Веса!N2:N433,$C2:$C433,$F2:$F433,$B2:$B433)</f>
        <v>100.7495936475793</v>
      </c>
      <c r="T438" s="326">
        <f>SUMPRODUCT(T2:T433,Веса!O2:O433,$C2:$C433,$F2:$F433,$B2:$B433)/SUMPRODUCT(Веса!O2:O433,$C2:$C433,$F2:$F433,$B2:$B433)</f>
        <v>100.66571559968914</v>
      </c>
      <c r="U438" s="326">
        <f>SUMPRODUCT(U2:U433,Веса!P2:P433,$C2:$C433,$F2:$F433,$B2:$B433)/SUMPRODUCT(Веса!P2:P433,$C2:$C433,$F2:$F433,$B2:$B433)</f>
        <v>100.77214089153622</v>
      </c>
      <c r="V438" s="326">
        <f>SUMPRODUCT(V2:V433,Веса!Q2:Q433,$C2:$C433,$F2:$F433,$B2:$B433)/SUMPRODUCT(Веса!Q2:Q433,$C2:$C433,$F2:$F433,$B2:$B433)</f>
        <v>100.36551797614121</v>
      </c>
      <c r="W438" s="326">
        <f>SUMPRODUCT(W2:W433,Веса!R2:R433,$C2:$C433,$F2:$F433,$B2:$B433)/SUMPRODUCT(Веса!R2:R433,$C2:$C433,$F2:$F433,$B2:$B433)</f>
        <v>100.4367797297203</v>
      </c>
      <c r="X438" s="326">
        <f>SUMPRODUCT(X2:X433,Веса!S2:S433,$C2:$C433,$F2:$F433,$B2:$B433)/SUMPRODUCT(Веса!S2:S433,$C2:$C433,$F2:$F433,$B2:$B433)</f>
        <v>100.37392313314655</v>
      </c>
      <c r="Y438" s="326">
        <f>SUMPRODUCT(Y2:Y433,Веса!T2:T433,$C2:$C433,$F2:$F433,$B2:$B433)/SUMPRODUCT(Веса!T2:T433,$C2:$C433,$F2:$F433,$B2:$B433)</f>
        <v>100.39545255353403</v>
      </c>
      <c r="Z438" s="326">
        <f>SUMPRODUCT(Z2:Z433,Веса!U2:U433,$C2:$C433,$F2:$F433,$B2:$B433)/SUMPRODUCT(Веса!U2:U433,$C2:$C433,$F2:$F433,$B2:$B433)</f>
        <v>100.38837594775516</v>
      </c>
      <c r="AA438" s="326">
        <f>SUMPRODUCT(AA2:AA433,Веса!V2:V433,$C2:$C433,$F2:$F433,$B2:$B433)/SUMPRODUCT(Веса!V2:V433,$C2:$C433,$F2:$F433,$B2:$B433)</f>
        <v>100.3434319830415</v>
      </c>
      <c r="AB438" s="326">
        <f>SUMPRODUCT(AB2:AB433,Веса!W2:W433,$C2:$C433,$F2:$F433,$B2:$B433)/SUMPRODUCT(Веса!W2:W433,$C2:$C433,$F2:$F433,$B2:$B433)</f>
        <v>100.36171165940873</v>
      </c>
      <c r="AC438" s="326">
        <f>SUMPRODUCT(AC2:AC433,Веса!X2:X433,$C2:$C433,$F2:$F433,$B2:$B433)/SUMPRODUCT(Веса!X2:X433,$C2:$C433,$F2:$F433,$B2:$B433)</f>
        <v>100.12712538720858</v>
      </c>
      <c r="AD438" s="326">
        <f>SUMPRODUCT(AD2:AD433,Веса!Y2:Y433,$C2:$C433,$F2:$F433,$B2:$B433)/SUMPRODUCT(Веса!Y2:Y433,$C2:$C433,$F2:$F433,$B2:$B433)</f>
        <v>100.19089008540476</v>
      </c>
      <c r="AE438" s="326">
        <f>SUMPRODUCT(AE2:AE433,Веса!Z2:Z433,$C2:$C433,$F2:$F433,$B2:$B433)/SUMPRODUCT(Веса!Z2:Z433,$C2:$C433,$F2:$F433,$B2:$B433)</f>
        <v>100.41721195695501</v>
      </c>
      <c r="AF438" s="326">
        <f>SUMPRODUCT(AF2:AF433,Веса!AA2:AA433,$C2:$C433,$F2:$F433,$B2:$B433)/SUMPRODUCT(Веса!AA2:AA433,$C2:$C433,$F2:$F433,$B2:$B433)</f>
        <v>100.50528350962742</v>
      </c>
      <c r="AG438" s="326">
        <f>SUMPRODUCT(AG2:AG433,Веса!AB2:AB433,$C2:$C433,$F2:$F433,$B2:$B433)/SUMPRODUCT(Веса!AB2:AB433,$C2:$C433,$F2:$F433,$B2:$B433)</f>
        <v>100.61582466932684</v>
      </c>
      <c r="AH438" s="326">
        <f>SUMPRODUCT(AH2:AH433,Веса!AC2:AC433,$C2:$C433,$F2:$F433,$B2:$B433)/SUMPRODUCT(Веса!AC2:AC433,$C2:$C433,$F2:$F433,$B2:$B433)</f>
        <v>100.53663898845025</v>
      </c>
      <c r="AI438" s="326">
        <f>SUMPRODUCT(AI2:AI433,Веса!AD2:AD433,$C2:$C433,$F2:$F433,$B2:$B433)/SUMPRODUCT(Веса!AD2:AD433,$C2:$C433,$F2:$F433,$B2:$B433)</f>
        <v>100.9876080419849</v>
      </c>
      <c r="AJ438" s="326">
        <f>SUMPRODUCT(AJ2:AJ433,Веса!AE2:AE433,$C2:$C433,$F2:$F433,$B2:$B433)/SUMPRODUCT(Веса!AE2:AE433,$C2:$C433,$F2:$F433,$B2:$B433)</f>
        <v>100.32328102010793</v>
      </c>
      <c r="AK438" s="326">
        <f>SUMPRODUCT(AK2:AK433,Веса!AF2:AF433,$C2:$C433,$F2:$F433,$B2:$B433)/SUMPRODUCT(Веса!AF2:AF433,$C2:$C433,$F2:$F433,$B2:$B433)</f>
        <v>100.28320435714264</v>
      </c>
      <c r="AL438" s="326">
        <f>SUMPRODUCT(AL2:AL433,Веса!AG2:AG433,$C2:$C433,$F2:$F433,$B2:$B433)/SUMPRODUCT(Веса!AG2:AG433,$C2:$C433,$F2:$F433,$B2:$B433)</f>
        <v>100.01694429544509</v>
      </c>
      <c r="AM438" s="326">
        <f>SUMPRODUCT(AM2:AM433,Веса!AH2:AH433,$C2:$C433,$F2:$F433,$B2:$B433)/SUMPRODUCT(Веса!AH2:AH433,$C2:$C433,$F2:$F433,$B2:$B433)</f>
        <v>99.707794224008211</v>
      </c>
      <c r="AN438" s="326">
        <f>SUMPRODUCT(AN2:AN433,Веса!AI2:AI433,$C2:$C433,$F2:$F433,$B2:$B433)/SUMPRODUCT(Веса!AI2:AI433,$C2:$C433,$F2:$F433,$B2:$B433)</f>
        <v>99.579961249252321</v>
      </c>
      <c r="AO438" s="326">
        <f>SUMPRODUCT(AO2:AO433,Веса!AJ2:AJ433,$C2:$C433,$F2:$F433,$B2:$B433)/SUMPRODUCT(Веса!AJ2:AJ433,$C2:$C433,$F2:$F433,$B2:$B433)</f>
        <v>99.703665415570441</v>
      </c>
      <c r="AP438" s="326">
        <f>SUMPRODUCT(AP2:AP433,Веса!AK2:AK433,$C2:$C433,$F2:$F433,$B2:$B433)/SUMPRODUCT(Веса!AK2:AK433,$C2:$C433,$F2:$F433,$B2:$B433)</f>
        <v>100.04468135281913</v>
      </c>
      <c r="AQ438" s="326">
        <f>SUMPRODUCT(AQ2:AQ433,Веса!AL2:AL433,$C2:$C433,$F2:$F433,$B2:$B433)/SUMPRODUCT(Веса!AL2:AL433,$C2:$C433,$F2:$F433,$B2:$B433)</f>
        <v>100.29617230126577</v>
      </c>
      <c r="AR438" s="326">
        <f>SUMPRODUCT(AR2:AR433,Веса!AM2:AM433,$C2:$C433,$F2:$F433,$B2:$B433)/SUMPRODUCT(Веса!AM2:AM433,$C2:$C433,$F2:$F433,$B2:$B433)</f>
        <v>100.20686927441612</v>
      </c>
      <c r="AS438" s="326">
        <f>SUMPRODUCT(AS2:AS433,Веса!AN2:AN433,$C2:$C433,$F2:$F433,$B2:$B433)/SUMPRODUCT(Веса!AN2:AN433,$C2:$C433,$F2:$F433,$B2:$B433)</f>
        <v>100.27810276820384</v>
      </c>
      <c r="AT438" s="326">
        <f>SUMPRODUCT(AT2:AT433,Веса!AO2:AO433,$C2:$C433,$F2:$F433,$B2:$B433)/SUMPRODUCT(Веса!AO2:AO433,$C2:$C433,$F2:$F433,$B2:$B433)</f>
        <v>100.28929700541808</v>
      </c>
      <c r="AU438" s="326">
        <f>SUMPRODUCT(AU2:AU433,Веса!AP2:AP433,$C2:$C433,$F2:$F433,$B2:$B433)/SUMPRODUCT(Веса!AP2:AP433,$C2:$C433,$F2:$F433,$B2:$B433)</f>
        <v>100.4041342433607</v>
      </c>
      <c r="AV438" s="326">
        <f>SUMPRODUCT(AV2:AV433,Веса!AQ2:AQ433,$C2:$C433,$F2:$F433,$B2:$B433)/SUMPRODUCT(Веса!AQ2:AQ433,$C2:$C433,$F2:$F433,$B2:$B433)</f>
        <v>100.45880099123146</v>
      </c>
      <c r="AW438" s="326">
        <f>SUMPRODUCT(AW2:AW433,Веса!AR2:AR433,$C2:$C433,$F2:$F433,$B2:$B433)/SUMPRODUCT(Веса!AR2:AR433,$C2:$C433,$F2:$F433,$B2:$B433)</f>
        <v>100.2475678738938</v>
      </c>
      <c r="AX438" s="326">
        <f>SUMPRODUCT(AX2:AX433,Веса!AS2:AS433,$C2:$C433,$F2:$F433,$B2:$B433)/SUMPRODUCT(Веса!AS2:AS433,$C2:$C433,$F2:$F433,$B2:$B433)</f>
        <v>100.34640687342326</v>
      </c>
      <c r="AY438" s="326">
        <f>SUMPRODUCT(AY2:AY433,Веса!AT2:AT433,$C2:$C433,$F2:$F433,$B2:$B433)/SUMPRODUCT(Веса!AT2:AT433,$C2:$C433,$F2:$F433,$B2:$B433)</f>
        <v>100.09118411524172</v>
      </c>
      <c r="AZ438" s="326">
        <f>SUMPRODUCT(AZ2:AZ433,Веса!AU2:AU433,$C2:$C433,$F2:$F433,$B2:$B433)/SUMPRODUCT(Веса!AU2:AU433,$C2:$C433,$F2:$F433,$B2:$B433)</f>
        <v>99.944936781567918</v>
      </c>
    </row>
    <row r="444" spans="1:52" x14ac:dyDescent="0.45">
      <c r="J444" s="329" t="s">
        <v>1913</v>
      </c>
      <c r="K444" s="329" t="s">
        <v>1869</v>
      </c>
      <c r="L444" s="326">
        <f>L436/100</f>
        <v>1.0026911798219955</v>
      </c>
      <c r="M444" s="326">
        <f>L444*M436/100</f>
        <v>1.0020017108395198</v>
      </c>
      <c r="N444" s="326">
        <f t="shared" ref="N444:AZ445" si="14">M444*N436/100</f>
        <v>1.0034596428096849</v>
      </c>
      <c r="O444" s="326">
        <f t="shared" si="14"/>
        <v>1.0049561913175631</v>
      </c>
      <c r="P444" s="326">
        <f t="shared" si="14"/>
        <v>1.0058949486533797</v>
      </c>
      <c r="Q444" s="326">
        <f t="shared" si="14"/>
        <v>1.006755527991408</v>
      </c>
      <c r="R444" s="326">
        <f t="shared" si="14"/>
        <v>1.010923980528861</v>
      </c>
      <c r="S444" s="326">
        <f t="shared" si="14"/>
        <v>1.0168992175054239</v>
      </c>
      <c r="T444" s="326">
        <f t="shared" si="14"/>
        <v>1.0243249823960838</v>
      </c>
      <c r="U444" s="326">
        <f t="shared" si="14"/>
        <v>1.0326974568963458</v>
      </c>
      <c r="V444" s="326">
        <f t="shared" si="14"/>
        <v>1.0384946402430815</v>
      </c>
      <c r="W444" s="326">
        <f t="shared" si="14"/>
        <v>1.0432940925991561</v>
      </c>
      <c r="X444" s="326">
        <f t="shared" si="14"/>
        <v>1.0483447533576085</v>
      </c>
      <c r="Y444" s="326">
        <f t="shared" si="14"/>
        <v>1.0533292615353629</v>
      </c>
      <c r="Z444" s="326">
        <f t="shared" si="14"/>
        <v>1.0580940574781525</v>
      </c>
      <c r="AA444" s="326">
        <f t="shared" si="14"/>
        <v>1.0656309636657495</v>
      </c>
      <c r="AB444" s="326">
        <f t="shared" si="14"/>
        <v>1.0709538170190618</v>
      </c>
      <c r="AC444" s="326">
        <f t="shared" si="14"/>
        <v>1.0741117528185569</v>
      </c>
      <c r="AD444" s="326">
        <f t="shared" si="14"/>
        <v>1.077787248365504</v>
      </c>
      <c r="AE444" s="326">
        <f t="shared" si="14"/>
        <v>1.0826632835910603</v>
      </c>
      <c r="AF444" s="326">
        <f t="shared" si="14"/>
        <v>1.0907096263850031</v>
      </c>
      <c r="AG444" s="326">
        <f t="shared" si="14"/>
        <v>1.1008104106144814</v>
      </c>
      <c r="AH444" s="326">
        <f t="shared" si="14"/>
        <v>1.1118998795248567</v>
      </c>
      <c r="AI444" s="326">
        <f t="shared" si="14"/>
        <v>1.1228818721729921</v>
      </c>
      <c r="AJ444" s="326">
        <f t="shared" si="14"/>
        <v>1.1307411513088084</v>
      </c>
      <c r="AK444" s="326">
        <f t="shared" si="14"/>
        <v>1.1385165358368474</v>
      </c>
      <c r="AL444" s="326">
        <f t="shared" si="14"/>
        <v>1.1446274980658493</v>
      </c>
      <c r="AM444" s="326">
        <f t="shared" si="14"/>
        <v>1.1486602708396734</v>
      </c>
      <c r="AN444" s="326">
        <f t="shared" si="14"/>
        <v>1.1498724792420125</v>
      </c>
      <c r="AO444" s="326">
        <f t="shared" si="14"/>
        <v>1.1517537292396089</v>
      </c>
      <c r="AP444" s="326">
        <f t="shared" si="14"/>
        <v>1.1551794509778226</v>
      </c>
      <c r="AQ444" s="326">
        <f t="shared" si="14"/>
        <v>1.1590227950467504</v>
      </c>
      <c r="AR444" s="326">
        <f t="shared" si="14"/>
        <v>1.1629454629505165</v>
      </c>
      <c r="AS444" s="326">
        <f t="shared" si="14"/>
        <v>1.1687123020896737</v>
      </c>
      <c r="AT444" s="326">
        <f t="shared" si="14"/>
        <v>1.1737585564506969</v>
      </c>
      <c r="AU444" s="326">
        <f t="shared" si="14"/>
        <v>1.1807211108827982</v>
      </c>
      <c r="AV444" s="326">
        <f t="shared" si="14"/>
        <v>1.1912619581045787</v>
      </c>
      <c r="AW444" s="326">
        <f t="shared" si="14"/>
        <v>1.1964419204151369</v>
      </c>
      <c r="AX444" s="326">
        <f t="shared" si="14"/>
        <v>1.2018051393228533</v>
      </c>
      <c r="AY444" s="326">
        <f t="shared" si="14"/>
        <v>1.2057281543857195</v>
      </c>
      <c r="AZ444" s="326">
        <f t="shared" si="14"/>
        <v>1.2075503394565159</v>
      </c>
    </row>
    <row r="445" spans="1:52" x14ac:dyDescent="0.45">
      <c r="K445" s="329" t="s">
        <v>1872</v>
      </c>
      <c r="L445" s="326">
        <f t="shared" ref="L445:L446" si="15">L437/100</f>
        <v>1.0014359792284866</v>
      </c>
      <c r="M445" s="326">
        <f t="shared" ref="M445:AB445" si="16">L445*M437/100</f>
        <v>0.99959477739861513</v>
      </c>
      <c r="N445" s="326">
        <f t="shared" si="16"/>
        <v>1.0004495132539517</v>
      </c>
      <c r="O445" s="326">
        <f t="shared" si="16"/>
        <v>1.0000198993468592</v>
      </c>
      <c r="P445" s="326">
        <f t="shared" si="16"/>
        <v>1.000650658162779</v>
      </c>
      <c r="Q445" s="326">
        <f t="shared" si="16"/>
        <v>1.0012163824182587</v>
      </c>
      <c r="R445" s="326">
        <f t="shared" si="16"/>
        <v>1.0025459379940043</v>
      </c>
      <c r="S445" s="326">
        <f t="shared" si="16"/>
        <v>1.0054012098346552</v>
      </c>
      <c r="T445" s="326">
        <f t="shared" si="16"/>
        <v>1.0089391666497847</v>
      </c>
      <c r="U445" s="326">
        <f t="shared" si="16"/>
        <v>1.0150282469703815</v>
      </c>
      <c r="V445" s="326">
        <f t="shared" si="16"/>
        <v>1.0214940327319848</v>
      </c>
      <c r="W445" s="326">
        <f t="shared" si="16"/>
        <v>1.0258958003746641</v>
      </c>
      <c r="X445" s="326">
        <f t="shared" si="16"/>
        <v>1.0317294539389004</v>
      </c>
      <c r="Y445" s="326">
        <f t="shared" si="16"/>
        <v>1.0357010147594805</v>
      </c>
      <c r="Z445" s="326">
        <f t="shared" si="16"/>
        <v>1.0402404210101275</v>
      </c>
      <c r="AA445" s="326">
        <f t="shared" si="16"/>
        <v>1.0494984169737467</v>
      </c>
      <c r="AB445" s="326">
        <f t="shared" si="16"/>
        <v>1.0559078879250254</v>
      </c>
      <c r="AC445" s="326">
        <f t="shared" si="14"/>
        <v>1.0616912872820512</v>
      </c>
      <c r="AD445" s="326">
        <f t="shared" si="14"/>
        <v>1.0662551607285129</v>
      </c>
      <c r="AE445" s="326">
        <f t="shared" si="14"/>
        <v>1.0710421616333938</v>
      </c>
      <c r="AF445" s="326">
        <f t="shared" si="14"/>
        <v>1.0794095238496038</v>
      </c>
      <c r="AG445" s="326">
        <f t="shared" si="14"/>
        <v>1.0921716656967775</v>
      </c>
      <c r="AH445" s="326">
        <f t="shared" si="14"/>
        <v>1.1040722974430945</v>
      </c>
      <c r="AI445" s="326">
        <f t="shared" si="14"/>
        <v>1.1175526721014459</v>
      </c>
      <c r="AJ445" s="326">
        <f t="shared" si="14"/>
        <v>1.1286822586951042</v>
      </c>
      <c r="AK445" s="326">
        <f t="shared" si="14"/>
        <v>1.1462602662660126</v>
      </c>
      <c r="AL445" s="326">
        <f t="shared" si="14"/>
        <v>1.1614655973713581</v>
      </c>
      <c r="AM445" s="326">
        <f t="shared" si="14"/>
        <v>1.1741683006115453</v>
      </c>
      <c r="AN445" s="326">
        <f t="shared" si="14"/>
        <v>1.1824126434846807</v>
      </c>
      <c r="AO445" s="326">
        <f t="shared" si="14"/>
        <v>1.191753112472318</v>
      </c>
      <c r="AP445" s="326">
        <f t="shared" si="14"/>
        <v>1.1981895184003037</v>
      </c>
      <c r="AQ445" s="326">
        <f t="shared" si="14"/>
        <v>1.2023389232359774</v>
      </c>
      <c r="AR445" s="326">
        <f t="shared" si="14"/>
        <v>1.2056869310960785</v>
      </c>
      <c r="AS445" s="326">
        <f t="shared" si="14"/>
        <v>1.2134791271193461</v>
      </c>
      <c r="AT445" s="326">
        <f t="shared" si="14"/>
        <v>1.2185136988547518</v>
      </c>
      <c r="AU445" s="326">
        <f t="shared" si="14"/>
        <v>1.2245739085679461</v>
      </c>
      <c r="AV445" s="326">
        <f t="shared" si="14"/>
        <v>1.2375552055161532</v>
      </c>
      <c r="AW445" s="326">
        <f t="shared" si="14"/>
        <v>1.2423925399395133</v>
      </c>
      <c r="AX445" s="326">
        <f t="shared" si="14"/>
        <v>1.2460581605124366</v>
      </c>
      <c r="AY445" s="326">
        <f t="shared" si="14"/>
        <v>1.2510451113831724</v>
      </c>
      <c r="AZ445" s="326">
        <f t="shared" si="14"/>
        <v>1.2511281670444983</v>
      </c>
    </row>
    <row r="446" spans="1:52" x14ac:dyDescent="0.45">
      <c r="K446" s="329" t="s">
        <v>1873</v>
      </c>
      <c r="L446" s="326">
        <f t="shared" si="15"/>
        <v>1.0018524815579815</v>
      </c>
      <c r="M446" s="326">
        <f>L446*M438/100</f>
        <v>0.99968387219061694</v>
      </c>
      <c r="N446" s="326">
        <f t="shared" ref="N446:AZ446" si="17">M446*N438/100</f>
        <v>1.0003523559794325</v>
      </c>
      <c r="O446" s="326">
        <f t="shared" si="17"/>
        <v>1.0004899997998309</v>
      </c>
      <c r="P446" s="326">
        <f t="shared" si="17"/>
        <v>1.0007701513741731</v>
      </c>
      <c r="Q446" s="326">
        <f t="shared" si="17"/>
        <v>1.0000952908511063</v>
      </c>
      <c r="R446" s="326">
        <f t="shared" si="17"/>
        <v>1.005572247901376</v>
      </c>
      <c r="S446" s="326">
        <f t="shared" si="17"/>
        <v>1.0131099535934651</v>
      </c>
      <c r="T446" s="326">
        <f t="shared" si="17"/>
        <v>1.0198543845965402</v>
      </c>
      <c r="U446" s="326">
        <f t="shared" si="17"/>
        <v>1.0277290973341353</v>
      </c>
      <c r="V446" s="326">
        <f t="shared" si="17"/>
        <v>1.0314856319309254</v>
      </c>
      <c r="W446" s="326">
        <f t="shared" si="17"/>
        <v>1.035990952086177</v>
      </c>
      <c r="X446" s="326">
        <f t="shared" si="17"/>
        <v>1.0398647619133323</v>
      </c>
      <c r="Y446" s="326">
        <f t="shared" si="17"/>
        <v>1.0439769336676192</v>
      </c>
      <c r="Z446" s="326">
        <f t="shared" si="17"/>
        <v>1.0480314889780962</v>
      </c>
      <c r="AA446" s="326">
        <f t="shared" si="17"/>
        <v>1.0516307643035929</v>
      </c>
      <c r="AB446" s="326">
        <f t="shared" si="17"/>
        <v>1.0554346353920081</v>
      </c>
      <c r="AC446" s="326">
        <f t="shared" si="17"/>
        <v>1.0567763607589837</v>
      </c>
      <c r="AD446" s="326">
        <f t="shared" si="17"/>
        <v>1.0587936420565738</v>
      </c>
      <c r="AE446" s="326">
        <f t="shared" si="17"/>
        <v>1.0632110557307133</v>
      </c>
      <c r="AF446" s="326">
        <f t="shared" si="17"/>
        <v>1.0685832858678561</v>
      </c>
      <c r="AG446" s="326">
        <f t="shared" si="17"/>
        <v>1.0751638853545338</v>
      </c>
      <c r="AH446" s="326">
        <f t="shared" si="17"/>
        <v>1.0809336339530828</v>
      </c>
      <c r="AI446" s="326">
        <f t="shared" si="17"/>
        <v>1.091609021450523</v>
      </c>
      <c r="AJ446" s="326">
        <f t="shared" si="17"/>
        <v>1.0951379862306583</v>
      </c>
      <c r="AK446" s="326">
        <f t="shared" si="17"/>
        <v>1.0982394647243876</v>
      </c>
      <c r="AL446" s="326">
        <f t="shared" si="17"/>
        <v>1.0984255536639851</v>
      </c>
      <c r="AM446" s="326">
        <f t="shared" si="17"/>
        <v>1.0952158907512091</v>
      </c>
      <c r="AN446" s="326">
        <f t="shared" si="17"/>
        <v>1.0906155596057077</v>
      </c>
      <c r="AO446" s="326">
        <f t="shared" si="17"/>
        <v>1.0873836885194259</v>
      </c>
      <c r="AP446" s="326">
        <f t="shared" si="17"/>
        <v>1.0878695462617909</v>
      </c>
      <c r="AQ446" s="326">
        <f t="shared" si="17"/>
        <v>1.0910915145317239</v>
      </c>
      <c r="AR446" s="326">
        <f t="shared" si="17"/>
        <v>1.0933486476310517</v>
      </c>
      <c r="AS446" s="326">
        <f t="shared" si="17"/>
        <v>1.0963892804862327</v>
      </c>
      <c r="AT446" s="326">
        <f t="shared" si="17"/>
        <v>1.0995611018424041</v>
      </c>
      <c r="AU446" s="326">
        <f t="shared" si="17"/>
        <v>1.1040048047816235</v>
      </c>
      <c r="AV446" s="326">
        <f t="shared" si="17"/>
        <v>1.1090699897692045</v>
      </c>
      <c r="AW446" s="326">
        <f t="shared" si="17"/>
        <v>1.1118156907628702</v>
      </c>
      <c r="AX446" s="326">
        <f t="shared" si="17"/>
        <v>1.1156670967354712</v>
      </c>
      <c r="AY446" s="326">
        <f t="shared" si="17"/>
        <v>1.1166844079066722</v>
      </c>
      <c r="AZ446" s="326">
        <f t="shared" si="17"/>
        <v>1.1160695255319495</v>
      </c>
    </row>
  </sheetData>
  <autoFilter ref="A1:AZ433" xr:uid="{00000000-0001-0000-0100-000000000000}"/>
  <phoneticPr fontId="27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E8C3-6C7B-47BF-A7F1-CBBC2887B412}">
  <dimension ref="A1:AZ442"/>
  <sheetViews>
    <sheetView topLeftCell="A417" zoomScale="62" zoomScaleNormal="90" workbookViewId="0">
      <selection activeCell="H450" sqref="H450"/>
    </sheetView>
  </sheetViews>
  <sheetFormatPr defaultRowHeight="14.25" x14ac:dyDescent="0.45"/>
  <cols>
    <col min="4" max="9" width="14.46484375" customWidth="1"/>
    <col min="10" max="11" width="38" style="3" customWidth="1"/>
    <col min="39" max="43" width="11.19921875" bestFit="1" customWidth="1"/>
    <col min="44" max="44" width="6.53125" style="78" bestFit="1" customWidth="1"/>
  </cols>
  <sheetData>
    <row r="1" spans="1:52" x14ac:dyDescent="0.45">
      <c r="A1" s="6" t="s">
        <v>1867</v>
      </c>
      <c r="B1" s="6" t="s">
        <v>1874</v>
      </c>
      <c r="C1" s="6" t="s">
        <v>1987</v>
      </c>
      <c r="D1" s="6" t="s">
        <v>1868</v>
      </c>
      <c r="E1" s="6" t="s">
        <v>1870</v>
      </c>
      <c r="F1" s="6" t="s">
        <v>1871</v>
      </c>
      <c r="G1" s="6" t="s">
        <v>1875</v>
      </c>
      <c r="H1" s="6" t="s">
        <v>506</v>
      </c>
      <c r="I1" s="6" t="s">
        <v>695</v>
      </c>
      <c r="J1" s="4" t="s">
        <v>1866</v>
      </c>
      <c r="K1" s="4" t="s">
        <v>1823</v>
      </c>
      <c r="L1" s="1">
        <v>44927</v>
      </c>
      <c r="M1" s="1">
        <v>44958</v>
      </c>
      <c r="N1" s="1">
        <v>44986</v>
      </c>
      <c r="O1" s="1">
        <v>45017</v>
      </c>
      <c r="P1" s="1">
        <v>45047</v>
      </c>
      <c r="Q1" s="1">
        <v>45078</v>
      </c>
      <c r="R1" s="1">
        <v>45108</v>
      </c>
      <c r="S1" s="1">
        <v>45139</v>
      </c>
      <c r="T1" s="1">
        <v>45170</v>
      </c>
      <c r="U1" s="1">
        <v>45200</v>
      </c>
      <c r="V1" s="1">
        <v>45231</v>
      </c>
      <c r="W1" s="1">
        <v>45261</v>
      </c>
      <c r="X1" s="1">
        <v>45292</v>
      </c>
      <c r="Y1" s="1">
        <v>45323</v>
      </c>
      <c r="Z1" s="1">
        <v>45352</v>
      </c>
      <c r="AA1" s="1">
        <v>45383</v>
      </c>
      <c r="AB1" s="1">
        <v>45413</v>
      </c>
      <c r="AC1" s="1">
        <v>45444</v>
      </c>
      <c r="AD1" s="1">
        <v>45474</v>
      </c>
      <c r="AE1" s="1">
        <v>45505</v>
      </c>
      <c r="AF1" s="1">
        <v>45536</v>
      </c>
      <c r="AG1" s="1">
        <v>45566</v>
      </c>
      <c r="AH1" s="1">
        <v>45597</v>
      </c>
      <c r="AI1" s="1">
        <v>45627</v>
      </c>
      <c r="AJ1" s="1">
        <v>45658</v>
      </c>
      <c r="AK1" s="1">
        <v>45689</v>
      </c>
      <c r="AL1" s="1">
        <v>45717</v>
      </c>
      <c r="AM1" s="1">
        <v>45748</v>
      </c>
      <c r="AN1" s="1">
        <v>45778</v>
      </c>
      <c r="AO1" s="1">
        <v>45809</v>
      </c>
      <c r="AP1" s="1">
        <v>45839</v>
      </c>
      <c r="AQ1" s="1">
        <v>45870</v>
      </c>
      <c r="AR1" s="83">
        <v>45901</v>
      </c>
      <c r="AS1" s="1">
        <v>45931</v>
      </c>
      <c r="AT1" s="1">
        <v>45962</v>
      </c>
      <c r="AU1" s="1">
        <v>45992</v>
      </c>
      <c r="AV1" s="1">
        <v>46023</v>
      </c>
      <c r="AW1" s="1">
        <v>46054</v>
      </c>
      <c r="AX1" s="1">
        <v>46082</v>
      </c>
      <c r="AY1" s="1">
        <v>46113</v>
      </c>
      <c r="AZ1" s="1">
        <v>46143</v>
      </c>
    </row>
    <row r="2" spans="1:52" x14ac:dyDescent="0.45">
      <c r="A2" s="305">
        <f>Веса!A2</f>
        <v>1</v>
      </c>
      <c r="B2" s="305">
        <f>MoM!B2</f>
        <v>1</v>
      </c>
      <c r="C2" s="305">
        <f>БИПЦ_НДС!E2</f>
        <v>0</v>
      </c>
      <c r="D2" s="305">
        <f>1-C2</f>
        <v>1</v>
      </c>
      <c r="E2" s="305">
        <v>1</v>
      </c>
      <c r="F2" s="305">
        <v>0</v>
      </c>
      <c r="G2" s="305">
        <v>0</v>
      </c>
      <c r="H2" s="305">
        <v>0</v>
      </c>
      <c r="I2" s="305">
        <v>0</v>
      </c>
      <c r="J2" s="306" t="s">
        <v>0</v>
      </c>
      <c r="K2" s="306" t="s">
        <v>0</v>
      </c>
      <c r="L2" s="305">
        <f>M2/MoM!M2*100</f>
        <v>0.74374038072363291</v>
      </c>
      <c r="M2" s="305">
        <f>N2/MoM!N2*100</f>
        <v>0.74619472398002085</v>
      </c>
      <c r="N2" s="305">
        <f>O2/MoM!O2*100</f>
        <v>0.74813483026236893</v>
      </c>
      <c r="O2" s="305">
        <f>P2/MoM!P2*100</f>
        <v>0.75090292913433965</v>
      </c>
      <c r="P2" s="305">
        <f>Q2/MoM!Q2*100</f>
        <v>0.75458235348709779</v>
      </c>
      <c r="Q2" s="305">
        <f>R2/MoM!R2*100</f>
        <v>0.75646880937081562</v>
      </c>
      <c r="R2" s="305">
        <f>S2/MoM!S2*100</f>
        <v>0.75934339084642477</v>
      </c>
      <c r="S2" s="305">
        <f>T2/MoM!T2*100</f>
        <v>0.76427912288692657</v>
      </c>
      <c r="T2" s="305">
        <f>U2/MoM!U2*100</f>
        <v>0.77490260269505484</v>
      </c>
      <c r="U2" s="305">
        <f>V2/MoM!V2*100</f>
        <v>0.78482135600955161</v>
      </c>
      <c r="V2" s="305">
        <f>W2/MoM!W2*100</f>
        <v>0.78898090919640229</v>
      </c>
      <c r="W2" s="305">
        <f>X2/MoM!X2*100</f>
        <v>0.79568724692457171</v>
      </c>
      <c r="X2" s="305">
        <f>Y2/MoM!Y2*100</f>
        <v>0.804598944090127</v>
      </c>
      <c r="Y2" s="305">
        <f>Z2/MoM!Z2*100</f>
        <v>0.81554148972975282</v>
      </c>
      <c r="Z2" s="305">
        <f>AA2/MoM!AA2*100</f>
        <v>0.82769305792672609</v>
      </c>
      <c r="AA2" s="305">
        <f>AB2/MoM!AB2*100</f>
        <v>0.83712875878709081</v>
      </c>
      <c r="AB2" s="305">
        <f>AC2/MoM!AC2*100</f>
        <v>0.8466720266372636</v>
      </c>
      <c r="AC2" s="305">
        <f>AD2/MoM!AD2*100</f>
        <v>0.85378407166101666</v>
      </c>
      <c r="AD2" s="305">
        <f>AE2/MoM!AE2*100</f>
        <v>0.85830912724082009</v>
      </c>
      <c r="AE2" s="305">
        <f>AF2/MoM!AF2*100</f>
        <v>0.86174236374978352</v>
      </c>
      <c r="AF2" s="305">
        <f>AG2/MoM!AG2*100</f>
        <v>0.87053213586003131</v>
      </c>
      <c r="AG2" s="305">
        <f>AH2/MoM!AH2*100</f>
        <v>0.87923745721863156</v>
      </c>
      <c r="AH2" s="305">
        <f>AI2/MoM!AI2*100</f>
        <v>0.88723851807932119</v>
      </c>
      <c r="AI2" s="305">
        <f>AJ2/MoM!AJ2*100</f>
        <v>0.90028092429508721</v>
      </c>
      <c r="AJ2" s="305">
        <f>AK2/MoM!AK2*100</f>
        <v>0.91621589665511016</v>
      </c>
      <c r="AK2" s="305">
        <f>AL2/MoM!AL2*100</f>
        <v>0.93060048623259539</v>
      </c>
      <c r="AL2" s="305">
        <f>AM2/MoM!AM2*100</f>
        <v>0.94977085624898683</v>
      </c>
      <c r="AM2" s="305">
        <f>AN2/MoM!AN2*100</f>
        <v>0.96354253366459708</v>
      </c>
      <c r="AN2" s="305">
        <f>AO2/MoM!AO2*100</f>
        <v>0.97019097714688285</v>
      </c>
      <c r="AO2" s="305">
        <f>AP2/MoM!AP2*100</f>
        <v>0.97659423759605213</v>
      </c>
      <c r="AP2" s="305">
        <f>AQ2/MoM!AQ2*100</f>
        <v>0.98147720878403244</v>
      </c>
      <c r="AQ2" s="305">
        <f>AR2/MoM!AR2*100</f>
        <v>0.98677718571146633</v>
      </c>
      <c r="AR2" s="307">
        <v>1</v>
      </c>
      <c r="AS2" s="305">
        <f>AR2*MoM!AS2/100</f>
        <v>1.0079</v>
      </c>
      <c r="AT2" s="305">
        <f>AS2*MoM!AT2/100</f>
        <v>1.01435056</v>
      </c>
      <c r="AU2" s="305">
        <f>AT2*MoM!AU2/100</f>
        <v>1.0240883253759998</v>
      </c>
      <c r="AV2" s="305">
        <f>AU2*MoM!AV2/100</f>
        <v>1.0459014067065084</v>
      </c>
      <c r="AW2" s="305">
        <f>AV2*MoM!AW2/100</f>
        <v>1.0657735334339322</v>
      </c>
      <c r="AX2" s="305">
        <f>AW2*MoM!AX2/100</f>
        <v>1.090606056762943</v>
      </c>
      <c r="AY2" s="305">
        <f>AX2*MoM!AY2/100</f>
        <v>1.1005305718794858</v>
      </c>
      <c r="AZ2" s="305">
        <f>AY2*MoM!AZ2/100</f>
        <v>1.1072438083679506</v>
      </c>
    </row>
    <row r="3" spans="1:52" x14ac:dyDescent="0.45">
      <c r="A3" s="305">
        <f>Веса!A3</f>
        <v>1</v>
      </c>
      <c r="B3" s="305">
        <f>MoM!B3</f>
        <v>1</v>
      </c>
      <c r="C3" s="305">
        <f>БИПЦ_НДС!E3</f>
        <v>0</v>
      </c>
      <c r="D3" s="305">
        <f t="shared" ref="D3:D66" si="0">1-C3</f>
        <v>1</v>
      </c>
      <c r="E3" s="305">
        <v>1</v>
      </c>
      <c r="F3" s="305">
        <v>0</v>
      </c>
      <c r="G3" s="305">
        <v>0</v>
      </c>
      <c r="H3" s="305">
        <v>0</v>
      </c>
      <c r="I3" s="305">
        <v>0</v>
      </c>
      <c r="J3" s="308" t="s">
        <v>1</v>
      </c>
      <c r="K3" s="308" t="s">
        <v>1</v>
      </c>
      <c r="L3" s="305">
        <f>M3/MoM!M3*100</f>
        <v>0.74543195420201758</v>
      </c>
      <c r="M3" s="305">
        <f>N3/MoM!N3*100</f>
        <v>0.74677373171958128</v>
      </c>
      <c r="N3" s="305">
        <f>O3/MoM!O3*100</f>
        <v>0.74625099010737761</v>
      </c>
      <c r="O3" s="305">
        <f>P3/MoM!P3*100</f>
        <v>0.74684799089946352</v>
      </c>
      <c r="P3" s="305">
        <f>Q3/MoM!Q3*100</f>
        <v>0.74826700208217245</v>
      </c>
      <c r="Q3" s="305">
        <f>R3/MoM!R3*100</f>
        <v>0.75118524339029291</v>
      </c>
      <c r="R3" s="305">
        <f>S3/MoM!S3*100</f>
        <v>0.75479093255856633</v>
      </c>
      <c r="S3" s="305">
        <f>T3/MoM!T3*100</f>
        <v>0.76143309276508175</v>
      </c>
      <c r="T3" s="305">
        <f>U3/MoM!U3*100</f>
        <v>0.76919971031128564</v>
      </c>
      <c r="U3" s="305">
        <f>V3/MoM!V3*100</f>
        <v>0.78135306573420393</v>
      </c>
      <c r="V3" s="305">
        <f>W3/MoM!W3*100</f>
        <v>0.78994794945728009</v>
      </c>
      <c r="W3" s="305">
        <f>X3/MoM!X3*100</f>
        <v>0.79737346018217847</v>
      </c>
      <c r="X3" s="305">
        <f>Y3/MoM!Y3*100</f>
        <v>0.81021117289111155</v>
      </c>
      <c r="Y3" s="305">
        <f>Z3/MoM!Z3*100</f>
        <v>0.81920451691020291</v>
      </c>
      <c r="Z3" s="305">
        <f>AA3/MoM!AA3*100</f>
        <v>0.83034569834018168</v>
      </c>
      <c r="AA3" s="305">
        <f>AB3/MoM!AB3*100</f>
        <v>0.84022681215042994</v>
      </c>
      <c r="AB3" s="305">
        <f>AC3/MoM!AC3*100</f>
        <v>0.84669655860398818</v>
      </c>
      <c r="AC3" s="305">
        <f>AD3/MoM!AD3*100</f>
        <v>0.85177673795561204</v>
      </c>
      <c r="AD3" s="305">
        <f>AE3/MoM!AE3*100</f>
        <v>0.85612079931918561</v>
      </c>
      <c r="AE3" s="305">
        <f>AF3/MoM!AF3*100</f>
        <v>0.85945967043653049</v>
      </c>
      <c r="AF3" s="305">
        <f>AG3/MoM!AG3*100</f>
        <v>0.86693696956932842</v>
      </c>
      <c r="AG3" s="305">
        <f>AH3/MoM!AH3*100</f>
        <v>0.877860375385902</v>
      </c>
      <c r="AH3" s="305">
        <f>AI3/MoM!AI3*100</f>
        <v>0.88821912781545576</v>
      </c>
      <c r="AI3" s="305">
        <f>AJ3/MoM!AJ3*100</f>
        <v>0.90598351037176494</v>
      </c>
      <c r="AJ3" s="305">
        <f>AK3/MoM!AK3*100</f>
        <v>0.91948266467630424</v>
      </c>
      <c r="AK3" s="305">
        <f>AL3/MoM!AL3*100</f>
        <v>0.93575750784107481</v>
      </c>
      <c r="AL3" s="305">
        <f>AM3/MoM!AM3*100</f>
        <v>0.9543790822471121</v>
      </c>
      <c r="AM3" s="305">
        <f>AN3/MoM!AN3*100</f>
        <v>0.96401831097780788</v>
      </c>
      <c r="AN3" s="305">
        <f>AO3/MoM!AO3*100</f>
        <v>0.97626134352722604</v>
      </c>
      <c r="AO3" s="305">
        <f>AP3/MoM!AP3*100</f>
        <v>0.98270466839450576</v>
      </c>
      <c r="AP3" s="305">
        <f>AQ3/MoM!AQ3*100</f>
        <v>0.98801127360383623</v>
      </c>
      <c r="AQ3" s="305">
        <f>AR3/MoM!AR3*100</f>
        <v>0.99245732433505351</v>
      </c>
      <c r="AR3" s="307">
        <v>1</v>
      </c>
      <c r="AS3" s="305">
        <f>AR3*MoM!AS3/100</f>
        <v>1.0053000000000001</v>
      </c>
      <c r="AT3" s="305">
        <f>AS3*MoM!AT3/100</f>
        <v>1.0090196100000002</v>
      </c>
      <c r="AU3" s="305">
        <f>AT3*MoM!AU3/100</f>
        <v>1.0162845511920002</v>
      </c>
      <c r="AV3" s="305">
        <f>AU3*MoM!AV3/100</f>
        <v>1.0312239340945226</v>
      </c>
      <c r="AW3" s="305">
        <f>AV3*MoM!AW3/100</f>
        <v>1.0473110274663973</v>
      </c>
      <c r="AX3" s="305">
        <f>AW3*MoM!AX3/100</f>
        <v>1.0583077932547944</v>
      </c>
      <c r="AY3" s="305">
        <f>AX3*MoM!AY3/100</f>
        <v>1.0694200250839696</v>
      </c>
      <c r="AZ3" s="305">
        <f>AY3*MoM!AZ3/100</f>
        <v>1.0754087772244398</v>
      </c>
    </row>
    <row r="4" spans="1:52" x14ac:dyDescent="0.45">
      <c r="A4" s="305">
        <f>Веса!A4</f>
        <v>1</v>
      </c>
      <c r="B4" s="305">
        <f>MoM!B4</f>
        <v>1</v>
      </c>
      <c r="C4" s="305">
        <f>БИПЦ_НДС!E4</f>
        <v>0</v>
      </c>
      <c r="D4" s="305">
        <f t="shared" si="0"/>
        <v>1</v>
      </c>
      <c r="E4" s="305">
        <v>1</v>
      </c>
      <c r="F4" s="305">
        <v>0</v>
      </c>
      <c r="G4" s="305">
        <v>0</v>
      </c>
      <c r="H4" s="305">
        <v>0</v>
      </c>
      <c r="I4" s="305">
        <v>0</v>
      </c>
      <c r="J4" s="308" t="s">
        <v>2</v>
      </c>
      <c r="K4" s="308" t="s">
        <v>2</v>
      </c>
      <c r="L4" s="305">
        <f>M4/MoM!M4*100</f>
        <v>0.76604833676923212</v>
      </c>
      <c r="M4" s="305">
        <f>N4/MoM!N4*100</f>
        <v>0.75854106306889357</v>
      </c>
      <c r="N4" s="305">
        <f>O4/MoM!O4*100</f>
        <v>0.758237646643666</v>
      </c>
      <c r="O4" s="305">
        <f>P4/MoM!P4*100</f>
        <v>0.769611211343321</v>
      </c>
      <c r="P4" s="305">
        <f>Q4/MoM!Q4*100</f>
        <v>0.76907248349538071</v>
      </c>
      <c r="Q4" s="305">
        <f>R4/MoM!R4*100</f>
        <v>0.77230258792606132</v>
      </c>
      <c r="R4" s="305">
        <f>S4/MoM!S4*100</f>
        <v>0.78798033046096039</v>
      </c>
      <c r="S4" s="305">
        <f>T4/MoM!T4*100</f>
        <v>0.83068886437194456</v>
      </c>
      <c r="T4" s="305">
        <f>U4/MoM!U4*100</f>
        <v>0.84231850847315182</v>
      </c>
      <c r="U4" s="305">
        <f>V4/MoM!V4*100</f>
        <v>0.85840679198498893</v>
      </c>
      <c r="V4" s="305">
        <f>W4/MoM!W4*100</f>
        <v>0.86450148020808226</v>
      </c>
      <c r="W4" s="305">
        <f>X4/MoM!X4*100</f>
        <v>0.86441503006006148</v>
      </c>
      <c r="X4" s="305">
        <f>Y4/MoM!Y4*100</f>
        <v>0.85845056635264705</v>
      </c>
      <c r="Y4" s="305">
        <f>Z4/MoM!Z4*100</f>
        <v>0.86016746748535233</v>
      </c>
      <c r="Z4" s="305">
        <f>AA4/MoM!AA4*100</f>
        <v>0.8574149315893993</v>
      </c>
      <c r="AA4" s="305">
        <f>AB4/MoM!AB4*100</f>
        <v>0.85312785693145221</v>
      </c>
      <c r="AB4" s="305">
        <f>AC4/MoM!AC4*100</f>
        <v>0.86976385014161561</v>
      </c>
      <c r="AC4" s="305">
        <f>AD4/MoM!AD4*100</f>
        <v>0.86671967666612004</v>
      </c>
      <c r="AD4" s="305">
        <f>AE4/MoM!AE4*100</f>
        <v>0.86671967666612004</v>
      </c>
      <c r="AE4" s="305">
        <f>AF4/MoM!AF4*100</f>
        <v>0.88154058313711059</v>
      </c>
      <c r="AF4" s="305">
        <f>AG4/MoM!AG4*100</f>
        <v>0.89723200551695115</v>
      </c>
      <c r="AG4" s="305">
        <f>AH4/MoM!AH4*100</f>
        <v>0.89875729992633002</v>
      </c>
      <c r="AH4" s="305">
        <f>AI4/MoM!AI4*100</f>
        <v>0.90343083788594691</v>
      </c>
      <c r="AI4" s="305">
        <f>AJ4/MoM!AJ4*100</f>
        <v>0.91472372335952135</v>
      </c>
      <c r="AJ4" s="305">
        <f>AK4/MoM!AK4*100</f>
        <v>0.92387096059311657</v>
      </c>
      <c r="AK4" s="305">
        <f>AL4/MoM!AL4*100</f>
        <v>0.92442528316947248</v>
      </c>
      <c r="AL4" s="305">
        <f>AM4/MoM!AM4*100</f>
        <v>0.92904740958531984</v>
      </c>
      <c r="AM4" s="305">
        <f>AN4/MoM!AN4*100</f>
        <v>0.94084631168705346</v>
      </c>
      <c r="AN4" s="305">
        <f>AO4/MoM!AO4*100</f>
        <v>0.95618210656755243</v>
      </c>
      <c r="AO4" s="305">
        <f>AP4/MoM!AP4*100</f>
        <v>0.96115425352170358</v>
      </c>
      <c r="AP4" s="305">
        <f>AQ4/MoM!AQ4*100</f>
        <v>0.9733609125414292</v>
      </c>
      <c r="AQ4" s="305">
        <f>AR4/MoM!AR4*100</f>
        <v>0.9905894006934125</v>
      </c>
      <c r="AR4" s="307">
        <v>1</v>
      </c>
      <c r="AS4" s="305">
        <f>AR4*MoM!AS4/100</f>
        <v>1.0027999999999999</v>
      </c>
      <c r="AT4" s="305">
        <f>AS4*MoM!AT4/100</f>
        <v>1.0020980399999999</v>
      </c>
      <c r="AU4" s="305">
        <f>AT4*MoM!AU4/100</f>
        <v>0.99167622038399983</v>
      </c>
      <c r="AV4" s="305">
        <f>AU4*MoM!AV4/100</f>
        <v>0.99881628917076459</v>
      </c>
      <c r="AW4" s="305">
        <f>AV4*MoM!AW4/100</f>
        <v>0.98553203252479349</v>
      </c>
      <c r="AX4" s="305">
        <f>AW4*MoM!AX4/100</f>
        <v>0.98701033057358079</v>
      </c>
      <c r="AY4" s="305">
        <f>AX4*MoM!AY4/100</f>
        <v>0.99579472251568557</v>
      </c>
      <c r="AZ4" s="305">
        <f>AY4*MoM!AZ4/100</f>
        <v>0.98723088790205071</v>
      </c>
    </row>
    <row r="5" spans="1:52" x14ac:dyDescent="0.45">
      <c r="A5" s="305">
        <f>Веса!A5</f>
        <v>1</v>
      </c>
      <c r="B5" s="305">
        <f>MoM!B5</f>
        <v>1</v>
      </c>
      <c r="C5" s="305">
        <f>БИПЦ_НДС!E5</f>
        <v>0</v>
      </c>
      <c r="D5" s="305">
        <f t="shared" si="0"/>
        <v>1</v>
      </c>
      <c r="E5" s="305">
        <v>1</v>
      </c>
      <c r="F5" s="305">
        <v>0</v>
      </c>
      <c r="G5" s="305">
        <v>0</v>
      </c>
      <c r="H5" s="305">
        <v>0</v>
      </c>
      <c r="I5" s="305">
        <v>0</v>
      </c>
      <c r="J5" s="308" t="s">
        <v>3</v>
      </c>
      <c r="K5" s="308" t="s">
        <v>3</v>
      </c>
      <c r="L5" s="305">
        <f>M5/MoM!M5*100</f>
        <v>0.77704422936380835</v>
      </c>
      <c r="M5" s="305">
        <f>N5/MoM!N5*100</f>
        <v>0.77222655514175265</v>
      </c>
      <c r="N5" s="305">
        <f>O5/MoM!O5*100</f>
        <v>0.7716859965531534</v>
      </c>
      <c r="O5" s="305">
        <f>P5/MoM!P5*100</f>
        <v>0.78002020531592753</v>
      </c>
      <c r="P5" s="305">
        <f>Q5/MoM!Q5*100</f>
        <v>0.7868843831227077</v>
      </c>
      <c r="Q5" s="305">
        <f>R5/MoM!R5*100</f>
        <v>0.79184175473638074</v>
      </c>
      <c r="R5" s="305">
        <f>S5/MoM!S5*100</f>
        <v>0.80387774940837375</v>
      </c>
      <c r="S5" s="305">
        <f>T5/MoM!T5*100</f>
        <v>0.85074382219888189</v>
      </c>
      <c r="T5" s="305">
        <f>U5/MoM!U5*100</f>
        <v>0.86614228538068172</v>
      </c>
      <c r="U5" s="305">
        <f>V5/MoM!V5*100</f>
        <v>0.88103993268922942</v>
      </c>
      <c r="V5" s="305">
        <f>W5/MoM!W5*100</f>
        <v>0.8904670599690041</v>
      </c>
      <c r="W5" s="305">
        <f>X5/MoM!X5*100</f>
        <v>0.89420702162087384</v>
      </c>
      <c r="X5" s="305">
        <f>Y5/MoM!Y5*100</f>
        <v>0.88794757246952771</v>
      </c>
      <c r="Y5" s="305">
        <f>Z5/MoM!Z5*100</f>
        <v>0.8860828825673418</v>
      </c>
      <c r="Z5" s="305">
        <f>AA5/MoM!AA5*100</f>
        <v>0.88643731572036877</v>
      </c>
      <c r="AA5" s="305">
        <f>AB5/MoM!AB5*100</f>
        <v>0.886880534378229</v>
      </c>
      <c r="AB5" s="305">
        <f>AC5/MoM!AC5*100</f>
        <v>0.89876473353889719</v>
      </c>
      <c r="AC5" s="305">
        <f>AD5/MoM!AD5*100</f>
        <v>0.90173065715957545</v>
      </c>
      <c r="AD5" s="305">
        <f>AE5/MoM!AE5*100</f>
        <v>0.90209134942243929</v>
      </c>
      <c r="AE5" s="305">
        <f>AF5/MoM!AF5*100</f>
        <v>0.90903745281299198</v>
      </c>
      <c r="AF5" s="305">
        <f>AG5/MoM!AG5*100</f>
        <v>0.9166733674166212</v>
      </c>
      <c r="AG5" s="305">
        <f>AH5/MoM!AH5*100</f>
        <v>0.9166733674166212</v>
      </c>
      <c r="AH5" s="305">
        <f>AI5/MoM!AI5*100</f>
        <v>0.91539002470223796</v>
      </c>
      <c r="AI5" s="305">
        <f>AJ5/MoM!AJ5*100</f>
        <v>0.92307930090973678</v>
      </c>
      <c r="AJ5" s="305">
        <f>AK5/MoM!AK5*100</f>
        <v>0.92538699916201106</v>
      </c>
      <c r="AK5" s="305">
        <f>AL5/MoM!AL5*100</f>
        <v>0.92224068336486009</v>
      </c>
      <c r="AL5" s="305">
        <f>AM5/MoM!AM5*100</f>
        <v>0.92408516473158986</v>
      </c>
      <c r="AM5" s="305">
        <f>AN5/MoM!AN5*100</f>
        <v>0.93323360786243259</v>
      </c>
      <c r="AN5" s="305">
        <f>AO5/MoM!AO5*100</f>
        <v>0.95273819026675755</v>
      </c>
      <c r="AO5" s="305">
        <f>AP5/MoM!AP5*100</f>
        <v>0.95550113101853118</v>
      </c>
      <c r="AP5" s="305">
        <f>AQ5/MoM!AQ5*100</f>
        <v>0.96935589741829997</v>
      </c>
      <c r="AQ5" s="305">
        <f>AR5/MoM!AR5*100</f>
        <v>0.99019704921279339</v>
      </c>
      <c r="AR5" s="307">
        <v>1</v>
      </c>
      <c r="AS5" s="305">
        <f>AR5*MoM!AS5/100</f>
        <v>1.0011000000000001</v>
      </c>
      <c r="AT5" s="305">
        <f>AS5*MoM!AT5/100</f>
        <v>0.99639483000000018</v>
      </c>
      <c r="AU5" s="305">
        <f>AT5*MoM!AU5/100</f>
        <v>0.9839398946250002</v>
      </c>
      <c r="AV5" s="305">
        <f>AU5*MoM!AV5/100</f>
        <v>0.9870885022878001</v>
      </c>
      <c r="AW5" s="305">
        <f>AV5*MoM!AW5/100</f>
        <v>0.96902478269593328</v>
      </c>
      <c r="AX5" s="305">
        <f>AW5*MoM!AX5/100</f>
        <v>0.9620478042605225</v>
      </c>
      <c r="AY5" s="305">
        <f>AX5*MoM!AY5/100</f>
        <v>0.96377949030819154</v>
      </c>
      <c r="AZ5" s="305">
        <f>AY5*MoM!AZ5/100</f>
        <v>0.96580342723783874</v>
      </c>
    </row>
    <row r="6" spans="1:52" x14ac:dyDescent="0.45">
      <c r="A6" s="305">
        <f>Веса!A6</f>
        <v>1</v>
      </c>
      <c r="B6" s="305">
        <f>MoM!B6</f>
        <v>1</v>
      </c>
      <c r="C6" s="305">
        <f>БИПЦ_НДС!E6</f>
        <v>0</v>
      </c>
      <c r="D6" s="305">
        <f t="shared" si="0"/>
        <v>1</v>
      </c>
      <c r="E6" s="305">
        <v>1</v>
      </c>
      <c r="F6" s="305">
        <v>0</v>
      </c>
      <c r="G6" s="305">
        <v>0</v>
      </c>
      <c r="H6" s="305">
        <v>0</v>
      </c>
      <c r="I6" s="305">
        <v>0</v>
      </c>
      <c r="J6" s="308" t="s">
        <v>4</v>
      </c>
      <c r="K6" s="308" t="s">
        <v>4</v>
      </c>
      <c r="L6" s="305">
        <f>M6/MoM!M6*100</f>
        <v>0.68843251310423947</v>
      </c>
      <c r="M6" s="305">
        <f>N6/MoM!N6*100</f>
        <v>0.68939631862258544</v>
      </c>
      <c r="N6" s="305">
        <f>O6/MoM!O6*100</f>
        <v>0.68932737899072316</v>
      </c>
      <c r="O6" s="305">
        <f>P6/MoM!P6*100</f>
        <v>0.69684104742172204</v>
      </c>
      <c r="P6" s="305">
        <f>Q6/MoM!Q6*100</f>
        <v>0.72973194486002735</v>
      </c>
      <c r="Q6" s="305">
        <f>R6/MoM!R6*100</f>
        <v>0.7419914415336758</v>
      </c>
      <c r="R6" s="305">
        <f>S6/MoM!S6*100</f>
        <v>0.74933715680485913</v>
      </c>
      <c r="S6" s="305">
        <f>T6/MoM!T6*100</f>
        <v>0.76627217654864899</v>
      </c>
      <c r="T6" s="305">
        <f>U6/MoM!U6*100</f>
        <v>0.77799614084984337</v>
      </c>
      <c r="U6" s="305">
        <f>V6/MoM!V6*100</f>
        <v>0.7969792466865796</v>
      </c>
      <c r="V6" s="305">
        <f>W6/MoM!W6*100</f>
        <v>0.79952958027597665</v>
      </c>
      <c r="W6" s="305">
        <f>X6/MoM!X6*100</f>
        <v>0.80552605212804651</v>
      </c>
      <c r="X6" s="305">
        <f>Y6/MoM!Y6*100</f>
        <v>0.8260669664573117</v>
      </c>
      <c r="Y6" s="305">
        <f>Z6/MoM!Z6*100</f>
        <v>0.83713626380783979</v>
      </c>
      <c r="Z6" s="305">
        <f>AA6/MoM!AA6*100</f>
        <v>0.86367348337054828</v>
      </c>
      <c r="AA6" s="305">
        <f>AB6/MoM!AB6*100</f>
        <v>0.90314336156058239</v>
      </c>
      <c r="AB6" s="305">
        <f>AC6/MoM!AC6*100</f>
        <v>0.95146153140407352</v>
      </c>
      <c r="AC6" s="305">
        <f>AD6/MoM!AD6*100</f>
        <v>0.96002468518671025</v>
      </c>
      <c r="AD6" s="305">
        <f>AE6/MoM!AE6*100</f>
        <v>0.96492081108116246</v>
      </c>
      <c r="AE6" s="305">
        <f>AF6/MoM!AF6*100</f>
        <v>0.96723662102775732</v>
      </c>
      <c r="AF6" s="305">
        <f>AG6/MoM!AG6*100</f>
        <v>0.9720728041328961</v>
      </c>
      <c r="AG6" s="305">
        <f>AH6/MoM!AH6*100</f>
        <v>0.97936335016389275</v>
      </c>
      <c r="AH6" s="305">
        <f>AI6/MoM!AI6*100</f>
        <v>0.98298699455949923</v>
      </c>
      <c r="AI6" s="305">
        <f>AJ6/MoM!AJ6*100</f>
        <v>0.99399644889856564</v>
      </c>
      <c r="AJ6" s="305">
        <f>AK6/MoM!AK6*100</f>
        <v>0.9960838414412525</v>
      </c>
      <c r="AK6" s="305">
        <f>AL6/MoM!AL6*100</f>
        <v>1.0044509457093591</v>
      </c>
      <c r="AL6" s="305">
        <f>AM6/MoM!AM6*100</f>
        <v>1.0082678593030545</v>
      </c>
      <c r="AM6" s="305">
        <f>AN6/MoM!AN6*100</f>
        <v>0.99505955034618443</v>
      </c>
      <c r="AN6" s="305">
        <f>AO6/MoM!AO6*100</f>
        <v>1.0024229910187461</v>
      </c>
      <c r="AO6" s="305">
        <f>AP6/MoM!AP6*100</f>
        <v>0.99901475284928232</v>
      </c>
      <c r="AP6" s="305">
        <f>AQ6/MoM!AQ6*100</f>
        <v>0.99831544252228788</v>
      </c>
      <c r="AQ6" s="305">
        <f>AR6/MoM!AR6*100</f>
        <v>1.0028078620136383</v>
      </c>
      <c r="AR6" s="307">
        <v>1</v>
      </c>
      <c r="AS6" s="305">
        <f>AR6*MoM!AS6/100</f>
        <v>1.0001</v>
      </c>
      <c r="AT6" s="305">
        <f>AS6*MoM!AT6/100</f>
        <v>0.98549854000000014</v>
      </c>
      <c r="AU6" s="305">
        <f>AT6*MoM!AU6/100</f>
        <v>0.98865213532800011</v>
      </c>
      <c r="AV6" s="305">
        <f>AU6*MoM!AV6/100</f>
        <v>0.99300220472344336</v>
      </c>
      <c r="AW6" s="305">
        <f>AV6*MoM!AW6/100</f>
        <v>1.0133587499202739</v>
      </c>
      <c r="AX6" s="305">
        <f>AW6*MoM!AX6/100</f>
        <v>1.0203509252947238</v>
      </c>
      <c r="AY6" s="305">
        <f>AX6*MoM!AY6/100</f>
        <v>1.0273913466792575</v>
      </c>
      <c r="AZ6" s="305">
        <f>AY6*MoM!AZ6/100</f>
        <v>1.0292406511032801</v>
      </c>
    </row>
    <row r="7" spans="1:52" x14ac:dyDescent="0.45">
      <c r="A7" s="305">
        <f>Веса!A7</f>
        <v>1</v>
      </c>
      <c r="B7" s="305">
        <f>MoM!B7</f>
        <v>1</v>
      </c>
      <c r="C7" s="305">
        <f>БИПЦ_НДС!E7</f>
        <v>0</v>
      </c>
      <c r="D7" s="305">
        <f t="shared" si="0"/>
        <v>1</v>
      </c>
      <c r="E7" s="305">
        <v>1</v>
      </c>
      <c r="F7" s="305">
        <v>0</v>
      </c>
      <c r="G7" s="305">
        <v>0</v>
      </c>
      <c r="H7" s="305">
        <v>0</v>
      </c>
      <c r="I7" s="305">
        <v>0</v>
      </c>
      <c r="J7" s="308" t="s">
        <v>5</v>
      </c>
      <c r="K7" s="308" t="s">
        <v>5</v>
      </c>
      <c r="L7" s="305">
        <f>M7/MoM!M7*100</f>
        <v>0.76291521301555121</v>
      </c>
      <c r="M7" s="305">
        <f>N7/MoM!N7*100</f>
        <v>0.7520818169907304</v>
      </c>
      <c r="N7" s="305">
        <f>O7/MoM!O7*100</f>
        <v>0.73794267883130471</v>
      </c>
      <c r="O7" s="305">
        <f>P7/MoM!P7*100</f>
        <v>0.74355104319042264</v>
      </c>
      <c r="P7" s="305">
        <f>Q7/MoM!Q7*100</f>
        <v>0.78377715462702446</v>
      </c>
      <c r="Q7" s="305">
        <f>R7/MoM!R7*100</f>
        <v>0.83707400114166208</v>
      </c>
      <c r="R7" s="305">
        <f>S7/MoM!S7*100</f>
        <v>0.85557333656689272</v>
      </c>
      <c r="S7" s="305">
        <f>T7/MoM!T7*100</f>
        <v>0.90374211541560878</v>
      </c>
      <c r="T7" s="305">
        <f>U7/MoM!U7*100</f>
        <v>0.95498429335967372</v>
      </c>
      <c r="U7" s="305">
        <f>V7/MoM!V7*100</f>
        <v>0.99050970907265357</v>
      </c>
      <c r="V7" s="305">
        <f>W7/MoM!W7*100</f>
        <v>0.99932524548340018</v>
      </c>
      <c r="W7" s="305">
        <f>X7/MoM!X7*100</f>
        <v>0.98033806581921556</v>
      </c>
      <c r="X7" s="305">
        <f>Y7/MoM!Y7*100</f>
        <v>0.95543747894740738</v>
      </c>
      <c r="Y7" s="305">
        <f>Z7/MoM!Z7*100</f>
        <v>0.94435440419161754</v>
      </c>
      <c r="Z7" s="305">
        <f>AA7/MoM!AA7*100</f>
        <v>0.94265456626407262</v>
      </c>
      <c r="AA7" s="305">
        <f>AB7/MoM!AB7*100</f>
        <v>0.9398266025652805</v>
      </c>
      <c r="AB7" s="305">
        <f>AC7/MoM!AC7*100</f>
        <v>0.9514804524370899</v>
      </c>
      <c r="AC7" s="305">
        <f>AD7/MoM!AD7*100</f>
        <v>0.95509607815635078</v>
      </c>
      <c r="AD7" s="305">
        <f>AE7/MoM!AE7*100</f>
        <v>0.95127569384372535</v>
      </c>
      <c r="AE7" s="305">
        <f>AF7/MoM!AF7*100</f>
        <v>0.94670957051327542</v>
      </c>
      <c r="AF7" s="305">
        <f>AG7/MoM!AG7*100</f>
        <v>0.93572773949532151</v>
      </c>
      <c r="AG7" s="305">
        <f>AH7/MoM!AH7*100</f>
        <v>0.92552830713482237</v>
      </c>
      <c r="AH7" s="305">
        <f>AI7/MoM!AI7*100</f>
        <v>0.92552830713482237</v>
      </c>
      <c r="AI7" s="305">
        <f>AJ7/MoM!AJ7*100</f>
        <v>0.97217493381441755</v>
      </c>
      <c r="AJ7" s="305">
        <f>AK7/MoM!AK7*100</f>
        <v>0.97898015835111862</v>
      </c>
      <c r="AK7" s="305">
        <f>AL7/MoM!AL7*100</f>
        <v>0.96889666272010211</v>
      </c>
      <c r="AL7" s="305">
        <f>AM7/MoM!AM7*100</f>
        <v>0.95290986778522024</v>
      </c>
      <c r="AM7" s="305">
        <f>AN7/MoM!AN7*100</f>
        <v>0.93375637944273726</v>
      </c>
      <c r="AN7" s="305">
        <f>AO7/MoM!AO7*100</f>
        <v>0.97063975643072553</v>
      </c>
      <c r="AO7" s="305">
        <f>AP7/MoM!AP7*100</f>
        <v>0.98286981736175283</v>
      </c>
      <c r="AP7" s="305">
        <f>AQ7/MoM!AQ7*100</f>
        <v>0.98414754812432315</v>
      </c>
      <c r="AQ7" s="305">
        <f>AR7/MoM!AR7*100</f>
        <v>0.98463962189838528</v>
      </c>
      <c r="AR7" s="307">
        <v>1</v>
      </c>
      <c r="AS7" s="305">
        <f>AR7*MoM!AS7/100</f>
        <v>1.0234000000000001</v>
      </c>
      <c r="AT7" s="305">
        <f>AS7*MoM!AT7/100</f>
        <v>1.0210461799999999</v>
      </c>
      <c r="AU7" s="305">
        <f>AT7*MoM!AU7/100</f>
        <v>1.0232924815959998</v>
      </c>
      <c r="AV7" s="305">
        <f>AU7*MoM!AV7/100</f>
        <v>1.021962201369925</v>
      </c>
      <c r="AW7" s="305">
        <f>AV7*MoM!AW7/100</f>
        <v>1.0114359906958148</v>
      </c>
      <c r="AX7" s="305">
        <f>AW7*MoM!AX7/100</f>
        <v>0.99120727088189853</v>
      </c>
      <c r="AY7" s="305">
        <f>AX7*MoM!AY7/100</f>
        <v>0.99011694288392849</v>
      </c>
      <c r="AZ7" s="305">
        <f>AY7*MoM!AZ7/100</f>
        <v>0.99566159776407859</v>
      </c>
    </row>
    <row r="8" spans="1:52" x14ac:dyDescent="0.45">
      <c r="A8" s="305">
        <f>Веса!A8</f>
        <v>1</v>
      </c>
      <c r="B8" s="305">
        <f>MoM!B8</f>
        <v>1</v>
      </c>
      <c r="C8" s="305">
        <f>БИПЦ_НДС!E8</f>
        <v>0</v>
      </c>
      <c r="D8" s="305">
        <f t="shared" si="0"/>
        <v>1</v>
      </c>
      <c r="E8" s="305">
        <v>1</v>
      </c>
      <c r="F8" s="305">
        <v>0</v>
      </c>
      <c r="G8" s="305">
        <v>0</v>
      </c>
      <c r="H8" s="305">
        <v>0</v>
      </c>
      <c r="I8" s="305">
        <v>0</v>
      </c>
      <c r="J8" s="308" t="s">
        <v>6</v>
      </c>
      <c r="K8" s="308" t="s">
        <v>6</v>
      </c>
      <c r="L8" s="305">
        <f>M8/MoM!M8*100</f>
        <v>0.77987241749093505</v>
      </c>
      <c r="M8" s="305">
        <f>N8/MoM!N8*100</f>
        <v>0.77137180814028383</v>
      </c>
      <c r="N8" s="305">
        <f>O8/MoM!O8*100</f>
        <v>0.76581793112167373</v>
      </c>
      <c r="O8" s="305">
        <f>P8/MoM!P8*100</f>
        <v>0.76520527677677641</v>
      </c>
      <c r="P8" s="305">
        <f>Q8/MoM!Q8*100</f>
        <v>0.77951461545250211</v>
      </c>
      <c r="Q8" s="305">
        <f>R8/MoM!R8*100</f>
        <v>0.80321185976225817</v>
      </c>
      <c r="R8" s="305">
        <f>S8/MoM!S8*100</f>
        <v>0.8222479808386236</v>
      </c>
      <c r="S8" s="305">
        <f>T8/MoM!T8*100</f>
        <v>0.85900246558211002</v>
      </c>
      <c r="T8" s="305">
        <f>U8/MoM!U8*100</f>
        <v>0.89731397554707204</v>
      </c>
      <c r="U8" s="305">
        <f>V8/MoM!V8*100</f>
        <v>0.93464223692983017</v>
      </c>
      <c r="V8" s="305">
        <f>W8/MoM!W8*100</f>
        <v>0.95800829285307598</v>
      </c>
      <c r="W8" s="305">
        <f>X8/MoM!X8*100</f>
        <v>0.96069071607306455</v>
      </c>
      <c r="X8" s="305">
        <f>Y8/MoM!Y8*100</f>
        <v>0.95492657177662621</v>
      </c>
      <c r="Y8" s="305">
        <f>Z8/MoM!Z8*100</f>
        <v>0.94585476934474833</v>
      </c>
      <c r="Z8" s="305">
        <f>AA8/MoM!AA8*100</f>
        <v>0.94481432909846907</v>
      </c>
      <c r="AA8" s="305">
        <f>AB8/MoM!AB8*100</f>
        <v>0.94500329196428867</v>
      </c>
      <c r="AB8" s="305">
        <f>AC8/MoM!AC8*100</f>
        <v>0.95048431105768161</v>
      </c>
      <c r="AC8" s="305">
        <f>AD8/MoM!AD8*100</f>
        <v>0.95466644202633533</v>
      </c>
      <c r="AD8" s="305">
        <f>AE8/MoM!AE8*100</f>
        <v>0.95571657511256425</v>
      </c>
      <c r="AE8" s="305">
        <f>AF8/MoM!AF8*100</f>
        <v>0.95370957030482795</v>
      </c>
      <c r="AF8" s="305">
        <f>AG8/MoM!AG8*100</f>
        <v>0.95199289307827928</v>
      </c>
      <c r="AG8" s="305">
        <f>AH8/MoM!AH8*100</f>
        <v>0.94894651582042888</v>
      </c>
      <c r="AH8" s="305">
        <f>AI8/MoM!AI8*100</f>
        <v>0.9488516211688468</v>
      </c>
      <c r="AI8" s="305">
        <f>AJ8/MoM!AJ8*100</f>
        <v>0.96279974000002877</v>
      </c>
      <c r="AJ8" s="305">
        <f>AK8/MoM!AK8*100</f>
        <v>0.97002073805002897</v>
      </c>
      <c r="AK8" s="305">
        <f>AL8/MoM!AL8*100</f>
        <v>0.97157277123090902</v>
      </c>
      <c r="AL8" s="305">
        <f>AM8/MoM!AM8*100</f>
        <v>0.97050404118255507</v>
      </c>
      <c r="AM8" s="305">
        <f>AN8/MoM!AN8*100</f>
        <v>0.96603972259311532</v>
      </c>
      <c r="AN8" s="305">
        <f>AO8/MoM!AO8*100</f>
        <v>0.97927446679264107</v>
      </c>
      <c r="AO8" s="305">
        <f>AP8/MoM!AP8*100</f>
        <v>0.98368120189320807</v>
      </c>
      <c r="AP8" s="305">
        <f>AQ8/MoM!AQ8*100</f>
        <v>0.98810776730172745</v>
      </c>
      <c r="AQ8" s="305">
        <f>AR8/MoM!AR8*100</f>
        <v>0.9932459276916964</v>
      </c>
      <c r="AR8" s="307">
        <v>1</v>
      </c>
      <c r="AS8" s="305">
        <f>AR8*MoM!AS8/100</f>
        <v>1.0139</v>
      </c>
      <c r="AT8" s="305">
        <f>AS8*MoM!AT8/100</f>
        <v>1.0130888800000002</v>
      </c>
      <c r="AU8" s="305">
        <f>AT8*MoM!AU8/100</f>
        <v>1.0175464710720001</v>
      </c>
      <c r="AV8" s="305">
        <f>AU8*MoM!AV8/100</f>
        <v>1.016935943189357</v>
      </c>
      <c r="AW8" s="305">
        <f>AV8*MoM!AW8/100</f>
        <v>1.0088004556438421</v>
      </c>
      <c r="AX8" s="305">
        <f>AW8*MoM!AX8/100</f>
        <v>1.0034538132289297</v>
      </c>
      <c r="AY8" s="305">
        <f>AX8*MoM!AY8/100</f>
        <v>1.008772118439043</v>
      </c>
      <c r="AZ8" s="305">
        <f>AY8*MoM!AZ8/100</f>
        <v>1.0123028208535796</v>
      </c>
    </row>
    <row r="9" spans="1:52" x14ac:dyDescent="0.45">
      <c r="A9" s="305">
        <f>Веса!A9</f>
        <v>1</v>
      </c>
      <c r="B9" s="305">
        <f>MoM!B9</f>
        <v>1</v>
      </c>
      <c r="C9" s="305">
        <f>БИПЦ_НДС!E9</f>
        <v>0</v>
      </c>
      <c r="D9" s="305">
        <f t="shared" si="0"/>
        <v>1</v>
      </c>
      <c r="E9" s="305">
        <v>1</v>
      </c>
      <c r="F9" s="305">
        <v>0</v>
      </c>
      <c r="G9" s="305">
        <v>0</v>
      </c>
      <c r="H9" s="305">
        <v>0</v>
      </c>
      <c r="I9" s="305">
        <v>0</v>
      </c>
      <c r="J9" s="309" t="s">
        <v>7</v>
      </c>
      <c r="K9" s="310" t="s">
        <v>533</v>
      </c>
      <c r="L9" s="305">
        <f>M9/MoM!M9*100</f>
        <v>0.79348247835463825</v>
      </c>
      <c r="M9" s="305">
        <f>N9/MoM!N9*100</f>
        <v>0.79443465732866381</v>
      </c>
      <c r="N9" s="305">
        <f>O9/MoM!O9*100</f>
        <v>0.79443465732866381</v>
      </c>
      <c r="O9" s="305">
        <f>P9/MoM!P9*100</f>
        <v>0.79316356187693793</v>
      </c>
      <c r="P9" s="305">
        <f>Q9/MoM!Q9*100</f>
        <v>0.79395672543881479</v>
      </c>
      <c r="Q9" s="305">
        <f>R9/MoM!R9*100</f>
        <v>0.79355974707609533</v>
      </c>
      <c r="R9" s="305">
        <f>S9/MoM!S9*100</f>
        <v>0.79633720619086157</v>
      </c>
      <c r="S9" s="305">
        <f>T9/MoM!T9*100</f>
        <v>0.81266211891777418</v>
      </c>
      <c r="T9" s="305">
        <f>U9/MoM!U9*100</f>
        <v>0.83842350808746768</v>
      </c>
      <c r="U9" s="305">
        <f>V9/MoM!V9*100</f>
        <v>0.86583995680192793</v>
      </c>
      <c r="V9" s="305">
        <f>W9/MoM!W9*100</f>
        <v>0.88246408397252507</v>
      </c>
      <c r="W9" s="305">
        <f>X9/MoM!X9*100</f>
        <v>0.89137697122064763</v>
      </c>
      <c r="X9" s="305">
        <f>Y9/MoM!Y9*100</f>
        <v>0.8963686822594833</v>
      </c>
      <c r="Y9" s="305">
        <f>Z9/MoM!Z9*100</f>
        <v>0.89529303984077191</v>
      </c>
      <c r="Z9" s="305">
        <f>AA9/MoM!AA9*100</f>
        <v>0.89824750687224653</v>
      </c>
      <c r="AA9" s="305">
        <f>AB9/MoM!AB9*100</f>
        <v>0.90004400188599099</v>
      </c>
      <c r="AB9" s="305">
        <f>AC9/MoM!AC9*100</f>
        <v>0.90472423069579821</v>
      </c>
      <c r="AC9" s="305">
        <f>AD9/MoM!AD9*100</f>
        <v>0.91141919000294713</v>
      </c>
      <c r="AD9" s="305">
        <f>AE9/MoM!AE9*100</f>
        <v>0.91679656322396463</v>
      </c>
      <c r="AE9" s="305">
        <f>AF9/MoM!AF9*100</f>
        <v>0.92605620851252679</v>
      </c>
      <c r="AF9" s="305">
        <f>AG9/MoM!AG9*100</f>
        <v>0.93411289752658577</v>
      </c>
      <c r="AG9" s="305">
        <f>AH9/MoM!AH9*100</f>
        <v>0.95092692968206438</v>
      </c>
      <c r="AH9" s="305">
        <f>AI9/MoM!AI9*100</f>
        <v>0.98249770374750889</v>
      </c>
      <c r="AI9" s="305">
        <f>AJ9/MoM!AJ9*100</f>
        <v>1.0138393804970545</v>
      </c>
      <c r="AJ9" s="305">
        <f>AK9/MoM!AK9*100</f>
        <v>1.0290469712045103</v>
      </c>
      <c r="AK9" s="305">
        <f>AL9/MoM!AL9*100</f>
        <v>1.0354270624259783</v>
      </c>
      <c r="AL9" s="305">
        <f>AM9/MoM!AM9*100</f>
        <v>1.0333562083011263</v>
      </c>
      <c r="AM9" s="305">
        <f>AN9/MoM!AN9*100</f>
        <v>1.031186160263694</v>
      </c>
      <c r="AN9" s="305">
        <f>AO9/MoM!AO9*100</f>
        <v>1.0222148406693998</v>
      </c>
      <c r="AO9" s="305">
        <f>AP9/MoM!AP9*100</f>
        <v>1.0126060211671075</v>
      </c>
      <c r="AP9" s="305">
        <f>AQ9/MoM!AQ9*100</f>
        <v>1.0073404698570387</v>
      </c>
      <c r="AQ9" s="305">
        <f>AR9/MoM!AR9*100</f>
        <v>1.004217714400482</v>
      </c>
      <c r="AR9" s="307">
        <v>1</v>
      </c>
      <c r="AS9" s="305">
        <f>AR9*MoM!AS9/100</f>
        <v>1.0138</v>
      </c>
      <c r="AT9" s="305">
        <f>AS9*MoM!AT9/100</f>
        <v>1.0416795000000001</v>
      </c>
      <c r="AU9" s="305">
        <f>AT9*MoM!AU9/100</f>
        <v>1.0577213643000001</v>
      </c>
      <c r="AV9" s="305">
        <f>AU9*MoM!AV9/100</f>
        <v>1.0704140206716</v>
      </c>
      <c r="AW9" s="305">
        <f>AV9*MoM!AW9/100</f>
        <v>1.0754449665687564</v>
      </c>
      <c r="AX9" s="305">
        <f>AW9*MoM!AX9/100</f>
        <v>1.0831881703280515</v>
      </c>
      <c r="AY9" s="305">
        <f>AX9*MoM!AY9/100</f>
        <v>1.0906621687033151</v>
      </c>
      <c r="AZ9" s="305">
        <f>AY9*MoM!AZ9/100</f>
        <v>1.0945885525106471</v>
      </c>
    </row>
    <row r="10" spans="1:52" x14ac:dyDescent="0.45">
      <c r="A10" s="305">
        <f>Веса!A10</f>
        <v>1</v>
      </c>
      <c r="B10" s="305">
        <f>MoM!B10</f>
        <v>1</v>
      </c>
      <c r="C10" s="305">
        <f>БИПЦ_НДС!E10</f>
        <v>0</v>
      </c>
      <c r="D10" s="305">
        <f t="shared" si="0"/>
        <v>1</v>
      </c>
      <c r="E10" s="305">
        <v>1</v>
      </c>
      <c r="F10" s="305">
        <v>0</v>
      </c>
      <c r="G10" s="305">
        <v>0</v>
      </c>
      <c r="H10" s="305">
        <v>0</v>
      </c>
      <c r="I10" s="305">
        <v>0</v>
      </c>
      <c r="J10" s="308" t="s">
        <v>8</v>
      </c>
      <c r="K10" s="308" t="s">
        <v>8</v>
      </c>
      <c r="L10" s="305">
        <f>M10/MoM!M10*100</f>
        <v>0.8323815075197567</v>
      </c>
      <c r="M10" s="305">
        <f>N10/MoM!N10*100</f>
        <v>0.82605540806260647</v>
      </c>
      <c r="N10" s="305">
        <f>O10/MoM!O10*100</f>
        <v>0.81779485398198037</v>
      </c>
      <c r="O10" s="305">
        <f>P10/MoM!P10*100</f>
        <v>0.81247918743109748</v>
      </c>
      <c r="P10" s="305">
        <f>Q10/MoM!Q10*100</f>
        <v>0.80996050195006108</v>
      </c>
      <c r="Q10" s="305">
        <f>R10/MoM!R10*100</f>
        <v>0.80728763229362588</v>
      </c>
      <c r="R10" s="305">
        <f>S10/MoM!S10*100</f>
        <v>0.80292827907924025</v>
      </c>
      <c r="S10" s="305">
        <f>T10/MoM!T10*100</f>
        <v>0.80935170531187417</v>
      </c>
      <c r="T10" s="305">
        <f>U10/MoM!U10*100</f>
        <v>0.81436968588480785</v>
      </c>
      <c r="U10" s="305">
        <f>V10/MoM!V10*100</f>
        <v>0.81901159309435123</v>
      </c>
      <c r="V10" s="305">
        <f>W10/MoM!W10*100</f>
        <v>0.83743935393897417</v>
      </c>
      <c r="W10" s="305">
        <f>X10/MoM!X10*100</f>
        <v>0.84765611405702967</v>
      </c>
      <c r="X10" s="305">
        <f>Y10/MoM!Y10*100</f>
        <v>0.85698033131165696</v>
      </c>
      <c r="Y10" s="305">
        <f>Z10/MoM!Z10*100</f>
        <v>0.86503594642598647</v>
      </c>
      <c r="Z10" s="305">
        <f>AA10/MoM!AA10*100</f>
        <v>0.87316728432239066</v>
      </c>
      <c r="AA10" s="305">
        <f>AB10/MoM!AB10*100</f>
        <v>0.88041457278226642</v>
      </c>
      <c r="AB10" s="305">
        <f>AC10/MoM!AC10*100</f>
        <v>0.88543293584712535</v>
      </c>
      <c r="AC10" s="305">
        <f>AD10/MoM!AD10*100</f>
        <v>0.89517269814144362</v>
      </c>
      <c r="AD10" s="305">
        <f>AE10/MoM!AE10*100</f>
        <v>0.8975896644264254</v>
      </c>
      <c r="AE10" s="305">
        <f>AF10/MoM!AF10*100</f>
        <v>0.89884628995662241</v>
      </c>
      <c r="AF10" s="305">
        <f>AG10/MoM!AG10*100</f>
        <v>0.89965525161758342</v>
      </c>
      <c r="AG10" s="305">
        <f>AH10/MoM!AH10*100</f>
        <v>0.90559297627825952</v>
      </c>
      <c r="AH10" s="305">
        <f>AI10/MoM!AI10*100</f>
        <v>0.91745624426750472</v>
      </c>
      <c r="AI10" s="305">
        <f>AJ10/MoM!AJ10*100</f>
        <v>0.92718128045674031</v>
      </c>
      <c r="AJ10" s="305">
        <f>AK10/MoM!AK10*100</f>
        <v>0.92977738804201926</v>
      </c>
      <c r="AK10" s="305">
        <f>AL10/MoM!AL10*100</f>
        <v>0.93275267568375364</v>
      </c>
      <c r="AL10" s="305">
        <f>AM10/MoM!AM10*100</f>
        <v>0.94077434869463383</v>
      </c>
      <c r="AM10" s="305">
        <f>AN10/MoM!AN10*100</f>
        <v>0.94820646604932157</v>
      </c>
      <c r="AN10" s="305">
        <f>AO10/MoM!AO10*100</f>
        <v>0.95560247648450625</v>
      </c>
      <c r="AO10" s="305">
        <f>AP10/MoM!AP10*100</f>
        <v>0.96133609134341313</v>
      </c>
      <c r="AP10" s="305">
        <f>AQ10/MoM!AQ10*100</f>
        <v>0.97171852112992196</v>
      </c>
      <c r="AQ10" s="305">
        <f>AR10/MoM!AR10*100</f>
        <v>0.98376783079193297</v>
      </c>
      <c r="AR10" s="307">
        <v>1</v>
      </c>
      <c r="AS10" s="305">
        <f>AR10*MoM!AS10/100</f>
        <v>1.0133000000000001</v>
      </c>
      <c r="AT10" s="305">
        <f>AS10*MoM!AT10/100</f>
        <v>1.0284995000000001</v>
      </c>
      <c r="AU10" s="305">
        <f>AT10*MoM!AU10/100</f>
        <v>1.04896664005</v>
      </c>
      <c r="AV10" s="305">
        <f>AU10*MoM!AV10/100</f>
        <v>1.0624983097066449</v>
      </c>
      <c r="AW10" s="305">
        <f>AV10*MoM!AW10/100</f>
        <v>1.0810920301265112</v>
      </c>
      <c r="AX10" s="305">
        <f>AW10*MoM!AX10/100</f>
        <v>1.0894164387584853</v>
      </c>
      <c r="AY10" s="305">
        <f>AX10*MoM!AY10/100</f>
        <v>1.1020536694480836</v>
      </c>
      <c r="AZ10" s="305">
        <f>AY10*MoM!AZ10/100</f>
        <v>1.1035965445853109</v>
      </c>
    </row>
    <row r="11" spans="1:52" x14ac:dyDescent="0.45">
      <c r="A11" s="305">
        <f>Веса!A11</f>
        <v>1</v>
      </c>
      <c r="B11" s="305">
        <f>MoM!B11</f>
        <v>1</v>
      </c>
      <c r="C11" s="305">
        <f>БИПЦ_НДС!E11</f>
        <v>0</v>
      </c>
      <c r="D11" s="305">
        <f t="shared" si="0"/>
        <v>1</v>
      </c>
      <c r="E11" s="305">
        <v>1</v>
      </c>
      <c r="F11" s="305">
        <v>0</v>
      </c>
      <c r="G11" s="305">
        <v>0</v>
      </c>
      <c r="H11" s="305">
        <v>0</v>
      </c>
      <c r="I11" s="305">
        <v>0</v>
      </c>
      <c r="J11" s="308" t="s">
        <v>9</v>
      </c>
      <c r="K11" s="308" t="s">
        <v>9</v>
      </c>
      <c r="L11" s="305">
        <f>M11/MoM!M11*100</f>
        <v>0.78407864160991136</v>
      </c>
      <c r="M11" s="305">
        <f>N11/MoM!N11*100</f>
        <v>0.78345137869662351</v>
      </c>
      <c r="N11" s="305">
        <f>O11/MoM!O11*100</f>
        <v>0.78478324604040783</v>
      </c>
      <c r="O11" s="305">
        <f>P11/MoM!P11*100</f>
        <v>0.78596042090946849</v>
      </c>
      <c r="P11" s="305">
        <f>Q11/MoM!Q11*100</f>
        <v>0.78729655362501461</v>
      </c>
      <c r="Q11" s="305">
        <f>R11/MoM!R11*100</f>
        <v>0.79123303639313958</v>
      </c>
      <c r="R11" s="305">
        <f>S11/MoM!S11*100</f>
        <v>0.79787939389884199</v>
      </c>
      <c r="S11" s="305">
        <f>T11/MoM!T11*100</f>
        <v>0.8143954973525479</v>
      </c>
      <c r="T11" s="305">
        <f>U11/MoM!U11*100</f>
        <v>0.82563415521601302</v>
      </c>
      <c r="U11" s="305">
        <f>V11/MoM!V11*100</f>
        <v>0.84041300659437967</v>
      </c>
      <c r="V11" s="305">
        <f>W11/MoM!W11*100</f>
        <v>0.85444790380450575</v>
      </c>
      <c r="W11" s="305">
        <f>X11/MoM!X11*100</f>
        <v>0.86145437661570257</v>
      </c>
      <c r="X11" s="305">
        <f>Y11/MoM!Y11*100</f>
        <v>0.86240197642997984</v>
      </c>
      <c r="Y11" s="305">
        <f>Z11/MoM!Z11*100</f>
        <v>0.86369557939462493</v>
      </c>
      <c r="Z11" s="305">
        <f>AA11/MoM!AA11*100</f>
        <v>0.86870501375511366</v>
      </c>
      <c r="AA11" s="305">
        <f>AB11/MoM!AB11*100</f>
        <v>0.87200609280738317</v>
      </c>
      <c r="AB11" s="305">
        <f>AC11/MoM!AC11*100</f>
        <v>0.87697652753638522</v>
      </c>
      <c r="AC11" s="305">
        <f>AD11/MoM!AD11*100</f>
        <v>0.87802889936942885</v>
      </c>
      <c r="AD11" s="305">
        <f>AE11/MoM!AE11*100</f>
        <v>0.88171662074678048</v>
      </c>
      <c r="AE11" s="305">
        <f>AF11/MoM!AF11*100</f>
        <v>0.88753595044370925</v>
      </c>
      <c r="AF11" s="305">
        <f>AG11/MoM!AG11*100</f>
        <v>0.89454748445221455</v>
      </c>
      <c r="AG11" s="305">
        <f>AH11/MoM!AH11*100</f>
        <v>0.90098822634027043</v>
      </c>
      <c r="AH11" s="305">
        <f>AI11/MoM!AI11*100</f>
        <v>0.90963771331313703</v>
      </c>
      <c r="AI11" s="305">
        <f>AJ11/MoM!AJ11*100</f>
        <v>0.92091722095821982</v>
      </c>
      <c r="AJ11" s="305">
        <f>AK11/MoM!AK11*100</f>
        <v>0.93095521866666442</v>
      </c>
      <c r="AK11" s="305">
        <f>AL11/MoM!AL11*100</f>
        <v>0.9411026305501311</v>
      </c>
      <c r="AL11" s="305">
        <f>AM11/MoM!AM11*100</f>
        <v>0.94872556185758716</v>
      </c>
      <c r="AM11" s="305">
        <f>AN11/MoM!AN11*100</f>
        <v>0.96058463138080696</v>
      </c>
      <c r="AN11" s="305">
        <f>AO11/MoM!AO11*100</f>
        <v>0.96807719150557725</v>
      </c>
      <c r="AO11" s="305">
        <f>AP11/MoM!AP11*100</f>
        <v>0.97533777044186909</v>
      </c>
      <c r="AP11" s="305">
        <f>AQ11/MoM!AQ11*100</f>
        <v>0.97855638508432718</v>
      </c>
      <c r="AQ11" s="305">
        <f>AR11/MoM!AR11*100</f>
        <v>0.99147332936744015</v>
      </c>
      <c r="AR11" s="307">
        <v>1</v>
      </c>
      <c r="AS11" s="305">
        <f>AR11*MoM!AS11/100</f>
        <v>1.0095999999999998</v>
      </c>
      <c r="AT11" s="305">
        <f>AS11*MoM!AT11/100</f>
        <v>1.0110134399999999</v>
      </c>
      <c r="AU11" s="305">
        <f>AT11*MoM!AU11/100</f>
        <v>1.015866304512</v>
      </c>
      <c r="AV11" s="305">
        <f>AU11*MoM!AV11/100</f>
        <v>1.0192186633168896</v>
      </c>
      <c r="AW11" s="305">
        <f>AV11*MoM!AW11/100</f>
        <v>1.0214609443761866</v>
      </c>
      <c r="AX11" s="305">
        <f>AW11*MoM!AX11/100</f>
        <v>1.0293261936478832</v>
      </c>
      <c r="AY11" s="305">
        <f>AX11*MoM!AY11/100</f>
        <v>1.0321053743707325</v>
      </c>
      <c r="AZ11" s="305">
        <f>AY11*MoM!AZ11/100</f>
        <v>1.0331374797451032</v>
      </c>
    </row>
    <row r="12" spans="1:52" x14ac:dyDescent="0.45">
      <c r="A12" s="305">
        <f>Веса!A12</f>
        <v>1</v>
      </c>
      <c r="B12" s="305">
        <f>MoM!B12</f>
        <v>1</v>
      </c>
      <c r="C12" s="305">
        <f>БИПЦ_НДС!E12</f>
        <v>0</v>
      </c>
      <c r="D12" s="305">
        <f t="shared" si="0"/>
        <v>1</v>
      </c>
      <c r="E12" s="305">
        <v>1</v>
      </c>
      <c r="F12" s="305">
        <v>0</v>
      </c>
      <c r="G12" s="305">
        <v>0</v>
      </c>
      <c r="H12" s="305">
        <v>0</v>
      </c>
      <c r="I12" s="305">
        <v>0</v>
      </c>
      <c r="J12" s="308" t="s">
        <v>10</v>
      </c>
      <c r="K12" s="308" t="s">
        <v>10</v>
      </c>
      <c r="L12" s="305">
        <f>M12/MoM!M12*100</f>
        <v>0.88661275469028022</v>
      </c>
      <c r="M12" s="305">
        <f>N12/MoM!N12*100</f>
        <v>0.89007054443357225</v>
      </c>
      <c r="N12" s="305">
        <f>O12/MoM!O12*100</f>
        <v>0.8872223186913849</v>
      </c>
      <c r="O12" s="305">
        <f>P12/MoM!P12*100</f>
        <v>0.8846493739671798</v>
      </c>
      <c r="P12" s="305">
        <f>Q12/MoM!Q12*100</f>
        <v>0.88871876108742887</v>
      </c>
      <c r="Q12" s="305">
        <f>R12/MoM!R12*100</f>
        <v>0.8888076329635376</v>
      </c>
      <c r="R12" s="305">
        <f>S12/MoM!S12*100</f>
        <v>0.89014084441298302</v>
      </c>
      <c r="S12" s="305">
        <f>T12/MoM!T12*100</f>
        <v>0.89218816835513293</v>
      </c>
      <c r="T12" s="305">
        <f>U12/MoM!U12*100</f>
        <v>0.89861192316728988</v>
      </c>
      <c r="U12" s="305">
        <f>V12/MoM!V12*100</f>
        <v>0.90705887524506235</v>
      </c>
      <c r="V12" s="305">
        <f>W12/MoM!W12*100</f>
        <v>0.91739934642285603</v>
      </c>
      <c r="W12" s="305">
        <f>X12/MoM!X12*100</f>
        <v>0.92519724086745025</v>
      </c>
      <c r="X12" s="305">
        <f>Y12/MoM!Y12*100</f>
        <v>0.92889802983092007</v>
      </c>
      <c r="Y12" s="305">
        <f>Z12/MoM!Z12*100</f>
        <v>0.93558609564570272</v>
      </c>
      <c r="Z12" s="305">
        <f>AA12/MoM!AA12*100</f>
        <v>0.9391413228091563</v>
      </c>
      <c r="AA12" s="305">
        <f>AB12/MoM!AB12*100</f>
        <v>0.94167700438074087</v>
      </c>
      <c r="AB12" s="305">
        <f>AC12/MoM!AC12*100</f>
        <v>0.94600871860089231</v>
      </c>
      <c r="AC12" s="305">
        <f>AD12/MoM!AD12*100</f>
        <v>0.95054956045017658</v>
      </c>
      <c r="AD12" s="305">
        <f>AE12/MoM!AE12*100</f>
        <v>0.9528308793952569</v>
      </c>
      <c r="AE12" s="305">
        <f>AF12/MoM!AF12*100</f>
        <v>0.95311672865907549</v>
      </c>
      <c r="AF12" s="305">
        <f>AG12/MoM!AG12*100</f>
        <v>0.95835887066670034</v>
      </c>
      <c r="AG12" s="305">
        <f>AH12/MoM!AH12*100</f>
        <v>0.96842163880870058</v>
      </c>
      <c r="AH12" s="305">
        <f>AI12/MoM!AI12*100</f>
        <v>0.97132690372512664</v>
      </c>
      <c r="AI12" s="305">
        <f>AJ12/MoM!AJ12*100</f>
        <v>0.98288569387945568</v>
      </c>
      <c r="AJ12" s="305">
        <f>AK12/MoM!AK12*100</f>
        <v>0.98642408237742174</v>
      </c>
      <c r="AK12" s="305">
        <f>AL12/MoM!AL12*100</f>
        <v>0.99027113629869368</v>
      </c>
      <c r="AL12" s="305">
        <f>AM12/MoM!AM12*100</f>
        <v>0.99086529898047304</v>
      </c>
      <c r="AM12" s="305">
        <f>AN12/MoM!AN12*100</f>
        <v>0.99463058711659869</v>
      </c>
      <c r="AN12" s="305">
        <f>AO12/MoM!AO12*100</f>
        <v>0.99920588781733499</v>
      </c>
      <c r="AO12" s="305">
        <f>AP12/MoM!AP12*100</f>
        <v>1.0000052525275889</v>
      </c>
      <c r="AP12" s="305">
        <f>AQ12/MoM!AQ12*100</f>
        <v>0.99750523939626989</v>
      </c>
      <c r="AQ12" s="305">
        <f>AR12/MoM!AR12*100</f>
        <v>0.99950024987506247</v>
      </c>
      <c r="AR12" s="307">
        <v>1</v>
      </c>
      <c r="AS12" s="305">
        <f>AR12*MoM!AS12/100</f>
        <v>1.004</v>
      </c>
      <c r="AT12" s="305">
        <f>AS12*MoM!AT12/100</f>
        <v>1.013036</v>
      </c>
      <c r="AU12" s="305">
        <f>AT12*MoM!AU12/100</f>
        <v>1.0205324663999999</v>
      </c>
      <c r="AV12" s="305">
        <f>AU12*MoM!AV12/100</f>
        <v>1.0281864598979999</v>
      </c>
      <c r="AW12" s="305">
        <f>AV12*MoM!AW12/100</f>
        <v>1.0295231022958673</v>
      </c>
      <c r="AX12" s="305">
        <f>AW12*MoM!AX12/100</f>
        <v>1.0265374852992091</v>
      </c>
      <c r="AY12" s="305">
        <f>AX12*MoM!AY12/100</f>
        <v>1.0216101053697728</v>
      </c>
      <c r="AZ12" s="305">
        <f>AY12*MoM!AZ12/100</f>
        <v>1.0208949782960139</v>
      </c>
    </row>
    <row r="13" spans="1:52" x14ac:dyDescent="0.45">
      <c r="A13" s="305">
        <f>Веса!A13</f>
        <v>1</v>
      </c>
      <c r="B13" s="305">
        <f>MoM!B13</f>
        <v>1</v>
      </c>
      <c r="C13" s="305">
        <f>БИПЦ_НДС!E13</f>
        <v>0</v>
      </c>
      <c r="D13" s="305">
        <f t="shared" si="0"/>
        <v>1</v>
      </c>
      <c r="E13" s="305">
        <v>1</v>
      </c>
      <c r="F13" s="305">
        <v>0</v>
      </c>
      <c r="G13" s="305">
        <v>0</v>
      </c>
      <c r="H13" s="305">
        <v>0</v>
      </c>
      <c r="I13" s="305">
        <v>0</v>
      </c>
      <c r="J13" s="308" t="s">
        <v>11</v>
      </c>
      <c r="K13" s="308" t="s">
        <v>11</v>
      </c>
      <c r="L13" s="305">
        <f>M13/MoM!M13*100</f>
        <v>0.87073357353081493</v>
      </c>
      <c r="M13" s="305">
        <f>N13/MoM!N13*100</f>
        <v>0.87273626074993582</v>
      </c>
      <c r="N13" s="305">
        <f>O13/MoM!O13*100</f>
        <v>0.87142715635881096</v>
      </c>
      <c r="O13" s="305">
        <f>P13/MoM!P13*100</f>
        <v>0.87134001364317493</v>
      </c>
      <c r="P13" s="305">
        <f>Q13/MoM!Q13*100</f>
        <v>0.87360549767864726</v>
      </c>
      <c r="Q13" s="305">
        <f>R13/MoM!R13*100</f>
        <v>0.87823560681634416</v>
      </c>
      <c r="R13" s="305">
        <f>S13/MoM!S13*100</f>
        <v>0.87946513666588699</v>
      </c>
      <c r="S13" s="305">
        <f>T13/MoM!T13*100</f>
        <v>0.88720442986854675</v>
      </c>
      <c r="T13" s="305">
        <f>U13/MoM!U13*100</f>
        <v>0.89882680789982483</v>
      </c>
      <c r="U13" s="305">
        <f>V13/MoM!V13*100</f>
        <v>0.91347768486859193</v>
      </c>
      <c r="V13" s="305">
        <f>W13/MoM!W13*100</f>
        <v>0.92206437510635664</v>
      </c>
      <c r="W13" s="305">
        <f>X13/MoM!X13*100</f>
        <v>0.93506548279535628</v>
      </c>
      <c r="X13" s="305">
        <f>Y13/MoM!Y13*100</f>
        <v>0.93450444350567907</v>
      </c>
      <c r="Y13" s="305">
        <f>Z13/MoM!Z13*100</f>
        <v>0.93403719128392626</v>
      </c>
      <c r="Z13" s="305">
        <f>AA13/MoM!AA13*100</f>
        <v>0.93964141443162974</v>
      </c>
      <c r="AA13" s="305">
        <f>AB13/MoM!AB13*100</f>
        <v>0.94274223109925404</v>
      </c>
      <c r="AB13" s="305">
        <f>AC13/MoM!AC13*100</f>
        <v>0.94481626400767238</v>
      </c>
      <c r="AC13" s="305">
        <f>AD13/MoM!AD13*100</f>
        <v>0.94623348840368393</v>
      </c>
      <c r="AD13" s="305">
        <f>AE13/MoM!AE13*100</f>
        <v>0.94859907212469319</v>
      </c>
      <c r="AE13" s="305">
        <f>AF13/MoM!AF13*100</f>
        <v>0.94916823156796803</v>
      </c>
      <c r="AF13" s="305">
        <f>AG13/MoM!AG13*100</f>
        <v>0.95372423907949433</v>
      </c>
      <c r="AG13" s="305">
        <f>AH13/MoM!AH13*100</f>
        <v>0.96307073662247333</v>
      </c>
      <c r="AH13" s="305">
        <f>AI13/MoM!AI13*100</f>
        <v>0.96644148420065201</v>
      </c>
      <c r="AI13" s="305">
        <f>AJ13/MoM!AJ13*100</f>
        <v>0.97939180008894067</v>
      </c>
      <c r="AJ13" s="305">
        <f>AK13/MoM!AK13*100</f>
        <v>0.97645362468867392</v>
      </c>
      <c r="AK13" s="305">
        <f>AL13/MoM!AL13*100</f>
        <v>0.97967592165014661</v>
      </c>
      <c r="AL13" s="305">
        <f>AM13/MoM!AM13*100</f>
        <v>0.98359462533674724</v>
      </c>
      <c r="AM13" s="305">
        <f>AN13/MoM!AN13*100</f>
        <v>0.98398806318688203</v>
      </c>
      <c r="AN13" s="305">
        <f>AO13/MoM!AO13*100</f>
        <v>0.99077758082287137</v>
      </c>
      <c r="AO13" s="305">
        <f>AP13/MoM!AP13*100</f>
        <v>0.99097573633903591</v>
      </c>
      <c r="AP13" s="305">
        <f>AQ13/MoM!AQ13*100</f>
        <v>0.98899378486635781</v>
      </c>
      <c r="AQ13" s="305">
        <f>AR13/MoM!AR13*100</f>
        <v>0.99304865938430986</v>
      </c>
      <c r="AR13" s="307">
        <v>1</v>
      </c>
      <c r="AS13" s="305">
        <f>AR13*MoM!AS13/100</f>
        <v>1.0070999999999999</v>
      </c>
      <c r="AT13" s="305">
        <f>AS13*MoM!AT13/100</f>
        <v>1.0126390499999998</v>
      </c>
      <c r="AU13" s="305">
        <f>AT13*MoM!AU13/100</f>
        <v>1.0183098286799999</v>
      </c>
      <c r="AV13" s="305">
        <f>AU13*MoM!AV13/100</f>
        <v>1.0248270115835518</v>
      </c>
      <c r="AW13" s="305">
        <f>AV13*MoM!AW13/100</f>
        <v>1.0233922537673348</v>
      </c>
      <c r="AX13" s="305">
        <f>AW13*MoM!AX13/100</f>
        <v>1.0205267554567863</v>
      </c>
      <c r="AY13" s="305">
        <f>AX13*MoM!AY13/100</f>
        <v>1.0151179636528653</v>
      </c>
      <c r="AZ13" s="305">
        <f>AY13*MoM!AZ13/100</f>
        <v>1.0122756333546372</v>
      </c>
    </row>
    <row r="14" spans="1:52" x14ac:dyDescent="0.45">
      <c r="A14" s="305">
        <f>Веса!A14</f>
        <v>1</v>
      </c>
      <c r="B14" s="305">
        <f>MoM!B14</f>
        <v>1</v>
      </c>
      <c r="C14" s="305">
        <f>БИПЦ_НДС!E14</f>
        <v>0</v>
      </c>
      <c r="D14" s="305">
        <f t="shared" si="0"/>
        <v>1</v>
      </c>
      <c r="E14" s="305">
        <v>1</v>
      </c>
      <c r="F14" s="305">
        <v>0</v>
      </c>
      <c r="G14" s="305">
        <v>0</v>
      </c>
      <c r="H14" s="305">
        <v>0</v>
      </c>
      <c r="I14" s="305">
        <v>0</v>
      </c>
      <c r="J14" s="308" t="s">
        <v>12</v>
      </c>
      <c r="K14" s="308" t="s">
        <v>12</v>
      </c>
      <c r="L14" s="305">
        <f>M14/MoM!M14*100</f>
        <v>0.85581815314871512</v>
      </c>
      <c r="M14" s="305">
        <f>N14/MoM!N14*100</f>
        <v>0.85718746219375308</v>
      </c>
      <c r="N14" s="305">
        <f>O14/MoM!O14*100</f>
        <v>0.85538736852314634</v>
      </c>
      <c r="O14" s="305">
        <f>P14/MoM!P14*100</f>
        <v>0.85726922073389722</v>
      </c>
      <c r="P14" s="305">
        <f>Q14/MoM!Q14*100</f>
        <v>0.86172702068171347</v>
      </c>
      <c r="Q14" s="305">
        <f>R14/MoM!R14*100</f>
        <v>0.86388133823341773</v>
      </c>
      <c r="R14" s="305">
        <f>S14/MoM!S14*100</f>
        <v>0.86958295506575822</v>
      </c>
      <c r="S14" s="305">
        <f>T14/MoM!T14*100</f>
        <v>0.87488741109165935</v>
      </c>
      <c r="T14" s="305">
        <f>U14/MoM!U14*100</f>
        <v>0.89186022686683764</v>
      </c>
      <c r="U14" s="305">
        <f>V14/MoM!V14*100</f>
        <v>0.90390033992953989</v>
      </c>
      <c r="V14" s="305">
        <f>W14/MoM!W14*100</f>
        <v>0.9147471440086945</v>
      </c>
      <c r="W14" s="305">
        <f>X14/MoM!X14*100</f>
        <v>0.92188217173196241</v>
      </c>
      <c r="X14" s="305">
        <f>Y14/MoM!Y14*100</f>
        <v>0.92455563002998509</v>
      </c>
      <c r="Y14" s="305">
        <f>Z14/MoM!Z14*100</f>
        <v>0.92695947466806317</v>
      </c>
      <c r="Z14" s="305">
        <f>AA14/MoM!AA14*100</f>
        <v>0.93400436667554054</v>
      </c>
      <c r="AA14" s="305">
        <f>AB14/MoM!AB14*100</f>
        <v>0.93148255488551668</v>
      </c>
      <c r="AB14" s="305">
        <f>AC14/MoM!AC14*100</f>
        <v>0.93660570893738704</v>
      </c>
      <c r="AC14" s="305">
        <f>AD14/MoM!AD14*100</f>
        <v>0.93950918663509297</v>
      </c>
      <c r="AD14" s="305">
        <f>AE14/MoM!AE14*100</f>
        <v>0.9458978491042116</v>
      </c>
      <c r="AE14" s="305">
        <f>AF14/MoM!AF14*100</f>
        <v>0.94646538781367417</v>
      </c>
      <c r="AF14" s="305">
        <f>AG14/MoM!AG14*100</f>
        <v>0.94845296512808286</v>
      </c>
      <c r="AG14" s="305">
        <f>AH14/MoM!AH14*100</f>
        <v>0.95196224109905681</v>
      </c>
      <c r="AH14" s="305">
        <f>AI14/MoM!AI14*100</f>
        <v>0.95510371649468373</v>
      </c>
      <c r="AI14" s="305">
        <f>AJ14/MoM!AJ14*100</f>
        <v>0.96207597362509489</v>
      </c>
      <c r="AJ14" s="305">
        <f>AK14/MoM!AK14*100</f>
        <v>0.96476978635124522</v>
      </c>
      <c r="AK14" s="305">
        <f>AL14/MoM!AL14*100</f>
        <v>0.96988306621890696</v>
      </c>
      <c r="AL14" s="305">
        <f>AM14/MoM!AM14*100</f>
        <v>0.98171563962677766</v>
      </c>
      <c r="AM14" s="305">
        <f>AN14/MoM!AN14*100</f>
        <v>0.98416992872584452</v>
      </c>
      <c r="AN14" s="305">
        <f>AO14/MoM!AO14*100</f>
        <v>0.9875161064835124</v>
      </c>
      <c r="AO14" s="305">
        <f>AP14/MoM!AP14*100</f>
        <v>0.98573857749184191</v>
      </c>
      <c r="AP14" s="305">
        <f>AQ14/MoM!AQ14*100</f>
        <v>0.98918866251306337</v>
      </c>
      <c r="AQ14" s="305">
        <f>AR14/MoM!AR14*100</f>
        <v>0.99502487562189057</v>
      </c>
      <c r="AR14" s="307">
        <v>1</v>
      </c>
      <c r="AS14" s="305">
        <f>AR14*MoM!AS14/100</f>
        <v>1.008</v>
      </c>
      <c r="AT14" s="305">
        <f>AS14*MoM!AT14/100</f>
        <v>1.0153584</v>
      </c>
      <c r="AU14" s="305">
        <f>AT14*MoM!AU14/100</f>
        <v>1.0163737583999999</v>
      </c>
      <c r="AV14" s="305">
        <f>AU14*MoM!AV14/100</f>
        <v>1.0197277918027199</v>
      </c>
      <c r="AW14" s="305">
        <f>AV14*MoM!AW14/100</f>
        <v>1.0207475195945226</v>
      </c>
      <c r="AX14" s="305">
        <f>AW14*MoM!AX14/100</f>
        <v>1.0182977255474959</v>
      </c>
      <c r="AY14" s="305">
        <f>AX14*MoM!AY14/100</f>
        <v>1.0142245346453058</v>
      </c>
      <c r="AZ14" s="305">
        <f>AY14*MoM!AZ14/100</f>
        <v>1.0108775936809764</v>
      </c>
    </row>
    <row r="15" spans="1:52" x14ac:dyDescent="0.45">
      <c r="A15" s="305">
        <f>Веса!A15</f>
        <v>1</v>
      </c>
      <c r="B15" s="305">
        <f>MoM!B15</f>
        <v>1</v>
      </c>
      <c r="C15" s="305">
        <f>БИПЦ_НДС!E15</f>
        <v>0</v>
      </c>
      <c r="D15" s="305">
        <f t="shared" si="0"/>
        <v>1</v>
      </c>
      <c r="E15" s="305">
        <v>1</v>
      </c>
      <c r="F15" s="305">
        <v>0</v>
      </c>
      <c r="G15" s="305">
        <v>0</v>
      </c>
      <c r="H15" s="305">
        <v>0</v>
      </c>
      <c r="I15" s="305">
        <v>0</v>
      </c>
      <c r="J15" s="308" t="s">
        <v>13</v>
      </c>
      <c r="K15" s="308" t="s">
        <v>13</v>
      </c>
      <c r="L15" s="305">
        <f>M15/MoM!M15*100</f>
        <v>0.89416498981864956</v>
      </c>
      <c r="M15" s="305">
        <f>N15/MoM!N15*100</f>
        <v>0.89246607633799413</v>
      </c>
      <c r="N15" s="305">
        <f>O15/MoM!O15*100</f>
        <v>0.89674991350441657</v>
      </c>
      <c r="O15" s="305">
        <f>P15/MoM!P15*100</f>
        <v>0.89630153854766437</v>
      </c>
      <c r="P15" s="305">
        <f>Q15/MoM!Q15*100</f>
        <v>0.89307485300889267</v>
      </c>
      <c r="Q15" s="305">
        <f>R15/MoM!R15*100</f>
        <v>0.89548615511201668</v>
      </c>
      <c r="R15" s="305">
        <f>S15/MoM!S15*100</f>
        <v>0.89942629419450948</v>
      </c>
      <c r="S15" s="305">
        <f>T15/MoM!T15*100</f>
        <v>0.90626193403038768</v>
      </c>
      <c r="T15" s="305">
        <f>U15/MoM!U15*100</f>
        <v>0.91478079621027331</v>
      </c>
      <c r="U15" s="305">
        <f>V15/MoM!V15*100</f>
        <v>0.92612407808328068</v>
      </c>
      <c r="V15" s="305">
        <f>W15/MoM!W15*100</f>
        <v>0.93649666775781348</v>
      </c>
      <c r="W15" s="305">
        <f>X15/MoM!X15*100</f>
        <v>0.94670448143637365</v>
      </c>
      <c r="X15" s="305">
        <f>Y15/MoM!Y15*100</f>
        <v>0.94954459488068277</v>
      </c>
      <c r="Y15" s="305">
        <f>Z15/MoM!Z15*100</f>
        <v>0.95533681690945504</v>
      </c>
      <c r="Z15" s="305">
        <f>AA15/MoM!AA15*100</f>
        <v>0.95399934536578179</v>
      </c>
      <c r="AA15" s="305">
        <f>AB15/MoM!AB15*100</f>
        <v>0.95628894379465956</v>
      </c>
      <c r="AB15" s="305">
        <f>AC15/MoM!AC15*100</f>
        <v>0.96776441112019551</v>
      </c>
      <c r="AC15" s="305">
        <f>AD15/MoM!AD15*100</f>
        <v>0.97250645673468439</v>
      </c>
      <c r="AD15" s="305">
        <f>AE15/MoM!AE15*100</f>
        <v>0.97503497352219459</v>
      </c>
      <c r="AE15" s="305">
        <f>AF15/MoM!AF15*100</f>
        <v>0.97942263090304449</v>
      </c>
      <c r="AF15" s="305">
        <f>AG15/MoM!AG15*100</f>
        <v>0.98157736069103119</v>
      </c>
      <c r="AG15" s="305">
        <f>AH15/MoM!AH15*100</f>
        <v>0.98766314032731561</v>
      </c>
      <c r="AH15" s="305">
        <f>AI15/MoM!AI15*100</f>
        <v>0.98845327083957746</v>
      </c>
      <c r="AI15" s="305">
        <f>AJ15/MoM!AJ15*100</f>
        <v>0.99181401196043206</v>
      </c>
      <c r="AJ15" s="305">
        <f>AK15/MoM!AK15*100</f>
        <v>0.98864020712215872</v>
      </c>
      <c r="AK15" s="305">
        <f>AL15/MoM!AL15*100</f>
        <v>0.99299022403349613</v>
      </c>
      <c r="AL15" s="305">
        <f>AM15/MoM!AM15*100</f>
        <v>0.99179863576465588</v>
      </c>
      <c r="AM15" s="305">
        <f>AN15/MoM!AN15*100</f>
        <v>0.99378223303618518</v>
      </c>
      <c r="AN15" s="305">
        <f>AO15/MoM!AO15*100</f>
        <v>0.99467663704591769</v>
      </c>
      <c r="AO15" s="305">
        <f>AP15/MoM!AP15*100</f>
        <v>0.99855587593039674</v>
      </c>
      <c r="AP15" s="305">
        <f>AQ15/MoM!AQ15*100</f>
        <v>0.9907671400981396</v>
      </c>
      <c r="AQ15" s="305">
        <f>AR15/MoM!AR15*100</f>
        <v>0.99700897308075775</v>
      </c>
      <c r="AR15" s="307">
        <v>1</v>
      </c>
      <c r="AS15" s="305">
        <f>AR15*MoM!AS15/100</f>
        <v>1.0109999999999999</v>
      </c>
      <c r="AT15" s="305">
        <f>AS15*MoM!AT15/100</f>
        <v>1.0063493999999999</v>
      </c>
      <c r="AU15" s="305">
        <f>AT15*MoM!AU15/100</f>
        <v>1.0028271770999999</v>
      </c>
      <c r="AV15" s="305">
        <f>AU15*MoM!AV15/100</f>
        <v>1.00934555375115</v>
      </c>
      <c r="AW15" s="305">
        <f>AV15*MoM!AW15/100</f>
        <v>1.0163100380720329</v>
      </c>
      <c r="AX15" s="305">
        <f>AW15*MoM!AX15/100</f>
        <v>1.0216964812738147</v>
      </c>
      <c r="AY15" s="305">
        <f>AX15*MoM!AY15/100</f>
        <v>1.0119903647017134</v>
      </c>
      <c r="AZ15" s="305">
        <f>AY15*MoM!AZ15/100</f>
        <v>1.0047040340758611</v>
      </c>
    </row>
    <row r="16" spans="1:52" x14ac:dyDescent="0.45">
      <c r="A16" s="305">
        <f>Веса!A16</f>
        <v>1</v>
      </c>
      <c r="B16" s="305">
        <f>MoM!B16</f>
        <v>1</v>
      </c>
      <c r="C16" s="305">
        <f>БИПЦ_НДС!E16</f>
        <v>0</v>
      </c>
      <c r="D16" s="305">
        <f t="shared" si="0"/>
        <v>1</v>
      </c>
      <c r="E16" s="305">
        <v>1</v>
      </c>
      <c r="F16" s="305">
        <v>0</v>
      </c>
      <c r="G16" s="305">
        <v>0</v>
      </c>
      <c r="H16" s="305">
        <v>0</v>
      </c>
      <c r="I16" s="305">
        <v>0</v>
      </c>
      <c r="J16" s="308" t="s">
        <v>14</v>
      </c>
      <c r="K16" s="308" t="s">
        <v>14</v>
      </c>
      <c r="L16" s="305">
        <f>M16/MoM!M16*100</f>
        <v>0.86730199004273201</v>
      </c>
      <c r="M16" s="305">
        <f>N16/MoM!N16*100</f>
        <v>0.86894986382381312</v>
      </c>
      <c r="N16" s="305">
        <f>O16/MoM!O16*100</f>
        <v>0.86999260366040165</v>
      </c>
      <c r="O16" s="305">
        <f>P16/MoM!P16*100</f>
        <v>0.86764362363051861</v>
      </c>
      <c r="P16" s="305">
        <f>Q16/MoM!Q16*100</f>
        <v>0.87363036463356925</v>
      </c>
      <c r="Q16" s="305">
        <f>R16/MoM!R16*100</f>
        <v>0.87074738443027844</v>
      </c>
      <c r="R16" s="305">
        <f>S16/MoM!S16*100</f>
        <v>0.87536234556775894</v>
      </c>
      <c r="S16" s="305">
        <f>T16/MoM!T16*100</f>
        <v>0.87746321519712156</v>
      </c>
      <c r="T16" s="305">
        <f>U16/MoM!U16*100</f>
        <v>0.89510022582258375</v>
      </c>
      <c r="U16" s="305">
        <f>V16/MoM!V16*100</f>
        <v>0.91112251986480808</v>
      </c>
      <c r="V16" s="305">
        <f>W16/MoM!W16*100</f>
        <v>0.91832038777174019</v>
      </c>
      <c r="W16" s="305">
        <f>X16/MoM!X16*100</f>
        <v>0.9250241266024738</v>
      </c>
      <c r="X16" s="305">
        <f>Y16/MoM!Y16*100</f>
        <v>0.93149929548869115</v>
      </c>
      <c r="Y16" s="305">
        <f>Z16/MoM!Z16*100</f>
        <v>0.93652939168433014</v>
      </c>
      <c r="Z16" s="305">
        <f>AA16/MoM!AA16*100</f>
        <v>0.94027550925106751</v>
      </c>
      <c r="AA16" s="305">
        <f>AB16/MoM!AB16*100</f>
        <v>0.94234411537141982</v>
      </c>
      <c r="AB16" s="305">
        <f>AC16/MoM!AC16*100</f>
        <v>0.94498267889445986</v>
      </c>
      <c r="AC16" s="305">
        <f>AD16/MoM!AD16*100</f>
        <v>0.95046357843204776</v>
      </c>
      <c r="AD16" s="305">
        <f>AE16/MoM!AE16*100</f>
        <v>0.95407534003008954</v>
      </c>
      <c r="AE16" s="305">
        <f>AF16/MoM!AF16*100</f>
        <v>0.96018142220628211</v>
      </c>
      <c r="AF16" s="305">
        <f>AG16/MoM!AG16*100</f>
        <v>0.95816504121964896</v>
      </c>
      <c r="AG16" s="305">
        <f>AH16/MoM!AH16*100</f>
        <v>0.9652554625246742</v>
      </c>
      <c r="AH16" s="305">
        <f>AI16/MoM!AI16*100</f>
        <v>0.96969563765228772</v>
      </c>
      <c r="AI16" s="305">
        <f>AJ16/MoM!AJ16*100</f>
        <v>0.98075016792152381</v>
      </c>
      <c r="AJ16" s="305">
        <f>AK16/MoM!AK16*100</f>
        <v>0.9778079174177593</v>
      </c>
      <c r="AK16" s="305">
        <f>AL16/MoM!AL16*100</f>
        <v>0.98191471067091396</v>
      </c>
      <c r="AL16" s="305">
        <f>AM16/MoM!AM16*100</f>
        <v>0.98427130597652424</v>
      </c>
      <c r="AM16" s="305">
        <f>AN16/MoM!AN16*100</f>
        <v>0.98545243154369611</v>
      </c>
      <c r="AN16" s="305">
        <f>AO16/MoM!AO16*100</f>
        <v>0.98742333640678348</v>
      </c>
      <c r="AO16" s="305">
        <f>AP16/MoM!AP16*100</f>
        <v>0.99285416475702082</v>
      </c>
      <c r="AP16" s="305">
        <f>AQ16/MoM!AQ16*100</f>
        <v>0.99474058767005913</v>
      </c>
      <c r="AQ16" s="305">
        <f>AR16/MoM!AR16*100</f>
        <v>0.99295005461225294</v>
      </c>
      <c r="AR16" s="307">
        <v>1</v>
      </c>
      <c r="AS16" s="305">
        <f>AR16*MoM!AS16/100</f>
        <v>1.0059</v>
      </c>
      <c r="AT16" s="305">
        <f>AS16*MoM!AT16/100</f>
        <v>1.0143495600000001</v>
      </c>
      <c r="AU16" s="305">
        <f>AT16*MoM!AU16/100</f>
        <v>1.0128280356599999</v>
      </c>
      <c r="AV16" s="305">
        <f>AU16*MoM!AV16/100</f>
        <v>1.0172844790169038</v>
      </c>
      <c r="AW16" s="305">
        <f>AV16*MoM!AW16/100</f>
        <v>1.0201328755581511</v>
      </c>
      <c r="AX16" s="305">
        <f>AW16*MoM!AX16/100</f>
        <v>1.0194187825452605</v>
      </c>
      <c r="AY16" s="305">
        <f>AX16*MoM!AY16/100</f>
        <v>1.0167682937106428</v>
      </c>
      <c r="AZ16" s="305">
        <f>AY16*MoM!AZ16/100</f>
        <v>1.0078207327259892</v>
      </c>
    </row>
    <row r="17" spans="1:52" x14ac:dyDescent="0.45">
      <c r="A17" s="305">
        <f>Веса!A17</f>
        <v>1</v>
      </c>
      <c r="B17" s="305">
        <f>MoM!B17</f>
        <v>1</v>
      </c>
      <c r="C17" s="305">
        <f>БИПЦ_НДС!E17</f>
        <v>1</v>
      </c>
      <c r="D17" s="305">
        <f t="shared" si="0"/>
        <v>0</v>
      </c>
      <c r="E17" s="305">
        <v>1</v>
      </c>
      <c r="F17" s="305">
        <v>0</v>
      </c>
      <c r="G17" s="305">
        <v>0</v>
      </c>
      <c r="H17" s="305">
        <v>0</v>
      </c>
      <c r="I17" s="305">
        <v>0</v>
      </c>
      <c r="J17" s="308" t="s">
        <v>15</v>
      </c>
      <c r="K17" s="308" t="s">
        <v>15</v>
      </c>
      <c r="L17" s="305">
        <f>M17/MoM!M17*100</f>
        <v>0.84347946450668931</v>
      </c>
      <c r="M17" s="305">
        <f>N17/MoM!N17*100</f>
        <v>0.84153946173832395</v>
      </c>
      <c r="N17" s="305">
        <f>O17/MoM!O17*100</f>
        <v>0.84078207622275947</v>
      </c>
      <c r="O17" s="305">
        <f>P17/MoM!P17*100</f>
        <v>0.84355665707429461</v>
      </c>
      <c r="P17" s="305">
        <f>Q17/MoM!Q17*100</f>
        <v>0.84380972407141697</v>
      </c>
      <c r="Q17" s="305">
        <f>R17/MoM!R17*100</f>
        <v>0.84347220018178826</v>
      </c>
      <c r="R17" s="305">
        <f>S17/MoM!S17*100</f>
        <v>0.84667739454247903</v>
      </c>
      <c r="S17" s="305">
        <f>T17/MoM!T17*100</f>
        <v>0.8520961298675509</v>
      </c>
      <c r="T17" s="305">
        <f>U17/MoM!U17*100</f>
        <v>0.86411068529868329</v>
      </c>
      <c r="U17" s="305">
        <f>V17/MoM!V17*100</f>
        <v>0.87525771313903633</v>
      </c>
      <c r="V17" s="305">
        <f>W17/MoM!W17*100</f>
        <v>0.88357266141385715</v>
      </c>
      <c r="W17" s="305">
        <f>X17/MoM!X17*100</f>
        <v>0.89090631450359226</v>
      </c>
      <c r="X17" s="305">
        <f>Y17/MoM!Y17*100</f>
        <v>0.89732083996801815</v>
      </c>
      <c r="Y17" s="305">
        <f>Z17/MoM!Z17*100</f>
        <v>0.90234583667183899</v>
      </c>
      <c r="Z17" s="305">
        <f>AA17/MoM!AA17*100</f>
        <v>0.90694780043886547</v>
      </c>
      <c r="AA17" s="305">
        <f>AB17/MoM!AB17*100</f>
        <v>0.90985003340026982</v>
      </c>
      <c r="AB17" s="305">
        <f>AC17/MoM!AC17*100</f>
        <v>0.91185170347375044</v>
      </c>
      <c r="AC17" s="305">
        <f>AD17/MoM!AD17*100</f>
        <v>0.91531673994695062</v>
      </c>
      <c r="AD17" s="305">
        <f>AE17/MoM!AE17*100</f>
        <v>0.91842881686277023</v>
      </c>
      <c r="AE17" s="305">
        <f>AF17/MoM!AF17*100</f>
        <v>0.9214596319584174</v>
      </c>
      <c r="AF17" s="305">
        <f>AG17/MoM!AG17*100</f>
        <v>0.93048993635160993</v>
      </c>
      <c r="AG17" s="305">
        <f>AH17/MoM!AH17*100</f>
        <v>0.93988788470876128</v>
      </c>
      <c r="AH17" s="305">
        <f>AI17/MoM!AI17*100</f>
        <v>0.94778294294031484</v>
      </c>
      <c r="AI17" s="305">
        <f>AJ17/MoM!AJ17*100</f>
        <v>0.95356441889225085</v>
      </c>
      <c r="AJ17" s="305">
        <f>AK17/MoM!AK17*100</f>
        <v>0.95947651828938296</v>
      </c>
      <c r="AK17" s="305">
        <f>AL17/MoM!AL17*100</f>
        <v>0.96504148209546148</v>
      </c>
      <c r="AL17" s="305">
        <f>AM17/MoM!AM17*100</f>
        <v>0.9743058803235779</v>
      </c>
      <c r="AM17" s="305">
        <f>AN17/MoM!AN17*100</f>
        <v>0.97576733914406333</v>
      </c>
      <c r="AN17" s="305">
        <f>AO17/MoM!AO17*100</f>
        <v>0.98015829217021166</v>
      </c>
      <c r="AO17" s="305">
        <f>AP17/MoM!AP17*100</f>
        <v>0.98290273538828832</v>
      </c>
      <c r="AP17" s="305">
        <f>AQ17/MoM!AQ17*100</f>
        <v>0.98703092687691918</v>
      </c>
      <c r="AQ17" s="305">
        <f>AR17/MoM!AR17*100</f>
        <v>0.99166997223324072</v>
      </c>
      <c r="AR17" s="307">
        <v>1</v>
      </c>
      <c r="AS17" s="305">
        <f>AR17*MoM!AS17/100</f>
        <v>1.0109999999999999</v>
      </c>
      <c r="AT17" s="305">
        <f>AS17*MoM!AT17/100</f>
        <v>1.0150439999999998</v>
      </c>
      <c r="AU17" s="305">
        <f>AT17*MoM!AU17/100</f>
        <v>1.0208297507999999</v>
      </c>
      <c r="AV17" s="305">
        <f>AU17*MoM!AV17/100</f>
        <v>1.0268526463297198</v>
      </c>
      <c r="AW17" s="305">
        <f>AV17*MoM!AW17/100</f>
        <v>1.0289063516223793</v>
      </c>
      <c r="AX17" s="305">
        <f>AW17*MoM!AX17/100</f>
        <v>1.029626586068515</v>
      </c>
      <c r="AY17" s="305">
        <f>AX17*MoM!AY17/100</f>
        <v>1.0264347436517027</v>
      </c>
      <c r="AZ17" s="305">
        <f>AY17*MoM!AZ17/100</f>
        <v>1.0217131438309048</v>
      </c>
    </row>
    <row r="18" spans="1:52" x14ac:dyDescent="0.45">
      <c r="A18" s="305">
        <f>Веса!A18</f>
        <v>1</v>
      </c>
      <c r="B18" s="305">
        <f>MoM!B18</f>
        <v>1</v>
      </c>
      <c r="C18" s="305">
        <f>БИПЦ_НДС!E18</f>
        <v>0</v>
      </c>
      <c r="D18" s="305">
        <f t="shared" si="0"/>
        <v>1</v>
      </c>
      <c r="E18" s="305">
        <v>1</v>
      </c>
      <c r="F18" s="305">
        <v>0</v>
      </c>
      <c r="G18" s="305">
        <v>0</v>
      </c>
      <c r="H18" s="305">
        <v>0</v>
      </c>
      <c r="I18" s="305">
        <v>0</v>
      </c>
      <c r="J18" s="308" t="s">
        <v>16</v>
      </c>
      <c r="K18" s="308" t="s">
        <v>16</v>
      </c>
      <c r="L18" s="305">
        <f>M18/MoM!M18*100</f>
        <v>0.74766745014245717</v>
      </c>
      <c r="M18" s="305">
        <f>N18/MoM!N18*100</f>
        <v>0.74893848480769931</v>
      </c>
      <c r="N18" s="305">
        <f>O18/MoM!O18*100</f>
        <v>0.74923806020162242</v>
      </c>
      <c r="O18" s="305">
        <f>P18/MoM!P18*100</f>
        <v>0.74938790781366271</v>
      </c>
      <c r="P18" s="305">
        <f>Q18/MoM!Q18*100</f>
        <v>0.75455868437757689</v>
      </c>
      <c r="Q18" s="305">
        <f>R18/MoM!R18*100</f>
        <v>0.76572615290636503</v>
      </c>
      <c r="R18" s="305">
        <f>S18/MoM!S18*100</f>
        <v>0.77032050982380318</v>
      </c>
      <c r="S18" s="305">
        <f>T18/MoM!T18*100</f>
        <v>0.78865413795760964</v>
      </c>
      <c r="T18" s="305">
        <f>U18/MoM!U18*100</f>
        <v>0.80994779968246511</v>
      </c>
      <c r="U18" s="305">
        <f>V18/MoM!V18*100</f>
        <v>0.83497518669265336</v>
      </c>
      <c r="V18" s="305">
        <f>W18/MoM!W18*100</f>
        <v>0.85977394973742516</v>
      </c>
      <c r="W18" s="305">
        <f>X18/MoM!X18*100</f>
        <v>0.87722736091709486</v>
      </c>
      <c r="X18" s="305">
        <f>Y18/MoM!Y18*100</f>
        <v>0.88845587113683366</v>
      </c>
      <c r="Y18" s="305">
        <f>Z18/MoM!Z18*100</f>
        <v>0.89369776077654095</v>
      </c>
      <c r="Z18" s="305">
        <f>AA18/MoM!AA18*100</f>
        <v>0.89834498913257887</v>
      </c>
      <c r="AA18" s="305">
        <f>AB18/MoM!AB18*100</f>
        <v>0.89969250661627775</v>
      </c>
      <c r="AB18" s="305">
        <f>AC18/MoM!AC18*100</f>
        <v>0.90446087690134402</v>
      </c>
      <c r="AC18" s="305">
        <f>AD18/MoM!AD18*100</f>
        <v>0.90690292126897765</v>
      </c>
      <c r="AD18" s="305">
        <f>AE18/MoM!AE18*100</f>
        <v>0.91279779025722607</v>
      </c>
      <c r="AE18" s="305">
        <f>AF18/MoM!AF18*100</f>
        <v>0.92010017257928378</v>
      </c>
      <c r="AF18" s="305">
        <f>AG18/MoM!AG18*100</f>
        <v>0.92442464339040631</v>
      </c>
      <c r="AG18" s="305">
        <f>AH18/MoM!AH18*100</f>
        <v>0.92895432414301926</v>
      </c>
      <c r="AH18" s="305">
        <f>AI18/MoM!AI18*100</f>
        <v>0.93489963181753455</v>
      </c>
      <c r="AI18" s="305">
        <f>AJ18/MoM!AJ18*100</f>
        <v>0.94415513817252805</v>
      </c>
      <c r="AJ18" s="305">
        <f>AK18/MoM!AK18*100</f>
        <v>0.95520175328914669</v>
      </c>
      <c r="AK18" s="305">
        <f>AL18/MoM!AL18*100</f>
        <v>0.9656134523999983</v>
      </c>
      <c r="AL18" s="305">
        <f>AM18/MoM!AM18*100</f>
        <v>0.97198650118583818</v>
      </c>
      <c r="AM18" s="305">
        <f>AN18/MoM!AN18*100</f>
        <v>0.97684643369176738</v>
      </c>
      <c r="AN18" s="305">
        <f>AO18/MoM!AO18*100</f>
        <v>0.98573573623836241</v>
      </c>
      <c r="AO18" s="305">
        <f>AP18/MoM!AP18*100</f>
        <v>0.98928438488882042</v>
      </c>
      <c r="AP18" s="305">
        <f>AQ18/MoM!AQ18*100</f>
        <v>0.9943297352517535</v>
      </c>
      <c r="AQ18" s="305">
        <f>AR18/MoM!AR18*100</f>
        <v>0.99482690011937924</v>
      </c>
      <c r="AR18" s="307">
        <v>1</v>
      </c>
      <c r="AS18" s="305">
        <f>AR18*MoM!AS18/100</f>
        <v>1.0061</v>
      </c>
      <c r="AT18" s="305">
        <f>AS18*MoM!AT18/100</f>
        <v>1.0132433099999998</v>
      </c>
      <c r="AU18" s="305">
        <f>AT18*MoM!AU18/100</f>
        <v>1.0197280671839999</v>
      </c>
      <c r="AV18" s="305">
        <f>AU18*MoM!AV18/100</f>
        <v>1.0225833057721152</v>
      </c>
      <c r="AW18" s="305">
        <f>AV18*MoM!AW18/100</f>
        <v>1.0252420223671228</v>
      </c>
      <c r="AX18" s="305">
        <f>AW18*MoM!AX18/100</f>
        <v>1.0289328936476445</v>
      </c>
      <c r="AY18" s="305">
        <f>AX18*MoM!AY18/100</f>
        <v>1.0310936527243044</v>
      </c>
      <c r="AZ18" s="305">
        <f>AY18*MoM!AZ18/100</f>
        <v>1.031712308915939</v>
      </c>
    </row>
    <row r="19" spans="1:52" x14ac:dyDescent="0.45">
      <c r="A19" s="305">
        <f>Веса!A19</f>
        <v>1</v>
      </c>
      <c r="B19" s="305">
        <f>MoM!B19</f>
        <v>1</v>
      </c>
      <c r="C19" s="305">
        <f>БИПЦ_НДС!E19</f>
        <v>0</v>
      </c>
      <c r="D19" s="305">
        <f t="shared" si="0"/>
        <v>1</v>
      </c>
      <c r="E19" s="305">
        <v>1</v>
      </c>
      <c r="F19" s="305">
        <v>0</v>
      </c>
      <c r="G19" s="305">
        <v>0</v>
      </c>
      <c r="H19" s="305">
        <v>0</v>
      </c>
      <c r="I19" s="305">
        <v>0</v>
      </c>
      <c r="J19" s="308" t="s">
        <v>17</v>
      </c>
      <c r="K19" s="308" t="s">
        <v>17</v>
      </c>
      <c r="L19" s="305">
        <f>M19/MoM!M19*100</f>
        <v>0.86506042286608431</v>
      </c>
      <c r="M19" s="305">
        <f>N19/MoM!N19*100</f>
        <v>0.86921271289584146</v>
      </c>
      <c r="N19" s="305">
        <f>O19/MoM!O19*100</f>
        <v>0.86869118526810385</v>
      </c>
      <c r="O19" s="305">
        <f>P19/MoM!P19*100</f>
        <v>0.86678006466051405</v>
      </c>
      <c r="P19" s="305">
        <f>Q19/MoM!Q19*100</f>
        <v>0.86617331861525171</v>
      </c>
      <c r="Q19" s="305">
        <f>R19/MoM!R19*100</f>
        <v>0.86366141599126744</v>
      </c>
      <c r="R19" s="305">
        <f>S19/MoM!S19*100</f>
        <v>0.86590693567284471</v>
      </c>
      <c r="S19" s="305">
        <f>T19/MoM!T19*100</f>
        <v>0.86789852162489223</v>
      </c>
      <c r="T19" s="305">
        <f>U19/MoM!U19*100</f>
        <v>0.87232480408517921</v>
      </c>
      <c r="U19" s="305">
        <f>V19/MoM!V19*100</f>
        <v>0.87625026570356257</v>
      </c>
      <c r="V19" s="305">
        <f>W19/MoM!W19*100</f>
        <v>0.88299739274947997</v>
      </c>
      <c r="W19" s="305">
        <f>X19/MoM!X19*100</f>
        <v>0.89218056563407466</v>
      </c>
      <c r="X19" s="305">
        <f>Y19/MoM!Y19*100</f>
        <v>0.89566006984004765</v>
      </c>
      <c r="Y19" s="305">
        <f>Z19/MoM!Z19*100</f>
        <v>0.89780965400766377</v>
      </c>
      <c r="Z19" s="305">
        <f>AA19/MoM!AA19*100</f>
        <v>0.90220892131230124</v>
      </c>
      <c r="AA19" s="305">
        <f>AB19/MoM!AB19*100</f>
        <v>0.90735151216378129</v>
      </c>
      <c r="AB19" s="305">
        <f>AC19/MoM!AC19*100</f>
        <v>0.90680710125648301</v>
      </c>
      <c r="AC19" s="305">
        <f>AD19/MoM!AD19*100</f>
        <v>0.90898343829949846</v>
      </c>
      <c r="AD19" s="305">
        <f>AE19/MoM!AE19*100</f>
        <v>0.90971062505013811</v>
      </c>
      <c r="AE19" s="305">
        <f>AF19/MoM!AF19*100</f>
        <v>0.91444112030039881</v>
      </c>
      <c r="AF19" s="305">
        <f>AG19/MoM!AG19*100</f>
        <v>0.91562989375678938</v>
      </c>
      <c r="AG19" s="305">
        <f>AH19/MoM!AH19*100</f>
        <v>0.92332118486434644</v>
      </c>
      <c r="AH19" s="305">
        <f>AI19/MoM!AI19*100</f>
        <v>0.93116941493569338</v>
      </c>
      <c r="AI19" s="305">
        <f>AJ19/MoM!AJ19*100</f>
        <v>0.9415985123829731</v>
      </c>
      <c r="AJ19" s="305">
        <f>AK19/MoM!AK19*100</f>
        <v>0.94790722241593905</v>
      </c>
      <c r="AK19" s="305">
        <f>AL19/MoM!AL19*100</f>
        <v>0.95065615336094533</v>
      </c>
      <c r="AL19" s="305">
        <f>AM19/MoM!AM19*100</f>
        <v>0.95616995905043889</v>
      </c>
      <c r="AM19" s="305">
        <f>AN19/MoM!AN19*100</f>
        <v>0.96381931872284232</v>
      </c>
      <c r="AN19" s="305">
        <f>AO19/MoM!AO19*100</f>
        <v>0.9709515816813914</v>
      </c>
      <c r="AO19" s="305">
        <f>AP19/MoM!AP19*100</f>
        <v>0.9780395282276656</v>
      </c>
      <c r="AP19" s="305">
        <f>AQ19/MoM!AQ19*100</f>
        <v>0.9878199235099423</v>
      </c>
      <c r="AQ19" s="305">
        <f>AR19/MoM!AR19*100</f>
        <v>0.9911785112498761</v>
      </c>
      <c r="AR19" s="307">
        <v>1</v>
      </c>
      <c r="AS19" s="305">
        <f>AR19*MoM!AS19/100</f>
        <v>1.0019</v>
      </c>
      <c r="AT19" s="305">
        <f>AS19*MoM!AT19/100</f>
        <v>1.0070096900000001</v>
      </c>
      <c r="AU19" s="305">
        <f>AT19*MoM!AU19/100</f>
        <v>1.012346841357</v>
      </c>
      <c r="AV19" s="305">
        <f>AU19*MoM!AV19/100</f>
        <v>1.0169024021431066</v>
      </c>
      <c r="AW19" s="305">
        <f>AV19*MoM!AW19/100</f>
        <v>1.0192412776680357</v>
      </c>
      <c r="AX19" s="305">
        <f>AW19*MoM!AX19/100</f>
        <v>1.0224009256288067</v>
      </c>
      <c r="AY19" s="305">
        <f>AX19*MoM!AY19/100</f>
        <v>1.028126370812328</v>
      </c>
      <c r="AZ19" s="305">
        <f>AY19*MoM!AZ19/100</f>
        <v>1.0288460592718967</v>
      </c>
    </row>
    <row r="20" spans="1:52" x14ac:dyDescent="0.45">
      <c r="A20" s="305">
        <f>Веса!A20</f>
        <v>1</v>
      </c>
      <c r="B20" s="305">
        <f>MoM!B20</f>
        <v>1</v>
      </c>
      <c r="C20" s="305">
        <f>БИПЦ_НДС!E20</f>
        <v>0</v>
      </c>
      <c r="D20" s="305">
        <f t="shared" si="0"/>
        <v>1</v>
      </c>
      <c r="E20" s="305">
        <v>1</v>
      </c>
      <c r="F20" s="305">
        <v>0</v>
      </c>
      <c r="G20" s="305">
        <v>0</v>
      </c>
      <c r="H20" s="305">
        <v>0</v>
      </c>
      <c r="I20" s="305">
        <v>0</v>
      </c>
      <c r="J20" s="308" t="s">
        <v>18</v>
      </c>
      <c r="K20" s="308" t="s">
        <v>18</v>
      </c>
      <c r="L20" s="305">
        <f>M20/MoM!M20*100</f>
        <v>0.87675246976463106</v>
      </c>
      <c r="M20" s="305">
        <f>N20/MoM!N20*100</f>
        <v>0.89200796273853566</v>
      </c>
      <c r="N20" s="305">
        <f>O20/MoM!O20*100</f>
        <v>0.89432718344165596</v>
      </c>
      <c r="O20" s="305">
        <f>P20/MoM!P20*100</f>
        <v>0.8942377507233118</v>
      </c>
      <c r="P20" s="305">
        <f>Q20/MoM!Q20*100</f>
        <v>0.88851462911868262</v>
      </c>
      <c r="Q20" s="305">
        <f>R20/MoM!R20*100</f>
        <v>0.90530755560902576</v>
      </c>
      <c r="R20" s="305">
        <f>S20/MoM!S20*100</f>
        <v>0.89851774894195813</v>
      </c>
      <c r="S20" s="305">
        <f>T20/MoM!T20*100</f>
        <v>0.90390885543560984</v>
      </c>
      <c r="T20" s="305">
        <f>U20/MoM!U20*100</f>
        <v>0.90553589137539403</v>
      </c>
      <c r="U20" s="305">
        <f>V20/MoM!V20*100</f>
        <v>0.90363426600350572</v>
      </c>
      <c r="V20" s="305">
        <f>W20/MoM!W20*100</f>
        <v>0.90417644656310792</v>
      </c>
      <c r="W20" s="305">
        <f>X20/MoM!X20*100</f>
        <v>0.91050568168904966</v>
      </c>
      <c r="X20" s="305">
        <f>Y20/MoM!Y20*100</f>
        <v>0.92061229475579809</v>
      </c>
      <c r="Y20" s="305">
        <f>Z20/MoM!Z20*100</f>
        <v>0.92411062147587009</v>
      </c>
      <c r="Z20" s="305">
        <f>AA20/MoM!AA20*100</f>
        <v>0.91976730155493358</v>
      </c>
      <c r="AA20" s="305">
        <f>AB20/MoM!AB20*100</f>
        <v>0.92933288149110505</v>
      </c>
      <c r="AB20" s="305">
        <f>AC20/MoM!AC20*100</f>
        <v>0.92552261667699143</v>
      </c>
      <c r="AC20" s="305">
        <f>AD20/MoM!AD20*100</f>
        <v>0.93172361820872718</v>
      </c>
      <c r="AD20" s="305">
        <f>AE20/MoM!AE20*100</f>
        <v>0.93051237750505589</v>
      </c>
      <c r="AE20" s="305">
        <f>AF20/MoM!AF20*100</f>
        <v>0.93972445004235594</v>
      </c>
      <c r="AF20" s="305">
        <f>AG20/MoM!AG20*100</f>
        <v>0.94696032830768206</v>
      </c>
      <c r="AG20" s="305">
        <f>AH20/MoM!AH20*100</f>
        <v>0.95983898877266649</v>
      </c>
      <c r="AH20" s="305">
        <f>AI20/MoM!AI20*100</f>
        <v>0.95791931079512116</v>
      </c>
      <c r="AI20" s="305">
        <f>AJ20/MoM!AJ20*100</f>
        <v>0.96682796038551588</v>
      </c>
      <c r="AJ20" s="305">
        <f>AK20/MoM!AK20*100</f>
        <v>0.96566776683305322</v>
      </c>
      <c r="AK20" s="305">
        <f>AL20/MoM!AL20*100</f>
        <v>0.99164422976086231</v>
      </c>
      <c r="AL20" s="305">
        <f>AM20/MoM!AM20*100</f>
        <v>0.99749493071645146</v>
      </c>
      <c r="AM20" s="305">
        <f>AN20/MoM!AN20*100</f>
        <v>0.99948992057788433</v>
      </c>
      <c r="AN20" s="305">
        <f>AO20/MoM!AO20*100</f>
        <v>0.99019466431650993</v>
      </c>
      <c r="AO20" s="305">
        <f>AP20/MoM!AP20*100</f>
        <v>0.98494663259563242</v>
      </c>
      <c r="AP20" s="305">
        <f>AQ20/MoM!AQ20*100</f>
        <v>0.98021888875917329</v>
      </c>
      <c r="AQ20" s="305">
        <f>AR20/MoM!AR20*100</f>
        <v>0.99453008453505709</v>
      </c>
      <c r="AR20" s="307">
        <v>1</v>
      </c>
      <c r="AS20" s="305">
        <f>AR20*MoM!AS20/100</f>
        <v>0.99870000000000003</v>
      </c>
      <c r="AT20" s="305">
        <f>AS20*MoM!AT20/100</f>
        <v>1.0070890800000001</v>
      </c>
      <c r="AU20" s="305">
        <f>AT20*MoM!AU20/100</f>
        <v>1.0084990047120002</v>
      </c>
      <c r="AV20" s="305">
        <f>AU20*MoM!AV20/100</f>
        <v>1.026651986796816</v>
      </c>
      <c r="AW20" s="305">
        <f>AV20*MoM!AW20/100</f>
        <v>1.0303479339492845</v>
      </c>
      <c r="AX20" s="305">
        <f>AW20*MoM!AX20/100</f>
        <v>1.0327177341973679</v>
      </c>
      <c r="AY20" s="305">
        <f>AX20*MoM!AY20/100</f>
        <v>1.0429416397659217</v>
      </c>
      <c r="AZ20" s="305">
        <f>AY20*MoM!AZ20/100</f>
        <v>1.035223871631654</v>
      </c>
    </row>
    <row r="21" spans="1:52" x14ac:dyDescent="0.45">
      <c r="A21" s="305">
        <f>Веса!A21</f>
        <v>1</v>
      </c>
      <c r="B21" s="305">
        <f>MoM!B21</f>
        <v>1</v>
      </c>
      <c r="C21" s="305">
        <f>БИПЦ_НДС!E21</f>
        <v>0</v>
      </c>
      <c r="D21" s="305">
        <f t="shared" si="0"/>
        <v>1</v>
      </c>
      <c r="E21" s="305">
        <v>1</v>
      </c>
      <c r="F21" s="305">
        <v>0</v>
      </c>
      <c r="G21" s="305">
        <v>0</v>
      </c>
      <c r="H21" s="305">
        <v>0</v>
      </c>
      <c r="I21" s="305">
        <v>0</v>
      </c>
      <c r="J21" s="308" t="s">
        <v>19</v>
      </c>
      <c r="K21" s="308" t="s">
        <v>19</v>
      </c>
      <c r="L21" s="305">
        <f>M21/MoM!M21*100</f>
        <v>0.71655906004634495</v>
      </c>
      <c r="M21" s="305">
        <f>N21/MoM!N21*100</f>
        <v>0.73103355305928108</v>
      </c>
      <c r="N21" s="305">
        <f>O21/MoM!O21*100</f>
        <v>0.72372321752868829</v>
      </c>
      <c r="O21" s="305">
        <f>P21/MoM!P21*100</f>
        <v>0.73465143811337152</v>
      </c>
      <c r="P21" s="305">
        <f>Q21/MoM!Q21*100</f>
        <v>0.731712832360918</v>
      </c>
      <c r="Q21" s="305">
        <f>R21/MoM!R21*100</f>
        <v>0.74429829307752582</v>
      </c>
      <c r="R21" s="305">
        <f>S21/MoM!S21*100</f>
        <v>0.75881210979253755</v>
      </c>
      <c r="S21" s="305">
        <f>T21/MoM!T21*100</f>
        <v>0.77383658956642987</v>
      </c>
      <c r="T21" s="305">
        <f>U21/MoM!U21*100</f>
        <v>0.78080111887252779</v>
      </c>
      <c r="U21" s="305">
        <f>V21/MoM!V21*100</f>
        <v>0.78509552502632662</v>
      </c>
      <c r="V21" s="305">
        <f>W21/MoM!W21*100</f>
        <v>0.78886398354645304</v>
      </c>
      <c r="W21" s="305">
        <f>X21/MoM!X21*100</f>
        <v>0.79896144253584767</v>
      </c>
      <c r="X21" s="305">
        <f>Y21/MoM!Y21*100</f>
        <v>0.81462108680955025</v>
      </c>
      <c r="Y21" s="305">
        <f>Z21/MoM!Z21*100</f>
        <v>0.81861273013491709</v>
      </c>
      <c r="Z21" s="305">
        <f>AA21/MoM!AA21*100</f>
        <v>0.82033181686820034</v>
      </c>
      <c r="AA21" s="305">
        <f>AB21/MoM!AB21*100</f>
        <v>0.82730463731157999</v>
      </c>
      <c r="AB21" s="305">
        <f>AC21/MoM!AC21*100</f>
        <v>0.842030659855726</v>
      </c>
      <c r="AC21" s="305">
        <f>AD21/MoM!AD21*100</f>
        <v>0.85238763697195152</v>
      </c>
      <c r="AD21" s="305">
        <f>AE21/MoM!AE21*100</f>
        <v>0.87233350767709528</v>
      </c>
      <c r="AE21" s="305">
        <f>AF21/MoM!AF21*100</f>
        <v>0.88001004254465376</v>
      </c>
      <c r="AF21" s="305">
        <f>AG21/MoM!AG21*100</f>
        <v>0.88370608472334122</v>
      </c>
      <c r="AG21" s="305">
        <f>AH21/MoM!AH21*100</f>
        <v>0.88724090906223474</v>
      </c>
      <c r="AH21" s="305">
        <f>AI21/MoM!AI21*100</f>
        <v>0.90338869360716734</v>
      </c>
      <c r="AI21" s="305">
        <f>AJ21/MoM!AJ21*100</f>
        <v>0.90691190951223533</v>
      </c>
      <c r="AJ21" s="305">
        <f>AK21/MoM!AK21*100</f>
        <v>0.91589033741640635</v>
      </c>
      <c r="AK21" s="305">
        <f>AL21/MoM!AL21*100</f>
        <v>0.93136888411874363</v>
      </c>
      <c r="AL21" s="305">
        <f>AM21/MoM!AM21*100</f>
        <v>0.93267280055650981</v>
      </c>
      <c r="AM21" s="305">
        <f>AN21/MoM!AN21*100</f>
        <v>0.94927437640641577</v>
      </c>
      <c r="AN21" s="305">
        <f>AO21/MoM!AO21*100</f>
        <v>0.96114030611149592</v>
      </c>
      <c r="AO21" s="305">
        <f>AP21/MoM!AP21*100</f>
        <v>0.97680689310111324</v>
      </c>
      <c r="AP21" s="305">
        <f>AQ21/MoM!AQ21*100</f>
        <v>0.98979842477935809</v>
      </c>
      <c r="AQ21" s="305">
        <f>AR21/MoM!AR21*100</f>
        <v>0.99930048965723994</v>
      </c>
      <c r="AR21" s="307">
        <v>1</v>
      </c>
      <c r="AS21" s="305">
        <f>AR21*MoM!AS21/100</f>
        <v>1.0087000000000002</v>
      </c>
      <c r="AT21" s="305">
        <f>AS21*MoM!AT21/100</f>
        <v>1.0110200100000002</v>
      </c>
      <c r="AU21" s="305">
        <f>AT21*MoM!AU21/100</f>
        <v>1.017490538064</v>
      </c>
      <c r="AV21" s="305">
        <f>AU21*MoM!AV21/100</f>
        <v>1.019525519140128</v>
      </c>
      <c r="AW21" s="305">
        <f>AV21*MoM!AW21/100</f>
        <v>1.0313520151621534</v>
      </c>
      <c r="AX21" s="305">
        <f>AW21*MoM!AX21/100</f>
        <v>1.0414592649107426</v>
      </c>
      <c r="AY21" s="305">
        <f>AX21*MoM!AY21/100</f>
        <v>1.0467707071617876</v>
      </c>
      <c r="AZ21" s="305">
        <f>AY21*MoM!AZ21/100</f>
        <v>1.0468753842325038</v>
      </c>
    </row>
    <row r="22" spans="1:52" x14ac:dyDescent="0.45">
      <c r="A22" s="305">
        <f>Веса!A22</f>
        <v>1</v>
      </c>
      <c r="B22" s="305">
        <f>MoM!B22</f>
        <v>1</v>
      </c>
      <c r="C22" s="305">
        <f>БИПЦ_НДС!E22</f>
        <v>0</v>
      </c>
      <c r="D22" s="305">
        <f t="shared" si="0"/>
        <v>1</v>
      </c>
      <c r="E22" s="305">
        <v>1</v>
      </c>
      <c r="F22" s="305">
        <v>0</v>
      </c>
      <c r="G22" s="305">
        <v>0</v>
      </c>
      <c r="H22" s="305">
        <v>0</v>
      </c>
      <c r="I22" s="305">
        <v>0</v>
      </c>
      <c r="J22" s="308" t="s">
        <v>20</v>
      </c>
      <c r="K22" s="308" t="s">
        <v>20</v>
      </c>
      <c r="L22" s="305">
        <f>M22/MoM!M22*100</f>
        <v>0.6875250425529853</v>
      </c>
      <c r="M22" s="305">
        <f>N22/MoM!N22*100</f>
        <v>0.69006888521043142</v>
      </c>
      <c r="N22" s="305">
        <f>O22/MoM!O22*100</f>
        <v>0.69365724341352564</v>
      </c>
      <c r="O22" s="305">
        <f>P22/MoM!P22*100</f>
        <v>0.69657060383586245</v>
      </c>
      <c r="P22" s="305">
        <f>Q22/MoM!Q22*100</f>
        <v>0.6990782580096716</v>
      </c>
      <c r="Q22" s="305">
        <f>R22/MoM!R22*100</f>
        <v>0.69865881105486571</v>
      </c>
      <c r="R22" s="305">
        <f>S22/MoM!S22*100</f>
        <v>0.70417821566219918</v>
      </c>
      <c r="S22" s="305">
        <f>T22/MoM!T22*100</f>
        <v>0.709600387922798</v>
      </c>
      <c r="T22" s="305">
        <f>U22/MoM!U22*100</f>
        <v>0.71534815106497263</v>
      </c>
      <c r="U22" s="305">
        <f>V22/MoM!V22*100</f>
        <v>0.71964023997136239</v>
      </c>
      <c r="V22" s="305">
        <f>W22/MoM!W22*100</f>
        <v>0.73000305942694999</v>
      </c>
      <c r="W22" s="305">
        <f>X22/MoM!X22*100</f>
        <v>0.7386900958341307</v>
      </c>
      <c r="X22" s="305">
        <f>Y22/MoM!Y22*100</f>
        <v>0.7474066389649735</v>
      </c>
      <c r="Y22" s="305">
        <f>Z22/MoM!Z22*100</f>
        <v>0.75331115141279681</v>
      </c>
      <c r="Z22" s="305">
        <f>AA22/MoM!AA22*100</f>
        <v>0.76212489188432653</v>
      </c>
      <c r="AA22" s="305">
        <f>AB22/MoM!AB22*100</f>
        <v>0.77027962822748874</v>
      </c>
      <c r="AB22" s="305">
        <f>AC22/MoM!AC22*100</f>
        <v>0.77667294914177687</v>
      </c>
      <c r="AC22" s="305">
        <f>AD22/MoM!AD22*100</f>
        <v>0.78311933461965355</v>
      </c>
      <c r="AD22" s="305">
        <f>AE22/MoM!AE22*100</f>
        <v>0.78860116996199103</v>
      </c>
      <c r="AE22" s="305">
        <f>AF22/MoM!AF22*100</f>
        <v>0.79396365791773271</v>
      </c>
      <c r="AF22" s="305">
        <f>AG22/MoM!AG22*100</f>
        <v>0.80809621102866835</v>
      </c>
      <c r="AG22" s="305">
        <f>AH22/MoM!AH22*100</f>
        <v>0.82926833175761949</v>
      </c>
      <c r="AH22" s="305">
        <f>AI22/MoM!AI22*100</f>
        <v>0.8582097965359603</v>
      </c>
      <c r="AI22" s="305">
        <f>AJ22/MoM!AJ22*100</f>
        <v>0.88455683728961421</v>
      </c>
      <c r="AJ22" s="305">
        <f>AK22/MoM!AK22*100</f>
        <v>0.90224797403540657</v>
      </c>
      <c r="AK22" s="305">
        <f>AL22/MoM!AL22*100</f>
        <v>0.9199320343265005</v>
      </c>
      <c r="AL22" s="305">
        <f>AM22/MoM!AM22*100</f>
        <v>0.93639881774094502</v>
      </c>
      <c r="AM22" s="305">
        <f>AN22/MoM!AN22*100</f>
        <v>0.94922748154399605</v>
      </c>
      <c r="AN22" s="305">
        <f>AO22/MoM!AO22*100</f>
        <v>0.96422527575239125</v>
      </c>
      <c r="AO22" s="305">
        <f>AP22/MoM!AP22*100</f>
        <v>0.97425321862021608</v>
      </c>
      <c r="AP22" s="305">
        <f>AQ22/MoM!AQ22*100</f>
        <v>0.98263179630034991</v>
      </c>
      <c r="AQ22" s="305">
        <f>AR22/MoM!AR22*100</f>
        <v>0.99275290380224346</v>
      </c>
      <c r="AR22" s="307">
        <v>1</v>
      </c>
      <c r="AS22" s="305">
        <f>AR22*MoM!AS22/100</f>
        <v>1.0077</v>
      </c>
      <c r="AT22" s="305">
        <f>AS22*MoM!AT22/100</f>
        <v>1.0167693000000002</v>
      </c>
      <c r="AU22" s="305">
        <f>AT22*MoM!AU22/100</f>
        <v>1.0216497926400003</v>
      </c>
      <c r="AV22" s="305">
        <f>AU22*MoM!AV22/100</f>
        <v>1.0328879403590403</v>
      </c>
      <c r="AW22" s="305">
        <f>AV22*MoM!AW22/100</f>
        <v>1.0456957508194924</v>
      </c>
      <c r="AX22" s="305">
        <f>AW22*MoM!AX22/100</f>
        <v>1.0539567472509663</v>
      </c>
      <c r="AY22" s="305">
        <f>AX22*MoM!AY22/100</f>
        <v>1.0584887612641456</v>
      </c>
      <c r="AZ22" s="305">
        <f>AY22*MoM!AZ22/100</f>
        <v>1.0627227163092023</v>
      </c>
    </row>
    <row r="23" spans="1:52" ht="26.25" x14ac:dyDescent="0.45">
      <c r="A23" s="305">
        <f>Веса!A23</f>
        <v>1</v>
      </c>
      <c r="B23" s="305">
        <f>MoM!B23</f>
        <v>1</v>
      </c>
      <c r="C23" s="305">
        <f>БИПЦ_НДС!E23</f>
        <v>1</v>
      </c>
      <c r="D23" s="305">
        <f t="shared" si="0"/>
        <v>0</v>
      </c>
      <c r="E23" s="305">
        <v>1</v>
      </c>
      <c r="F23" s="305">
        <v>0</v>
      </c>
      <c r="G23" s="305">
        <v>0</v>
      </c>
      <c r="H23" s="305">
        <v>0</v>
      </c>
      <c r="I23" s="305">
        <v>0</v>
      </c>
      <c r="J23" s="308" t="s">
        <v>21</v>
      </c>
      <c r="K23" s="308" t="s">
        <v>21</v>
      </c>
      <c r="L23" s="305">
        <f>M23/MoM!M23*100</f>
        <v>0.83305986572155977</v>
      </c>
      <c r="M23" s="305">
        <f>N23/MoM!N23*100</f>
        <v>0.82631208080921514</v>
      </c>
      <c r="N23" s="305">
        <f>O23/MoM!O23*100</f>
        <v>0.82532050631224396</v>
      </c>
      <c r="O23" s="305">
        <f>P23/MoM!P23*100</f>
        <v>0.82886938448938663</v>
      </c>
      <c r="P23" s="305">
        <f>Q23/MoM!Q23*100</f>
        <v>0.83351105304252715</v>
      </c>
      <c r="Q23" s="305">
        <f>R23/MoM!R23*100</f>
        <v>0.83359440414783148</v>
      </c>
      <c r="R23" s="305">
        <f>S23/MoM!S23*100</f>
        <v>0.8326774503032689</v>
      </c>
      <c r="S23" s="305">
        <f>T23/MoM!T23*100</f>
        <v>0.83226111157811722</v>
      </c>
      <c r="T23" s="305">
        <f>U23/MoM!U23*100</f>
        <v>0.83717145213642807</v>
      </c>
      <c r="U23" s="305">
        <f>V23/MoM!V23*100</f>
        <v>0.8443711266248014</v>
      </c>
      <c r="V23" s="305">
        <f>W23/MoM!W23*100</f>
        <v>0.84825523380727552</v>
      </c>
      <c r="W23" s="305">
        <f>X23/MoM!X23*100</f>
        <v>0.85249650997631188</v>
      </c>
      <c r="X23" s="305">
        <f>Y23/MoM!Y23*100</f>
        <v>0.85548024776122888</v>
      </c>
      <c r="Y23" s="305">
        <f>Z23/MoM!Z23*100</f>
        <v>0.85616463195943782</v>
      </c>
      <c r="Z23" s="305">
        <f>AA23/MoM!AA23*100</f>
        <v>0.85839066000253239</v>
      </c>
      <c r="AA23" s="305">
        <f>AB23/MoM!AB23*100</f>
        <v>0.86182422264254255</v>
      </c>
      <c r="AB23" s="305">
        <f>AC23/MoM!AC23*100</f>
        <v>0.86406496562141322</v>
      </c>
      <c r="AC23" s="305">
        <f>AD23/MoM!AD23*100</f>
        <v>0.8678668514701473</v>
      </c>
      <c r="AD23" s="305">
        <f>AE23/MoM!AE23*100</f>
        <v>0.8676932780998533</v>
      </c>
      <c r="AE23" s="305">
        <f>AF23/MoM!AF23*100</f>
        <v>0.87142435919568273</v>
      </c>
      <c r="AF23" s="305">
        <f>AG23/MoM!AG23*100</f>
        <v>0.87839575406924808</v>
      </c>
      <c r="AG23" s="305">
        <f>AH23/MoM!AH23*100</f>
        <v>0.89895021471446857</v>
      </c>
      <c r="AH23" s="305">
        <f>AI23/MoM!AI23*100</f>
        <v>0.92573893111295968</v>
      </c>
      <c r="AI23" s="305">
        <f>AJ23/MoM!AJ23*100</f>
        <v>0.9459200398112223</v>
      </c>
      <c r="AJ23" s="305">
        <f>AK23/MoM!AK23*100</f>
        <v>0.95727108028895691</v>
      </c>
      <c r="AK23" s="305">
        <f>AL23/MoM!AL23*100</f>
        <v>0.97105578384511781</v>
      </c>
      <c r="AL23" s="305">
        <f>AM23/MoM!AM23*100</f>
        <v>0.98455345924056503</v>
      </c>
      <c r="AM23" s="305">
        <f>AN23/MoM!AN23*100</f>
        <v>0.99075614603378048</v>
      </c>
      <c r="AN23" s="305">
        <f>AO23/MoM!AO23*100</f>
        <v>0.99452101938870885</v>
      </c>
      <c r="AO23" s="305">
        <f>AP23/MoM!AP23*100</f>
        <v>0.99471992359258643</v>
      </c>
      <c r="AP23" s="305">
        <f>AQ23/MoM!AQ23*100</f>
        <v>0.99770408336336414</v>
      </c>
      <c r="AQ23" s="305">
        <f>AR23/MoM!AR23*100</f>
        <v>0.99850224663005482</v>
      </c>
      <c r="AR23" s="307">
        <v>1</v>
      </c>
      <c r="AS23" s="305">
        <f>AR23*MoM!AS23/100</f>
        <v>1.0004999999999999</v>
      </c>
      <c r="AT23" s="305">
        <f>AS23*MoM!AT23/100</f>
        <v>0.99839895000000001</v>
      </c>
      <c r="AU23" s="305">
        <f>AT23*MoM!AU23/100</f>
        <v>0.99690135157499993</v>
      </c>
      <c r="AV23" s="305">
        <f>AU23*MoM!AV23/100</f>
        <v>1.0006895767109849</v>
      </c>
      <c r="AW23" s="305">
        <f>AV23*MoM!AW23/100</f>
        <v>1.0027910248220779</v>
      </c>
      <c r="AX23" s="305">
        <f>AW23*MoM!AX23/100</f>
        <v>1.0025904666171135</v>
      </c>
      <c r="AY23" s="305">
        <f>AX23*MoM!AY23/100</f>
        <v>1.0086060094168161</v>
      </c>
      <c r="AZ23" s="305">
        <f>AY23*MoM!AZ23/100</f>
        <v>1.0099171972290579</v>
      </c>
    </row>
    <row r="24" spans="1:52" x14ac:dyDescent="0.45">
      <c r="A24" s="305">
        <f>Веса!A24</f>
        <v>1</v>
      </c>
      <c r="B24" s="305">
        <f>MoM!B24</f>
        <v>1</v>
      </c>
      <c r="C24" s="305">
        <f>БИПЦ_НДС!E24</f>
        <v>1</v>
      </c>
      <c r="D24" s="305">
        <f t="shared" si="0"/>
        <v>0</v>
      </c>
      <c r="E24" s="305">
        <v>1</v>
      </c>
      <c r="F24" s="305">
        <v>0</v>
      </c>
      <c r="G24" s="305">
        <v>0</v>
      </c>
      <c r="H24" s="305">
        <v>0</v>
      </c>
      <c r="I24" s="305">
        <v>0</v>
      </c>
      <c r="J24" s="308" t="s">
        <v>465</v>
      </c>
      <c r="K24" s="310" t="s">
        <v>22</v>
      </c>
      <c r="L24" s="305">
        <f>M24/MoM!M24*100</f>
        <v>0.7559560474009358</v>
      </c>
      <c r="M24" s="305">
        <f>N24/MoM!N24*100</f>
        <v>0.75769474630995803</v>
      </c>
      <c r="N24" s="305">
        <f>O24/MoM!O24*100</f>
        <v>0.76663554431641556</v>
      </c>
      <c r="O24" s="305">
        <f>P24/MoM!P24*100</f>
        <v>0.76632889009868899</v>
      </c>
      <c r="P24" s="305">
        <f>Q24/MoM!Q24*100</f>
        <v>0.76556256120859034</v>
      </c>
      <c r="Q24" s="305">
        <f>R24/MoM!R24*100</f>
        <v>0.76870136770954545</v>
      </c>
      <c r="R24" s="305">
        <f>S24/MoM!S24*100</f>
        <v>0.77039251071850645</v>
      </c>
      <c r="S24" s="305">
        <f>T24/MoM!T24*100</f>
        <v>0.76384417437739915</v>
      </c>
      <c r="T24" s="305">
        <f>U24/MoM!U24*100</f>
        <v>0.75910834049625919</v>
      </c>
      <c r="U24" s="305">
        <f>V24/MoM!V24*100</f>
        <v>0.740282453651952</v>
      </c>
      <c r="V24" s="305">
        <f>W24/MoM!W24*100</f>
        <v>0.73169517718958932</v>
      </c>
      <c r="W24" s="305">
        <f>X24/MoM!X24*100</f>
        <v>0.72796353178592232</v>
      </c>
      <c r="X24" s="305">
        <f>Y24/MoM!Y24*100</f>
        <v>0.72425091777381401</v>
      </c>
      <c r="Y24" s="305">
        <f>Z24/MoM!Z24*100</f>
        <v>0.72439576795736882</v>
      </c>
      <c r="Z24" s="305">
        <f>AA24/MoM!AA24*100</f>
        <v>0.72504772414853047</v>
      </c>
      <c r="AA24" s="305">
        <f>AB24/MoM!AB24*100</f>
        <v>0.72396015256230761</v>
      </c>
      <c r="AB24" s="305">
        <f>AC24/MoM!AC24*100</f>
        <v>0.72381536053179518</v>
      </c>
      <c r="AC24" s="305">
        <f>AD24/MoM!AD24*100</f>
        <v>0.71874865300807256</v>
      </c>
      <c r="AD24" s="305">
        <f>AE24/MoM!AE24*100</f>
        <v>0.72076114923649515</v>
      </c>
      <c r="AE24" s="305">
        <f>AF24/MoM!AF24*100</f>
        <v>0.73733865566893453</v>
      </c>
      <c r="AF24" s="305">
        <f>AG24/MoM!AG24*100</f>
        <v>0.83016959241765331</v>
      </c>
      <c r="AG24" s="305">
        <f>AH24/MoM!AH24*100</f>
        <v>0.92846167215990361</v>
      </c>
      <c r="AH24" s="305">
        <f>AI24/MoM!AI24*100</f>
        <v>0.97822721778767441</v>
      </c>
      <c r="AI24" s="305">
        <f>AJ24/MoM!AJ24*100</f>
        <v>1.0021937846234725</v>
      </c>
      <c r="AJ24" s="305">
        <f>AK24/MoM!AK24*100</f>
        <v>1.0114139674420084</v>
      </c>
      <c r="AK24" s="305">
        <f>AL24/MoM!AL24*100</f>
        <v>1.0122230986159619</v>
      </c>
      <c r="AL24" s="305">
        <f>AM24/MoM!AM24*100</f>
        <v>1.0186001041372426</v>
      </c>
      <c r="AM24" s="305">
        <f>AN24/MoM!AN24*100</f>
        <v>1.0200261442830347</v>
      </c>
      <c r="AN24" s="305">
        <f>AO24/MoM!AO24*100</f>
        <v>1.0208421651984612</v>
      </c>
      <c r="AO24" s="305">
        <f>AP24/MoM!AP24*100</f>
        <v>1.0171671334037469</v>
      </c>
      <c r="AP24" s="305">
        <f>AQ24/MoM!AQ24*100</f>
        <v>1.021235801937362</v>
      </c>
      <c r="AQ24" s="305">
        <f>AR24/MoM!AR24*100</f>
        <v>1.0124531740407008</v>
      </c>
      <c r="AR24" s="307">
        <v>1</v>
      </c>
      <c r="AS24" s="305">
        <f>AR24*MoM!AS24/100</f>
        <v>0.98870000000000002</v>
      </c>
      <c r="AT24" s="305">
        <f>AS24*MoM!AT24/100</f>
        <v>0.98909548000000014</v>
      </c>
      <c r="AU24" s="305">
        <f>AT24*MoM!AU24/100</f>
        <v>0.9843478216960001</v>
      </c>
      <c r="AV24" s="305">
        <f>AU24*MoM!AV24/100</f>
        <v>0.98533216951769598</v>
      </c>
      <c r="AW24" s="305">
        <f>AV24*MoM!AW24/100</f>
        <v>0.98316443874475712</v>
      </c>
      <c r="AX24" s="305">
        <f>AW24*MoM!AX24/100</f>
        <v>0.98552403339774441</v>
      </c>
      <c r="AY24" s="305">
        <f>AX24*MoM!AY24/100</f>
        <v>0.98365153773428871</v>
      </c>
      <c r="AZ24" s="305">
        <f>AY24*MoM!AZ24/100</f>
        <v>0.98306134681164803</v>
      </c>
    </row>
    <row r="25" spans="1:52" ht="26.25" x14ac:dyDescent="0.45">
      <c r="A25" s="305">
        <f>Веса!A25</f>
        <v>1</v>
      </c>
      <c r="B25" s="305">
        <f>MoM!B25</f>
        <v>1</v>
      </c>
      <c r="C25" s="305">
        <f>БИПЦ_НДС!E25</f>
        <v>0</v>
      </c>
      <c r="D25" s="305">
        <f t="shared" si="0"/>
        <v>1</v>
      </c>
      <c r="E25" s="305">
        <v>1</v>
      </c>
      <c r="F25" s="305">
        <v>0</v>
      </c>
      <c r="G25" s="305">
        <v>0</v>
      </c>
      <c r="H25" s="305">
        <v>0</v>
      </c>
      <c r="I25" s="305">
        <v>0</v>
      </c>
      <c r="J25" s="308" t="s">
        <v>23</v>
      </c>
      <c r="K25" s="308" t="s">
        <v>23</v>
      </c>
      <c r="L25" s="305">
        <f>M25/MoM!M25*100</f>
        <v>0.73433532024157422</v>
      </c>
      <c r="M25" s="305">
        <f>N25/MoM!N25*100</f>
        <v>0.73800699684278215</v>
      </c>
      <c r="N25" s="305">
        <f>O25/MoM!O25*100</f>
        <v>0.74250883952352309</v>
      </c>
      <c r="O25" s="305">
        <f>P25/MoM!P25*100</f>
        <v>0.74540462399766483</v>
      </c>
      <c r="P25" s="305">
        <f>Q25/MoM!Q25*100</f>
        <v>0.74957888989205179</v>
      </c>
      <c r="Q25" s="305">
        <f>R25/MoM!R25*100</f>
        <v>0.75265216334060914</v>
      </c>
      <c r="R25" s="305">
        <f>S25/MoM!S25*100</f>
        <v>0.75844758499833187</v>
      </c>
      <c r="S25" s="305">
        <f>T25/MoM!T25*100</f>
        <v>0.75875096403233122</v>
      </c>
      <c r="T25" s="305">
        <f>U25/MoM!U25*100</f>
        <v>0.76224121846687987</v>
      </c>
      <c r="U25" s="305">
        <f>V25/MoM!V25*100</f>
        <v>0.76955873416416187</v>
      </c>
      <c r="V25" s="305">
        <f>W25/MoM!W25*100</f>
        <v>0.77609998340455721</v>
      </c>
      <c r="W25" s="305">
        <f>X25/MoM!X25*100</f>
        <v>0.78145507329004871</v>
      </c>
      <c r="X25" s="305">
        <f>Y25/MoM!Y25*100</f>
        <v>0.78497162111985397</v>
      </c>
      <c r="Y25" s="305">
        <f>Z25/MoM!Z25*100</f>
        <v>0.7889749763875652</v>
      </c>
      <c r="Z25" s="305">
        <f>AA25/MoM!AA25*100</f>
        <v>0.7944978012222782</v>
      </c>
      <c r="AA25" s="305">
        <f>AB25/MoM!AB25*100</f>
        <v>0.79918533824948967</v>
      </c>
      <c r="AB25" s="305">
        <f>AC25/MoM!AC25*100</f>
        <v>0.80198248693336294</v>
      </c>
      <c r="AC25" s="305">
        <f>AD25/MoM!AD25*100</f>
        <v>0.80254387467421617</v>
      </c>
      <c r="AD25" s="305">
        <f>AE25/MoM!AE25*100</f>
        <v>0.80599481333531542</v>
      </c>
      <c r="AE25" s="305">
        <f>AF25/MoM!AF25*100</f>
        <v>0.81066958325266025</v>
      </c>
      <c r="AF25" s="305">
        <f>AG25/MoM!AG25*100</f>
        <v>0.81991121650174059</v>
      </c>
      <c r="AG25" s="305">
        <f>AH25/MoM!AH25*100</f>
        <v>0.83663740531837605</v>
      </c>
      <c r="AH25" s="305">
        <f>AI25/MoM!AI25*100</f>
        <v>0.85788799541346283</v>
      </c>
      <c r="AI25" s="305">
        <f>AJ25/MoM!AJ25*100</f>
        <v>0.88611251046256578</v>
      </c>
      <c r="AJ25" s="305">
        <f>AK25/MoM!AK25*100</f>
        <v>0.90746782196471365</v>
      </c>
      <c r="AK25" s="305">
        <f>AL25/MoM!AL25*100</f>
        <v>0.93686977939637028</v>
      </c>
      <c r="AL25" s="305">
        <f>AM25/MoM!AM25*100</f>
        <v>0.95972940201364165</v>
      </c>
      <c r="AM25" s="305">
        <f>AN25/MoM!AN25*100</f>
        <v>0.97402937010364488</v>
      </c>
      <c r="AN25" s="305">
        <f>AO25/MoM!AO25*100</f>
        <v>0.98133459037942217</v>
      </c>
      <c r="AO25" s="305">
        <f>AP25/MoM!AP25*100</f>
        <v>0.9893815340205333</v>
      </c>
      <c r="AP25" s="305">
        <f>AQ25/MoM!AQ25*100</f>
        <v>0.99086560632156406</v>
      </c>
      <c r="AQ25" s="305">
        <f>AR25/MoM!AR25*100</f>
        <v>0.99383820314052873</v>
      </c>
      <c r="AR25" s="307">
        <v>1</v>
      </c>
      <c r="AS25" s="305">
        <f>AR25*MoM!AS25/100</f>
        <v>1.0031999999999999</v>
      </c>
      <c r="AT25" s="305">
        <f>AS25*MoM!AT25/100</f>
        <v>1.0123291199999997</v>
      </c>
      <c r="AU25" s="305">
        <f>AT25*MoM!AU25/100</f>
        <v>1.0169858339519997</v>
      </c>
      <c r="AV25" s="305">
        <f>AU25*MoM!AV25/100</f>
        <v>1.0253251177904061</v>
      </c>
      <c r="AW25" s="305">
        <f>AV25*MoM!AW25/100</f>
        <v>1.0304517433793583</v>
      </c>
      <c r="AX25" s="305">
        <f>AW25*MoM!AX25/100</f>
        <v>1.0369435893626482</v>
      </c>
      <c r="AY25" s="305">
        <f>AX25*MoM!AY25/100</f>
        <v>1.0488684406403188</v>
      </c>
      <c r="AZ25" s="305">
        <f>AY25*MoM!AZ25/100</f>
        <v>1.0661747699108841</v>
      </c>
    </row>
    <row r="26" spans="1:52" ht="26.25" x14ac:dyDescent="0.45">
      <c r="A26" s="305">
        <f>Веса!A26</f>
        <v>1</v>
      </c>
      <c r="B26" s="305">
        <f>MoM!B26</f>
        <v>1</v>
      </c>
      <c r="C26" s="305">
        <f>БИПЦ_НДС!E26</f>
        <v>1</v>
      </c>
      <c r="D26" s="305">
        <f t="shared" si="0"/>
        <v>0</v>
      </c>
      <c r="E26" s="305">
        <v>1</v>
      </c>
      <c r="F26" s="305">
        <v>0</v>
      </c>
      <c r="G26" s="305">
        <v>0</v>
      </c>
      <c r="H26" s="305">
        <v>0</v>
      </c>
      <c r="I26" s="305">
        <v>0</v>
      </c>
      <c r="J26" s="308" t="s">
        <v>24</v>
      </c>
      <c r="K26" s="308" t="s">
        <v>24</v>
      </c>
      <c r="L26" s="305">
        <f>M26/MoM!M26*100</f>
        <v>0.78810896259311825</v>
      </c>
      <c r="M26" s="305">
        <f>N26/MoM!N26*100</f>
        <v>0.78290744344000374</v>
      </c>
      <c r="N26" s="305">
        <f>O26/MoM!O26*100</f>
        <v>0.78455154907122759</v>
      </c>
      <c r="O26" s="305">
        <f>P26/MoM!P26*100</f>
        <v>0.78886658259111919</v>
      </c>
      <c r="P26" s="305">
        <f>Q26/MoM!Q26*100</f>
        <v>0.79659747510051215</v>
      </c>
      <c r="Q26" s="305">
        <f>R26/MoM!R26*100</f>
        <v>0.79651781535300215</v>
      </c>
      <c r="R26" s="305">
        <f>S26/MoM!S26*100</f>
        <v>0.80193413649740264</v>
      </c>
      <c r="S26" s="305">
        <f>T26/MoM!T26*100</f>
        <v>0.80538245328434144</v>
      </c>
      <c r="T26" s="305">
        <f>U26/MoM!U26*100</f>
        <v>0.80989259502273381</v>
      </c>
      <c r="U26" s="305">
        <f>V26/MoM!V26*100</f>
        <v>0.81458997207386563</v>
      </c>
      <c r="V26" s="305">
        <f>W26/MoM!W26*100</f>
        <v>0.82241003580577465</v>
      </c>
      <c r="W26" s="305">
        <f>X26/MoM!X26*100</f>
        <v>0.81879143164822932</v>
      </c>
      <c r="X26" s="305">
        <f>Y26/MoM!Y26*100</f>
        <v>0.82959947854598592</v>
      </c>
      <c r="Y26" s="305">
        <f>Z26/MoM!Z26*100</f>
        <v>0.82910171885885831</v>
      </c>
      <c r="Z26" s="305">
        <f>AA26/MoM!AA26*100</f>
        <v>0.83258394607806563</v>
      </c>
      <c r="AA26" s="305">
        <f>AB26/MoM!AB26*100</f>
        <v>0.84132607751188537</v>
      </c>
      <c r="AB26" s="305">
        <f>AC26/MoM!AC26*100</f>
        <v>0.84780428830872678</v>
      </c>
      <c r="AC26" s="305">
        <f>AD26/MoM!AD26*100</f>
        <v>0.85204330975027043</v>
      </c>
      <c r="AD26" s="305">
        <f>AE26/MoM!AE26*100</f>
        <v>0.85851883890437253</v>
      </c>
      <c r="AE26" s="305">
        <f>AF26/MoM!AF26*100</f>
        <v>0.86744743482897801</v>
      </c>
      <c r="AF26" s="305">
        <f>AG26/MoM!AG26*100</f>
        <v>0.88288799916893379</v>
      </c>
      <c r="AG26" s="305">
        <f>AH26/MoM!AH26*100</f>
        <v>0.90222324635073348</v>
      </c>
      <c r="AH26" s="305">
        <f>AI26/MoM!AI26*100</f>
        <v>0.93226728045421292</v>
      </c>
      <c r="AI26" s="305">
        <f>AJ26/MoM!AJ26*100</f>
        <v>0.94848873113411625</v>
      </c>
      <c r="AJ26" s="305">
        <f>AK26/MoM!AK26*100</f>
        <v>0.96793275012236557</v>
      </c>
      <c r="AK26" s="305">
        <f>AL26/MoM!AL26*100</f>
        <v>0.97790245744862592</v>
      </c>
      <c r="AL26" s="305">
        <f>AM26/MoM!AM26*100</f>
        <v>0.99090856013269268</v>
      </c>
      <c r="AM26" s="305">
        <f>AN26/MoM!AN26*100</f>
        <v>1.0019076451501656</v>
      </c>
      <c r="AN26" s="305">
        <f>AO26/MoM!AO26*100</f>
        <v>1.0014066913275905</v>
      </c>
      <c r="AO26" s="305">
        <f>AP26/MoM!AP26*100</f>
        <v>0.99990458129059911</v>
      </c>
      <c r="AP26" s="305">
        <f>AQ26/MoM!AQ26*100</f>
        <v>0.99760480075363067</v>
      </c>
      <c r="AQ26" s="305">
        <f>AR26/MoM!AR26*100</f>
        <v>0.99810360315400748</v>
      </c>
      <c r="AR26" s="307">
        <v>1</v>
      </c>
      <c r="AS26" s="305">
        <f>AR26*MoM!AS26/100</f>
        <v>1.0023</v>
      </c>
      <c r="AT26" s="305">
        <f>AS26*MoM!AT26/100</f>
        <v>1.0018990799999998</v>
      </c>
      <c r="AU26" s="305">
        <f>AT26*MoM!AU26/100</f>
        <v>1.0038026882519997</v>
      </c>
      <c r="AV26" s="305">
        <f>AU26*MoM!AV26/100</f>
        <v>1.0094239833062109</v>
      </c>
      <c r="AW26" s="305">
        <f>AV26*MoM!AW26/100</f>
        <v>1.0087173865178967</v>
      </c>
      <c r="AX26" s="305">
        <f>AW26*MoM!AX26/100</f>
        <v>1.0144670756210485</v>
      </c>
      <c r="AY26" s="305">
        <f>AX26*MoM!AY26/100</f>
        <v>1.0133511618378654</v>
      </c>
      <c r="AZ26" s="305">
        <f>AY26*MoM!AZ26/100</f>
        <v>1.0129458213731304</v>
      </c>
    </row>
    <row r="27" spans="1:52" x14ac:dyDescent="0.45">
      <c r="A27" s="305">
        <f>Веса!A27</f>
        <v>1</v>
      </c>
      <c r="B27" s="305">
        <f>MoM!B27</f>
        <v>1</v>
      </c>
      <c r="C27" s="305">
        <f>БИПЦ_НДС!E27</f>
        <v>0</v>
      </c>
      <c r="D27" s="305">
        <f t="shared" si="0"/>
        <v>1</v>
      </c>
      <c r="E27" s="305">
        <v>1</v>
      </c>
      <c r="F27" s="305">
        <v>0</v>
      </c>
      <c r="G27" s="305">
        <v>0</v>
      </c>
      <c r="H27" s="305">
        <v>0</v>
      </c>
      <c r="I27" s="305">
        <v>0</v>
      </c>
      <c r="J27" s="308" t="s">
        <v>25</v>
      </c>
      <c r="K27" s="308" t="s">
        <v>25</v>
      </c>
      <c r="L27" s="305">
        <f>M27/MoM!M27*100</f>
        <v>0.68194976145309327</v>
      </c>
      <c r="M27" s="305">
        <f>N27/MoM!N27*100</f>
        <v>0.68467756049890571</v>
      </c>
      <c r="N27" s="305">
        <f>O27/MoM!O27*100</f>
        <v>0.69371530429749129</v>
      </c>
      <c r="O27" s="305">
        <f>P27/MoM!P27*100</f>
        <v>0.70162365876648269</v>
      </c>
      <c r="P27" s="305">
        <f>Q27/MoM!Q27*100</f>
        <v>0.70765762223187445</v>
      </c>
      <c r="Q27" s="305">
        <f>R27/MoM!R27*100</f>
        <v>0.71374347778306857</v>
      </c>
      <c r="R27" s="305">
        <f>S27/MoM!S27*100</f>
        <v>0.72066678951756435</v>
      </c>
      <c r="S27" s="305">
        <f>T27/MoM!T27*100</f>
        <v>0.71965785601223975</v>
      </c>
      <c r="T27" s="305">
        <f>U27/MoM!U27*100</f>
        <v>0.71936999286983483</v>
      </c>
      <c r="U27" s="305">
        <f>V27/MoM!V27*100</f>
        <v>0.72109648085272238</v>
      </c>
      <c r="V27" s="305">
        <f>W27/MoM!W27*100</f>
        <v>0.7316965991212574</v>
      </c>
      <c r="W27" s="305">
        <f>X27/MoM!X27*100</f>
        <v>0.74091597627018524</v>
      </c>
      <c r="X27" s="305">
        <f>Y27/MoM!Y27*100</f>
        <v>0.75002924277830851</v>
      </c>
      <c r="Y27" s="305">
        <f>Z27/MoM!Z27*100</f>
        <v>0.7535543802193666</v>
      </c>
      <c r="Z27" s="305">
        <f>AA27/MoM!AA27*100</f>
        <v>0.76018565876529698</v>
      </c>
      <c r="AA27" s="305">
        <f>AB27/MoM!AB27*100</f>
        <v>0.76603908833778978</v>
      </c>
      <c r="AB27" s="305">
        <f>AC27/MoM!AC27*100</f>
        <v>0.76810739387630178</v>
      </c>
      <c r="AC27" s="305">
        <f>AD27/MoM!AD27*100</f>
        <v>0.77548122485751425</v>
      </c>
      <c r="AD27" s="305">
        <f>AE27/MoM!AE27*100</f>
        <v>0.77897089036937317</v>
      </c>
      <c r="AE27" s="305">
        <f>AF27/MoM!AF27*100</f>
        <v>0.78637111382788216</v>
      </c>
      <c r="AF27" s="305">
        <f>AG27/MoM!AG27*100</f>
        <v>0.79612211563934787</v>
      </c>
      <c r="AG27" s="305">
        <f>AH27/MoM!AH27*100</f>
        <v>0.81053192593242007</v>
      </c>
      <c r="AH27" s="305">
        <f>AI27/MoM!AI27*100</f>
        <v>0.83622578798447789</v>
      </c>
      <c r="AI27" s="305">
        <f>AJ27/MoM!AJ27*100</f>
        <v>0.87026017755544605</v>
      </c>
      <c r="AJ27" s="305">
        <f>AK27/MoM!AK27*100</f>
        <v>0.89219073402984328</v>
      </c>
      <c r="AK27" s="305">
        <f>AL27/MoM!AL27*100</f>
        <v>0.92100849473900726</v>
      </c>
      <c r="AL27" s="305">
        <f>AM27/MoM!AM27*100</f>
        <v>0.94863874958117755</v>
      </c>
      <c r="AM27" s="305">
        <f>AN27/MoM!AN27*100</f>
        <v>0.9604018700759841</v>
      </c>
      <c r="AN27" s="305">
        <f>AO27/MoM!AO27*100</f>
        <v>0.97327125513500234</v>
      </c>
      <c r="AO27" s="305">
        <f>AP27/MoM!AP27*100</f>
        <v>0.98417189319251441</v>
      </c>
      <c r="AP27" s="305">
        <f>AQ27/MoM!AQ27*100</f>
        <v>0.99037217611962713</v>
      </c>
      <c r="AQ27" s="305">
        <f>AR27/MoM!AR27*100</f>
        <v>0.9966115208291807</v>
      </c>
      <c r="AR27" s="307">
        <v>1</v>
      </c>
      <c r="AS27" s="305">
        <f>AR27*MoM!AS27/100</f>
        <v>1.0068000000000001</v>
      </c>
      <c r="AT27" s="305">
        <f>AS27*MoM!AT27/100</f>
        <v>1.0121360400000001</v>
      </c>
      <c r="AU27" s="305">
        <f>AT27*MoM!AU27/100</f>
        <v>1.0181076426360003</v>
      </c>
      <c r="AV27" s="305">
        <f>AU27*MoM!AV27/100</f>
        <v>1.030935798933214</v>
      </c>
      <c r="AW27" s="305">
        <f>AV27*MoM!AW27/100</f>
        <v>1.0425853734611592</v>
      </c>
      <c r="AX27" s="305">
        <f>AW27*MoM!AX27/100</f>
        <v>1.0553049150173854</v>
      </c>
      <c r="AY27" s="305">
        <f>AX27*MoM!AY27/100</f>
        <v>1.0707123667766392</v>
      </c>
      <c r="AZ27" s="305">
        <f>AY27*MoM!AZ27/100</f>
        <v>1.0849528412547684</v>
      </c>
    </row>
    <row r="28" spans="1:52" x14ac:dyDescent="0.45">
      <c r="A28" s="305">
        <f>Веса!A28</f>
        <v>1</v>
      </c>
      <c r="B28" s="305">
        <f>MoM!B28</f>
        <v>1</v>
      </c>
      <c r="C28" s="305">
        <f>БИПЦ_НДС!E28</f>
        <v>0</v>
      </c>
      <c r="D28" s="305">
        <f t="shared" si="0"/>
        <v>1</v>
      </c>
      <c r="E28" s="305">
        <v>1</v>
      </c>
      <c r="F28" s="305">
        <v>0</v>
      </c>
      <c r="G28" s="305">
        <v>0</v>
      </c>
      <c r="H28" s="305">
        <v>0</v>
      </c>
      <c r="I28" s="305">
        <v>0</v>
      </c>
      <c r="J28" s="308" t="s">
        <v>26</v>
      </c>
      <c r="K28" s="308" t="s">
        <v>26</v>
      </c>
      <c r="L28" s="305">
        <f>M28/MoM!M28*100</f>
        <v>0.77515445628020663</v>
      </c>
      <c r="M28" s="305">
        <f>N28/MoM!N28*100</f>
        <v>0.77368166281327422</v>
      </c>
      <c r="N28" s="305">
        <f>O28/MoM!O28*100</f>
        <v>0.7763895486331206</v>
      </c>
      <c r="O28" s="305">
        <f>P28/MoM!P28*100</f>
        <v>0.77949510682765311</v>
      </c>
      <c r="P28" s="305">
        <f>Q28/MoM!Q28*100</f>
        <v>0.77902740976355644</v>
      </c>
      <c r="Q28" s="305">
        <f>R28/MoM!R28*100</f>
        <v>0.77980643717331999</v>
      </c>
      <c r="R28" s="305">
        <f>S28/MoM!S28*100</f>
        <v>0.78347152742803461</v>
      </c>
      <c r="S28" s="305">
        <f>T28/MoM!T28*100</f>
        <v>0.78401995749723419</v>
      </c>
      <c r="T28" s="305">
        <f>U28/MoM!U28*100</f>
        <v>0.78841046925921865</v>
      </c>
      <c r="U28" s="305">
        <f>V28/MoM!V28*100</f>
        <v>0.79968473896962555</v>
      </c>
      <c r="V28" s="305">
        <f>W28/MoM!W28*100</f>
        <v>0.80688190162035223</v>
      </c>
      <c r="W28" s="305">
        <f>X28/MoM!X28*100</f>
        <v>0.81188456941039844</v>
      </c>
      <c r="X28" s="305">
        <f>Y28/MoM!Y28*100</f>
        <v>0.81797370368097633</v>
      </c>
      <c r="Y28" s="305">
        <f>Z28/MoM!Z28*100</f>
        <v>0.82590804860668177</v>
      </c>
      <c r="Z28" s="305">
        <f>AA28/MoM!AA28*100</f>
        <v>0.82855095436222304</v>
      </c>
      <c r="AA28" s="305">
        <f>AB28/MoM!AB28*100</f>
        <v>0.83037376646181993</v>
      </c>
      <c r="AB28" s="305">
        <f>AC28/MoM!AC28*100</f>
        <v>0.83460867267077521</v>
      </c>
      <c r="AC28" s="305">
        <f>AD28/MoM!AD28*100</f>
        <v>0.83853133343232789</v>
      </c>
      <c r="AD28" s="305">
        <f>AE28/MoM!AE28*100</f>
        <v>0.84079536803259525</v>
      </c>
      <c r="AE28" s="305">
        <f>AF28/MoM!AF28*100</f>
        <v>0.843906310894316</v>
      </c>
      <c r="AF28" s="305">
        <f>AG28/MoM!AG28*100</f>
        <v>0.85403318662504779</v>
      </c>
      <c r="AG28" s="305">
        <f>AH28/MoM!AH28*100</f>
        <v>0.86795392756703593</v>
      </c>
      <c r="AH28" s="305">
        <f>AI28/MoM!AI28*100</f>
        <v>0.88522621072562002</v>
      </c>
      <c r="AI28" s="305">
        <f>AJ28/MoM!AJ28*100</f>
        <v>0.90877322793092152</v>
      </c>
      <c r="AJ28" s="305">
        <f>AK28/MoM!AK28*100</f>
        <v>0.92631255122998835</v>
      </c>
      <c r="AK28" s="305">
        <f>AL28/MoM!AL28*100</f>
        <v>0.94724721488778607</v>
      </c>
      <c r="AL28" s="305">
        <f>AM28/MoM!AM28*100</f>
        <v>0.96259261976896826</v>
      </c>
      <c r="AM28" s="305">
        <f>AN28/MoM!AN28*100</f>
        <v>0.97626143496968754</v>
      </c>
      <c r="AN28" s="305">
        <f>AO28/MoM!AO28*100</f>
        <v>0.98416915259294191</v>
      </c>
      <c r="AO28" s="305">
        <f>AP28/MoM!AP28*100</f>
        <v>0.98997575059324039</v>
      </c>
      <c r="AP28" s="305">
        <f>AQ28/MoM!AQ28*100</f>
        <v>0.99542061722150321</v>
      </c>
      <c r="AQ28" s="305">
        <f>AR28/MoM!AR28*100</f>
        <v>0.99990000999899997</v>
      </c>
      <c r="AR28" s="307">
        <v>1</v>
      </c>
      <c r="AS28" s="305">
        <f>AR28*MoM!AS28/100</f>
        <v>1.0006999999999999</v>
      </c>
      <c r="AT28" s="305">
        <f>AS28*MoM!AT28/100</f>
        <v>0.99789803999999993</v>
      </c>
      <c r="AU28" s="305">
        <f>AT28*MoM!AU28/100</f>
        <v>1.0003927850999998</v>
      </c>
      <c r="AV28" s="305">
        <f>AU28*MoM!AV28/100</f>
        <v>1.0005928636570198</v>
      </c>
      <c r="AW28" s="305">
        <f>AV28*MoM!AW28/100</f>
        <v>1.001193219375214</v>
      </c>
      <c r="AX28" s="305">
        <f>AW28*MoM!AX28/100</f>
        <v>0.99859011700483835</v>
      </c>
      <c r="AY28" s="305">
        <f>AX28*MoM!AY28/100</f>
        <v>1.0032834905547612</v>
      </c>
      <c r="AZ28" s="305">
        <f>AY28*MoM!AZ28/100</f>
        <v>1.0051897291868153</v>
      </c>
    </row>
    <row r="29" spans="1:52" x14ac:dyDescent="0.45">
      <c r="A29" s="305">
        <f>Веса!A29</f>
        <v>1</v>
      </c>
      <c r="B29" s="305">
        <f>MoM!B29</f>
        <v>1</v>
      </c>
      <c r="C29" s="305">
        <f>БИПЦ_НДС!E29</f>
        <v>0</v>
      </c>
      <c r="D29" s="305">
        <f t="shared" si="0"/>
        <v>1</v>
      </c>
      <c r="E29" s="305">
        <v>1</v>
      </c>
      <c r="F29" s="305">
        <v>0</v>
      </c>
      <c r="G29" s="305">
        <v>0</v>
      </c>
      <c r="H29" s="305">
        <v>0</v>
      </c>
      <c r="I29" s="305">
        <v>0</v>
      </c>
      <c r="J29" s="308" t="s">
        <v>466</v>
      </c>
      <c r="K29" s="310" t="s">
        <v>27</v>
      </c>
      <c r="L29" s="305">
        <f>M29/MoM!M29*100</f>
        <v>0.91467276119169494</v>
      </c>
      <c r="M29" s="305">
        <f>N29/MoM!N29*100</f>
        <v>0.91128847197528562</v>
      </c>
      <c r="N29" s="305">
        <f>O29/MoM!O29*100</f>
        <v>0.91602717202955708</v>
      </c>
      <c r="O29" s="305">
        <f>P29/MoM!P29*100</f>
        <v>0.90503484596520245</v>
      </c>
      <c r="P29" s="305">
        <f>Q29/MoM!Q29*100</f>
        <v>0.9038583006654477</v>
      </c>
      <c r="Q29" s="305">
        <f>R29/MoM!R29*100</f>
        <v>0.90494293062624631</v>
      </c>
      <c r="R29" s="305">
        <f>S29/MoM!S29*100</f>
        <v>0.90186612466211702</v>
      </c>
      <c r="S29" s="305">
        <f>T29/MoM!T29*100</f>
        <v>0.90240724433691433</v>
      </c>
      <c r="T29" s="305">
        <f>U29/MoM!U29*100</f>
        <v>0.90782168780293571</v>
      </c>
      <c r="U29" s="305">
        <f>V29/MoM!V29*100</f>
        <v>0.90945576684098117</v>
      </c>
      <c r="V29" s="305">
        <f>W29/MoM!W29*100</f>
        <v>0.91764086874255002</v>
      </c>
      <c r="W29" s="305">
        <f>X29/MoM!X29*100</f>
        <v>0.92709256969059839</v>
      </c>
      <c r="X29" s="305">
        <f>Y29/MoM!Y29*100</f>
        <v>0.92848320854513433</v>
      </c>
      <c r="Y29" s="305">
        <f>Z29/MoM!Z29*100</f>
        <v>0.93451834940067779</v>
      </c>
      <c r="Z29" s="305">
        <f>AA29/MoM!AA29*100</f>
        <v>0.93965820032238145</v>
      </c>
      <c r="AA29" s="305">
        <f>AB29/MoM!AB29*100</f>
        <v>0.93871854212205907</v>
      </c>
      <c r="AB29" s="305">
        <f>AC29/MoM!AC29*100</f>
        <v>0.94200405701948631</v>
      </c>
      <c r="AC29" s="305">
        <f>AD29/MoM!AD29*100</f>
        <v>0.94991689109845001</v>
      </c>
      <c r="AD29" s="305">
        <f>AE29/MoM!AE29*100</f>
        <v>0.95134176643509782</v>
      </c>
      <c r="AE29" s="305">
        <f>AF29/MoM!AF29*100</f>
        <v>0.95134176643509782</v>
      </c>
      <c r="AF29" s="305">
        <f>AG29/MoM!AG29*100</f>
        <v>0.95172230314167194</v>
      </c>
      <c r="AG29" s="305">
        <f>AH29/MoM!AH29*100</f>
        <v>0.9627622818581153</v>
      </c>
      <c r="AH29" s="305">
        <f>AI29/MoM!AI29*100</f>
        <v>0.97344894318674036</v>
      </c>
      <c r="AI29" s="305">
        <f>AJ29/MoM!AJ29*100</f>
        <v>0.98162591430950907</v>
      </c>
      <c r="AJ29" s="305">
        <f>AK29/MoM!AK29*100</f>
        <v>0.98839913311824457</v>
      </c>
      <c r="AK29" s="305">
        <f>AL29/MoM!AL29*100</f>
        <v>0.99027709147116916</v>
      </c>
      <c r="AL29" s="305">
        <f>AM29/MoM!AM29*100</f>
        <v>0.99364403358217124</v>
      </c>
      <c r="AM29" s="305">
        <f>AN29/MoM!AN29*100</f>
        <v>0.99821479613664921</v>
      </c>
      <c r="AN29" s="305">
        <f>AO29/MoM!AO29*100</f>
        <v>1.0015089049639001</v>
      </c>
      <c r="AO29" s="305">
        <f>AP29/MoM!AP29*100</f>
        <v>1.0015089049639001</v>
      </c>
      <c r="AP29" s="305">
        <f>AQ29/MoM!AQ29*100</f>
        <v>0.99870468003000112</v>
      </c>
      <c r="AQ29" s="305">
        <f>AR29/MoM!AR29*100</f>
        <v>1.0012014417300761</v>
      </c>
      <c r="AR29" s="307">
        <v>1</v>
      </c>
      <c r="AS29" s="305">
        <f>AR29*MoM!AS29/100</f>
        <v>1.0059</v>
      </c>
      <c r="AT29" s="305">
        <f>AS29*MoM!AT29/100</f>
        <v>1.0021781699999999</v>
      </c>
      <c r="AU29" s="305">
        <f>AT29*MoM!AU29/100</f>
        <v>0.99997337802599984</v>
      </c>
      <c r="AV29" s="305">
        <f>AU29*MoM!AV29/100</f>
        <v>1.0008733540662234</v>
      </c>
      <c r="AW29" s="305">
        <f>AV29*MoM!AW29/100</f>
        <v>0.9994721313705307</v>
      </c>
      <c r="AX29" s="305">
        <f>AW29*MoM!AX29/100</f>
        <v>0.99627382055014513</v>
      </c>
      <c r="AY29" s="305">
        <f>AX29*MoM!AY29/100</f>
        <v>0.99348425385260475</v>
      </c>
      <c r="AZ29" s="305">
        <f>AY29*MoM!AZ29/100</f>
        <v>0.99100054321797326</v>
      </c>
    </row>
    <row r="30" spans="1:52" x14ac:dyDescent="0.45">
      <c r="A30" s="305">
        <f>Веса!A30</f>
        <v>1</v>
      </c>
      <c r="B30" s="305">
        <f>MoM!B30</f>
        <v>1</v>
      </c>
      <c r="C30" s="305">
        <f>БИПЦ_НДС!E30</f>
        <v>0</v>
      </c>
      <c r="D30" s="305">
        <f t="shared" si="0"/>
        <v>1</v>
      </c>
      <c r="E30" s="305">
        <v>1</v>
      </c>
      <c r="F30" s="305">
        <v>0</v>
      </c>
      <c r="G30" s="305">
        <v>0</v>
      </c>
      <c r="H30" s="305">
        <v>0</v>
      </c>
      <c r="I30" s="305">
        <v>0</v>
      </c>
      <c r="J30" s="308" t="s">
        <v>28</v>
      </c>
      <c r="K30" s="310" t="s">
        <v>29</v>
      </c>
      <c r="L30" s="305">
        <f>M30/MoM!M30*100</f>
        <v>0.76225720100533667</v>
      </c>
      <c r="M30" s="305">
        <f>N30/MoM!N30*100</f>
        <v>0.76058023516312501</v>
      </c>
      <c r="N30" s="305">
        <f>O30/MoM!O30*100</f>
        <v>0.76985931403211516</v>
      </c>
      <c r="O30" s="305">
        <f>P30/MoM!P30*100</f>
        <v>0.77401655432788863</v>
      </c>
      <c r="P30" s="305">
        <f>Q30/MoM!Q30*100</f>
        <v>0.78183412152660037</v>
      </c>
      <c r="Q30" s="305">
        <f>R30/MoM!R30*100</f>
        <v>0.78777606085020258</v>
      </c>
      <c r="R30" s="305">
        <f>S30/MoM!S30*100</f>
        <v>0.79927759133861542</v>
      </c>
      <c r="S30" s="305">
        <f>T30/MoM!T30*100</f>
        <v>0.80950834450774967</v>
      </c>
      <c r="T30" s="305">
        <f>U30/MoM!U30*100</f>
        <v>0.81776532962172865</v>
      </c>
      <c r="U30" s="305">
        <f>V30/MoM!V30*100</f>
        <v>0.82250836853353471</v>
      </c>
      <c r="V30" s="305">
        <f>W30/MoM!W30*100</f>
        <v>0.8277724220921493</v>
      </c>
      <c r="W30" s="305">
        <f>X30/MoM!X30*100</f>
        <v>0.83017296211621661</v>
      </c>
      <c r="X30" s="305">
        <f>Y30/MoM!Y30*100</f>
        <v>0.83058804859727475</v>
      </c>
      <c r="Y30" s="305">
        <f>Z30/MoM!Z30*100</f>
        <v>0.82967440174381779</v>
      </c>
      <c r="Z30" s="305">
        <f>AA30/MoM!AA30*100</f>
        <v>0.82411558325213419</v>
      </c>
      <c r="AA30" s="305">
        <f>AB30/MoM!AB30*100</f>
        <v>0.82370352546050807</v>
      </c>
      <c r="AB30" s="305">
        <f>AC30/MoM!AC30*100</f>
        <v>0.82065582241630419</v>
      </c>
      <c r="AC30" s="305">
        <f>AD30/MoM!AD30*100</f>
        <v>0.81606014981077291</v>
      </c>
      <c r="AD30" s="305">
        <f>AE30/MoM!AE30*100</f>
        <v>0.80953166861228665</v>
      </c>
      <c r="AE30" s="305">
        <f>AF30/MoM!AF30*100</f>
        <v>0.80661735460528239</v>
      </c>
      <c r="AF30" s="305">
        <f>AG30/MoM!AG30*100</f>
        <v>0.80798860410811135</v>
      </c>
      <c r="AG30" s="305">
        <f>AH30/MoM!AH30*100</f>
        <v>0.80911978815386276</v>
      </c>
      <c r="AH30" s="305">
        <f>AI30/MoM!AI30*100</f>
        <v>0.83112784639164783</v>
      </c>
      <c r="AI30" s="305">
        <f>AJ30/MoM!AJ30*100</f>
        <v>0.85124114027432563</v>
      </c>
      <c r="AJ30" s="305">
        <f>AK30/MoM!AK30*100</f>
        <v>0.86349901269427587</v>
      </c>
      <c r="AK30" s="305">
        <f>AL30/MoM!AL30*100</f>
        <v>0.88016454363927543</v>
      </c>
      <c r="AL30" s="305">
        <f>AM30/MoM!AM30*100</f>
        <v>0.89019841943676314</v>
      </c>
      <c r="AM30" s="305">
        <f>AN30/MoM!AN30*100</f>
        <v>0.91272043944851333</v>
      </c>
      <c r="AN30" s="305">
        <f>AO30/MoM!AO30*100</f>
        <v>0.93444318590738795</v>
      </c>
      <c r="AO30" s="305">
        <f>AP30/MoM!AP30*100</f>
        <v>0.95369271553708024</v>
      </c>
      <c r="AP30" s="305">
        <f>AQ30/MoM!AQ30*100</f>
        <v>0.97000086097276428</v>
      </c>
      <c r="AQ30" s="305">
        <f>AR30/MoM!AR30*100</f>
        <v>0.9877518767285659</v>
      </c>
      <c r="AR30" s="307">
        <v>1</v>
      </c>
      <c r="AS30" s="305">
        <f>AR30*MoM!AS30/100</f>
        <v>1.0017</v>
      </c>
      <c r="AT30" s="305">
        <f>AS30*MoM!AT30/100</f>
        <v>1.00740969</v>
      </c>
      <c r="AU30" s="305">
        <f>AT30*MoM!AU30/100</f>
        <v>1.0061000574030001</v>
      </c>
      <c r="AV30" s="305">
        <f>AU30*MoM!AV30/100</f>
        <v>1.0183744781033166</v>
      </c>
      <c r="AW30" s="305">
        <f>AV30*MoM!AW30/100</f>
        <v>1.0283545479887293</v>
      </c>
      <c r="AX30" s="305">
        <f>AW30*MoM!AX30/100</f>
        <v>1.0388437643782142</v>
      </c>
      <c r="AY30" s="305">
        <f>AX30*MoM!AY30/100</f>
        <v>1.0539069989616983</v>
      </c>
      <c r="AZ30" s="305">
        <f>AY30*MoM!AZ30/100</f>
        <v>1.0631813805525612</v>
      </c>
    </row>
    <row r="31" spans="1:52" x14ac:dyDescent="0.45">
      <c r="A31" s="305">
        <f>Веса!A31</f>
        <v>1</v>
      </c>
      <c r="B31" s="305">
        <f>MoM!B31</f>
        <v>1</v>
      </c>
      <c r="C31" s="305">
        <f>БИПЦ_НДС!E31</f>
        <v>0</v>
      </c>
      <c r="D31" s="305">
        <f t="shared" si="0"/>
        <v>1</v>
      </c>
      <c r="E31" s="305">
        <v>1</v>
      </c>
      <c r="F31" s="305">
        <v>0</v>
      </c>
      <c r="G31" s="305">
        <v>0</v>
      </c>
      <c r="H31" s="305">
        <v>0</v>
      </c>
      <c r="I31" s="305">
        <v>0</v>
      </c>
      <c r="J31" s="308" t="s">
        <v>30</v>
      </c>
      <c r="K31" s="308" t="s">
        <v>30</v>
      </c>
      <c r="L31" s="305">
        <f>M31/MoM!M31*100</f>
        <v>0.71374913275201279</v>
      </c>
      <c r="M31" s="305">
        <f>N31/MoM!N31*100</f>
        <v>0.71524800593079196</v>
      </c>
      <c r="N31" s="305">
        <f>O31/MoM!O31*100</f>
        <v>0.71503343152901278</v>
      </c>
      <c r="O31" s="305">
        <f>P31/MoM!P31*100</f>
        <v>0.71160127105767346</v>
      </c>
      <c r="P31" s="305">
        <f>Q31/MoM!Q31*100</f>
        <v>0.71160127105767346</v>
      </c>
      <c r="Q31" s="305">
        <f>R31/MoM!R31*100</f>
        <v>0.71039154889687539</v>
      </c>
      <c r="R31" s="305">
        <f>S31/MoM!S31*100</f>
        <v>0.70989427481264766</v>
      </c>
      <c r="S31" s="305">
        <f>T31/MoM!T31*100</f>
        <v>0.71088812679738544</v>
      </c>
      <c r="T31" s="305">
        <f>U31/MoM!U31*100</f>
        <v>0.71486910030745088</v>
      </c>
      <c r="U31" s="305">
        <f>V31/MoM!V31*100</f>
        <v>0.71965872327951086</v>
      </c>
      <c r="V31" s="305">
        <f>W31/MoM!W31*100</f>
        <v>0.7272151398739457</v>
      </c>
      <c r="W31" s="305">
        <f>X31/MoM!X31*100</f>
        <v>0.73710526577623137</v>
      </c>
      <c r="X31" s="305">
        <f>Y31/MoM!Y31*100</f>
        <v>0.7455819763326581</v>
      </c>
      <c r="Y31" s="305">
        <f>Z31/MoM!Z31*100</f>
        <v>0.75721305516344761</v>
      </c>
      <c r="Z31" s="305">
        <f>AA31/MoM!AA31*100</f>
        <v>0.76781403793573599</v>
      </c>
      <c r="AA31" s="305">
        <f>AB31/MoM!AB31*100</f>
        <v>0.77364942462404762</v>
      </c>
      <c r="AB31" s="305">
        <f>AC31/MoM!AC31*100</f>
        <v>0.77844605105671671</v>
      </c>
      <c r="AC31" s="305">
        <f>AD31/MoM!AD31*100</f>
        <v>0.77969156473840739</v>
      </c>
      <c r="AD31" s="305">
        <f>AE31/MoM!AE31*100</f>
        <v>0.78359002256209942</v>
      </c>
      <c r="AE31" s="305">
        <f>AF31/MoM!AF31*100</f>
        <v>0.78844828070198447</v>
      </c>
      <c r="AF31" s="305">
        <f>AG31/MoM!AG31*100</f>
        <v>0.7961750738528639</v>
      </c>
      <c r="AG31" s="305">
        <f>AH31/MoM!AH31*100</f>
        <v>0.81400939550716811</v>
      </c>
      <c r="AH31" s="305">
        <f>AI31/MoM!AI31*100</f>
        <v>0.84901179951397621</v>
      </c>
      <c r="AI31" s="305">
        <f>AJ31/MoM!AJ31*100</f>
        <v>0.89502823904763373</v>
      </c>
      <c r="AJ31" s="305">
        <f>AK31/MoM!AK31*100</f>
        <v>0.9264437302382057</v>
      </c>
      <c r="AK31" s="305">
        <f>AL31/MoM!AL31*100</f>
        <v>0.94515789358901747</v>
      </c>
      <c r="AL31" s="305">
        <f>AM31/MoM!AM31*100</f>
        <v>0.95801204094182812</v>
      </c>
      <c r="AM31" s="305">
        <f>AN31/MoM!AN31*100</f>
        <v>0.97219061914776717</v>
      </c>
      <c r="AN31" s="305">
        <f>AO31/MoM!AO31*100</f>
        <v>0.98191252533924478</v>
      </c>
      <c r="AO31" s="305">
        <f>AP31/MoM!AP31*100</f>
        <v>0.98692027921847492</v>
      </c>
      <c r="AP31" s="305">
        <f>AQ31/MoM!AQ31*100</f>
        <v>0.99382872117300425</v>
      </c>
      <c r="AQ31" s="305">
        <f>AR31/MoM!AR31*100</f>
        <v>0.99700897308075775</v>
      </c>
      <c r="AR31" s="307">
        <v>1</v>
      </c>
      <c r="AS31" s="305">
        <f>AR31*MoM!AS31/100</f>
        <v>1.0053000000000001</v>
      </c>
      <c r="AT31" s="305">
        <f>AS31*MoM!AT31/100</f>
        <v>1.0092206700000002</v>
      </c>
      <c r="AU31" s="305">
        <f>AT31*MoM!AU31/100</f>
        <v>1.007807761062</v>
      </c>
      <c r="AV31" s="305">
        <f>AU31*MoM!AV31/100</f>
        <v>1.0148624153894341</v>
      </c>
      <c r="AW31" s="305">
        <f>AV31*MoM!AW31/100</f>
        <v>1.018414433843297</v>
      </c>
      <c r="AX31" s="305">
        <f>AW31*MoM!AX31/100</f>
        <v>1.0197383726072933</v>
      </c>
      <c r="AY31" s="305">
        <f>AX31*MoM!AY31/100</f>
        <v>1.0194324510955111</v>
      </c>
      <c r="AZ31" s="305">
        <f>AY31*MoM!AZ31/100</f>
        <v>1.0211654862623734</v>
      </c>
    </row>
    <row r="32" spans="1:52" x14ac:dyDescent="0.45">
      <c r="A32" s="305">
        <f>Веса!A32</f>
        <v>1</v>
      </c>
      <c r="B32" s="305">
        <f>MoM!B32</f>
        <v>1</v>
      </c>
      <c r="C32" s="305">
        <f>БИПЦ_НДС!E32</f>
        <v>0</v>
      </c>
      <c r="D32" s="305">
        <f t="shared" si="0"/>
        <v>1</v>
      </c>
      <c r="E32" s="305">
        <v>1</v>
      </c>
      <c r="F32" s="305">
        <v>0</v>
      </c>
      <c r="G32" s="305">
        <v>0</v>
      </c>
      <c r="H32" s="305">
        <v>0</v>
      </c>
      <c r="I32" s="305">
        <v>0</v>
      </c>
      <c r="J32" s="308" t="s">
        <v>31</v>
      </c>
      <c r="K32" s="308" t="s">
        <v>31</v>
      </c>
      <c r="L32" s="305">
        <f>M32/MoM!M32*100</f>
        <v>0.77698949236029691</v>
      </c>
      <c r="M32" s="305">
        <f>N32/MoM!N32*100</f>
        <v>0.77582400812175645</v>
      </c>
      <c r="N32" s="305">
        <f>O32/MoM!O32*100</f>
        <v>0.77667741453069039</v>
      </c>
      <c r="O32" s="305">
        <f>P32/MoM!P32*100</f>
        <v>0.77535706292598827</v>
      </c>
      <c r="P32" s="305">
        <f>Q32/MoM!Q32*100</f>
        <v>0.77256577749945465</v>
      </c>
      <c r="Q32" s="305">
        <f>R32/MoM!R32*100</f>
        <v>0.77604232349820224</v>
      </c>
      <c r="R32" s="305">
        <f>S32/MoM!S32*100</f>
        <v>0.77743919968049902</v>
      </c>
      <c r="S32" s="305">
        <f>T32/MoM!T32*100</f>
        <v>0.77837212672011569</v>
      </c>
      <c r="T32" s="305">
        <f>U32/MoM!U32*100</f>
        <v>0.7819526385030281</v>
      </c>
      <c r="U32" s="305">
        <f>V32/MoM!V32*100</f>
        <v>0.78969396962420801</v>
      </c>
      <c r="V32" s="305">
        <f>W32/MoM!W32*100</f>
        <v>0.80193422615338328</v>
      </c>
      <c r="W32" s="305">
        <f>X32/MoM!X32*100</f>
        <v>0.81484536719445277</v>
      </c>
      <c r="X32" s="305">
        <f>Y32/MoM!Y32*100</f>
        <v>0.82886070751019736</v>
      </c>
      <c r="Y32" s="305">
        <f>Z32/MoM!Z32*100</f>
        <v>0.83938723849557673</v>
      </c>
      <c r="Z32" s="305">
        <f>AA32/MoM!AA32*100</f>
        <v>0.84853655939517858</v>
      </c>
      <c r="AA32" s="305">
        <f>AB32/MoM!AB32*100</f>
        <v>0.85829472982822308</v>
      </c>
      <c r="AB32" s="305">
        <f>AC32/MoM!AC32*100</f>
        <v>0.86430279293702073</v>
      </c>
      <c r="AC32" s="305">
        <f>AD32/MoM!AD32*100</f>
        <v>0.86672284075724437</v>
      </c>
      <c r="AD32" s="305">
        <f>AE32/MoM!AE32*100</f>
        <v>0.869323009279516</v>
      </c>
      <c r="AE32" s="305">
        <f>AF32/MoM!AF32*100</f>
        <v>0.86880141547394829</v>
      </c>
      <c r="AF32" s="305">
        <f>AG32/MoM!AG32*100</f>
        <v>0.87566494665619243</v>
      </c>
      <c r="AG32" s="305">
        <f>AH32/MoM!AH32*100</f>
        <v>0.89055125074934782</v>
      </c>
      <c r="AH32" s="305">
        <f>AI32/MoM!AI32*100</f>
        <v>0.91468518964465517</v>
      </c>
      <c r="AI32" s="305">
        <f>AJ32/MoM!AJ32*100</f>
        <v>0.9381925990185227</v>
      </c>
      <c r="AJ32" s="305">
        <f>AK32/MoM!AK32*100</f>
        <v>0.95498624654095432</v>
      </c>
      <c r="AK32" s="305">
        <f>AL32/MoM!AL32*100</f>
        <v>0.96558659387755885</v>
      </c>
      <c r="AL32" s="305">
        <f>AM32/MoM!AM32*100</f>
        <v>0.97765642630102834</v>
      </c>
      <c r="AM32" s="305">
        <f>AN32/MoM!AN32*100</f>
        <v>0.98420672435724532</v>
      </c>
      <c r="AN32" s="305">
        <f>AO32/MoM!AO32*100</f>
        <v>0.99237564016941038</v>
      </c>
      <c r="AO32" s="305">
        <f>AP32/MoM!AP32*100</f>
        <v>1.0006123579828166</v>
      </c>
      <c r="AP32" s="305">
        <f>AQ32/MoM!AQ32*100</f>
        <v>1.0027136439345803</v>
      </c>
      <c r="AQ32" s="305">
        <f>AR32/MoM!AR32*100</f>
        <v>1.004217714400482</v>
      </c>
      <c r="AR32" s="307">
        <v>1</v>
      </c>
      <c r="AS32" s="305">
        <f>AR32*MoM!AS32/100</f>
        <v>0.99950000000000006</v>
      </c>
      <c r="AT32" s="305">
        <f>AS32*MoM!AT32/100</f>
        <v>1.0009992500000002</v>
      </c>
      <c r="AU32" s="305">
        <f>AT32*MoM!AU32/100</f>
        <v>1.0022004491000003</v>
      </c>
      <c r="AV32" s="305">
        <f>AU32*MoM!AV32/100</f>
        <v>1.0071112313005903</v>
      </c>
      <c r="AW32" s="305">
        <f>AV32*MoM!AW32/100</f>
        <v>1.0067083868080702</v>
      </c>
      <c r="AX32" s="305">
        <f>AW32*MoM!AX32/100</f>
        <v>1.0032855782929226</v>
      </c>
      <c r="AY32" s="305">
        <f>AX32*MoM!AY32/100</f>
        <v>0.99846980751711656</v>
      </c>
      <c r="AZ32" s="305">
        <f>AY32*MoM!AZ32/100</f>
        <v>1.002463686747185</v>
      </c>
    </row>
    <row r="33" spans="1:52" ht="26.25" x14ac:dyDescent="0.45">
      <c r="A33" s="305">
        <f>Веса!A33</f>
        <v>1</v>
      </c>
      <c r="B33" s="305">
        <f>MoM!B33</f>
        <v>1</v>
      </c>
      <c r="C33" s="305">
        <f>БИПЦ_НДС!E33</f>
        <v>0</v>
      </c>
      <c r="D33" s="305">
        <f t="shared" si="0"/>
        <v>1</v>
      </c>
      <c r="E33" s="305">
        <v>1</v>
      </c>
      <c r="F33" s="305">
        <v>0</v>
      </c>
      <c r="G33" s="305">
        <v>0</v>
      </c>
      <c r="H33" s="305">
        <v>0</v>
      </c>
      <c r="I33" s="305">
        <v>0</v>
      </c>
      <c r="J33" s="308" t="s">
        <v>32</v>
      </c>
      <c r="K33" s="308" t="s">
        <v>32</v>
      </c>
      <c r="L33" s="305">
        <f>M33/MoM!M33*100</f>
        <v>0.8146439173947293</v>
      </c>
      <c r="M33" s="305">
        <f>N33/MoM!N33*100</f>
        <v>0.8188800657651818</v>
      </c>
      <c r="N33" s="305">
        <f>O33/MoM!O33*100</f>
        <v>0.82297446609400771</v>
      </c>
      <c r="O33" s="305">
        <f>P33/MoM!P33*100</f>
        <v>0.81836580908388123</v>
      </c>
      <c r="P33" s="305">
        <f>Q33/MoM!Q33*100</f>
        <v>0.82180294548203359</v>
      </c>
      <c r="Q33" s="305">
        <f>R33/MoM!R33*100</f>
        <v>0.8192553563510393</v>
      </c>
      <c r="R33" s="305">
        <f>S33/MoM!S33*100</f>
        <v>0.82113964367064673</v>
      </c>
      <c r="S33" s="305">
        <f>T33/MoM!T33*100</f>
        <v>0.82171444142121619</v>
      </c>
      <c r="T33" s="305">
        <f>U33/MoM!U33*100</f>
        <v>0.82278267019506368</v>
      </c>
      <c r="U33" s="305">
        <f>V33/MoM!V33*100</f>
        <v>0.82813075755133159</v>
      </c>
      <c r="V33" s="305">
        <f>W33/MoM!W33*100</f>
        <v>0.83210578518757794</v>
      </c>
      <c r="W33" s="305">
        <f>X33/MoM!X33*100</f>
        <v>0.83634952469203472</v>
      </c>
      <c r="X33" s="305">
        <f>Y33/MoM!Y33*100</f>
        <v>0.8420367014599407</v>
      </c>
      <c r="Y33" s="305">
        <f>Z33/MoM!Z33*100</f>
        <v>0.84616268129709427</v>
      </c>
      <c r="Z33" s="305">
        <f>AA33/MoM!AA33*100</f>
        <v>0.84997041336293111</v>
      </c>
      <c r="AA33" s="305">
        <f>AB33/MoM!AB33*100</f>
        <v>0.85634519146315302</v>
      </c>
      <c r="AB33" s="305">
        <f>AC33/MoM!AC33*100</f>
        <v>0.85634519146315302</v>
      </c>
      <c r="AC33" s="305">
        <f>AD33/MoM!AD33*100</f>
        <v>0.86096945549705406</v>
      </c>
      <c r="AD33" s="305">
        <f>AE33/MoM!AE33*100</f>
        <v>0.86630746612113596</v>
      </c>
      <c r="AE33" s="305">
        <f>AF33/MoM!AF33*100</f>
        <v>0.86985932673223254</v>
      </c>
      <c r="AF33" s="305">
        <f>AG33/MoM!AG33*100</f>
        <v>0.87725313100945645</v>
      </c>
      <c r="AG33" s="305">
        <f>AH33/MoM!AH33*100</f>
        <v>0.8878678938946708</v>
      </c>
      <c r="AH33" s="305">
        <f>AI33/MoM!AI33*100</f>
        <v>0.90562525177256425</v>
      </c>
      <c r="AI33" s="305">
        <f>AJ33/MoM!AJ33*100</f>
        <v>0.91712669247007583</v>
      </c>
      <c r="AJ33" s="305">
        <f>AK33/MoM!AK33*100</f>
        <v>0.92813221277971669</v>
      </c>
      <c r="AK33" s="305">
        <f>AL33/MoM!AL33*100</f>
        <v>0.94520984549486353</v>
      </c>
      <c r="AL33" s="305">
        <f>AM33/MoM!AM33*100</f>
        <v>0.95674140560990084</v>
      </c>
      <c r="AM33" s="305">
        <f>AN33/MoM!AN33*100</f>
        <v>0.96592612310375581</v>
      </c>
      <c r="AN33" s="305">
        <f>AO33/MoM!AO33*100</f>
        <v>0.975005828660931</v>
      </c>
      <c r="AO33" s="305">
        <f>AP33/MoM!AP33*100</f>
        <v>0.9807583630500305</v>
      </c>
      <c r="AP33" s="305">
        <f>AQ33/MoM!AQ33*100</f>
        <v>0.99027171917161583</v>
      </c>
      <c r="AQ33" s="305">
        <f>AR33/MoM!AR33*100</f>
        <v>0.99552015928322546</v>
      </c>
      <c r="AR33" s="307">
        <v>1</v>
      </c>
      <c r="AS33" s="305">
        <f>AR33*MoM!AS33/100</f>
        <v>1.0065999999999999</v>
      </c>
      <c r="AT33" s="305">
        <f>AS33*MoM!AT33/100</f>
        <v>1.00881452</v>
      </c>
      <c r="AU33" s="305">
        <f>AT33*MoM!AU33/100</f>
        <v>1.0190035466520002</v>
      </c>
      <c r="AV33" s="305">
        <f>AU33*MoM!AV33/100</f>
        <v>1.0243023650945906</v>
      </c>
      <c r="AW33" s="305">
        <f>AV33*MoM!AW33/100</f>
        <v>1.0290141559740256</v>
      </c>
      <c r="AX33" s="305">
        <f>AW33*MoM!AX33/100</f>
        <v>1.0376578748842074</v>
      </c>
      <c r="AY33" s="305">
        <f>AX33*MoM!AY33/100</f>
        <v>1.036101388071881</v>
      </c>
      <c r="AZ33" s="305">
        <f>AY33*MoM!AZ33/100</f>
        <v>1.0403494037629757</v>
      </c>
    </row>
    <row r="34" spans="1:52" x14ac:dyDescent="0.45">
      <c r="A34" s="305">
        <f>Веса!A34</f>
        <v>1</v>
      </c>
      <c r="B34" s="305">
        <f>MoM!B34</f>
        <v>1</v>
      </c>
      <c r="C34" s="305">
        <f>БИПЦ_НДС!E34</f>
        <v>0</v>
      </c>
      <c r="D34" s="305">
        <f t="shared" si="0"/>
        <v>1</v>
      </c>
      <c r="E34" s="305">
        <v>1</v>
      </c>
      <c r="F34" s="305">
        <v>0</v>
      </c>
      <c r="G34" s="305">
        <v>0</v>
      </c>
      <c r="H34" s="305">
        <v>0</v>
      </c>
      <c r="I34" s="305">
        <v>0</v>
      </c>
      <c r="J34" s="308" t="s">
        <v>33</v>
      </c>
      <c r="K34" s="308" t="s">
        <v>33</v>
      </c>
      <c r="L34" s="305">
        <f>M34/MoM!M34*100</f>
        <v>0.81709577931084565</v>
      </c>
      <c r="M34" s="305">
        <f>N34/MoM!N34*100</f>
        <v>0.82077271031774457</v>
      </c>
      <c r="N34" s="305">
        <f>O34/MoM!O34*100</f>
        <v>0.81970570579433144</v>
      </c>
      <c r="O34" s="305">
        <f>P34/MoM!P34*100</f>
        <v>0.82159102891765834</v>
      </c>
      <c r="P34" s="305">
        <f>Q34/MoM!Q34*100</f>
        <v>0.82331637007838543</v>
      </c>
      <c r="Q34" s="305">
        <f>R34/MoM!R34*100</f>
        <v>0.82586865082562855</v>
      </c>
      <c r="R34" s="305">
        <f>S34/MoM!S34*100</f>
        <v>0.8269422800717019</v>
      </c>
      <c r="S34" s="305">
        <f>T34/MoM!T34*100</f>
        <v>0.82504031282753698</v>
      </c>
      <c r="T34" s="305">
        <f>U34/MoM!U34*100</f>
        <v>0.82388525638957844</v>
      </c>
      <c r="U34" s="305">
        <f>V34/MoM!V34*100</f>
        <v>0.8293228990817495</v>
      </c>
      <c r="V34" s="305">
        <f>W34/MoM!W34*100</f>
        <v>0.83554282082486264</v>
      </c>
      <c r="W34" s="305">
        <f>X34/MoM!X34*100</f>
        <v>0.84013830633939945</v>
      </c>
      <c r="X34" s="305">
        <f>Y34/MoM!Y34*100</f>
        <v>0.84013830633939945</v>
      </c>
      <c r="Y34" s="305">
        <f>Z34/MoM!Z34*100</f>
        <v>0.84585124682250745</v>
      </c>
      <c r="Z34" s="305">
        <f>AA34/MoM!AA34*100</f>
        <v>0.84957299230852645</v>
      </c>
      <c r="AA34" s="305">
        <f>AB34/MoM!AB34*100</f>
        <v>0.85322615617545328</v>
      </c>
      <c r="AB34" s="305">
        <f>AC34/MoM!AC34*100</f>
        <v>0.85518857633465684</v>
      </c>
      <c r="AC34" s="305">
        <f>AD34/MoM!AD34*100</f>
        <v>0.86134593408426641</v>
      </c>
      <c r="AD34" s="305">
        <f>AE34/MoM!AE34*100</f>
        <v>0.868322836150349</v>
      </c>
      <c r="AE34" s="305">
        <f>AF34/MoM!AF34*100</f>
        <v>0.87075414009157004</v>
      </c>
      <c r="AF34" s="305">
        <f>AG34/MoM!AG34*100</f>
        <v>0.87615281576013793</v>
      </c>
      <c r="AG34" s="305">
        <f>AH34/MoM!AH34*100</f>
        <v>0.88815610933605182</v>
      </c>
      <c r="AH34" s="305">
        <f>AI34/MoM!AI34*100</f>
        <v>0.90565278468997201</v>
      </c>
      <c r="AI34" s="305">
        <f>AJ34/MoM!AJ34*100</f>
        <v>0.9182413583971627</v>
      </c>
      <c r="AJ34" s="305">
        <f>AK34/MoM!AK34*100</f>
        <v>0.93192315463728037</v>
      </c>
      <c r="AK34" s="305">
        <f>AL34/MoM!AL34*100</f>
        <v>0.94245388628468163</v>
      </c>
      <c r="AL34" s="305">
        <f>AM34/MoM!AM34*100</f>
        <v>0.95687343074483733</v>
      </c>
      <c r="AM34" s="305">
        <f>AN34/MoM!AN34*100</f>
        <v>0.97065240814756293</v>
      </c>
      <c r="AN34" s="305">
        <f>AO34/MoM!AO34*100</f>
        <v>0.97589393115155976</v>
      </c>
      <c r="AO34" s="305">
        <f>AP34/MoM!AP34*100</f>
        <v>0.98262759927650545</v>
      </c>
      <c r="AP34" s="305">
        <f>AQ34/MoM!AQ34*100</f>
        <v>0.9939278166681853</v>
      </c>
      <c r="AQ34" s="305">
        <f>AR34/MoM!AR34*100</f>
        <v>0.99710838568152349</v>
      </c>
      <c r="AR34" s="307">
        <v>1</v>
      </c>
      <c r="AS34" s="305">
        <f>AR34*MoM!AS34/100</f>
        <v>1.0112000000000001</v>
      </c>
      <c r="AT34" s="305">
        <f>AS34*MoM!AT34/100</f>
        <v>1.0104921600000001</v>
      </c>
      <c r="AU34" s="305">
        <f>AT34*MoM!AU34/100</f>
        <v>1.020496032384</v>
      </c>
      <c r="AV34" s="305">
        <f>AU34*MoM!AV34/100</f>
        <v>1.0265169589750656</v>
      </c>
      <c r="AW34" s="305">
        <f>AV34*MoM!AW34/100</f>
        <v>1.0298018132437858</v>
      </c>
      <c r="AX34" s="305">
        <f>AW34*MoM!AX34/100</f>
        <v>1.0263004870787569</v>
      </c>
      <c r="AY34" s="305">
        <f>AX34*MoM!AY34/100</f>
        <v>1.0276346777119592</v>
      </c>
      <c r="AZ34" s="305">
        <f>AY34*MoM!AZ34/100</f>
        <v>1.0287650758574423</v>
      </c>
    </row>
    <row r="35" spans="1:52" x14ac:dyDescent="0.45">
      <c r="A35" s="305">
        <f>Веса!A35</f>
        <v>1</v>
      </c>
      <c r="B35" s="305">
        <f>MoM!B35</f>
        <v>1</v>
      </c>
      <c r="C35" s="305">
        <f>БИПЦ_НДС!E35</f>
        <v>0</v>
      </c>
      <c r="D35" s="305">
        <f t="shared" si="0"/>
        <v>1</v>
      </c>
      <c r="E35" s="305">
        <v>1</v>
      </c>
      <c r="F35" s="305">
        <v>0</v>
      </c>
      <c r="G35" s="305">
        <v>0</v>
      </c>
      <c r="H35" s="305">
        <v>0</v>
      </c>
      <c r="I35" s="305">
        <v>0</v>
      </c>
      <c r="J35" s="308" t="s">
        <v>34</v>
      </c>
      <c r="K35" s="308" t="s">
        <v>34</v>
      </c>
      <c r="L35" s="305">
        <f>M35/MoM!M35*100</f>
        <v>0.72166104367677308</v>
      </c>
      <c r="M35" s="305">
        <f>N35/MoM!N35*100</f>
        <v>0.71935172833700745</v>
      </c>
      <c r="N35" s="305">
        <f>O35/MoM!O35*100</f>
        <v>0.72007108006534437</v>
      </c>
      <c r="O35" s="305">
        <f>P35/MoM!P35*100</f>
        <v>0.71877495212122666</v>
      </c>
      <c r="P35" s="305">
        <f>Q35/MoM!Q35*100</f>
        <v>0.71654674976965094</v>
      </c>
      <c r="Q35" s="305">
        <f>R35/MoM!R35*100</f>
        <v>0.71633178574472012</v>
      </c>
      <c r="R35" s="305">
        <f>S35/MoM!S35*100</f>
        <v>0.71210542820882627</v>
      </c>
      <c r="S35" s="305">
        <f>T35/MoM!T35*100</f>
        <v>0.71132211223779662</v>
      </c>
      <c r="T35" s="305">
        <f>U35/MoM!U35*100</f>
        <v>0.71324268194083862</v>
      </c>
      <c r="U35" s="305">
        <f>V35/MoM!V35*100</f>
        <v>0.72244351253787542</v>
      </c>
      <c r="V35" s="305">
        <f>W35/MoM!W35*100</f>
        <v>0.73349689827970499</v>
      </c>
      <c r="W35" s="305">
        <f>X35/MoM!X35*100</f>
        <v>0.74501279958269628</v>
      </c>
      <c r="X35" s="305">
        <f>Y35/MoM!Y35*100</f>
        <v>0.75827402741526828</v>
      </c>
      <c r="Y35" s="305">
        <f>Z35/MoM!Z35*100</f>
        <v>0.76669086911957784</v>
      </c>
      <c r="Z35" s="305">
        <f>AA35/MoM!AA35*100</f>
        <v>0.77313107242018231</v>
      </c>
      <c r="AA35" s="305">
        <f>AB35/MoM!AB35*100</f>
        <v>0.78426415986303299</v>
      </c>
      <c r="AB35" s="305">
        <f>AC35/MoM!AC35*100</f>
        <v>0.79296949203751266</v>
      </c>
      <c r="AC35" s="305">
        <f>AD35/MoM!AD35*100</f>
        <v>0.80097848390709159</v>
      </c>
      <c r="AD35" s="305">
        <f>AE35/MoM!AE35*100</f>
        <v>0.81291306331730728</v>
      </c>
      <c r="AE35" s="305">
        <f>AF35/MoM!AF35*100</f>
        <v>0.8365688334598409</v>
      </c>
      <c r="AF35" s="305">
        <f>AG35/MoM!AG35*100</f>
        <v>0.8789828733162548</v>
      </c>
      <c r="AG35" s="305">
        <f>AH35/MoM!AH35*100</f>
        <v>0.93681994638046429</v>
      </c>
      <c r="AH35" s="305">
        <f>AI35/MoM!AI35*100</f>
        <v>0.98403567167803974</v>
      </c>
      <c r="AI35" s="305">
        <f>AJ35/MoM!AJ35*100</f>
        <v>1.0151311989030658</v>
      </c>
      <c r="AJ35" s="305">
        <f>AK35/MoM!AK35*100</f>
        <v>1.0278203388893541</v>
      </c>
      <c r="AK35" s="305">
        <f>AL35/MoM!AL35*100</f>
        <v>1.0338844788888013</v>
      </c>
      <c r="AL35" s="305">
        <f>AM35/MoM!AM35*100</f>
        <v>1.0356420825029122</v>
      </c>
      <c r="AM35" s="305">
        <f>AN35/MoM!AN35*100</f>
        <v>1.0304638720903976</v>
      </c>
      <c r="AN35" s="305">
        <f>AO35/MoM!AO35*100</f>
        <v>1.0223232075008832</v>
      </c>
      <c r="AO35" s="305">
        <f>AP35/MoM!AP35*100</f>
        <v>1.0116910461428741</v>
      </c>
      <c r="AP35" s="305">
        <f>AQ35/MoM!AQ35*100</f>
        <v>1.0068349291213883</v>
      </c>
      <c r="AQ35" s="305">
        <f>AR35/MoM!AR35*100</f>
        <v>1.0031096398836392</v>
      </c>
      <c r="AR35" s="307">
        <v>1</v>
      </c>
      <c r="AS35" s="305">
        <f>AR35*MoM!AS35/100</f>
        <v>0.99860000000000004</v>
      </c>
      <c r="AT35" s="305">
        <f>AS35*MoM!AT35/100</f>
        <v>0.99160979999999999</v>
      </c>
      <c r="AU35" s="305">
        <f>AT35*MoM!AU35/100</f>
        <v>0.98456937042000003</v>
      </c>
      <c r="AV35" s="305">
        <f>AU35*MoM!AV35/100</f>
        <v>0.98319097330141203</v>
      </c>
      <c r="AW35" s="305">
        <f>AV35*MoM!AW35/100</f>
        <v>0.9697212569671827</v>
      </c>
      <c r="AX35" s="305">
        <f>AW35*MoM!AX35/100</f>
        <v>0.95876340676345362</v>
      </c>
      <c r="AY35" s="305">
        <f>AX35*MoM!AY35/100</f>
        <v>0.95013453610258258</v>
      </c>
      <c r="AZ35" s="305">
        <f>AY35*MoM!AZ35/100</f>
        <v>0.93873292166935163</v>
      </c>
    </row>
    <row r="36" spans="1:52" x14ac:dyDescent="0.45">
      <c r="A36" s="305">
        <f>Веса!A36</f>
        <v>1</v>
      </c>
      <c r="B36" s="305">
        <f>MoM!B36</f>
        <v>1</v>
      </c>
      <c r="C36" s="305">
        <f>БИПЦ_НДС!E36</f>
        <v>0</v>
      </c>
      <c r="D36" s="305">
        <f t="shared" si="0"/>
        <v>1</v>
      </c>
      <c r="E36" s="305">
        <v>1</v>
      </c>
      <c r="F36" s="305">
        <v>0</v>
      </c>
      <c r="G36" s="305">
        <v>0</v>
      </c>
      <c r="H36" s="305">
        <v>0</v>
      </c>
      <c r="I36" s="305">
        <v>0</v>
      </c>
      <c r="J36" s="308" t="s">
        <v>35</v>
      </c>
      <c r="K36" s="308" t="s">
        <v>35</v>
      </c>
      <c r="L36" s="305">
        <f>M36/MoM!M36*100</f>
        <v>0.88177871504869221</v>
      </c>
      <c r="M36" s="305">
        <f>N36/MoM!N36*100</f>
        <v>0.87613533127238064</v>
      </c>
      <c r="N36" s="305">
        <f>O36/MoM!O36*100</f>
        <v>0.87587249067299899</v>
      </c>
      <c r="O36" s="305">
        <f>P36/MoM!P36*100</f>
        <v>0.87009173223455727</v>
      </c>
      <c r="P36" s="305">
        <f>Q36/MoM!Q36*100</f>
        <v>0.85373400766854768</v>
      </c>
      <c r="Q36" s="305">
        <f>R36/MoM!R36*100</f>
        <v>0.8419524783627218</v>
      </c>
      <c r="R36" s="305">
        <f>S36/MoM!S36*100</f>
        <v>0.82747089573488308</v>
      </c>
      <c r="S36" s="305">
        <f>T36/MoM!T36*100</f>
        <v>0.84021394752920031</v>
      </c>
      <c r="T36" s="305">
        <f>U36/MoM!U36*100</f>
        <v>0.86323580969150038</v>
      </c>
      <c r="U36" s="305">
        <f>V36/MoM!V36*100</f>
        <v>0.87169552062647715</v>
      </c>
      <c r="V36" s="305">
        <f>W36/MoM!W36*100</f>
        <v>0.87326457256360479</v>
      </c>
      <c r="W36" s="305">
        <f>X36/MoM!X36*100</f>
        <v>0.87239130799104136</v>
      </c>
      <c r="X36" s="305">
        <f>Y36/MoM!Y36*100</f>
        <v>0.87396161234542524</v>
      </c>
      <c r="Y36" s="305">
        <f>Z36/MoM!Z36*100</f>
        <v>0.87212629295949984</v>
      </c>
      <c r="Z36" s="305">
        <f>AA36/MoM!AA36*100</f>
        <v>0.86750402360681456</v>
      </c>
      <c r="AA36" s="305">
        <f>AB36/MoM!AB36*100</f>
        <v>0.8672437723997326</v>
      </c>
      <c r="AB36" s="305">
        <f>AC36/MoM!AC36*100</f>
        <v>0.86550928485493306</v>
      </c>
      <c r="AC36" s="305">
        <f>AD36/MoM!AD36*100</f>
        <v>0.87052923870709165</v>
      </c>
      <c r="AD36" s="305">
        <f>AE36/MoM!AE36*100</f>
        <v>0.88315191266834447</v>
      </c>
      <c r="AE36" s="305">
        <f>AF36/MoM!AF36*100</f>
        <v>0.8921600621775615</v>
      </c>
      <c r="AF36" s="305">
        <f>AG36/MoM!AG36*100</f>
        <v>0.89911891066254657</v>
      </c>
      <c r="AG36" s="305">
        <f>AH36/MoM!AH36*100</f>
        <v>0.91530305105447241</v>
      </c>
      <c r="AH36" s="305">
        <f>AI36/MoM!AI36*100</f>
        <v>0.94120612739931397</v>
      </c>
      <c r="AI36" s="305">
        <f>AJ36/MoM!AJ36*100</f>
        <v>0.98299567945584354</v>
      </c>
      <c r="AJ36" s="305">
        <f>AK36/MoM!AK36*100</f>
        <v>1.002753892612906</v>
      </c>
      <c r="AK36" s="305">
        <f>AL36/MoM!AL36*100</f>
        <v>1.0098734452504576</v>
      </c>
      <c r="AL36" s="305">
        <f>AM36/MoM!AM36*100</f>
        <v>1.0093685085278323</v>
      </c>
      <c r="AM36" s="305">
        <f>AN36/MoM!AN36*100</f>
        <v>1.0094694453786852</v>
      </c>
      <c r="AN36" s="305">
        <f>AO36/MoM!AO36*100</f>
        <v>1.0078542942660795</v>
      </c>
      <c r="AO36" s="305">
        <f>AP36/MoM!AP36*100</f>
        <v>1.0102731445723181</v>
      </c>
      <c r="AP36" s="305">
        <f>AQ36/MoM!AQ36*100</f>
        <v>1.0077474617108872</v>
      </c>
      <c r="AQ36" s="305">
        <f>AR36/MoM!AR36*100</f>
        <v>1.0022048506714774</v>
      </c>
      <c r="AR36" s="307">
        <v>1</v>
      </c>
      <c r="AS36" s="305">
        <f>AR36*MoM!AS36/100</f>
        <v>1.0065999999999999</v>
      </c>
      <c r="AT36" s="305">
        <f>AS36*MoM!AT36/100</f>
        <v>1.0122369599999999</v>
      </c>
      <c r="AU36" s="305">
        <f>AT36*MoM!AU36/100</f>
        <v>1.0154761182719998</v>
      </c>
      <c r="AV36" s="305">
        <f>AU36*MoM!AV36/100</f>
        <v>1.0175070705085438</v>
      </c>
      <c r="AW36" s="305">
        <f>AV36*MoM!AW36/100</f>
        <v>1.0140475464688148</v>
      </c>
      <c r="AX36" s="305">
        <f>AW36*MoM!AX36/100</f>
        <v>1.0157714272978118</v>
      </c>
      <c r="AY36" s="305">
        <f>AX36*MoM!AY36/100</f>
        <v>1.0248117930007623</v>
      </c>
      <c r="AZ36" s="305">
        <f>AY36*MoM!AZ36/100</f>
        <v>1.0255291612558628</v>
      </c>
    </row>
    <row r="37" spans="1:52" x14ac:dyDescent="0.45">
      <c r="A37" s="305">
        <f>Веса!A37</f>
        <v>1</v>
      </c>
      <c r="B37" s="305">
        <f>MoM!B37</f>
        <v>1</v>
      </c>
      <c r="C37" s="305">
        <f>БИПЦ_НДС!E37</f>
        <v>0</v>
      </c>
      <c r="D37" s="305">
        <f t="shared" si="0"/>
        <v>1</v>
      </c>
      <c r="E37" s="305">
        <v>1</v>
      </c>
      <c r="F37" s="305">
        <v>0</v>
      </c>
      <c r="G37" s="305">
        <v>0</v>
      </c>
      <c r="H37" s="305">
        <v>0</v>
      </c>
      <c r="I37" s="305">
        <v>0</v>
      </c>
      <c r="J37" s="308" t="s">
        <v>36</v>
      </c>
      <c r="K37" s="308" t="s">
        <v>36</v>
      </c>
      <c r="L37" s="305">
        <f>M37/MoM!M37*100</f>
        <v>0.77976588366951172</v>
      </c>
      <c r="M37" s="305">
        <f>N37/MoM!N37*100</f>
        <v>0.77500931177912769</v>
      </c>
      <c r="N37" s="305">
        <f>O37/MoM!O37*100</f>
        <v>0.7780318480950662</v>
      </c>
      <c r="O37" s="305">
        <f>P37/MoM!P37*100</f>
        <v>0.78246662962920799</v>
      </c>
      <c r="P37" s="305">
        <f>Q37/MoM!Q37*100</f>
        <v>0.78293610960698556</v>
      </c>
      <c r="Q37" s="305">
        <f>R37/MoM!R37*100</f>
        <v>0.78833836876327368</v>
      </c>
      <c r="R37" s="305">
        <f>S37/MoM!S37*100</f>
        <v>0.7892843748057895</v>
      </c>
      <c r="S37" s="305">
        <f>T37/MoM!T37*100</f>
        <v>0.79867685886597839</v>
      </c>
      <c r="T37" s="305">
        <f>U37/MoM!U37*100</f>
        <v>0.8131329100114526</v>
      </c>
      <c r="U37" s="305">
        <f>V37/MoM!V37*100</f>
        <v>0.83890922325881556</v>
      </c>
      <c r="V37" s="305">
        <f>W37/MoM!W37*100</f>
        <v>0.85266733452026011</v>
      </c>
      <c r="W37" s="305">
        <f>X37/MoM!X37*100</f>
        <v>0.8685269469423369</v>
      </c>
      <c r="X37" s="305">
        <f>Y37/MoM!Y37*100</f>
        <v>0.88911103558487037</v>
      </c>
      <c r="Y37" s="305">
        <f>Z37/MoM!Z37*100</f>
        <v>0.90511503422539796</v>
      </c>
      <c r="Z37" s="305">
        <f>AA37/MoM!AA37*100</f>
        <v>0.93063927819055403</v>
      </c>
      <c r="AA37" s="305">
        <f>AB37/MoM!AB37*100</f>
        <v>0.95316074872276546</v>
      </c>
      <c r="AB37" s="305">
        <f>AC37/MoM!AC37*100</f>
        <v>0.97517876201826148</v>
      </c>
      <c r="AC37" s="305">
        <f>AD37/MoM!AD37*100</f>
        <v>0.99029403282954453</v>
      </c>
      <c r="AD37" s="305">
        <f>AE37/MoM!AE37*100</f>
        <v>1.0036630022727433</v>
      </c>
      <c r="AE37" s="305">
        <f>AF37/MoM!AF37*100</f>
        <v>1.0210263722120618</v>
      </c>
      <c r="AF37" s="305">
        <f>AG37/MoM!AG37*100</f>
        <v>1.0416511049307453</v>
      </c>
      <c r="AG37" s="305">
        <f>AH37/MoM!AH37*100</f>
        <v>1.0608174852614709</v>
      </c>
      <c r="AH37" s="305">
        <f>AI37/MoM!AI37*100</f>
        <v>1.0736533768331347</v>
      </c>
      <c r="AI37" s="305">
        <f>AJ37/MoM!AJ37*100</f>
        <v>1.092657041603081</v>
      </c>
      <c r="AJ37" s="305">
        <f>AK37/MoM!AK37*100</f>
        <v>1.0950608870946077</v>
      </c>
      <c r="AK37" s="305">
        <f>AL37/MoM!AL37*100</f>
        <v>1.1060114959655538</v>
      </c>
      <c r="AL37" s="305">
        <f>AM37/MoM!AM37*100</f>
        <v>1.1016980511312882</v>
      </c>
      <c r="AM37" s="305">
        <f>AN37/MoM!AN37*100</f>
        <v>1.09718108912165</v>
      </c>
      <c r="AN37" s="305">
        <f>AO37/MoM!AO37*100</f>
        <v>1.0809428090026496</v>
      </c>
      <c r="AO37" s="305">
        <f>AP37/MoM!AP37*100</f>
        <v>1.0699171923508226</v>
      </c>
      <c r="AP37" s="305">
        <f>AQ37/MoM!AQ37*100</f>
        <v>1.0503377077308027</v>
      </c>
      <c r="AQ37" s="305">
        <f>AR37/MoM!AR37*100</f>
        <v>1.0287007509515482</v>
      </c>
      <c r="AR37" s="307">
        <v>1</v>
      </c>
      <c r="AS37" s="305">
        <f>AR37*MoM!AS37/100</f>
        <v>0.99299999999999999</v>
      </c>
      <c r="AT37" s="305">
        <f>AS37*MoM!AT37/100</f>
        <v>0.97621829999999998</v>
      </c>
      <c r="AU37" s="305">
        <f>AT37*MoM!AU37/100</f>
        <v>0.97202056130999992</v>
      </c>
      <c r="AV37" s="305">
        <f>AU37*MoM!AV37/100</f>
        <v>0.95549621176772992</v>
      </c>
      <c r="AW37" s="305">
        <f>AV37*MoM!AW37/100</f>
        <v>0.94775669245241134</v>
      </c>
      <c r="AX37" s="305">
        <f>AW37*MoM!AX37/100</f>
        <v>0.92823290458789165</v>
      </c>
      <c r="AY37" s="305">
        <f>AX37*MoM!AY37/100</f>
        <v>0.92340609348403457</v>
      </c>
      <c r="AZ37" s="305">
        <f>AY37*MoM!AZ37/100</f>
        <v>0.91878906301661445</v>
      </c>
    </row>
    <row r="38" spans="1:52" x14ac:dyDescent="0.45">
      <c r="A38" s="305">
        <f>Веса!A38</f>
        <v>1</v>
      </c>
      <c r="B38" s="305">
        <f>MoM!B38</f>
        <v>1</v>
      </c>
      <c r="C38" s="305">
        <f>БИПЦ_НДС!E38</f>
        <v>0</v>
      </c>
      <c r="D38" s="305">
        <f t="shared" si="0"/>
        <v>1</v>
      </c>
      <c r="E38" s="305">
        <v>1</v>
      </c>
      <c r="F38" s="305">
        <v>0</v>
      </c>
      <c r="G38" s="305">
        <v>0</v>
      </c>
      <c r="H38" s="305">
        <v>0</v>
      </c>
      <c r="I38" s="305">
        <v>0</v>
      </c>
      <c r="J38" s="308" t="s">
        <v>37</v>
      </c>
      <c r="K38" s="308" t="s">
        <v>37</v>
      </c>
      <c r="L38" s="305">
        <f>M38/MoM!M38*100</f>
        <v>0.88149763192168518</v>
      </c>
      <c r="M38" s="305">
        <f>N38/MoM!N38*100</f>
        <v>0.87797164139399841</v>
      </c>
      <c r="N38" s="305">
        <f>O38/MoM!O38*100</f>
        <v>0.87797164139399841</v>
      </c>
      <c r="O38" s="305">
        <f>P38/MoM!P38*100</f>
        <v>0.87068447677042837</v>
      </c>
      <c r="P38" s="305">
        <f>Q38/MoM!Q38*100</f>
        <v>0.86903017626456458</v>
      </c>
      <c r="Q38" s="305">
        <f>R38/MoM!R38*100</f>
        <v>0.86511954047137407</v>
      </c>
      <c r="R38" s="305">
        <f>S38/MoM!S38*100</f>
        <v>0.85750648851522593</v>
      </c>
      <c r="S38" s="305">
        <f>T38/MoM!T38*100</f>
        <v>0.85699198462211668</v>
      </c>
      <c r="T38" s="305">
        <f>U38/MoM!U38*100</f>
        <v>0.85125013832514851</v>
      </c>
      <c r="U38" s="305">
        <f>V38/MoM!V38*100</f>
        <v>0.85823038945941466</v>
      </c>
      <c r="V38" s="305">
        <f>W38/MoM!W38*100</f>
        <v>0.85556987525209038</v>
      </c>
      <c r="W38" s="305">
        <f>X38/MoM!X38*100</f>
        <v>0.85368762152653577</v>
      </c>
      <c r="X38" s="305">
        <f>Y38/MoM!Y38*100</f>
        <v>0.85394372781299377</v>
      </c>
      <c r="Y38" s="305">
        <f>Z38/MoM!Z38*100</f>
        <v>0.85163807974789874</v>
      </c>
      <c r="Z38" s="305">
        <f>AA38/MoM!AA38*100</f>
        <v>0.85981380531347862</v>
      </c>
      <c r="AA38" s="305">
        <f>AB38/MoM!AB38*100</f>
        <v>0.8730549379153062</v>
      </c>
      <c r="AB38" s="305">
        <f>AC38/MoM!AC38*100</f>
        <v>0.88187279278825093</v>
      </c>
      <c r="AC38" s="305">
        <f>AD38/MoM!AD38*100</f>
        <v>0.87957992352700132</v>
      </c>
      <c r="AD38" s="305">
        <f>AE38/MoM!AE38*100</f>
        <v>0.87975583951170677</v>
      </c>
      <c r="AE38" s="305">
        <f>AF38/MoM!AF38*100</f>
        <v>0.88855339790682386</v>
      </c>
      <c r="AF38" s="305">
        <f>AG38/MoM!AG38*100</f>
        <v>0.88304436683980159</v>
      </c>
      <c r="AG38" s="305">
        <f>AH38/MoM!AH38*100</f>
        <v>0.89425903029866705</v>
      </c>
      <c r="AH38" s="305">
        <f>AI38/MoM!AI38*100</f>
        <v>0.90534784227437048</v>
      </c>
      <c r="AI38" s="305">
        <f>AJ38/MoM!AJ38*100</f>
        <v>0.92273052084603846</v>
      </c>
      <c r="AJ38" s="305">
        <f>AK38/MoM!AK38*100</f>
        <v>0.93260373741909097</v>
      </c>
      <c r="AK38" s="305">
        <f>AL38/MoM!AL38*100</f>
        <v>0.94864452170269931</v>
      </c>
      <c r="AL38" s="305">
        <f>AM38/MoM!AM38*100</f>
        <v>0.96410742740645328</v>
      </c>
      <c r="AM38" s="305">
        <f>AN38/MoM!AN38*100</f>
        <v>0.97182028682570487</v>
      </c>
      <c r="AN38" s="305">
        <f>AO38/MoM!AO38*100</f>
        <v>0.98299622012420051</v>
      </c>
      <c r="AO38" s="305">
        <f>AP38/MoM!AP38*100</f>
        <v>0.98555201029652351</v>
      </c>
      <c r="AP38" s="305">
        <f>AQ38/MoM!AQ38*100</f>
        <v>0.99383064718301439</v>
      </c>
      <c r="AQ38" s="305">
        <f>AR38/MoM!AR38*100</f>
        <v>0.99552015928322546</v>
      </c>
      <c r="AR38" s="307">
        <v>1</v>
      </c>
      <c r="AS38" s="305">
        <f>AR38*MoM!AS38/100</f>
        <v>0.99950000000000006</v>
      </c>
      <c r="AT38" s="305">
        <f>AS38*MoM!AT38/100</f>
        <v>1.0078958000000002</v>
      </c>
      <c r="AU38" s="305">
        <f>AT38*MoM!AU38/100</f>
        <v>1.0111210665600003</v>
      </c>
      <c r="AV38" s="305">
        <f>AU38*MoM!AV38/100</f>
        <v>1.0391291201037123</v>
      </c>
      <c r="AW38" s="305">
        <f>AV38*MoM!AW38/100</f>
        <v>1.0338295615911832</v>
      </c>
      <c r="AX38" s="305">
        <f>AW38*MoM!AX38/100</f>
        <v>1.0281434990024316</v>
      </c>
      <c r="AY38" s="305">
        <f>AX38*MoM!AY38/100</f>
        <v>1.030816672099838</v>
      </c>
      <c r="AZ38" s="305">
        <f>AY38*MoM!AZ38/100</f>
        <v>1.0233947920607191</v>
      </c>
    </row>
    <row r="39" spans="1:52" ht="26.25" x14ac:dyDescent="0.45">
      <c r="A39" s="305">
        <f>Веса!A39</f>
        <v>1</v>
      </c>
      <c r="B39" s="305">
        <f>MoM!B39</f>
        <v>1</v>
      </c>
      <c r="C39" s="305">
        <f>БИПЦ_НДС!E39</f>
        <v>0</v>
      </c>
      <c r="D39" s="305">
        <f t="shared" si="0"/>
        <v>1</v>
      </c>
      <c r="E39" s="305">
        <v>1</v>
      </c>
      <c r="F39" s="305">
        <v>0</v>
      </c>
      <c r="G39" s="305">
        <v>0</v>
      </c>
      <c r="H39" s="305">
        <v>0</v>
      </c>
      <c r="I39" s="305">
        <v>0</v>
      </c>
      <c r="J39" s="308" t="s">
        <v>38</v>
      </c>
      <c r="K39" s="308" t="s">
        <v>38</v>
      </c>
      <c r="L39" s="305">
        <f>M39/MoM!M39*100</f>
        <v>0.77914609190287165</v>
      </c>
      <c r="M39" s="305">
        <f>N39/MoM!N39*100</f>
        <v>0.78265224931643451</v>
      </c>
      <c r="N39" s="305">
        <f>O39/MoM!O39*100</f>
        <v>0.78296531021616111</v>
      </c>
      <c r="O39" s="305">
        <f>P39/MoM!P39*100</f>
        <v>0.78116449000266386</v>
      </c>
      <c r="P39" s="305">
        <f>Q39/MoM!Q39*100</f>
        <v>0.77530575632764387</v>
      </c>
      <c r="Q39" s="305">
        <f>R39/MoM!R39*100</f>
        <v>0.77065392178967806</v>
      </c>
      <c r="R39" s="305">
        <f>S39/MoM!S39*100</f>
        <v>0.76726304453380345</v>
      </c>
      <c r="S39" s="305">
        <f>T39/MoM!T39*100</f>
        <v>0.76733977083825688</v>
      </c>
      <c r="T39" s="305">
        <f>U39/MoM!U39*100</f>
        <v>0.76864424844868195</v>
      </c>
      <c r="U39" s="305">
        <f>V39/MoM!V39*100</f>
        <v>0.77410162261266757</v>
      </c>
      <c r="V39" s="305">
        <f>W39/MoM!W39*100</f>
        <v>0.78099112705392038</v>
      </c>
      <c r="W39" s="305">
        <f>X39/MoM!X39*100</f>
        <v>0.78856674098634338</v>
      </c>
      <c r="X39" s="305">
        <f>Y39/MoM!Y39*100</f>
        <v>0.79613698169981217</v>
      </c>
      <c r="Y39" s="305">
        <f>Z39/MoM!Z39*100</f>
        <v>0.80250607755341063</v>
      </c>
      <c r="Z39" s="305">
        <f>AA39/MoM!AA39*100</f>
        <v>0.80860512374281657</v>
      </c>
      <c r="AA39" s="305">
        <f>AB39/MoM!AB39*100</f>
        <v>0.81572084883175333</v>
      </c>
      <c r="AB39" s="305">
        <f>AC39/MoM!AC39*100</f>
        <v>0.81914687639684669</v>
      </c>
      <c r="AC39" s="305">
        <f>AD39/MoM!AD39*100</f>
        <v>0.82119474358783884</v>
      </c>
      <c r="AD39" s="305">
        <f>AE39/MoM!AE39*100</f>
        <v>0.82480800045962532</v>
      </c>
      <c r="AE39" s="305">
        <f>AF39/MoM!AF39*100</f>
        <v>0.83297359966417561</v>
      </c>
      <c r="AF39" s="305">
        <f>AG39/MoM!AG39*100</f>
        <v>0.8616278914926232</v>
      </c>
      <c r="AG39" s="305">
        <f>AH39/MoM!AH39*100</f>
        <v>0.88558114687611811</v>
      </c>
      <c r="AH39" s="305">
        <f>AI39/MoM!AI39*100</f>
        <v>0.91480532472303</v>
      </c>
      <c r="AI39" s="305">
        <f>AJ39/MoM!AJ39*100</f>
        <v>0.93639473038649346</v>
      </c>
      <c r="AJ39" s="305">
        <f>AK39/MoM!AK39*100</f>
        <v>0.95025337239621355</v>
      </c>
      <c r="AK39" s="305">
        <f>AL39/MoM!AL39*100</f>
        <v>0.97087387057721142</v>
      </c>
      <c r="AL39" s="305">
        <f>AM39/MoM!AM39*100</f>
        <v>0.98417484260411925</v>
      </c>
      <c r="AM39" s="305">
        <f>AN39/MoM!AN39*100</f>
        <v>0.99185140637643143</v>
      </c>
      <c r="AN39" s="305">
        <f>AO39/MoM!AO39*100</f>
        <v>0.9937359240485466</v>
      </c>
      <c r="AO39" s="305">
        <f>AP39/MoM!AP39*100</f>
        <v>0.99602151667385841</v>
      </c>
      <c r="AP39" s="305">
        <f>AQ39/MoM!AQ39*100</f>
        <v>0.99392987148884338</v>
      </c>
      <c r="AQ39" s="305">
        <f>AR39/MoM!AR39*100</f>
        <v>0.99552015928322546</v>
      </c>
      <c r="AR39" s="307">
        <v>1</v>
      </c>
      <c r="AS39" s="305">
        <f>AR39*MoM!AS39/100</f>
        <v>1.0024999999999999</v>
      </c>
      <c r="AT39" s="305">
        <f>AS39*MoM!AT39/100</f>
        <v>1.0057079999999998</v>
      </c>
      <c r="AU39" s="305">
        <f>AT39*MoM!AU39/100</f>
        <v>1.0093285487999999</v>
      </c>
      <c r="AV39" s="305">
        <f>AU39*MoM!AV39/100</f>
        <v>1.0148798558184</v>
      </c>
      <c r="AW39" s="305">
        <f>AV39*MoM!AW39/100</f>
        <v>1.012342656178854</v>
      </c>
      <c r="AX39" s="305">
        <f>AW39*MoM!AX39/100</f>
        <v>1.0087994568822281</v>
      </c>
      <c r="AY39" s="305">
        <f>AX39*MoM!AY39/100</f>
        <v>1.0033519398150639</v>
      </c>
      <c r="AZ39" s="305">
        <f>AY39*MoM!AZ39/100</f>
        <v>0.99903752647385902</v>
      </c>
    </row>
    <row r="40" spans="1:52" s="74" customFormat="1" ht="26.25" x14ac:dyDescent="0.45">
      <c r="A40" s="311">
        <f>Веса!A40</f>
        <v>0</v>
      </c>
      <c r="B40" s="311">
        <f>MoM!B40</f>
        <v>0</v>
      </c>
      <c r="C40" s="311">
        <f>БИПЦ_НДС!E40</f>
        <v>0</v>
      </c>
      <c r="D40" s="311">
        <f t="shared" si="0"/>
        <v>1</v>
      </c>
      <c r="E40" s="311">
        <v>1</v>
      </c>
      <c r="F40" s="311">
        <v>0</v>
      </c>
      <c r="G40" s="311">
        <v>0</v>
      </c>
      <c r="H40" s="311">
        <v>0</v>
      </c>
      <c r="I40" s="311">
        <v>0</v>
      </c>
      <c r="J40" s="312" t="s">
        <v>39</v>
      </c>
      <c r="K40" s="312" t="s">
        <v>39</v>
      </c>
      <c r="L40" s="311">
        <v>0</v>
      </c>
      <c r="M40" s="311">
        <v>0</v>
      </c>
      <c r="N40" s="311">
        <v>0</v>
      </c>
      <c r="O40" s="311">
        <v>0</v>
      </c>
      <c r="P40" s="311">
        <v>0</v>
      </c>
      <c r="Q40" s="311">
        <v>0</v>
      </c>
      <c r="R40" s="311">
        <v>0</v>
      </c>
      <c r="S40" s="311">
        <v>0</v>
      </c>
      <c r="T40" s="311">
        <v>0</v>
      </c>
      <c r="U40" s="311">
        <v>0</v>
      </c>
      <c r="V40" s="311">
        <v>0</v>
      </c>
      <c r="W40" s="311">
        <v>0</v>
      </c>
      <c r="X40" s="311">
        <v>0</v>
      </c>
      <c r="Y40" s="311">
        <v>0</v>
      </c>
      <c r="Z40" s="311">
        <v>0</v>
      </c>
      <c r="AA40" s="311">
        <v>0</v>
      </c>
      <c r="AB40" s="311">
        <v>0</v>
      </c>
      <c r="AC40" s="311">
        <v>0</v>
      </c>
      <c r="AD40" s="311">
        <v>0</v>
      </c>
      <c r="AE40" s="311">
        <v>0</v>
      </c>
      <c r="AF40" s="311">
        <v>0</v>
      </c>
      <c r="AG40" s="311">
        <v>0</v>
      </c>
      <c r="AH40" s="311">
        <v>0</v>
      </c>
      <c r="AI40" s="311">
        <v>0</v>
      </c>
      <c r="AJ40" s="311">
        <v>0</v>
      </c>
      <c r="AK40" s="311">
        <v>0</v>
      </c>
      <c r="AL40" s="311">
        <v>0</v>
      </c>
      <c r="AM40" s="311">
        <v>0</v>
      </c>
      <c r="AN40" s="311">
        <v>0</v>
      </c>
      <c r="AO40" s="311">
        <v>0</v>
      </c>
      <c r="AP40" s="311">
        <v>0</v>
      </c>
      <c r="AQ40" s="311">
        <v>0</v>
      </c>
      <c r="AR40" s="311">
        <v>0</v>
      </c>
      <c r="AS40" s="311">
        <v>0</v>
      </c>
      <c r="AT40" s="311">
        <v>0</v>
      </c>
      <c r="AU40" s="311">
        <v>0</v>
      </c>
      <c r="AV40" s="311">
        <v>0</v>
      </c>
      <c r="AW40" s="311">
        <v>0</v>
      </c>
      <c r="AX40" s="311">
        <v>0</v>
      </c>
      <c r="AY40" s="311">
        <v>0</v>
      </c>
      <c r="AZ40" s="311">
        <v>0</v>
      </c>
    </row>
    <row r="41" spans="1:52" ht="26.25" x14ac:dyDescent="0.45">
      <c r="A41" s="305">
        <f>Веса!A41</f>
        <v>1</v>
      </c>
      <c r="B41" s="305">
        <f>MoM!B41</f>
        <v>1</v>
      </c>
      <c r="C41" s="305">
        <f>БИПЦ_НДС!E41</f>
        <v>0</v>
      </c>
      <c r="D41" s="305">
        <f t="shared" si="0"/>
        <v>1</v>
      </c>
      <c r="E41" s="305">
        <v>1</v>
      </c>
      <c r="F41" s="305">
        <v>0</v>
      </c>
      <c r="G41" s="305">
        <v>0</v>
      </c>
      <c r="H41" s="305">
        <v>0</v>
      </c>
      <c r="I41" s="305">
        <v>0</v>
      </c>
      <c r="J41" s="308" t="s">
        <v>40</v>
      </c>
      <c r="K41" s="308" t="s">
        <v>40</v>
      </c>
      <c r="L41" s="305">
        <f>M41/MoM!M41*100</f>
        <v>0.80924767748317672</v>
      </c>
      <c r="M41" s="305">
        <f>N41/MoM!N41*100</f>
        <v>0.81005692516065986</v>
      </c>
      <c r="N41" s="305">
        <f>O41/MoM!O41*100</f>
        <v>0.81216307316607761</v>
      </c>
      <c r="O41" s="305">
        <f>P41/MoM!P41*100</f>
        <v>0.8091580697953632</v>
      </c>
      <c r="P41" s="305">
        <f>Q41/MoM!Q41*100</f>
        <v>0.80559777428826362</v>
      </c>
      <c r="Q41" s="305">
        <f>R41/MoM!R41*100</f>
        <v>0.79915299209395751</v>
      </c>
      <c r="R41" s="305">
        <f>S41/MoM!S41*100</f>
        <v>0.79443798944060318</v>
      </c>
      <c r="S41" s="305">
        <f>T41/MoM!T41*100</f>
        <v>0.79404077044588295</v>
      </c>
      <c r="T41" s="305">
        <f>U41/MoM!U41*100</f>
        <v>0.79173805221158988</v>
      </c>
      <c r="U41" s="305">
        <f>V41/MoM!V41*100</f>
        <v>0.79466748300477275</v>
      </c>
      <c r="V41" s="305">
        <f>W41/MoM!W41*100</f>
        <v>0.80070695587560903</v>
      </c>
      <c r="W41" s="305">
        <f>X41/MoM!X41*100</f>
        <v>0.80607169247997568</v>
      </c>
      <c r="X41" s="305">
        <f>Y41/MoM!Y41*100</f>
        <v>0.81413240940477538</v>
      </c>
      <c r="Y41" s="305">
        <f>Z41/MoM!Z41*100</f>
        <v>0.81828448469273973</v>
      </c>
      <c r="Z41" s="305">
        <f>AA41/MoM!AA41*100</f>
        <v>0.8209848234922259</v>
      </c>
      <c r="AA41" s="305">
        <f>AB41/MoM!AB41*100</f>
        <v>0.82648542180962392</v>
      </c>
      <c r="AB41" s="305">
        <f>AC41/MoM!AC41*100</f>
        <v>0.83202287413574849</v>
      </c>
      <c r="AC41" s="305">
        <f>AD41/MoM!AD41*100</f>
        <v>0.8351845610574643</v>
      </c>
      <c r="AD41" s="305">
        <f>AE41/MoM!AE41*100</f>
        <v>0.83710548554789643</v>
      </c>
      <c r="AE41" s="305">
        <f>AF41/MoM!AF41*100</f>
        <v>0.84564396150048504</v>
      </c>
      <c r="AF41" s="305">
        <f>AG41/MoM!AG41*100</f>
        <v>0.86416356425734564</v>
      </c>
      <c r="AG41" s="305">
        <f>AH41/MoM!AH41*100</f>
        <v>0.88982922211578874</v>
      </c>
      <c r="AH41" s="305">
        <f>AI41/MoM!AI41*100</f>
        <v>0.91047326006887497</v>
      </c>
      <c r="AI41" s="305">
        <f>AJ41/MoM!AJ41*100</f>
        <v>0.93423661215667264</v>
      </c>
      <c r="AJ41" s="305">
        <f>AK41/MoM!AK41*100</f>
        <v>0.94666195909835649</v>
      </c>
      <c r="AK41" s="305">
        <f>AL41/MoM!AL41*100</f>
        <v>0.96483786871304489</v>
      </c>
      <c r="AL41" s="305">
        <f>AM41/MoM!AM41*100</f>
        <v>0.97969637189122583</v>
      </c>
      <c r="AM41" s="305">
        <f>AN41/MoM!AN41*100</f>
        <v>0.98978724452170541</v>
      </c>
      <c r="AN41" s="305">
        <f>AO41/MoM!AO41*100</f>
        <v>0.99384537222424441</v>
      </c>
      <c r="AO41" s="305">
        <f>AP41/MoM!AP41*100</f>
        <v>1.0000072135320348</v>
      </c>
      <c r="AP41" s="305">
        <f>AQ41/MoM!AQ41*100</f>
        <v>1.0024072308445118</v>
      </c>
      <c r="AQ41" s="305">
        <f>AR41/MoM!AR41*100</f>
        <v>0.99950024987506247</v>
      </c>
      <c r="AR41" s="307">
        <v>1</v>
      </c>
      <c r="AS41" s="305">
        <f>AR41*MoM!AS41/100</f>
        <v>1.0009999999999999</v>
      </c>
      <c r="AT41" s="305">
        <f>AS41*MoM!AT41/100</f>
        <v>1.0023012999999998</v>
      </c>
      <c r="AU41" s="305">
        <f>AT41*MoM!AU41/100</f>
        <v>1.0037045218199998</v>
      </c>
      <c r="AV41" s="305">
        <f>AU41*MoM!AV41/100</f>
        <v>1.0061134126723679</v>
      </c>
      <c r="AW41" s="305">
        <f>AV41*MoM!AW41/100</f>
        <v>1.00530852194223</v>
      </c>
      <c r="AX41" s="305">
        <f>AW41*MoM!AX41/100</f>
        <v>1.0031973740461515</v>
      </c>
      <c r="AY41" s="305">
        <f>AX41*MoM!AY41/100</f>
        <v>0.99938522402477614</v>
      </c>
      <c r="AZ41" s="305">
        <f>AY41*MoM!AZ41/100</f>
        <v>0.99438829790465222</v>
      </c>
    </row>
    <row r="42" spans="1:52" x14ac:dyDescent="0.45">
      <c r="A42" s="305">
        <f>Веса!A42</f>
        <v>1</v>
      </c>
      <c r="B42" s="305">
        <f>MoM!B42</f>
        <v>1</v>
      </c>
      <c r="C42" s="305">
        <f>БИПЦ_НДС!E42</f>
        <v>0</v>
      </c>
      <c r="D42" s="305">
        <f t="shared" si="0"/>
        <v>1</v>
      </c>
      <c r="E42" s="305">
        <v>1</v>
      </c>
      <c r="F42" s="305">
        <v>0</v>
      </c>
      <c r="G42" s="305">
        <v>0</v>
      </c>
      <c r="H42" s="305">
        <v>0</v>
      </c>
      <c r="I42" s="305">
        <v>0</v>
      </c>
      <c r="J42" s="308" t="s">
        <v>41</v>
      </c>
      <c r="K42" s="308" t="s">
        <v>41</v>
      </c>
      <c r="L42" s="305">
        <f>M42/MoM!M42*100</f>
        <v>0.78539142454524435</v>
      </c>
      <c r="M42" s="305">
        <f>N42/MoM!N42*100</f>
        <v>0.78711928567924383</v>
      </c>
      <c r="N42" s="305">
        <f>O42/MoM!O42*100</f>
        <v>0.78948064353628156</v>
      </c>
      <c r="O42" s="305">
        <f>P42/MoM!P42*100</f>
        <v>0.78577008451166108</v>
      </c>
      <c r="P42" s="305">
        <f>Q42/MoM!Q42*100</f>
        <v>0.78341277425812617</v>
      </c>
      <c r="Q42" s="305">
        <f>R42/MoM!R42*100</f>
        <v>0.77730215461891272</v>
      </c>
      <c r="R42" s="305">
        <f>S42/MoM!S42*100</f>
        <v>0.77520343880144171</v>
      </c>
      <c r="S42" s="305">
        <f>T42/MoM!T42*100</f>
        <v>0.77249022676563672</v>
      </c>
      <c r="T42" s="305">
        <f>U42/MoM!U42*100</f>
        <v>0.77264472481098978</v>
      </c>
      <c r="U42" s="305">
        <f>V42/MoM!V42*100</f>
        <v>0.77673974185248806</v>
      </c>
      <c r="V42" s="305">
        <f>W42/MoM!W42*100</f>
        <v>0.78186622414871454</v>
      </c>
      <c r="W42" s="305">
        <f>X42/MoM!X42*100</f>
        <v>0.78984125963503138</v>
      </c>
      <c r="X42" s="305">
        <f>Y42/MoM!Y42*100</f>
        <v>0.79418538656302395</v>
      </c>
      <c r="Y42" s="305">
        <f>Z42/MoM!Z42*100</f>
        <v>0.80045945111687189</v>
      </c>
      <c r="Z42" s="305">
        <f>AA42/MoM!AA42*100</f>
        <v>0.80326105919578084</v>
      </c>
      <c r="AA42" s="305">
        <f>AB42/MoM!AB42*100</f>
        <v>0.81257888748245188</v>
      </c>
      <c r="AB42" s="305">
        <f>AC42/MoM!AC42*100</f>
        <v>0.81688555558610887</v>
      </c>
      <c r="AC42" s="305">
        <f>AD42/MoM!AD42*100</f>
        <v>0.81982634358621886</v>
      </c>
      <c r="AD42" s="305">
        <f>AE42/MoM!AE42*100</f>
        <v>0.82203987471390161</v>
      </c>
      <c r="AE42" s="305">
        <f>AF42/MoM!AF42*100</f>
        <v>0.82828737776172723</v>
      </c>
      <c r="AF42" s="305">
        <f>AG42/MoM!AG42*100</f>
        <v>0.86266130393883889</v>
      </c>
      <c r="AG42" s="305">
        <f>AH42/MoM!AH42*100</f>
        <v>0.89009393340409393</v>
      </c>
      <c r="AH42" s="305">
        <f>AI42/MoM!AI42*100</f>
        <v>0.92160325864659898</v>
      </c>
      <c r="AI42" s="305">
        <f>AJ42/MoM!AJ42*100</f>
        <v>0.94464334011276385</v>
      </c>
      <c r="AJ42" s="305">
        <f>AK42/MoM!AK42*100</f>
        <v>0.9575849538723088</v>
      </c>
      <c r="AK42" s="305">
        <f>AL42/MoM!AL42*100</f>
        <v>0.97664089445436764</v>
      </c>
      <c r="AL42" s="305">
        <f>AM42/MoM!AM42*100</f>
        <v>0.99168116422896491</v>
      </c>
      <c r="AM42" s="305">
        <f>AN42/MoM!AN42*100</f>
        <v>0.99416036713953737</v>
      </c>
      <c r="AN42" s="305">
        <f>AO42/MoM!AO42*100</f>
        <v>0.99694401616752804</v>
      </c>
      <c r="AO42" s="305">
        <f>AP42/MoM!AP42*100</f>
        <v>1.0045207906904012</v>
      </c>
      <c r="AP42" s="305">
        <f>AQ42/MoM!AQ42*100</f>
        <v>1.0014067762392609</v>
      </c>
      <c r="AQ42" s="305">
        <f>AR42/MoM!AR42*100</f>
        <v>1.0030090270812437</v>
      </c>
      <c r="AR42" s="307">
        <v>1</v>
      </c>
      <c r="AS42" s="305">
        <f>AR42*MoM!AS42/100</f>
        <v>1.0063</v>
      </c>
      <c r="AT42" s="305">
        <f>AS42*MoM!AT42/100</f>
        <v>1.00871512</v>
      </c>
      <c r="AU42" s="305">
        <f>AT42*MoM!AU42/100</f>
        <v>1.0067985612720001</v>
      </c>
      <c r="AV42" s="305">
        <f>AU42*MoM!AV42/100</f>
        <v>1.0108257555170881</v>
      </c>
      <c r="AW42" s="305">
        <f>AV42*MoM!AW42/100</f>
        <v>1.0010207456885722</v>
      </c>
      <c r="AX42" s="305">
        <f>AW42*MoM!AX42/100</f>
        <v>0.99781747930236886</v>
      </c>
      <c r="AY42" s="305">
        <f>AX42*MoM!AY42/100</f>
        <v>0.99432511812481073</v>
      </c>
      <c r="AZ42" s="305">
        <f>AY42*MoM!AZ42/100</f>
        <v>0.98825973490424945</v>
      </c>
    </row>
    <row r="43" spans="1:52" x14ac:dyDescent="0.45">
      <c r="A43" s="305">
        <f>Веса!A43</f>
        <v>1</v>
      </c>
      <c r="B43" s="305">
        <f>MoM!B43</f>
        <v>1</v>
      </c>
      <c r="C43" s="305">
        <f>БИПЦ_НДС!E43</f>
        <v>0</v>
      </c>
      <c r="D43" s="305">
        <f t="shared" si="0"/>
        <v>1</v>
      </c>
      <c r="E43" s="305">
        <v>1</v>
      </c>
      <c r="F43" s="305">
        <v>0</v>
      </c>
      <c r="G43" s="305">
        <v>0</v>
      </c>
      <c r="H43" s="305">
        <v>0</v>
      </c>
      <c r="I43" s="305">
        <v>0</v>
      </c>
      <c r="J43" s="308" t="s">
        <v>42</v>
      </c>
      <c r="K43" s="308" t="s">
        <v>42</v>
      </c>
      <c r="L43" s="305">
        <f>M43/MoM!M43*100</f>
        <v>0.80527330019814591</v>
      </c>
      <c r="M43" s="305">
        <f>N43/MoM!N43*100</f>
        <v>0.80511224553810634</v>
      </c>
      <c r="N43" s="305">
        <f>O43/MoM!O43*100</f>
        <v>0.80752758227472066</v>
      </c>
      <c r="O43" s="305">
        <f>P43/MoM!P43*100</f>
        <v>0.80567026883548876</v>
      </c>
      <c r="P43" s="305">
        <f>Q43/MoM!Q43*100</f>
        <v>0.80494516559353679</v>
      </c>
      <c r="Q43" s="305">
        <f>R43/MoM!R43*100</f>
        <v>0.80236934106363755</v>
      </c>
      <c r="R43" s="305">
        <f>S43/MoM!S43*100</f>
        <v>0.80084483931561667</v>
      </c>
      <c r="S43" s="305">
        <f>T43/MoM!T43*100</f>
        <v>0.7978817134101488</v>
      </c>
      <c r="T43" s="305">
        <f>U43/MoM!U43*100</f>
        <v>0.79588700912662336</v>
      </c>
      <c r="U43" s="305">
        <f>V43/MoM!V43*100</f>
        <v>0.79660330743483743</v>
      </c>
      <c r="V43" s="305">
        <f>W43/MoM!W43*100</f>
        <v>0.80194054959465078</v>
      </c>
      <c r="W43" s="305">
        <f>X43/MoM!X43*100</f>
        <v>0.80683238694717818</v>
      </c>
      <c r="X43" s="305">
        <f>Y43/MoM!Y43*100</f>
        <v>0.81248021365580847</v>
      </c>
      <c r="Y43" s="305">
        <f>Z43/MoM!Z43*100</f>
        <v>0.81881755932232381</v>
      </c>
      <c r="Z43" s="305">
        <f>AA43/MoM!AA43*100</f>
        <v>0.82569562682063147</v>
      </c>
      <c r="AA43" s="305">
        <f>AB43/MoM!AB43*100</f>
        <v>0.82891583976523187</v>
      </c>
      <c r="AB43" s="305">
        <f>AC43/MoM!AC43*100</f>
        <v>0.83272885262815188</v>
      </c>
      <c r="AC43" s="305">
        <f>AD43/MoM!AD43*100</f>
        <v>0.83489394764498515</v>
      </c>
      <c r="AD43" s="305">
        <f>AE43/MoM!AE43*100</f>
        <v>0.83798305525127159</v>
      </c>
      <c r="AE43" s="305">
        <f>AF43/MoM!AF43*100</f>
        <v>0.84770365869218622</v>
      </c>
      <c r="AF43" s="305">
        <f>AG43/MoM!AG43*100</f>
        <v>0.86779423540319112</v>
      </c>
      <c r="AG43" s="305">
        <f>AH43/MoM!AH43*100</f>
        <v>0.88844773820578693</v>
      </c>
      <c r="AH43" s="305">
        <f>AI43/MoM!AI43*100</f>
        <v>0.91208044804206079</v>
      </c>
      <c r="AI43" s="305">
        <f>AJ43/MoM!AJ43*100</f>
        <v>0.92749460761397151</v>
      </c>
      <c r="AJ43" s="305">
        <f>AK43/MoM!AK43*100</f>
        <v>0.94010853427752161</v>
      </c>
      <c r="AK43" s="305">
        <f>AL43/MoM!AL43*100</f>
        <v>0.95552631423967294</v>
      </c>
      <c r="AL43" s="305">
        <f>AM43/MoM!AM43*100</f>
        <v>0.96928589316472424</v>
      </c>
      <c r="AM43" s="305">
        <f>AN43/MoM!AN43*100</f>
        <v>0.97994803798953622</v>
      </c>
      <c r="AN43" s="305">
        <f>AO43/MoM!AO43*100</f>
        <v>0.98425980935669022</v>
      </c>
      <c r="AO43" s="305">
        <f>AP43/MoM!AP43*100</f>
        <v>0.98937796036534487</v>
      </c>
      <c r="AP43" s="305">
        <f>AQ43/MoM!AQ43*100</f>
        <v>0.99244503204247736</v>
      </c>
      <c r="AQ43" s="305">
        <f>AR43/MoM!AR43*100</f>
        <v>0.99482690011937924</v>
      </c>
      <c r="AR43" s="307">
        <v>1</v>
      </c>
      <c r="AS43" s="305">
        <f>AR43*MoM!AS43/100</f>
        <v>1.0068000000000001</v>
      </c>
      <c r="AT43" s="305">
        <f>AS43*MoM!AT43/100</f>
        <v>1.00750476</v>
      </c>
      <c r="AU43" s="305">
        <f>AT43*MoM!AU43/100</f>
        <v>1.0100235219</v>
      </c>
      <c r="AV43" s="305">
        <f>AU43*MoM!AV43/100</f>
        <v>1.01426562069198</v>
      </c>
      <c r="AW43" s="305">
        <f>AV43*MoM!AW43/100</f>
        <v>1.0153813128747411</v>
      </c>
      <c r="AX43" s="305">
        <f>AW43*MoM!AX43/100</f>
        <v>1.0170059229753405</v>
      </c>
      <c r="AY43" s="305">
        <f>AX43*MoM!AY43/100</f>
        <v>1.0102936838837033</v>
      </c>
      <c r="AZ43" s="305">
        <f>AY43*MoM!AZ43/100</f>
        <v>1.010798830725645</v>
      </c>
    </row>
    <row r="44" spans="1:52" x14ac:dyDescent="0.45">
      <c r="A44" s="305">
        <f>Веса!A44</f>
        <v>1</v>
      </c>
      <c r="B44" s="305">
        <f>MoM!B44</f>
        <v>1</v>
      </c>
      <c r="C44" s="305">
        <f>БИПЦ_НДС!E44</f>
        <v>0</v>
      </c>
      <c r="D44" s="305">
        <f t="shared" si="0"/>
        <v>1</v>
      </c>
      <c r="E44" s="305">
        <v>1</v>
      </c>
      <c r="F44" s="305">
        <v>0</v>
      </c>
      <c r="G44" s="305">
        <v>0</v>
      </c>
      <c r="H44" s="305">
        <v>0</v>
      </c>
      <c r="I44" s="305">
        <v>0</v>
      </c>
      <c r="J44" s="308" t="s">
        <v>43</v>
      </c>
      <c r="K44" s="308" t="s">
        <v>43</v>
      </c>
      <c r="L44" s="305">
        <f>M44/MoM!M44*100</f>
        <v>0.86580826968812807</v>
      </c>
      <c r="M44" s="305">
        <f>N44/MoM!N44*100</f>
        <v>0.87386028659622772</v>
      </c>
      <c r="N44" s="305">
        <f>O44/MoM!O44*100</f>
        <v>0.87246211013767383</v>
      </c>
      <c r="O44" s="305">
        <f>P44/MoM!P44*100</f>
        <v>0.87499225025707317</v>
      </c>
      <c r="P44" s="305">
        <f>Q44/MoM!Q44*100</f>
        <v>0.87044229055573652</v>
      </c>
      <c r="Q44" s="305">
        <f>R44/MoM!R44*100</f>
        <v>0.86696052139351343</v>
      </c>
      <c r="R44" s="305">
        <f>S44/MoM!S44*100</f>
        <v>0.86600686481998046</v>
      </c>
      <c r="S44" s="305">
        <f>T44/MoM!T44*100</f>
        <v>0.86297584079311052</v>
      </c>
      <c r="T44" s="305">
        <f>U44/MoM!U44*100</f>
        <v>0.8653921731473313</v>
      </c>
      <c r="U44" s="305">
        <f>V44/MoM!V44*100</f>
        <v>0.86643064375510803</v>
      </c>
      <c r="V44" s="305">
        <f>W44/MoM!W44*100</f>
        <v>0.8679902189138673</v>
      </c>
      <c r="W44" s="305">
        <f>X44/MoM!X44*100</f>
        <v>0.87154897881141413</v>
      </c>
      <c r="X44" s="305">
        <f>Y44/MoM!Y44*100</f>
        <v>0.87181044350505765</v>
      </c>
      <c r="Y44" s="305">
        <f>Z44/MoM!Z44*100</f>
        <v>0.88000546167400517</v>
      </c>
      <c r="Z44" s="305">
        <f>AA44/MoM!AA44*100</f>
        <v>0.89452555179162629</v>
      </c>
      <c r="AA44" s="305">
        <f>AB44/MoM!AB44*100</f>
        <v>0.90078723065416777</v>
      </c>
      <c r="AB44" s="305">
        <f>AC44/MoM!AC44*100</f>
        <v>0.90718281999181227</v>
      </c>
      <c r="AC44" s="305">
        <f>AD44/MoM!AD44*100</f>
        <v>0.90727353827381152</v>
      </c>
      <c r="AD44" s="305">
        <f>AE44/MoM!AE44*100</f>
        <v>0.9107211777192521</v>
      </c>
      <c r="AE44" s="305">
        <f>AF44/MoM!AF44*100</f>
        <v>0.91226940372137488</v>
      </c>
      <c r="AF44" s="305">
        <f>AG44/MoM!AG44*100</f>
        <v>0.926318352538684</v>
      </c>
      <c r="AG44" s="305">
        <f>AH44/MoM!AH44*100</f>
        <v>0.93863838662744847</v>
      </c>
      <c r="AH44" s="305">
        <f>AI44/MoM!AI44*100</f>
        <v>0.95863138426261307</v>
      </c>
      <c r="AI44" s="305">
        <f>AJ44/MoM!AJ44*100</f>
        <v>0.96486248826032017</v>
      </c>
      <c r="AJ44" s="305">
        <f>AK44/MoM!AK44*100</f>
        <v>0.97036220444340404</v>
      </c>
      <c r="AK44" s="305">
        <f>AL44/MoM!AL44*100</f>
        <v>0.98617910837583145</v>
      </c>
      <c r="AL44" s="305">
        <f>AM44/MoM!AM44*100</f>
        <v>0.99466024870786363</v>
      </c>
      <c r="AM44" s="305">
        <f>AN44/MoM!AN44*100</f>
        <v>1.0020207345483019</v>
      </c>
      <c r="AN44" s="305">
        <f>AO44/MoM!AO44*100</f>
        <v>1.0033233615032147</v>
      </c>
      <c r="AO44" s="305">
        <f>AP44/MoM!AP44*100</f>
        <v>1.0054303405623712</v>
      </c>
      <c r="AP44" s="305">
        <f>AQ44/MoM!AQ44*100</f>
        <v>1.0071395721413272</v>
      </c>
      <c r="AQ44" s="305">
        <f>AR44/MoM!AR44*100</f>
        <v>1.004823151125402</v>
      </c>
      <c r="AR44" s="307">
        <v>1</v>
      </c>
      <c r="AS44" s="305">
        <f>AR44*MoM!AS44/100</f>
        <v>1.0041</v>
      </c>
      <c r="AT44" s="305">
        <f>AS44*MoM!AT44/100</f>
        <v>1.0065098399999999</v>
      </c>
      <c r="AU44" s="305">
        <f>AT44*MoM!AU44/100</f>
        <v>1.006308538032</v>
      </c>
      <c r="AV44" s="305">
        <f>AU44*MoM!AV44/100</f>
        <v>1.0120444966987825</v>
      </c>
      <c r="AW44" s="305">
        <f>AV44*MoM!AW44/100</f>
        <v>1.0137649723431705</v>
      </c>
      <c r="AX44" s="305">
        <f>AW44*MoM!AX44/100</f>
        <v>1.0133594663542334</v>
      </c>
      <c r="AY44" s="305">
        <f>AX44*MoM!AY44/100</f>
        <v>1.0135621382475042</v>
      </c>
      <c r="AZ44" s="305">
        <f>AY44*MoM!AZ44/100</f>
        <v>1.0073794092041946</v>
      </c>
    </row>
    <row r="45" spans="1:52" x14ac:dyDescent="0.45">
      <c r="A45" s="305">
        <f>Веса!A45</f>
        <v>1</v>
      </c>
      <c r="B45" s="305">
        <f>MoM!B45</f>
        <v>1</v>
      </c>
      <c r="C45" s="305">
        <f>БИПЦ_НДС!E45</f>
        <v>0</v>
      </c>
      <c r="D45" s="305">
        <f t="shared" si="0"/>
        <v>1</v>
      </c>
      <c r="E45" s="305">
        <v>1</v>
      </c>
      <c r="F45" s="305">
        <v>0</v>
      </c>
      <c r="G45" s="305">
        <v>0</v>
      </c>
      <c r="H45" s="305">
        <v>0</v>
      </c>
      <c r="I45" s="305">
        <v>0</v>
      </c>
      <c r="J45" s="308" t="s">
        <v>44</v>
      </c>
      <c r="K45" s="308" t="s">
        <v>44</v>
      </c>
      <c r="L45" s="305">
        <f>M45/MoM!M45*100</f>
        <v>0.81829059738792553</v>
      </c>
      <c r="M45" s="305">
        <f>N45/MoM!N45*100</f>
        <v>0.81820876832818679</v>
      </c>
      <c r="N45" s="305">
        <f>O45/MoM!O45*100</f>
        <v>0.82009064849534163</v>
      </c>
      <c r="O45" s="305">
        <f>P45/MoM!P45*100</f>
        <v>0.8208287300789876</v>
      </c>
      <c r="P45" s="305">
        <f>Q45/MoM!Q45*100</f>
        <v>0.81557542620648205</v>
      </c>
      <c r="Q45" s="305">
        <f>R45/MoM!R45*100</f>
        <v>0.81321025747048326</v>
      </c>
      <c r="R45" s="305">
        <f>S45/MoM!S45*100</f>
        <v>0.80678589643646637</v>
      </c>
      <c r="S45" s="305">
        <f>T45/MoM!T45*100</f>
        <v>0.80396214579893877</v>
      </c>
      <c r="T45" s="305">
        <f>U45/MoM!U45*100</f>
        <v>0.8016306555761219</v>
      </c>
      <c r="U45" s="305">
        <f>V45/MoM!V45*100</f>
        <v>0.80419587367396539</v>
      </c>
      <c r="V45" s="305">
        <f>W45/MoM!W45*100</f>
        <v>0.8080560138676004</v>
      </c>
      <c r="W45" s="305">
        <f>X45/MoM!X45*100</f>
        <v>0.81379321156606033</v>
      </c>
      <c r="X45" s="305">
        <f>Y45/MoM!Y45*100</f>
        <v>0.81476976341993967</v>
      </c>
      <c r="Y45" s="305">
        <f>Z45/MoM!Z45*100</f>
        <v>0.82022872083485332</v>
      </c>
      <c r="Z45" s="305">
        <f>AA45/MoM!AA45*100</f>
        <v>0.82203322402069001</v>
      </c>
      <c r="AA45" s="305">
        <f>AB45/MoM!AB45*100</f>
        <v>0.83066457287290718</v>
      </c>
      <c r="AB45" s="305">
        <f>AC45/MoM!AC45*100</f>
        <v>0.83589775968200641</v>
      </c>
      <c r="AC45" s="305">
        <f>AD45/MoM!AD45*100</f>
        <v>0.83924135072073447</v>
      </c>
      <c r="AD45" s="305">
        <f>AE45/MoM!AE45*100</f>
        <v>0.84234654371840123</v>
      </c>
      <c r="AE45" s="305">
        <f>AF45/MoM!AF45*100</f>
        <v>0.85001189726623871</v>
      </c>
      <c r="AF45" s="305">
        <f>AG45/MoM!AG45*100</f>
        <v>0.86395209238140502</v>
      </c>
      <c r="AG45" s="305">
        <f>AH45/MoM!AH45*100</f>
        <v>0.88606926594636914</v>
      </c>
      <c r="AH45" s="305">
        <f>AI45/MoM!AI45*100</f>
        <v>0.91655004869492418</v>
      </c>
      <c r="AI45" s="305">
        <f>AJ45/MoM!AJ45*100</f>
        <v>0.94982081546254993</v>
      </c>
      <c r="AJ45" s="305">
        <f>AK45/MoM!AK45*100</f>
        <v>0.9695770884241709</v>
      </c>
      <c r="AK45" s="305">
        <f>AL45/MoM!AL45*100</f>
        <v>0.98683556059812116</v>
      </c>
      <c r="AL45" s="305">
        <f>AM45/MoM!AM45*100</f>
        <v>1.0025262460116313</v>
      </c>
      <c r="AM45" s="305">
        <f>AN45/MoM!AN45*100</f>
        <v>1.0041302880052498</v>
      </c>
      <c r="AN45" s="305">
        <f>AO45/MoM!AO45*100</f>
        <v>0.9979046802196172</v>
      </c>
      <c r="AO45" s="305">
        <f>AP45/MoM!AP45*100</f>
        <v>0.99730593741148543</v>
      </c>
      <c r="AP45" s="305">
        <f>AQ45/MoM!AQ45*100</f>
        <v>0.9975053985989677</v>
      </c>
      <c r="AQ45" s="305">
        <f>AR45/MoM!AR45*100</f>
        <v>0.99790440075840736</v>
      </c>
      <c r="AR45" s="307">
        <v>1</v>
      </c>
      <c r="AS45" s="305">
        <f>AR45*MoM!AS45/100</f>
        <v>1.0003</v>
      </c>
      <c r="AT45" s="305">
        <f>AS45*MoM!AT45/100</f>
        <v>0.99739912999999991</v>
      </c>
      <c r="AU45" s="305">
        <f>AT45*MoM!AU45/100</f>
        <v>0.99680069052199982</v>
      </c>
      <c r="AV45" s="305">
        <f>AU45*MoM!AV45/100</f>
        <v>0.9997910925935658</v>
      </c>
      <c r="AW45" s="305">
        <f>AV45*MoM!AW45/100</f>
        <v>0.99709165664356325</v>
      </c>
      <c r="AX45" s="305">
        <f>AW45*MoM!AX45/100</f>
        <v>0.9889155050590861</v>
      </c>
      <c r="AY45" s="305">
        <f>AX45*MoM!AY45/100</f>
        <v>0.98288312047822568</v>
      </c>
      <c r="AZ45" s="305">
        <f>AY45*MoM!AZ45/100</f>
        <v>0.97708411006740403</v>
      </c>
    </row>
    <row r="46" spans="1:52" x14ac:dyDescent="0.45">
      <c r="A46" s="305">
        <f>Веса!A46</f>
        <v>1</v>
      </c>
      <c r="B46" s="305">
        <f>MoM!B46</f>
        <v>1</v>
      </c>
      <c r="C46" s="305">
        <f>БИПЦ_НДС!E46</f>
        <v>0</v>
      </c>
      <c r="D46" s="305">
        <f t="shared" si="0"/>
        <v>1</v>
      </c>
      <c r="E46" s="305">
        <v>1</v>
      </c>
      <c r="F46" s="305">
        <v>0</v>
      </c>
      <c r="G46" s="305">
        <v>0</v>
      </c>
      <c r="H46" s="305">
        <v>0</v>
      </c>
      <c r="I46" s="305">
        <v>0</v>
      </c>
      <c r="J46" s="308" t="s">
        <v>45</v>
      </c>
      <c r="K46" s="308" t="s">
        <v>45</v>
      </c>
      <c r="L46" s="305">
        <f>M46/MoM!M46*100</f>
        <v>0.85539753216090764</v>
      </c>
      <c r="M46" s="305">
        <f>N46/MoM!N46*100</f>
        <v>0.85471321413517887</v>
      </c>
      <c r="N46" s="305">
        <f>O46/MoM!O46*100</f>
        <v>0.85428585752811126</v>
      </c>
      <c r="O46" s="305">
        <f>P46/MoM!P46*100</f>
        <v>0.85753214378671805</v>
      </c>
      <c r="P46" s="305">
        <f>Q46/MoM!Q46*100</f>
        <v>0.85410201521157103</v>
      </c>
      <c r="Q46" s="305">
        <f>R46/MoM!R46*100</f>
        <v>0.84957527453094972</v>
      </c>
      <c r="R46" s="305">
        <f>S46/MoM!S46*100</f>
        <v>0.84541235568574813</v>
      </c>
      <c r="S46" s="305">
        <f>T46/MoM!T46*100</f>
        <v>0.84110075267175077</v>
      </c>
      <c r="T46" s="305">
        <f>U46/MoM!U46*100</f>
        <v>0.84387638515556751</v>
      </c>
      <c r="U46" s="305">
        <f>V46/MoM!V46*100</f>
        <v>0.84337005932447406</v>
      </c>
      <c r="V46" s="305">
        <f>W46/MoM!W46*100</f>
        <v>0.84910497572788046</v>
      </c>
      <c r="W46" s="305">
        <f>X46/MoM!X46*100</f>
        <v>0.85318067961137434</v>
      </c>
      <c r="X46" s="305">
        <f>Y46/MoM!Y46*100</f>
        <v>0.86026207925214881</v>
      </c>
      <c r="Y46" s="305">
        <f>Z46/MoM!Z46*100</f>
        <v>0.86146644616310186</v>
      </c>
      <c r="Z46" s="305">
        <f>AA46/MoM!AA46*100</f>
        <v>0.86646295155084796</v>
      </c>
      <c r="AA46" s="305">
        <f>AB46/MoM!AB46*100</f>
        <v>0.87166172926015306</v>
      </c>
      <c r="AB46" s="305">
        <f>AC46/MoM!AC46*100</f>
        <v>0.87052856901211495</v>
      </c>
      <c r="AC46" s="305">
        <f>AD46/MoM!AD46*100</f>
        <v>0.87166025615183074</v>
      </c>
      <c r="AD46" s="305">
        <f>AE46/MoM!AE46*100</f>
        <v>0.8699169356395271</v>
      </c>
      <c r="AE46" s="305">
        <f>AF46/MoM!AF46*100</f>
        <v>0.87504944555980035</v>
      </c>
      <c r="AF46" s="305">
        <f>AG46/MoM!AG46*100</f>
        <v>0.89395051358389199</v>
      </c>
      <c r="AG46" s="305">
        <f>AH46/MoM!AH46*100</f>
        <v>0.9128128694205121</v>
      </c>
      <c r="AH46" s="305">
        <f>AI46/MoM!AI46*100</f>
        <v>0.93462909699966235</v>
      </c>
      <c r="AI46" s="305">
        <f>AJ46/MoM!AJ46*100</f>
        <v>0.95519093713365488</v>
      </c>
      <c r="AJ46" s="305">
        <f>AK46/MoM!AK46*100</f>
        <v>0.96397869375528455</v>
      </c>
      <c r="AK46" s="305">
        <f>AL46/MoM!AL46*100</f>
        <v>0.98046272941849988</v>
      </c>
      <c r="AL46" s="305">
        <f>AM46/MoM!AM46*100</f>
        <v>0.98928689398326641</v>
      </c>
      <c r="AM46" s="305">
        <f>AN46/MoM!AN46*100</f>
        <v>0.99086975301363955</v>
      </c>
      <c r="AN46" s="305">
        <f>AO46/MoM!AO46*100</f>
        <v>0.99513049295159839</v>
      </c>
      <c r="AO46" s="305">
        <f>AP46/MoM!AP46*100</f>
        <v>0.99980760626847098</v>
      </c>
      <c r="AP46" s="305">
        <f>AQ46/MoM!AQ46*100</f>
        <v>0.99720810649217284</v>
      </c>
      <c r="AQ46" s="305">
        <f>AR46/MoM!AR46*100</f>
        <v>0.99710838568152349</v>
      </c>
      <c r="AR46" s="307">
        <v>1</v>
      </c>
      <c r="AS46" s="305">
        <f>AR46*MoM!AS46/100</f>
        <v>1.0065</v>
      </c>
      <c r="AT46" s="305">
        <f>AS46*MoM!AT46/100</f>
        <v>1.0100227499999999</v>
      </c>
      <c r="AU46" s="305">
        <f>AT46*MoM!AU46/100</f>
        <v>1.0114367818499999</v>
      </c>
      <c r="AV46" s="305">
        <f>AU46*MoM!AV46/100</f>
        <v>1.0141676611609949</v>
      </c>
      <c r="AW46" s="305">
        <f>AV46*MoM!AW46/100</f>
        <v>1.0087925725568416</v>
      </c>
      <c r="AX46" s="305">
        <f>AW46*MoM!AX46/100</f>
        <v>1.0094987273576315</v>
      </c>
      <c r="AY46" s="305">
        <f>AX46*MoM!AY46/100</f>
        <v>1.0050569329572578</v>
      </c>
      <c r="AZ46" s="305">
        <f>AY46*MoM!AZ46/100</f>
        <v>1.0010367052254288</v>
      </c>
    </row>
    <row r="47" spans="1:52" s="74" customFormat="1" x14ac:dyDescent="0.45">
      <c r="A47" s="311">
        <f>Веса!A47</f>
        <v>0</v>
      </c>
      <c r="B47" s="311">
        <f>MoM!B47</f>
        <v>0</v>
      </c>
      <c r="C47" s="311">
        <f>БИПЦ_НДС!E47</f>
        <v>0</v>
      </c>
      <c r="D47" s="311">
        <f t="shared" si="0"/>
        <v>1</v>
      </c>
      <c r="E47" s="311">
        <v>1</v>
      </c>
      <c r="F47" s="311">
        <v>0</v>
      </c>
      <c r="G47" s="311">
        <v>0</v>
      </c>
      <c r="H47" s="311">
        <v>0</v>
      </c>
      <c r="I47" s="311">
        <v>0</v>
      </c>
      <c r="J47" s="312" t="s">
        <v>467</v>
      </c>
      <c r="K47" s="312" t="s">
        <v>467</v>
      </c>
      <c r="L47" s="311">
        <v>0</v>
      </c>
      <c r="M47" s="311">
        <v>0</v>
      </c>
      <c r="N47" s="311">
        <v>0</v>
      </c>
      <c r="O47" s="311">
        <v>0</v>
      </c>
      <c r="P47" s="311">
        <v>0</v>
      </c>
      <c r="Q47" s="311">
        <v>0</v>
      </c>
      <c r="R47" s="311">
        <v>0</v>
      </c>
      <c r="S47" s="311">
        <v>0</v>
      </c>
      <c r="T47" s="311">
        <v>0</v>
      </c>
      <c r="U47" s="311">
        <v>0</v>
      </c>
      <c r="V47" s="311">
        <v>0</v>
      </c>
      <c r="W47" s="311">
        <v>0</v>
      </c>
      <c r="X47" s="311">
        <v>0</v>
      </c>
      <c r="Y47" s="311">
        <v>0</v>
      </c>
      <c r="Z47" s="311">
        <v>0</v>
      </c>
      <c r="AA47" s="311">
        <v>0</v>
      </c>
      <c r="AB47" s="311">
        <v>0</v>
      </c>
      <c r="AC47" s="311">
        <v>0</v>
      </c>
      <c r="AD47" s="311">
        <v>0</v>
      </c>
      <c r="AE47" s="311">
        <v>0</v>
      </c>
      <c r="AF47" s="311">
        <v>0</v>
      </c>
      <c r="AG47" s="311">
        <v>0</v>
      </c>
      <c r="AH47" s="311">
        <v>0</v>
      </c>
      <c r="AI47" s="311">
        <v>0</v>
      </c>
      <c r="AJ47" s="311">
        <v>0</v>
      </c>
      <c r="AK47" s="311">
        <v>0</v>
      </c>
      <c r="AL47" s="311">
        <v>0</v>
      </c>
      <c r="AM47" s="311">
        <v>0</v>
      </c>
      <c r="AN47" s="311">
        <v>0</v>
      </c>
      <c r="AO47" s="311">
        <v>0</v>
      </c>
      <c r="AP47" s="311">
        <v>0</v>
      </c>
      <c r="AQ47" s="311">
        <v>0</v>
      </c>
      <c r="AR47" s="311">
        <v>0</v>
      </c>
      <c r="AS47" s="311">
        <v>0</v>
      </c>
      <c r="AT47" s="311">
        <v>0</v>
      </c>
      <c r="AU47" s="311">
        <v>0</v>
      </c>
      <c r="AV47" s="311">
        <v>0</v>
      </c>
      <c r="AW47" s="311">
        <v>0</v>
      </c>
      <c r="AX47" s="311">
        <v>0</v>
      </c>
      <c r="AY47" s="311">
        <v>0</v>
      </c>
      <c r="AZ47" s="311">
        <v>0</v>
      </c>
    </row>
    <row r="48" spans="1:52" x14ac:dyDescent="0.45">
      <c r="A48" s="305">
        <f>Веса!A48</f>
        <v>1</v>
      </c>
      <c r="B48" s="305">
        <f>MoM!B48</f>
        <v>1</v>
      </c>
      <c r="C48" s="305">
        <f>БИПЦ_НДС!E48</f>
        <v>0</v>
      </c>
      <c r="D48" s="305">
        <f t="shared" si="0"/>
        <v>1</v>
      </c>
      <c r="E48" s="305">
        <v>1</v>
      </c>
      <c r="F48" s="305">
        <v>0</v>
      </c>
      <c r="G48" s="305">
        <v>0</v>
      </c>
      <c r="H48" s="305">
        <v>0</v>
      </c>
      <c r="I48" s="305">
        <v>0</v>
      </c>
      <c r="J48" s="308" t="s">
        <v>47</v>
      </c>
      <c r="K48" s="308" t="s">
        <v>47</v>
      </c>
      <c r="L48" s="305">
        <f>M48/MoM!M48*100</f>
        <v>0.88887014688820709</v>
      </c>
      <c r="M48" s="305">
        <f>N48/MoM!N48*100</f>
        <v>0.88700351957974199</v>
      </c>
      <c r="N48" s="305">
        <f>O48/MoM!O48*100</f>
        <v>0.89152723752959873</v>
      </c>
      <c r="O48" s="305">
        <f>P48/MoM!P48*100</f>
        <v>0.88671299044693874</v>
      </c>
      <c r="P48" s="305">
        <f>Q48/MoM!Q48*100</f>
        <v>0.88830907382974333</v>
      </c>
      <c r="Q48" s="305">
        <f>R48/MoM!R48*100</f>
        <v>0.88431168299750951</v>
      </c>
      <c r="R48" s="305">
        <f>S48/MoM!S48*100</f>
        <v>0.89041343361019232</v>
      </c>
      <c r="S48" s="305">
        <f>T48/MoM!T48*100</f>
        <v>0.88934493748985999</v>
      </c>
      <c r="T48" s="305">
        <f>U48/MoM!U48*100</f>
        <v>0.88703264065238629</v>
      </c>
      <c r="U48" s="305">
        <f>V48/MoM!V48*100</f>
        <v>0.88605690474766874</v>
      </c>
      <c r="V48" s="305">
        <f>W48/MoM!W48*100</f>
        <v>0.88995555512855851</v>
      </c>
      <c r="W48" s="305">
        <f>X48/MoM!X48*100</f>
        <v>0.89324839068253414</v>
      </c>
      <c r="X48" s="305">
        <f>Y48/MoM!Y48*100</f>
        <v>0.89985842877358491</v>
      </c>
      <c r="Y48" s="305">
        <f>Z48/MoM!Z48*100</f>
        <v>0.90318790496004731</v>
      </c>
      <c r="Z48" s="305">
        <f>AA48/MoM!AA48*100</f>
        <v>0.90824575722782352</v>
      </c>
      <c r="AA48" s="305">
        <f>AB48/MoM!AB48*100</f>
        <v>0.91169709110528929</v>
      </c>
      <c r="AB48" s="305">
        <f>AC48/MoM!AC48*100</f>
        <v>0.91324697616016837</v>
      </c>
      <c r="AC48" s="305">
        <f>AD48/MoM!AD48*100</f>
        <v>0.91297300206732035</v>
      </c>
      <c r="AD48" s="305">
        <f>AE48/MoM!AE48*100</f>
        <v>0.91032538036132515</v>
      </c>
      <c r="AE48" s="305">
        <f>AF48/MoM!AF48*100</f>
        <v>0.91260119381222848</v>
      </c>
      <c r="AF48" s="305">
        <f>AG48/MoM!AG48*100</f>
        <v>0.91506521703552135</v>
      </c>
      <c r="AG48" s="305">
        <f>AH48/MoM!AH48*100</f>
        <v>0.9263205192050582</v>
      </c>
      <c r="AH48" s="305">
        <f>AI48/MoM!AI48*100</f>
        <v>0.94160480777194178</v>
      </c>
      <c r="AI48" s="305">
        <f>AJ48/MoM!AJ48*100</f>
        <v>0.95403399123453125</v>
      </c>
      <c r="AJ48" s="305">
        <f>AK48/MoM!AK48*100</f>
        <v>0.96433755833986412</v>
      </c>
      <c r="AK48" s="305">
        <f>AL48/MoM!AL48*100</f>
        <v>0.9777418504007882</v>
      </c>
      <c r="AL48" s="305">
        <f>AM48/MoM!AM48*100</f>
        <v>0.99407013930248134</v>
      </c>
      <c r="AM48" s="305">
        <f>AN48/MoM!AN48*100</f>
        <v>0.99705234972038881</v>
      </c>
      <c r="AN48" s="305">
        <f>AO48/MoM!AO48*100</f>
        <v>1.002835253348767</v>
      </c>
      <c r="AO48" s="305">
        <f>AP48/MoM!AP48*100</f>
        <v>1.0048409238554645</v>
      </c>
      <c r="AP48" s="305">
        <f>AQ48/MoM!AQ48*100</f>
        <v>1.0059462488717055</v>
      </c>
      <c r="AQ48" s="305">
        <f>AR48/MoM!AR48*100</f>
        <v>1.007455168245013</v>
      </c>
      <c r="AR48" s="307">
        <v>1</v>
      </c>
      <c r="AS48" s="305">
        <f>AR48*MoM!AS48/100</f>
        <v>1.0049999999999999</v>
      </c>
      <c r="AT48" s="305">
        <f>AS48*MoM!AT48/100</f>
        <v>1.0068089999999998</v>
      </c>
      <c r="AU48" s="305">
        <f>AT48*MoM!AU48/100</f>
        <v>1.0104335123999997</v>
      </c>
      <c r="AV48" s="305">
        <f>AU48*MoM!AV48/100</f>
        <v>1.0190221972553997</v>
      </c>
      <c r="AW48" s="305">
        <f>AV48*MoM!AW48/100</f>
        <v>1.014538499587476</v>
      </c>
      <c r="AX48" s="305">
        <f>AW48*MoM!AX48/100</f>
        <v>1.0144370457375171</v>
      </c>
      <c r="AY48" s="305">
        <f>AX48*MoM!AY48/100</f>
        <v>1.0135240523963533</v>
      </c>
      <c r="AZ48" s="305">
        <f>AY48*MoM!AZ48/100</f>
        <v>1.0144362240435101</v>
      </c>
    </row>
    <row r="49" spans="1:52" x14ac:dyDescent="0.45">
      <c r="A49" s="305">
        <f>Веса!A49</f>
        <v>1</v>
      </c>
      <c r="B49" s="305">
        <f>MoM!B49</f>
        <v>1</v>
      </c>
      <c r="C49" s="305">
        <f>БИПЦ_НДС!E49</f>
        <v>0</v>
      </c>
      <c r="D49" s="305">
        <f t="shared" si="0"/>
        <v>1</v>
      </c>
      <c r="E49" s="305">
        <v>1</v>
      </c>
      <c r="F49" s="305">
        <v>0</v>
      </c>
      <c r="G49" s="305">
        <v>0</v>
      </c>
      <c r="H49" s="305">
        <v>0</v>
      </c>
      <c r="I49" s="305">
        <v>0</v>
      </c>
      <c r="J49" s="308" t="s">
        <v>48</v>
      </c>
      <c r="K49" s="308" t="s">
        <v>48</v>
      </c>
      <c r="L49" s="305">
        <f>M49/MoM!M49*100</f>
        <v>0.85355432534094977</v>
      </c>
      <c r="M49" s="305">
        <f>N49/MoM!N49*100</f>
        <v>0.85440787966629073</v>
      </c>
      <c r="N49" s="305">
        <f>O49/MoM!O49*100</f>
        <v>0.8577400703969893</v>
      </c>
      <c r="O49" s="305">
        <f>P49/MoM!P49*100</f>
        <v>0.8570538783406717</v>
      </c>
      <c r="P49" s="305">
        <f>Q49/MoM!Q49*100</f>
        <v>0.85011174192611227</v>
      </c>
      <c r="Q49" s="305">
        <f>R49/MoM!R49*100</f>
        <v>0.8503667754486901</v>
      </c>
      <c r="R49" s="305">
        <f>S49/MoM!S49*100</f>
        <v>0.84722041837952988</v>
      </c>
      <c r="S49" s="305">
        <f>T49/MoM!T49*100</f>
        <v>0.84722041837952988</v>
      </c>
      <c r="T49" s="305">
        <f>U49/MoM!U49*100</f>
        <v>0.84459403508255326</v>
      </c>
      <c r="U49" s="305">
        <f>V49/MoM!V49*100</f>
        <v>0.85903659308246494</v>
      </c>
      <c r="V49" s="305">
        <f>W49/MoM!W49*100</f>
        <v>0.85164887838195569</v>
      </c>
      <c r="W49" s="305">
        <f>X49/MoM!X49*100</f>
        <v>0.85113788905492649</v>
      </c>
      <c r="X49" s="305">
        <f>Y49/MoM!Y49*100</f>
        <v>0.86092597477905819</v>
      </c>
      <c r="Y49" s="305">
        <f>Z49/MoM!Z49*100</f>
        <v>0.86428358608069655</v>
      </c>
      <c r="Z49" s="305">
        <f>AA49/MoM!AA49*100</f>
        <v>0.86825929057666762</v>
      </c>
      <c r="AA49" s="305">
        <f>AB49/MoM!AB49*100</f>
        <v>0.87181915366803198</v>
      </c>
      <c r="AB49" s="305">
        <f>AC49/MoM!AC49*100</f>
        <v>0.87617824943637224</v>
      </c>
      <c r="AC49" s="305">
        <f>AD49/MoM!AD49*100</f>
        <v>0.87705442768580866</v>
      </c>
      <c r="AD49" s="305">
        <f>AE49/MoM!AE49*100</f>
        <v>0.87652819502919721</v>
      </c>
      <c r="AE49" s="305">
        <f>AF49/MoM!AF49*100</f>
        <v>0.8814367529213607</v>
      </c>
      <c r="AF49" s="305">
        <f>AG49/MoM!AG49*100</f>
        <v>0.8992417753303722</v>
      </c>
      <c r="AG49" s="305">
        <f>AH49/MoM!AH49*100</f>
        <v>0.9076047238409447</v>
      </c>
      <c r="AH49" s="305">
        <f>AI49/MoM!AI49*100</f>
        <v>0.91659001060696998</v>
      </c>
      <c r="AI49" s="305">
        <f>AJ49/MoM!AJ49*100</f>
        <v>0.92236452767379373</v>
      </c>
      <c r="AJ49" s="305">
        <f>AK49/MoM!AK49*100</f>
        <v>0.93518539460845951</v>
      </c>
      <c r="AK49" s="305">
        <f>AL49/MoM!AL49*100</f>
        <v>0.95594651036876721</v>
      </c>
      <c r="AL49" s="305">
        <f>AM49/MoM!AM49*100</f>
        <v>0.97162403313881507</v>
      </c>
      <c r="AM49" s="305">
        <f>AN49/MoM!AN49*100</f>
        <v>0.98027148703375055</v>
      </c>
      <c r="AN49" s="305">
        <f>AO49/MoM!AO49*100</f>
        <v>0.98242808430522477</v>
      </c>
      <c r="AO49" s="305">
        <f>AP49/MoM!AP49*100</f>
        <v>0.98586658260029303</v>
      </c>
      <c r="AP49" s="305">
        <f>AQ49/MoM!AQ49*100</f>
        <v>0.99690828832541634</v>
      </c>
      <c r="AQ49" s="305">
        <f>AR49/MoM!AR49*100</f>
        <v>0.99740674246957906</v>
      </c>
      <c r="AR49" s="307">
        <v>1</v>
      </c>
      <c r="AS49" s="305">
        <f>AR49*MoM!AS49/100</f>
        <v>1.0066999999999999</v>
      </c>
      <c r="AT49" s="305">
        <f>AS49*MoM!AT49/100</f>
        <v>1.0097200999999998</v>
      </c>
      <c r="AU49" s="305">
        <f>AT49*MoM!AU49/100</f>
        <v>1.0089123239199997</v>
      </c>
      <c r="AV49" s="305">
        <f>AU49*MoM!AV49/100</f>
        <v>1.0126452995185038</v>
      </c>
      <c r="AW49" s="305">
        <f>AV49*MoM!AW49/100</f>
        <v>1.0028226401131743</v>
      </c>
      <c r="AX49" s="305">
        <f>AW49*MoM!AX49/100</f>
        <v>0.99941304313678958</v>
      </c>
      <c r="AY49" s="305">
        <f>AX49*MoM!AY49/100</f>
        <v>0.99751415835482971</v>
      </c>
      <c r="AZ49" s="305">
        <f>AY49*MoM!AZ49/100</f>
        <v>0.99043180783051044</v>
      </c>
    </row>
    <row r="50" spans="1:52" x14ac:dyDescent="0.45">
      <c r="A50" s="305">
        <f>Веса!A50</f>
        <v>1</v>
      </c>
      <c r="B50" s="305">
        <f>MoM!B50</f>
        <v>1</v>
      </c>
      <c r="C50" s="305">
        <f>БИПЦ_НДС!E50</f>
        <v>0</v>
      </c>
      <c r="D50" s="305">
        <f t="shared" si="0"/>
        <v>1</v>
      </c>
      <c r="E50" s="305">
        <v>1</v>
      </c>
      <c r="F50" s="305">
        <v>0</v>
      </c>
      <c r="G50" s="305">
        <v>0</v>
      </c>
      <c r="H50" s="305">
        <v>0</v>
      </c>
      <c r="I50" s="305">
        <v>0</v>
      </c>
      <c r="J50" s="308" t="s">
        <v>49</v>
      </c>
      <c r="K50" s="308" t="s">
        <v>49</v>
      </c>
      <c r="L50" s="305">
        <f>M50/MoM!M50*100</f>
        <v>0.89294772054667981</v>
      </c>
      <c r="M50" s="305">
        <f>N50/MoM!N50*100</f>
        <v>0.89893047027434259</v>
      </c>
      <c r="N50" s="305">
        <f>O50/MoM!O50*100</f>
        <v>0.8963235719105469</v>
      </c>
      <c r="O50" s="305">
        <f>P50/MoM!P50*100</f>
        <v>0.8945309247667258</v>
      </c>
      <c r="P50" s="305">
        <f>Q50/MoM!Q50*100</f>
        <v>0.8973934237259793</v>
      </c>
      <c r="Q50" s="305">
        <f>R50/MoM!R50*100</f>
        <v>0.8936243713463301</v>
      </c>
      <c r="R50" s="305">
        <f>S50/MoM!S50*100</f>
        <v>0.88996051142381016</v>
      </c>
      <c r="S50" s="305">
        <f>T50/MoM!T50*100</f>
        <v>0.88853657460553204</v>
      </c>
      <c r="T50" s="305">
        <f>U50/MoM!U50*100</f>
        <v>0.89200186724649366</v>
      </c>
      <c r="U50" s="305">
        <f>V50/MoM!V50*100</f>
        <v>0.90350869133397349</v>
      </c>
      <c r="V50" s="305">
        <f>W50/MoM!W50*100</f>
        <v>0.90242448090437266</v>
      </c>
      <c r="W50" s="305">
        <f>X50/MoM!X50*100</f>
        <v>0.90603417882799031</v>
      </c>
      <c r="X50" s="305">
        <f>Y50/MoM!Y50*100</f>
        <v>0.91618176163086384</v>
      </c>
      <c r="Y50" s="305">
        <f>Z50/MoM!Z50*100</f>
        <v>0.92232017943379063</v>
      </c>
      <c r="Z50" s="305">
        <f>AA50/MoM!AA50*100</f>
        <v>0.91789304257250837</v>
      </c>
      <c r="AA50" s="305">
        <f>AB50/MoM!AB50*100</f>
        <v>0.92312503291517167</v>
      </c>
      <c r="AB50" s="305">
        <f>AC50/MoM!AC50*100</f>
        <v>0.92081722033288371</v>
      </c>
      <c r="AC50" s="305">
        <f>AD50/MoM!AD50*100</f>
        <v>0.91566064389901947</v>
      </c>
      <c r="AD50" s="305">
        <f>AE50/MoM!AE50*100</f>
        <v>0.90943415152050611</v>
      </c>
      <c r="AE50" s="305">
        <f>AF50/MoM!AF50*100</f>
        <v>0.91771000229934274</v>
      </c>
      <c r="AF50" s="305">
        <f>AG50/MoM!AG50*100</f>
        <v>0.91982073530463127</v>
      </c>
      <c r="AG50" s="305">
        <f>AH50/MoM!AH50*100</f>
        <v>0.91954478908403992</v>
      </c>
      <c r="AH50" s="305">
        <f>AI50/MoM!AI50*100</f>
        <v>0.92211951449347518</v>
      </c>
      <c r="AI50" s="305">
        <f>AJ50/MoM!AJ50*100</f>
        <v>0.92774444353188534</v>
      </c>
      <c r="AJ50" s="305">
        <f>AK50/MoM!AK50*100</f>
        <v>0.93331091019307666</v>
      </c>
      <c r="AK50" s="305">
        <f>AL50/MoM!AL50*100</f>
        <v>0.94721724275495345</v>
      </c>
      <c r="AL50" s="305">
        <f>AM50/MoM!AM50*100</f>
        <v>0.95365832000568718</v>
      </c>
      <c r="AM50" s="305">
        <f>AN50/MoM!AN50*100</f>
        <v>0.9755924613658179</v>
      </c>
      <c r="AN50" s="305">
        <f>AO50/MoM!AO50*100</f>
        <v>0.98095821990332988</v>
      </c>
      <c r="AO50" s="305">
        <f>AP50/MoM!AP50*100</f>
        <v>0.98704016086673063</v>
      </c>
      <c r="AP50" s="305">
        <f>AQ50/MoM!AQ50*100</f>
        <v>0.99720667452365808</v>
      </c>
      <c r="AQ50" s="305">
        <f>AR50/MoM!AR50*100</f>
        <v>0.99950024987506247</v>
      </c>
      <c r="AR50" s="307">
        <v>1</v>
      </c>
      <c r="AS50" s="305">
        <f>AR50*MoM!AS50/100</f>
        <v>1.0043</v>
      </c>
      <c r="AT50" s="305">
        <f>AS50*MoM!AT50/100</f>
        <v>1.0063085999999999</v>
      </c>
      <c r="AU50" s="305">
        <f>AT50*MoM!AU50/100</f>
        <v>1.0061073382799999</v>
      </c>
      <c r="AV50" s="305">
        <f>AU50*MoM!AV50/100</f>
        <v>1.0074152778197638</v>
      </c>
      <c r="AW50" s="305">
        <f>AV50*MoM!AW50/100</f>
        <v>1.0038893243473948</v>
      </c>
      <c r="AX50" s="305">
        <f>AW50*MoM!AX50/100</f>
        <v>1.0108161606853918</v>
      </c>
      <c r="AY50" s="305">
        <f>AX50*MoM!AY50/100</f>
        <v>1.0102096709889805</v>
      </c>
      <c r="AZ50" s="305">
        <f>AY50*MoM!AZ50/100</f>
        <v>1.0079872097128046</v>
      </c>
    </row>
    <row r="51" spans="1:52" ht="26.25" x14ac:dyDescent="0.45">
      <c r="A51" s="305">
        <f>Веса!A51</f>
        <v>1</v>
      </c>
      <c r="B51" s="305">
        <f>MoM!B51</f>
        <v>1</v>
      </c>
      <c r="C51" s="305">
        <f>БИПЦ_НДС!E51</f>
        <v>0</v>
      </c>
      <c r="D51" s="305">
        <f t="shared" si="0"/>
        <v>1</v>
      </c>
      <c r="E51" s="305">
        <v>1</v>
      </c>
      <c r="F51" s="305">
        <v>0</v>
      </c>
      <c r="G51" s="305">
        <v>0</v>
      </c>
      <c r="H51" s="305">
        <v>0</v>
      </c>
      <c r="I51" s="305">
        <v>0</v>
      </c>
      <c r="J51" s="308" t="s">
        <v>50</v>
      </c>
      <c r="K51" s="308" t="s">
        <v>50</v>
      </c>
      <c r="L51" s="305">
        <f>M51/MoM!M51*100</f>
        <v>0.83076536829376424</v>
      </c>
      <c r="M51" s="305">
        <f>N51/MoM!N51*100</f>
        <v>0.83159613366205787</v>
      </c>
      <c r="N51" s="305">
        <f>O51/MoM!O51*100</f>
        <v>0.84756277942836933</v>
      </c>
      <c r="O51" s="305">
        <f>P51/MoM!P51*100</f>
        <v>0.85281766866082531</v>
      </c>
      <c r="P51" s="305">
        <f>Q51/MoM!Q51*100</f>
        <v>0.85631422110233468</v>
      </c>
      <c r="Q51" s="305">
        <f>R51/MoM!R51*100</f>
        <v>0.86162336927316918</v>
      </c>
      <c r="R51" s="305">
        <f>S51/MoM!S51*100</f>
        <v>0.86567299910875317</v>
      </c>
      <c r="S51" s="305">
        <f>T51/MoM!T51*100</f>
        <v>0.86896255650536647</v>
      </c>
      <c r="T51" s="305">
        <f>U51/MoM!U51*100</f>
        <v>0.87574046444610831</v>
      </c>
      <c r="U51" s="305">
        <f>V51/MoM!V51*100</f>
        <v>0.8941310141994766</v>
      </c>
      <c r="V51" s="305">
        <f>W51/MoM!W51*100</f>
        <v>0.90173112782017206</v>
      </c>
      <c r="W51" s="305">
        <f>X51/MoM!X51*100</f>
        <v>0.90569874478258083</v>
      </c>
      <c r="X51" s="305">
        <f>Y51/MoM!Y51*100</f>
        <v>0.91140464687471112</v>
      </c>
      <c r="Y51" s="305">
        <f>Z51/MoM!Z51*100</f>
        <v>0.91650851289720947</v>
      </c>
      <c r="Z51" s="305">
        <f>AA51/MoM!AA51*100</f>
        <v>0.92044949950266763</v>
      </c>
      <c r="AA51" s="305">
        <f>AB51/MoM!AB51*100</f>
        <v>0.9231188030512254</v>
      </c>
      <c r="AB51" s="305">
        <f>AC51/MoM!AC51*100</f>
        <v>0.92551891193915858</v>
      </c>
      <c r="AC51" s="305">
        <f>AD51/MoM!AD51*100</f>
        <v>0.93310816701705956</v>
      </c>
      <c r="AD51" s="305">
        <f>AE51/MoM!AE51*100</f>
        <v>0.93040215333271004</v>
      </c>
      <c r="AE51" s="305">
        <f>AF51/MoM!AF51*100</f>
        <v>0.92882046967204435</v>
      </c>
      <c r="AF51" s="305">
        <f>AG51/MoM!AG51*100</f>
        <v>0.92844894148417545</v>
      </c>
      <c r="AG51" s="305">
        <f>AH51/MoM!AH51*100</f>
        <v>0.93661929216923623</v>
      </c>
      <c r="AH51" s="305">
        <f>AI51/MoM!AI51*100</f>
        <v>0.94102140284243152</v>
      </c>
      <c r="AI51" s="305">
        <f>AJ51/MoM!AJ51*100</f>
        <v>0.9429975477884005</v>
      </c>
      <c r="AJ51" s="305">
        <f>AK51/MoM!AK51*100</f>
        <v>0.9435633463170735</v>
      </c>
      <c r="AK51" s="305">
        <f>AL51/MoM!AL51*100</f>
        <v>0.95686758950014428</v>
      </c>
      <c r="AL51" s="305">
        <f>AM51/MoM!AM51*100</f>
        <v>0.95964250550969488</v>
      </c>
      <c r="AM51" s="305">
        <f>AN51/MoM!AN51*100</f>
        <v>0.97192592958021895</v>
      </c>
      <c r="AN51" s="305">
        <f>AO51/MoM!AO51*100</f>
        <v>0.97727152219291014</v>
      </c>
      <c r="AO51" s="305">
        <f>AP51/MoM!AP51*100</f>
        <v>0.98958514337254089</v>
      </c>
      <c r="AP51" s="305">
        <f>AQ51/MoM!AQ51*100</f>
        <v>0.99324660840301937</v>
      </c>
      <c r="AQ51" s="305">
        <f>AR51/MoM!AR51*100</f>
        <v>1.0001000100010002</v>
      </c>
      <c r="AR51" s="307">
        <v>1</v>
      </c>
      <c r="AS51" s="305">
        <f>AR51*MoM!AS51/100</f>
        <v>1.0057</v>
      </c>
      <c r="AT51" s="305">
        <f>AS51*MoM!AT51/100</f>
        <v>1.01344389</v>
      </c>
      <c r="AU51" s="305">
        <f>AT51*MoM!AU51/100</f>
        <v>1.0207406860079999</v>
      </c>
      <c r="AV51" s="305">
        <f>AU51*MoM!AV51/100</f>
        <v>1.0193116490475886</v>
      </c>
      <c r="AW51" s="305">
        <f>AV51*MoM!AW51/100</f>
        <v>1.0201270983668267</v>
      </c>
      <c r="AX51" s="305">
        <f>AW51*MoM!AX51/100</f>
        <v>1.0195150221078066</v>
      </c>
      <c r="AY51" s="305">
        <f>AX51*MoM!AY51/100</f>
        <v>1.0233891791918162</v>
      </c>
      <c r="AZ51" s="305">
        <f>AY51*MoM!AZ51/100</f>
        <v>1.023286840273897</v>
      </c>
    </row>
    <row r="52" spans="1:52" x14ac:dyDescent="0.45">
      <c r="A52" s="305">
        <f>Веса!A52</f>
        <v>1</v>
      </c>
      <c r="B52" s="305">
        <f>MoM!B52</f>
        <v>1</v>
      </c>
      <c r="C52" s="305">
        <f>БИПЦ_НДС!E52</f>
        <v>0</v>
      </c>
      <c r="D52" s="305">
        <f t="shared" si="0"/>
        <v>1</v>
      </c>
      <c r="E52" s="305">
        <v>1</v>
      </c>
      <c r="F52" s="305">
        <v>0</v>
      </c>
      <c r="G52" s="305">
        <v>0</v>
      </c>
      <c r="H52" s="305">
        <v>0</v>
      </c>
      <c r="I52" s="305">
        <v>0</v>
      </c>
      <c r="J52" s="308" t="s">
        <v>51</v>
      </c>
      <c r="K52" s="308" t="s">
        <v>51</v>
      </c>
      <c r="L52" s="305">
        <f>M52/MoM!M52*100</f>
        <v>0.82798531333013159</v>
      </c>
      <c r="M52" s="305">
        <f>N52/MoM!N52*100</f>
        <v>0.83046926927012199</v>
      </c>
      <c r="N52" s="305">
        <f>O52/MoM!O52*100</f>
        <v>0.82914051843928982</v>
      </c>
      <c r="O52" s="305">
        <f>P52/MoM!P52*100</f>
        <v>0.8264043547284402</v>
      </c>
      <c r="P52" s="305">
        <f>Q52/MoM!Q52*100</f>
        <v>0.82599115255107602</v>
      </c>
      <c r="Q52" s="305">
        <f>R52/MoM!R52*100</f>
        <v>0.82400877378495352</v>
      </c>
      <c r="R52" s="305">
        <f>S52/MoM!S52*100</f>
        <v>0.82318476501116855</v>
      </c>
      <c r="S52" s="305">
        <f>T52/MoM!T52*100</f>
        <v>0.82400794977617964</v>
      </c>
      <c r="T52" s="305">
        <f>U52/MoM!U52*100</f>
        <v>0.83200082688900856</v>
      </c>
      <c r="U52" s="305">
        <f>V52/MoM!V52*100</f>
        <v>0.84206803689436549</v>
      </c>
      <c r="V52" s="305">
        <f>W52/MoM!W52*100</f>
        <v>0.85377278260719713</v>
      </c>
      <c r="W52" s="305">
        <f>X52/MoM!X52*100</f>
        <v>0.86188362404196561</v>
      </c>
      <c r="X52" s="305">
        <f>Y52/MoM!Y52*100</f>
        <v>0.86989914174555594</v>
      </c>
      <c r="Y52" s="305">
        <f>Z52/MoM!Z52*100</f>
        <v>0.87433562736845827</v>
      </c>
      <c r="Z52" s="305">
        <f>AA52/MoM!AA52*100</f>
        <v>0.87564713080951107</v>
      </c>
      <c r="AA52" s="305">
        <f>AB52/MoM!AB52*100</f>
        <v>0.87354557769556829</v>
      </c>
      <c r="AB52" s="305">
        <f>AC52/MoM!AC52*100</f>
        <v>0.8724099684445642</v>
      </c>
      <c r="AC52" s="305">
        <f>AD52/MoM!AD52*100</f>
        <v>0.87973821217949855</v>
      </c>
      <c r="AD52" s="305">
        <f>AE52/MoM!AE52*100</f>
        <v>0.88440082470404979</v>
      </c>
      <c r="AE52" s="305">
        <f>AF52/MoM!AF52*100</f>
        <v>0.89085695072438942</v>
      </c>
      <c r="AF52" s="305">
        <f>AG52/MoM!AG52*100</f>
        <v>0.90199266260844435</v>
      </c>
      <c r="AG52" s="305">
        <f>AH52/MoM!AH52*100</f>
        <v>0.91904032393174406</v>
      </c>
      <c r="AH52" s="305">
        <f>AI52/MoM!AI52*100</f>
        <v>0.93549114573012238</v>
      </c>
      <c r="AI52" s="305">
        <f>AJ52/MoM!AJ52*100</f>
        <v>0.95476226333216296</v>
      </c>
      <c r="AJ52" s="305">
        <f>AK52/MoM!AK52*100</f>
        <v>0.96793798256614683</v>
      </c>
      <c r="AK52" s="305">
        <f>AL52/MoM!AL52*100</f>
        <v>0.98584483524362043</v>
      </c>
      <c r="AL52" s="305">
        <f>AM52/MoM!AM52*100</f>
        <v>0.98880236974935132</v>
      </c>
      <c r="AM52" s="305">
        <f>AN52/MoM!AN52*100</f>
        <v>0.99097773496279984</v>
      </c>
      <c r="AN52" s="305">
        <f>AO52/MoM!AO52*100</f>
        <v>0.98998675722783702</v>
      </c>
      <c r="AO52" s="305">
        <f>AP52/MoM!AP52*100</f>
        <v>0.98968976120066865</v>
      </c>
      <c r="AP52" s="305">
        <f>AQ52/MoM!AQ52*100</f>
        <v>0.98840316451110777</v>
      </c>
      <c r="AQ52" s="305">
        <f>AR52/MoM!AR52*100</f>
        <v>0.99304865938430986</v>
      </c>
      <c r="AR52" s="307">
        <v>1</v>
      </c>
      <c r="AS52" s="305">
        <f>AR52*MoM!AS52/100</f>
        <v>1.012</v>
      </c>
      <c r="AT52" s="305">
        <f>AS52*MoM!AT52/100</f>
        <v>1.0167564</v>
      </c>
      <c r="AU52" s="305">
        <f>AT52*MoM!AU52/100</f>
        <v>1.02153515508</v>
      </c>
      <c r="AV52" s="305">
        <f>AU52*MoM!AV52/100</f>
        <v>1.0275622124949719</v>
      </c>
      <c r="AW52" s="305">
        <f>AV52*MoM!AW52/100</f>
        <v>1.0254043318487325</v>
      </c>
      <c r="AX52" s="305">
        <f>AW52*MoM!AX52/100</f>
        <v>1.0209950932217828</v>
      </c>
      <c r="AY52" s="305">
        <f>AX52*MoM!AY52/100</f>
        <v>1.012520833948042</v>
      </c>
      <c r="AZ52" s="305">
        <f>AY52*MoM!AZ52/100</f>
        <v>1.0041169110262733</v>
      </c>
    </row>
    <row r="53" spans="1:52" ht="26.25" x14ac:dyDescent="0.45">
      <c r="A53" s="305">
        <f>Веса!A53</f>
        <v>1</v>
      </c>
      <c r="B53" s="305">
        <f>MoM!B53</f>
        <v>1</v>
      </c>
      <c r="C53" s="305">
        <f>БИПЦ_НДС!E53</f>
        <v>1</v>
      </c>
      <c r="D53" s="305">
        <f t="shared" si="0"/>
        <v>0</v>
      </c>
      <c r="E53" s="305">
        <v>1</v>
      </c>
      <c r="F53" s="305">
        <v>0</v>
      </c>
      <c r="G53" s="305">
        <v>0</v>
      </c>
      <c r="H53" s="305">
        <v>0</v>
      </c>
      <c r="I53" s="305">
        <v>0</v>
      </c>
      <c r="J53" s="308" t="s">
        <v>52</v>
      </c>
      <c r="K53" s="308" t="s">
        <v>52</v>
      </c>
      <c r="L53" s="305">
        <f>M53/MoM!M53*100</f>
        <v>0.8374049813369665</v>
      </c>
      <c r="M53" s="305">
        <f>N53/MoM!N53*100</f>
        <v>0.84100582275671554</v>
      </c>
      <c r="N53" s="305">
        <f>O53/MoM!O53*100</f>
        <v>0.84436984604774246</v>
      </c>
      <c r="O53" s="305">
        <f>P53/MoM!P53*100</f>
        <v>0.84639633367825706</v>
      </c>
      <c r="P53" s="305">
        <f>Q53/MoM!Q53*100</f>
        <v>0.84910480194602744</v>
      </c>
      <c r="Q53" s="305">
        <f>R53/MoM!R53*100</f>
        <v>0.8480009657034977</v>
      </c>
      <c r="R53" s="305">
        <f>S53/MoM!S53*100</f>
        <v>0.85139296956631172</v>
      </c>
      <c r="S53" s="305">
        <f>T53/MoM!T53*100</f>
        <v>0.85437284495979371</v>
      </c>
      <c r="T53" s="305">
        <f>U53/MoM!U53*100</f>
        <v>0.86360007168535957</v>
      </c>
      <c r="U53" s="305">
        <f>V53/MoM!V53*100</f>
        <v>0.87370419252407827</v>
      </c>
      <c r="V53" s="305">
        <f>W53/MoM!W53*100</f>
        <v>0.87597582342464098</v>
      </c>
      <c r="W53" s="305">
        <f>X53/MoM!X53*100</f>
        <v>0.87974251946536697</v>
      </c>
      <c r="X53" s="305">
        <f>Y53/MoM!Y53*100</f>
        <v>0.89082727521063065</v>
      </c>
      <c r="Y53" s="305">
        <f>Z53/MoM!Z53*100</f>
        <v>0.89162901975832021</v>
      </c>
      <c r="Z53" s="305">
        <f>AA53/MoM!AA53*100</f>
        <v>0.89350144069981263</v>
      </c>
      <c r="AA53" s="305">
        <f>AB53/MoM!AB53*100</f>
        <v>0.89993465107285131</v>
      </c>
      <c r="AB53" s="305">
        <f>AC53/MoM!AC53*100</f>
        <v>0.89993465107285131</v>
      </c>
      <c r="AC53" s="305">
        <f>AD53/MoM!AD53*100</f>
        <v>0.90353438967714272</v>
      </c>
      <c r="AD53" s="305">
        <f>AE53/MoM!AE53*100</f>
        <v>0.90750994099172211</v>
      </c>
      <c r="AE53" s="305">
        <f>AF53/MoM!AF53*100</f>
        <v>0.91104922976158986</v>
      </c>
      <c r="AF53" s="305">
        <f>AG53/MoM!AG53*100</f>
        <v>0.91624221037123077</v>
      </c>
      <c r="AG53" s="305">
        <f>AH53/MoM!AH53*100</f>
        <v>0.93300944282102427</v>
      </c>
      <c r="AH53" s="305">
        <f>AI53/MoM!AI53*100</f>
        <v>0.94159312969497766</v>
      </c>
      <c r="AI53" s="305">
        <f>AJ53/MoM!AJ53*100</f>
        <v>0.94931419335847633</v>
      </c>
      <c r="AJ53" s="305">
        <f>AK53/MoM!AK53*100</f>
        <v>0.95719350116335167</v>
      </c>
      <c r="AK53" s="305">
        <f>AL53/MoM!AL53*100</f>
        <v>0.96217090736940114</v>
      </c>
      <c r="AL53" s="305">
        <f>AM53/MoM!AM53*100</f>
        <v>0.96832880117656539</v>
      </c>
      <c r="AM53" s="305">
        <f>AN53/MoM!AN53*100</f>
        <v>0.97346094382280124</v>
      </c>
      <c r="AN53" s="305">
        <f>AO53/MoM!AO53*100</f>
        <v>0.98144332356214814</v>
      </c>
      <c r="AO53" s="305">
        <f>AP53/MoM!AP53*100</f>
        <v>0.98311177721220389</v>
      </c>
      <c r="AP53" s="305">
        <f>AQ53/MoM!AQ53*100</f>
        <v>0.99363107322837441</v>
      </c>
      <c r="AQ53" s="305">
        <f>AR53/MoM!AR53*100</f>
        <v>0.99750623441396502</v>
      </c>
      <c r="AR53" s="307">
        <v>1</v>
      </c>
      <c r="AS53" s="305">
        <f>AR53*MoM!AS53/100</f>
        <v>1.0054000000000001</v>
      </c>
      <c r="AT53" s="305">
        <f>AS53*MoM!AT53/100</f>
        <v>1.0092205200000002</v>
      </c>
      <c r="AU53" s="305">
        <f>AT53*MoM!AU53/100</f>
        <v>1.0158813754320002</v>
      </c>
      <c r="AV53" s="305">
        <f>AU53*MoM!AV53/100</f>
        <v>1.0350815334276651</v>
      </c>
      <c r="AW53" s="305">
        <f>AV53*MoM!AW53/100</f>
        <v>1.0398429084814322</v>
      </c>
      <c r="AX53" s="305">
        <f>AW53*MoM!AX53/100</f>
        <v>1.0390110341546472</v>
      </c>
      <c r="AY53" s="305">
        <f>AX53*MoM!AY53/100</f>
        <v>1.0419202650502803</v>
      </c>
      <c r="AZ53" s="305">
        <f>AY53*MoM!AZ53/100</f>
        <v>1.0395238484406648</v>
      </c>
    </row>
    <row r="54" spans="1:52" s="74" customFormat="1" x14ac:dyDescent="0.45">
      <c r="A54" s="311">
        <f>Веса!A54</f>
        <v>0</v>
      </c>
      <c r="B54" s="311">
        <f>MoM!B54</f>
        <v>0</v>
      </c>
      <c r="C54" s="311">
        <f>БИПЦ_НДС!E54</f>
        <v>1</v>
      </c>
      <c r="D54" s="311">
        <f t="shared" si="0"/>
        <v>0</v>
      </c>
      <c r="E54" s="311">
        <v>1</v>
      </c>
      <c r="F54" s="311">
        <v>0</v>
      </c>
      <c r="G54" s="311">
        <v>0</v>
      </c>
      <c r="H54" s="311">
        <v>0</v>
      </c>
      <c r="I54" s="311">
        <v>0</v>
      </c>
      <c r="J54" s="312" t="s">
        <v>53</v>
      </c>
      <c r="K54" s="312" t="s">
        <v>53</v>
      </c>
      <c r="L54" s="311">
        <v>0</v>
      </c>
      <c r="M54" s="311">
        <v>0</v>
      </c>
      <c r="N54" s="311">
        <v>0</v>
      </c>
      <c r="O54" s="311">
        <v>0</v>
      </c>
      <c r="P54" s="311">
        <v>0</v>
      </c>
      <c r="Q54" s="311">
        <v>0</v>
      </c>
      <c r="R54" s="311">
        <v>0</v>
      </c>
      <c r="S54" s="311">
        <v>0</v>
      </c>
      <c r="T54" s="311">
        <v>0</v>
      </c>
      <c r="U54" s="311">
        <v>0</v>
      </c>
      <c r="V54" s="311">
        <v>0</v>
      </c>
      <c r="W54" s="311">
        <v>0</v>
      </c>
      <c r="X54" s="311">
        <v>0</v>
      </c>
      <c r="Y54" s="311">
        <v>0</v>
      </c>
      <c r="Z54" s="311">
        <v>0</v>
      </c>
      <c r="AA54" s="311">
        <v>0</v>
      </c>
      <c r="AB54" s="311">
        <v>0</v>
      </c>
      <c r="AC54" s="311">
        <v>0</v>
      </c>
      <c r="AD54" s="311">
        <v>0</v>
      </c>
      <c r="AE54" s="311">
        <v>0</v>
      </c>
      <c r="AF54" s="311">
        <v>0</v>
      </c>
      <c r="AG54" s="311">
        <v>0</v>
      </c>
      <c r="AH54" s="311">
        <v>0</v>
      </c>
      <c r="AI54" s="311">
        <v>0</v>
      </c>
      <c r="AJ54" s="311">
        <v>0</v>
      </c>
      <c r="AK54" s="311">
        <v>0</v>
      </c>
      <c r="AL54" s="311">
        <v>0</v>
      </c>
      <c r="AM54" s="311">
        <v>0</v>
      </c>
      <c r="AN54" s="311">
        <v>0</v>
      </c>
      <c r="AO54" s="311">
        <v>0</v>
      </c>
      <c r="AP54" s="311">
        <v>0</v>
      </c>
      <c r="AQ54" s="311">
        <v>0</v>
      </c>
      <c r="AR54" s="311">
        <v>0</v>
      </c>
      <c r="AS54" s="311">
        <v>0</v>
      </c>
      <c r="AT54" s="311">
        <v>0</v>
      </c>
      <c r="AU54" s="311">
        <v>0</v>
      </c>
      <c r="AV54" s="311">
        <v>0</v>
      </c>
      <c r="AW54" s="311">
        <v>0</v>
      </c>
      <c r="AX54" s="311">
        <v>0</v>
      </c>
      <c r="AY54" s="311">
        <v>0</v>
      </c>
      <c r="AZ54" s="311">
        <v>0</v>
      </c>
    </row>
    <row r="55" spans="1:52" x14ac:dyDescent="0.45">
      <c r="A55" s="305">
        <f>Веса!A55</f>
        <v>1</v>
      </c>
      <c r="B55" s="305">
        <f>MoM!B55</f>
        <v>1</v>
      </c>
      <c r="C55" s="305">
        <f>БИПЦ_НДС!E55</f>
        <v>0</v>
      </c>
      <c r="D55" s="305">
        <f t="shared" si="0"/>
        <v>1</v>
      </c>
      <c r="E55" s="305">
        <v>1</v>
      </c>
      <c r="F55" s="305">
        <v>0</v>
      </c>
      <c r="G55" s="305">
        <v>0</v>
      </c>
      <c r="H55" s="305">
        <v>0</v>
      </c>
      <c r="I55" s="305">
        <v>0</v>
      </c>
      <c r="J55" s="308" t="s">
        <v>54</v>
      </c>
      <c r="K55" s="308" t="s">
        <v>54</v>
      </c>
      <c r="L55" s="305">
        <f>M55/MoM!M55*100</f>
        <v>0.87612934593987668</v>
      </c>
      <c r="M55" s="305">
        <f>N55/MoM!N55*100</f>
        <v>0.87858250810850835</v>
      </c>
      <c r="N55" s="305">
        <f>O55/MoM!O55*100</f>
        <v>0.8809546808804013</v>
      </c>
      <c r="O55" s="305">
        <f>P55/MoM!P55*100</f>
        <v>0.88315706758260226</v>
      </c>
      <c r="P55" s="305">
        <f>Q55/MoM!Q55*100</f>
        <v>0.88492338171776741</v>
      </c>
      <c r="Q55" s="305">
        <f>R55/MoM!R55*100</f>
        <v>0.88625076679034409</v>
      </c>
      <c r="R55" s="305">
        <f>S55/MoM!S55*100</f>
        <v>0.87747688419911973</v>
      </c>
      <c r="S55" s="305">
        <f>T55/MoM!T55*100</f>
        <v>0.88274174550431439</v>
      </c>
      <c r="T55" s="305">
        <f>U55/MoM!U55*100</f>
        <v>0.88503687404262577</v>
      </c>
      <c r="U55" s="305">
        <f>V55/MoM!V55*100</f>
        <v>0.88618742197888112</v>
      </c>
      <c r="V55" s="305">
        <f>W55/MoM!W55*100</f>
        <v>0.89008664663558812</v>
      </c>
      <c r="W55" s="305">
        <f>X55/MoM!X55*100</f>
        <v>0.89622824449737371</v>
      </c>
      <c r="X55" s="305">
        <f>Y55/MoM!Y55*100</f>
        <v>0.90456316717119933</v>
      </c>
      <c r="Y55" s="305">
        <f>Z55/MoM!Z55*100</f>
        <v>0.90763868193958153</v>
      </c>
      <c r="Z55" s="305">
        <f>AA55/MoM!AA55*100</f>
        <v>0.90673104325764209</v>
      </c>
      <c r="AA55" s="305">
        <f>AB55/MoM!AB55*100</f>
        <v>0.91117402536960457</v>
      </c>
      <c r="AB55" s="305">
        <f>AC55/MoM!AC55*100</f>
        <v>0.91791671315733947</v>
      </c>
      <c r="AC55" s="305">
        <f>AD55/MoM!AD55*100</f>
        <v>0.92516825519128254</v>
      </c>
      <c r="AD55" s="305">
        <f>AE55/MoM!AE55*100</f>
        <v>0.94339406981855078</v>
      </c>
      <c r="AE55" s="305">
        <f>AF55/MoM!AF55*100</f>
        <v>0.95235631348182703</v>
      </c>
      <c r="AF55" s="305">
        <f>AG55/MoM!AG55*100</f>
        <v>0.93426154352567214</v>
      </c>
      <c r="AG55" s="305">
        <f>AH55/MoM!AH55*100</f>
        <v>0.93631691892142854</v>
      </c>
      <c r="AH55" s="305">
        <f>AI55/MoM!AI55*100</f>
        <v>0.93772139429981072</v>
      </c>
      <c r="AI55" s="305">
        <f>AJ55/MoM!AJ55*100</f>
        <v>0.94241000127130969</v>
      </c>
      <c r="AJ55" s="305">
        <f>AK55/MoM!AK55*100</f>
        <v>0.94156183227016554</v>
      </c>
      <c r="AK55" s="305">
        <f>AL55/MoM!AL55*100</f>
        <v>0.95577941593744509</v>
      </c>
      <c r="AL55" s="305">
        <f>AM55/MoM!AM55*100</f>
        <v>0.97250555571635044</v>
      </c>
      <c r="AM55" s="305">
        <f>AN55/MoM!AN55*100</f>
        <v>0.98330036738480187</v>
      </c>
      <c r="AN55" s="305">
        <f>AO55/MoM!AO55*100</f>
        <v>0.98929849962584926</v>
      </c>
      <c r="AO55" s="305">
        <f>AP55/MoM!AP55*100</f>
        <v>0.98890278022599887</v>
      </c>
      <c r="AP55" s="305">
        <f>AQ55/MoM!AQ55*100</f>
        <v>0.99137503717656383</v>
      </c>
      <c r="AQ55" s="305">
        <f>AR55/MoM!AR55*100</f>
        <v>1</v>
      </c>
      <c r="AR55" s="307">
        <v>1</v>
      </c>
      <c r="AS55" s="305">
        <f>AR55*MoM!AS55/100</f>
        <v>1.0076000000000001</v>
      </c>
      <c r="AT55" s="305">
        <f>AS55*MoM!AT55/100</f>
        <v>1.0086075999999999</v>
      </c>
      <c r="AU55" s="305">
        <f>AT55*MoM!AU55/100</f>
        <v>1.00618694176</v>
      </c>
      <c r="AV55" s="305">
        <f>AU55*MoM!AV55/100</f>
        <v>1.0161481924834239</v>
      </c>
      <c r="AW55" s="305">
        <f>AV55*MoM!AW55/100</f>
        <v>1.0169611110374106</v>
      </c>
      <c r="AX55" s="305">
        <f>AW55*MoM!AX55/100</f>
        <v>1.0280459871477183</v>
      </c>
      <c r="AY55" s="305">
        <f>AX55*MoM!AY55/100</f>
        <v>1.0323637802937389</v>
      </c>
      <c r="AZ55" s="305">
        <f>AY55*MoM!AZ55/100</f>
        <v>1.0287505070627108</v>
      </c>
    </row>
    <row r="56" spans="1:52" x14ac:dyDescent="0.45">
      <c r="A56" s="305">
        <f>Веса!A56</f>
        <v>1</v>
      </c>
      <c r="B56" s="305">
        <f>MoM!B56</f>
        <v>1</v>
      </c>
      <c r="C56" s="305">
        <f>БИПЦ_НДС!E56</f>
        <v>1</v>
      </c>
      <c r="D56" s="305">
        <f t="shared" si="0"/>
        <v>0</v>
      </c>
      <c r="E56" s="305">
        <v>1</v>
      </c>
      <c r="F56" s="305">
        <v>0</v>
      </c>
      <c r="G56" s="305">
        <v>0</v>
      </c>
      <c r="H56" s="305">
        <v>0</v>
      </c>
      <c r="I56" s="305">
        <v>0</v>
      </c>
      <c r="J56" s="308" t="s">
        <v>55</v>
      </c>
      <c r="K56" s="308" t="s">
        <v>55</v>
      </c>
      <c r="L56" s="305">
        <f>M56/MoM!M56*100</f>
        <v>0.85144143221811164</v>
      </c>
      <c r="M56" s="305">
        <f>N56/MoM!N56*100</f>
        <v>0.85450662137409683</v>
      </c>
      <c r="N56" s="305">
        <f>O56/MoM!O56*100</f>
        <v>0.85570293064402059</v>
      </c>
      <c r="O56" s="305">
        <f>P56/MoM!P56*100</f>
        <v>0.86443110053658956</v>
      </c>
      <c r="P56" s="305">
        <f>Q56/MoM!Q56*100</f>
        <v>0.86607351962760903</v>
      </c>
      <c r="Q56" s="305">
        <f>R56/MoM!R56*100</f>
        <v>0.86607351962760903</v>
      </c>
      <c r="R56" s="305">
        <f>S56/MoM!S56*100</f>
        <v>0.87360835924836922</v>
      </c>
      <c r="S56" s="305">
        <f>T56/MoM!T56*100</f>
        <v>0.88182027782530392</v>
      </c>
      <c r="T56" s="305">
        <f>U56/MoM!U56*100</f>
        <v>0.89478303590933583</v>
      </c>
      <c r="U56" s="305">
        <f>V56/MoM!V56*100</f>
        <v>0.91008382582338543</v>
      </c>
      <c r="V56" s="305">
        <f>W56/MoM!W56*100</f>
        <v>0.92464516703655952</v>
      </c>
      <c r="W56" s="305">
        <f>X56/MoM!X56*100</f>
        <v>0.93546351549088724</v>
      </c>
      <c r="X56" s="305">
        <f>Y56/MoM!Y56*100</f>
        <v>0.94116984293538164</v>
      </c>
      <c r="Y56" s="305">
        <f>Z56/MoM!Z56*100</f>
        <v>0.94719332993016803</v>
      </c>
      <c r="Z56" s="305">
        <f>AA56/MoM!AA56*100</f>
        <v>0.95382368323967937</v>
      </c>
      <c r="AA56" s="305">
        <f>AB56/MoM!AB56*100</f>
        <v>0.96956177401313415</v>
      </c>
      <c r="AB56" s="305">
        <f>AC56/MoM!AC56*100</f>
        <v>0.97392480199619325</v>
      </c>
      <c r="AC56" s="305">
        <f>AD56/MoM!AD56*100</f>
        <v>0.97548308167938713</v>
      </c>
      <c r="AD56" s="305">
        <f>AE56/MoM!AE56*100</f>
        <v>0.97850707923259317</v>
      </c>
      <c r="AE56" s="305">
        <f>AF56/MoM!AF56*100</f>
        <v>0.97791997498505367</v>
      </c>
      <c r="AF56" s="305">
        <f>AG56/MoM!AG56*100</f>
        <v>0.98232061487248634</v>
      </c>
      <c r="AG56" s="305">
        <f>AH56/MoM!AH56*100</f>
        <v>0.98556227290156551</v>
      </c>
      <c r="AH56" s="305">
        <f>AI56/MoM!AI56*100</f>
        <v>0.99255976503916654</v>
      </c>
      <c r="AI56" s="305">
        <f>AJ56/MoM!AJ56*100</f>
        <v>0.99603372421680358</v>
      </c>
      <c r="AJ56" s="305">
        <f>AK56/MoM!AK56*100</f>
        <v>0.99792618829281543</v>
      </c>
      <c r="AK56" s="305">
        <f>AL56/MoM!AL56*100</f>
        <v>0.99812577353047394</v>
      </c>
      <c r="AL56" s="305">
        <f>AM56/MoM!AM56*100</f>
        <v>0.9998225873454758</v>
      </c>
      <c r="AM56" s="305">
        <f>AN56/MoM!AN56*100</f>
        <v>1.0007224276740867</v>
      </c>
      <c r="AN56" s="305">
        <f>AO56/MoM!AO56*100</f>
        <v>1.0029240170149696</v>
      </c>
      <c r="AO56" s="305">
        <f>AP56/MoM!AP56*100</f>
        <v>0.99810998173329779</v>
      </c>
      <c r="AP56" s="305">
        <f>AQ56/MoM!AQ56*100</f>
        <v>0.9985092257259911</v>
      </c>
      <c r="AQ56" s="305">
        <f>AR56/MoM!AR56*100</f>
        <v>1.002004008016032</v>
      </c>
      <c r="AR56" s="307">
        <v>1</v>
      </c>
      <c r="AS56" s="305">
        <f>AR56*MoM!AS56/100</f>
        <v>1.0059</v>
      </c>
      <c r="AT56" s="305">
        <f>AS56*MoM!AT56/100</f>
        <v>1.0077106200000001</v>
      </c>
      <c r="AU56" s="305">
        <f>AT56*MoM!AU56/100</f>
        <v>1.0120437756660001</v>
      </c>
      <c r="AV56" s="305">
        <f>AU56*MoM!AV56/100</f>
        <v>1.019937717116195</v>
      </c>
      <c r="AW56" s="305">
        <f>AV56*MoM!AW56/100</f>
        <v>1.0166739164214231</v>
      </c>
      <c r="AX56" s="305">
        <f>AW56*MoM!AX56/100</f>
        <v>1.0169789185963496</v>
      </c>
      <c r="AY56" s="305">
        <f>AX56*MoM!AY56/100</f>
        <v>1.0201315532439983</v>
      </c>
      <c r="AZ56" s="305">
        <f>AY56*MoM!AZ56/100</f>
        <v>1.0183973296034834</v>
      </c>
    </row>
    <row r="57" spans="1:52" x14ac:dyDescent="0.45">
      <c r="A57" s="305">
        <f>Веса!A57</f>
        <v>1</v>
      </c>
      <c r="B57" s="305">
        <f>MoM!B57</f>
        <v>1</v>
      </c>
      <c r="C57" s="305">
        <f>БИПЦ_НДС!E57</f>
        <v>0</v>
      </c>
      <c r="D57" s="305">
        <f t="shared" si="0"/>
        <v>1</v>
      </c>
      <c r="E57" s="305">
        <v>1</v>
      </c>
      <c r="F57" s="305">
        <v>0</v>
      </c>
      <c r="G57" s="305">
        <v>0</v>
      </c>
      <c r="H57" s="305">
        <v>0</v>
      </c>
      <c r="I57" s="305">
        <v>0</v>
      </c>
      <c r="J57" s="308" t="s">
        <v>56</v>
      </c>
      <c r="K57" s="308" t="s">
        <v>56</v>
      </c>
      <c r="L57" s="305">
        <f>M57/MoM!M57*100</f>
        <v>0.79814657026074709</v>
      </c>
      <c r="M57" s="305">
        <f>N57/MoM!N57*100</f>
        <v>0.79463472535159974</v>
      </c>
      <c r="N57" s="305">
        <f>O57/MoM!O57*100</f>
        <v>0.80488551330863545</v>
      </c>
      <c r="O57" s="305">
        <f>P57/MoM!P57*100</f>
        <v>0.81172704017175878</v>
      </c>
      <c r="P57" s="305">
        <f>Q57/MoM!Q57*100</f>
        <v>0.81180821287577598</v>
      </c>
      <c r="Q57" s="305">
        <f>R57/MoM!R57*100</f>
        <v>0.81578607311886731</v>
      </c>
      <c r="R57" s="305">
        <f>S57/MoM!S57*100</f>
        <v>0.81855974576747148</v>
      </c>
      <c r="S57" s="305">
        <f>T57/MoM!T57*100</f>
        <v>0.82551750360649501</v>
      </c>
      <c r="T57" s="305">
        <f>U57/MoM!U57*100</f>
        <v>0.84219295717934617</v>
      </c>
      <c r="U57" s="305">
        <f>V57/MoM!V57*100</f>
        <v>0.84808830787960165</v>
      </c>
      <c r="V57" s="305">
        <f>W57/MoM!W57*100</f>
        <v>0.85097180812639239</v>
      </c>
      <c r="W57" s="305">
        <f>X57/MoM!X57*100</f>
        <v>0.85726899950652768</v>
      </c>
      <c r="X57" s="305">
        <f>Y57/MoM!Y57*100</f>
        <v>0.86344133630297459</v>
      </c>
      <c r="Y57" s="305">
        <f>Z57/MoM!Z57*100</f>
        <v>0.87924231275731901</v>
      </c>
      <c r="Z57" s="305">
        <f>AA57/MoM!AA57*100</f>
        <v>0.89471697746184786</v>
      </c>
      <c r="AA57" s="305">
        <f>AB57/MoM!AB57*100</f>
        <v>0.90321678874773548</v>
      </c>
      <c r="AB57" s="305">
        <f>AC57/MoM!AC57*100</f>
        <v>0.91179734824083891</v>
      </c>
      <c r="AC57" s="305">
        <f>AD57/MoM!AD57*100</f>
        <v>0.91972998517053428</v>
      </c>
      <c r="AD57" s="305">
        <f>AE57/MoM!AE57*100</f>
        <v>0.92267312112307986</v>
      </c>
      <c r="AE57" s="305">
        <f>AF57/MoM!AF57*100</f>
        <v>0.92811689253770613</v>
      </c>
      <c r="AF57" s="305">
        <f>AG57/MoM!AG57*100</f>
        <v>0.9375836848415906</v>
      </c>
      <c r="AG57" s="305">
        <f>AH57/MoM!AH57*100</f>
        <v>0.94002140242217869</v>
      </c>
      <c r="AH57" s="305">
        <f>AI57/MoM!AI57*100</f>
        <v>0.94030340884290531</v>
      </c>
      <c r="AI57" s="305">
        <f>AJ57/MoM!AJ57*100</f>
        <v>0.9467915023639214</v>
      </c>
      <c r="AJ57" s="305">
        <f>AK57/MoM!AK57*100</f>
        <v>0.95749024634063373</v>
      </c>
      <c r="AK57" s="305">
        <f>AL57/MoM!AL57*100</f>
        <v>0.97912952590793212</v>
      </c>
      <c r="AL57" s="305">
        <f>AM57/MoM!AM57*100</f>
        <v>0.99792881280536438</v>
      </c>
      <c r="AM57" s="305">
        <f>AN57/MoM!AN57*100</f>
        <v>1.0037167999196355</v>
      </c>
      <c r="AN57" s="305">
        <f>AO57/MoM!AO57*100</f>
        <v>1.0047205167195552</v>
      </c>
      <c r="AO57" s="305">
        <f>AP57/MoM!AP57*100</f>
        <v>1.0062275974946346</v>
      </c>
      <c r="AP57" s="305">
        <f>AQ57/MoM!AQ57*100</f>
        <v>1.0056238609361379</v>
      </c>
      <c r="AQ57" s="305">
        <f>AR57/MoM!AR57*100</f>
        <v>1.0033109260559847</v>
      </c>
      <c r="AR57" s="307">
        <v>1</v>
      </c>
      <c r="AS57" s="305">
        <f>AR57*MoM!AS57/100</f>
        <v>0.99959999999999993</v>
      </c>
      <c r="AT57" s="305">
        <f>AS57*MoM!AT57/100</f>
        <v>0.99490187999999991</v>
      </c>
      <c r="AU57" s="305">
        <f>AT57*MoM!AU57/100</f>
        <v>0.9907232921039999</v>
      </c>
      <c r="AV57" s="305">
        <f>AU57*MoM!AV57/100</f>
        <v>0.99607319788136151</v>
      </c>
      <c r="AW57" s="305">
        <f>AV57*MoM!AW57/100</f>
        <v>0.99228811972941244</v>
      </c>
      <c r="AX57" s="305">
        <f>AW57*MoM!AX57/100</f>
        <v>0.99546344171254642</v>
      </c>
      <c r="AY57" s="305">
        <f>AX57*MoM!AY57/100</f>
        <v>0.99406979289414876</v>
      </c>
      <c r="AZ57" s="305">
        <f>AY57*MoM!AZ57/100</f>
        <v>0.9945668277905958</v>
      </c>
    </row>
    <row r="58" spans="1:52" ht="26.25" x14ac:dyDescent="0.45">
      <c r="A58" s="305">
        <f>Веса!A58</f>
        <v>1</v>
      </c>
      <c r="B58" s="305">
        <f>MoM!B58</f>
        <v>1</v>
      </c>
      <c r="C58" s="305">
        <f>БИПЦ_НДС!E58</f>
        <v>0</v>
      </c>
      <c r="D58" s="305">
        <f t="shared" si="0"/>
        <v>1</v>
      </c>
      <c r="E58" s="305">
        <v>1</v>
      </c>
      <c r="F58" s="305">
        <v>0</v>
      </c>
      <c r="G58" s="305">
        <v>0</v>
      </c>
      <c r="H58" s="305">
        <v>0</v>
      </c>
      <c r="I58" s="305">
        <v>0</v>
      </c>
      <c r="J58" s="308" t="s">
        <v>57</v>
      </c>
      <c r="K58" s="308" t="s">
        <v>57</v>
      </c>
      <c r="L58" s="305">
        <f>M58/MoM!M58*100</f>
        <v>0.90343984392439636</v>
      </c>
      <c r="M58" s="305">
        <f>N58/MoM!N58*100</f>
        <v>0.90353018790878881</v>
      </c>
      <c r="N58" s="305">
        <f>O58/MoM!O58*100</f>
        <v>0.897386182631009</v>
      </c>
      <c r="O58" s="305">
        <f>P58/MoM!P58*100</f>
        <v>0.89074552487953951</v>
      </c>
      <c r="P58" s="305">
        <f>Q58/MoM!Q58*100</f>
        <v>0.89350683600666614</v>
      </c>
      <c r="Q58" s="305">
        <f>R58/MoM!R58*100</f>
        <v>0.89207722506905551</v>
      </c>
      <c r="R58" s="305">
        <f>S58/MoM!S58*100</f>
        <v>0.88913337022632766</v>
      </c>
      <c r="S58" s="305">
        <f>T58/MoM!T58*100</f>
        <v>0.88468770337519609</v>
      </c>
      <c r="T58" s="305">
        <f>U58/MoM!U58*100</f>
        <v>0.88725329771498429</v>
      </c>
      <c r="U58" s="305">
        <f>V58/MoM!V58*100</f>
        <v>0.88086507397143643</v>
      </c>
      <c r="V58" s="305">
        <f>W58/MoM!W58*100</f>
        <v>0.88703112948923646</v>
      </c>
      <c r="W58" s="305">
        <f>X58/MoM!X58*100</f>
        <v>0.89439348786399708</v>
      </c>
      <c r="X58" s="305">
        <f>Y58/MoM!Y58*100</f>
        <v>0.90262190795234587</v>
      </c>
      <c r="Y58" s="305">
        <f>Z58/MoM!Z58*100</f>
        <v>0.91056498074232661</v>
      </c>
      <c r="Z58" s="305">
        <f>AA58/MoM!AA58*100</f>
        <v>0.91384301467299889</v>
      </c>
      <c r="AA58" s="305">
        <f>AB58/MoM!AB58*100</f>
        <v>0.92453497794467299</v>
      </c>
      <c r="AB58" s="305">
        <f>AC58/MoM!AC58*100</f>
        <v>0.92888029234101288</v>
      </c>
      <c r="AC58" s="305">
        <f>AD58/MoM!AD58*100</f>
        <v>0.9325958135103769</v>
      </c>
      <c r="AD58" s="305">
        <f>AE58/MoM!AE58*100</f>
        <v>0.93725879257792877</v>
      </c>
      <c r="AE58" s="305">
        <f>AF58/MoM!AF58*100</f>
        <v>0.94391333000523203</v>
      </c>
      <c r="AF58" s="305">
        <f>AG58/MoM!AG58*100</f>
        <v>0.94089280734921532</v>
      </c>
      <c r="AG58" s="305">
        <f>AH58/MoM!AH58*100</f>
        <v>0.94813768196580428</v>
      </c>
      <c r="AH58" s="305">
        <f>AI58/MoM!AI58*100</f>
        <v>0.95183541892547086</v>
      </c>
      <c r="AI58" s="305">
        <f>AJ58/MoM!AJ58*100</f>
        <v>0.9580223491484865</v>
      </c>
      <c r="AJ58" s="305">
        <f>AK58/MoM!AK58*100</f>
        <v>0.96386628547829223</v>
      </c>
      <c r="AK58" s="305">
        <f>AL58/MoM!AL58*100</f>
        <v>0.97996285244577974</v>
      </c>
      <c r="AL58" s="305">
        <f>AM58/MoM!AM58*100</f>
        <v>0.97917888216382309</v>
      </c>
      <c r="AM58" s="305">
        <f>AN58/MoM!AN58*100</f>
        <v>0.99043943930870704</v>
      </c>
      <c r="AN58" s="305">
        <f>AO58/MoM!AO58*100</f>
        <v>0.98400158295320039</v>
      </c>
      <c r="AO58" s="305">
        <f>AP58/MoM!AP58*100</f>
        <v>0.99492400052398089</v>
      </c>
      <c r="AP58" s="305">
        <f>AQ58/MoM!AQ58*100</f>
        <v>0.99820724972570996</v>
      </c>
      <c r="AQ58" s="305">
        <f>AR58/MoM!AR58*100</f>
        <v>0.99690958030106669</v>
      </c>
      <c r="AR58" s="307">
        <v>1</v>
      </c>
      <c r="AS58" s="305">
        <f>AR58*MoM!AS58/100</f>
        <v>1.0097</v>
      </c>
      <c r="AT58" s="305">
        <f>AS58*MoM!AT58/100</f>
        <v>1.00434859</v>
      </c>
      <c r="AU58" s="305">
        <f>AT58*MoM!AU58/100</f>
        <v>1.007763375206</v>
      </c>
      <c r="AV58" s="305">
        <f>AU58*MoM!AV58/100</f>
        <v>1.0260038922972285</v>
      </c>
      <c r="AW58" s="305">
        <f>AV58*MoM!AW58/100</f>
        <v>1.0264142938541476</v>
      </c>
      <c r="AX58" s="305">
        <f>AW58*MoM!AX58/100</f>
        <v>1.0295961781650955</v>
      </c>
      <c r="AY58" s="305">
        <f>AX58*MoM!AY58/100</f>
        <v>1.0359796744697192</v>
      </c>
      <c r="AZ58" s="305">
        <f>AY58*MoM!AZ58/100</f>
        <v>1.0390876134931282</v>
      </c>
    </row>
    <row r="59" spans="1:52" x14ac:dyDescent="0.45">
      <c r="A59" s="305">
        <f>Веса!A59</f>
        <v>1</v>
      </c>
      <c r="B59" s="305">
        <f>MoM!B59</f>
        <v>1</v>
      </c>
      <c r="C59" s="305">
        <f>БИПЦ_НДС!E59</f>
        <v>1</v>
      </c>
      <c r="D59" s="305">
        <f t="shared" si="0"/>
        <v>0</v>
      </c>
      <c r="E59" s="305">
        <v>1</v>
      </c>
      <c r="F59" s="305">
        <v>0</v>
      </c>
      <c r="G59" s="305">
        <v>0</v>
      </c>
      <c r="H59" s="305">
        <v>0</v>
      </c>
      <c r="I59" s="305">
        <v>0</v>
      </c>
      <c r="J59" s="308" t="s">
        <v>58</v>
      </c>
      <c r="K59" s="308" t="s">
        <v>58</v>
      </c>
      <c r="L59" s="305">
        <f>M59/MoM!M59*100</f>
        <v>0.83078051667046382</v>
      </c>
      <c r="M59" s="305">
        <f>N59/MoM!N59*100</f>
        <v>0.83202668744546959</v>
      </c>
      <c r="N59" s="305">
        <f>O59/MoM!O59*100</f>
        <v>0.83618682088269691</v>
      </c>
      <c r="O59" s="305">
        <f>P59/MoM!P59*100</f>
        <v>0.83484892196928473</v>
      </c>
      <c r="P59" s="305">
        <f>Q59/MoM!Q59*100</f>
        <v>0.83468195218489094</v>
      </c>
      <c r="Q59" s="305">
        <f>R59/MoM!R59*100</f>
        <v>0.83952310750756332</v>
      </c>
      <c r="R59" s="305">
        <f>S59/MoM!S59*100</f>
        <v>0.84111820141182758</v>
      </c>
      <c r="S59" s="305">
        <f>T59/MoM!T59*100</f>
        <v>0.84582846333973383</v>
      </c>
      <c r="T59" s="305">
        <f>U59/MoM!U59*100</f>
        <v>0.84735095457374543</v>
      </c>
      <c r="U59" s="305">
        <f>V59/MoM!V59*100</f>
        <v>0.85412976221033543</v>
      </c>
      <c r="V59" s="305">
        <f>W59/MoM!W59*100</f>
        <v>0.86224399495133364</v>
      </c>
      <c r="W59" s="305">
        <f>X59/MoM!X59*100</f>
        <v>0.86888327371245888</v>
      </c>
      <c r="X59" s="305">
        <f>Y59/MoM!Y59*100</f>
        <v>0.87574745157478739</v>
      </c>
      <c r="Y59" s="305">
        <f>Z59/MoM!Z59*100</f>
        <v>0.88021376357781889</v>
      </c>
      <c r="Z59" s="305">
        <f>AA59/MoM!AA59*100</f>
        <v>0.8795095925669566</v>
      </c>
      <c r="AA59" s="305">
        <f>AB59/MoM!AB59*100</f>
        <v>0.8858420616334387</v>
      </c>
      <c r="AB59" s="305">
        <f>AC59/MoM!AC59*100</f>
        <v>0.89257446130185281</v>
      </c>
      <c r="AC59" s="305">
        <f>AD59/MoM!AD59*100</f>
        <v>0.90123243357648075</v>
      </c>
      <c r="AD59" s="305">
        <f>AE59/MoM!AE59*100</f>
        <v>0.90177317303662663</v>
      </c>
      <c r="AE59" s="305">
        <f>AF59/MoM!AF59*100</f>
        <v>0.90754452134406116</v>
      </c>
      <c r="AF59" s="305">
        <f>AG59/MoM!AG59*100</f>
        <v>0.9168014754617706</v>
      </c>
      <c r="AG59" s="305">
        <f>AH59/MoM!AH59*100</f>
        <v>0.92450260785564942</v>
      </c>
      <c r="AH59" s="305">
        <f>AI59/MoM!AI59*100</f>
        <v>0.9337476339342059</v>
      </c>
      <c r="AI59" s="305">
        <f>AJ59/MoM!AJ59*100</f>
        <v>0.94485923077802292</v>
      </c>
      <c r="AJ59" s="305">
        <f>AK59/MoM!AK59*100</f>
        <v>0.94655997739342346</v>
      </c>
      <c r="AK59" s="305">
        <f>AL59/MoM!AL59*100</f>
        <v>0.95867594510405918</v>
      </c>
      <c r="AL59" s="305">
        <f>AM59/MoM!AM59*100</f>
        <v>0.96471560355821484</v>
      </c>
      <c r="AM59" s="305">
        <f>AN59/MoM!AN59*100</f>
        <v>0.97793220732696251</v>
      </c>
      <c r="AN59" s="305">
        <f>AO59/MoM!AO59*100</f>
        <v>0.98301745480506264</v>
      </c>
      <c r="AO59" s="305">
        <f>AP59/MoM!AP59*100</f>
        <v>0.99048838746158119</v>
      </c>
      <c r="AP59" s="305">
        <f>AQ59/MoM!AQ59*100</f>
        <v>0.99781800152879685</v>
      </c>
      <c r="AQ59" s="305">
        <f>AR59/MoM!AR59*100</f>
        <v>0.99512389292466907</v>
      </c>
      <c r="AR59" s="307">
        <v>1</v>
      </c>
      <c r="AS59" s="305">
        <f>AR59*MoM!AS59/100</f>
        <v>1.0065</v>
      </c>
      <c r="AT59" s="305">
        <f>AS59*MoM!AT59/100</f>
        <v>1.0094188500000001</v>
      </c>
      <c r="AU59" s="305">
        <f>AT59*MoM!AU59/100</f>
        <v>1.01123580393</v>
      </c>
      <c r="AV59" s="305">
        <f>AU59*MoM!AV59/100</f>
        <v>1.0231683864163741</v>
      </c>
      <c r="AW59" s="305">
        <f>AV59*MoM!AW59/100</f>
        <v>1.0286934957030227</v>
      </c>
      <c r="AX59" s="305">
        <f>AW59*MoM!AX59/100</f>
        <v>1.0374373904164984</v>
      </c>
      <c r="AY59" s="305">
        <f>AX59*MoM!AY59/100</f>
        <v>1.0371261591993735</v>
      </c>
      <c r="AZ59" s="305">
        <f>AY59*MoM!AZ59/100</f>
        <v>1.0347407690332149</v>
      </c>
    </row>
    <row r="60" spans="1:52" x14ac:dyDescent="0.45">
      <c r="A60" s="305">
        <f>Веса!A60</f>
        <v>1</v>
      </c>
      <c r="B60" s="305">
        <f>MoM!B60</f>
        <v>1</v>
      </c>
      <c r="C60" s="305">
        <f>БИПЦ_НДС!E60</f>
        <v>1</v>
      </c>
      <c r="D60" s="305">
        <f t="shared" si="0"/>
        <v>0</v>
      </c>
      <c r="E60" s="305">
        <v>1</v>
      </c>
      <c r="F60" s="305">
        <v>0</v>
      </c>
      <c r="G60" s="305">
        <v>0</v>
      </c>
      <c r="H60" s="305">
        <v>0</v>
      </c>
      <c r="I60" s="305">
        <v>0</v>
      </c>
      <c r="J60" s="308" t="s">
        <v>59</v>
      </c>
      <c r="K60" s="308" t="s">
        <v>59</v>
      </c>
      <c r="L60" s="305">
        <f>M60/MoM!M60*100</f>
        <v>0.86555117670327109</v>
      </c>
      <c r="M60" s="305">
        <f>N60/MoM!N60*100</f>
        <v>0.8656377318209415</v>
      </c>
      <c r="N60" s="305">
        <f>O60/MoM!O60*100</f>
        <v>0.86823464501640424</v>
      </c>
      <c r="O60" s="305">
        <f>P60/MoM!P60*100</f>
        <v>0.87405181713801416</v>
      </c>
      <c r="P60" s="305">
        <f>Q60/MoM!Q60*100</f>
        <v>0.87160447205002767</v>
      </c>
      <c r="Q60" s="305">
        <f>R60/MoM!R60*100</f>
        <v>0.87648545709350778</v>
      </c>
      <c r="R60" s="305">
        <f>S60/MoM!S60*100</f>
        <v>0.87648545709350778</v>
      </c>
      <c r="S60" s="305">
        <f>T60/MoM!T60*100</f>
        <v>0.87876431928195098</v>
      </c>
      <c r="T60" s="305">
        <f>U60/MoM!U60*100</f>
        <v>0.88324601731028896</v>
      </c>
      <c r="U60" s="305">
        <f>V60/MoM!V60*100</f>
        <v>0.88492418474317858</v>
      </c>
      <c r="V60" s="305">
        <f>W60/MoM!W60*100</f>
        <v>0.88970277534079178</v>
      </c>
      <c r="W60" s="305">
        <f>X60/MoM!X60*100</f>
        <v>0.89388437838489343</v>
      </c>
      <c r="X60" s="305">
        <f>Y60/MoM!Y60*100</f>
        <v>0.90434282561199664</v>
      </c>
      <c r="Y60" s="305">
        <f>Z60/MoM!Z60*100</f>
        <v>0.90768889406676112</v>
      </c>
      <c r="Z60" s="305">
        <f>AA60/MoM!AA60*100</f>
        <v>0.91576732522395532</v>
      </c>
      <c r="AA60" s="305">
        <f>AB60/MoM!AB60*100</f>
        <v>0.92117035244277667</v>
      </c>
      <c r="AB60" s="305">
        <f>AC60/MoM!AC60*100</f>
        <v>0.92936876857951745</v>
      </c>
      <c r="AC60" s="305">
        <f>AD60/MoM!AD60*100</f>
        <v>0.932156874885256</v>
      </c>
      <c r="AD60" s="305">
        <f>AE60/MoM!AE60*100</f>
        <v>0.93169079644781339</v>
      </c>
      <c r="AE60" s="305">
        <f>AF60/MoM!AF60*100</f>
        <v>0.9329951635628404</v>
      </c>
      <c r="AF60" s="305">
        <f>AG60/MoM!AG60*100</f>
        <v>0.94120552100219323</v>
      </c>
      <c r="AG60" s="305">
        <f>AH60/MoM!AH60*100</f>
        <v>0.94515858419040244</v>
      </c>
      <c r="AH60" s="305">
        <f>AI60/MoM!AI60*100</f>
        <v>0.95064050397870681</v>
      </c>
      <c r="AI60" s="305">
        <f>AJ60/MoM!AJ60*100</f>
        <v>0.95681966725456846</v>
      </c>
      <c r="AJ60" s="305">
        <f>AK60/MoM!AK60*100</f>
        <v>0.96437854262587963</v>
      </c>
      <c r="AK60" s="305">
        <f>AL60/MoM!AL60*100</f>
        <v>0.97498670659476416</v>
      </c>
      <c r="AL60" s="305">
        <f>AM60/MoM!AM60*100</f>
        <v>0.97917914943312179</v>
      </c>
      <c r="AM60" s="305">
        <f>AN60/MoM!AN60*100</f>
        <v>0.98730633637341669</v>
      </c>
      <c r="AN60" s="305">
        <f>AO60/MoM!AO60*100</f>
        <v>0.98997206348162492</v>
      </c>
      <c r="AO60" s="305">
        <f>AP60/MoM!AP60*100</f>
        <v>0.9956149042434701</v>
      </c>
      <c r="AP60" s="305">
        <f>AQ60/MoM!AQ60*100</f>
        <v>0.99830306448492734</v>
      </c>
      <c r="AQ60" s="305">
        <f>AR60/MoM!AR60*100</f>
        <v>1.0001000100010002</v>
      </c>
      <c r="AR60" s="307">
        <v>1</v>
      </c>
      <c r="AS60" s="305">
        <f>AR60*MoM!AS60/100</f>
        <v>1.0048000000000001</v>
      </c>
      <c r="AT60" s="305">
        <f>AS60*MoM!AT60/100</f>
        <v>1.0043980800000001</v>
      </c>
      <c r="AU60" s="305">
        <f>AT60*MoM!AU60/100</f>
        <v>1.006205996544</v>
      </c>
      <c r="AV60" s="305">
        <f>AU60*MoM!AV60/100</f>
        <v>1.0153624711125504</v>
      </c>
      <c r="AW60" s="305">
        <f>AV60*MoM!AW60/100</f>
        <v>1.0217592546805594</v>
      </c>
      <c r="AX60" s="305">
        <f>AW60*MoM!AX60/100</f>
        <v>1.0290137453887913</v>
      </c>
      <c r="AY60" s="305">
        <f>AX60*MoM!AY60/100</f>
        <v>1.0296311536360245</v>
      </c>
      <c r="AZ60" s="305">
        <f>AY60*MoM!AZ60/100</f>
        <v>1.0257185552522077</v>
      </c>
    </row>
    <row r="61" spans="1:52" x14ac:dyDescent="0.45">
      <c r="A61" s="305">
        <f>Веса!A61</f>
        <v>1</v>
      </c>
      <c r="B61" s="305">
        <f>MoM!B61</f>
        <v>1</v>
      </c>
      <c r="C61" s="305">
        <f>БИПЦ_НДС!E61</f>
        <v>1</v>
      </c>
      <c r="D61" s="305">
        <f t="shared" si="0"/>
        <v>0</v>
      </c>
      <c r="E61" s="305">
        <v>1</v>
      </c>
      <c r="F61" s="305">
        <v>0</v>
      </c>
      <c r="G61" s="305">
        <v>0</v>
      </c>
      <c r="H61" s="305">
        <v>0</v>
      </c>
      <c r="I61" s="305">
        <v>0</v>
      </c>
      <c r="J61" s="308" t="s">
        <v>60</v>
      </c>
      <c r="K61" s="308" t="s">
        <v>60</v>
      </c>
      <c r="L61" s="305">
        <f>M61/MoM!M61*100</f>
        <v>0.71054664563817416</v>
      </c>
      <c r="M61" s="305">
        <f>N61/MoM!N61*100</f>
        <v>0.7100492629862275</v>
      </c>
      <c r="N61" s="305">
        <f>O61/MoM!O61*100</f>
        <v>0.70607298711350464</v>
      </c>
      <c r="O61" s="305">
        <f>P61/MoM!P61*100</f>
        <v>0.70310748056762795</v>
      </c>
      <c r="P61" s="305">
        <f>Q61/MoM!Q61*100</f>
        <v>0.70261530533123062</v>
      </c>
      <c r="Q61" s="305">
        <f>R61/MoM!R61*100</f>
        <v>0.69804830584657762</v>
      </c>
      <c r="R61" s="305">
        <f>S61/MoM!S61*100</f>
        <v>0.69560513677611469</v>
      </c>
      <c r="S61" s="305">
        <f>T61/MoM!T61*100</f>
        <v>0.6968572260223117</v>
      </c>
      <c r="T61" s="305">
        <f>U61/MoM!U61*100</f>
        <v>0.6942788542860292</v>
      </c>
      <c r="U61" s="305">
        <f>V61/MoM!V61*100</f>
        <v>0.69323743600460019</v>
      </c>
      <c r="V61" s="305">
        <f>W61/MoM!W61*100</f>
        <v>0.69656497569742226</v>
      </c>
      <c r="W61" s="305">
        <f>X61/MoM!X61*100</f>
        <v>0.70081402204917653</v>
      </c>
      <c r="X61" s="305">
        <f>Y61/MoM!Y61*100</f>
        <v>0.70866313909612733</v>
      </c>
      <c r="Y61" s="305">
        <f>Z61/MoM!Z61*100</f>
        <v>0.71475764209235404</v>
      </c>
      <c r="Z61" s="305">
        <f>AA61/MoM!AA61*100</f>
        <v>0.72283440344799754</v>
      </c>
      <c r="AA61" s="305">
        <f>AB61/MoM!AB61*100</f>
        <v>0.7348334545452343</v>
      </c>
      <c r="AB61" s="305">
        <f>AC61/MoM!AC61*100</f>
        <v>0.75246945745431992</v>
      </c>
      <c r="AC61" s="305">
        <f>AD61/MoM!AD61*100</f>
        <v>0.7633802645874076</v>
      </c>
      <c r="AD61" s="305">
        <f>AE61/MoM!AE61*100</f>
        <v>0.77063237710098798</v>
      </c>
      <c r="AE61" s="305">
        <f>AF61/MoM!AF61*100</f>
        <v>0.77279014775687083</v>
      </c>
      <c r="AF61" s="305">
        <f>AG61/MoM!AG61*100</f>
        <v>0.78546390618008355</v>
      </c>
      <c r="AG61" s="305">
        <f>AH61/MoM!AH61*100</f>
        <v>0.80345102963160742</v>
      </c>
      <c r="AH61" s="305">
        <f>AI61/MoM!AI61*100</f>
        <v>0.82948284299167141</v>
      </c>
      <c r="AI61" s="305">
        <f>AJ61/MoM!AJ61*100</f>
        <v>0.85917832877077327</v>
      </c>
      <c r="AJ61" s="305">
        <f>AK61/MoM!AK61*100</f>
        <v>0.88031411565853424</v>
      </c>
      <c r="AK61" s="305">
        <f>AL61/MoM!AL61*100</f>
        <v>0.90610731924732935</v>
      </c>
      <c r="AL61" s="305">
        <f>AM61/MoM!AM61*100</f>
        <v>0.92821633783696422</v>
      </c>
      <c r="AM61" s="305">
        <f>AN61/MoM!AN61*100</f>
        <v>0.95188585445180673</v>
      </c>
      <c r="AN61" s="305">
        <f>AO61/MoM!AO61*100</f>
        <v>0.96169027875266033</v>
      </c>
      <c r="AO61" s="305">
        <f>AP61/MoM!AP61*100</f>
        <v>0.98178960557859085</v>
      </c>
      <c r="AP61" s="305">
        <f>AQ61/MoM!AQ61*100</f>
        <v>0.9963200917411541</v>
      </c>
      <c r="AQ61" s="305">
        <f>AR61/MoM!AR61*100</f>
        <v>1.0013016921998599</v>
      </c>
      <c r="AR61" s="307">
        <v>1</v>
      </c>
      <c r="AS61" s="305">
        <f>AR61*MoM!AS61/100</f>
        <v>1.0161</v>
      </c>
      <c r="AT61" s="305">
        <f>AS61*MoM!AT61/100</f>
        <v>1.0243304100000001</v>
      </c>
      <c r="AU61" s="305">
        <f>AT61*MoM!AU61/100</f>
        <v>1.0319104550340001</v>
      </c>
      <c r="AV61" s="305">
        <f>AU61*MoM!AV61/100</f>
        <v>1.0377923446276938</v>
      </c>
      <c r="AW61" s="305">
        <f>AV61*MoM!AW61/100</f>
        <v>1.0338487337181086</v>
      </c>
      <c r="AX61" s="305">
        <f>AW61*MoM!AX61/100</f>
        <v>1.02878287492289</v>
      </c>
      <c r="AY61" s="305">
        <f>AX61*MoM!AY61/100</f>
        <v>1.019523829048584</v>
      </c>
      <c r="AZ61" s="305">
        <f>AY61*MoM!AZ61/100</f>
        <v>1.0193199242827742</v>
      </c>
    </row>
    <row r="62" spans="1:52" ht="26.25" x14ac:dyDescent="0.45">
      <c r="A62" s="305">
        <f>Веса!A62</f>
        <v>1</v>
      </c>
      <c r="B62" s="305">
        <f>MoM!B62</f>
        <v>1</v>
      </c>
      <c r="C62" s="305">
        <f>БИПЦ_НДС!E62</f>
        <v>1</v>
      </c>
      <c r="D62" s="305">
        <f t="shared" si="0"/>
        <v>0</v>
      </c>
      <c r="E62" s="305">
        <v>1</v>
      </c>
      <c r="F62" s="305">
        <v>0</v>
      </c>
      <c r="G62" s="305">
        <v>0</v>
      </c>
      <c r="H62" s="305">
        <v>0</v>
      </c>
      <c r="I62" s="305">
        <v>0</v>
      </c>
      <c r="J62" s="308" t="s">
        <v>61</v>
      </c>
      <c r="K62" s="308" t="s">
        <v>61</v>
      </c>
      <c r="L62" s="305">
        <f>M62/MoM!M62*100</f>
        <v>0.83003417435353399</v>
      </c>
      <c r="M62" s="305">
        <f>N62/MoM!N62*100</f>
        <v>0.83202625637198246</v>
      </c>
      <c r="N62" s="305">
        <f>O62/MoM!O62*100</f>
        <v>0.82836534084394575</v>
      </c>
      <c r="O62" s="305">
        <f>P62/MoM!P62*100</f>
        <v>0.82339514879888209</v>
      </c>
      <c r="P62" s="305">
        <f>Q62/MoM!Q62*100</f>
        <v>0.82471258103696021</v>
      </c>
      <c r="Q62" s="305">
        <f>R62/MoM!R62*100</f>
        <v>0.82537235110178975</v>
      </c>
      <c r="R62" s="305">
        <f>S62/MoM!S62*100</f>
        <v>0.83098488308928198</v>
      </c>
      <c r="S62" s="305">
        <f>T62/MoM!T62*100</f>
        <v>0.83630318634105338</v>
      </c>
      <c r="T62" s="305">
        <f>U62/MoM!U62*100</f>
        <v>0.83755764112056508</v>
      </c>
      <c r="U62" s="305">
        <f>V62/MoM!V62*100</f>
        <v>0.84358805613663312</v>
      </c>
      <c r="V62" s="305">
        <f>W62/MoM!W62*100</f>
        <v>0.84772163761170261</v>
      </c>
      <c r="W62" s="305">
        <f>X62/MoM!X62*100</f>
        <v>0.85297751176489511</v>
      </c>
      <c r="X62" s="305">
        <f>Y62/MoM!Y62*100</f>
        <v>0.86167788238489706</v>
      </c>
      <c r="Y62" s="305">
        <f>Z62/MoM!Z62*100</f>
        <v>0.86969148669107654</v>
      </c>
      <c r="Z62" s="305">
        <f>AA62/MoM!AA62*100</f>
        <v>0.8766490185846052</v>
      </c>
      <c r="AA62" s="305">
        <f>AB62/MoM!AB62*100</f>
        <v>0.87813932191619903</v>
      </c>
      <c r="AB62" s="305">
        <f>AC62/MoM!AC62*100</f>
        <v>0.89025764455864265</v>
      </c>
      <c r="AC62" s="305">
        <f>AD62/MoM!AD62*100</f>
        <v>0.893996726665789</v>
      </c>
      <c r="AD62" s="305">
        <f>AE62/MoM!AE62*100</f>
        <v>0.89712571520911921</v>
      </c>
      <c r="AE62" s="305">
        <f>AF62/MoM!AF62*100</f>
        <v>0.89945824206866287</v>
      </c>
      <c r="AF62" s="305">
        <f>AG62/MoM!AG62*100</f>
        <v>0.90422537075162679</v>
      </c>
      <c r="AG62" s="305">
        <f>AH62/MoM!AH62*100</f>
        <v>0.92095354011053188</v>
      </c>
      <c r="AH62" s="305">
        <f>AI62/MoM!AI62*100</f>
        <v>0.92620297528916185</v>
      </c>
      <c r="AI62" s="305">
        <f>AJ62/MoM!AJ62*100</f>
        <v>0.93861409515803662</v>
      </c>
      <c r="AJ62" s="305">
        <f>AK62/MoM!AK62*100</f>
        <v>0.94715548342397471</v>
      </c>
      <c r="AK62" s="305">
        <f>AL62/MoM!AL62*100</f>
        <v>0.96221525561041599</v>
      </c>
      <c r="AL62" s="305">
        <f>AM62/MoM!AM62*100</f>
        <v>0.9766484844445722</v>
      </c>
      <c r="AM62" s="305">
        <f>AN62/MoM!AN62*100</f>
        <v>0.98026208383701718</v>
      </c>
      <c r="AN62" s="305">
        <f>AO62/MoM!AO62*100</f>
        <v>0.98506536804781852</v>
      </c>
      <c r="AO62" s="305">
        <f>AP62/MoM!AP62*100</f>
        <v>0.99314290406581052</v>
      </c>
      <c r="AP62" s="305">
        <f>AQ62/MoM!AQ62*100</f>
        <v>0.99850587574776606</v>
      </c>
      <c r="AQ62" s="305">
        <f>AR62/MoM!AR62*100</f>
        <v>0.99720781810929393</v>
      </c>
      <c r="AR62" s="307">
        <v>1</v>
      </c>
      <c r="AS62" s="305">
        <f>AR62*MoM!AS62/100</f>
        <v>1.0049999999999999</v>
      </c>
      <c r="AT62" s="305">
        <f>AS62*MoM!AT62/100</f>
        <v>1.0114319999999999</v>
      </c>
      <c r="AU62" s="305">
        <f>AT62*MoM!AU62/100</f>
        <v>1.0154777279999998</v>
      </c>
      <c r="AV62" s="305">
        <f>AU62*MoM!AV62/100</f>
        <v>1.0264448874623997</v>
      </c>
      <c r="AW62" s="305">
        <f>AV62*MoM!AW62/100</f>
        <v>1.0279845547935933</v>
      </c>
      <c r="AX62" s="305">
        <f>AW62*MoM!AX62/100</f>
        <v>1.0294237331703042</v>
      </c>
      <c r="AY62" s="305">
        <f>AX62*MoM!AY62/100</f>
        <v>1.0318943501299129</v>
      </c>
      <c r="AZ62" s="305">
        <f>AY62*MoM!AZ62/100</f>
        <v>1.0349900331803026</v>
      </c>
    </row>
    <row r="63" spans="1:52" ht="26.25" x14ac:dyDescent="0.45">
      <c r="A63" s="305">
        <f>Веса!A63</f>
        <v>1</v>
      </c>
      <c r="B63" s="305">
        <f>MoM!B63</f>
        <v>1</v>
      </c>
      <c r="C63" s="305">
        <f>БИПЦ_НДС!E63</f>
        <v>1</v>
      </c>
      <c r="D63" s="305">
        <f t="shared" si="0"/>
        <v>0</v>
      </c>
      <c r="E63" s="305">
        <v>1</v>
      </c>
      <c r="F63" s="305">
        <v>0</v>
      </c>
      <c r="G63" s="305">
        <v>0</v>
      </c>
      <c r="H63" s="305">
        <v>0</v>
      </c>
      <c r="I63" s="305">
        <v>0</v>
      </c>
      <c r="J63" s="308" t="s">
        <v>62</v>
      </c>
      <c r="K63" s="308" t="s">
        <v>62</v>
      </c>
      <c r="L63" s="305">
        <f>M63/MoM!M63*100</f>
        <v>0.81700120825756051</v>
      </c>
      <c r="M63" s="305">
        <f>N63/MoM!N63*100</f>
        <v>0.81773650934499242</v>
      </c>
      <c r="N63" s="305">
        <f>O63/MoM!O63*100</f>
        <v>0.81062220171369093</v>
      </c>
      <c r="O63" s="305">
        <f>P63/MoM!P63*100</f>
        <v>0.8092441439707776</v>
      </c>
      <c r="P63" s="305">
        <f>Q63/MoM!Q63*100</f>
        <v>0.81377591117701398</v>
      </c>
      <c r="Q63" s="305">
        <f>R63/MoM!R63*100</f>
        <v>0.81345040081254316</v>
      </c>
      <c r="R63" s="305">
        <f>S63/MoM!S63*100</f>
        <v>0.81808706809717457</v>
      </c>
      <c r="S63" s="305">
        <f>T63/MoM!T63*100</f>
        <v>0.81898696387208147</v>
      </c>
      <c r="T63" s="305">
        <f>U63/MoM!U63*100</f>
        <v>0.82021544431788973</v>
      </c>
      <c r="U63" s="305">
        <f>V63/MoM!V63*100</f>
        <v>0.82398843536175204</v>
      </c>
      <c r="V63" s="305">
        <f>W63/MoM!W63*100</f>
        <v>0.82786118100795225</v>
      </c>
      <c r="W63" s="305">
        <f>X63/MoM!X63*100</f>
        <v>0.83315949256640309</v>
      </c>
      <c r="X63" s="305">
        <f>Y63/MoM!Y63*100</f>
        <v>0.84732320394003191</v>
      </c>
      <c r="Y63" s="305">
        <f>Z63/MoM!Z63*100</f>
        <v>0.85130562299855006</v>
      </c>
      <c r="Z63" s="305">
        <f>AA63/MoM!AA63*100</f>
        <v>0.86084024597613396</v>
      </c>
      <c r="AA63" s="305">
        <f>AB63/MoM!AB63*100</f>
        <v>0.86867389221451674</v>
      </c>
      <c r="AB63" s="305">
        <f>AC63/MoM!AC63*100</f>
        <v>0.88135653104084866</v>
      </c>
      <c r="AC63" s="305">
        <f>AD63/MoM!AD63*100</f>
        <v>0.88708534849261411</v>
      </c>
      <c r="AD63" s="305">
        <f>AE63/MoM!AE63*100</f>
        <v>0.88415796684258841</v>
      </c>
      <c r="AE63" s="305">
        <f>AF63/MoM!AF63*100</f>
        <v>0.88787143030332727</v>
      </c>
      <c r="AF63" s="305">
        <f>AG63/MoM!AG63*100</f>
        <v>0.89106776745241922</v>
      </c>
      <c r="AG63" s="305">
        <f>AH63/MoM!AH63*100</f>
        <v>0.89819630959203856</v>
      </c>
      <c r="AH63" s="305">
        <f>AI63/MoM!AI63*100</f>
        <v>0.91202853275975593</v>
      </c>
      <c r="AI63" s="305">
        <f>AJ63/MoM!AJ63*100</f>
        <v>0.92780662637649969</v>
      </c>
      <c r="AJ63" s="305">
        <f>AK63/MoM!AK63*100</f>
        <v>0.9442288036633637</v>
      </c>
      <c r="AK63" s="305">
        <f>AL63/MoM!AL63*100</f>
        <v>0.95678704675208648</v>
      </c>
      <c r="AL63" s="305">
        <f>AM63/MoM!AM63*100</f>
        <v>0.97133020986271812</v>
      </c>
      <c r="AM63" s="305">
        <f>AN63/MoM!AN63*100</f>
        <v>0.98230624123416677</v>
      </c>
      <c r="AN63" s="305">
        <f>AO63/MoM!AO63*100</f>
        <v>0.98977176866754646</v>
      </c>
      <c r="AO63" s="305">
        <f>AP63/MoM!AP63*100</f>
        <v>0.99323596985788287</v>
      </c>
      <c r="AP63" s="305">
        <f>AQ63/MoM!AQ63*100</f>
        <v>0.99452717661869805</v>
      </c>
      <c r="AQ63" s="305">
        <f>AR63/MoM!AR63*100</f>
        <v>0.99940035978412955</v>
      </c>
      <c r="AR63" s="307">
        <v>1</v>
      </c>
      <c r="AS63" s="305">
        <f>AR63*MoM!AS63/100</f>
        <v>1.0093000000000001</v>
      </c>
      <c r="AT63" s="305">
        <f>AS63*MoM!AT63/100</f>
        <v>1.0128325499999999</v>
      </c>
      <c r="AU63" s="305">
        <f>AT63*MoM!AU63/100</f>
        <v>1.01607361416</v>
      </c>
      <c r="AV63" s="305">
        <f>AU63*MoM!AV63/100</f>
        <v>1.0285713196141679</v>
      </c>
      <c r="AW63" s="305">
        <f>AV63*MoM!AW63/100</f>
        <v>1.0304227479894734</v>
      </c>
      <c r="AX63" s="305">
        <f>AW63*MoM!AX63/100</f>
        <v>1.0312470861878651</v>
      </c>
      <c r="AY63" s="305">
        <f>AX63*MoM!AY63/100</f>
        <v>1.02402835658455</v>
      </c>
      <c r="AZ63" s="305">
        <f>AY63*MoM!AZ63/100</f>
        <v>1.0206490630078209</v>
      </c>
    </row>
    <row r="64" spans="1:52" x14ac:dyDescent="0.45">
      <c r="A64" s="305">
        <f>Веса!A64</f>
        <v>1</v>
      </c>
      <c r="B64" s="305">
        <f>MoM!B64</f>
        <v>1</v>
      </c>
      <c r="C64" s="305">
        <f>БИПЦ_НДС!E64</f>
        <v>1</v>
      </c>
      <c r="D64" s="305">
        <f t="shared" si="0"/>
        <v>0</v>
      </c>
      <c r="E64" s="305">
        <v>1</v>
      </c>
      <c r="F64" s="305">
        <v>0</v>
      </c>
      <c r="G64" s="305">
        <v>0</v>
      </c>
      <c r="H64" s="305">
        <v>0</v>
      </c>
      <c r="I64" s="305">
        <v>0</v>
      </c>
      <c r="J64" s="308" t="s">
        <v>63</v>
      </c>
      <c r="K64" s="308" t="s">
        <v>63</v>
      </c>
      <c r="L64" s="305">
        <f>M64/MoM!M64*100</f>
        <v>0.98036958586759249</v>
      </c>
      <c r="M64" s="305">
        <f>N64/MoM!N64*100</f>
        <v>0.99801623841320919</v>
      </c>
      <c r="N64" s="305">
        <f>O64/MoM!O64*100</f>
        <v>0.99272675234961905</v>
      </c>
      <c r="O64" s="305">
        <f>P64/MoM!P64*100</f>
        <v>0.99937802159036149</v>
      </c>
      <c r="P64" s="305">
        <f>Q64/MoM!Q64*100</f>
        <v>0.99568032291047714</v>
      </c>
      <c r="Q64" s="305">
        <f>R64/MoM!R64*100</f>
        <v>0.99518248274902199</v>
      </c>
      <c r="R64" s="305">
        <f>S64/MoM!S64*100</f>
        <v>0.98115040974226087</v>
      </c>
      <c r="S64" s="305">
        <f>T64/MoM!T64*100</f>
        <v>0.9791881089227763</v>
      </c>
      <c r="T64" s="305">
        <f>U64/MoM!U64*100</f>
        <v>0.97977562178812994</v>
      </c>
      <c r="U64" s="305">
        <f>V64/MoM!V64*100</f>
        <v>0.98369472427528248</v>
      </c>
      <c r="V64" s="305">
        <f>W64/MoM!W64*100</f>
        <v>0.98231755166129708</v>
      </c>
      <c r="W64" s="305">
        <f>X64/MoM!X64*100</f>
        <v>0.98015645304764221</v>
      </c>
      <c r="X64" s="305">
        <f>Y64/MoM!Y64*100</f>
        <v>0.98005843740233745</v>
      </c>
      <c r="Y64" s="305">
        <f>Z64/MoM!Z64*100</f>
        <v>0.98819292243277679</v>
      </c>
      <c r="Z64" s="305">
        <f>AA64/MoM!AA64*100</f>
        <v>0.9841413314508024</v>
      </c>
      <c r="AA64" s="305">
        <f>AB64/MoM!AB64*100</f>
        <v>0.99545895676248675</v>
      </c>
      <c r="AB64" s="305">
        <f>AC64/MoM!AC64*100</f>
        <v>0.99764896646736423</v>
      </c>
      <c r="AC64" s="305">
        <f>AD64/MoM!AD64*100</f>
        <v>0.98827106618257099</v>
      </c>
      <c r="AD64" s="305">
        <f>AE64/MoM!AE64*100</f>
        <v>0.99173001491420998</v>
      </c>
      <c r="AE64" s="305">
        <f>AF64/MoM!AF64*100</f>
        <v>0.98399452079787919</v>
      </c>
      <c r="AF64" s="305">
        <f>AG64/MoM!AG64*100</f>
        <v>0.98163293394796425</v>
      </c>
      <c r="AG64" s="305">
        <f>AH64/MoM!AH64*100</f>
        <v>0.97957150478667354</v>
      </c>
      <c r="AH64" s="305">
        <f>AI64/MoM!AI64*100</f>
        <v>0.97908171903428021</v>
      </c>
      <c r="AI64" s="305">
        <f>AJ64/MoM!AJ64*100</f>
        <v>0.98241059687899679</v>
      </c>
      <c r="AJ64" s="305">
        <f>AK64/MoM!AK64*100</f>
        <v>0.99390480086248112</v>
      </c>
      <c r="AK64" s="305">
        <f>AL64/MoM!AL64*100</f>
        <v>0.98953161973868631</v>
      </c>
      <c r="AL64" s="305">
        <f>AM64/MoM!AM64*100</f>
        <v>0.99635938791488321</v>
      </c>
      <c r="AM64" s="305">
        <f>AN64/MoM!AN64*100</f>
        <v>0.99386848944509587</v>
      </c>
      <c r="AN64" s="305">
        <f>AO64/MoM!AO64*100</f>
        <v>0.99595561327293058</v>
      </c>
      <c r="AO64" s="305">
        <f>AP64/MoM!AP64*100</f>
        <v>1.0009353913392953</v>
      </c>
      <c r="AP64" s="305">
        <f>AQ64/MoM!AQ64*100</f>
        <v>0.99643118207826853</v>
      </c>
      <c r="AQ64" s="305">
        <f>AR64/MoM!AR64*100</f>
        <v>0.98048828316501624</v>
      </c>
      <c r="AR64" s="307">
        <v>1</v>
      </c>
      <c r="AS64" s="305">
        <f>AR64*MoM!AS64/100</f>
        <v>1.0134999999999998</v>
      </c>
      <c r="AT64" s="305">
        <f>AS64*MoM!AT64/100</f>
        <v>1.0138040499999998</v>
      </c>
      <c r="AU64" s="305">
        <f>AT64*MoM!AU64/100</f>
        <v>1.0097488337999998</v>
      </c>
      <c r="AV64" s="305">
        <f>AU64*MoM!AV64/100</f>
        <v>1.0217648449222196</v>
      </c>
      <c r="AW64" s="305">
        <f>AV64*MoM!AW64/100</f>
        <v>1.0282019634452295</v>
      </c>
      <c r="AX64" s="305">
        <f>AW64*MoM!AX64/100</f>
        <v>1.0098999684959045</v>
      </c>
      <c r="AY64" s="305">
        <f>AX64*MoM!AY64/100</f>
        <v>1.0139395683698882</v>
      </c>
      <c r="AZ64" s="305">
        <f>AY64*MoM!AZ64/100</f>
        <v>1.0073489611754838</v>
      </c>
    </row>
    <row r="65" spans="1:52" x14ac:dyDescent="0.45">
      <c r="A65" s="305">
        <f>Веса!A65</f>
        <v>1</v>
      </c>
      <c r="B65" s="305">
        <f>MoM!B65</f>
        <v>1</v>
      </c>
      <c r="C65" s="305">
        <f>БИПЦ_НДС!E65</f>
        <v>1</v>
      </c>
      <c r="D65" s="305">
        <f t="shared" si="0"/>
        <v>0</v>
      </c>
      <c r="E65" s="305">
        <v>1</v>
      </c>
      <c r="F65" s="305">
        <v>0</v>
      </c>
      <c r="G65" s="305">
        <v>0</v>
      </c>
      <c r="H65" s="305">
        <v>0</v>
      </c>
      <c r="I65" s="305">
        <v>0</v>
      </c>
      <c r="J65" s="308" t="s">
        <v>64</v>
      </c>
      <c r="K65" s="308" t="s">
        <v>64</v>
      </c>
      <c r="L65" s="305">
        <f>M65/MoM!M65*100</f>
        <v>0.86977291486375652</v>
      </c>
      <c r="M65" s="305">
        <f>N65/MoM!N65*100</f>
        <v>0.86864221007443376</v>
      </c>
      <c r="N65" s="305">
        <f>O65/MoM!O65*100</f>
        <v>0.86829475319040383</v>
      </c>
      <c r="O65" s="305">
        <f>P65/MoM!P65*100</f>
        <v>0.86603718683210873</v>
      </c>
      <c r="P65" s="305">
        <f>Q65/MoM!Q65*100</f>
        <v>0.86932812814207072</v>
      </c>
      <c r="Q65" s="305">
        <f>R65/MoM!R65*100</f>
        <v>0.8718491797136827</v>
      </c>
      <c r="R65" s="305">
        <f>S65/MoM!S65*100</f>
        <v>0.86696682430728611</v>
      </c>
      <c r="S65" s="305">
        <f>T65/MoM!T65*100</f>
        <v>0.86635994753027101</v>
      </c>
      <c r="T65" s="305">
        <f>U65/MoM!U65*100</f>
        <v>0.86592676755650588</v>
      </c>
      <c r="U65" s="305">
        <f>V65/MoM!V65*100</f>
        <v>0.86757202841486314</v>
      </c>
      <c r="V65" s="305">
        <f>W65/MoM!W65*100</f>
        <v>0.8744258474393406</v>
      </c>
      <c r="W65" s="305">
        <f>X65/MoM!X65*100</f>
        <v>0.87599981396473148</v>
      </c>
      <c r="X65" s="305">
        <f>Y65/MoM!Y65*100</f>
        <v>0.88213181266248464</v>
      </c>
      <c r="Y65" s="305">
        <f>Z65/MoM!Z65*100</f>
        <v>0.88548391355060196</v>
      </c>
      <c r="Z65" s="305">
        <f>AA65/MoM!AA65*100</f>
        <v>0.88636939746415244</v>
      </c>
      <c r="AA65" s="305">
        <f>AB65/MoM!AB65*100</f>
        <v>0.89895584290814334</v>
      </c>
      <c r="AB65" s="305">
        <f>AC65/MoM!AC65*100</f>
        <v>0.90165271043686768</v>
      </c>
      <c r="AC65" s="305">
        <f>AD65/MoM!AD65*100</f>
        <v>0.90787411413888208</v>
      </c>
      <c r="AD65" s="305">
        <f>AE65/MoM!AE65*100</f>
        <v>0.91186876024109309</v>
      </c>
      <c r="AE65" s="305">
        <f>AF65/MoM!AF65*100</f>
        <v>0.91460436652181631</v>
      </c>
      <c r="AF65" s="305">
        <f>AG65/MoM!AG65*100</f>
        <v>0.9200919927209471</v>
      </c>
      <c r="AG65" s="305">
        <f>AH65/MoM!AH65*100</f>
        <v>0.93094907823505435</v>
      </c>
      <c r="AH65" s="305">
        <f>AI65/MoM!AI65*100</f>
        <v>0.93942071484699341</v>
      </c>
      <c r="AI65" s="305">
        <f>AJ65/MoM!AJ65*100</f>
        <v>0.95435750421306065</v>
      </c>
      <c r="AJ65" s="305">
        <f>AK65/MoM!AK65*100</f>
        <v>0.96285128600055692</v>
      </c>
      <c r="AK65" s="305">
        <f>AL65/MoM!AL65*100</f>
        <v>0.97276865424636272</v>
      </c>
      <c r="AL65" s="305">
        <f>AM65/MoM!AM65*100</f>
        <v>0.97627062140164966</v>
      </c>
      <c r="AM65" s="305">
        <f>AN65/MoM!AN65*100</f>
        <v>0.98671671705064734</v>
      </c>
      <c r="AN65" s="305">
        <f>AO65/MoM!AO65*100</f>
        <v>0.98898616549986385</v>
      </c>
      <c r="AO65" s="305">
        <f>AP65/MoM!AP65*100</f>
        <v>0.99472228525976303</v>
      </c>
      <c r="AP65" s="305">
        <f>AQ65/MoM!AQ65*100</f>
        <v>0.99720909097291233</v>
      </c>
      <c r="AQ65" s="305">
        <f>AR65/MoM!AR65*100</f>
        <v>0.99681020733652315</v>
      </c>
      <c r="AR65" s="307">
        <v>1</v>
      </c>
      <c r="AS65" s="305">
        <f>AR65*MoM!AS65/100</f>
        <v>0.99890000000000001</v>
      </c>
      <c r="AT65" s="305">
        <f>AS65*MoM!AT65/100</f>
        <v>1.0062918599999999</v>
      </c>
      <c r="AU65" s="305">
        <f>AT65*MoM!AU65/100</f>
        <v>1.011725836044</v>
      </c>
      <c r="AV65" s="305">
        <f>AU65*MoM!AV65/100</f>
        <v>1.02690172358466</v>
      </c>
      <c r="AW65" s="305">
        <f>AV65*MoM!AW65/100</f>
        <v>1.0328577535814509</v>
      </c>
      <c r="AX65" s="305">
        <f>AW65*MoM!AX65/100</f>
        <v>1.0358530410668372</v>
      </c>
      <c r="AY65" s="305">
        <f>AX65*MoM!AY65/100</f>
        <v>1.0406179650557446</v>
      </c>
      <c r="AZ65" s="305">
        <f>AY65*MoM!AZ65/100</f>
        <v>1.0354148752304659</v>
      </c>
    </row>
    <row r="66" spans="1:52" x14ac:dyDescent="0.45">
      <c r="A66" s="305">
        <f>Веса!A66</f>
        <v>1</v>
      </c>
      <c r="B66" s="305">
        <f>MoM!B66</f>
        <v>1</v>
      </c>
      <c r="C66" s="305">
        <f>БИПЦ_НДС!E66</f>
        <v>1</v>
      </c>
      <c r="D66" s="305">
        <f t="shared" si="0"/>
        <v>0</v>
      </c>
      <c r="E66" s="305">
        <v>1</v>
      </c>
      <c r="F66" s="305">
        <v>0</v>
      </c>
      <c r="G66" s="305">
        <v>0</v>
      </c>
      <c r="H66" s="305">
        <v>0</v>
      </c>
      <c r="I66" s="305">
        <v>0</v>
      </c>
      <c r="J66" s="308" t="s">
        <v>65</v>
      </c>
      <c r="K66" s="308" t="s">
        <v>65</v>
      </c>
      <c r="L66" s="305">
        <f>M66/MoM!M66*100</f>
        <v>0.83484125955207966</v>
      </c>
      <c r="M66" s="305">
        <f>N66/MoM!N66*100</f>
        <v>0.83843107696815378</v>
      </c>
      <c r="N66" s="305">
        <f>O66/MoM!O66*100</f>
        <v>0.8396048804759092</v>
      </c>
      <c r="O66" s="305">
        <f>P66/MoM!P66*100</f>
        <v>0.83817755217910017</v>
      </c>
      <c r="P66" s="305">
        <f>Q66/MoM!Q66*100</f>
        <v>0.83868045871040764</v>
      </c>
      <c r="Q66" s="305">
        <f>R66/MoM!R66*100</f>
        <v>0.83985461135260231</v>
      </c>
      <c r="R66" s="305">
        <f>S66/MoM!S66*100</f>
        <v>0.84094642234736061</v>
      </c>
      <c r="S66" s="305">
        <f>T66/MoM!T66*100</f>
        <v>0.83960090807160492</v>
      </c>
      <c r="T66" s="305">
        <f>U66/MoM!U66*100</f>
        <v>0.84144803006936253</v>
      </c>
      <c r="U66" s="305">
        <f>V66/MoM!V66*100</f>
        <v>0.84430895337159839</v>
      </c>
      <c r="V66" s="305">
        <f>W66/MoM!W66*100</f>
        <v>0.85300533559132585</v>
      </c>
      <c r="W66" s="305">
        <f>X66/MoM!X66*100</f>
        <v>0.85820866813843288</v>
      </c>
      <c r="X66" s="305">
        <f>Y66/MoM!Y66*100</f>
        <v>0.86292881581319425</v>
      </c>
      <c r="Y66" s="305">
        <f>Z66/MoM!Z66*100</f>
        <v>0.86948707481337462</v>
      </c>
      <c r="Z66" s="305">
        <f>AA66/MoM!AA66*100</f>
        <v>0.87200858733033348</v>
      </c>
      <c r="AA66" s="305">
        <f>AB66/MoM!AB66*100</f>
        <v>0.88020546805123856</v>
      </c>
      <c r="AB66" s="305">
        <f>AC66/MoM!AC66*100</f>
        <v>0.88390233101705384</v>
      </c>
      <c r="AC66" s="305">
        <f>AD66/MoM!AD66*100</f>
        <v>0.88920574500315608</v>
      </c>
      <c r="AD66" s="305">
        <f>AE66/MoM!AE66*100</f>
        <v>0.90005405509219449</v>
      </c>
      <c r="AE66" s="305">
        <f>AF66/MoM!AF66*100</f>
        <v>0.90599441185580298</v>
      </c>
      <c r="AF66" s="305">
        <f>AG66/MoM!AG66*100</f>
        <v>0.90789700012070018</v>
      </c>
      <c r="AG66" s="305">
        <f>AH66/MoM!AH66*100</f>
        <v>0.91797465682204005</v>
      </c>
      <c r="AH66" s="305">
        <f>AI66/MoM!AI66*100</f>
        <v>0.93036731468913758</v>
      </c>
      <c r="AI66" s="305">
        <f>AJ66/MoM!AJ66*100</f>
        <v>0.93827543686399517</v>
      </c>
      <c r="AJ66" s="305">
        <f>AK66/MoM!AK66*100</f>
        <v>0.94512484755310233</v>
      </c>
      <c r="AK66" s="305">
        <f>AL66/MoM!AL66*100</f>
        <v>0.95892367032737758</v>
      </c>
      <c r="AL66" s="305">
        <f>AM66/MoM!AM66*100</f>
        <v>0.97100610857350245</v>
      </c>
      <c r="AM66" s="305">
        <f>AN66/MoM!AN66*100</f>
        <v>0.97673504461408611</v>
      </c>
      <c r="AN66" s="305">
        <f>AO66/MoM!AO66*100</f>
        <v>0.98288847539515478</v>
      </c>
      <c r="AO66" s="305">
        <f>AP66/MoM!AP66*100</f>
        <v>0.98809778431474915</v>
      </c>
      <c r="AP66" s="305">
        <f>AQ66/MoM!AQ66*100</f>
        <v>0.99372994168534323</v>
      </c>
      <c r="AQ66" s="305">
        <f>AR66/MoM!AR66*100</f>
        <v>0.9963136395337252</v>
      </c>
      <c r="AR66" s="307">
        <v>1</v>
      </c>
      <c r="AS66" s="305">
        <f>AR66*MoM!AS66/100</f>
        <v>1.0012000000000001</v>
      </c>
      <c r="AT66" s="305">
        <f>AS66*MoM!AT66/100</f>
        <v>1.0030021600000003</v>
      </c>
      <c r="AU66" s="305">
        <f>AT66*MoM!AU66/100</f>
        <v>1.0074153695040002</v>
      </c>
      <c r="AV66" s="305">
        <f>AU66*MoM!AV66/100</f>
        <v>1.0223251169726595</v>
      </c>
      <c r="AW66" s="305">
        <f>AV66*MoM!AW66/100</f>
        <v>1.0269255799990364</v>
      </c>
      <c r="AX66" s="305">
        <f>AW66*MoM!AX66/100</f>
        <v>1.028363275811035</v>
      </c>
      <c r="AY66" s="305">
        <f>AX66*MoM!AY66/100</f>
        <v>1.0359731640520367</v>
      </c>
      <c r="AZ66" s="305">
        <f>AY66*MoM!AZ66/100</f>
        <v>1.036698345266873</v>
      </c>
    </row>
    <row r="67" spans="1:52" x14ac:dyDescent="0.45">
      <c r="A67" s="305">
        <f>Веса!A67</f>
        <v>1</v>
      </c>
      <c r="B67" s="305">
        <f>MoM!B67</f>
        <v>1</v>
      </c>
      <c r="C67" s="305">
        <f>БИПЦ_НДС!E67</f>
        <v>1</v>
      </c>
      <c r="D67" s="305">
        <f t="shared" ref="D67:D130" si="1">1-C67</f>
        <v>0</v>
      </c>
      <c r="E67" s="305">
        <v>1</v>
      </c>
      <c r="F67" s="305">
        <v>0</v>
      </c>
      <c r="G67" s="305">
        <v>0</v>
      </c>
      <c r="H67" s="305">
        <v>0</v>
      </c>
      <c r="I67" s="305">
        <v>0</v>
      </c>
      <c r="J67" s="308" t="s">
        <v>66</v>
      </c>
      <c r="K67" s="308" t="s">
        <v>66</v>
      </c>
      <c r="L67" s="305">
        <f>M67/MoM!M67*100</f>
        <v>0.79290571202079541</v>
      </c>
      <c r="M67" s="305">
        <f>N67/MoM!N67*100</f>
        <v>0.79179564402396641</v>
      </c>
      <c r="N67" s="305">
        <f>O67/MoM!O67*100</f>
        <v>0.79330005574761198</v>
      </c>
      <c r="O67" s="305">
        <f>P67/MoM!P67*100</f>
        <v>0.79115814559709352</v>
      </c>
      <c r="P67" s="305">
        <f>Q67/MoM!Q67*100</f>
        <v>0.79400631492124307</v>
      </c>
      <c r="Q67" s="305">
        <f>R67/MoM!R67*100</f>
        <v>0.791386094082003</v>
      </c>
      <c r="R67" s="305">
        <f>S67/MoM!S67*100</f>
        <v>0.79376025236424885</v>
      </c>
      <c r="S67" s="305">
        <f>T67/MoM!T67*100</f>
        <v>0.79217273185952042</v>
      </c>
      <c r="T67" s="305">
        <f>U67/MoM!U67*100</f>
        <v>0.79383629459642535</v>
      </c>
      <c r="U67" s="305">
        <f>V67/MoM!V67*100</f>
        <v>0.80026636858265643</v>
      </c>
      <c r="V67" s="305">
        <f>W67/MoM!W67*100</f>
        <v>0.81371084357484502</v>
      </c>
      <c r="W67" s="305">
        <f>X67/MoM!X67*100</f>
        <v>0.82225480743238089</v>
      </c>
      <c r="X67" s="305">
        <f>Y67/MoM!Y67*100</f>
        <v>0.82677720887325901</v>
      </c>
      <c r="Y67" s="305">
        <f>Z67/MoM!Z67*100</f>
        <v>0.82958825138342818</v>
      </c>
      <c r="Z67" s="305">
        <f>AA67/MoM!AA67*100</f>
        <v>0.83323843968951516</v>
      </c>
      <c r="AA67" s="305">
        <f>AB67/MoM!AB67*100</f>
        <v>0.84557036859692014</v>
      </c>
      <c r="AB67" s="305">
        <f>AC67/MoM!AC67*100</f>
        <v>0.85690101153611897</v>
      </c>
      <c r="AC67" s="305">
        <f>AD67/MoM!AD67*100</f>
        <v>0.8607570660880316</v>
      </c>
      <c r="AD67" s="305">
        <f>AE67/MoM!AE67*100</f>
        <v>0.86592160848455968</v>
      </c>
      <c r="AE67" s="305">
        <f>AF67/MoM!AF67*100</f>
        <v>0.87484060105195061</v>
      </c>
      <c r="AF67" s="305">
        <f>AG67/MoM!AG67*100</f>
        <v>0.8833265548821545</v>
      </c>
      <c r="AG67" s="305">
        <f>AH67/MoM!AH67*100</f>
        <v>0.89215982043097608</v>
      </c>
      <c r="AH67" s="305">
        <f>AI67/MoM!AI67*100</f>
        <v>0.90491770586313913</v>
      </c>
      <c r="AI67" s="305">
        <f>AJ67/MoM!AJ67*100</f>
        <v>0.91523376770997888</v>
      </c>
      <c r="AJ67" s="305">
        <f>AK67/MoM!AK67*100</f>
        <v>0.92502676902447567</v>
      </c>
      <c r="AK67" s="305">
        <f>AL67/MoM!AL67*100</f>
        <v>0.94047471606718436</v>
      </c>
      <c r="AL67" s="305">
        <f>AM67/MoM!AM67*100</f>
        <v>0.95232469748963089</v>
      </c>
      <c r="AM67" s="305">
        <f>AN67/MoM!AN67*100</f>
        <v>0.96165747952502922</v>
      </c>
      <c r="AN67" s="305">
        <f>AO67/MoM!AO67*100</f>
        <v>0.9764670047097147</v>
      </c>
      <c r="AO67" s="305">
        <f>AP67/MoM!AP67*100</f>
        <v>0.98593873465539894</v>
      </c>
      <c r="AP67" s="305">
        <f>AQ67/MoM!AQ67*100</f>
        <v>0.98968530184708936</v>
      </c>
      <c r="AQ67" s="305">
        <f>AR67/MoM!AR67*100</f>
        <v>0.99700897308075775</v>
      </c>
      <c r="AR67" s="307">
        <v>1</v>
      </c>
      <c r="AS67" s="305">
        <f>AR67*MoM!AS67/100</f>
        <v>1.0075000000000001</v>
      </c>
      <c r="AT67" s="305">
        <f>AS67*MoM!AT67/100</f>
        <v>1.01364575</v>
      </c>
      <c r="AU67" s="305">
        <f>AT67*MoM!AU67/100</f>
        <v>1.014152572875</v>
      </c>
      <c r="AV67" s="305">
        <f>AU67*MoM!AV67/100</f>
        <v>1.0217587171715625</v>
      </c>
      <c r="AW67" s="305">
        <f>AV67*MoM!AW67/100</f>
        <v>1.0219630689149968</v>
      </c>
      <c r="AX67" s="305">
        <f>AW67*MoM!AX67/100</f>
        <v>1.0230872282908032</v>
      </c>
      <c r="AY67" s="305">
        <f>AX67*MoM!AY67/100</f>
        <v>1.021347980002709</v>
      </c>
      <c r="AZ67" s="305">
        <f>AY67*MoM!AZ67/100</f>
        <v>1.0212458452047086</v>
      </c>
    </row>
    <row r="68" spans="1:52" x14ac:dyDescent="0.45">
      <c r="A68" s="305">
        <f>Веса!A68</f>
        <v>1</v>
      </c>
      <c r="B68" s="305">
        <f>MoM!B68</f>
        <v>1</v>
      </c>
      <c r="C68" s="305">
        <f>БИПЦ_НДС!E68</f>
        <v>1</v>
      </c>
      <c r="D68" s="305">
        <f t="shared" si="1"/>
        <v>0</v>
      </c>
      <c r="E68" s="305">
        <v>1</v>
      </c>
      <c r="F68" s="305">
        <v>0</v>
      </c>
      <c r="G68" s="305">
        <v>0</v>
      </c>
      <c r="H68" s="305">
        <v>0</v>
      </c>
      <c r="I68" s="305">
        <v>0</v>
      </c>
      <c r="J68" s="308" t="s">
        <v>67</v>
      </c>
      <c r="K68" s="308" t="s">
        <v>67</v>
      </c>
      <c r="L68" s="305">
        <f>M68/MoM!M68*100</f>
        <v>0.77218259921512755</v>
      </c>
      <c r="M68" s="305">
        <f>N68/MoM!N68*100</f>
        <v>0.77380418267347928</v>
      </c>
      <c r="N68" s="305">
        <f>O68/MoM!O68*100</f>
        <v>0.77767320358684666</v>
      </c>
      <c r="O68" s="305">
        <f>P68/MoM!P68*100</f>
        <v>0.78023952515868322</v>
      </c>
      <c r="P68" s="305">
        <f>Q68/MoM!Q68*100</f>
        <v>0.781565932351453</v>
      </c>
      <c r="Q68" s="305">
        <f>R68/MoM!R68*100</f>
        <v>0.78609901475909139</v>
      </c>
      <c r="R68" s="305">
        <f>S68/MoM!S68*100</f>
        <v>0.7864134543649951</v>
      </c>
      <c r="S68" s="305">
        <f>T68/MoM!T68*100</f>
        <v>0.78751443320110615</v>
      </c>
      <c r="T68" s="305">
        <f>U68/MoM!U68*100</f>
        <v>0.79263327701691344</v>
      </c>
      <c r="U68" s="305">
        <f>V68/MoM!V68*100</f>
        <v>0.80269971963502829</v>
      </c>
      <c r="V68" s="305">
        <f>W68/MoM!W68*100</f>
        <v>0.81273346613046615</v>
      </c>
      <c r="W68" s="305">
        <f>X68/MoM!X68*100</f>
        <v>0.81939788055273599</v>
      </c>
      <c r="X68" s="305">
        <f>Y68/MoM!Y68*100</f>
        <v>0.82636276253743413</v>
      </c>
      <c r="Y68" s="305">
        <f>Z68/MoM!Z68*100</f>
        <v>0.83801447748921198</v>
      </c>
      <c r="Z68" s="305">
        <f>AA68/MoM!AA68*100</f>
        <v>0.84672982805509989</v>
      </c>
      <c r="AA68" s="305">
        <f>AB68/MoM!AB68*100</f>
        <v>0.85528179931845649</v>
      </c>
      <c r="AB68" s="305">
        <f>AC68/MoM!AC68*100</f>
        <v>0.86229511007286774</v>
      </c>
      <c r="AC68" s="305">
        <f>AD68/MoM!AD68*100</f>
        <v>0.86470953638107184</v>
      </c>
      <c r="AD68" s="305">
        <f>AE68/MoM!AE68*100</f>
        <v>0.86816837452659612</v>
      </c>
      <c r="AE68" s="305">
        <f>AF68/MoM!AF68*100</f>
        <v>0.87546098887261947</v>
      </c>
      <c r="AF68" s="305">
        <f>AG68/MoM!AG68*100</f>
        <v>0.8825522228824878</v>
      </c>
      <c r="AG68" s="305">
        <f>AH68/MoM!AH68*100</f>
        <v>0.89587876144801348</v>
      </c>
      <c r="AH68" s="305">
        <f>AI68/MoM!AI68*100</f>
        <v>0.90877941561286479</v>
      </c>
      <c r="AI68" s="305">
        <f>AJ68/MoM!AJ68*100</f>
        <v>0.92331988626267059</v>
      </c>
      <c r="AJ68" s="305">
        <f>AK68/MoM!AK68*100</f>
        <v>0.93578470472721664</v>
      </c>
      <c r="AK68" s="305">
        <f>AL68/MoM!AL68*100</f>
        <v>0.94907284753434318</v>
      </c>
      <c r="AL68" s="305">
        <f>AM68/MoM!AM68*100</f>
        <v>0.96131588726753625</v>
      </c>
      <c r="AM68" s="305">
        <f>AN68/MoM!AN68*100</f>
        <v>0.97179423043875246</v>
      </c>
      <c r="AN68" s="305">
        <f>AO68/MoM!AO68*100</f>
        <v>0.97675038101399003</v>
      </c>
      <c r="AO68" s="305">
        <f>AP68/MoM!AP68*100</f>
        <v>0.9841736839096964</v>
      </c>
      <c r="AP68" s="305">
        <f>AQ68/MoM!AQ68*100</f>
        <v>0.98722462232981656</v>
      </c>
      <c r="AQ68" s="305">
        <f>AR68/MoM!AR68*100</f>
        <v>0.99265435775263056</v>
      </c>
      <c r="AR68" s="307">
        <v>1</v>
      </c>
      <c r="AS68" s="305">
        <f>AR68*MoM!AS68/100</f>
        <v>1.002</v>
      </c>
      <c r="AT68" s="305">
        <f>AS68*MoM!AT68/100</f>
        <v>1.0063086000000001</v>
      </c>
      <c r="AU68" s="305">
        <f>AT68*MoM!AU68/100</f>
        <v>1.0173779946000001</v>
      </c>
      <c r="AV68" s="305">
        <f>AU68*MoM!AV68/100</f>
        <v>1.0290778415379003</v>
      </c>
      <c r="AW68" s="305">
        <f>AV68*MoM!AW68/100</f>
        <v>1.0411180522838936</v>
      </c>
      <c r="AX68" s="305">
        <f>AW68*MoM!AX68/100</f>
        <v>1.0528826862747016</v>
      </c>
      <c r="AY68" s="305">
        <f>AX68*MoM!AY68/100</f>
        <v>1.056778352213918</v>
      </c>
      <c r="AZ68" s="305">
        <f>AY68*MoM!AZ68/100</f>
        <v>1.0617452104693235</v>
      </c>
    </row>
    <row r="69" spans="1:52" x14ac:dyDescent="0.45">
      <c r="A69" s="305">
        <f>Веса!A69</f>
        <v>1</v>
      </c>
      <c r="B69" s="305">
        <f>MoM!B69</f>
        <v>1</v>
      </c>
      <c r="C69" s="305">
        <f>БИПЦ_НДС!E69</f>
        <v>1</v>
      </c>
      <c r="D69" s="305">
        <f t="shared" si="1"/>
        <v>0</v>
      </c>
      <c r="E69" s="305">
        <v>1</v>
      </c>
      <c r="F69" s="305">
        <v>0</v>
      </c>
      <c r="G69" s="305">
        <v>0</v>
      </c>
      <c r="H69" s="305">
        <v>0</v>
      </c>
      <c r="I69" s="305">
        <v>0</v>
      </c>
      <c r="J69" s="308" t="s">
        <v>68</v>
      </c>
      <c r="K69" s="308" t="s">
        <v>68</v>
      </c>
      <c r="L69" s="305">
        <f>M69/MoM!M69*100</f>
        <v>0.93799742835800437</v>
      </c>
      <c r="M69" s="305">
        <f>N69/MoM!N69*100</f>
        <v>0.9328384425020354</v>
      </c>
      <c r="N69" s="305">
        <f>O69/MoM!O69*100</f>
        <v>0.93647651242779339</v>
      </c>
      <c r="O69" s="305">
        <f>P69/MoM!P69*100</f>
        <v>0.93179412986565435</v>
      </c>
      <c r="P69" s="305">
        <f>Q69/MoM!Q69*100</f>
        <v>0.9341236151903185</v>
      </c>
      <c r="Q69" s="305">
        <f>R69/MoM!R69*100</f>
        <v>0.93664574895133235</v>
      </c>
      <c r="R69" s="305">
        <f>S69/MoM!S69*100</f>
        <v>0.93692674267601783</v>
      </c>
      <c r="S69" s="305">
        <f>T69/MoM!T69*100</f>
        <v>0.93542765988773624</v>
      </c>
      <c r="T69" s="305">
        <f>U69/MoM!U69*100</f>
        <v>0.93926291329327594</v>
      </c>
      <c r="U69" s="305">
        <f>V69/MoM!V69*100</f>
        <v>0.94499241706436488</v>
      </c>
      <c r="V69" s="305">
        <f>W69/MoM!W69*100</f>
        <v>0.94981187839139314</v>
      </c>
      <c r="W69" s="305">
        <f>X69/MoM!X69*100</f>
        <v>0.95161652096033689</v>
      </c>
      <c r="X69" s="305">
        <f>Y69/MoM!Y69*100</f>
        <v>0.95523266373998617</v>
      </c>
      <c r="Y69" s="305">
        <f>Z69/MoM!Z69*100</f>
        <v>0.96010435032506025</v>
      </c>
      <c r="Z69" s="305">
        <f>AA69/MoM!AA69*100</f>
        <v>0.96029637119512523</v>
      </c>
      <c r="AA69" s="305">
        <f>AB69/MoM!AB69*100</f>
        <v>0.9602003415580056</v>
      </c>
      <c r="AB69" s="305">
        <f>AC69/MoM!AC69*100</f>
        <v>0.96000830148969407</v>
      </c>
      <c r="AC69" s="305">
        <f>AD69/MoM!AD69*100</f>
        <v>0.9608723089610347</v>
      </c>
      <c r="AD69" s="305">
        <f>AE69/MoM!AE69*100</f>
        <v>0.96164100680820341</v>
      </c>
      <c r="AE69" s="305">
        <f>AF69/MoM!AF69*100</f>
        <v>0.96577606313747877</v>
      </c>
      <c r="AF69" s="305">
        <f>AG69/MoM!AG69*100</f>
        <v>0.97070152105947993</v>
      </c>
      <c r="AG69" s="305">
        <f>AH69/MoM!AH69*100</f>
        <v>0.97536088836056556</v>
      </c>
      <c r="AH69" s="305">
        <f>AI69/MoM!AI69*100</f>
        <v>0.98014015671353227</v>
      </c>
      <c r="AI69" s="305">
        <f>AJ69/MoM!AJ69*100</f>
        <v>0.98121831088591716</v>
      </c>
      <c r="AJ69" s="305">
        <f>AK69/MoM!AK69*100</f>
        <v>0.98455445314292944</v>
      </c>
      <c r="AK69" s="305">
        <f>AL69/MoM!AL69*100</f>
        <v>0.97864712642407192</v>
      </c>
      <c r="AL69" s="305">
        <f>AM69/MoM!AM69*100</f>
        <v>0.98931438010209427</v>
      </c>
      <c r="AM69" s="305">
        <f>AN69/MoM!AN69*100</f>
        <v>0.99604171788678852</v>
      </c>
      <c r="AN69" s="305">
        <f>AO69/MoM!AO69*100</f>
        <v>1.0016195515069546</v>
      </c>
      <c r="AO69" s="305">
        <f>AP69/MoM!AP69*100</f>
        <v>0.99911550262818727</v>
      </c>
      <c r="AP69" s="305">
        <f>AQ69/MoM!AQ69*100</f>
        <v>1.0026124068873858</v>
      </c>
      <c r="AQ69" s="305">
        <f>AR69/MoM!AR69*100</f>
        <v>1.0040160642570282</v>
      </c>
      <c r="AR69" s="307">
        <v>1</v>
      </c>
      <c r="AS69" s="305">
        <f>AR69*MoM!AS69/100</f>
        <v>1.0107999999999999</v>
      </c>
      <c r="AT69" s="305">
        <f>AS69*MoM!AT69/100</f>
        <v>1.0214133999999999</v>
      </c>
      <c r="AU69" s="305">
        <f>AT69*MoM!AU69/100</f>
        <v>1.0289718591599999</v>
      </c>
      <c r="AV69" s="305">
        <f>AU69*MoM!AV69/100</f>
        <v>1.0439948483037358</v>
      </c>
      <c r="AW69" s="305">
        <f>AV69*MoM!AW69/100</f>
        <v>1.0463960364548344</v>
      </c>
      <c r="AX69" s="305">
        <f>AW69*MoM!AX69/100</f>
        <v>1.0576971136485467</v>
      </c>
      <c r="AY69" s="305">
        <f>AX69*MoM!AY69/100</f>
        <v>1.0594951987417494</v>
      </c>
      <c r="AZ69" s="305">
        <f>AY69*MoM!AZ69/100</f>
        <v>1.0629915328975972</v>
      </c>
    </row>
    <row r="70" spans="1:52" x14ac:dyDescent="0.45">
      <c r="A70" s="305">
        <f>Веса!A70</f>
        <v>1</v>
      </c>
      <c r="B70" s="305">
        <f>MoM!B70</f>
        <v>1</v>
      </c>
      <c r="C70" s="305">
        <f>БИПЦ_НДС!E70</f>
        <v>1</v>
      </c>
      <c r="D70" s="305">
        <f t="shared" si="1"/>
        <v>0</v>
      </c>
      <c r="E70" s="305">
        <v>1</v>
      </c>
      <c r="F70" s="305">
        <v>0</v>
      </c>
      <c r="G70" s="305">
        <v>0</v>
      </c>
      <c r="H70" s="305">
        <v>0</v>
      </c>
      <c r="I70" s="305">
        <v>0</v>
      </c>
      <c r="J70" s="308" t="s">
        <v>69</v>
      </c>
      <c r="K70" s="308" t="s">
        <v>69</v>
      </c>
      <c r="L70" s="305">
        <f>M70/MoM!M70*100</f>
        <v>0.86371639280877643</v>
      </c>
      <c r="M70" s="305">
        <f>N70/MoM!N70*100</f>
        <v>0.85931143920545161</v>
      </c>
      <c r="N70" s="305">
        <f>O70/MoM!O70*100</f>
        <v>0.86575627499949248</v>
      </c>
      <c r="O70" s="305">
        <f>P70/MoM!P70*100</f>
        <v>0.86973875386449007</v>
      </c>
      <c r="P70" s="305">
        <f>Q70/MoM!Q70*100</f>
        <v>0.87095638811990028</v>
      </c>
      <c r="Q70" s="305">
        <f>R70/MoM!R70*100</f>
        <v>0.87409183111713196</v>
      </c>
      <c r="R70" s="305">
        <f>S70/MoM!S70*100</f>
        <v>0.87610224232870149</v>
      </c>
      <c r="S70" s="305">
        <f>T70/MoM!T70*100</f>
        <v>0.87846771838298898</v>
      </c>
      <c r="T70" s="305">
        <f>U70/MoM!U70*100</f>
        <v>0.88426560532431664</v>
      </c>
      <c r="U70" s="305">
        <f>V70/MoM!V70*100</f>
        <v>0.89390410042235169</v>
      </c>
      <c r="V70" s="305">
        <f>W70/MoM!W70*100</f>
        <v>0.89461922370268965</v>
      </c>
      <c r="W70" s="305">
        <f>X70/MoM!X70*100</f>
        <v>0.89900285789883283</v>
      </c>
      <c r="X70" s="305">
        <f>Y70/MoM!Y70*100</f>
        <v>0.90286857018779787</v>
      </c>
      <c r="Y70" s="305">
        <f>Z70/MoM!Z70*100</f>
        <v>0.89988910390617816</v>
      </c>
      <c r="Z70" s="305">
        <f>AA70/MoM!AA70*100</f>
        <v>0.90006908172695932</v>
      </c>
      <c r="AA70" s="305">
        <f>AB70/MoM!AB70*100</f>
        <v>0.9011491646250317</v>
      </c>
      <c r="AB70" s="305">
        <f>AC70/MoM!AC70*100</f>
        <v>0.90078870495918162</v>
      </c>
      <c r="AC70" s="305">
        <f>AD70/MoM!AD70*100</f>
        <v>0.90277044011009178</v>
      </c>
      <c r="AD70" s="305">
        <f>AE70/MoM!AE70*100</f>
        <v>0.91107592815910465</v>
      </c>
      <c r="AE70" s="305">
        <f>AF70/MoM!AF70*100</f>
        <v>0.91581352298553198</v>
      </c>
      <c r="AF70" s="305">
        <f>AG70/MoM!AG70*100</f>
        <v>0.92405584469240176</v>
      </c>
      <c r="AG70" s="305">
        <f>AH70/MoM!AH70*100</f>
        <v>0.93385083664614121</v>
      </c>
      <c r="AH70" s="305">
        <f>AI70/MoM!AI70*100</f>
        <v>0.94104148808831645</v>
      </c>
      <c r="AI70" s="305">
        <f>AJ70/MoM!AJ70*100</f>
        <v>0.95111063201086132</v>
      </c>
      <c r="AJ70" s="305">
        <f>AK70/MoM!AK70*100</f>
        <v>0.95596129623411685</v>
      </c>
      <c r="AK70" s="305">
        <f>AL70/MoM!AL70*100</f>
        <v>0.95768202656733836</v>
      </c>
      <c r="AL70" s="305">
        <f>AM70/MoM!AM70*100</f>
        <v>0.96639693300910112</v>
      </c>
      <c r="AM70" s="305">
        <f>AN70/MoM!AN70*100</f>
        <v>0.96977932227463293</v>
      </c>
      <c r="AN70" s="305">
        <f>AO70/MoM!AO70*100</f>
        <v>0.97356146163150403</v>
      </c>
      <c r="AO70" s="305">
        <f>AP70/MoM!AP70*100</f>
        <v>0.97550858455476708</v>
      </c>
      <c r="AP70" s="305">
        <f>AQ70/MoM!AQ70*100</f>
        <v>0.98467836524958174</v>
      </c>
      <c r="AQ70" s="305">
        <f>AR70/MoM!AR70*100</f>
        <v>0.9921619208254786</v>
      </c>
      <c r="AR70" s="307">
        <v>1</v>
      </c>
      <c r="AS70" s="305">
        <f>AR70*MoM!AS70/100</f>
        <v>1.0106999999999999</v>
      </c>
      <c r="AT70" s="305">
        <f>AS70*MoM!AT70/100</f>
        <v>1.01716848</v>
      </c>
      <c r="AU70" s="305">
        <f>AT70*MoM!AU70/100</f>
        <v>1.0247972436000001</v>
      </c>
      <c r="AV70" s="305">
        <f>AU70*MoM!AV70/100</f>
        <v>1.0328931418244403</v>
      </c>
      <c r="AW70" s="305">
        <f>AV70*MoM!AW70/100</f>
        <v>1.0412595762732182</v>
      </c>
      <c r="AX70" s="305">
        <f>AW70*MoM!AX70/100</f>
        <v>1.0520886758664598</v>
      </c>
      <c r="AY70" s="305">
        <f>AX70*MoM!AY70/100</f>
        <v>1.0622939360223644</v>
      </c>
      <c r="AZ70" s="305">
        <f>AY70*MoM!AZ70/100</f>
        <v>1.0662244235856473</v>
      </c>
    </row>
    <row r="71" spans="1:52" x14ac:dyDescent="0.45">
      <c r="A71" s="305">
        <f>Веса!A71</f>
        <v>1</v>
      </c>
      <c r="B71" s="305">
        <f>MoM!B71</f>
        <v>1</v>
      </c>
      <c r="C71" s="305">
        <f>БИПЦ_НДС!E71</f>
        <v>1</v>
      </c>
      <c r="D71" s="305">
        <f t="shared" si="1"/>
        <v>0</v>
      </c>
      <c r="E71" s="305">
        <v>1</v>
      </c>
      <c r="F71" s="305">
        <v>0</v>
      </c>
      <c r="G71" s="305">
        <v>0</v>
      </c>
      <c r="H71" s="305">
        <v>0</v>
      </c>
      <c r="I71" s="305">
        <v>0</v>
      </c>
      <c r="J71" s="308" t="s">
        <v>70</v>
      </c>
      <c r="K71" s="308" t="s">
        <v>70</v>
      </c>
      <c r="L71" s="305">
        <f>M71/MoM!M71*100</f>
        <v>0.82132848971952988</v>
      </c>
      <c r="M71" s="305">
        <f>N71/MoM!N71*100</f>
        <v>0.80958349231654048</v>
      </c>
      <c r="N71" s="305">
        <f>O71/MoM!O71*100</f>
        <v>0.81241703453964842</v>
      </c>
      <c r="O71" s="305">
        <f>P71/MoM!P71*100</f>
        <v>0.80876115788421998</v>
      </c>
      <c r="P71" s="305">
        <f>Q71/MoM!Q71*100</f>
        <v>0.79865164341066719</v>
      </c>
      <c r="Q71" s="305">
        <f>R71/MoM!R71*100</f>
        <v>0.79330067739981569</v>
      </c>
      <c r="R71" s="305">
        <f>S71/MoM!S71*100</f>
        <v>0.79393531794173544</v>
      </c>
      <c r="S71" s="305">
        <f>T71/MoM!T71*100</f>
        <v>0.80266860643909443</v>
      </c>
      <c r="T71" s="305">
        <f>U71/MoM!U71*100</f>
        <v>0.80571874714356284</v>
      </c>
      <c r="U71" s="305">
        <f>V71/MoM!V71*100</f>
        <v>0.81079477525056731</v>
      </c>
      <c r="V71" s="305">
        <f>W71/MoM!W71*100</f>
        <v>0.81452443121671991</v>
      </c>
      <c r="W71" s="305">
        <f>X71/MoM!X71*100</f>
        <v>0.81346554945613825</v>
      </c>
      <c r="X71" s="305">
        <f>Y71/MoM!Y71*100</f>
        <v>0.81069976658798737</v>
      </c>
      <c r="Y71" s="305">
        <f>Z71/MoM!Z71*100</f>
        <v>0.81248330607448083</v>
      </c>
      <c r="Z71" s="305">
        <f>AA71/MoM!AA71*100</f>
        <v>0.8109395877929394</v>
      </c>
      <c r="AA71" s="305">
        <f>AB71/MoM!AB71*100</f>
        <v>0.8164539769899315</v>
      </c>
      <c r="AB71" s="305">
        <f>AC71/MoM!AC71*100</f>
        <v>0.82339383579434577</v>
      </c>
      <c r="AC71" s="305">
        <f>AD71/MoM!AD71*100</f>
        <v>0.82816952004195299</v>
      </c>
      <c r="AD71" s="305">
        <f>AE71/MoM!AE71*100</f>
        <v>0.83471205925028447</v>
      </c>
      <c r="AE71" s="305">
        <f>AF71/MoM!AF71*100</f>
        <v>0.84397736310796256</v>
      </c>
      <c r="AF71" s="305">
        <f>AG71/MoM!AG71*100</f>
        <v>0.84524332915262446</v>
      </c>
      <c r="AG71" s="305">
        <f>AH71/MoM!AH71*100</f>
        <v>0.85268147044916753</v>
      </c>
      <c r="AH71" s="305">
        <f>AI71/MoM!AI71*100</f>
        <v>0.85779755927186252</v>
      </c>
      <c r="AI71" s="305">
        <f>AJ71/MoM!AJ71*100</f>
        <v>0.87135076070835804</v>
      </c>
      <c r="AJ71" s="305">
        <f>AK71/MoM!AK71*100</f>
        <v>0.88154556460864586</v>
      </c>
      <c r="AK71" s="305">
        <f>AL71/MoM!AL71*100</f>
        <v>0.9026145036027925</v>
      </c>
      <c r="AL71" s="305">
        <f>AM71/MoM!AM71*100</f>
        <v>0.92842927840583234</v>
      </c>
      <c r="AM71" s="305">
        <f>AN71/MoM!AN71*100</f>
        <v>0.94755492154099241</v>
      </c>
      <c r="AN71" s="305">
        <f>AO71/MoM!AO71*100</f>
        <v>0.95996789101317936</v>
      </c>
      <c r="AO71" s="305">
        <f>AP71/MoM!AP71*100</f>
        <v>0.97283146075275595</v>
      </c>
      <c r="AP71" s="305">
        <f>AQ71/MoM!AQ71*100</f>
        <v>0.9831434742367352</v>
      </c>
      <c r="AQ71" s="305">
        <f>AR71/MoM!AR71*100</f>
        <v>0.99671085418120209</v>
      </c>
      <c r="AR71" s="307">
        <v>1</v>
      </c>
      <c r="AS71" s="305">
        <f>AR71*MoM!AS71/100</f>
        <v>1.0183</v>
      </c>
      <c r="AT71" s="305">
        <f>AS71*MoM!AT71/100</f>
        <v>1.03235254</v>
      </c>
      <c r="AU71" s="305">
        <f>AT71*MoM!AU71/100</f>
        <v>1.0349334213499999</v>
      </c>
      <c r="AV71" s="305">
        <f>AU71*MoM!AV71/100</f>
        <v>1.049318995906765</v>
      </c>
      <c r="AW71" s="305">
        <f>AV71*MoM!AW71/100</f>
        <v>1.0464858346178167</v>
      </c>
      <c r="AX71" s="305">
        <f>AW71*MoM!AX71/100</f>
        <v>1.0453347001997373</v>
      </c>
      <c r="AY71" s="305">
        <f>AX71*MoM!AY71/100</f>
        <v>1.0385400246484389</v>
      </c>
      <c r="AZ71" s="305">
        <f>AY71*MoM!AZ71/100</f>
        <v>1.0330357625178022</v>
      </c>
    </row>
    <row r="72" spans="1:52" x14ac:dyDescent="0.45">
      <c r="A72" s="305">
        <f>Веса!A72</f>
        <v>1</v>
      </c>
      <c r="B72" s="305">
        <f>MoM!B72</f>
        <v>1</v>
      </c>
      <c r="C72" s="305">
        <f>БИПЦ_НДС!E72</f>
        <v>1</v>
      </c>
      <c r="D72" s="305">
        <f t="shared" si="1"/>
        <v>0</v>
      </c>
      <c r="E72" s="305">
        <v>1</v>
      </c>
      <c r="F72" s="305">
        <v>0</v>
      </c>
      <c r="G72" s="305">
        <v>0</v>
      </c>
      <c r="H72" s="305">
        <v>0</v>
      </c>
      <c r="I72" s="305">
        <v>0</v>
      </c>
      <c r="J72" s="308" t="s">
        <v>71</v>
      </c>
      <c r="K72" s="308" t="s">
        <v>71</v>
      </c>
      <c r="L72" s="305">
        <f>M72/MoM!M72*100</f>
        <v>0.76359997247537281</v>
      </c>
      <c r="M72" s="305">
        <f>N72/MoM!N72*100</f>
        <v>0.75581125275612404</v>
      </c>
      <c r="N72" s="305">
        <f>O72/MoM!O72*100</f>
        <v>0.758758916641873</v>
      </c>
      <c r="O72" s="305">
        <f>P72/MoM!P72*100</f>
        <v>0.75633088810861904</v>
      </c>
      <c r="P72" s="305">
        <f>Q72/MoM!Q72*100</f>
        <v>0.75345683073380632</v>
      </c>
      <c r="Q72" s="305">
        <f>R72/MoM!R72*100</f>
        <v>0.7539089048322466</v>
      </c>
      <c r="R72" s="305">
        <f>S72/MoM!S72*100</f>
        <v>0.75315499592741442</v>
      </c>
      <c r="S72" s="305">
        <f>T72/MoM!T72*100</f>
        <v>0.75036832244248297</v>
      </c>
      <c r="T72" s="305">
        <f>U72/MoM!U72*100</f>
        <v>0.75029328561023867</v>
      </c>
      <c r="U72" s="305">
        <f>V72/MoM!V72*100</f>
        <v>0.75569539726663237</v>
      </c>
      <c r="V72" s="305">
        <f>W72/MoM!W72*100</f>
        <v>0.75924716563378547</v>
      </c>
      <c r="W72" s="305">
        <f>X72/MoM!X72*100</f>
        <v>0.76251192844601079</v>
      </c>
      <c r="X72" s="305">
        <f>Y72/MoM!Y72*100</f>
        <v>0.76091065339627417</v>
      </c>
      <c r="Y72" s="305">
        <f>Z72/MoM!Z72*100</f>
        <v>0.75976928741617977</v>
      </c>
      <c r="Z72" s="305">
        <f>AA72/MoM!AA72*100</f>
        <v>0.75885756427128037</v>
      </c>
      <c r="AA72" s="305">
        <f>AB72/MoM!AB72*100</f>
        <v>0.76462488175974219</v>
      </c>
      <c r="AB72" s="305">
        <f>AC72/MoM!AC72*100</f>
        <v>0.77013018090841234</v>
      </c>
      <c r="AC72" s="305">
        <f>AD72/MoM!AD72*100</f>
        <v>0.77544407915668034</v>
      </c>
      <c r="AD72" s="305">
        <f>AE72/MoM!AE72*100</f>
        <v>0.77947638836829514</v>
      </c>
      <c r="AE72" s="305">
        <f>AF72/MoM!AF72*100</f>
        <v>0.78337377031013655</v>
      </c>
      <c r="AF72" s="305">
        <f>AG72/MoM!AG72*100</f>
        <v>0.78674227752247028</v>
      </c>
      <c r="AG72" s="305">
        <f>AH72/MoM!AH72*100</f>
        <v>0.80043159315136125</v>
      </c>
      <c r="AH72" s="305">
        <f>AI72/MoM!AI72*100</f>
        <v>0.81099729018095923</v>
      </c>
      <c r="AI72" s="305">
        <f>AJ72/MoM!AJ72*100</f>
        <v>0.82389214709483649</v>
      </c>
      <c r="AJ72" s="305">
        <f>AK72/MoM!AK72*100</f>
        <v>0.83699203223364438</v>
      </c>
      <c r="AK72" s="305">
        <f>AL72/MoM!AL72*100</f>
        <v>0.85674504419435826</v>
      </c>
      <c r="AL72" s="305">
        <f>AM72/MoM!AM72*100</f>
        <v>0.88715949326325805</v>
      </c>
      <c r="AM72" s="305">
        <f>AN72/MoM!AN72*100</f>
        <v>0.91129023148001864</v>
      </c>
      <c r="AN72" s="305">
        <f>AO72/MoM!AO72*100</f>
        <v>0.92924264904017495</v>
      </c>
      <c r="AO72" s="305">
        <f>AP72/MoM!AP72*100</f>
        <v>0.94857089614021062</v>
      </c>
      <c r="AP72" s="305">
        <f>AQ72/MoM!AQ72*100</f>
        <v>0.96716288570455866</v>
      </c>
      <c r="AQ72" s="305">
        <f>AR72/MoM!AR72*100</f>
        <v>0.98892405063291133</v>
      </c>
      <c r="AR72" s="307">
        <v>1</v>
      </c>
      <c r="AS72" s="305">
        <f>AR72*MoM!AS72/100</f>
        <v>1.0164</v>
      </c>
      <c r="AT72" s="305">
        <f>AS72*MoM!AT72/100</f>
        <v>1.0305279599999999</v>
      </c>
      <c r="AU72" s="305">
        <f>AT72*MoM!AU72/100</f>
        <v>1.0362989165759999</v>
      </c>
      <c r="AV72" s="305">
        <f>AU72*MoM!AV72/100</f>
        <v>1.0415840410505377</v>
      </c>
      <c r="AW72" s="305">
        <f>AV72*MoM!AW72/100</f>
        <v>1.0350220615919195</v>
      </c>
      <c r="AX72" s="305">
        <f>AW72*MoM!AX72/100</f>
        <v>1.0300539556962782</v>
      </c>
      <c r="AY72" s="305">
        <f>AX72*MoM!AY72/100</f>
        <v>1.0280968531804553</v>
      </c>
      <c r="AZ72" s="305">
        <f>AY72*MoM!AZ72/100</f>
        <v>1.0201805074109658</v>
      </c>
    </row>
    <row r="73" spans="1:52" x14ac:dyDescent="0.45">
      <c r="A73" s="305">
        <f>Веса!A73</f>
        <v>1</v>
      </c>
      <c r="B73" s="305">
        <f>MoM!B73</f>
        <v>1</v>
      </c>
      <c r="C73" s="305">
        <f>БИПЦ_НДС!E73</f>
        <v>1</v>
      </c>
      <c r="D73" s="305">
        <f t="shared" si="1"/>
        <v>0</v>
      </c>
      <c r="E73" s="305">
        <v>1</v>
      </c>
      <c r="F73" s="305">
        <v>0</v>
      </c>
      <c r="G73" s="305">
        <v>0</v>
      </c>
      <c r="H73" s="305">
        <v>0</v>
      </c>
      <c r="I73" s="305">
        <v>0</v>
      </c>
      <c r="J73" s="308" t="s">
        <v>72</v>
      </c>
      <c r="K73" s="308" t="s">
        <v>72</v>
      </c>
      <c r="L73" s="305">
        <f>M73/MoM!M73*100</f>
        <v>0.91777628031097302</v>
      </c>
      <c r="M73" s="305">
        <f>N73/MoM!N73*100</f>
        <v>0.9085067398798321</v>
      </c>
      <c r="N73" s="305">
        <f>O73/MoM!O73*100</f>
        <v>0.91450288436303895</v>
      </c>
      <c r="O73" s="305">
        <f>P73/MoM!P73*100</f>
        <v>0.91422853349772992</v>
      </c>
      <c r="P73" s="305">
        <f>Q73/MoM!Q73*100</f>
        <v>0.91468564776447869</v>
      </c>
      <c r="Q73" s="305">
        <f>R73/MoM!R73*100</f>
        <v>0.91523445915313739</v>
      </c>
      <c r="R73" s="305">
        <f>S73/MoM!S73*100</f>
        <v>0.91990215489481841</v>
      </c>
      <c r="S73" s="305">
        <f>T73/MoM!T73*100</f>
        <v>0.91852230166247617</v>
      </c>
      <c r="T73" s="305">
        <f>U73/MoM!U73*100</f>
        <v>0.926605297917106</v>
      </c>
      <c r="U73" s="305">
        <f>V73/MoM!V73*100</f>
        <v>0.93355483765148439</v>
      </c>
      <c r="V73" s="305">
        <f>W73/MoM!W73*100</f>
        <v>0.93112759507359055</v>
      </c>
      <c r="W73" s="305">
        <f>X73/MoM!X73*100</f>
        <v>0.92870666332639917</v>
      </c>
      <c r="X73" s="305">
        <f>Y73/MoM!Y73*100</f>
        <v>0.9267563793334137</v>
      </c>
      <c r="Y73" s="305">
        <f>Z73/MoM!Z73*100</f>
        <v>0.92379075891954687</v>
      </c>
      <c r="Z73" s="305">
        <f>AA73/MoM!AA73*100</f>
        <v>0.92517644505792618</v>
      </c>
      <c r="AA73" s="305">
        <f>AB73/MoM!AB73*100</f>
        <v>0.93183771546234329</v>
      </c>
      <c r="AB73" s="305">
        <f>AC73/MoM!AC73*100</f>
        <v>0.93919923341449596</v>
      </c>
      <c r="AC73" s="305">
        <f>AD73/MoM!AD73*100</f>
        <v>0.94201683111473944</v>
      </c>
      <c r="AD73" s="305">
        <f>AE73/MoM!AE73*100</f>
        <v>0.93466909983204449</v>
      </c>
      <c r="AE73" s="305">
        <f>AF73/MoM!AF73*100</f>
        <v>0.94102484971090239</v>
      </c>
      <c r="AF73" s="305">
        <f>AG73/MoM!AG73*100</f>
        <v>0.93707254534211648</v>
      </c>
      <c r="AG73" s="305">
        <f>AH73/MoM!AH73*100</f>
        <v>0.94475654021392175</v>
      </c>
      <c r="AH73" s="305">
        <f>AI73/MoM!AI73*100</f>
        <v>0.94692948025641377</v>
      </c>
      <c r="AI73" s="305">
        <f>AJ73/MoM!AJ73*100</f>
        <v>0.95308452187808057</v>
      </c>
      <c r="AJ73" s="305">
        <f>AK73/MoM!AK73*100</f>
        <v>0.96213882483592239</v>
      </c>
      <c r="AK73" s="305">
        <f>AL73/MoM!AL73*100</f>
        <v>0.97628226556101039</v>
      </c>
      <c r="AL73" s="305">
        <f>AM73/MoM!AM73*100</f>
        <v>0.98995021727886456</v>
      </c>
      <c r="AM73" s="305">
        <f>AN73/MoM!AN73*100</f>
        <v>1.0030175601469455</v>
      </c>
      <c r="AN73" s="305">
        <f>AO73/MoM!AO73*100</f>
        <v>1.0023154478548428</v>
      </c>
      <c r="AO73" s="305">
        <f>AP73/MoM!AP73*100</f>
        <v>1.00482123647448</v>
      </c>
      <c r="AP73" s="305">
        <f>AQ73/MoM!AQ73*100</f>
        <v>1.0030125582488258</v>
      </c>
      <c r="AQ73" s="305">
        <f>AR73/MoM!AR73*100</f>
        <v>0.99910080927165545</v>
      </c>
      <c r="AR73" s="307">
        <v>1</v>
      </c>
      <c r="AS73" s="305">
        <f>AR73*MoM!AS73/100</f>
        <v>0.99939999999999996</v>
      </c>
      <c r="AT73" s="305">
        <f>AS73*MoM!AT73/100</f>
        <v>1.0058961000000002</v>
      </c>
      <c r="AU73" s="305">
        <f>AT73*MoM!AU73/100</f>
        <v>1.0043872558500002</v>
      </c>
      <c r="AV73" s="305">
        <f>AU73*MoM!AV73/100</f>
        <v>1.0084048048734002</v>
      </c>
      <c r="AW73" s="305">
        <f>AV73*MoM!AW73/100</f>
        <v>1.0080014429514508</v>
      </c>
      <c r="AX73" s="305">
        <f>AW73*MoM!AX73/100</f>
        <v>1.0017518340051519</v>
      </c>
      <c r="AY73" s="305">
        <f>AX73*MoM!AY73/100</f>
        <v>1.0065602428083766</v>
      </c>
      <c r="AZ73" s="305">
        <f>AY73*MoM!AZ73/100</f>
        <v>1.0073654910026233</v>
      </c>
    </row>
    <row r="74" spans="1:52" ht="26.25" x14ac:dyDescent="0.45">
      <c r="A74" s="305">
        <f>Веса!A74</f>
        <v>1</v>
      </c>
      <c r="B74" s="305">
        <f>MoM!B74</f>
        <v>1</v>
      </c>
      <c r="C74" s="305">
        <f>БИПЦ_НДС!E74</f>
        <v>1</v>
      </c>
      <c r="D74" s="305">
        <f t="shared" si="1"/>
        <v>0</v>
      </c>
      <c r="E74" s="305">
        <v>1</v>
      </c>
      <c r="F74" s="305">
        <v>0</v>
      </c>
      <c r="G74" s="305">
        <v>0</v>
      </c>
      <c r="H74" s="305">
        <v>0</v>
      </c>
      <c r="I74" s="305">
        <v>0</v>
      </c>
      <c r="J74" s="308" t="s">
        <v>73</v>
      </c>
      <c r="K74" s="308" t="s">
        <v>73</v>
      </c>
      <c r="L74" s="305">
        <f>M74/MoM!M74*100</f>
        <v>0.98789467953950849</v>
      </c>
      <c r="M74" s="305">
        <f>N74/MoM!N74*100</f>
        <v>0.98147336412250163</v>
      </c>
      <c r="N74" s="305">
        <f>O74/MoM!O74*100</f>
        <v>0.98216039547738732</v>
      </c>
      <c r="O74" s="305">
        <f>P74/MoM!P74*100</f>
        <v>0.97754424161864362</v>
      </c>
      <c r="P74" s="305">
        <f>Q74/MoM!Q74*100</f>
        <v>0.98233420840257502</v>
      </c>
      <c r="Q74" s="305">
        <f>R74/MoM!R74*100</f>
        <v>0.98105717393165182</v>
      </c>
      <c r="R74" s="305">
        <f>S74/MoM!S74*100</f>
        <v>0.97811400240985691</v>
      </c>
      <c r="S74" s="305">
        <f>T74/MoM!T74*100</f>
        <v>0.97664683140624209</v>
      </c>
      <c r="T74" s="305">
        <f>U74/MoM!U74*100</f>
        <v>0.98192072429583588</v>
      </c>
      <c r="U74" s="305">
        <f>V74/MoM!V74*100</f>
        <v>0.98849959314861802</v>
      </c>
      <c r="V74" s="305">
        <f>W74/MoM!W74*100</f>
        <v>0.99136624196874912</v>
      </c>
      <c r="W74" s="305">
        <f>X74/MoM!X74*100</f>
        <v>0.9920601983381272</v>
      </c>
      <c r="X74" s="305">
        <f>Y74/MoM!Y74*100</f>
        <v>0.99344908261580056</v>
      </c>
      <c r="Y74" s="305">
        <f>Z74/MoM!Z74*100</f>
        <v>0.98440869596399683</v>
      </c>
      <c r="Z74" s="305">
        <f>AA74/MoM!AA74*100</f>
        <v>0.98253831944166525</v>
      </c>
      <c r="AA74" s="305">
        <f>AB74/MoM!AB74*100</f>
        <v>0.98971084917358954</v>
      </c>
      <c r="AB74" s="305">
        <f>AC74/MoM!AC74*100</f>
        <v>0.99208615521160604</v>
      </c>
      <c r="AC74" s="305">
        <f>AD74/MoM!AD74*100</f>
        <v>0.99595529121693127</v>
      </c>
      <c r="AD74" s="305">
        <f>AE74/MoM!AE74*100</f>
        <v>0.99505893145483604</v>
      </c>
      <c r="AE74" s="305">
        <f>AF74/MoM!AF74*100</f>
        <v>0.99336733127136279</v>
      </c>
      <c r="AF74" s="305">
        <f>AG74/MoM!AG74*100</f>
        <v>0.99217529047383712</v>
      </c>
      <c r="AG74" s="305">
        <f>AH74/MoM!AH74*100</f>
        <v>0.99197685541574243</v>
      </c>
      <c r="AH74" s="305">
        <f>AI74/MoM!AI74*100</f>
        <v>0.99495278598198955</v>
      </c>
      <c r="AI74" s="305">
        <f>AJ74/MoM!AJ74*100</f>
        <v>1.0062952477421843</v>
      </c>
      <c r="AJ74" s="305">
        <f>AK74/MoM!AK74*100</f>
        <v>1.0068990248908296</v>
      </c>
      <c r="AK74" s="305">
        <f>AL74/MoM!AL74*100</f>
        <v>1.0116314503078165</v>
      </c>
      <c r="AL74" s="305">
        <f>AM74/MoM!AM74*100</f>
        <v>1.0160826286891709</v>
      </c>
      <c r="AM74" s="305">
        <f>AN74/MoM!AN74*100</f>
        <v>1.019334093100976</v>
      </c>
      <c r="AN74" s="305">
        <f>AO74/MoM!AO74*100</f>
        <v>1.0135238887703006</v>
      </c>
      <c r="AO74" s="305">
        <f>AP74/MoM!AP74*100</f>
        <v>1.0084562693264492</v>
      </c>
      <c r="AP74" s="305">
        <f>AQ74/MoM!AQ74*100</f>
        <v>1.0048258267568739</v>
      </c>
      <c r="AQ74" s="305">
        <f>AR74/MoM!AR74*100</f>
        <v>1.0053282396702523</v>
      </c>
      <c r="AR74" s="307">
        <v>1</v>
      </c>
      <c r="AS74" s="305">
        <f>AR74*MoM!AS74/100</f>
        <v>0.99809999999999999</v>
      </c>
      <c r="AT74" s="305">
        <f>AS74*MoM!AT74/100</f>
        <v>1.0011941099999999</v>
      </c>
      <c r="AU74" s="305">
        <f>AT74*MoM!AU74/100</f>
        <v>1.004898528207</v>
      </c>
      <c r="AV74" s="305">
        <f>AU74*MoM!AV74/100</f>
        <v>1.009923020848035</v>
      </c>
      <c r="AW74" s="305">
        <f>AV74*MoM!AW74/100</f>
        <v>1.007903174806339</v>
      </c>
      <c r="AX74" s="305">
        <f>AW74*MoM!AX74/100</f>
        <v>1.0001423203603301</v>
      </c>
      <c r="AY74" s="305">
        <f>AX74*MoM!AY74/100</f>
        <v>0.99934220650404182</v>
      </c>
      <c r="AZ74" s="305">
        <f>AY74*MoM!AZ74/100</f>
        <v>0.99914233806274111</v>
      </c>
    </row>
    <row r="75" spans="1:52" x14ac:dyDescent="0.45">
      <c r="A75" s="305">
        <f>Веса!A75</f>
        <v>1</v>
      </c>
      <c r="B75" s="305">
        <f>MoM!B75</f>
        <v>1</v>
      </c>
      <c r="C75" s="305">
        <f>БИПЦ_НДС!E75</f>
        <v>1</v>
      </c>
      <c r="D75" s="305">
        <f t="shared" si="1"/>
        <v>0</v>
      </c>
      <c r="E75" s="305">
        <v>1</v>
      </c>
      <c r="F75" s="305">
        <v>0</v>
      </c>
      <c r="G75" s="305">
        <v>0</v>
      </c>
      <c r="H75" s="305">
        <v>0</v>
      </c>
      <c r="I75" s="305">
        <v>0</v>
      </c>
      <c r="J75" s="308" t="s">
        <v>74</v>
      </c>
      <c r="K75" s="308" t="s">
        <v>74</v>
      </c>
      <c r="L75" s="305">
        <f>M75/MoM!M75*100</f>
        <v>0.93626907450231422</v>
      </c>
      <c r="M75" s="305">
        <f>N75/MoM!N75*100</f>
        <v>0.9266255030349404</v>
      </c>
      <c r="N75" s="305">
        <f>O75/MoM!O75*100</f>
        <v>0.9318146058519361</v>
      </c>
      <c r="O75" s="305">
        <f>P75/MoM!P75*100</f>
        <v>0.92808734742852828</v>
      </c>
      <c r="P75" s="305">
        <f>Q75/MoM!Q75*100</f>
        <v>0.92771611248955688</v>
      </c>
      <c r="Q75" s="305">
        <f>R75/MoM!R75*100</f>
        <v>0.92836551376829957</v>
      </c>
      <c r="R75" s="305">
        <f>S75/MoM!S75*100</f>
        <v>0.92650878274076287</v>
      </c>
      <c r="S75" s="305">
        <f>T75/MoM!T75*100</f>
        <v>0.93104867577619255</v>
      </c>
      <c r="T75" s="305">
        <f>U75/MoM!U75*100</f>
        <v>0.94156952581246345</v>
      </c>
      <c r="U75" s="305">
        <f>V75/MoM!V75*100</f>
        <v>0.94072211323923227</v>
      </c>
      <c r="V75" s="305">
        <f>W75/MoM!W75*100</f>
        <v>0.94599015707337208</v>
      </c>
      <c r="W75" s="305">
        <f>X75/MoM!X75*100</f>
        <v>0.95346347931425168</v>
      </c>
      <c r="X75" s="305">
        <f>Y75/MoM!Y75*100</f>
        <v>0.95632386975219452</v>
      </c>
      <c r="Y75" s="305">
        <f>Z75/MoM!Z75*100</f>
        <v>0.95077719130763172</v>
      </c>
      <c r="Z75" s="305">
        <f>AA75/MoM!AA75*100</f>
        <v>0.95077719130763172</v>
      </c>
      <c r="AA75" s="305">
        <f>AB75/MoM!AB75*100</f>
        <v>0.96351760567115408</v>
      </c>
      <c r="AB75" s="305">
        <f>AC75/MoM!AC75*100</f>
        <v>0.96110881165697615</v>
      </c>
      <c r="AC75" s="305">
        <f>AD75/MoM!AD75*100</f>
        <v>0.95812937434083945</v>
      </c>
      <c r="AD75" s="305">
        <f>AE75/MoM!AE75*100</f>
        <v>0.95870425196544395</v>
      </c>
      <c r="AE75" s="305">
        <f>AF75/MoM!AF75*100</f>
        <v>0.95870425196544395</v>
      </c>
      <c r="AF75" s="305">
        <f>AG75/MoM!AG75*100</f>
        <v>0.96052579004417826</v>
      </c>
      <c r="AG75" s="305">
        <f>AH75/MoM!AH75*100</f>
        <v>0.96100605293920027</v>
      </c>
      <c r="AH75" s="305">
        <f>AI75/MoM!AI75*100</f>
        <v>0.96619548562507196</v>
      </c>
      <c r="AI75" s="305">
        <f>AJ75/MoM!AJ75*100</f>
        <v>0.96590562697938442</v>
      </c>
      <c r="AJ75" s="305">
        <f>AK75/MoM!AK75*100</f>
        <v>0.96551926472859262</v>
      </c>
      <c r="AK75" s="305">
        <f>AL75/MoM!AL75*100</f>
        <v>0.97826411902301003</v>
      </c>
      <c r="AL75" s="305">
        <f>AM75/MoM!AM75*100</f>
        <v>0.98667719044660795</v>
      </c>
      <c r="AM75" s="305">
        <f>AN75/MoM!AN75*100</f>
        <v>0.99901065532719058</v>
      </c>
      <c r="AN75" s="305">
        <f>AO75/MoM!AO75*100</f>
        <v>1.0021075883587049</v>
      </c>
      <c r="AO75" s="305">
        <f>AP75/MoM!AP75*100</f>
        <v>1.0029092744293919</v>
      </c>
      <c r="AP75" s="305">
        <f>AQ75/MoM!AQ75*100</f>
        <v>1.0041127655587072</v>
      </c>
      <c r="AQ75" s="305">
        <f>AR75/MoM!AR75*100</f>
        <v>1.0017028949213662</v>
      </c>
      <c r="AR75" s="307">
        <v>1</v>
      </c>
      <c r="AS75" s="305">
        <f>AR75*MoM!AS75/100</f>
        <v>1.0079</v>
      </c>
      <c r="AT75" s="305">
        <f>AS75*MoM!AT75/100</f>
        <v>1.0058841999999999</v>
      </c>
      <c r="AU75" s="305">
        <f>AT75*MoM!AU75/100</f>
        <v>1.0039730200199999</v>
      </c>
      <c r="AV75" s="305">
        <f>AU75*MoM!AV75/100</f>
        <v>1.0057801714560359</v>
      </c>
      <c r="AW75" s="305">
        <f>AV75*MoM!AW75/100</f>
        <v>1.0073894197303657</v>
      </c>
      <c r="AX75" s="305">
        <f>AW75*MoM!AX75/100</f>
        <v>1.0017480389798756</v>
      </c>
      <c r="AY75" s="305">
        <f>AX75*MoM!AY75/100</f>
        <v>1.007658352409857</v>
      </c>
      <c r="AZ75" s="305">
        <f>AY75*MoM!AZ75/100</f>
        <v>1.0067514598926881</v>
      </c>
    </row>
    <row r="76" spans="1:52" x14ac:dyDescent="0.45">
      <c r="A76" s="305">
        <f>Веса!A76</f>
        <v>1</v>
      </c>
      <c r="B76" s="305">
        <f>MoM!B76</f>
        <v>1</v>
      </c>
      <c r="C76" s="305">
        <f>БИПЦ_НДС!E76</f>
        <v>1</v>
      </c>
      <c r="D76" s="305">
        <f t="shared" si="1"/>
        <v>0</v>
      </c>
      <c r="E76" s="305">
        <v>1</v>
      </c>
      <c r="F76" s="305">
        <v>0</v>
      </c>
      <c r="G76" s="305">
        <v>0</v>
      </c>
      <c r="H76" s="305">
        <v>0</v>
      </c>
      <c r="I76" s="305">
        <v>0</v>
      </c>
      <c r="J76" s="308" t="s">
        <v>75</v>
      </c>
      <c r="K76" s="308" t="s">
        <v>75</v>
      </c>
      <c r="L76" s="305">
        <f>M76/MoM!M76*100</f>
        <v>0.79264177758161802</v>
      </c>
      <c r="M76" s="305">
        <f>N76/MoM!N76*100</f>
        <v>0.77956318825152127</v>
      </c>
      <c r="N76" s="305">
        <f>O76/MoM!O76*100</f>
        <v>0.77488580912201221</v>
      </c>
      <c r="O76" s="305">
        <f>P76/MoM!P76*100</f>
        <v>0.77457585479836344</v>
      </c>
      <c r="P76" s="305">
        <f>Q76/MoM!Q76*100</f>
        <v>0.76930873898573449</v>
      </c>
      <c r="Q76" s="305">
        <f>R76/MoM!R76*100</f>
        <v>0.7791558908447519</v>
      </c>
      <c r="R76" s="305">
        <f>S76/MoM!S76*100</f>
        <v>0.77783132583031578</v>
      </c>
      <c r="S76" s="305">
        <f>T76/MoM!T76*100</f>
        <v>0.78444289209987339</v>
      </c>
      <c r="T76" s="305">
        <f>U76/MoM!U76*100</f>
        <v>0.78977710376615262</v>
      </c>
      <c r="U76" s="305">
        <f>V76/MoM!V76*100</f>
        <v>0.78772368329636067</v>
      </c>
      <c r="V76" s="305">
        <f>W76/MoM!W76*100</f>
        <v>0.79694005039092808</v>
      </c>
      <c r="W76" s="305">
        <f>X76/MoM!X76*100</f>
        <v>0.79606341633549804</v>
      </c>
      <c r="X76" s="305">
        <f>Y76/MoM!Y76*100</f>
        <v>0.79853121292613805</v>
      </c>
      <c r="Y76" s="305">
        <f>Z76/MoM!Z76*100</f>
        <v>0.80332240020369494</v>
      </c>
      <c r="Z76" s="305">
        <f>AA76/MoM!AA76*100</f>
        <v>0.80637502532446892</v>
      </c>
      <c r="AA76" s="305">
        <f>AB76/MoM!AB76*100</f>
        <v>0.82000276325245247</v>
      </c>
      <c r="AB76" s="305">
        <f>AC76/MoM!AC76*100</f>
        <v>0.82516878066094279</v>
      </c>
      <c r="AC76" s="305">
        <f>AD76/MoM!AD76*100</f>
        <v>0.8391966499321788</v>
      </c>
      <c r="AD76" s="305">
        <f>AE76/MoM!AE76*100</f>
        <v>0.86344943311521882</v>
      </c>
      <c r="AE76" s="305">
        <f>AF76/MoM!AF76*100</f>
        <v>0.88857581161887167</v>
      </c>
      <c r="AF76" s="305">
        <f>AG76/MoM!AG76*100</f>
        <v>0.90305959734825925</v>
      </c>
      <c r="AG76" s="305">
        <f>AH76/MoM!AH76*100</f>
        <v>0.91443814827484737</v>
      </c>
      <c r="AH76" s="305">
        <f>AI76/MoM!AI76*100</f>
        <v>0.91910178283104904</v>
      </c>
      <c r="AI76" s="305">
        <f>AJ76/MoM!AJ76*100</f>
        <v>0.92948763297703985</v>
      </c>
      <c r="AJ76" s="305">
        <f>AK76/MoM!AK76*100</f>
        <v>0.93692353404085627</v>
      </c>
      <c r="AK76" s="305">
        <f>AL76/MoM!AL76*100</f>
        <v>0.9572547747295429</v>
      </c>
      <c r="AL76" s="305">
        <f>AM76/MoM!AM76*100</f>
        <v>0.97955881098074127</v>
      </c>
      <c r="AM76" s="305">
        <f>AN76/MoM!AN76*100</f>
        <v>0.98837484027956801</v>
      </c>
      <c r="AN76" s="305">
        <f>AO76/MoM!AO76*100</f>
        <v>0.99143880228443459</v>
      </c>
      <c r="AO76" s="305">
        <f>AP76/MoM!AP76*100</f>
        <v>0.99639599629585685</v>
      </c>
      <c r="AP76" s="305">
        <f>AQ76/MoM!AQ76*100</f>
        <v>1.0079541898528888</v>
      </c>
      <c r="AQ76" s="305">
        <f>AR76/MoM!AR76*100</f>
        <v>1.0066438494060801</v>
      </c>
      <c r="AR76" s="307">
        <v>1</v>
      </c>
      <c r="AS76" s="305">
        <f>AR76*MoM!AS76/100</f>
        <v>0.99590000000000001</v>
      </c>
      <c r="AT76" s="305">
        <f>AS76*MoM!AT76/100</f>
        <v>1.00107868</v>
      </c>
      <c r="AU76" s="305">
        <f>AT76*MoM!AU76/100</f>
        <v>1.002780513756</v>
      </c>
      <c r="AV76" s="305">
        <f>AU76*MoM!AV76/100</f>
        <v>1.0147136018696963</v>
      </c>
      <c r="AW76" s="305">
        <f>AV76*MoM!AW76/100</f>
        <v>1.0168445004336226</v>
      </c>
      <c r="AX76" s="305">
        <f>AW76*MoM!AX76/100</f>
        <v>1.0165394470834925</v>
      </c>
      <c r="AY76" s="305">
        <f>AX76*MoM!AY76/100</f>
        <v>1.0221304140424516</v>
      </c>
      <c r="AZ76" s="305">
        <f>AY76*MoM!AZ76/100</f>
        <v>1.0292853269407489</v>
      </c>
    </row>
    <row r="77" spans="1:52" x14ac:dyDescent="0.45">
      <c r="A77" s="305">
        <f>Веса!A77</f>
        <v>1</v>
      </c>
      <c r="B77" s="305">
        <f>MoM!B77</f>
        <v>1</v>
      </c>
      <c r="C77" s="305">
        <f>БИПЦ_НДС!E77</f>
        <v>1</v>
      </c>
      <c r="D77" s="305">
        <f t="shared" si="1"/>
        <v>0</v>
      </c>
      <c r="E77" s="305">
        <v>1</v>
      </c>
      <c r="F77" s="305">
        <v>0</v>
      </c>
      <c r="G77" s="305">
        <v>0</v>
      </c>
      <c r="H77" s="305">
        <v>0</v>
      </c>
      <c r="I77" s="305">
        <v>0</v>
      </c>
      <c r="J77" s="308" t="s">
        <v>76</v>
      </c>
      <c r="K77" s="308" t="s">
        <v>76</v>
      </c>
      <c r="L77" s="305">
        <f>M77/MoM!M77*100</f>
        <v>0.88764045308625528</v>
      </c>
      <c r="M77" s="305">
        <f>N77/MoM!N77*100</f>
        <v>0.88639775645193453</v>
      </c>
      <c r="N77" s="305">
        <f>O77/MoM!O77*100</f>
        <v>0.88294080520177198</v>
      </c>
      <c r="O77" s="305">
        <f>P77/MoM!P77*100</f>
        <v>0.88267592296021147</v>
      </c>
      <c r="P77" s="305">
        <f>Q77/MoM!Q77*100</f>
        <v>0.87870388130689048</v>
      </c>
      <c r="Q77" s="305">
        <f>R77/MoM!R77*100</f>
        <v>0.87896749247128247</v>
      </c>
      <c r="R77" s="305">
        <f>S77/MoM!S77*100</f>
        <v>0.87738535098483406</v>
      </c>
      <c r="S77" s="305">
        <f>T77/MoM!T77*100</f>
        <v>0.87861369047621285</v>
      </c>
      <c r="T77" s="305">
        <f>U77/MoM!U77*100</f>
        <v>0.87905299732145092</v>
      </c>
      <c r="U77" s="305">
        <f>V77/MoM!V77*100</f>
        <v>0.87993205031877231</v>
      </c>
      <c r="V77" s="305">
        <f>W77/MoM!W77*100</f>
        <v>0.88309980569991997</v>
      </c>
      <c r="W77" s="305">
        <f>X77/MoM!X77*100</f>
        <v>0.88460107536960997</v>
      </c>
      <c r="X77" s="305">
        <f>Y77/MoM!Y77*100</f>
        <v>0.88840485999369945</v>
      </c>
      <c r="Y77" s="305">
        <f>Z77/MoM!Z77*100</f>
        <v>0.88911558388169443</v>
      </c>
      <c r="Z77" s="305">
        <f>AA77/MoM!AA77*100</f>
        <v>0.89302769245077385</v>
      </c>
      <c r="AA77" s="305">
        <f>AB77/MoM!AB77*100</f>
        <v>0.90311890537546757</v>
      </c>
      <c r="AB77" s="305">
        <f>AC77/MoM!AC77*100</f>
        <v>0.90880855447933295</v>
      </c>
      <c r="AC77" s="305">
        <f>AD77/MoM!AD77*100</f>
        <v>0.91262555040814619</v>
      </c>
      <c r="AD77" s="305">
        <f>AE77/MoM!AE77*100</f>
        <v>0.91061777419724832</v>
      </c>
      <c r="AE77" s="305">
        <f>AF77/MoM!AF77*100</f>
        <v>0.91171051552628513</v>
      </c>
      <c r="AF77" s="305">
        <f>AG77/MoM!AG77*100</f>
        <v>0.91918654175360059</v>
      </c>
      <c r="AG77" s="305">
        <f>AH77/MoM!AH77*100</f>
        <v>0.92405823042489466</v>
      </c>
      <c r="AH77" s="305">
        <f>AI77/MoM!AI77*100</f>
        <v>0.93607098742041828</v>
      </c>
      <c r="AI77" s="305">
        <f>AJ77/MoM!AJ77*100</f>
        <v>0.94973762383675631</v>
      </c>
      <c r="AJ77" s="305">
        <f>AK77/MoM!AK77*100</f>
        <v>0.95752547235221774</v>
      </c>
      <c r="AK77" s="305">
        <f>AL77/MoM!AL77*100</f>
        <v>0.97179260189026584</v>
      </c>
      <c r="AL77" s="305">
        <f>AM77/MoM!AM77*100</f>
        <v>0.97810925380255265</v>
      </c>
      <c r="AM77" s="305">
        <f>AN77/MoM!AN77*100</f>
        <v>0.98661880431063498</v>
      </c>
      <c r="AN77" s="305">
        <f>AO77/MoM!AO77*100</f>
        <v>0.98967732260399799</v>
      </c>
      <c r="AO77" s="305">
        <f>AP77/MoM!AP77*100</f>
        <v>0.99086493539112275</v>
      </c>
      <c r="AP77" s="305">
        <f>AQ77/MoM!AQ77*100</f>
        <v>0.99492748162622635</v>
      </c>
      <c r="AQ77" s="305">
        <f>AR77/MoM!AR77*100</f>
        <v>1.000300090027008</v>
      </c>
      <c r="AR77" s="307">
        <v>1</v>
      </c>
      <c r="AS77" s="305">
        <f>AR77*MoM!AS77/100</f>
        <v>1.0092000000000001</v>
      </c>
      <c r="AT77" s="305">
        <f>AS77*MoM!AT77/100</f>
        <v>1.0134386400000002</v>
      </c>
      <c r="AU77" s="305">
        <f>AT77*MoM!AU77/100</f>
        <v>1.0152628295520001</v>
      </c>
      <c r="AV77" s="305">
        <f>AU77*MoM!AV77/100</f>
        <v>1.0295780354486832</v>
      </c>
      <c r="AW77" s="305">
        <f>AV77*MoM!AW77/100</f>
        <v>1.0247390186820744</v>
      </c>
      <c r="AX77" s="305">
        <f>AW77*MoM!AX77/100</f>
        <v>1.0247390186820744</v>
      </c>
      <c r="AY77" s="305">
        <f>AX77*MoM!AY77/100</f>
        <v>1.030477557186694</v>
      </c>
      <c r="AZ77" s="305">
        <f>AY77*MoM!AZ77/100</f>
        <v>1.0316110824995994</v>
      </c>
    </row>
    <row r="78" spans="1:52" x14ac:dyDescent="0.45">
      <c r="A78" s="305">
        <f>Веса!A78</f>
        <v>1</v>
      </c>
      <c r="B78" s="305">
        <f>MoM!B78</f>
        <v>1</v>
      </c>
      <c r="C78" s="305">
        <f>БИПЦ_НДС!E78</f>
        <v>1</v>
      </c>
      <c r="D78" s="305">
        <f t="shared" si="1"/>
        <v>0</v>
      </c>
      <c r="E78" s="305">
        <v>1</v>
      </c>
      <c r="F78" s="305">
        <v>0</v>
      </c>
      <c r="G78" s="305">
        <v>0</v>
      </c>
      <c r="H78" s="305">
        <v>0</v>
      </c>
      <c r="I78" s="305">
        <v>0</v>
      </c>
      <c r="J78" s="308" t="s">
        <v>77</v>
      </c>
      <c r="K78" s="308" t="s">
        <v>77</v>
      </c>
      <c r="L78" s="305">
        <f>M78/MoM!M78*100</f>
        <v>0.89699004147086747</v>
      </c>
      <c r="M78" s="305">
        <f>N78/MoM!N78*100</f>
        <v>0.90102649665748635</v>
      </c>
      <c r="N78" s="305">
        <f>O78/MoM!O78*100</f>
        <v>0.90246813905213841</v>
      </c>
      <c r="O78" s="305">
        <f>P78/MoM!P78*100</f>
        <v>0.90436332214414783</v>
      </c>
      <c r="P78" s="305">
        <f>Q78/MoM!Q78*100</f>
        <v>0.90653379411729373</v>
      </c>
      <c r="Q78" s="305">
        <f>R78/MoM!R78*100</f>
        <v>0.90780294142905804</v>
      </c>
      <c r="R78" s="305">
        <f>S78/MoM!S78*100</f>
        <v>0.90244690407462658</v>
      </c>
      <c r="S78" s="305">
        <f>T78/MoM!T78*100</f>
        <v>0.91300553285229968</v>
      </c>
      <c r="T78" s="305">
        <f>U78/MoM!U78*100</f>
        <v>0.91145342344645075</v>
      </c>
      <c r="U78" s="305">
        <f>V78/MoM!V78*100</f>
        <v>0.92512522479814752</v>
      </c>
      <c r="V78" s="305">
        <f>W78/MoM!W78*100</f>
        <v>0.93326632677637122</v>
      </c>
      <c r="W78" s="305">
        <f>X78/MoM!X78*100</f>
        <v>0.93951921116577286</v>
      </c>
      <c r="X78" s="305">
        <f>Y78/MoM!Y78*100</f>
        <v>0.95774588386238879</v>
      </c>
      <c r="Y78" s="305">
        <f>Z78/MoM!Z78*100</f>
        <v>0.9591825026881825</v>
      </c>
      <c r="Z78" s="305">
        <f>AA78/MoM!AA78*100</f>
        <v>0.96311515094920397</v>
      </c>
      <c r="AA78" s="305">
        <f>AB78/MoM!AB78*100</f>
        <v>0.96465613519072269</v>
      </c>
      <c r="AB78" s="305">
        <f>AC78/MoM!AC78*100</f>
        <v>0.96224449485274588</v>
      </c>
      <c r="AC78" s="305">
        <f>AD78/MoM!AD78*100</f>
        <v>0.9608011281104667</v>
      </c>
      <c r="AD78" s="305">
        <f>AE78/MoM!AE78*100</f>
        <v>0.96704633544318475</v>
      </c>
      <c r="AE78" s="305">
        <f>AF78/MoM!AF78*100</f>
        <v>0.96830349567926088</v>
      </c>
      <c r="AF78" s="305">
        <f>AG78/MoM!AG78*100</f>
        <v>0.9714020668654344</v>
      </c>
      <c r="AG78" s="305">
        <f>AH78/MoM!AH78*100</f>
        <v>0.97557909575295576</v>
      </c>
      <c r="AH78" s="305">
        <f>AI78/MoM!AI78*100</f>
        <v>0.98338372851897937</v>
      </c>
      <c r="AI78" s="305">
        <f>AJ78/MoM!AJ78*100</f>
        <v>0.98544883434886921</v>
      </c>
      <c r="AJ78" s="305">
        <f>AK78/MoM!AK78*100</f>
        <v>0.98466047528139011</v>
      </c>
      <c r="AK78" s="305">
        <f>AL78/MoM!AL78*100</f>
        <v>0.98731905856464985</v>
      </c>
      <c r="AL78" s="305">
        <f>AM78/MoM!AM78*100</f>
        <v>0.99423029197460244</v>
      </c>
      <c r="AM78" s="305">
        <f>AN78/MoM!AN78*100</f>
        <v>0.9953239452957745</v>
      </c>
      <c r="AN78" s="305">
        <f>AO78/MoM!AO78*100</f>
        <v>0.99970337065507597</v>
      </c>
      <c r="AO78" s="305">
        <f>AP78/MoM!AP78*100</f>
        <v>1.0009030146998621</v>
      </c>
      <c r="AP78" s="305">
        <f>AQ78/MoM!AQ78*100</f>
        <v>1.002004008016032</v>
      </c>
      <c r="AQ78" s="305">
        <f>AR78/MoM!AR78*100</f>
        <v>1.002004008016032</v>
      </c>
      <c r="AR78" s="307">
        <v>1</v>
      </c>
      <c r="AS78" s="305">
        <f>AR78*MoM!AS78/100</f>
        <v>1.002</v>
      </c>
      <c r="AT78" s="305">
        <f>AS78*MoM!AT78/100</f>
        <v>1.0001963999999999</v>
      </c>
      <c r="AU78" s="305">
        <f>AT78*MoM!AU78/100</f>
        <v>1.0064976373199999</v>
      </c>
      <c r="AV78" s="305">
        <f>AU78*MoM!AV78/100</f>
        <v>1.0158580653470759</v>
      </c>
      <c r="AW78" s="305">
        <f>AV78*MoM!AW78/100</f>
        <v>1.0145374498621247</v>
      </c>
      <c r="AX78" s="305">
        <f>AW78*MoM!AX78/100</f>
        <v>1.021334850776201</v>
      </c>
      <c r="AY78" s="305">
        <f>AX78*MoM!AY78/100</f>
        <v>1.026441525030082</v>
      </c>
      <c r="AZ78" s="305">
        <f>AY78*MoM!AZ78/100</f>
        <v>1.0273653224026091</v>
      </c>
    </row>
    <row r="79" spans="1:52" x14ac:dyDescent="0.45">
      <c r="A79" s="305">
        <f>Веса!A79</f>
        <v>1</v>
      </c>
      <c r="B79" s="305">
        <f>MoM!B79</f>
        <v>1</v>
      </c>
      <c r="C79" s="305">
        <f>БИПЦ_НДС!E79</f>
        <v>0</v>
      </c>
      <c r="D79" s="305">
        <f t="shared" si="1"/>
        <v>1</v>
      </c>
      <c r="E79" s="305">
        <v>1</v>
      </c>
      <c r="F79" s="305">
        <v>0</v>
      </c>
      <c r="G79" s="305">
        <v>0</v>
      </c>
      <c r="H79" s="305">
        <v>0</v>
      </c>
      <c r="I79" s="305">
        <v>0</v>
      </c>
      <c r="J79" s="308" t="s">
        <v>78</v>
      </c>
      <c r="K79" s="308" t="s">
        <v>78</v>
      </c>
      <c r="L79" s="305">
        <f>M79/MoM!M79*100</f>
        <v>0.83540679097344539</v>
      </c>
      <c r="M79" s="305">
        <f>N79/MoM!N79*100</f>
        <v>0.83139683837677292</v>
      </c>
      <c r="N79" s="305">
        <f>O79/MoM!O79*100</f>
        <v>0.82881950817780492</v>
      </c>
      <c r="O79" s="305">
        <f>P79/MoM!P79*100</f>
        <v>0.8233492994238315</v>
      </c>
      <c r="P79" s="305">
        <f>Q79/MoM!Q79*100</f>
        <v>0.82524300281250629</v>
      </c>
      <c r="Q79" s="305">
        <f>R79/MoM!R79*100</f>
        <v>0.83044203373022507</v>
      </c>
      <c r="R79" s="305">
        <f>S79/MoM!S79*100</f>
        <v>0.83002681271335987</v>
      </c>
      <c r="S79" s="305">
        <f>T79/MoM!T79*100</f>
        <v>0.83500697358963993</v>
      </c>
      <c r="T79" s="305">
        <f>U79/MoM!U79*100</f>
        <v>0.84435905169384395</v>
      </c>
      <c r="U79" s="305">
        <f>V79/MoM!V79*100</f>
        <v>0.84841197514197442</v>
      </c>
      <c r="V79" s="305">
        <f>W79/MoM!W79*100</f>
        <v>0.85375697058536881</v>
      </c>
      <c r="W79" s="305">
        <f>X79/MoM!X79*100</f>
        <v>0.86237991598828101</v>
      </c>
      <c r="X79" s="305">
        <f>Y79/MoM!Y79*100</f>
        <v>0.87497066276170987</v>
      </c>
      <c r="Y79" s="305">
        <f>Z79/MoM!Z79*100</f>
        <v>0.88599529311250735</v>
      </c>
      <c r="Z79" s="305">
        <f>AA79/MoM!AA79*100</f>
        <v>0.89255165828153993</v>
      </c>
      <c r="AA79" s="305">
        <f>AB79/MoM!AB79*100</f>
        <v>0.89781771306540104</v>
      </c>
      <c r="AB79" s="305">
        <f>AC79/MoM!AC79*100</f>
        <v>0.9040126552855523</v>
      </c>
      <c r="AC79" s="305">
        <f>AD79/MoM!AD79*100</f>
        <v>0.90500706920636631</v>
      </c>
      <c r="AD79" s="305">
        <f>AE79/MoM!AE79*100</f>
        <v>0.91432864201919195</v>
      </c>
      <c r="AE79" s="305">
        <f>AF79/MoM!AF79*100</f>
        <v>0.92191756974795125</v>
      </c>
      <c r="AF79" s="305">
        <f>AG79/MoM!AG79*100</f>
        <v>0.92708030813853992</v>
      </c>
      <c r="AG79" s="305">
        <f>AH79/MoM!AH79*100</f>
        <v>0.93570215500422849</v>
      </c>
      <c r="AH79" s="305">
        <f>AI79/MoM!AI79*100</f>
        <v>0.94449775526126811</v>
      </c>
      <c r="AI79" s="305">
        <f>AJ79/MoM!AJ79*100</f>
        <v>0.95394273281388076</v>
      </c>
      <c r="AJ79" s="305">
        <f>AK79/MoM!AK79*100</f>
        <v>0.9653900456076473</v>
      </c>
      <c r="AK79" s="305">
        <f>AL79/MoM!AL79*100</f>
        <v>0.97755396018230378</v>
      </c>
      <c r="AL79" s="305">
        <f>AM79/MoM!AM79*100</f>
        <v>0.98508112567570749</v>
      </c>
      <c r="AM79" s="305">
        <f>AN79/MoM!AN79*100</f>
        <v>0.993454315243951</v>
      </c>
      <c r="AN79" s="305">
        <f>AO79/MoM!AO79*100</f>
        <v>0.99931569570389023</v>
      </c>
      <c r="AO79" s="305">
        <f>AP79/MoM!AP79*100</f>
        <v>1.0012143955257276</v>
      </c>
      <c r="AP79" s="305">
        <f>AQ79/MoM!AQ79*100</f>
        <v>1.0033169457563316</v>
      </c>
      <c r="AQ79" s="305">
        <f>AR79/MoM!AR79*100</f>
        <v>1.0046212577858147</v>
      </c>
      <c r="AR79" s="307">
        <v>1</v>
      </c>
      <c r="AS79" s="305">
        <f>AR79*MoM!AS79/100</f>
        <v>1.0049999999999999</v>
      </c>
      <c r="AT79" s="305">
        <f>AS79*MoM!AT79/100</f>
        <v>1.0084169999999999</v>
      </c>
      <c r="AU79" s="305">
        <f>AT79*MoM!AU79/100</f>
        <v>1.0081144748999999</v>
      </c>
      <c r="AV79" s="305">
        <f>AU79*MoM!AV79/100</f>
        <v>1.0092234008223899</v>
      </c>
      <c r="AW79" s="305">
        <f>AV79*MoM!AW79/100</f>
        <v>1.0082141774215676</v>
      </c>
      <c r="AX79" s="305">
        <f>AW79*MoM!AX79/100</f>
        <v>1.0210184974748215</v>
      </c>
      <c r="AY79" s="305">
        <f>AX79*MoM!AY79/100</f>
        <v>1.0291866454546201</v>
      </c>
      <c r="AZ79" s="305">
        <f>AY79*MoM!AZ79/100</f>
        <v>1.0300099947709838</v>
      </c>
    </row>
    <row r="80" spans="1:52" x14ac:dyDescent="0.45">
      <c r="A80" s="305">
        <f>Веса!A80</f>
        <v>1</v>
      </c>
      <c r="B80" s="305">
        <f>MoM!B80</f>
        <v>1</v>
      </c>
      <c r="C80" s="305">
        <f>БИПЦ_НДС!E80</f>
        <v>1</v>
      </c>
      <c r="D80" s="305">
        <f t="shared" si="1"/>
        <v>0</v>
      </c>
      <c r="E80" s="305">
        <v>1</v>
      </c>
      <c r="F80" s="305">
        <v>0</v>
      </c>
      <c r="G80" s="305">
        <v>0</v>
      </c>
      <c r="H80" s="305">
        <v>0</v>
      </c>
      <c r="I80" s="305">
        <v>0</v>
      </c>
      <c r="J80" s="308" t="s">
        <v>79</v>
      </c>
      <c r="K80" s="308" t="s">
        <v>79</v>
      </c>
      <c r="L80" s="305">
        <f>M80/MoM!M80*100</f>
        <v>0.83447756653198157</v>
      </c>
      <c r="M80" s="305">
        <f>N80/MoM!N80*100</f>
        <v>0.8328086113989176</v>
      </c>
      <c r="N80" s="305">
        <f>O80/MoM!O80*100</f>
        <v>0.82797832145280381</v>
      </c>
      <c r="O80" s="305">
        <f>P80/MoM!P80*100</f>
        <v>0.82979987375999997</v>
      </c>
      <c r="P80" s="305">
        <f>Q80/MoM!Q80*100</f>
        <v>0.82996583373475197</v>
      </c>
      <c r="Q80" s="305">
        <f>R80/MoM!R80*100</f>
        <v>0.8307957995684867</v>
      </c>
      <c r="R80" s="305">
        <f>S80/MoM!S80*100</f>
        <v>0.83229123200771005</v>
      </c>
      <c r="S80" s="305">
        <f>T80/MoM!T80*100</f>
        <v>0.83204154463810776</v>
      </c>
      <c r="T80" s="305">
        <f>U80/MoM!U80*100</f>
        <v>0.83761622298718308</v>
      </c>
      <c r="U80" s="305">
        <f>V80/MoM!V80*100</f>
        <v>0.85009670470969212</v>
      </c>
      <c r="V80" s="305">
        <f>W80/MoM!W80*100</f>
        <v>0.85919273945008579</v>
      </c>
      <c r="W80" s="305">
        <f>X80/MoM!X80*100</f>
        <v>0.86787058611853174</v>
      </c>
      <c r="X80" s="305">
        <f>Y80/MoM!Y80*100</f>
        <v>0.87299102257663119</v>
      </c>
      <c r="Y80" s="305">
        <f>Z80/MoM!Z80*100</f>
        <v>0.87552269654210357</v>
      </c>
      <c r="Z80" s="305">
        <f>AA80/MoM!AA80*100</f>
        <v>0.8787621305193094</v>
      </c>
      <c r="AA80" s="305">
        <f>AB80/MoM!AB80*100</f>
        <v>0.8810469120586597</v>
      </c>
      <c r="AB80" s="305">
        <f>AC80/MoM!AC80*100</f>
        <v>0.88272090119157121</v>
      </c>
      <c r="AC80" s="305">
        <f>AD80/MoM!AD80*100</f>
        <v>0.88192645238049872</v>
      </c>
      <c r="AD80" s="305">
        <f>AE80/MoM!AE80*100</f>
        <v>0.88272018618764125</v>
      </c>
      <c r="AE80" s="305">
        <f>AF80/MoM!AF80*100</f>
        <v>0.88907577152819228</v>
      </c>
      <c r="AF80" s="305">
        <f>AG80/MoM!AG80*100</f>
        <v>0.89441022615736143</v>
      </c>
      <c r="AG80" s="305">
        <f>AH80/MoM!AH80*100</f>
        <v>0.90004501058215269</v>
      </c>
      <c r="AH80" s="305">
        <f>AI80/MoM!AI80*100</f>
        <v>0.90697535716363531</v>
      </c>
      <c r="AI80" s="305">
        <f>AJ80/MoM!AJ80*100</f>
        <v>0.91658929594956984</v>
      </c>
      <c r="AJ80" s="305">
        <f>AK80/MoM!AK80*100</f>
        <v>0.92245546744364715</v>
      </c>
      <c r="AK80" s="305">
        <f>AL80/MoM!AL80*100</f>
        <v>0.93269472313227164</v>
      </c>
      <c r="AL80" s="305">
        <f>AM80/MoM!AM80*100</f>
        <v>0.95004284498253189</v>
      </c>
      <c r="AM80" s="305">
        <f>AN80/MoM!AN80*100</f>
        <v>0.9633434448122874</v>
      </c>
      <c r="AN80" s="305">
        <f>AO80/MoM!AO80*100</f>
        <v>0.97374755401626012</v>
      </c>
      <c r="AO80" s="305">
        <f>AP80/MoM!AP80*100</f>
        <v>0.97725304521071865</v>
      </c>
      <c r="AP80" s="305">
        <f>AQ80/MoM!AQ80*100</f>
        <v>0.98624377322665735</v>
      </c>
      <c r="AQ80" s="305">
        <f>AR80/MoM!AR80*100</f>
        <v>0.99354197714853454</v>
      </c>
      <c r="AR80" s="307">
        <v>1</v>
      </c>
      <c r="AS80" s="305">
        <f>AR80*MoM!AS80/100</f>
        <v>1.0081</v>
      </c>
      <c r="AT80" s="305">
        <f>AS80*MoM!AT80/100</f>
        <v>1.0067894700000002</v>
      </c>
      <c r="AU80" s="305">
        <f>AT80*MoM!AU80/100</f>
        <v>1.0174614383820002</v>
      </c>
      <c r="AV80" s="305">
        <f>AU80*MoM!AV80/100</f>
        <v>1.0280430373411731</v>
      </c>
      <c r="AW80" s="305">
        <f>AV80*MoM!AW80/100</f>
        <v>1.0383234677145847</v>
      </c>
      <c r="AX80" s="305">
        <f>AW80*MoM!AX80/100</f>
        <v>1.0457993966821297</v>
      </c>
      <c r="AY80" s="305">
        <f>AX80*MoM!AY80/100</f>
        <v>1.0487276349928398</v>
      </c>
      <c r="AZ80" s="305">
        <f>AY80*MoM!AZ80/100</f>
        <v>1.054705382512299</v>
      </c>
    </row>
    <row r="81" spans="1:52" x14ac:dyDescent="0.45">
      <c r="A81" s="305">
        <f>Веса!A81</f>
        <v>1</v>
      </c>
      <c r="B81" s="305">
        <f>MoM!B81</f>
        <v>1</v>
      </c>
      <c r="C81" s="305">
        <f>БИПЦ_НДС!E81</f>
        <v>1</v>
      </c>
      <c r="D81" s="305">
        <f t="shared" si="1"/>
        <v>0</v>
      </c>
      <c r="E81" s="305">
        <v>1</v>
      </c>
      <c r="F81" s="305">
        <v>0</v>
      </c>
      <c r="G81" s="305">
        <v>0</v>
      </c>
      <c r="H81" s="305">
        <v>0</v>
      </c>
      <c r="I81" s="305">
        <v>0</v>
      </c>
      <c r="J81" s="308" t="s">
        <v>80</v>
      </c>
      <c r="K81" s="308" t="s">
        <v>80</v>
      </c>
      <c r="L81" s="305">
        <f>M81/MoM!M81*100</f>
        <v>0.86402794110730285</v>
      </c>
      <c r="M81" s="305">
        <f>N81/MoM!N81*100</f>
        <v>0.86670642772473561</v>
      </c>
      <c r="N81" s="305">
        <f>O81/MoM!O81*100</f>
        <v>0.86982657086454462</v>
      </c>
      <c r="O81" s="305">
        <f>P81/MoM!P81*100</f>
        <v>0.87069639743540916</v>
      </c>
      <c r="P81" s="305">
        <f>Q81/MoM!Q81*100</f>
        <v>0.86965156175848668</v>
      </c>
      <c r="Q81" s="305">
        <f>R81/MoM!R81*100</f>
        <v>0.8675643980102663</v>
      </c>
      <c r="R81" s="305">
        <f>S81/MoM!S81*100</f>
        <v>0.86565575633464364</v>
      </c>
      <c r="S81" s="305">
        <f>T81/MoM!T81*100</f>
        <v>0.86989746954068325</v>
      </c>
      <c r="T81" s="305">
        <f>U81/MoM!U81*100</f>
        <v>0.87128930549194827</v>
      </c>
      <c r="U81" s="305">
        <f>V81/MoM!V81*100</f>
        <v>0.88226755074114693</v>
      </c>
      <c r="V81" s="305">
        <f>W81/MoM!W81*100</f>
        <v>0.89029618545289124</v>
      </c>
      <c r="W81" s="305">
        <f>X81/MoM!X81*100</f>
        <v>0.89617214027688019</v>
      </c>
      <c r="X81" s="305">
        <f>Y81/MoM!Y81*100</f>
        <v>0.89993606326604303</v>
      </c>
      <c r="Y81" s="305">
        <f>Z81/MoM!Z81*100</f>
        <v>0.90434574997604655</v>
      </c>
      <c r="Z81" s="305">
        <f>AA81/MoM!AA81*100</f>
        <v>0.90733009095096739</v>
      </c>
      <c r="AA81" s="305">
        <f>AB81/MoM!AB81*100</f>
        <v>0.91349993556943399</v>
      </c>
      <c r="AB81" s="305">
        <f>AC81/MoM!AC81*100</f>
        <v>0.91313453559520619</v>
      </c>
      <c r="AC81" s="305">
        <f>AD81/MoM!AD81*100</f>
        <v>0.91286059523452756</v>
      </c>
      <c r="AD81" s="305">
        <f>AE81/MoM!AE81*100</f>
        <v>0.91249545099643359</v>
      </c>
      <c r="AE81" s="305">
        <f>AF81/MoM!AF81*100</f>
        <v>0.91541543643962209</v>
      </c>
      <c r="AF81" s="305">
        <f>AG81/MoM!AG81*100</f>
        <v>0.91669701805063752</v>
      </c>
      <c r="AG81" s="305">
        <f>AH81/MoM!AH81*100</f>
        <v>0.915780321032587</v>
      </c>
      <c r="AH81" s="305">
        <f>AI81/MoM!AI81*100</f>
        <v>0.91678767938572281</v>
      </c>
      <c r="AI81" s="305">
        <f>AJ81/MoM!AJ81*100</f>
        <v>0.92403030205287007</v>
      </c>
      <c r="AJ81" s="305">
        <f>AK81/MoM!AK81*100</f>
        <v>0.92818843841210796</v>
      </c>
      <c r="AK81" s="305">
        <f>AL81/MoM!AL81*100</f>
        <v>0.94006925042378287</v>
      </c>
      <c r="AL81" s="305">
        <f>AM81/MoM!AM81*100</f>
        <v>0.95219614375424977</v>
      </c>
      <c r="AM81" s="305">
        <f>AN81/MoM!AN81*100</f>
        <v>0.95943283444678218</v>
      </c>
      <c r="AN81" s="305">
        <f>AO81/MoM!AO81*100</f>
        <v>0.96547726130379685</v>
      </c>
      <c r="AO81" s="305">
        <f>AP81/MoM!AP81*100</f>
        <v>0.97397346120327022</v>
      </c>
      <c r="AP81" s="305">
        <f>AQ81/MoM!AQ81*100</f>
        <v>0.9823496329696183</v>
      </c>
      <c r="AQ81" s="305">
        <f>AR81/MoM!AR81*100</f>
        <v>0.98765432098765427</v>
      </c>
      <c r="AR81" s="307">
        <v>1</v>
      </c>
      <c r="AS81" s="305">
        <f>AR81*MoM!AS81/100</f>
        <v>1.0062</v>
      </c>
      <c r="AT81" s="305">
        <f>AS81*MoM!AT81/100</f>
        <v>1.011231</v>
      </c>
      <c r="AU81" s="305">
        <f>AT81*MoM!AU81/100</f>
        <v>1.0197253404</v>
      </c>
      <c r="AV81" s="305">
        <f>AU81*MoM!AV81/100</f>
        <v>1.0304324564742</v>
      </c>
      <c r="AW81" s="305">
        <f>AV81*MoM!AW81/100</f>
        <v>1.0345541863000969</v>
      </c>
      <c r="AX81" s="305">
        <f>AW81*MoM!AX81/100</f>
        <v>1.0375543934403673</v>
      </c>
      <c r="AY81" s="305">
        <f>AX81*MoM!AY81/100</f>
        <v>1.0414971001354407</v>
      </c>
      <c r="AZ81" s="305">
        <f>AY81*MoM!AZ81/100</f>
        <v>1.0442049925957928</v>
      </c>
    </row>
    <row r="82" spans="1:52" x14ac:dyDescent="0.45">
      <c r="A82" s="305">
        <f>Веса!A82</f>
        <v>1</v>
      </c>
      <c r="B82" s="305">
        <f>MoM!B82</f>
        <v>1</v>
      </c>
      <c r="C82" s="305">
        <f>БИПЦ_НДС!E82</f>
        <v>0</v>
      </c>
      <c r="D82" s="305">
        <f t="shared" si="1"/>
        <v>1</v>
      </c>
      <c r="E82" s="305">
        <v>1</v>
      </c>
      <c r="F82" s="305">
        <v>0</v>
      </c>
      <c r="G82" s="305">
        <v>0</v>
      </c>
      <c r="H82" s="305">
        <v>0</v>
      </c>
      <c r="I82" s="305">
        <v>0</v>
      </c>
      <c r="J82" s="308" t="s">
        <v>81</v>
      </c>
      <c r="K82" s="308" t="s">
        <v>81</v>
      </c>
      <c r="L82" s="305">
        <f>M82/MoM!M82*100</f>
        <v>0.92573603204468335</v>
      </c>
      <c r="M82" s="305">
        <f>N82/MoM!N82*100</f>
        <v>0.90546241294290475</v>
      </c>
      <c r="N82" s="305">
        <f>O82/MoM!O82*100</f>
        <v>0.91623741565692529</v>
      </c>
      <c r="O82" s="305">
        <f>P82/MoM!P82*100</f>
        <v>0.90780803143288158</v>
      </c>
      <c r="P82" s="305">
        <f>Q82/MoM!Q82*100</f>
        <v>0.90526616894486944</v>
      </c>
      <c r="Q82" s="305">
        <f>R82/MoM!R82*100</f>
        <v>0.89376928859926963</v>
      </c>
      <c r="R82" s="305">
        <f>S82/MoM!S82*100</f>
        <v>0.89046234223145226</v>
      </c>
      <c r="S82" s="305">
        <f>T82/MoM!T82*100</f>
        <v>0.89046234223145226</v>
      </c>
      <c r="T82" s="305">
        <f>U82/MoM!U82*100</f>
        <v>0.89313372925814649</v>
      </c>
      <c r="U82" s="305">
        <f>V82/MoM!V82*100</f>
        <v>0.8959917571917726</v>
      </c>
      <c r="V82" s="305">
        <f>W82/MoM!W82*100</f>
        <v>0.90629566239947812</v>
      </c>
      <c r="W82" s="305">
        <f>X82/MoM!X82*100</f>
        <v>0.91100839984395543</v>
      </c>
      <c r="X82" s="305">
        <f>Y82/MoM!Y82*100</f>
        <v>0.91938967712251984</v>
      </c>
      <c r="Y82" s="305">
        <f>Z82/MoM!Z82*100</f>
        <v>0.92472213724983043</v>
      </c>
      <c r="Z82" s="305">
        <f>AA82/MoM!AA82*100</f>
        <v>0.9238898873263055</v>
      </c>
      <c r="AA82" s="305">
        <f>AB82/MoM!AB82*100</f>
        <v>0.92564527811222541</v>
      </c>
      <c r="AB82" s="305">
        <f>AC82/MoM!AC82*100</f>
        <v>0.93073632714184262</v>
      </c>
      <c r="AC82" s="305">
        <f>AD82/MoM!AD82*100</f>
        <v>0.93064325350912835</v>
      </c>
      <c r="AD82" s="305">
        <f>AE82/MoM!AE82*100</f>
        <v>0.93753001358509591</v>
      </c>
      <c r="AE82" s="305">
        <f>AF82/MoM!AF82*100</f>
        <v>0.95037417477121178</v>
      </c>
      <c r="AF82" s="305">
        <f>AG82/MoM!AG82*100</f>
        <v>0.95417567147029658</v>
      </c>
      <c r="AG82" s="305">
        <f>AH82/MoM!AH82*100</f>
        <v>0.95846946199191296</v>
      </c>
      <c r="AH82" s="305">
        <f>AI82/MoM!AI82*100</f>
        <v>0.96671229936504344</v>
      </c>
      <c r="AI82" s="305">
        <f>AJ82/MoM!AJ82*100</f>
        <v>0.9834364221440588</v>
      </c>
      <c r="AJ82" s="305">
        <f>AK82/MoM!AK82*100</f>
        <v>0.99454925371428671</v>
      </c>
      <c r="AK82" s="305">
        <f>AL82/MoM!AL82*100</f>
        <v>0.98977541729645813</v>
      </c>
      <c r="AL82" s="305">
        <f>AM82/MoM!AM82*100</f>
        <v>1.0036322731386087</v>
      </c>
      <c r="AM82" s="305">
        <f>AN82/MoM!AN82*100</f>
        <v>1.0002199234099374</v>
      </c>
      <c r="AN82" s="305">
        <f>AO82/MoM!AO82*100</f>
        <v>1.0033206051725081</v>
      </c>
      <c r="AO82" s="305">
        <f>AP82/MoM!AP82*100</f>
        <v>1.0033206051725081</v>
      </c>
      <c r="AP82" s="305">
        <f>AQ82/MoM!AQ82*100</f>
        <v>1.0044242578381979</v>
      </c>
      <c r="AQ82" s="305">
        <f>AR82/MoM!AR82*100</f>
        <v>0.99910080927165545</v>
      </c>
      <c r="AR82" s="307">
        <v>1</v>
      </c>
      <c r="AS82" s="305">
        <f>AR82*MoM!AS82/100</f>
        <v>1.0072000000000001</v>
      </c>
      <c r="AT82" s="305">
        <f>AS82*MoM!AT82/100</f>
        <v>1.00740144</v>
      </c>
      <c r="AU82" s="305">
        <f>AT82*MoM!AU82/100</f>
        <v>1.0161658325280001</v>
      </c>
      <c r="AV82" s="305">
        <f>AU82*MoM!AV82/100</f>
        <v>1.0244983923547297</v>
      </c>
      <c r="AW82" s="305">
        <f>AV82*MoM!AW82/100</f>
        <v>1.0179416026436594</v>
      </c>
      <c r="AX82" s="305">
        <f>AW82*MoM!AX82/100</f>
        <v>1.0226241340158202</v>
      </c>
      <c r="AY82" s="305">
        <f>AX82*MoM!AY82/100</f>
        <v>1.0189426871333633</v>
      </c>
      <c r="AZ82" s="305">
        <f>AY82*MoM!AZ82/100</f>
        <v>1.0164972246842432</v>
      </c>
    </row>
    <row r="83" spans="1:52" ht="26.25" x14ac:dyDescent="0.45">
      <c r="A83" s="305">
        <f>Веса!A83</f>
        <v>1</v>
      </c>
      <c r="B83" s="305">
        <f>MoM!B83</f>
        <v>1</v>
      </c>
      <c r="C83" s="305">
        <f>БИПЦ_НДС!E83</f>
        <v>0</v>
      </c>
      <c r="D83" s="305">
        <f t="shared" si="1"/>
        <v>1</v>
      </c>
      <c r="E83" s="305">
        <v>1</v>
      </c>
      <c r="F83" s="305">
        <v>0</v>
      </c>
      <c r="G83" s="305">
        <v>0</v>
      </c>
      <c r="H83" s="305">
        <v>0</v>
      </c>
      <c r="I83" s="305">
        <v>0</v>
      </c>
      <c r="J83" s="308" t="s">
        <v>82</v>
      </c>
      <c r="K83" s="308" t="s">
        <v>82</v>
      </c>
      <c r="L83" s="305">
        <f>M83/MoM!M83*100</f>
        <v>0.76206050629496491</v>
      </c>
      <c r="M83" s="305">
        <f>N83/MoM!N83*100</f>
        <v>0.76366083335818424</v>
      </c>
      <c r="N83" s="305">
        <f>O83/MoM!O83*100</f>
        <v>0.76740277144163926</v>
      </c>
      <c r="O83" s="305">
        <f>P83/MoM!P83*100</f>
        <v>0.76939801864738766</v>
      </c>
      <c r="P83" s="305">
        <f>Q83/MoM!Q83*100</f>
        <v>0.77032129626976453</v>
      </c>
      <c r="Q83" s="305">
        <f>R83/MoM!R83*100</f>
        <v>0.76962800710312174</v>
      </c>
      <c r="R83" s="305">
        <f>S83/MoM!S83*100</f>
        <v>0.76939711870099081</v>
      </c>
      <c r="S83" s="305">
        <f>T83/MoM!T83*100</f>
        <v>0.77047427466717222</v>
      </c>
      <c r="T83" s="305">
        <f>U83/MoM!U83*100</f>
        <v>0.77640692658210941</v>
      </c>
      <c r="U83" s="305">
        <f>V83/MoM!V83*100</f>
        <v>0.78906235948539782</v>
      </c>
      <c r="V83" s="305">
        <f>W83/MoM!W83*100</f>
        <v>0.79766313920378862</v>
      </c>
      <c r="W83" s="305">
        <f>X83/MoM!X83*100</f>
        <v>0.80388491168957821</v>
      </c>
      <c r="X83" s="305">
        <f>Y83/MoM!Y83*100</f>
        <v>0.80838666719503982</v>
      </c>
      <c r="Y83" s="305">
        <f>Z83/MoM!Z83*100</f>
        <v>0.81315614853149054</v>
      </c>
      <c r="Z83" s="305">
        <f>AA83/MoM!AA83*100</f>
        <v>0.81640877312561655</v>
      </c>
      <c r="AA83" s="305">
        <f>AB83/MoM!AB83*100</f>
        <v>0.82636896015774908</v>
      </c>
      <c r="AB83" s="305">
        <f>AC83/MoM!AC83*100</f>
        <v>0.84025195868839919</v>
      </c>
      <c r="AC83" s="305">
        <f>AD83/MoM!AD83*100</f>
        <v>0.84789825151246356</v>
      </c>
      <c r="AD83" s="305">
        <f>AE83/MoM!AE83*100</f>
        <v>0.85959924738333549</v>
      </c>
      <c r="AE83" s="305">
        <f>AF83/MoM!AF83*100</f>
        <v>0.87300899564251555</v>
      </c>
      <c r="AF83" s="305">
        <f>AG83/MoM!AG83*100</f>
        <v>0.88357240448978991</v>
      </c>
      <c r="AG83" s="305">
        <f>AH83/MoM!AH83*100</f>
        <v>0.8938218443818714</v>
      </c>
      <c r="AH83" s="305">
        <f>AI83/MoM!AI83*100</f>
        <v>0.9035645024856338</v>
      </c>
      <c r="AI83" s="305">
        <f>AJ83/MoM!AJ83*100</f>
        <v>0.91829260387614964</v>
      </c>
      <c r="AJ83" s="305">
        <f>AK83/MoM!AK83*100</f>
        <v>0.93032223698692718</v>
      </c>
      <c r="AK83" s="305">
        <f>AL83/MoM!AL83*100</f>
        <v>0.94036971714638595</v>
      </c>
      <c r="AL83" s="305">
        <f>AM83/MoM!AM83*100</f>
        <v>0.95541563262072815</v>
      </c>
      <c r="AM83" s="305">
        <f>AN83/MoM!AN83*100</f>
        <v>0.9636322070612664</v>
      </c>
      <c r="AN83" s="305">
        <f>AO83/MoM!AO83*100</f>
        <v>0.97249762336623014</v>
      </c>
      <c r="AO83" s="305">
        <f>AP83/MoM!AP83*100</f>
        <v>0.98280609817391218</v>
      </c>
      <c r="AP83" s="305">
        <f>AQ83/MoM!AQ83*100</f>
        <v>0.99057026634948608</v>
      </c>
      <c r="AQ83" s="305">
        <f>AR83/MoM!AR83*100</f>
        <v>0.99354197714853454</v>
      </c>
      <c r="AR83" s="307">
        <v>1</v>
      </c>
      <c r="AS83" s="305">
        <f>AR83*MoM!AS83/100</f>
        <v>1.0118</v>
      </c>
      <c r="AT83" s="305">
        <f>AS83*MoM!AT83/100</f>
        <v>1.0198944000000001</v>
      </c>
      <c r="AU83" s="305">
        <f>AT83*MoM!AU83/100</f>
        <v>1.0285635023999999</v>
      </c>
      <c r="AV83" s="305">
        <f>AU83*MoM!AV83/100</f>
        <v>1.03689486676944</v>
      </c>
      <c r="AW83" s="305">
        <f>AV83*MoM!AW83/100</f>
        <v>1.0476785733838421</v>
      </c>
      <c r="AX83" s="305">
        <f>AW83*MoM!AX83/100</f>
        <v>1.0575267519736502</v>
      </c>
      <c r="AY83" s="305">
        <f>AX83*MoM!AY83/100</f>
        <v>1.0598533108279922</v>
      </c>
      <c r="AZ83" s="305">
        <f>AY83*MoM!AZ83/100</f>
        <v>1.0640927240713041</v>
      </c>
    </row>
    <row r="84" spans="1:52" ht="26.25" x14ac:dyDescent="0.45">
      <c r="A84" s="305">
        <f>Веса!A84</f>
        <v>1</v>
      </c>
      <c r="B84" s="305">
        <f>MoM!B84</f>
        <v>1</v>
      </c>
      <c r="C84" s="305">
        <f>БИПЦ_НДС!E84</f>
        <v>0</v>
      </c>
      <c r="D84" s="305">
        <f t="shared" si="1"/>
        <v>1</v>
      </c>
      <c r="E84" s="305">
        <v>1</v>
      </c>
      <c r="F84" s="305">
        <v>0</v>
      </c>
      <c r="G84" s="305">
        <v>0</v>
      </c>
      <c r="H84" s="305">
        <v>0</v>
      </c>
      <c r="I84" s="305">
        <v>0</v>
      </c>
      <c r="J84" s="308" t="s">
        <v>83</v>
      </c>
      <c r="K84" s="308" t="s">
        <v>83</v>
      </c>
      <c r="L84" s="305">
        <f>M84/MoM!M84*100</f>
        <v>0.74864320725073663</v>
      </c>
      <c r="M84" s="305">
        <f>N84/MoM!N84*100</f>
        <v>0.74969130774088766</v>
      </c>
      <c r="N84" s="305">
        <f>O84/MoM!O84*100</f>
        <v>0.75006615339475813</v>
      </c>
      <c r="O84" s="305">
        <f>P84/MoM!P84*100</f>
        <v>0.7525413717009608</v>
      </c>
      <c r="P84" s="305">
        <f>Q84/MoM!Q84*100</f>
        <v>0.75231560928945052</v>
      </c>
      <c r="Q84" s="305">
        <f>R84/MoM!R84*100</f>
        <v>0.75336885114245578</v>
      </c>
      <c r="R84" s="305">
        <f>S84/MoM!S84*100</f>
        <v>0.75351952491268426</v>
      </c>
      <c r="S84" s="305">
        <f>T84/MoM!T84*100</f>
        <v>0.75532797177247468</v>
      </c>
      <c r="T84" s="305">
        <f>U84/MoM!U84*100</f>
        <v>0.7632589154760856</v>
      </c>
      <c r="U84" s="305">
        <f>V84/MoM!V84*100</f>
        <v>0.77653962060536952</v>
      </c>
      <c r="V84" s="305">
        <f>W84/MoM!W84*100</f>
        <v>0.78842067680063166</v>
      </c>
      <c r="W84" s="305">
        <f>X84/MoM!X84*100</f>
        <v>0.79433383187663631</v>
      </c>
      <c r="X84" s="305">
        <f>Y84/MoM!Y84*100</f>
        <v>0.80029133561571109</v>
      </c>
      <c r="Y84" s="305">
        <f>Z84/MoM!Z84*100</f>
        <v>0.80381261749242028</v>
      </c>
      <c r="Z84" s="305">
        <f>AA84/MoM!AA84*100</f>
        <v>0.80654558039189461</v>
      </c>
      <c r="AA84" s="305">
        <f>AB84/MoM!AB84*100</f>
        <v>0.81590150912444059</v>
      </c>
      <c r="AB84" s="305">
        <f>AC84/MoM!AC84*100</f>
        <v>0.83017978553411831</v>
      </c>
      <c r="AC84" s="305">
        <f>AD84/MoM!AD84*100</f>
        <v>0.84047401487474127</v>
      </c>
      <c r="AD84" s="305">
        <f>AE84/MoM!AE84*100</f>
        <v>0.85030756084877568</v>
      </c>
      <c r="AE84" s="305">
        <f>AF84/MoM!AF84*100</f>
        <v>0.85787529814032992</v>
      </c>
      <c r="AF84" s="305">
        <f>AG84/MoM!AG84*100</f>
        <v>0.87348862856648379</v>
      </c>
      <c r="AG84" s="305">
        <f>AH84/MoM!AH84*100</f>
        <v>0.88589216709212792</v>
      </c>
      <c r="AH84" s="305">
        <f>AI84/MoM!AI84*100</f>
        <v>0.89980067411547426</v>
      </c>
      <c r="AI84" s="305">
        <f>AJ84/MoM!AJ84*100</f>
        <v>0.91311772409238334</v>
      </c>
      <c r="AJ84" s="305">
        <f>AK84/MoM!AK84*100</f>
        <v>0.92179234247126096</v>
      </c>
      <c r="AK84" s="305">
        <f>AL84/MoM!AL84*100</f>
        <v>0.93303820904941037</v>
      </c>
      <c r="AL84" s="305">
        <f>AM84/MoM!AM84*100</f>
        <v>0.94796682039420077</v>
      </c>
      <c r="AM84" s="305">
        <f>AN84/MoM!AN84*100</f>
        <v>0.96209152601807424</v>
      </c>
      <c r="AN84" s="305">
        <f>AO84/MoM!AO84*100</f>
        <v>0.96959583992101517</v>
      </c>
      <c r="AO84" s="305">
        <f>AP84/MoM!AP84*100</f>
        <v>0.97706172788840706</v>
      </c>
      <c r="AP84" s="305">
        <f>AQ84/MoM!AQ84*100</f>
        <v>0.98605069578498039</v>
      </c>
      <c r="AQ84" s="305">
        <f>AR84/MoM!AR84*100</f>
        <v>0.9912767644726409</v>
      </c>
      <c r="AR84" s="307">
        <v>1</v>
      </c>
      <c r="AS84" s="305">
        <f>AR84*MoM!AS84/100</f>
        <v>1.0097</v>
      </c>
      <c r="AT84" s="305">
        <f>AS84*MoM!AT84/100</f>
        <v>1.0170708100000001</v>
      </c>
      <c r="AU84" s="305">
        <f>AT84*MoM!AU84/100</f>
        <v>1.0236817702650003</v>
      </c>
      <c r="AV84" s="305">
        <f>AU84*MoM!AV84/100</f>
        <v>1.0359659515081803</v>
      </c>
      <c r="AW84" s="305">
        <f>AV84*MoM!AW84/100</f>
        <v>1.0441500825250949</v>
      </c>
      <c r="AX84" s="305">
        <f>AW84*MoM!AX84/100</f>
        <v>1.0526076981935482</v>
      </c>
      <c r="AY84" s="305">
        <f>AX84*MoM!AY84/100</f>
        <v>1.0562918251372255</v>
      </c>
      <c r="AZ84" s="305">
        <f>AY84*MoM!AZ84/100</f>
        <v>1.058087521239959</v>
      </c>
    </row>
    <row r="85" spans="1:52" ht="26.25" x14ac:dyDescent="0.45">
      <c r="A85" s="305">
        <f>Веса!A85</f>
        <v>1</v>
      </c>
      <c r="B85" s="305">
        <f>MoM!B85</f>
        <v>1</v>
      </c>
      <c r="C85" s="305">
        <f>БИПЦ_НДС!E85</f>
        <v>0</v>
      </c>
      <c r="D85" s="305">
        <f t="shared" si="1"/>
        <v>1</v>
      </c>
      <c r="E85" s="305">
        <v>1</v>
      </c>
      <c r="F85" s="305">
        <v>0</v>
      </c>
      <c r="G85" s="305">
        <v>0</v>
      </c>
      <c r="H85" s="305">
        <v>0</v>
      </c>
      <c r="I85" s="305">
        <v>0</v>
      </c>
      <c r="J85" s="308" t="s">
        <v>84</v>
      </c>
      <c r="K85" s="308" t="s">
        <v>84</v>
      </c>
      <c r="L85" s="305">
        <f>M85/MoM!M85*100</f>
        <v>0.7922086303036513</v>
      </c>
      <c r="M85" s="305">
        <f>N85/MoM!N85*100</f>
        <v>0.79284239720789418</v>
      </c>
      <c r="N85" s="305">
        <f>O85/MoM!O85*100</f>
        <v>0.79363523960510207</v>
      </c>
      <c r="O85" s="305">
        <f>P85/MoM!P85*100</f>
        <v>0.79482569246450974</v>
      </c>
      <c r="P85" s="305">
        <f>Q85/MoM!Q85*100</f>
        <v>0.79498465760300263</v>
      </c>
      <c r="Q85" s="305">
        <f>R85/MoM!R85*100</f>
        <v>0.79609763612364681</v>
      </c>
      <c r="R85" s="305">
        <f>S85/MoM!S85*100</f>
        <v>0.79673451423254571</v>
      </c>
      <c r="S85" s="305">
        <f>T85/MoM!T85*100</f>
        <v>0.79721255494108523</v>
      </c>
      <c r="T85" s="305">
        <f>U85/MoM!U85*100</f>
        <v>0.80183638775974342</v>
      </c>
      <c r="U85" s="305">
        <f>V85/MoM!V85*100</f>
        <v>0.81410448449246753</v>
      </c>
      <c r="V85" s="305">
        <f>W85/MoM!W85*100</f>
        <v>0.82509489503311584</v>
      </c>
      <c r="W85" s="305">
        <f>X85/MoM!X85*100</f>
        <v>0.83128310674586425</v>
      </c>
      <c r="X85" s="305">
        <f>Y85/MoM!Y85*100</f>
        <v>0.837767114978482</v>
      </c>
      <c r="Y85" s="305">
        <f>Z85/MoM!Z85*100</f>
        <v>0.84178839713037878</v>
      </c>
      <c r="Z85" s="305">
        <f>AA85/MoM!AA85*100</f>
        <v>0.84456629884090906</v>
      </c>
      <c r="AA85" s="305">
        <f>AB85/MoM!AB85*100</f>
        <v>0.85639022702468182</v>
      </c>
      <c r="AB85" s="305">
        <f>AC85/MoM!AC85*100</f>
        <v>0.86238495861385467</v>
      </c>
      <c r="AC85" s="305">
        <f>AD85/MoM!AD85*100</f>
        <v>0.87152623917516148</v>
      </c>
      <c r="AD85" s="305">
        <f>AE85/MoM!AE85*100</f>
        <v>0.8780626859689753</v>
      </c>
      <c r="AE85" s="305">
        <f>AF85/MoM!AF85*100</f>
        <v>0.88535060626251783</v>
      </c>
      <c r="AF85" s="305">
        <f>AG85/MoM!AG85*100</f>
        <v>0.89455825256764798</v>
      </c>
      <c r="AG85" s="305">
        <f>AH85/MoM!AH85*100</f>
        <v>0.90922900790975747</v>
      </c>
      <c r="AH85" s="305">
        <f>AI85/MoM!AI85*100</f>
        <v>0.92077621631021145</v>
      </c>
      <c r="AI85" s="305">
        <f>AJ85/MoM!AJ85*100</f>
        <v>0.93274630712224427</v>
      </c>
      <c r="AJ85" s="305">
        <f>AK85/MoM!AK85*100</f>
        <v>0.93936880590281202</v>
      </c>
      <c r="AK85" s="305">
        <f>AL85/MoM!AL85*100</f>
        <v>0.94622619818590259</v>
      </c>
      <c r="AL85" s="305">
        <f>AM85/MoM!AM85*100</f>
        <v>0.95654006374612899</v>
      </c>
      <c r="AM85" s="305">
        <f>AN85/MoM!AN85*100</f>
        <v>0.96543588633896804</v>
      </c>
      <c r="AN85" s="305">
        <f>AO85/MoM!AO85*100</f>
        <v>0.97219393754334094</v>
      </c>
      <c r="AO85" s="305">
        <f>AP85/MoM!AP85*100</f>
        <v>0.97958261146867032</v>
      </c>
      <c r="AP85" s="305">
        <f>AQ85/MoM!AQ85*100</f>
        <v>0.98624377322665735</v>
      </c>
      <c r="AQ85" s="305">
        <f>AR85/MoM!AR85*100</f>
        <v>0.99354197714853454</v>
      </c>
      <c r="AR85" s="307">
        <v>1</v>
      </c>
      <c r="AS85" s="305">
        <f>AR85*MoM!AS85/100</f>
        <v>1.0070999999999999</v>
      </c>
      <c r="AT85" s="305">
        <f>AS85*MoM!AT85/100</f>
        <v>1.0145525399999997</v>
      </c>
      <c r="AU85" s="305">
        <f>AT85*MoM!AU85/100</f>
        <v>1.0263213494639998</v>
      </c>
      <c r="AV85" s="305">
        <f>AU85*MoM!AV85/100</f>
        <v>1.0379187807129429</v>
      </c>
      <c r="AW85" s="305">
        <f>AV85*MoM!AW85/100</f>
        <v>1.0458069634463611</v>
      </c>
      <c r="AX85" s="305">
        <f>AW85*MoM!AX85/100</f>
        <v>1.053859677064898</v>
      </c>
      <c r="AY85" s="305">
        <f>AX85*MoM!AY85/100</f>
        <v>1.055335080612789</v>
      </c>
      <c r="AZ85" s="305">
        <f>AY85*MoM!AZ85/100</f>
        <v>1.0547018795644214</v>
      </c>
    </row>
    <row r="86" spans="1:52" x14ac:dyDescent="0.45">
      <c r="A86" s="305">
        <f>Веса!A86</f>
        <v>1</v>
      </c>
      <c r="B86" s="305">
        <f>MoM!B86</f>
        <v>1</v>
      </c>
      <c r="C86" s="305">
        <f>БИПЦ_НДС!E86</f>
        <v>0</v>
      </c>
      <c r="D86" s="305">
        <f t="shared" si="1"/>
        <v>1</v>
      </c>
      <c r="E86" s="305">
        <v>1</v>
      </c>
      <c r="F86" s="305">
        <v>0</v>
      </c>
      <c r="G86" s="305">
        <v>0</v>
      </c>
      <c r="H86" s="305">
        <v>0</v>
      </c>
      <c r="I86" s="305">
        <v>0</v>
      </c>
      <c r="J86" s="308" t="s">
        <v>85</v>
      </c>
      <c r="K86" s="308" t="s">
        <v>85</v>
      </c>
      <c r="L86" s="305">
        <f>M86/MoM!M86*100</f>
        <v>0.85708548248508487</v>
      </c>
      <c r="M86" s="305">
        <f>N86/MoM!N86*100</f>
        <v>0.85562843716486015</v>
      </c>
      <c r="N86" s="305">
        <f>O86/MoM!O86*100</f>
        <v>0.8529759890096491</v>
      </c>
      <c r="O86" s="305">
        <f>P86/MoM!P86*100</f>
        <v>0.85630259536678666</v>
      </c>
      <c r="P86" s="305">
        <f>Q86/MoM!Q86*100</f>
        <v>0.85775830977891032</v>
      </c>
      <c r="Q86" s="305">
        <f>R86/MoM!R86*100</f>
        <v>0.85715787896206519</v>
      </c>
      <c r="R86" s="305">
        <f>S86/MoM!S86*100</f>
        <v>0.85510070005255634</v>
      </c>
      <c r="S86" s="305">
        <f>T86/MoM!T86*100</f>
        <v>0.85604131082261414</v>
      </c>
      <c r="T86" s="305">
        <f>U86/MoM!U86*100</f>
        <v>0.85946547606590462</v>
      </c>
      <c r="U86" s="305">
        <f>V86/MoM!V86*100</f>
        <v>0.86548173439836595</v>
      </c>
      <c r="V86" s="305">
        <f>W86/MoM!W86*100</f>
        <v>0.8721459437532334</v>
      </c>
      <c r="W86" s="305">
        <f>X86/MoM!X86*100</f>
        <v>0.87877425292575795</v>
      </c>
      <c r="X86" s="305">
        <f>Y86/MoM!Y86*100</f>
        <v>0.88281661448921644</v>
      </c>
      <c r="Y86" s="305">
        <f>Z86/MoM!Z86*100</f>
        <v>0.88546506433268402</v>
      </c>
      <c r="Z86" s="305">
        <f>AA86/MoM!AA86*100</f>
        <v>0.88599634337128363</v>
      </c>
      <c r="AA86" s="305">
        <f>AB86/MoM!AB86*100</f>
        <v>0.89033772545380285</v>
      </c>
      <c r="AB86" s="305">
        <f>AC86/MoM!AC86*100</f>
        <v>0.89843979875543245</v>
      </c>
      <c r="AC86" s="305">
        <f>AD86/MoM!AD86*100</f>
        <v>0.89996714641331665</v>
      </c>
      <c r="AD86" s="305">
        <f>AE86/MoM!AE86*100</f>
        <v>0.9050069624332312</v>
      </c>
      <c r="AE86" s="305">
        <f>AF86/MoM!AF86*100</f>
        <v>0.91098000838529047</v>
      </c>
      <c r="AF86" s="305">
        <f>AG86/MoM!AG86*100</f>
        <v>0.91626369243392525</v>
      </c>
      <c r="AG86" s="305">
        <f>AH86/MoM!AH86*100</f>
        <v>0.92542632935826452</v>
      </c>
      <c r="AH86" s="305">
        <f>AI86/MoM!AI86*100</f>
        <v>0.93319991052487394</v>
      </c>
      <c r="AI86" s="305">
        <f>AJ86/MoM!AJ86*100</f>
        <v>0.94253190963012257</v>
      </c>
      <c r="AJ86" s="305">
        <f>AK86/MoM!AK86*100</f>
        <v>0.94875262023368123</v>
      </c>
      <c r="AK86" s="305">
        <f>AL86/MoM!AL86*100</f>
        <v>0.95795552064994793</v>
      </c>
      <c r="AL86" s="305">
        <f>AM86/MoM!AM86*100</f>
        <v>0.96399064043004246</v>
      </c>
      <c r="AM86" s="305">
        <f>AN86/MoM!AN86*100</f>
        <v>0.97305215245008492</v>
      </c>
      <c r="AN86" s="305">
        <f>AO86/MoM!AO86*100</f>
        <v>0.98073926445444071</v>
      </c>
      <c r="AO86" s="305">
        <f>AP86/MoM!AP86*100</f>
        <v>0.98770251323206726</v>
      </c>
      <c r="AP86" s="305">
        <f>AQ86/MoM!AQ86*100</f>
        <v>0.99273979604955087</v>
      </c>
      <c r="AQ86" s="305">
        <f>AR86/MoM!AR86*100</f>
        <v>0.99651220727453915</v>
      </c>
      <c r="AR86" s="307">
        <v>1</v>
      </c>
      <c r="AS86" s="305">
        <f>AR86*MoM!AS86/100</f>
        <v>1.0053000000000001</v>
      </c>
      <c r="AT86" s="305">
        <f>AS86*MoM!AT86/100</f>
        <v>1.0104270300000002</v>
      </c>
      <c r="AU86" s="305">
        <f>AT86*MoM!AU86/100</f>
        <v>1.0177021046160002</v>
      </c>
      <c r="AV86" s="305">
        <f>AU86*MoM!AV86/100</f>
        <v>1.0257419512424668</v>
      </c>
      <c r="AW86" s="305">
        <f>AV86*MoM!AW86/100</f>
        <v>1.0302552158279337</v>
      </c>
      <c r="AX86" s="305">
        <f>AW86*MoM!AX86/100</f>
        <v>1.034479262212828</v>
      </c>
      <c r="AY86" s="305">
        <f>AX86*MoM!AY86/100</f>
        <v>1.0370654603683602</v>
      </c>
      <c r="AZ86" s="305">
        <f>AY86*MoM!AZ86/100</f>
        <v>1.0395544174732443</v>
      </c>
    </row>
    <row r="87" spans="1:52" x14ac:dyDescent="0.45">
      <c r="A87" s="305">
        <f>Веса!A87</f>
        <v>1</v>
      </c>
      <c r="B87" s="305">
        <f>MoM!B87</f>
        <v>1</v>
      </c>
      <c r="C87" s="305">
        <f>БИПЦ_НДС!E87</f>
        <v>0</v>
      </c>
      <c r="D87" s="305">
        <f t="shared" si="1"/>
        <v>1</v>
      </c>
      <c r="E87" s="305">
        <v>1</v>
      </c>
      <c r="F87" s="305">
        <v>0</v>
      </c>
      <c r="G87" s="305">
        <v>0</v>
      </c>
      <c r="H87" s="305">
        <v>0</v>
      </c>
      <c r="I87" s="305">
        <v>0</v>
      </c>
      <c r="J87" s="308" t="s">
        <v>86</v>
      </c>
      <c r="K87" s="308" t="s">
        <v>86</v>
      </c>
      <c r="L87" s="305">
        <f>M87/MoM!M87*100</f>
        <v>0.92711596579301492</v>
      </c>
      <c r="M87" s="305">
        <f>N87/MoM!N87*100</f>
        <v>0.92563258024774608</v>
      </c>
      <c r="N87" s="305">
        <f>O87/MoM!O87*100</f>
        <v>0.92007878476625971</v>
      </c>
      <c r="O87" s="305">
        <f>P87/MoM!P87*100</f>
        <v>0.92017079264473634</v>
      </c>
      <c r="P87" s="305">
        <f>Q87/MoM!Q87*100</f>
        <v>0.91833045105944688</v>
      </c>
      <c r="Q87" s="305">
        <f>R87/MoM!R87*100</f>
        <v>0.91851411714965869</v>
      </c>
      <c r="R87" s="305">
        <f>S87/MoM!S87*100</f>
        <v>0.92090225385424784</v>
      </c>
      <c r="S87" s="305">
        <f>T87/MoM!T87*100</f>
        <v>0.91998135160039374</v>
      </c>
      <c r="T87" s="305">
        <f>U87/MoM!U87*100</f>
        <v>0.92724920427803681</v>
      </c>
      <c r="U87" s="305">
        <f>V87/MoM!V87*100</f>
        <v>0.92984550205001537</v>
      </c>
      <c r="V87" s="305">
        <f>W87/MoM!W87*100</f>
        <v>0.93616845146395555</v>
      </c>
      <c r="W87" s="305">
        <f>X87/MoM!X87*100</f>
        <v>0.9351386661673452</v>
      </c>
      <c r="X87" s="305">
        <f>Y87/MoM!Y87*100</f>
        <v>0.94523816376195258</v>
      </c>
      <c r="Y87" s="305">
        <f>Z87/MoM!Z87*100</f>
        <v>0.94514363994557626</v>
      </c>
      <c r="Z87" s="305">
        <f>AA87/MoM!AA87*100</f>
        <v>0.95346090397709726</v>
      </c>
      <c r="AA87" s="305">
        <f>AB87/MoM!AB87*100</f>
        <v>0.9558445562370399</v>
      </c>
      <c r="AB87" s="305">
        <f>AC87/MoM!AC87*100</f>
        <v>0.95957235000636443</v>
      </c>
      <c r="AC87" s="305">
        <f>AD87/MoM!AD87*100</f>
        <v>0.95861277765635811</v>
      </c>
      <c r="AD87" s="305">
        <f>AE87/MoM!AE87*100</f>
        <v>0.96254309004474903</v>
      </c>
      <c r="AE87" s="305">
        <f>AF87/MoM!AF87*100</f>
        <v>0.9615805469547043</v>
      </c>
      <c r="AF87" s="305">
        <f>AG87/MoM!AG87*100</f>
        <v>0.9621574952828772</v>
      </c>
      <c r="AG87" s="305">
        <f>AH87/MoM!AH87*100</f>
        <v>0.96465910477061267</v>
      </c>
      <c r="AH87" s="305">
        <f>AI87/MoM!AI87*100</f>
        <v>0.97006119575732819</v>
      </c>
      <c r="AI87" s="305">
        <f>AJ87/MoM!AJ87*100</f>
        <v>0.97442647113823633</v>
      </c>
      <c r="AJ87" s="305">
        <f>AK87/MoM!AK87*100</f>
        <v>0.97695997996319583</v>
      </c>
      <c r="AK87" s="305">
        <f>AL87/MoM!AL87*100</f>
        <v>0.97578762798723995</v>
      </c>
      <c r="AL87" s="305">
        <f>AM87/MoM!AM87*100</f>
        <v>0.98115445994116979</v>
      </c>
      <c r="AM87" s="305">
        <f>AN87/MoM!AN87*100</f>
        <v>0.98704138670081676</v>
      </c>
      <c r="AN87" s="305">
        <f>AO87/MoM!AO87*100</f>
        <v>0.99108825638629017</v>
      </c>
      <c r="AO87" s="305">
        <f>AP87/MoM!AP87*100</f>
        <v>0.99485439176055812</v>
      </c>
      <c r="AP87" s="305">
        <f>AQ87/MoM!AQ87*100</f>
        <v>1.0034101395296988</v>
      </c>
      <c r="AQ87" s="305">
        <f>AR87/MoM!AR87*100</f>
        <v>1.0005002501250626</v>
      </c>
      <c r="AR87" s="307">
        <v>1</v>
      </c>
      <c r="AS87" s="305">
        <f>AR87*MoM!AS87/100</f>
        <v>1.006</v>
      </c>
      <c r="AT87" s="305">
        <f>AS87*MoM!AT87/100</f>
        <v>1.0068048000000001</v>
      </c>
      <c r="AU87" s="305">
        <f>AT87*MoM!AU87/100</f>
        <v>1.0150605993599999</v>
      </c>
      <c r="AV87" s="305">
        <f>AU87*MoM!AV87/100</f>
        <v>1.0132334902811519</v>
      </c>
      <c r="AW87" s="305">
        <f>AV87*MoM!AW87/100</f>
        <v>1.0178943643364453</v>
      </c>
      <c r="AX87" s="305">
        <f>AW87*MoM!AX87/100</f>
        <v>1.0198283636286845</v>
      </c>
      <c r="AY87" s="305">
        <f>AX87*MoM!AY87/100</f>
        <v>1.0199303464650473</v>
      </c>
      <c r="AZ87" s="305">
        <f>AY87*MoM!AZ87/100</f>
        <v>1.0201343325343404</v>
      </c>
    </row>
    <row r="88" spans="1:52" x14ac:dyDescent="0.45">
      <c r="A88" s="305">
        <f>Веса!A88</f>
        <v>1</v>
      </c>
      <c r="B88" s="305">
        <f>MoM!B88</f>
        <v>1</v>
      </c>
      <c r="C88" s="305">
        <f>БИПЦ_НДС!E88</f>
        <v>0</v>
      </c>
      <c r="D88" s="305">
        <f t="shared" si="1"/>
        <v>1</v>
      </c>
      <c r="E88" s="305">
        <v>1</v>
      </c>
      <c r="F88" s="305">
        <v>0</v>
      </c>
      <c r="G88" s="305">
        <v>0</v>
      </c>
      <c r="H88" s="305">
        <v>0</v>
      </c>
      <c r="I88" s="305">
        <v>0</v>
      </c>
      <c r="J88" s="308" t="s">
        <v>87</v>
      </c>
      <c r="K88" s="308" t="s">
        <v>87</v>
      </c>
      <c r="L88" s="305">
        <f>M88/MoM!M88*100</f>
        <v>0.88712602373547444</v>
      </c>
      <c r="M88" s="305">
        <f>N88/MoM!N88*100</f>
        <v>0.86423817232309919</v>
      </c>
      <c r="N88" s="305">
        <f>O88/MoM!O88*100</f>
        <v>0.85023751393146496</v>
      </c>
      <c r="O88" s="305">
        <f>P88/MoM!P88*100</f>
        <v>0.84403078007976517</v>
      </c>
      <c r="P88" s="305">
        <f>Q88/MoM!Q88*100</f>
        <v>0.84352436161171729</v>
      </c>
      <c r="Q88" s="305">
        <f>R88/MoM!R88*100</f>
        <v>0.84791068829209826</v>
      </c>
      <c r="R88" s="305">
        <f>S88/MoM!S88*100</f>
        <v>0.84833464363624433</v>
      </c>
      <c r="S88" s="305">
        <f>T88/MoM!T88*100</f>
        <v>0.85147348181769844</v>
      </c>
      <c r="T88" s="305">
        <f>U88/MoM!U88*100</f>
        <v>0.85172892386224364</v>
      </c>
      <c r="U88" s="305">
        <f>V88/MoM!V88*100</f>
        <v>0.86424933904301859</v>
      </c>
      <c r="V88" s="305">
        <f>W88/MoM!W88*100</f>
        <v>0.86787918626699923</v>
      </c>
      <c r="W88" s="305">
        <f>X88/MoM!X88*100</f>
        <v>0.87725228147868284</v>
      </c>
      <c r="X88" s="305">
        <f>Y88/MoM!Y88*100</f>
        <v>0.89251647117641175</v>
      </c>
      <c r="Y88" s="305">
        <f>Z88/MoM!Z88*100</f>
        <v>0.9047439468315287</v>
      </c>
      <c r="Z88" s="305">
        <f>AA88/MoM!AA88*100</f>
        <v>0.91741036208717019</v>
      </c>
      <c r="AA88" s="305">
        <f>AB88/MoM!AB88*100</f>
        <v>0.92502486809249374</v>
      </c>
      <c r="AB88" s="305">
        <f>AC88/MoM!AC88*100</f>
        <v>0.93214755957680595</v>
      </c>
      <c r="AC88" s="305">
        <f>AD88/MoM!AD88*100</f>
        <v>0.94007081383320878</v>
      </c>
      <c r="AD88" s="305">
        <f>AE88/MoM!AE88*100</f>
        <v>0.94928350780877424</v>
      </c>
      <c r="AE88" s="305">
        <f>AF88/MoM!AF88*100</f>
        <v>0.94520158872519655</v>
      </c>
      <c r="AF88" s="305">
        <f>AG88/MoM!AG88*100</f>
        <v>0.95096731841642024</v>
      </c>
      <c r="AG88" s="305">
        <f>AH88/MoM!AH88*100</f>
        <v>0.95153789880747019</v>
      </c>
      <c r="AH88" s="305">
        <f>AI88/MoM!AI88*100</f>
        <v>0.96381273770208653</v>
      </c>
      <c r="AI88" s="305">
        <f>AJ88/MoM!AJ88*100</f>
        <v>0.97653506583975402</v>
      </c>
      <c r="AJ88" s="305">
        <f>AK88/MoM!AK88*100</f>
        <v>0.99245258741294196</v>
      </c>
      <c r="AK88" s="305">
        <f>AL88/MoM!AL88*100</f>
        <v>1.0084310740702904</v>
      </c>
      <c r="AL88" s="305">
        <f>AM88/MoM!AM88*100</f>
        <v>1.0189187572406215</v>
      </c>
      <c r="AM88" s="305">
        <f>AN88/MoM!AN88*100</f>
        <v>1.0195301084949659</v>
      </c>
      <c r="AN88" s="305">
        <f>AO88/MoM!AO88*100</f>
        <v>1.0151461290284374</v>
      </c>
      <c r="AO88" s="305">
        <f>AP88/MoM!AP88*100</f>
        <v>1.010882515286518</v>
      </c>
      <c r="AP88" s="305">
        <f>AQ88/MoM!AQ88*100</f>
        <v>1.0052215732009135</v>
      </c>
      <c r="AQ88" s="305">
        <f>AR88/MoM!AR88*100</f>
        <v>1.0015022533800702</v>
      </c>
      <c r="AR88" s="307">
        <v>1</v>
      </c>
      <c r="AS88" s="305">
        <f>AR88*MoM!AS88/100</f>
        <v>1.0036</v>
      </c>
      <c r="AT88" s="305">
        <f>AS88*MoM!AT88/100</f>
        <v>1.0051054000000001</v>
      </c>
      <c r="AU88" s="305">
        <f>AT88*MoM!AU88/100</f>
        <v>1.0039997840600001</v>
      </c>
      <c r="AV88" s="305">
        <f>AU88*MoM!AV88/100</f>
        <v>1.0046021839304362</v>
      </c>
      <c r="AW88" s="305">
        <f>AV88*MoM!AW88/100</f>
        <v>1.0049035645856152</v>
      </c>
      <c r="AX88" s="305">
        <f>AW88*MoM!AX88/100</f>
        <v>1.0137467159539686</v>
      </c>
      <c r="AY88" s="305">
        <f>AX88*MoM!AY88/100</f>
        <v>1.0128343439096101</v>
      </c>
      <c r="AZ88" s="305">
        <f>AY88*MoM!AZ88/100</f>
        <v>1.0147587291630384</v>
      </c>
    </row>
    <row r="89" spans="1:52" x14ac:dyDescent="0.45">
      <c r="A89" s="305">
        <f>Веса!A89</f>
        <v>1</v>
      </c>
      <c r="B89" s="305">
        <f>MoM!B89</f>
        <v>1</v>
      </c>
      <c r="C89" s="305">
        <f>БИПЦ_НДС!E89</f>
        <v>0</v>
      </c>
      <c r="D89" s="305">
        <f t="shared" si="1"/>
        <v>1</v>
      </c>
      <c r="E89" s="305">
        <v>1</v>
      </c>
      <c r="F89" s="305">
        <v>0</v>
      </c>
      <c r="G89" s="305">
        <v>0</v>
      </c>
      <c r="H89" s="305">
        <v>0</v>
      </c>
      <c r="I89" s="305">
        <v>0</v>
      </c>
      <c r="J89" s="308" t="s">
        <v>88</v>
      </c>
      <c r="K89" s="308" t="s">
        <v>88</v>
      </c>
      <c r="L89" s="305">
        <f>M89/MoM!M89*100</f>
        <v>0.84884100032560272</v>
      </c>
      <c r="M89" s="305">
        <f>N89/MoM!N89*100</f>
        <v>0.82897812091798362</v>
      </c>
      <c r="N89" s="305">
        <f>O89/MoM!O89*100</f>
        <v>0.82002515721206948</v>
      </c>
      <c r="O89" s="305">
        <f>P89/MoM!P89*100</f>
        <v>0.81551501884740318</v>
      </c>
      <c r="P89" s="305">
        <f>Q89/MoM!Q89*100</f>
        <v>0.81624898236436583</v>
      </c>
      <c r="Q89" s="305">
        <f>R89/MoM!R89*100</f>
        <v>0.81118823867370671</v>
      </c>
      <c r="R89" s="305">
        <f>S89/MoM!S89*100</f>
        <v>0.80064279157094853</v>
      </c>
      <c r="S89" s="305">
        <f>T89/MoM!T89*100</f>
        <v>0.79679970617140794</v>
      </c>
      <c r="T89" s="305">
        <f>U89/MoM!U89*100</f>
        <v>0.80142114446720214</v>
      </c>
      <c r="U89" s="305">
        <f>V89/MoM!V89*100</f>
        <v>0.81264104048974306</v>
      </c>
      <c r="V89" s="305">
        <f>W89/MoM!W89*100</f>
        <v>0.83035661517241943</v>
      </c>
      <c r="W89" s="305">
        <f>X89/MoM!X89*100</f>
        <v>0.83766375338593657</v>
      </c>
      <c r="X89" s="305">
        <f>Y89/MoM!Y89*100</f>
        <v>0.8459566245444573</v>
      </c>
      <c r="Y89" s="305">
        <f>Z89/MoM!Z89*100</f>
        <v>0.85382402115272082</v>
      </c>
      <c r="Z89" s="305">
        <f>AA89/MoM!AA89*100</f>
        <v>0.86697291107847274</v>
      </c>
      <c r="AA89" s="305">
        <f>AB89/MoM!AB89*100</f>
        <v>0.87928392641578712</v>
      </c>
      <c r="AB89" s="305">
        <f>AC89/MoM!AC89*100</f>
        <v>0.89282489888259031</v>
      </c>
      <c r="AC89" s="305">
        <f>AD89/MoM!AD89*100</f>
        <v>0.90755650971415314</v>
      </c>
      <c r="AD89" s="305">
        <f>AE89/MoM!AE89*100</f>
        <v>0.92362025993609365</v>
      </c>
      <c r="AE89" s="305">
        <f>AF89/MoM!AF89*100</f>
        <v>0.93220992835349947</v>
      </c>
      <c r="AF89" s="305">
        <f>AG89/MoM!AG89*100</f>
        <v>0.94022693373733957</v>
      </c>
      <c r="AG89" s="305">
        <f>AH89/MoM!AH89*100</f>
        <v>0.95216781579580378</v>
      </c>
      <c r="AH89" s="305">
        <f>AI89/MoM!AI89*100</f>
        <v>0.95864255694321532</v>
      </c>
      <c r="AI89" s="305">
        <f>AJ89/MoM!AJ89*100</f>
        <v>0.96813311825695303</v>
      </c>
      <c r="AJ89" s="305">
        <f>AK89/MoM!AK89*100</f>
        <v>0.97674950300943986</v>
      </c>
      <c r="AK89" s="305">
        <f>AL89/MoM!AL89*100</f>
        <v>0.98690769784073806</v>
      </c>
      <c r="AL89" s="305">
        <f>AM89/MoM!AM89*100</f>
        <v>0.99026318401339664</v>
      </c>
      <c r="AM89" s="305">
        <f>AN89/MoM!AN89*100</f>
        <v>0.99343202620223947</v>
      </c>
      <c r="AN89" s="305">
        <f>AO89/MoM!AO89*100</f>
        <v>0.99382939901272049</v>
      </c>
      <c r="AO89" s="305">
        <f>AP89/MoM!AP89*100</f>
        <v>0.99710903602946255</v>
      </c>
      <c r="AP89" s="305">
        <f>AQ89/MoM!AQ89*100</f>
        <v>0.99960180861953618</v>
      </c>
      <c r="AQ89" s="305">
        <f>AR89/MoM!AR89*100</f>
        <v>0.99850224663005482</v>
      </c>
      <c r="AR89" s="307">
        <v>1</v>
      </c>
      <c r="AS89" s="305">
        <f>AR89*MoM!AS89/100</f>
        <v>0.99659999999999993</v>
      </c>
      <c r="AT89" s="305">
        <f>AS89*MoM!AT89/100</f>
        <v>0.99650033999999987</v>
      </c>
      <c r="AU89" s="305">
        <f>AT89*MoM!AU89/100</f>
        <v>0.99181678840199994</v>
      </c>
      <c r="AV89" s="305">
        <f>AU89*MoM!AV89/100</f>
        <v>0.9892380647521547</v>
      </c>
      <c r="AW89" s="305">
        <f>AV89*MoM!AW89/100</f>
        <v>0.98439079823486919</v>
      </c>
      <c r="AX89" s="305">
        <f>AW89*MoM!AX89/100</f>
        <v>0.98291421203751683</v>
      </c>
      <c r="AY89" s="305">
        <f>AX89*MoM!AY89/100</f>
        <v>0.97888426376816295</v>
      </c>
      <c r="AZ89" s="305">
        <f>AY89*MoM!AZ89/100</f>
        <v>0.97526239199222076</v>
      </c>
    </row>
    <row r="90" spans="1:52" x14ac:dyDescent="0.45">
      <c r="A90" s="305">
        <f>Веса!A90</f>
        <v>1</v>
      </c>
      <c r="B90" s="305">
        <f>MoM!B90</f>
        <v>1</v>
      </c>
      <c r="C90" s="305">
        <f>БИПЦ_НДС!E90</f>
        <v>0</v>
      </c>
      <c r="D90" s="305">
        <f t="shared" si="1"/>
        <v>1</v>
      </c>
      <c r="E90" s="305">
        <v>1</v>
      </c>
      <c r="F90" s="305">
        <v>0</v>
      </c>
      <c r="G90" s="305">
        <v>0</v>
      </c>
      <c r="H90" s="305">
        <v>0</v>
      </c>
      <c r="I90" s="305">
        <v>0</v>
      </c>
      <c r="J90" s="308" t="s">
        <v>89</v>
      </c>
      <c r="K90" s="308" t="s">
        <v>89</v>
      </c>
      <c r="L90" s="305">
        <f>M90/MoM!M90*100</f>
        <v>0.98459509911479981</v>
      </c>
      <c r="M90" s="305">
        <f>N90/MoM!N90*100</f>
        <v>0.96460781860276934</v>
      </c>
      <c r="N90" s="305">
        <f>O90/MoM!O90*100</f>
        <v>0.94541212301257438</v>
      </c>
      <c r="O90" s="305">
        <f>P90/MoM!P90*100</f>
        <v>0.93775428481617262</v>
      </c>
      <c r="P90" s="305">
        <f>Q90/MoM!Q90*100</f>
        <v>0.93034602596612481</v>
      </c>
      <c r="Q90" s="305">
        <f>R90/MoM!R90*100</f>
        <v>0.91769332001298554</v>
      </c>
      <c r="R90" s="305">
        <f>S90/MoM!S90*100</f>
        <v>0.90851638681285574</v>
      </c>
      <c r="S90" s="305">
        <f>T90/MoM!T90*100</f>
        <v>0.90524572782032942</v>
      </c>
      <c r="T90" s="305">
        <f>U90/MoM!U90*100</f>
        <v>0.90687517013040597</v>
      </c>
      <c r="U90" s="305">
        <f>V90/MoM!V90*100</f>
        <v>0.91286054625326662</v>
      </c>
      <c r="V90" s="305">
        <f>W90/MoM!W90*100</f>
        <v>0.90793109930349891</v>
      </c>
      <c r="W90" s="305">
        <f>X90/MoM!X90*100</f>
        <v>0.90293747825732973</v>
      </c>
      <c r="X90" s="305">
        <f>Y90/MoM!Y90*100</f>
        <v>0.90302777200515549</v>
      </c>
      <c r="Y90" s="305">
        <f>Z90/MoM!Z90*100</f>
        <v>0.90998108584959514</v>
      </c>
      <c r="Z90" s="305">
        <f>AA90/MoM!AA90*100</f>
        <v>0.92017287401111059</v>
      </c>
      <c r="AA90" s="305">
        <f>AB90/MoM!AB90*100</f>
        <v>0.92081699502291825</v>
      </c>
      <c r="AB90" s="305">
        <f>AC90/MoM!AC90*100</f>
        <v>0.92440818130350766</v>
      </c>
      <c r="AC90" s="305">
        <f>AD90/MoM!AD90*100</f>
        <v>0.93013951202758938</v>
      </c>
      <c r="AD90" s="305">
        <f>AE90/MoM!AE90*100</f>
        <v>0.93451116773411902</v>
      </c>
      <c r="AE90" s="305">
        <f>AF90/MoM!AF90*100</f>
        <v>0.93011896524576865</v>
      </c>
      <c r="AF90" s="305">
        <f>AG90/MoM!AG90*100</f>
        <v>0.92965390576314577</v>
      </c>
      <c r="AG90" s="305">
        <f>AH90/MoM!AH90*100</f>
        <v>0.93764892935270894</v>
      </c>
      <c r="AH90" s="305">
        <f>AI90/MoM!AI90*100</f>
        <v>0.94355611760763103</v>
      </c>
      <c r="AI90" s="305">
        <f>AJ90/MoM!AJ90*100</f>
        <v>0.9534634568425111</v>
      </c>
      <c r="AJ90" s="305">
        <f>AK90/MoM!AK90*100</f>
        <v>0.95823077412672364</v>
      </c>
      <c r="AK90" s="305">
        <f>AL90/MoM!AL90*100</f>
        <v>0.96560915108749934</v>
      </c>
      <c r="AL90" s="305">
        <f>AM90/MoM!AM90*100</f>
        <v>0.97092000141848056</v>
      </c>
      <c r="AM90" s="305">
        <f>AN90/MoM!AN90*100</f>
        <v>0.97441531342358711</v>
      </c>
      <c r="AN90" s="305">
        <f>AO90/MoM!AO90*100</f>
        <v>0.97899506539667791</v>
      </c>
      <c r="AO90" s="305">
        <f>AP90/MoM!AP90*100</f>
        <v>0.98761022197216852</v>
      </c>
      <c r="AP90" s="305">
        <f>AQ90/MoM!AQ90*100</f>
        <v>0.99472101557036807</v>
      </c>
      <c r="AQ90" s="305">
        <f>AR90/MoM!AR90*100</f>
        <v>0.99720781810929393</v>
      </c>
      <c r="AR90" s="307">
        <v>1</v>
      </c>
      <c r="AS90" s="305">
        <f>AR90*MoM!AS90/100</f>
        <v>1.01</v>
      </c>
      <c r="AT90" s="305">
        <f>AS90*MoM!AT90/100</f>
        <v>1.009495</v>
      </c>
      <c r="AU90" s="305">
        <f>AT90*MoM!AU90/100</f>
        <v>1.0109082930000002</v>
      </c>
      <c r="AV90" s="305">
        <f>AU90*MoM!AV90/100</f>
        <v>1.0129301095860002</v>
      </c>
      <c r="AW90" s="305">
        <f>AV90*MoM!AW90/100</f>
        <v>1.0138417466846277</v>
      </c>
      <c r="AX90" s="305">
        <f>AW90*MoM!AX90/100</f>
        <v>1.0207358705620833</v>
      </c>
      <c r="AY90" s="305">
        <f>AX90*MoM!AY90/100</f>
        <v>1.0178778101245094</v>
      </c>
      <c r="AZ90" s="305">
        <f>AY90*MoM!AZ90/100</f>
        <v>1.0216439580219701</v>
      </c>
    </row>
    <row r="91" spans="1:52" x14ac:dyDescent="0.45">
      <c r="A91" s="305">
        <f>Веса!A91</f>
        <v>1</v>
      </c>
      <c r="B91" s="305">
        <f>MoM!B91</f>
        <v>1</v>
      </c>
      <c r="C91" s="305">
        <f>БИПЦ_НДС!E91</f>
        <v>0</v>
      </c>
      <c r="D91" s="305">
        <f t="shared" si="1"/>
        <v>1</v>
      </c>
      <c r="E91" s="305">
        <v>1</v>
      </c>
      <c r="F91" s="305">
        <v>0</v>
      </c>
      <c r="G91" s="305">
        <v>0</v>
      </c>
      <c r="H91" s="305">
        <v>0</v>
      </c>
      <c r="I91" s="305">
        <v>0</v>
      </c>
      <c r="J91" s="308" t="s">
        <v>90</v>
      </c>
      <c r="K91" s="308" t="s">
        <v>90</v>
      </c>
      <c r="L91" s="305">
        <f>M91/MoM!M91*100</f>
        <v>0.90308939872915195</v>
      </c>
      <c r="M91" s="305">
        <f>N91/MoM!N91*100</f>
        <v>0.89198139912478325</v>
      </c>
      <c r="N91" s="305">
        <f>O91/MoM!O91*100</f>
        <v>0.88377517025283525</v>
      </c>
      <c r="O91" s="305">
        <f>P91/MoM!P91*100</f>
        <v>0.87599794875461034</v>
      </c>
      <c r="P91" s="305">
        <f>Q91/MoM!Q91*100</f>
        <v>0.87179315860058826</v>
      </c>
      <c r="Q91" s="305">
        <f>R91/MoM!R91*100</f>
        <v>0.86534188922694399</v>
      </c>
      <c r="R91" s="305">
        <f>S91/MoM!S91*100</f>
        <v>0.85798648316851511</v>
      </c>
      <c r="S91" s="305">
        <f>T91/MoM!T91*100</f>
        <v>0.85566991966396011</v>
      </c>
      <c r="T91" s="305">
        <f>U91/MoM!U91*100</f>
        <v>0.85669672356755688</v>
      </c>
      <c r="U91" s="305">
        <f>V91/MoM!V91*100</f>
        <v>0.86235092194310281</v>
      </c>
      <c r="V91" s="305">
        <f>W91/MoM!W91*100</f>
        <v>0.86985337496400783</v>
      </c>
      <c r="W91" s="305">
        <f>X91/MoM!X91*100</f>
        <v>0.87750808466369112</v>
      </c>
      <c r="X91" s="305">
        <f>Y91/MoM!Y91*100</f>
        <v>0.88768717844578993</v>
      </c>
      <c r="Y91" s="305">
        <f>Z91/MoM!Z91*100</f>
        <v>0.89754050612653824</v>
      </c>
      <c r="Z91" s="305">
        <f>AA91/MoM!AA91*100</f>
        <v>0.90157943840410759</v>
      </c>
      <c r="AA91" s="305">
        <f>AB91/MoM!AB91*100</f>
        <v>0.9109558645635103</v>
      </c>
      <c r="AB91" s="305">
        <f>AC91/MoM!AC91*100</f>
        <v>0.9156928350592406</v>
      </c>
      <c r="AC91" s="305">
        <f>AD91/MoM!AD91*100</f>
        <v>0.9185314828479243</v>
      </c>
      <c r="AD91" s="305">
        <f>AE91/MoM!AE91*100</f>
        <v>0.92431823118986622</v>
      </c>
      <c r="AE91" s="305">
        <f>AF91/MoM!AF91*100</f>
        <v>0.92699875406031684</v>
      </c>
      <c r="AF91" s="305">
        <f>AG91/MoM!AG91*100</f>
        <v>0.92579365568003846</v>
      </c>
      <c r="AG91" s="305">
        <f>AH91/MoM!AH91*100</f>
        <v>0.92829329855037457</v>
      </c>
      <c r="AH91" s="305">
        <f>AI91/MoM!AI91*100</f>
        <v>0.93154232509530077</v>
      </c>
      <c r="AI91" s="305">
        <f>AJ91/MoM!AJ91*100</f>
        <v>0.94588807690176857</v>
      </c>
      <c r="AJ91" s="305">
        <f>AK91/MoM!AK91*100</f>
        <v>0.95307682628622215</v>
      </c>
      <c r="AK91" s="305">
        <f>AL91/MoM!AL91*100</f>
        <v>0.96537151734531446</v>
      </c>
      <c r="AL91" s="305">
        <f>AM91/MoM!AM91*100</f>
        <v>0.97048798638724454</v>
      </c>
      <c r="AM91" s="305">
        <f>AN91/MoM!AN91*100</f>
        <v>0.9793194270633685</v>
      </c>
      <c r="AN91" s="305">
        <f>AO91/MoM!AO91*100</f>
        <v>0.98480361585492338</v>
      </c>
      <c r="AO91" s="305">
        <f>AP91/MoM!AP91*100</f>
        <v>0.99662125924518241</v>
      </c>
      <c r="AP91" s="305">
        <f>AQ91/MoM!AQ91*100</f>
        <v>1.0020030140451064</v>
      </c>
      <c r="AQ91" s="305">
        <f>AR91/MoM!AR91*100</f>
        <v>1.0011012113324658</v>
      </c>
      <c r="AR91" s="307">
        <v>1</v>
      </c>
      <c r="AS91" s="305">
        <f>AR91*MoM!AS91/100</f>
        <v>1.0110999999999999</v>
      </c>
      <c r="AT91" s="305">
        <f>AS91*MoM!AT91/100</f>
        <v>1.0094822399999999</v>
      </c>
      <c r="AU91" s="305">
        <f>AT91*MoM!AU91/100</f>
        <v>1.0131163760639998</v>
      </c>
      <c r="AV91" s="305">
        <f>AU91*MoM!AV91/100</f>
        <v>1.0183845812195327</v>
      </c>
      <c r="AW91" s="305">
        <f>AV91*MoM!AW91/100</f>
        <v>1.0125797891065813</v>
      </c>
      <c r="AX91" s="305">
        <f>AW91*MoM!AX91/100</f>
        <v>1.0134911109167772</v>
      </c>
      <c r="AY91" s="305">
        <f>AX91*MoM!AY91/100</f>
        <v>1.016430235138436</v>
      </c>
      <c r="AZ91" s="305">
        <f>AY91*MoM!AZ91/100</f>
        <v>1.0191745967733097</v>
      </c>
    </row>
    <row r="92" spans="1:52" x14ac:dyDescent="0.45">
      <c r="A92" s="305">
        <f>Веса!A92</f>
        <v>1</v>
      </c>
      <c r="B92" s="305">
        <f>MoM!B92</f>
        <v>1</v>
      </c>
      <c r="C92" s="305">
        <f>БИПЦ_НДС!E92</f>
        <v>0</v>
      </c>
      <c r="D92" s="305">
        <f t="shared" si="1"/>
        <v>1</v>
      </c>
      <c r="E92" s="305">
        <v>1</v>
      </c>
      <c r="F92" s="305">
        <v>0</v>
      </c>
      <c r="G92" s="305">
        <v>0</v>
      </c>
      <c r="H92" s="305">
        <v>0</v>
      </c>
      <c r="I92" s="305">
        <v>0</v>
      </c>
      <c r="J92" s="308" t="s">
        <v>91</v>
      </c>
      <c r="K92" s="308" t="s">
        <v>91</v>
      </c>
      <c r="L92" s="305">
        <f>M92/MoM!M92*100</f>
        <v>0.98885904165886707</v>
      </c>
      <c r="M92" s="305">
        <f>N92/MoM!N92*100</f>
        <v>0.97877267943394675</v>
      </c>
      <c r="N92" s="305">
        <f>O92/MoM!O92*100</f>
        <v>0.98063234752487127</v>
      </c>
      <c r="O92" s="305">
        <f>P92/MoM!P92*100</f>
        <v>0.967688000537543</v>
      </c>
      <c r="P92" s="305">
        <f>Q92/MoM!Q92*100</f>
        <v>0.97068783333920938</v>
      </c>
      <c r="Q92" s="305">
        <f>R92/MoM!R92*100</f>
        <v>0.96282526188916184</v>
      </c>
      <c r="R92" s="305">
        <f>S92/MoM!S92*100</f>
        <v>0.95550778989880425</v>
      </c>
      <c r="S92" s="305">
        <f>T92/MoM!T92*100</f>
        <v>0.95245016497112811</v>
      </c>
      <c r="T92" s="305">
        <f>U92/MoM!U92*100</f>
        <v>0.94216370318943987</v>
      </c>
      <c r="U92" s="305">
        <f>V92/MoM!V92*100</f>
        <v>0.93905456296891465</v>
      </c>
      <c r="V92" s="305">
        <f>W92/MoM!W92*100</f>
        <v>0.93745817021186739</v>
      </c>
      <c r="W92" s="305">
        <f>X92/MoM!X92*100</f>
        <v>0.95123880531398186</v>
      </c>
      <c r="X92" s="305">
        <f>Y92/MoM!Y92*100</f>
        <v>0.95532913217683202</v>
      </c>
      <c r="Y92" s="305">
        <f>Z92/MoM!Z92*100</f>
        <v>0.95399167139178442</v>
      </c>
      <c r="Z92" s="305">
        <f>AA92/MoM!AA92*100</f>
        <v>0.96210060059861457</v>
      </c>
      <c r="AA92" s="305">
        <f>AB92/MoM!AB92*100</f>
        <v>0.95459621591394528</v>
      </c>
      <c r="AB92" s="305">
        <f>AC92/MoM!AC92*100</f>
        <v>0.95535989288667644</v>
      </c>
      <c r="AC92" s="305">
        <f>AD92/MoM!AD92*100</f>
        <v>0.95679293272600652</v>
      </c>
      <c r="AD92" s="305">
        <f>AE92/MoM!AE92*100</f>
        <v>0.96540406912054066</v>
      </c>
      <c r="AE92" s="305">
        <f>AF92/MoM!AF92*100</f>
        <v>0.96897606417628668</v>
      </c>
      <c r="AF92" s="305">
        <f>AG92/MoM!AG92*100</f>
        <v>0.96975124502762766</v>
      </c>
      <c r="AG92" s="305">
        <f>AH92/MoM!AH92*100</f>
        <v>0.97275747388721334</v>
      </c>
      <c r="AH92" s="305">
        <f>AI92/MoM!AI92*100</f>
        <v>0.97120106192899369</v>
      </c>
      <c r="AI92" s="305">
        <f>AJ92/MoM!AJ92*100</f>
        <v>0.98062171222970496</v>
      </c>
      <c r="AJ92" s="305">
        <f>AK92/MoM!AK92*100</f>
        <v>0.98483838559229286</v>
      </c>
      <c r="AK92" s="305">
        <f>AL92/MoM!AL92*100</f>
        <v>0.98936864216601728</v>
      </c>
      <c r="AL92" s="305">
        <f>AM92/MoM!AM92*100</f>
        <v>0.99481016969793035</v>
      </c>
      <c r="AM92" s="305">
        <f>AN92/MoM!AN92*100</f>
        <v>1.0038629422421814</v>
      </c>
      <c r="AN92" s="305">
        <f>AO92/MoM!AO92*100</f>
        <v>0.99613319758691654</v>
      </c>
      <c r="AO92" s="305">
        <f>AP92/MoM!AP92*100</f>
        <v>1.0020103834526795</v>
      </c>
      <c r="AP92" s="305">
        <f>AQ92/MoM!AQ92*100</f>
        <v>1.0044152083729658</v>
      </c>
      <c r="AQ92" s="305">
        <f>AR92/MoM!AR92*100</f>
        <v>1.001401962747847</v>
      </c>
      <c r="AR92" s="307">
        <v>1</v>
      </c>
      <c r="AS92" s="305">
        <f>AR92*MoM!AS92/100</f>
        <v>1.0037</v>
      </c>
      <c r="AT92" s="305">
        <f>AS92*MoM!AT92/100</f>
        <v>1.0046033300000001</v>
      </c>
      <c r="AU92" s="305">
        <f>AT92*MoM!AU92/100</f>
        <v>1.006712996993</v>
      </c>
      <c r="AV92" s="305">
        <f>AU92*MoM!AV92/100</f>
        <v>1.014162673170748</v>
      </c>
      <c r="AW92" s="305">
        <f>AV92*MoM!AW92/100</f>
        <v>1.0163938310517238</v>
      </c>
      <c r="AX92" s="305">
        <f>AW92*MoM!AX92/100</f>
        <v>1.013547928324779</v>
      </c>
      <c r="AY92" s="305">
        <f>AX92*MoM!AY92/100</f>
        <v>1.0204400542373875</v>
      </c>
      <c r="AZ92" s="305">
        <f>AY92*MoM!AZ92/100</f>
        <v>1.0250320344814556</v>
      </c>
    </row>
    <row r="93" spans="1:52" ht="26.25" x14ac:dyDescent="0.45">
      <c r="A93" s="305">
        <f>Веса!A93</f>
        <v>1</v>
      </c>
      <c r="B93" s="305">
        <f>MoM!B93</f>
        <v>1</v>
      </c>
      <c r="C93" s="305">
        <f>БИПЦ_НДС!E93</f>
        <v>0</v>
      </c>
      <c r="D93" s="305">
        <f t="shared" si="1"/>
        <v>1</v>
      </c>
      <c r="E93" s="305">
        <v>1</v>
      </c>
      <c r="F93" s="305">
        <v>0</v>
      </c>
      <c r="G93" s="305">
        <v>0</v>
      </c>
      <c r="H93" s="305">
        <v>0</v>
      </c>
      <c r="I93" s="305">
        <v>0</v>
      </c>
      <c r="J93" s="308" t="s">
        <v>92</v>
      </c>
      <c r="K93" s="308" t="s">
        <v>92</v>
      </c>
      <c r="L93" s="305">
        <f>M93/MoM!M93*100</f>
        <v>0.99146597990696239</v>
      </c>
      <c r="M93" s="305">
        <f>N93/MoM!N93*100</f>
        <v>0.98264193268579048</v>
      </c>
      <c r="N93" s="305">
        <f>O93/MoM!O93*100</f>
        <v>0.98165929075310476</v>
      </c>
      <c r="O93" s="305">
        <f>P93/MoM!P93*100</f>
        <v>0.97037020890944403</v>
      </c>
      <c r="P93" s="305">
        <f>Q93/MoM!Q93*100</f>
        <v>0.970273171888553</v>
      </c>
      <c r="Q93" s="305">
        <f>R93/MoM!R93*100</f>
        <v>0.96629505188380993</v>
      </c>
      <c r="R93" s="305">
        <f>S93/MoM!S93*100</f>
        <v>0.96445909128523077</v>
      </c>
      <c r="S93" s="305">
        <f>T93/MoM!T93*100</f>
        <v>0.95896167446490499</v>
      </c>
      <c r="T93" s="305">
        <f>U93/MoM!U93*100</f>
        <v>0.95061870789706016</v>
      </c>
      <c r="U93" s="305">
        <f>V93/MoM!V93*100</f>
        <v>0.95356562589154115</v>
      </c>
      <c r="V93" s="305">
        <f>W93/MoM!W93*100</f>
        <v>0.95442383495484351</v>
      </c>
      <c r="W93" s="305">
        <f>X93/MoM!X93*100</f>
        <v>0.95967316604709507</v>
      </c>
      <c r="X93" s="305">
        <f>Y93/MoM!Y93*100</f>
        <v>0.96168847969579396</v>
      </c>
      <c r="Y93" s="305">
        <f>Z93/MoM!Z93*100</f>
        <v>0.96678542863818162</v>
      </c>
      <c r="Z93" s="305">
        <f>AA93/MoM!AA93*100</f>
        <v>0.967655535523956</v>
      </c>
      <c r="AA93" s="305">
        <f>AB93/MoM!AB93*100</f>
        <v>0.96204313341791714</v>
      </c>
      <c r="AB93" s="305">
        <f>AC93/MoM!AC93*100</f>
        <v>0.96358240243138571</v>
      </c>
      <c r="AC93" s="305">
        <f>AD93/MoM!AD93*100</f>
        <v>0.96811123972281332</v>
      </c>
      <c r="AD93" s="305">
        <f>AE93/MoM!AE93*100</f>
        <v>0.97033789557417571</v>
      </c>
      <c r="AE93" s="305">
        <f>AF93/MoM!AF93*100</f>
        <v>0.97130823346974982</v>
      </c>
      <c r="AF93" s="305">
        <f>AG93/MoM!AG93*100</f>
        <v>0.974222158170159</v>
      </c>
      <c r="AG93" s="305">
        <f>AH93/MoM!AH93*100</f>
        <v>0.97850873566610774</v>
      </c>
      <c r="AH93" s="305">
        <f>AI93/MoM!AI93*100</f>
        <v>0.98173781449380582</v>
      </c>
      <c r="AI93" s="305">
        <f>AJ93/MoM!AJ93*100</f>
        <v>0.98645015600337616</v>
      </c>
      <c r="AJ93" s="305">
        <f>AK93/MoM!AK93*100</f>
        <v>0.98506912578497141</v>
      </c>
      <c r="AK93" s="305">
        <f>AL93/MoM!AL93*100</f>
        <v>0.98625120873591343</v>
      </c>
      <c r="AL93" s="305">
        <f>AM93/MoM!AM93*100</f>
        <v>0.99384534304317995</v>
      </c>
      <c r="AM93" s="305">
        <f>AN93/MoM!AN93*100</f>
        <v>0.99970903056713478</v>
      </c>
      <c r="AN93" s="305">
        <f>AO93/MoM!AO93*100</f>
        <v>0.99890926334268104</v>
      </c>
      <c r="AO93" s="305">
        <f>AP93/MoM!AP93*100</f>
        <v>1.0005075181640293</v>
      </c>
      <c r="AP93" s="305">
        <f>AQ93/MoM!AQ93*100</f>
        <v>1.0006075689158456</v>
      </c>
      <c r="AQ93" s="305">
        <f>AR93/MoM!AR93*100</f>
        <v>0.99760574620909814</v>
      </c>
      <c r="AR93" s="307">
        <v>1</v>
      </c>
      <c r="AS93" s="305">
        <f>AR93*MoM!AS93/100</f>
        <v>1</v>
      </c>
      <c r="AT93" s="305">
        <f>AS93*MoM!AT93/100</f>
        <v>1</v>
      </c>
      <c r="AU93" s="305">
        <f>AT93*MoM!AU93/100</f>
        <v>1.0076000000000001</v>
      </c>
      <c r="AV93" s="305">
        <f>AU93*MoM!AV93/100</f>
        <v>1.0096152</v>
      </c>
      <c r="AW93" s="305">
        <f>AV93*MoM!AW93/100</f>
        <v>1.0122401995200001</v>
      </c>
      <c r="AX93" s="305">
        <f>AW93*MoM!AX93/100</f>
        <v>1.0132524397195199</v>
      </c>
      <c r="AY93" s="305">
        <f>AX93*MoM!AY93/100</f>
        <v>1.0189266533819492</v>
      </c>
      <c r="AZ93" s="305">
        <f>AY93*MoM!AZ93/100</f>
        <v>1.021983433342095</v>
      </c>
    </row>
    <row r="94" spans="1:52" x14ac:dyDescent="0.45">
      <c r="A94" s="305">
        <f>Веса!A94</f>
        <v>1</v>
      </c>
      <c r="B94" s="305">
        <f>MoM!B94</f>
        <v>1</v>
      </c>
      <c r="C94" s="305">
        <f>БИПЦ_НДС!E94</f>
        <v>1</v>
      </c>
      <c r="D94" s="305">
        <f t="shared" si="1"/>
        <v>0</v>
      </c>
      <c r="E94" s="305">
        <v>1</v>
      </c>
      <c r="F94" s="305">
        <v>0</v>
      </c>
      <c r="G94" s="305">
        <v>0</v>
      </c>
      <c r="H94" s="305">
        <v>0</v>
      </c>
      <c r="I94" s="305">
        <v>0</v>
      </c>
      <c r="J94" s="308" t="s">
        <v>93</v>
      </c>
      <c r="K94" s="308" t="s">
        <v>93</v>
      </c>
      <c r="L94" s="305">
        <f>M94/MoM!M94*100</f>
        <v>0.87363901339842998</v>
      </c>
      <c r="M94" s="305">
        <f>N94/MoM!N94*100</f>
        <v>0.87494947191852757</v>
      </c>
      <c r="N94" s="305">
        <f>O94/MoM!O94*100</f>
        <v>0.86908731045667342</v>
      </c>
      <c r="O94" s="305">
        <f>P94/MoM!P94*100</f>
        <v>0.87073857634654106</v>
      </c>
      <c r="P94" s="305">
        <f>Q94/MoM!Q94*100</f>
        <v>0.86769099132932814</v>
      </c>
      <c r="Q94" s="305">
        <f>R94/MoM!R94*100</f>
        <v>0.86864545141979044</v>
      </c>
      <c r="R94" s="305">
        <f>S94/MoM!S94*100</f>
        <v>0.86343357871127169</v>
      </c>
      <c r="S94" s="305">
        <f>T94/MoM!T94*100</f>
        <v>0.86334723535340052</v>
      </c>
      <c r="T94" s="305">
        <f>U94/MoM!U94*100</f>
        <v>0.86705962846542017</v>
      </c>
      <c r="U94" s="305">
        <f>V94/MoM!V94*100</f>
        <v>0.87078798486782161</v>
      </c>
      <c r="V94" s="305">
        <f>W94/MoM!W94*100</f>
        <v>0.87670934316492288</v>
      </c>
      <c r="W94" s="305">
        <f>X94/MoM!X94*100</f>
        <v>0.88205727015822888</v>
      </c>
      <c r="X94" s="305">
        <f>Y94/MoM!Y94*100</f>
        <v>0.88726140805216247</v>
      </c>
      <c r="Y94" s="305">
        <f>Z94/MoM!Z94*100</f>
        <v>0.88992319227631889</v>
      </c>
      <c r="Z94" s="305">
        <f>AA94/MoM!AA94*100</f>
        <v>0.89170303866087153</v>
      </c>
      <c r="AA94" s="305">
        <f>AB94/MoM!AB94*100</f>
        <v>0.89143552774927326</v>
      </c>
      <c r="AB94" s="305">
        <f>AC94/MoM!AC94*100</f>
        <v>0.89607099249356947</v>
      </c>
      <c r="AC94" s="305">
        <f>AD94/MoM!AD94*100</f>
        <v>0.89884881257029958</v>
      </c>
      <c r="AD94" s="305">
        <f>AE94/MoM!AE94*100</f>
        <v>0.90163524388926752</v>
      </c>
      <c r="AE94" s="305">
        <f>AF94/MoM!AF94*100</f>
        <v>0.90470080371849115</v>
      </c>
      <c r="AF94" s="305">
        <f>AG94/MoM!AG94*100</f>
        <v>0.90931477781745551</v>
      </c>
      <c r="AG94" s="305">
        <f>AH94/MoM!AH94*100</f>
        <v>0.91477066648436023</v>
      </c>
      <c r="AH94" s="305">
        <f>AI94/MoM!AI94*100</f>
        <v>0.92757745581514128</v>
      </c>
      <c r="AI94" s="305">
        <f>AJ94/MoM!AJ94*100</f>
        <v>0.94149111765236848</v>
      </c>
      <c r="AJ94" s="305">
        <f>AK94/MoM!AK94*100</f>
        <v>0.95147092349948359</v>
      </c>
      <c r="AK94" s="305">
        <f>AL94/MoM!AL94*100</f>
        <v>0.96364975132027697</v>
      </c>
      <c r="AL94" s="305">
        <f>AM94/MoM!AM94*100</f>
        <v>0.97367170873400788</v>
      </c>
      <c r="AM94" s="305">
        <f>AN94/MoM!AN94*100</f>
        <v>0.98389526167571484</v>
      </c>
      <c r="AN94" s="305">
        <f>AO94/MoM!AO94*100</f>
        <v>0.99383260381863958</v>
      </c>
      <c r="AO94" s="305">
        <f>AP94/MoM!AP94*100</f>
        <v>0.99691348489047737</v>
      </c>
      <c r="AP94" s="305">
        <f>AQ94/MoM!AQ94*100</f>
        <v>1.000402682087594</v>
      </c>
      <c r="AQ94" s="305">
        <f>AR94/MoM!AR94*100</f>
        <v>1.0018032458425166</v>
      </c>
      <c r="AR94" s="307">
        <v>1</v>
      </c>
      <c r="AS94" s="305">
        <f>AR94*MoM!AS94/100</f>
        <v>1.0023</v>
      </c>
      <c r="AT94" s="305">
        <f>AS94*MoM!AT94/100</f>
        <v>1.0091156400000001</v>
      </c>
      <c r="AU94" s="305">
        <f>AT94*MoM!AU94/100</f>
        <v>1.010730225024</v>
      </c>
      <c r="AV94" s="305">
        <f>AU94*MoM!AV94/100</f>
        <v>1.0216461114542592</v>
      </c>
      <c r="AW94" s="305">
        <f>AV94*MoM!AW94/100</f>
        <v>1.0153119055632427</v>
      </c>
      <c r="AX94" s="305">
        <f>AW94*MoM!AX94/100</f>
        <v>1.010438408416539</v>
      </c>
      <c r="AY94" s="305">
        <f>AX94*MoM!AY94/100</f>
        <v>1.013974942845997</v>
      </c>
      <c r="AZ94" s="305">
        <f>AY94*MoM!AZ94/100</f>
        <v>1.0184364325945194</v>
      </c>
    </row>
    <row r="95" spans="1:52" x14ac:dyDescent="0.45">
      <c r="A95" s="305">
        <f>Веса!A95</f>
        <v>1</v>
      </c>
      <c r="B95" s="305">
        <f>MoM!B95</f>
        <v>1</v>
      </c>
      <c r="C95" s="305">
        <f>БИПЦ_НДС!E95</f>
        <v>1</v>
      </c>
      <c r="D95" s="305">
        <f t="shared" si="1"/>
        <v>0</v>
      </c>
      <c r="E95" s="305">
        <v>1</v>
      </c>
      <c r="F95" s="305">
        <v>0</v>
      </c>
      <c r="G95" s="305">
        <v>0</v>
      </c>
      <c r="H95" s="305">
        <v>0</v>
      </c>
      <c r="I95" s="305">
        <v>0</v>
      </c>
      <c r="J95" s="308" t="s">
        <v>94</v>
      </c>
      <c r="K95" s="308" t="s">
        <v>94</v>
      </c>
      <c r="L95" s="305">
        <f>M95/MoM!M95*100</f>
        <v>0.8977359523498244</v>
      </c>
      <c r="M95" s="305">
        <f>N95/MoM!N95*100</f>
        <v>0.89656889561176967</v>
      </c>
      <c r="N95" s="305">
        <f>O95/MoM!O95*100</f>
        <v>0.89585164049528021</v>
      </c>
      <c r="O95" s="305">
        <f>P95/MoM!P95*100</f>
        <v>0.89647873664362687</v>
      </c>
      <c r="P95" s="305">
        <f>Q95/MoM!Q95*100</f>
        <v>0.89647873664362687</v>
      </c>
      <c r="Q95" s="305">
        <f>R95/MoM!R95*100</f>
        <v>0.89755451112759932</v>
      </c>
      <c r="R95" s="305">
        <f>S95/MoM!S95*100</f>
        <v>0.89710573387203552</v>
      </c>
      <c r="S95" s="305">
        <f>T95/MoM!T95*100</f>
        <v>0.90275749999542931</v>
      </c>
      <c r="T95" s="305">
        <f>U95/MoM!U95*100</f>
        <v>0.9064588057454106</v>
      </c>
      <c r="U95" s="305">
        <f>V95/MoM!V95*100</f>
        <v>0.91516081028056651</v>
      </c>
      <c r="V95" s="305">
        <f>W95/MoM!W95*100</f>
        <v>0.92907125459683104</v>
      </c>
      <c r="W95" s="305">
        <f>X95/MoM!X95*100</f>
        <v>0.93436696074803294</v>
      </c>
      <c r="X95" s="305">
        <f>Y95/MoM!Y95*100</f>
        <v>0.93847817537532419</v>
      </c>
      <c r="Y95" s="305">
        <f>Z95/MoM!Z95*100</f>
        <v>0.94964606566229048</v>
      </c>
      <c r="Z95" s="305">
        <f>AA95/MoM!AA95*100</f>
        <v>0.95895259710578107</v>
      </c>
      <c r="AA95" s="305">
        <f>AB95/MoM!AB95*100</f>
        <v>0.96624063684378503</v>
      </c>
      <c r="AB95" s="305">
        <f>AC95/MoM!AC95*100</f>
        <v>0.96624063684378503</v>
      </c>
      <c r="AC95" s="305">
        <f>AD95/MoM!AD95*100</f>
        <v>0.97174820847379451</v>
      </c>
      <c r="AD95" s="305">
        <f>AE95/MoM!AE95*100</f>
        <v>0.97048493580277873</v>
      </c>
      <c r="AE95" s="305">
        <f>AF95/MoM!AF95*100</f>
        <v>0.97388163307808839</v>
      </c>
      <c r="AF95" s="305">
        <f>AG95/MoM!AG95*100</f>
        <v>0.97621894899747574</v>
      </c>
      <c r="AG95" s="305">
        <f>AH95/MoM!AH95*100</f>
        <v>0.98031906858326523</v>
      </c>
      <c r="AH95" s="305">
        <f>AI95/MoM!AI95*100</f>
        <v>0.98973013164166457</v>
      </c>
      <c r="AI95" s="305">
        <f>AJ95/MoM!AJ95*100</f>
        <v>0.99220445697076864</v>
      </c>
      <c r="AJ95" s="305">
        <f>AK95/MoM!AK95*100</f>
        <v>0.99448652722180142</v>
      </c>
      <c r="AK95" s="305">
        <f>AL95/MoM!AL95*100</f>
        <v>1.0045308411467417</v>
      </c>
      <c r="AL95" s="305">
        <f>AM95/MoM!AM95*100</f>
        <v>1.0022204202121041</v>
      </c>
      <c r="AM95" s="305">
        <f>AN95/MoM!AN95*100</f>
        <v>1.0044253051365706</v>
      </c>
      <c r="AN95" s="305">
        <f>AO95/MoM!AO95*100</f>
        <v>1.0069363683994121</v>
      </c>
      <c r="AO95" s="305">
        <f>AP95/MoM!AP95*100</f>
        <v>1.0034120911100142</v>
      </c>
      <c r="AP95" s="305">
        <f>AQ95/MoM!AQ95*100</f>
        <v>1.0027097026462373</v>
      </c>
      <c r="AQ95" s="305">
        <f>AR95/MoM!AR95*100</f>
        <v>0.99930048965723994</v>
      </c>
      <c r="AR95" s="307">
        <v>1</v>
      </c>
      <c r="AS95" s="305">
        <f>AR95*MoM!AS95/100</f>
        <v>1.0012000000000001</v>
      </c>
      <c r="AT95" s="305">
        <f>AS95*MoM!AT95/100</f>
        <v>1.0038031200000002</v>
      </c>
      <c r="AU95" s="305">
        <f>AT95*MoM!AU95/100</f>
        <v>1.0037027396880001</v>
      </c>
      <c r="AV95" s="305">
        <f>AU95*MoM!AV95/100</f>
        <v>1.0101264372220031</v>
      </c>
      <c r="AW95" s="305">
        <f>AV95*MoM!AW95/100</f>
        <v>1.0106315004406141</v>
      </c>
      <c r="AX95" s="305">
        <f>AW95*MoM!AX95/100</f>
        <v>1.0177059209436985</v>
      </c>
      <c r="AY95" s="305">
        <f>AX95*MoM!AY95/100</f>
        <v>1.025847568311248</v>
      </c>
      <c r="AZ95" s="305">
        <f>AY95*MoM!AZ95/100</f>
        <v>1.0291302805298439</v>
      </c>
    </row>
    <row r="96" spans="1:52" x14ac:dyDescent="0.45">
      <c r="A96" s="305">
        <f>Веса!A96</f>
        <v>1</v>
      </c>
      <c r="B96" s="305">
        <f>MoM!B96</f>
        <v>1</v>
      </c>
      <c r="C96" s="305">
        <f>БИПЦ_НДС!E96</f>
        <v>1</v>
      </c>
      <c r="D96" s="305">
        <f t="shared" si="1"/>
        <v>0</v>
      </c>
      <c r="E96" s="305">
        <v>1</v>
      </c>
      <c r="F96" s="305">
        <v>0</v>
      </c>
      <c r="G96" s="305">
        <v>0</v>
      </c>
      <c r="H96" s="305">
        <v>0</v>
      </c>
      <c r="I96" s="305">
        <v>0</v>
      </c>
      <c r="J96" s="308" t="s">
        <v>95</v>
      </c>
      <c r="K96" s="308" t="s">
        <v>95</v>
      </c>
      <c r="L96" s="305">
        <f>M96/MoM!M96*100</f>
        <v>0.86942426649106075</v>
      </c>
      <c r="M96" s="305">
        <f>N96/MoM!N96*100</f>
        <v>0.86481631787865809</v>
      </c>
      <c r="N96" s="305">
        <f>O96/MoM!O96*100</f>
        <v>0.86170297913429494</v>
      </c>
      <c r="O96" s="305">
        <f>P96/MoM!P96*100</f>
        <v>0.85713595334488313</v>
      </c>
      <c r="P96" s="305">
        <f>Q96/MoM!Q96*100</f>
        <v>0.85799308929822793</v>
      </c>
      <c r="Q96" s="305">
        <f>R96/MoM!R96*100</f>
        <v>0.8567918989732104</v>
      </c>
      <c r="R96" s="305">
        <f>S96/MoM!S96*100</f>
        <v>0.85550671112475052</v>
      </c>
      <c r="S96" s="305">
        <f>T96/MoM!T96*100</f>
        <v>0.8584154339425748</v>
      </c>
      <c r="T96" s="305">
        <f>U96/MoM!U96*100</f>
        <v>0.86330840191604741</v>
      </c>
      <c r="U96" s="305">
        <f>V96/MoM!V96*100</f>
        <v>0.87185515509501632</v>
      </c>
      <c r="V96" s="305">
        <f>W96/MoM!W96*100</f>
        <v>0.881184005254533</v>
      </c>
      <c r="W96" s="305">
        <f>X96/MoM!X96*100</f>
        <v>0.8909651477128584</v>
      </c>
      <c r="X96" s="305">
        <f>Y96/MoM!Y96*100</f>
        <v>0.89853835146841765</v>
      </c>
      <c r="Y96" s="305">
        <f>Z96/MoM!Z96*100</f>
        <v>0.90348031240149396</v>
      </c>
      <c r="Z96" s="305">
        <f>AA96/MoM!AA96*100</f>
        <v>0.90835910608846204</v>
      </c>
      <c r="AA96" s="305">
        <f>AB96/MoM!AB96*100</f>
        <v>0.91053916794307432</v>
      </c>
      <c r="AB96" s="305">
        <f>AC96/MoM!AC96*100</f>
        <v>0.91591134903393856</v>
      </c>
      <c r="AC96" s="305">
        <f>AD96/MoM!AD96*100</f>
        <v>0.91975817669988114</v>
      </c>
      <c r="AD96" s="305">
        <f>AE96/MoM!AE96*100</f>
        <v>0.92408104013037062</v>
      </c>
      <c r="AE96" s="305">
        <f>AF96/MoM!AF96*100</f>
        <v>0.92482030496247492</v>
      </c>
      <c r="AF96" s="305">
        <f>AG96/MoM!AG96*100</f>
        <v>0.92861206821282094</v>
      </c>
      <c r="AG96" s="305">
        <f>AH96/MoM!AH96*100</f>
        <v>0.93279082251977874</v>
      </c>
      <c r="AH96" s="305">
        <f>AI96/MoM!AI96*100</f>
        <v>0.94146577716921265</v>
      </c>
      <c r="AI96" s="305">
        <f>AJ96/MoM!AJ96*100</f>
        <v>0.95530532409360014</v>
      </c>
      <c r="AJ96" s="305">
        <f>AK96/MoM!AK96*100</f>
        <v>0.96715111011236066</v>
      </c>
      <c r="AK96" s="305">
        <f>AL96/MoM!AL96*100</f>
        <v>0.97740291187955164</v>
      </c>
      <c r="AL96" s="305">
        <f>AM96/MoM!AM96*100</f>
        <v>0.98111704294469393</v>
      </c>
      <c r="AM96" s="305">
        <f>AN96/MoM!AN96*100</f>
        <v>0.98592451645512291</v>
      </c>
      <c r="AN96" s="305">
        <f>AO96/MoM!AO96*100</f>
        <v>0.98996680697258899</v>
      </c>
      <c r="AO96" s="305">
        <f>AP96/MoM!AP96*100</f>
        <v>0.99194674058653431</v>
      </c>
      <c r="AP96" s="305">
        <f>AQ96/MoM!AQ96*100</f>
        <v>0.99462499678611793</v>
      </c>
      <c r="AQ96" s="305">
        <f>AR96/MoM!AR96*100</f>
        <v>0.99552015928322546</v>
      </c>
      <c r="AR96" s="307">
        <v>1</v>
      </c>
      <c r="AS96" s="305">
        <f>AR96*MoM!AS96/100</f>
        <v>1.0090000000000001</v>
      </c>
      <c r="AT96" s="305">
        <f>AS96*MoM!AT96/100</f>
        <v>1.0097062999999999</v>
      </c>
      <c r="AU96" s="305">
        <f>AT96*MoM!AU96/100</f>
        <v>1.0150577433899999</v>
      </c>
      <c r="AV96" s="305">
        <f>AU96*MoM!AV96/100</f>
        <v>1.023990251531832</v>
      </c>
      <c r="AW96" s="305">
        <f>AV96*MoM!AW96/100</f>
        <v>1.032386971594393</v>
      </c>
      <c r="AX96" s="305">
        <f>AW96*MoM!AX96/100</f>
        <v>1.0407493060643076</v>
      </c>
      <c r="AY96" s="305">
        <f>AX96*MoM!AY96/100</f>
        <v>1.0472019517619062</v>
      </c>
      <c r="AZ96" s="305">
        <f>AY96*MoM!AZ96/100</f>
        <v>1.0457358690294396</v>
      </c>
    </row>
    <row r="97" spans="1:52" x14ac:dyDescent="0.45">
      <c r="A97" s="305">
        <f>Веса!A97</f>
        <v>1</v>
      </c>
      <c r="B97" s="305">
        <f>MoM!B97</f>
        <v>1</v>
      </c>
      <c r="C97" s="305">
        <f>БИПЦ_НДС!E97</f>
        <v>0</v>
      </c>
      <c r="D97" s="305">
        <f t="shared" si="1"/>
        <v>1</v>
      </c>
      <c r="E97" s="305">
        <v>1</v>
      </c>
      <c r="F97" s="305">
        <v>0</v>
      </c>
      <c r="G97" s="305">
        <v>0</v>
      </c>
      <c r="H97" s="305">
        <v>0</v>
      </c>
      <c r="I97" s="305">
        <v>0</v>
      </c>
      <c r="J97" s="308" t="s">
        <v>96</v>
      </c>
      <c r="K97" s="308" t="s">
        <v>96</v>
      </c>
      <c r="L97" s="305">
        <f>M97/MoM!M97*100</f>
        <v>0.75248218261692779</v>
      </c>
      <c r="M97" s="305">
        <f>N97/MoM!N97*100</f>
        <v>0.75007423963255371</v>
      </c>
      <c r="N97" s="305">
        <f>O97/MoM!O97*100</f>
        <v>0.74444868283530952</v>
      </c>
      <c r="O97" s="305">
        <f>P97/MoM!P97*100</f>
        <v>0.74288534060135547</v>
      </c>
      <c r="P97" s="305">
        <f>Q97/MoM!Q97*100</f>
        <v>0.73879947122804801</v>
      </c>
      <c r="Q97" s="305">
        <f>R97/MoM!R97*100</f>
        <v>0.73865171133380247</v>
      </c>
      <c r="R97" s="305">
        <f>S97/MoM!S97*100</f>
        <v>0.73961195855853634</v>
      </c>
      <c r="S97" s="305">
        <f>T97/MoM!T97*100</f>
        <v>0.73975988095024803</v>
      </c>
      <c r="T97" s="305">
        <f>U97/MoM!U97*100</f>
        <v>0.7386502411288226</v>
      </c>
      <c r="U97" s="305">
        <f>V97/MoM!V97*100</f>
        <v>0.74729244895002989</v>
      </c>
      <c r="V97" s="305">
        <f>W97/MoM!W97*100</f>
        <v>0.75558739513337525</v>
      </c>
      <c r="W97" s="305">
        <f>X97/MoM!X97*100</f>
        <v>0.76427665017740909</v>
      </c>
      <c r="X97" s="305">
        <f>Y97/MoM!Y97*100</f>
        <v>0.76725732911310096</v>
      </c>
      <c r="Y97" s="305">
        <f>Z97/MoM!Z97*100</f>
        <v>0.77147724442322296</v>
      </c>
      <c r="Z97" s="305">
        <f>AA97/MoM!AA97*100</f>
        <v>0.77440885795203118</v>
      </c>
      <c r="AA97" s="305">
        <f>AB97/MoM!AB97*100</f>
        <v>0.78091389235882824</v>
      </c>
      <c r="AB97" s="305">
        <f>AC97/MoM!AC97*100</f>
        <v>0.78489655320985829</v>
      </c>
      <c r="AC97" s="305">
        <f>AD97/MoM!AD97*100</f>
        <v>0.78905650494187052</v>
      </c>
      <c r="AD97" s="305">
        <f>AE97/MoM!AE97*100</f>
        <v>0.7961580134863474</v>
      </c>
      <c r="AE97" s="305">
        <f>AF97/MoM!AF97*100</f>
        <v>0.80603037285357804</v>
      </c>
      <c r="AF97" s="305">
        <f>AG97/MoM!AG97*100</f>
        <v>0.81586394340239166</v>
      </c>
      <c r="AG97" s="305">
        <f>AH97/MoM!AH97*100</f>
        <v>0.83519991886102829</v>
      </c>
      <c r="AH97" s="305">
        <f>AI97/MoM!AI97*100</f>
        <v>0.86150871630515069</v>
      </c>
      <c r="AI97" s="305">
        <f>AJ97/MoM!AJ97*100</f>
        <v>0.88373564118582348</v>
      </c>
      <c r="AJ97" s="305">
        <f>AK97/MoM!AK97*100</f>
        <v>0.90370806667662307</v>
      </c>
      <c r="AK97" s="305">
        <f>AL97/MoM!AL97*100</f>
        <v>0.92883115093023316</v>
      </c>
      <c r="AL97" s="305">
        <f>AM97/MoM!AM97*100</f>
        <v>0.95223769593367502</v>
      </c>
      <c r="AM97" s="305">
        <f>AN97/MoM!AN97*100</f>
        <v>0.97471050555770977</v>
      </c>
      <c r="AN97" s="305">
        <f>AO97/MoM!AO97*100</f>
        <v>0.98484749481550993</v>
      </c>
      <c r="AO97" s="305">
        <f>AP97/MoM!AP97*100</f>
        <v>0.99006718653803205</v>
      </c>
      <c r="AP97" s="305">
        <f>AQ97/MoM!AQ97*100</f>
        <v>0.99333440825360753</v>
      </c>
      <c r="AQ97" s="305">
        <f>AR97/MoM!AR97*100</f>
        <v>0.99760574620909814</v>
      </c>
      <c r="AR97" s="307">
        <v>1</v>
      </c>
      <c r="AS97" s="305">
        <f>AR97*MoM!AS97/100</f>
        <v>1.0159</v>
      </c>
      <c r="AT97" s="305">
        <f>AS97*MoM!AT97/100</f>
        <v>1.02006519</v>
      </c>
      <c r="AU97" s="305">
        <f>AT97*MoM!AU97/100</f>
        <v>1.020575222595</v>
      </c>
      <c r="AV97" s="305">
        <f>AU97*MoM!AV97/100</f>
        <v>1.0274130765863865</v>
      </c>
      <c r="AW97" s="305">
        <f>AV97*MoM!AW97/100</f>
        <v>1.0308035397391215</v>
      </c>
      <c r="AX97" s="305">
        <f>AW97*MoM!AX97/100</f>
        <v>1.0338959503583389</v>
      </c>
      <c r="AY97" s="305">
        <f>AX97*MoM!AY97/100</f>
        <v>1.0329654440030165</v>
      </c>
      <c r="AZ97" s="305">
        <f>AY97*MoM!AZ97/100</f>
        <v>1.0337918163582189</v>
      </c>
    </row>
    <row r="98" spans="1:52" x14ac:dyDescent="0.45">
      <c r="A98" s="305">
        <f>Веса!A98</f>
        <v>1</v>
      </c>
      <c r="B98" s="305">
        <f>MoM!B98</f>
        <v>1</v>
      </c>
      <c r="C98" s="305">
        <f>БИПЦ_НДС!E98</f>
        <v>1</v>
      </c>
      <c r="D98" s="305">
        <f t="shared" si="1"/>
        <v>0</v>
      </c>
      <c r="E98" s="305">
        <v>1</v>
      </c>
      <c r="F98" s="305">
        <v>0</v>
      </c>
      <c r="G98" s="305">
        <v>0</v>
      </c>
      <c r="H98" s="305">
        <v>0</v>
      </c>
      <c r="I98" s="305">
        <v>0</v>
      </c>
      <c r="J98" s="308" t="s">
        <v>97</v>
      </c>
      <c r="K98" s="308" t="s">
        <v>97</v>
      </c>
      <c r="L98" s="305">
        <f>M98/MoM!M98*100</f>
        <v>0.80737894440930758</v>
      </c>
      <c r="M98" s="305">
        <f>N98/MoM!N98*100</f>
        <v>0.80536049704828427</v>
      </c>
      <c r="N98" s="305">
        <f>O98/MoM!O98*100</f>
        <v>0.80689068199267588</v>
      </c>
      <c r="O98" s="305">
        <f>P98/MoM!P98*100</f>
        <v>0.80551896783328836</v>
      </c>
      <c r="P98" s="305">
        <f>Q98/MoM!Q98*100</f>
        <v>0.80737166145930495</v>
      </c>
      <c r="Q98" s="305">
        <f>R98/MoM!R98*100</f>
        <v>0.80898640478222361</v>
      </c>
      <c r="R98" s="305">
        <f>S98/MoM!S98*100</f>
        <v>0.81133246535609205</v>
      </c>
      <c r="S98" s="305">
        <f>T98/MoM!T98*100</f>
        <v>0.81360419625908909</v>
      </c>
      <c r="T98" s="305">
        <f>U98/MoM!U98*100</f>
        <v>0.81327875458058541</v>
      </c>
      <c r="U98" s="305">
        <f>V98/MoM!V98*100</f>
        <v>0.81474265633883058</v>
      </c>
      <c r="V98" s="305">
        <f>W98/MoM!W98*100</f>
        <v>0.81580182179207106</v>
      </c>
      <c r="W98" s="305">
        <f>X98/MoM!X98*100</f>
        <v>0.8162097227029671</v>
      </c>
      <c r="X98" s="305">
        <f>Y98/MoM!Y98*100</f>
        <v>0.81808700506518406</v>
      </c>
      <c r="Y98" s="305">
        <f>Z98/MoM!Z98*100</f>
        <v>0.82144116178595117</v>
      </c>
      <c r="Z98" s="305">
        <f>AA98/MoM!AA98*100</f>
        <v>0.82563051171105961</v>
      </c>
      <c r="AA98" s="305">
        <f>AB98/MoM!AB98*100</f>
        <v>0.8372719019261855</v>
      </c>
      <c r="AB98" s="305">
        <f>AC98/MoM!AC98*100</f>
        <v>0.84120707986523857</v>
      </c>
      <c r="AC98" s="305">
        <f>AD98/MoM!AD98*100</f>
        <v>0.85054447845174275</v>
      </c>
      <c r="AD98" s="305">
        <f>AE98/MoM!AE98*100</f>
        <v>0.85836948765349885</v>
      </c>
      <c r="AE98" s="305">
        <f>AF98/MoM!AF98*100</f>
        <v>0.85897034629485625</v>
      </c>
      <c r="AF98" s="305">
        <f>AG98/MoM!AG98*100</f>
        <v>0.8643818594765138</v>
      </c>
      <c r="AG98" s="305">
        <f>AH98/MoM!AH98*100</f>
        <v>0.87112403798043059</v>
      </c>
      <c r="AH98" s="305">
        <f>AI98/MoM!AI98*100</f>
        <v>0.8764378946121113</v>
      </c>
      <c r="AI98" s="305">
        <f>AJ98/MoM!AJ98*100</f>
        <v>0.88564049250553845</v>
      </c>
      <c r="AJ98" s="305">
        <f>AK98/MoM!AK98*100</f>
        <v>0.89741951105586204</v>
      </c>
      <c r="AK98" s="305">
        <f>AL98/MoM!AL98*100</f>
        <v>0.92452158028974907</v>
      </c>
      <c r="AL98" s="305">
        <f>AM98/MoM!AM98*100</f>
        <v>0.94199503815722541</v>
      </c>
      <c r="AM98" s="305">
        <f>AN98/MoM!AN98*100</f>
        <v>0.95885674934023979</v>
      </c>
      <c r="AN98" s="305">
        <f>AO98/MoM!AO98*100</f>
        <v>0.96882885953337838</v>
      </c>
      <c r="AO98" s="305">
        <f>AP98/MoM!AP98*100</f>
        <v>0.98849608538190603</v>
      </c>
      <c r="AP98" s="305">
        <f>AQ98/MoM!AQ98*100</f>
        <v>0.99521785876250313</v>
      </c>
      <c r="AQ98" s="305">
        <f>AR98/MoM!AR98*100</f>
        <v>0.99681020733652315</v>
      </c>
      <c r="AR98" s="307">
        <v>1</v>
      </c>
      <c r="AS98" s="305">
        <f>AR98*MoM!AS98/100</f>
        <v>1.0073999999999999</v>
      </c>
      <c r="AT98" s="305">
        <f>AS98*MoM!AT98/100</f>
        <v>1.0079036999999997</v>
      </c>
      <c r="AU98" s="305">
        <f>AT98*MoM!AU98/100</f>
        <v>1.0191922214399998</v>
      </c>
      <c r="AV98" s="305">
        <f>AU98*MoM!AV98/100</f>
        <v>1.0347858624280317</v>
      </c>
      <c r="AW98" s="305">
        <f>AV98*MoM!AW98/100</f>
        <v>1.0502041717782093</v>
      </c>
      <c r="AX98" s="305">
        <f>AW98*MoM!AX98/100</f>
        <v>1.0570304988947676</v>
      </c>
      <c r="AY98" s="305">
        <f>AX98*MoM!AY98/100</f>
        <v>1.0757399387252051</v>
      </c>
      <c r="AZ98" s="305">
        <f>AY98*MoM!AZ98/100</f>
        <v>1.0805807684494686</v>
      </c>
    </row>
    <row r="99" spans="1:52" x14ac:dyDescent="0.45">
      <c r="A99" s="305">
        <f>Веса!A99</f>
        <v>1</v>
      </c>
      <c r="B99" s="305">
        <f>MoM!B99</f>
        <v>1</v>
      </c>
      <c r="C99" s="305">
        <f>БИПЦ_НДС!E99</f>
        <v>1</v>
      </c>
      <c r="D99" s="305">
        <f t="shared" si="1"/>
        <v>0</v>
      </c>
      <c r="E99" s="305">
        <v>1</v>
      </c>
      <c r="F99" s="305">
        <v>0</v>
      </c>
      <c r="G99" s="305">
        <v>0</v>
      </c>
      <c r="H99" s="305">
        <v>0</v>
      </c>
      <c r="I99" s="305">
        <v>0</v>
      </c>
      <c r="J99" s="313" t="s">
        <v>98</v>
      </c>
      <c r="K99" s="313" t="s">
        <v>827</v>
      </c>
      <c r="L99" s="305">
        <f>M99/MoM!M99*100</f>
        <v>0.79997968285316823</v>
      </c>
      <c r="M99" s="305">
        <f>N99/MoM!N99*100</f>
        <v>0.801419646282304</v>
      </c>
      <c r="N99" s="305">
        <f>O99/MoM!O99*100</f>
        <v>0.80502603469057443</v>
      </c>
      <c r="O99" s="305">
        <f>P99/MoM!P99*100</f>
        <v>0.80961468308831053</v>
      </c>
      <c r="P99" s="305">
        <f>Q99/MoM!Q99*100</f>
        <v>0.80880506840522237</v>
      </c>
      <c r="Q99" s="305">
        <f>R99/MoM!R99*100</f>
        <v>0.81195940817200274</v>
      </c>
      <c r="R99" s="305">
        <f>S99/MoM!S99*100</f>
        <v>0.81545083362714232</v>
      </c>
      <c r="S99" s="305">
        <f>T99/MoM!T99*100</f>
        <v>0.82083280912908141</v>
      </c>
      <c r="T99" s="305">
        <f>U99/MoM!U99*100</f>
        <v>0.82510113973655264</v>
      </c>
      <c r="U99" s="305">
        <f>V99/MoM!V99*100</f>
        <v>0.83062931737278767</v>
      </c>
      <c r="V99" s="305">
        <f>W99/MoM!W99*100</f>
        <v>0.84142749849863396</v>
      </c>
      <c r="W99" s="305">
        <f>X99/MoM!X99*100</f>
        <v>0.84740163373797428</v>
      </c>
      <c r="X99" s="305">
        <f>Y99/MoM!Y99*100</f>
        <v>0.85036753945605725</v>
      </c>
      <c r="Y99" s="305">
        <f>Z99/MoM!Z99*100</f>
        <v>0.85274856856653414</v>
      </c>
      <c r="Z99" s="305">
        <f>AA99/MoM!AA99*100</f>
        <v>0.86042330568363301</v>
      </c>
      <c r="AA99" s="305">
        <f>AB99/MoM!AB99*100</f>
        <v>0.8667043958151236</v>
      </c>
      <c r="AB99" s="305">
        <f>AC99/MoM!AC99*100</f>
        <v>0.87502475801494883</v>
      </c>
      <c r="AC99" s="305">
        <f>AD99/MoM!AD99*100</f>
        <v>0.88053741399044294</v>
      </c>
      <c r="AD99" s="305">
        <f>AE99/MoM!AE99*100</f>
        <v>0.88925473438894831</v>
      </c>
      <c r="AE99" s="305">
        <f>AF99/MoM!AF99*100</f>
        <v>0.89708017605157098</v>
      </c>
      <c r="AF99" s="305">
        <f>AG99/MoM!AG99*100</f>
        <v>0.90273178116069586</v>
      </c>
      <c r="AG99" s="305">
        <f>AH99/MoM!AH99*100</f>
        <v>0.91022445494432969</v>
      </c>
      <c r="AH99" s="305">
        <f>AI99/MoM!AI99*100</f>
        <v>0.91477557721905134</v>
      </c>
      <c r="AI99" s="305">
        <f>AJ99/MoM!AJ99*100</f>
        <v>0.91843467952792757</v>
      </c>
      <c r="AJ99" s="305">
        <f>AK99/MoM!AK99*100</f>
        <v>0.92532293962438705</v>
      </c>
      <c r="AK99" s="305">
        <f>AL99/MoM!AL99*100</f>
        <v>0.94327420465310019</v>
      </c>
      <c r="AL99" s="305">
        <f>AM99/MoM!AM99*100</f>
        <v>0.95827226450708458</v>
      </c>
      <c r="AM99" s="305">
        <f>AN99/MoM!AN99*100</f>
        <v>0.96871743219021178</v>
      </c>
      <c r="AN99" s="305">
        <f>AO99/MoM!AO99*100</f>
        <v>0.97646717164773345</v>
      </c>
      <c r="AO99" s="305">
        <f>AP99/MoM!AP99*100</f>
        <v>0.98457184917240959</v>
      </c>
      <c r="AP99" s="305">
        <f>AQ99/MoM!AQ99*100</f>
        <v>0.99284225270545778</v>
      </c>
      <c r="AQ99" s="305">
        <f>AR99/MoM!AR99*100</f>
        <v>0.99830288509533782</v>
      </c>
      <c r="AR99" s="307">
        <v>1</v>
      </c>
      <c r="AS99" s="305">
        <f>AR99*MoM!AS99/100</f>
        <v>1.0058</v>
      </c>
      <c r="AT99" s="305">
        <f>AS99*MoM!AT99/100</f>
        <v>1.0074092800000001</v>
      </c>
      <c r="AU99" s="305">
        <f>AT99*MoM!AU99/100</f>
        <v>1.0137559584640001</v>
      </c>
      <c r="AV99" s="305">
        <f>AU99*MoM!AV99/100</f>
        <v>1.0196357430230913</v>
      </c>
      <c r="AW99" s="305">
        <f>AV99*MoM!AW99/100</f>
        <v>1.025141776035416</v>
      </c>
      <c r="AX99" s="305">
        <f>AW99*MoM!AX99/100</f>
        <v>1.0349831370853559</v>
      </c>
      <c r="AY99" s="305">
        <f>AX99*MoM!AY99/100</f>
        <v>1.0426420122997875</v>
      </c>
      <c r="AZ99" s="305">
        <f>AY99*MoM!AZ99/100</f>
        <v>1.0474381655563665</v>
      </c>
    </row>
    <row r="100" spans="1:52" x14ac:dyDescent="0.45">
      <c r="A100" s="305">
        <f>Веса!A100</f>
        <v>1</v>
      </c>
      <c r="B100" s="305">
        <f>MoM!B100</f>
        <v>1</v>
      </c>
      <c r="C100" s="305">
        <f>БИПЦ_НДС!E100</f>
        <v>1</v>
      </c>
      <c r="D100" s="305">
        <f t="shared" si="1"/>
        <v>0</v>
      </c>
      <c r="E100" s="305">
        <v>1</v>
      </c>
      <c r="F100" s="305">
        <v>0</v>
      </c>
      <c r="G100" s="305">
        <v>0</v>
      </c>
      <c r="H100" s="305">
        <v>0</v>
      </c>
      <c r="I100" s="305">
        <v>0</v>
      </c>
      <c r="J100" s="308" t="s">
        <v>99</v>
      </c>
      <c r="K100" s="308" t="s">
        <v>99</v>
      </c>
      <c r="L100" s="305">
        <f>M100/MoM!M100*100</f>
        <v>0.80073276262648507</v>
      </c>
      <c r="M100" s="305">
        <f>N100/MoM!N100*100</f>
        <v>0.80537701264971862</v>
      </c>
      <c r="N100" s="305">
        <f>O100/MoM!O100*100</f>
        <v>0.80666561586995811</v>
      </c>
      <c r="O100" s="305">
        <f>P100/MoM!P100*100</f>
        <v>0.80747228148582806</v>
      </c>
      <c r="P100" s="305">
        <f>Q100/MoM!Q100*100</f>
        <v>0.80989469833028549</v>
      </c>
      <c r="Q100" s="305">
        <f>R100/MoM!R100*100</f>
        <v>0.80916579310178827</v>
      </c>
      <c r="R100" s="305">
        <f>S100/MoM!S100*100</f>
        <v>0.82470177632934261</v>
      </c>
      <c r="S100" s="305">
        <f>T100/MoM!T100*100</f>
        <v>0.83220656249393954</v>
      </c>
      <c r="T100" s="305">
        <f>U100/MoM!U100*100</f>
        <v>0.83695013990015488</v>
      </c>
      <c r="U100" s="305">
        <f>V100/MoM!V100*100</f>
        <v>0.8405490255017255</v>
      </c>
      <c r="V100" s="305">
        <f>W100/MoM!W100*100</f>
        <v>0.84752558241338993</v>
      </c>
      <c r="W100" s="305">
        <f>X100/MoM!X100*100</f>
        <v>0.85269548846611154</v>
      </c>
      <c r="X100" s="305">
        <f>Y100/MoM!Y100*100</f>
        <v>0.85423034034535061</v>
      </c>
      <c r="Y100" s="305">
        <f>Z100/MoM!Z100*100</f>
        <v>0.86123502913618244</v>
      </c>
      <c r="Z100" s="305">
        <f>AA100/MoM!AA100*100</f>
        <v>0.87070861445668035</v>
      </c>
      <c r="AA100" s="305">
        <f>AB100/MoM!AB100*100</f>
        <v>0.87967691318558416</v>
      </c>
      <c r="AB100" s="305">
        <f>AC100/MoM!AC100*100</f>
        <v>0.88521887773865326</v>
      </c>
      <c r="AC100" s="305">
        <f>AD100/MoM!AD100*100</f>
        <v>0.89548741672042154</v>
      </c>
      <c r="AD100" s="305">
        <f>AE100/MoM!AE100*100</f>
        <v>0.89933801261231938</v>
      </c>
      <c r="AE100" s="305">
        <f>AF100/MoM!AF100*100</f>
        <v>0.90689245191826284</v>
      </c>
      <c r="AF100" s="305">
        <f>AG100/MoM!AG100*100</f>
        <v>0.91070140021631962</v>
      </c>
      <c r="AG100" s="305">
        <f>AH100/MoM!AH100*100</f>
        <v>0.91716738015785548</v>
      </c>
      <c r="AH100" s="305">
        <f>AI100/MoM!AI100*100</f>
        <v>0.92056089946443964</v>
      </c>
      <c r="AI100" s="305">
        <f>AJ100/MoM!AJ100*100</f>
        <v>0.9262683770411192</v>
      </c>
      <c r="AJ100" s="305">
        <f>AK100/MoM!AK100*100</f>
        <v>0.93127022627714129</v>
      </c>
      <c r="AK100" s="305">
        <f>AL100/MoM!AL100*100</f>
        <v>0.95315507659465415</v>
      </c>
      <c r="AL100" s="305">
        <f>AM100/MoM!AM100*100</f>
        <v>0.96792898028187135</v>
      </c>
      <c r="AM100" s="305">
        <f>AN100/MoM!AN100*100</f>
        <v>0.97373655416356253</v>
      </c>
      <c r="AN100" s="305">
        <f>AO100/MoM!AO100*100</f>
        <v>0.98298705142811638</v>
      </c>
      <c r="AO100" s="305">
        <f>AP100/MoM!AP100*100</f>
        <v>0.98947476596754191</v>
      </c>
      <c r="AP100" s="305">
        <f>AQ100/MoM!AQ100*100</f>
        <v>0.99323477007821848</v>
      </c>
      <c r="AQ100" s="305">
        <f>AR100/MoM!AR100*100</f>
        <v>0.99710838568152349</v>
      </c>
      <c r="AR100" s="307">
        <v>1</v>
      </c>
      <c r="AS100" s="305">
        <f>AR100*MoM!AS100/100</f>
        <v>0.99709999999999999</v>
      </c>
      <c r="AT100" s="305">
        <f>AS100*MoM!AT100/100</f>
        <v>0.99650173999999991</v>
      </c>
      <c r="AU100" s="305">
        <f>AT100*MoM!AU100/100</f>
        <v>0.99809614278399994</v>
      </c>
      <c r="AV100" s="305">
        <f>AU100*MoM!AV100/100</f>
        <v>1.011071392640192</v>
      </c>
      <c r="AW100" s="305">
        <f>AV100*MoM!AW100/100</f>
        <v>1.016227856742657</v>
      </c>
      <c r="AX100" s="305">
        <f>AW100*MoM!AX100/100</f>
        <v>1.0281177226665461</v>
      </c>
      <c r="AY100" s="305">
        <f>AX100*MoM!AY100/100</f>
        <v>1.0413804412889447</v>
      </c>
      <c r="AZ100" s="305">
        <f>AY100*MoM!AZ100/100</f>
        <v>1.0453376869658426</v>
      </c>
    </row>
    <row r="101" spans="1:52" x14ac:dyDescent="0.45">
      <c r="A101" s="305">
        <f>Веса!A101</f>
        <v>1</v>
      </c>
      <c r="B101" s="305">
        <f>MoM!B101</f>
        <v>1</v>
      </c>
      <c r="C101" s="305">
        <f>БИПЦ_НДС!E101</f>
        <v>0</v>
      </c>
      <c r="D101" s="305">
        <f t="shared" si="1"/>
        <v>1</v>
      </c>
      <c r="E101" s="305">
        <v>1</v>
      </c>
      <c r="F101" s="305">
        <v>0</v>
      </c>
      <c r="G101" s="305">
        <v>0</v>
      </c>
      <c r="H101" s="305">
        <v>0</v>
      </c>
      <c r="I101" s="305">
        <v>0</v>
      </c>
      <c r="J101" s="308" t="s">
        <v>100</v>
      </c>
      <c r="K101" s="308" t="s">
        <v>100</v>
      </c>
      <c r="L101" s="305">
        <f>M101/MoM!M101*100</f>
        <v>0.76152454024699356</v>
      </c>
      <c r="M101" s="305">
        <f>N101/MoM!N101*100</f>
        <v>0.76738827920689534</v>
      </c>
      <c r="N101" s="305">
        <f>O101/MoM!O101*100</f>
        <v>0.76915327224907115</v>
      </c>
      <c r="O101" s="305">
        <f>P101/MoM!P101*100</f>
        <v>0.77307595393754147</v>
      </c>
      <c r="P101" s="305">
        <f>Q101/MoM!Q101*100</f>
        <v>0.77446749065462916</v>
      </c>
      <c r="Q101" s="305">
        <f>R101/MoM!R101*100</f>
        <v>0.77547429839248017</v>
      </c>
      <c r="R101" s="305">
        <f>S101/MoM!S101*100</f>
        <v>0.77702524698926523</v>
      </c>
      <c r="S101" s="305">
        <f>T101/MoM!T101*100</f>
        <v>0.77920091768083521</v>
      </c>
      <c r="T101" s="305">
        <f>U101/MoM!U101*100</f>
        <v>0.77811003639608212</v>
      </c>
      <c r="U101" s="305">
        <f>V101/MoM!V101*100</f>
        <v>0.77943282345795539</v>
      </c>
      <c r="V101" s="305">
        <f>W101/MoM!W101*100</f>
        <v>0.78169317864598353</v>
      </c>
      <c r="W101" s="305">
        <f>X101/MoM!X101*100</f>
        <v>0.78505445931416129</v>
      </c>
      <c r="X101" s="305">
        <f>Y101/MoM!Y101*100</f>
        <v>0.79031432419156622</v>
      </c>
      <c r="Y101" s="305">
        <f>Z101/MoM!Z101*100</f>
        <v>0.79924487605493089</v>
      </c>
      <c r="Z101" s="305">
        <f>AA101/MoM!AA101*100</f>
        <v>0.80491951467492084</v>
      </c>
      <c r="AA101" s="305">
        <f>AB101/MoM!AB101*100</f>
        <v>0.81723478324944709</v>
      </c>
      <c r="AB101" s="305">
        <f>AC101/MoM!AC101*100</f>
        <v>0.83210845630458696</v>
      </c>
      <c r="AC101" s="305">
        <f>AD101/MoM!AD101*100</f>
        <v>0.84434045061226437</v>
      </c>
      <c r="AD101" s="305">
        <f>AE101/MoM!AE101*100</f>
        <v>0.85472583815479519</v>
      </c>
      <c r="AE101" s="305">
        <f>AF101/MoM!AF101*100</f>
        <v>0.86156364486003356</v>
      </c>
      <c r="AF101" s="305">
        <f>AG101/MoM!AG101*100</f>
        <v>0.87009312494414781</v>
      </c>
      <c r="AG101" s="305">
        <f>AH101/MoM!AH101*100</f>
        <v>0.88288349388082676</v>
      </c>
      <c r="AH101" s="305">
        <f>AI101/MoM!AI101*100</f>
        <v>0.89312494240984441</v>
      </c>
      <c r="AI101" s="305">
        <f>AJ101/MoM!AJ101*100</f>
        <v>0.90437831668420854</v>
      </c>
      <c r="AJ101" s="305">
        <f>AK101/MoM!AK101*100</f>
        <v>0.91468822949440853</v>
      </c>
      <c r="AK101" s="305">
        <f>AL101/MoM!AL101*100</f>
        <v>0.92749386470733031</v>
      </c>
      <c r="AL101" s="305">
        <f>AM101/MoM!AM101*100</f>
        <v>0.94632199016088914</v>
      </c>
      <c r="AM101" s="305">
        <f>AN101/MoM!AN101*100</f>
        <v>0.96203093519756</v>
      </c>
      <c r="AN101" s="305">
        <f>AO101/MoM!AO101*100</f>
        <v>0.97117022908193695</v>
      </c>
      <c r="AO101" s="305">
        <f>AP101/MoM!AP101*100</f>
        <v>0.98525219740362502</v>
      </c>
      <c r="AP101" s="305">
        <f>AQ101/MoM!AQ101*100</f>
        <v>0.99254306366441181</v>
      </c>
      <c r="AQ101" s="305">
        <f>AR101/MoM!AR101*100</f>
        <v>0.99522292993630568</v>
      </c>
      <c r="AR101" s="307">
        <v>1</v>
      </c>
      <c r="AS101" s="305">
        <f>AR101*MoM!AS101/100</f>
        <v>1.0026000000000002</v>
      </c>
      <c r="AT101" s="305">
        <f>AS101*MoM!AT101/100</f>
        <v>1.0045049400000001</v>
      </c>
      <c r="AU101" s="305">
        <f>AT101*MoM!AU101/100</f>
        <v>1.0041031380240002</v>
      </c>
      <c r="AV101" s="305">
        <f>AU101*MoM!AV101/100</f>
        <v>1.0088224227727129</v>
      </c>
      <c r="AW101" s="305">
        <f>AV101*MoM!AW101/100</f>
        <v>1.0107391853759811</v>
      </c>
      <c r="AX101" s="305">
        <f>AW101*MoM!AX101/100</f>
        <v>1.0115477767242818</v>
      </c>
      <c r="AY101" s="305">
        <f>AX101*MoM!AY101/100</f>
        <v>1.0136720270554027</v>
      </c>
      <c r="AZ101" s="305">
        <f>AY101*MoM!AZ101/100</f>
        <v>1.0119487846094086</v>
      </c>
    </row>
    <row r="102" spans="1:52" ht="26.25" x14ac:dyDescent="0.45">
      <c r="A102" s="305">
        <f>Веса!A102</f>
        <v>1</v>
      </c>
      <c r="B102" s="314">
        <f>MoM!B102</f>
        <v>0</v>
      </c>
      <c r="C102" s="305">
        <f>БИПЦ_НДС!E102</f>
        <v>1</v>
      </c>
      <c r="D102" s="305">
        <f t="shared" si="1"/>
        <v>0</v>
      </c>
      <c r="E102" s="305">
        <v>1</v>
      </c>
      <c r="F102" s="305">
        <v>0</v>
      </c>
      <c r="G102" s="305">
        <v>0</v>
      </c>
      <c r="H102" s="305">
        <v>0</v>
      </c>
      <c r="I102" s="305">
        <v>0</v>
      </c>
      <c r="J102" s="308" t="s">
        <v>101</v>
      </c>
      <c r="K102" s="308" t="s">
        <v>101</v>
      </c>
      <c r="L102" s="305">
        <f>M102/MoM!M102*100</f>
        <v>0.77682705018843945</v>
      </c>
      <c r="M102" s="305">
        <f>N102/MoM!N102*100</f>
        <v>0.77783692535368432</v>
      </c>
      <c r="N102" s="305">
        <f>O102/MoM!O102*100</f>
        <v>0.78055935459242209</v>
      </c>
      <c r="O102" s="305">
        <f>P102/MoM!P102*100</f>
        <v>0.78469631917176197</v>
      </c>
      <c r="P102" s="305">
        <f>Q102/MoM!Q102*100</f>
        <v>0.7903461326697987</v>
      </c>
      <c r="Q102" s="305">
        <f>R102/MoM!R102*100</f>
        <v>0.79240103261474015</v>
      </c>
      <c r="R102" s="305">
        <f>S102/MoM!S102*100</f>
        <v>0.79604607736476785</v>
      </c>
      <c r="S102" s="305">
        <f>T102/MoM!T102*100</f>
        <v>0.7976381695194974</v>
      </c>
      <c r="T102" s="305">
        <f>U102/MoM!U102*100</f>
        <v>0.80066919456367147</v>
      </c>
      <c r="U102" s="305">
        <f>V102/MoM!V102*100</f>
        <v>0.82348826660873609</v>
      </c>
      <c r="V102" s="305">
        <f>W102/MoM!W102*100</f>
        <v>0.83411126524798895</v>
      </c>
      <c r="W102" s="305">
        <f>X102/MoM!X102*100</f>
        <v>0.84403718930443994</v>
      </c>
      <c r="X102" s="305">
        <f>Y102/MoM!Y102*100</f>
        <v>0.85357480954358012</v>
      </c>
      <c r="Y102" s="305">
        <f>Z102/MoM!Z102*100</f>
        <v>0.86287877496760512</v>
      </c>
      <c r="Z102" s="305">
        <f>AA102/MoM!AA102*100</f>
        <v>0.86676172945495933</v>
      </c>
      <c r="AA102" s="305">
        <f>AB102/MoM!AB102*100</f>
        <v>0.87872304132143775</v>
      </c>
      <c r="AB102" s="305">
        <f>AC102/MoM!AC102*100</f>
        <v>0.88162282735779851</v>
      </c>
      <c r="AC102" s="305">
        <f>AD102/MoM!AD102*100</f>
        <v>0.88603094149458761</v>
      </c>
      <c r="AD102" s="305">
        <f>AE102/MoM!AE102*100</f>
        <v>0.8904610962020606</v>
      </c>
      <c r="AE102" s="305">
        <f>AF102/MoM!AF102*100</f>
        <v>0.89429007891572954</v>
      </c>
      <c r="AF102" s="305">
        <f>AG102/MoM!AG102*100</f>
        <v>0.89429007891572954</v>
      </c>
      <c r="AG102" s="305">
        <f>AH102/MoM!AH102*100</f>
        <v>0.90215983161018798</v>
      </c>
      <c r="AH102" s="305">
        <f>AI102/MoM!AI102*100</f>
        <v>0.90567825495346777</v>
      </c>
      <c r="AI102" s="305">
        <f>AJ102/MoM!AJ102*100</f>
        <v>0.91708980096588155</v>
      </c>
      <c r="AJ102" s="305">
        <f>AK102/MoM!AK102*100</f>
        <v>0.92809487857747219</v>
      </c>
      <c r="AK102" s="305">
        <f>AL102/MoM!AL102*100</f>
        <v>0.93895358865682865</v>
      </c>
      <c r="AL102" s="305">
        <f>AM102/MoM!AM102*100</f>
        <v>0.94787364774906857</v>
      </c>
      <c r="AM102" s="305">
        <f>AN102/MoM!AN102*100</f>
        <v>0.96142824091188028</v>
      </c>
      <c r="AN102" s="305">
        <f>AO102/MoM!AO102*100</f>
        <v>0.97065795202463423</v>
      </c>
      <c r="AO102" s="305">
        <f>AP102/MoM!AP102*100</f>
        <v>0.98075279472569044</v>
      </c>
      <c r="AP102" s="305">
        <f>AQ102/MoM!AQ102*100</f>
        <v>0.98830459124507819</v>
      </c>
      <c r="AQ102" s="305">
        <f>AR102/MoM!AR102*100</f>
        <v>0.99314728374217898</v>
      </c>
      <c r="AR102" s="307">
        <v>1</v>
      </c>
      <c r="AS102" s="305">
        <f>AR102*MoM!AS102/100</f>
        <v>1.0075000000000001</v>
      </c>
      <c r="AT102" s="305">
        <f>AS102*MoM!AT102/100</f>
        <v>1.0117315</v>
      </c>
      <c r="AU102" s="305">
        <f>AT102*MoM!AU102/100</f>
        <v>1.02174764185</v>
      </c>
      <c r="AV102" s="305">
        <f>AU102*MoM!AV102/100</f>
        <v>1.03012597251317</v>
      </c>
      <c r="AW102" s="305">
        <f>AV102*MoM!AW102/100</f>
        <v>1.0386760180850292</v>
      </c>
      <c r="AX102" s="305">
        <f>AW102*MoM!AX102/100</f>
        <v>1.0463622206188583</v>
      </c>
      <c r="AY102" s="305">
        <f>AX102*MoM!AY102/100</f>
        <v>1.0407118646275164</v>
      </c>
      <c r="AZ102" s="305">
        <f>AY102*MoM!AZ102/100</f>
        <v>1.0400874375087399</v>
      </c>
    </row>
    <row r="103" spans="1:52" ht="42.75" x14ac:dyDescent="0.45">
      <c r="A103" s="305">
        <f>Веса!A103</f>
        <v>1</v>
      </c>
      <c r="B103" s="314">
        <f>MoM!B103</f>
        <v>0</v>
      </c>
      <c r="C103" s="305">
        <f>БИПЦ_НДС!E103</f>
        <v>1</v>
      </c>
      <c r="D103" s="305">
        <f t="shared" si="1"/>
        <v>0</v>
      </c>
      <c r="E103" s="305">
        <v>0</v>
      </c>
      <c r="F103" s="305">
        <v>0</v>
      </c>
      <c r="G103" s="305">
        <v>0</v>
      </c>
      <c r="H103" s="305">
        <v>0</v>
      </c>
      <c r="I103" s="305">
        <v>0</v>
      </c>
      <c r="J103" s="308" t="s">
        <v>102</v>
      </c>
      <c r="K103" s="310" t="s">
        <v>603</v>
      </c>
      <c r="L103" s="305">
        <f>M103/MoM!M103*100</f>
        <v>0.75814437660044409</v>
      </c>
      <c r="M103" s="305">
        <f>N103/MoM!N103*100</f>
        <v>0.76011555197960523</v>
      </c>
      <c r="N103" s="305">
        <f>O103/MoM!O103*100</f>
        <v>0.76558838395385842</v>
      </c>
      <c r="O103" s="305">
        <f>P103/MoM!P103*100</f>
        <v>0.76750235491374308</v>
      </c>
      <c r="P103" s="305">
        <f>Q103/MoM!Q103*100</f>
        <v>0.77157011739478598</v>
      </c>
      <c r="Q103" s="305">
        <f>R103/MoM!R103*100</f>
        <v>0.77427061280566767</v>
      </c>
      <c r="R103" s="305">
        <f>S103/MoM!S103*100</f>
        <v>0.77690313288920698</v>
      </c>
      <c r="S103" s="305">
        <f>T103/MoM!T103*100</f>
        <v>0.7801661260473417</v>
      </c>
      <c r="T103" s="305">
        <f>U103/MoM!U103*100</f>
        <v>0.78921605310949083</v>
      </c>
      <c r="U103" s="305">
        <f>V103/MoM!V103*100</f>
        <v>0.82709842365874631</v>
      </c>
      <c r="V103" s="305">
        <f>W103/MoM!W103*100</f>
        <v>0.8416553559151404</v>
      </c>
      <c r="W103" s="305">
        <f>X103/MoM!X103*100</f>
        <v>0.85360686196913549</v>
      </c>
      <c r="X103" s="305">
        <f>Y103/MoM!Y103*100</f>
        <v>0.86530127597811268</v>
      </c>
      <c r="Y103" s="305">
        <f>Z103/MoM!Z103*100</f>
        <v>0.87213715605833975</v>
      </c>
      <c r="Z103" s="305">
        <f>AA103/MoM!AA103*100</f>
        <v>0.87859097101317141</v>
      </c>
      <c r="AA103" s="305">
        <f>AB103/MoM!AB103*100</f>
        <v>0.88860690808272147</v>
      </c>
      <c r="AB103" s="305">
        <f>AC103/MoM!AC103*100</f>
        <v>0.89251677847828548</v>
      </c>
      <c r="AC103" s="305">
        <f>AD103/MoM!AD103*100</f>
        <v>0.89644385230358992</v>
      </c>
      <c r="AD103" s="305">
        <f>AE103/MoM!AE103*100</f>
        <v>0.89832638439342749</v>
      </c>
      <c r="AE103" s="305">
        <f>AF103/MoM!AF103*100</f>
        <v>0.90138069410036525</v>
      </c>
      <c r="AF103" s="305">
        <f>AG103/MoM!AG103*100</f>
        <v>0.90318345548856604</v>
      </c>
      <c r="AG103" s="305">
        <f>AH103/MoM!AH103*100</f>
        <v>0.91320879184448922</v>
      </c>
      <c r="AH103" s="305">
        <f>AI103/MoM!AI103*100</f>
        <v>0.91859672371637169</v>
      </c>
      <c r="AI103" s="305">
        <f>AJ103/MoM!AJ103*100</f>
        <v>0.92998732309045473</v>
      </c>
      <c r="AJ103" s="305">
        <f>AK103/MoM!AK103*100</f>
        <v>0.93779921660441468</v>
      </c>
      <c r="AK103" s="305">
        <f>AL103/MoM!AL103*100</f>
        <v>0.94417625127732485</v>
      </c>
      <c r="AL103" s="305">
        <f>AM103/MoM!AM103*100</f>
        <v>0.94700878003115674</v>
      </c>
      <c r="AM103" s="305">
        <f>AN103/MoM!AN103*100</f>
        <v>0.95931989417156172</v>
      </c>
      <c r="AN103" s="305">
        <f>AO103/MoM!AO103*100</f>
        <v>0.96881716112386018</v>
      </c>
      <c r="AO103" s="305">
        <f>AP103/MoM!AP103*100</f>
        <v>0.96794522567884878</v>
      </c>
      <c r="AP103" s="305">
        <f>AQ103/MoM!AQ103*100</f>
        <v>0.98585221235390741</v>
      </c>
      <c r="AQ103" s="305">
        <f>AR103/MoM!AR103*100</f>
        <v>0.99235883695544314</v>
      </c>
      <c r="AR103" s="307">
        <v>1</v>
      </c>
      <c r="AS103" s="305">
        <f>AR103*MoM!AS103/100</f>
        <v>1.0099</v>
      </c>
      <c r="AT103" s="305">
        <f>AS103*MoM!AT103/100</f>
        <v>1.01616138</v>
      </c>
      <c r="AU103" s="305">
        <f>AT103*MoM!AU103/100</f>
        <v>1.02276642897</v>
      </c>
      <c r="AV103" s="305">
        <f>AU103*MoM!AV103/100</f>
        <v>1.0401534582624901</v>
      </c>
      <c r="AW103" s="305">
        <f>AV103*MoM!AW103/100</f>
        <v>1.04348194932893</v>
      </c>
      <c r="AX103" s="305">
        <f>AW103*MoM!AX103/100</f>
        <v>1.0567341700854074</v>
      </c>
      <c r="AY103" s="305">
        <f>AX103*MoM!AY103/100</f>
        <v>1.0521902131540402</v>
      </c>
      <c r="AZ103" s="305">
        <f>AY103*MoM!AZ103/100</f>
        <v>1.0546102506442945</v>
      </c>
    </row>
    <row r="104" spans="1:52" ht="26.25" x14ac:dyDescent="0.45">
      <c r="A104" s="305">
        <f>Веса!A104</f>
        <v>1</v>
      </c>
      <c r="B104" s="314">
        <f>MoM!B104</f>
        <v>0</v>
      </c>
      <c r="C104" s="305">
        <f>БИПЦ_НДС!E104</f>
        <v>1</v>
      </c>
      <c r="D104" s="305">
        <f t="shared" si="1"/>
        <v>0</v>
      </c>
      <c r="E104" s="305">
        <v>0</v>
      </c>
      <c r="F104" s="305">
        <v>0</v>
      </c>
      <c r="G104" s="305">
        <v>0</v>
      </c>
      <c r="H104" s="305">
        <v>0</v>
      </c>
      <c r="I104" s="305">
        <v>0</v>
      </c>
      <c r="J104" s="308" t="s">
        <v>103</v>
      </c>
      <c r="K104" s="308" t="s">
        <v>103</v>
      </c>
      <c r="L104" s="305">
        <f>M104/MoM!M104*100</f>
        <v>0.76567173037888692</v>
      </c>
      <c r="M104" s="305">
        <f>N104/MoM!N104*100</f>
        <v>0.76950008903078138</v>
      </c>
      <c r="N104" s="305">
        <f>O104/MoM!O104*100</f>
        <v>0.77165468928006764</v>
      </c>
      <c r="O104" s="305">
        <f>P104/MoM!P104*100</f>
        <v>0.7742011497546919</v>
      </c>
      <c r="P104" s="305">
        <f>Q104/MoM!Q104*100</f>
        <v>0.77876893653824464</v>
      </c>
      <c r="Q104" s="305">
        <f>R104/MoM!R104*100</f>
        <v>0.7826627812209358</v>
      </c>
      <c r="R104" s="305">
        <f>S104/MoM!S104*100</f>
        <v>0.78594996490206381</v>
      </c>
      <c r="S104" s="305">
        <f>T104/MoM!T104*100</f>
        <v>0.79003690471955457</v>
      </c>
      <c r="T104" s="305">
        <f>U104/MoM!U104*100</f>
        <v>0.79691022579061466</v>
      </c>
      <c r="U104" s="305">
        <f>V104/MoM!V104*100</f>
        <v>0.80966078940326436</v>
      </c>
      <c r="V104" s="305">
        <f>W104/MoM!W104*100</f>
        <v>0.81840512592881964</v>
      </c>
      <c r="W104" s="305">
        <f>X104/MoM!X104*100</f>
        <v>0.82405212129772853</v>
      </c>
      <c r="X104" s="305">
        <f>Y104/MoM!Y104*100</f>
        <v>0.83047972784385093</v>
      </c>
      <c r="Y104" s="305">
        <f>Z104/MoM!Z104*100</f>
        <v>0.8353795582381297</v>
      </c>
      <c r="Z104" s="305">
        <f>AA104/MoM!AA104*100</f>
        <v>0.84097660127832508</v>
      </c>
      <c r="AA104" s="305">
        <f>AB104/MoM!AB104*100</f>
        <v>0.84694753514740118</v>
      </c>
      <c r="AB104" s="305">
        <f>AC104/MoM!AC104*100</f>
        <v>0.85262208363288872</v>
      </c>
      <c r="AC104" s="305">
        <f>AD104/MoM!AD104*100</f>
        <v>0.85893148705177214</v>
      </c>
      <c r="AD104" s="305">
        <f>AE104/MoM!AE104*100</f>
        <v>0.86399918282537758</v>
      </c>
      <c r="AE104" s="305">
        <f>AF104/MoM!AF104*100</f>
        <v>0.86944237767717747</v>
      </c>
      <c r="AF104" s="305">
        <f>AG104/MoM!AG104*100</f>
        <v>0.87848457840502026</v>
      </c>
      <c r="AG104" s="305">
        <f>AH104/MoM!AH104*100</f>
        <v>0.88674233344202735</v>
      </c>
      <c r="AH104" s="305">
        <f>AI104/MoM!AI104*100</f>
        <v>0.89605312794316871</v>
      </c>
      <c r="AI104" s="305">
        <f>AJ104/MoM!AJ104*100</f>
        <v>0.9073433973552526</v>
      </c>
      <c r="AJ104" s="305">
        <f>AK104/MoM!AK104*100</f>
        <v>0.91959253321954848</v>
      </c>
      <c r="AK104" s="305">
        <f>AL104/MoM!AL104*100</f>
        <v>0.92851258079177812</v>
      </c>
      <c r="AL104" s="305">
        <f>AM104/MoM!AM104*100</f>
        <v>0.94374018711676322</v>
      </c>
      <c r="AM104" s="305">
        <f>AN104/MoM!AN104*100</f>
        <v>0.95251697085694931</v>
      </c>
      <c r="AN104" s="305">
        <f>AO104/MoM!AO104*100</f>
        <v>0.95994660322963354</v>
      </c>
      <c r="AO104" s="305">
        <f>AP104/MoM!AP104*100</f>
        <v>0.97079399984612824</v>
      </c>
      <c r="AP104" s="305">
        <f>AQ104/MoM!AQ104*100</f>
        <v>0.98244352784428191</v>
      </c>
      <c r="AQ104" s="305">
        <f>AR104/MoM!AR104*100</f>
        <v>0.98823994465856313</v>
      </c>
      <c r="AR104" s="307">
        <v>1</v>
      </c>
      <c r="AS104" s="305">
        <f>AR104*MoM!AS104/100</f>
        <v>1.0088999999999999</v>
      </c>
      <c r="AT104" s="305">
        <f>AS104*MoM!AT104/100</f>
        <v>1.01424717</v>
      </c>
      <c r="AU104" s="305">
        <f>AT104*MoM!AU104/100</f>
        <v>1.0214483249069999</v>
      </c>
      <c r="AV104" s="305">
        <f>AU104*MoM!AV104/100</f>
        <v>1.0384043671004561</v>
      </c>
      <c r="AW104" s="305">
        <f>AV104*MoM!AW104/100</f>
        <v>1.0482692085879106</v>
      </c>
      <c r="AX104" s="305">
        <f>AW104*MoM!AX104/100</f>
        <v>1.0566553622566139</v>
      </c>
      <c r="AY104" s="305">
        <f>AX104*MoM!AY104/100</f>
        <v>1.0618329735316714</v>
      </c>
      <c r="AZ104" s="305">
        <f>AY104*MoM!AZ104/100</f>
        <v>1.0652308390469727</v>
      </c>
    </row>
    <row r="105" spans="1:52" x14ac:dyDescent="0.45">
      <c r="A105" s="305">
        <f>Веса!A105</f>
        <v>1</v>
      </c>
      <c r="B105" s="314">
        <f>MoM!B105</f>
        <v>0</v>
      </c>
      <c r="C105" s="305">
        <f>БИПЦ_НДС!E105</f>
        <v>1</v>
      </c>
      <c r="D105" s="305">
        <f t="shared" si="1"/>
        <v>0</v>
      </c>
      <c r="E105" s="305">
        <v>0</v>
      </c>
      <c r="F105" s="305">
        <v>0</v>
      </c>
      <c r="G105" s="305">
        <v>0</v>
      </c>
      <c r="H105" s="305">
        <v>0</v>
      </c>
      <c r="I105" s="305">
        <v>0</v>
      </c>
      <c r="J105" s="308" t="s">
        <v>104</v>
      </c>
      <c r="K105" s="308" t="s">
        <v>104</v>
      </c>
      <c r="L105" s="305">
        <f>M105/MoM!M105*100</f>
        <v>0.77932422849528116</v>
      </c>
      <c r="M105" s="305">
        <f>N105/MoM!N105*100</f>
        <v>0.78103874179797073</v>
      </c>
      <c r="N105" s="305">
        <f>O105/MoM!O105*100</f>
        <v>0.78166357279140908</v>
      </c>
      <c r="O105" s="305">
        <f>P105/MoM!P105*100</f>
        <v>0.78525922522624958</v>
      </c>
      <c r="P105" s="305">
        <f>Q105/MoM!Q105*100</f>
        <v>0.78824321028210931</v>
      </c>
      <c r="Q105" s="305">
        <f>R105/MoM!R105*100</f>
        <v>0.7932879668279148</v>
      </c>
      <c r="R105" s="305">
        <f>S105/MoM!S105*100</f>
        <v>0.7964611186952264</v>
      </c>
      <c r="S105" s="305">
        <f>T105/MoM!T105*100</f>
        <v>0.80004519372935501</v>
      </c>
      <c r="T105" s="305">
        <f>U105/MoM!U105*100</f>
        <v>0.80364539710113714</v>
      </c>
      <c r="U105" s="305">
        <f>V105/MoM!V105*100</f>
        <v>0.81361060002519114</v>
      </c>
      <c r="V105" s="305">
        <f>W105/MoM!W105*100</f>
        <v>0.827686063405627</v>
      </c>
      <c r="W105" s="305">
        <f>X105/MoM!X105*100</f>
        <v>0.83455585773189367</v>
      </c>
      <c r="X105" s="305">
        <f>Y105/MoM!Y105*100</f>
        <v>0.83998047080715099</v>
      </c>
      <c r="Y105" s="305">
        <f>Z105/MoM!Z105*100</f>
        <v>0.84880026575062595</v>
      </c>
      <c r="Z105" s="305">
        <f>AA105/MoM!AA105*100</f>
        <v>0.85601506800950611</v>
      </c>
      <c r="AA105" s="305">
        <f>AB105/MoM!AB105*100</f>
        <v>0.86132236143116503</v>
      </c>
      <c r="AB105" s="305">
        <f>AC105/MoM!AC105*100</f>
        <v>0.86588736994675009</v>
      </c>
      <c r="AC105" s="305">
        <f>AD105/MoM!AD105*100</f>
        <v>0.87419988869823873</v>
      </c>
      <c r="AD105" s="305">
        <f>AE105/MoM!AE105*100</f>
        <v>0.8790954080749489</v>
      </c>
      <c r="AE105" s="305">
        <f>AF105/MoM!AF105*100</f>
        <v>0.88524907593147351</v>
      </c>
      <c r="AF105" s="305">
        <f>AG105/MoM!AG105*100</f>
        <v>0.89188844400095968</v>
      </c>
      <c r="AG105" s="305">
        <f>AH105/MoM!AH105*100</f>
        <v>0.90392893799497254</v>
      </c>
      <c r="AH105" s="305">
        <f>AI105/MoM!AI105*100</f>
        <v>0.91450490656951378</v>
      </c>
      <c r="AI105" s="305">
        <f>AJ105/MoM!AJ105*100</f>
        <v>0.92337560416323805</v>
      </c>
      <c r="AJ105" s="305">
        <f>AK105/MoM!AK105*100</f>
        <v>0.93427143629236431</v>
      </c>
      <c r="AK105" s="305">
        <f>AL105/MoM!AL105*100</f>
        <v>0.9431470149371417</v>
      </c>
      <c r="AL105" s="305">
        <f>AM105/MoM!AM105*100</f>
        <v>0.95587949963879315</v>
      </c>
      <c r="AM105" s="305">
        <f>AN105/MoM!AN105*100</f>
        <v>0.96228389228637312</v>
      </c>
      <c r="AN105" s="305">
        <f>AO105/MoM!AO105*100</f>
        <v>0.97142558926309375</v>
      </c>
      <c r="AO105" s="305">
        <f>AP105/MoM!AP105*100</f>
        <v>0.98065413236109311</v>
      </c>
      <c r="AP105" s="305">
        <f>AQ105/MoM!AQ105*100</f>
        <v>0.98791097294056529</v>
      </c>
      <c r="AQ105" s="305">
        <f>AR105/MoM!AR105*100</f>
        <v>0.99443118536197295</v>
      </c>
      <c r="AR105" s="307">
        <v>1</v>
      </c>
      <c r="AS105" s="305">
        <f>AR105*MoM!AS105/100</f>
        <v>1.0095000000000001</v>
      </c>
      <c r="AT105" s="305">
        <f>AS105*MoM!AT105/100</f>
        <v>1.0184845499999999</v>
      </c>
      <c r="AU105" s="305">
        <f>AT105*MoM!AU105/100</f>
        <v>1.0241880634799998</v>
      </c>
      <c r="AV105" s="305">
        <f>AU105*MoM!AV105/100</f>
        <v>1.0357613885973238</v>
      </c>
      <c r="AW105" s="305">
        <f>AV105*MoM!AW105/100</f>
        <v>1.0439439035672426</v>
      </c>
      <c r="AX105" s="305">
        <f>AW105*MoM!AX105/100</f>
        <v>1.0506251445500729</v>
      </c>
      <c r="AY105" s="305">
        <f>AX105*MoM!AY105/100</f>
        <v>1.0544073950704531</v>
      </c>
      <c r="AZ105" s="305">
        <f>AY105*MoM!AZ105/100</f>
        <v>1.0597848727853125</v>
      </c>
    </row>
    <row r="106" spans="1:52" x14ac:dyDescent="0.45">
      <c r="A106" s="305">
        <f>Веса!A106</f>
        <v>1</v>
      </c>
      <c r="B106" s="314">
        <f>MoM!B106</f>
        <v>0</v>
      </c>
      <c r="C106" s="305">
        <f>БИПЦ_НДС!E106</f>
        <v>1</v>
      </c>
      <c r="D106" s="305">
        <f t="shared" si="1"/>
        <v>0</v>
      </c>
      <c r="E106" s="305">
        <v>0</v>
      </c>
      <c r="F106" s="305">
        <v>0</v>
      </c>
      <c r="G106" s="305">
        <v>0</v>
      </c>
      <c r="H106" s="305">
        <v>0</v>
      </c>
      <c r="I106" s="305">
        <v>0</v>
      </c>
      <c r="J106" s="308" t="s">
        <v>105</v>
      </c>
      <c r="K106" s="308" t="s">
        <v>105</v>
      </c>
      <c r="L106" s="305">
        <f>M106/MoM!M106*100</f>
        <v>0.79972157932517374</v>
      </c>
      <c r="M106" s="305">
        <f>N106/MoM!N106*100</f>
        <v>0.80252060485281174</v>
      </c>
      <c r="N106" s="305">
        <f>O106/MoM!O106*100</f>
        <v>0.8049281666673701</v>
      </c>
      <c r="O106" s="305">
        <f>P106/MoM!P106*100</f>
        <v>0.80798689370070609</v>
      </c>
      <c r="P106" s="305">
        <f>Q106/MoM!Q106*100</f>
        <v>0.81178443210109941</v>
      </c>
      <c r="Q106" s="305">
        <f>R106/MoM!R106*100</f>
        <v>0.81495039138629377</v>
      </c>
      <c r="R106" s="305">
        <f>S106/MoM!S106*100</f>
        <v>0.81763972767786852</v>
      </c>
      <c r="S106" s="305">
        <f>T106/MoM!T106*100</f>
        <v>0.820501466724741</v>
      </c>
      <c r="T106" s="305">
        <f>U106/MoM!U106*100</f>
        <v>0.82402962303165739</v>
      </c>
      <c r="U106" s="305">
        <f>V106/MoM!V106*100</f>
        <v>0.83202271037506448</v>
      </c>
      <c r="V106" s="305">
        <f>W106/MoM!W106*100</f>
        <v>0.8407589488340026</v>
      </c>
      <c r="W106" s="305">
        <f>X106/MoM!X106*100</f>
        <v>0.84538312305258967</v>
      </c>
      <c r="X106" s="305">
        <f>Y106/MoM!Y106*100</f>
        <v>0.84944096204324215</v>
      </c>
      <c r="Y106" s="305">
        <f>Z106/MoM!Z106*100</f>
        <v>0.85657626612440541</v>
      </c>
      <c r="Z106" s="305">
        <f>AA106/MoM!AA106*100</f>
        <v>0.86094480508163984</v>
      </c>
      <c r="AA106" s="305">
        <f>AB106/MoM!AB106*100</f>
        <v>0.86740189111975208</v>
      </c>
      <c r="AB106" s="305">
        <f>AC106/MoM!AC106*100</f>
        <v>0.8740808856813741</v>
      </c>
      <c r="AC106" s="305">
        <f>AD106/MoM!AD106*100</f>
        <v>0.88124834894396131</v>
      </c>
      <c r="AD106" s="305">
        <f>AE106/MoM!AE106*100</f>
        <v>0.88494959200952594</v>
      </c>
      <c r="AE106" s="305">
        <f>AF106/MoM!AF106*100</f>
        <v>0.89008229964318109</v>
      </c>
      <c r="AF106" s="305">
        <f>AG106/MoM!AG106*100</f>
        <v>0.89657990043057645</v>
      </c>
      <c r="AG106" s="305">
        <f>AH106/MoM!AH106*100</f>
        <v>0.90841475511625991</v>
      </c>
      <c r="AH106" s="305">
        <f>AI106/MoM!AI106*100</f>
        <v>0.91877068332458534</v>
      </c>
      <c r="AI106" s="305">
        <f>AJ106/MoM!AJ106*100</f>
        <v>0.92621272585951453</v>
      </c>
      <c r="AJ106" s="305">
        <f>AK106/MoM!AK106*100</f>
        <v>0.93621582329879738</v>
      </c>
      <c r="AK106" s="305">
        <f>AL106/MoM!AL106*100</f>
        <v>0.94398641463217736</v>
      </c>
      <c r="AL106" s="305">
        <f>AM106/MoM!AM106*100</f>
        <v>0.95474785975898424</v>
      </c>
      <c r="AM106" s="305">
        <f>AN106/MoM!AN106*100</f>
        <v>0.96295869135291146</v>
      </c>
      <c r="AN106" s="305">
        <f>AO106/MoM!AO106*100</f>
        <v>0.97384012456519931</v>
      </c>
      <c r="AO106" s="305">
        <f>AP106/MoM!AP106*100</f>
        <v>0.98094915747452516</v>
      </c>
      <c r="AP106" s="305">
        <f>AQ106/MoM!AQ106*100</f>
        <v>0.9893853202288061</v>
      </c>
      <c r="AQ106" s="305">
        <f>AR106/MoM!AR106*100</f>
        <v>0.99443118536197295</v>
      </c>
      <c r="AR106" s="307">
        <v>1</v>
      </c>
      <c r="AS106" s="305">
        <f>AR106*MoM!AS106/100</f>
        <v>1.0078</v>
      </c>
      <c r="AT106" s="305">
        <f>AS106*MoM!AT106/100</f>
        <v>1.01616474</v>
      </c>
      <c r="AU106" s="305">
        <f>AT106*MoM!AU106/100</f>
        <v>1.022160111966</v>
      </c>
      <c r="AV106" s="305">
        <f>AU106*MoM!AV106/100</f>
        <v>1.0319728490408735</v>
      </c>
      <c r="AW106" s="305">
        <f>AV106*MoM!AW106/100</f>
        <v>1.0378550942804063</v>
      </c>
      <c r="AX106" s="305">
        <f>AW106*MoM!AX106/100</f>
        <v>1.047092004619502</v>
      </c>
      <c r="AY106" s="305">
        <f>AX106*MoM!AY106/100</f>
        <v>1.0519086278407517</v>
      </c>
      <c r="AZ106" s="305">
        <f>AY106*MoM!AZ106/100</f>
        <v>1.0560110714893307</v>
      </c>
    </row>
    <row r="107" spans="1:52" x14ac:dyDescent="0.45">
      <c r="A107" s="305">
        <f>Веса!A107</f>
        <v>1</v>
      </c>
      <c r="B107" s="305">
        <f>MoM!B107</f>
        <v>1</v>
      </c>
      <c r="C107" s="305">
        <f>БИПЦ_НДС!E107</f>
        <v>1</v>
      </c>
      <c r="D107" s="305">
        <f t="shared" si="1"/>
        <v>0</v>
      </c>
      <c r="E107" s="305">
        <v>0</v>
      </c>
      <c r="F107" s="305">
        <v>1</v>
      </c>
      <c r="G107" s="305">
        <v>0</v>
      </c>
      <c r="H107" s="305">
        <v>1</v>
      </c>
      <c r="I107" s="305">
        <v>0</v>
      </c>
      <c r="J107" s="306" t="s">
        <v>106</v>
      </c>
      <c r="K107" s="306" t="s">
        <v>106</v>
      </c>
      <c r="L107" s="305">
        <f>M107/MoM!M107*100</f>
        <v>0.91546573013116928</v>
      </c>
      <c r="M107" s="305">
        <f>N107/MoM!N107*100</f>
        <v>0.91509954383911674</v>
      </c>
      <c r="N107" s="305">
        <f>O107/MoM!O107*100</f>
        <v>0.9189429619232411</v>
      </c>
      <c r="O107" s="305">
        <f>P107/MoM!P107*100</f>
        <v>0.92188357940139531</v>
      </c>
      <c r="P107" s="305">
        <f>Q107/MoM!Q107*100</f>
        <v>0.92271327462285657</v>
      </c>
      <c r="Q107" s="305">
        <f>R107/MoM!R107*100</f>
        <v>0.92372825922494173</v>
      </c>
      <c r="R107" s="305">
        <f>S107/MoM!S107*100</f>
        <v>0.92474436031008911</v>
      </c>
      <c r="S107" s="305">
        <f>T107/MoM!T107*100</f>
        <v>0.92927560767560846</v>
      </c>
      <c r="T107" s="305">
        <f>U107/MoM!U107*100</f>
        <v>0.93271392742400838</v>
      </c>
      <c r="U107" s="305">
        <f>V107/MoM!V107*100</f>
        <v>0.9382169395958101</v>
      </c>
      <c r="V107" s="305">
        <f>W107/MoM!W107*100</f>
        <v>0.94487827986694028</v>
      </c>
      <c r="W107" s="305">
        <f>X107/MoM!X107*100</f>
        <v>0.9479963781905012</v>
      </c>
      <c r="X107" s="305">
        <f>Y107/MoM!Y107*100</f>
        <v>0.94989237094688217</v>
      </c>
      <c r="Y107" s="305">
        <f>Z107/MoM!Z107*100</f>
        <v>0.95274204805972273</v>
      </c>
      <c r="Z107" s="305">
        <f>AA107/MoM!AA107*100</f>
        <v>0.95741048409521534</v>
      </c>
      <c r="AA107" s="305">
        <f>AB107/MoM!AB107*100</f>
        <v>0.95922956401499615</v>
      </c>
      <c r="AB107" s="305">
        <f>AC107/MoM!AC107*100</f>
        <v>0.96258686748904865</v>
      </c>
      <c r="AC107" s="305">
        <f>AD107/MoM!AD107*100</f>
        <v>0.9639344891035333</v>
      </c>
      <c r="AD107" s="305">
        <f>AE107/MoM!AE107*100</f>
        <v>0.96595875153065069</v>
      </c>
      <c r="AE107" s="305">
        <f>AF107/MoM!AF107*100</f>
        <v>0.96856684015978345</v>
      </c>
      <c r="AF107" s="305">
        <f>AG107/MoM!AG107*100</f>
        <v>0.96963226368395916</v>
      </c>
      <c r="AG107" s="305">
        <f>AH107/MoM!AH107*100</f>
        <v>0.9723472340222743</v>
      </c>
      <c r="AH107" s="305">
        <f>AI107/MoM!AI107*100</f>
        <v>0.97555597989454768</v>
      </c>
      <c r="AI107" s="305">
        <f>AJ107/MoM!AJ107*100</f>
        <v>0.979067981422168</v>
      </c>
      <c r="AJ107" s="305">
        <f>AK107/MoM!AK107*100</f>
        <v>0.98327797374228332</v>
      </c>
      <c r="AK107" s="305">
        <f>AL107/MoM!AL107*100</f>
        <v>0.98917764158473687</v>
      </c>
      <c r="AL107" s="305">
        <f>AM107/MoM!AM107*100</f>
        <v>0.99244192780196649</v>
      </c>
      <c r="AM107" s="305">
        <f>AN107/MoM!AN107*100</f>
        <v>0.99105250910304366</v>
      </c>
      <c r="AN107" s="305">
        <f>AO107/MoM!AO107*100</f>
        <v>0.99035877234667158</v>
      </c>
      <c r="AO107" s="305">
        <f>AP107/MoM!AP107*100</f>
        <v>0.99283466927753827</v>
      </c>
      <c r="AP107" s="305">
        <f>AQ107/MoM!AQ107*100</f>
        <v>0.99472105514916564</v>
      </c>
      <c r="AQ107" s="305">
        <f>AR107/MoM!AR107*100</f>
        <v>0.99710838568152349</v>
      </c>
      <c r="AR107" s="307">
        <v>1</v>
      </c>
      <c r="AS107" s="305">
        <f>AR107*MoM!AS107/100</f>
        <v>0.99730000000000008</v>
      </c>
      <c r="AT107" s="305">
        <f>AS107*MoM!AT107/100</f>
        <v>0.9987959500000001</v>
      </c>
      <c r="AU107" s="305">
        <f>AT107*MoM!AU107/100</f>
        <v>0.99919546838000017</v>
      </c>
      <c r="AV107" s="305">
        <f>AU107*MoM!AV107/100</f>
        <v>1.0011938593167602</v>
      </c>
      <c r="AW107" s="305">
        <f>AV107*MoM!AW107/100</f>
        <v>1.0027957694916669</v>
      </c>
      <c r="AX107" s="305">
        <f>AW107*MoM!AX107/100</f>
        <v>1.0051021997614979</v>
      </c>
      <c r="AY107" s="305">
        <f>AX107*MoM!AY107/100</f>
        <v>1.0061073019612594</v>
      </c>
      <c r="AZ107" s="305">
        <f>AY107*MoM!AZ107/100</f>
        <v>1.012948831614596</v>
      </c>
    </row>
    <row r="108" spans="1:52" ht="26.25" x14ac:dyDescent="0.45">
      <c r="A108" s="305">
        <f>Веса!A108</f>
        <v>1</v>
      </c>
      <c r="B108" s="305">
        <f>MoM!B108</f>
        <v>1</v>
      </c>
      <c r="C108" s="305">
        <f>БИПЦ_НДС!E108</f>
        <v>1</v>
      </c>
      <c r="D108" s="305">
        <f t="shared" si="1"/>
        <v>0</v>
      </c>
      <c r="E108" s="305">
        <v>0</v>
      </c>
      <c r="F108" s="305">
        <v>1</v>
      </c>
      <c r="G108" s="305">
        <v>0</v>
      </c>
      <c r="H108" s="305">
        <v>1</v>
      </c>
      <c r="I108" s="305">
        <v>0</v>
      </c>
      <c r="J108" s="308" t="s">
        <v>107</v>
      </c>
      <c r="K108" s="308" t="s">
        <v>107</v>
      </c>
      <c r="L108" s="305">
        <f>M108/MoM!M108*100</f>
        <v>0.94157296018220504</v>
      </c>
      <c r="M108" s="305">
        <f>N108/MoM!N108*100</f>
        <v>0.94204374666229607</v>
      </c>
      <c r="N108" s="305">
        <f>O108/MoM!O108*100</f>
        <v>0.94100749854096755</v>
      </c>
      <c r="O108" s="305">
        <f>P108/MoM!P108*100</f>
        <v>0.94401872253629859</v>
      </c>
      <c r="P108" s="305">
        <f>Q108/MoM!Q108*100</f>
        <v>0.94543475062010307</v>
      </c>
      <c r="Q108" s="305">
        <f>R108/MoM!R108*100</f>
        <v>0.94647472884578521</v>
      </c>
      <c r="R108" s="305">
        <f>S108/MoM!S108*100</f>
        <v>0.94798908841193852</v>
      </c>
      <c r="S108" s="305">
        <f>T108/MoM!T108*100</f>
        <v>0.95045386004180954</v>
      </c>
      <c r="T108" s="305">
        <f>U108/MoM!U108*100</f>
        <v>0.95406558470996838</v>
      </c>
      <c r="U108" s="305">
        <f>V108/MoM!V108*100</f>
        <v>0.95711859458104021</v>
      </c>
      <c r="V108" s="305">
        <f>W108/MoM!W108*100</f>
        <v>0.96209561127286147</v>
      </c>
      <c r="W108" s="305">
        <f>X108/MoM!X108*100</f>
        <v>0.96334633556751614</v>
      </c>
      <c r="X108" s="305">
        <f>Y108/MoM!Y108*100</f>
        <v>0.96816306724535373</v>
      </c>
      <c r="Y108" s="305">
        <f>Z108/MoM!Z108*100</f>
        <v>0.971454821673988</v>
      </c>
      <c r="Z108" s="305">
        <f>AA108/MoM!AA108*100</f>
        <v>0.97252342197782937</v>
      </c>
      <c r="AA108" s="305">
        <f>AB108/MoM!AB108*100</f>
        <v>0.97388495476859827</v>
      </c>
      <c r="AB108" s="305">
        <f>AC108/MoM!AC108*100</f>
        <v>0.97505361671432067</v>
      </c>
      <c r="AC108" s="305">
        <f>AD108/MoM!AD108*100</f>
        <v>0.97466359526763491</v>
      </c>
      <c r="AD108" s="305">
        <f>AE108/MoM!AE108*100</f>
        <v>0.97622305702006318</v>
      </c>
      <c r="AE108" s="305">
        <f>AF108/MoM!AF108*100</f>
        <v>0.97651592393716913</v>
      </c>
      <c r="AF108" s="305">
        <f>AG108/MoM!AG108*100</f>
        <v>0.97768774304589379</v>
      </c>
      <c r="AG108" s="305">
        <f>AH108/MoM!AH108*100</f>
        <v>0.98091411259794525</v>
      </c>
      <c r="AH108" s="305">
        <f>AI108/MoM!AI108*100</f>
        <v>0.985328226104636</v>
      </c>
      <c r="AI108" s="305">
        <f>AJ108/MoM!AJ108*100</f>
        <v>0.98522969328202548</v>
      </c>
      <c r="AJ108" s="305">
        <f>AK108/MoM!AK108*100</f>
        <v>0.98710162969926141</v>
      </c>
      <c r="AK108" s="305">
        <f>AL108/MoM!AL108*100</f>
        <v>0.99095132605508851</v>
      </c>
      <c r="AL108" s="305">
        <f>AM108/MoM!AM108*100</f>
        <v>0.99382508490064825</v>
      </c>
      <c r="AM108" s="305">
        <f>AN108/MoM!AN108*100</f>
        <v>0.99581273507044954</v>
      </c>
      <c r="AN108" s="305">
        <f>AO108/MoM!AO108*100</f>
        <v>0.99641022271149193</v>
      </c>
      <c r="AO108" s="305">
        <f>AP108/MoM!AP108*100</f>
        <v>0.99690842782284761</v>
      </c>
      <c r="AP108" s="305">
        <f>AQ108/MoM!AQ108*100</f>
        <v>0.99760626372232353</v>
      </c>
      <c r="AQ108" s="305">
        <f>AR108/MoM!AR108*100</f>
        <v>1.0002000400080016</v>
      </c>
      <c r="AR108" s="307">
        <v>1</v>
      </c>
      <c r="AS108" s="305">
        <f>AR108*MoM!AS108/100</f>
        <v>0.99930000000000008</v>
      </c>
      <c r="AT108" s="305">
        <f>AS108*MoM!AT108/100</f>
        <v>1.00419657</v>
      </c>
      <c r="AU108" s="305">
        <f>AT108*MoM!AU108/100</f>
        <v>1.00821335628</v>
      </c>
      <c r="AV108" s="305">
        <f>AU108*MoM!AV108/100</f>
        <v>1.009322390971908</v>
      </c>
      <c r="AW108" s="305">
        <f>AV108*MoM!AW108/100</f>
        <v>1.0111391712756577</v>
      </c>
      <c r="AX108" s="305">
        <f>AW108*MoM!AX108/100</f>
        <v>1.0131614496182089</v>
      </c>
      <c r="AY108" s="305">
        <f>AX108*MoM!AY108/100</f>
        <v>1.0145798756476743</v>
      </c>
      <c r="AZ108" s="305">
        <f>AY108*MoM!AZ108/100</f>
        <v>1.016000287473581</v>
      </c>
    </row>
    <row r="109" spans="1:52" ht="26.25" x14ac:dyDescent="0.45">
      <c r="A109" s="305">
        <f>Веса!A109</f>
        <v>1</v>
      </c>
      <c r="B109" s="305">
        <f>MoM!B109</f>
        <v>1</v>
      </c>
      <c r="C109" s="305">
        <f>БИПЦ_НДС!E109</f>
        <v>1</v>
      </c>
      <c r="D109" s="305">
        <f t="shared" si="1"/>
        <v>0</v>
      </c>
      <c r="E109" s="305">
        <v>0</v>
      </c>
      <c r="F109" s="305">
        <v>1</v>
      </c>
      <c r="G109" s="305">
        <v>0</v>
      </c>
      <c r="H109" s="305">
        <v>1</v>
      </c>
      <c r="I109" s="305">
        <v>0</v>
      </c>
      <c r="J109" s="308" t="s">
        <v>108</v>
      </c>
      <c r="K109" s="308" t="s">
        <v>108</v>
      </c>
      <c r="L109" s="305">
        <f>M109/MoM!M109*100</f>
        <v>0.93437658220753095</v>
      </c>
      <c r="M109" s="305">
        <f>N109/MoM!N109*100</f>
        <v>0.93531095878973836</v>
      </c>
      <c r="N109" s="305">
        <f>O109/MoM!O109*100</f>
        <v>0.93353386796803783</v>
      </c>
      <c r="O109" s="305">
        <f>P109/MoM!P109*100</f>
        <v>0.93670788311912923</v>
      </c>
      <c r="P109" s="305">
        <f>Q109/MoM!Q109*100</f>
        <v>0.93764459100224828</v>
      </c>
      <c r="Q109" s="305">
        <f>R109/MoM!R109*100</f>
        <v>0.93970740910245321</v>
      </c>
      <c r="R109" s="305">
        <f>S109/MoM!S109*100</f>
        <v>0.94196270688429906</v>
      </c>
      <c r="S109" s="305">
        <f>T109/MoM!T109*100</f>
        <v>0.94365823975669083</v>
      </c>
      <c r="T109" s="305">
        <f>U109/MoM!U109*100</f>
        <v>0.94809343348354735</v>
      </c>
      <c r="U109" s="305">
        <f>V109/MoM!V109*100</f>
        <v>0.95055847641060465</v>
      </c>
      <c r="V109" s="305">
        <f>W109/MoM!W109*100</f>
        <v>0.95863822346009475</v>
      </c>
      <c r="W109" s="305">
        <f>X109/MoM!X109*100</f>
        <v>0.96237691253158908</v>
      </c>
      <c r="X109" s="305">
        <f>Y109/MoM!Y109*100</f>
        <v>0.96564899403419646</v>
      </c>
      <c r="Y109" s="305">
        <f>Z109/MoM!Z109*100</f>
        <v>0.96719403242465107</v>
      </c>
      <c r="Z109" s="305">
        <f>AA109/MoM!AA109*100</f>
        <v>0.96990217571544002</v>
      </c>
      <c r="AA109" s="305">
        <f>AB109/MoM!AB109*100</f>
        <v>0.97184198006687095</v>
      </c>
      <c r="AB109" s="305">
        <f>AC109/MoM!AC109*100</f>
        <v>0.97436876921504489</v>
      </c>
      <c r="AC109" s="305">
        <f>AD109/MoM!AD109*100</f>
        <v>0.97573288549194603</v>
      </c>
      <c r="AD109" s="305">
        <f>AE109/MoM!AE109*100</f>
        <v>0.97563531220339683</v>
      </c>
      <c r="AE109" s="305">
        <f>AF109/MoM!AF109*100</f>
        <v>0.97758658282780364</v>
      </c>
      <c r="AF109" s="305">
        <f>AG109/MoM!AG109*100</f>
        <v>0.97905296270204534</v>
      </c>
      <c r="AG109" s="305">
        <f>AH109/MoM!AH109*100</f>
        <v>0.97895505740577515</v>
      </c>
      <c r="AH109" s="305">
        <f>AI109/MoM!AI109*100</f>
        <v>0.98130454954354907</v>
      </c>
      <c r="AI109" s="305">
        <f>AJ109/MoM!AJ109*100</f>
        <v>0.98385594137236232</v>
      </c>
      <c r="AJ109" s="305">
        <f>AK109/MoM!AK109*100</f>
        <v>0.98661073800820498</v>
      </c>
      <c r="AK109" s="305">
        <f>AL109/MoM!AL109*100</f>
        <v>0.98996521451743291</v>
      </c>
      <c r="AL109" s="305">
        <f>AM109/MoM!AM109*100</f>
        <v>0.99164815538211259</v>
      </c>
      <c r="AM109" s="305">
        <f>AN109/MoM!AN109*100</f>
        <v>0.99551558318810274</v>
      </c>
      <c r="AN109" s="305">
        <f>AO109/MoM!AO109*100</f>
        <v>0.99601334097969685</v>
      </c>
      <c r="AO109" s="305">
        <f>AP109/MoM!AP109*100</f>
        <v>0.99830417166395025</v>
      </c>
      <c r="AP109" s="305">
        <f>AQ109/MoM!AQ109*100</f>
        <v>0.99740569790945266</v>
      </c>
      <c r="AQ109" s="305">
        <f>AR109/MoM!AR109*100</f>
        <v>0.99950024987506247</v>
      </c>
      <c r="AR109" s="307">
        <v>1</v>
      </c>
      <c r="AS109" s="305">
        <f>AR109*MoM!AS109/100</f>
        <v>1.0011000000000001</v>
      </c>
      <c r="AT109" s="305">
        <f>AS109*MoM!AT109/100</f>
        <v>1.0030020900000001</v>
      </c>
      <c r="AU109" s="305">
        <f>AT109*MoM!AU109/100</f>
        <v>1.0038044916719999</v>
      </c>
      <c r="AV109" s="305">
        <f>AU109*MoM!AV109/100</f>
        <v>1.0069162855961831</v>
      </c>
      <c r="AW109" s="305">
        <f>AV109*MoM!AW109/100</f>
        <v>1.0089301181673753</v>
      </c>
      <c r="AX109" s="305">
        <f>AW109*MoM!AX109/100</f>
        <v>1.0119569085218774</v>
      </c>
      <c r="AY109" s="305">
        <f>AX109*MoM!AY109/100</f>
        <v>1.0122604955944339</v>
      </c>
      <c r="AZ109" s="305">
        <f>AY109*MoM!AZ109/100</f>
        <v>1.0139813384369445</v>
      </c>
    </row>
    <row r="110" spans="1:52" ht="26.25" x14ac:dyDescent="0.45">
      <c r="A110" s="305">
        <f>Веса!A110</f>
        <v>1</v>
      </c>
      <c r="B110" s="305">
        <f>MoM!B110</f>
        <v>1</v>
      </c>
      <c r="C110" s="305">
        <f>БИПЦ_НДС!E110</f>
        <v>1</v>
      </c>
      <c r="D110" s="305">
        <f t="shared" si="1"/>
        <v>0</v>
      </c>
      <c r="E110" s="305">
        <v>0</v>
      </c>
      <c r="F110" s="305">
        <v>1</v>
      </c>
      <c r="G110" s="305">
        <v>0</v>
      </c>
      <c r="H110" s="305">
        <v>1</v>
      </c>
      <c r="I110" s="305">
        <v>0</v>
      </c>
      <c r="J110" s="308" t="s">
        <v>109</v>
      </c>
      <c r="K110" s="308" t="s">
        <v>109</v>
      </c>
      <c r="L110" s="305">
        <f>M110/MoM!M110*100</f>
        <v>0.91194710141799751</v>
      </c>
      <c r="M110" s="305">
        <f>N110/MoM!N110*100</f>
        <v>0.91222068554842295</v>
      </c>
      <c r="N110" s="305">
        <f>O110/MoM!O110*100</f>
        <v>0.91532223587928763</v>
      </c>
      <c r="O110" s="305">
        <f>P110/MoM!P110*100</f>
        <v>0.91559683255005142</v>
      </c>
      <c r="P110" s="305">
        <f>Q110/MoM!Q110*100</f>
        <v>0.91925921988025161</v>
      </c>
      <c r="Q110" s="305">
        <f>R110/MoM!R110*100</f>
        <v>0.92082196055404808</v>
      </c>
      <c r="R110" s="305">
        <f>S110/MoM!S110*100</f>
        <v>0.9222952756909345</v>
      </c>
      <c r="S110" s="305">
        <f>T110/MoM!T110*100</f>
        <v>0.92912026073104748</v>
      </c>
      <c r="T110" s="305">
        <f>U110/MoM!U110*100</f>
        <v>0.93915475954694272</v>
      </c>
      <c r="U110" s="305">
        <f>V110/MoM!V110*100</f>
        <v>0.94610450476759012</v>
      </c>
      <c r="V110" s="305">
        <f>W110/MoM!W110*100</f>
        <v>0.95187574224667237</v>
      </c>
      <c r="W110" s="305">
        <f>X110/MoM!X110*100</f>
        <v>0.95463618189918775</v>
      </c>
      <c r="X110" s="305">
        <f>Y110/MoM!Y110*100</f>
        <v>0.95635452702660628</v>
      </c>
      <c r="Y110" s="305">
        <f>Z110/MoM!Z110*100</f>
        <v>0.95903231970228076</v>
      </c>
      <c r="Z110" s="305">
        <f>AA110/MoM!AA110*100</f>
        <v>0.96267664251714935</v>
      </c>
      <c r="AA110" s="305">
        <f>AB110/MoM!AB110*100</f>
        <v>0.96123262755337358</v>
      </c>
      <c r="AB110" s="305">
        <f>AC110/MoM!AC110*100</f>
        <v>0.96344346259674629</v>
      </c>
      <c r="AC110" s="305">
        <f>AD110/MoM!AD110*100</f>
        <v>0.96537034952193979</v>
      </c>
      <c r="AD110" s="305">
        <f>AE110/MoM!AE110*100</f>
        <v>0.96894221981517104</v>
      </c>
      <c r="AE110" s="305">
        <f>AF110/MoM!AF110*100</f>
        <v>0.971558363808672</v>
      </c>
      <c r="AF110" s="305">
        <f>AG110/MoM!AG110*100</f>
        <v>0.97505597391838328</v>
      </c>
      <c r="AG110" s="305">
        <f>AH110/MoM!AH110*100</f>
        <v>0.97573851310012605</v>
      </c>
      <c r="AH110" s="305">
        <f>AI110/MoM!AI110*100</f>
        <v>0.97808028553156623</v>
      </c>
      <c r="AI110" s="305">
        <f>AJ110/MoM!AJ110*100</f>
        <v>0.98257945484501141</v>
      </c>
      <c r="AJ110" s="305">
        <f>AK110/MoM!AK110*100</f>
        <v>0.98788538390117453</v>
      </c>
      <c r="AK110" s="305">
        <f>AL110/MoM!AL110*100</f>
        <v>0.99055267443770767</v>
      </c>
      <c r="AL110" s="305">
        <f>AM110/MoM!AM110*100</f>
        <v>0.99293000085635819</v>
      </c>
      <c r="AM110" s="305">
        <f>AN110/MoM!AN110*100</f>
        <v>0.99461798185781403</v>
      </c>
      <c r="AN110" s="305">
        <f>AO110/MoM!AO110*100</f>
        <v>0.99521475264692882</v>
      </c>
      <c r="AO110" s="305">
        <f>AP110/MoM!AP110*100</f>
        <v>0.99640901035010521</v>
      </c>
      <c r="AP110" s="305">
        <f>AQ110/MoM!AQ110*100</f>
        <v>0.99710649665735018</v>
      </c>
      <c r="AQ110" s="305">
        <f>AR110/MoM!AR110*100</f>
        <v>0.99900099900099903</v>
      </c>
      <c r="AR110" s="307">
        <v>1</v>
      </c>
      <c r="AS110" s="305">
        <f>AR110*MoM!AS110/100</f>
        <v>1.0026000000000002</v>
      </c>
      <c r="AT110" s="305">
        <f>AS110*MoM!AT110/100</f>
        <v>1.0040036400000001</v>
      </c>
      <c r="AU110" s="305">
        <f>AT110*MoM!AU110/100</f>
        <v>1.0074172523760001</v>
      </c>
      <c r="AV110" s="305">
        <f>AU110*MoM!AV110/100</f>
        <v>1.0098350537817025</v>
      </c>
      <c r="AW110" s="305">
        <f>AV110*MoM!AW110/100</f>
        <v>1.0128645589430476</v>
      </c>
      <c r="AX110" s="305">
        <f>AW110*MoM!AX110/100</f>
        <v>1.0194481785761775</v>
      </c>
      <c r="AY110" s="305">
        <f>AX110*MoM!AY110/100</f>
        <v>1.02148707493333</v>
      </c>
      <c r="AZ110" s="305">
        <f>AY110*MoM!AZ110/100</f>
        <v>1.0232236029607167</v>
      </c>
    </row>
    <row r="111" spans="1:52" x14ac:dyDescent="0.45">
      <c r="A111" s="305">
        <f>Веса!A111</f>
        <v>1</v>
      </c>
      <c r="B111" s="305">
        <f>MoM!B111</f>
        <v>1</v>
      </c>
      <c r="C111" s="305">
        <f>БИПЦ_НДС!E111</f>
        <v>1</v>
      </c>
      <c r="D111" s="305">
        <f t="shared" si="1"/>
        <v>0</v>
      </c>
      <c r="E111" s="305">
        <v>0</v>
      </c>
      <c r="F111" s="305">
        <v>1</v>
      </c>
      <c r="G111" s="305">
        <v>0</v>
      </c>
      <c r="H111" s="305">
        <v>1</v>
      </c>
      <c r="I111" s="305">
        <v>0</v>
      </c>
      <c r="J111" s="308" t="s">
        <v>110</v>
      </c>
      <c r="K111" s="308" t="s">
        <v>110</v>
      </c>
      <c r="L111" s="305">
        <f>M111/MoM!M111*100</f>
        <v>0.8864407143966283</v>
      </c>
      <c r="M111" s="305">
        <f>N111/MoM!N111*100</f>
        <v>0.8844905448249557</v>
      </c>
      <c r="N111" s="305">
        <f>O111/MoM!O111*100</f>
        <v>0.8817486241359983</v>
      </c>
      <c r="O111" s="305">
        <f>P111/MoM!P111*100</f>
        <v>0.88545196835736961</v>
      </c>
      <c r="P111" s="305">
        <f>Q111/MoM!Q111*100</f>
        <v>0.88908232142763477</v>
      </c>
      <c r="Q111" s="305">
        <f>R111/MoM!R111*100</f>
        <v>0.88988249551691967</v>
      </c>
      <c r="R111" s="305">
        <f>S111/MoM!S111*100</f>
        <v>0.8879247540267825</v>
      </c>
      <c r="S111" s="305">
        <f>T111/MoM!T111*100</f>
        <v>0.89582728433762093</v>
      </c>
      <c r="T111" s="305">
        <f>U111/MoM!U111*100</f>
        <v>0.90084391712991152</v>
      </c>
      <c r="U111" s="305">
        <f>V111/MoM!V111*100</f>
        <v>0.90814075285866391</v>
      </c>
      <c r="V111" s="305">
        <f>W111/MoM!W111*100</f>
        <v>0.91431610997810298</v>
      </c>
      <c r="W111" s="305">
        <f>X111/MoM!X111*100</f>
        <v>0.92144777563593205</v>
      </c>
      <c r="X111" s="305">
        <f>Y111/MoM!Y111*100</f>
        <v>0.92292209207694964</v>
      </c>
      <c r="Y111" s="305">
        <f>Z111/MoM!Z111*100</f>
        <v>0.92919796230307306</v>
      </c>
      <c r="Z111" s="305">
        <f>AA111/MoM!AA111*100</f>
        <v>0.93310059374474585</v>
      </c>
      <c r="AA111" s="305">
        <f>AB111/MoM!AB111*100</f>
        <v>0.93655306594160148</v>
      </c>
      <c r="AB111" s="305">
        <f>AC111/MoM!AC111*100</f>
        <v>0.94282797148341024</v>
      </c>
      <c r="AC111" s="305">
        <f>AD111/MoM!AD111*100</f>
        <v>0.94292225428055865</v>
      </c>
      <c r="AD111" s="305">
        <f>AE111/MoM!AE111*100</f>
        <v>0.94961700228595058</v>
      </c>
      <c r="AE111" s="305">
        <f>AF111/MoM!AF111*100</f>
        <v>0.95313058519440863</v>
      </c>
      <c r="AF111" s="305">
        <f>AG111/MoM!AG111*100</f>
        <v>0.95274933296033093</v>
      </c>
      <c r="AG111" s="305">
        <f>AH111/MoM!AH111*100</f>
        <v>0.95713197989194843</v>
      </c>
      <c r="AH111" s="305">
        <f>AI111/MoM!AI111*100</f>
        <v>0.96048194182157021</v>
      </c>
      <c r="AI111" s="305">
        <f>AJ111/MoM!AJ111*100</f>
        <v>0.9739286890070723</v>
      </c>
      <c r="AJ111" s="305">
        <f>AK111/MoM!AK111*100</f>
        <v>0.97996704687891623</v>
      </c>
      <c r="AK111" s="305">
        <f>AL111/MoM!AL111*100</f>
        <v>0.98231896779142558</v>
      </c>
      <c r="AL111" s="305">
        <f>AM111/MoM!AM111*100</f>
        <v>0.98772172211427833</v>
      </c>
      <c r="AM111" s="305">
        <f>AN111/MoM!AN111*100</f>
        <v>0.99443822982465557</v>
      </c>
      <c r="AN111" s="305">
        <f>AO111/MoM!AO111*100</f>
        <v>0.99453767364763801</v>
      </c>
      <c r="AO111" s="305">
        <f>AP111/MoM!AP111*100</f>
        <v>1.0009027147589828</v>
      </c>
      <c r="AP111" s="305">
        <f>AQ111/MoM!AQ111*100</f>
        <v>1.0014031661163623</v>
      </c>
      <c r="AQ111" s="305">
        <f>AR111/MoM!AR111*100</f>
        <v>1.002004008016032</v>
      </c>
      <c r="AR111" s="307">
        <v>1</v>
      </c>
      <c r="AS111" s="305">
        <f>AR111*MoM!AS111/100</f>
        <v>1.0022</v>
      </c>
      <c r="AT111" s="305">
        <f>AS111*MoM!AT111/100</f>
        <v>1.0010975799999999</v>
      </c>
      <c r="AU111" s="305">
        <f>AT111*MoM!AU111/100</f>
        <v>1.0030997751599999</v>
      </c>
      <c r="AV111" s="305">
        <f>AU111*MoM!AV111/100</f>
        <v>1.007212484238156</v>
      </c>
      <c r="AW111" s="305">
        <f>AV111*MoM!AW111/100</f>
        <v>1.0094283517034799</v>
      </c>
      <c r="AX111" s="305">
        <f>AW111*MoM!AX111/100</f>
        <v>1.0126585224289308</v>
      </c>
      <c r="AY111" s="305">
        <f>AX111*MoM!AY111/100</f>
        <v>1.0126585224289308</v>
      </c>
      <c r="AZ111" s="305">
        <f>AY111*MoM!AZ111/100</f>
        <v>1.0142787760648171</v>
      </c>
    </row>
    <row r="112" spans="1:52" x14ac:dyDescent="0.45">
      <c r="A112" s="305">
        <f>Веса!A112</f>
        <v>1</v>
      </c>
      <c r="B112" s="305">
        <f>MoM!B112</f>
        <v>1</v>
      </c>
      <c r="C112" s="305">
        <f>БИПЦ_НДС!E112</f>
        <v>1</v>
      </c>
      <c r="D112" s="305">
        <f t="shared" si="1"/>
        <v>0</v>
      </c>
      <c r="E112" s="305">
        <v>0</v>
      </c>
      <c r="F112" s="305">
        <v>1</v>
      </c>
      <c r="G112" s="305">
        <v>0</v>
      </c>
      <c r="H112" s="305">
        <v>1</v>
      </c>
      <c r="I112" s="305">
        <v>0</v>
      </c>
      <c r="J112" s="308" t="s">
        <v>111</v>
      </c>
      <c r="K112" s="308" t="s">
        <v>111</v>
      </c>
      <c r="L112" s="305">
        <f>M112/MoM!M112*100</f>
        <v>0.87446305377931211</v>
      </c>
      <c r="M112" s="305">
        <f>N112/MoM!N112*100</f>
        <v>0.87332625180939893</v>
      </c>
      <c r="N112" s="305">
        <f>O112/MoM!O112*100</f>
        <v>0.87830421144471249</v>
      </c>
      <c r="O112" s="305">
        <f>P112/MoM!P112*100</f>
        <v>0.87962166776187956</v>
      </c>
      <c r="P112" s="305">
        <f>Q112/MoM!Q112*100</f>
        <v>0.88445958693456983</v>
      </c>
      <c r="Q112" s="305">
        <f>R112/MoM!R112*100</f>
        <v>0.88490181672803703</v>
      </c>
      <c r="R112" s="305">
        <f>S112/MoM!S112*100</f>
        <v>0.88985726690171407</v>
      </c>
      <c r="S112" s="305">
        <f>T112/MoM!T112*100</f>
        <v>0.89350568169601108</v>
      </c>
      <c r="T112" s="305">
        <f>U112/MoM!U112*100</f>
        <v>0.90404904874002401</v>
      </c>
      <c r="U112" s="305">
        <f>V112/MoM!V112*100</f>
        <v>0.9091117234129682</v>
      </c>
      <c r="V112" s="305">
        <f>W112/MoM!W112*100</f>
        <v>0.91783919595773267</v>
      </c>
      <c r="W112" s="305">
        <f>X112/MoM!X112*100</f>
        <v>0.92811899495245931</v>
      </c>
      <c r="X112" s="305">
        <f>Y112/MoM!Y112*100</f>
        <v>0.93266677802772635</v>
      </c>
      <c r="Y112" s="305">
        <f>Z112/MoM!Z112*100</f>
        <v>0.93658397849544284</v>
      </c>
      <c r="Z112" s="305">
        <f>AA112/MoM!AA112*100</f>
        <v>0.94042397280727408</v>
      </c>
      <c r="AA112" s="305">
        <f>AB112/MoM!AB112*100</f>
        <v>0.94268099034201147</v>
      </c>
      <c r="AB112" s="305">
        <f>AC112/MoM!AC112*100</f>
        <v>0.94522622901593489</v>
      </c>
      <c r="AC112" s="305">
        <f>AD112/MoM!AD112*100</f>
        <v>0.94721120409686832</v>
      </c>
      <c r="AD112" s="305">
        <f>AE112/MoM!AE112*100</f>
        <v>0.95147365451530419</v>
      </c>
      <c r="AE112" s="305">
        <f>AF112/MoM!AF112*100</f>
        <v>0.95090277032259496</v>
      </c>
      <c r="AF112" s="305">
        <f>AG112/MoM!AG112*100</f>
        <v>0.95270948558620794</v>
      </c>
      <c r="AG112" s="305">
        <f>AH112/MoM!AH112*100</f>
        <v>0.96052170336801468</v>
      </c>
      <c r="AH112" s="305">
        <f>AI112/MoM!AI112*100</f>
        <v>0.96599667707721226</v>
      </c>
      <c r="AI112" s="305">
        <f>AJ112/MoM!AJ112*100</f>
        <v>0.97536684484486114</v>
      </c>
      <c r="AJ112" s="305">
        <f>AK112/MoM!AK112*100</f>
        <v>0.9785855554328492</v>
      </c>
      <c r="AK112" s="305">
        <f>AL112/MoM!AL112*100</f>
        <v>0.97946628243273881</v>
      </c>
      <c r="AL112" s="305">
        <f>AM112/MoM!AM112*100</f>
        <v>0.98485334698611882</v>
      </c>
      <c r="AM112" s="305">
        <f>AN112/MoM!AN112*100</f>
        <v>0.98741396568828266</v>
      </c>
      <c r="AN112" s="305">
        <f>AO112/MoM!AO112*100</f>
        <v>0.99086991456819162</v>
      </c>
      <c r="AO112" s="305">
        <f>AP112/MoM!AP112*100</f>
        <v>0.99810326494453938</v>
      </c>
      <c r="AP112" s="305">
        <f>AQ112/MoM!AQ112*100</f>
        <v>0.99770402363856159</v>
      </c>
      <c r="AQ112" s="305">
        <f>AR112/MoM!AR112*100</f>
        <v>0.99910080927165545</v>
      </c>
      <c r="AR112" s="307">
        <v>1</v>
      </c>
      <c r="AS112" s="305">
        <f>AR112*MoM!AS112/100</f>
        <v>1.0045999999999999</v>
      </c>
      <c r="AT112" s="305">
        <f>AS112*MoM!AT112/100</f>
        <v>1.0065087399999999</v>
      </c>
      <c r="AU112" s="305">
        <f>AT112*MoM!AU112/100</f>
        <v>1.0101321714639999</v>
      </c>
      <c r="AV112" s="305">
        <f>AU112*MoM!AV112/100</f>
        <v>1.0112433168526103</v>
      </c>
      <c r="AW112" s="305">
        <f>AV112*MoM!AW112/100</f>
        <v>1.0162995334368734</v>
      </c>
      <c r="AX112" s="305">
        <f>AW112*MoM!AX112/100</f>
        <v>1.0197549518505589</v>
      </c>
      <c r="AY112" s="305">
        <f>AX112*MoM!AY112/100</f>
        <v>1.0194490253650037</v>
      </c>
      <c r="AZ112" s="305">
        <f>AY112*MoM!AZ112/100</f>
        <v>1.0180217967294927</v>
      </c>
    </row>
    <row r="113" spans="1:52" ht="26.25" x14ac:dyDescent="0.45">
      <c r="A113" s="305">
        <f>Веса!A113</f>
        <v>1</v>
      </c>
      <c r="B113" s="305">
        <f>MoM!B113</f>
        <v>1</v>
      </c>
      <c r="C113" s="305">
        <f>БИПЦ_НДС!E113</f>
        <v>1</v>
      </c>
      <c r="D113" s="305">
        <f t="shared" si="1"/>
        <v>0</v>
      </c>
      <c r="E113" s="305">
        <v>0</v>
      </c>
      <c r="F113" s="305">
        <v>1</v>
      </c>
      <c r="G113" s="305">
        <v>0</v>
      </c>
      <c r="H113" s="305">
        <v>1</v>
      </c>
      <c r="I113" s="305">
        <v>0</v>
      </c>
      <c r="J113" s="308" t="s">
        <v>112</v>
      </c>
      <c r="K113" s="308" t="s">
        <v>112</v>
      </c>
      <c r="L113" s="305">
        <f>M113/MoM!M113*100</f>
        <v>0.96947723873209524</v>
      </c>
      <c r="M113" s="305">
        <f>N113/MoM!N113*100</f>
        <v>0.95958857089702787</v>
      </c>
      <c r="N113" s="305">
        <f>O113/MoM!O113*100</f>
        <v>0.95738151718396458</v>
      </c>
      <c r="O113" s="305">
        <f>P113/MoM!P113*100</f>
        <v>0.95345625296351044</v>
      </c>
      <c r="P113" s="305">
        <f>Q113/MoM!Q113*100</f>
        <v>0.95231210545995426</v>
      </c>
      <c r="Q113" s="305">
        <f>R113/MoM!R113*100</f>
        <v>0.94869331945920643</v>
      </c>
      <c r="R113" s="305">
        <f>S113/MoM!S113*100</f>
        <v>0.95021122877034103</v>
      </c>
      <c r="S113" s="305">
        <f>T113/MoM!T113*100</f>
        <v>0.9540120736854224</v>
      </c>
      <c r="T113" s="305">
        <f>U113/MoM!U113*100</f>
        <v>0.96841765599807239</v>
      </c>
      <c r="U113" s="305">
        <f>V113/MoM!V113*100</f>
        <v>0.98391233849404158</v>
      </c>
      <c r="V113" s="305">
        <f>W113/MoM!W113*100</f>
        <v>0.99296433200818679</v>
      </c>
      <c r="W113" s="305">
        <f>X113/MoM!X113*100</f>
        <v>0.99246784984218273</v>
      </c>
      <c r="X113" s="305">
        <f>Y113/MoM!Y113*100</f>
        <v>0.98661228952811375</v>
      </c>
      <c r="Y113" s="305">
        <f>Z113/MoM!Z113*100</f>
        <v>0.98493504863591597</v>
      </c>
      <c r="Z113" s="305">
        <f>AA113/MoM!AA113*100</f>
        <v>0.98060133442191799</v>
      </c>
      <c r="AA113" s="305">
        <f>AB113/MoM!AB113*100</f>
        <v>0.98040521415503368</v>
      </c>
      <c r="AB113" s="305">
        <f>AC113/MoM!AC113*100</f>
        <v>0.98128757884777318</v>
      </c>
      <c r="AC113" s="305">
        <f>AD113/MoM!AD113*100</f>
        <v>0.98158196512142748</v>
      </c>
      <c r="AD113" s="305">
        <f>AE113/MoM!AE113*100</f>
        <v>0.98177828151445179</v>
      </c>
      <c r="AE113" s="305">
        <f>AF113/MoM!AF113*100</f>
        <v>0.98707988423463</v>
      </c>
      <c r="AF113" s="305">
        <f>AG113/MoM!AG113*100</f>
        <v>0.99714809905382329</v>
      </c>
      <c r="AG113" s="305">
        <f>AH113/MoM!AH113*100</f>
        <v>1.0091138762424692</v>
      </c>
      <c r="AH113" s="305">
        <f>AI113/MoM!AI113*100</f>
        <v>1.0211223313697546</v>
      </c>
      <c r="AI113" s="305">
        <f>AJ113/MoM!AJ113*100</f>
        <v>1.0231645760324941</v>
      </c>
      <c r="AJ113" s="305">
        <f>AK113/MoM!AK113*100</f>
        <v>1.0073055251039904</v>
      </c>
      <c r="AK113" s="305">
        <f>AL113/MoM!AL113*100</f>
        <v>0.99290105609500334</v>
      </c>
      <c r="AL113" s="305">
        <f>AM113/MoM!AM113*100</f>
        <v>0.98744010028648088</v>
      </c>
      <c r="AM113" s="305">
        <f>AN113/MoM!AN113*100</f>
        <v>0.98556396409593661</v>
      </c>
      <c r="AN113" s="305">
        <f>AO113/MoM!AO113*100</f>
        <v>0.98516973851029821</v>
      </c>
      <c r="AO113" s="305">
        <f>AP113/MoM!AP113*100</f>
        <v>0.98457863666719203</v>
      </c>
      <c r="AP113" s="305">
        <f>AQ113/MoM!AQ113*100</f>
        <v>0.98526784171285908</v>
      </c>
      <c r="AQ113" s="305">
        <f>AR113/MoM!AR113*100</f>
        <v>0.99088386841062226</v>
      </c>
      <c r="AR113" s="307">
        <v>1</v>
      </c>
      <c r="AS113" s="305">
        <f>AR113*MoM!AS113/100</f>
        <v>1.0155000000000001</v>
      </c>
      <c r="AT113" s="305">
        <f>AS113*MoM!AT113/100</f>
        <v>1.0185465</v>
      </c>
      <c r="AU113" s="305">
        <f>AT113*MoM!AU113/100</f>
        <v>1.0147778779500001</v>
      </c>
      <c r="AV113" s="305">
        <f>AU113*MoM!AV113/100</f>
        <v>1.0001650765075201</v>
      </c>
      <c r="AW113" s="305">
        <f>AV113*MoM!AW113/100</f>
        <v>0.98776302955882689</v>
      </c>
      <c r="AX113" s="305">
        <f>AW113*MoM!AX113/100</f>
        <v>0.98786180586178274</v>
      </c>
      <c r="AY113" s="305">
        <f>AX113*MoM!AY113/100</f>
        <v>0.98381157245774942</v>
      </c>
      <c r="AZ113" s="305">
        <f>AY113*MoM!AZ113/100</f>
        <v>0.98154880584109661</v>
      </c>
    </row>
    <row r="114" spans="1:52" x14ac:dyDescent="0.45">
      <c r="A114" s="305">
        <f>Веса!A114</f>
        <v>1</v>
      </c>
      <c r="B114" s="305">
        <f>MoM!B114</f>
        <v>1</v>
      </c>
      <c r="C114" s="305">
        <f>БИПЦ_НДС!E114</f>
        <v>1</v>
      </c>
      <c r="D114" s="305">
        <f t="shared" si="1"/>
        <v>0</v>
      </c>
      <c r="E114" s="305">
        <v>0</v>
      </c>
      <c r="F114" s="305">
        <v>1</v>
      </c>
      <c r="G114" s="305">
        <v>0</v>
      </c>
      <c r="H114" s="305">
        <v>1</v>
      </c>
      <c r="I114" s="305">
        <v>0</v>
      </c>
      <c r="J114" s="308" t="s">
        <v>113</v>
      </c>
      <c r="K114" s="308" t="s">
        <v>113</v>
      </c>
      <c r="L114" s="305">
        <f>M114/MoM!M114*100</f>
        <v>0.966614714006783</v>
      </c>
      <c r="M114" s="305">
        <f>N114/MoM!N114*100</f>
        <v>0.97183443346241971</v>
      </c>
      <c r="N114" s="305">
        <f>O114/MoM!O114*100</f>
        <v>0.9792203751567341</v>
      </c>
      <c r="O114" s="305">
        <f>P114/MoM!P114*100</f>
        <v>0.97990582941934379</v>
      </c>
      <c r="P114" s="305">
        <f>Q114/MoM!Q114*100</f>
        <v>0.97432036619165363</v>
      </c>
      <c r="Q114" s="305">
        <f>R114/MoM!R114*100</f>
        <v>0.96827957992126534</v>
      </c>
      <c r="R114" s="305">
        <f>S114/MoM!S114*100</f>
        <v>0.96208259060976931</v>
      </c>
      <c r="S114" s="305">
        <f>T114/MoM!T114*100</f>
        <v>0.96381433927286686</v>
      </c>
      <c r="T114" s="305">
        <f>U114/MoM!U114*100</f>
        <v>0.97046465821384975</v>
      </c>
      <c r="U114" s="305">
        <f>V114/MoM!V114*100</f>
        <v>0.97395833098341966</v>
      </c>
      <c r="V114" s="305">
        <f>W114/MoM!W114*100</f>
        <v>0.97386093515032124</v>
      </c>
      <c r="W114" s="305">
        <f>X114/MoM!X114*100</f>
        <v>0.97356877686977616</v>
      </c>
      <c r="X114" s="305">
        <f>Y114/MoM!Y114*100</f>
        <v>0.97561327130120268</v>
      </c>
      <c r="Y114" s="305">
        <f>Z114/MoM!Z114*100</f>
        <v>0.98156451225613994</v>
      </c>
      <c r="Z114" s="305">
        <f>AA114/MoM!AA114*100</f>
        <v>0.9906930622201221</v>
      </c>
      <c r="AA114" s="305">
        <f>AB114/MoM!AB114*100</f>
        <v>0.99465583446900263</v>
      </c>
      <c r="AB114" s="305">
        <f>AC114/MoM!AC114*100</f>
        <v>0.99783873313930327</v>
      </c>
      <c r="AC114" s="305">
        <f>AD114/MoM!AD114*100</f>
        <v>0.9934482427134903</v>
      </c>
      <c r="AD114" s="305">
        <f>AE114/MoM!AE114*100</f>
        <v>0.99016986351253578</v>
      </c>
      <c r="AE114" s="305">
        <f>AF114/MoM!AF114*100</f>
        <v>0.99284332214401949</v>
      </c>
      <c r="AF114" s="305">
        <f>AG114/MoM!AG114*100</f>
        <v>0.99989250973124189</v>
      </c>
      <c r="AG114" s="305">
        <f>AH114/MoM!AH114*100</f>
        <v>0.99969253122929569</v>
      </c>
      <c r="AH114" s="305">
        <f>AI114/MoM!AI114*100</f>
        <v>0.99859286944494352</v>
      </c>
      <c r="AI114" s="305">
        <f>AJ114/MoM!AJ114*100</f>
        <v>0.99739455800160959</v>
      </c>
      <c r="AJ114" s="305">
        <f>AK114/MoM!AK114*100</f>
        <v>1.0010849178662156</v>
      </c>
      <c r="AK114" s="305">
        <f>AL114/MoM!AL114*100</f>
        <v>1.0079924037994925</v>
      </c>
      <c r="AL114" s="305">
        <f>AM114/MoM!AM114*100</f>
        <v>1.0136371612607697</v>
      </c>
      <c r="AM114" s="305">
        <f>AN114/MoM!AN114*100</f>
        <v>1.013941252409148</v>
      </c>
      <c r="AN114" s="305">
        <f>AO114/MoM!AO114*100</f>
        <v>1.0077562107694522</v>
      </c>
      <c r="AO114" s="305">
        <f>AP114/MoM!AP114*100</f>
        <v>1.000802692915143</v>
      </c>
      <c r="AP114" s="305">
        <f>AQ114/MoM!AQ114*100</f>
        <v>0.99910132833718723</v>
      </c>
      <c r="AQ114" s="305">
        <f>AR114/MoM!AR114*100</f>
        <v>1.0004001600640255</v>
      </c>
      <c r="AR114" s="307">
        <v>1</v>
      </c>
      <c r="AS114" s="305">
        <f>AR114*MoM!AS114/100</f>
        <v>0.99939999999999996</v>
      </c>
      <c r="AT114" s="305">
        <f>AS114*MoM!AT114/100</f>
        <v>1.00099904</v>
      </c>
      <c r="AU114" s="305">
        <f>AT114*MoM!AU114/100</f>
        <v>1.0005986403839999</v>
      </c>
      <c r="AV114" s="305">
        <f>AU114*MoM!AV114/100</f>
        <v>0.99689642541457912</v>
      </c>
      <c r="AW114" s="305">
        <f>AV114*MoM!AW114/100</f>
        <v>0.99619859791678911</v>
      </c>
      <c r="AX114" s="305">
        <f>AW114*MoM!AX114/100</f>
        <v>1.0016776902053315</v>
      </c>
      <c r="AY114" s="305">
        <f>AX114*MoM!AY114/100</f>
        <v>0.99937383151785919</v>
      </c>
      <c r="AZ114" s="305">
        <f>AY114*MoM!AZ114/100</f>
        <v>0.99927389413470735</v>
      </c>
    </row>
    <row r="115" spans="1:52" x14ac:dyDescent="0.45">
      <c r="A115" s="305">
        <f>Веса!A115</f>
        <v>1</v>
      </c>
      <c r="B115" s="305">
        <f>MoM!B115</f>
        <v>1</v>
      </c>
      <c r="C115" s="305">
        <f>БИПЦ_НДС!E115</f>
        <v>1</v>
      </c>
      <c r="D115" s="305">
        <f t="shared" si="1"/>
        <v>0</v>
      </c>
      <c r="E115" s="305">
        <v>0</v>
      </c>
      <c r="F115" s="305">
        <v>1</v>
      </c>
      <c r="G115" s="305">
        <v>0</v>
      </c>
      <c r="H115" s="305">
        <v>1</v>
      </c>
      <c r="I115" s="305">
        <v>0</v>
      </c>
      <c r="J115" s="308" t="s">
        <v>114</v>
      </c>
      <c r="K115" s="308" t="s">
        <v>114</v>
      </c>
      <c r="L115" s="305">
        <f>M115/MoM!M115*100</f>
        <v>0.94211383316623076</v>
      </c>
      <c r="M115" s="305">
        <f>N115/MoM!N115*100</f>
        <v>0.94362121529929666</v>
      </c>
      <c r="N115" s="305">
        <f>O115/MoM!O115*100</f>
        <v>0.94513100924377547</v>
      </c>
      <c r="O115" s="305">
        <f>P115/MoM!P115*100</f>
        <v>0.94900604638167485</v>
      </c>
      <c r="P115" s="305">
        <f>Q115/MoM!Q115*100</f>
        <v>0.94539982340542461</v>
      </c>
      <c r="Q115" s="305">
        <f>R115/MoM!R115*100</f>
        <v>0.94398172367031641</v>
      </c>
      <c r="R115" s="305">
        <f>S115/MoM!S115*100</f>
        <v>0.9437929273255824</v>
      </c>
      <c r="S115" s="305">
        <f>T115/MoM!T115*100</f>
        <v>0.95219268437878002</v>
      </c>
      <c r="T115" s="305">
        <f>U115/MoM!U115*100</f>
        <v>0.96047676073287547</v>
      </c>
      <c r="U115" s="305">
        <f>V115/MoM!V115*100</f>
        <v>0.97382738770706245</v>
      </c>
      <c r="V115" s="305">
        <f>W115/MoM!W115*100</f>
        <v>0.97411953592337464</v>
      </c>
      <c r="W115" s="305">
        <f>X115/MoM!X115*100</f>
        <v>0.97752895429910636</v>
      </c>
      <c r="X115" s="305">
        <f>Y115/MoM!Y115*100</f>
        <v>0.97899524773055502</v>
      </c>
      <c r="Y115" s="305">
        <f>Z115/MoM!Z115*100</f>
        <v>0.99289698024832895</v>
      </c>
      <c r="Z115" s="305">
        <f>AA115/MoM!AA115*100</f>
        <v>1.0030245294468618</v>
      </c>
      <c r="AA115" s="305">
        <f>AB115/MoM!AB115*100</f>
        <v>1.0013193877468021</v>
      </c>
      <c r="AB115" s="305">
        <f>AC115/MoM!AC115*100</f>
        <v>1.0041230820324931</v>
      </c>
      <c r="AC115" s="305">
        <f>AD115/MoM!AD115*100</f>
        <v>1.002817722025851</v>
      </c>
      <c r="AD115" s="305">
        <f>AE115/MoM!AE115*100</f>
        <v>1.000611523037394</v>
      </c>
      <c r="AE115" s="305">
        <f>AF115/MoM!AF115*100</f>
        <v>1.006014825261796</v>
      </c>
      <c r="AF115" s="305">
        <f>AG115/MoM!AG115*100</f>
        <v>1.0123527186609451</v>
      </c>
      <c r="AG115" s="305">
        <f>AH115/MoM!AH115*100</f>
        <v>1.012251483389079</v>
      </c>
      <c r="AH115" s="305">
        <f>AI115/MoM!AI115*100</f>
        <v>1.0075951265654892</v>
      </c>
      <c r="AI115" s="305">
        <f>AJ115/MoM!AJ115*100</f>
        <v>1.009207278767994</v>
      </c>
      <c r="AJ115" s="305">
        <f>AK115/MoM!AK115*100</f>
        <v>1.0073907056662117</v>
      </c>
      <c r="AK115" s="305">
        <f>AL115/MoM!AL115*100</f>
        <v>1.0143417015353087</v>
      </c>
      <c r="AL115" s="305">
        <f>AM115/MoM!AM115*100</f>
        <v>1.0152546090666905</v>
      </c>
      <c r="AM115" s="305">
        <f>AN115/MoM!AN115*100</f>
        <v>1.0090615559513836</v>
      </c>
      <c r="AN115" s="305">
        <f>AO115/MoM!AO115*100</f>
        <v>0.99160479103342458</v>
      </c>
      <c r="AO115" s="305">
        <f>AP115/MoM!AP115*100</f>
        <v>0.98605180420363747</v>
      </c>
      <c r="AP115" s="305">
        <f>AQ115/MoM!AQ115*100</f>
        <v>0.98605180420363747</v>
      </c>
      <c r="AQ115" s="305">
        <f>AR115/MoM!AR115*100</f>
        <v>0.99502487562189057</v>
      </c>
      <c r="AR115" s="307">
        <v>1</v>
      </c>
      <c r="AS115" s="305">
        <f>AR115*MoM!AS115/100</f>
        <v>1.0004999999999999</v>
      </c>
      <c r="AT115" s="305">
        <f>AS115*MoM!AT115/100</f>
        <v>1.0032013499999999</v>
      </c>
      <c r="AU115" s="305">
        <f>AT115*MoM!AU115/100</f>
        <v>0.99999110567999994</v>
      </c>
      <c r="AV115" s="305">
        <f>AU115*MoM!AV115/100</f>
        <v>0.99449115459876003</v>
      </c>
      <c r="AW115" s="305">
        <f>AV115*MoM!AW115/100</f>
        <v>0.99707683160071681</v>
      </c>
      <c r="AX115" s="305">
        <f>AW115*MoM!AX115/100</f>
        <v>1.0036575386892814</v>
      </c>
      <c r="AY115" s="305">
        <f>AX115*MoM!AY115/100</f>
        <v>1.0093783866598103</v>
      </c>
      <c r="AZ115" s="305">
        <f>AY115*MoM!AZ115/100</f>
        <v>1.0083690082731505</v>
      </c>
    </row>
    <row r="116" spans="1:52" x14ac:dyDescent="0.45">
      <c r="A116" s="305">
        <f>Веса!A116</f>
        <v>1</v>
      </c>
      <c r="B116" s="305">
        <f>MoM!B116</f>
        <v>1</v>
      </c>
      <c r="C116" s="305">
        <f>БИПЦ_НДС!E116</f>
        <v>1</v>
      </c>
      <c r="D116" s="305">
        <f t="shared" si="1"/>
        <v>0</v>
      </c>
      <c r="E116" s="305">
        <v>0</v>
      </c>
      <c r="F116" s="305">
        <v>1</v>
      </c>
      <c r="G116" s="305">
        <v>0</v>
      </c>
      <c r="H116" s="305">
        <v>1</v>
      </c>
      <c r="I116" s="305">
        <v>0</v>
      </c>
      <c r="J116" s="315" t="s">
        <v>469</v>
      </c>
      <c r="K116" s="315" t="s">
        <v>469</v>
      </c>
      <c r="L116" s="305">
        <f>M116/MoM!M116*100</f>
        <v>0.86776399097285395</v>
      </c>
      <c r="M116" s="305">
        <f>N116/MoM!N116*100</f>
        <v>0.86975984815209162</v>
      </c>
      <c r="N116" s="305">
        <f>O116/MoM!O116*100</f>
        <v>0.87097751193950457</v>
      </c>
      <c r="O116" s="305">
        <f>P116/MoM!P116*100</f>
        <v>0.87655176801591739</v>
      </c>
      <c r="P116" s="305">
        <f>Q116/MoM!Q116*100</f>
        <v>0.87926907849676683</v>
      </c>
      <c r="Q116" s="305">
        <f>R116/MoM!R116*100</f>
        <v>0.88331371625785193</v>
      </c>
      <c r="R116" s="305">
        <f>S116/MoM!S116*100</f>
        <v>0.88887859267027647</v>
      </c>
      <c r="S116" s="305">
        <f>T116/MoM!T116*100</f>
        <v>0.8965229485672408</v>
      </c>
      <c r="T116" s="305">
        <f>U116/MoM!U116*100</f>
        <v>0.90109521560493377</v>
      </c>
      <c r="U116" s="305">
        <f>V116/MoM!V116*100</f>
        <v>0.9101962772825436</v>
      </c>
      <c r="V116" s="305">
        <f>W116/MoM!W116*100</f>
        <v>0.91684071010670609</v>
      </c>
      <c r="W116" s="305">
        <f>X116/MoM!X116*100</f>
        <v>0.92169996587027159</v>
      </c>
      <c r="X116" s="305">
        <f>Y116/MoM!Y116*100</f>
        <v>0.9249259157508174</v>
      </c>
      <c r="Y116" s="305">
        <f>Z116/MoM!Z116*100</f>
        <v>0.93186286011894848</v>
      </c>
      <c r="Z116" s="305">
        <f>AA116/MoM!AA116*100</f>
        <v>0.93456526241329341</v>
      </c>
      <c r="AA116" s="305">
        <f>AB116/MoM!AB116*100</f>
        <v>0.93933154525160123</v>
      </c>
      <c r="AB116" s="305">
        <f>AC116/MoM!AC116*100</f>
        <v>0.94327673774165788</v>
      </c>
      <c r="AC116" s="305">
        <f>AD116/MoM!AD116*100</f>
        <v>0.94940803653697869</v>
      </c>
      <c r="AD116" s="305">
        <f>AE116/MoM!AE116*100</f>
        <v>0.95083214859178422</v>
      </c>
      <c r="AE116" s="305">
        <f>AF116/MoM!AF116*100</f>
        <v>0.95425514432671465</v>
      </c>
      <c r="AF116" s="305">
        <f>AG116/MoM!AG116*100</f>
        <v>0.95702248424526215</v>
      </c>
      <c r="AG116" s="305">
        <f>AH116/MoM!AH116*100</f>
        <v>0.9642001528771017</v>
      </c>
      <c r="AH116" s="305">
        <f>AI116/MoM!AI116*100</f>
        <v>0.96844263354976101</v>
      </c>
      <c r="AI116" s="305">
        <f>AJ116/MoM!AJ116*100</f>
        <v>0.97251009261067001</v>
      </c>
      <c r="AJ116" s="305">
        <f>AK116/MoM!AK116*100</f>
        <v>0.97640013298111272</v>
      </c>
      <c r="AK116" s="305">
        <f>AL116/MoM!AL116*100</f>
        <v>0.98479717412475032</v>
      </c>
      <c r="AL116" s="305">
        <f>AM116/MoM!AM116*100</f>
        <v>0.98785004536453713</v>
      </c>
      <c r="AM116" s="305">
        <f>AN116/MoM!AN116*100</f>
        <v>0.99071481049609433</v>
      </c>
      <c r="AN116" s="305">
        <f>AO116/MoM!AO116*100</f>
        <v>0.99071481049609433</v>
      </c>
      <c r="AO116" s="305">
        <f>AP116/MoM!AP116*100</f>
        <v>0.99626281343487244</v>
      </c>
      <c r="AP116" s="305">
        <f>AQ116/MoM!AQ116*100</f>
        <v>1.0007459960953293</v>
      </c>
      <c r="AQ116" s="305">
        <f>AR116/MoM!AR116*100</f>
        <v>1.0071507704703393</v>
      </c>
      <c r="AR116" s="307">
        <v>1</v>
      </c>
      <c r="AS116" s="305">
        <f>AR116*MoM!AS116/100</f>
        <v>1.0085</v>
      </c>
      <c r="AT116" s="305">
        <f>AS116*MoM!AT116/100</f>
        <v>1.01707225</v>
      </c>
      <c r="AU116" s="305">
        <f>AT116*MoM!AU116/100</f>
        <v>1.0220559040249999</v>
      </c>
      <c r="AV116" s="305">
        <f>AU116*MoM!AV116/100</f>
        <v>1.022260315205805</v>
      </c>
      <c r="AW116" s="305">
        <f>AV116*MoM!AW116/100</f>
        <v>1.0172512396612965</v>
      </c>
      <c r="AX116" s="305">
        <f>AW116*MoM!AX116/100</f>
        <v>1.016132263297669</v>
      </c>
      <c r="AY116" s="305">
        <f>AX116*MoM!AY116/100</f>
        <v>1.0195871129928811</v>
      </c>
      <c r="AZ116" s="305">
        <f>AY116*MoM!AZ116/100</f>
        <v>1.0248889659804441</v>
      </c>
    </row>
    <row r="117" spans="1:52" ht="26.25" x14ac:dyDescent="0.45">
      <c r="A117" s="305">
        <f>Веса!A117</f>
        <v>1</v>
      </c>
      <c r="B117" s="305">
        <f>MoM!B117</f>
        <v>1</v>
      </c>
      <c r="C117" s="305">
        <f>БИПЦ_НДС!E117</f>
        <v>1</v>
      </c>
      <c r="D117" s="305">
        <f t="shared" si="1"/>
        <v>0</v>
      </c>
      <c r="E117" s="305">
        <v>0</v>
      </c>
      <c r="F117" s="305">
        <v>1</v>
      </c>
      <c r="G117" s="305">
        <v>0</v>
      </c>
      <c r="H117" s="305">
        <v>1</v>
      </c>
      <c r="I117" s="305">
        <v>0</v>
      </c>
      <c r="J117" s="308" t="s">
        <v>116</v>
      </c>
      <c r="K117" s="308" t="s">
        <v>116</v>
      </c>
      <c r="L117" s="305">
        <f>M117/MoM!M117*100</f>
        <v>0.89524189554044797</v>
      </c>
      <c r="M117" s="305">
        <f>N117/MoM!N117*100</f>
        <v>0.89756952446885319</v>
      </c>
      <c r="N117" s="305">
        <f>O117/MoM!O117*100</f>
        <v>0.89676171189683118</v>
      </c>
      <c r="O117" s="305">
        <f>P117/MoM!P117*100</f>
        <v>0.90115584428512552</v>
      </c>
      <c r="P117" s="305">
        <f>Q117/MoM!Q117*100</f>
        <v>0.90412965857126648</v>
      </c>
      <c r="Q117" s="305">
        <f>R117/MoM!R117*100</f>
        <v>0.90675163458112318</v>
      </c>
      <c r="R117" s="305">
        <f>S117/MoM!S117*100</f>
        <v>0.91019729079253142</v>
      </c>
      <c r="S117" s="305">
        <f>T117/MoM!T117*100</f>
        <v>0.91665969155715843</v>
      </c>
      <c r="T117" s="305">
        <f>U117/MoM!U117*100</f>
        <v>0.92500129475032855</v>
      </c>
      <c r="U117" s="305">
        <f>V117/MoM!V117*100</f>
        <v>0.93647131080523272</v>
      </c>
      <c r="V117" s="305">
        <f>W117/MoM!W117*100</f>
        <v>0.94190284440790317</v>
      </c>
      <c r="W117" s="305">
        <f>X117/MoM!X117*100</f>
        <v>0.94793102261211382</v>
      </c>
      <c r="X117" s="305">
        <f>Y117/MoM!Y117*100</f>
        <v>0.9495425053505544</v>
      </c>
      <c r="Y117" s="305">
        <f>Z117/MoM!Z117*100</f>
        <v>0.95210627011500082</v>
      </c>
      <c r="Z117" s="305">
        <f>AA117/MoM!AA117*100</f>
        <v>0.95886622463281723</v>
      </c>
      <c r="AA117" s="305">
        <f>AB117/MoM!AB117*100</f>
        <v>0.96087984370454604</v>
      </c>
      <c r="AB117" s="305">
        <f>AC117/MoM!AC117*100</f>
        <v>0.96424292315751192</v>
      </c>
      <c r="AC117" s="305">
        <f>AD117/MoM!AD117*100</f>
        <v>0.96665353046540581</v>
      </c>
      <c r="AD117" s="305">
        <f>AE117/MoM!AE117*100</f>
        <v>0.96646019975931263</v>
      </c>
      <c r="AE117" s="305">
        <f>AF117/MoM!AF117*100</f>
        <v>0.97254889901779618</v>
      </c>
      <c r="AF117" s="305">
        <f>AG117/MoM!AG117*100</f>
        <v>0.98042654509984029</v>
      </c>
      <c r="AG117" s="305">
        <f>AH117/MoM!AH117*100</f>
        <v>0.99130927975044847</v>
      </c>
      <c r="AH117" s="305">
        <f>AI117/MoM!AI117*100</f>
        <v>0.99765365914085136</v>
      </c>
      <c r="AI117" s="305">
        <f>AJ117/MoM!AJ117*100</f>
        <v>1.0024423967047276</v>
      </c>
      <c r="AJ117" s="305">
        <f>AK117/MoM!AK117*100</f>
        <v>1.004046304539455</v>
      </c>
      <c r="AK117" s="305">
        <f>AL117/MoM!AL117*100</f>
        <v>1.0020382119303761</v>
      </c>
      <c r="AL117" s="305">
        <f>AM117/MoM!AM117*100</f>
        <v>1.0060463647780977</v>
      </c>
      <c r="AM117" s="305">
        <f>AN117/MoM!AN117*100</f>
        <v>1.0062475740510533</v>
      </c>
      <c r="AN117" s="305">
        <f>AO117/MoM!AO117*100</f>
        <v>1.0023232085122542</v>
      </c>
      <c r="AO117" s="305">
        <f>AP117/MoM!AP117*100</f>
        <v>1.0029246024373617</v>
      </c>
      <c r="AP117" s="305">
        <f>AQ117/MoM!AQ117*100</f>
        <v>1.0001164135505372</v>
      </c>
      <c r="AQ117" s="305">
        <f>AR117/MoM!AR117*100</f>
        <v>1.0041168792047395</v>
      </c>
      <c r="AR117" s="307">
        <v>1</v>
      </c>
      <c r="AS117" s="305">
        <f>AR117*MoM!AS117/100</f>
        <v>0.9998999999999999</v>
      </c>
      <c r="AT117" s="305">
        <f>AS117*MoM!AT117/100</f>
        <v>1.0025997299999998</v>
      </c>
      <c r="AU117" s="305">
        <f>AT117*MoM!AU117/100</f>
        <v>1.0045046694869999</v>
      </c>
      <c r="AV117" s="305">
        <f>AU117*MoM!AV117/100</f>
        <v>1.003500164817513</v>
      </c>
      <c r="AW117" s="305">
        <f>AV117*MoM!AW117/100</f>
        <v>1.0054068151306663</v>
      </c>
      <c r="AX117" s="305">
        <f>AW117*MoM!AX117/100</f>
        <v>1.0048035710415879</v>
      </c>
      <c r="AY117" s="305">
        <f>AX117*MoM!AY117/100</f>
        <v>1.0055069335413169</v>
      </c>
      <c r="AZ117" s="305">
        <f>AY117*MoM!AZ117/100</f>
        <v>1.0099311640488988</v>
      </c>
    </row>
    <row r="118" spans="1:52" ht="26.25" x14ac:dyDescent="0.45">
      <c r="A118" s="305">
        <f>Веса!A118</f>
        <v>1</v>
      </c>
      <c r="B118" s="305">
        <f>MoM!B118</f>
        <v>1</v>
      </c>
      <c r="C118" s="305">
        <f>БИПЦ_НДС!E118</f>
        <v>1</v>
      </c>
      <c r="D118" s="305">
        <f t="shared" si="1"/>
        <v>0</v>
      </c>
      <c r="E118" s="305">
        <v>0</v>
      </c>
      <c r="F118" s="305">
        <v>1</v>
      </c>
      <c r="G118" s="305">
        <v>0</v>
      </c>
      <c r="H118" s="305">
        <v>1</v>
      </c>
      <c r="I118" s="305">
        <v>0</v>
      </c>
      <c r="J118" s="308" t="s">
        <v>117</v>
      </c>
      <c r="K118" s="308" t="s">
        <v>117</v>
      </c>
      <c r="L118" s="305">
        <f>M118/MoM!M118*100</f>
        <v>0.95277807338549292</v>
      </c>
      <c r="M118" s="305">
        <f>N118/MoM!N118*100</f>
        <v>0.95554112979831096</v>
      </c>
      <c r="N118" s="305">
        <f>O118/MoM!O118*100</f>
        <v>0.96022328133432278</v>
      </c>
      <c r="O118" s="305">
        <f>P118/MoM!P118*100</f>
        <v>0.95945510270925538</v>
      </c>
      <c r="P118" s="305">
        <f>Q118/MoM!Q118*100</f>
        <v>0.95734430148329497</v>
      </c>
      <c r="Q118" s="305">
        <f>R118/MoM!R118*100</f>
        <v>0.9505471569427637</v>
      </c>
      <c r="R118" s="305">
        <f>S118/MoM!S118*100</f>
        <v>0.95216308710956643</v>
      </c>
      <c r="S118" s="305">
        <f>T118/MoM!T118*100</f>
        <v>0.96177993428937303</v>
      </c>
      <c r="T118" s="305">
        <f>U118/MoM!U118*100</f>
        <v>0.96620412198710415</v>
      </c>
      <c r="U118" s="305">
        <f>V118/MoM!V118*100</f>
        <v>0.97403037537519976</v>
      </c>
      <c r="V118" s="305">
        <f>W118/MoM!W118*100</f>
        <v>0.97490700271303743</v>
      </c>
      <c r="W118" s="305">
        <f>X118/MoM!X118*100</f>
        <v>0.9775392516203627</v>
      </c>
      <c r="X118" s="305">
        <f>Y118/MoM!Y118*100</f>
        <v>0.98096063900103403</v>
      </c>
      <c r="Y118" s="305">
        <f>Z118/MoM!Z118*100</f>
        <v>0.98253017602343562</v>
      </c>
      <c r="Z118" s="305">
        <f>AA118/MoM!AA118*100</f>
        <v>0.98567427258671059</v>
      </c>
      <c r="AA118" s="305">
        <f>AB118/MoM!AB118*100</f>
        <v>0.99060264394964415</v>
      </c>
      <c r="AB118" s="305">
        <f>AC118/MoM!AC118*100</f>
        <v>0.99099888500722411</v>
      </c>
      <c r="AC118" s="305">
        <f>AD118/MoM!AD118*100</f>
        <v>0.99367458199674363</v>
      </c>
      <c r="AD118" s="305">
        <f>AE118/MoM!AE118*100</f>
        <v>0.99287964233114623</v>
      </c>
      <c r="AE118" s="305">
        <f>AF118/MoM!AF118*100</f>
        <v>0.99208533861728132</v>
      </c>
      <c r="AF118" s="305">
        <f>AG118/MoM!AG118*100</f>
        <v>0.99833547625057006</v>
      </c>
      <c r="AG118" s="305">
        <f>AH118/MoM!AH118*100</f>
        <v>1.0044253226556985</v>
      </c>
      <c r="AH118" s="305">
        <f>AI118/MoM!AI118*100</f>
        <v>1.0091461216721802</v>
      </c>
      <c r="AI118" s="305">
        <f>AJ118/MoM!AJ118*100</f>
        <v>1.0148982545657115</v>
      </c>
      <c r="AJ118" s="305">
        <f>AK118/MoM!AK118*100</f>
        <v>1.0189578475839745</v>
      </c>
      <c r="AK118" s="305">
        <f>AL118/MoM!AL118*100</f>
        <v>1.019059743368733</v>
      </c>
      <c r="AL118" s="305">
        <f>AM118/MoM!AM118*100</f>
        <v>1.0198749911634279</v>
      </c>
      <c r="AM118" s="305">
        <f>AN118/MoM!AN118*100</f>
        <v>1.011919966232353</v>
      </c>
      <c r="AN118" s="305">
        <f>AO118/MoM!AO118*100</f>
        <v>1.0074675183809307</v>
      </c>
      <c r="AO118" s="305">
        <f>AP118/MoM!AP118*100</f>
        <v>1.0023294340371878</v>
      </c>
      <c r="AP118" s="305">
        <f>AQ118/MoM!AQ118*100</f>
        <v>0.99842034924444278</v>
      </c>
      <c r="AQ118" s="305">
        <f>AR118/MoM!AR118*100</f>
        <v>1.0035122930255895</v>
      </c>
      <c r="AR118" s="307">
        <v>1</v>
      </c>
      <c r="AS118" s="305">
        <f>AR118*MoM!AS118/100</f>
        <v>1.0005999999999999</v>
      </c>
      <c r="AT118" s="305">
        <f>AS118*MoM!AT118/100</f>
        <v>1.005603</v>
      </c>
      <c r="AU118" s="305">
        <f>AT118*MoM!AU118/100</f>
        <v>1.0081170075000001</v>
      </c>
      <c r="AV118" s="305">
        <f>AU118*MoM!AV118/100</f>
        <v>1.00398372776925</v>
      </c>
      <c r="AW118" s="305">
        <f>AV118*MoM!AW118/100</f>
        <v>0.99826102052096544</v>
      </c>
      <c r="AX118" s="305">
        <f>AW118*MoM!AX118/100</f>
        <v>0.99866032492917389</v>
      </c>
      <c r="AY118" s="305">
        <f>AX118*MoM!AY118/100</f>
        <v>1.0006576455790321</v>
      </c>
      <c r="AZ118" s="305">
        <f>AY118*MoM!AZ118/100</f>
        <v>1.0009578428727059</v>
      </c>
    </row>
    <row r="119" spans="1:52" ht="42.75" x14ac:dyDescent="0.45">
      <c r="A119" s="305">
        <f>Веса!A119</f>
        <v>1</v>
      </c>
      <c r="B119" s="305">
        <f>MoM!B119</f>
        <v>1</v>
      </c>
      <c r="C119" s="305">
        <f>БИПЦ_НДС!E119</f>
        <v>1</v>
      </c>
      <c r="D119" s="305">
        <f t="shared" si="1"/>
        <v>0</v>
      </c>
      <c r="E119" s="305">
        <v>0</v>
      </c>
      <c r="F119" s="305">
        <v>1</v>
      </c>
      <c r="G119" s="305">
        <v>0</v>
      </c>
      <c r="H119" s="305">
        <v>1</v>
      </c>
      <c r="I119" s="305">
        <v>0</v>
      </c>
      <c r="J119" s="308" t="s">
        <v>470</v>
      </c>
      <c r="K119" s="310" t="s">
        <v>450</v>
      </c>
      <c r="L119" s="305">
        <f>M119/MoM!M119*100</f>
        <v>0.89668214748432773</v>
      </c>
      <c r="M119" s="305">
        <f>N119/MoM!N119*100</f>
        <v>0.89695115212857313</v>
      </c>
      <c r="N119" s="305">
        <f>O119/MoM!O119*100</f>
        <v>0.89533664005474167</v>
      </c>
      <c r="O119" s="305">
        <f>P119/MoM!P119*100</f>
        <v>0.90061912623106477</v>
      </c>
      <c r="P119" s="305">
        <f>Q119/MoM!Q119*100</f>
        <v>0.90377129317287341</v>
      </c>
      <c r="Q119" s="305">
        <f>R119/MoM!R119*100</f>
        <v>0.90440393307809441</v>
      </c>
      <c r="R119" s="305">
        <f>S119/MoM!S119*100</f>
        <v>0.90711714487732875</v>
      </c>
      <c r="S119" s="305">
        <f>T119/MoM!T119*100</f>
        <v>0.91655116318405305</v>
      </c>
      <c r="T119" s="305">
        <f>U119/MoM!U119*100</f>
        <v>0.924433503187436</v>
      </c>
      <c r="U119" s="305">
        <f>V119/MoM!V119*100</f>
        <v>0.93303073476707932</v>
      </c>
      <c r="V119" s="305">
        <f>W119/MoM!W119*100</f>
        <v>0.93872222224915847</v>
      </c>
      <c r="W119" s="305">
        <f>X119/MoM!X119*100</f>
        <v>0.9458565111382522</v>
      </c>
      <c r="X119" s="305">
        <f>Y119/MoM!Y119*100</f>
        <v>0.95077496499617109</v>
      </c>
      <c r="Y119" s="305">
        <f>Z119/MoM!Z119*100</f>
        <v>0.9571451572616454</v>
      </c>
      <c r="Z119" s="305">
        <f>AA119/MoM!AA119*100</f>
        <v>0.9593465911233473</v>
      </c>
      <c r="AA119" s="305">
        <f>AB119/MoM!AB119*100</f>
        <v>0.95973032975979666</v>
      </c>
      <c r="AB119" s="305">
        <f>AC119/MoM!AC119*100</f>
        <v>0.96414508927669174</v>
      </c>
      <c r="AC119" s="305">
        <f>AD119/MoM!AD119*100</f>
        <v>0.9684837421784368</v>
      </c>
      <c r="AD119" s="305">
        <f>AE119/MoM!AE119*100</f>
        <v>0.97003331616592225</v>
      </c>
      <c r="AE119" s="305">
        <f>AF119/MoM!AF119*100</f>
        <v>0.97595051939453437</v>
      </c>
      <c r="AF119" s="305">
        <f>AG119/MoM!AG119*100</f>
        <v>0.98307495818611457</v>
      </c>
      <c r="AG119" s="305">
        <f>AH119/MoM!AH119*100</f>
        <v>0.98386141815266348</v>
      </c>
      <c r="AH119" s="305">
        <f>AI119/MoM!AI119*100</f>
        <v>0.98622268555622983</v>
      </c>
      <c r="AI119" s="305">
        <f>AJ119/MoM!AJ119*100</f>
        <v>0.99243588847523401</v>
      </c>
      <c r="AJ119" s="305">
        <f>AK119/MoM!AK119*100</f>
        <v>0.9981920166283903</v>
      </c>
      <c r="AK119" s="305">
        <f>AL119/MoM!AL119*100</f>
        <v>1.0004878582666357</v>
      </c>
      <c r="AL119" s="305">
        <f>AM119/MoM!AM119*100</f>
        <v>1.0031891754839555</v>
      </c>
      <c r="AM119" s="305">
        <f>AN119/MoM!AN119*100</f>
        <v>1.0014837538856327</v>
      </c>
      <c r="AN119" s="305">
        <f>AO119/MoM!AO119*100</f>
        <v>0.99457351598382182</v>
      </c>
      <c r="AO119" s="305">
        <f>AP119/MoM!AP119*100</f>
        <v>0.98870553223951718</v>
      </c>
      <c r="AP119" s="305">
        <f>AQ119/MoM!AQ119*100</f>
        <v>0.98870553223951718</v>
      </c>
      <c r="AQ119" s="305">
        <f>AR119/MoM!AR119*100</f>
        <v>0.99730727037000111</v>
      </c>
      <c r="AR119" s="307">
        <v>1</v>
      </c>
      <c r="AS119" s="305">
        <f>AR119*MoM!AS119/100</f>
        <v>0.99909999999999999</v>
      </c>
      <c r="AT119" s="305">
        <f>AS119*MoM!AT119/100</f>
        <v>1.0030964</v>
      </c>
      <c r="AU119" s="305">
        <f>AT119*MoM!AU119/100</f>
        <v>1.0041998060399999</v>
      </c>
      <c r="AV119" s="305">
        <f>AU119*MoM!AV119/100</f>
        <v>1.0032960262145638</v>
      </c>
      <c r="AW119" s="305">
        <f>AV119*MoM!AW119/100</f>
        <v>1.0016907525726204</v>
      </c>
      <c r="AX119" s="305">
        <f>AW119*MoM!AX119/100</f>
        <v>1.0020914288736495</v>
      </c>
      <c r="AY119" s="305">
        <f>AX119*MoM!AY119/100</f>
        <v>1.0030935203025231</v>
      </c>
      <c r="AZ119" s="305">
        <f>AY119*MoM!AZ119/100</f>
        <v>1.0064037289195213</v>
      </c>
    </row>
    <row r="120" spans="1:52" x14ac:dyDescent="0.45">
      <c r="A120" s="305">
        <f>Веса!A120</f>
        <v>1</v>
      </c>
      <c r="B120" s="305">
        <f>MoM!B120</f>
        <v>1</v>
      </c>
      <c r="C120" s="305">
        <f>БИПЦ_НДС!E120</f>
        <v>1</v>
      </c>
      <c r="D120" s="305">
        <f t="shared" si="1"/>
        <v>0</v>
      </c>
      <c r="E120" s="305">
        <v>0</v>
      </c>
      <c r="F120" s="305">
        <v>1</v>
      </c>
      <c r="G120" s="305">
        <v>0</v>
      </c>
      <c r="H120" s="305">
        <v>1</v>
      </c>
      <c r="I120" s="305">
        <v>0</v>
      </c>
      <c r="J120" s="308" t="s">
        <v>471</v>
      </c>
      <c r="K120" s="308" t="s">
        <v>471</v>
      </c>
      <c r="L120" s="305">
        <f>M120/MoM!M120*100</f>
        <v>0.9360525054691563</v>
      </c>
      <c r="M120" s="305">
        <f>N120/MoM!N120*100</f>
        <v>0.94269847825798736</v>
      </c>
      <c r="N120" s="305">
        <f>O120/MoM!O120*100</f>
        <v>0.94241566871450988</v>
      </c>
      <c r="O120" s="305">
        <f>P120/MoM!P120*100</f>
        <v>0.93949418014149488</v>
      </c>
      <c r="P120" s="305">
        <f>Q120/MoM!Q120*100</f>
        <v>0.93517250691284404</v>
      </c>
      <c r="Q120" s="305">
        <f>R120/MoM!R120*100</f>
        <v>0.93255402389348807</v>
      </c>
      <c r="R120" s="305">
        <f>S120/MoM!S120*100</f>
        <v>0.93544494136755785</v>
      </c>
      <c r="S120" s="305">
        <f>T120/MoM!T120*100</f>
        <v>0.94218014494540436</v>
      </c>
      <c r="T120" s="305">
        <f>U120/MoM!U120*100</f>
        <v>0.95508801293115642</v>
      </c>
      <c r="U120" s="305">
        <f>V120/MoM!V120*100</f>
        <v>0.96186913782296757</v>
      </c>
      <c r="V120" s="305">
        <f>W120/MoM!W120*100</f>
        <v>0.96273482004700828</v>
      </c>
      <c r="W120" s="305">
        <f>X120/MoM!X120*100</f>
        <v>0.96408264879507399</v>
      </c>
      <c r="X120" s="305">
        <f>Y120/MoM!Y120*100</f>
        <v>0.9654323645033871</v>
      </c>
      <c r="Y120" s="305">
        <f>Z120/MoM!Z120*100</f>
        <v>0.97412125578391762</v>
      </c>
      <c r="Z120" s="305">
        <f>AA120/MoM!AA120*100</f>
        <v>0.97363419515602567</v>
      </c>
      <c r="AA120" s="305">
        <f>AB120/MoM!AB120*100</f>
        <v>0.97509464644875976</v>
      </c>
      <c r="AB120" s="305">
        <f>AC120/MoM!AC120*100</f>
        <v>0.97489962751947012</v>
      </c>
      <c r="AC120" s="305">
        <f>AD120/MoM!AD120*100</f>
        <v>0.97333978811543909</v>
      </c>
      <c r="AD120" s="305">
        <f>AE120/MoM!AE120*100</f>
        <v>0.97392379198830836</v>
      </c>
      <c r="AE120" s="305">
        <f>AF120/MoM!AF120*100</f>
        <v>0.98015690425703361</v>
      </c>
      <c r="AF120" s="305">
        <f>AG120/MoM!AG120*100</f>
        <v>0.98858625363364405</v>
      </c>
      <c r="AG120" s="305">
        <f>AH120/MoM!AH120*100</f>
        <v>0.98888282950973416</v>
      </c>
      <c r="AH120" s="305">
        <f>AI120/MoM!AI120*100</f>
        <v>0.98542173960645008</v>
      </c>
      <c r="AI120" s="305">
        <f>AJ120/MoM!AJ120*100</f>
        <v>0.98640716134605655</v>
      </c>
      <c r="AJ120" s="305">
        <f>AK120/MoM!AK120*100</f>
        <v>0.98877453853328712</v>
      </c>
      <c r="AK120" s="305">
        <f>AL120/MoM!AL120*100</f>
        <v>0.99599259266458018</v>
      </c>
      <c r="AL120" s="305">
        <f>AM120/MoM!AM120*100</f>
        <v>0.99180942377538883</v>
      </c>
      <c r="AM120" s="305">
        <f>AN120/MoM!AN120*100</f>
        <v>0.98843727173455243</v>
      </c>
      <c r="AN120" s="305">
        <f>AO120/MoM!AO120*100</f>
        <v>0.9830008667400123</v>
      </c>
      <c r="AO120" s="305">
        <f>AP120/MoM!AP120*100</f>
        <v>0.98486856838681824</v>
      </c>
      <c r="AP120" s="305">
        <f>AQ120/MoM!AQ120*100</f>
        <v>0.98585343695520489</v>
      </c>
      <c r="AQ120" s="305">
        <f>AR120/MoM!AR120*100</f>
        <v>0.99413460582562874</v>
      </c>
      <c r="AR120" s="307">
        <v>1</v>
      </c>
      <c r="AS120" s="305">
        <f>AR120*MoM!AS120/100</f>
        <v>1.0017</v>
      </c>
      <c r="AT120" s="305">
        <f>AS120*MoM!AT120/100</f>
        <v>1.00260153</v>
      </c>
      <c r="AU120" s="305">
        <f>AT120*MoM!AU120/100</f>
        <v>1.004005172142</v>
      </c>
      <c r="AV120" s="305">
        <f>AU120*MoM!AV120/100</f>
        <v>1.0043063736936426</v>
      </c>
      <c r="AW120" s="305">
        <f>AV120*MoM!AW120/100</f>
        <v>1.0086248911005253</v>
      </c>
      <c r="AX120" s="305">
        <f>AW120*MoM!AX120/100</f>
        <v>1.0101378284371763</v>
      </c>
      <c r="AY120" s="305">
        <f>AX120*MoM!AY120/100</f>
        <v>1.0036729463351783</v>
      </c>
      <c r="AZ120" s="305">
        <f>AY120*MoM!AZ120/100</f>
        <v>1.0053791903439482</v>
      </c>
    </row>
    <row r="121" spans="1:52" ht="26.25" x14ac:dyDescent="0.45">
      <c r="A121" s="305">
        <f>Веса!A121</f>
        <v>1</v>
      </c>
      <c r="B121" s="305">
        <f>MoM!B121</f>
        <v>1</v>
      </c>
      <c r="C121" s="305">
        <f>БИПЦ_НДС!E121</f>
        <v>1</v>
      </c>
      <c r="D121" s="305">
        <f t="shared" si="1"/>
        <v>0</v>
      </c>
      <c r="E121" s="305">
        <v>0</v>
      </c>
      <c r="F121" s="305">
        <v>1</v>
      </c>
      <c r="G121" s="305">
        <v>0</v>
      </c>
      <c r="H121" s="305">
        <v>1</v>
      </c>
      <c r="I121" s="305">
        <v>0</v>
      </c>
      <c r="J121" s="308" t="s">
        <v>120</v>
      </c>
      <c r="K121" s="308" t="s">
        <v>120</v>
      </c>
      <c r="L121" s="305">
        <f>M121/MoM!M121*100</f>
        <v>0.95766172562011287</v>
      </c>
      <c r="M121" s="305">
        <f>N121/MoM!N121*100</f>
        <v>0.95335224785482242</v>
      </c>
      <c r="N121" s="305">
        <f>O121/MoM!O121*100</f>
        <v>0.95268490128132421</v>
      </c>
      <c r="O121" s="305">
        <f>P121/MoM!P121*100</f>
        <v>0.94935050412683963</v>
      </c>
      <c r="P121" s="305">
        <f>Q121/MoM!Q121*100</f>
        <v>0.94697712786652244</v>
      </c>
      <c r="Q121" s="305">
        <f>R121/MoM!R121*100</f>
        <v>0.9464089415898026</v>
      </c>
      <c r="R121" s="305">
        <f>S121/MoM!S121*100</f>
        <v>0.94574645533068991</v>
      </c>
      <c r="S121" s="305">
        <f>T121/MoM!T121*100</f>
        <v>0.95293412839120317</v>
      </c>
      <c r="T121" s="305">
        <f>U121/MoM!U121*100</f>
        <v>0.95912820022574596</v>
      </c>
      <c r="U121" s="305">
        <f>V121/MoM!V121*100</f>
        <v>0.97313147194904182</v>
      </c>
      <c r="V121" s="305">
        <f>W121/MoM!W121*100</f>
        <v>0.9778025030143972</v>
      </c>
      <c r="W121" s="305">
        <f>X121/MoM!X121*100</f>
        <v>0.98122481177494747</v>
      </c>
      <c r="X121" s="305">
        <f>Y121/MoM!Y121*100</f>
        <v>0.97504309546076529</v>
      </c>
      <c r="Y121" s="305">
        <f>Z121/MoM!Z121*100</f>
        <v>0.9747505825321271</v>
      </c>
      <c r="Z121" s="305">
        <f>AA121/MoM!AA121*100</f>
        <v>0.97348340677483536</v>
      </c>
      <c r="AA121" s="305">
        <f>AB121/MoM!AB121*100</f>
        <v>0.97143909162060815</v>
      </c>
      <c r="AB121" s="305">
        <f>AC121/MoM!AC121*100</f>
        <v>0.97153623552977031</v>
      </c>
      <c r="AC121" s="305">
        <f>AD121/MoM!AD121*100</f>
        <v>0.9707590065413465</v>
      </c>
      <c r="AD121" s="305">
        <f>AE121/MoM!AE121*100</f>
        <v>0.97134146194527127</v>
      </c>
      <c r="AE121" s="305">
        <f>AF121/MoM!AF121*100</f>
        <v>0.97542109608544147</v>
      </c>
      <c r="AF121" s="305">
        <f>AG121/MoM!AG121*100</f>
        <v>0.98595564392316426</v>
      </c>
      <c r="AG121" s="305">
        <f>AH121/MoM!AH121*100</f>
        <v>0.9983786850365961</v>
      </c>
      <c r="AH121" s="305">
        <f>AI121/MoM!AI121*100</f>
        <v>1.0046684707523266</v>
      </c>
      <c r="AI121" s="305">
        <f>AJ121/MoM!AJ121*100</f>
        <v>1.0080843435528846</v>
      </c>
      <c r="AJ121" s="305">
        <f>AK121/MoM!AK121*100</f>
        <v>1.0039511977443176</v>
      </c>
      <c r="AK121" s="305">
        <f>AL121/MoM!AL121*100</f>
        <v>1.0002365783126637</v>
      </c>
      <c r="AL121" s="305">
        <f>AM121/MoM!AM121*100</f>
        <v>0.99533541907893164</v>
      </c>
      <c r="AM121" s="305">
        <f>AN121/MoM!AN121*100</f>
        <v>0.99264801344741849</v>
      </c>
      <c r="AN121" s="305">
        <f>AO121/MoM!AO121*100</f>
        <v>0.99225095424203946</v>
      </c>
      <c r="AO121" s="305">
        <f>AP121/MoM!AP121*100</f>
        <v>0.99056412761982793</v>
      </c>
      <c r="AP121" s="305">
        <f>AQ121/MoM!AQ121*100</f>
        <v>0.99145563533468573</v>
      </c>
      <c r="AQ121" s="305">
        <f>AR121/MoM!AR121*100</f>
        <v>0.99641291351135908</v>
      </c>
      <c r="AR121" s="307">
        <v>1</v>
      </c>
      <c r="AS121" s="305">
        <f>AR121*MoM!AS121/100</f>
        <v>1.0109999999999999</v>
      </c>
      <c r="AT121" s="305">
        <f>AS121*MoM!AT121/100</f>
        <v>1.0178748</v>
      </c>
      <c r="AU121" s="305">
        <f>AT121*MoM!AU121/100</f>
        <v>1.01288721348</v>
      </c>
      <c r="AV121" s="305">
        <f>AU121*MoM!AV121/100</f>
        <v>1.001948031574416</v>
      </c>
      <c r="AW121" s="305">
        <f>AV121*MoM!AW121/100</f>
        <v>0.99293049929024624</v>
      </c>
      <c r="AX121" s="305">
        <f>AW121*MoM!AX121/100</f>
        <v>0.98895877729308523</v>
      </c>
      <c r="AY121" s="305">
        <f>AX121*MoM!AY121/100</f>
        <v>0.98717865149395767</v>
      </c>
      <c r="AZ121" s="305">
        <f>AY121*MoM!AZ121/100</f>
        <v>0.98786967655000335</v>
      </c>
    </row>
    <row r="122" spans="1:52" x14ac:dyDescent="0.45">
      <c r="A122" s="305">
        <f>Веса!A122</f>
        <v>1</v>
      </c>
      <c r="B122" s="305">
        <f>MoM!B122</f>
        <v>1</v>
      </c>
      <c r="C122" s="305">
        <f>БИПЦ_НДС!E122</f>
        <v>1</v>
      </c>
      <c r="D122" s="305">
        <f t="shared" si="1"/>
        <v>0</v>
      </c>
      <c r="E122" s="305">
        <v>0</v>
      </c>
      <c r="F122" s="305">
        <v>1</v>
      </c>
      <c r="G122" s="305">
        <v>0</v>
      </c>
      <c r="H122" s="305">
        <v>1</v>
      </c>
      <c r="I122" s="305">
        <v>0</v>
      </c>
      <c r="J122" s="308" t="s">
        <v>121</v>
      </c>
      <c r="K122" s="308" t="s">
        <v>121</v>
      </c>
      <c r="L122" s="305">
        <f>M122/MoM!M122*100</f>
        <v>0.95273475897279902</v>
      </c>
      <c r="M122" s="305">
        <f>N122/MoM!N122*100</f>
        <v>0.9571173388640738</v>
      </c>
      <c r="N122" s="305">
        <f>O122/MoM!O122*100</f>
        <v>0.96908130559987471</v>
      </c>
      <c r="O122" s="305">
        <f>P122/MoM!P122*100</f>
        <v>0.97324835521395425</v>
      </c>
      <c r="P122" s="305">
        <f>Q122/MoM!Q122*100</f>
        <v>0.96750618991819182</v>
      </c>
      <c r="Q122" s="305">
        <f>R122/MoM!R122*100</f>
        <v>0.96179790339767457</v>
      </c>
      <c r="R122" s="305">
        <f>S122/MoM!S122*100</f>
        <v>0.95602711597728862</v>
      </c>
      <c r="S122" s="305">
        <f>T122/MoM!T122*100</f>
        <v>0.95631392411208183</v>
      </c>
      <c r="T122" s="305">
        <f>U122/MoM!U122*100</f>
        <v>0.96205180765675424</v>
      </c>
      <c r="U122" s="305">
        <f>V122/MoM!V122*100</f>
        <v>0.96032011440297194</v>
      </c>
      <c r="V122" s="305">
        <f>W122/MoM!W122*100</f>
        <v>0.95955185831144951</v>
      </c>
      <c r="W122" s="305">
        <f>X122/MoM!X122*100</f>
        <v>0.95935994793978718</v>
      </c>
      <c r="X122" s="305">
        <f>Y122/MoM!Y122*100</f>
        <v>0.96099085985128474</v>
      </c>
      <c r="Y122" s="305">
        <f>Z122/MoM!Z122*100</f>
        <v>0.97012027301987203</v>
      </c>
      <c r="Z122" s="305">
        <f>AA122/MoM!AA122*100</f>
        <v>0.98263482454182838</v>
      </c>
      <c r="AA122" s="305">
        <f>AB122/MoM!AB122*100</f>
        <v>0.98990632224343778</v>
      </c>
      <c r="AB122" s="305">
        <f>AC122/MoM!AC122*100</f>
        <v>0.99337099437128984</v>
      </c>
      <c r="AC122" s="305">
        <f>AD122/MoM!AD122*100</f>
        <v>0.98284126183095422</v>
      </c>
      <c r="AD122" s="305">
        <f>AE122/MoM!AE122*100</f>
        <v>0.98097386343347537</v>
      </c>
      <c r="AE122" s="305">
        <f>AF122/MoM!AF122*100</f>
        <v>0.98744829093213615</v>
      </c>
      <c r="AF122" s="305">
        <f>AG122/MoM!AG122*100</f>
        <v>0.99603909106324573</v>
      </c>
      <c r="AG122" s="305">
        <f>AH122/MoM!AH122*100</f>
        <v>0.99076008388061054</v>
      </c>
      <c r="AH122" s="305">
        <f>AI122/MoM!AI122*100</f>
        <v>0.9874905756038046</v>
      </c>
      <c r="AI122" s="305">
        <f>AJ122/MoM!AJ122*100</f>
        <v>0.98837931712184801</v>
      </c>
      <c r="AJ122" s="305">
        <f>AK122/MoM!AK122*100</f>
        <v>0.99005956196095524</v>
      </c>
      <c r="AK122" s="305">
        <f>AL122/MoM!AL122*100</f>
        <v>1.0000591635367611</v>
      </c>
      <c r="AL122" s="305">
        <f>AM122/MoM!AM122*100</f>
        <v>1.0129599267463854</v>
      </c>
      <c r="AM122" s="305">
        <f>AN122/MoM!AN122*100</f>
        <v>1.0106301189148685</v>
      </c>
      <c r="AN122" s="305">
        <f>AO122/MoM!AO122*100</f>
        <v>1.0048695272370538</v>
      </c>
      <c r="AO122" s="305">
        <f>AP122/MoM!AP122*100</f>
        <v>0.99833787531001306</v>
      </c>
      <c r="AP122" s="305">
        <f>AQ122/MoM!AQ122*100</f>
        <v>0.99444435759630401</v>
      </c>
      <c r="AQ122" s="305">
        <f>AR122/MoM!AR122*100</f>
        <v>1.0018032458425166</v>
      </c>
      <c r="AR122" s="307">
        <v>1</v>
      </c>
      <c r="AS122" s="305">
        <f>AR122*MoM!AS122/100</f>
        <v>0.99930000000000008</v>
      </c>
      <c r="AT122" s="305">
        <f>AS122*MoM!AT122/100</f>
        <v>0.99999950999999998</v>
      </c>
      <c r="AU122" s="305">
        <f>AT122*MoM!AU122/100</f>
        <v>0.99919951039200006</v>
      </c>
      <c r="AV122" s="305">
        <f>AU122*MoM!AV122/100</f>
        <v>0.99919951039200006</v>
      </c>
      <c r="AW122" s="305">
        <f>AV122*MoM!AW122/100</f>
        <v>0.99929943034303936</v>
      </c>
      <c r="AX122" s="305">
        <f>AW122*MoM!AX122/100</f>
        <v>1.0060946664693722</v>
      </c>
      <c r="AY122" s="305">
        <f>AX122*MoM!AY122/100</f>
        <v>1.0121312344681883</v>
      </c>
      <c r="AZ122" s="305">
        <f>AY122*MoM!AZ122/100</f>
        <v>1.0134470050729969</v>
      </c>
    </row>
    <row r="123" spans="1:52" ht="26.25" x14ac:dyDescent="0.45">
      <c r="A123" s="305">
        <f>Веса!A123</f>
        <v>1</v>
      </c>
      <c r="B123" s="305">
        <f>MoM!B123</f>
        <v>1</v>
      </c>
      <c r="C123" s="305">
        <f>БИПЦ_НДС!E123</f>
        <v>1</v>
      </c>
      <c r="D123" s="305">
        <f t="shared" si="1"/>
        <v>0</v>
      </c>
      <c r="E123" s="305">
        <v>0</v>
      </c>
      <c r="F123" s="305">
        <v>1</v>
      </c>
      <c r="G123" s="305">
        <v>0</v>
      </c>
      <c r="H123" s="305">
        <v>1</v>
      </c>
      <c r="I123" s="305">
        <v>0</v>
      </c>
      <c r="J123" s="308" t="s">
        <v>122</v>
      </c>
      <c r="K123" s="308" t="s">
        <v>122</v>
      </c>
      <c r="L123" s="305">
        <f>M123/MoM!M123*100</f>
        <v>0.95661641535270991</v>
      </c>
      <c r="M123" s="305">
        <f>N123/MoM!N123*100</f>
        <v>0.95355524282358139</v>
      </c>
      <c r="N123" s="305">
        <f>O123/MoM!O123*100</f>
        <v>0.95126671024080478</v>
      </c>
      <c r="O123" s="305">
        <f>P123/MoM!P123*100</f>
        <v>0.95297899031923827</v>
      </c>
      <c r="P123" s="305">
        <f>Q123/MoM!Q123*100</f>
        <v>0.95107303233859974</v>
      </c>
      <c r="Q123" s="305">
        <f>R123/MoM!R123*100</f>
        <v>0.95097792503536571</v>
      </c>
      <c r="R123" s="305">
        <f>S123/MoM!S123*100</f>
        <v>0.954401445565493</v>
      </c>
      <c r="S123" s="305">
        <f>T123/MoM!T123*100</f>
        <v>0.96012785423888591</v>
      </c>
      <c r="T123" s="305">
        <f>U123/MoM!U123*100</f>
        <v>0.96588862136431919</v>
      </c>
      <c r="U123" s="305">
        <f>V123/MoM!V123*100</f>
        <v>0.97264984171386937</v>
      </c>
      <c r="V123" s="305">
        <f>W123/MoM!W123*100</f>
        <v>0.97498420133398256</v>
      </c>
      <c r="W123" s="305">
        <f>X123/MoM!X123*100</f>
        <v>0.9774216618373176</v>
      </c>
      <c r="X123" s="305">
        <f>Y123/MoM!Y123*100</f>
        <v>0.97800811483442007</v>
      </c>
      <c r="Y123" s="305">
        <f>Z123/MoM!Z123*100</f>
        <v>0.98162674485930745</v>
      </c>
      <c r="Z123" s="305">
        <f>AA123/MoM!AA123*100</f>
        <v>0.98211755823173696</v>
      </c>
      <c r="AA123" s="305">
        <f>AB123/MoM!AB123*100</f>
        <v>0.98280504052249906</v>
      </c>
      <c r="AB123" s="305">
        <f>AC123/MoM!AC123*100</f>
        <v>0.98182223548197667</v>
      </c>
      <c r="AC123" s="305">
        <f>AD123/MoM!AD123*100</f>
        <v>0.98054586657585019</v>
      </c>
      <c r="AD123" s="305">
        <f>AE123/MoM!AE123*100</f>
        <v>0.97603535558960131</v>
      </c>
      <c r="AE123" s="305">
        <f>AF123/MoM!AF123*100</f>
        <v>0.98491727732546663</v>
      </c>
      <c r="AF123" s="305">
        <f>AG123/MoM!AG123*100</f>
        <v>0.98994035543982661</v>
      </c>
      <c r="AG123" s="305">
        <f>AH123/MoM!AH123*100</f>
        <v>0.99657295582127348</v>
      </c>
      <c r="AH123" s="305">
        <f>AI123/MoM!AI123*100</f>
        <v>0.99677227041243766</v>
      </c>
      <c r="AI123" s="305">
        <f>AJ123/MoM!AJ123*100</f>
        <v>0.99727065654764391</v>
      </c>
      <c r="AJ123" s="305">
        <f>AK123/MoM!AK123*100</f>
        <v>0.99846738133550117</v>
      </c>
      <c r="AK123" s="305">
        <f>AL123/MoM!AL123*100</f>
        <v>0.99537213245336109</v>
      </c>
      <c r="AL123" s="305">
        <f>AM123/MoM!AM123*100</f>
        <v>0.99517305802687039</v>
      </c>
      <c r="AM123" s="305">
        <f>AN123/MoM!AN123*100</f>
        <v>0.99497402341526509</v>
      </c>
      <c r="AN123" s="305">
        <f>AO123/MoM!AO123*100</f>
        <v>0.99328256757545907</v>
      </c>
      <c r="AO123" s="305">
        <f>AP123/MoM!AP123*100</f>
        <v>0.98851481125109686</v>
      </c>
      <c r="AP123" s="305">
        <f>AQ123/MoM!AQ123*100</f>
        <v>0.98782285088322119</v>
      </c>
      <c r="AQ123" s="305">
        <f>AR123/MoM!AR123*100</f>
        <v>0.99710838568152349</v>
      </c>
      <c r="AR123" s="307">
        <v>1</v>
      </c>
      <c r="AS123" s="305">
        <f>AR123*MoM!AS123/100</f>
        <v>1.0014000000000001</v>
      </c>
      <c r="AT123" s="305">
        <f>AS123*MoM!AT123/100</f>
        <v>1.0043040600000002</v>
      </c>
      <c r="AU123" s="305">
        <f>AT123*MoM!AU123/100</f>
        <v>1.0091247194880002</v>
      </c>
      <c r="AV123" s="305">
        <f>AU123*MoM!AV123/100</f>
        <v>1.0062991702734339</v>
      </c>
      <c r="AW123" s="305">
        <f>AV123*MoM!AW123/100</f>
        <v>1.0001607453347661</v>
      </c>
      <c r="AX123" s="305">
        <f>AW123*MoM!AX123/100</f>
        <v>0.99966066496209871</v>
      </c>
      <c r="AY123" s="305">
        <f>AX123*MoM!AY123/100</f>
        <v>0.9995606988956024</v>
      </c>
      <c r="AZ123" s="305">
        <f>AY123*MoM!AZ123/100</f>
        <v>1.0019596445729517</v>
      </c>
    </row>
    <row r="124" spans="1:52" ht="26.25" x14ac:dyDescent="0.45">
      <c r="A124" s="305">
        <f>Веса!A124</f>
        <v>1</v>
      </c>
      <c r="B124" s="305">
        <f>MoM!B124</f>
        <v>1</v>
      </c>
      <c r="C124" s="305">
        <f>БИПЦ_НДС!E124</f>
        <v>1</v>
      </c>
      <c r="D124" s="305">
        <f t="shared" si="1"/>
        <v>0</v>
      </c>
      <c r="E124" s="305">
        <v>0</v>
      </c>
      <c r="F124" s="305">
        <v>1</v>
      </c>
      <c r="G124" s="305">
        <v>0</v>
      </c>
      <c r="H124" s="305">
        <v>1</v>
      </c>
      <c r="I124" s="305">
        <v>0</v>
      </c>
      <c r="J124" s="308" t="s">
        <v>123</v>
      </c>
      <c r="K124" s="308" t="s">
        <v>123</v>
      </c>
      <c r="L124" s="305">
        <f>M124/MoM!M124*100</f>
        <v>0.90083704418471633</v>
      </c>
      <c r="M124" s="305">
        <f>N124/MoM!N124*100</f>
        <v>0.90263871827308573</v>
      </c>
      <c r="N124" s="305">
        <f>O124/MoM!O124*100</f>
        <v>0.90706164799262379</v>
      </c>
      <c r="O124" s="305">
        <f>P124/MoM!P124*100</f>
        <v>0.9117783685621853</v>
      </c>
      <c r="P124" s="305">
        <f>Q124/MoM!Q124*100</f>
        <v>0.91487841501529688</v>
      </c>
      <c r="Q124" s="305">
        <f>R124/MoM!R124*100</f>
        <v>0.91798900162634889</v>
      </c>
      <c r="R124" s="305">
        <f>S124/MoM!S124*100</f>
        <v>0.91863159392748717</v>
      </c>
      <c r="S124" s="305">
        <f>T124/MoM!T124*100</f>
        <v>0.92147935186866237</v>
      </c>
      <c r="T124" s="305">
        <f>U124/MoM!U124*100</f>
        <v>0.9232301626372128</v>
      </c>
      <c r="U124" s="305">
        <f>V124/MoM!V124*100</f>
        <v>0.92599985312512445</v>
      </c>
      <c r="V124" s="305">
        <f>W124/MoM!W124*100</f>
        <v>0.93016685246418762</v>
      </c>
      <c r="W124" s="305">
        <f>X124/MoM!X124*100</f>
        <v>0.93593388694946555</v>
      </c>
      <c r="X124" s="305">
        <f>Y124/MoM!Y124*100</f>
        <v>0.9391160621650938</v>
      </c>
      <c r="Y124" s="305">
        <f>Z124/MoM!Z124*100</f>
        <v>0.94362381926348626</v>
      </c>
      <c r="Z124" s="305">
        <f>AA124/MoM!AA124*100</f>
        <v>0.94928556217906712</v>
      </c>
      <c r="AA124" s="305">
        <f>AB124/MoM!AB124*100</f>
        <v>0.95574070400188482</v>
      </c>
      <c r="AB124" s="305">
        <f>AC124/MoM!AC124*100</f>
        <v>0.96558483325310429</v>
      </c>
      <c r="AC124" s="305">
        <f>AD124/MoM!AD124*100</f>
        <v>0.97002652348606844</v>
      </c>
      <c r="AD124" s="305">
        <f>AE124/MoM!AE124*100</f>
        <v>0.9711905553142518</v>
      </c>
      <c r="AE124" s="305">
        <f>AF124/MoM!AF124*100</f>
        <v>0.9711905553142518</v>
      </c>
      <c r="AF124" s="305">
        <f>AG124/MoM!AG124*100</f>
        <v>0.97507531753550891</v>
      </c>
      <c r="AG124" s="305">
        <f>AH124/MoM!AH124*100</f>
        <v>0.97897561880565098</v>
      </c>
      <c r="AH124" s="305">
        <f>AI124/MoM!AI124*100</f>
        <v>0.98201044322394848</v>
      </c>
      <c r="AI124" s="305">
        <f>AJ124/MoM!AJ124*100</f>
        <v>0.98544747977523228</v>
      </c>
      <c r="AJ124" s="305">
        <f>AK124/MoM!AK124*100</f>
        <v>0.98751691948276021</v>
      </c>
      <c r="AK124" s="305">
        <f>AL124/MoM!AL124*100</f>
        <v>0.99225700069627742</v>
      </c>
      <c r="AL124" s="305">
        <f>AM124/MoM!AM124*100</f>
        <v>0.99523377169836624</v>
      </c>
      <c r="AM124" s="305">
        <f>AN124/MoM!AN124*100</f>
        <v>0.99931423016232945</v>
      </c>
      <c r="AN124" s="305">
        <f>AO124/MoM!AO124*100</f>
        <v>1.0009131329305891</v>
      </c>
      <c r="AO124" s="305">
        <f>AP124/MoM!AP124*100</f>
        <v>1.0047166028357253</v>
      </c>
      <c r="AP124" s="305">
        <f>AQ124/MoM!AQ124*100</f>
        <v>1.0045156595151583</v>
      </c>
      <c r="AQ124" s="305">
        <f>AR124/MoM!AR124*100</f>
        <v>1.0029084344599339</v>
      </c>
      <c r="AR124" s="307">
        <v>1</v>
      </c>
      <c r="AS124" s="305">
        <f>AR124*MoM!AS124/100</f>
        <v>0.99650000000000005</v>
      </c>
      <c r="AT124" s="305">
        <f>AS124*MoM!AT124/100</f>
        <v>0.99709790000000009</v>
      </c>
      <c r="AU124" s="305">
        <f>AT124*MoM!AU124/100</f>
        <v>0.99859354685000012</v>
      </c>
      <c r="AV124" s="305">
        <f>AU124*MoM!AV124/100</f>
        <v>1.0006905932983852</v>
      </c>
      <c r="AW124" s="305">
        <f>AV124*MoM!AW124/100</f>
        <v>0.99658776186586184</v>
      </c>
      <c r="AX124" s="305">
        <f>AW124*MoM!AX124/100</f>
        <v>0.99848127861340696</v>
      </c>
      <c r="AY124" s="305">
        <f>AX124*MoM!AY124/100</f>
        <v>1.0017762668328312</v>
      </c>
      <c r="AZ124" s="305">
        <f>AY124*MoM!AZ124/100</f>
        <v>1.0065847929136289</v>
      </c>
    </row>
    <row r="125" spans="1:52" x14ac:dyDescent="0.45">
      <c r="A125" s="305">
        <f>Веса!A125</f>
        <v>1</v>
      </c>
      <c r="B125" s="305">
        <f>MoM!B125</f>
        <v>1</v>
      </c>
      <c r="C125" s="305">
        <f>БИПЦ_НДС!E125</f>
        <v>1</v>
      </c>
      <c r="D125" s="305">
        <f t="shared" si="1"/>
        <v>0</v>
      </c>
      <c r="E125" s="305">
        <v>0</v>
      </c>
      <c r="F125" s="305">
        <v>1</v>
      </c>
      <c r="G125" s="305">
        <v>0</v>
      </c>
      <c r="H125" s="305">
        <v>1</v>
      </c>
      <c r="I125" s="305">
        <v>0</v>
      </c>
      <c r="J125" s="308" t="s">
        <v>472</v>
      </c>
      <c r="K125" s="308" t="s">
        <v>472</v>
      </c>
      <c r="L125" s="305">
        <f>M125/MoM!M125*100</f>
        <v>0.93944873416123931</v>
      </c>
      <c r="M125" s="305">
        <f>N125/MoM!N125*100</f>
        <v>0.93663038795875564</v>
      </c>
      <c r="N125" s="305">
        <f>O125/MoM!O125*100</f>
        <v>0.93972126823901947</v>
      </c>
      <c r="O125" s="305">
        <f>P125/MoM!P125*100</f>
        <v>0.9414127665218498</v>
      </c>
      <c r="P125" s="305">
        <f>Q125/MoM!Q125*100</f>
        <v>0.94320145077824125</v>
      </c>
      <c r="Q125" s="305">
        <f>R125/MoM!R125*100</f>
        <v>0.94065480686114</v>
      </c>
      <c r="R125" s="305">
        <f>S125/MoM!S125*100</f>
        <v>0.93736251503712609</v>
      </c>
      <c r="S125" s="305">
        <f>T125/MoM!T125*100</f>
        <v>0.94570504142095646</v>
      </c>
      <c r="T125" s="305">
        <f>U125/MoM!U125*100</f>
        <v>0.9527978292316136</v>
      </c>
      <c r="U125" s="305">
        <f>V125/MoM!V125*100</f>
        <v>0.95908629490454222</v>
      </c>
      <c r="V125" s="305">
        <f>W125/MoM!W125*100</f>
        <v>0.96359400049059363</v>
      </c>
      <c r="W125" s="305">
        <f>X125/MoM!X125*100</f>
        <v>0.9654248290915256</v>
      </c>
      <c r="X125" s="305">
        <f>Y125/MoM!Y125*100</f>
        <v>0.9627216395700694</v>
      </c>
      <c r="Y125" s="305">
        <f>Z125/MoM!Z125*100</f>
        <v>0.96830542507957573</v>
      </c>
      <c r="Z125" s="305">
        <f>AA125/MoM!AA125*100</f>
        <v>0.97527722414014872</v>
      </c>
      <c r="AA125" s="305">
        <f>AB125/MoM!AB125*100</f>
        <v>0.97664261225394489</v>
      </c>
      <c r="AB125" s="305">
        <f>AC125/MoM!AC125*100</f>
        <v>0.97605662668659254</v>
      </c>
      <c r="AC125" s="305">
        <f>AD125/MoM!AD125*100</f>
        <v>0.97059070957714755</v>
      </c>
      <c r="AD125" s="305">
        <f>AE125/MoM!AE125*100</f>
        <v>0.96777599651937385</v>
      </c>
      <c r="AE125" s="305">
        <f>AF125/MoM!AF125*100</f>
        <v>0.97377620769779405</v>
      </c>
      <c r="AF125" s="305">
        <f>AG125/MoM!AG125*100</f>
        <v>0.97971624256475054</v>
      </c>
      <c r="AG125" s="305">
        <f>AH125/MoM!AH125*100</f>
        <v>0.98285133454095763</v>
      </c>
      <c r="AH125" s="305">
        <f>AI125/MoM!AI125*100</f>
        <v>0.98403075614240687</v>
      </c>
      <c r="AI125" s="305">
        <f>AJ125/MoM!AJ125*100</f>
        <v>0.98225950078135038</v>
      </c>
      <c r="AJ125" s="305">
        <f>AK125/MoM!AK125*100</f>
        <v>0.98579563498416323</v>
      </c>
      <c r="AK125" s="305">
        <f>AL125/MoM!AL125*100</f>
        <v>0.99121751097657618</v>
      </c>
      <c r="AL125" s="305">
        <f>AM125/MoM!AM125*100</f>
        <v>0.99845339880670525</v>
      </c>
      <c r="AM125" s="305">
        <f>AN125/MoM!AN125*100</f>
        <v>1.0007498416239606</v>
      </c>
      <c r="AN125" s="305">
        <f>AO125/MoM!AO125*100</f>
        <v>0.99854819197238809</v>
      </c>
      <c r="AO125" s="305">
        <f>AP125/MoM!AP125*100</f>
        <v>0.9934555961933289</v>
      </c>
      <c r="AP125" s="305">
        <f>AQ125/MoM!AQ125*100</f>
        <v>0.99256148615675488</v>
      </c>
      <c r="AQ125" s="305">
        <f>AR125/MoM!AR125*100</f>
        <v>1.0007004903432402</v>
      </c>
      <c r="AR125" s="307">
        <v>1</v>
      </c>
      <c r="AS125" s="305">
        <f>AR125*MoM!AS125/100</f>
        <v>1.0034999999999998</v>
      </c>
      <c r="AT125" s="305">
        <f>AS125*MoM!AT125/100</f>
        <v>1.0058080499999997</v>
      </c>
      <c r="AU125" s="305">
        <f>AT125*MoM!AU125/100</f>
        <v>1.0039975955099996</v>
      </c>
      <c r="AV125" s="305">
        <f>AU125*MoM!AV125/100</f>
        <v>1.0019896003189794</v>
      </c>
      <c r="AW125" s="305">
        <f>AV125*MoM!AW125/100</f>
        <v>0.99818203983776743</v>
      </c>
      <c r="AX125" s="305">
        <f>AW125*MoM!AX125/100</f>
        <v>1.0018753133851672</v>
      </c>
      <c r="AY125" s="305">
        <f>AX125*MoM!AY125/100</f>
        <v>1.0030775637612295</v>
      </c>
      <c r="AZ125" s="305">
        <f>AY125*MoM!AZ125/100</f>
        <v>1.0037797180558623</v>
      </c>
    </row>
    <row r="126" spans="1:52" ht="26.25" x14ac:dyDescent="0.45">
      <c r="A126" s="305">
        <f>Веса!A126</f>
        <v>1</v>
      </c>
      <c r="B126" s="305">
        <f>MoM!B126</f>
        <v>1</v>
      </c>
      <c r="C126" s="305">
        <f>БИПЦ_НДС!E126</f>
        <v>1</v>
      </c>
      <c r="D126" s="305">
        <f t="shared" si="1"/>
        <v>0</v>
      </c>
      <c r="E126" s="305">
        <v>0</v>
      </c>
      <c r="F126" s="305">
        <v>1</v>
      </c>
      <c r="G126" s="305">
        <v>0</v>
      </c>
      <c r="H126" s="305">
        <v>1</v>
      </c>
      <c r="I126" s="305">
        <v>0</v>
      </c>
      <c r="J126" s="308" t="s">
        <v>125</v>
      </c>
      <c r="K126" s="308" t="s">
        <v>125</v>
      </c>
      <c r="L126" s="305">
        <f>M126/MoM!M126*100</f>
        <v>0.92429406487124832</v>
      </c>
      <c r="M126" s="305">
        <f>N126/MoM!N126*100</f>
        <v>0.92651237062693925</v>
      </c>
      <c r="N126" s="305">
        <f>O126/MoM!O126*100</f>
        <v>0.93299795722132772</v>
      </c>
      <c r="O126" s="305">
        <f>P126/MoM!P126*100</f>
        <v>0.93281135762988343</v>
      </c>
      <c r="P126" s="305">
        <f>Q126/MoM!Q126*100</f>
        <v>0.93122557832191266</v>
      </c>
      <c r="Q126" s="305">
        <f>R126/MoM!R126*100</f>
        <v>0.92815253391345043</v>
      </c>
      <c r="R126" s="305">
        <f>S126/MoM!S126*100</f>
        <v>0.92861661018040709</v>
      </c>
      <c r="S126" s="305">
        <f>T126/MoM!T126*100</f>
        <v>0.93697415967203079</v>
      </c>
      <c r="T126" s="305">
        <f>U126/MoM!U126*100</f>
        <v>0.94446995294940694</v>
      </c>
      <c r="U126" s="305">
        <f>V126/MoM!V126*100</f>
        <v>0.94890896172826911</v>
      </c>
      <c r="V126" s="305">
        <f>W126/MoM!W126*100</f>
        <v>0.95374839743308326</v>
      </c>
      <c r="W126" s="305">
        <f>X126/MoM!X126*100</f>
        <v>0.95727726650358569</v>
      </c>
      <c r="X126" s="305">
        <f>Y126/MoM!Y126*100</f>
        <v>0.95450116243072525</v>
      </c>
      <c r="Y126" s="305">
        <f>Z126/MoM!Z126*100</f>
        <v>0.95898731789414959</v>
      </c>
      <c r="Z126" s="305">
        <f>AA126/MoM!AA126*100</f>
        <v>0.96378225448362032</v>
      </c>
      <c r="AA126" s="305">
        <f>AB126/MoM!AB126*100</f>
        <v>0.9670591141488647</v>
      </c>
      <c r="AB126" s="305">
        <f>AC126/MoM!AC126*100</f>
        <v>0.9687031146429177</v>
      </c>
      <c r="AC126" s="305">
        <f>AD126/MoM!AD126*100</f>
        <v>0.96889685526584612</v>
      </c>
      <c r="AD126" s="305">
        <f>AE126/MoM!AE126*100</f>
        <v>0.96889685526584612</v>
      </c>
      <c r="AE126" s="305">
        <f>AF126/MoM!AF126*100</f>
        <v>0.97374133954217534</v>
      </c>
      <c r="AF126" s="305">
        <f>AG126/MoM!AG126*100</f>
        <v>0.97568882222125974</v>
      </c>
      <c r="AG126" s="305">
        <f>AH126/MoM!AH126*100</f>
        <v>0.97685964880792531</v>
      </c>
      <c r="AH126" s="305">
        <f>AI126/MoM!AI126*100</f>
        <v>0.9812555172275611</v>
      </c>
      <c r="AI126" s="305">
        <f>AJ126/MoM!AJ126*100</f>
        <v>0.98625992036542165</v>
      </c>
      <c r="AJ126" s="305">
        <f>AK126/MoM!AK126*100</f>
        <v>0.9832025146122888</v>
      </c>
      <c r="AK126" s="305">
        <f>AL126/MoM!AL126*100</f>
        <v>0.98693868416781538</v>
      </c>
      <c r="AL126" s="305">
        <f>AM126/MoM!AM126*100</f>
        <v>0.98910994927298457</v>
      </c>
      <c r="AM126" s="305">
        <f>AN126/MoM!AN126*100</f>
        <v>0.99217619011573077</v>
      </c>
      <c r="AN126" s="305">
        <f>AO126/MoM!AO126*100</f>
        <v>0.99088636106858041</v>
      </c>
      <c r="AO126" s="305">
        <f>AP126/MoM!AP126*100</f>
        <v>0.98920185425476381</v>
      </c>
      <c r="AP126" s="305">
        <f>AQ126/MoM!AQ126*100</f>
        <v>0.98791589184423267</v>
      </c>
      <c r="AQ126" s="305">
        <f>AR126/MoM!AR126*100</f>
        <v>0.99621438533572426</v>
      </c>
      <c r="AR126" s="307">
        <v>1</v>
      </c>
      <c r="AS126" s="305">
        <f>AR126*MoM!AS126/100</f>
        <v>1.0034000000000001</v>
      </c>
      <c r="AT126" s="305">
        <f>AS126*MoM!AT126/100</f>
        <v>1.00721292</v>
      </c>
      <c r="AU126" s="305">
        <f>AT126*MoM!AU126/100</f>
        <v>1.0069107561240001</v>
      </c>
      <c r="AV126" s="305">
        <f>AU126*MoM!AV126/100</f>
        <v>1.0067093739727753</v>
      </c>
      <c r="AW126" s="305">
        <f>AV126*MoM!AW126/100</f>
        <v>1.001172472415925</v>
      </c>
      <c r="AX126" s="305">
        <f>AW126*MoM!AX126/100</f>
        <v>0.99606649280660375</v>
      </c>
      <c r="AY126" s="305">
        <f>AX126*MoM!AY126/100</f>
        <v>0.99606649280660375</v>
      </c>
      <c r="AZ126" s="305">
        <f>AY126*MoM!AZ126/100</f>
        <v>0.99805862579221694</v>
      </c>
    </row>
    <row r="127" spans="1:52" ht="26.25" x14ac:dyDescent="0.45">
      <c r="A127" s="305">
        <f>Веса!A127</f>
        <v>1</v>
      </c>
      <c r="B127" s="305">
        <f>MoM!B127</f>
        <v>1</v>
      </c>
      <c r="C127" s="305">
        <f>БИПЦ_НДС!E127</f>
        <v>1</v>
      </c>
      <c r="D127" s="305">
        <f t="shared" si="1"/>
        <v>0</v>
      </c>
      <c r="E127" s="305">
        <v>0</v>
      </c>
      <c r="F127" s="305">
        <v>1</v>
      </c>
      <c r="G127" s="305">
        <v>0</v>
      </c>
      <c r="H127" s="305">
        <v>1</v>
      </c>
      <c r="I127" s="305">
        <v>0</v>
      </c>
      <c r="J127" s="308" t="s">
        <v>126</v>
      </c>
      <c r="K127" s="308" t="s">
        <v>126</v>
      </c>
      <c r="L127" s="305">
        <f>M127/MoM!M127*100</f>
        <v>0.93423312200101427</v>
      </c>
      <c r="M127" s="305">
        <f>N127/MoM!N127*100</f>
        <v>0.93759636124021783</v>
      </c>
      <c r="N127" s="305">
        <f>O127/MoM!O127*100</f>
        <v>0.94012787141556642</v>
      </c>
      <c r="O127" s="305">
        <f>P127/MoM!P127*100</f>
        <v>0.93937576911843401</v>
      </c>
      <c r="P127" s="305">
        <f>Q127/MoM!Q127*100</f>
        <v>0.93918789396461033</v>
      </c>
      <c r="Q127" s="305">
        <f>R127/MoM!R127*100</f>
        <v>0.93552506117814827</v>
      </c>
      <c r="R127" s="305">
        <f>S127/MoM!S127*100</f>
        <v>0.93889295139838946</v>
      </c>
      <c r="S127" s="305">
        <f>T127/MoM!T127*100</f>
        <v>0.94771854514153431</v>
      </c>
      <c r="T127" s="305">
        <f>U127/MoM!U127*100</f>
        <v>0.95169896303112878</v>
      </c>
      <c r="U127" s="305">
        <f>V127/MoM!V127*100</f>
        <v>0.95655262774258765</v>
      </c>
      <c r="V127" s="305">
        <f>W127/MoM!W127*100</f>
        <v>0.95817876720975004</v>
      </c>
      <c r="W127" s="305">
        <f>X127/MoM!X127*100</f>
        <v>0.96019094262089055</v>
      </c>
      <c r="X127" s="305">
        <f>Y127/MoM!Y127*100</f>
        <v>0.95942278986679386</v>
      </c>
      <c r="Y127" s="305">
        <f>Z127/MoM!Z127*100</f>
        <v>0.96210917367842086</v>
      </c>
      <c r="Z127" s="305">
        <f>AA127/MoM!AA127*100</f>
        <v>0.96653487587734144</v>
      </c>
      <c r="AA127" s="305">
        <f>AB127/MoM!AB127*100</f>
        <v>0.9755236502230008</v>
      </c>
      <c r="AB127" s="305">
        <f>AC127/MoM!AC127*100</f>
        <v>0.97718204042837997</v>
      </c>
      <c r="AC127" s="305">
        <f>AD127/MoM!AD127*100</f>
        <v>0.97483680353135194</v>
      </c>
      <c r="AD127" s="305">
        <f>AE127/MoM!AE127*100</f>
        <v>0.97181480944040477</v>
      </c>
      <c r="AE127" s="305">
        <f>AF127/MoM!AF127*100</f>
        <v>0.97502179831155811</v>
      </c>
      <c r="AF127" s="305">
        <f>AG127/MoM!AG127*100</f>
        <v>0.98369949231653098</v>
      </c>
      <c r="AG127" s="305">
        <f>AH127/MoM!AH127*100</f>
        <v>0.98832287993041867</v>
      </c>
      <c r="AH127" s="305">
        <f>AI127/MoM!AI127*100</f>
        <v>0.98595090501858562</v>
      </c>
      <c r="AI127" s="305">
        <f>AJ127/MoM!AJ127*100</f>
        <v>0.98683826083310233</v>
      </c>
      <c r="AJ127" s="305">
        <f>AK127/MoM!AK127*100</f>
        <v>0.98891062118085171</v>
      </c>
      <c r="AK127" s="305">
        <f>AL127/MoM!AL127*100</f>
        <v>0.99029509605050492</v>
      </c>
      <c r="AL127" s="305">
        <f>AM127/MoM!AM127*100</f>
        <v>0.99782133878048884</v>
      </c>
      <c r="AM127" s="305">
        <f>AN127/MoM!AN127*100</f>
        <v>0.99712286384334259</v>
      </c>
      <c r="AN127" s="305">
        <f>AO127/MoM!AO127*100</f>
        <v>0.99722257612972709</v>
      </c>
      <c r="AO127" s="305">
        <f>AP127/MoM!AP127*100</f>
        <v>0.99423090840133799</v>
      </c>
      <c r="AP127" s="305">
        <f>AQ127/MoM!AQ127*100</f>
        <v>0.99373379294713737</v>
      </c>
      <c r="AQ127" s="305">
        <f>AR127/MoM!AR127*100</f>
        <v>0.9989012086704625</v>
      </c>
      <c r="AR127" s="307">
        <v>1</v>
      </c>
      <c r="AS127" s="305">
        <f>AR127*MoM!AS127/100</f>
        <v>1.0036</v>
      </c>
      <c r="AT127" s="305">
        <f>AS127*MoM!AT127/100</f>
        <v>1.00239568</v>
      </c>
      <c r="AU127" s="305">
        <f>AT127*MoM!AU127/100</f>
        <v>1.0015937634560002</v>
      </c>
      <c r="AV127" s="305">
        <f>AU127*MoM!AV127/100</f>
        <v>1.0009928071979266</v>
      </c>
      <c r="AW127" s="305">
        <f>AV127*MoM!AW127/100</f>
        <v>1.0009928071979266</v>
      </c>
      <c r="AX127" s="305">
        <f>AW127*MoM!AX127/100</f>
        <v>1.003295090654482</v>
      </c>
      <c r="AY127" s="305">
        <f>AX127*MoM!AY127/100</f>
        <v>1.0058033283811181</v>
      </c>
      <c r="AZ127" s="305">
        <f>AY127*MoM!AZ127/100</f>
        <v>1.0051998463840894</v>
      </c>
    </row>
    <row r="128" spans="1:52" ht="28.5" x14ac:dyDescent="0.45">
      <c r="A128" s="305">
        <f>Веса!A128</f>
        <v>1</v>
      </c>
      <c r="B128" s="305">
        <f>MoM!B128</f>
        <v>1</v>
      </c>
      <c r="C128" s="305">
        <f>БИПЦ_НДС!E128</f>
        <v>1</v>
      </c>
      <c r="D128" s="305">
        <f t="shared" si="1"/>
        <v>0</v>
      </c>
      <c r="E128" s="305">
        <v>0</v>
      </c>
      <c r="F128" s="305">
        <v>1</v>
      </c>
      <c r="G128" s="305">
        <v>0</v>
      </c>
      <c r="H128" s="305">
        <v>1</v>
      </c>
      <c r="I128" s="305">
        <v>0</v>
      </c>
      <c r="J128" s="308" t="s">
        <v>473</v>
      </c>
      <c r="K128" s="310" t="s">
        <v>127</v>
      </c>
      <c r="L128" s="305">
        <f>M128/MoM!M128*100</f>
        <v>0.94780642752087529</v>
      </c>
      <c r="M128" s="305">
        <f>N128/MoM!N128*100</f>
        <v>0.94638471787959388</v>
      </c>
      <c r="N128" s="305">
        <f>O128/MoM!O128*100</f>
        <v>0.94941314897680851</v>
      </c>
      <c r="O128" s="305">
        <f>P128/MoM!P128*100</f>
        <v>0.94979291423639922</v>
      </c>
      <c r="P128" s="305">
        <f>Q128/MoM!Q128*100</f>
        <v>0.95102764502490655</v>
      </c>
      <c r="Q128" s="305">
        <f>R128/MoM!R128*100</f>
        <v>0.94627250679978192</v>
      </c>
      <c r="R128" s="305">
        <f>S128/MoM!S128*100</f>
        <v>0.94456921628754231</v>
      </c>
      <c r="S128" s="305">
        <f>T128/MoM!T128*100</f>
        <v>0.94929206236898012</v>
      </c>
      <c r="T128" s="305">
        <f>U128/MoM!U128*100</f>
        <v>0.95166529252490251</v>
      </c>
      <c r="U128" s="305">
        <f>V128/MoM!V128*100</f>
        <v>0.95785111692631453</v>
      </c>
      <c r="V128" s="305">
        <f>W128/MoM!W128*100</f>
        <v>0.961874091617405</v>
      </c>
      <c r="W128" s="305">
        <f>X128/MoM!X128*100</f>
        <v>0.96552921316555107</v>
      </c>
      <c r="X128" s="305">
        <f>Y128/MoM!Y128*100</f>
        <v>0.96417747226711925</v>
      </c>
      <c r="Y128" s="305">
        <f>Z128/MoM!Z128*100</f>
        <v>0.96899835962845482</v>
      </c>
      <c r="Z128" s="305">
        <f>AA128/MoM!AA128*100</f>
        <v>0.97238985388715449</v>
      </c>
      <c r="AA128" s="305">
        <f>AB128/MoM!AB128*100</f>
        <v>0.97375119968259649</v>
      </c>
      <c r="AB128" s="305">
        <f>AC128/MoM!AC128*100</f>
        <v>0.97930158152078717</v>
      </c>
      <c r="AC128" s="305">
        <f>AD128/MoM!AD128*100</f>
        <v>0.97861607041372267</v>
      </c>
      <c r="AD128" s="305">
        <f>AE128/MoM!AE128*100</f>
        <v>0.97783317755739174</v>
      </c>
      <c r="AE128" s="305">
        <f>AF128/MoM!AF128*100</f>
        <v>0.97773539423963596</v>
      </c>
      <c r="AF128" s="305">
        <f>AG128/MoM!AG128*100</f>
        <v>0.98291739182910598</v>
      </c>
      <c r="AG128" s="305">
        <f>AH128/MoM!AH128*100</f>
        <v>0.98645589443969073</v>
      </c>
      <c r="AH128" s="305">
        <f>AI128/MoM!AI128*100</f>
        <v>0.98694912238691046</v>
      </c>
      <c r="AI128" s="305">
        <f>AJ128/MoM!AJ128*100</f>
        <v>0.99257473238451577</v>
      </c>
      <c r="AJ128" s="305">
        <f>AK128/MoM!AK128*100</f>
        <v>0.99098661281270051</v>
      </c>
      <c r="AK128" s="305">
        <f>AL128/MoM!AL128*100</f>
        <v>0.99078841549013807</v>
      </c>
      <c r="AL128" s="305">
        <f>AM128/MoM!AM128*100</f>
        <v>0.98910407518380483</v>
      </c>
      <c r="AM128" s="305">
        <f>AN128/MoM!AN128*100</f>
        <v>0.99276376026198498</v>
      </c>
      <c r="AN128" s="305">
        <f>AO128/MoM!AO128*100</f>
        <v>0.99187027287774909</v>
      </c>
      <c r="AO128" s="305">
        <f>AP128/MoM!AP128*100</f>
        <v>0.99028328044114478</v>
      </c>
      <c r="AP128" s="305">
        <f>AQ128/MoM!AQ128*100</f>
        <v>0.98850077053635066</v>
      </c>
      <c r="AQ128" s="305">
        <f>AR128/MoM!AR128*100</f>
        <v>0.99502487562189057</v>
      </c>
      <c r="AR128" s="307">
        <v>1</v>
      </c>
      <c r="AS128" s="305">
        <f>AR128*MoM!AS128/100</f>
        <v>1.0029999999999999</v>
      </c>
      <c r="AT128" s="305">
        <f>AS128*MoM!AT128/100</f>
        <v>1.0052066</v>
      </c>
      <c r="AU128" s="305">
        <f>AT128*MoM!AU128/100</f>
        <v>1.00691545122</v>
      </c>
      <c r="AV128" s="305">
        <f>AU128*MoM!AV128/100</f>
        <v>1.0035926302309741</v>
      </c>
      <c r="AW128" s="305">
        <f>AV128*MoM!AW128/100</f>
        <v>0.99867502634284233</v>
      </c>
      <c r="AX128" s="305">
        <f>AW128*MoM!AX128/100</f>
        <v>0.99847529133757373</v>
      </c>
      <c r="AY128" s="305">
        <f>AX128*MoM!AY128/100</f>
        <v>1.0039669054399303</v>
      </c>
      <c r="AZ128" s="305">
        <f>AY128*MoM!AZ128/100</f>
        <v>1.006175632631898</v>
      </c>
    </row>
    <row r="129" spans="1:52" x14ac:dyDescent="0.45">
      <c r="A129" s="305">
        <f>Веса!A129</f>
        <v>1</v>
      </c>
      <c r="B129" s="305">
        <f>MoM!B129</f>
        <v>1</v>
      </c>
      <c r="C129" s="305">
        <f>БИПЦ_НДС!E129</f>
        <v>1</v>
      </c>
      <c r="D129" s="305">
        <f t="shared" si="1"/>
        <v>0</v>
      </c>
      <c r="E129" s="305">
        <v>0</v>
      </c>
      <c r="F129" s="305">
        <v>1</v>
      </c>
      <c r="G129" s="305">
        <v>0</v>
      </c>
      <c r="H129" s="305">
        <v>1</v>
      </c>
      <c r="I129" s="305">
        <v>0</v>
      </c>
      <c r="J129" s="308" t="s">
        <v>128</v>
      </c>
      <c r="K129" s="308" t="s">
        <v>128</v>
      </c>
      <c r="L129" s="305">
        <f>M129/MoM!M129*100</f>
        <v>0.95657631184456315</v>
      </c>
      <c r="M129" s="305">
        <f>N129/MoM!N129*100</f>
        <v>0.95533276263916522</v>
      </c>
      <c r="N129" s="305">
        <f>O129/MoM!O129*100</f>
        <v>0.96135135904379199</v>
      </c>
      <c r="O129" s="305">
        <f>P129/MoM!P129*100</f>
        <v>0.96279338608235776</v>
      </c>
      <c r="P129" s="305">
        <f>Q129/MoM!Q129*100</f>
        <v>0.96269710674374942</v>
      </c>
      <c r="Q129" s="305">
        <f>R129/MoM!R129*100</f>
        <v>0.95913512744879759</v>
      </c>
      <c r="R129" s="305">
        <f>S129/MoM!S129*100</f>
        <v>0.96086157067820543</v>
      </c>
      <c r="S129" s="305">
        <f>T129/MoM!T129*100</f>
        <v>0.96595413700279997</v>
      </c>
      <c r="T129" s="305">
        <f>U129/MoM!U129*100</f>
        <v>0.9708805031015143</v>
      </c>
      <c r="U129" s="305">
        <f>V129/MoM!V129*100</f>
        <v>0.97311352825864772</v>
      </c>
      <c r="V129" s="305">
        <f>W129/MoM!W129*100</f>
        <v>0.97788178454711505</v>
      </c>
      <c r="W129" s="305">
        <f>X129/MoM!X129*100</f>
        <v>0.97739284365484147</v>
      </c>
      <c r="X129" s="305">
        <f>Y129/MoM!Y129*100</f>
        <v>0.97895667220468918</v>
      </c>
      <c r="Y129" s="305">
        <f>Z129/MoM!Z129*100</f>
        <v>0.98159985521964177</v>
      </c>
      <c r="Z129" s="305">
        <f>AA129/MoM!AA129*100</f>
        <v>0.98002929545129047</v>
      </c>
      <c r="AA129" s="305">
        <f>AB129/MoM!AB129*100</f>
        <v>0.98875155618080701</v>
      </c>
      <c r="AB129" s="305">
        <f>AC129/MoM!AC129*100</f>
        <v>0.98964143258136983</v>
      </c>
      <c r="AC129" s="305">
        <f>AD129/MoM!AD129*100</f>
        <v>0.98884971943530475</v>
      </c>
      <c r="AD129" s="305">
        <f>AE129/MoM!AE129*100</f>
        <v>0.98815752463170003</v>
      </c>
      <c r="AE129" s="305">
        <f>AF129/MoM!AF129*100</f>
        <v>0.98825634038416321</v>
      </c>
      <c r="AF129" s="305">
        <f>AG129/MoM!AG129*100</f>
        <v>0.99171523757550784</v>
      </c>
      <c r="AG129" s="305">
        <f>AH129/MoM!AH129*100</f>
        <v>0.9928061243368409</v>
      </c>
      <c r="AH129" s="305">
        <f>AI129/MoM!AI129*100</f>
        <v>0.99230972127467254</v>
      </c>
      <c r="AI129" s="305">
        <f>AJ129/MoM!AJ129*100</f>
        <v>0.99885896543508534</v>
      </c>
      <c r="AJ129" s="305">
        <f>AK129/MoM!AK129*100</f>
        <v>1.002354971814108</v>
      </c>
      <c r="AK129" s="305">
        <f>AL129/MoM!AL129*100</f>
        <v>1.0026556783056524</v>
      </c>
      <c r="AL129" s="305">
        <f>AM129/MoM!AM129*100</f>
        <v>1.0046609896622636</v>
      </c>
      <c r="AM129" s="305">
        <f>AN129/MoM!AN129*100</f>
        <v>1.0100861590064398</v>
      </c>
      <c r="AN129" s="305">
        <f>AO129/MoM!AO129*100</f>
        <v>1.0054397626750102</v>
      </c>
      <c r="AO129" s="305">
        <f>AP129/MoM!AP129*100</f>
        <v>0.99970875602776277</v>
      </c>
      <c r="AP129" s="305">
        <f>AQ129/MoM!AQ129*100</f>
        <v>0.99830916376932399</v>
      </c>
      <c r="AQ129" s="305">
        <f>AR129/MoM!AR129*100</f>
        <v>1.0018032458425166</v>
      </c>
      <c r="AR129" s="307">
        <v>1</v>
      </c>
      <c r="AS129" s="305">
        <f>AR129*MoM!AS129/100</f>
        <v>1.0004999999999999</v>
      </c>
      <c r="AT129" s="305">
        <f>AS129*MoM!AT129/100</f>
        <v>1.0051022999999999</v>
      </c>
      <c r="AU129" s="305">
        <f>AT129*MoM!AU129/100</f>
        <v>1.0064089329899999</v>
      </c>
      <c r="AV129" s="305">
        <f>AU129*MoM!AV129/100</f>
        <v>1.0043961151240197</v>
      </c>
      <c r="AW129" s="305">
        <f>AV129*MoM!AW129/100</f>
        <v>1.0000772118289865</v>
      </c>
      <c r="AX129" s="305">
        <f>AW129*MoM!AX129/100</f>
        <v>1.0014773199255471</v>
      </c>
      <c r="AY129" s="305">
        <f>AX129*MoM!AY129/100</f>
        <v>1.0029795359054354</v>
      </c>
      <c r="AZ129" s="305">
        <f>AY129*MoM!AZ129/100</f>
        <v>1.0072923479098288</v>
      </c>
    </row>
    <row r="130" spans="1:52" x14ac:dyDescent="0.45">
      <c r="A130" s="305">
        <f>Веса!A130</f>
        <v>1</v>
      </c>
      <c r="B130" s="305">
        <f>MoM!B130</f>
        <v>1</v>
      </c>
      <c r="C130" s="305">
        <f>БИПЦ_НДС!E130</f>
        <v>1</v>
      </c>
      <c r="D130" s="305">
        <f t="shared" si="1"/>
        <v>0</v>
      </c>
      <c r="E130" s="305">
        <v>0</v>
      </c>
      <c r="F130" s="305">
        <v>1</v>
      </c>
      <c r="G130" s="305">
        <v>0</v>
      </c>
      <c r="H130" s="305">
        <v>1</v>
      </c>
      <c r="I130" s="305">
        <v>0</v>
      </c>
      <c r="J130" s="308" t="s">
        <v>129</v>
      </c>
      <c r="K130" s="308" t="s">
        <v>129</v>
      </c>
      <c r="L130" s="305">
        <f>M130/MoM!M130*100</f>
        <v>0.87498998973733266</v>
      </c>
      <c r="M130" s="305">
        <f>N130/MoM!N130*100</f>
        <v>0.87840245069730827</v>
      </c>
      <c r="N130" s="305">
        <f>O130/MoM!O130*100</f>
        <v>0.88244310197051579</v>
      </c>
      <c r="O130" s="305">
        <f>P130/MoM!P130*100</f>
        <v>0.88517867558662444</v>
      </c>
      <c r="P130" s="305">
        <f>Q130/MoM!Q130*100</f>
        <v>0.88641792573244571</v>
      </c>
      <c r="Q130" s="305">
        <f>R130/MoM!R130*100</f>
        <v>0.89040680639824177</v>
      </c>
      <c r="R130" s="305">
        <f>S130/MoM!S130*100</f>
        <v>0.89468075906895328</v>
      </c>
      <c r="S130" s="305">
        <f>T130/MoM!T130*100</f>
        <v>0.90085405630652915</v>
      </c>
      <c r="T130" s="305">
        <f>U130/MoM!U130*100</f>
        <v>0.90445747253175524</v>
      </c>
      <c r="U130" s="305">
        <f>V130/MoM!V130*100</f>
        <v>0.91096956633398385</v>
      </c>
      <c r="V130" s="305">
        <f>W130/MoM!W130*100</f>
        <v>0.91752854721158861</v>
      </c>
      <c r="W130" s="305">
        <f>X130/MoM!X130*100</f>
        <v>0.92129041425515612</v>
      </c>
      <c r="X130" s="305">
        <f>Y130/MoM!Y130*100</f>
        <v>0.92304086604224089</v>
      </c>
      <c r="Y130" s="305">
        <f>Z130/MoM!Z130*100</f>
        <v>0.9275637662858478</v>
      </c>
      <c r="Z130" s="305">
        <f>AA130/MoM!AA130*100</f>
        <v>0.93368568714333433</v>
      </c>
      <c r="AA130" s="305">
        <f>AB130/MoM!AB130*100</f>
        <v>0.93583316422376406</v>
      </c>
      <c r="AB130" s="305">
        <f>AC130/MoM!AC130*100</f>
        <v>0.94060591336130539</v>
      </c>
      <c r="AC130" s="305">
        <f>AD130/MoM!AD130*100</f>
        <v>0.94455645819742295</v>
      </c>
      <c r="AD130" s="305">
        <f>AE130/MoM!AE130*100</f>
        <v>0.94616220417635855</v>
      </c>
      <c r="AE130" s="305">
        <f>AF130/MoM!AF130*100</f>
        <v>0.94625682039677617</v>
      </c>
      <c r="AF130" s="305">
        <f>AG130/MoM!AG130*100</f>
        <v>0.94843321108368883</v>
      </c>
      <c r="AG130" s="305">
        <f>AH130/MoM!AH130*100</f>
        <v>0.9553567735245998</v>
      </c>
      <c r="AH130" s="305">
        <f>AI130/MoM!AI130*100</f>
        <v>0.95822284384517353</v>
      </c>
      <c r="AI130" s="305">
        <f>AJ130/MoM!AJ130*100</f>
        <v>0.96397218090824444</v>
      </c>
      <c r="AJ130" s="305">
        <f>AK130/MoM!AK130*100</f>
        <v>0.96676770023287839</v>
      </c>
      <c r="AK130" s="305">
        <f>AL130/MoM!AL130*100</f>
        <v>0.97324504382443866</v>
      </c>
      <c r="AL130" s="305">
        <f>AM130/MoM!AM130*100</f>
        <v>0.97762464652164871</v>
      </c>
      <c r="AM130" s="305">
        <f>AN130/MoM!AN130*100</f>
        <v>0.98182843250169194</v>
      </c>
      <c r="AN130" s="305">
        <f>AO130/MoM!AO130*100</f>
        <v>0.98261389524769327</v>
      </c>
      <c r="AO130" s="305">
        <f>AP130/MoM!AP130*100</f>
        <v>0.98693739638678313</v>
      </c>
      <c r="AP130" s="305">
        <f>AQ130/MoM!AQ130*100</f>
        <v>0.99137861467052368</v>
      </c>
      <c r="AQ130" s="305">
        <f>AR130/MoM!AR130*100</f>
        <v>1.0004001600640255</v>
      </c>
      <c r="AR130" s="307">
        <v>1</v>
      </c>
      <c r="AS130" s="305">
        <f>AR130*MoM!AS130/100</f>
        <v>1.0063</v>
      </c>
      <c r="AT130" s="305">
        <f>AS130*MoM!AT130/100</f>
        <v>1.0123378000000001</v>
      </c>
      <c r="AU130" s="305">
        <f>AT130*MoM!AU130/100</f>
        <v>1.0217525415400002</v>
      </c>
      <c r="AV130" s="305">
        <f>AU130*MoM!AV130/100</f>
        <v>1.0261460774686222</v>
      </c>
      <c r="AW130" s="305">
        <f>AV130*MoM!AW130/100</f>
        <v>1.0209127324735321</v>
      </c>
      <c r="AX130" s="305">
        <f>AW130*MoM!AX130/100</f>
        <v>1.0279570303275996</v>
      </c>
      <c r="AY130" s="305">
        <f>AX130*MoM!AY130/100</f>
        <v>1.0370030521944824</v>
      </c>
      <c r="AZ130" s="305">
        <f>AY130*MoM!AZ130/100</f>
        <v>1.0505877921782301</v>
      </c>
    </row>
    <row r="131" spans="1:52" x14ac:dyDescent="0.45">
      <c r="A131" s="305">
        <f>Веса!A131</f>
        <v>1</v>
      </c>
      <c r="B131" s="305">
        <f>MoM!B131</f>
        <v>1</v>
      </c>
      <c r="C131" s="305">
        <f>БИПЦ_НДС!E131</f>
        <v>1</v>
      </c>
      <c r="D131" s="305">
        <f t="shared" ref="D131:D194" si="2">1-C131</f>
        <v>0</v>
      </c>
      <c r="E131" s="305">
        <v>0</v>
      </c>
      <c r="F131" s="305">
        <v>1</v>
      </c>
      <c r="G131" s="305">
        <v>0</v>
      </c>
      <c r="H131" s="305">
        <v>1</v>
      </c>
      <c r="I131" s="305">
        <v>0</v>
      </c>
      <c r="J131" s="308" t="s">
        <v>130</v>
      </c>
      <c r="K131" s="308" t="s">
        <v>130</v>
      </c>
      <c r="L131" s="305">
        <f>M131/MoM!M131*100</f>
        <v>0.87389471843286981</v>
      </c>
      <c r="M131" s="305">
        <f>N131/MoM!N131*100</f>
        <v>0.87739029730660145</v>
      </c>
      <c r="N131" s="305">
        <f>O131/MoM!O131*100</f>
        <v>0.88116307558501994</v>
      </c>
      <c r="O131" s="305">
        <f>P131/MoM!P131*100</f>
        <v>0.88600947250073758</v>
      </c>
      <c r="P131" s="305">
        <f>Q131/MoM!Q131*100</f>
        <v>0.88884470281273986</v>
      </c>
      <c r="Q131" s="305">
        <f>R131/MoM!R131*100</f>
        <v>0.8903557388075215</v>
      </c>
      <c r="R131" s="305">
        <f>S131/MoM!S131*100</f>
        <v>0.89551980209260518</v>
      </c>
      <c r="S131" s="305">
        <f>T131/MoM!T131*100</f>
        <v>0.90348992833122943</v>
      </c>
      <c r="T131" s="305">
        <f>U131/MoM!U131*100</f>
        <v>0.90873016991555056</v>
      </c>
      <c r="U131" s="305">
        <f>V131/MoM!V131*100</f>
        <v>0.91409167791805224</v>
      </c>
      <c r="V131" s="305">
        <f>W131/MoM!W131*100</f>
        <v>0.92158722967698026</v>
      </c>
      <c r="W131" s="305">
        <f>X131/MoM!X131*100</f>
        <v>0.9265638007172361</v>
      </c>
      <c r="X131" s="305">
        <f>Y131/MoM!Y131*100</f>
        <v>0.93351302922261536</v>
      </c>
      <c r="Y131" s="305">
        <f>Z131/MoM!Z131*100</f>
        <v>0.93734043264242806</v>
      </c>
      <c r="Z131" s="305">
        <f>AA131/MoM!AA131*100</f>
        <v>0.94212086884890445</v>
      </c>
      <c r="AA131" s="305">
        <f>AB131/MoM!AB131*100</f>
        <v>0.94946941162592591</v>
      </c>
      <c r="AB131" s="305">
        <f>AC131/MoM!AC131*100</f>
        <v>0.95079866880220221</v>
      </c>
      <c r="AC131" s="305">
        <f>AD131/MoM!AD131*100</f>
        <v>0.95117898826972314</v>
      </c>
      <c r="AD131" s="305">
        <f>AE131/MoM!AE131*100</f>
        <v>0.95336669994274348</v>
      </c>
      <c r="AE131" s="305">
        <f>AF131/MoM!AF131*100</f>
        <v>0.95927757348238851</v>
      </c>
      <c r="AF131" s="305">
        <f>AG131/MoM!AG131*100</f>
        <v>0.96388210583510403</v>
      </c>
      <c r="AG131" s="305">
        <f>AH131/MoM!AH131*100</f>
        <v>0.97024372773361567</v>
      </c>
      <c r="AH131" s="305">
        <f>AI131/MoM!AI131*100</f>
        <v>0.97266933705294978</v>
      </c>
      <c r="AI131" s="305">
        <f>AJ131/MoM!AJ131*100</f>
        <v>0.97568461199781398</v>
      </c>
      <c r="AJ131" s="305">
        <f>AK131/MoM!AK131*100</f>
        <v>0.97880680275620691</v>
      </c>
      <c r="AK131" s="305">
        <f>AL131/MoM!AL131*100</f>
        <v>0.98154746180392438</v>
      </c>
      <c r="AL131" s="305">
        <f>AM131/MoM!AM131*100</f>
        <v>0.98370686621989301</v>
      </c>
      <c r="AM131" s="305">
        <f>AN131/MoM!AN131*100</f>
        <v>0.98774006437139461</v>
      </c>
      <c r="AN131" s="305">
        <f>AO131/MoM!AO131*100</f>
        <v>0.98556703622977759</v>
      </c>
      <c r="AO131" s="305">
        <f>AP131/MoM!AP131*100</f>
        <v>0.988030953820352</v>
      </c>
      <c r="AP131" s="305">
        <f>AQ131/MoM!AQ131*100</f>
        <v>0.99277350239868978</v>
      </c>
      <c r="AQ131" s="305">
        <f>AR131/MoM!AR131*100</f>
        <v>1.0022048506714774</v>
      </c>
      <c r="AR131" s="307">
        <v>1</v>
      </c>
      <c r="AS131" s="305">
        <f>AR131*MoM!AS131/100</f>
        <v>1.0033000000000001</v>
      </c>
      <c r="AT131" s="305">
        <f>AS131*MoM!AT131/100</f>
        <v>1.0114267300000002</v>
      </c>
      <c r="AU131" s="305">
        <f>AT131*MoM!AU131/100</f>
        <v>1.0186078597830002</v>
      </c>
      <c r="AV131" s="305">
        <f>AU131*MoM!AV131/100</f>
        <v>1.0213581010044142</v>
      </c>
      <c r="AW131" s="305">
        <f>AV131*MoM!AW131/100</f>
        <v>1.0202346070933093</v>
      </c>
      <c r="AX131" s="305">
        <f>AW131*MoM!AX131/100</f>
        <v>1.0261519678144504</v>
      </c>
      <c r="AY131" s="305">
        <f>AX131*MoM!AY131/100</f>
        <v>1.0339507227698403</v>
      </c>
      <c r="AZ131" s="305">
        <f>AY131*MoM!AZ131/100</f>
        <v>1.0442902299975387</v>
      </c>
    </row>
    <row r="132" spans="1:52" ht="26.25" x14ac:dyDescent="0.45">
      <c r="A132" s="305">
        <f>Веса!A132</f>
        <v>1</v>
      </c>
      <c r="B132" s="305">
        <f>MoM!B132</f>
        <v>1</v>
      </c>
      <c r="C132" s="305">
        <f>БИПЦ_НДС!E132</f>
        <v>0</v>
      </c>
      <c r="D132" s="305">
        <f t="shared" si="2"/>
        <v>1</v>
      </c>
      <c r="E132" s="305">
        <v>0</v>
      </c>
      <c r="F132" s="305">
        <v>1</v>
      </c>
      <c r="G132" s="305">
        <v>0</v>
      </c>
      <c r="H132" s="305">
        <v>1</v>
      </c>
      <c r="I132" s="305">
        <v>0</v>
      </c>
      <c r="J132" s="308" t="s">
        <v>131</v>
      </c>
      <c r="K132" s="308" t="s">
        <v>131</v>
      </c>
      <c r="L132" s="305">
        <f>M132/MoM!M132*100</f>
        <v>0.97200476986520412</v>
      </c>
      <c r="M132" s="305">
        <f>N132/MoM!N132*100</f>
        <v>0.9670475455388915</v>
      </c>
      <c r="N132" s="305">
        <f>O132/MoM!O132*100</f>
        <v>0.96346946962039759</v>
      </c>
      <c r="O132" s="305">
        <f>P132/MoM!P132*100</f>
        <v>0.9587484692192576</v>
      </c>
      <c r="P132" s="305">
        <f>Q132/MoM!Q132*100</f>
        <v>0.95673509743389729</v>
      </c>
      <c r="Q132" s="305">
        <f>R132/MoM!R132*100</f>
        <v>0.95673509743389729</v>
      </c>
      <c r="R132" s="305">
        <f>S132/MoM!S132*100</f>
        <v>0.95644807690466704</v>
      </c>
      <c r="S132" s="305">
        <f>T132/MoM!T132*100</f>
        <v>0.96314321344299969</v>
      </c>
      <c r="T132" s="305">
        <f>U132/MoM!U132*100</f>
        <v>0.97855350485808767</v>
      </c>
      <c r="U132" s="305">
        <f>V132/MoM!V132*100</f>
        <v>0.9955803358426184</v>
      </c>
      <c r="V132" s="305">
        <f>W132/MoM!W132*100</f>
        <v>1.0029476303278537</v>
      </c>
      <c r="W132" s="305">
        <f>X132/MoM!X132*100</f>
        <v>0.99973819791080465</v>
      </c>
      <c r="X132" s="305">
        <f>Y132/MoM!Y132*100</f>
        <v>0.99683895713686321</v>
      </c>
      <c r="Y132" s="305">
        <f>Z132/MoM!Z132*100</f>
        <v>0.98637214808692619</v>
      </c>
      <c r="Z132" s="305">
        <f>AA132/MoM!AA132*100</f>
        <v>0.98420212936113494</v>
      </c>
      <c r="AA132" s="305">
        <f>AB132/MoM!AB132*100</f>
        <v>0.98193846446360433</v>
      </c>
      <c r="AB132" s="305">
        <f>AC132/MoM!AC132*100</f>
        <v>0.979680005995338</v>
      </c>
      <c r="AC132" s="305">
        <f>AD132/MoM!AD132*100</f>
        <v>0.98075765400193293</v>
      </c>
      <c r="AD132" s="305">
        <f>AE132/MoM!AE132*100</f>
        <v>0.98164033589053479</v>
      </c>
      <c r="AE132" s="305">
        <f>AF132/MoM!AF132*100</f>
        <v>0.98998427874560424</v>
      </c>
      <c r="AF132" s="305">
        <f>AG132/MoM!AG132*100</f>
        <v>1.0008741058118058</v>
      </c>
      <c r="AG132" s="305">
        <f>AH132/MoM!AH132*100</f>
        <v>1.0128845950815475</v>
      </c>
      <c r="AH132" s="305">
        <f>AI132/MoM!AI132*100</f>
        <v>1.020481229544659</v>
      </c>
      <c r="AI132" s="305">
        <f>AJ132/MoM!AJ132*100</f>
        <v>1.020073037052841</v>
      </c>
      <c r="AJ132" s="305">
        <f>AK132/MoM!AK132*100</f>
        <v>1.0161967595120402</v>
      </c>
      <c r="AK132" s="305">
        <f>AL132/MoM!AL132*100</f>
        <v>1.0074574673802368</v>
      </c>
      <c r="AL132" s="305">
        <f>AM132/MoM!AM132*100</f>
        <v>1.0019164513096455</v>
      </c>
      <c r="AM132" s="305">
        <f>AN132/MoM!AN132*100</f>
        <v>0.99229805337707289</v>
      </c>
      <c r="AN132" s="305">
        <f>AO132/MoM!AO132*100</f>
        <v>0.98733656311018758</v>
      </c>
      <c r="AO132" s="305">
        <f>AP132/MoM!AP132*100</f>
        <v>0.98437455342085711</v>
      </c>
      <c r="AP132" s="305">
        <f>AQ132/MoM!AQ132*100</f>
        <v>0.98614642761701476</v>
      </c>
      <c r="AQ132" s="305">
        <f>AR132/MoM!AR132*100</f>
        <v>0.9921619208254786</v>
      </c>
      <c r="AR132" s="307">
        <v>1</v>
      </c>
      <c r="AS132" s="305">
        <f>AR132*MoM!AS132/100</f>
        <v>1.0101</v>
      </c>
      <c r="AT132" s="305">
        <f>AS132*MoM!AT132/100</f>
        <v>1.01181717</v>
      </c>
      <c r="AU132" s="305">
        <f>AT132*MoM!AU132/100</f>
        <v>1.0096923539430001</v>
      </c>
      <c r="AV132" s="305">
        <f>AU132*MoM!AV132/100</f>
        <v>1.0024225689946105</v>
      </c>
      <c r="AW132" s="305">
        <f>AV132*MoM!AW132/100</f>
        <v>0.99460367295645258</v>
      </c>
      <c r="AX132" s="305">
        <f>AW132*MoM!AX132/100</f>
        <v>0.99152040157028754</v>
      </c>
      <c r="AY132" s="305">
        <f>AX132*MoM!AY132/100</f>
        <v>0.98933905668683297</v>
      </c>
      <c r="AZ132" s="305">
        <f>AY132*MoM!AZ132/100</f>
        <v>0.98765718029046534</v>
      </c>
    </row>
    <row r="133" spans="1:52" ht="28.5" x14ac:dyDescent="0.45">
      <c r="A133" s="305">
        <f>Веса!A133</f>
        <v>1</v>
      </c>
      <c r="B133" s="305">
        <f>MoM!B133</f>
        <v>1</v>
      </c>
      <c r="C133" s="305">
        <f>БИПЦ_НДС!E133</f>
        <v>0</v>
      </c>
      <c r="D133" s="305">
        <f t="shared" si="2"/>
        <v>1</v>
      </c>
      <c r="E133" s="305">
        <v>0</v>
      </c>
      <c r="F133" s="305">
        <v>1</v>
      </c>
      <c r="G133" s="305">
        <v>0</v>
      </c>
      <c r="H133" s="305">
        <v>1</v>
      </c>
      <c r="I133" s="305">
        <v>0</v>
      </c>
      <c r="J133" s="316" t="s">
        <v>474</v>
      </c>
      <c r="K133" s="310" t="s">
        <v>132</v>
      </c>
      <c r="L133" s="305">
        <f>M133/MoM!M133*100</f>
        <v>0.86773562745529542</v>
      </c>
      <c r="M133" s="305">
        <f>N133/MoM!N133*100</f>
        <v>0.86704143895333119</v>
      </c>
      <c r="N133" s="305">
        <f>O133/MoM!O133*100</f>
        <v>0.86773507210449374</v>
      </c>
      <c r="O133" s="305">
        <f>P133/MoM!P133*100</f>
        <v>0.86929699523428194</v>
      </c>
      <c r="P133" s="305">
        <f>Q133/MoM!Q133*100</f>
        <v>0.87199181591950825</v>
      </c>
      <c r="Q133" s="305">
        <f>R133/MoM!R133*100</f>
        <v>0.87687497008865756</v>
      </c>
      <c r="R133" s="305">
        <f>S133/MoM!S133*100</f>
        <v>0.88590678228057074</v>
      </c>
      <c r="S133" s="305">
        <f>T133/MoM!T133*100</f>
        <v>0.8933483992517276</v>
      </c>
      <c r="T133" s="305">
        <f>U133/MoM!U133*100</f>
        <v>0.89370573861142832</v>
      </c>
      <c r="U133" s="305">
        <f>V133/MoM!V133*100</f>
        <v>0.89513566779320652</v>
      </c>
      <c r="V133" s="305">
        <f>W133/MoM!W133*100</f>
        <v>0.90050648179996573</v>
      </c>
      <c r="W133" s="305">
        <f>X133/MoM!X133*100</f>
        <v>0.90293784930082566</v>
      </c>
      <c r="X133" s="305">
        <f>Y133/MoM!Y133*100</f>
        <v>0.90356990579533625</v>
      </c>
      <c r="Y133" s="305">
        <f>Z133/MoM!Z133*100</f>
        <v>0.90619025852214274</v>
      </c>
      <c r="Z133" s="305">
        <f>AA133/MoM!AA133*100</f>
        <v>0.90945254345282234</v>
      </c>
      <c r="AA133" s="305">
        <f>AB133/MoM!AB133*100</f>
        <v>0.91290846311794305</v>
      </c>
      <c r="AB133" s="305">
        <f>AC133/MoM!AC133*100</f>
        <v>0.91701655120197378</v>
      </c>
      <c r="AC133" s="305">
        <f>AD133/MoM!AD133*100</f>
        <v>0.92462778857695016</v>
      </c>
      <c r="AD133" s="305">
        <f>AE133/MoM!AE133*100</f>
        <v>0.94099370043476216</v>
      </c>
      <c r="AE133" s="305">
        <f>AF133/MoM!AF133*100</f>
        <v>0.95529680468137057</v>
      </c>
      <c r="AF133" s="305">
        <f>AG133/MoM!AG133*100</f>
        <v>0.95911799190009606</v>
      </c>
      <c r="AG133" s="305">
        <f>AH133/MoM!AH133*100</f>
        <v>0.9611321396830862</v>
      </c>
      <c r="AH133" s="305">
        <f>AI133/MoM!AI133*100</f>
        <v>0.96670670609324805</v>
      </c>
      <c r="AI133" s="305">
        <f>AJ133/MoM!AJ133*100</f>
        <v>0.96970349688213719</v>
      </c>
      <c r="AJ133" s="305">
        <f>AK133/MoM!AK133*100</f>
        <v>0.97183684457527786</v>
      </c>
      <c r="AK133" s="305">
        <f>AL133/MoM!AL133*100</f>
        <v>0.96950443614829718</v>
      </c>
      <c r="AL133" s="305">
        <f>AM133/MoM!AM133*100</f>
        <v>0.97154039546420856</v>
      </c>
      <c r="AM133" s="305">
        <f>AN133/MoM!AN133*100</f>
        <v>0.97426070857150826</v>
      </c>
      <c r="AN133" s="305">
        <f>AO133/MoM!AO133*100</f>
        <v>0.97504011713836547</v>
      </c>
      <c r="AO133" s="305">
        <f>AP133/MoM!AP133*100</f>
        <v>0.98605807046202887</v>
      </c>
      <c r="AP133" s="305">
        <f>AQ133/MoM!AQ133*100</f>
        <v>0.99582004535960289</v>
      </c>
      <c r="AQ133" s="305">
        <f>AR133/MoM!AR133*100</f>
        <v>1.008267795926598</v>
      </c>
      <c r="AR133" s="307">
        <v>1</v>
      </c>
      <c r="AS133" s="305">
        <f>AR133*MoM!AS133/100</f>
        <v>0.99690000000000001</v>
      </c>
      <c r="AT133" s="305">
        <f>AS133*MoM!AT133/100</f>
        <v>0.99809628000000006</v>
      </c>
      <c r="AU133" s="305">
        <f>AT133*MoM!AU133/100</f>
        <v>1.0009907592120002</v>
      </c>
      <c r="AV133" s="305">
        <f>AU133*MoM!AV133/100</f>
        <v>0.99968947122502472</v>
      </c>
      <c r="AW133" s="305">
        <f>AV133*MoM!AW133/100</f>
        <v>0.9961905580757372</v>
      </c>
      <c r="AX133" s="305">
        <f>AW133*MoM!AX133/100</f>
        <v>0.99409855790377821</v>
      </c>
      <c r="AY133" s="305">
        <f>AX133*MoM!AY133/100</f>
        <v>0.99926787040487786</v>
      </c>
      <c r="AZ133" s="305">
        <f>AY133*MoM!AZ133/100</f>
        <v>1.0014662597197685</v>
      </c>
    </row>
    <row r="134" spans="1:52" ht="26.25" x14ac:dyDescent="0.45">
      <c r="A134" s="305">
        <f>Веса!A134</f>
        <v>1</v>
      </c>
      <c r="B134" s="305">
        <f>MoM!B134</f>
        <v>1</v>
      </c>
      <c r="C134" s="305">
        <f>БИПЦ_НДС!E134</f>
        <v>0</v>
      </c>
      <c r="D134" s="305">
        <f t="shared" si="2"/>
        <v>1</v>
      </c>
      <c r="E134" s="305">
        <v>0</v>
      </c>
      <c r="F134" s="305">
        <v>1</v>
      </c>
      <c r="G134" s="305">
        <v>0</v>
      </c>
      <c r="H134" s="305">
        <v>1</v>
      </c>
      <c r="I134" s="305">
        <v>0</v>
      </c>
      <c r="J134" s="308" t="s">
        <v>133</v>
      </c>
      <c r="K134" s="308" t="s">
        <v>133</v>
      </c>
      <c r="L134" s="305">
        <f>M134/MoM!M134*100</f>
        <v>0.99894863670195488</v>
      </c>
      <c r="M134" s="305">
        <f>N134/MoM!N134*100</f>
        <v>0.99685084456488082</v>
      </c>
      <c r="N134" s="305">
        <f>O134/MoM!O134*100</f>
        <v>1.0011373031965098</v>
      </c>
      <c r="O134" s="305">
        <f>P134/MoM!P134*100</f>
        <v>1.0018380993087475</v>
      </c>
      <c r="P134" s="305">
        <f>Q134/MoM!Q134*100</f>
        <v>0.99542633547317139</v>
      </c>
      <c r="Q134" s="305">
        <f>R134/MoM!R134*100</f>
        <v>0.99403273860350894</v>
      </c>
      <c r="R134" s="305">
        <f>S134/MoM!S134*100</f>
        <v>0.98856555854118977</v>
      </c>
      <c r="S134" s="305">
        <f>T134/MoM!T134*100</f>
        <v>0.99400266911316637</v>
      </c>
      <c r="T134" s="305">
        <f>U134/MoM!U134*100</f>
        <v>1.0008612875300471</v>
      </c>
      <c r="U134" s="305">
        <f>V134/MoM!V134*100</f>
        <v>1.0048647326801674</v>
      </c>
      <c r="V134" s="305">
        <f>W134/MoM!W134*100</f>
        <v>1.0029554896880752</v>
      </c>
      <c r="W134" s="305">
        <f>X134/MoM!X134*100</f>
        <v>1.0078699715875468</v>
      </c>
      <c r="X134" s="305">
        <f>Y134/MoM!Y134*100</f>
        <v>1.0075676105960705</v>
      </c>
      <c r="Y134" s="305">
        <f>Z134/MoM!Z134*100</f>
        <v>1.0077691241181896</v>
      </c>
      <c r="Z134" s="305">
        <f>AA134/MoM!AA134*100</f>
        <v>1.0135134081256632</v>
      </c>
      <c r="AA134" s="305">
        <f>AB134/MoM!AB134*100</f>
        <v>1.0174661104173532</v>
      </c>
      <c r="AB134" s="305">
        <f>AC134/MoM!AC134*100</f>
        <v>1.0196027892492296</v>
      </c>
      <c r="AC134" s="305">
        <f>AD134/MoM!AD134*100</f>
        <v>1.0180733850653558</v>
      </c>
      <c r="AD134" s="305">
        <f>AE134/MoM!AE134*100</f>
        <v>1.0187860364349015</v>
      </c>
      <c r="AE134" s="305">
        <f>AF134/MoM!AF134*100</f>
        <v>1.0222499089587802</v>
      </c>
      <c r="AF134" s="305">
        <f>AG134/MoM!AG134*100</f>
        <v>1.0261344586128236</v>
      </c>
      <c r="AG134" s="305">
        <f>AH134/MoM!AH134*100</f>
        <v>1.03064945023072</v>
      </c>
      <c r="AH134" s="305">
        <f>AI134/MoM!AI134*100</f>
        <v>1.031886229570997</v>
      </c>
      <c r="AI134" s="305">
        <f>AJ134/MoM!AJ134*100</f>
        <v>1.0394189990468654</v>
      </c>
      <c r="AJ134" s="305">
        <f>AK134/MoM!AK134*100</f>
        <v>1.0297524023557296</v>
      </c>
      <c r="AK134" s="305">
        <f>AL134/MoM!AL134*100</f>
        <v>1.0220292593380615</v>
      </c>
      <c r="AL134" s="305">
        <f>AM134/MoM!AM134*100</f>
        <v>1.0312275226721042</v>
      </c>
      <c r="AM134" s="305">
        <f>AN134/MoM!AN134*100</f>
        <v>1.0274119808382172</v>
      </c>
      <c r="AN134" s="305">
        <f>AO134/MoM!AO134*100</f>
        <v>1.0134391778988174</v>
      </c>
      <c r="AO134" s="305">
        <f>AP134/MoM!AP134*100</f>
        <v>1.0012779077640315</v>
      </c>
      <c r="AP134" s="305">
        <f>AQ134/MoM!AQ134*100</f>
        <v>0.9907644897325093</v>
      </c>
      <c r="AQ134" s="305">
        <f>AR134/MoM!AR134*100</f>
        <v>0.99552015928322546</v>
      </c>
      <c r="AR134" s="307">
        <v>1</v>
      </c>
      <c r="AS134" s="305">
        <f>AR134*MoM!AS134/100</f>
        <v>0.99650000000000005</v>
      </c>
      <c r="AT134" s="305">
        <f>AS134*MoM!AT134/100</f>
        <v>0.99610140000000003</v>
      </c>
      <c r="AU134" s="305">
        <f>AT134*MoM!AU134/100</f>
        <v>0.99630062027999999</v>
      </c>
      <c r="AV134" s="305">
        <f>AU134*MoM!AV134/100</f>
        <v>0.99201652761279591</v>
      </c>
      <c r="AW134" s="305">
        <f>AV134*MoM!AW134/100</f>
        <v>0.9889412763771962</v>
      </c>
      <c r="AX134" s="305">
        <f>AW134*MoM!AX134/100</f>
        <v>0.990424688291762</v>
      </c>
      <c r="AY134" s="305">
        <f>AX134*MoM!AY134/100</f>
        <v>0.98824575397752012</v>
      </c>
      <c r="AZ134" s="305">
        <f>AY134*MoM!AZ134/100</f>
        <v>0.98320570063223467</v>
      </c>
    </row>
    <row r="135" spans="1:52" ht="26.25" x14ac:dyDescent="0.45">
      <c r="A135" s="305">
        <f>Веса!A135</f>
        <v>1</v>
      </c>
      <c r="B135" s="305">
        <f>MoM!B135</f>
        <v>1</v>
      </c>
      <c r="C135" s="305">
        <f>БИПЦ_НДС!E135</f>
        <v>0</v>
      </c>
      <c r="D135" s="305">
        <f t="shared" si="2"/>
        <v>1</v>
      </c>
      <c r="E135" s="305">
        <v>0</v>
      </c>
      <c r="F135" s="305">
        <v>1</v>
      </c>
      <c r="G135" s="305">
        <v>0</v>
      </c>
      <c r="H135" s="305">
        <v>1</v>
      </c>
      <c r="I135" s="305">
        <v>0</v>
      </c>
      <c r="J135" s="308" t="s">
        <v>134</v>
      </c>
      <c r="K135" s="308" t="s">
        <v>134</v>
      </c>
      <c r="L135" s="305">
        <f>M135/MoM!M135*100</f>
        <v>0.87149796747483665</v>
      </c>
      <c r="M135" s="305">
        <f>N135/MoM!N135*100</f>
        <v>0.87515825893823096</v>
      </c>
      <c r="N135" s="305">
        <f>O135/MoM!O135*100</f>
        <v>0.87725863875968269</v>
      </c>
      <c r="O135" s="305">
        <f>P135/MoM!P135*100</f>
        <v>0.87892543017332603</v>
      </c>
      <c r="P135" s="305">
        <f>Q135/MoM!Q135*100</f>
        <v>0.88208956172194986</v>
      </c>
      <c r="Q135" s="305">
        <f>R135/MoM!R135*100</f>
        <v>0.88367732293304935</v>
      </c>
      <c r="R135" s="305">
        <f>S135/MoM!S135*100</f>
        <v>0.89277919935925976</v>
      </c>
      <c r="S135" s="305">
        <f>T135/MoM!T135*100</f>
        <v>0.90822427950817508</v>
      </c>
      <c r="T135" s="305">
        <f>U135/MoM!U135*100</f>
        <v>0.90922332621563418</v>
      </c>
      <c r="U135" s="305">
        <f>V135/MoM!V135*100</f>
        <v>0.91240560785738889</v>
      </c>
      <c r="V135" s="305">
        <f>W135/MoM!W135*100</f>
        <v>0.91267932953974606</v>
      </c>
      <c r="W135" s="305">
        <f>X135/MoM!X135*100</f>
        <v>0.91459595613177946</v>
      </c>
      <c r="X135" s="305">
        <f>Y135/MoM!Y135*100</f>
        <v>0.91368136017564783</v>
      </c>
      <c r="Y135" s="305">
        <f>Z135/MoM!Z135*100</f>
        <v>0.91605693171210467</v>
      </c>
      <c r="Z135" s="305">
        <f>AA135/MoM!AA135*100</f>
        <v>0.91807225696187122</v>
      </c>
      <c r="AA135" s="305">
        <f>AB135/MoM!AB135*100</f>
        <v>0.92367249772933868</v>
      </c>
      <c r="AB135" s="305">
        <f>AC135/MoM!AC135*100</f>
        <v>0.9257969444741162</v>
      </c>
      <c r="AC135" s="305">
        <f>AD135/MoM!AD135*100</f>
        <v>0.92996303072424968</v>
      </c>
      <c r="AD135" s="305">
        <f>AE135/MoM!AE135*100</f>
        <v>0.94242453533595461</v>
      </c>
      <c r="AE135" s="305">
        <f>AF135/MoM!AF135*100</f>
        <v>0.9576918128083971</v>
      </c>
      <c r="AF135" s="305">
        <f>AG135/MoM!AG135*100</f>
        <v>0.95989450397785636</v>
      </c>
      <c r="AG135" s="305">
        <f>AH135/MoM!AH135*100</f>
        <v>0.96123835628342535</v>
      </c>
      <c r="AH135" s="305">
        <f>AI135/MoM!AI135*100</f>
        <v>0.96200734696845203</v>
      </c>
      <c r="AI135" s="305">
        <f>AJ135/MoM!AJ135*100</f>
        <v>0.96383516092769206</v>
      </c>
      <c r="AJ135" s="305">
        <f>AK135/MoM!AK135*100</f>
        <v>0.96836518618405221</v>
      </c>
      <c r="AK135" s="305">
        <f>AL135/MoM!AL135*100</f>
        <v>0.96991457048194663</v>
      </c>
      <c r="AL135" s="305">
        <f>AM135/MoM!AM135*100</f>
        <v>0.97457016042026001</v>
      </c>
      <c r="AM135" s="305">
        <f>AN135/MoM!AN135*100</f>
        <v>0.97710404283735275</v>
      </c>
      <c r="AN135" s="305">
        <f>AO135/MoM!AO135*100</f>
        <v>0.97856969890160883</v>
      </c>
      <c r="AO135" s="305">
        <f>AP135/MoM!AP135*100</f>
        <v>0.98375611830578724</v>
      </c>
      <c r="AP135" s="305">
        <f>AQ135/MoM!AQ135*100</f>
        <v>0.99388880632433685</v>
      </c>
      <c r="AQ135" s="305">
        <f>AR135/MoM!AR135*100</f>
        <v>1.0047221943132723</v>
      </c>
      <c r="AR135" s="307">
        <v>1</v>
      </c>
      <c r="AS135" s="305">
        <f>AR135*MoM!AS135/100</f>
        <v>0.99739999999999995</v>
      </c>
      <c r="AT135" s="305">
        <f>AS135*MoM!AT135/100</f>
        <v>0.99799843999999993</v>
      </c>
      <c r="AU135" s="305">
        <f>AT135*MoM!AU135/100</f>
        <v>0.99979483719200002</v>
      </c>
      <c r="AV135" s="305">
        <f>AU135*MoM!AV135/100</f>
        <v>0.99729535009902004</v>
      </c>
      <c r="AW135" s="305">
        <f>AV135*MoM!AW135/100</f>
        <v>0.99500157079379226</v>
      </c>
      <c r="AX135" s="305">
        <f>AW135*MoM!AX135/100</f>
        <v>0.99689207377830047</v>
      </c>
      <c r="AY135" s="305">
        <f>AX135*MoM!AY135/100</f>
        <v>1.0035712506726151</v>
      </c>
      <c r="AZ135" s="305">
        <f>AY135*MoM!AZ135/100</f>
        <v>1.0082880355507764</v>
      </c>
    </row>
    <row r="136" spans="1:52" ht="26.25" x14ac:dyDescent="0.45">
      <c r="A136" s="305">
        <f>Веса!A136</f>
        <v>1</v>
      </c>
      <c r="B136" s="305">
        <f>MoM!B136</f>
        <v>1</v>
      </c>
      <c r="C136" s="305">
        <f>БИПЦ_НДС!E136</f>
        <v>0</v>
      </c>
      <c r="D136" s="305">
        <f t="shared" si="2"/>
        <v>1</v>
      </c>
      <c r="E136" s="305">
        <v>0</v>
      </c>
      <c r="F136" s="305">
        <v>1</v>
      </c>
      <c r="G136" s="305">
        <v>0</v>
      </c>
      <c r="H136" s="305">
        <v>1</v>
      </c>
      <c r="I136" s="305">
        <v>0</v>
      </c>
      <c r="J136" s="315" t="s">
        <v>475</v>
      </c>
      <c r="K136" s="315" t="s">
        <v>475</v>
      </c>
      <c r="L136" s="305">
        <f>M136/MoM!M136*100</f>
        <v>0.92114930388056859</v>
      </c>
      <c r="M136" s="305">
        <f>N136/MoM!N136*100</f>
        <v>0.92032026950707602</v>
      </c>
      <c r="N136" s="305">
        <f>O136/MoM!O136*100</f>
        <v>0.91930791721061833</v>
      </c>
      <c r="O136" s="305">
        <f>P136/MoM!P136*100</f>
        <v>0.91921598641889724</v>
      </c>
      <c r="P136" s="305">
        <f>Q136/MoM!Q136*100</f>
        <v>0.92362822315370796</v>
      </c>
      <c r="Q136" s="305">
        <f>R136/MoM!R136*100</f>
        <v>0.92870817838105335</v>
      </c>
      <c r="R136" s="305">
        <f>S136/MoM!S136*100</f>
        <v>0.93864535588973042</v>
      </c>
      <c r="S136" s="305">
        <f>T136/MoM!T136*100</f>
        <v>0.94962750655364025</v>
      </c>
      <c r="T136" s="305">
        <f>U136/MoM!U136*100</f>
        <v>0.94725343778725624</v>
      </c>
      <c r="U136" s="305">
        <f>V136/MoM!V136*100</f>
        <v>0.94488530419278816</v>
      </c>
      <c r="V136" s="305">
        <f>W136/MoM!W136*100</f>
        <v>0.94186167121937137</v>
      </c>
      <c r="W136" s="305">
        <f>X136/MoM!X136*100</f>
        <v>0.94233260205498093</v>
      </c>
      <c r="X136" s="305">
        <f>Y136/MoM!Y136*100</f>
        <v>0.94195566901415884</v>
      </c>
      <c r="Y136" s="305">
        <f>Z136/MoM!Z136*100</f>
        <v>0.94346279808458156</v>
      </c>
      <c r="Z136" s="305">
        <f>AA136/MoM!AA136*100</f>
        <v>0.94289672040573069</v>
      </c>
      <c r="AA136" s="305">
        <f>AB136/MoM!AB136*100</f>
        <v>0.94421677581429875</v>
      </c>
      <c r="AB136" s="305">
        <f>AC136/MoM!AC136*100</f>
        <v>0.94686058278657881</v>
      </c>
      <c r="AC136" s="305">
        <f>AD136/MoM!AD136*100</f>
        <v>0.95197362993362633</v>
      </c>
      <c r="AD136" s="305">
        <f>AE136/MoM!AE136*100</f>
        <v>0.96606283965664408</v>
      </c>
      <c r="AE136" s="305">
        <f>AF136/MoM!AF136*100</f>
        <v>0.97823523143631785</v>
      </c>
      <c r="AF136" s="305">
        <f>AG136/MoM!AG136*100</f>
        <v>0.97667005506601989</v>
      </c>
      <c r="AG136" s="305">
        <f>AH136/MoM!AH136*100</f>
        <v>0.97618172003848691</v>
      </c>
      <c r="AH136" s="305">
        <f>AI136/MoM!AI136*100</f>
        <v>0.97354602939438306</v>
      </c>
      <c r="AI136" s="305">
        <f>AJ136/MoM!AJ136*100</f>
        <v>0.9752010576443535</v>
      </c>
      <c r="AJ136" s="305">
        <f>AK136/MoM!AK136*100</f>
        <v>0.97412833648094477</v>
      </c>
      <c r="AK136" s="305">
        <f>AL136/MoM!AL136*100</f>
        <v>0.97159560280609436</v>
      </c>
      <c r="AL136" s="305">
        <f>AM136/MoM!AM136*100</f>
        <v>0.97295583665002283</v>
      </c>
      <c r="AM136" s="305">
        <f>AN136/MoM!AN136*100</f>
        <v>0.97266394989902782</v>
      </c>
      <c r="AN136" s="305">
        <f>AO136/MoM!AO136*100</f>
        <v>0.97373388024391672</v>
      </c>
      <c r="AO136" s="305">
        <f>AP136/MoM!AP136*100</f>
        <v>0.97801830931698985</v>
      </c>
      <c r="AP136" s="305">
        <f>AQ136/MoM!AQ136*100</f>
        <v>0.99151496198556421</v>
      </c>
      <c r="AQ136" s="305">
        <f>AR136/MoM!AR136*100</f>
        <v>1.0035122930255895</v>
      </c>
      <c r="AR136" s="307">
        <v>1</v>
      </c>
      <c r="AS136" s="305">
        <f>AR136*MoM!AS136/100</f>
        <v>1.0001</v>
      </c>
      <c r="AT136" s="305">
        <f>AS136*MoM!AT136/100</f>
        <v>1.00200019</v>
      </c>
      <c r="AU136" s="305">
        <f>AT136*MoM!AU136/100</f>
        <v>1.0038037903420001</v>
      </c>
      <c r="AV136" s="305">
        <f>AU136*MoM!AV136/100</f>
        <v>1.004707213753308</v>
      </c>
      <c r="AW136" s="305">
        <f>AV136*MoM!AW136/100</f>
        <v>0.99707143892878281</v>
      </c>
      <c r="AX136" s="305">
        <f>AW136*MoM!AX136/100</f>
        <v>0.99886616751885471</v>
      </c>
      <c r="AY136" s="305">
        <f>AX136*MoM!AY136/100</f>
        <v>1.0021624258716668</v>
      </c>
      <c r="AZ136" s="305">
        <f>AY136*MoM!AZ136/100</f>
        <v>1.0050686969066946</v>
      </c>
    </row>
    <row r="137" spans="1:52" x14ac:dyDescent="0.45">
      <c r="A137" s="305">
        <f>Веса!A137</f>
        <v>1</v>
      </c>
      <c r="B137" s="305">
        <f>MoM!B137</f>
        <v>1</v>
      </c>
      <c r="C137" s="305">
        <f>БИПЦ_НДС!E137</f>
        <v>0</v>
      </c>
      <c r="D137" s="305">
        <f t="shared" si="2"/>
        <v>1</v>
      </c>
      <c r="E137" s="305">
        <v>0</v>
      </c>
      <c r="F137" s="305">
        <v>1</v>
      </c>
      <c r="G137" s="305">
        <v>0</v>
      </c>
      <c r="H137" s="305">
        <v>1</v>
      </c>
      <c r="I137" s="305">
        <v>0</v>
      </c>
      <c r="J137" s="315" t="s">
        <v>136</v>
      </c>
      <c r="K137" s="315" t="s">
        <v>136</v>
      </c>
      <c r="L137" s="305">
        <f>M137/MoM!M137*100</f>
        <v>0.91166674368154144</v>
      </c>
      <c r="M137" s="305">
        <f>N137/MoM!N137*100</f>
        <v>0.91276074377395922</v>
      </c>
      <c r="N137" s="305">
        <f>O137/MoM!O137*100</f>
        <v>0.91458626526150721</v>
      </c>
      <c r="O137" s="305">
        <f>P137/MoM!P137*100</f>
        <v>0.91486064114108567</v>
      </c>
      <c r="P137" s="305">
        <f>Q137/MoM!Q137*100</f>
        <v>0.91714779274393843</v>
      </c>
      <c r="Q137" s="305">
        <f>R137/MoM!R137*100</f>
        <v>0.91953237700507284</v>
      </c>
      <c r="R137" s="305">
        <f>S137/MoM!S137*100</f>
        <v>0.93148629790613879</v>
      </c>
      <c r="S137" s="305">
        <f>T137/MoM!T137*100</f>
        <v>0.94024226910645636</v>
      </c>
      <c r="T137" s="305">
        <f>U137/MoM!U137*100</f>
        <v>0.9361992273492985</v>
      </c>
      <c r="U137" s="305">
        <f>V137/MoM!V137*100</f>
        <v>0.93573112773562384</v>
      </c>
      <c r="V137" s="305">
        <f>W137/MoM!W137*100</f>
        <v>0.93647971263781238</v>
      </c>
      <c r="W137" s="305">
        <f>X137/MoM!X137*100</f>
        <v>0.93750984032171403</v>
      </c>
      <c r="X137" s="305">
        <f>Y137/MoM!Y137*100</f>
        <v>0.9376973422897783</v>
      </c>
      <c r="Y137" s="305">
        <f>Z137/MoM!Z137*100</f>
        <v>0.94135436192470845</v>
      </c>
      <c r="Z137" s="305">
        <f>AA137/MoM!AA137*100</f>
        <v>0.94351947695713534</v>
      </c>
      <c r="AA137" s="305">
        <f>AB137/MoM!AB137*100</f>
        <v>0.94719920291726822</v>
      </c>
      <c r="AB137" s="305">
        <f>AC137/MoM!AC137*100</f>
        <v>0.94918832124339447</v>
      </c>
      <c r="AC137" s="305">
        <f>AD137/MoM!AD137*100</f>
        <v>0.95213080503924896</v>
      </c>
      <c r="AD137" s="305">
        <f>AE137/MoM!AE137*100</f>
        <v>0.9647941447462709</v>
      </c>
      <c r="AE137" s="305">
        <f>AF137/MoM!AF137*100</f>
        <v>0.97666111272665013</v>
      </c>
      <c r="AF137" s="305">
        <f>AG137/MoM!AG137*100</f>
        <v>0.97509845494628755</v>
      </c>
      <c r="AG137" s="305">
        <f>AH137/MoM!AH137*100</f>
        <v>0.97129557097199692</v>
      </c>
      <c r="AH137" s="305">
        <f>AI137/MoM!AI137*100</f>
        <v>0.96954723894424732</v>
      </c>
      <c r="AI137" s="305">
        <f>AJ137/MoM!AJ137*100</f>
        <v>0.97187415231771346</v>
      </c>
      <c r="AJ137" s="305">
        <f>AK137/MoM!AK137*100</f>
        <v>0.97459539994420308</v>
      </c>
      <c r="AK137" s="305">
        <f>AL137/MoM!AL137*100</f>
        <v>0.97410810224423106</v>
      </c>
      <c r="AL137" s="305">
        <f>AM137/MoM!AM137*100</f>
        <v>0.97293917252153794</v>
      </c>
      <c r="AM137" s="305">
        <f>AN137/MoM!AN137*100</f>
        <v>0.97848492580491064</v>
      </c>
      <c r="AN137" s="305">
        <f>AO137/MoM!AO137*100</f>
        <v>0.98083328962684235</v>
      </c>
      <c r="AO137" s="305">
        <f>AP137/MoM!AP137*100</f>
        <v>0.98593362273290197</v>
      </c>
      <c r="AP137" s="305">
        <f>AQ137/MoM!AQ137*100</f>
        <v>0.99628592577159747</v>
      </c>
      <c r="AQ137" s="305">
        <f>AR137/MoM!AR137*100</f>
        <v>1.0068465565847764</v>
      </c>
      <c r="AR137" s="307">
        <v>1</v>
      </c>
      <c r="AS137" s="305">
        <f>AR137*MoM!AS137/100</f>
        <v>0.99890000000000001</v>
      </c>
      <c r="AT137" s="305">
        <f>AS137*MoM!AT137/100</f>
        <v>1.0014971400000001</v>
      </c>
      <c r="AU137" s="305">
        <f>AT137*MoM!AU137/100</f>
        <v>1.0050023799900001</v>
      </c>
      <c r="AV137" s="305">
        <f>AU137*MoM!AV137/100</f>
        <v>1.0068113842739821</v>
      </c>
      <c r="AW137" s="305">
        <f>AV137*MoM!AW137/100</f>
        <v>1.0076168333814013</v>
      </c>
      <c r="AX137" s="305">
        <f>AW137*MoM!AX137/100</f>
        <v>1.0084229268481064</v>
      </c>
      <c r="AY137" s="305">
        <f>AX137*MoM!AY137/100</f>
        <v>1.0093305074822698</v>
      </c>
      <c r="AZ137" s="305">
        <f>AY137*MoM!AZ137/100</f>
        <v>1.0143771600196811</v>
      </c>
    </row>
    <row r="138" spans="1:52" x14ac:dyDescent="0.45">
      <c r="A138" s="305">
        <f>Веса!A138</f>
        <v>1</v>
      </c>
      <c r="B138" s="305">
        <f>MoM!B138</f>
        <v>1</v>
      </c>
      <c r="C138" s="305">
        <f>БИПЦ_НДС!E138</f>
        <v>0</v>
      </c>
      <c r="D138" s="305">
        <f t="shared" si="2"/>
        <v>1</v>
      </c>
      <c r="E138" s="305">
        <v>0</v>
      </c>
      <c r="F138" s="305">
        <v>1</v>
      </c>
      <c r="G138" s="305">
        <v>0</v>
      </c>
      <c r="H138" s="305">
        <v>1</v>
      </c>
      <c r="I138" s="305">
        <v>0</v>
      </c>
      <c r="J138" s="308" t="s">
        <v>476</v>
      </c>
      <c r="K138" s="308" t="s">
        <v>476</v>
      </c>
      <c r="L138" s="305">
        <f>M138/MoM!M138*100</f>
        <v>0.90196406422104658</v>
      </c>
      <c r="M138" s="305">
        <f>N138/MoM!N138*100</f>
        <v>0.90124249296966974</v>
      </c>
      <c r="N138" s="305">
        <f>O138/MoM!O138*100</f>
        <v>0.9004313747259971</v>
      </c>
      <c r="O138" s="305">
        <f>P138/MoM!P138*100</f>
        <v>0.90151189237566831</v>
      </c>
      <c r="P138" s="305">
        <f>Q138/MoM!Q138*100</f>
        <v>0.90484748637745827</v>
      </c>
      <c r="Q138" s="305">
        <f>R138/MoM!R138*100</f>
        <v>0.9086478458202436</v>
      </c>
      <c r="R138" s="305">
        <f>S138/MoM!S138*100</f>
        <v>0.91764345949386394</v>
      </c>
      <c r="S138" s="305">
        <f>T138/MoM!T138*100</f>
        <v>0.92975635315918281</v>
      </c>
      <c r="T138" s="305">
        <f>U138/MoM!U138*100</f>
        <v>0.92380591249896404</v>
      </c>
      <c r="U138" s="305">
        <f>V138/MoM!V138*100</f>
        <v>0.92325162895146462</v>
      </c>
      <c r="V138" s="305">
        <f>W138/MoM!W138*100</f>
        <v>0.92583673351252871</v>
      </c>
      <c r="W138" s="305">
        <f>X138/MoM!X138*100</f>
        <v>0.92694773759274385</v>
      </c>
      <c r="X138" s="305">
        <f>Y138/MoM!Y138*100</f>
        <v>0.92907971738920714</v>
      </c>
      <c r="Y138" s="305">
        <f>Z138/MoM!Z138*100</f>
        <v>0.93075206088050777</v>
      </c>
      <c r="Z138" s="305">
        <f>AA138/MoM!AA138*100</f>
        <v>0.92982130881962732</v>
      </c>
      <c r="AA138" s="305">
        <f>AB138/MoM!AB138*100</f>
        <v>0.9348423438872534</v>
      </c>
      <c r="AB138" s="305">
        <f>AC138/MoM!AC138*100</f>
        <v>0.93867519749719108</v>
      </c>
      <c r="AC138" s="305">
        <f>AD138/MoM!AD138*100</f>
        <v>0.94111575301068384</v>
      </c>
      <c r="AD138" s="305">
        <f>AE138/MoM!AE138*100</f>
        <v>0.95824405971547821</v>
      </c>
      <c r="AE138" s="305">
        <f>AF138/MoM!AF138*100</f>
        <v>0.97405508670078356</v>
      </c>
      <c r="AF138" s="305">
        <f>AG138/MoM!AG138*100</f>
        <v>0.97395768119211346</v>
      </c>
      <c r="AG138" s="305">
        <f>AH138/MoM!AH138*100</f>
        <v>0.97697695000380902</v>
      </c>
      <c r="AH138" s="305">
        <f>AI138/MoM!AI138*100</f>
        <v>0.9762930661388064</v>
      </c>
      <c r="AI138" s="305">
        <f>AJ138/MoM!AJ138*100</f>
        <v>0.97756224712478679</v>
      </c>
      <c r="AJ138" s="305">
        <f>AK138/MoM!AK138*100</f>
        <v>0.98020166519202367</v>
      </c>
      <c r="AK138" s="305">
        <f>AL138/MoM!AL138*100</f>
        <v>0.9792214635268317</v>
      </c>
      <c r="AL138" s="305">
        <f>AM138/MoM!AM138*100</f>
        <v>0.98010276284400588</v>
      </c>
      <c r="AM138" s="305">
        <f>AN138/MoM!AN138*100</f>
        <v>0.97892663952859305</v>
      </c>
      <c r="AN138" s="305">
        <f>AO138/MoM!AO138*100</f>
        <v>0.98029713682393305</v>
      </c>
      <c r="AO138" s="305">
        <f>AP138/MoM!AP138*100</f>
        <v>0.98578680079014702</v>
      </c>
      <c r="AP138" s="305">
        <f>AQ138/MoM!AQ138*100</f>
        <v>1.0010664962023943</v>
      </c>
      <c r="AQ138" s="305">
        <f>AR138/MoM!AR138*100</f>
        <v>1.0086746015735324</v>
      </c>
      <c r="AR138" s="307">
        <v>1</v>
      </c>
      <c r="AS138" s="305">
        <f>AR138*MoM!AS138/100</f>
        <v>0.99540000000000006</v>
      </c>
      <c r="AT138" s="305">
        <f>AS138*MoM!AT138/100</f>
        <v>0.99798804000000019</v>
      </c>
      <c r="AU138" s="305">
        <f>AT138*MoM!AU138/100</f>
        <v>0.99878643043200011</v>
      </c>
      <c r="AV138" s="305">
        <f>AU138*MoM!AV138/100</f>
        <v>0.99628946435592014</v>
      </c>
      <c r="AW138" s="305">
        <f>AV138*MoM!AW138/100</f>
        <v>0.99509391699869298</v>
      </c>
      <c r="AX138" s="305">
        <f>AW138*MoM!AX138/100</f>
        <v>0.99638753909079125</v>
      </c>
      <c r="AY138" s="305">
        <f>AX138*MoM!AY138/100</f>
        <v>1.0001738117393362</v>
      </c>
      <c r="AZ138" s="305">
        <f>AY138*MoM!AZ138/100</f>
        <v>1.0041745069862935</v>
      </c>
    </row>
    <row r="139" spans="1:52" ht="26.25" x14ac:dyDescent="0.45">
      <c r="A139" s="305">
        <f>Веса!A139</f>
        <v>1</v>
      </c>
      <c r="B139" s="305">
        <f>MoM!B139</f>
        <v>1</v>
      </c>
      <c r="C139" s="305">
        <f>БИПЦ_НДС!E139</f>
        <v>0</v>
      </c>
      <c r="D139" s="305">
        <f t="shared" si="2"/>
        <v>1</v>
      </c>
      <c r="E139" s="305">
        <v>0</v>
      </c>
      <c r="F139" s="305">
        <v>1</v>
      </c>
      <c r="G139" s="305">
        <v>0</v>
      </c>
      <c r="H139" s="305">
        <v>1</v>
      </c>
      <c r="I139" s="305">
        <v>0</v>
      </c>
      <c r="J139" s="308" t="s">
        <v>138</v>
      </c>
      <c r="K139" s="308" t="s">
        <v>138</v>
      </c>
      <c r="L139" s="305">
        <f>M139/MoM!M139*100</f>
        <v>0.95858358348876216</v>
      </c>
      <c r="M139" s="305">
        <f>N139/MoM!N139*100</f>
        <v>0.95446167407976046</v>
      </c>
      <c r="N139" s="305">
        <f>O139/MoM!O139*100</f>
        <v>0.94921213487232181</v>
      </c>
      <c r="O139" s="305">
        <f>P139/MoM!P139*100</f>
        <v>0.94579497118678146</v>
      </c>
      <c r="P139" s="305">
        <f>Q139/MoM!Q139*100</f>
        <v>0.94163347331355962</v>
      </c>
      <c r="Q139" s="305">
        <f>R139/MoM!R139*100</f>
        <v>0.94022102310358924</v>
      </c>
      <c r="R139" s="305">
        <f>S139/MoM!S139*100</f>
        <v>0.9405030894105203</v>
      </c>
      <c r="S139" s="305">
        <f>T139/MoM!T139*100</f>
        <v>0.94990812030462546</v>
      </c>
      <c r="T139" s="305">
        <f>U139/MoM!U139*100</f>
        <v>0.96064208206406776</v>
      </c>
      <c r="U139" s="305">
        <f>V139/MoM!V139*100</f>
        <v>0.9694799892190572</v>
      </c>
      <c r="V139" s="305">
        <f>W139/MoM!W139*100</f>
        <v>0.97597550514682485</v>
      </c>
      <c r="W139" s="305">
        <f>X139/MoM!X139*100</f>
        <v>0.97831784635917707</v>
      </c>
      <c r="X139" s="305">
        <f>Y139/MoM!Y139*100</f>
        <v>0.97733952851281791</v>
      </c>
      <c r="Y139" s="305">
        <f>Z139/MoM!Z139*100</f>
        <v>0.97206189505884866</v>
      </c>
      <c r="Z139" s="305">
        <f>AA139/MoM!AA139*100</f>
        <v>0.9722563074378604</v>
      </c>
      <c r="AA139" s="305">
        <f>AB139/MoM!AB139*100</f>
        <v>0.97215908180711652</v>
      </c>
      <c r="AB139" s="305">
        <f>AC139/MoM!AC139*100</f>
        <v>0.97177021817439357</v>
      </c>
      <c r="AC139" s="305">
        <f>AD139/MoM!AD139*100</f>
        <v>0.9715758641307588</v>
      </c>
      <c r="AD139" s="305">
        <f>AE139/MoM!AE139*100</f>
        <v>0.9728389127541287</v>
      </c>
      <c r="AE139" s="305">
        <f>AF139/MoM!AF139*100</f>
        <v>0.9795515012521322</v>
      </c>
      <c r="AF139" s="305">
        <f>AG139/MoM!AG139*100</f>
        <v>0.99287340166916127</v>
      </c>
      <c r="AG139" s="305">
        <f>AH139/MoM!AH139*100</f>
        <v>1.0085608014155341</v>
      </c>
      <c r="AH139" s="305">
        <f>AI139/MoM!AI139*100</f>
        <v>1.0126959007013379</v>
      </c>
      <c r="AI139" s="305">
        <f>AJ139/MoM!AJ139*100</f>
        <v>1.0125946311112677</v>
      </c>
      <c r="AJ139" s="305">
        <f>AK139/MoM!AK139*100</f>
        <v>1.0095568472179339</v>
      </c>
      <c r="AK139" s="305">
        <f>AL139/MoM!AL139*100</f>
        <v>1.005114797090175</v>
      </c>
      <c r="AL139" s="305">
        <f>AM139/MoM!AM139*100</f>
        <v>1.0017979182597776</v>
      </c>
      <c r="AM139" s="305">
        <f>AN139/MoM!AN139*100</f>
        <v>0.99458497324830708</v>
      </c>
      <c r="AN139" s="305">
        <f>AO139/MoM!AO139*100</f>
        <v>0.98851800491149244</v>
      </c>
      <c r="AO139" s="305">
        <f>AP139/MoM!AP139*100</f>
        <v>0.98673867250265168</v>
      </c>
      <c r="AP139" s="305">
        <f>AQ139/MoM!AQ139*100</f>
        <v>0.98683734636990195</v>
      </c>
      <c r="AQ139" s="305">
        <f>AR139/MoM!AR139*100</f>
        <v>0.99098206322465565</v>
      </c>
      <c r="AR139" s="307">
        <v>1</v>
      </c>
      <c r="AS139" s="305">
        <f>AR139*MoM!AS139/100</f>
        <v>1.0054000000000001</v>
      </c>
      <c r="AT139" s="305">
        <f>AS139*MoM!AT139/100</f>
        <v>1.0096226800000001</v>
      </c>
      <c r="AU139" s="305">
        <f>AT139*MoM!AU139/100</f>
        <v>1.011238076288</v>
      </c>
      <c r="AV139" s="305">
        <f>AU139*MoM!AV139/100</f>
        <v>0.99910321937254398</v>
      </c>
      <c r="AW139" s="305">
        <f>AV139*MoM!AW139/100</f>
        <v>0.99710501293379894</v>
      </c>
      <c r="AX139" s="305">
        <f>AW139*MoM!AX139/100</f>
        <v>0.99680588142991877</v>
      </c>
      <c r="AY139" s="305">
        <f>AX139*MoM!AY139/100</f>
        <v>0.9969055620180618</v>
      </c>
      <c r="AZ139" s="305">
        <f>AY139*MoM!AZ139/100</f>
        <v>0.99541020367503463</v>
      </c>
    </row>
    <row r="140" spans="1:52" ht="26.25" x14ac:dyDescent="0.45">
      <c r="A140" s="305">
        <f>Веса!A140</f>
        <v>1</v>
      </c>
      <c r="B140" s="305">
        <f>MoM!B140</f>
        <v>1</v>
      </c>
      <c r="C140" s="305">
        <f>БИПЦ_НДС!E140</f>
        <v>0</v>
      </c>
      <c r="D140" s="305">
        <f t="shared" si="2"/>
        <v>1</v>
      </c>
      <c r="E140" s="305">
        <v>0</v>
      </c>
      <c r="F140" s="305">
        <v>1</v>
      </c>
      <c r="G140" s="305">
        <v>0</v>
      </c>
      <c r="H140" s="305">
        <v>1</v>
      </c>
      <c r="I140" s="305">
        <v>0</v>
      </c>
      <c r="J140" s="308" t="s">
        <v>139</v>
      </c>
      <c r="K140" s="308" t="s">
        <v>139</v>
      </c>
      <c r="L140" s="305">
        <f>M140/MoM!M140*100</f>
        <v>0.95257078220322011</v>
      </c>
      <c r="M140" s="305">
        <f>N140/MoM!N140*100</f>
        <v>0.94399764516339102</v>
      </c>
      <c r="N140" s="305">
        <f>O140/MoM!O140*100</f>
        <v>0.93720086211821452</v>
      </c>
      <c r="O140" s="305">
        <f>P140/MoM!P140*100</f>
        <v>0.93195253729035243</v>
      </c>
      <c r="P140" s="305">
        <f>Q140/MoM!Q140*100</f>
        <v>0.93269809932018477</v>
      </c>
      <c r="Q140" s="305">
        <f>R140/MoM!R140*100</f>
        <v>0.93391060684930094</v>
      </c>
      <c r="R140" s="305">
        <f>S140/MoM!S140*100</f>
        <v>0.93353704260656123</v>
      </c>
      <c r="S140" s="305">
        <f>T140/MoM!T140*100</f>
        <v>0.94025850931332844</v>
      </c>
      <c r="T140" s="305">
        <f>U140/MoM!U140*100</f>
        <v>0.95473849035675362</v>
      </c>
      <c r="U140" s="305">
        <f>V140/MoM!V140*100</f>
        <v>0.96695914303331998</v>
      </c>
      <c r="V140" s="305">
        <f>W140/MoM!W140*100</f>
        <v>0.97392124886315978</v>
      </c>
      <c r="W140" s="305">
        <f>X140/MoM!X140*100</f>
        <v>0.97411603311293227</v>
      </c>
      <c r="X140" s="305">
        <f>Y140/MoM!Y140*100</f>
        <v>0.97255744745995165</v>
      </c>
      <c r="Y140" s="305">
        <f>Z140/MoM!Z140*100</f>
        <v>0.96915349639384185</v>
      </c>
      <c r="Z140" s="305">
        <f>AA140/MoM!AA140*100</f>
        <v>0.96779668149889053</v>
      </c>
      <c r="AA140" s="305">
        <f>AB140/MoM!AB140*100</f>
        <v>0.96547396946329334</v>
      </c>
      <c r="AB140" s="305">
        <f>AC140/MoM!AC140*100</f>
        <v>0.96421885330299117</v>
      </c>
      <c r="AC140" s="305">
        <f>AD140/MoM!AD140*100</f>
        <v>0.96508665027096385</v>
      </c>
      <c r="AD140" s="305">
        <f>AE140/MoM!AE140*100</f>
        <v>0.96634126291631617</v>
      </c>
      <c r="AE140" s="305">
        <f>AF140/MoM!AF140*100</f>
        <v>0.9706897985994396</v>
      </c>
      <c r="AF140" s="305">
        <f>AG140/MoM!AG140*100</f>
        <v>0.98107617944445358</v>
      </c>
      <c r="AG140" s="305">
        <f>AH140/MoM!AH140*100</f>
        <v>0.99510556881050927</v>
      </c>
      <c r="AH140" s="305">
        <f>AI140/MoM!AI140*100</f>
        <v>1.0047580928279711</v>
      </c>
      <c r="AI140" s="305">
        <f>AJ140/MoM!AJ140*100</f>
        <v>1.0054614234929506</v>
      </c>
      <c r="AJ140" s="305">
        <f>AK140/MoM!AK140*100</f>
        <v>1.0033499545036155</v>
      </c>
      <c r="AK140" s="305">
        <f>AL140/MoM!AL140*100</f>
        <v>0.99281477998132761</v>
      </c>
      <c r="AL140" s="305">
        <f>AM140/MoM!AM140*100</f>
        <v>0.98735429869143043</v>
      </c>
      <c r="AM140" s="305">
        <f>AN140/MoM!AN140*100</f>
        <v>0.97945546430189911</v>
      </c>
      <c r="AN140" s="305">
        <f>AO140/MoM!AO140*100</f>
        <v>0.97602737017684249</v>
      </c>
      <c r="AO140" s="305">
        <f>AP140/MoM!AP140*100</f>
        <v>0.97778421944316085</v>
      </c>
      <c r="AP140" s="305">
        <f>AQ140/MoM!AQ140*100</f>
        <v>0.97758866259927224</v>
      </c>
      <c r="AQ140" s="305">
        <f>AR140/MoM!AR140*100</f>
        <v>0.98658247829518553</v>
      </c>
      <c r="AR140" s="307">
        <v>1</v>
      </c>
      <c r="AS140" s="305">
        <f>AR140*MoM!AS140/100</f>
        <v>1.0070000000000001</v>
      </c>
      <c r="AT140" s="305">
        <f>AS140*MoM!AT140/100</f>
        <v>1.0114308000000001</v>
      </c>
      <c r="AU140" s="305">
        <f>AT140*MoM!AU140/100</f>
        <v>1.01062165536</v>
      </c>
      <c r="AV140" s="305">
        <f>AU140*MoM!AV140/100</f>
        <v>0.99505808186745592</v>
      </c>
      <c r="AW140" s="305">
        <f>AV140*MoM!AW140/100</f>
        <v>0.99117735534817286</v>
      </c>
      <c r="AX140" s="305">
        <f>AW140*MoM!AX140/100</f>
        <v>0.98413999612520087</v>
      </c>
      <c r="AY140" s="305">
        <f>AX140*MoM!AY140/100</f>
        <v>0.98600986211783881</v>
      </c>
      <c r="AZ140" s="305">
        <f>AY140*MoM!AZ140/100</f>
        <v>0.98600986211783881</v>
      </c>
    </row>
    <row r="141" spans="1:52" ht="26.25" x14ac:dyDescent="0.45">
      <c r="A141" s="305">
        <f>Веса!A141</f>
        <v>1</v>
      </c>
      <c r="B141" s="305">
        <f>MoM!B141</f>
        <v>1</v>
      </c>
      <c r="C141" s="305">
        <f>БИПЦ_НДС!E141</f>
        <v>0</v>
      </c>
      <c r="D141" s="305">
        <f t="shared" si="2"/>
        <v>1</v>
      </c>
      <c r="E141" s="305">
        <v>0</v>
      </c>
      <c r="F141" s="305">
        <v>1</v>
      </c>
      <c r="G141" s="305">
        <v>0</v>
      </c>
      <c r="H141" s="305">
        <v>1</v>
      </c>
      <c r="I141" s="305">
        <v>0</v>
      </c>
      <c r="J141" s="308" t="s">
        <v>140</v>
      </c>
      <c r="K141" s="308" t="s">
        <v>140</v>
      </c>
      <c r="L141" s="305">
        <f>M141/MoM!M141*100</f>
        <v>0.9023299645894769</v>
      </c>
      <c r="M141" s="305">
        <f>N141/MoM!N141*100</f>
        <v>0.90404439152219684</v>
      </c>
      <c r="N141" s="305">
        <f>O141/MoM!O141*100</f>
        <v>0.9092878489930255</v>
      </c>
      <c r="O141" s="305">
        <f>P141/MoM!P141*100</f>
        <v>0.91410707459268858</v>
      </c>
      <c r="P141" s="305">
        <f>Q141/MoM!Q141*100</f>
        <v>0.91666657440154808</v>
      </c>
      <c r="Q141" s="305">
        <f>R141/MoM!R141*100</f>
        <v>0.91730824100362907</v>
      </c>
      <c r="R141" s="305">
        <f>S141/MoM!S141*100</f>
        <v>0.92006016572663984</v>
      </c>
      <c r="S141" s="305">
        <f>T141/MoM!T141*100</f>
        <v>0.93570118854399276</v>
      </c>
      <c r="T141" s="305">
        <f>U141/MoM!U141*100</f>
        <v>0.934110496523468</v>
      </c>
      <c r="U141" s="305">
        <f>V141/MoM!V141*100</f>
        <v>0.93644577276477659</v>
      </c>
      <c r="V141" s="305">
        <f>W141/MoM!W141*100</f>
        <v>0.938693242619412</v>
      </c>
      <c r="W141" s="305">
        <f>X141/MoM!X141*100</f>
        <v>0.93953806653776961</v>
      </c>
      <c r="X141" s="305">
        <f>Y141/MoM!Y141*100</f>
        <v>0.93812875943796292</v>
      </c>
      <c r="Y141" s="305">
        <f>Z141/MoM!Z141*100</f>
        <v>0.94084933284033312</v>
      </c>
      <c r="Z141" s="305">
        <f>AA141/MoM!AA141*100</f>
        <v>0.94592991923767089</v>
      </c>
      <c r="AA141" s="305">
        <f>AB141/MoM!AB141*100</f>
        <v>0.95141631276924943</v>
      </c>
      <c r="AB141" s="305">
        <f>AC141/MoM!AC141*100</f>
        <v>0.95369971191989567</v>
      </c>
      <c r="AC141" s="305">
        <f>AD141/MoM!AD141*100</f>
        <v>0.95856358045068712</v>
      </c>
      <c r="AD141" s="305">
        <f>AE141/MoM!AE141*100</f>
        <v>0.96651965816842778</v>
      </c>
      <c r="AE141" s="305">
        <f>AF141/MoM!AF141*100</f>
        <v>0.98372370808382581</v>
      </c>
      <c r="AF141" s="305">
        <f>AG141/MoM!AG141*100</f>
        <v>0.98687162394969397</v>
      </c>
      <c r="AG141" s="305">
        <f>AH141/MoM!AH141*100</f>
        <v>0.98914142868477828</v>
      </c>
      <c r="AH141" s="305">
        <f>AI141/MoM!AI141*100</f>
        <v>0.98854794382756739</v>
      </c>
      <c r="AI141" s="305">
        <f>AJ141/MoM!AJ141*100</f>
        <v>0.98805366985565357</v>
      </c>
      <c r="AJ141" s="305">
        <f>AK141/MoM!AK141*100</f>
        <v>0.98923933425948041</v>
      </c>
      <c r="AK141" s="305">
        <f>AL141/MoM!AL141*100</f>
        <v>0.99210812832883299</v>
      </c>
      <c r="AL141" s="305">
        <f>AM141/MoM!AM141*100</f>
        <v>0.99339786889566051</v>
      </c>
      <c r="AM141" s="305">
        <f>AN141/MoM!AN141*100</f>
        <v>0.99290116996121269</v>
      </c>
      <c r="AN141" s="305">
        <f>AO141/MoM!AO141*100</f>
        <v>0.98902885539836394</v>
      </c>
      <c r="AO141" s="305">
        <f>AP141/MoM!AP141*100</f>
        <v>0.99031459291038171</v>
      </c>
      <c r="AP141" s="305">
        <f>AQ141/MoM!AQ141*100</f>
        <v>0.99100781312541886</v>
      </c>
      <c r="AQ141" s="305">
        <f>AR141/MoM!AR141*100</f>
        <v>1.0023053021950488</v>
      </c>
      <c r="AR141" s="307">
        <v>1</v>
      </c>
      <c r="AS141" s="305">
        <f>AR141*MoM!AS141/100</f>
        <v>0.99719999999999998</v>
      </c>
      <c r="AT141" s="305">
        <f>AS141*MoM!AT141/100</f>
        <v>1.0023854399999998</v>
      </c>
      <c r="AU141" s="305">
        <f>AT141*MoM!AU141/100</f>
        <v>1.0050918806879998</v>
      </c>
      <c r="AV141" s="305">
        <f>AU141*MoM!AV141/100</f>
        <v>1.0023781326101422</v>
      </c>
      <c r="AW141" s="305">
        <f>AV141*MoM!AW141/100</f>
        <v>0.99676481506752534</v>
      </c>
      <c r="AX141" s="305">
        <f>AW141*MoM!AX141/100</f>
        <v>1.0011505802538223</v>
      </c>
      <c r="AY141" s="305">
        <f>AX141*MoM!AY141/100</f>
        <v>1.0028525362402538</v>
      </c>
      <c r="AZ141" s="305">
        <f>AY141*MoM!AZ141/100</f>
        <v>1.0120787795736641</v>
      </c>
    </row>
    <row r="142" spans="1:52" ht="26.25" x14ac:dyDescent="0.45">
      <c r="A142" s="305">
        <f>Веса!A142</f>
        <v>1</v>
      </c>
      <c r="B142" s="305">
        <f>MoM!B142</f>
        <v>1</v>
      </c>
      <c r="C142" s="305">
        <f>БИПЦ_НДС!E142</f>
        <v>0</v>
      </c>
      <c r="D142" s="305">
        <f t="shared" si="2"/>
        <v>1</v>
      </c>
      <c r="E142" s="305">
        <v>0</v>
      </c>
      <c r="F142" s="305">
        <v>1</v>
      </c>
      <c r="G142" s="305">
        <v>0</v>
      </c>
      <c r="H142" s="305">
        <v>1</v>
      </c>
      <c r="I142" s="305">
        <v>0</v>
      </c>
      <c r="J142" s="308" t="s">
        <v>141</v>
      </c>
      <c r="K142" s="308" t="s">
        <v>141</v>
      </c>
      <c r="L142" s="305">
        <f>M142/MoM!M142*100</f>
        <v>0.9599862271684112</v>
      </c>
      <c r="M142" s="305">
        <f>N142/MoM!N142*100</f>
        <v>0.96142620650916388</v>
      </c>
      <c r="N142" s="305">
        <f>O142/MoM!O142*100</f>
        <v>0.96748319161017149</v>
      </c>
      <c r="O142" s="305">
        <f>P142/MoM!P142*100</f>
        <v>0.9687409197592648</v>
      </c>
      <c r="P142" s="305">
        <f>Q142/MoM!Q142*100</f>
        <v>0.97416586890991663</v>
      </c>
      <c r="Q142" s="305">
        <f>R142/MoM!R142*100</f>
        <v>0.97543228453949959</v>
      </c>
      <c r="R142" s="305">
        <f>S142/MoM!S142*100</f>
        <v>0.9697747772891705</v>
      </c>
      <c r="S142" s="305">
        <f>T142/MoM!T142*100</f>
        <v>0.96618661061320055</v>
      </c>
      <c r="T142" s="305">
        <f>U142/MoM!U142*100</f>
        <v>0.9648339493583421</v>
      </c>
      <c r="U142" s="305">
        <f>V142/MoM!V142*100</f>
        <v>0.96193944751026705</v>
      </c>
      <c r="V142" s="305">
        <f>W142/MoM!W142*100</f>
        <v>0.96088131411800581</v>
      </c>
      <c r="W142" s="305">
        <f>X142/MoM!X142*100</f>
        <v>0.96145784290647662</v>
      </c>
      <c r="X142" s="305">
        <f>Y142/MoM!Y142*100</f>
        <v>0.96366919594516165</v>
      </c>
      <c r="Y142" s="305">
        <f>Z142/MoM!Z142*100</f>
        <v>0.96916211036204902</v>
      </c>
      <c r="Z142" s="305">
        <f>AA142/MoM!AA142*100</f>
        <v>0.97594624513458328</v>
      </c>
      <c r="AA142" s="305">
        <f>AB142/MoM!AB142*100</f>
        <v>0.98502254521433497</v>
      </c>
      <c r="AB142" s="305">
        <f>AC142/MoM!AC142*100</f>
        <v>0.99172069852179245</v>
      </c>
      <c r="AC142" s="305">
        <f>AD142/MoM!AD142*100</f>
        <v>0.9954892371761751</v>
      </c>
      <c r="AD142" s="305">
        <f>AE142/MoM!AE142*100</f>
        <v>0.99230367161721145</v>
      </c>
      <c r="AE142" s="305">
        <f>AF142/MoM!AF142*100</f>
        <v>0.99160905904707941</v>
      </c>
      <c r="AF142" s="305">
        <f>AG142/MoM!AG142*100</f>
        <v>0.98952668002308064</v>
      </c>
      <c r="AG142" s="305">
        <f>AH142/MoM!AH142*100</f>
        <v>0.98824029533905078</v>
      </c>
      <c r="AH142" s="305">
        <f>AI142/MoM!AI142*100</f>
        <v>0.98695558295510999</v>
      </c>
      <c r="AI142" s="305">
        <f>AJ142/MoM!AJ142*100</f>
        <v>0.98922558079590672</v>
      </c>
      <c r="AJ142" s="305">
        <f>AK142/MoM!AK142*100</f>
        <v>0.99011588381862303</v>
      </c>
      <c r="AK142" s="305">
        <f>AL142/MoM!AL142*100</f>
        <v>0.99051193017215056</v>
      </c>
      <c r="AL142" s="305">
        <f>AM142/MoM!AM142*100</f>
        <v>0.99625689936714901</v>
      </c>
      <c r="AM142" s="305">
        <f>AN142/MoM!AN142*100</f>
        <v>1.0012381838639848</v>
      </c>
      <c r="AN142" s="305">
        <f>AO142/MoM!AO142*100</f>
        <v>1.0030404125949399</v>
      </c>
      <c r="AO142" s="305">
        <f>AP142/MoM!AP142*100</f>
        <v>1.008155918699174</v>
      </c>
      <c r="AP142" s="305">
        <f>AQ142/MoM!AQ142*100</f>
        <v>1.0045265573918569</v>
      </c>
      <c r="AQ142" s="305">
        <f>AR142/MoM!AR142*100</f>
        <v>1.0056315366049879</v>
      </c>
      <c r="AR142" s="307">
        <v>1</v>
      </c>
      <c r="AS142" s="305">
        <f>AR142*MoM!AS142/100</f>
        <v>0.99900000000000011</v>
      </c>
      <c r="AT142" s="305">
        <f>AS142*MoM!AT142/100</f>
        <v>0.99730170000000018</v>
      </c>
      <c r="AU142" s="305">
        <f>AT142*MoM!AU142/100</f>
        <v>0.99849846204000015</v>
      </c>
      <c r="AV142" s="305">
        <f>AU142*MoM!AV142/100</f>
        <v>1.0001959094254682</v>
      </c>
      <c r="AW142" s="305">
        <f>AV142*MoM!AW142/100</f>
        <v>1.0006960073801809</v>
      </c>
      <c r="AX142" s="305">
        <f>AW142*MoM!AX142/100</f>
        <v>1.0050990698126538</v>
      </c>
      <c r="AY142" s="305">
        <f>AX142*MoM!AY142/100</f>
        <v>1.0100240552547357</v>
      </c>
      <c r="AZ142" s="305">
        <f>AY142*MoM!AZ142/100</f>
        <v>1.0169932212359933</v>
      </c>
    </row>
    <row r="143" spans="1:52" ht="26.25" x14ac:dyDescent="0.45">
      <c r="A143" s="305">
        <f>Веса!A143</f>
        <v>1</v>
      </c>
      <c r="B143" s="305">
        <f>MoM!B143</f>
        <v>1</v>
      </c>
      <c r="C143" s="305">
        <f>БИПЦ_НДС!E143</f>
        <v>0</v>
      </c>
      <c r="D143" s="305">
        <f t="shared" si="2"/>
        <v>1</v>
      </c>
      <c r="E143" s="305">
        <v>0</v>
      </c>
      <c r="F143" s="305">
        <v>1</v>
      </c>
      <c r="G143" s="305">
        <v>0</v>
      </c>
      <c r="H143" s="305">
        <v>1</v>
      </c>
      <c r="I143" s="305">
        <v>0</v>
      </c>
      <c r="J143" s="308" t="s">
        <v>142</v>
      </c>
      <c r="K143" s="308" t="s">
        <v>142</v>
      </c>
      <c r="L143" s="305">
        <f>M143/MoM!M143*100</f>
        <v>0.93888339921554231</v>
      </c>
      <c r="M143" s="305">
        <f>N143/MoM!N143*100</f>
        <v>0.93156010870166106</v>
      </c>
      <c r="N143" s="305">
        <f>O143/MoM!O143*100</f>
        <v>0.92783386826685432</v>
      </c>
      <c r="O143" s="305">
        <f>P143/MoM!P143*100</f>
        <v>0.92152459796263975</v>
      </c>
      <c r="P143" s="305">
        <f>Q143/MoM!Q143*100</f>
        <v>0.92143244550284342</v>
      </c>
      <c r="Q143" s="305">
        <f>R143/MoM!R143*100</f>
        <v>0.92198530497014519</v>
      </c>
      <c r="R143" s="305">
        <f>S143/MoM!S143*100</f>
        <v>0.92263069468362413</v>
      </c>
      <c r="S143" s="305">
        <f>T143/MoM!T143*100</f>
        <v>0.92927363568534627</v>
      </c>
      <c r="T143" s="305">
        <f>U143/MoM!U143*100</f>
        <v>0.93670782477082903</v>
      </c>
      <c r="U143" s="305">
        <f>V143/MoM!V143*100</f>
        <v>0.94851034336294149</v>
      </c>
      <c r="V143" s="305">
        <f>W143/MoM!W143*100</f>
        <v>0.95941821231161539</v>
      </c>
      <c r="W143" s="305">
        <f>X143/MoM!X143*100</f>
        <v>0.95903444502669077</v>
      </c>
      <c r="X143" s="305">
        <f>Y143/MoM!Y143*100</f>
        <v>0.95663685891412409</v>
      </c>
      <c r="Y143" s="305">
        <f>Z143/MoM!Z143*100</f>
        <v>0.95080137407474796</v>
      </c>
      <c r="Z143" s="305">
        <f>AA143/MoM!AA143*100</f>
        <v>0.94747356926548643</v>
      </c>
      <c r="AA143" s="305">
        <f>AB143/MoM!AB143*100</f>
        <v>0.94311519084686513</v>
      </c>
      <c r="AB143" s="305">
        <f>AC143/MoM!AC143*100</f>
        <v>0.93962566464073172</v>
      </c>
      <c r="AC143" s="305">
        <f>AD143/MoM!AD143*100</f>
        <v>0.94122302827062099</v>
      </c>
      <c r="AD143" s="305">
        <f>AE143/MoM!AE143*100</f>
        <v>0.94207012899606457</v>
      </c>
      <c r="AE143" s="305">
        <f>AF143/MoM!AF143*100</f>
        <v>0.95205607236342293</v>
      </c>
      <c r="AF143" s="305">
        <f>AG143/MoM!AG143*100</f>
        <v>0.96443280130414744</v>
      </c>
      <c r="AG143" s="305">
        <f>AH143/MoM!AH143*100</f>
        <v>0.97938150972436167</v>
      </c>
      <c r="AH143" s="305">
        <f>AI143/MoM!AI143*100</f>
        <v>0.9884897577647983</v>
      </c>
      <c r="AI143" s="305">
        <f>AJ143/MoM!AJ143*100</f>
        <v>0.98641392927349225</v>
      </c>
      <c r="AJ143" s="305">
        <f>AK143/MoM!AK143*100</f>
        <v>0.98730170180983834</v>
      </c>
      <c r="AK143" s="305">
        <f>AL143/MoM!AL143*100</f>
        <v>0.98552455874658051</v>
      </c>
      <c r="AL143" s="305">
        <f>AM143/MoM!AM143*100</f>
        <v>0.98010417367347447</v>
      </c>
      <c r="AM143" s="305">
        <f>AN143/MoM!AN143*100</f>
        <v>0.97598773614404588</v>
      </c>
      <c r="AN143" s="305">
        <f>AO143/MoM!AO143*100</f>
        <v>0.97140059378416888</v>
      </c>
      <c r="AO143" s="305">
        <f>AP143/MoM!AP143*100</f>
        <v>0.97227485431857463</v>
      </c>
      <c r="AP143" s="305">
        <f>AQ143/MoM!AQ143*100</f>
        <v>0.97363603911462071</v>
      </c>
      <c r="AQ143" s="305">
        <f>AR143/MoM!AR143*100</f>
        <v>0.98843530690916281</v>
      </c>
      <c r="AR143" s="307">
        <v>1</v>
      </c>
      <c r="AS143" s="305">
        <f>AR143*MoM!AS143/100</f>
        <v>1.0117</v>
      </c>
      <c r="AT143" s="305">
        <f>AS143*MoM!AT143/100</f>
        <v>1.0166573300000001</v>
      </c>
      <c r="AU143" s="305">
        <f>AT143*MoM!AU143/100</f>
        <v>1.0185889789270002</v>
      </c>
      <c r="AV143" s="305">
        <f>AU143*MoM!AV143/100</f>
        <v>1.0100328315040132</v>
      </c>
      <c r="AW143" s="305">
        <f>AV143*MoM!AW143/100</f>
        <v>1.0036696246655381</v>
      </c>
      <c r="AX143" s="305">
        <f>AW143*MoM!AX143/100</f>
        <v>1.0022644871910062</v>
      </c>
      <c r="AY143" s="305">
        <f>AX143*MoM!AY143/100</f>
        <v>1.0005606375627816</v>
      </c>
      <c r="AZ143" s="305">
        <f>AY143*MoM!AZ143/100</f>
        <v>0.99986024511648763</v>
      </c>
    </row>
    <row r="144" spans="1:52" x14ac:dyDescent="0.45">
      <c r="A144" s="305">
        <f>Веса!A144</f>
        <v>1</v>
      </c>
      <c r="B144" s="305">
        <f>MoM!B144</f>
        <v>1</v>
      </c>
      <c r="C144" s="305">
        <f>БИПЦ_НДС!E144</f>
        <v>0</v>
      </c>
      <c r="D144" s="305">
        <f t="shared" si="2"/>
        <v>1</v>
      </c>
      <c r="E144" s="305">
        <v>0</v>
      </c>
      <c r="F144" s="305">
        <v>1</v>
      </c>
      <c r="G144" s="305">
        <v>0</v>
      </c>
      <c r="H144" s="305">
        <v>1</v>
      </c>
      <c r="I144" s="305">
        <v>0</v>
      </c>
      <c r="J144" s="308" t="s">
        <v>143</v>
      </c>
      <c r="K144" s="308" t="s">
        <v>143</v>
      </c>
      <c r="L144" s="305">
        <f>M144/MoM!M144*100</f>
        <v>0.8866336191045312</v>
      </c>
      <c r="M144" s="305">
        <f>N144/MoM!N144*100</f>
        <v>0.88654495574262071</v>
      </c>
      <c r="N144" s="305">
        <f>O144/MoM!O144*100</f>
        <v>0.89097768052133386</v>
      </c>
      <c r="O144" s="305">
        <f>P144/MoM!P144*100</f>
        <v>0.89498708008367989</v>
      </c>
      <c r="P144" s="305">
        <f>Q144/MoM!Q144*100</f>
        <v>0.89221262013542035</v>
      </c>
      <c r="Q144" s="305">
        <f>R144/MoM!R144*100</f>
        <v>0.89694134702213812</v>
      </c>
      <c r="R144" s="305">
        <f>S144/MoM!S144*100</f>
        <v>0.90043941827552454</v>
      </c>
      <c r="S144" s="305">
        <f>T144/MoM!T144*100</f>
        <v>0.90359095623948893</v>
      </c>
      <c r="T144" s="305">
        <f>U144/MoM!U144*100</f>
        <v>0.91163291575002037</v>
      </c>
      <c r="U144" s="305">
        <f>V144/MoM!V144*100</f>
        <v>0.92074924490752053</v>
      </c>
      <c r="V144" s="305">
        <f>W144/MoM!W144*100</f>
        <v>0.9291280630361789</v>
      </c>
      <c r="W144" s="305">
        <f>X144/MoM!X144*100</f>
        <v>0.9365610875404683</v>
      </c>
      <c r="X144" s="305">
        <f>Y144/MoM!Y144*100</f>
        <v>0.93740399251925477</v>
      </c>
      <c r="Y144" s="305">
        <f>Z144/MoM!Z144*100</f>
        <v>0.95127757160853987</v>
      </c>
      <c r="Z144" s="305">
        <f>AA144/MoM!AA144*100</f>
        <v>0.949850655251127</v>
      </c>
      <c r="AA144" s="305">
        <f>AB144/MoM!AB144*100</f>
        <v>0.93788253699496271</v>
      </c>
      <c r="AB144" s="305">
        <f>AC144/MoM!AC144*100</f>
        <v>0.93188008875819495</v>
      </c>
      <c r="AC144" s="305">
        <f>AD144/MoM!AD144*100</f>
        <v>0.93309153287358049</v>
      </c>
      <c r="AD144" s="305">
        <f>AE144/MoM!AE144*100</f>
        <v>0.93253167795385628</v>
      </c>
      <c r="AE144" s="305">
        <f>AF144/MoM!AF144*100</f>
        <v>0.93486300714874082</v>
      </c>
      <c r="AF144" s="305">
        <f>AG144/MoM!AG144*100</f>
        <v>0.93766759617018702</v>
      </c>
      <c r="AG144" s="305">
        <f>AH144/MoM!AH144*100</f>
        <v>0.94273100118950603</v>
      </c>
      <c r="AH144" s="305">
        <f>AI144/MoM!AI144*100</f>
        <v>0.95046139539925989</v>
      </c>
      <c r="AI144" s="305">
        <f>AJ144/MoM!AJ144*100</f>
        <v>0.95302764116683791</v>
      </c>
      <c r="AJ144" s="305">
        <f>AK144/MoM!AK144*100</f>
        <v>0.95998474294735592</v>
      </c>
      <c r="AK144" s="305">
        <f>AL144/MoM!AL144*100</f>
        <v>0.96027273837024019</v>
      </c>
      <c r="AL144" s="305">
        <f>AM144/MoM!AM144*100</f>
        <v>0.96574629297895043</v>
      </c>
      <c r="AM144" s="305">
        <f>AN144/MoM!AN144*100</f>
        <v>0.96902983037507884</v>
      </c>
      <c r="AN144" s="305">
        <f>AO144/MoM!AO144*100</f>
        <v>0.97445639742517931</v>
      </c>
      <c r="AO144" s="305">
        <f>AP144/MoM!AP144*100</f>
        <v>0.99219150385831745</v>
      </c>
      <c r="AP144" s="305">
        <f>AQ144/MoM!AQ144*100</f>
        <v>0.99784699543030986</v>
      </c>
      <c r="AQ144" s="305">
        <f>AR144/MoM!AR144*100</f>
        <v>1.0055304172951232</v>
      </c>
      <c r="AR144" s="307">
        <v>1</v>
      </c>
      <c r="AS144" s="305">
        <f>AR144*MoM!AS144/100</f>
        <v>1.008</v>
      </c>
      <c r="AT144" s="305">
        <f>AS144*MoM!AT144/100</f>
        <v>1.0096128</v>
      </c>
      <c r="AU144" s="305">
        <f>AT144*MoM!AU144/100</f>
        <v>1.02041565696</v>
      </c>
      <c r="AV144" s="305">
        <f>AU144*MoM!AV144/100</f>
        <v>1.022558529839616</v>
      </c>
      <c r="AW144" s="305">
        <f>AV144*MoM!AW144/100</f>
        <v>1.0235810883694556</v>
      </c>
      <c r="AX144" s="305">
        <f>AW144*MoM!AX144/100</f>
        <v>1.0296202167908355</v>
      </c>
      <c r="AY144" s="305">
        <f>AX144*MoM!AY144/100</f>
        <v>1.0356949760699015</v>
      </c>
      <c r="AZ144" s="305">
        <f>AY144*MoM!AZ144/100</f>
        <v>1.0446019528641026</v>
      </c>
    </row>
    <row r="145" spans="1:52" ht="26.25" x14ac:dyDescent="0.45">
      <c r="A145" s="305">
        <f>Веса!A145</f>
        <v>1</v>
      </c>
      <c r="B145" s="305">
        <f>MoM!B145</f>
        <v>1</v>
      </c>
      <c r="C145" s="305">
        <f>БИПЦ_НДС!E145</f>
        <v>0</v>
      </c>
      <c r="D145" s="305">
        <f t="shared" si="2"/>
        <v>1</v>
      </c>
      <c r="E145" s="305">
        <v>0</v>
      </c>
      <c r="F145" s="305">
        <v>1</v>
      </c>
      <c r="G145" s="305">
        <v>0</v>
      </c>
      <c r="H145" s="305">
        <v>1</v>
      </c>
      <c r="I145" s="305">
        <v>0</v>
      </c>
      <c r="J145" s="308" t="s">
        <v>144</v>
      </c>
      <c r="K145" s="308" t="s">
        <v>144</v>
      </c>
      <c r="L145" s="305">
        <f>M145/MoM!M145*100</f>
        <v>0.86784364285657678</v>
      </c>
      <c r="M145" s="305">
        <f>N145/MoM!N145*100</f>
        <v>0.87088109560657467</v>
      </c>
      <c r="N145" s="305">
        <f>O145/MoM!O145*100</f>
        <v>0.87262285779778781</v>
      </c>
      <c r="O145" s="305">
        <f>P145/MoM!P145*100</f>
        <v>0.87611334922897899</v>
      </c>
      <c r="P145" s="305">
        <f>Q145/MoM!Q145*100</f>
        <v>0.87795318726235982</v>
      </c>
      <c r="Q145" s="305">
        <f>R145/MoM!R145*100</f>
        <v>0.88085043278032571</v>
      </c>
      <c r="R145" s="305">
        <f>S145/MoM!S145*100</f>
        <v>0.88499042981439313</v>
      </c>
      <c r="S145" s="305">
        <f>T145/MoM!T145*100</f>
        <v>0.89826528626160906</v>
      </c>
      <c r="T145" s="305">
        <f>U145/MoM!U145*100</f>
        <v>0.90329557186467402</v>
      </c>
      <c r="U145" s="305">
        <f>V145/MoM!V145*100</f>
        <v>0.9098896295392862</v>
      </c>
      <c r="V145" s="305">
        <f>W145/MoM!W145*100</f>
        <v>0.91789665827923184</v>
      </c>
      <c r="W145" s="305">
        <f>X145/MoM!X145*100</f>
        <v>0.92055855858824165</v>
      </c>
      <c r="X145" s="305">
        <f>Y145/MoM!Y145*100</f>
        <v>0.92221556399370053</v>
      </c>
      <c r="Y145" s="305">
        <f>Z145/MoM!Z145*100</f>
        <v>0.92608886936247414</v>
      </c>
      <c r="Z145" s="305">
        <f>AA145/MoM!AA145*100</f>
        <v>0.92840409153588033</v>
      </c>
      <c r="AA145" s="305">
        <f>AB145/MoM!AB145*100</f>
        <v>0.93286043117525252</v>
      </c>
      <c r="AB145" s="305">
        <f>AC145/MoM!AC145*100</f>
        <v>0.93677844498618856</v>
      </c>
      <c r="AC145" s="305">
        <f>AD145/MoM!AD145*100</f>
        <v>0.93968245816564577</v>
      </c>
      <c r="AD145" s="305">
        <f>AE145/MoM!AE145*100</f>
        <v>0.94071610886962787</v>
      </c>
      <c r="AE145" s="305">
        <f>AF145/MoM!AF145*100</f>
        <v>0.9457019042466368</v>
      </c>
      <c r="AF145" s="305">
        <f>AG145/MoM!AG145*100</f>
        <v>0.95270009833806191</v>
      </c>
      <c r="AG145" s="305">
        <f>AH145/MoM!AH145*100</f>
        <v>0.95632035871174648</v>
      </c>
      <c r="AH145" s="305">
        <f>AI145/MoM!AI145*100</f>
        <v>0.95918931978788169</v>
      </c>
      <c r="AI145" s="305">
        <f>AJ145/MoM!AJ145*100</f>
        <v>0.96331383386296954</v>
      </c>
      <c r="AJ145" s="305">
        <f>AK145/MoM!AK145*100</f>
        <v>0.9672634205818077</v>
      </c>
      <c r="AK145" s="305">
        <f>AL145/MoM!AL145*100</f>
        <v>0.9720997376847168</v>
      </c>
      <c r="AL145" s="305">
        <f>AM145/MoM!AM145*100</f>
        <v>0.9720997376847168</v>
      </c>
      <c r="AM145" s="305">
        <f>AN145/MoM!AN145*100</f>
        <v>0.98065421537634223</v>
      </c>
      <c r="AN145" s="305">
        <f>AO145/MoM!AO145*100</f>
        <v>0.98183100043479377</v>
      </c>
      <c r="AO145" s="305">
        <f>AP145/MoM!AP145*100</f>
        <v>0.98605287373666339</v>
      </c>
      <c r="AP145" s="305">
        <f>AQ145/MoM!AQ145*100</f>
        <v>0.98822219005888401</v>
      </c>
      <c r="AQ145" s="305">
        <f>AR145/MoM!AR145*100</f>
        <v>0.99820323417847867</v>
      </c>
      <c r="AR145" s="307">
        <v>1</v>
      </c>
      <c r="AS145" s="305">
        <f>AR145*MoM!AS145/100</f>
        <v>1.0024999999999999</v>
      </c>
      <c r="AT145" s="305">
        <f>AS145*MoM!AT145/100</f>
        <v>1.0048057500000001</v>
      </c>
      <c r="AU145" s="305">
        <f>AT145*MoM!AU145/100</f>
        <v>1.0105331427749999</v>
      </c>
      <c r="AV145" s="305">
        <f>AU145*MoM!AV145/100</f>
        <v>1.0138679021461574</v>
      </c>
      <c r="AW145" s="305">
        <f>AV145*MoM!AW145/100</f>
        <v>1.014273449307016</v>
      </c>
      <c r="AX145" s="305">
        <f>AW145*MoM!AX145/100</f>
        <v>1.0194462438984819</v>
      </c>
      <c r="AY145" s="305">
        <f>AX145*MoM!AY145/100</f>
        <v>1.0251551428643133</v>
      </c>
      <c r="AZ145" s="305">
        <f>AY145*MoM!AZ145/100</f>
        <v>1.0346890856929516</v>
      </c>
    </row>
    <row r="146" spans="1:52" ht="26.25" x14ac:dyDescent="0.45">
      <c r="A146" s="305">
        <f>Веса!A146</f>
        <v>1</v>
      </c>
      <c r="B146" s="305">
        <f>MoM!B146</f>
        <v>1</v>
      </c>
      <c r="C146" s="305">
        <f>БИПЦ_НДС!E146</f>
        <v>0</v>
      </c>
      <c r="D146" s="305">
        <f t="shared" si="2"/>
        <v>1</v>
      </c>
      <c r="E146" s="305">
        <v>0</v>
      </c>
      <c r="F146" s="305">
        <v>1</v>
      </c>
      <c r="G146" s="305">
        <v>0</v>
      </c>
      <c r="H146" s="305">
        <v>1</v>
      </c>
      <c r="I146" s="305">
        <v>0</v>
      </c>
      <c r="J146" s="308" t="s">
        <v>145</v>
      </c>
      <c r="K146" s="308" t="s">
        <v>145</v>
      </c>
      <c r="L146" s="305">
        <f>M146/MoM!M146*100</f>
        <v>0.85644971674626991</v>
      </c>
      <c r="M146" s="305">
        <f>N146/MoM!N146*100</f>
        <v>0.85747745640636541</v>
      </c>
      <c r="N146" s="305">
        <f>O146/MoM!O146*100</f>
        <v>0.85927815906481875</v>
      </c>
      <c r="O146" s="305">
        <f>P146/MoM!P146*100</f>
        <v>0.86159821009429371</v>
      </c>
      <c r="P146" s="305">
        <f>Q146/MoM!Q146*100</f>
        <v>0.86271828776741633</v>
      </c>
      <c r="Q146" s="305">
        <f>R146/MoM!R146*100</f>
        <v>0.86280455959619318</v>
      </c>
      <c r="R146" s="305">
        <f>S146/MoM!S146*100</f>
        <v>0.86832650877760875</v>
      </c>
      <c r="S146" s="305">
        <f>T146/MoM!T146*100</f>
        <v>0.87961475339171769</v>
      </c>
      <c r="T146" s="305">
        <f>U146/MoM!U146*100</f>
        <v>0.89017013043241833</v>
      </c>
      <c r="U146" s="305">
        <f>V146/MoM!V146*100</f>
        <v>0.89907183173674254</v>
      </c>
      <c r="V146" s="305">
        <f>W146/MoM!W146*100</f>
        <v>0.90383691244494724</v>
      </c>
      <c r="W146" s="305">
        <f>X146/MoM!X146*100</f>
        <v>0.90835609700717201</v>
      </c>
      <c r="X146" s="305">
        <f>Y146/MoM!Y146*100</f>
        <v>0.91453291846682083</v>
      </c>
      <c r="Y146" s="305">
        <f>Z146/MoM!Z146*100</f>
        <v>0.91727651722222137</v>
      </c>
      <c r="Z146" s="305">
        <f>AA146/MoM!AA146*100</f>
        <v>0.92103735094283234</v>
      </c>
      <c r="AA146" s="305">
        <f>AB146/MoM!AB146*100</f>
        <v>0.92785302733980923</v>
      </c>
      <c r="AB146" s="305">
        <f>AC146/MoM!AC146*100</f>
        <v>0.93230672187104036</v>
      </c>
      <c r="AC146" s="305">
        <f>AD146/MoM!AD146*100</f>
        <v>0.93780733153007945</v>
      </c>
      <c r="AD146" s="305">
        <f>AE146/MoM!AE146*100</f>
        <v>0.93940160399368056</v>
      </c>
      <c r="AE146" s="305">
        <f>AF146/MoM!AF146*100</f>
        <v>0.946165295542435</v>
      </c>
      <c r="AF146" s="305">
        <f>AG146/MoM!AG146*100</f>
        <v>0.95487001626142542</v>
      </c>
      <c r="AG146" s="305">
        <f>AH146/MoM!AH146*100</f>
        <v>0.95716170430045278</v>
      </c>
      <c r="AH146" s="305">
        <f>AI146/MoM!AI146*100</f>
        <v>0.96032033792464422</v>
      </c>
      <c r="AI146" s="305">
        <f>AJ146/MoM!AJ146*100</f>
        <v>0.96464177944530516</v>
      </c>
      <c r="AJ146" s="305">
        <f>AK146/MoM!AK146*100</f>
        <v>0.96917559580869805</v>
      </c>
      <c r="AK146" s="305">
        <f>AL146/MoM!AL146*100</f>
        <v>0.97479681426438858</v>
      </c>
      <c r="AL146" s="305">
        <f>AM146/MoM!AM146*100</f>
        <v>0.98210779037137141</v>
      </c>
      <c r="AM146" s="305">
        <f>AN146/MoM!AN146*100</f>
        <v>0.98642906464900537</v>
      </c>
      <c r="AN146" s="305">
        <f>AO146/MoM!AO146*100</f>
        <v>0.98642906464900537</v>
      </c>
      <c r="AO146" s="305">
        <f>AP146/MoM!AP146*100</f>
        <v>0.99017749509467157</v>
      </c>
      <c r="AP146" s="305">
        <f>AQ146/MoM!AQ146*100</f>
        <v>0.99037553059369043</v>
      </c>
      <c r="AQ146" s="305">
        <f>AR146/MoM!AR146*100</f>
        <v>0.99750623441396502</v>
      </c>
      <c r="AR146" s="307">
        <v>1</v>
      </c>
      <c r="AS146" s="305">
        <f>AR146*MoM!AS146/100</f>
        <v>1.0031000000000001</v>
      </c>
      <c r="AT146" s="305">
        <f>AS146*MoM!AT146/100</f>
        <v>1.00641023</v>
      </c>
      <c r="AU146" s="305">
        <f>AT146*MoM!AU146/100</f>
        <v>1.014360870817</v>
      </c>
      <c r="AV146" s="305">
        <f>AU146*MoM!AV146/100</f>
        <v>1.0167953369069607</v>
      </c>
      <c r="AW146" s="305">
        <f>AV146*MoM!AW146/100</f>
        <v>1.0182188503786305</v>
      </c>
      <c r="AX146" s="305">
        <f>AW146*MoM!AX146/100</f>
        <v>1.0211716850447285</v>
      </c>
      <c r="AY146" s="305">
        <f>AX146*MoM!AY146/100</f>
        <v>1.0267881293124745</v>
      </c>
      <c r="AZ146" s="305">
        <f>AY146*MoM!AZ146/100</f>
        <v>1.0337702885917994</v>
      </c>
    </row>
    <row r="147" spans="1:52" s="74" customFormat="1" ht="26.25" x14ac:dyDescent="0.45">
      <c r="A147" s="311">
        <f>Веса!A147</f>
        <v>0</v>
      </c>
      <c r="B147" s="311">
        <f>MoM!B147</f>
        <v>0</v>
      </c>
      <c r="C147" s="311">
        <f>БИПЦ_НДС!E147</f>
        <v>1</v>
      </c>
      <c r="D147" s="311">
        <f t="shared" si="2"/>
        <v>0</v>
      </c>
      <c r="E147" s="311">
        <v>0</v>
      </c>
      <c r="F147" s="311">
        <v>1</v>
      </c>
      <c r="G147" s="311">
        <v>0</v>
      </c>
      <c r="H147" s="311">
        <v>1</v>
      </c>
      <c r="I147" s="311">
        <v>0</v>
      </c>
      <c r="J147" s="312" t="s">
        <v>146</v>
      </c>
      <c r="K147" s="312" t="s">
        <v>146</v>
      </c>
      <c r="L147" s="311">
        <v>0</v>
      </c>
      <c r="M147" s="311">
        <v>0</v>
      </c>
      <c r="N147" s="311">
        <v>0</v>
      </c>
      <c r="O147" s="311">
        <v>0</v>
      </c>
      <c r="P147" s="311">
        <v>0</v>
      </c>
      <c r="Q147" s="311">
        <v>0</v>
      </c>
      <c r="R147" s="311">
        <v>0</v>
      </c>
      <c r="S147" s="311">
        <v>0</v>
      </c>
      <c r="T147" s="311">
        <v>0</v>
      </c>
      <c r="U147" s="311">
        <v>0</v>
      </c>
      <c r="V147" s="311">
        <v>0</v>
      </c>
      <c r="W147" s="311">
        <v>0</v>
      </c>
      <c r="X147" s="311">
        <v>0</v>
      </c>
      <c r="Y147" s="311">
        <v>0</v>
      </c>
      <c r="Z147" s="311">
        <v>0</v>
      </c>
      <c r="AA147" s="311">
        <v>0</v>
      </c>
      <c r="AB147" s="311">
        <v>0</v>
      </c>
      <c r="AC147" s="311">
        <v>0</v>
      </c>
      <c r="AD147" s="311">
        <v>0</v>
      </c>
      <c r="AE147" s="311">
        <v>0</v>
      </c>
      <c r="AF147" s="311">
        <v>0</v>
      </c>
      <c r="AG147" s="311">
        <v>0</v>
      </c>
      <c r="AH147" s="311">
        <v>0</v>
      </c>
      <c r="AI147" s="311">
        <v>0</v>
      </c>
      <c r="AJ147" s="311">
        <v>0</v>
      </c>
      <c r="AK147" s="311">
        <v>0</v>
      </c>
      <c r="AL147" s="311">
        <v>0</v>
      </c>
      <c r="AM147" s="311">
        <v>0</v>
      </c>
      <c r="AN147" s="311">
        <v>0</v>
      </c>
      <c r="AO147" s="311">
        <v>0</v>
      </c>
      <c r="AP147" s="311">
        <v>0</v>
      </c>
      <c r="AQ147" s="311">
        <v>0</v>
      </c>
      <c r="AR147" s="311">
        <v>0</v>
      </c>
      <c r="AS147" s="311">
        <v>0</v>
      </c>
      <c r="AT147" s="311">
        <v>0</v>
      </c>
      <c r="AU147" s="311">
        <v>0</v>
      </c>
      <c r="AV147" s="311">
        <v>0</v>
      </c>
      <c r="AW147" s="311">
        <v>0</v>
      </c>
      <c r="AX147" s="311">
        <v>0</v>
      </c>
      <c r="AY147" s="311">
        <v>0</v>
      </c>
      <c r="AZ147" s="311">
        <v>0</v>
      </c>
    </row>
    <row r="148" spans="1:52" x14ac:dyDescent="0.45">
      <c r="A148" s="305">
        <f>Веса!A148</f>
        <v>1</v>
      </c>
      <c r="B148" s="305">
        <f>MoM!B148</f>
        <v>1</v>
      </c>
      <c r="C148" s="305">
        <f>БИПЦ_НДС!E148</f>
        <v>1</v>
      </c>
      <c r="D148" s="305">
        <f t="shared" si="2"/>
        <v>0</v>
      </c>
      <c r="E148" s="305">
        <v>0</v>
      </c>
      <c r="F148" s="305">
        <v>1</v>
      </c>
      <c r="G148" s="305">
        <v>0</v>
      </c>
      <c r="H148" s="305">
        <v>1</v>
      </c>
      <c r="I148" s="305">
        <v>0</v>
      </c>
      <c r="J148" s="308" t="s">
        <v>147</v>
      </c>
      <c r="K148" s="308" t="s">
        <v>147</v>
      </c>
      <c r="L148" s="305">
        <f>M148/MoM!M148*100</f>
        <v>0.89119097193626662</v>
      </c>
      <c r="M148" s="305">
        <f>N148/MoM!N148*100</f>
        <v>0.89315159207452643</v>
      </c>
      <c r="N148" s="305">
        <f>O148/MoM!O148*100</f>
        <v>0.89717077423886182</v>
      </c>
      <c r="O148" s="305">
        <f>P148/MoM!P148*100</f>
        <v>0.89340265698705856</v>
      </c>
      <c r="P148" s="305">
        <f>Q148/MoM!Q148*100</f>
        <v>0.89965647558596806</v>
      </c>
      <c r="Q148" s="305">
        <f>R148/MoM!R148*100</f>
        <v>0.89965647558596806</v>
      </c>
      <c r="R148" s="305">
        <f>S148/MoM!S148*100</f>
        <v>0.90127585724202286</v>
      </c>
      <c r="S148" s="305">
        <f>T148/MoM!T148*100</f>
        <v>0.90794529858561379</v>
      </c>
      <c r="T148" s="305">
        <f>U148/MoM!U148*100</f>
        <v>0.91520886097429877</v>
      </c>
      <c r="U148" s="305">
        <f>V148/MoM!V148*100</f>
        <v>0.92005946793746252</v>
      </c>
      <c r="V148" s="305">
        <f>W148/MoM!W148*100</f>
        <v>0.92364769986241868</v>
      </c>
      <c r="W148" s="305">
        <f>X148/MoM!X148*100</f>
        <v>0.93149870531124923</v>
      </c>
      <c r="X148" s="305">
        <f>Y148/MoM!Y148*100</f>
        <v>0.93420005155665198</v>
      </c>
      <c r="Y148" s="305">
        <f>Z148/MoM!Z148*100</f>
        <v>0.93999209187630317</v>
      </c>
      <c r="Z148" s="305">
        <f>AA148/MoM!AA148*100</f>
        <v>0.94112008238655487</v>
      </c>
      <c r="AA148" s="305">
        <f>AB148/MoM!AB148*100</f>
        <v>0.94366110660899849</v>
      </c>
      <c r="AB148" s="305">
        <f>AC148/MoM!AC148*100</f>
        <v>0.94875687658468721</v>
      </c>
      <c r="AC148" s="305">
        <f>AD148/MoM!AD148*100</f>
        <v>0.95473404490717062</v>
      </c>
      <c r="AD148" s="305">
        <f>AE148/MoM!AE148*100</f>
        <v>0.9572163534239293</v>
      </c>
      <c r="AE148" s="305">
        <f>AF148/MoM!AF148*100</f>
        <v>0.96161954864967936</v>
      </c>
      <c r="AF148" s="305">
        <f>AG148/MoM!AG148*100</f>
        <v>0.95863852804886529</v>
      </c>
      <c r="AG148" s="305">
        <f>AH148/MoM!AH148*100</f>
        <v>0.96649936397886593</v>
      </c>
      <c r="AH148" s="305">
        <f>AI148/MoM!AI148*100</f>
        <v>0.97461795863628842</v>
      </c>
      <c r="AI148" s="305">
        <f>AJ148/MoM!AJ148*100</f>
        <v>0.97949104842946988</v>
      </c>
      <c r="AJ148" s="305">
        <f>AK148/MoM!AK148*100</f>
        <v>0.98517209651036075</v>
      </c>
      <c r="AK148" s="305">
        <f>AL148/MoM!AL148*100</f>
        <v>0.9896053709446575</v>
      </c>
      <c r="AL148" s="305">
        <f>AM148/MoM!AM148*100</f>
        <v>0.98851680503661832</v>
      </c>
      <c r="AM148" s="305">
        <f>AN148/MoM!AN148*100</f>
        <v>0.9891099151196403</v>
      </c>
      <c r="AN148" s="305">
        <f>AO148/MoM!AO148*100</f>
        <v>0.98950555908568827</v>
      </c>
      <c r="AO148" s="305">
        <f>AP148/MoM!AP148*100</f>
        <v>0.9937604329897568</v>
      </c>
      <c r="AP148" s="305">
        <f>AQ148/MoM!AQ148*100</f>
        <v>1.0011142601938809</v>
      </c>
      <c r="AQ148" s="305">
        <f>AR148/MoM!AR148*100</f>
        <v>1.004217714400482</v>
      </c>
      <c r="AR148" s="307">
        <v>1</v>
      </c>
      <c r="AS148" s="305">
        <f>AR148*MoM!AS148/100</f>
        <v>0.99900000000000011</v>
      </c>
      <c r="AT148" s="305">
        <f>AS148*MoM!AT148/100</f>
        <v>1.0077912</v>
      </c>
      <c r="AU148" s="305">
        <f>AT148*MoM!AU148/100</f>
        <v>1.0120239230400001</v>
      </c>
      <c r="AV148" s="305">
        <f>AU148*MoM!AV148/100</f>
        <v>1.0178936617936321</v>
      </c>
      <c r="AW148" s="305">
        <f>AV148*MoM!AW148/100</f>
        <v>1.0253242855247258</v>
      </c>
      <c r="AX148" s="305">
        <f>AW148*MoM!AX148/100</f>
        <v>1.0269648043815653</v>
      </c>
      <c r="AY148" s="305">
        <f>AX148*MoM!AY148/100</f>
        <v>1.0331265932078546</v>
      </c>
      <c r="AZ148" s="305">
        <f>AY148*MoM!AZ148/100</f>
        <v>1.0303371514061934</v>
      </c>
    </row>
    <row r="149" spans="1:52" x14ac:dyDescent="0.45">
      <c r="A149" s="305">
        <f>Веса!A149</f>
        <v>1</v>
      </c>
      <c r="B149" s="305">
        <f>MoM!B149</f>
        <v>1</v>
      </c>
      <c r="C149" s="305">
        <f>БИПЦ_НДС!E149</f>
        <v>1</v>
      </c>
      <c r="D149" s="305">
        <f t="shared" si="2"/>
        <v>0</v>
      </c>
      <c r="E149" s="305">
        <v>0</v>
      </c>
      <c r="F149" s="305">
        <v>1</v>
      </c>
      <c r="G149" s="305">
        <v>0</v>
      </c>
      <c r="H149" s="305">
        <v>1</v>
      </c>
      <c r="I149" s="305">
        <v>0</v>
      </c>
      <c r="J149" s="308" t="s">
        <v>148</v>
      </c>
      <c r="K149" s="308" t="s">
        <v>148</v>
      </c>
      <c r="L149" s="305">
        <f>M149/MoM!M149*100</f>
        <v>0.86438451944150041</v>
      </c>
      <c r="M149" s="305">
        <f>N149/MoM!N149*100</f>
        <v>0.8661997269323275</v>
      </c>
      <c r="N149" s="305">
        <f>O149/MoM!O149*100</f>
        <v>0.86542014717808835</v>
      </c>
      <c r="O149" s="305">
        <f>P149/MoM!P149*100</f>
        <v>0.86498743710449932</v>
      </c>
      <c r="P149" s="305">
        <f>Q149/MoM!Q149*100</f>
        <v>0.86991786549599492</v>
      </c>
      <c r="Q149" s="305">
        <f>R149/MoM!R149*100</f>
        <v>0.87400647946382615</v>
      </c>
      <c r="R149" s="305">
        <f>S149/MoM!S149*100</f>
        <v>0.87724030343784232</v>
      </c>
      <c r="S149" s="305">
        <f>T149/MoM!T149*100</f>
        <v>0.87846843986265533</v>
      </c>
      <c r="T149" s="305">
        <f>U149/MoM!U149*100</f>
        <v>0.88734097110526822</v>
      </c>
      <c r="U149" s="305">
        <f>V149/MoM!V149*100</f>
        <v>0.89381856019433681</v>
      </c>
      <c r="V149" s="305">
        <f>W149/MoM!W149*100</f>
        <v>0.89810888928326971</v>
      </c>
      <c r="W149" s="305">
        <f>X149/MoM!X149*100</f>
        <v>0.90430584061932417</v>
      </c>
      <c r="X149" s="305">
        <f>Y149/MoM!Y149*100</f>
        <v>0.90756134164555369</v>
      </c>
      <c r="Y149" s="305">
        <f>Z149/MoM!Z149*100</f>
        <v>0.91082856247547761</v>
      </c>
      <c r="Z149" s="305">
        <f>AA149/MoM!AA149*100</f>
        <v>0.91337888245040899</v>
      </c>
      <c r="AA149" s="305">
        <f>AB149/MoM!AB149*100</f>
        <v>0.91502296443881981</v>
      </c>
      <c r="AB149" s="305">
        <f>AC149/MoM!AC149*100</f>
        <v>0.9182255448143557</v>
      </c>
      <c r="AC149" s="305">
        <f>AD149/MoM!AD149*100</f>
        <v>0.92070475378535444</v>
      </c>
      <c r="AD149" s="305">
        <f>AE149/MoM!AE149*100</f>
        <v>0.92632105278344512</v>
      </c>
      <c r="AE149" s="305">
        <f>AF149/MoM!AF149*100</f>
        <v>0.93289793225820739</v>
      </c>
      <c r="AF149" s="305">
        <f>AG149/MoM!AG149*100</f>
        <v>0.93588320564143346</v>
      </c>
      <c r="AG149" s="305">
        <f>AH149/MoM!AH149*100</f>
        <v>0.94458691945389883</v>
      </c>
      <c r="AH149" s="305">
        <f>AI149/MoM!AI149*100</f>
        <v>0.94921539535922295</v>
      </c>
      <c r="AI149" s="305">
        <f>AJ149/MoM!AJ149*100</f>
        <v>0.95927707855003075</v>
      </c>
      <c r="AJ149" s="305">
        <f>AK149/MoM!AK149*100</f>
        <v>0.96723907830199596</v>
      </c>
      <c r="AK149" s="305">
        <f>AL149/MoM!AL149*100</f>
        <v>0.9727523410483172</v>
      </c>
      <c r="AL149" s="305">
        <f>AM149/MoM!AM149*100</f>
        <v>0.97343326768705096</v>
      </c>
      <c r="AM149" s="305">
        <f>AN149/MoM!AN149*100</f>
        <v>0.97421201430120064</v>
      </c>
      <c r="AN149" s="305">
        <f>AO149/MoM!AO149*100</f>
        <v>0.98112891960273918</v>
      </c>
      <c r="AO149" s="305">
        <f>AP149/MoM!AP149*100</f>
        <v>0.98780059625603778</v>
      </c>
      <c r="AP149" s="305">
        <f>AQ149/MoM!AQ149*100</f>
        <v>0.99254203911806682</v>
      </c>
      <c r="AQ149" s="305">
        <f>AR149/MoM!AR149*100</f>
        <v>0.99601593625498008</v>
      </c>
      <c r="AR149" s="307">
        <v>1</v>
      </c>
      <c r="AS149" s="305">
        <f>AR149*MoM!AS149/100</f>
        <v>1.0076000000000001</v>
      </c>
      <c r="AT149" s="305">
        <f>AS149*MoM!AT149/100</f>
        <v>1.01545928</v>
      </c>
      <c r="AU149" s="305">
        <f>AT149*MoM!AU149/100</f>
        <v>1.0187087496959999</v>
      </c>
      <c r="AV149" s="305">
        <f>AU149*MoM!AV149/100</f>
        <v>1.0229873264447231</v>
      </c>
      <c r="AW149" s="305">
        <f>AV149*MoM!AW149/100</f>
        <v>1.0247264048996791</v>
      </c>
      <c r="AX149" s="305">
        <f>AW149*MoM!AX149/100</f>
        <v>1.0315920718125071</v>
      </c>
      <c r="AY149" s="305">
        <f>AX149*MoM!AY149/100</f>
        <v>1.0415985149090885</v>
      </c>
      <c r="AZ149" s="305">
        <f>AY149*MoM!AZ149/100</f>
        <v>1.0400361171367249</v>
      </c>
    </row>
    <row r="150" spans="1:52" x14ac:dyDescent="0.45">
      <c r="A150" s="305">
        <f>Веса!A150</f>
        <v>1</v>
      </c>
      <c r="B150" s="305">
        <f>MoM!B150</f>
        <v>1</v>
      </c>
      <c r="C150" s="305">
        <f>БИПЦ_НДС!E150</f>
        <v>1</v>
      </c>
      <c r="D150" s="305">
        <f t="shared" si="2"/>
        <v>0</v>
      </c>
      <c r="E150" s="305">
        <v>0</v>
      </c>
      <c r="F150" s="305">
        <v>1</v>
      </c>
      <c r="G150" s="305">
        <v>0</v>
      </c>
      <c r="H150" s="305">
        <v>1</v>
      </c>
      <c r="I150" s="305">
        <v>0</v>
      </c>
      <c r="J150" s="308" t="s">
        <v>149</v>
      </c>
      <c r="K150" s="308" t="s">
        <v>149</v>
      </c>
      <c r="L150" s="305">
        <f>M150/MoM!M150*100</f>
        <v>0.9414806922007003</v>
      </c>
      <c r="M150" s="305">
        <f>N150/MoM!N150*100</f>
        <v>0.93790306557033776</v>
      </c>
      <c r="N150" s="305">
        <f>O150/MoM!O150*100</f>
        <v>0.93762169465066658</v>
      </c>
      <c r="O150" s="305">
        <f>P150/MoM!P150*100</f>
        <v>0.93659031078655086</v>
      </c>
      <c r="P150" s="305">
        <f>Q150/MoM!Q150*100</f>
        <v>0.93396785791634851</v>
      </c>
      <c r="Q150" s="305">
        <f>R150/MoM!R150*100</f>
        <v>0.93107255755680784</v>
      </c>
      <c r="R150" s="305">
        <f>S150/MoM!S150*100</f>
        <v>0.93284159541616574</v>
      </c>
      <c r="S150" s="305">
        <f>T150/MoM!T150*100</f>
        <v>0.93666624595737191</v>
      </c>
      <c r="T150" s="305">
        <f>U150/MoM!U150*100</f>
        <v>0.94809357415805184</v>
      </c>
      <c r="U150" s="305">
        <f>V150/MoM!V150*100</f>
        <v>0.95700565375513758</v>
      </c>
      <c r="V150" s="305">
        <f>W150/MoM!W150*100</f>
        <v>0.96399179502755006</v>
      </c>
      <c r="W150" s="305">
        <f>X150/MoM!X150*100</f>
        <v>0.97314971708031184</v>
      </c>
      <c r="X150" s="305">
        <f>Y150/MoM!Y150*100</f>
        <v>0.97431749674080825</v>
      </c>
      <c r="Y150" s="305">
        <f>Z150/MoM!Z150*100</f>
        <v>0.97607126823494172</v>
      </c>
      <c r="Z150" s="305">
        <f>AA150/MoM!AA150*100</f>
        <v>0.978706660659176</v>
      </c>
      <c r="AA150" s="305">
        <f>AB150/MoM!AB150*100</f>
        <v>0.97606415267539626</v>
      </c>
      <c r="AB150" s="305">
        <f>AC150/MoM!AC150*100</f>
        <v>0.97362399229370766</v>
      </c>
      <c r="AC150" s="305">
        <f>AD150/MoM!AD150*100</f>
        <v>0.97527915308060698</v>
      </c>
      <c r="AD150" s="305">
        <f>AE150/MoM!AE150*100</f>
        <v>0.97644948806430365</v>
      </c>
      <c r="AE150" s="305">
        <f>AF150/MoM!AF150*100</f>
        <v>0.98181996024865725</v>
      </c>
      <c r="AF150" s="305">
        <f>AG150/MoM!AG150*100</f>
        <v>0.99085270388294489</v>
      </c>
      <c r="AG150" s="305">
        <f>AH150/MoM!AH150*100</f>
        <v>0.9997703782178915</v>
      </c>
      <c r="AH150" s="305">
        <f>AI150/MoM!AI150*100</f>
        <v>1.0024697582390798</v>
      </c>
      <c r="AI150" s="305">
        <f>AJ150/MoM!AJ150*100</f>
        <v>1.0045749447313819</v>
      </c>
      <c r="AJ150" s="305">
        <f>AK150/MoM!AK150*100</f>
        <v>1.0050772322037473</v>
      </c>
      <c r="AK150" s="305">
        <f>AL150/MoM!AL150*100</f>
        <v>1.0051777399269679</v>
      </c>
      <c r="AL150" s="305">
        <f>AM150/MoM!AM150*100</f>
        <v>1.0012575467412528</v>
      </c>
      <c r="AM150" s="305">
        <f>AN150/MoM!AN150*100</f>
        <v>0.99555037872482777</v>
      </c>
      <c r="AN150" s="305">
        <f>AO150/MoM!AO150*100</f>
        <v>0.99077173690694853</v>
      </c>
      <c r="AO150" s="305">
        <f>AP150/MoM!AP150*100</f>
        <v>0.99047450538587645</v>
      </c>
      <c r="AP150" s="305">
        <f>AQ150/MoM!AQ150*100</f>
        <v>0.98948403088049053</v>
      </c>
      <c r="AQ150" s="305">
        <f>AR150/MoM!AR150*100</f>
        <v>0.99532198666268545</v>
      </c>
      <c r="AR150" s="307">
        <v>1</v>
      </c>
      <c r="AS150" s="305">
        <f>AR150*MoM!AS150/100</f>
        <v>1.0038</v>
      </c>
      <c r="AT150" s="305">
        <f>AS150*MoM!AT150/100</f>
        <v>1.0059079799999999</v>
      </c>
      <c r="AU150" s="305">
        <f>AT150*MoM!AU150/100</f>
        <v>1.0041979364339999</v>
      </c>
      <c r="AV150" s="305">
        <f>AU150*MoM!AV150/100</f>
        <v>0.99706813108531867</v>
      </c>
      <c r="AW150" s="305">
        <f>AV150*MoM!AW150/100</f>
        <v>0.99238191086921779</v>
      </c>
      <c r="AX150" s="305">
        <f>AW150*MoM!AX150/100</f>
        <v>0.98672533397726325</v>
      </c>
      <c r="AY150" s="305">
        <f>AX150*MoM!AY150/100</f>
        <v>0.98534391850969516</v>
      </c>
      <c r="AZ150" s="305">
        <f>AY150*MoM!AZ150/100</f>
        <v>0.98386590263193052</v>
      </c>
    </row>
    <row r="151" spans="1:52" x14ac:dyDescent="0.45">
      <c r="A151" s="305">
        <f>Веса!A151</f>
        <v>1</v>
      </c>
      <c r="B151" s="305">
        <f>MoM!B151</f>
        <v>1</v>
      </c>
      <c r="C151" s="305">
        <f>БИПЦ_НДС!E151</f>
        <v>1</v>
      </c>
      <c r="D151" s="305">
        <f t="shared" si="2"/>
        <v>0</v>
      </c>
      <c r="E151" s="305">
        <v>0</v>
      </c>
      <c r="F151" s="305">
        <v>1</v>
      </c>
      <c r="G151" s="305">
        <v>0</v>
      </c>
      <c r="H151" s="305">
        <v>1</v>
      </c>
      <c r="I151" s="305">
        <v>0</v>
      </c>
      <c r="J151" s="308" t="s">
        <v>150</v>
      </c>
      <c r="K151" s="308" t="s">
        <v>150</v>
      </c>
      <c r="L151" s="305">
        <f>M151/MoM!M151*100</f>
        <v>0.91710924661090509</v>
      </c>
      <c r="M151" s="305">
        <f>N151/MoM!N151*100</f>
        <v>0.91380765332310587</v>
      </c>
      <c r="N151" s="305">
        <f>O151/MoM!O151*100</f>
        <v>0.91627493398707816</v>
      </c>
      <c r="O151" s="305">
        <f>P151/MoM!P151*100</f>
        <v>0.9165498164672744</v>
      </c>
      <c r="P151" s="305">
        <f>Q151/MoM!Q151*100</f>
        <v>0.91315858214634538</v>
      </c>
      <c r="Q151" s="305">
        <f>R151/MoM!R151*100</f>
        <v>0.91069305397455025</v>
      </c>
      <c r="R151" s="305">
        <f>S151/MoM!S151*100</f>
        <v>0.91032877675296042</v>
      </c>
      <c r="S151" s="305">
        <f>T151/MoM!T151*100</f>
        <v>0.91852173574373708</v>
      </c>
      <c r="T151" s="305">
        <f>U151/MoM!U151*100</f>
        <v>0.92798250962189754</v>
      </c>
      <c r="U151" s="305">
        <f>V151/MoM!V151*100</f>
        <v>0.93624155395753239</v>
      </c>
      <c r="V151" s="305">
        <f>W151/MoM!W151*100</f>
        <v>0.94457410378775442</v>
      </c>
      <c r="W151" s="305">
        <f>X151/MoM!X151*100</f>
        <v>0.94523530566040581</v>
      </c>
      <c r="X151" s="305">
        <f>Y151/MoM!Y151*100</f>
        <v>0.94627506449663223</v>
      </c>
      <c r="Y151" s="305">
        <f>Z151/MoM!Z151*100</f>
        <v>0.94911388969012211</v>
      </c>
      <c r="Z151" s="305">
        <f>AA151/MoM!AA151*100</f>
        <v>0.95101211746950243</v>
      </c>
      <c r="AA151" s="305">
        <f>AB151/MoM!AB151*100</f>
        <v>0.95462596351588647</v>
      </c>
      <c r="AB151" s="305">
        <f>AC151/MoM!AC151*100</f>
        <v>0.9595900185261691</v>
      </c>
      <c r="AC151" s="305">
        <f>AD151/MoM!AD151*100</f>
        <v>0.95805467449652726</v>
      </c>
      <c r="AD151" s="305">
        <f>AE151/MoM!AE151*100</f>
        <v>0.95795886902907745</v>
      </c>
      <c r="AE151" s="305">
        <f>AF151/MoM!AF151*100</f>
        <v>0.96782584538007699</v>
      </c>
      <c r="AF151" s="305">
        <f>AG151/MoM!AG151*100</f>
        <v>0.98040758137001793</v>
      </c>
      <c r="AG151" s="305">
        <f>AH151/MoM!AH151*100</f>
        <v>0.99344700220223914</v>
      </c>
      <c r="AH151" s="305">
        <f>AI151/MoM!AI151*100</f>
        <v>0.99493717270554249</v>
      </c>
      <c r="AI151" s="305">
        <f>AJ151/MoM!AJ151*100</f>
        <v>0.99911590883090573</v>
      </c>
      <c r="AJ151" s="305">
        <f>AK151/MoM!AK151*100</f>
        <v>0.99951555519443824</v>
      </c>
      <c r="AK151" s="305">
        <f>AL151/MoM!AL151*100</f>
        <v>0.9970167663064522</v>
      </c>
      <c r="AL151" s="305">
        <f>AM151/MoM!AM151*100</f>
        <v>0.99392601433090211</v>
      </c>
      <c r="AM151" s="305">
        <f>AN151/MoM!AN151*100</f>
        <v>0.99233573270797271</v>
      </c>
      <c r="AN151" s="305">
        <f>AO151/MoM!AO151*100</f>
        <v>0.98677865260480802</v>
      </c>
      <c r="AO151" s="305">
        <f>AP151/MoM!AP151*100</f>
        <v>0.9821407929375654</v>
      </c>
      <c r="AP151" s="305">
        <f>AQ151/MoM!AQ151*100</f>
        <v>0.98390864636485309</v>
      </c>
      <c r="AQ151" s="305">
        <f>AR151/MoM!AR151*100</f>
        <v>0.99532198666268545</v>
      </c>
      <c r="AR151" s="307">
        <v>1</v>
      </c>
      <c r="AS151" s="305">
        <f>AR151*MoM!AS151/100</f>
        <v>1.0053000000000001</v>
      </c>
      <c r="AT151" s="305">
        <f>AS151*MoM!AT151/100</f>
        <v>1.0125381600000001</v>
      </c>
      <c r="AU151" s="305">
        <f>AT151*MoM!AU151/100</f>
        <v>1.0116268756560001</v>
      </c>
      <c r="AV151" s="305">
        <f>AU151*MoM!AV151/100</f>
        <v>1.0039385114010144</v>
      </c>
      <c r="AW151" s="305">
        <f>AV151*MoM!AW151/100</f>
        <v>0.99831645573716865</v>
      </c>
      <c r="AX151" s="305">
        <f>AW151*MoM!AX151/100</f>
        <v>0.995720832952252</v>
      </c>
      <c r="AY151" s="305">
        <f>AX151*MoM!AY151/100</f>
        <v>0.99611912128543301</v>
      </c>
      <c r="AZ151" s="305">
        <f>AY151*MoM!AZ151/100</f>
        <v>0.99203503288816275</v>
      </c>
    </row>
    <row r="152" spans="1:52" x14ac:dyDescent="0.45">
      <c r="A152" s="305">
        <f>Веса!A152</f>
        <v>1</v>
      </c>
      <c r="B152" s="305">
        <f>MoM!B152</f>
        <v>1</v>
      </c>
      <c r="C152" s="305">
        <f>БИПЦ_НДС!E152</f>
        <v>0</v>
      </c>
      <c r="D152" s="305">
        <f t="shared" si="2"/>
        <v>1</v>
      </c>
      <c r="E152" s="305">
        <v>0</v>
      </c>
      <c r="F152" s="305">
        <v>1</v>
      </c>
      <c r="G152" s="305">
        <v>0</v>
      </c>
      <c r="H152" s="305">
        <v>1</v>
      </c>
      <c r="I152" s="305">
        <v>0</v>
      </c>
      <c r="J152" s="308" t="s">
        <v>151</v>
      </c>
      <c r="K152" s="308" t="s">
        <v>151</v>
      </c>
      <c r="L152" s="305">
        <f>M152/MoM!M152*100</f>
        <v>0.9680410667958389</v>
      </c>
      <c r="M152" s="305">
        <f>N152/MoM!N152*100</f>
        <v>0.96775065447580011</v>
      </c>
      <c r="N152" s="305">
        <f>O152/MoM!O152*100</f>
        <v>0.9583634731273849</v>
      </c>
      <c r="O152" s="305">
        <f>P152/MoM!P152*100</f>
        <v>0.95865098216932321</v>
      </c>
      <c r="P152" s="305">
        <f>Q152/MoM!Q152*100</f>
        <v>0.95702127549963534</v>
      </c>
      <c r="Q152" s="305">
        <f>R152/MoM!R152*100</f>
        <v>0.95529863720373587</v>
      </c>
      <c r="R152" s="305">
        <f>S152/MoM!S152*100</f>
        <v>0.95845112270650823</v>
      </c>
      <c r="S152" s="305">
        <f>T152/MoM!T152*100</f>
        <v>0.96650211213724302</v>
      </c>
      <c r="T152" s="305">
        <f>U152/MoM!U152*100</f>
        <v>0.97423412903434103</v>
      </c>
      <c r="U152" s="305">
        <f>V152/MoM!V152*100</f>
        <v>0.97783879531176821</v>
      </c>
      <c r="V152" s="305">
        <f>W152/MoM!W152*100</f>
        <v>0.98038117617957887</v>
      </c>
      <c r="W152" s="305">
        <f>X152/MoM!X152*100</f>
        <v>0.98145959547337647</v>
      </c>
      <c r="X152" s="305">
        <f>Y152/MoM!Y152*100</f>
        <v>0.9825392010283972</v>
      </c>
      <c r="Y152" s="305">
        <f>Z152/MoM!Z152*100</f>
        <v>0.9825392010283972</v>
      </c>
      <c r="Z152" s="305">
        <f>AA152/MoM!AA152*100</f>
        <v>0.98381650198973414</v>
      </c>
      <c r="AA152" s="305">
        <f>AB152/MoM!AB152*100</f>
        <v>0.98263592218734652</v>
      </c>
      <c r="AB152" s="305">
        <f>AC152/MoM!AC152*100</f>
        <v>0.98017933238187827</v>
      </c>
      <c r="AC152" s="305">
        <f>AD152/MoM!AD152*100</f>
        <v>0.978513027516829</v>
      </c>
      <c r="AD152" s="305">
        <f>AE152/MoM!AE152*100</f>
        <v>0.9861454291314603</v>
      </c>
      <c r="AE152" s="305">
        <f>AF152/MoM!AF152*100</f>
        <v>0.99571103979403541</v>
      </c>
      <c r="AF152" s="305">
        <f>AG152/MoM!AG152*100</f>
        <v>1.0042741547362641</v>
      </c>
      <c r="AG152" s="305">
        <f>AH152/MoM!AH152*100</f>
        <v>1.0099985174182606</v>
      </c>
      <c r="AH152" s="305">
        <f>AI152/MoM!AI152*100</f>
        <v>1.0122205141565808</v>
      </c>
      <c r="AI152" s="305">
        <f>AJ152/MoM!AJ152*100</f>
        <v>1.0138400669792313</v>
      </c>
      <c r="AJ152" s="305">
        <f>AK152/MoM!AK152*100</f>
        <v>1.0123193068787626</v>
      </c>
      <c r="AK152" s="305">
        <f>AL152/MoM!AL152*100</f>
        <v>1.0089786531660627</v>
      </c>
      <c r="AL152" s="305">
        <f>AM152/MoM!AM152*100</f>
        <v>1.0038328620349157</v>
      </c>
      <c r="AM152" s="305">
        <f>AN152/MoM!AN152*100</f>
        <v>0.9995163807281654</v>
      </c>
      <c r="AN152" s="305">
        <f>AO152/MoM!AO152*100</f>
        <v>0.9897211201970294</v>
      </c>
      <c r="AO152" s="305">
        <f>AP152/MoM!AP152*100</f>
        <v>0.9844755982599851</v>
      </c>
      <c r="AP152" s="305">
        <f>AQ152/MoM!AQ152*100</f>
        <v>0.98683833969580892</v>
      </c>
      <c r="AQ152" s="305">
        <f>AR152/MoM!AR152*100</f>
        <v>0.99601593625498008</v>
      </c>
      <c r="AR152" s="307">
        <v>1</v>
      </c>
      <c r="AS152" s="305">
        <f>AR152*MoM!AS152/100</f>
        <v>1.0018</v>
      </c>
      <c r="AT152" s="305">
        <f>AS152*MoM!AT152/100</f>
        <v>1.0027016200000001</v>
      </c>
      <c r="AU152" s="305">
        <f>AT152*MoM!AU152/100</f>
        <v>1.0032029708100001</v>
      </c>
      <c r="AV152" s="305">
        <f>AU152*MoM!AV152/100</f>
        <v>0.99808663565886901</v>
      </c>
      <c r="AW152" s="305">
        <f>AV152*MoM!AW152/100</f>
        <v>0.99469314109762874</v>
      </c>
      <c r="AX152" s="305">
        <f>AW152*MoM!AX152/100</f>
        <v>0.98922232882159178</v>
      </c>
      <c r="AY152" s="305">
        <f>AX152*MoM!AY152/100</f>
        <v>0.98813418425988797</v>
      </c>
      <c r="AZ152" s="305">
        <f>AY152*MoM!AZ152/100</f>
        <v>0.98398402068599633</v>
      </c>
    </row>
    <row r="153" spans="1:52" x14ac:dyDescent="0.45">
      <c r="A153" s="305">
        <f>Веса!A153</f>
        <v>1</v>
      </c>
      <c r="B153" s="305">
        <f>MoM!B153</f>
        <v>1</v>
      </c>
      <c r="C153" s="305">
        <f>БИПЦ_НДС!E153</f>
        <v>1</v>
      </c>
      <c r="D153" s="305">
        <f t="shared" si="2"/>
        <v>0</v>
      </c>
      <c r="E153" s="305">
        <v>0</v>
      </c>
      <c r="F153" s="305">
        <v>1</v>
      </c>
      <c r="G153" s="305">
        <v>0</v>
      </c>
      <c r="H153" s="305">
        <v>1</v>
      </c>
      <c r="I153" s="305">
        <v>0</v>
      </c>
      <c r="J153" s="308" t="s">
        <v>152</v>
      </c>
      <c r="K153" s="308" t="s">
        <v>152</v>
      </c>
      <c r="L153" s="305">
        <f>M153/MoM!M153*100</f>
        <v>0.91871358966851591</v>
      </c>
      <c r="M153" s="305">
        <f>N153/MoM!N153*100</f>
        <v>0.9198160459761181</v>
      </c>
      <c r="N153" s="305">
        <f>O153/MoM!O153*100</f>
        <v>0.92432314460140097</v>
      </c>
      <c r="O153" s="305">
        <f>P153/MoM!P153*100</f>
        <v>0.92848259875210737</v>
      </c>
      <c r="P153" s="305">
        <f>Q153/MoM!Q153*100</f>
        <v>0.92523290965647509</v>
      </c>
      <c r="Q153" s="305">
        <f>R153/MoM!R153*100</f>
        <v>0.92338244383716206</v>
      </c>
      <c r="R153" s="305">
        <f>S153/MoM!S153*100</f>
        <v>0.92356712032592936</v>
      </c>
      <c r="S153" s="305">
        <f>T153/MoM!T153*100</f>
        <v>0.9359429197382968</v>
      </c>
      <c r="T153" s="305">
        <f>U153/MoM!U153*100</f>
        <v>0.94062263433698834</v>
      </c>
      <c r="U153" s="305">
        <f>V153/MoM!V153*100</f>
        <v>0.95322697763710396</v>
      </c>
      <c r="V153" s="305">
        <f>W153/MoM!W153*100</f>
        <v>0.96304521550676625</v>
      </c>
      <c r="W153" s="305">
        <f>X153/MoM!X153*100</f>
        <v>0.96448978333002655</v>
      </c>
      <c r="X153" s="305">
        <f>Y153/MoM!Y153*100</f>
        <v>0.96207855887170146</v>
      </c>
      <c r="Y153" s="305">
        <f>Z153/MoM!Z153*100</f>
        <v>0.96207855887170146</v>
      </c>
      <c r="Z153" s="305">
        <f>AA153/MoM!AA153*100</f>
        <v>0.96833206950436745</v>
      </c>
      <c r="AA153" s="305">
        <f>AB153/MoM!AB153*100</f>
        <v>0.97055923326422744</v>
      </c>
      <c r="AB153" s="305">
        <f>AC153/MoM!AC153*100</f>
        <v>0.97298563134738791</v>
      </c>
      <c r="AC153" s="305">
        <f>AD153/MoM!AD153*100</f>
        <v>0.97249913853171432</v>
      </c>
      <c r="AD153" s="305">
        <f>AE153/MoM!AE153*100</f>
        <v>0.9721101388763016</v>
      </c>
      <c r="AE153" s="305">
        <f>AF153/MoM!AF153*100</f>
        <v>0.98027586404286249</v>
      </c>
      <c r="AF153" s="305">
        <f>AG153/MoM!AG153*100</f>
        <v>0.98635357439992832</v>
      </c>
      <c r="AG153" s="305">
        <f>AH153/MoM!AH153*100</f>
        <v>0.99315941406328789</v>
      </c>
      <c r="AH153" s="305">
        <f>AI153/MoM!AI153*100</f>
        <v>0.99474846912578907</v>
      </c>
      <c r="AI153" s="305">
        <f>AJ153/MoM!AJ153*100</f>
        <v>1.0003190605528935</v>
      </c>
      <c r="AJ153" s="305">
        <f>AK153/MoM!AK153*100</f>
        <v>1.0017195072376677</v>
      </c>
      <c r="AK153" s="305">
        <f>AL153/MoM!AL153*100</f>
        <v>0.9986141767652309</v>
      </c>
      <c r="AL153" s="305">
        <f>AM153/MoM!AM153*100</f>
        <v>1.0011107122071439</v>
      </c>
      <c r="AM153" s="305">
        <f>AN153/MoM!AN153*100</f>
        <v>1.0026123782754546</v>
      </c>
      <c r="AN153" s="305">
        <f>AO153/MoM!AO153*100</f>
        <v>1.0024118557997994</v>
      </c>
      <c r="AO153" s="305">
        <f>AP153/MoM!AP153*100</f>
        <v>1.0010084792016796</v>
      </c>
      <c r="AP153" s="305">
        <f>AQ153/MoM!AQ153*100</f>
        <v>0.99820565545991491</v>
      </c>
      <c r="AQ153" s="305">
        <f>AR153/MoM!AR153*100</f>
        <v>1.0009008107296566</v>
      </c>
      <c r="AR153" s="307">
        <v>1</v>
      </c>
      <c r="AS153" s="305">
        <f>AR153*MoM!AS153/100</f>
        <v>0.99970000000000003</v>
      </c>
      <c r="AT153" s="305">
        <f>AS153*MoM!AT153/100</f>
        <v>0.9993001199999999</v>
      </c>
      <c r="AU153" s="305">
        <f>AT153*MoM!AU153/100</f>
        <v>0.99920018998799986</v>
      </c>
      <c r="AV153" s="305">
        <f>AU153*MoM!AV153/100</f>
        <v>1.0031969907479519</v>
      </c>
      <c r="AW153" s="305">
        <f>AV153*MoM!AW153/100</f>
        <v>1.0018928346599796</v>
      </c>
      <c r="AX153" s="305">
        <f>AW153*MoM!AX153/100</f>
        <v>1.0040969988962316</v>
      </c>
      <c r="AY153" s="305">
        <f>AX153*MoM!AY153/100</f>
        <v>1.0055027346946863</v>
      </c>
      <c r="AZ153" s="305">
        <f>AY153*MoM!AZ153/100</f>
        <v>1.011032999735507</v>
      </c>
    </row>
    <row r="154" spans="1:52" ht="26.25" x14ac:dyDescent="0.45">
      <c r="A154" s="305">
        <f>Веса!A154</f>
        <v>1</v>
      </c>
      <c r="B154" s="305">
        <f>MoM!B154</f>
        <v>1</v>
      </c>
      <c r="C154" s="305">
        <f>БИПЦ_НДС!E154</f>
        <v>0</v>
      </c>
      <c r="D154" s="305">
        <f t="shared" si="2"/>
        <v>1</v>
      </c>
      <c r="E154" s="305">
        <v>0</v>
      </c>
      <c r="F154" s="305">
        <v>1</v>
      </c>
      <c r="G154" s="305">
        <v>0</v>
      </c>
      <c r="H154" s="305">
        <v>1</v>
      </c>
      <c r="I154" s="305">
        <v>0</v>
      </c>
      <c r="J154" s="308" t="s">
        <v>153</v>
      </c>
      <c r="K154" s="308" t="s">
        <v>153</v>
      </c>
      <c r="L154" s="305">
        <f>M154/MoM!M154*100</f>
        <v>0.95520154205864893</v>
      </c>
      <c r="M154" s="305">
        <f>N154/MoM!N154*100</f>
        <v>0.95864026761006016</v>
      </c>
      <c r="N154" s="305">
        <f>O154/MoM!O154*100</f>
        <v>0.95911958774386519</v>
      </c>
      <c r="O154" s="305">
        <f>P154/MoM!P154*100</f>
        <v>0.95921549970263953</v>
      </c>
      <c r="P154" s="305">
        <f>Q154/MoM!Q154*100</f>
        <v>0.96180538155183659</v>
      </c>
      <c r="Q154" s="305">
        <f>R154/MoM!R154*100</f>
        <v>0.96074739563212963</v>
      </c>
      <c r="R154" s="305">
        <f>S154/MoM!S154*100</f>
        <v>0.97073916854670383</v>
      </c>
      <c r="S154" s="305">
        <f>T154/MoM!T154*100</f>
        <v>0.98238803856926427</v>
      </c>
      <c r="T154" s="305">
        <f>U154/MoM!U154*100</f>
        <v>0.9913277697202445</v>
      </c>
      <c r="U154" s="305">
        <f>V154/MoM!V154*100</f>
        <v>0.99093123861235632</v>
      </c>
      <c r="V154" s="305">
        <f>W154/MoM!W154*100</f>
        <v>0.98924665550671531</v>
      </c>
      <c r="W154" s="305">
        <f>X154/MoM!X154*100</f>
        <v>0.98904880617561397</v>
      </c>
      <c r="X154" s="305">
        <f>Y154/MoM!Y154*100</f>
        <v>0.98825756713067348</v>
      </c>
      <c r="Y154" s="305">
        <f>Z154/MoM!Z154*100</f>
        <v>0.9865775292665514</v>
      </c>
      <c r="Z154" s="305">
        <f>AA154/MoM!AA154*100</f>
        <v>0.99101712814825094</v>
      </c>
      <c r="AA154" s="305">
        <f>AB154/MoM!AB154*100</f>
        <v>0.99200814527639924</v>
      </c>
      <c r="AB154" s="305">
        <f>AC154/MoM!AC154*100</f>
        <v>0.9907185346875399</v>
      </c>
      <c r="AC154" s="305">
        <f>AD154/MoM!AD154*100</f>
        <v>0.98705287610919601</v>
      </c>
      <c r="AD154" s="305">
        <f>AE154/MoM!AE154*100</f>
        <v>0.98725028668441783</v>
      </c>
      <c r="AE154" s="305">
        <f>AF154/MoM!AF154*100</f>
        <v>0.99761641469460416</v>
      </c>
      <c r="AF154" s="305">
        <f>AG154/MoM!AG154*100</f>
        <v>1.002804020051016</v>
      </c>
      <c r="AG154" s="305">
        <f>AH154/MoM!AH154*100</f>
        <v>0.99899336477482226</v>
      </c>
      <c r="AH154" s="305">
        <f>AI154/MoM!AI154*100</f>
        <v>0.9947975926427679</v>
      </c>
      <c r="AI154" s="305">
        <f>AJ154/MoM!AJ154*100</f>
        <v>0.99808042469848901</v>
      </c>
      <c r="AJ154" s="305">
        <f>AK154/MoM!AK154*100</f>
        <v>0.99418791104216497</v>
      </c>
      <c r="AK154" s="305">
        <f>AL154/MoM!AL154*100</f>
        <v>0.99448616741547768</v>
      </c>
      <c r="AL154" s="305">
        <f>AM154/MoM!AM154*100</f>
        <v>0.99816576623491504</v>
      </c>
      <c r="AM154" s="305">
        <f>AN154/MoM!AN154*100</f>
        <v>0.99636906785569213</v>
      </c>
      <c r="AN154" s="305">
        <f>AO154/MoM!AO154*100</f>
        <v>0.99915890124568818</v>
      </c>
      <c r="AO154" s="305">
        <f>AP154/MoM!AP154*100</f>
        <v>0.99895906946543911</v>
      </c>
      <c r="AP154" s="305">
        <f>AQ154/MoM!AQ154*100</f>
        <v>1.0029549057433009</v>
      </c>
      <c r="AQ154" s="305">
        <f>AR154/MoM!AR154*100</f>
        <v>1.008471157724889</v>
      </c>
      <c r="AR154" s="307">
        <v>1</v>
      </c>
      <c r="AS154" s="305">
        <f>AR154*MoM!AS154/100</f>
        <v>1.0065</v>
      </c>
      <c r="AT154" s="305">
        <f>AS154*MoM!AT154/100</f>
        <v>1.0119351000000001</v>
      </c>
      <c r="AU154" s="305">
        <f>AT154*MoM!AU154/100</f>
        <v>1.0180067105999999</v>
      </c>
      <c r="AV154" s="305">
        <f>AU154*MoM!AV154/100</f>
        <v>1.00517982604644</v>
      </c>
      <c r="AW154" s="305">
        <f>AV154*MoM!AW154/100</f>
        <v>0.99844512121192874</v>
      </c>
      <c r="AX154" s="305">
        <f>AW154*MoM!AX154/100</f>
        <v>1.0028382797452613</v>
      </c>
      <c r="AY154" s="305">
        <f>AX154*MoM!AY154/100</f>
        <v>1.0093567285636056</v>
      </c>
      <c r="AZ154" s="305">
        <f>AY154*MoM!AZ154/100</f>
        <v>1.0078426934707601</v>
      </c>
    </row>
    <row r="155" spans="1:52" ht="26.25" x14ac:dyDescent="0.45">
      <c r="A155" s="305">
        <f>Веса!A155</f>
        <v>1</v>
      </c>
      <c r="B155" s="305">
        <f>MoM!B155</f>
        <v>1</v>
      </c>
      <c r="C155" s="305">
        <f>БИПЦ_НДС!E155</f>
        <v>0</v>
      </c>
      <c r="D155" s="305">
        <f t="shared" si="2"/>
        <v>1</v>
      </c>
      <c r="E155" s="305">
        <v>0</v>
      </c>
      <c r="F155" s="305">
        <v>1</v>
      </c>
      <c r="G155" s="305">
        <v>0</v>
      </c>
      <c r="H155" s="305">
        <v>1</v>
      </c>
      <c r="I155" s="305">
        <v>0</v>
      </c>
      <c r="J155" s="308" t="s">
        <v>154</v>
      </c>
      <c r="K155" s="308" t="s">
        <v>154</v>
      </c>
      <c r="L155" s="305">
        <f>M155/MoM!M155*100</f>
        <v>0.91712101260260059</v>
      </c>
      <c r="M155" s="305">
        <f>N155/MoM!N155*100</f>
        <v>0.91675416419755951</v>
      </c>
      <c r="N155" s="305">
        <f>O155/MoM!O155*100</f>
        <v>0.91895437419163373</v>
      </c>
      <c r="O155" s="305">
        <f>P155/MoM!P155*100</f>
        <v>0.92106796925227452</v>
      </c>
      <c r="P155" s="305">
        <f>Q155/MoM!Q155*100</f>
        <v>0.92106796925227452</v>
      </c>
      <c r="Q155" s="305">
        <f>R155/MoM!R155*100</f>
        <v>0.91885740612606903</v>
      </c>
      <c r="R155" s="305">
        <f>S155/MoM!S155*100</f>
        <v>0.92418677908160018</v>
      </c>
      <c r="S155" s="305">
        <f>T155/MoM!T155*100</f>
        <v>0.93037883050144687</v>
      </c>
      <c r="T155" s="305">
        <f>U155/MoM!U155*100</f>
        <v>0.93642629289970636</v>
      </c>
      <c r="U155" s="305">
        <f>V155/MoM!V155*100</f>
        <v>0.94682062475089301</v>
      </c>
      <c r="V155" s="305">
        <f>W155/MoM!W155*100</f>
        <v>0.95079727137484682</v>
      </c>
      <c r="W155" s="305">
        <f>X155/MoM!X155*100</f>
        <v>0.95517093882317106</v>
      </c>
      <c r="X155" s="305">
        <f>Y155/MoM!Y155*100</f>
        <v>0.95956472514175761</v>
      </c>
      <c r="Y155" s="305">
        <f>Z155/MoM!Z155*100</f>
        <v>0.96234746284466888</v>
      </c>
      <c r="Z155" s="305">
        <f>AA155/MoM!AA155*100</f>
        <v>0.96764037389031454</v>
      </c>
      <c r="AA155" s="305">
        <f>AB155/MoM!AB155*100</f>
        <v>0.971994755572821</v>
      </c>
      <c r="AB155" s="305">
        <f>AC155/MoM!AC155*100</f>
        <v>0.97238355347505023</v>
      </c>
      <c r="AC155" s="305">
        <f>AD155/MoM!AD155*100</f>
        <v>0.97286974525178782</v>
      </c>
      <c r="AD155" s="305">
        <f>AE155/MoM!AE155*100</f>
        <v>0.97501005869134183</v>
      </c>
      <c r="AE155" s="305">
        <f>AF155/MoM!AF155*100</f>
        <v>0.98144512507870474</v>
      </c>
      <c r="AF155" s="305">
        <f>AG155/MoM!AG155*100</f>
        <v>0.98615606167908254</v>
      </c>
      <c r="AG155" s="305">
        <f>AH155/MoM!AH155*100</f>
        <v>0.99148130441214966</v>
      </c>
      <c r="AH155" s="305">
        <f>AI155/MoM!AI155*100</f>
        <v>0.99435660019494487</v>
      </c>
      <c r="AI155" s="305">
        <f>AJ155/MoM!AJ155*100</f>
        <v>0.99415772887490594</v>
      </c>
      <c r="AJ155" s="305">
        <f>AK155/MoM!AK155*100</f>
        <v>0.99634487587843079</v>
      </c>
      <c r="AK155" s="305">
        <f>AL155/MoM!AL155*100</f>
        <v>0.99544816549014015</v>
      </c>
      <c r="AL155" s="305">
        <f>AM155/MoM!AM155*100</f>
        <v>0.99803633072041453</v>
      </c>
      <c r="AM155" s="305">
        <f>AN155/MoM!AN155*100</f>
        <v>0.99863515251884682</v>
      </c>
      <c r="AN155" s="305">
        <f>AO155/MoM!AO155*100</f>
        <v>0.99454074839351958</v>
      </c>
      <c r="AO155" s="305">
        <f>AP155/MoM!AP155*100</f>
        <v>0.9931483913457686</v>
      </c>
      <c r="AP155" s="305">
        <f>AQ155/MoM!AQ155*100</f>
        <v>0.99245318747182665</v>
      </c>
      <c r="AQ155" s="305">
        <f>AR155/MoM!AR155*100</f>
        <v>0.99940035978412955</v>
      </c>
      <c r="AR155" s="307">
        <v>1</v>
      </c>
      <c r="AS155" s="305">
        <f>AR155*MoM!AS155/100</f>
        <v>1.0045999999999999</v>
      </c>
      <c r="AT155" s="305">
        <f>AS155*MoM!AT155/100</f>
        <v>1.0079151799999999</v>
      </c>
      <c r="AU155" s="305">
        <f>AT155*MoM!AU155/100</f>
        <v>1.0152729608139999</v>
      </c>
      <c r="AV155" s="305">
        <f>AU155*MoM!AV155/100</f>
        <v>1.0150699062218371</v>
      </c>
      <c r="AW155" s="305">
        <f>AV155*MoM!AW155/100</f>
        <v>1.0123292174750382</v>
      </c>
      <c r="AX155" s="305">
        <f>AW155*MoM!AX155/100</f>
        <v>1.0156699038927059</v>
      </c>
      <c r="AY155" s="305">
        <f>AX155*MoM!AY155/100</f>
        <v>1.0191231815659412</v>
      </c>
      <c r="AZ155" s="305">
        <f>AY155*MoM!AZ155/100</f>
        <v>1.0231996742922049</v>
      </c>
    </row>
    <row r="156" spans="1:52" x14ac:dyDescent="0.45">
      <c r="A156" s="305">
        <f>Веса!A156</f>
        <v>1</v>
      </c>
      <c r="B156" s="305">
        <f>MoM!B156</f>
        <v>1</v>
      </c>
      <c r="C156" s="305">
        <f>БИПЦ_НДС!E156</f>
        <v>1</v>
      </c>
      <c r="D156" s="305">
        <f t="shared" si="2"/>
        <v>0</v>
      </c>
      <c r="E156" s="305">
        <v>0</v>
      </c>
      <c r="F156" s="305">
        <v>1</v>
      </c>
      <c r="G156" s="305">
        <v>0</v>
      </c>
      <c r="H156" s="305">
        <v>1</v>
      </c>
      <c r="I156" s="305">
        <v>0</v>
      </c>
      <c r="J156" s="308" t="s">
        <v>155</v>
      </c>
      <c r="K156" s="308" t="s">
        <v>155</v>
      </c>
      <c r="L156" s="305">
        <f>M156/MoM!M156*100</f>
        <v>0.94306166280267745</v>
      </c>
      <c r="M156" s="305">
        <f>N156/MoM!N156*100</f>
        <v>0.9291043501931977</v>
      </c>
      <c r="N156" s="305">
        <f>O156/MoM!O156*100</f>
        <v>0.92492338061732837</v>
      </c>
      <c r="O156" s="305">
        <f>P156/MoM!P156*100</f>
        <v>0.92224110281353811</v>
      </c>
      <c r="P156" s="305">
        <f>Q156/MoM!Q156*100</f>
        <v>0.92122663760044321</v>
      </c>
      <c r="Q156" s="305">
        <f>R156/MoM!R156*100</f>
        <v>0.92021328829908278</v>
      </c>
      <c r="R156" s="305">
        <f>S156/MoM!S156*100</f>
        <v>0.92196169354685098</v>
      </c>
      <c r="S156" s="305">
        <f>T156/MoM!T156*100</f>
        <v>0.92740126753877739</v>
      </c>
      <c r="T156" s="305">
        <f>U156/MoM!U156*100</f>
        <v>0.93862282287599641</v>
      </c>
      <c r="U156" s="305">
        <f>V156/MoM!V156*100</f>
        <v>0.95805231530952939</v>
      </c>
      <c r="V156" s="305">
        <f>W156/MoM!W156*100</f>
        <v>0.96581253906353659</v>
      </c>
      <c r="W156" s="305">
        <f>X156/MoM!X156*100</f>
        <v>0.96648860784088098</v>
      </c>
      <c r="X156" s="305">
        <f>Y156/MoM!Y156*100</f>
        <v>0.95392425593894958</v>
      </c>
      <c r="Y156" s="305">
        <f>Z156/MoM!Z156*100</f>
        <v>0.94810531797772202</v>
      </c>
      <c r="Z156" s="305">
        <f>AA156/MoM!AA156*100</f>
        <v>0.94734683372333994</v>
      </c>
      <c r="AA156" s="305">
        <f>AB156/MoM!AB156*100</f>
        <v>0.94763103777345692</v>
      </c>
      <c r="AB156" s="305">
        <f>AC156/MoM!AC156*100</f>
        <v>0.94658864363190609</v>
      </c>
      <c r="AC156" s="305">
        <f>AD156/MoM!AD156*100</f>
        <v>0.94781920886862747</v>
      </c>
      <c r="AD156" s="305">
        <f>AE156/MoM!AE156*100</f>
        <v>0.94952528344459108</v>
      </c>
      <c r="AE156" s="305">
        <f>AF156/MoM!AF156*100</f>
        <v>0.95560224525863646</v>
      </c>
      <c r="AF156" s="305">
        <f>AG156/MoM!AG156*100</f>
        <v>0.9713696823054041</v>
      </c>
      <c r="AG156" s="305">
        <f>AH156/MoM!AH156*100</f>
        <v>0.98817437780928752</v>
      </c>
      <c r="AH156" s="305">
        <f>AI156/MoM!AI156*100</f>
        <v>0.99766085183625663</v>
      </c>
      <c r="AI156" s="305">
        <f>AJ156/MoM!AJ156*100</f>
        <v>1.0023498578398871</v>
      </c>
      <c r="AJ156" s="305">
        <f>AK156/MoM!AK156*100</f>
        <v>0.99322847413354409</v>
      </c>
      <c r="AK156" s="305">
        <f>AL156/MoM!AL156*100</f>
        <v>0.98657384335684928</v>
      </c>
      <c r="AL156" s="305">
        <f>AM156/MoM!AM156*100</f>
        <v>0.98193694629307215</v>
      </c>
      <c r="AM156" s="305">
        <f>AN156/MoM!AN156*100</f>
        <v>0.97820558589715856</v>
      </c>
      <c r="AN156" s="305">
        <f>AO156/MoM!AO156*100</f>
        <v>0.97634699528395408</v>
      </c>
      <c r="AO156" s="305">
        <f>AP156/MoM!AP156*100</f>
        <v>0.97556591768772694</v>
      </c>
      <c r="AP156" s="305">
        <f>AQ156/MoM!AQ156*100</f>
        <v>0.97683415338072088</v>
      </c>
      <c r="AQ156" s="305">
        <f>AR156/MoM!AR156*100</f>
        <v>0.98357430903904786</v>
      </c>
      <c r="AR156" s="307">
        <v>1</v>
      </c>
      <c r="AS156" s="305">
        <f>AR156*MoM!AS156/100</f>
        <v>1.0124</v>
      </c>
      <c r="AT156" s="305">
        <f>AS156*MoM!AT156/100</f>
        <v>1.0204991999999999</v>
      </c>
      <c r="AU156" s="305">
        <f>AT156*MoM!AU156/100</f>
        <v>1.01978485056</v>
      </c>
      <c r="AV156" s="305">
        <f>AU156*MoM!AV156/100</f>
        <v>1.0135641629715841</v>
      </c>
      <c r="AW156" s="305">
        <f>AV156*MoM!AW156/100</f>
        <v>1.0043407290885427</v>
      </c>
      <c r="AX156" s="305">
        <f>AW156*MoM!AX156/100</f>
        <v>1.0017294431929122</v>
      </c>
      <c r="AY156" s="305">
        <f>AX156*MoM!AY156/100</f>
        <v>1.0061370527429612</v>
      </c>
      <c r="AZ156" s="305">
        <f>AY156*MoM!AZ156/100</f>
        <v>1.0079480994378986</v>
      </c>
    </row>
    <row r="157" spans="1:52" x14ac:dyDescent="0.45">
      <c r="A157" s="305">
        <f>Веса!A157</f>
        <v>1</v>
      </c>
      <c r="B157" s="305">
        <f>MoM!B157</f>
        <v>1</v>
      </c>
      <c r="C157" s="305">
        <f>БИПЦ_НДС!E157</f>
        <v>0</v>
      </c>
      <c r="D157" s="305">
        <f t="shared" si="2"/>
        <v>1</v>
      </c>
      <c r="E157" s="305">
        <v>0</v>
      </c>
      <c r="F157" s="305">
        <v>1</v>
      </c>
      <c r="G157" s="305">
        <v>0</v>
      </c>
      <c r="H157" s="305">
        <v>1</v>
      </c>
      <c r="I157" s="305">
        <v>0</v>
      </c>
      <c r="J157" s="308" t="s">
        <v>156</v>
      </c>
      <c r="K157" s="308" t="s">
        <v>156</v>
      </c>
      <c r="L157" s="305">
        <f>M157/MoM!M157*100</f>
        <v>0.94712844687524034</v>
      </c>
      <c r="M157" s="305">
        <f>N157/MoM!N157*100</f>
        <v>0.94154038903867632</v>
      </c>
      <c r="N157" s="305">
        <f>O157/MoM!O157*100</f>
        <v>0.93513791439321337</v>
      </c>
      <c r="O157" s="305">
        <f>P157/MoM!P157*100</f>
        <v>0.9363535936819245</v>
      </c>
      <c r="P157" s="305">
        <f>Q157/MoM!Q157*100</f>
        <v>0.93691540583813371</v>
      </c>
      <c r="Q157" s="305">
        <f>R157/MoM!R157*100</f>
        <v>0.93635325659463076</v>
      </c>
      <c r="R157" s="305">
        <f>S157/MoM!S157*100</f>
        <v>0.93747688050254441</v>
      </c>
      <c r="S157" s="305">
        <f>T157/MoM!T157*100</f>
        <v>0.94619541549121822</v>
      </c>
      <c r="T157" s="305">
        <f>U157/MoM!U157*100</f>
        <v>0.95395421789824608</v>
      </c>
      <c r="U157" s="305">
        <f>V157/MoM!V157*100</f>
        <v>0.96654641357450288</v>
      </c>
      <c r="V157" s="305">
        <f>W157/MoM!W157*100</f>
        <v>0.97195907349052013</v>
      </c>
      <c r="W157" s="305">
        <f>X157/MoM!X157*100</f>
        <v>0.971861877583171</v>
      </c>
      <c r="X157" s="305">
        <f>Y157/MoM!Y157*100</f>
        <v>0.96729412675852999</v>
      </c>
      <c r="Y157" s="305">
        <f>Z157/MoM!Z157*100</f>
        <v>0.96642356204444735</v>
      </c>
      <c r="Z157" s="305">
        <f>AA157/MoM!AA157*100</f>
        <v>0.96342764900210953</v>
      </c>
      <c r="AA157" s="305">
        <f>AB157/MoM!AB157*100</f>
        <v>0.96178982199880592</v>
      </c>
      <c r="AB157" s="305">
        <f>AC157/MoM!AC157*100</f>
        <v>0.96092421115900695</v>
      </c>
      <c r="AC157" s="305">
        <f>AD157/MoM!AD157*100</f>
        <v>0.96073202631677523</v>
      </c>
      <c r="AD157" s="305">
        <f>AE157/MoM!AE157*100</f>
        <v>0.96351814919309398</v>
      </c>
      <c r="AE157" s="305">
        <f>AF157/MoM!AF157*100</f>
        <v>0.96554153730639936</v>
      </c>
      <c r="AF157" s="305">
        <f>AG157/MoM!AG157*100</f>
        <v>0.97577627760184715</v>
      </c>
      <c r="AG157" s="305">
        <f>AH157/MoM!AH157*100</f>
        <v>0.989437145488273</v>
      </c>
      <c r="AH157" s="305">
        <f>AI157/MoM!AI157*100</f>
        <v>0.99309806292657965</v>
      </c>
      <c r="AI157" s="305">
        <f>AJ157/MoM!AJ157*100</f>
        <v>0.99379323157062827</v>
      </c>
      <c r="AJ157" s="305">
        <f>AK157/MoM!AK157*100</f>
        <v>0.98872488608961806</v>
      </c>
      <c r="AK157" s="305">
        <f>AL157/MoM!AL157*100</f>
        <v>0.98348464419334303</v>
      </c>
      <c r="AL157" s="305">
        <f>AM157/MoM!AM157*100</f>
        <v>0.98417308344427823</v>
      </c>
      <c r="AM157" s="305">
        <f>AN157/MoM!AN157*100</f>
        <v>0.98259840651076735</v>
      </c>
      <c r="AN157" s="305">
        <f>AO157/MoM!AO157*100</f>
        <v>0.97758715463756241</v>
      </c>
      <c r="AO157" s="305">
        <f>AP157/MoM!AP157*100</f>
        <v>0.9780759482148812</v>
      </c>
      <c r="AP157" s="305">
        <f>AQ157/MoM!AQ157*100</f>
        <v>0.97768471783559519</v>
      </c>
      <c r="AQ157" s="305">
        <f>AR157/MoM!AR157*100</f>
        <v>0.98677718571146633</v>
      </c>
      <c r="AR157" s="307">
        <v>1</v>
      </c>
      <c r="AS157" s="305">
        <f>AR157*MoM!AS157/100</f>
        <v>1.0116000000000001</v>
      </c>
      <c r="AT157" s="305">
        <f>AS157*MoM!AT157/100</f>
        <v>1.0121058000000001</v>
      </c>
      <c r="AU157" s="305">
        <f>AT157*MoM!AU157/100</f>
        <v>1.01119490478</v>
      </c>
      <c r="AV157" s="305">
        <f>AU157*MoM!AV157/100</f>
        <v>1.0066445277084899</v>
      </c>
      <c r="AW157" s="305">
        <f>AV157*MoM!AW157/100</f>
        <v>1.0007053249950097</v>
      </c>
      <c r="AX157" s="305">
        <f>AW157*MoM!AX157/100</f>
        <v>1.0020062419175033</v>
      </c>
      <c r="AY157" s="305">
        <f>AX157*MoM!AY157/100</f>
        <v>1.003308850031996</v>
      </c>
      <c r="AZ157" s="305">
        <f>AY157*MoM!AZ157/100</f>
        <v>1.00280719560698</v>
      </c>
    </row>
    <row r="158" spans="1:52" x14ac:dyDescent="0.45">
      <c r="A158" s="305">
        <f>Веса!A158</f>
        <v>1</v>
      </c>
      <c r="B158" s="305">
        <f>MoM!B158</f>
        <v>1</v>
      </c>
      <c r="C158" s="305">
        <f>БИПЦ_НДС!E158</f>
        <v>0</v>
      </c>
      <c r="D158" s="305">
        <f t="shared" si="2"/>
        <v>1</v>
      </c>
      <c r="E158" s="305">
        <v>0</v>
      </c>
      <c r="F158" s="305">
        <v>1</v>
      </c>
      <c r="G158" s="305">
        <v>0</v>
      </c>
      <c r="H158" s="305">
        <v>1</v>
      </c>
      <c r="I158" s="305">
        <v>0</v>
      </c>
      <c r="J158" s="308" t="s">
        <v>157</v>
      </c>
      <c r="K158" s="308" t="s">
        <v>157</v>
      </c>
      <c r="L158" s="305">
        <f>M158/MoM!M158*100</f>
        <v>0.92697269846568642</v>
      </c>
      <c r="M158" s="305">
        <f>N158/MoM!N158*100</f>
        <v>0.91927882506842118</v>
      </c>
      <c r="N158" s="305">
        <f>O158/MoM!O158*100</f>
        <v>0.90925868587517533</v>
      </c>
      <c r="O158" s="305">
        <f>P158/MoM!P158*100</f>
        <v>0.90780387197777501</v>
      </c>
      <c r="P158" s="305">
        <f>Q158/MoM!Q158*100</f>
        <v>0.90308329184349057</v>
      </c>
      <c r="Q158" s="305">
        <f>R158/MoM!R158*100</f>
        <v>0.90290267518512191</v>
      </c>
      <c r="R158" s="305">
        <f>S158/MoM!S158*100</f>
        <v>0.90416673893038113</v>
      </c>
      <c r="S158" s="305">
        <f>T158/MoM!T158*100</f>
        <v>0.90850673927724701</v>
      </c>
      <c r="T158" s="305">
        <f>U158/MoM!U158*100</f>
        <v>0.92331539912746607</v>
      </c>
      <c r="U158" s="305">
        <f>V158/MoM!V158*100</f>
        <v>0.94021207093149872</v>
      </c>
      <c r="V158" s="305">
        <f>W158/MoM!W158*100</f>
        <v>0.95093048854011775</v>
      </c>
      <c r="W158" s="305">
        <f>X158/MoM!X158*100</f>
        <v>0.95501948964084038</v>
      </c>
      <c r="X158" s="305">
        <f>Y158/MoM!Y158*100</f>
        <v>0.95301394871259459</v>
      </c>
      <c r="Y158" s="305">
        <f>Z158/MoM!Z158*100</f>
        <v>0.94586634409725012</v>
      </c>
      <c r="Z158" s="305">
        <f>AA158/MoM!AA158*100</f>
        <v>0.94312333169936802</v>
      </c>
      <c r="AA158" s="305">
        <f>AB158/MoM!AB158*100</f>
        <v>0.94029396170426993</v>
      </c>
      <c r="AB158" s="305">
        <f>AC158/MoM!AC158*100</f>
        <v>0.93972978532724727</v>
      </c>
      <c r="AC158" s="305">
        <f>AD158/MoM!AD158*100</f>
        <v>0.94001170426284542</v>
      </c>
      <c r="AD158" s="305">
        <f>AE158/MoM!AE158*100</f>
        <v>0.94095171596710814</v>
      </c>
      <c r="AE158" s="305">
        <f>AF158/MoM!AF158*100</f>
        <v>0.94659742626291066</v>
      </c>
      <c r="AF158" s="305">
        <f>AG158/MoM!AG158*100</f>
        <v>0.96003910971584405</v>
      </c>
      <c r="AG158" s="305">
        <f>AH158/MoM!AH158*100</f>
        <v>0.98212000923930853</v>
      </c>
      <c r="AH158" s="305">
        <f>AI158/MoM!AI158*100</f>
        <v>0.99341438934556059</v>
      </c>
      <c r="AI158" s="305">
        <f>AJ158/MoM!AJ158*100</f>
        <v>0.9985801441701575</v>
      </c>
      <c r="AJ158" s="305">
        <f>AK158/MoM!AK158*100</f>
        <v>0.99248880529071959</v>
      </c>
      <c r="AK158" s="305">
        <f>AL158/MoM!AL158*100</f>
        <v>0.98663312133950432</v>
      </c>
      <c r="AL158" s="305">
        <f>AM158/MoM!AM158*100</f>
        <v>0.98179861904494092</v>
      </c>
      <c r="AM158" s="305">
        <f>AN158/MoM!AN158*100</f>
        <v>0.9793441224973285</v>
      </c>
      <c r="AN158" s="305">
        <f>AO158/MoM!AO158*100</f>
        <v>0.97748336866458363</v>
      </c>
      <c r="AO158" s="305">
        <f>AP158/MoM!AP158*100</f>
        <v>0.97806985868578233</v>
      </c>
      <c r="AP158" s="305">
        <f>AQ158/MoM!AQ158*100</f>
        <v>0.97953696347381114</v>
      </c>
      <c r="AQ158" s="305">
        <f>AR158/MoM!AR158*100</f>
        <v>0.98561009264734878</v>
      </c>
      <c r="AR158" s="307">
        <v>1</v>
      </c>
      <c r="AS158" s="305">
        <f>AR158*MoM!AS158/100</f>
        <v>1.0115000000000001</v>
      </c>
      <c r="AT158" s="305">
        <f>AS158*MoM!AT158/100</f>
        <v>1.0241437500000001</v>
      </c>
      <c r="AU158" s="305">
        <f>AT158*MoM!AU158/100</f>
        <v>1.0242461643750003</v>
      </c>
      <c r="AV158" s="305">
        <f>AU158*MoM!AV158/100</f>
        <v>1.0150279488956253</v>
      </c>
      <c r="AW158" s="305">
        <f>AV158*MoM!AW158/100</f>
        <v>1.0030506190986568</v>
      </c>
      <c r="AX158" s="305">
        <f>AW158*MoM!AX158/100</f>
        <v>0.9987375014365325</v>
      </c>
      <c r="AY158" s="305">
        <f>AX158*MoM!AY158/100</f>
        <v>0.99374381392934974</v>
      </c>
      <c r="AZ158" s="305">
        <f>AY158*MoM!AZ158/100</f>
        <v>0.99324694202238506</v>
      </c>
    </row>
    <row r="159" spans="1:52" x14ac:dyDescent="0.45">
      <c r="A159" s="305">
        <f>Веса!A159</f>
        <v>1</v>
      </c>
      <c r="B159" s="305">
        <f>MoM!B159</f>
        <v>1</v>
      </c>
      <c r="C159" s="305">
        <f>БИПЦ_НДС!E159</f>
        <v>1</v>
      </c>
      <c r="D159" s="305">
        <f t="shared" si="2"/>
        <v>0</v>
      </c>
      <c r="E159" s="305">
        <v>0</v>
      </c>
      <c r="F159" s="305">
        <v>1</v>
      </c>
      <c r="G159" s="305">
        <v>0</v>
      </c>
      <c r="H159" s="305">
        <v>1</v>
      </c>
      <c r="I159" s="305">
        <v>0</v>
      </c>
      <c r="J159" s="308" t="s">
        <v>158</v>
      </c>
      <c r="K159" s="308" t="s">
        <v>158</v>
      </c>
      <c r="L159" s="305">
        <f>M159/MoM!M159*100</f>
        <v>0.92745371822597833</v>
      </c>
      <c r="M159" s="305">
        <f>N159/MoM!N159*100</f>
        <v>0.92188899591662243</v>
      </c>
      <c r="N159" s="305">
        <f>O159/MoM!O159*100</f>
        <v>0.91884676223009765</v>
      </c>
      <c r="O159" s="305">
        <f>P159/MoM!P159*100</f>
        <v>0.91792791546786767</v>
      </c>
      <c r="P159" s="305">
        <f>Q159/MoM!Q159*100</f>
        <v>0.91774432988477417</v>
      </c>
      <c r="Q159" s="305">
        <f>R159/MoM!R159*100</f>
        <v>0.91728545771983183</v>
      </c>
      <c r="R159" s="305">
        <f>S159/MoM!S159*100</f>
        <v>0.91902830008949943</v>
      </c>
      <c r="S159" s="305">
        <f>T159/MoM!T159*100</f>
        <v>0.92904570856047497</v>
      </c>
      <c r="T159" s="305">
        <f>U159/MoM!U159*100</f>
        <v>0.93935811592549612</v>
      </c>
      <c r="U159" s="305">
        <f>V159/MoM!V159*100</f>
        <v>0.95683017688171035</v>
      </c>
      <c r="V159" s="305">
        <f>W159/MoM!W159*100</f>
        <v>0.97003443332267791</v>
      </c>
      <c r="W159" s="305">
        <f>X159/MoM!X159*100</f>
        <v>0.97517561581928813</v>
      </c>
      <c r="X159" s="305">
        <f>Y159/MoM!Y159*100</f>
        <v>0.9745905104497965</v>
      </c>
      <c r="Y159" s="305">
        <f>Z159/MoM!Z159*100</f>
        <v>0.96874296738709775</v>
      </c>
      <c r="Z159" s="305">
        <f>AA159/MoM!AA159*100</f>
        <v>0.96748360152949453</v>
      </c>
      <c r="AA159" s="305">
        <f>AB159/MoM!AB159*100</f>
        <v>0.97261126461760083</v>
      </c>
      <c r="AB159" s="305">
        <f>AC159/MoM!AC159*100</f>
        <v>0.97027699758251862</v>
      </c>
      <c r="AC159" s="305">
        <f>AD159/MoM!AD159*100</f>
        <v>0.97008294218300217</v>
      </c>
      <c r="AD159" s="305">
        <f>AE159/MoM!AE159*100</f>
        <v>0.96998593388878374</v>
      </c>
      <c r="AE159" s="305">
        <f>AF159/MoM!AF159*100</f>
        <v>0.97163490997639479</v>
      </c>
      <c r="AF159" s="305">
        <f>AG159/MoM!AG159*100</f>
        <v>0.97892217180121777</v>
      </c>
      <c r="AG159" s="305">
        <f>AH159/MoM!AH159*100</f>
        <v>0.99145237560027344</v>
      </c>
      <c r="AH159" s="305">
        <f>AI159/MoM!AI159*100</f>
        <v>0.99561647557779454</v>
      </c>
      <c r="AI159" s="305">
        <f>AJ159/MoM!AJ159*100</f>
        <v>1.0073647499896126</v>
      </c>
      <c r="AJ159" s="305">
        <f>AK159/MoM!AK159*100</f>
        <v>1.001219825014676</v>
      </c>
      <c r="AK159" s="305">
        <f>AL159/MoM!AL159*100</f>
        <v>0.99200860262454083</v>
      </c>
      <c r="AL159" s="305">
        <f>AM159/MoM!AM159*100</f>
        <v>0.98556054670748128</v>
      </c>
      <c r="AM159" s="305">
        <f>AN159/MoM!AN159*100</f>
        <v>0.98289953323137114</v>
      </c>
      <c r="AN159" s="305">
        <f>AO159/MoM!AO159*100</f>
        <v>0.98309611313801737</v>
      </c>
      <c r="AO159" s="305">
        <f>AP159/MoM!AP159*100</f>
        <v>0.98319442274933111</v>
      </c>
      <c r="AP159" s="305">
        <f>AQ159/MoM!AQ159*100</f>
        <v>0.98850367263217764</v>
      </c>
      <c r="AQ159" s="305">
        <f>AR159/MoM!AR159*100</f>
        <v>0.99235883695544314</v>
      </c>
      <c r="AR159" s="307">
        <v>1</v>
      </c>
      <c r="AS159" s="305">
        <f>AR159*MoM!AS159/100</f>
        <v>1.0118</v>
      </c>
      <c r="AT159" s="305">
        <f>AS159*MoM!AT159/100</f>
        <v>1.0207038400000001</v>
      </c>
      <c r="AU159" s="305">
        <f>AT159*MoM!AU159/100</f>
        <v>1.0232555996000001</v>
      </c>
      <c r="AV159" s="305">
        <f>AU159*MoM!AV159/100</f>
        <v>1.01977653056136</v>
      </c>
      <c r="AW159" s="305">
        <f>AV159*MoM!AW159/100</f>
        <v>1.0101906311740831</v>
      </c>
      <c r="AX159" s="305">
        <f>AW159*MoM!AX159/100</f>
        <v>1.0050386589550953</v>
      </c>
      <c r="AY159" s="305">
        <f>AX159*MoM!AY159/100</f>
        <v>1.0042346280279313</v>
      </c>
      <c r="AZ159" s="305">
        <f>AY159*MoM!AZ159/100</f>
        <v>1.0029291230114949</v>
      </c>
    </row>
    <row r="160" spans="1:52" x14ac:dyDescent="0.45">
      <c r="A160" s="305">
        <f>Веса!A160</f>
        <v>1</v>
      </c>
      <c r="B160" s="305">
        <f>MoM!B160</f>
        <v>1</v>
      </c>
      <c r="C160" s="305">
        <f>БИПЦ_НДС!E160</f>
        <v>1</v>
      </c>
      <c r="D160" s="305">
        <f t="shared" si="2"/>
        <v>0</v>
      </c>
      <c r="E160" s="305">
        <v>0</v>
      </c>
      <c r="F160" s="305">
        <v>1</v>
      </c>
      <c r="G160" s="305">
        <v>0</v>
      </c>
      <c r="H160" s="305">
        <v>1</v>
      </c>
      <c r="I160" s="305">
        <v>0</v>
      </c>
      <c r="J160" s="308" t="s">
        <v>159</v>
      </c>
      <c r="K160" s="308" t="s">
        <v>159</v>
      </c>
      <c r="L160" s="305">
        <f>M160/MoM!M160*100</f>
        <v>0.94576473734594524</v>
      </c>
      <c r="M160" s="305">
        <f>N160/MoM!N160*100</f>
        <v>0.93904980771078905</v>
      </c>
      <c r="N160" s="305">
        <f>O160/MoM!O160*100</f>
        <v>0.93858028280693373</v>
      </c>
      <c r="O160" s="305">
        <f>P160/MoM!P160*100</f>
        <v>0.93613997407163574</v>
      </c>
      <c r="P160" s="305">
        <f>Q160/MoM!Q160*100</f>
        <v>0.93398685213127097</v>
      </c>
      <c r="Q160" s="305">
        <f>R160/MoM!R160*100</f>
        <v>0.93295946659392659</v>
      </c>
      <c r="R160" s="305">
        <f>S160/MoM!S160*100</f>
        <v>0.93361253822054224</v>
      </c>
      <c r="S160" s="305">
        <f>T160/MoM!T160*100</f>
        <v>0.93697354335813621</v>
      </c>
      <c r="T160" s="305">
        <f>U160/MoM!U160*100</f>
        <v>0.94793613381542641</v>
      </c>
      <c r="U160" s="305">
        <f>V160/MoM!V160*100</f>
        <v>0.96243955666280234</v>
      </c>
      <c r="V160" s="305">
        <f>W160/MoM!W160*100</f>
        <v>0.96946536542644079</v>
      </c>
      <c r="W160" s="305">
        <f>X160/MoM!X160*100</f>
        <v>0.97111345654766568</v>
      </c>
      <c r="X160" s="305">
        <f>Y160/MoM!Y160*100</f>
        <v>0.9700452317454632</v>
      </c>
      <c r="Y160" s="305">
        <f>Z160/MoM!Z160*100</f>
        <v>0.96694108700387782</v>
      </c>
      <c r="Z160" s="305">
        <f>AA160/MoM!AA160*100</f>
        <v>0.96046258172095189</v>
      </c>
      <c r="AA160" s="305">
        <f>AB160/MoM!AB160*100</f>
        <v>0.96094281301181239</v>
      </c>
      <c r="AB160" s="305">
        <f>AC160/MoM!AC160*100</f>
        <v>0.96238422723133021</v>
      </c>
      <c r="AC160" s="305">
        <f>AD160/MoM!AD160*100</f>
        <v>0.96382780357217723</v>
      </c>
      <c r="AD160" s="305">
        <f>AE160/MoM!AE160*100</f>
        <v>0.96382780357217723</v>
      </c>
      <c r="AE160" s="305">
        <f>AF160/MoM!AF160*100</f>
        <v>0.96498439693646387</v>
      </c>
      <c r="AF160" s="305">
        <f>AG160/MoM!AG160*100</f>
        <v>0.97646771126000775</v>
      </c>
      <c r="AG160" s="305">
        <f>AH160/MoM!AH160*100</f>
        <v>0.99287236880917595</v>
      </c>
      <c r="AH160" s="305">
        <f>AI160/MoM!AI160*100</f>
        <v>1.0006167732858875</v>
      </c>
      <c r="AI160" s="305">
        <f>AJ160/MoM!AJ160*100</f>
        <v>1.0019175750911591</v>
      </c>
      <c r="AJ160" s="305">
        <f>AK160/MoM!AK160*100</f>
        <v>0.99740894600324881</v>
      </c>
      <c r="AK160" s="305">
        <f>AL160/MoM!AL160*100</f>
        <v>0.98942967443522289</v>
      </c>
      <c r="AL160" s="305">
        <f>AM160/MoM!AM160*100</f>
        <v>0.98161318000718456</v>
      </c>
      <c r="AM160" s="305">
        <f>AN160/MoM!AN160*100</f>
        <v>0.97758856596915511</v>
      </c>
      <c r="AN160" s="305">
        <f>AO160/MoM!AO160*100</f>
        <v>0.97582890655041055</v>
      </c>
      <c r="AO160" s="305">
        <f>AP160/MoM!AP160*100</f>
        <v>0.97846364459809665</v>
      </c>
      <c r="AP160" s="305">
        <f>AQ160/MoM!AQ160*100</f>
        <v>0.97836579823363679</v>
      </c>
      <c r="AQ160" s="305">
        <f>AR160/MoM!AR160*100</f>
        <v>0.98629056119932923</v>
      </c>
      <c r="AR160" s="307">
        <v>1</v>
      </c>
      <c r="AS160" s="305">
        <f>AR160*MoM!AS160/100</f>
        <v>1.0093000000000001</v>
      </c>
      <c r="AT160" s="305">
        <f>AS160*MoM!AT160/100</f>
        <v>1.0180809100000001</v>
      </c>
      <c r="AU160" s="305">
        <f>AT160*MoM!AU160/100</f>
        <v>1.0220514255490001</v>
      </c>
      <c r="AV160" s="305">
        <f>AU160*MoM!AV160/100</f>
        <v>1.0115242958658452</v>
      </c>
      <c r="AW160" s="305">
        <f>AV160*MoM!AW160/100</f>
        <v>1.0032297966397454</v>
      </c>
      <c r="AX160" s="305">
        <f>AW160*MoM!AX160/100</f>
        <v>0.99610686508360335</v>
      </c>
      <c r="AY160" s="305">
        <f>AX160*MoM!AY160/100</f>
        <v>0.99620647577011179</v>
      </c>
      <c r="AZ160" s="305">
        <f>AY160*MoM!AZ160/100</f>
        <v>0.9950110279991875</v>
      </c>
    </row>
    <row r="161" spans="1:52" x14ac:dyDescent="0.45">
      <c r="A161" s="305">
        <f>Веса!A161</f>
        <v>1</v>
      </c>
      <c r="B161" s="305">
        <f>MoM!B161</f>
        <v>1</v>
      </c>
      <c r="C161" s="305">
        <f>БИПЦ_НДС!E161</f>
        <v>1</v>
      </c>
      <c r="D161" s="305">
        <f t="shared" si="2"/>
        <v>0</v>
      </c>
      <c r="E161" s="305">
        <v>0</v>
      </c>
      <c r="F161" s="305">
        <v>1</v>
      </c>
      <c r="G161" s="305">
        <v>0</v>
      </c>
      <c r="H161" s="305">
        <v>1</v>
      </c>
      <c r="I161" s="305">
        <v>0</v>
      </c>
      <c r="J161" s="308" t="s">
        <v>160</v>
      </c>
      <c r="K161" s="308" t="s">
        <v>160</v>
      </c>
      <c r="L161" s="305">
        <f>M161/MoM!M161*100</f>
        <v>0.88939832975873323</v>
      </c>
      <c r="M161" s="305">
        <f>N161/MoM!N161*100</f>
        <v>0.89482365957026155</v>
      </c>
      <c r="N161" s="305">
        <f>O161/MoM!O161*100</f>
        <v>0.89911881313619879</v>
      </c>
      <c r="O161" s="305">
        <f>P161/MoM!P161*100</f>
        <v>0.8964214566967903</v>
      </c>
      <c r="P161" s="305">
        <f>Q161/MoM!Q161*100</f>
        <v>0.89453897163772711</v>
      </c>
      <c r="Q161" s="305">
        <f>R161/MoM!R161*100</f>
        <v>0.89561241840369255</v>
      </c>
      <c r="R161" s="305">
        <f>S161/MoM!S161*100</f>
        <v>0.89874706186810538</v>
      </c>
      <c r="S161" s="305">
        <f>T161/MoM!T161*100</f>
        <v>0.90575728895067653</v>
      </c>
      <c r="T161" s="305">
        <f>U161/MoM!U161*100</f>
        <v>0.91798501235151064</v>
      </c>
      <c r="U161" s="305">
        <f>V161/MoM!V161*100</f>
        <v>0.92734845947749589</v>
      </c>
      <c r="V161" s="305">
        <f>W161/MoM!W161*100</f>
        <v>0.93968219398854647</v>
      </c>
      <c r="W161" s="305">
        <f>X161/MoM!X161*100</f>
        <v>0.94748155619865138</v>
      </c>
      <c r="X161" s="305">
        <f>Y161/MoM!Y161*100</f>
        <v>0.94805004513237057</v>
      </c>
      <c r="Y161" s="305">
        <f>Z161/MoM!Z161*100</f>
        <v>0.95060978025422793</v>
      </c>
      <c r="Z161" s="305">
        <f>AA161/MoM!AA161*100</f>
        <v>0.9602109390347956</v>
      </c>
      <c r="AA161" s="305">
        <f>AB161/MoM!AB161*100</f>
        <v>0.96789262654707398</v>
      </c>
      <c r="AB161" s="305">
        <f>AC161/MoM!AC161*100</f>
        <v>0.97166740779060767</v>
      </c>
      <c r="AC161" s="305">
        <f>AD161/MoM!AD161*100</f>
        <v>0.97293057542073547</v>
      </c>
      <c r="AD161" s="305">
        <f>AE161/MoM!AE161*100</f>
        <v>0.97040095592464148</v>
      </c>
      <c r="AE161" s="305">
        <f>AF161/MoM!AF161*100</f>
        <v>0.97040095592464148</v>
      </c>
      <c r="AF161" s="305">
        <f>AG161/MoM!AG161*100</f>
        <v>0.97515592060867207</v>
      </c>
      <c r="AG161" s="305">
        <f>AH161/MoM!AH161*100</f>
        <v>0.98471244863063712</v>
      </c>
      <c r="AH161" s="305">
        <f>AI161/MoM!AI161*100</f>
        <v>0.99022683834296865</v>
      </c>
      <c r="AI161" s="305">
        <f>AJ161/MoM!AJ161*100</f>
        <v>1.0021095604030843</v>
      </c>
      <c r="AJ161" s="305">
        <f>AK161/MoM!AK161*100</f>
        <v>1.0121306560071153</v>
      </c>
      <c r="AK161" s="305">
        <f>AL161/MoM!AL161*100</f>
        <v>1.0118270168103132</v>
      </c>
      <c r="AL161" s="305">
        <f>AM161/MoM!AM161*100</f>
        <v>1.020933459961606</v>
      </c>
      <c r="AM161" s="305">
        <f>AN161/MoM!AN161*100</f>
        <v>1.0108262187079862</v>
      </c>
      <c r="AN161" s="305">
        <f>AO161/MoM!AO161*100</f>
        <v>1.000920121764648</v>
      </c>
      <c r="AO161" s="305">
        <f>AP161/MoM!AP161*100</f>
        <v>1.0031221460325301</v>
      </c>
      <c r="AP161" s="305">
        <f>AQ161/MoM!AQ161*100</f>
        <v>0.9980062230877641</v>
      </c>
      <c r="AQ161" s="305">
        <f>AR161/MoM!AR161*100</f>
        <v>1.0008006405124099</v>
      </c>
      <c r="AR161" s="307">
        <v>1</v>
      </c>
      <c r="AS161" s="305">
        <f>AR161*MoM!AS161/100</f>
        <v>0.99480000000000002</v>
      </c>
      <c r="AT161" s="305">
        <f>AS161*MoM!AT161/100</f>
        <v>1.00047036</v>
      </c>
      <c r="AU161" s="305">
        <f>AT161*MoM!AU161/100</f>
        <v>1.0025713477559999</v>
      </c>
      <c r="AV161" s="305">
        <f>AU161*MoM!AV161/100</f>
        <v>1.0069826616861262</v>
      </c>
      <c r="AW161" s="305">
        <f>AV161*MoM!AW161/100</f>
        <v>1.0050693946289224</v>
      </c>
      <c r="AX161" s="305">
        <f>AW161*MoM!AX161/100</f>
        <v>1.0174317481828583</v>
      </c>
      <c r="AY161" s="305">
        <f>AX161*MoM!AY161/100</f>
        <v>1.0237398250215921</v>
      </c>
      <c r="AZ161" s="305">
        <f>AY161*MoM!AZ161/100</f>
        <v>1.0267086705141548</v>
      </c>
    </row>
    <row r="162" spans="1:52" x14ac:dyDescent="0.45">
      <c r="A162" s="305">
        <f>Веса!A162</f>
        <v>1</v>
      </c>
      <c r="B162" s="305">
        <f>MoM!B162</f>
        <v>1</v>
      </c>
      <c r="C162" s="305">
        <f>БИПЦ_НДС!E162</f>
        <v>1</v>
      </c>
      <c r="D162" s="305">
        <f t="shared" si="2"/>
        <v>0</v>
      </c>
      <c r="E162" s="305">
        <v>0</v>
      </c>
      <c r="F162" s="305">
        <v>1</v>
      </c>
      <c r="G162" s="305">
        <v>0</v>
      </c>
      <c r="H162" s="305">
        <v>1</v>
      </c>
      <c r="I162" s="305">
        <v>0</v>
      </c>
      <c r="J162" s="308" t="s">
        <v>161</v>
      </c>
      <c r="K162" s="308" t="s">
        <v>161</v>
      </c>
      <c r="L162" s="305">
        <f>M162/MoM!M162*100</f>
        <v>0.92968026197370079</v>
      </c>
      <c r="M162" s="305">
        <f>N162/MoM!N162*100</f>
        <v>0.92605450895200336</v>
      </c>
      <c r="N162" s="305">
        <f>O162/MoM!O162*100</f>
        <v>0.92540627079573701</v>
      </c>
      <c r="O162" s="305">
        <f>P162/MoM!P162*100</f>
        <v>0.92697946145608978</v>
      </c>
      <c r="P162" s="305">
        <f>Q162/MoM!Q162*100</f>
        <v>0.92716485734838094</v>
      </c>
      <c r="Q162" s="305">
        <f>R162/MoM!R162*100</f>
        <v>0.92614497600529766</v>
      </c>
      <c r="R162" s="305">
        <f>S162/MoM!S162*100</f>
        <v>0.92938648342131613</v>
      </c>
      <c r="S162" s="305">
        <f>T162/MoM!T162*100</f>
        <v>0.93812271636547639</v>
      </c>
      <c r="T162" s="305">
        <f>U162/MoM!U162*100</f>
        <v>0.94600294718294642</v>
      </c>
      <c r="U162" s="305">
        <f>V162/MoM!V162*100</f>
        <v>0.95025996044526972</v>
      </c>
      <c r="V162" s="305">
        <f>W162/MoM!W162*100</f>
        <v>0.95833717010905439</v>
      </c>
      <c r="W162" s="305">
        <f>X162/MoM!X162*100</f>
        <v>0.96015801073226148</v>
      </c>
      <c r="X162" s="305">
        <f>Y162/MoM!Y162*100</f>
        <v>0.96255840575909213</v>
      </c>
      <c r="Y162" s="305">
        <f>Z162/MoM!Z162*100</f>
        <v>0.96592736017924885</v>
      </c>
      <c r="Z162" s="305">
        <f>AA162/MoM!AA162*100</f>
        <v>0.97210929528439605</v>
      </c>
      <c r="AA162" s="305">
        <f>AB162/MoM!AB162*100</f>
        <v>0.97852521663327297</v>
      </c>
      <c r="AB162" s="305">
        <f>AC162/MoM!AC162*100</f>
        <v>0.98067797210986618</v>
      </c>
      <c r="AC162" s="305">
        <f>AD162/MoM!AD162*100</f>
        <v>0.98450261620109458</v>
      </c>
      <c r="AD162" s="305">
        <f>AE162/MoM!AE162*100</f>
        <v>0.98657007169511679</v>
      </c>
      <c r="AE162" s="305">
        <f>AF162/MoM!AF162*100</f>
        <v>0.98568215863059117</v>
      </c>
      <c r="AF162" s="305">
        <f>AG162/MoM!AG162*100</f>
        <v>0.98765352294785247</v>
      </c>
      <c r="AG162" s="305">
        <f>AH162/MoM!AH162*100</f>
        <v>0.99130784098275959</v>
      </c>
      <c r="AH162" s="305">
        <f>AI162/MoM!AI162*100</f>
        <v>0.99329045666472515</v>
      </c>
      <c r="AI162" s="305">
        <f>AJ162/MoM!AJ162*100</f>
        <v>0.99964751558737941</v>
      </c>
      <c r="AJ162" s="305">
        <f>AK162/MoM!AK162*100</f>
        <v>1.0020466696247892</v>
      </c>
      <c r="AK162" s="305">
        <f>AL162/MoM!AL162*100</f>
        <v>1.0046519909658136</v>
      </c>
      <c r="AL162" s="305">
        <f>AM162/MoM!AM162*100</f>
        <v>1.0094743205224495</v>
      </c>
      <c r="AM162" s="305">
        <f>AN162/MoM!AN162*100</f>
        <v>1.0090705307942403</v>
      </c>
      <c r="AN162" s="305">
        <f>AO162/MoM!AO162*100</f>
        <v>1.004933341617984</v>
      </c>
      <c r="AO162" s="305">
        <f>AP162/MoM!AP162*100</f>
        <v>1.0000091682440559</v>
      </c>
      <c r="AP162" s="305">
        <f>AQ162/MoM!AQ162*100</f>
        <v>0.99660913707202614</v>
      </c>
      <c r="AQ162" s="305">
        <f>AR162/MoM!AR162*100</f>
        <v>0.99900099900099903</v>
      </c>
      <c r="AR162" s="307">
        <v>1</v>
      </c>
      <c r="AS162" s="305">
        <f>AR162*MoM!AS162/100</f>
        <v>0.99939999999999996</v>
      </c>
      <c r="AT162" s="305">
        <f>AS162*MoM!AT162/100</f>
        <v>1.00359748</v>
      </c>
      <c r="AU162" s="305">
        <f>AT162*MoM!AU162/100</f>
        <v>1.0063071931960001</v>
      </c>
      <c r="AV162" s="305">
        <f>AU162*MoM!AV162/100</f>
        <v>1.0075147618278353</v>
      </c>
      <c r="AW162" s="305">
        <f>AV162*MoM!AW162/100</f>
        <v>1.0019734306377821</v>
      </c>
      <c r="AX162" s="305">
        <f>AW162*MoM!AX162/100</f>
        <v>1.0038771801559938</v>
      </c>
      <c r="AY162" s="305">
        <f>AX162*MoM!AY162/100</f>
        <v>1.0062864853883682</v>
      </c>
      <c r="AZ162" s="305">
        <f>AY162*MoM!AZ162/100</f>
        <v>1.0063871140369072</v>
      </c>
    </row>
    <row r="163" spans="1:52" x14ac:dyDescent="0.45">
      <c r="A163" s="305">
        <f>Веса!A163</f>
        <v>1</v>
      </c>
      <c r="B163" s="305">
        <f>MoM!B163</f>
        <v>1</v>
      </c>
      <c r="C163" s="305">
        <f>БИПЦ_НДС!E163</f>
        <v>1</v>
      </c>
      <c r="D163" s="305">
        <f t="shared" si="2"/>
        <v>0</v>
      </c>
      <c r="E163" s="305">
        <v>0</v>
      </c>
      <c r="F163" s="305">
        <v>1</v>
      </c>
      <c r="G163" s="305">
        <v>0</v>
      </c>
      <c r="H163" s="305">
        <v>1</v>
      </c>
      <c r="I163" s="305">
        <v>0</v>
      </c>
      <c r="J163" s="308" t="s">
        <v>162</v>
      </c>
      <c r="K163" s="308" t="s">
        <v>162</v>
      </c>
      <c r="L163" s="305">
        <f>M163/MoM!M163*100</f>
        <v>0.87806810105033672</v>
      </c>
      <c r="M163" s="305">
        <f>N163/MoM!N163*100</f>
        <v>0.88219502112527326</v>
      </c>
      <c r="N163" s="305">
        <f>O163/MoM!O163*100</f>
        <v>0.88651777672878707</v>
      </c>
      <c r="O163" s="305">
        <f>P163/MoM!P163*100</f>
        <v>0.88962058894733775</v>
      </c>
      <c r="P163" s="305">
        <f>Q163/MoM!Q163*100</f>
        <v>0.89202256453749551</v>
      </c>
      <c r="Q163" s="305">
        <f>R163/MoM!R163*100</f>
        <v>0.89371740741011674</v>
      </c>
      <c r="R163" s="305">
        <f>S163/MoM!S163*100</f>
        <v>0.89979468578050559</v>
      </c>
      <c r="S163" s="305">
        <f>T163/MoM!T163*100</f>
        <v>0.90519345389518857</v>
      </c>
      <c r="T163" s="305">
        <f>U163/MoM!U163*100</f>
        <v>0.91234448218096065</v>
      </c>
      <c r="U163" s="305">
        <f>V163/MoM!V163*100</f>
        <v>0.91900459690088165</v>
      </c>
      <c r="V163" s="305">
        <f>W163/MoM!W163*100</f>
        <v>0.9258052309179482</v>
      </c>
      <c r="W163" s="305">
        <f>X163/MoM!X163*100</f>
        <v>0.93330425328838362</v>
      </c>
      <c r="X163" s="305">
        <f>Y163/MoM!Y163*100</f>
        <v>0.93778411370416792</v>
      </c>
      <c r="Y163" s="305">
        <f>Z163/MoM!Z163*100</f>
        <v>0.94012857398842842</v>
      </c>
      <c r="Z163" s="305">
        <f>AA163/MoM!AA163*100</f>
        <v>0.94548730686016247</v>
      </c>
      <c r="AA163" s="305">
        <f>AB163/MoM!AB163*100</f>
        <v>0.95361849769915985</v>
      </c>
      <c r="AB163" s="305">
        <f>AC163/MoM!AC163*100</f>
        <v>0.95886339943650511</v>
      </c>
      <c r="AC163" s="305">
        <f>AD163/MoM!AD163*100</f>
        <v>0.96154821695492743</v>
      </c>
      <c r="AD163" s="305">
        <f>AE163/MoM!AE163*100</f>
        <v>0.96308669410205516</v>
      </c>
      <c r="AE163" s="305">
        <f>AF163/MoM!AF163*100</f>
        <v>0.96713165821728386</v>
      </c>
      <c r="AF163" s="305">
        <f>AG163/MoM!AG163*100</f>
        <v>0.97419171932227011</v>
      </c>
      <c r="AG163" s="305">
        <f>AH163/MoM!AH163*100</f>
        <v>0.97857558205922035</v>
      </c>
      <c r="AH163" s="305">
        <f>AI163/MoM!AI163*100</f>
        <v>0.98258774194566312</v>
      </c>
      <c r="AI163" s="305">
        <f>AJ163/MoM!AJ163*100</f>
        <v>0.98750068065539143</v>
      </c>
      <c r="AJ163" s="305">
        <f>AK163/MoM!AK163*100</f>
        <v>0.99115443317381646</v>
      </c>
      <c r="AK163" s="305">
        <f>AL163/MoM!AL163*100</f>
        <v>0.99383055014338573</v>
      </c>
      <c r="AL163" s="305">
        <f>AM163/MoM!AM163*100</f>
        <v>0.99701080790384455</v>
      </c>
      <c r="AM163" s="305">
        <f>AN163/MoM!AN163*100</f>
        <v>0.99830692195411963</v>
      </c>
      <c r="AN163" s="305">
        <f>AO163/MoM!AO163*100</f>
        <v>0.99930522887607365</v>
      </c>
      <c r="AO163" s="305">
        <f>AP163/MoM!AP163*100</f>
        <v>1.0011039782880506</v>
      </c>
      <c r="AP163" s="305">
        <f>AQ163/MoM!AQ163*100</f>
        <v>1.0015044198793659</v>
      </c>
      <c r="AQ163" s="305">
        <f>AR163/MoM!AR163*100</f>
        <v>1.0024057738572574</v>
      </c>
      <c r="AR163" s="307">
        <v>1</v>
      </c>
      <c r="AS163" s="305">
        <f>AR163*MoM!AS163/100</f>
        <v>0.9998999999999999</v>
      </c>
      <c r="AT163" s="305">
        <f>AS163*MoM!AT163/100</f>
        <v>1.0009998899999999</v>
      </c>
      <c r="AU163" s="305">
        <f>AT163*MoM!AU163/100</f>
        <v>1.0057045894829999</v>
      </c>
      <c r="AV163" s="305">
        <f>AU163*MoM!AV163/100</f>
        <v>1.0105319715125183</v>
      </c>
      <c r="AW163" s="305">
        <f>AV163*MoM!AW163/100</f>
        <v>1.0097235459353082</v>
      </c>
      <c r="AX163" s="305">
        <f>AW163*MoM!AX163/100</f>
        <v>1.0147721636649849</v>
      </c>
      <c r="AY163" s="305">
        <f>AX163*MoM!AY163/100</f>
        <v>1.0186282978869119</v>
      </c>
      <c r="AZ163" s="305">
        <f>AY163*MoM!AZ163/100</f>
        <v>1.0250456561635994</v>
      </c>
    </row>
    <row r="164" spans="1:52" x14ac:dyDescent="0.45">
      <c r="A164" s="305">
        <f>Веса!A164</f>
        <v>1</v>
      </c>
      <c r="B164" s="305">
        <f>MoM!B164</f>
        <v>1</v>
      </c>
      <c r="C164" s="305">
        <f>БИПЦ_НДС!E164</f>
        <v>1</v>
      </c>
      <c r="D164" s="305">
        <f t="shared" si="2"/>
        <v>0</v>
      </c>
      <c r="E164" s="305">
        <v>0</v>
      </c>
      <c r="F164" s="305">
        <v>1</v>
      </c>
      <c r="G164" s="305">
        <v>0</v>
      </c>
      <c r="H164" s="305">
        <v>1</v>
      </c>
      <c r="I164" s="305">
        <v>0</v>
      </c>
      <c r="J164" s="308" t="s">
        <v>163</v>
      </c>
      <c r="K164" s="308" t="s">
        <v>163</v>
      </c>
      <c r="L164" s="305">
        <f>M164/MoM!M164*100</f>
        <v>0.89480524666061423</v>
      </c>
      <c r="M164" s="305">
        <f>N164/MoM!N164*100</f>
        <v>0.89677381820326751</v>
      </c>
      <c r="N164" s="305">
        <f>O164/MoM!O164*100</f>
        <v>0.89578736700324391</v>
      </c>
      <c r="O164" s="305">
        <f>P164/MoM!P164*100</f>
        <v>0.89928093773455653</v>
      </c>
      <c r="P164" s="305">
        <f>Q164/MoM!Q164*100</f>
        <v>0.89919100964078302</v>
      </c>
      <c r="Q164" s="305">
        <f>R164/MoM!R164*100</f>
        <v>0.90062971525620827</v>
      </c>
      <c r="R164" s="305">
        <f>S164/MoM!S164*100</f>
        <v>0.90279122657282307</v>
      </c>
      <c r="S164" s="305">
        <f>T164/MoM!T164*100</f>
        <v>0.90847881130023178</v>
      </c>
      <c r="T164" s="305">
        <f>U164/MoM!U164*100</f>
        <v>0.91938055703583454</v>
      </c>
      <c r="U164" s="305">
        <f>V164/MoM!V164*100</f>
        <v>0.9252645926008638</v>
      </c>
      <c r="V164" s="305">
        <f>W164/MoM!W164*100</f>
        <v>0.93220407704537023</v>
      </c>
      <c r="W164" s="305">
        <f>X164/MoM!X164*100</f>
        <v>0.93341594234552916</v>
      </c>
      <c r="X164" s="305">
        <f>Y164/MoM!Y164*100</f>
        <v>0.93733628930338031</v>
      </c>
      <c r="Y164" s="305">
        <f>Z164/MoM!Z164*100</f>
        <v>0.94408511058636457</v>
      </c>
      <c r="Z164" s="305">
        <f>AA164/MoM!AA164*100</f>
        <v>0.94776704251765143</v>
      </c>
      <c r="AA164" s="305">
        <f>AB164/MoM!AB164*100</f>
        <v>0.95790814987259021</v>
      </c>
      <c r="AB164" s="305">
        <f>AC164/MoM!AC164*100</f>
        <v>0.96020712943228437</v>
      </c>
      <c r="AC164" s="305">
        <f>AD164/MoM!AD164*100</f>
        <v>0.95809467374753343</v>
      </c>
      <c r="AD164" s="305">
        <f>AE164/MoM!AE164*100</f>
        <v>0.96029829149715284</v>
      </c>
      <c r="AE164" s="305">
        <f>AF164/MoM!AF164*100</f>
        <v>0.96394742500484198</v>
      </c>
      <c r="AF164" s="305">
        <f>AG164/MoM!AG164*100</f>
        <v>0.96693566202235692</v>
      </c>
      <c r="AG164" s="305">
        <f>AH164/MoM!AH164*100</f>
        <v>0.96964308187601955</v>
      </c>
      <c r="AH164" s="305">
        <f>AI164/MoM!AI164*100</f>
        <v>0.97129147511520886</v>
      </c>
      <c r="AI164" s="305">
        <f>AJ164/MoM!AJ164*100</f>
        <v>0.97391396209801984</v>
      </c>
      <c r="AJ164" s="305">
        <f>AK164/MoM!AK164*100</f>
        <v>0.9794652716819785</v>
      </c>
      <c r="AK164" s="305">
        <f>AL164/MoM!AL164*100</f>
        <v>0.98563590289357494</v>
      </c>
      <c r="AL164" s="305">
        <f>AM164/MoM!AM164*100</f>
        <v>0.99204253626238337</v>
      </c>
      <c r="AM164" s="305">
        <f>AN164/MoM!AN164*100</f>
        <v>0.99591150215380675</v>
      </c>
      <c r="AN164" s="305">
        <f>AO164/MoM!AO164*100</f>
        <v>0.99630986675466826</v>
      </c>
      <c r="AO164" s="305">
        <f>AP164/MoM!AP164*100</f>
        <v>0.99730617662142296</v>
      </c>
      <c r="AP164" s="305">
        <f>AQ164/MoM!AQ164*100</f>
        <v>0.99940051959232779</v>
      </c>
      <c r="AQ164" s="305">
        <f>AR164/MoM!AR164*100</f>
        <v>1.0002000400080016</v>
      </c>
      <c r="AR164" s="307">
        <v>1</v>
      </c>
      <c r="AS164" s="305">
        <f>AR164*MoM!AS164/100</f>
        <v>1.0031000000000001</v>
      </c>
      <c r="AT164" s="305">
        <f>AS164*MoM!AT164/100</f>
        <v>1.0073130200000002</v>
      </c>
      <c r="AU164" s="305">
        <f>AT164*MoM!AU164/100</f>
        <v>1.0112415407780002</v>
      </c>
      <c r="AV164" s="305">
        <f>AU164*MoM!AV164/100</f>
        <v>1.0157921277115012</v>
      </c>
      <c r="AW164" s="305">
        <f>AV164*MoM!AW164/100</f>
        <v>1.014268439519934</v>
      </c>
      <c r="AX164" s="305">
        <f>AW164*MoM!AX164/100</f>
        <v>1.0182240864340617</v>
      </c>
      <c r="AY164" s="305">
        <f>AX164*MoM!AY164/100</f>
        <v>1.0213805811020074</v>
      </c>
      <c r="AZ164" s="305">
        <f>AY164*MoM!AZ164/100</f>
        <v>1.0236276183804316</v>
      </c>
    </row>
    <row r="165" spans="1:52" x14ac:dyDescent="0.45">
      <c r="A165" s="305">
        <f>Веса!A165</f>
        <v>1</v>
      </c>
      <c r="B165" s="305">
        <f>MoM!B165</f>
        <v>1</v>
      </c>
      <c r="C165" s="305">
        <f>БИПЦ_НДС!E165</f>
        <v>0</v>
      </c>
      <c r="D165" s="305">
        <f t="shared" si="2"/>
        <v>1</v>
      </c>
      <c r="E165" s="305">
        <v>0</v>
      </c>
      <c r="F165" s="305">
        <v>1</v>
      </c>
      <c r="G165" s="305">
        <v>0</v>
      </c>
      <c r="H165" s="305">
        <v>1</v>
      </c>
      <c r="I165" s="305">
        <v>0</v>
      </c>
      <c r="J165" s="308" t="s">
        <v>164</v>
      </c>
      <c r="K165" s="308" t="s">
        <v>164</v>
      </c>
      <c r="L165" s="305">
        <f>M165/MoM!M165*100</f>
        <v>0.95941248980429417</v>
      </c>
      <c r="M165" s="305">
        <f>N165/MoM!N165*100</f>
        <v>0.95778148857162682</v>
      </c>
      <c r="N165" s="305">
        <f>O165/MoM!O165*100</f>
        <v>0.95873927006019832</v>
      </c>
      <c r="O165" s="305">
        <f>P165/MoM!P165*100</f>
        <v>0.96065674860031869</v>
      </c>
      <c r="P165" s="305">
        <f>Q165/MoM!Q165*100</f>
        <v>0.96565216369304041</v>
      </c>
      <c r="Q165" s="305">
        <f>R165/MoM!R165*100</f>
        <v>0.96323803328380775</v>
      </c>
      <c r="R165" s="305">
        <f>S165/MoM!S165*100</f>
        <v>0.9604446429872846</v>
      </c>
      <c r="S165" s="305">
        <f>T165/MoM!T165*100</f>
        <v>0.96188530995176569</v>
      </c>
      <c r="T165" s="305">
        <f>U165/MoM!U165*100</f>
        <v>0.9725622368922302</v>
      </c>
      <c r="U165" s="305">
        <f>V165/MoM!V165*100</f>
        <v>0.9711033935368919</v>
      </c>
      <c r="V165" s="305">
        <f>W165/MoM!W165*100</f>
        <v>0.97052073150076978</v>
      </c>
      <c r="W165" s="305">
        <f>X165/MoM!X165*100</f>
        <v>0.97343229369527207</v>
      </c>
      <c r="X165" s="305">
        <f>Y165/MoM!Y165*100</f>
        <v>0.97537915828266253</v>
      </c>
      <c r="Y165" s="305">
        <f>Z165/MoM!Z165*100</f>
        <v>0.98015851615824745</v>
      </c>
      <c r="Z165" s="305">
        <f>AA165/MoM!AA165*100</f>
        <v>0.9888819269520559</v>
      </c>
      <c r="AA165" s="305">
        <f>AB165/MoM!AB165*100</f>
        <v>0.9930352310452546</v>
      </c>
      <c r="AB165" s="305">
        <f>AC165/MoM!AC165*100</f>
        <v>0.99601433673839035</v>
      </c>
      <c r="AC165" s="305">
        <f>AD165/MoM!AD165*100</f>
        <v>0.99950038691697474</v>
      </c>
      <c r="AD165" s="305">
        <f>AE165/MoM!AE165*100</f>
        <v>0.99780123625921591</v>
      </c>
      <c r="AE165" s="305">
        <f>AF165/MoM!AF165*100</f>
        <v>0.99949749836085666</v>
      </c>
      <c r="AF165" s="305">
        <f>AG165/MoM!AG165*100</f>
        <v>1.0091926240949569</v>
      </c>
      <c r="AG165" s="305">
        <f>AH165/MoM!AH165*100</f>
        <v>1.0102018167190518</v>
      </c>
      <c r="AH165" s="305">
        <f>AI165/MoM!AI165*100</f>
        <v>1.0101007965373798</v>
      </c>
      <c r="AI165" s="305">
        <f>AJ165/MoM!AJ165*100</f>
        <v>1.0178785726707176</v>
      </c>
      <c r="AJ165" s="305">
        <f>AK165/MoM!AK165*100</f>
        <v>1.015639239810842</v>
      </c>
      <c r="AK165" s="305">
        <f>AL165/MoM!AL165*100</f>
        <v>1.0161470594307476</v>
      </c>
      <c r="AL165" s="305">
        <f>AM165/MoM!AM165*100</f>
        <v>1.0172648211961213</v>
      </c>
      <c r="AM165" s="305">
        <f>AN165/MoM!AN165*100</f>
        <v>1.0160441034106857</v>
      </c>
      <c r="AN165" s="305">
        <f>AO165/MoM!AO165*100</f>
        <v>1.00598526678692</v>
      </c>
      <c r="AO165" s="305">
        <f>AP165/MoM!AP165*100</f>
        <v>1.0070918505803856</v>
      </c>
      <c r="AP165" s="305">
        <f>AQ165/MoM!AQ165*100</f>
        <v>0.99591313103894341</v>
      </c>
      <c r="AQ165" s="305">
        <f>AR165/MoM!AR165*100</f>
        <v>0.99720781810929393</v>
      </c>
      <c r="AR165" s="307">
        <v>1</v>
      </c>
      <c r="AS165" s="305">
        <f>AR165*MoM!AS165/100</f>
        <v>0.99750000000000005</v>
      </c>
      <c r="AT165" s="305">
        <f>AS165*MoM!AT165/100</f>
        <v>0.99301125000000001</v>
      </c>
      <c r="AU165" s="305">
        <f>AT165*MoM!AU165/100</f>
        <v>0.99509657362499992</v>
      </c>
      <c r="AV165" s="305">
        <f>AU165*MoM!AV165/100</f>
        <v>0.98753383966544983</v>
      </c>
      <c r="AW165" s="305">
        <f>AV165*MoM!AW165/100</f>
        <v>0.98634879905785122</v>
      </c>
      <c r="AX165" s="305">
        <f>AW165*MoM!AX165/100</f>
        <v>0.99039282913398841</v>
      </c>
      <c r="AY165" s="305">
        <f>AX165*MoM!AY165/100</f>
        <v>0.99306688977265012</v>
      </c>
      <c r="AZ165" s="305">
        <f>AY165*MoM!AZ165/100</f>
        <v>0.99346411652855915</v>
      </c>
    </row>
    <row r="166" spans="1:52" x14ac:dyDescent="0.45">
      <c r="A166" s="305">
        <f>Веса!A166</f>
        <v>1</v>
      </c>
      <c r="B166" s="305">
        <f>MoM!B166</f>
        <v>1</v>
      </c>
      <c r="C166" s="305">
        <f>БИПЦ_НДС!E166</f>
        <v>0</v>
      </c>
      <c r="D166" s="305">
        <f t="shared" si="2"/>
        <v>1</v>
      </c>
      <c r="E166" s="305">
        <v>0</v>
      </c>
      <c r="F166" s="305">
        <v>1</v>
      </c>
      <c r="G166" s="305">
        <v>0</v>
      </c>
      <c r="H166" s="305">
        <v>1</v>
      </c>
      <c r="I166" s="305">
        <v>0</v>
      </c>
      <c r="J166" s="308" t="s">
        <v>165</v>
      </c>
      <c r="K166" s="308" t="s">
        <v>165</v>
      </c>
      <c r="L166" s="305">
        <f>M166/MoM!M166*100</f>
        <v>0.88491155329322113</v>
      </c>
      <c r="M166" s="305">
        <f>N166/MoM!N166*100</f>
        <v>0.88659288524447832</v>
      </c>
      <c r="N166" s="305">
        <f>O166/MoM!O166*100</f>
        <v>0.88535165520513603</v>
      </c>
      <c r="O166" s="305">
        <f>P166/MoM!P166*100</f>
        <v>0.88570579586721809</v>
      </c>
      <c r="P166" s="305">
        <f>Q166/MoM!Q166*100</f>
        <v>0.88242868442250932</v>
      </c>
      <c r="Q166" s="305">
        <f>R166/MoM!R166*100</f>
        <v>0.883399355975374</v>
      </c>
      <c r="R166" s="305">
        <f>S166/MoM!S166*100</f>
        <v>0.89099659043676216</v>
      </c>
      <c r="S166" s="305">
        <f>T166/MoM!T166*100</f>
        <v>0.89803546350121255</v>
      </c>
      <c r="T166" s="305">
        <f>U166/MoM!U166*100</f>
        <v>0.90656680040447413</v>
      </c>
      <c r="U166" s="305">
        <f>V166/MoM!V166*100</f>
        <v>0.91064635100629432</v>
      </c>
      <c r="V166" s="305">
        <f>W166/MoM!W166*100</f>
        <v>0.91656555228783532</v>
      </c>
      <c r="W166" s="305">
        <f>X166/MoM!X166*100</f>
        <v>0.92178997593587586</v>
      </c>
      <c r="X166" s="305">
        <f>Y166/MoM!Y166*100</f>
        <v>0.92870340075539481</v>
      </c>
      <c r="Y166" s="305">
        <f>Z166/MoM!Z166*100</f>
        <v>0.93371839911947396</v>
      </c>
      <c r="Z166" s="305">
        <f>AA166/MoM!AA166*100</f>
        <v>0.93997431239357443</v>
      </c>
      <c r="AA166" s="305">
        <f>AB166/MoM!AB166*100</f>
        <v>0.94617814285537194</v>
      </c>
      <c r="AB166" s="305">
        <f>AC166/MoM!AC166*100</f>
        <v>0.9506251801267922</v>
      </c>
      <c r="AC166" s="305">
        <f>AD166/MoM!AD166*100</f>
        <v>0.95252643048704588</v>
      </c>
      <c r="AD166" s="305">
        <f>AE166/MoM!AE166*100</f>
        <v>0.95681279942423769</v>
      </c>
      <c r="AE166" s="305">
        <f>AF166/MoM!AF166*100</f>
        <v>0.96590252101876795</v>
      </c>
      <c r="AF166" s="305">
        <f>AG166/MoM!AG166*100</f>
        <v>0.96976613110284315</v>
      </c>
      <c r="AG166" s="305">
        <f>AH166/MoM!AH166*100</f>
        <v>0.97606961095501166</v>
      </c>
      <c r="AH166" s="305">
        <f>AI166/MoM!AI166*100</f>
        <v>0.97831457106020825</v>
      </c>
      <c r="AI166" s="305">
        <f>AJ166/MoM!AJ166*100</f>
        <v>0.98310831245840313</v>
      </c>
      <c r="AJ166" s="305">
        <f>AK166/MoM!AK166*100</f>
        <v>0.98409142077086154</v>
      </c>
      <c r="AK166" s="305">
        <f>AL166/MoM!AL166*100</f>
        <v>0.98753574074355954</v>
      </c>
      <c r="AL166" s="305">
        <f>AM166/MoM!AM166*100</f>
        <v>0.99010333366949277</v>
      </c>
      <c r="AM166" s="305">
        <f>AN166/MoM!AN166*100</f>
        <v>0.98970729233602495</v>
      </c>
      <c r="AN166" s="305">
        <f>AO166/MoM!AO166*100</f>
        <v>0.98505566806204559</v>
      </c>
      <c r="AO166" s="305">
        <f>AP166/MoM!AP166*100</f>
        <v>0.98594221816330152</v>
      </c>
      <c r="AP166" s="305">
        <f>AQ166/MoM!AQ166*100</f>
        <v>0.98820988526507714</v>
      </c>
      <c r="AQ166" s="305">
        <f>AR166/MoM!AR166*100</f>
        <v>0.99621438533572426</v>
      </c>
      <c r="AR166" s="307">
        <v>1</v>
      </c>
      <c r="AS166" s="305">
        <f>AR166*MoM!AS166/100</f>
        <v>0.99809999999999999</v>
      </c>
      <c r="AT166" s="305">
        <f>AS166*MoM!AT166/100</f>
        <v>1.0025914499999999</v>
      </c>
      <c r="AU166" s="305">
        <f>AT166*MoM!AU166/100</f>
        <v>1.00479715119</v>
      </c>
      <c r="AV166" s="305">
        <f>AU166*MoM!AV166/100</f>
        <v>1.0074096237830941</v>
      </c>
      <c r="AW166" s="305">
        <f>AV166*MoM!AW166/100</f>
        <v>1.003178503363205</v>
      </c>
      <c r="AX166" s="305">
        <f>AW166*MoM!AX166/100</f>
        <v>1.0050845425195951</v>
      </c>
      <c r="AY166" s="305">
        <f>AX166*MoM!AY166/100</f>
        <v>1.0130247104055001</v>
      </c>
      <c r="AZ166" s="305">
        <f>AY166*MoM!AZ166/100</f>
        <v>1.0192041611389735</v>
      </c>
    </row>
    <row r="167" spans="1:52" x14ac:dyDescent="0.45">
      <c r="A167" s="305">
        <f>Веса!A167</f>
        <v>1</v>
      </c>
      <c r="B167" s="305">
        <f>MoM!B167</f>
        <v>1</v>
      </c>
      <c r="C167" s="305">
        <f>БИПЦ_НДС!E167</f>
        <v>1</v>
      </c>
      <c r="D167" s="305">
        <f t="shared" si="2"/>
        <v>0</v>
      </c>
      <c r="E167" s="305">
        <v>0</v>
      </c>
      <c r="F167" s="305">
        <v>1</v>
      </c>
      <c r="G167" s="305">
        <v>0</v>
      </c>
      <c r="H167" s="305">
        <v>1</v>
      </c>
      <c r="I167" s="305">
        <v>0</v>
      </c>
      <c r="J167" s="308" t="s">
        <v>166</v>
      </c>
      <c r="K167" s="308" t="s">
        <v>166</v>
      </c>
      <c r="L167" s="305">
        <f>M167/MoM!M167*100</f>
        <v>0.91692726687941717</v>
      </c>
      <c r="M167" s="305">
        <f>N167/MoM!N167*100</f>
        <v>0.91830265777973641</v>
      </c>
      <c r="N167" s="305">
        <f>O167/MoM!O167*100</f>
        <v>0.91857814857707032</v>
      </c>
      <c r="O167" s="305">
        <f>P167/MoM!P167*100</f>
        <v>0.91701656572448931</v>
      </c>
      <c r="P167" s="305">
        <f>Q167/MoM!Q167*100</f>
        <v>0.91710826738106188</v>
      </c>
      <c r="Q167" s="305">
        <f>R167/MoM!R167*100</f>
        <v>0.91848392978213356</v>
      </c>
      <c r="R167" s="305">
        <f>S167/MoM!S167*100</f>
        <v>0.92399483336082622</v>
      </c>
      <c r="S167" s="305">
        <f>T167/MoM!T167*100</f>
        <v>0.93166399047772108</v>
      </c>
      <c r="T167" s="305">
        <f>U167/MoM!U167*100</f>
        <v>0.94368245595488376</v>
      </c>
      <c r="U167" s="305">
        <f>V167/MoM!V167*100</f>
        <v>0.94943891893620858</v>
      </c>
      <c r="V167" s="305">
        <f>W167/MoM!W167*100</f>
        <v>0.94905914336863395</v>
      </c>
      <c r="W167" s="305">
        <f>X167/MoM!X167*100</f>
        <v>0.95418406274282475</v>
      </c>
      <c r="X167" s="305">
        <f>Y167/MoM!Y167*100</f>
        <v>0.9628671377137844</v>
      </c>
      <c r="Y167" s="305">
        <f>Z167/MoM!Z167*100</f>
        <v>0.96585202584069718</v>
      </c>
      <c r="Z167" s="305">
        <f>AA167/MoM!AA167*100</f>
        <v>0.97126079718540503</v>
      </c>
      <c r="AA167" s="305">
        <f>AB167/MoM!AB167*100</f>
        <v>0.97339757093921286</v>
      </c>
      <c r="AB167" s="305">
        <f>AC167/MoM!AC167*100</f>
        <v>0.97641510340912441</v>
      </c>
      <c r="AC167" s="305">
        <f>AD167/MoM!AD167*100</f>
        <v>0.97739151851253347</v>
      </c>
      <c r="AD167" s="305">
        <f>AE167/MoM!AE167*100</f>
        <v>0.97924856239770719</v>
      </c>
      <c r="AE167" s="305">
        <f>AF167/MoM!AF167*100</f>
        <v>0.97552741786059594</v>
      </c>
      <c r="AF167" s="305">
        <f>AG167/MoM!AG167*100</f>
        <v>0.97806378914703351</v>
      </c>
      <c r="AG167" s="305">
        <f>AH167/MoM!AH167*100</f>
        <v>0.98373655912408631</v>
      </c>
      <c r="AH167" s="305">
        <f>AI167/MoM!AI167*100</f>
        <v>0.9914097042852541</v>
      </c>
      <c r="AI167" s="305">
        <f>AJ167/MoM!AJ167*100</f>
        <v>0.9963667528066803</v>
      </c>
      <c r="AJ167" s="305">
        <f>AK167/MoM!AK167*100</f>
        <v>1.0011493132201523</v>
      </c>
      <c r="AK167" s="305">
        <f>AL167/MoM!AL167*100</f>
        <v>1.0000480489756103</v>
      </c>
      <c r="AL167" s="305">
        <f>AM167/MoM!AM167*100</f>
        <v>1.0018481354637665</v>
      </c>
      <c r="AM167" s="305">
        <f>AN167/MoM!AN167*100</f>
        <v>1.0051542343107969</v>
      </c>
      <c r="AN167" s="305">
        <f>AO167/MoM!AO167*100</f>
        <v>1.0017367099141401</v>
      </c>
      <c r="AO167" s="305">
        <f>AP167/MoM!AP167*100</f>
        <v>0.99542576864168097</v>
      </c>
      <c r="AP167" s="305">
        <f>AQ167/MoM!AQ167*100</f>
        <v>0.9949280557573601</v>
      </c>
      <c r="AQ167" s="305">
        <f>AR167/MoM!AR167*100</f>
        <v>0.99453008453505709</v>
      </c>
      <c r="AR167" s="307">
        <v>1</v>
      </c>
      <c r="AS167" s="305">
        <f>AR167*MoM!AS167/100</f>
        <v>0.997</v>
      </c>
      <c r="AT167" s="305">
        <f>AS167*MoM!AT167/100</f>
        <v>1.0057735999999999</v>
      </c>
      <c r="AU167" s="305">
        <f>AT167*MoM!AU167/100</f>
        <v>1.0113053547999999</v>
      </c>
      <c r="AV167" s="305">
        <f>AU167*MoM!AV167/100</f>
        <v>1.0173731869287999</v>
      </c>
      <c r="AW167" s="305">
        <f>AV167*MoM!AW167/100</f>
        <v>1.0086237775212121</v>
      </c>
      <c r="AX167" s="305">
        <f>AW167*MoM!AX167/100</f>
        <v>1.0122548231202884</v>
      </c>
      <c r="AY167" s="305">
        <f>AX167*MoM!AY167/100</f>
        <v>1.0151903621073373</v>
      </c>
      <c r="AZ167" s="305">
        <f>AY167*MoM!AZ167/100</f>
        <v>1.0194541616281882</v>
      </c>
    </row>
    <row r="168" spans="1:52" x14ac:dyDescent="0.45">
      <c r="A168" s="305">
        <f>Веса!A168</f>
        <v>1</v>
      </c>
      <c r="B168" s="305">
        <f>MoM!B168</f>
        <v>1</v>
      </c>
      <c r="C168" s="305">
        <f>БИПЦ_НДС!E168</f>
        <v>1</v>
      </c>
      <c r="D168" s="305">
        <f t="shared" si="2"/>
        <v>0</v>
      </c>
      <c r="E168" s="305">
        <v>0</v>
      </c>
      <c r="F168" s="305">
        <v>1</v>
      </c>
      <c r="G168" s="305">
        <v>0</v>
      </c>
      <c r="H168" s="305">
        <v>1</v>
      </c>
      <c r="I168" s="305">
        <v>0</v>
      </c>
      <c r="J168" s="308" t="s">
        <v>167</v>
      </c>
      <c r="K168" s="308" t="s">
        <v>167</v>
      </c>
      <c r="L168" s="305">
        <f>M168/MoM!M168*100</f>
        <v>0.8989621886092598</v>
      </c>
      <c r="M168" s="305">
        <f>N168/MoM!N168*100</f>
        <v>0.9027378298014187</v>
      </c>
      <c r="N168" s="305">
        <f>O168/MoM!O168*100</f>
        <v>0.89966852118009388</v>
      </c>
      <c r="O168" s="305">
        <f>P168/MoM!P168*100</f>
        <v>0.90542639971564653</v>
      </c>
      <c r="P168" s="305">
        <f>Q168/MoM!Q168*100</f>
        <v>0.9038871748361299</v>
      </c>
      <c r="Q168" s="305">
        <f>R168/MoM!R168*100</f>
        <v>0.90000045998433453</v>
      </c>
      <c r="R168" s="305">
        <f>S168/MoM!S168*100</f>
        <v>0.9062104631582264</v>
      </c>
      <c r="S168" s="305">
        <f>T168/MoM!T168*100</f>
        <v>0.90992592605717504</v>
      </c>
      <c r="T168" s="305">
        <f>U168/MoM!U168*100</f>
        <v>0.91374761494661516</v>
      </c>
      <c r="U168" s="305">
        <f>V168/MoM!V168*100</f>
        <v>0.92142309491216667</v>
      </c>
      <c r="V168" s="305">
        <f>W168/MoM!W168*100</f>
        <v>0.92649092193418359</v>
      </c>
      <c r="W168" s="305">
        <f>X168/MoM!X168*100</f>
        <v>0.92361880007618757</v>
      </c>
      <c r="X168" s="305">
        <f>Y168/MoM!Y168*100</f>
        <v>0.93276262619694184</v>
      </c>
      <c r="Y168" s="305">
        <f>Z168/MoM!Z168*100</f>
        <v>0.93677350548958871</v>
      </c>
      <c r="Z168" s="305">
        <f>AA168/MoM!AA168*100</f>
        <v>0.9440803388324075</v>
      </c>
      <c r="AA168" s="305">
        <f>AB168/MoM!AB168*100</f>
        <v>0.9464405396794886</v>
      </c>
      <c r="AB168" s="305">
        <f>AC168/MoM!AC168*100</f>
        <v>0.95032094589217442</v>
      </c>
      <c r="AC168" s="305">
        <f>AD168/MoM!AD168*100</f>
        <v>0.95212655568936955</v>
      </c>
      <c r="AD168" s="305">
        <f>AE168/MoM!AE168*100</f>
        <v>0.951460067100387</v>
      </c>
      <c r="AE168" s="305">
        <f>AF168/MoM!AF168*100</f>
        <v>0.95222123515406731</v>
      </c>
      <c r="AF168" s="305">
        <f>AG168/MoM!AG168*100</f>
        <v>0.95622056434171454</v>
      </c>
      <c r="AG168" s="305">
        <f>AH168/MoM!AH168*100</f>
        <v>0.96253162006636972</v>
      </c>
      <c r="AH168" s="305">
        <f>AI168/MoM!AI168*100</f>
        <v>0.9660929870606153</v>
      </c>
      <c r="AI168" s="305">
        <f>AJ168/MoM!AJ168*100</f>
        <v>0.97073023339850628</v>
      </c>
      <c r="AJ168" s="305">
        <f>AK168/MoM!AK168*100</f>
        <v>0.97888436735905382</v>
      </c>
      <c r="AK168" s="305">
        <f>AL168/MoM!AL168*100</f>
        <v>0.98632388855098263</v>
      </c>
      <c r="AL168" s="305">
        <f>AM168/MoM!AM168*100</f>
        <v>0.98790200677266427</v>
      </c>
      <c r="AM168" s="305">
        <f>AN168/MoM!AN168*100</f>
        <v>0.99056934219095039</v>
      </c>
      <c r="AN168" s="305">
        <f>AO168/MoM!AO168*100</f>
        <v>0.99225331007267503</v>
      </c>
      <c r="AO168" s="305">
        <f>AP168/MoM!AP168*100</f>
        <v>0.99155873275562423</v>
      </c>
      <c r="AP168" s="305">
        <f>AQ168/MoM!AQ168*100</f>
        <v>0.99463256482716678</v>
      </c>
      <c r="AQ168" s="305">
        <f>AR168/MoM!AR168*100</f>
        <v>1.0006003602161297</v>
      </c>
      <c r="AR168" s="307">
        <v>1</v>
      </c>
      <c r="AS168" s="305">
        <f>AR168*MoM!AS168/100</f>
        <v>0.99939999999999996</v>
      </c>
      <c r="AT168" s="305">
        <f>AS168*MoM!AT168/100</f>
        <v>1.0019984399999999</v>
      </c>
      <c r="AU168" s="305">
        <f>AT168*MoM!AU168/100</f>
        <v>1.0049042354760001</v>
      </c>
      <c r="AV168" s="305">
        <f>AU168*MoM!AV168/100</f>
        <v>1.0067130630998569</v>
      </c>
      <c r="AW168" s="305">
        <f>AV168*MoM!AW168/100</f>
        <v>1.0064110491809268</v>
      </c>
      <c r="AX168" s="305">
        <f>AW168*MoM!AX168/100</f>
        <v>1.0088264356989611</v>
      </c>
      <c r="AY168" s="305">
        <f>AX168*MoM!AY168/100</f>
        <v>1.0074140786889827</v>
      </c>
      <c r="AZ168" s="305">
        <f>AY168*MoM!AZ168/100</f>
        <v>1.0086229755834095</v>
      </c>
    </row>
    <row r="169" spans="1:52" x14ac:dyDescent="0.45">
      <c r="A169" s="305">
        <f>Веса!A169</f>
        <v>1</v>
      </c>
      <c r="B169" s="305">
        <f>MoM!B169</f>
        <v>1</v>
      </c>
      <c r="C169" s="305">
        <f>БИПЦ_НДС!E169</f>
        <v>1</v>
      </c>
      <c r="D169" s="305">
        <f t="shared" si="2"/>
        <v>0</v>
      </c>
      <c r="E169" s="305">
        <v>0</v>
      </c>
      <c r="F169" s="305">
        <v>1</v>
      </c>
      <c r="G169" s="305">
        <v>0</v>
      </c>
      <c r="H169" s="305">
        <v>1</v>
      </c>
      <c r="I169" s="305">
        <v>0</v>
      </c>
      <c r="J169" s="308" t="s">
        <v>168</v>
      </c>
      <c r="K169" s="308" t="s">
        <v>168</v>
      </c>
      <c r="L169" s="305">
        <f>M169/MoM!M169*100</f>
        <v>0.86880287362008712</v>
      </c>
      <c r="M169" s="305">
        <f>N169/MoM!N169*100</f>
        <v>0.86984543706843132</v>
      </c>
      <c r="N169" s="305">
        <f>O169/MoM!O169*100</f>
        <v>0.86488731807714125</v>
      </c>
      <c r="O169" s="305">
        <f>P169/MoM!P169*100</f>
        <v>0.86393594202725654</v>
      </c>
      <c r="P169" s="305">
        <f>Q169/MoM!Q169*100</f>
        <v>0.87110661034608283</v>
      </c>
      <c r="Q169" s="305">
        <f>R169/MoM!R169*100</f>
        <v>0.86849329051504465</v>
      </c>
      <c r="R169" s="305">
        <f>S169/MoM!S169*100</f>
        <v>0.8724883596514138</v>
      </c>
      <c r="S169" s="305">
        <f>T169/MoM!T169*100</f>
        <v>0.8710051294400063</v>
      </c>
      <c r="T169" s="305">
        <f>U169/MoM!U169*100</f>
        <v>0.89182215203362247</v>
      </c>
      <c r="U169" s="305">
        <f>V169/MoM!V169*100</f>
        <v>0.90778576855502435</v>
      </c>
      <c r="V169" s="305">
        <f>W169/MoM!W169*100</f>
        <v>0.91577428331830846</v>
      </c>
      <c r="W169" s="305">
        <f>X169/MoM!X169*100</f>
        <v>0.91476693160665834</v>
      </c>
      <c r="X169" s="305">
        <f>Y169/MoM!Y169*100</f>
        <v>0.92354869415008212</v>
      </c>
      <c r="Y169" s="305">
        <f>Z169/MoM!Z169*100</f>
        <v>0.92613463049370237</v>
      </c>
      <c r="Z169" s="305">
        <f>AA169/MoM!AA169*100</f>
        <v>0.92493065547406061</v>
      </c>
      <c r="AA169" s="305">
        <f>AB169/MoM!AB169*100</f>
        <v>0.929555308751431</v>
      </c>
      <c r="AB169" s="305">
        <f>AC169/MoM!AC169*100</f>
        <v>0.93132146383805869</v>
      </c>
      <c r="AC169" s="305">
        <f>AD169/MoM!AD169*100</f>
        <v>0.9317871245699777</v>
      </c>
      <c r="AD169" s="305">
        <f>AE169/MoM!AE169*100</f>
        <v>0.93728466860494053</v>
      </c>
      <c r="AE169" s="305">
        <f>AF169/MoM!AF169*100</f>
        <v>0.9425334627491283</v>
      </c>
      <c r="AF169" s="305">
        <f>AG169/MoM!AG169*100</f>
        <v>0.95384386430211798</v>
      </c>
      <c r="AG169" s="305">
        <f>AH169/MoM!AH169*100</f>
        <v>0.95603770519001285</v>
      </c>
      <c r="AH169" s="305">
        <f>AI169/MoM!AI169*100</f>
        <v>0.96760576142281196</v>
      </c>
      <c r="AI169" s="305">
        <f>AJ169/MoM!AJ169*100</f>
        <v>0.97157294504464542</v>
      </c>
      <c r="AJ169" s="305">
        <f>AK169/MoM!AK169*100</f>
        <v>0.97584786600284179</v>
      </c>
      <c r="AK169" s="305">
        <f>AL169/MoM!AL169*100</f>
        <v>0.97809231609464842</v>
      </c>
      <c r="AL169" s="305">
        <f>AM169/MoM!AM169*100</f>
        <v>0.97105005141876699</v>
      </c>
      <c r="AM169" s="305">
        <f>AN169/MoM!AN169*100</f>
        <v>0.98192581199465723</v>
      </c>
      <c r="AN169" s="305">
        <f>AO169/MoM!AO169*100</f>
        <v>0.99066495172140967</v>
      </c>
      <c r="AO169" s="305">
        <f>AP169/MoM!AP169*100</f>
        <v>0.99016961924554892</v>
      </c>
      <c r="AP169" s="305">
        <f>AQ169/MoM!AQ169*100</f>
        <v>0.99482341645600292</v>
      </c>
      <c r="AQ169" s="305">
        <f>AR169/MoM!AR169*100</f>
        <v>0.99561927518916771</v>
      </c>
      <c r="AR169" s="307">
        <v>1</v>
      </c>
      <c r="AS169" s="305">
        <f>AR169*MoM!AS169/100</f>
        <v>1.0068000000000001</v>
      </c>
      <c r="AT169" s="305">
        <f>AS169*MoM!AT169/100</f>
        <v>1.0113306000000002</v>
      </c>
      <c r="AU169" s="305">
        <f>AT169*MoM!AU169/100</f>
        <v>1.0053637494600001</v>
      </c>
      <c r="AV169" s="305">
        <f>AU169*MoM!AV169/100</f>
        <v>1.0123007593312741</v>
      </c>
      <c r="AW169" s="305">
        <f>AV169*MoM!AW169/100</f>
        <v>1.008352786369882</v>
      </c>
      <c r="AX169" s="305">
        <f>AW169*MoM!AX169/100</f>
        <v>1.0124870327939985</v>
      </c>
      <c r="AY169" s="305">
        <f>AX169*MoM!AY169/100</f>
        <v>1.0136007685300721</v>
      </c>
      <c r="AZ169" s="305">
        <f>AY169*MoM!AZ169/100</f>
        <v>1.0183646921421634</v>
      </c>
    </row>
    <row r="170" spans="1:52" x14ac:dyDescent="0.45">
      <c r="A170" s="305">
        <f>Веса!A170</f>
        <v>1</v>
      </c>
      <c r="B170" s="305">
        <f>MoM!B170</f>
        <v>1</v>
      </c>
      <c r="C170" s="305">
        <f>БИПЦ_НДС!E170</f>
        <v>0</v>
      </c>
      <c r="D170" s="305">
        <f t="shared" si="2"/>
        <v>1</v>
      </c>
      <c r="E170" s="305">
        <v>0</v>
      </c>
      <c r="F170" s="305">
        <v>1</v>
      </c>
      <c r="G170" s="305">
        <v>0</v>
      </c>
      <c r="H170" s="305">
        <v>1</v>
      </c>
      <c r="I170" s="305">
        <v>0</v>
      </c>
      <c r="J170" s="308" t="s">
        <v>169</v>
      </c>
      <c r="K170" s="308" t="s">
        <v>169</v>
      </c>
      <c r="L170" s="305">
        <f>M170/MoM!M170*100</f>
        <v>0.90016611303452898</v>
      </c>
      <c r="M170" s="305">
        <f>N170/MoM!N170*100</f>
        <v>0.89917593031019105</v>
      </c>
      <c r="N170" s="305">
        <f>O170/MoM!O170*100</f>
        <v>0.90277263403143182</v>
      </c>
      <c r="O170" s="305">
        <f>P170/MoM!P170*100</f>
        <v>0.90168930687059401</v>
      </c>
      <c r="P170" s="305">
        <f>Q170/MoM!Q170*100</f>
        <v>0.90791096308800101</v>
      </c>
      <c r="Q170" s="305">
        <f>R170/MoM!R170*100</f>
        <v>0.91136102474773539</v>
      </c>
      <c r="R170" s="305">
        <f>S170/MoM!S170*100</f>
        <v>0.91436851612940284</v>
      </c>
      <c r="S170" s="305">
        <f>T170/MoM!T170*100</f>
        <v>0.91711162167779114</v>
      </c>
      <c r="T170" s="305">
        <f>U170/MoM!U170*100</f>
        <v>0.92252258024569012</v>
      </c>
      <c r="U170" s="305">
        <f>V170/MoM!V170*100</f>
        <v>0.92685843637284482</v>
      </c>
      <c r="V170" s="305">
        <f>W170/MoM!W170*100</f>
        <v>0.93390256048927855</v>
      </c>
      <c r="W170" s="305">
        <f>X170/MoM!X170*100</f>
        <v>0.93549019484211038</v>
      </c>
      <c r="X170" s="305">
        <f>Y170/MoM!Y170*100</f>
        <v>0.93642568503695245</v>
      </c>
      <c r="Y170" s="305">
        <f>Z170/MoM!Z170*100</f>
        <v>0.93811125127001904</v>
      </c>
      <c r="Z170" s="305">
        <f>AA170/MoM!AA170*100</f>
        <v>0.94026890714794009</v>
      </c>
      <c r="AA170" s="305">
        <f>AB170/MoM!AB170*100</f>
        <v>0.9403629340386549</v>
      </c>
      <c r="AB170" s="305">
        <f>AC170/MoM!AC170*100</f>
        <v>0.94356016801438636</v>
      </c>
      <c r="AC170" s="305">
        <f>AD170/MoM!AD170*100</f>
        <v>0.9438432360647907</v>
      </c>
      <c r="AD170" s="305">
        <f>AE170/MoM!AE170*100</f>
        <v>0.95016698574642477</v>
      </c>
      <c r="AE170" s="305">
        <f>AF170/MoM!AF170*100</f>
        <v>0.95662812124950058</v>
      </c>
      <c r="AF170" s="305">
        <f>AG170/MoM!AG170*100</f>
        <v>0.96294186684974714</v>
      </c>
      <c r="AG170" s="305">
        <f>AH170/MoM!AH170*100</f>
        <v>0.96968245991769542</v>
      </c>
      <c r="AH170" s="305">
        <f>AI170/MoM!AI170*100</f>
        <v>0.97346422151137446</v>
      </c>
      <c r="AI170" s="305">
        <f>AJ170/MoM!AJ170*100</f>
        <v>0.97862358188538467</v>
      </c>
      <c r="AJ170" s="305">
        <f>AK170/MoM!AK170*100</f>
        <v>0.97940648075089298</v>
      </c>
      <c r="AK170" s="305">
        <f>AL170/MoM!AL170*100</f>
        <v>0.97803531167784175</v>
      </c>
      <c r="AL170" s="305">
        <f>AM170/MoM!AM170*100</f>
        <v>0.98096941761287515</v>
      </c>
      <c r="AM170" s="305">
        <f>AN170/MoM!AN170*100</f>
        <v>0.98391232586571375</v>
      </c>
      <c r="AN170" s="305">
        <f>AO170/MoM!AO170*100</f>
        <v>0.97997667656225074</v>
      </c>
      <c r="AO170" s="305">
        <f>AP170/MoM!AP170*100</f>
        <v>0.98066266023584436</v>
      </c>
      <c r="AP170" s="305">
        <f>AQ170/MoM!AQ170*100</f>
        <v>0.98360464821655191</v>
      </c>
      <c r="AQ170" s="305">
        <f>AR170/MoM!AR170*100</f>
        <v>0.9912767644726409</v>
      </c>
      <c r="AR170" s="307">
        <v>1</v>
      </c>
      <c r="AS170" s="305">
        <f>AR170*MoM!AS170/100</f>
        <v>1.0038</v>
      </c>
      <c r="AT170" s="305">
        <f>AS170*MoM!AT170/100</f>
        <v>1.0053057000000001</v>
      </c>
      <c r="AU170" s="305">
        <f>AT170*MoM!AU170/100</f>
        <v>1.0063110057</v>
      </c>
      <c r="AV170" s="305">
        <f>AU170*MoM!AV170/100</f>
        <v>1.0058078501971499</v>
      </c>
      <c r="AW170" s="305">
        <f>AV170*MoM!AW170/100</f>
        <v>1.0040979768518148</v>
      </c>
      <c r="AX170" s="305">
        <f>AW170*MoM!AX170/100</f>
        <v>1.0021901906957964</v>
      </c>
      <c r="AY170" s="305">
        <f>AX170*MoM!AY170/100</f>
        <v>1.0053971993060229</v>
      </c>
      <c r="AZ170" s="305">
        <f>AY170*MoM!AZ170/100</f>
        <v>1.0087150100637328</v>
      </c>
    </row>
    <row r="171" spans="1:52" x14ac:dyDescent="0.45">
      <c r="A171" s="305">
        <f>Веса!A171</f>
        <v>1</v>
      </c>
      <c r="B171" s="305">
        <f>MoM!B171</f>
        <v>1</v>
      </c>
      <c r="C171" s="305">
        <f>БИПЦ_НДС!E171</f>
        <v>0</v>
      </c>
      <c r="D171" s="305">
        <f t="shared" si="2"/>
        <v>1</v>
      </c>
      <c r="E171" s="305">
        <v>0</v>
      </c>
      <c r="F171" s="305">
        <v>1</v>
      </c>
      <c r="G171" s="305">
        <v>0</v>
      </c>
      <c r="H171" s="305">
        <v>1</v>
      </c>
      <c r="I171" s="305">
        <v>0</v>
      </c>
      <c r="J171" s="308" t="s">
        <v>170</v>
      </c>
      <c r="K171" s="308" t="s">
        <v>170</v>
      </c>
      <c r="L171" s="305">
        <f>M171/MoM!M171*100</f>
        <v>0.90994294456659497</v>
      </c>
      <c r="M171" s="305">
        <f>N171/MoM!N171*100</f>
        <v>0.91121686468898822</v>
      </c>
      <c r="N171" s="305">
        <f>O171/MoM!O171*100</f>
        <v>0.91413275865599286</v>
      </c>
      <c r="O171" s="305">
        <f>P171/MoM!P171*100</f>
        <v>0.91394993210426168</v>
      </c>
      <c r="P171" s="305">
        <f>Q171/MoM!Q171*100</f>
        <v>0.91687457188699517</v>
      </c>
      <c r="Q171" s="305">
        <f>R171/MoM!R171*100</f>
        <v>0.91870832103076916</v>
      </c>
      <c r="R171" s="305">
        <f>S171/MoM!S171*100</f>
        <v>0.91916767519128451</v>
      </c>
      <c r="S171" s="305">
        <f>T171/MoM!T171*100</f>
        <v>0.92725635073296775</v>
      </c>
      <c r="T171" s="305">
        <f>U171/MoM!U171*100</f>
        <v>0.93532348098434459</v>
      </c>
      <c r="U171" s="305">
        <f>V171/MoM!V171*100</f>
        <v>0.93934537195257739</v>
      </c>
      <c r="V171" s="305">
        <f>W171/MoM!W171*100</f>
        <v>0.94206947353123993</v>
      </c>
      <c r="W171" s="305">
        <f>X171/MoM!X171*100</f>
        <v>0.94404781942565552</v>
      </c>
      <c r="X171" s="305">
        <f>Y171/MoM!Y171*100</f>
        <v>0.94414222420759819</v>
      </c>
      <c r="Y171" s="305">
        <f>Z171/MoM!Z171*100</f>
        <v>0.94395339576275672</v>
      </c>
      <c r="Z171" s="305">
        <f>AA171/MoM!AA171*100</f>
        <v>0.94791800002496041</v>
      </c>
      <c r="AA171" s="305">
        <f>AB171/MoM!AB171*100</f>
        <v>0.9492450852249954</v>
      </c>
      <c r="AB171" s="305">
        <f>AC171/MoM!AC171*100</f>
        <v>0.94952985875056284</v>
      </c>
      <c r="AC171" s="305">
        <f>AD171/MoM!AD171*100</f>
        <v>0.95370779012906526</v>
      </c>
      <c r="AD171" s="305">
        <f>AE171/MoM!AE171*100</f>
        <v>0.95733187973155576</v>
      </c>
      <c r="AE171" s="305">
        <f>AF171/MoM!AF171*100</f>
        <v>0.96163987319034783</v>
      </c>
      <c r="AF171" s="305">
        <f>AG171/MoM!AG171*100</f>
        <v>0.96789053236608513</v>
      </c>
      <c r="AG171" s="305">
        <f>AH171/MoM!AH171*100</f>
        <v>0.97311714124086213</v>
      </c>
      <c r="AH171" s="305">
        <f>AI171/MoM!AI171*100</f>
        <v>0.97584186923633665</v>
      </c>
      <c r="AI171" s="305">
        <f>AJ171/MoM!AJ171*100</f>
        <v>0.98003798927405283</v>
      </c>
      <c r="AJ171" s="305">
        <f>AK171/MoM!AK171*100</f>
        <v>0.98190006145367348</v>
      </c>
      <c r="AK171" s="305">
        <f>AL171/MoM!AL171*100</f>
        <v>0.98602404171177893</v>
      </c>
      <c r="AL171" s="305">
        <f>AM171/MoM!AM171*100</f>
        <v>0.99065835470782426</v>
      </c>
      <c r="AM171" s="305">
        <f>AN171/MoM!AN171*100</f>
        <v>0.99244153974629834</v>
      </c>
      <c r="AN171" s="305">
        <f>AO171/MoM!AO171*100</f>
        <v>0.99164758651450124</v>
      </c>
      <c r="AO171" s="305">
        <f>AP171/MoM!AP171*100</f>
        <v>0.99293672837697</v>
      </c>
      <c r="AP171" s="305">
        <f>AQ171/MoM!AQ171*100</f>
        <v>0.99363178408683384</v>
      </c>
      <c r="AQ171" s="305">
        <f>AR171/MoM!AR171*100</f>
        <v>0.99790440075840736</v>
      </c>
      <c r="AR171" s="307">
        <v>1</v>
      </c>
      <c r="AS171" s="305">
        <f>AR171*MoM!AS171/100</f>
        <v>0.99909999999999999</v>
      </c>
      <c r="AT171" s="305">
        <f>AS171*MoM!AT171/100</f>
        <v>1.00069856</v>
      </c>
      <c r="AU171" s="305">
        <f>AT171*MoM!AU171/100</f>
        <v>1.000898699712</v>
      </c>
      <c r="AV171" s="305">
        <f>AU171*MoM!AV171/100</f>
        <v>0.99889690231257589</v>
      </c>
      <c r="AW171" s="305">
        <f>AV171*MoM!AW171/100</f>
        <v>0.99869712293211332</v>
      </c>
      <c r="AX171" s="305">
        <f>AW171*MoM!AX171/100</f>
        <v>1.0020926931500826</v>
      </c>
      <c r="AY171" s="305">
        <f>AX171*MoM!AY171/100</f>
        <v>1.0070029473465181</v>
      </c>
      <c r="AZ171" s="305">
        <f>AY171*MoM!AZ171/100</f>
        <v>1.0095204547148844</v>
      </c>
    </row>
    <row r="172" spans="1:52" ht="26.25" x14ac:dyDescent="0.45">
      <c r="A172" s="305">
        <f>Веса!A172</f>
        <v>1</v>
      </c>
      <c r="B172" s="305">
        <f>MoM!B172</f>
        <v>1</v>
      </c>
      <c r="C172" s="305">
        <f>БИПЦ_НДС!E172</f>
        <v>1</v>
      </c>
      <c r="D172" s="305">
        <f t="shared" si="2"/>
        <v>0</v>
      </c>
      <c r="E172" s="305">
        <v>0</v>
      </c>
      <c r="F172" s="305">
        <v>1</v>
      </c>
      <c r="G172" s="305">
        <v>0</v>
      </c>
      <c r="H172" s="305">
        <v>1</v>
      </c>
      <c r="I172" s="305">
        <v>0</v>
      </c>
      <c r="J172" s="308" t="s">
        <v>171</v>
      </c>
      <c r="K172" s="308" t="s">
        <v>171</v>
      </c>
      <c r="L172" s="305">
        <f>M172/MoM!M172*100</f>
        <v>0.91410040476873644</v>
      </c>
      <c r="M172" s="305">
        <f>N172/MoM!N172*100</f>
        <v>0.91547155537588953</v>
      </c>
      <c r="N172" s="305">
        <f>O172/MoM!O172*100</f>
        <v>0.9270064969736258</v>
      </c>
      <c r="O172" s="305">
        <f>P172/MoM!P172*100</f>
        <v>0.92941671386575719</v>
      </c>
      <c r="P172" s="305">
        <f>Q172/MoM!Q172*100</f>
        <v>0.9188213633276876</v>
      </c>
      <c r="Q172" s="305">
        <f>R172/MoM!R172*100</f>
        <v>0.91183832096639705</v>
      </c>
      <c r="R172" s="305">
        <f>S172/MoM!S172*100</f>
        <v>0.90846451917882143</v>
      </c>
      <c r="S172" s="305">
        <f>T172/MoM!T172*100</f>
        <v>0.917367471466774</v>
      </c>
      <c r="T172" s="305">
        <f>U172/MoM!U172*100</f>
        <v>0.92424772750277473</v>
      </c>
      <c r="U172" s="305">
        <f>V172/MoM!V172*100</f>
        <v>0.92295378068427081</v>
      </c>
      <c r="V172" s="305">
        <f>W172/MoM!W172*100</f>
        <v>0.92175394076938133</v>
      </c>
      <c r="W172" s="305">
        <f>X172/MoM!X172*100</f>
        <v>0.92396615022722772</v>
      </c>
      <c r="X172" s="305">
        <f>Y172/MoM!Y172*100</f>
        <v>0.92941755051356834</v>
      </c>
      <c r="Y172" s="305">
        <f>Z172/MoM!Z172*100</f>
        <v>0.94215057095560428</v>
      </c>
      <c r="Z172" s="305">
        <f>AA172/MoM!AA172*100</f>
        <v>0.95609439940574725</v>
      </c>
      <c r="AA172" s="305">
        <f>AB172/MoM!AB172*100</f>
        <v>0.95599878996580656</v>
      </c>
      <c r="AB172" s="305">
        <f>AC172/MoM!AC172*100</f>
        <v>0.95552079057082373</v>
      </c>
      <c r="AC172" s="305">
        <f>AD172/MoM!AD172*100</f>
        <v>0.95532968641270954</v>
      </c>
      <c r="AD172" s="305">
        <f>AE172/MoM!AE172*100</f>
        <v>0.95781354359738258</v>
      </c>
      <c r="AE172" s="305">
        <f>AF172/MoM!AF172*100</f>
        <v>0.96528448923744214</v>
      </c>
      <c r="AF172" s="305">
        <f>AG172/MoM!AG172*100</f>
        <v>0.9731998220491892</v>
      </c>
      <c r="AG172" s="305">
        <f>AH172/MoM!AH172*100</f>
        <v>0.97845510108825495</v>
      </c>
      <c r="AH172" s="305">
        <f>AI172/MoM!AI172*100</f>
        <v>0.98403229516445789</v>
      </c>
      <c r="AI172" s="305">
        <f>AJ172/MoM!AJ172*100</f>
        <v>0.99259337613238885</v>
      </c>
      <c r="AJ172" s="305">
        <f>AK172/MoM!AK172*100</f>
        <v>0.99537263758555961</v>
      </c>
      <c r="AK172" s="305">
        <f>AL172/MoM!AL172*100</f>
        <v>1.0054259012251738</v>
      </c>
      <c r="AL172" s="305">
        <f>AM172/MoM!AM172*100</f>
        <v>1.0132682232547301</v>
      </c>
      <c r="AM172" s="305">
        <f>AN172/MoM!AN172*100</f>
        <v>1.0130655696100792</v>
      </c>
      <c r="AN172" s="305">
        <f>AO172/MoM!AO172*100</f>
        <v>1.0038466729266275</v>
      </c>
      <c r="AO172" s="305">
        <f>AP172/MoM!AP172*100</f>
        <v>0.99902820889657962</v>
      </c>
      <c r="AP172" s="305">
        <f>AQ172/MoM!AQ172*100</f>
        <v>0.99653063837433808</v>
      </c>
      <c r="AQ172" s="305">
        <f>AR172/MoM!AR172*100</f>
        <v>1.0029084344599339</v>
      </c>
      <c r="AR172" s="307">
        <v>1</v>
      </c>
      <c r="AS172" s="305">
        <f>AR172*MoM!AS172/100</f>
        <v>0.99930000000000008</v>
      </c>
      <c r="AT172" s="305">
        <f>AS172*MoM!AT172/100</f>
        <v>1.00259769</v>
      </c>
      <c r="AU172" s="305">
        <f>AT172*MoM!AU172/100</f>
        <v>1.005204443994</v>
      </c>
      <c r="AV172" s="305">
        <f>AU172*MoM!AV172/100</f>
        <v>1.0096273435475736</v>
      </c>
      <c r="AW172" s="305">
        <f>AV172*MoM!AW172/100</f>
        <v>1.0143725920622471</v>
      </c>
      <c r="AX172" s="305">
        <f>AW172*MoM!AX172/100</f>
        <v>1.0183286451712898</v>
      </c>
      <c r="AY172" s="305">
        <f>AX172*MoM!AY172/100</f>
        <v>1.0164956536099814</v>
      </c>
      <c r="AZ172" s="305">
        <f>AY172*MoM!AZ172/100</f>
        <v>1.0135478162145124</v>
      </c>
    </row>
    <row r="173" spans="1:52" ht="26.25" x14ac:dyDescent="0.45">
      <c r="A173" s="305">
        <f>Веса!A173</f>
        <v>1</v>
      </c>
      <c r="B173" s="305">
        <f>MoM!B173</f>
        <v>1</v>
      </c>
      <c r="C173" s="305">
        <f>БИПЦ_НДС!E173</f>
        <v>1</v>
      </c>
      <c r="D173" s="305">
        <f t="shared" si="2"/>
        <v>0</v>
      </c>
      <c r="E173" s="305">
        <v>0</v>
      </c>
      <c r="F173" s="305">
        <v>1</v>
      </c>
      <c r="G173" s="305">
        <v>0</v>
      </c>
      <c r="H173" s="305">
        <v>1</v>
      </c>
      <c r="I173" s="305">
        <v>0</v>
      </c>
      <c r="J173" s="308" t="s">
        <v>172</v>
      </c>
      <c r="K173" s="308" t="s">
        <v>172</v>
      </c>
      <c r="L173" s="305">
        <f>M173/MoM!M173*100</f>
        <v>0.89227221065073659</v>
      </c>
      <c r="M173" s="305">
        <f>N173/MoM!N173*100</f>
        <v>0.89262911953499702</v>
      </c>
      <c r="N173" s="305">
        <f>O173/MoM!O173*100</f>
        <v>0.89709226513267204</v>
      </c>
      <c r="O173" s="305">
        <f>P173/MoM!P173*100</f>
        <v>0.8944906975637873</v>
      </c>
      <c r="P173" s="305">
        <f>Q173/MoM!Q173*100</f>
        <v>0.88483019803009844</v>
      </c>
      <c r="Q173" s="305">
        <f>R173/MoM!R173*100</f>
        <v>0.87987514892112983</v>
      </c>
      <c r="R173" s="305">
        <f>S173/MoM!S173*100</f>
        <v>0.88295471194235375</v>
      </c>
      <c r="S173" s="305">
        <f>T173/MoM!T173*100</f>
        <v>0.88904709945475602</v>
      </c>
      <c r="T173" s="305">
        <f>U173/MoM!U173*100</f>
        <v>0.89420357263159356</v>
      </c>
      <c r="U173" s="305">
        <f>V173/MoM!V173*100</f>
        <v>0.89992647549643578</v>
      </c>
      <c r="V173" s="305">
        <f>W173/MoM!W173*100</f>
        <v>0.89938651961113791</v>
      </c>
      <c r="W173" s="305">
        <f>X173/MoM!X173*100</f>
        <v>0.90379351355723248</v>
      </c>
      <c r="X173" s="305">
        <f>Y173/MoM!Y173*100</f>
        <v>0.91445827701720794</v>
      </c>
      <c r="Y173" s="305">
        <f>Z173/MoM!Z173*100</f>
        <v>0.92204828071645073</v>
      </c>
      <c r="Z173" s="305">
        <f>AA173/MoM!AA173*100</f>
        <v>0.93744648700441557</v>
      </c>
      <c r="AA173" s="305">
        <f>AB173/MoM!AB173*100</f>
        <v>0.94166499619593547</v>
      </c>
      <c r="AB173" s="305">
        <f>AC173/MoM!AC173*100</f>
        <v>0.94279499419137069</v>
      </c>
      <c r="AC173" s="305">
        <f>AD173/MoM!AD173*100</f>
        <v>0.94609477667104047</v>
      </c>
      <c r="AD173" s="305">
        <f>AE173/MoM!AE173*100</f>
        <v>0.94883845152338653</v>
      </c>
      <c r="AE173" s="305">
        <f>AF173/MoM!AF173*100</f>
        <v>0.95367752762615576</v>
      </c>
      <c r="AF173" s="305">
        <f>AG173/MoM!AG173*100</f>
        <v>0.96474018694661912</v>
      </c>
      <c r="AG173" s="305">
        <f>AH173/MoM!AH173*100</f>
        <v>0.972747530498276</v>
      </c>
      <c r="AH173" s="305">
        <f>AI173/MoM!AI173*100</f>
        <v>0.97858401568126574</v>
      </c>
      <c r="AI173" s="305">
        <f>AJ173/MoM!AJ173*100</f>
        <v>0.986608404609852</v>
      </c>
      <c r="AJ173" s="305">
        <f>AK173/MoM!AK173*100</f>
        <v>0.99371198512304293</v>
      </c>
      <c r="AK173" s="305">
        <f>AL173/MoM!AL173*100</f>
        <v>0.99401009871857982</v>
      </c>
      <c r="AL173" s="305">
        <f>AM173/MoM!AM173*100</f>
        <v>1.0028567885971753</v>
      </c>
      <c r="AM173" s="305">
        <f>AN173/MoM!AN173*100</f>
        <v>0.99533536268269651</v>
      </c>
      <c r="AN173" s="305">
        <f>AO173/MoM!AO173*100</f>
        <v>0.99603209743657428</v>
      </c>
      <c r="AO173" s="305">
        <f>AP173/MoM!AP173*100</f>
        <v>0.99264558830528993</v>
      </c>
      <c r="AP173" s="305">
        <f>AQ173/MoM!AQ173*100</f>
        <v>0.99532573139371405</v>
      </c>
      <c r="AQ173" s="305">
        <f>AR173/MoM!AR173*100</f>
        <v>1.0007004903432402</v>
      </c>
      <c r="AR173" s="307">
        <v>1</v>
      </c>
      <c r="AS173" s="305">
        <f>AR173*MoM!AS173/100</f>
        <v>0.99670000000000003</v>
      </c>
      <c r="AT173" s="305">
        <f>AS173*MoM!AT173/100</f>
        <v>1.00078647</v>
      </c>
      <c r="AU173" s="305">
        <f>AT173*MoM!AU173/100</f>
        <v>1.0068912674670001</v>
      </c>
      <c r="AV173" s="305">
        <f>AU173*MoM!AV173/100</f>
        <v>1.008602982621694</v>
      </c>
      <c r="AW173" s="305">
        <f>AV173*MoM!AW173/100</f>
        <v>1.009208144411267</v>
      </c>
      <c r="AX173" s="305">
        <f>AW173*MoM!AX173/100</f>
        <v>1.0104191941845606</v>
      </c>
      <c r="AY173" s="305">
        <f>AX173*MoM!AY173/100</f>
        <v>1.0143598290418803</v>
      </c>
      <c r="AZ173" s="305">
        <f>AY173*MoM!AZ173/100</f>
        <v>1.0186201403238562</v>
      </c>
    </row>
    <row r="174" spans="1:52" s="74" customFormat="1" ht="26.25" x14ac:dyDescent="0.45">
      <c r="A174" s="311">
        <f>Веса!A174</f>
        <v>0</v>
      </c>
      <c r="B174" s="311">
        <f>MoM!B174</f>
        <v>0</v>
      </c>
      <c r="C174" s="311">
        <f>БИПЦ_НДС!E174</f>
        <v>1</v>
      </c>
      <c r="D174" s="311">
        <f t="shared" si="2"/>
        <v>0</v>
      </c>
      <c r="E174" s="311">
        <v>0</v>
      </c>
      <c r="F174" s="311">
        <v>1</v>
      </c>
      <c r="G174" s="311">
        <v>0</v>
      </c>
      <c r="H174" s="311">
        <v>1</v>
      </c>
      <c r="I174" s="311">
        <v>0</v>
      </c>
      <c r="J174" s="312" t="s">
        <v>173</v>
      </c>
      <c r="K174" s="312" t="s">
        <v>173</v>
      </c>
      <c r="L174" s="311">
        <v>0</v>
      </c>
      <c r="M174" s="311">
        <v>0</v>
      </c>
      <c r="N174" s="311">
        <v>0</v>
      </c>
      <c r="O174" s="311">
        <v>0</v>
      </c>
      <c r="P174" s="311">
        <v>0</v>
      </c>
      <c r="Q174" s="311">
        <v>0</v>
      </c>
      <c r="R174" s="311">
        <v>0</v>
      </c>
      <c r="S174" s="311">
        <v>0</v>
      </c>
      <c r="T174" s="311">
        <v>0</v>
      </c>
      <c r="U174" s="311">
        <v>0</v>
      </c>
      <c r="V174" s="311">
        <v>0</v>
      </c>
      <c r="W174" s="311">
        <v>0</v>
      </c>
      <c r="X174" s="311">
        <v>0</v>
      </c>
      <c r="Y174" s="311">
        <v>0</v>
      </c>
      <c r="Z174" s="311">
        <v>0</v>
      </c>
      <c r="AA174" s="311">
        <v>0</v>
      </c>
      <c r="AB174" s="311">
        <v>0</v>
      </c>
      <c r="AC174" s="311">
        <v>0</v>
      </c>
      <c r="AD174" s="311">
        <v>0</v>
      </c>
      <c r="AE174" s="311">
        <v>0</v>
      </c>
      <c r="AF174" s="311">
        <v>0</v>
      </c>
      <c r="AG174" s="311">
        <v>0</v>
      </c>
      <c r="AH174" s="311">
        <v>0</v>
      </c>
      <c r="AI174" s="311">
        <v>0</v>
      </c>
      <c r="AJ174" s="311">
        <v>0</v>
      </c>
      <c r="AK174" s="311">
        <v>0</v>
      </c>
      <c r="AL174" s="311">
        <v>0</v>
      </c>
      <c r="AM174" s="311">
        <v>0</v>
      </c>
      <c r="AN174" s="311">
        <v>0</v>
      </c>
      <c r="AO174" s="311">
        <v>0</v>
      </c>
      <c r="AP174" s="311">
        <v>0</v>
      </c>
      <c r="AQ174" s="311">
        <v>0</v>
      </c>
      <c r="AR174" s="311">
        <v>0</v>
      </c>
      <c r="AS174" s="311">
        <v>0</v>
      </c>
      <c r="AT174" s="311">
        <v>0</v>
      </c>
      <c r="AU174" s="311">
        <v>0</v>
      </c>
      <c r="AV174" s="311">
        <v>0</v>
      </c>
      <c r="AW174" s="311">
        <v>0</v>
      </c>
      <c r="AX174" s="311">
        <v>0</v>
      </c>
      <c r="AY174" s="311">
        <v>0</v>
      </c>
      <c r="AZ174" s="311">
        <v>0</v>
      </c>
    </row>
    <row r="175" spans="1:52" x14ac:dyDescent="0.45">
      <c r="A175" s="305">
        <f>Веса!A175</f>
        <v>1</v>
      </c>
      <c r="B175" s="305">
        <f>MoM!B175</f>
        <v>1</v>
      </c>
      <c r="C175" s="305">
        <f>БИПЦ_НДС!E175</f>
        <v>1</v>
      </c>
      <c r="D175" s="305">
        <f t="shared" si="2"/>
        <v>0</v>
      </c>
      <c r="E175" s="305">
        <v>0</v>
      </c>
      <c r="F175" s="305">
        <v>1</v>
      </c>
      <c r="G175" s="305">
        <v>0</v>
      </c>
      <c r="H175" s="305">
        <v>1</v>
      </c>
      <c r="I175" s="305">
        <v>0</v>
      </c>
      <c r="J175" s="308" t="s">
        <v>174</v>
      </c>
      <c r="K175" s="308" t="s">
        <v>174</v>
      </c>
      <c r="L175" s="305">
        <f>M175/MoM!M175*100</f>
        <v>0.96546610696632318</v>
      </c>
      <c r="M175" s="305">
        <f>N175/MoM!N175*100</f>
        <v>0.9698107044476717</v>
      </c>
      <c r="N175" s="305">
        <f>O175/MoM!O175*100</f>
        <v>0.97310806084279378</v>
      </c>
      <c r="O175" s="305">
        <f>P175/MoM!P175*100</f>
        <v>0.97554083099490074</v>
      </c>
      <c r="P175" s="305">
        <f>Q175/MoM!Q175*100</f>
        <v>0.9619808134440716</v>
      </c>
      <c r="Q175" s="305">
        <f>R175/MoM!R175*100</f>
        <v>0.96034544606121675</v>
      </c>
      <c r="R175" s="305">
        <f>S175/MoM!S175*100</f>
        <v>0.95295078612654538</v>
      </c>
      <c r="S175" s="305">
        <f>T175/MoM!T175*100</f>
        <v>0.95819201545024135</v>
      </c>
      <c r="T175" s="305">
        <f>U175/MoM!U175*100</f>
        <v>0.95732964263633613</v>
      </c>
      <c r="U175" s="305">
        <f>V175/MoM!V175*100</f>
        <v>0.95704244374354519</v>
      </c>
      <c r="V175" s="305">
        <f>W175/MoM!W175*100</f>
        <v>0.95455413338981188</v>
      </c>
      <c r="W175" s="305">
        <f>X175/MoM!X175*100</f>
        <v>0.95560414293654072</v>
      </c>
      <c r="X175" s="305">
        <f>Y175/MoM!Y175*100</f>
        <v>0.95780203246529483</v>
      </c>
      <c r="Y175" s="305">
        <f>Z175/MoM!Z175*100</f>
        <v>0.96699693197696157</v>
      </c>
      <c r="Z175" s="305">
        <f>AA175/MoM!AA175*100</f>
        <v>0.97782729761510356</v>
      </c>
      <c r="AA175" s="305">
        <f>AB175/MoM!AB175*100</f>
        <v>0.97919625583176473</v>
      </c>
      <c r="AB175" s="305">
        <f>AC175/MoM!AC175*100</f>
        <v>0.97459403342935547</v>
      </c>
      <c r="AC175" s="305">
        <f>AD175/MoM!AD175*100</f>
        <v>0.97235246715246781</v>
      </c>
      <c r="AD175" s="305">
        <f>AE175/MoM!AE175*100</f>
        <v>0.97857552294224359</v>
      </c>
      <c r="AE175" s="305">
        <f>AF175/MoM!AF175*100</f>
        <v>0.98836127817166597</v>
      </c>
      <c r="AF175" s="305">
        <f>AG175/MoM!AG175*100</f>
        <v>0.99004149234455785</v>
      </c>
      <c r="AG175" s="305">
        <f>AH175/MoM!AH175*100</f>
        <v>0.99073452138919904</v>
      </c>
      <c r="AH175" s="305">
        <f>AI175/MoM!AI175*100</f>
        <v>0.99192340281486613</v>
      </c>
      <c r="AI175" s="305">
        <f>AJ175/MoM!AJ175*100</f>
        <v>0.99807332791231829</v>
      </c>
      <c r="AJ175" s="305">
        <f>AK175/MoM!AK175*100</f>
        <v>1.0003688965665167</v>
      </c>
      <c r="AK175" s="305">
        <f>AL175/MoM!AL175*100</f>
        <v>1.0122732864356583</v>
      </c>
      <c r="AL175" s="305">
        <f>AM175/MoM!AM175*100</f>
        <v>1.0201690180698564</v>
      </c>
      <c r="AM175" s="305">
        <f>AN175/MoM!AN175*100</f>
        <v>1.0119056490234906</v>
      </c>
      <c r="AN175" s="305">
        <f>AO175/MoM!AO175*100</f>
        <v>1.0051258811750332</v>
      </c>
      <c r="AO175" s="305">
        <f>AP175/MoM!AP175*100</f>
        <v>1.0020099909433906</v>
      </c>
      <c r="AP175" s="305">
        <f>AQ175/MoM!AQ175*100</f>
        <v>1.0003065739587869</v>
      </c>
      <c r="AQ175" s="305">
        <f>AR175/MoM!AR175*100</f>
        <v>1.002707309736288</v>
      </c>
      <c r="AR175" s="307">
        <v>1</v>
      </c>
      <c r="AS175" s="305">
        <f>AR175*MoM!AS175/100</f>
        <v>0.99609999999999999</v>
      </c>
      <c r="AT175" s="305">
        <f>AS175*MoM!AT175/100</f>
        <v>0.99779337000000001</v>
      </c>
      <c r="AU175" s="305">
        <f>AT175*MoM!AU175/100</f>
        <v>0.99978895674000001</v>
      </c>
      <c r="AV175" s="305">
        <f>AU175*MoM!AV175/100</f>
        <v>1.0008887245924141</v>
      </c>
      <c r="AW175" s="305">
        <f>AV175*MoM!AW175/100</f>
        <v>0.99908712488814766</v>
      </c>
      <c r="AX175" s="305">
        <f>AW175*MoM!AX175/100</f>
        <v>1.0054812824874317</v>
      </c>
      <c r="AY175" s="305">
        <f>AX175*MoM!AY175/100</f>
        <v>1.0051796381026856</v>
      </c>
      <c r="AZ175" s="305">
        <f>AY175*MoM!AZ175/100</f>
        <v>1.0071899973788911</v>
      </c>
    </row>
    <row r="176" spans="1:52" x14ac:dyDescent="0.45">
      <c r="A176" s="305">
        <f>Веса!A176</f>
        <v>1</v>
      </c>
      <c r="B176" s="305">
        <f>MoM!B176</f>
        <v>1</v>
      </c>
      <c r="C176" s="305">
        <f>БИПЦ_НДС!E176</f>
        <v>1</v>
      </c>
      <c r="D176" s="305">
        <f t="shared" si="2"/>
        <v>0</v>
      </c>
      <c r="E176" s="305">
        <v>0</v>
      </c>
      <c r="F176" s="305">
        <v>1</v>
      </c>
      <c r="G176" s="305">
        <v>0</v>
      </c>
      <c r="H176" s="305">
        <v>1</v>
      </c>
      <c r="I176" s="305">
        <v>0</v>
      </c>
      <c r="J176" s="308" t="s">
        <v>175</v>
      </c>
      <c r="K176" s="308" t="s">
        <v>175</v>
      </c>
      <c r="L176" s="305">
        <f>M176/MoM!M176*100</f>
        <v>0.96281674377952153</v>
      </c>
      <c r="M176" s="305">
        <f>N176/MoM!N176*100</f>
        <v>0.96599403903399395</v>
      </c>
      <c r="N176" s="305">
        <f>O176/MoM!O176*100</f>
        <v>0.97323899432674899</v>
      </c>
      <c r="O176" s="305">
        <f>P176/MoM!P176*100</f>
        <v>0.98277673647115105</v>
      </c>
      <c r="P176" s="305">
        <f>Q176/MoM!Q176*100</f>
        <v>0.99054067268927315</v>
      </c>
      <c r="Q176" s="305">
        <f>R176/MoM!R176*100</f>
        <v>0.99024351048746639</v>
      </c>
      <c r="R176" s="305">
        <f>S176/MoM!S176*100</f>
        <v>0.97905375881895806</v>
      </c>
      <c r="S176" s="305">
        <f>T176/MoM!T176*100</f>
        <v>0.96710930296136677</v>
      </c>
      <c r="T176" s="305">
        <f>U176/MoM!U176*100</f>
        <v>0.9613066471435987</v>
      </c>
      <c r="U176" s="305">
        <f>V176/MoM!V176*100</f>
        <v>0.95784594321388183</v>
      </c>
      <c r="V176" s="305">
        <f>W176/MoM!W176*100</f>
        <v>0.9560260359217756</v>
      </c>
      <c r="W176" s="305">
        <f>X176/MoM!X176*100</f>
        <v>0.95717326716488171</v>
      </c>
      <c r="X176" s="305">
        <f>Y176/MoM!Y176*100</f>
        <v>0.95851330973891258</v>
      </c>
      <c r="Y176" s="305">
        <f>Z176/MoM!Z176*100</f>
        <v>0.96790674017435385</v>
      </c>
      <c r="Z176" s="305">
        <f>AA176/MoM!AA176*100</f>
        <v>0.97971520240448096</v>
      </c>
      <c r="AA176" s="305">
        <f>AB176/MoM!AB176*100</f>
        <v>0.99568456020367402</v>
      </c>
      <c r="AB176" s="305">
        <f>AC176/MoM!AC176*100</f>
        <v>1.0150008406716253</v>
      </c>
      <c r="AC176" s="305">
        <f>AD176/MoM!AD176*100</f>
        <v>1.0182488433617745</v>
      </c>
      <c r="AD176" s="305">
        <f>AE176/MoM!AE176*100</f>
        <v>1.0104083272678888</v>
      </c>
      <c r="AE176" s="305">
        <f>AF176/MoM!AF176*100</f>
        <v>1.0017188156533849</v>
      </c>
      <c r="AF176" s="305">
        <f>AG176/MoM!AG176*100</f>
        <v>0.99881383108799004</v>
      </c>
      <c r="AG176" s="305">
        <f>AH176/MoM!AH176*100</f>
        <v>1.0007115773670572</v>
      </c>
      <c r="AH176" s="305">
        <f>AI176/MoM!AI176*100</f>
        <v>1.0032133563104748</v>
      </c>
      <c r="AI176" s="305">
        <f>AJ176/MoM!AJ176*100</f>
        <v>1.0081291017563963</v>
      </c>
      <c r="AJ176" s="305">
        <f>AK176/MoM!AK176*100</f>
        <v>1.0100445470497335</v>
      </c>
      <c r="AK176" s="305">
        <f>AL176/MoM!AL176*100</f>
        <v>1.0259022464384142</v>
      </c>
      <c r="AL176" s="305">
        <f>AM176/MoM!AM176*100</f>
        <v>1.03380169373599</v>
      </c>
      <c r="AM176" s="305">
        <f>AN176/MoM!AN176*100</f>
        <v>1.0464140743995691</v>
      </c>
      <c r="AN176" s="305">
        <f>AO176/MoM!AO176*100</f>
        <v>1.0508090135120474</v>
      </c>
      <c r="AO176" s="305">
        <f>AP176/MoM!AP176*100</f>
        <v>1.0446092403323262</v>
      </c>
      <c r="AP176" s="305">
        <f>AQ176/MoM!AQ176*100</f>
        <v>1.0279999534110422</v>
      </c>
      <c r="AQ176" s="305">
        <f>AR176/MoM!AR176*100</f>
        <v>1.0087763542822556</v>
      </c>
      <c r="AR176" s="307">
        <v>1</v>
      </c>
      <c r="AS176" s="305">
        <f>AR176*MoM!AS176/100</f>
        <v>1.0034999999999998</v>
      </c>
      <c r="AT176" s="305">
        <f>AS176*MoM!AT176/100</f>
        <v>1.0043027999999998</v>
      </c>
      <c r="AU176" s="305">
        <f>AT176*MoM!AU176/100</f>
        <v>1.0059096844799997</v>
      </c>
      <c r="AV176" s="305">
        <f>AU176*MoM!AV176/100</f>
        <v>1.0092291864387837</v>
      </c>
      <c r="AW176" s="305">
        <f>AV176*MoM!AW176/100</f>
        <v>1.0134679490218266</v>
      </c>
      <c r="AX176" s="305">
        <f>AW176*MoM!AX176/100</f>
        <v>1.0174204740230117</v>
      </c>
      <c r="AY176" s="305">
        <f>AX176*MoM!AY176/100</f>
        <v>1.0209814456820923</v>
      </c>
      <c r="AZ176" s="305">
        <f>AY176*MoM!AZ176/100</f>
        <v>1.0351730877770733</v>
      </c>
    </row>
    <row r="177" spans="1:52" ht="26.25" x14ac:dyDescent="0.45">
      <c r="A177" s="305">
        <f>Веса!A177</f>
        <v>1</v>
      </c>
      <c r="B177" s="305">
        <f>MoM!B177</f>
        <v>1</v>
      </c>
      <c r="C177" s="305">
        <f>БИПЦ_НДС!E177</f>
        <v>1</v>
      </c>
      <c r="D177" s="305">
        <f t="shared" si="2"/>
        <v>0</v>
      </c>
      <c r="E177" s="305">
        <v>0</v>
      </c>
      <c r="F177" s="305">
        <v>1</v>
      </c>
      <c r="G177" s="305">
        <v>0</v>
      </c>
      <c r="H177" s="305">
        <v>1</v>
      </c>
      <c r="I177" s="305">
        <v>0</v>
      </c>
      <c r="J177" s="308" t="s">
        <v>176</v>
      </c>
      <c r="K177" s="308" t="s">
        <v>176</v>
      </c>
      <c r="L177" s="305">
        <f>M177/MoM!M177*100</f>
        <v>0.99773235147181882</v>
      </c>
      <c r="M177" s="305">
        <f>N177/MoM!N177*100</f>
        <v>1.0035191991103554</v>
      </c>
      <c r="N177" s="305">
        <f>O177/MoM!O177*100</f>
        <v>1.011045593103683</v>
      </c>
      <c r="O177" s="305">
        <f>P177/MoM!P177*100</f>
        <v>1.0111466976629935</v>
      </c>
      <c r="P177" s="305">
        <f>Q177/MoM!Q177*100</f>
        <v>0.99759733191430933</v>
      </c>
      <c r="Q177" s="305">
        <f>R177/MoM!R177*100</f>
        <v>0.99270910498792919</v>
      </c>
      <c r="R177" s="305">
        <f>S177/MoM!S177*100</f>
        <v>0.98824191401548356</v>
      </c>
      <c r="S177" s="305">
        <f>T177/MoM!T177*100</f>
        <v>0.99476431064798565</v>
      </c>
      <c r="T177" s="305">
        <f>U177/MoM!U177*100</f>
        <v>0.99416745206159685</v>
      </c>
      <c r="U177" s="305">
        <f>V177/MoM!V177*100</f>
        <v>0.99118494970541204</v>
      </c>
      <c r="V177" s="305">
        <f>W177/MoM!W177*100</f>
        <v>0.99049112024061825</v>
      </c>
      <c r="W177" s="305">
        <f>X177/MoM!X177*100</f>
        <v>0.99336354448931619</v>
      </c>
      <c r="X177" s="305">
        <f>Y177/MoM!Y177*100</f>
        <v>0.99326420813486715</v>
      </c>
      <c r="Y177" s="305">
        <f>Z177/MoM!Z177*100</f>
        <v>1.0052827050532989</v>
      </c>
      <c r="Z177" s="305">
        <f>AA177/MoM!AA177*100</f>
        <v>1.0145313059397894</v>
      </c>
      <c r="AA177" s="305">
        <f>AB177/MoM!AB177*100</f>
        <v>1.0147342122009773</v>
      </c>
      <c r="AB177" s="305">
        <f>AC177/MoM!AC177*100</f>
        <v>1.0142268450948768</v>
      </c>
      <c r="AC177" s="305">
        <f>AD177/MoM!AD177*100</f>
        <v>1.0124012367737059</v>
      </c>
      <c r="AD177" s="305">
        <f>AE177/MoM!AE177*100</f>
        <v>1.0095665133107394</v>
      </c>
      <c r="AE177" s="305">
        <f>AF177/MoM!AF177*100</f>
        <v>1.0153210424366106</v>
      </c>
      <c r="AF177" s="305">
        <f>AG177/MoM!AG177*100</f>
        <v>1.0170470882087528</v>
      </c>
      <c r="AG177" s="305">
        <f>AH177/MoM!AH177*100</f>
        <v>1.0212169812704086</v>
      </c>
      <c r="AH177" s="305">
        <f>AI177/MoM!AI177*100</f>
        <v>1.0215233463647897</v>
      </c>
      <c r="AI177" s="305">
        <f>AJ177/MoM!AJ177*100</f>
        <v>1.0278567911122514</v>
      </c>
      <c r="AJ177" s="305">
        <f>AK177/MoM!AK177*100</f>
        <v>1.0260066488882491</v>
      </c>
      <c r="AK177" s="305">
        <f>AL177/MoM!AL177*100</f>
        <v>1.0379083260153528</v>
      </c>
      <c r="AL177" s="305">
        <f>AM177/MoM!AM177*100</f>
        <v>1.0433054493106326</v>
      </c>
      <c r="AM177" s="305">
        <f>AN177/MoM!AN177*100</f>
        <v>1.0363153028002514</v>
      </c>
      <c r="AN177" s="305">
        <f>AO177/MoM!AO177*100</f>
        <v>1.0268848335447693</v>
      </c>
      <c r="AO177" s="305">
        <f>AP177/MoM!AP177*100</f>
        <v>1.0161025427925492</v>
      </c>
      <c r="AP177" s="305">
        <f>AQ177/MoM!AQ177*100</f>
        <v>1.0113268608414241</v>
      </c>
      <c r="AQ177" s="305">
        <f>AR177/MoM!AR177*100</f>
        <v>1.0113268608414241</v>
      </c>
      <c r="AR177" s="307">
        <v>1</v>
      </c>
      <c r="AS177" s="305">
        <f>AR177*MoM!AS177/100</f>
        <v>0.99780000000000002</v>
      </c>
      <c r="AT177" s="305">
        <f>AS177*MoM!AT177/100</f>
        <v>1.00219032</v>
      </c>
      <c r="AU177" s="305">
        <f>AT177*MoM!AU177/100</f>
        <v>1.002992072256</v>
      </c>
      <c r="AV177" s="305">
        <f>AU177*MoM!AV177/100</f>
        <v>1.0020893793909695</v>
      </c>
      <c r="AW177" s="305">
        <f>AV177*MoM!AW177/100</f>
        <v>0.99888269337691848</v>
      </c>
      <c r="AX177" s="305">
        <f>AW177*MoM!AX177/100</f>
        <v>1.0048759895371799</v>
      </c>
      <c r="AY177" s="305">
        <f>AX177*MoM!AY177/100</f>
        <v>1.0044740391413649</v>
      </c>
      <c r="AZ177" s="305">
        <f>AY177*MoM!AZ177/100</f>
        <v>1.0010588274082841</v>
      </c>
    </row>
    <row r="178" spans="1:52" ht="26.25" x14ac:dyDescent="0.45">
      <c r="A178" s="305">
        <f>Веса!A178</f>
        <v>1</v>
      </c>
      <c r="B178" s="305">
        <f>MoM!B178</f>
        <v>1</v>
      </c>
      <c r="C178" s="305">
        <f>БИПЦ_НДС!E178</f>
        <v>0</v>
      </c>
      <c r="D178" s="305">
        <f t="shared" si="2"/>
        <v>1</v>
      </c>
      <c r="E178" s="305">
        <v>0</v>
      </c>
      <c r="F178" s="305">
        <v>1</v>
      </c>
      <c r="G178" s="305">
        <v>0</v>
      </c>
      <c r="H178" s="305">
        <v>1</v>
      </c>
      <c r="I178" s="305">
        <v>0</v>
      </c>
      <c r="J178" s="308" t="s">
        <v>177</v>
      </c>
      <c r="K178" s="308" t="s">
        <v>177</v>
      </c>
      <c r="L178" s="305">
        <f>M178/MoM!M178*100</f>
        <v>0.96118738762170675</v>
      </c>
      <c r="M178" s="305">
        <f>N178/MoM!N178*100</f>
        <v>0.9628214061806637</v>
      </c>
      <c r="N178" s="305">
        <f>O178/MoM!O178*100</f>
        <v>0.96147345621201086</v>
      </c>
      <c r="O178" s="305">
        <f>P178/MoM!P178*100</f>
        <v>0.95849288849775371</v>
      </c>
      <c r="P178" s="305">
        <f>Q178/MoM!Q178*100</f>
        <v>0.95542571125456099</v>
      </c>
      <c r="Q178" s="305">
        <f>R178/MoM!R178*100</f>
        <v>0.95447028554330648</v>
      </c>
      <c r="R178" s="305">
        <f>S178/MoM!S178*100</f>
        <v>0.95695190828571919</v>
      </c>
      <c r="S178" s="305">
        <f>T178/MoM!T178*100</f>
        <v>0.96585156103277636</v>
      </c>
      <c r="T178" s="305">
        <f>U178/MoM!U178*100</f>
        <v>0.97483398055038128</v>
      </c>
      <c r="U178" s="305">
        <f>V178/MoM!V178*100</f>
        <v>0.97883079987063781</v>
      </c>
      <c r="V178" s="305">
        <f>W178/MoM!W178*100</f>
        <v>0.97824350139071536</v>
      </c>
      <c r="W178" s="305">
        <f>X178/MoM!X178*100</f>
        <v>0.97931956924224517</v>
      </c>
      <c r="X178" s="305">
        <f>Y178/MoM!Y178*100</f>
        <v>0.98166993620842657</v>
      </c>
      <c r="Y178" s="305">
        <f>Z178/MoM!Z178*100</f>
        <v>0.98392777706170587</v>
      </c>
      <c r="Z178" s="305">
        <f>AA178/MoM!AA178*100</f>
        <v>0.98068081539740215</v>
      </c>
      <c r="AA178" s="305">
        <f>AB178/MoM!AB178*100</f>
        <v>0.97528707091271638</v>
      </c>
      <c r="AB178" s="305">
        <f>AC178/MoM!AC178*100</f>
        <v>0.97226368099288685</v>
      </c>
      <c r="AC178" s="305">
        <f>AD178/MoM!AD178*100</f>
        <v>0.9720692282566884</v>
      </c>
      <c r="AD178" s="305">
        <f>AE178/MoM!AE178*100</f>
        <v>0.97255526287081673</v>
      </c>
      <c r="AE178" s="305">
        <f>AF178/MoM!AF178*100</f>
        <v>0.98315611523610869</v>
      </c>
      <c r="AF178" s="305">
        <f>AG178/MoM!AG178*100</f>
        <v>0.99367588566913501</v>
      </c>
      <c r="AG178" s="305">
        <f>AH178/MoM!AH178*100</f>
        <v>0.99844552992034685</v>
      </c>
      <c r="AH178" s="305">
        <f>AI178/MoM!AI178*100</f>
        <v>1.0008417991921557</v>
      </c>
      <c r="AI178" s="305">
        <f>AJ178/MoM!AJ178*100</f>
        <v>1.0006416308323174</v>
      </c>
      <c r="AJ178" s="305">
        <f>AK178/MoM!AK178*100</f>
        <v>0.99844021924448623</v>
      </c>
      <c r="AK178" s="305">
        <f>AL178/MoM!AL178*100</f>
        <v>0.99674287087177049</v>
      </c>
      <c r="AL178" s="305">
        <f>AM178/MoM!AM178*100</f>
        <v>0.99584580228798592</v>
      </c>
      <c r="AM178" s="305">
        <f>AN178/MoM!AN178*100</f>
        <v>0.98758028212899562</v>
      </c>
      <c r="AN178" s="305">
        <f>AO178/MoM!AO178*100</f>
        <v>0.98382747705690543</v>
      </c>
      <c r="AO178" s="305">
        <f>AP178/MoM!AP178*100</f>
        <v>0.98018731539179482</v>
      </c>
      <c r="AP178" s="305">
        <f>AQ178/MoM!AQ178*100</f>
        <v>0.98155957763334334</v>
      </c>
      <c r="AQ178" s="305">
        <f>AR178/MoM!AR178*100</f>
        <v>0.99147332936744015</v>
      </c>
      <c r="AR178" s="307">
        <v>1</v>
      </c>
      <c r="AS178" s="305">
        <f>AR178*MoM!AS178/100</f>
        <v>1.0012999999999999</v>
      </c>
      <c r="AT178" s="305">
        <f>AS178*MoM!AT178/100</f>
        <v>0.99759518999999985</v>
      </c>
      <c r="AU178" s="305">
        <f>AT178*MoM!AU178/100</f>
        <v>0.99550024010099991</v>
      </c>
      <c r="AV178" s="305">
        <f>AU178*MoM!AV178/100</f>
        <v>0.99390743971683837</v>
      </c>
      <c r="AW178" s="305">
        <f>AV178*MoM!AW178/100</f>
        <v>0.98784460433456578</v>
      </c>
      <c r="AX178" s="305">
        <f>AW178*MoM!AX178/100</f>
        <v>0.98458471714026174</v>
      </c>
      <c r="AY178" s="305">
        <f>AX178*MoM!AY178/100</f>
        <v>0.98084329521512881</v>
      </c>
      <c r="AZ178" s="305">
        <f>AY178*MoM!AZ178/100</f>
        <v>0.98192222283986541</v>
      </c>
    </row>
    <row r="179" spans="1:52" ht="26.25" x14ac:dyDescent="0.45">
      <c r="A179" s="305">
        <f>Веса!A179</f>
        <v>1</v>
      </c>
      <c r="B179" s="305">
        <f>MoM!B179</f>
        <v>1</v>
      </c>
      <c r="C179" s="305">
        <f>БИПЦ_НДС!E179</f>
        <v>0</v>
      </c>
      <c r="D179" s="305">
        <f t="shared" si="2"/>
        <v>1</v>
      </c>
      <c r="E179" s="305">
        <v>0</v>
      </c>
      <c r="F179" s="305">
        <v>1</v>
      </c>
      <c r="G179" s="305">
        <v>0</v>
      </c>
      <c r="H179" s="305">
        <v>1</v>
      </c>
      <c r="I179" s="305">
        <v>0</v>
      </c>
      <c r="J179" s="308" t="s">
        <v>178</v>
      </c>
      <c r="K179" s="308" t="s">
        <v>178</v>
      </c>
      <c r="L179" s="305">
        <f>M179/MoM!M179*100</f>
        <v>0.97249747664159381</v>
      </c>
      <c r="M179" s="305">
        <f>N179/MoM!N179*100</f>
        <v>0.97181672840794486</v>
      </c>
      <c r="N179" s="305">
        <f>O179/MoM!O179*100</f>
        <v>0.96705482643874596</v>
      </c>
      <c r="O179" s="305">
        <f>P179/MoM!P179*100</f>
        <v>0.96338001809827878</v>
      </c>
      <c r="P179" s="305">
        <f>Q179/MoM!Q179*100</f>
        <v>0.96106790605484294</v>
      </c>
      <c r="Q179" s="305">
        <f>R179/MoM!R179*100</f>
        <v>0.95962630419576067</v>
      </c>
      <c r="R179" s="305">
        <f>S179/MoM!S179*100</f>
        <v>0.95962630419576067</v>
      </c>
      <c r="S179" s="305">
        <f>T179/MoM!T179*100</f>
        <v>0.96807101567268328</v>
      </c>
      <c r="T179" s="305">
        <f>U179/MoM!U179*100</f>
        <v>0.97988148206389003</v>
      </c>
      <c r="U179" s="305">
        <f>V179/MoM!V179*100</f>
        <v>0.9860547354008925</v>
      </c>
      <c r="V179" s="305">
        <f>W179/MoM!W179*100</f>
        <v>0.9892101105541754</v>
      </c>
      <c r="W179" s="305">
        <f>X179/MoM!X179*100</f>
        <v>0.98594571718934665</v>
      </c>
      <c r="X179" s="305">
        <f>Y179/MoM!Y179*100</f>
        <v>0.9827906908943409</v>
      </c>
      <c r="Y179" s="305">
        <f>Z179/MoM!Z179*100</f>
        <v>0.97699222581806422</v>
      </c>
      <c r="Z179" s="305">
        <f>AA179/MoM!AA179*100</f>
        <v>0.97288885846962825</v>
      </c>
      <c r="AA179" s="305">
        <f>AB179/MoM!AB179*100</f>
        <v>0.96782983640558617</v>
      </c>
      <c r="AB179" s="305">
        <f>AC179/MoM!AC179*100</f>
        <v>0.96347460214176106</v>
      </c>
      <c r="AC179" s="305">
        <f>AD179/MoM!AD179*100</f>
        <v>0.96174034785790585</v>
      </c>
      <c r="AD179" s="305">
        <f>AE179/MoM!AE179*100</f>
        <v>0.96193269592747732</v>
      </c>
      <c r="AE179" s="305">
        <f>AF179/MoM!AF179*100</f>
        <v>0.97039770365163913</v>
      </c>
      <c r="AF179" s="305">
        <f>AG179/MoM!AG179*100</f>
        <v>0.98398327150276221</v>
      </c>
      <c r="AG179" s="305">
        <f>AH179/MoM!AH179*100</f>
        <v>0.99490548581644289</v>
      </c>
      <c r="AH179" s="305">
        <f>AI179/MoM!AI179*100</f>
        <v>0.99789020227389214</v>
      </c>
      <c r="AI179" s="305">
        <f>AJ179/MoM!AJ179*100</f>
        <v>1.0002851387593494</v>
      </c>
      <c r="AJ179" s="305">
        <f>AK179/MoM!AK179*100</f>
        <v>0.99558379860718049</v>
      </c>
      <c r="AK179" s="305">
        <f>AL179/MoM!AL179*100</f>
        <v>0.99727629106481264</v>
      </c>
      <c r="AL179" s="305">
        <f>AM179/MoM!AM179*100</f>
        <v>0.99368609641697936</v>
      </c>
      <c r="AM179" s="305">
        <f>AN179/MoM!AN179*100</f>
        <v>0.98891640315417773</v>
      </c>
      <c r="AN179" s="305">
        <f>AO179/MoM!AO179*100</f>
        <v>0.98624632886566144</v>
      </c>
      <c r="AO179" s="305">
        <f>AP179/MoM!AP179*100</f>
        <v>0.98526008253679576</v>
      </c>
      <c r="AP179" s="305">
        <f>AQ179/MoM!AQ179*100</f>
        <v>0.98614681661107895</v>
      </c>
      <c r="AQ179" s="305">
        <f>AR179/MoM!AR179*100</f>
        <v>0.99413460582562874</v>
      </c>
      <c r="AR179" s="307">
        <v>1</v>
      </c>
      <c r="AS179" s="305">
        <f>AR179*MoM!AS179/100</f>
        <v>1.0024</v>
      </c>
      <c r="AT179" s="305">
        <f>AS179*MoM!AT179/100</f>
        <v>1.00219952</v>
      </c>
      <c r="AU179" s="305">
        <f>AT179*MoM!AU179/100</f>
        <v>0.99728874235200005</v>
      </c>
      <c r="AV179" s="305">
        <f>AU179*MoM!AV179/100</f>
        <v>0.9881136859223616</v>
      </c>
      <c r="AW179" s="305">
        <f>AV179*MoM!AW179/100</f>
        <v>0.97675037853425439</v>
      </c>
      <c r="AX179" s="305">
        <f>AW179*MoM!AX179/100</f>
        <v>0.97626200334498736</v>
      </c>
      <c r="AY179" s="305">
        <f>AX179*MoM!AY179/100</f>
        <v>0.97587149854364919</v>
      </c>
      <c r="AZ179" s="305">
        <f>AY179*MoM!AZ179/100</f>
        <v>0.97382216839670765</v>
      </c>
    </row>
    <row r="180" spans="1:52" x14ac:dyDescent="0.45">
      <c r="A180" s="305">
        <f>Веса!A180</f>
        <v>1</v>
      </c>
      <c r="B180" s="305">
        <f>MoM!B180</f>
        <v>1</v>
      </c>
      <c r="C180" s="305">
        <f>БИПЦ_НДС!E180</f>
        <v>0</v>
      </c>
      <c r="D180" s="305">
        <f t="shared" si="2"/>
        <v>1</v>
      </c>
      <c r="E180" s="305">
        <v>0</v>
      </c>
      <c r="F180" s="305">
        <v>1</v>
      </c>
      <c r="G180" s="305">
        <v>0</v>
      </c>
      <c r="H180" s="305">
        <v>1</v>
      </c>
      <c r="I180" s="305">
        <v>0</v>
      </c>
      <c r="J180" s="308" t="s">
        <v>179</v>
      </c>
      <c r="K180" s="308" t="s">
        <v>179</v>
      </c>
      <c r="L180" s="305">
        <f>M180/MoM!M180*100</f>
        <v>0.93630066236156384</v>
      </c>
      <c r="M180" s="305">
        <f>N180/MoM!N180*100</f>
        <v>0.93864141401746781</v>
      </c>
      <c r="N180" s="305">
        <f>O180/MoM!O180*100</f>
        <v>0.94352234937035862</v>
      </c>
      <c r="O180" s="305">
        <f>P180/MoM!P180*100</f>
        <v>0.94965524464126605</v>
      </c>
      <c r="P180" s="305">
        <f>Q180/MoM!Q180*100</f>
        <v>0.9620957283460666</v>
      </c>
      <c r="Q180" s="305">
        <f>R180/MoM!R180*100</f>
        <v>0.95930565073386298</v>
      </c>
      <c r="R180" s="305">
        <f>S180/MoM!S180*100</f>
        <v>0.95642773378166146</v>
      </c>
      <c r="S180" s="305">
        <f>T180/MoM!T180*100</f>
        <v>0.95489744940761079</v>
      </c>
      <c r="T180" s="305">
        <f>U180/MoM!U180*100</f>
        <v>0.9505049211403358</v>
      </c>
      <c r="U180" s="305">
        <f>V180/MoM!V180*100</f>
        <v>0.94974451720342357</v>
      </c>
      <c r="V180" s="305">
        <f>W180/MoM!W180*100</f>
        <v>0.951264108430949</v>
      </c>
      <c r="W180" s="305">
        <f>X180/MoM!X180*100</f>
        <v>0.95173974048516441</v>
      </c>
      <c r="X180" s="305">
        <f>Y180/MoM!Y180*100</f>
        <v>0.95202526240730989</v>
      </c>
      <c r="Y180" s="305">
        <f>Z180/MoM!Z180*100</f>
        <v>0.9560237685094205</v>
      </c>
      <c r="Z180" s="305">
        <f>AA180/MoM!AA180*100</f>
        <v>0.96147310398992403</v>
      </c>
      <c r="AA180" s="305">
        <f>AB180/MoM!AB180*100</f>
        <v>0.97531831668737889</v>
      </c>
      <c r="AB180" s="305">
        <f>AC180/MoM!AC180*100</f>
        <v>0.98253567223086558</v>
      </c>
      <c r="AC180" s="305">
        <f>AD180/MoM!AD180*100</f>
        <v>0.98577803994922741</v>
      </c>
      <c r="AD180" s="305">
        <f>AE180/MoM!AE180*100</f>
        <v>0.98282070582937975</v>
      </c>
      <c r="AE180" s="305">
        <f>AF180/MoM!AF180*100</f>
        <v>0.97800488437081579</v>
      </c>
      <c r="AF180" s="305">
        <f>AG180/MoM!AG180*100</f>
        <v>0.97790708388237868</v>
      </c>
      <c r="AG180" s="305">
        <f>AH180/MoM!AH180*100</f>
        <v>0.97966731663336715</v>
      </c>
      <c r="AH180" s="305">
        <f>AI180/MoM!AI180*100</f>
        <v>0.98015715029168371</v>
      </c>
      <c r="AI180" s="305">
        <f>AJ180/MoM!AJ180*100</f>
        <v>0.98084326029688784</v>
      </c>
      <c r="AJ180" s="305">
        <f>AK180/MoM!AK180*100</f>
        <v>0.98231452518733331</v>
      </c>
      <c r="AK180" s="305">
        <f>AL180/MoM!AL180*100</f>
        <v>0.99233413334424403</v>
      </c>
      <c r="AL180" s="305">
        <f>AM180/MoM!AM180*100</f>
        <v>0.99898277203765051</v>
      </c>
      <c r="AM180" s="305">
        <f>AN180/MoM!AN180*100</f>
        <v>1.0067748376595442</v>
      </c>
      <c r="AN180" s="305">
        <f>AO180/MoM!AO180*100</f>
        <v>1.0130168416530334</v>
      </c>
      <c r="AO180" s="305">
        <f>AP180/MoM!AP180*100</f>
        <v>1.0138272551263556</v>
      </c>
      <c r="AP180" s="305">
        <f>AQ180/MoM!AQ180*100</f>
        <v>1.0082512052231607</v>
      </c>
      <c r="AQ180" s="305">
        <f>AR180/MoM!AR180*100</f>
        <v>1.004823151125402</v>
      </c>
      <c r="AR180" s="307">
        <v>1</v>
      </c>
      <c r="AS180" s="305">
        <f>AR180*MoM!AS180/100</f>
        <v>0.998</v>
      </c>
      <c r="AT180" s="305">
        <f>AS180*MoM!AT180/100</f>
        <v>0.99859880000000001</v>
      </c>
      <c r="AU180" s="305">
        <f>AT180*MoM!AU180/100</f>
        <v>1.0023934754399999</v>
      </c>
      <c r="AV180" s="305">
        <f>AU180*MoM!AV180/100</f>
        <v>1.005500895213864</v>
      </c>
      <c r="AW180" s="305">
        <f>AV180*MoM!AW180/100</f>
        <v>1.0074113469147703</v>
      </c>
      <c r="AX180" s="305">
        <f>AW180*MoM!AX180/100</f>
        <v>1.0106350632248975</v>
      </c>
      <c r="AY180" s="305">
        <f>AX180*MoM!AY180/100</f>
        <v>1.0109382537438649</v>
      </c>
      <c r="AZ180" s="305">
        <f>AY180*MoM!AZ180/100</f>
        <v>1.0189246659484414</v>
      </c>
    </row>
    <row r="181" spans="1:52" x14ac:dyDescent="0.45">
      <c r="A181" s="305">
        <f>Веса!A181</f>
        <v>1</v>
      </c>
      <c r="B181" s="314">
        <f>MoM!B181</f>
        <v>0</v>
      </c>
      <c r="C181" s="305">
        <f>БИПЦ_НДС!E181</f>
        <v>0</v>
      </c>
      <c r="D181" s="305">
        <f t="shared" si="2"/>
        <v>1</v>
      </c>
      <c r="E181" s="305">
        <v>0</v>
      </c>
      <c r="F181" s="305">
        <v>1</v>
      </c>
      <c r="G181" s="305">
        <v>0</v>
      </c>
      <c r="H181" s="305">
        <v>1</v>
      </c>
      <c r="I181" s="305">
        <v>0</v>
      </c>
      <c r="J181" s="308" t="s">
        <v>180</v>
      </c>
      <c r="K181" s="308" t="s">
        <v>180</v>
      </c>
      <c r="L181" s="305">
        <f>M181/MoM!M181*100</f>
        <v>0.9933351969016152</v>
      </c>
      <c r="M181" s="305">
        <f>N181/MoM!N181*100</f>
        <v>0.9991958745633347</v>
      </c>
      <c r="N181" s="305">
        <f>O181/MoM!O181*100</f>
        <v>1.0035923364114134</v>
      </c>
      <c r="O181" s="305">
        <f>P181/MoM!P181*100</f>
        <v>1.0029901810095665</v>
      </c>
      <c r="P181" s="305">
        <f>Q181/MoM!Q181*100</f>
        <v>1.0005830045751436</v>
      </c>
      <c r="Q181" s="305">
        <f>R181/MoM!R181*100</f>
        <v>0.99467956484815023</v>
      </c>
      <c r="R181" s="305">
        <f>S181/MoM!S181*100</f>
        <v>0.98771680789421312</v>
      </c>
      <c r="S181" s="305">
        <f>T181/MoM!T181*100</f>
        <v>0.99670503084605033</v>
      </c>
      <c r="T181" s="305">
        <f>U181/MoM!U181*100</f>
        <v>0.99979481644167312</v>
      </c>
      <c r="U181" s="305">
        <f>V181/MoM!V181*100</f>
        <v>0.99389602702466728</v>
      </c>
      <c r="V181" s="305">
        <f>W181/MoM!W181*100</f>
        <v>0.99409480623007218</v>
      </c>
      <c r="W181" s="305">
        <f>X181/MoM!X181*100</f>
        <v>1.0005564224705676</v>
      </c>
      <c r="X181" s="305">
        <f>Y181/MoM!Y181*100</f>
        <v>1.0041584255914617</v>
      </c>
      <c r="Y181" s="305">
        <f>Z181/MoM!Z181*100</f>
        <v>1.0113883662557202</v>
      </c>
      <c r="Z181" s="305">
        <f>AA181/MoM!AA181*100</f>
        <v>1.0214011110816517</v>
      </c>
      <c r="AA181" s="305">
        <f>AB181/MoM!AB181*100</f>
        <v>1.0207882704150026</v>
      </c>
      <c r="AB181" s="305">
        <f>AC181/MoM!AC181*100</f>
        <v>1.0243610293614551</v>
      </c>
      <c r="AC181" s="305">
        <f>AD181/MoM!AD181*100</f>
        <v>1.0197514047293286</v>
      </c>
      <c r="AD181" s="305">
        <f>AE181/MoM!AE181*100</f>
        <v>1.0200573301507474</v>
      </c>
      <c r="AE181" s="305">
        <f>AF181/MoM!AF181*100</f>
        <v>1.0229134906751696</v>
      </c>
      <c r="AF181" s="305">
        <f>AG181/MoM!AG181*100</f>
        <v>1.0245501522602498</v>
      </c>
      <c r="AG181" s="305">
        <f>AH181/MoM!AH181*100</f>
        <v>1.0262918875190923</v>
      </c>
      <c r="AH181" s="305">
        <f>AI181/MoM!AI181*100</f>
        <v>1.0274208085953633</v>
      </c>
      <c r="AI181" s="305">
        <f>AJ181/MoM!AJ181*100</f>
        <v>1.0369758221153003</v>
      </c>
      <c r="AJ181" s="305">
        <f>AK181/MoM!AK181*100</f>
        <v>1.0321020357513584</v>
      </c>
      <c r="AK181" s="305">
        <f>AL181/MoM!AL181*100</f>
        <v>1.0378818071515659</v>
      </c>
      <c r="AL181" s="305">
        <f>AM181/MoM!AM181*100</f>
        <v>1.0397499944044386</v>
      </c>
      <c r="AM181" s="305">
        <f>AN181/MoM!AN181*100</f>
        <v>1.0339273944357736</v>
      </c>
      <c r="AN181" s="305">
        <f>AO181/MoM!AO181*100</f>
        <v>1.0195558036531165</v>
      </c>
      <c r="AO181" s="305">
        <f>AP181/MoM!AP181*100</f>
        <v>1.0128267353490059</v>
      </c>
      <c r="AP181" s="305">
        <f>AQ181/MoM!AQ181*100</f>
        <v>1.0068510576104468</v>
      </c>
      <c r="AQ181" s="305">
        <f>AR181/MoM!AR181*100</f>
        <v>1.007455168245013</v>
      </c>
      <c r="AR181" s="307">
        <v>1</v>
      </c>
      <c r="AS181" s="305">
        <f>AR181*MoM!AS181/100</f>
        <v>0.99980000000000002</v>
      </c>
      <c r="AT181" s="305">
        <f>AS181*MoM!AT181/100</f>
        <v>1.0028993800000001</v>
      </c>
      <c r="AU181" s="305">
        <f>AT181*MoM!AU181/100</f>
        <v>1.0056072083260001</v>
      </c>
      <c r="AV181" s="305">
        <f>AU181*MoM!AV181/100</f>
        <v>1.0076184227426521</v>
      </c>
      <c r="AW181" s="305">
        <f>AV181*MoM!AW181/100</f>
        <v>1.0101374687995088</v>
      </c>
      <c r="AX181" s="305">
        <f>AW181*MoM!AX181/100</f>
        <v>1.0126628124715076</v>
      </c>
      <c r="AY181" s="305">
        <f>AX181*MoM!AY181/100</f>
        <v>1.0131691438777433</v>
      </c>
      <c r="AZ181" s="305">
        <f>AY181*MoM!AZ181/100</f>
        <v>1.0087111996446811</v>
      </c>
    </row>
    <row r="182" spans="1:52" ht="26.25" x14ac:dyDescent="0.45">
      <c r="A182" s="305">
        <f>Веса!A182</f>
        <v>1</v>
      </c>
      <c r="B182" s="305">
        <f>MoM!B182</f>
        <v>1</v>
      </c>
      <c r="C182" s="305">
        <f>БИПЦ_НДС!E182</f>
        <v>1</v>
      </c>
      <c r="D182" s="305">
        <f t="shared" si="2"/>
        <v>0</v>
      </c>
      <c r="E182" s="305">
        <v>0</v>
      </c>
      <c r="F182" s="305">
        <v>1</v>
      </c>
      <c r="G182" s="305">
        <v>0</v>
      </c>
      <c r="H182" s="305">
        <v>1</v>
      </c>
      <c r="I182" s="305">
        <v>0</v>
      </c>
      <c r="J182" s="308" t="s">
        <v>181</v>
      </c>
      <c r="K182" s="308" t="s">
        <v>181</v>
      </c>
      <c r="L182" s="305">
        <f>M182/MoM!M182*100</f>
        <v>0.91809968118792795</v>
      </c>
      <c r="M182" s="305">
        <f>N182/MoM!N182*100</f>
        <v>0.91966045064594737</v>
      </c>
      <c r="N182" s="305">
        <f>O182/MoM!O182*100</f>
        <v>0.92122387341204548</v>
      </c>
      <c r="O182" s="305">
        <f>P182/MoM!P182*100</f>
        <v>0.92573787039176447</v>
      </c>
      <c r="P182" s="305">
        <f>Q182/MoM!Q182*100</f>
        <v>0.92897795293813568</v>
      </c>
      <c r="Q182" s="305">
        <f>R182/MoM!R182*100</f>
        <v>0.93380863829341387</v>
      </c>
      <c r="R182" s="305">
        <f>S182/MoM!S182*100</f>
        <v>0.93679682593595259</v>
      </c>
      <c r="S182" s="305">
        <f>T182/MoM!T182*100</f>
        <v>0.94035665387450917</v>
      </c>
      <c r="T182" s="305">
        <f>U182/MoM!U182*100</f>
        <v>0.94440018748616972</v>
      </c>
      <c r="U182" s="305">
        <f>V182/MoM!V182*100</f>
        <v>0.94506126761740994</v>
      </c>
      <c r="V182" s="305">
        <f>W182/MoM!W182*100</f>
        <v>0.94817996980054742</v>
      </c>
      <c r="W182" s="305">
        <f>X182/MoM!X182*100</f>
        <v>0.95045560172806864</v>
      </c>
      <c r="X182" s="305">
        <f>Y182/MoM!Y182*100</f>
        <v>0.95463760637567208</v>
      </c>
      <c r="Y182" s="305">
        <f>Z182/MoM!Z182*100</f>
        <v>0.96036543201392599</v>
      </c>
      <c r="Z182" s="305">
        <f>AA182/MoM!AA182*100</f>
        <v>0.96439896682838455</v>
      </c>
      <c r="AA182" s="305">
        <f>AB182/MoM!AB182*100</f>
        <v>0.96960672124925784</v>
      </c>
      <c r="AB182" s="305">
        <f>AC182/MoM!AC182*100</f>
        <v>0.96437084495451175</v>
      </c>
      <c r="AC182" s="305">
        <f>AD182/MoM!AD182*100</f>
        <v>0.96629958664442084</v>
      </c>
      <c r="AD182" s="305">
        <f>AE182/MoM!AE182*100</f>
        <v>0.96581643685109864</v>
      </c>
      <c r="AE182" s="305">
        <f>AF182/MoM!AF182*100</f>
        <v>0.96813439629954112</v>
      </c>
      <c r="AF182" s="305">
        <f>AG182/MoM!AG182*100</f>
        <v>0.97423364299622817</v>
      </c>
      <c r="AG182" s="305">
        <f>AH182/MoM!AH182*100</f>
        <v>0.98154039531869997</v>
      </c>
      <c r="AH182" s="305">
        <f>AI182/MoM!AI182*100</f>
        <v>0.98536840286044292</v>
      </c>
      <c r="AI182" s="305">
        <f>AJ182/MoM!AJ182*100</f>
        <v>0.98832450806902417</v>
      </c>
      <c r="AJ182" s="305">
        <f>AK182/MoM!AK182*100</f>
        <v>0.99346379551098296</v>
      </c>
      <c r="AK182" s="305">
        <f>AL182/MoM!AL182*100</f>
        <v>0.99415922016784053</v>
      </c>
      <c r="AL182" s="305">
        <f>AM182/MoM!AM182*100</f>
        <v>0.99833468889254551</v>
      </c>
      <c r="AM182" s="305">
        <f>AN182/MoM!AN182*100</f>
        <v>0.99404184973030751</v>
      </c>
      <c r="AN182" s="305">
        <f>AO182/MoM!AO182*100</f>
        <v>0.99125853255106255</v>
      </c>
      <c r="AO182" s="305">
        <f>AP182/MoM!AP182*100</f>
        <v>0.99343930132267488</v>
      </c>
      <c r="AP182" s="305">
        <f>AQ182/MoM!AQ182*100</f>
        <v>0.99194914237069087</v>
      </c>
      <c r="AQ182" s="305">
        <f>AR182/MoM!AR182*100</f>
        <v>0.99641291351135908</v>
      </c>
      <c r="AR182" s="307">
        <v>1</v>
      </c>
      <c r="AS182" s="305">
        <f>AR182*MoM!AS182/100</f>
        <v>0.99970000000000003</v>
      </c>
      <c r="AT182" s="305">
        <f>AS182*MoM!AT182/100</f>
        <v>1.0024991599999999</v>
      </c>
      <c r="AU182" s="305">
        <f>AT182*MoM!AU182/100</f>
        <v>1.0068099063880001</v>
      </c>
      <c r="AV182" s="305">
        <f>AU182*MoM!AV182/100</f>
        <v>1.0097296551165253</v>
      </c>
      <c r="AW182" s="305">
        <f>AV182*MoM!AW182/100</f>
        <v>1.0099316010475485</v>
      </c>
      <c r="AX182" s="305">
        <f>AW182*MoM!AX182/100</f>
        <v>1.0129613958506911</v>
      </c>
      <c r="AY182" s="305">
        <f>AX182*MoM!AY182/100</f>
        <v>1.0110367691985749</v>
      </c>
      <c r="AZ182" s="305">
        <f>AY182*MoM!AZ182/100</f>
        <v>1.015788642013808</v>
      </c>
    </row>
    <row r="183" spans="1:52" ht="26.25" x14ac:dyDescent="0.45">
      <c r="A183" s="305">
        <f>Веса!A183</f>
        <v>1</v>
      </c>
      <c r="B183" s="305">
        <f>MoM!B183</f>
        <v>1</v>
      </c>
      <c r="C183" s="305">
        <f>БИПЦ_НДС!E183</f>
        <v>0</v>
      </c>
      <c r="D183" s="305">
        <f t="shared" si="2"/>
        <v>1</v>
      </c>
      <c r="E183" s="305">
        <v>0</v>
      </c>
      <c r="F183" s="305">
        <v>1</v>
      </c>
      <c r="G183" s="305">
        <v>0</v>
      </c>
      <c r="H183" s="305">
        <v>1</v>
      </c>
      <c r="I183" s="305">
        <v>0</v>
      </c>
      <c r="J183" s="308" t="s">
        <v>182</v>
      </c>
      <c r="K183" s="308" t="s">
        <v>182</v>
      </c>
      <c r="L183" s="305">
        <f>M183/MoM!M183*100</f>
        <v>0.92653367877446347</v>
      </c>
      <c r="M183" s="305">
        <f>N183/MoM!N183*100</f>
        <v>0.92588510519932132</v>
      </c>
      <c r="N183" s="305">
        <f>O183/MoM!O183*100</f>
        <v>0.92736652136764031</v>
      </c>
      <c r="O183" s="305">
        <f>P183/MoM!P183*100</f>
        <v>0.92569726162917854</v>
      </c>
      <c r="P183" s="305">
        <f>Q183/MoM!Q183*100</f>
        <v>0.92440128546289768</v>
      </c>
      <c r="Q183" s="305">
        <f>R183/MoM!R183*100</f>
        <v>0.92541812687690683</v>
      </c>
      <c r="R183" s="305">
        <f>S183/MoM!S183*100</f>
        <v>0.92551066868959453</v>
      </c>
      <c r="S183" s="305">
        <f>T183/MoM!T183*100</f>
        <v>0.92800954749505637</v>
      </c>
      <c r="T183" s="305">
        <f>U183/MoM!U183*100</f>
        <v>0.93079357613754155</v>
      </c>
      <c r="U183" s="305">
        <f>V183/MoM!V183*100</f>
        <v>0.93209668714413407</v>
      </c>
      <c r="V183" s="305">
        <f>W183/MoM!W183*100</f>
        <v>0.93265594515642058</v>
      </c>
      <c r="W183" s="305">
        <f>X183/MoM!X183*100</f>
        <v>0.93955759915057813</v>
      </c>
      <c r="X183" s="305">
        <f>Y183/MoM!Y183*100</f>
        <v>0.93983946643032334</v>
      </c>
      <c r="Y183" s="305">
        <f>Z183/MoM!Z183*100</f>
        <v>0.94369280824268753</v>
      </c>
      <c r="Z183" s="305">
        <f>AA183/MoM!AA183*100</f>
        <v>0.94576893242082138</v>
      </c>
      <c r="AA183" s="305">
        <f>AB183/MoM!AB183*100</f>
        <v>0.94822793164511554</v>
      </c>
      <c r="AB183" s="305">
        <f>AC183/MoM!AC183*100</f>
        <v>0.95135708381954442</v>
      </c>
      <c r="AC183" s="305">
        <f>AD183/MoM!AD183*100</f>
        <v>0.95316466227880148</v>
      </c>
      <c r="AD183" s="305">
        <f>AE183/MoM!AE183*100</f>
        <v>0.9522114976165228</v>
      </c>
      <c r="AE183" s="305">
        <f>AF183/MoM!AF183*100</f>
        <v>0.95516335325913415</v>
      </c>
      <c r="AF183" s="305">
        <f>AG183/MoM!AG183*100</f>
        <v>0.96328224176183674</v>
      </c>
      <c r="AG183" s="305">
        <f>AH183/MoM!AH183*100</f>
        <v>0.96867662231570317</v>
      </c>
      <c r="AH183" s="305">
        <f>AI183/MoM!AI183*100</f>
        <v>0.97303566711612388</v>
      </c>
      <c r="AI183" s="305">
        <f>AJ183/MoM!AJ183*100</f>
        <v>0.9765385955177418</v>
      </c>
      <c r="AJ183" s="305">
        <f>AK183/MoM!AK183*100</f>
        <v>0.97995648060205387</v>
      </c>
      <c r="AK183" s="305">
        <f>AL183/MoM!AL183*100</f>
        <v>0.98025046754623457</v>
      </c>
      <c r="AL183" s="305">
        <f>AM183/MoM!AM183*100</f>
        <v>0.97966231726570685</v>
      </c>
      <c r="AM183" s="305">
        <f>AN183/MoM!AN183*100</f>
        <v>0.98162164190023826</v>
      </c>
      <c r="AN183" s="305">
        <f>AO183/MoM!AO183*100</f>
        <v>0.97435764175017647</v>
      </c>
      <c r="AO183" s="305">
        <f>AP183/MoM!AP183*100</f>
        <v>0.97513712786357654</v>
      </c>
      <c r="AP183" s="305">
        <f>AQ183/MoM!AQ183*100</f>
        <v>0.97884264894945816</v>
      </c>
      <c r="AQ183" s="305">
        <f>AR183/MoM!AR183*100</f>
        <v>0.98843530690916281</v>
      </c>
      <c r="AR183" s="307">
        <v>1</v>
      </c>
      <c r="AS183" s="305">
        <f>AR183*MoM!AS183/100</f>
        <v>1.0004999999999999</v>
      </c>
      <c r="AT183" s="305">
        <f>AS183*MoM!AT183/100</f>
        <v>1.0051022999999999</v>
      </c>
      <c r="AU183" s="305">
        <f>AT183*MoM!AU183/100</f>
        <v>1.0113339342600001</v>
      </c>
      <c r="AV183" s="305">
        <f>AU183*MoM!AV183/100</f>
        <v>1.0131543353416681</v>
      </c>
      <c r="AW183" s="305">
        <f>AV183*MoM!AW183/100</f>
        <v>1.0157885366135566</v>
      </c>
      <c r="AX183" s="305">
        <f>AW183*MoM!AX183/100</f>
        <v>1.0197501119063495</v>
      </c>
      <c r="AY183" s="305">
        <f>AX183*MoM!AY183/100</f>
        <v>1.0251547874994531</v>
      </c>
      <c r="AZ183" s="305">
        <f>AY183*MoM!AZ183/100</f>
        <v>1.0299730150007005</v>
      </c>
    </row>
    <row r="184" spans="1:52" x14ac:dyDescent="0.45">
      <c r="A184" s="305">
        <f>Веса!A184</f>
        <v>1</v>
      </c>
      <c r="B184" s="305">
        <f>MoM!B184</f>
        <v>1</v>
      </c>
      <c r="C184" s="305">
        <f>БИПЦ_НДС!E184</f>
        <v>1</v>
      </c>
      <c r="D184" s="305">
        <f t="shared" si="2"/>
        <v>0</v>
      </c>
      <c r="E184" s="305">
        <v>0</v>
      </c>
      <c r="F184" s="305">
        <v>1</v>
      </c>
      <c r="G184" s="305">
        <v>0</v>
      </c>
      <c r="H184" s="305">
        <v>1</v>
      </c>
      <c r="I184" s="305">
        <v>0</v>
      </c>
      <c r="J184" s="308" t="s">
        <v>183</v>
      </c>
      <c r="K184" s="308" t="s">
        <v>183</v>
      </c>
      <c r="L184" s="305">
        <f>M184/MoM!M184*100</f>
        <v>1.0337879107738823</v>
      </c>
      <c r="M184" s="305">
        <f>N184/MoM!N184*100</f>
        <v>1.0363723805508172</v>
      </c>
      <c r="N184" s="305">
        <f>O184/MoM!O184*100</f>
        <v>1.0492233980696473</v>
      </c>
      <c r="O184" s="305">
        <f>P184/MoM!P184*100</f>
        <v>1.0511120001861727</v>
      </c>
      <c r="P184" s="305">
        <f>Q184/MoM!Q184*100</f>
        <v>1.0332430961830077</v>
      </c>
      <c r="Q184" s="305">
        <f>R184/MoM!R184*100</f>
        <v>1.0193976386941555</v>
      </c>
      <c r="R184" s="305">
        <f>S184/MoM!S184*100</f>
        <v>1.0133831926258599</v>
      </c>
      <c r="S184" s="305">
        <f>T184/MoM!T184*100</f>
        <v>1.0255437909373701</v>
      </c>
      <c r="T184" s="305">
        <f>U184/MoM!U184*100</f>
        <v>1.0312868361666194</v>
      </c>
      <c r="U184" s="305">
        <f>V184/MoM!V184*100</f>
        <v>1.0203551957032533</v>
      </c>
      <c r="V184" s="305">
        <f>W184/MoM!W184*100</f>
        <v>1.0193348405075502</v>
      </c>
      <c r="W184" s="305">
        <f>X184/MoM!X184*100</f>
        <v>1.0279991866518643</v>
      </c>
      <c r="X184" s="305">
        <f>Y184/MoM!Y184*100</f>
        <v>1.0330363826664584</v>
      </c>
      <c r="Y184" s="305">
        <f>Z184/MoM!Z184*100</f>
        <v>1.0479121065768553</v>
      </c>
      <c r="Z184" s="305">
        <f>AA184/MoM!AA184*100</f>
        <v>1.0570289419040739</v>
      </c>
      <c r="AA184" s="305">
        <f>AB184/MoM!AB184*100</f>
        <v>1.0558662100679794</v>
      </c>
      <c r="AB184" s="305">
        <f>AC184/MoM!AC184*100</f>
        <v>1.043090228926157</v>
      </c>
      <c r="AC184" s="305">
        <f>AD184/MoM!AD184*100</f>
        <v>1.0332851807742511</v>
      </c>
      <c r="AD184" s="305">
        <f>AE184/MoM!AE184*100</f>
        <v>1.0308052963403929</v>
      </c>
      <c r="AE184" s="305">
        <f>AF184/MoM!AF184*100</f>
        <v>1.0404948661259925</v>
      </c>
      <c r="AF184" s="305">
        <f>AG184/MoM!AG184*100</f>
        <v>1.0436163507243705</v>
      </c>
      <c r="AG184" s="305">
        <f>AH184/MoM!AH184*100</f>
        <v>1.0430945425490084</v>
      </c>
      <c r="AH184" s="305">
        <f>AI184/MoM!AI184*100</f>
        <v>1.0455979694511259</v>
      </c>
      <c r="AI184" s="305">
        <f>AJ184/MoM!AJ184*100</f>
        <v>1.0588770636631553</v>
      </c>
      <c r="AJ184" s="305">
        <f>AK184/MoM!AK184*100</f>
        <v>1.050723710272949</v>
      </c>
      <c r="AK184" s="305">
        <f>AL184/MoM!AL184*100</f>
        <v>1.0574483420186958</v>
      </c>
      <c r="AL184" s="305">
        <f>AM184/MoM!AM184*100</f>
        <v>1.0692917634493051</v>
      </c>
      <c r="AM184" s="305">
        <f>AN184/MoM!AN184*100</f>
        <v>1.058705774991157</v>
      </c>
      <c r="AN184" s="305">
        <f>AO184/MoM!AO184*100</f>
        <v>1.0410253885488048</v>
      </c>
      <c r="AO184" s="305">
        <f>AP184/MoM!AP184*100</f>
        <v>1.0298864168913326</v>
      </c>
      <c r="AP184" s="305">
        <f>AQ184/MoM!AQ184*100</f>
        <v>1.0198965186474869</v>
      </c>
      <c r="AQ184" s="305">
        <f>AR184/MoM!AR184*100</f>
        <v>1.0120433154539012</v>
      </c>
      <c r="AR184" s="307">
        <v>1</v>
      </c>
      <c r="AS184" s="305">
        <f>AR184*MoM!AS184/100</f>
        <v>1.0001</v>
      </c>
      <c r="AT184" s="305">
        <f>AS184*MoM!AT184/100</f>
        <v>1.0027002600000001</v>
      </c>
      <c r="AU184" s="305">
        <f>AT184*MoM!AU184/100</f>
        <v>1.0090172716380001</v>
      </c>
      <c r="AV184" s="305">
        <f>AU184*MoM!AV184/100</f>
        <v>1.0149704735406644</v>
      </c>
      <c r="AW184" s="305">
        <f>AV184*MoM!AW184/100</f>
        <v>1.0153764617300807</v>
      </c>
      <c r="AX184" s="305">
        <f>AW184*MoM!AX184/100</f>
        <v>1.0255302263473813</v>
      </c>
      <c r="AY184" s="305">
        <f>AX184*MoM!AY184/100</f>
        <v>1.0241970370531299</v>
      </c>
      <c r="AZ184" s="305">
        <f>AY184*MoM!AZ184/100</f>
        <v>1.0125211908307243</v>
      </c>
    </row>
    <row r="185" spans="1:52" x14ac:dyDescent="0.45">
      <c r="A185" s="305">
        <f>Веса!A185</f>
        <v>1</v>
      </c>
      <c r="B185" s="305">
        <f>MoM!B185</f>
        <v>1</v>
      </c>
      <c r="C185" s="305">
        <f>БИПЦ_НДС!E185</f>
        <v>0</v>
      </c>
      <c r="D185" s="305">
        <f t="shared" si="2"/>
        <v>1</v>
      </c>
      <c r="E185" s="305">
        <v>0</v>
      </c>
      <c r="F185" s="305">
        <v>1</v>
      </c>
      <c r="G185" s="305">
        <v>0</v>
      </c>
      <c r="H185" s="305">
        <v>1</v>
      </c>
      <c r="I185" s="305">
        <v>0</v>
      </c>
      <c r="J185" s="308" t="s">
        <v>184</v>
      </c>
      <c r="K185" s="308" t="s">
        <v>184</v>
      </c>
      <c r="L185" s="305">
        <f>M185/MoM!M185*100</f>
        <v>0.93265361429122562</v>
      </c>
      <c r="M185" s="305">
        <f>N185/MoM!N185*100</f>
        <v>0.9315344299540762</v>
      </c>
      <c r="N185" s="305">
        <f>O185/MoM!O185*100</f>
        <v>0.9259452233743517</v>
      </c>
      <c r="O185" s="305">
        <f>P185/MoM!P185*100</f>
        <v>0.91751912184164508</v>
      </c>
      <c r="P185" s="305">
        <f>Q185/MoM!Q185*100</f>
        <v>0.9177943775781976</v>
      </c>
      <c r="Q185" s="305">
        <f>R185/MoM!R185*100</f>
        <v>0.91485743556994747</v>
      </c>
      <c r="R185" s="305">
        <f>S185/MoM!S185*100</f>
        <v>0.91375960664726341</v>
      </c>
      <c r="S185" s="305">
        <f>T185/MoM!T185*100</f>
        <v>0.92097830753977683</v>
      </c>
      <c r="T185" s="305">
        <f>U185/MoM!U185*100</f>
        <v>0.9295434057998968</v>
      </c>
      <c r="U185" s="305">
        <f>V185/MoM!V185*100</f>
        <v>0.93028704052453681</v>
      </c>
      <c r="V185" s="305">
        <f>W185/MoM!W185*100</f>
        <v>0.93317093035016285</v>
      </c>
      <c r="W185" s="305">
        <f>X185/MoM!X185*100</f>
        <v>0.9378367850019137</v>
      </c>
      <c r="X185" s="305">
        <f>Y185/MoM!Y185*100</f>
        <v>0.94093164639242</v>
      </c>
      <c r="Y185" s="305">
        <f>Z185/MoM!Z185*100</f>
        <v>0.95015277652706587</v>
      </c>
      <c r="Z185" s="305">
        <f>AA185/MoM!AA185*100</f>
        <v>0.95642378485214441</v>
      </c>
      <c r="AA185" s="305">
        <f>AB185/MoM!AB185*100</f>
        <v>0.96139718853337552</v>
      </c>
      <c r="AB185" s="305">
        <f>AC185/MoM!AC185*100</f>
        <v>0.96322384319158894</v>
      </c>
      <c r="AC185" s="305">
        <f>AD185/MoM!AD185*100</f>
        <v>0.95908198066586514</v>
      </c>
      <c r="AD185" s="305">
        <f>AE185/MoM!AE185*100</f>
        <v>0.95706790850646695</v>
      </c>
      <c r="AE185" s="305">
        <f>AF185/MoM!AF185*100</f>
        <v>0.96281031595750566</v>
      </c>
      <c r="AF185" s="305">
        <f>AG185/MoM!AG185*100</f>
        <v>0.97118676570633611</v>
      </c>
      <c r="AG185" s="305">
        <f>AH185/MoM!AH185*100</f>
        <v>0.97429456335659625</v>
      </c>
      <c r="AH185" s="305">
        <f>AI185/MoM!AI185*100</f>
        <v>0.97897117726070804</v>
      </c>
      <c r="AI185" s="305">
        <f>AJ185/MoM!AJ185*100</f>
        <v>0.98288706196975084</v>
      </c>
      <c r="AJ185" s="305">
        <f>AK185/MoM!AK185*100</f>
        <v>0.9882929408105845</v>
      </c>
      <c r="AK185" s="305">
        <f>AL185/MoM!AL185*100</f>
        <v>0.99817587021869025</v>
      </c>
      <c r="AL185" s="305">
        <f>AM185/MoM!AM185*100</f>
        <v>1.0038654726789367</v>
      </c>
      <c r="AM185" s="305">
        <f>AN185/MoM!AN185*100</f>
        <v>1.0033635399425971</v>
      </c>
      <c r="AN185" s="305">
        <f>AO185/MoM!AO185*100</f>
        <v>0.99593864974702184</v>
      </c>
      <c r="AO185" s="305">
        <f>AP185/MoM!AP185*100</f>
        <v>0.99245286447290726</v>
      </c>
      <c r="AP185" s="305">
        <f>AQ185/MoM!AQ185*100</f>
        <v>0.99215512861356536</v>
      </c>
      <c r="AQ185" s="305">
        <f>AR185/MoM!AR185*100</f>
        <v>0.99900099900099903</v>
      </c>
      <c r="AR185" s="307">
        <v>1</v>
      </c>
      <c r="AS185" s="305">
        <f>AR185*MoM!AS185/100</f>
        <v>0.99470000000000003</v>
      </c>
      <c r="AT185" s="305">
        <f>AS185*MoM!AT185/100</f>
        <v>0.99251166000000002</v>
      </c>
      <c r="AU185" s="305">
        <f>AT185*MoM!AU185/100</f>
        <v>0.9885416133599999</v>
      </c>
      <c r="AV185" s="305">
        <f>AU185*MoM!AV185/100</f>
        <v>0.9870588009399599</v>
      </c>
      <c r="AW185" s="305">
        <f>AV185*MoM!AW185/100</f>
        <v>0.98834197738118179</v>
      </c>
      <c r="AX185" s="305">
        <f>AW185*MoM!AX185/100</f>
        <v>0.99585337640927885</v>
      </c>
      <c r="AY185" s="305">
        <f>AX185*MoM!AY185/100</f>
        <v>0.99834300985030211</v>
      </c>
      <c r="AZ185" s="305">
        <f>AY185*MoM!AZ185/100</f>
        <v>1.0048322394143292</v>
      </c>
    </row>
    <row r="186" spans="1:52" x14ac:dyDescent="0.45">
      <c r="A186" s="305">
        <f>Веса!A186</f>
        <v>1</v>
      </c>
      <c r="B186" s="305">
        <f>MoM!B186</f>
        <v>1</v>
      </c>
      <c r="C186" s="305">
        <f>БИПЦ_НДС!E186</f>
        <v>1</v>
      </c>
      <c r="D186" s="305">
        <f t="shared" si="2"/>
        <v>0</v>
      </c>
      <c r="E186" s="305">
        <v>0</v>
      </c>
      <c r="F186" s="305">
        <v>1</v>
      </c>
      <c r="G186" s="305">
        <v>0</v>
      </c>
      <c r="H186" s="305">
        <v>1</v>
      </c>
      <c r="I186" s="305">
        <v>0</v>
      </c>
      <c r="J186" s="308" t="s">
        <v>185</v>
      </c>
      <c r="K186" s="308" t="s">
        <v>185</v>
      </c>
      <c r="L186" s="305">
        <f>M186/MoM!M186*100</f>
        <v>0.93388028146199953</v>
      </c>
      <c r="M186" s="305">
        <f>N186/MoM!N186*100</f>
        <v>0.93593481808121581</v>
      </c>
      <c r="N186" s="305">
        <f>O186/MoM!O186*100</f>
        <v>0.93790028119918634</v>
      </c>
      <c r="O186" s="305">
        <f>P186/MoM!P186*100</f>
        <v>0.93377351996190994</v>
      </c>
      <c r="P186" s="305">
        <f>Q186/MoM!Q186*100</f>
        <v>0.93274636908995179</v>
      </c>
      <c r="Q186" s="305">
        <f>R186/MoM!R186*100</f>
        <v>0.93246654517922467</v>
      </c>
      <c r="R186" s="305">
        <f>S186/MoM!S186*100</f>
        <v>0.93423823161506525</v>
      </c>
      <c r="S186" s="305">
        <f>T186/MoM!T186*100</f>
        <v>0.93760148924887954</v>
      </c>
      <c r="T186" s="305">
        <f>U186/MoM!U186*100</f>
        <v>0.93882037118490302</v>
      </c>
      <c r="U186" s="305">
        <f>V186/MoM!V186*100</f>
        <v>0.94201236044693171</v>
      </c>
      <c r="V186" s="305">
        <f>W186/MoM!W186*100</f>
        <v>0.94135295179461898</v>
      </c>
      <c r="W186" s="305">
        <f>X186/MoM!X186*100</f>
        <v>0.94154122238497784</v>
      </c>
      <c r="X186" s="305">
        <f>Y186/MoM!Y186*100</f>
        <v>0.9416353765072164</v>
      </c>
      <c r="Y186" s="305">
        <f>Z186/MoM!Z186*100</f>
        <v>0.94719102522860898</v>
      </c>
      <c r="Z186" s="305">
        <f>AA186/MoM!AA186*100</f>
        <v>0.95287417137998065</v>
      </c>
      <c r="AA186" s="305">
        <f>AB186/MoM!AB186*100</f>
        <v>0.96221233825950436</v>
      </c>
      <c r="AB186" s="305">
        <f>AC186/MoM!AC186*100</f>
        <v>0.96500275404045699</v>
      </c>
      <c r="AC186" s="305">
        <f>AD186/MoM!AD186*100</f>
        <v>0.96924876615823508</v>
      </c>
      <c r="AD186" s="305">
        <f>AE186/MoM!AE186*100</f>
        <v>0.96963646566469852</v>
      </c>
      <c r="AE186" s="305">
        <f>AF186/MoM!AF186*100</f>
        <v>0.97438768434645551</v>
      </c>
      <c r="AF186" s="305">
        <f>AG186/MoM!AG186*100</f>
        <v>0.98042888798940353</v>
      </c>
      <c r="AG186" s="305">
        <f>AH186/MoM!AH186*100</f>
        <v>0.97984063065660998</v>
      </c>
      <c r="AH186" s="305">
        <f>AI186/MoM!AI186*100</f>
        <v>0.9841519294314991</v>
      </c>
      <c r="AI186" s="305">
        <f>AJ186/MoM!AJ186*100</f>
        <v>0.99448552469052987</v>
      </c>
      <c r="AJ186" s="305">
        <f>AK186/MoM!AK186*100</f>
        <v>0.99577835587262753</v>
      </c>
      <c r="AK186" s="305">
        <f>AL186/MoM!AL186*100</f>
        <v>0.99996062496729254</v>
      </c>
      <c r="AL186" s="305">
        <f>AM186/MoM!AM186*100</f>
        <v>1.0003606092172797</v>
      </c>
      <c r="AM186" s="305">
        <f>AN186/MoM!AN186*100</f>
        <v>0.99505869798842805</v>
      </c>
      <c r="AN186" s="305">
        <f>AO186/MoM!AO186*100</f>
        <v>0.98948636927969291</v>
      </c>
      <c r="AO186" s="305">
        <f>AP186/MoM!AP186*100</f>
        <v>0.98938742064276497</v>
      </c>
      <c r="AP186" s="305">
        <f>AQ186/MoM!AQ186*100</f>
        <v>0.99374072529359314</v>
      </c>
      <c r="AQ186" s="305">
        <f>AR186/MoM!AR186*100</f>
        <v>1.0002000400080016</v>
      </c>
      <c r="AR186" s="307">
        <v>1</v>
      </c>
      <c r="AS186" s="305">
        <f>AR186*MoM!AS186/100</f>
        <v>0.99819999999999998</v>
      </c>
      <c r="AT186" s="305">
        <f>AS186*MoM!AT186/100</f>
        <v>0.99919819999999993</v>
      </c>
      <c r="AU186" s="305">
        <f>AT186*MoM!AU186/100</f>
        <v>0.99779932251999992</v>
      </c>
      <c r="AV186" s="305">
        <f>AU186*MoM!AV186/100</f>
        <v>0.99201208644938388</v>
      </c>
      <c r="AW186" s="305">
        <f>AV186*MoM!AW186/100</f>
        <v>0.99072247073699971</v>
      </c>
      <c r="AX186" s="305">
        <f>AW186*MoM!AX186/100</f>
        <v>0.99765752803215879</v>
      </c>
      <c r="AY186" s="305">
        <f>AX186*MoM!AY186/100</f>
        <v>1.0029451129307292</v>
      </c>
      <c r="AZ186" s="305">
        <f>AY186*MoM!AZ186/100</f>
        <v>1.0096648451873651</v>
      </c>
    </row>
    <row r="187" spans="1:52" x14ac:dyDescent="0.45">
      <c r="A187" s="305">
        <f>Веса!A187</f>
        <v>1</v>
      </c>
      <c r="B187" s="305">
        <f>MoM!B187</f>
        <v>1</v>
      </c>
      <c r="C187" s="305">
        <f>БИПЦ_НДС!E187</f>
        <v>1</v>
      </c>
      <c r="D187" s="305">
        <f t="shared" si="2"/>
        <v>0</v>
      </c>
      <c r="E187" s="305">
        <v>0</v>
      </c>
      <c r="F187" s="305">
        <v>1</v>
      </c>
      <c r="G187" s="305">
        <v>1</v>
      </c>
      <c r="H187" s="305">
        <v>0</v>
      </c>
      <c r="I187" s="305">
        <v>0</v>
      </c>
      <c r="J187" s="308" t="s">
        <v>186</v>
      </c>
      <c r="K187" s="308" t="s">
        <v>186</v>
      </c>
      <c r="L187" s="305">
        <f>M187/MoM!M187*100</f>
        <v>0.88865383679375254</v>
      </c>
      <c r="M187" s="305">
        <f>N187/MoM!N187*100</f>
        <v>0.89407462519819447</v>
      </c>
      <c r="N187" s="305">
        <f>O187/MoM!O187*100</f>
        <v>0.89371699534811522</v>
      </c>
      <c r="O187" s="305">
        <f>P187/MoM!P187*100</f>
        <v>0.89550442933881147</v>
      </c>
      <c r="P187" s="305">
        <f>Q187/MoM!Q187*100</f>
        <v>0.89648948421108421</v>
      </c>
      <c r="Q187" s="305">
        <f>R187/MoM!R187*100</f>
        <v>0.89568264367529427</v>
      </c>
      <c r="R187" s="305">
        <f>S187/MoM!S187*100</f>
        <v>0.90016105689367065</v>
      </c>
      <c r="S187" s="305">
        <f>T187/MoM!T187*100</f>
        <v>0.90133126626763238</v>
      </c>
      <c r="T187" s="305">
        <f>U187/MoM!U187*100</f>
        <v>0.90890244890428051</v>
      </c>
      <c r="U187" s="305">
        <f>V187/MoM!V187*100</f>
        <v>0.91308340016924028</v>
      </c>
      <c r="V187" s="305">
        <f>W187/MoM!W187*100</f>
        <v>0.91682704210993404</v>
      </c>
      <c r="W187" s="305">
        <f>X187/MoM!X187*100</f>
        <v>0.92031098486995178</v>
      </c>
      <c r="X187" s="305">
        <f>Y187/MoM!Y187*100</f>
        <v>0.91902254949113393</v>
      </c>
      <c r="Y187" s="305">
        <f>Z187/MoM!Z187*100</f>
        <v>0.91791972243174447</v>
      </c>
      <c r="Z187" s="305">
        <f>AA187/MoM!AA187*100</f>
        <v>0.92452874443325306</v>
      </c>
      <c r="AA187" s="305">
        <f>AB187/MoM!AB187*100</f>
        <v>0.92249478119549988</v>
      </c>
      <c r="AB187" s="305">
        <f>AC187/MoM!AC187*100</f>
        <v>0.92747625301395564</v>
      </c>
      <c r="AC187" s="305">
        <f>AD187/MoM!AD187*100</f>
        <v>0.93211363427902538</v>
      </c>
      <c r="AD187" s="305">
        <f>AE187/MoM!AE187*100</f>
        <v>0.9325796910961649</v>
      </c>
      <c r="AE187" s="305">
        <f>AF187/MoM!AF187*100</f>
        <v>0.93537743016945341</v>
      </c>
      <c r="AF187" s="305">
        <f>AG187/MoM!AG187*100</f>
        <v>0.93762233600186007</v>
      </c>
      <c r="AG187" s="305">
        <f>AH187/MoM!AH187*100</f>
        <v>0.93921629397306328</v>
      </c>
      <c r="AH187" s="305">
        <f>AI187/MoM!AI187*100</f>
        <v>0.94203394285498243</v>
      </c>
      <c r="AI187" s="305">
        <f>AJ187/MoM!AJ187*100</f>
        <v>0.95324414677495672</v>
      </c>
      <c r="AJ187" s="305">
        <f>AK187/MoM!AK187*100</f>
        <v>0.95391141767769916</v>
      </c>
      <c r="AK187" s="305">
        <f>AL187/MoM!AL187*100</f>
        <v>0.96182888244442399</v>
      </c>
      <c r="AL187" s="305">
        <f>AM187/MoM!AM187*100</f>
        <v>0.96711894129786824</v>
      </c>
      <c r="AM187" s="305">
        <f>AN187/MoM!AN187*100</f>
        <v>0.97127755274544914</v>
      </c>
      <c r="AN187" s="305">
        <f>AO187/MoM!AO187*100</f>
        <v>0.9686551033530364</v>
      </c>
      <c r="AO187" s="305">
        <f>AP187/MoM!AP187*100</f>
        <v>0.98483164357903219</v>
      </c>
      <c r="AP187" s="305">
        <f>AQ187/MoM!AQ187*100</f>
        <v>0.98926338597513774</v>
      </c>
      <c r="AQ187" s="305">
        <f>AR187/MoM!AR187*100</f>
        <v>0.98599881680141976</v>
      </c>
      <c r="AR187" s="307">
        <v>1</v>
      </c>
      <c r="AS187" s="305">
        <f>AR187*MoM!AS187/100</f>
        <v>1.0014000000000001</v>
      </c>
      <c r="AT187" s="305">
        <f>AS187*MoM!AT187/100</f>
        <v>1.011414</v>
      </c>
      <c r="AU187" s="305">
        <f>AT187*MoM!AU187/100</f>
        <v>1.0185950394000001</v>
      </c>
      <c r="AV187" s="305">
        <f>AU187*MoM!AV187/100</f>
        <v>1.0330590889594802</v>
      </c>
      <c r="AW187" s="305">
        <f>AV187*MoM!AW187/100</f>
        <v>1.0371913253153182</v>
      </c>
      <c r="AX187" s="305">
        <f>AW187*MoM!AX187/100</f>
        <v>1.0423772819418948</v>
      </c>
      <c r="AY187" s="305">
        <f>AX187*MoM!AY187/100</f>
        <v>1.0506120624692359</v>
      </c>
      <c r="AZ187" s="305">
        <f>AY187*MoM!AZ187/100</f>
        <v>1.0432577780319512</v>
      </c>
    </row>
    <row r="188" spans="1:52" x14ac:dyDescent="0.45">
      <c r="A188" s="305">
        <f>Веса!A188</f>
        <v>1</v>
      </c>
      <c r="B188" s="305">
        <f>MoM!B188</f>
        <v>1</v>
      </c>
      <c r="C188" s="305">
        <f>БИПЦ_НДС!E188</f>
        <v>1</v>
      </c>
      <c r="D188" s="305">
        <f t="shared" si="2"/>
        <v>0</v>
      </c>
      <c r="E188" s="305">
        <v>0</v>
      </c>
      <c r="F188" s="305">
        <v>1</v>
      </c>
      <c r="G188" s="305">
        <v>1</v>
      </c>
      <c r="H188" s="305">
        <v>0</v>
      </c>
      <c r="I188" s="305">
        <v>0</v>
      </c>
      <c r="J188" s="308" t="s">
        <v>187</v>
      </c>
      <c r="K188" s="308" t="s">
        <v>187</v>
      </c>
      <c r="L188" s="305">
        <f>M188/MoM!M188*100</f>
        <v>0.98950017703184434</v>
      </c>
      <c r="M188" s="305">
        <f>N188/MoM!N188*100</f>
        <v>0.98445372612898185</v>
      </c>
      <c r="N188" s="305">
        <f>O188/MoM!O188*100</f>
        <v>0.98130347420536923</v>
      </c>
      <c r="O188" s="305">
        <f>P188/MoM!P188*100</f>
        <v>0.97894834586727641</v>
      </c>
      <c r="P188" s="305">
        <f>Q188/MoM!Q188*100</f>
        <v>0.977675713017649</v>
      </c>
      <c r="Q188" s="305">
        <f>R188/MoM!R188*100</f>
        <v>0.97923999415847718</v>
      </c>
      <c r="R188" s="305">
        <f>S188/MoM!S188*100</f>
        <v>0.97992546215438814</v>
      </c>
      <c r="S188" s="305">
        <f>T188/MoM!T188*100</f>
        <v>0.98845081367513132</v>
      </c>
      <c r="T188" s="305">
        <f>U188/MoM!U188*100</f>
        <v>0.9906254054652166</v>
      </c>
      <c r="U188" s="305">
        <f>V188/MoM!V188*100</f>
        <v>0.99716353314128703</v>
      </c>
      <c r="V188" s="305">
        <f>W188/MoM!W188*100</f>
        <v>1.0077334665925848</v>
      </c>
      <c r="W188" s="305">
        <f>X188/MoM!X188*100</f>
        <v>1.0146868275120735</v>
      </c>
      <c r="X188" s="305">
        <f>Y188/MoM!Y188*100</f>
        <v>1.0120486417605421</v>
      </c>
      <c r="Y188" s="305">
        <f>Z188/MoM!Z188*100</f>
        <v>1.0084052666502041</v>
      </c>
      <c r="Z188" s="305">
        <f>AA188/MoM!AA188*100</f>
        <v>1.0068926587502287</v>
      </c>
      <c r="AA188" s="305">
        <f>AB188/MoM!AB188*100</f>
        <v>1.0093092011312292</v>
      </c>
      <c r="AB188" s="305">
        <f>AC188/MoM!AC188*100</f>
        <v>1.0082998919300981</v>
      </c>
      <c r="AC188" s="305">
        <f>AD188/MoM!AD188*100</f>
        <v>1.0051741622651147</v>
      </c>
      <c r="AD188" s="305">
        <f>AE188/MoM!AE188*100</f>
        <v>0.99823846054548537</v>
      </c>
      <c r="AE188" s="305">
        <f>AF188/MoM!AF188*100</f>
        <v>0.99444515439541248</v>
      </c>
      <c r="AF188" s="305">
        <f>AG188/MoM!AG188*100</f>
        <v>0.99444515439541248</v>
      </c>
      <c r="AG188" s="305">
        <f>AH188/MoM!AH188*100</f>
        <v>0.99961626919826863</v>
      </c>
      <c r="AH188" s="305">
        <f>AI188/MoM!AI188*100</f>
        <v>1.0021153098712643</v>
      </c>
      <c r="AI188" s="305">
        <f>AJ188/MoM!AJ188*100</f>
        <v>1.0119360399080028</v>
      </c>
      <c r="AJ188" s="305">
        <f>AK188/MoM!AK188*100</f>
        <v>1.0006023562610331</v>
      </c>
      <c r="AK188" s="305">
        <f>AL188/MoM!AL188*100</f>
        <v>1.0037042235654423</v>
      </c>
      <c r="AL188" s="305">
        <f>AM188/MoM!AM188*100</f>
        <v>1.0063138545467125</v>
      </c>
      <c r="AM188" s="305">
        <f>AN188/MoM!AN188*100</f>
        <v>1.0024898618994351</v>
      </c>
      <c r="AN188" s="305">
        <f>AO188/MoM!AO188*100</f>
        <v>0.9995826412999268</v>
      </c>
      <c r="AO188" s="305">
        <f>AP188/MoM!AP188*100</f>
        <v>1.0058800119401163</v>
      </c>
      <c r="AP188" s="305">
        <f>AQ188/MoM!AQ188*100</f>
        <v>1.0048741319281762</v>
      </c>
      <c r="AQ188" s="305">
        <f>AR188/MoM!AR188*100</f>
        <v>0.99492587802208732</v>
      </c>
      <c r="AR188" s="307">
        <v>1</v>
      </c>
      <c r="AS188" s="305">
        <f>AR188*MoM!AS188/100</f>
        <v>1.0090000000000001</v>
      </c>
      <c r="AT188" s="305">
        <f>AS188*MoM!AT188/100</f>
        <v>1.0128342000000001</v>
      </c>
      <c r="AU188" s="305">
        <f>AT188*MoM!AU188/100</f>
        <v>1.0143534513000001</v>
      </c>
      <c r="AV188" s="305">
        <f>AU188*MoM!AV188/100</f>
        <v>1.0208453133883202</v>
      </c>
      <c r="AW188" s="305">
        <f>AV188*MoM!AW188/100</f>
        <v>1.020947397919659</v>
      </c>
      <c r="AX188" s="305">
        <f>AW188*MoM!AX188/100</f>
        <v>1.0279919349653046</v>
      </c>
      <c r="AY188" s="305">
        <f>AX188*MoM!AY188/100</f>
        <v>1.0212071881945335</v>
      </c>
      <c r="AZ188" s="305">
        <f>AY188*MoM!AZ188/100</f>
        <v>1.0199817395687001</v>
      </c>
    </row>
    <row r="189" spans="1:52" x14ac:dyDescent="0.45">
      <c r="A189" s="305">
        <f>Веса!A189</f>
        <v>1</v>
      </c>
      <c r="B189" s="305">
        <f>MoM!B189</f>
        <v>1</v>
      </c>
      <c r="C189" s="305">
        <f>БИПЦ_НДС!E189</f>
        <v>1</v>
      </c>
      <c r="D189" s="305">
        <f t="shared" si="2"/>
        <v>0</v>
      </c>
      <c r="E189" s="305">
        <v>0</v>
      </c>
      <c r="F189" s="305">
        <v>1</v>
      </c>
      <c r="G189" s="305">
        <v>1</v>
      </c>
      <c r="H189" s="305">
        <v>0</v>
      </c>
      <c r="I189" s="305">
        <v>0</v>
      </c>
      <c r="J189" s="308" t="s">
        <v>188</v>
      </c>
      <c r="K189" s="308" t="s">
        <v>188</v>
      </c>
      <c r="L189" s="305">
        <f>M189/MoM!M189*100</f>
        <v>0.97464127713838622</v>
      </c>
      <c r="M189" s="305">
        <f>N189/MoM!N189*100</f>
        <v>0.97727280858665977</v>
      </c>
      <c r="N189" s="305">
        <f>O189/MoM!O189*100</f>
        <v>0.97238644454372658</v>
      </c>
      <c r="O189" s="305">
        <f>P189/MoM!P189*100</f>
        <v>0.96869137605446043</v>
      </c>
      <c r="P189" s="305">
        <f>Q189/MoM!Q189*100</f>
        <v>0.96907885260488236</v>
      </c>
      <c r="Q189" s="305">
        <f>R189/MoM!R189*100</f>
        <v>0.96365201103029496</v>
      </c>
      <c r="R189" s="305">
        <f>S189/MoM!S189*100</f>
        <v>0.96567568025345862</v>
      </c>
      <c r="S189" s="305">
        <f>T189/MoM!T189*100</f>
        <v>0.96615851809358533</v>
      </c>
      <c r="T189" s="305">
        <f>U189/MoM!U189*100</f>
        <v>0.96867053024062877</v>
      </c>
      <c r="U189" s="305">
        <f>V189/MoM!V189*100</f>
        <v>0.97167340888437481</v>
      </c>
      <c r="V189" s="305">
        <f>W189/MoM!W189*100</f>
        <v>0.97828078806478858</v>
      </c>
      <c r="W189" s="305">
        <f>X189/MoM!X189*100</f>
        <v>0.98405264471437082</v>
      </c>
      <c r="X189" s="305">
        <f>Y189/MoM!Y189*100</f>
        <v>0.99074420269842867</v>
      </c>
      <c r="Y189" s="305">
        <f>Z189/MoM!Z189*100</f>
        <v>0.98876271429303186</v>
      </c>
      <c r="Z189" s="305">
        <f>AA189/MoM!AA189*100</f>
        <v>0.99014698209304208</v>
      </c>
      <c r="AA189" s="305">
        <f>AB189/MoM!AB189*100</f>
        <v>0.988166688128856</v>
      </c>
      <c r="AB189" s="305">
        <f>AC189/MoM!AC189*100</f>
        <v>0.98658562142784989</v>
      </c>
      <c r="AC189" s="305">
        <f>AD189/MoM!AD189*100</f>
        <v>0.99359037933998751</v>
      </c>
      <c r="AD189" s="305">
        <f>AE189/MoM!AE189*100</f>
        <v>0.9881256322536176</v>
      </c>
      <c r="AE189" s="305">
        <f>AF189/MoM!AF189*100</f>
        <v>0.98871850763296976</v>
      </c>
      <c r="AF189" s="305">
        <f>AG189/MoM!AG189*100</f>
        <v>0.98525799285625448</v>
      </c>
      <c r="AG189" s="305">
        <f>AH189/MoM!AH189*100</f>
        <v>0.98515946705696877</v>
      </c>
      <c r="AH189" s="305">
        <f>AI189/MoM!AI189*100</f>
        <v>0.9908733919658993</v>
      </c>
      <c r="AI189" s="305">
        <f>AJ189/MoM!AJ189*100</f>
        <v>1.0020702612951138</v>
      </c>
      <c r="AJ189" s="305">
        <f>AK189/MoM!AK189*100</f>
        <v>1.0024710893996318</v>
      </c>
      <c r="AK189" s="305">
        <f>AL189/MoM!AL189*100</f>
        <v>0.99886219347779304</v>
      </c>
      <c r="AL189" s="305">
        <f>AM189/MoM!AM189*100</f>
        <v>1.0020585524969219</v>
      </c>
      <c r="AM189" s="305">
        <f>AN189/MoM!AN189*100</f>
        <v>0.99865155341843237</v>
      </c>
      <c r="AN189" s="305">
        <f>AO189/MoM!AO189*100</f>
        <v>0.99425748658339119</v>
      </c>
      <c r="AO189" s="305">
        <f>AP189/MoM!AP189*100</f>
        <v>0.99714083329448322</v>
      </c>
      <c r="AP189" s="305">
        <f>AQ189/MoM!AQ189*100</f>
        <v>0.99933454312773118</v>
      </c>
      <c r="AQ189" s="305">
        <f>AR189/MoM!AR189*100</f>
        <v>0.99383820314052873</v>
      </c>
      <c r="AR189" s="307">
        <v>1</v>
      </c>
      <c r="AS189" s="305">
        <f>AR189*MoM!AS189/100</f>
        <v>1.0022</v>
      </c>
      <c r="AT189" s="305">
        <f>AS189*MoM!AT189/100</f>
        <v>1.0070105600000001</v>
      </c>
      <c r="AU189" s="305">
        <f>AT189*MoM!AU189/100</f>
        <v>1.0147645413120001</v>
      </c>
      <c r="AV189" s="305">
        <f>AU189*MoM!AV189/100</f>
        <v>1.0220708460094465</v>
      </c>
      <c r="AW189" s="305">
        <f>AV189*MoM!AW189/100</f>
        <v>1.0293275490161136</v>
      </c>
      <c r="AX189" s="305">
        <f>AW189*MoM!AX189/100</f>
        <v>1.0294304817710151</v>
      </c>
      <c r="AY189" s="305">
        <f>AX189*MoM!AY189/100</f>
        <v>1.0289157665301296</v>
      </c>
      <c r="AZ189" s="305">
        <f>AY189*MoM!AZ189/100</f>
        <v>1.0278868507635996</v>
      </c>
    </row>
    <row r="190" spans="1:52" x14ac:dyDescent="0.45">
      <c r="A190" s="305">
        <f>Веса!A190</f>
        <v>1</v>
      </c>
      <c r="B190" s="305">
        <f>MoM!B190</f>
        <v>1</v>
      </c>
      <c r="C190" s="305">
        <f>БИПЦ_НДС!E190</f>
        <v>1</v>
      </c>
      <c r="D190" s="305">
        <f t="shared" si="2"/>
        <v>0</v>
      </c>
      <c r="E190" s="305">
        <v>0</v>
      </c>
      <c r="F190" s="305">
        <v>1</v>
      </c>
      <c r="G190" s="305">
        <v>1</v>
      </c>
      <c r="H190" s="305">
        <v>0</v>
      </c>
      <c r="I190" s="305">
        <v>0</v>
      </c>
      <c r="J190" s="308" t="s">
        <v>189</v>
      </c>
      <c r="K190" s="308" t="s">
        <v>189</v>
      </c>
      <c r="L190" s="305">
        <f>M190/MoM!M190*100</f>
        <v>0.89474960414076599</v>
      </c>
      <c r="M190" s="305">
        <f>N190/MoM!N190*100</f>
        <v>0.89466012918035187</v>
      </c>
      <c r="N190" s="305">
        <f>O190/MoM!O190*100</f>
        <v>0.89850716773582739</v>
      </c>
      <c r="O190" s="305">
        <f>P190/MoM!P190*100</f>
        <v>0.89554209408229923</v>
      </c>
      <c r="P190" s="305">
        <f>Q190/MoM!Q190*100</f>
        <v>0.89822872036454615</v>
      </c>
      <c r="Q190" s="305">
        <f>R190/MoM!R190*100</f>
        <v>0.89643226292381706</v>
      </c>
      <c r="R190" s="305">
        <f>S190/MoM!S190*100</f>
        <v>0.90046620810697431</v>
      </c>
      <c r="S190" s="305">
        <f>T190/MoM!T190*100</f>
        <v>0.89992592838211016</v>
      </c>
      <c r="T190" s="305">
        <f>U190/MoM!U190*100</f>
        <v>0.89866603208237517</v>
      </c>
      <c r="U190" s="305">
        <f>V190/MoM!V190*100</f>
        <v>0.90612496014865895</v>
      </c>
      <c r="V190" s="305">
        <f>W190/MoM!W190*100</f>
        <v>0.9070310851088077</v>
      </c>
      <c r="W190" s="305">
        <f>X190/MoM!X190*100</f>
        <v>0.91156624053435176</v>
      </c>
      <c r="X190" s="305">
        <f>Y190/MoM!Y190*100</f>
        <v>0.9173091078497182</v>
      </c>
      <c r="Y190" s="305">
        <f>Z190/MoM!Z190*100</f>
        <v>0.92483104253408588</v>
      </c>
      <c r="Z190" s="305">
        <f>AA190/MoM!AA190*100</f>
        <v>0.92288889734476443</v>
      </c>
      <c r="AA190" s="305">
        <f>AB190/MoM!AB190*100</f>
        <v>0.9303642974132571</v>
      </c>
      <c r="AB190" s="305">
        <f>AC190/MoM!AC190*100</f>
        <v>0.92831749595894786</v>
      </c>
      <c r="AC190" s="305">
        <f>AD190/MoM!AD190*100</f>
        <v>0.92822466420935201</v>
      </c>
      <c r="AD190" s="305">
        <f>AE190/MoM!AE190*100</f>
        <v>0.93054522586987543</v>
      </c>
      <c r="AE190" s="305">
        <f>AF190/MoM!AF190*100</f>
        <v>0.93333686154748496</v>
      </c>
      <c r="AF190" s="305">
        <f>AG190/MoM!AG190*100</f>
        <v>0.93436353209518719</v>
      </c>
      <c r="AG190" s="305">
        <f>AH190/MoM!AH190*100</f>
        <v>0.93828785892998701</v>
      </c>
      <c r="AH190" s="305">
        <f>AI190/MoM!AI190*100</f>
        <v>0.94307312701053003</v>
      </c>
      <c r="AI190" s="305">
        <f>AJ190/MoM!AJ190*100</f>
        <v>0.95108924859011945</v>
      </c>
      <c r="AJ190" s="305">
        <f>AK190/MoM!AK190*100</f>
        <v>0.96269253742291894</v>
      </c>
      <c r="AK190" s="305">
        <f>AL190/MoM!AL190*100</f>
        <v>0.95874549801948494</v>
      </c>
      <c r="AL190" s="305">
        <f>AM190/MoM!AM190*100</f>
        <v>0.97101744039413429</v>
      </c>
      <c r="AM190" s="305">
        <f>AN190/MoM!AN190*100</f>
        <v>0.97344498399511958</v>
      </c>
      <c r="AN190" s="305">
        <f>AO190/MoM!AO190*100</f>
        <v>0.98240067784787477</v>
      </c>
      <c r="AO190" s="305">
        <f>AP190/MoM!AP190*100</f>
        <v>0.98927748259281001</v>
      </c>
      <c r="AP190" s="305">
        <f>AQ190/MoM!AQ190*100</f>
        <v>0.99303673702666273</v>
      </c>
      <c r="AQ190" s="305">
        <f>AR190/MoM!AR190*100</f>
        <v>0.99690958030106669</v>
      </c>
      <c r="AR190" s="307">
        <v>1</v>
      </c>
      <c r="AS190" s="305">
        <f>AR190*MoM!AS190/100</f>
        <v>1.0090999999999999</v>
      </c>
      <c r="AT190" s="305">
        <f>AS190*MoM!AT190/100</f>
        <v>1.0175764399999998</v>
      </c>
      <c r="AU190" s="305">
        <f>AT190*MoM!AU190/100</f>
        <v>1.0217485034039997</v>
      </c>
      <c r="AV190" s="305">
        <f>AU190*MoM!AV190/100</f>
        <v>1.0354399333496134</v>
      </c>
      <c r="AW190" s="305">
        <f>AV190*MoM!AW190/100</f>
        <v>1.031091085629545</v>
      </c>
      <c r="AX190" s="305">
        <f>AW190*MoM!AX190/100</f>
        <v>1.0370714139261963</v>
      </c>
      <c r="AY190" s="305">
        <f>AX190*MoM!AY190/100</f>
        <v>1.0361380496536627</v>
      </c>
      <c r="AZ190" s="305">
        <f>AY190*MoM!AZ190/100</f>
        <v>1.0406970570721388</v>
      </c>
    </row>
    <row r="191" spans="1:52" x14ac:dyDescent="0.45">
      <c r="A191" s="305">
        <f>Веса!A191</f>
        <v>1</v>
      </c>
      <c r="B191" s="305">
        <f>MoM!B191</f>
        <v>1</v>
      </c>
      <c r="C191" s="305">
        <f>БИПЦ_НДС!E191</f>
        <v>1</v>
      </c>
      <c r="D191" s="305">
        <f t="shared" si="2"/>
        <v>0</v>
      </c>
      <c r="E191" s="305">
        <v>0</v>
      </c>
      <c r="F191" s="305">
        <v>1</v>
      </c>
      <c r="G191" s="305">
        <v>1</v>
      </c>
      <c r="H191" s="305">
        <v>0</v>
      </c>
      <c r="I191" s="305">
        <v>0</v>
      </c>
      <c r="J191" s="308" t="s">
        <v>190</v>
      </c>
      <c r="K191" s="308" t="s">
        <v>190</v>
      </c>
      <c r="L191" s="305">
        <f>M191/MoM!M191*100</f>
        <v>0.84395085902259936</v>
      </c>
      <c r="M191" s="305">
        <f>N191/MoM!N191*100</f>
        <v>0.8407438457583134</v>
      </c>
      <c r="N191" s="305">
        <f>O191/MoM!O191*100</f>
        <v>0.84772201967810734</v>
      </c>
      <c r="O191" s="305">
        <f>P191/MoM!P191*100</f>
        <v>0.85018041353517382</v>
      </c>
      <c r="P191" s="305">
        <f>Q191/MoM!Q191*100</f>
        <v>0.84635460167426546</v>
      </c>
      <c r="Q191" s="305">
        <f>R191/MoM!R191*100</f>
        <v>0.8483858527182836</v>
      </c>
      <c r="R191" s="305">
        <f>S191/MoM!S191*100</f>
        <v>0.86026325465633957</v>
      </c>
      <c r="S191" s="305">
        <f>T191/MoM!T191*100</f>
        <v>0.86964012413209379</v>
      </c>
      <c r="T191" s="305">
        <f>U191/MoM!U191*100</f>
        <v>0.86737905980935037</v>
      </c>
      <c r="U191" s="305">
        <f>V191/MoM!V191*100</f>
        <v>0.87579263668950114</v>
      </c>
      <c r="V191" s="305">
        <f>W191/MoM!W191*100</f>
        <v>0.86878629559598519</v>
      </c>
      <c r="W191" s="305">
        <f>X191/MoM!X191*100</f>
        <v>0.87043698955761761</v>
      </c>
      <c r="X191" s="305">
        <f>Y191/MoM!Y191*100</f>
        <v>0.89080521511326594</v>
      </c>
      <c r="Y191" s="305">
        <f>Z191/MoM!Z191*100</f>
        <v>0.90612706481321414</v>
      </c>
      <c r="Z191" s="305">
        <f>AA191/MoM!AA191*100</f>
        <v>0.91672875147152877</v>
      </c>
      <c r="AA191" s="305">
        <f>AB191/MoM!AB191*100</f>
        <v>0.93130473861992613</v>
      </c>
      <c r="AB191" s="305">
        <f>AC191/MoM!AC191*100</f>
        <v>0.9332604785710279</v>
      </c>
      <c r="AC191" s="305">
        <f>AD191/MoM!AD191*100</f>
        <v>0.93522032557602708</v>
      </c>
      <c r="AD191" s="305">
        <f>AE191/MoM!AE191*100</f>
        <v>0.93447214931556621</v>
      </c>
      <c r="AE191" s="305">
        <f>AF191/MoM!AF191*100</f>
        <v>0.9444710013132428</v>
      </c>
      <c r="AF191" s="305">
        <f>AG191/MoM!AG191*100</f>
        <v>0.9552379707282137</v>
      </c>
      <c r="AG191" s="305">
        <f>AH191/MoM!AH191*100</f>
        <v>0.96096939855258301</v>
      </c>
      <c r="AH191" s="305">
        <f>AI191/MoM!AI191*100</f>
        <v>0.96846495986129322</v>
      </c>
      <c r="AI191" s="305">
        <f>AJ191/MoM!AJ191*100</f>
        <v>0.97572844706025286</v>
      </c>
      <c r="AJ191" s="305">
        <f>AK191/MoM!AK191*100</f>
        <v>0.9817779634320265</v>
      </c>
      <c r="AK191" s="305">
        <f>AL191/MoM!AL191*100</f>
        <v>0.97058569464890143</v>
      </c>
      <c r="AL191" s="305">
        <f>AM191/MoM!AM191*100</f>
        <v>0.9808739030121798</v>
      </c>
      <c r="AM191" s="305">
        <f>AN191/MoM!AN191*100</f>
        <v>0.97273264961717876</v>
      </c>
      <c r="AN191" s="305">
        <f>AO191/MoM!AO191*100</f>
        <v>0.96699352698443741</v>
      </c>
      <c r="AO191" s="305">
        <f>AP191/MoM!AP191*100</f>
        <v>0.96592983410475441</v>
      </c>
      <c r="AP191" s="305">
        <f>AQ191/MoM!AQ191*100</f>
        <v>0.97095266924209911</v>
      </c>
      <c r="AQ191" s="305">
        <f>AR191/MoM!AR191*100</f>
        <v>0.9873617693522907</v>
      </c>
      <c r="AR191" s="307">
        <v>1</v>
      </c>
      <c r="AS191" s="305">
        <f>AR191*MoM!AS191/100</f>
        <v>1.0070000000000001</v>
      </c>
      <c r="AT191" s="305">
        <f>AS191*MoM!AT191/100</f>
        <v>1.0202924</v>
      </c>
      <c r="AU191" s="305">
        <f>AT191*MoM!AU191/100</f>
        <v>1.0289648854</v>
      </c>
      <c r="AV191" s="305">
        <f>AU191*MoM!AV191/100</f>
        <v>1.0443993586809999</v>
      </c>
      <c r="AW191" s="305">
        <f>AV191*MoM!AW191/100</f>
        <v>1.0440860388733955</v>
      </c>
      <c r="AX191" s="305">
        <f>AW191*MoM!AX191/100</f>
        <v>1.0563018455282143</v>
      </c>
      <c r="AY191" s="305">
        <f>AX191*MoM!AY191/100</f>
        <v>1.0602101623566689</v>
      </c>
      <c r="AZ191" s="305">
        <f>AY191*MoM!AZ191/100</f>
        <v>1.0493960187006308</v>
      </c>
    </row>
    <row r="192" spans="1:52" x14ac:dyDescent="0.45">
      <c r="A192" s="305">
        <f>Веса!A192</f>
        <v>1</v>
      </c>
      <c r="B192" s="305">
        <f>MoM!B192</f>
        <v>1</v>
      </c>
      <c r="C192" s="305">
        <f>БИПЦ_НДС!E192</f>
        <v>1</v>
      </c>
      <c r="D192" s="305">
        <f t="shared" si="2"/>
        <v>0</v>
      </c>
      <c r="E192" s="305">
        <v>0</v>
      </c>
      <c r="F192" s="305">
        <v>1</v>
      </c>
      <c r="G192" s="305">
        <v>1</v>
      </c>
      <c r="H192" s="305">
        <v>0</v>
      </c>
      <c r="I192" s="305">
        <v>0</v>
      </c>
      <c r="J192" s="308" t="s">
        <v>191</v>
      </c>
      <c r="K192" s="308" t="s">
        <v>191</v>
      </c>
      <c r="L192" s="305">
        <f>M192/MoM!M192*100</f>
        <v>0.96874516467545091</v>
      </c>
      <c r="M192" s="305">
        <f>N192/MoM!N192*100</f>
        <v>0.96700142337903505</v>
      </c>
      <c r="N192" s="305">
        <f>O192/MoM!O192*100</f>
        <v>0.96526082081695286</v>
      </c>
      <c r="O192" s="305">
        <f>P192/MoM!P192*100</f>
        <v>0.96844618152564876</v>
      </c>
      <c r="P192" s="305">
        <f>Q192/MoM!Q192*100</f>
        <v>0.97086729697946283</v>
      </c>
      <c r="Q192" s="305">
        <f>R192/MoM!R192*100</f>
        <v>0.96436248608970043</v>
      </c>
      <c r="R192" s="305">
        <f>S192/MoM!S192*100</f>
        <v>0.9717880772325912</v>
      </c>
      <c r="S192" s="305">
        <f>T192/MoM!T192*100</f>
        <v>0.97528651431062852</v>
      </c>
      <c r="T192" s="305">
        <f>U192/MoM!U192*100</f>
        <v>0.97128783960195497</v>
      </c>
      <c r="U192" s="305">
        <f>V192/MoM!V192*100</f>
        <v>0.97439596068868117</v>
      </c>
      <c r="V192" s="305">
        <f>W192/MoM!W192*100</f>
        <v>0.97868330291571126</v>
      </c>
      <c r="W192" s="305">
        <f>X192/MoM!X192*100</f>
        <v>0.97838969792483654</v>
      </c>
      <c r="X192" s="305">
        <f>Y192/MoM!Y192*100</f>
        <v>0.97819401998525157</v>
      </c>
      <c r="Y192" s="305">
        <f>Z192/MoM!Z192*100</f>
        <v>0.98406318410516302</v>
      </c>
      <c r="Z192" s="305">
        <f>AA192/MoM!AA192*100</f>
        <v>0.98406318410516302</v>
      </c>
      <c r="AA192" s="305">
        <f>AB192/MoM!AB192*100</f>
        <v>0.98366955883152085</v>
      </c>
      <c r="AB192" s="305">
        <f>AC192/MoM!AC192*100</f>
        <v>0.9968507309198632</v>
      </c>
      <c r="AC192" s="305">
        <f>AD192/MoM!AD192*100</f>
        <v>0.99754852643150704</v>
      </c>
      <c r="AD192" s="305">
        <f>AE192/MoM!AE192*100</f>
        <v>0.98767279601983526</v>
      </c>
      <c r="AE192" s="305">
        <f>AF192/MoM!AF192*100</f>
        <v>0.98826539969744731</v>
      </c>
      <c r="AF192" s="305">
        <f>AG192/MoM!AG192*100</f>
        <v>0.98767244045762892</v>
      </c>
      <c r="AG192" s="305">
        <f>AH192/MoM!AH192*100</f>
        <v>0.98589463006480516</v>
      </c>
      <c r="AH192" s="305">
        <f>AI192/MoM!AI192*100</f>
        <v>0.98934526127003197</v>
      </c>
      <c r="AI192" s="305">
        <f>AJ192/MoM!AJ192*100</f>
        <v>0.99805149956920824</v>
      </c>
      <c r="AJ192" s="305">
        <f>AK192/MoM!AK192*100</f>
        <v>0.98956806182286994</v>
      </c>
      <c r="AK192" s="305">
        <f>AL192/MoM!AL192*100</f>
        <v>0.99184406836506267</v>
      </c>
      <c r="AL192" s="305">
        <f>AM192/MoM!AM192*100</f>
        <v>0.99263754361975465</v>
      </c>
      <c r="AM192" s="305">
        <f>AN192/MoM!AN192*100</f>
        <v>0.98807141091910389</v>
      </c>
      <c r="AN192" s="305">
        <f>AO192/MoM!AO192*100</f>
        <v>0.99360461082025087</v>
      </c>
      <c r="AO192" s="305">
        <f>AP192/MoM!AP192*100</f>
        <v>0.98933211099372365</v>
      </c>
      <c r="AP192" s="305">
        <f>AQ192/MoM!AQ192*100</f>
        <v>1.001401962747847</v>
      </c>
      <c r="AQ192" s="305">
        <f>AR192/MoM!AR192*100</f>
        <v>1</v>
      </c>
      <c r="AR192" s="307">
        <v>1</v>
      </c>
      <c r="AS192" s="305">
        <f>AR192*MoM!AS192/100</f>
        <v>1.0109999999999999</v>
      </c>
      <c r="AT192" s="305">
        <f>AS192*MoM!AT192/100</f>
        <v>1.0109999999999999</v>
      </c>
      <c r="AU192" s="305">
        <f>AT192*MoM!AU192/100</f>
        <v>1.0121121</v>
      </c>
      <c r="AV192" s="305">
        <f>AU192*MoM!AV192/100</f>
        <v>1.0153508587199997</v>
      </c>
      <c r="AW192" s="305">
        <f>AV192*MoM!AW192/100</f>
        <v>1.0234736655897598</v>
      </c>
      <c r="AX192" s="305">
        <f>AW192*MoM!AX192/100</f>
        <v>1.0169234341299853</v>
      </c>
      <c r="AY192" s="305">
        <f>AX192*MoM!AY192/100</f>
        <v>1.0288214383093062</v>
      </c>
      <c r="AZ192" s="305">
        <f>AY192*MoM!AZ192/100</f>
        <v>1.0249119168437308</v>
      </c>
    </row>
    <row r="193" spans="1:52" x14ac:dyDescent="0.45">
      <c r="A193" s="305">
        <f>Веса!A193</f>
        <v>1</v>
      </c>
      <c r="B193" s="305">
        <f>MoM!B193</f>
        <v>1</v>
      </c>
      <c r="C193" s="305">
        <f>БИПЦ_НДС!E193</f>
        <v>1</v>
      </c>
      <c r="D193" s="305">
        <f t="shared" si="2"/>
        <v>0</v>
      </c>
      <c r="E193" s="305">
        <v>0</v>
      </c>
      <c r="F193" s="305">
        <v>1</v>
      </c>
      <c r="G193" s="305">
        <v>1</v>
      </c>
      <c r="H193" s="305">
        <v>0</v>
      </c>
      <c r="I193" s="305">
        <v>0</v>
      </c>
      <c r="J193" s="308" t="s">
        <v>192</v>
      </c>
      <c r="K193" s="308" t="s">
        <v>192</v>
      </c>
      <c r="L193" s="305">
        <f>M193/MoM!M193*100</f>
        <v>0.96381241631461667</v>
      </c>
      <c r="M193" s="305">
        <f>N193/MoM!N193*100</f>
        <v>0.95735487312530876</v>
      </c>
      <c r="N193" s="305">
        <f>O193/MoM!O193*100</f>
        <v>0.97248108012068857</v>
      </c>
      <c r="O193" s="305">
        <f>P193/MoM!P193*100</f>
        <v>0.96460398337171094</v>
      </c>
      <c r="P193" s="305">
        <f>Q193/MoM!Q193*100</f>
        <v>0.97106683006030148</v>
      </c>
      <c r="Q193" s="305">
        <f>R193/MoM!R193*100</f>
        <v>0.96737677610607242</v>
      </c>
      <c r="R193" s="305">
        <f>S193/MoM!S193*100</f>
        <v>0.96786046449412555</v>
      </c>
      <c r="S193" s="305">
        <f>T193/MoM!T193*100</f>
        <v>0.96737653426187853</v>
      </c>
      <c r="T193" s="305">
        <f>U193/MoM!U193*100</f>
        <v>0.96611894476733817</v>
      </c>
      <c r="U193" s="305">
        <f>V193/MoM!V193*100</f>
        <v>0.96824440644582621</v>
      </c>
      <c r="V193" s="305">
        <f>W193/MoM!W193*100</f>
        <v>0.96911582641162741</v>
      </c>
      <c r="W193" s="305">
        <f>X193/MoM!X193*100</f>
        <v>0.96678994842823962</v>
      </c>
      <c r="X193" s="305">
        <f>Y193/MoM!Y193*100</f>
        <v>0.97481430500019395</v>
      </c>
      <c r="Y193" s="305">
        <f>Z193/MoM!Z193*100</f>
        <v>0.96682082769919231</v>
      </c>
      <c r="Z193" s="305">
        <f>AA193/MoM!AA193*100</f>
        <v>0.9702047005961395</v>
      </c>
      <c r="AA193" s="305">
        <f>AB193/MoM!AB193*100</f>
        <v>0.97010768012607984</v>
      </c>
      <c r="AB193" s="305">
        <f>AC193/MoM!AC193*100</f>
        <v>0.97515224006273549</v>
      </c>
      <c r="AC193" s="305">
        <f>AD193/MoM!AD193*100</f>
        <v>0.97632242275081071</v>
      </c>
      <c r="AD193" s="305">
        <f>AE193/MoM!AE193*100</f>
        <v>0.97319819099800819</v>
      </c>
      <c r="AE193" s="305">
        <f>AF193/MoM!AF193*100</f>
        <v>0.97650706484740135</v>
      </c>
      <c r="AF193" s="305">
        <f>AG193/MoM!AG193*100</f>
        <v>0.97289398870746591</v>
      </c>
      <c r="AG193" s="305">
        <f>AH193/MoM!AH193*100</f>
        <v>0.97454790848826855</v>
      </c>
      <c r="AH193" s="305">
        <f>AI193/MoM!AI193*100</f>
        <v>0.97552245639675683</v>
      </c>
      <c r="AI193" s="305">
        <f>AJ193/MoM!AJ193*100</f>
        <v>0.98342418829357059</v>
      </c>
      <c r="AJ193" s="305">
        <f>AK193/MoM!AK193*100</f>
        <v>0.98775125472206227</v>
      </c>
      <c r="AK193" s="305">
        <f>AL193/MoM!AL193*100</f>
        <v>0.9820222974446744</v>
      </c>
      <c r="AL193" s="305">
        <f>AM193/MoM!AM193*100</f>
        <v>0.99125330704065429</v>
      </c>
      <c r="AM193" s="305">
        <f>AN193/MoM!AN193*100</f>
        <v>0.98996467774150154</v>
      </c>
      <c r="AN193" s="305">
        <f>AO193/MoM!AO193*100</f>
        <v>0.99234059296808108</v>
      </c>
      <c r="AO193" s="305">
        <f>AP193/MoM!AP193*100</f>
        <v>0.99640918939925016</v>
      </c>
      <c r="AP193" s="305">
        <f>AQ193/MoM!AQ193*100</f>
        <v>0.99770452134546916</v>
      </c>
      <c r="AQ193" s="305">
        <f>AR193/MoM!AR193*100</f>
        <v>0.99810360315400748</v>
      </c>
      <c r="AR193" s="307">
        <v>1</v>
      </c>
      <c r="AS193" s="305">
        <f>AR193*MoM!AS193/100</f>
        <v>1.0123</v>
      </c>
      <c r="AT193" s="305">
        <f>AS193*MoM!AT193/100</f>
        <v>1.0192848699999999</v>
      </c>
      <c r="AU193" s="305">
        <f>AT193*MoM!AU193/100</f>
        <v>1.0184694421039999</v>
      </c>
      <c r="AV193" s="305">
        <f>AU193*MoM!AV193/100</f>
        <v>1.025089493477676</v>
      </c>
      <c r="AW193" s="305">
        <f>AV193*MoM!AW193/100</f>
        <v>1.0223217518452863</v>
      </c>
      <c r="AX193" s="305">
        <f>AW193*MoM!AX193/100</f>
        <v>1.0285579145315424</v>
      </c>
      <c r="AY193" s="305">
        <f>AX193*MoM!AY193/100</f>
        <v>1.0332892809383873</v>
      </c>
      <c r="AZ193" s="305">
        <f>AY193*MoM!AZ193/100</f>
        <v>1.0392823587678299</v>
      </c>
    </row>
    <row r="194" spans="1:52" x14ac:dyDescent="0.45">
      <c r="A194" s="305">
        <f>Веса!A194</f>
        <v>1</v>
      </c>
      <c r="B194" s="305">
        <f>MoM!B194</f>
        <v>1</v>
      </c>
      <c r="C194" s="305">
        <f>БИПЦ_НДС!E194</f>
        <v>1</v>
      </c>
      <c r="D194" s="305">
        <f t="shared" si="2"/>
        <v>0</v>
      </c>
      <c r="E194" s="305">
        <v>0</v>
      </c>
      <c r="F194" s="305">
        <v>1</v>
      </c>
      <c r="G194" s="305">
        <v>1</v>
      </c>
      <c r="H194" s="305">
        <v>0</v>
      </c>
      <c r="I194" s="305">
        <v>0</v>
      </c>
      <c r="J194" s="308" t="s">
        <v>193</v>
      </c>
      <c r="K194" s="308" t="s">
        <v>193</v>
      </c>
      <c r="L194" s="305">
        <f>M194/MoM!M194*100</f>
        <v>1.0106381715723738</v>
      </c>
      <c r="M194" s="305">
        <f>N194/MoM!N194*100</f>
        <v>1.0033615767370527</v>
      </c>
      <c r="N194" s="305">
        <f>O194/MoM!O194*100</f>
        <v>1.0015555258989259</v>
      </c>
      <c r="O194" s="305">
        <f>P194/MoM!P194*100</f>
        <v>0.99875117042640893</v>
      </c>
      <c r="P194" s="305">
        <f>Q194/MoM!Q194*100</f>
        <v>0.99375741457427691</v>
      </c>
      <c r="Q194" s="305">
        <f>R194/MoM!R194*100</f>
        <v>0.98292545875541726</v>
      </c>
      <c r="R194" s="305">
        <f>S194/MoM!S194*100</f>
        <v>0.98056643765440432</v>
      </c>
      <c r="S194" s="305">
        <f>T194/MoM!T194*100</f>
        <v>0.97860530477909546</v>
      </c>
      <c r="T194" s="305">
        <f>U194/MoM!U194*100</f>
        <v>0.97792028106575024</v>
      </c>
      <c r="U194" s="305">
        <f>V194/MoM!V194*100</f>
        <v>0.98007170568409485</v>
      </c>
      <c r="V194" s="305">
        <f>W194/MoM!W194*100</f>
        <v>0.98154181324262102</v>
      </c>
      <c r="W194" s="305">
        <f>X194/MoM!X194*100</f>
        <v>0.98497720958897006</v>
      </c>
      <c r="X194" s="305">
        <f>Y194/MoM!Y194*100</f>
        <v>0.98862162526444919</v>
      </c>
      <c r="Y194" s="305">
        <f>Z194/MoM!Z194*100</f>
        <v>0.98980797121476649</v>
      </c>
      <c r="Z194" s="305">
        <f>AA194/MoM!AA194*100</f>
        <v>0.98297829621338451</v>
      </c>
      <c r="AA194" s="305">
        <f>AB194/MoM!AB194*100</f>
        <v>0.98749999637596597</v>
      </c>
      <c r="AB194" s="305">
        <f>AC194/MoM!AC194*100</f>
        <v>0.98799374637415383</v>
      </c>
      <c r="AC194" s="305">
        <f>AD194/MoM!AD194*100</f>
        <v>0.98384417263938229</v>
      </c>
      <c r="AD194" s="305">
        <f>AE194/MoM!AE194*100</f>
        <v>0.98659893632277262</v>
      </c>
      <c r="AE194" s="305">
        <f>AF194/MoM!AF194*100</f>
        <v>0.98788151493999221</v>
      </c>
      <c r="AF194" s="305">
        <f>AG194/MoM!AG194*100</f>
        <v>0.99074637133331822</v>
      </c>
      <c r="AG194" s="305">
        <f>AH194/MoM!AH194*100</f>
        <v>0.98252317645125176</v>
      </c>
      <c r="AH194" s="305">
        <f>AI194/MoM!AI194*100</f>
        <v>0.98694453074528243</v>
      </c>
      <c r="AI194" s="305">
        <f>AJ194/MoM!AJ194*100</f>
        <v>0.99533355925661726</v>
      </c>
      <c r="AJ194" s="305">
        <f>AK194/MoM!AK194*100</f>
        <v>0.99264615864662431</v>
      </c>
      <c r="AK194" s="305">
        <f>AL194/MoM!AL194*100</f>
        <v>0.99244762941489495</v>
      </c>
      <c r="AL194" s="305">
        <f>AM194/MoM!AM194*100</f>
        <v>0.99413479038490038</v>
      </c>
      <c r="AM194" s="305">
        <f>AN194/MoM!AN194*100</f>
        <v>0.99652071388182417</v>
      </c>
      <c r="AN194" s="305">
        <f>AO194/MoM!AO194*100</f>
        <v>1.0001081884517988</v>
      </c>
      <c r="AO194" s="305">
        <f>AP194/MoM!AP194*100</f>
        <v>0.99990816681410855</v>
      </c>
      <c r="AP194" s="305">
        <f>AQ194/MoM!AQ194*100</f>
        <v>1.0029078913145508</v>
      </c>
      <c r="AQ194" s="305">
        <f>AR194/MoM!AR194*100</f>
        <v>1.002707309736288</v>
      </c>
      <c r="AR194" s="307">
        <v>1</v>
      </c>
      <c r="AS194" s="305">
        <f>AR194*MoM!AS194/100</f>
        <v>1.0136000000000001</v>
      </c>
      <c r="AT194" s="305">
        <f>AS194*MoM!AT194/100</f>
        <v>1.01400544</v>
      </c>
      <c r="AU194" s="305">
        <f>AT194*MoM!AU194/100</f>
        <v>1.01958246992</v>
      </c>
      <c r="AV194" s="305">
        <f>AU194*MoM!AV194/100</f>
        <v>1.0290645868902561</v>
      </c>
      <c r="AW194" s="305">
        <f>AV194*MoM!AW194/100</f>
        <v>1.0258744866708964</v>
      </c>
      <c r="AX194" s="305">
        <f>AW194*MoM!AX194/100</f>
        <v>1.0292598724769104</v>
      </c>
      <c r="AY194" s="305">
        <f>AX194*MoM!AY194/100</f>
        <v>1.0328622820305795</v>
      </c>
      <c r="AZ194" s="305">
        <f>AY194*MoM!AZ194/100</f>
        <v>1.0378200209843262</v>
      </c>
    </row>
    <row r="195" spans="1:52" x14ac:dyDescent="0.45">
      <c r="A195" s="305">
        <f>Веса!A195</f>
        <v>1</v>
      </c>
      <c r="B195" s="305">
        <f>MoM!B195</f>
        <v>1</v>
      </c>
      <c r="C195" s="305">
        <f>БИПЦ_НДС!E195</f>
        <v>1</v>
      </c>
      <c r="D195" s="305">
        <f t="shared" ref="D195:D258" si="3">1-C195</f>
        <v>0</v>
      </c>
      <c r="E195" s="305">
        <v>0</v>
      </c>
      <c r="F195" s="305">
        <v>1</v>
      </c>
      <c r="G195" s="305">
        <v>1</v>
      </c>
      <c r="H195" s="305">
        <v>0</v>
      </c>
      <c r="I195" s="305">
        <v>0</v>
      </c>
      <c r="J195" s="308" t="s">
        <v>194</v>
      </c>
      <c r="K195" s="308" t="s">
        <v>194</v>
      </c>
      <c r="L195" s="305">
        <f>M195/MoM!M195*100</f>
        <v>0.97075438293747551</v>
      </c>
      <c r="M195" s="305">
        <f>N195/MoM!N195*100</f>
        <v>0.96648306365255066</v>
      </c>
      <c r="N195" s="305">
        <f>O195/MoM!O195*100</f>
        <v>0.96339031784886253</v>
      </c>
      <c r="O195" s="305">
        <f>P195/MoM!P195*100</f>
        <v>0.96878530362881632</v>
      </c>
      <c r="P195" s="305">
        <f>Q195/MoM!Q195*100</f>
        <v>0.96403825564103518</v>
      </c>
      <c r="Q195" s="305">
        <f>R195/MoM!R195*100</f>
        <v>0.95883244906057352</v>
      </c>
      <c r="R195" s="305">
        <f>S195/MoM!S195*100</f>
        <v>0.96506485997946734</v>
      </c>
      <c r="S195" s="305">
        <f>T195/MoM!T195*100</f>
        <v>0.96815306753140151</v>
      </c>
      <c r="T195" s="305">
        <f>U195/MoM!U195*100</f>
        <v>0.96795943691789532</v>
      </c>
      <c r="U195" s="305">
        <f>V195/MoM!V195*100</f>
        <v>0.97076651928495716</v>
      </c>
      <c r="V195" s="305">
        <f>W195/MoM!W195*100</f>
        <v>0.96853375629060179</v>
      </c>
      <c r="W195" s="305">
        <f>X195/MoM!X195*100</f>
        <v>0.97231103794013507</v>
      </c>
      <c r="X195" s="305">
        <f>Y195/MoM!Y195*100</f>
        <v>0.98271476604609442</v>
      </c>
      <c r="Y195" s="305">
        <f>Z195/MoM!Z195*100</f>
        <v>0.98330439490572208</v>
      </c>
      <c r="Z195" s="305">
        <f>AA195/MoM!AA195*100</f>
        <v>0.98713928204585444</v>
      </c>
      <c r="AA195" s="305">
        <f>AB195/MoM!AB195*100</f>
        <v>0.98960713025096902</v>
      </c>
      <c r="AB195" s="305">
        <f>AC195/MoM!AC195*100</f>
        <v>0.9936645194849979</v>
      </c>
      <c r="AC195" s="305">
        <f>AD195/MoM!AD195*100</f>
        <v>0.99157782399407945</v>
      </c>
      <c r="AD195" s="305">
        <f>AE195/MoM!AE195*100</f>
        <v>0.98830561717489895</v>
      </c>
      <c r="AE195" s="305">
        <f>AF195/MoM!AF195*100</f>
        <v>0.99878165671695296</v>
      </c>
      <c r="AF195" s="305">
        <f>AG195/MoM!AG195*100</f>
        <v>0.99528592091844381</v>
      </c>
      <c r="AG195" s="305">
        <f>AH195/MoM!AH195*100</f>
        <v>1.0088218094429346</v>
      </c>
      <c r="AH195" s="305">
        <f>AI195/MoM!AI195*100</f>
        <v>1.0093262203476561</v>
      </c>
      <c r="AI195" s="305">
        <f>AJ195/MoM!AJ195*100</f>
        <v>1.0160887060239854</v>
      </c>
      <c r="AJ195" s="305">
        <f>AK195/MoM!AK195*100</f>
        <v>1.0140565286119374</v>
      </c>
      <c r="AK195" s="305">
        <f>AL195/MoM!AL195*100</f>
        <v>1.0023948785329</v>
      </c>
      <c r="AL195" s="305">
        <f>AM195/MoM!AM195*100</f>
        <v>1.0114164324396961</v>
      </c>
      <c r="AM195" s="305">
        <f>AN195/MoM!AN195*100</f>
        <v>1.0164735146018946</v>
      </c>
      <c r="AN195" s="305">
        <f>AO195/MoM!AO195*100</f>
        <v>1.0137290361124696</v>
      </c>
      <c r="AO195" s="305">
        <f>AP195/MoM!AP195*100</f>
        <v>1.0084576451246847</v>
      </c>
      <c r="AP195" s="305">
        <f>AQ195/MoM!AQ195*100</f>
        <v>1.0088610281827346</v>
      </c>
      <c r="AQ195" s="305">
        <f>AR195/MoM!AR195*100</f>
        <v>1.0060362173038229</v>
      </c>
      <c r="AR195" s="307">
        <v>1</v>
      </c>
      <c r="AS195" s="305">
        <f>AR195*MoM!AS195/100</f>
        <v>1.0185</v>
      </c>
      <c r="AT195" s="305">
        <f>AS195*MoM!AT195/100</f>
        <v>1.0215554999999998</v>
      </c>
      <c r="AU195" s="305">
        <f>AT195*MoM!AU195/100</f>
        <v>1.0345292548499998</v>
      </c>
      <c r="AV195" s="305">
        <f>AU195*MoM!AV195/100</f>
        <v>1.0460125295788347</v>
      </c>
      <c r="AW195" s="305">
        <f>AV195*MoM!AW195/100</f>
        <v>1.0418284794605193</v>
      </c>
      <c r="AX195" s="305">
        <f>AW195*MoM!AX195/100</f>
        <v>1.0476627189454981</v>
      </c>
      <c r="AY195" s="305">
        <f>AX195*MoM!AY195/100</f>
        <v>1.0510152396461236</v>
      </c>
      <c r="AZ195" s="305">
        <f>AY195*MoM!AZ195/100</f>
        <v>1.0459703664958222</v>
      </c>
    </row>
    <row r="196" spans="1:52" x14ac:dyDescent="0.45">
      <c r="A196" s="305">
        <f>Веса!A196</f>
        <v>1</v>
      </c>
      <c r="B196" s="305">
        <f>MoM!B196</f>
        <v>1</v>
      </c>
      <c r="C196" s="305">
        <f>БИПЦ_НДС!E196</f>
        <v>1</v>
      </c>
      <c r="D196" s="305">
        <f t="shared" si="3"/>
        <v>0</v>
      </c>
      <c r="E196" s="305">
        <v>0</v>
      </c>
      <c r="F196" s="305">
        <v>1</v>
      </c>
      <c r="G196" s="305">
        <v>1</v>
      </c>
      <c r="H196" s="305">
        <v>0</v>
      </c>
      <c r="I196" s="305">
        <v>0</v>
      </c>
      <c r="J196" s="308" t="s">
        <v>195</v>
      </c>
      <c r="K196" s="308" t="s">
        <v>195</v>
      </c>
      <c r="L196" s="305">
        <f>M196/MoM!M196*100</f>
        <v>0.91335577452795402</v>
      </c>
      <c r="M196" s="305">
        <f>N196/MoM!N196*100</f>
        <v>0.9134471101054068</v>
      </c>
      <c r="N196" s="305">
        <f>O196/MoM!O196*100</f>
        <v>0.91454324663753328</v>
      </c>
      <c r="O196" s="305">
        <f>P196/MoM!P196*100</f>
        <v>0.9135372490662319</v>
      </c>
      <c r="P196" s="305">
        <f>Q196/MoM!Q196*100</f>
        <v>0.9082387330216477</v>
      </c>
      <c r="Q196" s="305">
        <f>R196/MoM!R196*100</f>
        <v>0.90633143168230224</v>
      </c>
      <c r="R196" s="305">
        <f>S196/MoM!S196*100</f>
        <v>0.90605953225279756</v>
      </c>
      <c r="S196" s="305">
        <f>T196/MoM!T196*100</f>
        <v>0.90868710489633076</v>
      </c>
      <c r="T196" s="305">
        <f>U196/MoM!U196*100</f>
        <v>0.91195837847395744</v>
      </c>
      <c r="U196" s="305">
        <f>V196/MoM!V196*100</f>
        <v>0.91587979950139542</v>
      </c>
      <c r="V196" s="305">
        <f>W196/MoM!W196*100</f>
        <v>0.92110031435855344</v>
      </c>
      <c r="W196" s="305">
        <f>X196/MoM!X196*100</f>
        <v>0.92487682564742357</v>
      </c>
      <c r="X196" s="305">
        <f>Y196/MoM!Y196*100</f>
        <v>0.93135096342695545</v>
      </c>
      <c r="Y196" s="305">
        <f>Z196/MoM!Z196*100</f>
        <v>0.93656652882214642</v>
      </c>
      <c r="Z196" s="305">
        <f>AA196/MoM!AA196*100</f>
        <v>0.94153033142490383</v>
      </c>
      <c r="AA196" s="305">
        <f>AB196/MoM!AB196*100</f>
        <v>0.94294262692204123</v>
      </c>
      <c r="AB196" s="305">
        <f>AC196/MoM!AC196*100</f>
        <v>0.94869457694626569</v>
      </c>
      <c r="AC196" s="305">
        <f>AD196/MoM!AD196*100</f>
        <v>0.94708179616545696</v>
      </c>
      <c r="AD196" s="305">
        <f>AE196/MoM!AE196*100</f>
        <v>0.94395642623811105</v>
      </c>
      <c r="AE196" s="305">
        <f>AF196/MoM!AF196*100</f>
        <v>0.93857587460855385</v>
      </c>
      <c r="AF196" s="305">
        <f>AG196/MoM!AG196*100</f>
        <v>0.94533362090573547</v>
      </c>
      <c r="AG196" s="305">
        <f>AH196/MoM!AH196*100</f>
        <v>0.95147828944162283</v>
      </c>
      <c r="AH196" s="305">
        <f>AI196/MoM!AI196*100</f>
        <v>0.9591852635860999</v>
      </c>
      <c r="AI196" s="305">
        <f>AJ196/MoM!AJ196*100</f>
        <v>0.96877711622196083</v>
      </c>
      <c r="AJ196" s="305">
        <f>AK196/MoM!AK196*100</f>
        <v>0.97672108857498086</v>
      </c>
      <c r="AK196" s="305">
        <f>AL196/MoM!AL196*100</f>
        <v>0.96812594299552113</v>
      </c>
      <c r="AL196" s="305">
        <f>AM196/MoM!AM196*100</f>
        <v>0.97151438379600541</v>
      </c>
      <c r="AM196" s="305">
        <f>AN196/MoM!AN196*100</f>
        <v>0.98220104201776137</v>
      </c>
      <c r="AN196" s="305">
        <f>AO196/MoM!AO196*100</f>
        <v>0.97532563472363698</v>
      </c>
      <c r="AO196" s="305">
        <f>AP196/MoM!AP196*100</f>
        <v>0.98039732802419988</v>
      </c>
      <c r="AP196" s="305">
        <f>AQ196/MoM!AQ196*100</f>
        <v>0.98245616241305067</v>
      </c>
      <c r="AQ196" s="305">
        <f>AR196/MoM!AR196*100</f>
        <v>0.98658247829518553</v>
      </c>
      <c r="AR196" s="307">
        <v>1</v>
      </c>
      <c r="AS196" s="305">
        <f>AR196*MoM!AS196/100</f>
        <v>0.99790000000000001</v>
      </c>
      <c r="AT196" s="305">
        <f>AS196*MoM!AT196/100</f>
        <v>1.0020911800000001</v>
      </c>
      <c r="AU196" s="305">
        <f>AT196*MoM!AU196/100</f>
        <v>1.0155192018120003</v>
      </c>
      <c r="AV196" s="305">
        <f>AU196*MoM!AV196/100</f>
        <v>1.0291271591162812</v>
      </c>
      <c r="AW196" s="305">
        <f>AV196*MoM!AW196/100</f>
        <v>1.0388009544119741</v>
      </c>
      <c r="AX196" s="305">
        <f>AW196*MoM!AX196/100</f>
        <v>1.0413979567980041</v>
      </c>
      <c r="AY196" s="305">
        <f>AX196*MoM!AY196/100</f>
        <v>1.0584768832894913</v>
      </c>
      <c r="AZ196" s="305">
        <f>AY196*MoM!AZ196/100</f>
        <v>1.0587944263544782</v>
      </c>
    </row>
    <row r="197" spans="1:52" x14ac:dyDescent="0.45">
      <c r="A197" s="305">
        <f>Веса!A197</f>
        <v>1</v>
      </c>
      <c r="B197" s="305">
        <f>MoM!B197</f>
        <v>1</v>
      </c>
      <c r="C197" s="305">
        <f>БИПЦ_НДС!E197</f>
        <v>1</v>
      </c>
      <c r="D197" s="305">
        <f t="shared" si="3"/>
        <v>0</v>
      </c>
      <c r="E197" s="305">
        <v>0</v>
      </c>
      <c r="F197" s="305">
        <v>1</v>
      </c>
      <c r="G197" s="305">
        <v>1</v>
      </c>
      <c r="H197" s="305">
        <v>0</v>
      </c>
      <c r="I197" s="305">
        <v>0</v>
      </c>
      <c r="J197" s="308" t="s">
        <v>196</v>
      </c>
      <c r="K197" s="310" t="s">
        <v>453</v>
      </c>
      <c r="L197" s="305">
        <f>M197/MoM!M197*100</f>
        <v>0.94809593846264228</v>
      </c>
      <c r="M197" s="305">
        <f>N197/MoM!N197*100</f>
        <v>0.93975269420417118</v>
      </c>
      <c r="N197" s="305">
        <f>O197/MoM!O197*100</f>
        <v>0.93787318881576287</v>
      </c>
      <c r="O197" s="305">
        <f>P197/MoM!P197*100</f>
        <v>0.93102671453740782</v>
      </c>
      <c r="P197" s="305">
        <f>Q197/MoM!Q197*100</f>
        <v>0.92897845576542548</v>
      </c>
      <c r="Q197" s="305">
        <f>R197/MoM!R197*100</f>
        <v>0.91885259059758229</v>
      </c>
      <c r="R197" s="305">
        <f>S197/MoM!S197*100</f>
        <v>0.92629529658142284</v>
      </c>
      <c r="S197" s="305">
        <f>T197/MoM!T197*100</f>
        <v>0.93268673412783465</v>
      </c>
      <c r="T197" s="305">
        <f>U197/MoM!U197*100</f>
        <v>0.92513197158139926</v>
      </c>
      <c r="U197" s="305">
        <f>V197/MoM!V197*100</f>
        <v>0.93567847605742716</v>
      </c>
      <c r="V197" s="305">
        <f>W197/MoM!W197*100</f>
        <v>0.93857907933320528</v>
      </c>
      <c r="W197" s="305">
        <f>X197/MoM!X197*100</f>
        <v>0.93679577908247214</v>
      </c>
      <c r="X197" s="305">
        <f>Y197/MoM!Y197*100</f>
        <v>0.94532062067212252</v>
      </c>
      <c r="Y197" s="305">
        <f>Z197/MoM!Z197*100</f>
        <v>0.94768392222380293</v>
      </c>
      <c r="Z197" s="305">
        <f>AA197/MoM!AA197*100</f>
        <v>0.9544124780715918</v>
      </c>
      <c r="AA197" s="305">
        <f>AB197/MoM!AB197*100</f>
        <v>0.95956630545317845</v>
      </c>
      <c r="AB197" s="305">
        <f>AC197/MoM!AC197*100</f>
        <v>0.95995013197535983</v>
      </c>
      <c r="AC197" s="305">
        <f>AD197/MoM!AD197*100</f>
        <v>0.96033411202815</v>
      </c>
      <c r="AD197" s="305">
        <f>AE197/MoM!AE197*100</f>
        <v>0.95822137698168808</v>
      </c>
      <c r="AE197" s="305">
        <f>AF197/MoM!AF197*100</f>
        <v>0.95927542049636805</v>
      </c>
      <c r="AF197" s="305">
        <f>AG197/MoM!AG197*100</f>
        <v>0.96081026116916213</v>
      </c>
      <c r="AG197" s="305">
        <f>AH197/MoM!AH197*100</f>
        <v>0.96032985603857757</v>
      </c>
      <c r="AH197" s="305">
        <f>AI197/MoM!AI197*100</f>
        <v>0.96445927441954349</v>
      </c>
      <c r="AI197" s="305">
        <f>AJ197/MoM!AJ197*100</f>
        <v>0.97188561083257385</v>
      </c>
      <c r="AJ197" s="305">
        <f>AK197/MoM!AK197*100</f>
        <v>0.97227436507690701</v>
      </c>
      <c r="AK197" s="305">
        <f>AL197/MoM!AL197*100</f>
        <v>0.97830246614038374</v>
      </c>
      <c r="AL197" s="305">
        <f>AM197/MoM!AM197*100</f>
        <v>0.97751982416747152</v>
      </c>
      <c r="AM197" s="305">
        <f>AN197/MoM!AN197*100</f>
        <v>0.98885905412781416</v>
      </c>
      <c r="AN197" s="305">
        <f>AO197/MoM!AO197*100</f>
        <v>0.98529916153295394</v>
      </c>
      <c r="AO197" s="305">
        <f>AP197/MoM!AP197*100</f>
        <v>0.98835358893370606</v>
      </c>
      <c r="AP197" s="305">
        <f>AQ197/MoM!AQ197*100</f>
        <v>0.99013262539378688</v>
      </c>
      <c r="AQ197" s="305">
        <f>AR197/MoM!AR197*100</f>
        <v>1.002707309736288</v>
      </c>
      <c r="AR197" s="307">
        <v>1</v>
      </c>
      <c r="AS197" s="305">
        <f>AR197*MoM!AS197/100</f>
        <v>1.0004999999999999</v>
      </c>
      <c r="AT197" s="305">
        <f>AS197*MoM!AT197/100</f>
        <v>1.0063028999999999</v>
      </c>
      <c r="AU197" s="305">
        <f>AT197*MoM!AU197/100</f>
        <v>1.01264260827</v>
      </c>
      <c r="AV197" s="305">
        <f>AU197*MoM!AV197/100</f>
        <v>1.022870298613527</v>
      </c>
      <c r="AW197" s="305">
        <f>AV197*MoM!AW197/100</f>
        <v>1.028700659315624</v>
      </c>
      <c r="AX197" s="305">
        <f>AW197*MoM!AX197/100</f>
        <v>1.03435851294186</v>
      </c>
      <c r="AY197" s="305">
        <f>AX197*MoM!AY197/100</f>
        <v>1.0437711754096308</v>
      </c>
      <c r="AZ197" s="305">
        <f>AY197*MoM!AZ197/100</f>
        <v>1.0414748788237298</v>
      </c>
    </row>
    <row r="198" spans="1:52" x14ac:dyDescent="0.45">
      <c r="A198" s="305">
        <f>Веса!A198</f>
        <v>1</v>
      </c>
      <c r="B198" s="305">
        <f>MoM!B198</f>
        <v>1</v>
      </c>
      <c r="C198" s="305">
        <f>БИПЦ_НДС!E198</f>
        <v>1</v>
      </c>
      <c r="D198" s="305">
        <f t="shared" si="3"/>
        <v>0</v>
      </c>
      <c r="E198" s="305">
        <v>0</v>
      </c>
      <c r="F198" s="305">
        <v>1</v>
      </c>
      <c r="G198" s="305">
        <v>1</v>
      </c>
      <c r="H198" s="305">
        <v>0</v>
      </c>
      <c r="I198" s="305">
        <v>0</v>
      </c>
      <c r="J198" s="308" t="s">
        <v>197</v>
      </c>
      <c r="K198" s="308" t="s">
        <v>197</v>
      </c>
      <c r="L198" s="305">
        <f>M198/MoM!M198*100</f>
        <v>0.83921315246058581</v>
      </c>
      <c r="M198" s="305">
        <f>N198/MoM!N198*100</f>
        <v>0.8431574542771505</v>
      </c>
      <c r="N198" s="305">
        <f>O198/MoM!O198*100</f>
        <v>0.84425355896771082</v>
      </c>
      <c r="O198" s="305">
        <f>P198/MoM!P198*100</f>
        <v>0.84915022960972353</v>
      </c>
      <c r="P198" s="305">
        <f>Q198/MoM!Q198*100</f>
        <v>0.84889548454084063</v>
      </c>
      <c r="Q198" s="305">
        <f>R198/MoM!R198*100</f>
        <v>0.86239292274503998</v>
      </c>
      <c r="R198" s="305">
        <f>S198/MoM!S198*100</f>
        <v>0.8586846331772362</v>
      </c>
      <c r="S198" s="305">
        <f>T198/MoM!T198*100</f>
        <v>0.86332153019639324</v>
      </c>
      <c r="T198" s="305">
        <f>U198/MoM!U198*100</f>
        <v>0.86789713430643411</v>
      </c>
      <c r="U198" s="305">
        <f>V198/MoM!V198*100</f>
        <v>0.87779116163752746</v>
      </c>
      <c r="V198" s="305">
        <f>W198/MoM!W198*100</f>
        <v>0.88174122186489634</v>
      </c>
      <c r="W198" s="305">
        <f>X198/MoM!X198*100</f>
        <v>0.89011776347261296</v>
      </c>
      <c r="X198" s="305">
        <f>Y198/MoM!Y198*100</f>
        <v>0.89955301176542268</v>
      </c>
      <c r="Y198" s="305">
        <f>Z198/MoM!Z198*100</f>
        <v>0.90333113441483737</v>
      </c>
      <c r="Z198" s="305">
        <f>AA198/MoM!AA198*100</f>
        <v>0.91091911594392194</v>
      </c>
      <c r="AA198" s="305">
        <f>AB198/MoM!AB198*100</f>
        <v>0.91529152770045275</v>
      </c>
      <c r="AB198" s="305">
        <f>AC198/MoM!AC198*100</f>
        <v>0.91986798533895509</v>
      </c>
      <c r="AC198" s="305">
        <f>AD198/MoM!AD198*100</f>
        <v>0.92437533846711595</v>
      </c>
      <c r="AD198" s="305">
        <f>AE198/MoM!AE198*100</f>
        <v>0.92742577708405749</v>
      </c>
      <c r="AE198" s="305">
        <f>AF198/MoM!AF198*100</f>
        <v>0.93224839112489455</v>
      </c>
      <c r="AF198" s="305">
        <f>AG198/MoM!AG198*100</f>
        <v>0.93541803565471926</v>
      </c>
      <c r="AG198" s="305">
        <f>AH198/MoM!AH198*100</f>
        <v>0.94046929304725491</v>
      </c>
      <c r="AH198" s="305">
        <f>AI198/MoM!AI198*100</f>
        <v>0.94677043731067145</v>
      </c>
      <c r="AI198" s="305">
        <f>AJ198/MoM!AJ198*100</f>
        <v>0.94809591592290643</v>
      </c>
      <c r="AJ198" s="305">
        <f>AK198/MoM!AK198*100</f>
        <v>0.95188829958659815</v>
      </c>
      <c r="AK198" s="305">
        <f>AL198/MoM!AL198*100</f>
        <v>0.95541028629506863</v>
      </c>
      <c r="AL198" s="305">
        <f>AM198/MoM!AM198*100</f>
        <v>0.96305356858542923</v>
      </c>
      <c r="AM198" s="305">
        <f>AN198/MoM!AN198*100</f>
        <v>0.9707579971341127</v>
      </c>
      <c r="AN198" s="305">
        <f>AO198/MoM!AO198*100</f>
        <v>0.9763883935174904</v>
      </c>
      <c r="AO198" s="305">
        <f>AP198/MoM!AP198*100</f>
        <v>0.98087978012767074</v>
      </c>
      <c r="AP198" s="305">
        <f>AQ198/MoM!AQ198*100</f>
        <v>0.98146830799574736</v>
      </c>
      <c r="AQ198" s="305">
        <f>AR198/MoM!AR198*100</f>
        <v>0.9932459276916964</v>
      </c>
      <c r="AR198" s="307">
        <v>1</v>
      </c>
      <c r="AS198" s="305">
        <f>AR198*MoM!AS198/100</f>
        <v>1.0099</v>
      </c>
      <c r="AT198" s="305">
        <f>AS198*MoM!AT198/100</f>
        <v>1.0073752499999999</v>
      </c>
      <c r="AU198" s="305">
        <f>AT198*MoM!AU198/100</f>
        <v>1.0089870504</v>
      </c>
      <c r="AV198" s="305">
        <f>AU198*MoM!AV198/100</f>
        <v>1.02270927428544</v>
      </c>
      <c r="AW198" s="305">
        <f>AV198*MoM!AW198/100</f>
        <v>1.0325272833185801</v>
      </c>
      <c r="AX198" s="305">
        <f>AW198*MoM!AX198/100</f>
        <v>1.0454338743600624</v>
      </c>
      <c r="AY198" s="305">
        <f>AX198*MoM!AY198/100</f>
        <v>1.0495110664700666</v>
      </c>
      <c r="AZ198" s="305">
        <f>AY198*MoM!AZ198/100</f>
        <v>1.0441585600310692</v>
      </c>
    </row>
    <row r="199" spans="1:52" x14ac:dyDescent="0.45">
      <c r="A199" s="305">
        <f>Веса!A199</f>
        <v>1</v>
      </c>
      <c r="B199" s="305">
        <f>MoM!B199</f>
        <v>1</v>
      </c>
      <c r="C199" s="305">
        <f>БИПЦ_НДС!E199</f>
        <v>1</v>
      </c>
      <c r="D199" s="305">
        <f t="shared" si="3"/>
        <v>0</v>
      </c>
      <c r="E199" s="305">
        <v>0</v>
      </c>
      <c r="F199" s="305">
        <v>1</v>
      </c>
      <c r="G199" s="305">
        <v>1</v>
      </c>
      <c r="H199" s="305">
        <v>0</v>
      </c>
      <c r="I199" s="305">
        <v>0</v>
      </c>
      <c r="J199" s="308" t="s">
        <v>198</v>
      </c>
      <c r="K199" s="308" t="s">
        <v>198</v>
      </c>
      <c r="L199" s="305">
        <f>M199/MoM!M199*100</f>
        <v>0.86486176443204854</v>
      </c>
      <c r="M199" s="305">
        <f>N199/MoM!N199*100</f>
        <v>0.86027799708055863</v>
      </c>
      <c r="N199" s="305">
        <f>O199/MoM!O199*100</f>
        <v>0.85847141328668952</v>
      </c>
      <c r="O199" s="305">
        <f>P199/MoM!P199*100</f>
        <v>0.86001666183060554</v>
      </c>
      <c r="P199" s="305">
        <f>Q199/MoM!Q199*100</f>
        <v>0.85975865683205632</v>
      </c>
      <c r="Q199" s="305">
        <f>R199/MoM!R199*100</f>
        <v>0.85683547739882726</v>
      </c>
      <c r="R199" s="305">
        <f>S199/MoM!S199*100</f>
        <v>0.86257627509739954</v>
      </c>
      <c r="S199" s="305">
        <f>T199/MoM!T199*100</f>
        <v>0.86602658019778911</v>
      </c>
      <c r="T199" s="305">
        <f>U199/MoM!U199*100</f>
        <v>0.87200216360115379</v>
      </c>
      <c r="U199" s="305">
        <f>V199/MoM!V199*100</f>
        <v>0.87775737788092134</v>
      </c>
      <c r="V199" s="305">
        <f>W199/MoM!W199*100</f>
        <v>0.88205838903253775</v>
      </c>
      <c r="W199" s="305">
        <f>X199/MoM!X199*100</f>
        <v>0.88823279775576558</v>
      </c>
      <c r="X199" s="305">
        <f>Y199/MoM!Y199*100</f>
        <v>0.89231866862544196</v>
      </c>
      <c r="Y199" s="305">
        <f>Z199/MoM!Z199*100</f>
        <v>0.89472792903073062</v>
      </c>
      <c r="Z199" s="305">
        <f>AA199/MoM!AA199*100</f>
        <v>0.89946998705459358</v>
      </c>
      <c r="AA199" s="305">
        <f>AB199/MoM!AB199*100</f>
        <v>0.90918426291478316</v>
      </c>
      <c r="AB199" s="305">
        <f>AC199/MoM!AC199*100</f>
        <v>0.91745783970730765</v>
      </c>
      <c r="AC199" s="305">
        <f>AD199/MoM!AD199*100</f>
        <v>0.91938450117069292</v>
      </c>
      <c r="AD199" s="305">
        <f>AE199/MoM!AE199*100</f>
        <v>0.92333785452572703</v>
      </c>
      <c r="AE199" s="305">
        <f>AF199/MoM!AF199*100</f>
        <v>0.92324552074027444</v>
      </c>
      <c r="AF199" s="305">
        <f>AG199/MoM!AG199*100</f>
        <v>0.93155473042693693</v>
      </c>
      <c r="AG199" s="305">
        <f>AH199/MoM!AH199*100</f>
        <v>0.93872770185122434</v>
      </c>
      <c r="AH199" s="305">
        <f>AI199/MoM!AI199*100</f>
        <v>0.93929093847233514</v>
      </c>
      <c r="AI199" s="305">
        <f>AJ199/MoM!AJ199*100</f>
        <v>0.94351774769546071</v>
      </c>
      <c r="AJ199" s="305">
        <f>AK199/MoM!AK199*100</f>
        <v>0.94625394916377759</v>
      </c>
      <c r="AK199" s="305">
        <f>AL199/MoM!AL199*100</f>
        <v>0.96394889801314032</v>
      </c>
      <c r="AL199" s="305">
        <f>AM199/MoM!AM199*100</f>
        <v>0.97484152056068873</v>
      </c>
      <c r="AM199" s="305">
        <f>AN199/MoM!AN199*100</f>
        <v>0.97016228126199733</v>
      </c>
      <c r="AN199" s="305">
        <f>AO199/MoM!AO199*100</f>
        <v>0.96511743739943501</v>
      </c>
      <c r="AO199" s="305">
        <f>AP199/MoM!AP199*100</f>
        <v>0.96830232494285307</v>
      </c>
      <c r="AP199" s="305">
        <f>AQ199/MoM!AQ199*100</f>
        <v>0.98214904818953586</v>
      </c>
      <c r="AQ199" s="305">
        <f>AR199/MoM!AR199*100</f>
        <v>0.99354197714853454</v>
      </c>
      <c r="AR199" s="307">
        <v>1</v>
      </c>
      <c r="AS199" s="305">
        <f>AR199*MoM!AS199/100</f>
        <v>0.98819999999999997</v>
      </c>
      <c r="AT199" s="305">
        <f>AS199*MoM!AT199/100</f>
        <v>0.98602595999999987</v>
      </c>
      <c r="AU199" s="305">
        <f>AT199*MoM!AU199/100</f>
        <v>0.99825268190399985</v>
      </c>
      <c r="AV199" s="305">
        <f>AU199*MoM!AV199/100</f>
        <v>0.99535774912647823</v>
      </c>
      <c r="AW199" s="305">
        <f>AV199*MoM!AW199/100</f>
        <v>1.0100890438135501</v>
      </c>
      <c r="AX199" s="305">
        <f>AW199*MoM!AX199/100</f>
        <v>1.0079678568215418</v>
      </c>
      <c r="AY199" s="305">
        <f>AX199*MoM!AY199/100</f>
        <v>1.0043391725369843</v>
      </c>
      <c r="AZ199" s="305">
        <f>AY199*MoM!AZ199/100</f>
        <v>1.0004222497640902</v>
      </c>
    </row>
    <row r="200" spans="1:52" x14ac:dyDescent="0.45">
      <c r="A200" s="305">
        <f>Веса!A200</f>
        <v>1</v>
      </c>
      <c r="B200" s="305">
        <f>MoM!B200</f>
        <v>1</v>
      </c>
      <c r="C200" s="305">
        <f>БИПЦ_НДС!E200</f>
        <v>1</v>
      </c>
      <c r="D200" s="305">
        <f t="shared" si="3"/>
        <v>0</v>
      </c>
      <c r="E200" s="305">
        <v>0</v>
      </c>
      <c r="F200" s="305">
        <v>1</v>
      </c>
      <c r="G200" s="305">
        <v>1</v>
      </c>
      <c r="H200" s="305">
        <v>0</v>
      </c>
      <c r="I200" s="305">
        <v>0</v>
      </c>
      <c r="J200" s="308" t="s">
        <v>199</v>
      </c>
      <c r="K200" s="308" t="s">
        <v>199</v>
      </c>
      <c r="L200" s="305">
        <f>M200/MoM!M200*100</f>
        <v>0.88528662162498106</v>
      </c>
      <c r="M200" s="305">
        <f>N200/MoM!N200*100</f>
        <v>0.89015569804391848</v>
      </c>
      <c r="N200" s="305">
        <f>O200/MoM!O200*100</f>
        <v>0.89870119274514004</v>
      </c>
      <c r="O200" s="305">
        <f>P200/MoM!P200*100</f>
        <v>0.90148716644264992</v>
      </c>
      <c r="P200" s="305">
        <f>Q200/MoM!Q200*100</f>
        <v>0.90265909975902525</v>
      </c>
      <c r="Q200" s="305">
        <f>R200/MoM!R200*100</f>
        <v>0.90681133161791672</v>
      </c>
      <c r="R200" s="305">
        <f>S200/MoM!S200*100</f>
        <v>0.9071740561505639</v>
      </c>
      <c r="S200" s="305">
        <f>T200/MoM!T200*100</f>
        <v>0.9136149919492329</v>
      </c>
      <c r="T200" s="305">
        <f>U200/MoM!U200*100</f>
        <v>0.91069142397499536</v>
      </c>
      <c r="U200" s="305">
        <f>V200/MoM!V200*100</f>
        <v>0.91396991310130526</v>
      </c>
      <c r="V200" s="305">
        <f>W200/MoM!W200*100</f>
        <v>0.90610977184863406</v>
      </c>
      <c r="W200" s="305">
        <f>X200/MoM!X200*100</f>
        <v>0.90846565725544048</v>
      </c>
      <c r="X200" s="305">
        <f>Y200/MoM!Y200*100</f>
        <v>0.91128190079293236</v>
      </c>
      <c r="Y200" s="305">
        <f>Z200/MoM!Z200*100</f>
        <v>0.91392461830523197</v>
      </c>
      <c r="Z200" s="305">
        <f>AA200/MoM!AA200*100</f>
        <v>0.91630082231282572</v>
      </c>
      <c r="AA200" s="305">
        <f>AB200/MoM!AB200*100</f>
        <v>0.92042417601323356</v>
      </c>
      <c r="AB200" s="305">
        <f>AC200/MoM!AC200*100</f>
        <v>0.92392178788208379</v>
      </c>
      <c r="AC200" s="305">
        <f>AD200/MoM!AD200*100</f>
        <v>0.9216119834123786</v>
      </c>
      <c r="AD200" s="305">
        <f>AE200/MoM!AE200*100</f>
        <v>0.9287083956846538</v>
      </c>
      <c r="AE200" s="305">
        <f>AF200/MoM!AF200*100</f>
        <v>0.92907987904292766</v>
      </c>
      <c r="AF200" s="305">
        <f>AG200/MoM!AG200*100</f>
        <v>0.93372527843814235</v>
      </c>
      <c r="AG200" s="305">
        <f>AH200/MoM!AH200*100</f>
        <v>0.93886076746955216</v>
      </c>
      <c r="AH200" s="305">
        <f>AI200/MoM!AI200*100</f>
        <v>0.95651134989797981</v>
      </c>
      <c r="AI200" s="305">
        <f>AJ200/MoM!AJ200*100</f>
        <v>0.96129390664746983</v>
      </c>
      <c r="AJ200" s="305">
        <f>AK200/MoM!AK200*100</f>
        <v>0.96071713030348138</v>
      </c>
      <c r="AK200" s="305">
        <f>AL200/MoM!AL200*100</f>
        <v>0.9821411223092491</v>
      </c>
      <c r="AL200" s="305">
        <f>AM200/MoM!AM200*100</f>
        <v>0.98518575978840772</v>
      </c>
      <c r="AM200" s="305">
        <f>AN200/MoM!AN200*100</f>
        <v>0.9866635384280904</v>
      </c>
      <c r="AN200" s="305">
        <f>AO200/MoM!AO200*100</f>
        <v>0.98212488615132121</v>
      </c>
      <c r="AO200" s="305">
        <f>AP200/MoM!AP200*100</f>
        <v>0.9891961853316108</v>
      </c>
      <c r="AP200" s="305">
        <f>AQ200/MoM!AQ200*100</f>
        <v>0.99058105999107504</v>
      </c>
      <c r="AQ200" s="305">
        <f>AR200/MoM!AR200*100</f>
        <v>0.99157164105106599</v>
      </c>
      <c r="AR200" s="307">
        <v>1</v>
      </c>
      <c r="AS200" s="305">
        <f>AR200*MoM!AS200/100</f>
        <v>1.0027999999999999</v>
      </c>
      <c r="AT200" s="305">
        <f>AS200*MoM!AT200/100</f>
        <v>1.00961904</v>
      </c>
      <c r="AU200" s="305">
        <f>AT200*MoM!AU200/100</f>
        <v>1.011335392368</v>
      </c>
      <c r="AV200" s="305">
        <f>AU200*MoM!AV200/100</f>
        <v>1.0230668829194687</v>
      </c>
      <c r="AW200" s="305">
        <f>AV200*MoM!AW200/100</f>
        <v>1.0404590199290995</v>
      </c>
      <c r="AX200" s="305">
        <f>AW200*MoM!AX200/100</f>
        <v>1.0367133674573548</v>
      </c>
      <c r="AY200" s="305">
        <f>AX200*MoM!AY200/100</f>
        <v>1.0433483330090818</v>
      </c>
      <c r="AZ200" s="305">
        <f>AY200*MoM!AZ200/100</f>
        <v>1.050860441006747</v>
      </c>
    </row>
    <row r="201" spans="1:52" x14ac:dyDescent="0.45">
      <c r="A201" s="305">
        <f>Веса!A201</f>
        <v>1</v>
      </c>
      <c r="B201" s="305">
        <f>MoM!B201</f>
        <v>1</v>
      </c>
      <c r="C201" s="305">
        <f>БИПЦ_НДС!E201</f>
        <v>1</v>
      </c>
      <c r="D201" s="305">
        <f t="shared" si="3"/>
        <v>0</v>
      </c>
      <c r="E201" s="305">
        <v>0</v>
      </c>
      <c r="F201" s="305">
        <v>1</v>
      </c>
      <c r="G201" s="305">
        <v>1</v>
      </c>
      <c r="H201" s="305">
        <v>0</v>
      </c>
      <c r="I201" s="305">
        <v>0</v>
      </c>
      <c r="J201" s="308" t="s">
        <v>200</v>
      </c>
      <c r="K201" s="308" t="s">
        <v>200</v>
      </c>
      <c r="L201" s="305">
        <f>M201/MoM!M201*100</f>
        <v>0.88181247643451033</v>
      </c>
      <c r="M201" s="305">
        <f>N201/MoM!N201*100</f>
        <v>0.88921970123656024</v>
      </c>
      <c r="N201" s="305">
        <f>O201/MoM!O201*100</f>
        <v>0.88761910577433434</v>
      </c>
      <c r="O201" s="305">
        <f>P201/MoM!P201*100</f>
        <v>0.8918796774820511</v>
      </c>
      <c r="P201" s="305">
        <f>Q201/MoM!Q201*100</f>
        <v>0.89714176757919528</v>
      </c>
      <c r="Q201" s="305">
        <f>R201/MoM!R201*100</f>
        <v>0.89543719822079482</v>
      </c>
      <c r="R201" s="305">
        <f>S201/MoM!S201*100</f>
        <v>0.90080982141011956</v>
      </c>
      <c r="S201" s="305">
        <f>T201/MoM!T201*100</f>
        <v>0.90080982141011956</v>
      </c>
      <c r="T201" s="305">
        <f>U201/MoM!U201*100</f>
        <v>0.89531488149951788</v>
      </c>
      <c r="U201" s="305">
        <f>V201/MoM!V201*100</f>
        <v>0.90167161715816435</v>
      </c>
      <c r="V201" s="305">
        <f>W201/MoM!W201*100</f>
        <v>0.90401596336277568</v>
      </c>
      <c r="W201" s="305">
        <f>X201/MoM!X201*100</f>
        <v>0.90998246872096999</v>
      </c>
      <c r="X201" s="305">
        <f>Y201/MoM!Y201*100</f>
        <v>0.91489637405206325</v>
      </c>
      <c r="Y201" s="305">
        <f>Z201/MoM!Z201*100</f>
        <v>0.92221554504447967</v>
      </c>
      <c r="Z201" s="305">
        <f>AA201/MoM!AA201*100</f>
        <v>0.93023882028636673</v>
      </c>
      <c r="AA201" s="305">
        <f>AB201/MoM!AB201*100</f>
        <v>0.93098301134259576</v>
      </c>
      <c r="AB201" s="305">
        <f>AC201/MoM!AC201*100</f>
        <v>0.93424145188229479</v>
      </c>
      <c r="AC201" s="305">
        <f>AD201/MoM!AD201*100</f>
        <v>0.93181242410740084</v>
      </c>
      <c r="AD201" s="305">
        <f>AE201/MoM!AE201*100</f>
        <v>0.93936010474267084</v>
      </c>
      <c r="AE201" s="305">
        <f>AF201/MoM!AF201*100</f>
        <v>0.94199031303595027</v>
      </c>
      <c r="AF201" s="305">
        <f>AG201/MoM!AG201*100</f>
        <v>0.94425108978723649</v>
      </c>
      <c r="AG201" s="305">
        <f>AH201/MoM!AH201*100</f>
        <v>0.94396781446030031</v>
      </c>
      <c r="AH201" s="305">
        <f>AI201/MoM!AI201*100</f>
        <v>0.94321264020873208</v>
      </c>
      <c r="AI201" s="305">
        <f>AJ201/MoM!AJ201*100</f>
        <v>0.95189019649865247</v>
      </c>
      <c r="AJ201" s="305">
        <f>AK201/MoM!AK201*100</f>
        <v>0.94360875178911408</v>
      </c>
      <c r="AK201" s="305">
        <f>AL201/MoM!AL201*100</f>
        <v>0.96257528770007528</v>
      </c>
      <c r="AL201" s="305">
        <f>AM201/MoM!AM201*100</f>
        <v>0.97287484327846607</v>
      </c>
      <c r="AM201" s="305">
        <f>AN201/MoM!AN201*100</f>
        <v>0.978031079947842</v>
      </c>
      <c r="AN201" s="305">
        <f>AO201/MoM!AO201*100</f>
        <v>0.98350805399554997</v>
      </c>
      <c r="AO201" s="305">
        <f>AP201/MoM!AP201*100</f>
        <v>0.9931464329247065</v>
      </c>
      <c r="AP201" s="305">
        <f>AQ201/MoM!AQ201*100</f>
        <v>0.99652313079665045</v>
      </c>
      <c r="AQ201" s="305">
        <f>AR201/MoM!AR201*100</f>
        <v>1.002004008016032</v>
      </c>
      <c r="AR201" s="307">
        <v>1</v>
      </c>
      <c r="AS201" s="305">
        <f>AR201*MoM!AS201/100</f>
        <v>1.0093000000000001</v>
      </c>
      <c r="AT201" s="305">
        <f>AS201*MoM!AT201/100</f>
        <v>1.0156585900000001</v>
      </c>
      <c r="AU201" s="305">
        <f>AT201*MoM!AU201/100</f>
        <v>1.0212447122450001</v>
      </c>
      <c r="AV201" s="305">
        <f>AU201*MoM!AV201/100</f>
        <v>1.0280870518170417</v>
      </c>
      <c r="AW201" s="305">
        <f>AV201*MoM!AW201/100</f>
        <v>1.0301432259206758</v>
      </c>
      <c r="AX201" s="305">
        <f>AW201*MoM!AX201/100</f>
        <v>1.0340577701791742</v>
      </c>
      <c r="AY201" s="305">
        <f>AX201*MoM!AY201/100</f>
        <v>1.0475005211915034</v>
      </c>
      <c r="AZ201" s="305">
        <f>AY201*MoM!AZ201/100</f>
        <v>1.0436247692630949</v>
      </c>
    </row>
    <row r="202" spans="1:52" x14ac:dyDescent="0.45">
      <c r="A202" s="305">
        <f>Веса!A202</f>
        <v>1</v>
      </c>
      <c r="B202" s="305">
        <f>MoM!B202</f>
        <v>1</v>
      </c>
      <c r="C202" s="305">
        <f>БИПЦ_НДС!E202</f>
        <v>1</v>
      </c>
      <c r="D202" s="305">
        <f t="shared" si="3"/>
        <v>0</v>
      </c>
      <c r="E202" s="305">
        <v>0</v>
      </c>
      <c r="F202" s="305">
        <v>1</v>
      </c>
      <c r="G202" s="305">
        <v>1</v>
      </c>
      <c r="H202" s="305">
        <v>0</v>
      </c>
      <c r="I202" s="305">
        <v>0</v>
      </c>
      <c r="J202" s="308" t="s">
        <v>201</v>
      </c>
      <c r="K202" s="308" t="s">
        <v>201</v>
      </c>
      <c r="L202" s="305">
        <f>M202/MoM!M202*100</f>
        <v>0.88328972878166678</v>
      </c>
      <c r="M202" s="305">
        <f>N202/MoM!N202*100</f>
        <v>0.86217910426378497</v>
      </c>
      <c r="N202" s="305">
        <f>O202/MoM!O202*100</f>
        <v>0.88045730127417721</v>
      </c>
      <c r="O202" s="305">
        <f>P202/MoM!P202*100</f>
        <v>0.87940075251264815</v>
      </c>
      <c r="P202" s="305">
        <f>Q202/MoM!Q202*100</f>
        <v>0.88757917951101595</v>
      </c>
      <c r="Q202" s="305">
        <f>R202/MoM!R202*100</f>
        <v>0.89095198039315771</v>
      </c>
      <c r="R202" s="305">
        <f>S202/MoM!S202*100</f>
        <v>0.89121926598727563</v>
      </c>
      <c r="S202" s="305">
        <f>T202/MoM!T202*100</f>
        <v>0.90396370149089367</v>
      </c>
      <c r="T202" s="305">
        <f>U202/MoM!U202*100</f>
        <v>0.91652879694161715</v>
      </c>
      <c r="U202" s="305">
        <f>V202/MoM!V202*100</f>
        <v>0.93073499329421228</v>
      </c>
      <c r="V202" s="305">
        <f>W202/MoM!W202*100</f>
        <v>0.94469601819362548</v>
      </c>
      <c r="W202" s="305">
        <f>X202/MoM!X202*100</f>
        <v>0.95234805594099392</v>
      </c>
      <c r="X202" s="305">
        <f>Y202/MoM!Y202*100</f>
        <v>0.96520475469619726</v>
      </c>
      <c r="Y202" s="305">
        <f>Z202/MoM!Z202*100</f>
        <v>0.96674908230371115</v>
      </c>
      <c r="Z202" s="305">
        <f>AA202/MoM!AA202*100</f>
        <v>0.96926262991770085</v>
      </c>
      <c r="AA202" s="305">
        <f>AB202/MoM!AB202*100</f>
        <v>0.97294582791138806</v>
      </c>
      <c r="AB202" s="305">
        <f>AC202/MoM!AC202*100</f>
        <v>0.973529595408135</v>
      </c>
      <c r="AC202" s="305">
        <f>AD202/MoM!AD202*100</f>
        <v>0.97460047796308402</v>
      </c>
      <c r="AD202" s="305">
        <f>AE202/MoM!AE202*100</f>
        <v>0.98600330355525212</v>
      </c>
      <c r="AE202" s="305">
        <f>AF202/MoM!AF202*100</f>
        <v>0.98975011610876207</v>
      </c>
      <c r="AF202" s="305">
        <f>AG202/MoM!AG202*100</f>
        <v>0.9902449911668163</v>
      </c>
      <c r="AG202" s="305">
        <f>AH202/MoM!AH202*100</f>
        <v>0.99460206912795024</v>
      </c>
      <c r="AH202" s="305">
        <f>AI202/MoM!AI202*100</f>
        <v>1.007332975612788</v>
      </c>
      <c r="AI202" s="305">
        <f>AJ202/MoM!AJ202*100</f>
        <v>1.0036058436030206</v>
      </c>
      <c r="AJ202" s="305">
        <f>AK202/MoM!AK202*100</f>
        <v>1.0005950260722116</v>
      </c>
      <c r="AK202" s="305">
        <f>AL202/MoM!AL202*100</f>
        <v>0.98698693371762969</v>
      </c>
      <c r="AL202" s="305">
        <f>AM202/MoM!AM202*100</f>
        <v>0.99567241873434487</v>
      </c>
      <c r="AM202" s="305">
        <f>AN202/MoM!AN202*100</f>
        <v>0.9991572721999149</v>
      </c>
      <c r="AN202" s="305">
        <f>AO202/MoM!AO202*100</f>
        <v>0.99506072738389517</v>
      </c>
      <c r="AO202" s="305">
        <f>AP202/MoM!AP202*100</f>
        <v>1.0037177557121351</v>
      </c>
      <c r="AP202" s="305">
        <f>AQ202/MoM!AQ202*100</f>
        <v>1.0057251912235594</v>
      </c>
      <c r="AQ202" s="305">
        <f>AR202/MoM!AR202*100</f>
        <v>1.0037137408411123</v>
      </c>
      <c r="AR202" s="307">
        <v>1</v>
      </c>
      <c r="AS202" s="305">
        <f>AR202*MoM!AS202/100</f>
        <v>1.0004999999999999</v>
      </c>
      <c r="AT202" s="305">
        <f>AS202*MoM!AT202/100</f>
        <v>1.0023009000000001</v>
      </c>
      <c r="AU202" s="305">
        <f>AT202*MoM!AU202/100</f>
        <v>1.00811424522</v>
      </c>
      <c r="AV202" s="305">
        <f>AU202*MoM!AV202/100</f>
        <v>1.0297887014922302</v>
      </c>
      <c r="AW202" s="305">
        <f>AV202*MoM!AW202/100</f>
        <v>1.0194908144773078</v>
      </c>
      <c r="AX202" s="305">
        <f>AW202*MoM!AX202/100</f>
        <v>1.032336398739722</v>
      </c>
      <c r="AY202" s="305">
        <f>AX202*MoM!AY202/100</f>
        <v>1.0232518384308125</v>
      </c>
      <c r="AZ202" s="305">
        <f>AY202*MoM!AZ202/100</f>
        <v>1.0208983592024214</v>
      </c>
    </row>
    <row r="203" spans="1:52" x14ac:dyDescent="0.45">
      <c r="A203" s="305">
        <f>Веса!A203</f>
        <v>1</v>
      </c>
      <c r="B203" s="305">
        <f>MoM!B203</f>
        <v>1</v>
      </c>
      <c r="C203" s="305">
        <f>БИПЦ_НДС!E203</f>
        <v>1</v>
      </c>
      <c r="D203" s="305">
        <f t="shared" si="3"/>
        <v>0</v>
      </c>
      <c r="E203" s="305">
        <v>0</v>
      </c>
      <c r="F203" s="305">
        <v>1</v>
      </c>
      <c r="G203" s="305">
        <v>1</v>
      </c>
      <c r="H203" s="305">
        <v>0</v>
      </c>
      <c r="I203" s="305">
        <v>0</v>
      </c>
      <c r="J203" s="308" t="s">
        <v>202</v>
      </c>
      <c r="K203" s="308" t="s">
        <v>202</v>
      </c>
      <c r="L203" s="305">
        <f>M203/MoM!M203*100</f>
        <v>0.89137165383185146</v>
      </c>
      <c r="M203" s="305">
        <f>N203/MoM!N203*100</f>
        <v>0.89449145462026303</v>
      </c>
      <c r="N203" s="305">
        <f>O203/MoM!O203*100</f>
        <v>0.89851666616605419</v>
      </c>
      <c r="O203" s="305">
        <f>P203/MoM!P203*100</f>
        <v>0.90058325449823617</v>
      </c>
      <c r="P203" s="305">
        <f>Q203/MoM!Q203*100</f>
        <v>0.9023844210072326</v>
      </c>
      <c r="Q203" s="305">
        <f>R203/MoM!R203*100</f>
        <v>0.90482085894395203</v>
      </c>
      <c r="R203" s="305">
        <f>S203/MoM!S203*100</f>
        <v>0.90970689158224938</v>
      </c>
      <c r="S203" s="305">
        <f>T203/MoM!T203*100</f>
        <v>0.91734842947154027</v>
      </c>
      <c r="T203" s="305">
        <f>U203/MoM!U203*100</f>
        <v>0.92349466394899948</v>
      </c>
      <c r="U203" s="305">
        <f>V203/MoM!V203*100</f>
        <v>0.93051322339501186</v>
      </c>
      <c r="V203" s="305">
        <f>W203/MoM!W203*100</f>
        <v>0.93674766199175841</v>
      </c>
      <c r="W203" s="305">
        <f>X203/MoM!X203*100</f>
        <v>0.93880850684814032</v>
      </c>
      <c r="X203" s="305">
        <f>Y203/MoM!Y203*100</f>
        <v>0.94322090683032667</v>
      </c>
      <c r="Y203" s="305">
        <f>Z203/MoM!Z203*100</f>
        <v>0.94765404509242912</v>
      </c>
      <c r="Z203" s="305">
        <f>AA203/MoM!AA203*100</f>
        <v>0.95305567314945583</v>
      </c>
      <c r="AA203" s="305">
        <f>AB203/MoM!AB203*100</f>
        <v>0.95686789584205367</v>
      </c>
      <c r="AB203" s="305">
        <f>AC203/MoM!AC203*100</f>
        <v>0.9594514391608272</v>
      </c>
      <c r="AC203" s="305">
        <f>AD203/MoM!AD203*100</f>
        <v>0.96137034203914884</v>
      </c>
      <c r="AD203" s="305">
        <f>AE203/MoM!AE203*100</f>
        <v>0.96338921975743108</v>
      </c>
      <c r="AE203" s="305">
        <f>AF203/MoM!AF203*100</f>
        <v>0.96762813232436373</v>
      </c>
      <c r="AF203" s="305">
        <f>AG203/MoM!AG203*100</f>
        <v>0.97149864485366111</v>
      </c>
      <c r="AG203" s="305">
        <f>AH203/MoM!AH203*100</f>
        <v>0.97713333699381233</v>
      </c>
      <c r="AH203" s="305">
        <f>AI203/MoM!AI203*100</f>
        <v>0.98211671701248093</v>
      </c>
      <c r="AI203" s="305">
        <f>AJ203/MoM!AJ203*100</f>
        <v>0.98584876053712833</v>
      </c>
      <c r="AJ203" s="305">
        <f>AK203/MoM!AK203*100</f>
        <v>0.99117234384402897</v>
      </c>
      <c r="AK203" s="305">
        <f>AL203/MoM!AL203*100</f>
        <v>0.99077587490649133</v>
      </c>
      <c r="AL203" s="305">
        <f>AM203/MoM!AM203*100</f>
        <v>0.99572975428102384</v>
      </c>
      <c r="AM203" s="305">
        <f>AN203/MoM!AN203*100</f>
        <v>0.99712377593701718</v>
      </c>
      <c r="AN203" s="305">
        <f>AO203/MoM!AO203*100</f>
        <v>0.99592722740589279</v>
      </c>
      <c r="AO203" s="305">
        <f>AP203/MoM!AP203*100</f>
        <v>0.99682356191055821</v>
      </c>
      <c r="AP203" s="305">
        <f>AQ203/MoM!AQ203*100</f>
        <v>0.99682356191055821</v>
      </c>
      <c r="AQ203" s="305">
        <f>AR203/MoM!AR203*100</f>
        <v>1.0024057738572574</v>
      </c>
      <c r="AR203" s="307">
        <v>1</v>
      </c>
      <c r="AS203" s="305">
        <f>AR203*MoM!AS203/100</f>
        <v>0.9998999999999999</v>
      </c>
      <c r="AT203" s="305">
        <f>AS203*MoM!AT203/100</f>
        <v>1.0033996499999998</v>
      </c>
      <c r="AU203" s="305">
        <f>AT203*MoM!AU203/100</f>
        <v>1.0065101889149997</v>
      </c>
      <c r="AV203" s="305">
        <f>AU203*MoM!AV203/100</f>
        <v>1.0107375317084426</v>
      </c>
      <c r="AW203" s="305">
        <f>AV203*MoM!AW203/100</f>
        <v>1.0113439742274677</v>
      </c>
      <c r="AX203" s="305">
        <f>AW203*MoM!AX203/100</f>
        <v>1.0105348990480858</v>
      </c>
      <c r="AY203" s="305">
        <f>AX203*MoM!AY203/100</f>
        <v>1.0154865200534213</v>
      </c>
      <c r="AZ203" s="305">
        <f>AY203*MoM!AZ203/100</f>
        <v>1.0164004579214696</v>
      </c>
    </row>
    <row r="204" spans="1:52" x14ac:dyDescent="0.45">
      <c r="A204" s="305">
        <f>Веса!A204</f>
        <v>1</v>
      </c>
      <c r="B204" s="305">
        <f>MoM!B204</f>
        <v>1</v>
      </c>
      <c r="C204" s="305">
        <f>БИПЦ_НДС!E204</f>
        <v>1</v>
      </c>
      <c r="D204" s="305">
        <f t="shared" si="3"/>
        <v>0</v>
      </c>
      <c r="E204" s="305">
        <v>0</v>
      </c>
      <c r="F204" s="305">
        <v>1</v>
      </c>
      <c r="G204" s="305">
        <v>1</v>
      </c>
      <c r="H204" s="305">
        <v>0</v>
      </c>
      <c r="I204" s="305">
        <v>0</v>
      </c>
      <c r="J204" s="308" t="s">
        <v>203</v>
      </c>
      <c r="K204" s="308" t="s">
        <v>203</v>
      </c>
      <c r="L204" s="305">
        <f>M204/MoM!M204*100</f>
        <v>0.96223885779884466</v>
      </c>
      <c r="M204" s="305">
        <f>N204/MoM!N204*100</f>
        <v>0.96291242499930374</v>
      </c>
      <c r="N204" s="305">
        <f>O204/MoM!O204*100</f>
        <v>0.96397162866680308</v>
      </c>
      <c r="O204" s="305">
        <f>P204/MoM!P204*100</f>
        <v>0.96445361448113642</v>
      </c>
      <c r="P204" s="305">
        <f>Q204/MoM!Q204*100</f>
        <v>0.95934201032438648</v>
      </c>
      <c r="Q204" s="305">
        <f>R204/MoM!R204*100</f>
        <v>0.95761519470580259</v>
      </c>
      <c r="R204" s="305">
        <f>S204/MoM!S204*100</f>
        <v>0.96000923269256699</v>
      </c>
      <c r="S204" s="305">
        <f>T204/MoM!T204*100</f>
        <v>0.96164124838814435</v>
      </c>
      <c r="T204" s="305">
        <f>U204/MoM!U204*100</f>
        <v>0.95933330939201289</v>
      </c>
      <c r="U204" s="305">
        <f>V204/MoM!V204*100</f>
        <v>0.95837397608262098</v>
      </c>
      <c r="V204" s="305">
        <f>W204/MoM!W204*100</f>
        <v>0.95597804114241447</v>
      </c>
      <c r="W204" s="305">
        <f>X204/MoM!X204*100</f>
        <v>0.95941956209052714</v>
      </c>
      <c r="X204" s="305">
        <f>Y204/MoM!Y204*100</f>
        <v>0.96258564664542579</v>
      </c>
      <c r="Y204" s="305">
        <f>Z204/MoM!Z204*100</f>
        <v>0.96325945659807755</v>
      </c>
      <c r="Z204" s="305">
        <f>AA204/MoM!AA204*100</f>
        <v>0.96846105766370727</v>
      </c>
      <c r="AA204" s="305">
        <f>AB204/MoM!AB204*100</f>
        <v>0.97485290064428765</v>
      </c>
      <c r="AB204" s="305">
        <f>AC204/MoM!AC204*100</f>
        <v>0.97894728282699361</v>
      </c>
      <c r="AC204" s="305">
        <f>AD204/MoM!AD204*100</f>
        <v>0.98149254576234379</v>
      </c>
      <c r="AD204" s="305">
        <f>AE204/MoM!AE204*100</f>
        <v>0.98316108309013972</v>
      </c>
      <c r="AE204" s="305">
        <f>AF204/MoM!AF204*100</f>
        <v>0.98915836569698956</v>
      </c>
      <c r="AF204" s="305">
        <f>AG204/MoM!AG204*100</f>
        <v>0.9927193358134988</v>
      </c>
      <c r="AG204" s="305">
        <f>AH204/MoM!AH204*100</f>
        <v>0.99827856409405447</v>
      </c>
      <c r="AH204" s="305">
        <f>AI204/MoM!AI204*100</f>
        <v>0.99927684265814842</v>
      </c>
      <c r="AI204" s="305">
        <f>AJ204/MoM!AJ204*100</f>
        <v>1.0036736607658443</v>
      </c>
      <c r="AJ204" s="305">
        <f>AK204/MoM!AK204*100</f>
        <v>1.0031718239354614</v>
      </c>
      <c r="AK204" s="305">
        <f>AL204/MoM!AL204*100</f>
        <v>1.0042753129417905</v>
      </c>
      <c r="AL204" s="305">
        <f>AM204/MoM!AM204*100</f>
        <v>1.006786001224145</v>
      </c>
      <c r="AM204" s="305">
        <f>AN204/MoM!AN204*100</f>
        <v>1.0017520712180241</v>
      </c>
      <c r="AN204" s="305">
        <f>AO204/MoM!AO204*100</f>
        <v>0.99894716541861373</v>
      </c>
      <c r="AO204" s="305">
        <f>AP204/MoM!AP204*100</f>
        <v>0.99435200845768823</v>
      </c>
      <c r="AP204" s="305">
        <f>AQ204/MoM!AQ204*100</f>
        <v>0.99117008203062373</v>
      </c>
      <c r="AQ204" s="305">
        <f>AR204/MoM!AR204*100</f>
        <v>0.9989012086704625</v>
      </c>
      <c r="AR204" s="307">
        <v>1</v>
      </c>
      <c r="AS204" s="305">
        <f>AR204*MoM!AS204/100</f>
        <v>1.0009000000000001</v>
      </c>
      <c r="AT204" s="305">
        <f>AS204*MoM!AT204/100</f>
        <v>1.0034022500000002</v>
      </c>
      <c r="AU204" s="305">
        <f>AT204*MoM!AU204/100</f>
        <v>0.99989034212500016</v>
      </c>
      <c r="AV204" s="305">
        <f>AU204*MoM!AV204/100</f>
        <v>1.0008902324671252</v>
      </c>
      <c r="AW204" s="305">
        <f>AV204*MoM!AW204/100</f>
        <v>0.99958907516491791</v>
      </c>
      <c r="AX204" s="305">
        <f>AW204*MoM!AX204/100</f>
        <v>1.0067861165061054</v>
      </c>
      <c r="AY204" s="305">
        <f>AX204*MoM!AY204/100</f>
        <v>1.004571187049792</v>
      </c>
      <c r="AZ204" s="305">
        <f>AY204*MoM!AZ204/100</f>
        <v>1.0077858148483514</v>
      </c>
    </row>
    <row r="205" spans="1:52" x14ac:dyDescent="0.45">
      <c r="A205" s="305">
        <f>Веса!A205</f>
        <v>1</v>
      </c>
      <c r="B205" s="305">
        <f>MoM!B205</f>
        <v>1</v>
      </c>
      <c r="C205" s="305">
        <f>БИПЦ_НДС!E205</f>
        <v>1</v>
      </c>
      <c r="D205" s="305">
        <f t="shared" si="3"/>
        <v>0</v>
      </c>
      <c r="E205" s="305">
        <v>0</v>
      </c>
      <c r="F205" s="305">
        <v>1</v>
      </c>
      <c r="G205" s="305">
        <v>1</v>
      </c>
      <c r="H205" s="305">
        <v>0</v>
      </c>
      <c r="I205" s="305">
        <v>0</v>
      </c>
      <c r="J205" s="308" t="s">
        <v>204</v>
      </c>
      <c r="K205" s="308" t="s">
        <v>204</v>
      </c>
      <c r="L205" s="305">
        <f>M205/MoM!M205*100</f>
        <v>0.93376019893317097</v>
      </c>
      <c r="M205" s="305">
        <f>N205/MoM!N205*100</f>
        <v>0.9324529346546645</v>
      </c>
      <c r="N205" s="305">
        <f>O205/MoM!O205*100</f>
        <v>0.93580976521942127</v>
      </c>
      <c r="O205" s="305">
        <f>P205/MoM!P205*100</f>
        <v>0.93908509939768914</v>
      </c>
      <c r="P205" s="305">
        <f>Q205/MoM!Q205*100</f>
        <v>0.93626784409949604</v>
      </c>
      <c r="Q205" s="305">
        <f>R205/MoM!R205*100</f>
        <v>0.93411442805806721</v>
      </c>
      <c r="R205" s="305">
        <f>S205/MoM!S205*100</f>
        <v>0.93878500019835764</v>
      </c>
      <c r="S205" s="305">
        <f>T205/MoM!T205*100</f>
        <v>0.93878500019835764</v>
      </c>
      <c r="T205" s="305">
        <f>U205/MoM!U205*100</f>
        <v>0.94357280369936924</v>
      </c>
      <c r="U205" s="305">
        <f>V205/MoM!V205*100</f>
        <v>0.94649787939083718</v>
      </c>
      <c r="V205" s="305">
        <f>W205/MoM!W205*100</f>
        <v>0.94734972748228896</v>
      </c>
      <c r="W205" s="305">
        <f>X205/MoM!X205*100</f>
        <v>0.95066545152847692</v>
      </c>
      <c r="X205" s="305">
        <f>Y205/MoM!Y205*100</f>
        <v>0.94790852171904427</v>
      </c>
      <c r="Y205" s="305">
        <f>Z205/MoM!Z205*100</f>
        <v>0.95018350217116987</v>
      </c>
      <c r="Z205" s="305">
        <f>AA205/MoM!AA205*100</f>
        <v>0.95559954813354553</v>
      </c>
      <c r="AA205" s="305">
        <f>AB205/MoM!AB205*100</f>
        <v>0.9623843049252937</v>
      </c>
      <c r="AB205" s="305">
        <f>AC205/MoM!AC205*100</f>
        <v>0.9659451268535173</v>
      </c>
      <c r="AC205" s="305">
        <f>AD205/MoM!AD205*100</f>
        <v>0.96652469392962936</v>
      </c>
      <c r="AD205" s="305">
        <f>AE205/MoM!AE205*100</f>
        <v>0.9727104519707791</v>
      </c>
      <c r="AE205" s="305">
        <f>AF205/MoM!AF205*100</f>
        <v>0.97290499406117315</v>
      </c>
      <c r="AF205" s="305">
        <f>AG205/MoM!AG205*100</f>
        <v>0.98253675350237868</v>
      </c>
      <c r="AG205" s="305">
        <f>AH205/MoM!AH205*100</f>
        <v>0.98754769094524086</v>
      </c>
      <c r="AH205" s="305">
        <f>AI205/MoM!AI205*100</f>
        <v>0.98893025771256415</v>
      </c>
      <c r="AI205" s="305">
        <f>AJ205/MoM!AJ205*100</f>
        <v>0.99614944859386589</v>
      </c>
      <c r="AJ205" s="305">
        <f>AK205/MoM!AK205*100</f>
        <v>0.99764367276675681</v>
      </c>
      <c r="AK205" s="305">
        <f>AL205/MoM!AL205*100</f>
        <v>1.0019335405596539</v>
      </c>
      <c r="AL205" s="305">
        <f>AM205/MoM!AM205*100</f>
        <v>1.0057408880137806</v>
      </c>
      <c r="AM205" s="305">
        <f>AN205/MoM!AN205*100</f>
        <v>1.0033271098825476</v>
      </c>
      <c r="AN205" s="305">
        <f>AO205/MoM!AO205*100</f>
        <v>1.001119790240806</v>
      </c>
      <c r="AO205" s="305">
        <f>AP205/MoM!AP205*100</f>
        <v>0.99991844649251693</v>
      </c>
      <c r="AP205" s="305">
        <f>AQ205/MoM!AQ205*100</f>
        <v>0.99501884610470359</v>
      </c>
      <c r="AQ205" s="305">
        <f>AR205/MoM!AR205*100</f>
        <v>0.99790440075840736</v>
      </c>
      <c r="AR205" s="307">
        <v>1</v>
      </c>
      <c r="AS205" s="305">
        <f>AR205*MoM!AS205/100</f>
        <v>0.997</v>
      </c>
      <c r="AT205" s="305">
        <f>AS205*MoM!AT205/100</f>
        <v>0.99620239999999993</v>
      </c>
      <c r="AU205" s="305">
        <f>AT205*MoM!AU205/100</f>
        <v>0.99460847615999992</v>
      </c>
      <c r="AV205" s="305">
        <f>AU205*MoM!AV205/100</f>
        <v>0.99271872005529582</v>
      </c>
      <c r="AW205" s="305">
        <f>AV205*MoM!AW205/100</f>
        <v>0.99629250744749487</v>
      </c>
      <c r="AX205" s="305">
        <f>AW205*MoM!AX205/100</f>
        <v>1.0014732284862218</v>
      </c>
      <c r="AY205" s="305">
        <f>AX205*MoM!AY205/100</f>
        <v>1.0049783847859235</v>
      </c>
      <c r="AZ205" s="305">
        <f>AY205*MoM!AZ205/100</f>
        <v>1.0030689258548302</v>
      </c>
    </row>
    <row r="206" spans="1:52" x14ac:dyDescent="0.45">
      <c r="A206" s="305">
        <f>Веса!A206</f>
        <v>1</v>
      </c>
      <c r="B206" s="314">
        <f>MoM!B206</f>
        <v>0</v>
      </c>
      <c r="C206" s="305">
        <f>БИПЦ_НДС!E206</f>
        <v>0</v>
      </c>
      <c r="D206" s="305">
        <f t="shared" si="3"/>
        <v>1</v>
      </c>
      <c r="E206" s="305">
        <v>0</v>
      </c>
      <c r="F206" s="305">
        <v>1</v>
      </c>
      <c r="G206" s="305">
        <v>1</v>
      </c>
      <c r="H206" s="305">
        <v>0</v>
      </c>
      <c r="I206" s="305">
        <v>0</v>
      </c>
      <c r="J206" s="308" t="s">
        <v>205</v>
      </c>
      <c r="K206" s="308" t="s">
        <v>205</v>
      </c>
      <c r="L206" s="305">
        <f>M206/MoM!M206*100</f>
        <v>0.94409705446225312</v>
      </c>
      <c r="M206" s="305">
        <f>N206/MoM!N206*100</f>
        <v>0.94504115151671531</v>
      </c>
      <c r="N206" s="305">
        <f>O206/MoM!O206*100</f>
        <v>0.94400160625004692</v>
      </c>
      <c r="O206" s="305">
        <f>P206/MoM!P206*100</f>
        <v>0.9424912036800468</v>
      </c>
      <c r="P206" s="305">
        <f>Q206/MoM!Q206*100</f>
        <v>0.94258545280041484</v>
      </c>
      <c r="Q206" s="305">
        <f>R206/MoM!R206*100</f>
        <v>0.94136009171177437</v>
      </c>
      <c r="R206" s="305">
        <f>S206/MoM!S206*100</f>
        <v>0.94936165249132443</v>
      </c>
      <c r="S206" s="305">
        <f>T206/MoM!T206*100</f>
        <v>0.95847552435524108</v>
      </c>
      <c r="T206" s="305">
        <f>U206/MoM!U206*100</f>
        <v>0.95981739008933853</v>
      </c>
      <c r="U206" s="305">
        <f>V206/MoM!V206*100</f>
        <v>0.95885757269924921</v>
      </c>
      <c r="V206" s="305">
        <f>W206/MoM!W206*100</f>
        <v>0.96346008904820568</v>
      </c>
      <c r="W206" s="305">
        <f>X206/MoM!X206*100</f>
        <v>0.96403816510163465</v>
      </c>
      <c r="X206" s="305">
        <f>Y206/MoM!Y206*100</f>
        <v>0.9644237803676754</v>
      </c>
      <c r="Y206" s="305">
        <f>Z206/MoM!Z206*100</f>
        <v>0.96760637884288869</v>
      </c>
      <c r="Z206" s="305">
        <f>AA206/MoM!AA206*100</f>
        <v>0.97089624053095458</v>
      </c>
      <c r="AA206" s="305">
        <f>AB206/MoM!AB206*100</f>
        <v>0.97177004714743254</v>
      </c>
      <c r="AB206" s="305">
        <f>AC206/MoM!AC206*100</f>
        <v>0.97254746318515051</v>
      </c>
      <c r="AC206" s="305">
        <f>AD206/MoM!AD206*100</f>
        <v>0.97556236032102439</v>
      </c>
      <c r="AD206" s="305">
        <f>AE206/MoM!AE206*100</f>
        <v>0.97858660363801964</v>
      </c>
      <c r="AE206" s="305">
        <f>AF206/MoM!AF206*100</f>
        <v>0.98817675235367219</v>
      </c>
      <c r="AF206" s="305">
        <f>AG206/MoM!AG206*100</f>
        <v>0.9904495588840857</v>
      </c>
      <c r="AG206" s="305">
        <f>AH206/MoM!AH206*100</f>
        <v>0.99144000844296976</v>
      </c>
      <c r="AH206" s="305">
        <f>AI206/MoM!AI206*100</f>
        <v>0.99342288845985571</v>
      </c>
      <c r="AI206" s="305">
        <f>AJ206/MoM!AJ206*100</f>
        <v>0.9994827680794609</v>
      </c>
      <c r="AJ206" s="305">
        <f>AK206/MoM!AK206*100</f>
        <v>1.0005821991243484</v>
      </c>
      <c r="AK206" s="305">
        <f>AL206/MoM!AL206*100</f>
        <v>1.0034838875018091</v>
      </c>
      <c r="AL206" s="305">
        <f>AM206/MoM!AM206*100</f>
        <v>1.0033835391130588</v>
      </c>
      <c r="AM206" s="305">
        <f>AN206/MoM!AN206*100</f>
        <v>0.99957068166442919</v>
      </c>
      <c r="AN206" s="305">
        <f>AO206/MoM!AO206*100</f>
        <v>0.99727166909660092</v>
      </c>
      <c r="AO206" s="305">
        <f>AP206/MoM!AP206*100</f>
        <v>0.99747112343042033</v>
      </c>
      <c r="AP206" s="305">
        <f>AQ206/MoM!AQ206*100</f>
        <v>1.0055506395302067</v>
      </c>
      <c r="AQ206" s="305">
        <f>AR206/MoM!AR206*100</f>
        <v>1.0080645161290323</v>
      </c>
      <c r="AR206" s="307">
        <v>1</v>
      </c>
      <c r="AS206" s="305">
        <f>AR206*MoM!AS206/100</f>
        <v>0.99349999999999994</v>
      </c>
      <c r="AT206" s="305">
        <f>AS206*MoM!AT206/100</f>
        <v>0.99439414999999998</v>
      </c>
      <c r="AU206" s="305">
        <f>AT206*MoM!AU206/100</f>
        <v>0.99339975585000007</v>
      </c>
      <c r="AV206" s="305">
        <f>AU206*MoM!AV206/100</f>
        <v>0.99528721538611509</v>
      </c>
      <c r="AW206" s="305">
        <f>AV206*MoM!AW206/100</f>
        <v>0.99469004305688347</v>
      </c>
      <c r="AX206" s="305">
        <f>AW206*MoM!AX206/100</f>
        <v>0.99329747699660387</v>
      </c>
      <c r="AY206" s="305">
        <f>AX206*MoM!AY206/100</f>
        <v>0.99389345548280195</v>
      </c>
      <c r="AZ206" s="305">
        <f>AY206*MoM!AZ206/100</f>
        <v>0.99508612762938142</v>
      </c>
    </row>
    <row r="207" spans="1:52" x14ac:dyDescent="0.45">
      <c r="A207" s="305">
        <f>Веса!A207</f>
        <v>1</v>
      </c>
      <c r="B207" s="305">
        <f>MoM!B207</f>
        <v>1</v>
      </c>
      <c r="C207" s="305">
        <f>БИПЦ_НДС!E207</f>
        <v>1</v>
      </c>
      <c r="D207" s="305">
        <f t="shared" si="3"/>
        <v>0</v>
      </c>
      <c r="E207" s="305">
        <v>0</v>
      </c>
      <c r="F207" s="305">
        <v>1</v>
      </c>
      <c r="G207" s="305">
        <v>1</v>
      </c>
      <c r="H207" s="305">
        <v>0</v>
      </c>
      <c r="I207" s="305">
        <v>0</v>
      </c>
      <c r="J207" s="308" t="s">
        <v>206</v>
      </c>
      <c r="K207" s="308" t="s">
        <v>206</v>
      </c>
      <c r="L207" s="305">
        <f>M207/MoM!M207*100</f>
        <v>0.88909121933702995</v>
      </c>
      <c r="M207" s="305">
        <f>N207/MoM!N207*100</f>
        <v>0.8911361291415052</v>
      </c>
      <c r="N207" s="305">
        <f>O207/MoM!O207*100</f>
        <v>0.88837360714116642</v>
      </c>
      <c r="O207" s="305">
        <f>P207/MoM!P207*100</f>
        <v>0.88801825769831</v>
      </c>
      <c r="P207" s="305">
        <f>Q207/MoM!Q207*100</f>
        <v>0.89316876359296016</v>
      </c>
      <c r="Q207" s="305">
        <f>R207/MoM!R207*100</f>
        <v>0.89531236862558317</v>
      </c>
      <c r="R207" s="305">
        <f>S207/MoM!S207*100</f>
        <v>0.89960986799498599</v>
      </c>
      <c r="S207" s="305">
        <f>T207/MoM!T207*100</f>
        <v>0.90761639582014142</v>
      </c>
      <c r="T207" s="305">
        <f>U207/MoM!U207*100</f>
        <v>0.90652725614515717</v>
      </c>
      <c r="U207" s="305">
        <f>V207/MoM!V207*100</f>
        <v>0.91042532334658144</v>
      </c>
      <c r="V207" s="305">
        <f>W207/MoM!W207*100</f>
        <v>0.91306555678428658</v>
      </c>
      <c r="W207" s="305">
        <f>X207/MoM!X207*100</f>
        <v>0.91836133701363554</v>
      </c>
      <c r="X207" s="305">
        <f>Y207/MoM!Y207*100</f>
        <v>0.92295314369870374</v>
      </c>
      <c r="Y207" s="305">
        <f>Z207/MoM!Z207*100</f>
        <v>0.93079824542014278</v>
      </c>
      <c r="Z207" s="305">
        <f>AA207/MoM!AA207*100</f>
        <v>0.94066470682159631</v>
      </c>
      <c r="AA207" s="305">
        <f>AB207/MoM!AB207*100</f>
        <v>0.94771969212275819</v>
      </c>
      <c r="AB207" s="305">
        <f>AC207/MoM!AC207*100</f>
        <v>0.95132102695282461</v>
      </c>
      <c r="AC207" s="305">
        <f>AD207/MoM!AD207*100</f>
        <v>0.95617276419028407</v>
      </c>
      <c r="AD207" s="305">
        <f>AE207/MoM!AE207*100</f>
        <v>0.95904128248285492</v>
      </c>
      <c r="AE207" s="305">
        <f>AF207/MoM!AF207*100</f>
        <v>0.96546685907549001</v>
      </c>
      <c r="AF207" s="305">
        <f>AG207/MoM!AG207*100</f>
        <v>0.96778397953727113</v>
      </c>
      <c r="AG207" s="305">
        <f>AH207/MoM!AH207*100</f>
        <v>0.97359068341449462</v>
      </c>
      <c r="AH207" s="305">
        <f>AI207/MoM!AI207*100</f>
        <v>0.97709560987478683</v>
      </c>
      <c r="AI207" s="305">
        <f>AJ207/MoM!AJ207*100</f>
        <v>0.97953834889947378</v>
      </c>
      <c r="AJ207" s="305">
        <f>AK207/MoM!AK207*100</f>
        <v>0.98786442486511927</v>
      </c>
      <c r="AK207" s="305">
        <f>AL207/MoM!AL207*100</f>
        <v>0.9861850553428485</v>
      </c>
      <c r="AL207" s="305">
        <f>AM207/MoM!AM207*100</f>
        <v>0.98569196281517724</v>
      </c>
      <c r="AM207" s="305">
        <f>AN207/MoM!AN207*100</f>
        <v>0.98874760789990424</v>
      </c>
      <c r="AN207" s="305">
        <f>AO207/MoM!AO207*100</f>
        <v>0.9875611107704243</v>
      </c>
      <c r="AO207" s="305">
        <f>AP207/MoM!AP207*100</f>
        <v>0.98805489132580948</v>
      </c>
      <c r="AP207" s="305">
        <f>AQ207/MoM!AQ207*100</f>
        <v>0.99704619083687429</v>
      </c>
      <c r="AQ207" s="305">
        <f>AR207/MoM!AR207*100</f>
        <v>1.004823151125402</v>
      </c>
      <c r="AR207" s="307">
        <v>1</v>
      </c>
      <c r="AS207" s="305">
        <f>AR207*MoM!AS207/100</f>
        <v>1.0036</v>
      </c>
      <c r="AT207" s="305">
        <f>AS207*MoM!AT207/100</f>
        <v>1.0038007200000001</v>
      </c>
      <c r="AU207" s="305">
        <f>AT207*MoM!AU207/100</f>
        <v>1.0019938787039999</v>
      </c>
      <c r="AV207" s="305">
        <f>AU207*MoM!AV207/100</f>
        <v>1.0063024523824273</v>
      </c>
      <c r="AW207" s="305">
        <f>AV207*MoM!AW207/100</f>
        <v>1.0105289226824334</v>
      </c>
      <c r="AX207" s="305">
        <f>AW207*MoM!AX207/100</f>
        <v>1.0115394516051159</v>
      </c>
      <c r="AY207" s="305">
        <f>AX207*MoM!AY207/100</f>
        <v>1.0189236896018334</v>
      </c>
      <c r="AZ207" s="305">
        <f>AY207*MoM!AZ207/100</f>
        <v>1.0195350438155946</v>
      </c>
    </row>
    <row r="208" spans="1:52" x14ac:dyDescent="0.45">
      <c r="A208" s="305">
        <f>Веса!A208</f>
        <v>1</v>
      </c>
      <c r="B208" s="305">
        <f>MoM!B208</f>
        <v>1</v>
      </c>
      <c r="C208" s="305">
        <f>БИПЦ_НДС!E208</f>
        <v>0</v>
      </c>
      <c r="D208" s="305">
        <f t="shared" si="3"/>
        <v>1</v>
      </c>
      <c r="E208" s="305">
        <v>0</v>
      </c>
      <c r="F208" s="305">
        <v>1</v>
      </c>
      <c r="G208" s="305">
        <v>1</v>
      </c>
      <c r="H208" s="305">
        <v>0</v>
      </c>
      <c r="I208" s="305">
        <v>0</v>
      </c>
      <c r="J208" s="308" t="s">
        <v>207</v>
      </c>
      <c r="K208" s="308" t="s">
        <v>207</v>
      </c>
      <c r="L208" s="305">
        <f>M208/MoM!M208*100</f>
        <v>0.9181432181884478</v>
      </c>
      <c r="M208" s="305">
        <f>N208/MoM!N208*100</f>
        <v>0.91685781768298391</v>
      </c>
      <c r="N208" s="305">
        <f>O208/MoM!O208*100</f>
        <v>0.91557421673822781</v>
      </c>
      <c r="O208" s="305">
        <f>P208/MoM!P208*100</f>
        <v>0.91978585813522351</v>
      </c>
      <c r="P208" s="305">
        <f>Q208/MoM!Q208*100</f>
        <v>0.92806393085844052</v>
      </c>
      <c r="Q208" s="305">
        <f>R208/MoM!R208*100</f>
        <v>0.93177618658187422</v>
      </c>
      <c r="R208" s="305">
        <f>S208/MoM!S208*100</f>
        <v>0.93820544226928915</v>
      </c>
      <c r="S208" s="305">
        <f>T208/MoM!T208*100</f>
        <v>0.94636782961703203</v>
      </c>
      <c r="T208" s="305">
        <f>U208/MoM!U208*100</f>
        <v>0.95431731938581521</v>
      </c>
      <c r="U208" s="305">
        <f>V208/MoM!V208*100</f>
        <v>0.95794372519948123</v>
      </c>
      <c r="V208" s="305">
        <f>W208/MoM!W208*100</f>
        <v>0.96225447196287894</v>
      </c>
      <c r="W208" s="305">
        <f>X208/MoM!X208*100</f>
        <v>0.96879780237222657</v>
      </c>
      <c r="X208" s="305">
        <f>Y208/MoM!Y208*100</f>
        <v>0.97015411929554773</v>
      </c>
      <c r="Y208" s="305">
        <f>Z208/MoM!Z208*100</f>
        <v>0.97907953719306684</v>
      </c>
      <c r="Z208" s="305">
        <f>AA208/MoM!AA208*100</f>
        <v>0.98309376329555831</v>
      </c>
      <c r="AA208" s="305">
        <f>AB208/MoM!AB208*100</f>
        <v>0.98043941013466041</v>
      </c>
      <c r="AB208" s="305">
        <f>AC208/MoM!AC208*100</f>
        <v>0.98338072836506429</v>
      </c>
      <c r="AC208" s="305">
        <f>AD208/MoM!AD208*100</f>
        <v>0.98298737607371822</v>
      </c>
      <c r="AD208" s="305">
        <f>AE208/MoM!AE208*100</f>
        <v>0.97984181647028246</v>
      </c>
      <c r="AE208" s="305">
        <f>AF208/MoM!AF208*100</f>
        <v>0.98229142101145805</v>
      </c>
      <c r="AF208" s="305">
        <f>AG208/MoM!AG208*100</f>
        <v>0.98936391924274047</v>
      </c>
      <c r="AG208" s="305">
        <f>AH208/MoM!AH208*100</f>
        <v>0.99154051986507452</v>
      </c>
      <c r="AH208" s="305">
        <f>AI208/MoM!AI208*100</f>
        <v>0.99768807108823809</v>
      </c>
      <c r="AI208" s="305">
        <f>AJ208/MoM!AJ208*100</f>
        <v>1.006168419692488</v>
      </c>
      <c r="AJ208" s="305">
        <f>AK208/MoM!AK208*100</f>
        <v>1.0116017291588275</v>
      </c>
      <c r="AK208" s="305">
        <f>AL208/MoM!AL208*100</f>
        <v>1.0126133308879863</v>
      </c>
      <c r="AL208" s="305">
        <f>AM208/MoM!AM208*100</f>
        <v>1.0137272055519631</v>
      </c>
      <c r="AM208" s="305">
        <f>AN208/MoM!AN208*100</f>
        <v>1.0132203419491872</v>
      </c>
      <c r="AN208" s="305">
        <f>AO208/MoM!AO208*100</f>
        <v>1.0108899351627041</v>
      </c>
      <c r="AO208" s="305">
        <f>AP208/MoM!AP208*100</f>
        <v>1.0049256845452441</v>
      </c>
      <c r="AP208" s="305">
        <f>AQ208/MoM!AQ208*100</f>
        <v>1.0067345507774255</v>
      </c>
      <c r="AQ208" s="305">
        <f>AR208/MoM!AR208*100</f>
        <v>1.0025062656641603</v>
      </c>
      <c r="AR208" s="307">
        <v>1</v>
      </c>
      <c r="AS208" s="305">
        <f>AR208*MoM!AS208/100</f>
        <v>0.9948999999999999</v>
      </c>
      <c r="AT208" s="305">
        <f>AS208*MoM!AT208/100</f>
        <v>0.9910198899999999</v>
      </c>
      <c r="AU208" s="305">
        <f>AT208*MoM!AU208/100</f>
        <v>0.98983066613199977</v>
      </c>
      <c r="AV208" s="305">
        <f>AU208*MoM!AV208/100</f>
        <v>0.99260219199716948</v>
      </c>
      <c r="AW208" s="305">
        <f>AV208*MoM!AW208/100</f>
        <v>0.99012068651717655</v>
      </c>
      <c r="AX208" s="305">
        <f>AW208*MoM!AX208/100</f>
        <v>0.98893254169335587</v>
      </c>
      <c r="AY208" s="305">
        <f>AX208*MoM!AY208/100</f>
        <v>0.98942700796420258</v>
      </c>
      <c r="AZ208" s="305">
        <f>AY208*MoM!AZ208/100</f>
        <v>0.98972383606659176</v>
      </c>
    </row>
    <row r="209" spans="1:52" x14ac:dyDescent="0.45">
      <c r="A209" s="305">
        <f>Веса!A209</f>
        <v>1</v>
      </c>
      <c r="B209" s="305">
        <f>MoM!B209</f>
        <v>1</v>
      </c>
      <c r="C209" s="305">
        <f>БИПЦ_НДС!E209</f>
        <v>1</v>
      </c>
      <c r="D209" s="305">
        <f t="shared" si="3"/>
        <v>0</v>
      </c>
      <c r="E209" s="305">
        <v>0</v>
      </c>
      <c r="F209" s="305">
        <v>1</v>
      </c>
      <c r="G209" s="305">
        <v>1</v>
      </c>
      <c r="H209" s="305">
        <v>0</v>
      </c>
      <c r="I209" s="305">
        <v>0</v>
      </c>
      <c r="J209" s="308" t="s">
        <v>208</v>
      </c>
      <c r="K209" s="308" t="s">
        <v>208</v>
      </c>
      <c r="L209" s="305">
        <f>M209/MoM!M209*100</f>
        <v>0.9444609287118384</v>
      </c>
      <c r="M209" s="305">
        <f>N209/MoM!N209*100</f>
        <v>0.94181643811144522</v>
      </c>
      <c r="N209" s="305">
        <f>O209/MoM!O209*100</f>
        <v>0.94464188742577948</v>
      </c>
      <c r="O209" s="305">
        <f>P209/MoM!P209*100</f>
        <v>0.94095778406481889</v>
      </c>
      <c r="P209" s="305">
        <f>Q209/MoM!Q209*100</f>
        <v>0.93653528247971429</v>
      </c>
      <c r="Q209" s="305">
        <f>R209/MoM!R209*100</f>
        <v>0.93662893600796227</v>
      </c>
      <c r="R209" s="305">
        <f>S209/MoM!S209*100</f>
        <v>0.94159306936880438</v>
      </c>
      <c r="S209" s="305">
        <f>T209/MoM!T209*100</f>
        <v>0.9455477602601533</v>
      </c>
      <c r="T209" s="305">
        <f>U209/MoM!U209*100</f>
        <v>0.94186012399513874</v>
      </c>
      <c r="U209" s="305">
        <f>V209/MoM!V209*100</f>
        <v>0.93884617159835437</v>
      </c>
      <c r="V209" s="305">
        <f>W209/MoM!W209*100</f>
        <v>0.94532421018238311</v>
      </c>
      <c r="W209" s="305">
        <f>X209/MoM!X209*100</f>
        <v>0.95241414175875094</v>
      </c>
      <c r="X209" s="305">
        <f>Y209/MoM!Y209*100</f>
        <v>0.95508090135567547</v>
      </c>
      <c r="Y209" s="305">
        <f>Z209/MoM!Z209*100</f>
        <v>0.95737309551892913</v>
      </c>
      <c r="Z209" s="305">
        <f>AA209/MoM!AA209*100</f>
        <v>0.96417044449711342</v>
      </c>
      <c r="AA209" s="305">
        <f>AB209/MoM!AB209*100</f>
        <v>0.97082322056414339</v>
      </c>
      <c r="AB209" s="305">
        <f>AC209/MoM!AC209*100</f>
        <v>0.97247362003910232</v>
      </c>
      <c r="AC209" s="305">
        <f>AD209/MoM!AD209*100</f>
        <v>0.97801671967332504</v>
      </c>
      <c r="AD209" s="305">
        <f>AE209/MoM!AE209*100</f>
        <v>0.97987495144070436</v>
      </c>
      <c r="AE209" s="305">
        <f>AF209/MoM!AF209*100</f>
        <v>0.98487231369305195</v>
      </c>
      <c r="AF209" s="305">
        <f>AG209/MoM!AG209*100</f>
        <v>0.98753146894002308</v>
      </c>
      <c r="AG209" s="305">
        <f>AH209/MoM!AH209*100</f>
        <v>0.99000029761237318</v>
      </c>
      <c r="AH209" s="305">
        <f>AI209/MoM!AI209*100</f>
        <v>0.98861429719571592</v>
      </c>
      <c r="AI209" s="305">
        <f>AJ209/MoM!AJ209*100</f>
        <v>0.99059152579010734</v>
      </c>
      <c r="AJ209" s="305">
        <f>AK209/MoM!AK209*100</f>
        <v>0.98910563850142219</v>
      </c>
      <c r="AK209" s="305">
        <f>AL209/MoM!AL209*100</f>
        <v>0.9912816709061254</v>
      </c>
      <c r="AL209" s="305">
        <f>AM209/MoM!AM209*100</f>
        <v>0.99812151443537767</v>
      </c>
      <c r="AM209" s="305">
        <f>AN209/MoM!AN209*100</f>
        <v>1.001515127584458</v>
      </c>
      <c r="AN209" s="305">
        <f>AO209/MoM!AO209*100</f>
        <v>0.99871088522722162</v>
      </c>
      <c r="AO209" s="305">
        <f>AP209/MoM!AP209*100</f>
        <v>0.99581462366006257</v>
      </c>
      <c r="AP209" s="305">
        <f>AQ209/MoM!AQ209*100</f>
        <v>0.99770667144501657</v>
      </c>
      <c r="AQ209" s="305">
        <f>AR209/MoM!AR209*100</f>
        <v>1.0005002501250626</v>
      </c>
      <c r="AR209" s="307">
        <v>1</v>
      </c>
      <c r="AS209" s="305">
        <f>AR209*MoM!AS209/100</f>
        <v>1.0011000000000001</v>
      </c>
      <c r="AT209" s="305">
        <f>AS209*MoM!AT209/100</f>
        <v>1.00650594</v>
      </c>
      <c r="AU209" s="305">
        <f>AT209*MoM!AU209/100</f>
        <v>1.0084183012860002</v>
      </c>
      <c r="AV209" s="305">
        <f>AU209*MoM!AV209/100</f>
        <v>1.0117460816802439</v>
      </c>
      <c r="AW209" s="305">
        <f>AV209*MoM!AW209/100</f>
        <v>1.01194843089658</v>
      </c>
      <c r="AX209" s="305">
        <f>AW209*MoM!AX209/100</f>
        <v>1.0127579896412973</v>
      </c>
      <c r="AY209" s="305">
        <f>AX209*MoM!AY209/100</f>
        <v>1.0185307101822527</v>
      </c>
      <c r="AZ209" s="305">
        <f>AY209*MoM!AZ209/100</f>
        <v>1.0234196575911276</v>
      </c>
    </row>
    <row r="210" spans="1:52" x14ac:dyDescent="0.45">
      <c r="A210" s="305">
        <f>Веса!A210</f>
        <v>1</v>
      </c>
      <c r="B210" s="305">
        <f>MoM!B210</f>
        <v>1</v>
      </c>
      <c r="C210" s="305">
        <f>БИПЦ_НДС!E210</f>
        <v>1</v>
      </c>
      <c r="D210" s="305">
        <f t="shared" si="3"/>
        <v>0</v>
      </c>
      <c r="E210" s="305">
        <v>0</v>
      </c>
      <c r="F210" s="305">
        <v>1</v>
      </c>
      <c r="G210" s="305">
        <v>1</v>
      </c>
      <c r="H210" s="305">
        <v>0</v>
      </c>
      <c r="I210" s="305">
        <v>0</v>
      </c>
      <c r="J210" s="308" t="s">
        <v>209</v>
      </c>
      <c r="K210" s="308" t="s">
        <v>209</v>
      </c>
      <c r="L210" s="305">
        <f>M210/MoM!M210*100</f>
        <v>0.95017655380785027</v>
      </c>
      <c r="M210" s="305">
        <f>N210/MoM!N210*100</f>
        <v>0.95150680098318119</v>
      </c>
      <c r="N210" s="305">
        <f>O210/MoM!O210*100</f>
        <v>0.95464677342642568</v>
      </c>
      <c r="O210" s="305">
        <f>P210/MoM!P210*100</f>
        <v>0.95655606697327844</v>
      </c>
      <c r="P210" s="305">
        <f>Q210/MoM!Q210*100</f>
        <v>0.95569516651300235</v>
      </c>
      <c r="Q210" s="305">
        <f>R210/MoM!R210*100</f>
        <v>0.95607744457960764</v>
      </c>
      <c r="R210" s="305">
        <f>S210/MoM!S210*100</f>
        <v>0.95808520721322477</v>
      </c>
      <c r="S210" s="305">
        <f>T210/MoM!T210*100</f>
        <v>0.96134269691774965</v>
      </c>
      <c r="T210" s="305">
        <f>U210/MoM!U210*100</f>
        <v>0.96422672500850282</v>
      </c>
      <c r="U210" s="305">
        <f>V210/MoM!V210*100</f>
        <v>0.96750509587353184</v>
      </c>
      <c r="V210" s="305">
        <f>W210/MoM!W210*100</f>
        <v>0.97185886880496275</v>
      </c>
      <c r="W210" s="305">
        <f>X210/MoM!X210*100</f>
        <v>0.9752603748457801</v>
      </c>
      <c r="X210" s="305">
        <f>Y210/MoM!Y210*100</f>
        <v>0.97730842163295617</v>
      </c>
      <c r="Y210" s="305">
        <f>Z210/MoM!Z210*100</f>
        <v>0.97379011131507753</v>
      </c>
      <c r="Z210" s="305">
        <f>AA210/MoM!AA210*100</f>
        <v>0.9763219656044968</v>
      </c>
      <c r="AA210" s="305">
        <f>AB210/MoM!AB210*100</f>
        <v>0.97739591976666174</v>
      </c>
      <c r="AB210" s="305">
        <f>AC210/MoM!AC210*100</f>
        <v>0.97886201364631187</v>
      </c>
      <c r="AC210" s="305">
        <f>AD210/MoM!AD210*100</f>
        <v>0.98209225829134461</v>
      </c>
      <c r="AD210" s="305">
        <f>AE210/MoM!AE210*100</f>
        <v>0.98336897822712321</v>
      </c>
      <c r="AE210" s="305">
        <f>AF210/MoM!AF210*100</f>
        <v>0.98445068410317293</v>
      </c>
      <c r="AF210" s="305">
        <f>AG210/MoM!AG210*100</f>
        <v>0.98632114040296903</v>
      </c>
      <c r="AG210" s="305">
        <f>AH210/MoM!AH210*100</f>
        <v>0.98780062211357345</v>
      </c>
      <c r="AH210" s="305">
        <f>AI210/MoM!AI210*100</f>
        <v>0.99145548441539366</v>
      </c>
      <c r="AI210" s="305">
        <f>AJ210/MoM!AJ210*100</f>
        <v>0.99552045190149674</v>
      </c>
      <c r="AJ210" s="305">
        <f>AK210/MoM!AK210*100</f>
        <v>0.997013732579349</v>
      </c>
      <c r="AK210" s="305">
        <f>AL210/MoM!AL210*100</f>
        <v>0.99472060099441639</v>
      </c>
      <c r="AL210" s="305">
        <f>AM210/MoM!AM210*100</f>
        <v>0.9953174333550131</v>
      </c>
      <c r="AM210" s="305">
        <f>AN210/MoM!AN210*100</f>
        <v>0.99591462381502605</v>
      </c>
      <c r="AN210" s="305">
        <f>AO210/MoM!AO210*100</f>
        <v>0.99641258112693354</v>
      </c>
      <c r="AO210" s="305">
        <f>AP210/MoM!AP210*100</f>
        <v>0.99591437483637013</v>
      </c>
      <c r="AP210" s="305">
        <f>AQ210/MoM!AQ210*100</f>
        <v>0.99820497789849383</v>
      </c>
      <c r="AQ210" s="305">
        <f>AR210/MoM!AR210*100</f>
        <v>1.0007004903432402</v>
      </c>
      <c r="AR210" s="307">
        <v>1</v>
      </c>
      <c r="AS210" s="305">
        <f>AR210*MoM!AS210/100</f>
        <v>1.0006999999999999</v>
      </c>
      <c r="AT210" s="305">
        <f>AS210*MoM!AT210/100</f>
        <v>1.00500301</v>
      </c>
      <c r="AU210" s="305">
        <f>AT210*MoM!AU210/100</f>
        <v>1.0089225217390001</v>
      </c>
      <c r="AV210" s="305">
        <f>AU210*MoM!AV210/100</f>
        <v>1.013159996330304</v>
      </c>
      <c r="AW210" s="305">
        <f>AV210*MoM!AW210/100</f>
        <v>1.0141731563266341</v>
      </c>
      <c r="AX210" s="305">
        <f>AW210*MoM!AX210/100</f>
        <v>1.0186355182144711</v>
      </c>
      <c r="AY210" s="305">
        <f>AX210*MoM!AY210/100</f>
        <v>1.0219970154245788</v>
      </c>
      <c r="AZ210" s="305">
        <f>AY210*MoM!AZ210/100</f>
        <v>1.0232234118430883</v>
      </c>
    </row>
    <row r="211" spans="1:52" x14ac:dyDescent="0.45">
      <c r="A211" s="305">
        <f>Веса!A211</f>
        <v>1</v>
      </c>
      <c r="B211" s="305">
        <f>MoM!B211</f>
        <v>1</v>
      </c>
      <c r="C211" s="305">
        <f>БИПЦ_НДС!E211</f>
        <v>1</v>
      </c>
      <c r="D211" s="305">
        <f t="shared" si="3"/>
        <v>0</v>
      </c>
      <c r="E211" s="305">
        <v>0</v>
      </c>
      <c r="F211" s="305">
        <v>1</v>
      </c>
      <c r="G211" s="305">
        <v>1</v>
      </c>
      <c r="H211" s="305">
        <v>0</v>
      </c>
      <c r="I211" s="305">
        <v>0</v>
      </c>
      <c r="J211" s="308" t="s">
        <v>210</v>
      </c>
      <c r="K211" s="308" t="s">
        <v>210</v>
      </c>
      <c r="L211" s="305">
        <f>M211/MoM!M211*100</f>
        <v>0.93989458547827731</v>
      </c>
      <c r="M211" s="305">
        <f>N211/MoM!N211*100</f>
        <v>0.93312734446283374</v>
      </c>
      <c r="N211" s="305">
        <f>O211/MoM!O211*100</f>
        <v>0.93406047180729646</v>
      </c>
      <c r="O211" s="305">
        <f>P211/MoM!P211*100</f>
        <v>0.9390109923078751</v>
      </c>
      <c r="P211" s="305">
        <f>Q211/MoM!Q211*100</f>
        <v>0.93891709120864431</v>
      </c>
      <c r="Q211" s="305">
        <f>R211/MoM!R211*100</f>
        <v>0.93656979848062272</v>
      </c>
      <c r="R211" s="305">
        <f>S211/MoM!S211*100</f>
        <v>0.93863025203728012</v>
      </c>
      <c r="S211" s="305">
        <f>T211/MoM!T211*100</f>
        <v>0.93900570413809514</v>
      </c>
      <c r="T211" s="305">
        <f>U211/MoM!U211*100</f>
        <v>0.94989817030609702</v>
      </c>
      <c r="U211" s="305">
        <f>V211/MoM!V211*100</f>
        <v>0.96509654103099451</v>
      </c>
      <c r="V211" s="305">
        <f>W211/MoM!W211*100</f>
        <v>0.97214174578052082</v>
      </c>
      <c r="W211" s="305">
        <f>X211/MoM!X211*100</f>
        <v>0.97612752693822091</v>
      </c>
      <c r="X211" s="305">
        <f>Y211/MoM!Y211*100</f>
        <v>0.97593230143283338</v>
      </c>
      <c r="Y211" s="305">
        <f>Z211/MoM!Z211*100</f>
        <v>0.97359006390939462</v>
      </c>
      <c r="Z211" s="305">
        <f>AA211/MoM!AA211*100</f>
        <v>0.9743689359605221</v>
      </c>
      <c r="AA211" s="305">
        <f>AB211/MoM!AB211*100</f>
        <v>0.97066633400387214</v>
      </c>
      <c r="AB211" s="305">
        <f>AC211/MoM!AC211*100</f>
        <v>0.96746313510165938</v>
      </c>
      <c r="AC211" s="305">
        <f>AD211/MoM!AD211*100</f>
        <v>0.96949480768537288</v>
      </c>
      <c r="AD211" s="305">
        <f>AE211/MoM!AE211*100</f>
        <v>0.97220939314689192</v>
      </c>
      <c r="AE211" s="305">
        <f>AF211/MoM!AF211*100</f>
        <v>0.97405659099387087</v>
      </c>
      <c r="AF211" s="305">
        <f>AG211/MoM!AG211*100</f>
        <v>0.97853725131244274</v>
      </c>
      <c r="AG211" s="305">
        <f>AH211/MoM!AH211*100</f>
        <v>0.98685481794859842</v>
      </c>
      <c r="AH211" s="305">
        <f>AI211/MoM!AI211*100</f>
        <v>0.99474965649218716</v>
      </c>
      <c r="AI211" s="305">
        <f>AJ211/MoM!AJ211*100</f>
        <v>0.99634125594257461</v>
      </c>
      <c r="AJ211" s="305">
        <f>AK211/MoM!AK211*100</f>
        <v>0.99345186630034121</v>
      </c>
      <c r="AK211" s="305">
        <f>AL211/MoM!AL211*100</f>
        <v>0.99057085588807026</v>
      </c>
      <c r="AL211" s="305">
        <f>AM211/MoM!AM211*100</f>
        <v>0.98373591698244256</v>
      </c>
      <c r="AM211" s="305">
        <f>AN211/MoM!AN211*100</f>
        <v>0.98009609408960752</v>
      </c>
      <c r="AN211" s="305">
        <f>AO211/MoM!AO211*100</f>
        <v>0.97842993072965512</v>
      </c>
      <c r="AO211" s="305">
        <f>AP211/MoM!AP211*100</f>
        <v>0.97872345970887398</v>
      </c>
      <c r="AP211" s="305">
        <f>AQ211/MoM!AQ211*100</f>
        <v>0.98126814070411716</v>
      </c>
      <c r="AQ211" s="305">
        <f>AR211/MoM!AR211*100</f>
        <v>0.98970704671417253</v>
      </c>
      <c r="AR211" s="307">
        <v>1</v>
      </c>
      <c r="AS211" s="305">
        <f>AR211*MoM!AS211/100</f>
        <v>1.0099</v>
      </c>
      <c r="AT211" s="305">
        <f>AS211*MoM!AT211/100</f>
        <v>1.01686831</v>
      </c>
      <c r="AU211" s="305">
        <f>AT211*MoM!AU211/100</f>
        <v>1.0200206017610001</v>
      </c>
      <c r="AV211" s="305">
        <f>AU211*MoM!AV211/100</f>
        <v>1.0195105914601195</v>
      </c>
      <c r="AW211" s="305">
        <f>AV211*MoM!AW211/100</f>
        <v>1.0055432963571158</v>
      </c>
      <c r="AX211" s="305">
        <f>AW211*MoM!AX211/100</f>
        <v>0.9987056019418874</v>
      </c>
      <c r="AY211" s="305">
        <f>AX211*MoM!AY211/100</f>
        <v>1.0007030131457713</v>
      </c>
      <c r="AZ211" s="305">
        <f>AY211*MoM!AZ211/100</f>
        <v>1.0017037161589171</v>
      </c>
    </row>
    <row r="212" spans="1:52" x14ac:dyDescent="0.45">
      <c r="A212" s="305">
        <f>Веса!A212</f>
        <v>1</v>
      </c>
      <c r="B212" s="305">
        <f>MoM!B212</f>
        <v>1</v>
      </c>
      <c r="C212" s="305">
        <f>БИПЦ_НДС!E212</f>
        <v>1</v>
      </c>
      <c r="D212" s="305">
        <f t="shared" si="3"/>
        <v>0</v>
      </c>
      <c r="E212" s="305">
        <v>0</v>
      </c>
      <c r="F212" s="305">
        <v>1</v>
      </c>
      <c r="G212" s="305">
        <v>1</v>
      </c>
      <c r="H212" s="305">
        <v>0</v>
      </c>
      <c r="I212" s="305">
        <v>0</v>
      </c>
      <c r="J212" s="308" t="s">
        <v>211</v>
      </c>
      <c r="K212" s="308" t="s">
        <v>211</v>
      </c>
      <c r="L212" s="305">
        <f>M212/MoM!M212*100</f>
        <v>0.92631475524879681</v>
      </c>
      <c r="M212" s="305">
        <f>N212/MoM!N212*100</f>
        <v>0.92548107196907292</v>
      </c>
      <c r="N212" s="305">
        <f>O212/MoM!O212*100</f>
        <v>0.92927554436414617</v>
      </c>
      <c r="O212" s="305">
        <f>P212/MoM!P212*100</f>
        <v>0.93215629855167514</v>
      </c>
      <c r="P212" s="305">
        <f>Q212/MoM!Q212*100</f>
        <v>0.93252916107109585</v>
      </c>
      <c r="Q212" s="305">
        <f>R212/MoM!R212*100</f>
        <v>0.93467397814155939</v>
      </c>
      <c r="R212" s="305">
        <f>S212/MoM!S212*100</f>
        <v>0.93747800007598392</v>
      </c>
      <c r="S212" s="305">
        <f>T212/MoM!T212*100</f>
        <v>0.95191516127715414</v>
      </c>
      <c r="T212" s="305">
        <f>U212/MoM!U212*100</f>
        <v>0.96191027047056421</v>
      </c>
      <c r="U212" s="305">
        <f>V212/MoM!V212*100</f>
        <v>0.96460361922788185</v>
      </c>
      <c r="V212" s="305">
        <f>W212/MoM!W212*100</f>
        <v>0.96797973189517938</v>
      </c>
      <c r="W212" s="305">
        <f>X212/MoM!X212*100</f>
        <v>0.96933490351983276</v>
      </c>
      <c r="X212" s="305">
        <f>Y212/MoM!Y212*100</f>
        <v>0.97282450917250407</v>
      </c>
      <c r="Y212" s="305">
        <f>Z212/MoM!Z212*100</f>
        <v>0.9772995019146975</v>
      </c>
      <c r="Z212" s="305">
        <f>AA212/MoM!AA212*100</f>
        <v>0.98521562788020656</v>
      </c>
      <c r="AA212" s="305">
        <f>AB212/MoM!AB212*100</f>
        <v>0.98629936507087479</v>
      </c>
      <c r="AB212" s="305">
        <f>AC212/MoM!AC212*100</f>
        <v>0.98629936507087479</v>
      </c>
      <c r="AC212" s="305">
        <f>AD212/MoM!AD212*100</f>
        <v>0.98679251475341023</v>
      </c>
      <c r="AD212" s="305">
        <f>AE212/MoM!AE212*100</f>
        <v>0.98264798619144589</v>
      </c>
      <c r="AE212" s="305">
        <f>AF212/MoM!AF212*100</f>
        <v>0.98156707340663529</v>
      </c>
      <c r="AF212" s="305">
        <f>AG212/MoM!AG212*100</f>
        <v>0.98519887157823993</v>
      </c>
      <c r="AG212" s="305">
        <f>AH212/MoM!AH212*100</f>
        <v>0.99179970401781414</v>
      </c>
      <c r="AH212" s="305">
        <f>AI212/MoM!AI212*100</f>
        <v>0.99527100298187654</v>
      </c>
      <c r="AI212" s="305">
        <f>AJ212/MoM!AJ212*100</f>
        <v>1.0013421561000659</v>
      </c>
      <c r="AJ212" s="305">
        <f>AK212/MoM!AK212*100</f>
        <v>1.0071499406054463</v>
      </c>
      <c r="AK212" s="305">
        <f>AL212/MoM!AL212*100</f>
        <v>1.0089628104985362</v>
      </c>
      <c r="AL212" s="305">
        <f>AM212/MoM!AM212*100</f>
        <v>1.0067430923154395</v>
      </c>
      <c r="AM212" s="305">
        <f>AN212/MoM!AN212*100</f>
        <v>1.0037228630384931</v>
      </c>
      <c r="AN212" s="305">
        <f>AO212/MoM!AO212*100</f>
        <v>1.0002098330178584</v>
      </c>
      <c r="AO212" s="305">
        <f>AP212/MoM!AP212*100</f>
        <v>0.99820941335182267</v>
      </c>
      <c r="AP212" s="305">
        <f>AQ212/MoM!AQ212*100</f>
        <v>0.995713889818443</v>
      </c>
      <c r="AQ212" s="305">
        <f>AR212/MoM!AR212*100</f>
        <v>0.99760574620909814</v>
      </c>
      <c r="AR212" s="307">
        <v>1</v>
      </c>
      <c r="AS212" s="305">
        <f>AR212*MoM!AS212/100</f>
        <v>1.0029999999999999</v>
      </c>
      <c r="AT212" s="305">
        <f>AS212*MoM!AT212/100</f>
        <v>1.0073129000000001</v>
      </c>
      <c r="AU212" s="305">
        <f>AT212*MoM!AU212/100</f>
        <v>1.0116443454700002</v>
      </c>
      <c r="AV212" s="305">
        <f>AU212*MoM!AV212/100</f>
        <v>1.009317563475419</v>
      </c>
      <c r="AW212" s="305">
        <f>AV212*MoM!AW212/100</f>
        <v>1.008005450642901</v>
      </c>
      <c r="AX212" s="305">
        <f>AW212*MoM!AX212/100</f>
        <v>1.0084086528231584</v>
      </c>
      <c r="AY212" s="305">
        <f>AX212*MoM!AY212/100</f>
        <v>1.008005289362029</v>
      </c>
      <c r="AZ212" s="305">
        <f>AY212*MoM!AZ212/100</f>
        <v>1.0122389115773496</v>
      </c>
    </row>
    <row r="213" spans="1:52" x14ac:dyDescent="0.45">
      <c r="A213" s="305">
        <f>Веса!A213</f>
        <v>1</v>
      </c>
      <c r="B213" s="305">
        <f>MoM!B213</f>
        <v>1</v>
      </c>
      <c r="C213" s="305">
        <f>БИПЦ_НДС!E213</f>
        <v>1</v>
      </c>
      <c r="D213" s="305">
        <f t="shared" si="3"/>
        <v>0</v>
      </c>
      <c r="E213" s="305">
        <v>0</v>
      </c>
      <c r="F213" s="305">
        <v>1</v>
      </c>
      <c r="G213" s="305">
        <v>1</v>
      </c>
      <c r="H213" s="305">
        <v>0</v>
      </c>
      <c r="I213" s="305">
        <v>0</v>
      </c>
      <c r="J213" s="308" t="s">
        <v>212</v>
      </c>
      <c r="K213" s="308" t="s">
        <v>212</v>
      </c>
      <c r="L213" s="305">
        <f>M213/MoM!M213*100</f>
        <v>0.94218190461386619</v>
      </c>
      <c r="M213" s="305">
        <f>N213/MoM!N213*100</f>
        <v>0.94557375947047617</v>
      </c>
      <c r="N213" s="305">
        <f>O213/MoM!O213*100</f>
        <v>0.94595198897426436</v>
      </c>
      <c r="O213" s="305">
        <f>P213/MoM!P213*100</f>
        <v>0.95777638883644267</v>
      </c>
      <c r="P213" s="305">
        <f>Q213/MoM!Q213*100</f>
        <v>0.95107195411458756</v>
      </c>
      <c r="Q213" s="305">
        <f>R213/MoM!R213*100</f>
        <v>0.95097684691917606</v>
      </c>
      <c r="R213" s="305">
        <f>S213/MoM!S213*100</f>
        <v>0.949835674702873</v>
      </c>
      <c r="S213" s="305">
        <f>T213/MoM!T213*100</f>
        <v>0.94128715363054716</v>
      </c>
      <c r="T213" s="305">
        <f>U213/MoM!U213*100</f>
        <v>0.93667484657775757</v>
      </c>
      <c r="U213" s="305">
        <f>V213/MoM!V213*100</f>
        <v>0.93639384412378424</v>
      </c>
      <c r="V213" s="305">
        <f>W213/MoM!W213*100</f>
        <v>0.93292918690052618</v>
      </c>
      <c r="W213" s="305">
        <f>X213/MoM!X213*100</f>
        <v>0.93945969120882988</v>
      </c>
      <c r="X213" s="305">
        <f>Y213/MoM!Y213*100</f>
        <v>0.94500250338696201</v>
      </c>
      <c r="Y213" s="305">
        <f>Z213/MoM!Z213*100</f>
        <v>0.94065549187138209</v>
      </c>
      <c r="Z213" s="305">
        <f>AA213/MoM!AA213*100</f>
        <v>0.94582909707667462</v>
      </c>
      <c r="AA213" s="305">
        <f>AB213/MoM!AB213*100</f>
        <v>0.94611284580579758</v>
      </c>
      <c r="AB213" s="305">
        <f>AC213/MoM!AC213*100</f>
        <v>0.94705895865160339</v>
      </c>
      <c r="AC213" s="305">
        <f>AD213/MoM!AD213*100</f>
        <v>0.95151013575726584</v>
      </c>
      <c r="AD213" s="305">
        <f>AE213/MoM!AE213*100</f>
        <v>0.95255679690659878</v>
      </c>
      <c r="AE213" s="305">
        <f>AF213/MoM!AF213*100</f>
        <v>0.95731958089113178</v>
      </c>
      <c r="AF213" s="305">
        <f>AG213/MoM!AG213*100</f>
        <v>0.95961714788527042</v>
      </c>
      <c r="AG213" s="305">
        <f>AH213/MoM!AH213*100</f>
        <v>0.96451119533948537</v>
      </c>
      <c r="AH213" s="305">
        <f>AI213/MoM!AI213*100</f>
        <v>0.96856214235991123</v>
      </c>
      <c r="AI213" s="305">
        <f>AJ213/MoM!AJ213*100</f>
        <v>0.97369552171441887</v>
      </c>
      <c r="AJ213" s="305">
        <f>AK213/MoM!AK213*100</f>
        <v>0.96765860947978943</v>
      </c>
      <c r="AK213" s="305">
        <f>AL213/MoM!AL213*100</f>
        <v>0.97365809285856419</v>
      </c>
      <c r="AL213" s="305">
        <f>AM213/MoM!AM213*100</f>
        <v>0.97521594580713789</v>
      </c>
      <c r="AM213" s="305">
        <f>AN213/MoM!AN213*100</f>
        <v>0.97901928799578575</v>
      </c>
      <c r="AN213" s="305">
        <f>AO213/MoM!AO213*100</f>
        <v>0.99008220595013818</v>
      </c>
      <c r="AO213" s="305">
        <f>AP213/MoM!AP213*100</f>
        <v>0.99424055121512878</v>
      </c>
      <c r="AP213" s="305">
        <f>AQ213/MoM!AQ213*100</f>
        <v>0.99891348180583994</v>
      </c>
      <c r="AQ213" s="305">
        <f>AR213/MoM!AR213*100</f>
        <v>1.0030090270812437</v>
      </c>
      <c r="AR213" s="307">
        <v>1</v>
      </c>
      <c r="AS213" s="305">
        <f>AR213*MoM!AS213/100</f>
        <v>1.0042</v>
      </c>
      <c r="AT213" s="305">
        <f>AS213*MoM!AT213/100</f>
        <v>1.00379832</v>
      </c>
      <c r="AU213" s="305">
        <f>AT213*MoM!AU213/100</f>
        <v>1.010021869584</v>
      </c>
      <c r="AV213" s="305">
        <f>AU213*MoM!AV213/100</f>
        <v>1.0189100620363392</v>
      </c>
      <c r="AW213" s="305">
        <f>AV213*MoM!AW213/100</f>
        <v>1.01921573505495</v>
      </c>
      <c r="AX213" s="305">
        <f>AW213*MoM!AX213/100</f>
        <v>1.0181965193198952</v>
      </c>
      <c r="AY213" s="305">
        <f>AX213*MoM!AY213/100</f>
        <v>1.0168728638447795</v>
      </c>
      <c r="AZ213" s="305">
        <f>AY213*MoM!AZ213/100</f>
        <v>1.0263297814785362</v>
      </c>
    </row>
    <row r="214" spans="1:52" x14ac:dyDescent="0.45">
      <c r="A214" s="305">
        <f>Веса!A214</f>
        <v>1</v>
      </c>
      <c r="B214" s="305">
        <f>MoM!B214</f>
        <v>1</v>
      </c>
      <c r="C214" s="305">
        <f>БИПЦ_НДС!E214</f>
        <v>1</v>
      </c>
      <c r="D214" s="305">
        <f t="shared" si="3"/>
        <v>0</v>
      </c>
      <c r="E214" s="305">
        <v>0</v>
      </c>
      <c r="F214" s="305">
        <v>1</v>
      </c>
      <c r="G214" s="305">
        <v>1</v>
      </c>
      <c r="H214" s="305">
        <v>0</v>
      </c>
      <c r="I214" s="305">
        <v>0</v>
      </c>
      <c r="J214" s="308" t="s">
        <v>213</v>
      </c>
      <c r="K214" s="308" t="s">
        <v>213</v>
      </c>
      <c r="L214" s="305">
        <f>M214/MoM!M214*100</f>
        <v>0.88200195463053987</v>
      </c>
      <c r="M214" s="305">
        <f>N214/MoM!N214*100</f>
        <v>0.87882674759386992</v>
      </c>
      <c r="N214" s="305">
        <f>O214/MoM!O214*100</f>
        <v>0.88023287039001996</v>
      </c>
      <c r="O214" s="305">
        <f>P214/MoM!P214*100</f>
        <v>0.87820833478812299</v>
      </c>
      <c r="P214" s="305">
        <f>Q214/MoM!Q214*100</f>
        <v>0.87961346812378394</v>
      </c>
      <c r="Q214" s="305">
        <f>R214/MoM!R214*100</f>
        <v>0.87943754543015928</v>
      </c>
      <c r="R214" s="305">
        <f>S214/MoM!S214*100</f>
        <v>0.8789978266574443</v>
      </c>
      <c r="S214" s="305">
        <f>T214/MoM!T214*100</f>
        <v>0.88673300753202988</v>
      </c>
      <c r="T214" s="305">
        <f>U214/MoM!U214*100</f>
        <v>0.89737380362241415</v>
      </c>
      <c r="U214" s="305">
        <f>V214/MoM!V214*100</f>
        <v>0.91047546115530131</v>
      </c>
      <c r="V214" s="305">
        <f>W214/MoM!W214*100</f>
        <v>0.91958021576685423</v>
      </c>
      <c r="W214" s="305">
        <f>X214/MoM!X214*100</f>
        <v>0.92472986497514864</v>
      </c>
      <c r="X214" s="305">
        <f>Y214/MoM!Y214*100</f>
        <v>0.927319108597079</v>
      </c>
      <c r="Y214" s="305">
        <f>Z214/MoM!Z214*100</f>
        <v>0.93288302324866146</v>
      </c>
      <c r="Z214" s="305">
        <f>AA214/MoM!AA214*100</f>
        <v>0.93624140213235674</v>
      </c>
      <c r="AA214" s="305">
        <f>AB214/MoM!AB214*100</f>
        <v>0.93652227455299641</v>
      </c>
      <c r="AB214" s="305">
        <f>AC214/MoM!AC214*100</f>
        <v>0.94279697379250138</v>
      </c>
      <c r="AC214" s="305">
        <f>AD214/MoM!AD214*100</f>
        <v>0.94666244138505062</v>
      </c>
      <c r="AD214" s="305">
        <f>AE214/MoM!AE214*100</f>
        <v>0.95139575359197581</v>
      </c>
      <c r="AE214" s="305">
        <f>AF214/MoM!AF214*100</f>
        <v>0.95358396382523736</v>
      </c>
      <c r="AF214" s="305">
        <f>AG214/MoM!AG214*100</f>
        <v>0.95501433977097527</v>
      </c>
      <c r="AG214" s="305">
        <f>AH214/MoM!AH214*100</f>
        <v>0.9581658870922195</v>
      </c>
      <c r="AH214" s="305">
        <f>AI214/MoM!AI214*100</f>
        <v>0.96151946769704233</v>
      </c>
      <c r="AI214" s="305">
        <f>AJ214/MoM!AJ214*100</f>
        <v>0.96623091308875775</v>
      </c>
      <c r="AJ214" s="305">
        <f>AK214/MoM!AK214*100</f>
        <v>0.97028908292373062</v>
      </c>
      <c r="AK214" s="305">
        <f>AL214/MoM!AL214*100</f>
        <v>0.96922176493251455</v>
      </c>
      <c r="AL214" s="305">
        <f>AM214/MoM!AM214*100</f>
        <v>0.97445556246315013</v>
      </c>
      <c r="AM214" s="305">
        <f>AN214/MoM!AN214*100</f>
        <v>0.98039974139417541</v>
      </c>
      <c r="AN214" s="305">
        <f>AO214/MoM!AO214*100</f>
        <v>0.98275270077352139</v>
      </c>
      <c r="AO214" s="305">
        <f>AP214/MoM!AP214*100</f>
        <v>0.9906147223797096</v>
      </c>
      <c r="AP214" s="305">
        <f>AQ214/MoM!AQ214*100</f>
        <v>1.0023039761037902</v>
      </c>
      <c r="AQ214" s="305">
        <f>AR214/MoM!AR214*100</f>
        <v>1.0012014417300761</v>
      </c>
      <c r="AR214" s="307">
        <v>1</v>
      </c>
      <c r="AS214" s="305">
        <f>AR214*MoM!AS214/100</f>
        <v>1.0012000000000001</v>
      </c>
      <c r="AT214" s="305">
        <f>AS214*MoM!AT214/100</f>
        <v>1.0012000000000001</v>
      </c>
      <c r="AU214" s="305">
        <f>AT214*MoM!AU214/100</f>
        <v>1.0140153600000001</v>
      </c>
      <c r="AV214" s="305">
        <f>AU214*MoM!AV214/100</f>
        <v>1.0174630122240003</v>
      </c>
      <c r="AW214" s="305">
        <f>AV214*MoM!AW214/100</f>
        <v>1.0152245935971076</v>
      </c>
      <c r="AX214" s="305">
        <f>AW214*MoM!AX214/100</f>
        <v>1.0134987117879926</v>
      </c>
      <c r="AY214" s="305">
        <f>AX214*MoM!AY214/100</f>
        <v>1.016336508180999</v>
      </c>
      <c r="AZ214" s="305">
        <f>AY214*MoM!AZ214/100</f>
        <v>1.0179626465940885</v>
      </c>
    </row>
    <row r="215" spans="1:52" x14ac:dyDescent="0.45">
      <c r="A215" s="305">
        <f>Веса!A215</f>
        <v>1</v>
      </c>
      <c r="B215" s="305">
        <f>MoM!B215</f>
        <v>1</v>
      </c>
      <c r="C215" s="305">
        <f>БИПЦ_НДС!E215</f>
        <v>1</v>
      </c>
      <c r="D215" s="305">
        <f t="shared" si="3"/>
        <v>0</v>
      </c>
      <c r="E215" s="305">
        <v>0</v>
      </c>
      <c r="F215" s="305">
        <v>1</v>
      </c>
      <c r="G215" s="305">
        <v>1</v>
      </c>
      <c r="H215" s="305">
        <v>0</v>
      </c>
      <c r="I215" s="305">
        <v>0</v>
      </c>
      <c r="J215" s="308" t="s">
        <v>214</v>
      </c>
      <c r="K215" s="308" t="s">
        <v>214</v>
      </c>
      <c r="L215" s="305">
        <f>M215/MoM!M215*100</f>
        <v>0.90223969989594155</v>
      </c>
      <c r="M215" s="305">
        <f>N215/MoM!N215*100</f>
        <v>0.90666067442543152</v>
      </c>
      <c r="N215" s="305">
        <f>O215/MoM!O215*100</f>
        <v>0.9040313584695977</v>
      </c>
      <c r="O215" s="305">
        <f>P215/MoM!P215*100</f>
        <v>0.90791869331101704</v>
      </c>
      <c r="P215" s="305">
        <f>Q215/MoM!Q215*100</f>
        <v>0.91164115995359218</v>
      </c>
      <c r="Q215" s="305">
        <f>R215/MoM!R215*100</f>
        <v>0.91556121694139281</v>
      </c>
      <c r="R215" s="305">
        <f>S215/MoM!S215*100</f>
        <v>0.91922346180915837</v>
      </c>
      <c r="S215" s="305">
        <f>T215/MoM!T215*100</f>
        <v>0.92317612269493776</v>
      </c>
      <c r="T215" s="305">
        <f>U215/MoM!U215*100</f>
        <v>0.92797663853295131</v>
      </c>
      <c r="U215" s="305">
        <f>V215/MoM!V215*100</f>
        <v>0.93391568901956212</v>
      </c>
      <c r="V215" s="305">
        <f>W215/MoM!W215*100</f>
        <v>0.93867865903356196</v>
      </c>
      <c r="W215" s="305">
        <f>X215/MoM!X215*100</f>
        <v>0.94243337366969626</v>
      </c>
      <c r="X215" s="305">
        <f>Y215/MoM!Y215*100</f>
        <v>0.9470512972006776</v>
      </c>
      <c r="Y215" s="305">
        <f>Z215/MoM!Z215*100</f>
        <v>0.95055538700032016</v>
      </c>
      <c r="Z215" s="305">
        <f>AA215/MoM!AA215*100</f>
        <v>0.95426255300962137</v>
      </c>
      <c r="AA215" s="305">
        <f>AB215/MoM!AB215*100</f>
        <v>0.95569394683913589</v>
      </c>
      <c r="AB215" s="305">
        <f>AC215/MoM!AC215*100</f>
        <v>0.95789204291686603</v>
      </c>
      <c r="AC215" s="305">
        <f>AD215/MoM!AD215*100</f>
        <v>0.95884993495978288</v>
      </c>
      <c r="AD215" s="305">
        <f>AE215/MoM!AE215*100</f>
        <v>0.96019232486872652</v>
      </c>
      <c r="AE215" s="305">
        <f>AF215/MoM!AF215*100</f>
        <v>0.96220872875095076</v>
      </c>
      <c r="AF215" s="305">
        <f>AG215/MoM!AG215*100</f>
        <v>0.96653866803032995</v>
      </c>
      <c r="AG215" s="305">
        <f>AH215/MoM!AH215*100</f>
        <v>0.9680851298991785</v>
      </c>
      <c r="AH215" s="305">
        <f>AI215/MoM!AI215*100</f>
        <v>0.97127981082784576</v>
      </c>
      <c r="AI215" s="305">
        <f>AJ215/MoM!AJ215*100</f>
        <v>0.97545631401440547</v>
      </c>
      <c r="AJ215" s="305">
        <f>AK215/MoM!AK215*100</f>
        <v>0.97965077616466745</v>
      </c>
      <c r="AK215" s="305">
        <f>AL215/MoM!AL215*100</f>
        <v>0.98533275066642245</v>
      </c>
      <c r="AL215" s="305">
        <f>AM215/MoM!AM215*100</f>
        <v>0.98661368324228871</v>
      </c>
      <c r="AM215" s="305">
        <f>AN215/MoM!AN215*100</f>
        <v>0.98898155608207017</v>
      </c>
      <c r="AN215" s="305">
        <f>AO215/MoM!AO215*100</f>
        <v>0.9916518062834917</v>
      </c>
      <c r="AO215" s="305">
        <f>AP215/MoM!AP215*100</f>
        <v>0.99641173495365243</v>
      </c>
      <c r="AP215" s="305">
        <f>AQ215/MoM!AQ215*100</f>
        <v>0.99920168781152274</v>
      </c>
      <c r="AQ215" s="305">
        <f>AR215/MoM!AR215*100</f>
        <v>1.0007004903432402</v>
      </c>
      <c r="AR215" s="307">
        <v>1</v>
      </c>
      <c r="AS215" s="305">
        <f>AR215*MoM!AS215/100</f>
        <v>1</v>
      </c>
      <c r="AT215" s="305">
        <f>AS215*MoM!AT215/100</f>
        <v>1.0024</v>
      </c>
      <c r="AU215" s="305">
        <f>AT215*MoM!AU215/100</f>
        <v>1.0092163199999999</v>
      </c>
      <c r="AV215" s="305">
        <f>AU215*MoM!AV215/100</f>
        <v>1.0137577934399999</v>
      </c>
      <c r="AW215" s="305">
        <f>AV215*MoM!AW215/100</f>
        <v>1.018623830848512</v>
      </c>
      <c r="AX215" s="305">
        <f>AW215*MoM!AX215/100</f>
        <v>1.031662215883373</v>
      </c>
      <c r="AY215" s="305">
        <f>AX215*MoM!AY215/100</f>
        <v>1.0370268594059666</v>
      </c>
      <c r="AZ215" s="305">
        <f>AY215*MoM!AZ215/100</f>
        <v>1.0393083184966598</v>
      </c>
    </row>
    <row r="216" spans="1:52" x14ac:dyDescent="0.45">
      <c r="A216" s="305">
        <f>Веса!A216</f>
        <v>1</v>
      </c>
      <c r="B216" s="305">
        <f>MoM!B216</f>
        <v>1</v>
      </c>
      <c r="C216" s="305">
        <f>БИПЦ_НДС!E216</f>
        <v>1</v>
      </c>
      <c r="D216" s="305">
        <f t="shared" si="3"/>
        <v>0</v>
      </c>
      <c r="E216" s="305">
        <v>0</v>
      </c>
      <c r="F216" s="305">
        <v>1</v>
      </c>
      <c r="G216" s="305">
        <v>1</v>
      </c>
      <c r="H216" s="305">
        <v>0</v>
      </c>
      <c r="I216" s="305">
        <v>0</v>
      </c>
      <c r="J216" s="308" t="s">
        <v>215</v>
      </c>
      <c r="K216" s="308" t="s">
        <v>215</v>
      </c>
      <c r="L216" s="305">
        <f>M216/MoM!M216*100</f>
        <v>0.83066257025665968</v>
      </c>
      <c r="M216" s="305">
        <f>N216/MoM!N216*100</f>
        <v>0.84420237015184318</v>
      </c>
      <c r="N216" s="305">
        <f>O216/MoM!O216*100</f>
        <v>0.85078714863902749</v>
      </c>
      <c r="O216" s="305">
        <f>P216/MoM!P216*100</f>
        <v>0.85376490365926405</v>
      </c>
      <c r="P216" s="305">
        <f>Q216/MoM!Q216*100</f>
        <v>0.85786297519682853</v>
      </c>
      <c r="Q216" s="305">
        <f>R216/MoM!R216*100</f>
        <v>0.86343908453560791</v>
      </c>
      <c r="R216" s="305">
        <f>S216/MoM!S216*100</f>
        <v>0.86551133833849325</v>
      </c>
      <c r="S216" s="305">
        <f>T216/MoM!T216*100</f>
        <v>0.8663768496768316</v>
      </c>
      <c r="T216" s="305">
        <f>U216/MoM!U216*100</f>
        <v>0.86741650189644393</v>
      </c>
      <c r="U216" s="305">
        <f>V216/MoM!V216*100</f>
        <v>0.87643763351616699</v>
      </c>
      <c r="V216" s="305">
        <f>W216/MoM!W216*100</f>
        <v>0.88406264092775766</v>
      </c>
      <c r="W216" s="305">
        <f>X216/MoM!X216*100</f>
        <v>0.89635111163665349</v>
      </c>
      <c r="X216" s="305">
        <f>Y216/MoM!Y216*100</f>
        <v>0.90737623030978432</v>
      </c>
      <c r="Y216" s="305">
        <f>Z216/MoM!Z216*100</f>
        <v>0.9131834381837669</v>
      </c>
      <c r="Z216" s="305">
        <f>AA216/MoM!AA216*100</f>
        <v>0.915375078435408</v>
      </c>
      <c r="AA216" s="305">
        <f>AB216/MoM!AB216*100</f>
        <v>0.92059271638248974</v>
      </c>
      <c r="AB216" s="305">
        <f>AC216/MoM!AC216*100</f>
        <v>0.92068477565412798</v>
      </c>
      <c r="AC216" s="305">
        <f>AD216/MoM!AD216*100</f>
        <v>0.91580514634316112</v>
      </c>
      <c r="AD216" s="305">
        <f>AE216/MoM!AE216*100</f>
        <v>0.92862641839196547</v>
      </c>
      <c r="AE216" s="305">
        <f>AF216/MoM!AF216*100</f>
        <v>0.93577684181358356</v>
      </c>
      <c r="AF216" s="305">
        <f>AG216/MoM!AG216*100</f>
        <v>0.94054930370683287</v>
      </c>
      <c r="AG216" s="305">
        <f>AH216/MoM!AH216*100</f>
        <v>0.94196012766239323</v>
      </c>
      <c r="AH216" s="305">
        <f>AI216/MoM!AI216*100</f>
        <v>0.94261949975175674</v>
      </c>
      <c r="AI216" s="305">
        <f>AJ216/MoM!AJ216*100</f>
        <v>0.94893505040009352</v>
      </c>
      <c r="AJ216" s="305">
        <f>AK216/MoM!AK216*100</f>
        <v>0.95254100359161376</v>
      </c>
      <c r="AK216" s="305">
        <f>AL216/MoM!AL216*100</f>
        <v>0.95816099551280443</v>
      </c>
      <c r="AL216" s="305">
        <f>AM216/MoM!AM216*100</f>
        <v>0.96084384630024022</v>
      </c>
      <c r="AM216" s="305">
        <f>AN216/MoM!AN216*100</f>
        <v>0.96891493460916234</v>
      </c>
      <c r="AN216" s="305">
        <f>AO216/MoM!AO216*100</f>
        <v>0.97695692856641836</v>
      </c>
      <c r="AO216" s="305">
        <f>AP216/MoM!AP216*100</f>
        <v>0.9806693648949707</v>
      </c>
      <c r="AP216" s="305">
        <f>AQ216/MoM!AQ216*100</f>
        <v>0.97488341564209036</v>
      </c>
      <c r="AQ216" s="305">
        <f>AR216/MoM!AR216*100</f>
        <v>0.9869719699960523</v>
      </c>
      <c r="AR216" s="307">
        <v>1</v>
      </c>
      <c r="AS216" s="305">
        <f>AR216*MoM!AS216/100</f>
        <v>1.0037</v>
      </c>
      <c r="AT216" s="305">
        <f>AS216*MoM!AT216/100</f>
        <v>1.01584477</v>
      </c>
      <c r="AU216" s="305">
        <f>AT216*MoM!AU216/100</f>
        <v>1.0268158935159999</v>
      </c>
      <c r="AV216" s="305">
        <f>AU216*MoM!AV216/100</f>
        <v>1.0356465102002375</v>
      </c>
      <c r="AW216" s="305">
        <f>AV216*MoM!AW216/100</f>
        <v>1.0552202292430219</v>
      </c>
      <c r="AX216" s="305">
        <f>AW216*MoM!AX216/100</f>
        <v>1.0795958165385358</v>
      </c>
      <c r="AY216" s="305">
        <f>AX216*MoM!AY216/100</f>
        <v>1.0909315726121904</v>
      </c>
      <c r="AZ216" s="305">
        <f>AY216*MoM!AZ216/100</f>
        <v>1.1219140292743766</v>
      </c>
    </row>
    <row r="217" spans="1:52" x14ac:dyDescent="0.45">
      <c r="A217" s="305">
        <f>Веса!A217</f>
        <v>1</v>
      </c>
      <c r="B217" s="305">
        <f>MoM!B217</f>
        <v>1</v>
      </c>
      <c r="C217" s="305">
        <f>БИПЦ_НДС!E217</f>
        <v>1</v>
      </c>
      <c r="D217" s="305">
        <f t="shared" si="3"/>
        <v>0</v>
      </c>
      <c r="E217" s="305">
        <v>0</v>
      </c>
      <c r="F217" s="305">
        <v>1</v>
      </c>
      <c r="G217" s="305">
        <v>1</v>
      </c>
      <c r="H217" s="305">
        <v>0</v>
      </c>
      <c r="I217" s="305">
        <v>0</v>
      </c>
      <c r="J217" s="308" t="s">
        <v>216</v>
      </c>
      <c r="K217" s="308" t="s">
        <v>216</v>
      </c>
      <c r="L217" s="305">
        <f>M217/MoM!M217*100</f>
        <v>0.85184060521267124</v>
      </c>
      <c r="M217" s="305">
        <f>N217/MoM!N217*100</f>
        <v>0.85013692400224583</v>
      </c>
      <c r="N217" s="305">
        <f>O217/MoM!O217*100</f>
        <v>0.84869169123144195</v>
      </c>
      <c r="O217" s="305">
        <f>P217/MoM!P217*100</f>
        <v>0.85055881295215108</v>
      </c>
      <c r="P217" s="305">
        <f>Q217/MoM!Q217*100</f>
        <v>0.85004847766437985</v>
      </c>
      <c r="Q217" s="305">
        <f>R217/MoM!R217*100</f>
        <v>0.84851839040458388</v>
      </c>
      <c r="R217" s="305">
        <f>S217/MoM!S217*100</f>
        <v>0.85666416695246783</v>
      </c>
      <c r="S217" s="305">
        <f>T217/MoM!T217*100</f>
        <v>0.86188981837087786</v>
      </c>
      <c r="T217" s="305">
        <f>U217/MoM!U217*100</f>
        <v>0.87378389786439603</v>
      </c>
      <c r="U217" s="305">
        <f>V217/MoM!V217*100</f>
        <v>0.8944925762437822</v>
      </c>
      <c r="V217" s="305">
        <f>W217/MoM!W217*100</f>
        <v>0.9135452681177747</v>
      </c>
      <c r="W217" s="305">
        <f>X217/MoM!X217*100</f>
        <v>0.92204123911127001</v>
      </c>
      <c r="X217" s="305">
        <f>Y217/MoM!Y217*100</f>
        <v>0.93043181438718248</v>
      </c>
      <c r="Y217" s="305">
        <f>Z217/MoM!Z217*100</f>
        <v>0.93806135526515733</v>
      </c>
      <c r="Z217" s="305">
        <f>AA217/MoM!AA217*100</f>
        <v>0.94143837614411185</v>
      </c>
      <c r="AA217" s="305">
        <f>AB217/MoM!AB217*100</f>
        <v>0.94237981452025588</v>
      </c>
      <c r="AB217" s="305">
        <f>AC217/MoM!AC217*100</f>
        <v>0.94303948039041996</v>
      </c>
      <c r="AC217" s="305">
        <f>AD217/MoM!AD217*100</f>
        <v>0.94501986329923982</v>
      </c>
      <c r="AD217" s="305">
        <f>AE217/MoM!AE217*100</f>
        <v>0.94747691494381781</v>
      </c>
      <c r="AE217" s="305">
        <f>AF217/MoM!AF217*100</f>
        <v>0.95534097333785151</v>
      </c>
      <c r="AF217" s="305">
        <f>AG217/MoM!AG217*100</f>
        <v>0.96365243980589077</v>
      </c>
      <c r="AG217" s="305">
        <f>AH217/MoM!AH217*100</f>
        <v>0.97068710261647373</v>
      </c>
      <c r="AH217" s="305">
        <f>AI217/MoM!AI217*100</f>
        <v>0.97583174426034114</v>
      </c>
      <c r="AI217" s="305">
        <f>AJ217/MoM!AJ217*100</f>
        <v>0.98158915155147719</v>
      </c>
      <c r="AJ217" s="305">
        <f>AK217/MoM!AK217*100</f>
        <v>0.99434981052164639</v>
      </c>
      <c r="AK217" s="305">
        <f>AL217/MoM!AL217*100</f>
        <v>0.99693512002900275</v>
      </c>
      <c r="AL217" s="305">
        <f>AM217/MoM!AM217*100</f>
        <v>0.99813144217303762</v>
      </c>
      <c r="AM217" s="305">
        <f>AN217/MoM!AN217*100</f>
        <v>0.99773218959616827</v>
      </c>
      <c r="AN217" s="305">
        <f>AO217/MoM!AO217*100</f>
        <v>0.99433990015154128</v>
      </c>
      <c r="AO217" s="305">
        <f>AP217/MoM!AP217*100</f>
        <v>0.99334556025138976</v>
      </c>
      <c r="AP217" s="305">
        <f>AQ217/MoM!AQ217*100</f>
        <v>0.99384223303151542</v>
      </c>
      <c r="AQ217" s="305">
        <f>AR217/MoM!AR217*100</f>
        <v>1.0006003602161297</v>
      </c>
      <c r="AR217" s="307">
        <v>1</v>
      </c>
      <c r="AS217" s="305">
        <f>AR217*MoM!AS217/100</f>
        <v>1.0033000000000001</v>
      </c>
      <c r="AT217" s="305">
        <f>AS217*MoM!AT217/100</f>
        <v>1.0103231000000001</v>
      </c>
      <c r="AU217" s="305">
        <f>AT217*MoM!AU217/100</f>
        <v>1.0151726508800001</v>
      </c>
      <c r="AV217" s="305">
        <f>AU217*MoM!AV217/100</f>
        <v>1.0257304464491521</v>
      </c>
      <c r="AW217" s="305">
        <f>AV217*MoM!AW217/100</f>
        <v>1.0313719639046224</v>
      </c>
      <c r="AX217" s="305">
        <f>AW217*MoM!AX217/100</f>
        <v>1.0333315706360411</v>
      </c>
      <c r="AY217" s="305">
        <f>AX217*MoM!AY217/100</f>
        <v>1.0369482311332672</v>
      </c>
      <c r="AZ217" s="305">
        <f>AY217*MoM!AZ217/100</f>
        <v>1.0397479913573269</v>
      </c>
    </row>
    <row r="218" spans="1:52" x14ac:dyDescent="0.45">
      <c r="A218" s="305">
        <f>Веса!A218</f>
        <v>1</v>
      </c>
      <c r="B218" s="305">
        <f>MoM!B218</f>
        <v>1</v>
      </c>
      <c r="C218" s="305">
        <f>БИПЦ_НДС!E218</f>
        <v>1</v>
      </c>
      <c r="D218" s="305">
        <f t="shared" si="3"/>
        <v>0</v>
      </c>
      <c r="E218" s="305">
        <v>0</v>
      </c>
      <c r="F218" s="305">
        <v>1</v>
      </c>
      <c r="G218" s="305">
        <v>1</v>
      </c>
      <c r="H218" s="305">
        <v>0</v>
      </c>
      <c r="I218" s="305">
        <v>0</v>
      </c>
      <c r="J218" s="308" t="s">
        <v>217</v>
      </c>
      <c r="K218" s="308" t="s">
        <v>217</v>
      </c>
      <c r="L218" s="305">
        <f>M218/MoM!M218*100</f>
        <v>0.85697952866351013</v>
      </c>
      <c r="M218" s="305">
        <f>N218/MoM!N218*100</f>
        <v>0.85663673685204456</v>
      </c>
      <c r="N218" s="305">
        <f>O218/MoM!O218*100</f>
        <v>0.85775036460995213</v>
      </c>
      <c r="O218" s="305">
        <f>P218/MoM!P218*100</f>
        <v>0.85792191468287404</v>
      </c>
      <c r="P218" s="305">
        <f>Q218/MoM!Q218*100</f>
        <v>0.8610962257672008</v>
      </c>
      <c r="Q218" s="305">
        <f>R218/MoM!R218*100</f>
        <v>0.86152677388008447</v>
      </c>
      <c r="R218" s="305">
        <f>S218/MoM!S218*100</f>
        <v>0.86574825507209685</v>
      </c>
      <c r="S218" s="305">
        <f>T218/MoM!T218*100</f>
        <v>0.87345341454223846</v>
      </c>
      <c r="T218" s="305">
        <f>U218/MoM!U218*100</f>
        <v>0.8820132580047525</v>
      </c>
      <c r="U218" s="305">
        <f>V218/MoM!V218*100</f>
        <v>0.89321482638141281</v>
      </c>
      <c r="V218" s="305">
        <f>W218/MoM!W218*100</f>
        <v>0.90411204726326599</v>
      </c>
      <c r="W218" s="305">
        <f>X218/MoM!X218*100</f>
        <v>0.91315316773589861</v>
      </c>
      <c r="X218" s="305">
        <f>Y218/MoM!Y218*100</f>
        <v>0.91753630294103095</v>
      </c>
      <c r="Y218" s="305">
        <f>Z218/MoM!Z218*100</f>
        <v>0.91918786828632493</v>
      </c>
      <c r="Z218" s="305">
        <f>AA218/MoM!AA218*100</f>
        <v>0.92433532034872834</v>
      </c>
      <c r="AA218" s="305">
        <f>AB218/MoM!AB218*100</f>
        <v>0.92923429754657672</v>
      </c>
      <c r="AB218" s="305">
        <f>AC218/MoM!AC218*100</f>
        <v>0.93332292845578169</v>
      </c>
      <c r="AC218" s="305">
        <f>AD218/MoM!AD218*100</f>
        <v>0.9369628878767593</v>
      </c>
      <c r="AD218" s="305">
        <f>AE218/MoM!AE218*100</f>
        <v>0.9399611691179649</v>
      </c>
      <c r="AE218" s="305">
        <f>AF218/MoM!AF218*100</f>
        <v>0.94259306039149515</v>
      </c>
      <c r="AF218" s="305">
        <f>AG218/MoM!AG218*100</f>
        <v>0.94542083957266965</v>
      </c>
      <c r="AG218" s="305">
        <f>AH218/MoM!AH218*100</f>
        <v>0.95137699086197736</v>
      </c>
      <c r="AH218" s="305">
        <f>AI218/MoM!AI218*100</f>
        <v>0.95699011510806309</v>
      </c>
      <c r="AI218" s="305">
        <f>AJ218/MoM!AJ218*100</f>
        <v>0.96550732713252485</v>
      </c>
      <c r="AJ218" s="305">
        <f>AK218/MoM!AK218*100</f>
        <v>0.97361758868043813</v>
      </c>
      <c r="AK218" s="305">
        <f>AL218/MoM!AL218*100</f>
        <v>0.97906984717704859</v>
      </c>
      <c r="AL218" s="305">
        <f>AM218/MoM!AM218*100</f>
        <v>0.9834756614893454</v>
      </c>
      <c r="AM218" s="305">
        <f>AN218/MoM!AN218*100</f>
        <v>0.98239383826170712</v>
      </c>
      <c r="AN218" s="305">
        <f>AO218/MoM!AO218*100</f>
        <v>0.98583221669562293</v>
      </c>
      <c r="AO218" s="305">
        <f>AP218/MoM!AP218*100</f>
        <v>0.9880010475723533</v>
      </c>
      <c r="AP218" s="305">
        <f>AQ218/MoM!AQ218*100</f>
        <v>0.99284225270545778</v>
      </c>
      <c r="AQ218" s="305">
        <f>AR218/MoM!AR218*100</f>
        <v>0.99830288509533782</v>
      </c>
      <c r="AR218" s="307">
        <v>1</v>
      </c>
      <c r="AS218" s="305">
        <f>AR218*MoM!AS218/100</f>
        <v>1.0039</v>
      </c>
      <c r="AT218" s="305">
        <f>AS218*MoM!AT218/100</f>
        <v>1.0092206699999999</v>
      </c>
      <c r="AU218" s="305">
        <f>AT218*MoM!AU218/100</f>
        <v>1.0158815264219998</v>
      </c>
      <c r="AV218" s="305">
        <f>AU218*MoM!AV218/100</f>
        <v>1.0265482824494307</v>
      </c>
      <c r="AW218" s="305">
        <f>AV218*MoM!AW218/100</f>
        <v>1.033118191457107</v>
      </c>
      <c r="AX218" s="305">
        <f>AW218*MoM!AX218/100</f>
        <v>1.0362175460314784</v>
      </c>
      <c r="AY218" s="305">
        <f>AX218*MoM!AY218/100</f>
        <v>1.0410877684978264</v>
      </c>
      <c r="AZ218" s="305">
        <f>AY218*MoM!AZ218/100</f>
        <v>1.0425452913737232</v>
      </c>
    </row>
    <row r="219" spans="1:52" x14ac:dyDescent="0.45">
      <c r="A219" s="305">
        <f>Веса!A219</f>
        <v>1</v>
      </c>
      <c r="B219" s="305">
        <f>MoM!B219</f>
        <v>1</v>
      </c>
      <c r="C219" s="305">
        <f>БИПЦ_НДС!E219</f>
        <v>1</v>
      </c>
      <c r="D219" s="305">
        <f t="shared" si="3"/>
        <v>0</v>
      </c>
      <c r="E219" s="305">
        <v>0</v>
      </c>
      <c r="F219" s="305">
        <v>1</v>
      </c>
      <c r="G219" s="305">
        <v>1</v>
      </c>
      <c r="H219" s="305">
        <v>0</v>
      </c>
      <c r="I219" s="305">
        <v>0</v>
      </c>
      <c r="J219" s="308" t="s">
        <v>218</v>
      </c>
      <c r="K219" s="308" t="s">
        <v>218</v>
      </c>
      <c r="L219" s="305">
        <f>M219/MoM!M219*100</f>
        <v>0.84846587050582734</v>
      </c>
      <c r="M219" s="305">
        <f>N219/MoM!N219*100</f>
        <v>0.84634470582956278</v>
      </c>
      <c r="N219" s="305">
        <f>O219/MoM!O219*100</f>
        <v>0.84600616794723082</v>
      </c>
      <c r="O219" s="305">
        <f>P219/MoM!P219*100</f>
        <v>0.84304514635941552</v>
      </c>
      <c r="P219" s="305">
        <f>Q219/MoM!Q219*100</f>
        <v>0.8427079283008716</v>
      </c>
      <c r="Q219" s="305">
        <f>R219/MoM!R219*100</f>
        <v>0.84498323970728395</v>
      </c>
      <c r="R219" s="305">
        <f>S219/MoM!S219*100</f>
        <v>0.84743369110243505</v>
      </c>
      <c r="S219" s="305">
        <f>T219/MoM!T219*100</f>
        <v>0.85878930256320773</v>
      </c>
      <c r="T219" s="305">
        <f>U219/MoM!U219*100</f>
        <v>0.87132762638063044</v>
      </c>
      <c r="U219" s="305">
        <f>V219/MoM!V219*100</f>
        <v>0.87908244225541798</v>
      </c>
      <c r="V219" s="305">
        <f>W219/MoM!W219*100</f>
        <v>0.89033469751628735</v>
      </c>
      <c r="W219" s="305">
        <f>X219/MoM!X219*100</f>
        <v>0.89674510733840462</v>
      </c>
      <c r="X219" s="305">
        <f>Y219/MoM!Y219*100</f>
        <v>0.90607125645472408</v>
      </c>
      <c r="Y219" s="305">
        <f>Z219/MoM!Z219*100</f>
        <v>0.91141707686780704</v>
      </c>
      <c r="Z219" s="305">
        <f>AA219/MoM!AA219*100</f>
        <v>0.91360447785228971</v>
      </c>
      <c r="AA219" s="305">
        <f>AB219/MoM!AB219*100</f>
        <v>0.91643665173363176</v>
      </c>
      <c r="AB219" s="305">
        <f>AC219/MoM!AC219*100</f>
        <v>0.91973582367987294</v>
      </c>
      <c r="AC219" s="305">
        <f>AD219/MoM!AD219*100</f>
        <v>0.92010371800934498</v>
      </c>
      <c r="AD219" s="305">
        <f>AE219/MoM!AE219*100</f>
        <v>0.92212794618896543</v>
      </c>
      <c r="AE219" s="305">
        <f>AF219/MoM!AF219*100</f>
        <v>0.93098037447237947</v>
      </c>
      <c r="AF219" s="305">
        <f>AG219/MoM!AG219*100</f>
        <v>0.93954539391752534</v>
      </c>
      <c r="AG219" s="305">
        <f>AH219/MoM!AH219*100</f>
        <v>0.94743757522643257</v>
      </c>
      <c r="AH219" s="305">
        <f>AI219/MoM!AI219*100</f>
        <v>0.95511181958576663</v>
      </c>
      <c r="AI219" s="305">
        <f>AJ219/MoM!AJ219*100</f>
        <v>0.96705071733058867</v>
      </c>
      <c r="AJ219" s="305">
        <f>AK219/MoM!AK219*100</f>
        <v>0.97662451943216144</v>
      </c>
      <c r="AK219" s="305">
        <f>AL219/MoM!AL219*100</f>
        <v>0.98082400486571975</v>
      </c>
      <c r="AL219" s="305">
        <f>AM219/MoM!AM219*100</f>
        <v>0.9825894880744781</v>
      </c>
      <c r="AM219" s="305">
        <f>AN219/MoM!AN219*100</f>
        <v>0.98357207756255249</v>
      </c>
      <c r="AN219" s="305">
        <f>AO219/MoM!AO219*100</f>
        <v>0.9867195082107526</v>
      </c>
      <c r="AO219" s="305">
        <f>AP219/MoM!AP219*100</f>
        <v>0.98859427527635302</v>
      </c>
      <c r="AP219" s="305">
        <f>AQ219/MoM!AQ219*100</f>
        <v>0.99136233924712691</v>
      </c>
      <c r="AQ219" s="305">
        <f>AR219/MoM!AR219*100</f>
        <v>0.9932459276916964</v>
      </c>
      <c r="AR219" s="307">
        <v>1</v>
      </c>
      <c r="AS219" s="305">
        <f>AR219*MoM!AS219/100</f>
        <v>1.0031000000000001</v>
      </c>
      <c r="AT219" s="305">
        <f>AS219*MoM!AT219/100</f>
        <v>1.00841643</v>
      </c>
      <c r="AU219" s="305">
        <f>AT219*MoM!AU219/100</f>
        <v>1.0143660869370001</v>
      </c>
      <c r="AV219" s="305">
        <f>AU219*MoM!AV219/100</f>
        <v>1.0227853254585773</v>
      </c>
      <c r="AW219" s="305">
        <f>AV219*MoM!AW219/100</f>
        <v>1.0271833023580492</v>
      </c>
      <c r="AX219" s="305">
        <f>AW219*MoM!AX219/100</f>
        <v>1.0285186406511146</v>
      </c>
      <c r="AY219" s="305">
        <f>AX219*MoM!AY219/100</f>
        <v>1.0329412708059145</v>
      </c>
      <c r="AZ219" s="305">
        <f>AY219*MoM!AZ219/100</f>
        <v>1.0375895065245411</v>
      </c>
    </row>
    <row r="220" spans="1:52" x14ac:dyDescent="0.45">
      <c r="A220" s="305">
        <f>Веса!A220</f>
        <v>1</v>
      </c>
      <c r="B220" s="305">
        <f>MoM!B220</f>
        <v>1</v>
      </c>
      <c r="C220" s="305">
        <f>БИПЦ_НДС!E220</f>
        <v>1</v>
      </c>
      <c r="D220" s="305">
        <f t="shared" si="3"/>
        <v>0</v>
      </c>
      <c r="E220" s="305">
        <v>0</v>
      </c>
      <c r="F220" s="305">
        <v>1</v>
      </c>
      <c r="G220" s="305">
        <v>1</v>
      </c>
      <c r="H220" s="305">
        <v>0</v>
      </c>
      <c r="I220" s="305">
        <v>0</v>
      </c>
      <c r="J220" s="308" t="s">
        <v>219</v>
      </c>
      <c r="K220" s="308" t="s">
        <v>219</v>
      </c>
      <c r="L220" s="305">
        <f>M220/MoM!M220*100</f>
        <v>0.86196596002552583</v>
      </c>
      <c r="M220" s="305">
        <f>N220/MoM!N220*100</f>
        <v>0.85955245533745439</v>
      </c>
      <c r="N220" s="305">
        <f>O220/MoM!O220*100</f>
        <v>0.85834908189998205</v>
      </c>
      <c r="O220" s="305">
        <f>P220/MoM!P220*100</f>
        <v>0.85534486011333222</v>
      </c>
      <c r="P220" s="305">
        <f>Q220/MoM!Q220*100</f>
        <v>0.85534486011333222</v>
      </c>
      <c r="Q220" s="305">
        <f>R220/MoM!R220*100</f>
        <v>0.85525932562732088</v>
      </c>
      <c r="R220" s="305">
        <f>S220/MoM!S220*100</f>
        <v>0.85816720733445373</v>
      </c>
      <c r="S220" s="305">
        <f>T220/MoM!T220*100</f>
        <v>0.86769286333586615</v>
      </c>
      <c r="T220" s="305">
        <f>U220/MoM!U220*100</f>
        <v>0.87663009982822548</v>
      </c>
      <c r="U220" s="305">
        <f>V220/MoM!V220*100</f>
        <v>0.88478275975662801</v>
      </c>
      <c r="V220" s="305">
        <f>W220/MoM!W220*100</f>
        <v>0.89584254425358589</v>
      </c>
      <c r="W220" s="305">
        <f>X220/MoM!X220*100</f>
        <v>0.90274053184433845</v>
      </c>
      <c r="X220" s="305">
        <f>Y220/MoM!Y220*100</f>
        <v>0.90833752314177352</v>
      </c>
      <c r="Y220" s="305">
        <f>Z220/MoM!Z220*100</f>
        <v>0.91406004953756659</v>
      </c>
      <c r="Z220" s="305">
        <f>AA220/MoM!AA220*100</f>
        <v>0.91497410958710412</v>
      </c>
      <c r="AA220" s="305">
        <f>AB220/MoM!AB220*100</f>
        <v>0.91872550343641124</v>
      </c>
      <c r="AB220" s="305">
        <f>AC220/MoM!AC220*100</f>
        <v>0.92506470941012242</v>
      </c>
      <c r="AC220" s="305">
        <f>AD220/MoM!AD220*100</f>
        <v>0.92959752648623195</v>
      </c>
      <c r="AD220" s="305">
        <f>AE220/MoM!AE220*100</f>
        <v>0.93210743980774469</v>
      </c>
      <c r="AE220" s="305">
        <f>AF220/MoM!AF220*100</f>
        <v>0.93872540263037951</v>
      </c>
      <c r="AF220" s="305">
        <f>AG220/MoM!AG220*100</f>
        <v>0.94360677472405741</v>
      </c>
      <c r="AG220" s="305">
        <f>AH220/MoM!AH220*100</f>
        <v>0.94870225130756736</v>
      </c>
      <c r="AH220" s="305">
        <f>AI220/MoM!AI220*100</f>
        <v>0.96160460192535024</v>
      </c>
      <c r="AI220" s="305">
        <f>AJ220/MoM!AJ220*100</f>
        <v>0.97468242451153497</v>
      </c>
      <c r="AJ220" s="305">
        <f>AK220/MoM!AK220*100</f>
        <v>0.98101786027085991</v>
      </c>
      <c r="AK220" s="305">
        <f>AL220/MoM!AL220*100</f>
        <v>0.98513813528399752</v>
      </c>
      <c r="AL220" s="305">
        <f>AM220/MoM!AM220*100</f>
        <v>0.98513813528399752</v>
      </c>
      <c r="AM220" s="305">
        <f>AN220/MoM!AN220*100</f>
        <v>0.98907868782513364</v>
      </c>
      <c r="AN220" s="305">
        <f>AO220/MoM!AO220*100</f>
        <v>0.98917759569391617</v>
      </c>
      <c r="AO220" s="305">
        <f>AP220/MoM!AP220*100</f>
        <v>0.99036460880874888</v>
      </c>
      <c r="AP220" s="305">
        <f>AQ220/MoM!AQ220*100</f>
        <v>0.99442510370486481</v>
      </c>
      <c r="AQ220" s="305">
        <f>AR220/MoM!AR220*100</f>
        <v>0.99850224663005482</v>
      </c>
      <c r="AR220" s="307">
        <v>1</v>
      </c>
      <c r="AS220" s="305">
        <f>AR220*MoM!AS220/100</f>
        <v>1.0034999999999998</v>
      </c>
      <c r="AT220" s="305">
        <f>AS220*MoM!AT220/100</f>
        <v>1.0102234499999998</v>
      </c>
      <c r="AU220" s="305">
        <f>AT220*MoM!AU220/100</f>
        <v>1.0128500309699999</v>
      </c>
      <c r="AV220" s="305">
        <f>AU220*MoM!AV220/100</f>
        <v>1.0224721062642148</v>
      </c>
      <c r="AW220" s="305">
        <f>AV220*MoM!AW220/100</f>
        <v>1.0280957028486679</v>
      </c>
      <c r="AX220" s="305">
        <f>AW220*MoM!AX220/100</f>
        <v>1.0316940378086381</v>
      </c>
      <c r="AY220" s="305">
        <f>AX220*MoM!AY220/100</f>
        <v>1.0354081363447492</v>
      </c>
      <c r="AZ220" s="305">
        <f>AY220*MoM!AZ220/100</f>
        <v>1.038617901567418</v>
      </c>
    </row>
    <row r="221" spans="1:52" x14ac:dyDescent="0.45">
      <c r="A221" s="305">
        <f>Веса!A221</f>
        <v>1</v>
      </c>
      <c r="B221" s="305">
        <f>MoM!B221</f>
        <v>1</v>
      </c>
      <c r="C221" s="305">
        <f>БИПЦ_НДС!E221</f>
        <v>1</v>
      </c>
      <c r="D221" s="305">
        <f t="shared" si="3"/>
        <v>0</v>
      </c>
      <c r="E221" s="305">
        <v>0</v>
      </c>
      <c r="F221" s="305">
        <v>1</v>
      </c>
      <c r="G221" s="305">
        <v>1</v>
      </c>
      <c r="H221" s="305">
        <v>0</v>
      </c>
      <c r="I221" s="305">
        <v>0</v>
      </c>
      <c r="J221" s="308" t="s">
        <v>220</v>
      </c>
      <c r="K221" s="308" t="s">
        <v>220</v>
      </c>
      <c r="L221" s="305">
        <f>M221/MoM!M221*100</f>
        <v>0.88648599210240675</v>
      </c>
      <c r="M221" s="305">
        <f>N221/MoM!N221*100</f>
        <v>0.87886221257032593</v>
      </c>
      <c r="N221" s="305">
        <f>O221/MoM!O221*100</f>
        <v>0.87420424284370324</v>
      </c>
      <c r="O221" s="305">
        <f>P221/MoM!P221*100</f>
        <v>0.86554962083955056</v>
      </c>
      <c r="P221" s="305">
        <f>Q221/MoM!Q221*100</f>
        <v>0.86554962083955056</v>
      </c>
      <c r="Q221" s="305">
        <f>R221/MoM!R221*100</f>
        <v>0.8658958406878865</v>
      </c>
      <c r="R221" s="305">
        <f>S221/MoM!S221*100</f>
        <v>0.87091803656387623</v>
      </c>
      <c r="S221" s="305">
        <f>T221/MoM!T221*100</f>
        <v>0.87997558414414068</v>
      </c>
      <c r="T221" s="305">
        <f>U221/MoM!U221*100</f>
        <v>0.89211924720532976</v>
      </c>
      <c r="U221" s="305">
        <f>V221/MoM!V221*100</f>
        <v>0.90576867168757125</v>
      </c>
      <c r="V221" s="305">
        <f>W221/MoM!W221*100</f>
        <v>0.91011636131167162</v>
      </c>
      <c r="W221" s="305">
        <f>X221/MoM!X221*100</f>
        <v>0.91484896639049218</v>
      </c>
      <c r="X221" s="305">
        <f>Y221/MoM!Y221*100</f>
        <v>0.92335706177792376</v>
      </c>
      <c r="Y221" s="305">
        <f>Z221/MoM!Z221*100</f>
        <v>0.92437275454587942</v>
      </c>
      <c r="Z221" s="305">
        <f>AA221/MoM!AA221*100</f>
        <v>0.92566687640224377</v>
      </c>
      <c r="AA221" s="305">
        <f>AB221/MoM!AB221*100</f>
        <v>0.92807361028088964</v>
      </c>
      <c r="AB221" s="305">
        <f>AC221/MoM!AC221*100</f>
        <v>0.92705272930958071</v>
      </c>
      <c r="AC221" s="305">
        <f>AD221/MoM!AD221*100</f>
        <v>0.93057552968095703</v>
      </c>
      <c r="AD221" s="305">
        <f>AE221/MoM!AE221*100</f>
        <v>0.92955189659830795</v>
      </c>
      <c r="AE221" s="305">
        <f>AF221/MoM!AF221*100</f>
        <v>0.93299123861572164</v>
      </c>
      <c r="AF221" s="305">
        <f>AG221/MoM!AG221*100</f>
        <v>0.93812269042810803</v>
      </c>
      <c r="AG221" s="305">
        <f>AH221/MoM!AH221*100</f>
        <v>0.94769154187047466</v>
      </c>
      <c r="AH221" s="305">
        <f>AI221/MoM!AI221*100</f>
        <v>0.95707368813499238</v>
      </c>
      <c r="AI221" s="305">
        <f>AJ221/MoM!AJ221*100</f>
        <v>0.9633903744766833</v>
      </c>
      <c r="AJ221" s="305">
        <f>AK221/MoM!AK221*100</f>
        <v>0.97880462046831007</v>
      </c>
      <c r="AK221" s="305">
        <f>AL221/MoM!AL221*100</f>
        <v>0.98976723221755514</v>
      </c>
      <c r="AL221" s="305">
        <f>AM221/MoM!AM221*100</f>
        <v>0.99046006928010744</v>
      </c>
      <c r="AM221" s="305">
        <f>AN221/MoM!AN221*100</f>
        <v>0.99313431146716369</v>
      </c>
      <c r="AN221" s="305">
        <f>AO221/MoM!AO221*100</f>
        <v>0.99670959498844558</v>
      </c>
      <c r="AO221" s="305">
        <f>AP221/MoM!AP221*100</f>
        <v>0.99830433034042709</v>
      </c>
      <c r="AP221" s="305">
        <f>AQ221/MoM!AQ221*100</f>
        <v>1.0006004303002101</v>
      </c>
      <c r="AQ221" s="305">
        <f>AR221/MoM!AR221*100</f>
        <v>0.99990000999899997</v>
      </c>
      <c r="AR221" s="307">
        <v>1</v>
      </c>
      <c r="AS221" s="305">
        <f>AR221*MoM!AS221/100</f>
        <v>1.0048000000000001</v>
      </c>
      <c r="AT221" s="305">
        <f>AS221*MoM!AT221/100</f>
        <v>1.00510144</v>
      </c>
      <c r="AU221" s="305">
        <f>AT221*MoM!AU221/100</f>
        <v>1.0066090921600002</v>
      </c>
      <c r="AV221" s="305">
        <f>AU221*MoM!AV221/100</f>
        <v>1.0217082285424002</v>
      </c>
      <c r="AW221" s="305">
        <f>AV221*MoM!AW221/100</f>
        <v>1.0288601861421969</v>
      </c>
      <c r="AX221" s="305">
        <f>AW221*MoM!AX221/100</f>
        <v>1.0330785129053799</v>
      </c>
      <c r="AY221" s="305">
        <f>AX221*MoM!AY221/100</f>
        <v>1.037520750510873</v>
      </c>
      <c r="AZ221" s="305">
        <f>AY221*MoM!AZ221/100</f>
        <v>1.0478959580159817</v>
      </c>
    </row>
    <row r="222" spans="1:52" x14ac:dyDescent="0.45">
      <c r="A222" s="305">
        <f>Веса!A222</f>
        <v>1</v>
      </c>
      <c r="B222" s="305">
        <f>MoM!B222</f>
        <v>1</v>
      </c>
      <c r="C222" s="305">
        <f>БИПЦ_НДС!E222</f>
        <v>0</v>
      </c>
      <c r="D222" s="305">
        <f t="shared" si="3"/>
        <v>1</v>
      </c>
      <c r="E222" s="305">
        <v>0</v>
      </c>
      <c r="F222" s="305">
        <v>1</v>
      </c>
      <c r="G222" s="305">
        <v>1</v>
      </c>
      <c r="H222" s="305">
        <v>0</v>
      </c>
      <c r="I222" s="305">
        <v>0</v>
      </c>
      <c r="J222" s="308" t="s">
        <v>221</v>
      </c>
      <c r="K222" s="308" t="s">
        <v>221</v>
      </c>
      <c r="L222" s="305">
        <f>M222/MoM!M222*100</f>
        <v>0.88560332178763268</v>
      </c>
      <c r="M222" s="305">
        <f>N222/MoM!N222*100</f>
        <v>0.87435615960092983</v>
      </c>
      <c r="N222" s="305">
        <f>O222/MoM!O222*100</f>
        <v>0.87313206097748841</v>
      </c>
      <c r="O222" s="305">
        <f>P222/MoM!P222*100</f>
        <v>0.86937759311528517</v>
      </c>
      <c r="P222" s="305">
        <f>Q222/MoM!Q222*100</f>
        <v>0.86572620722420102</v>
      </c>
      <c r="Q222" s="305">
        <f>R222/MoM!R222*100</f>
        <v>0.87126685495043588</v>
      </c>
      <c r="R222" s="305">
        <f>S222/MoM!S222*100</f>
        <v>0.87475192237023769</v>
      </c>
      <c r="S222" s="305">
        <f>T222/MoM!T222*100</f>
        <v>0.8768513269839262</v>
      </c>
      <c r="T222" s="305">
        <f>U222/MoM!U222*100</f>
        <v>0.88342771193630576</v>
      </c>
      <c r="U222" s="305">
        <f>V222/MoM!V222*100</f>
        <v>0.89818095472564208</v>
      </c>
      <c r="V222" s="305">
        <f>W222/MoM!W222*100</f>
        <v>0.90788130903667907</v>
      </c>
      <c r="W222" s="305">
        <f>X222/MoM!X222*100</f>
        <v>0.91941140166144475</v>
      </c>
      <c r="X222" s="305">
        <f>Y222/MoM!Y222*100</f>
        <v>0.92704251629523471</v>
      </c>
      <c r="Y222" s="305">
        <f>Z222/MoM!Z222*100</f>
        <v>0.93297558839952421</v>
      </c>
      <c r="Z222" s="305">
        <f>AA222/MoM!AA222*100</f>
        <v>0.93418845666444361</v>
      </c>
      <c r="AA222" s="305">
        <f>AB222/MoM!AB222*100</f>
        <v>0.9342818755101101</v>
      </c>
      <c r="AB222" s="305">
        <f>AC222/MoM!AC222*100</f>
        <v>0.93605701107357919</v>
      </c>
      <c r="AC222" s="305">
        <f>AD222/MoM!AD222*100</f>
        <v>0.93586979967136463</v>
      </c>
      <c r="AD222" s="305">
        <f>AE222/MoM!AE222*100</f>
        <v>0.93923893095018163</v>
      </c>
      <c r="AE222" s="305">
        <f>AF222/MoM!AF222*100</f>
        <v>0.94459259285659747</v>
      </c>
      <c r="AF222" s="305">
        <f>AG222/MoM!AG222*100</f>
        <v>0.94676515582016763</v>
      </c>
      <c r="AG222" s="305">
        <f>AH222/MoM!AH222*100</f>
        <v>0.95339251191090879</v>
      </c>
      <c r="AH222" s="305">
        <f>AI222/MoM!AI222*100</f>
        <v>0.96044761649904942</v>
      </c>
      <c r="AI222" s="305">
        <f>AJ222/MoM!AJ222*100</f>
        <v>0.96678657076794305</v>
      </c>
      <c r="AJ222" s="305">
        <f>AK222/MoM!AK222*100</f>
        <v>0.98302858515684455</v>
      </c>
      <c r="AK222" s="305">
        <f>AL222/MoM!AL222*100</f>
        <v>0.99118772241364628</v>
      </c>
      <c r="AL222" s="305">
        <f>AM222/MoM!AM222*100</f>
        <v>0.99217891013605986</v>
      </c>
      <c r="AM222" s="305">
        <f>AN222/MoM!AN222*100</f>
        <v>0.99823120148788991</v>
      </c>
      <c r="AN222" s="305">
        <f>AO222/MoM!AO222*100</f>
        <v>1.0008266026117585</v>
      </c>
      <c r="AO222" s="305">
        <f>AP222/MoM!AP222*100</f>
        <v>1.0045296610414221</v>
      </c>
      <c r="AP222" s="305">
        <f>AQ222/MoM!AQ222*100</f>
        <v>1.0076437029906504</v>
      </c>
      <c r="AQ222" s="305">
        <f>AR222/MoM!AR222*100</f>
        <v>1.004217714400482</v>
      </c>
      <c r="AR222" s="307">
        <v>1</v>
      </c>
      <c r="AS222" s="305">
        <f>AR222*MoM!AS222/100</f>
        <v>1.0016</v>
      </c>
      <c r="AT222" s="305">
        <f>AS222*MoM!AT222/100</f>
        <v>1.0036031999999999</v>
      </c>
      <c r="AU222" s="305">
        <f>AT222*MoM!AU222/100</f>
        <v>1.00340247936</v>
      </c>
      <c r="AV222" s="305">
        <f>AU222*MoM!AV222/100</f>
        <v>1.0108276577072639</v>
      </c>
      <c r="AW222" s="305">
        <f>AV222*MoM!AW222/100</f>
        <v>1.0189142789689221</v>
      </c>
      <c r="AX222" s="305">
        <f>AW222*MoM!AX222/100</f>
        <v>1.027371267484364</v>
      </c>
      <c r="AY222" s="305">
        <f>AX222*MoM!AY222/100</f>
        <v>1.0362066603847295</v>
      </c>
      <c r="AZ222" s="305">
        <f>AY222*MoM!AZ222/100</f>
        <v>1.036103039718691</v>
      </c>
    </row>
    <row r="223" spans="1:52" x14ac:dyDescent="0.45">
      <c r="A223" s="305">
        <f>Веса!A223</f>
        <v>1</v>
      </c>
      <c r="B223" s="305">
        <f>MoM!B223</f>
        <v>1</v>
      </c>
      <c r="C223" s="305">
        <f>БИПЦ_НДС!E223</f>
        <v>1</v>
      </c>
      <c r="D223" s="305">
        <f t="shared" si="3"/>
        <v>0</v>
      </c>
      <c r="E223" s="305">
        <v>0</v>
      </c>
      <c r="F223" s="305">
        <v>1</v>
      </c>
      <c r="G223" s="305">
        <v>1</v>
      </c>
      <c r="H223" s="305">
        <v>0</v>
      </c>
      <c r="I223" s="305">
        <v>0</v>
      </c>
      <c r="J223" s="308" t="s">
        <v>222</v>
      </c>
      <c r="K223" s="308" t="s">
        <v>222</v>
      </c>
      <c r="L223" s="305">
        <f>M223/MoM!M223*100</f>
        <v>0.84674816741514491</v>
      </c>
      <c r="M223" s="305">
        <f>N223/MoM!N223*100</f>
        <v>0.84437727254638251</v>
      </c>
      <c r="N223" s="305">
        <f>O223/MoM!O223*100</f>
        <v>0.84133751436521553</v>
      </c>
      <c r="O223" s="305">
        <f>P223/MoM!P223*100</f>
        <v>0.84251538688532679</v>
      </c>
      <c r="P223" s="305">
        <f>Q223/MoM!Q223*100</f>
        <v>0.84234688380794975</v>
      </c>
      <c r="Q223" s="305">
        <f>R223/MoM!R223*100</f>
        <v>0.84049372066357231</v>
      </c>
      <c r="R223" s="305">
        <f>S223/MoM!S223*100</f>
        <v>0.84688147294061555</v>
      </c>
      <c r="S223" s="305">
        <f>T223/MoM!T223*100</f>
        <v>0.85323308398767006</v>
      </c>
      <c r="T223" s="305">
        <f>U223/MoM!U223*100</f>
        <v>0.86935918927503708</v>
      </c>
      <c r="U223" s="305">
        <f>V223/MoM!V223*100</f>
        <v>0.88335587222236522</v>
      </c>
      <c r="V223" s="305">
        <f>W223/MoM!W223*100</f>
        <v>0.90331971493459073</v>
      </c>
      <c r="W223" s="305">
        <f>X223/MoM!X223*100</f>
        <v>0.91415955151380579</v>
      </c>
      <c r="X223" s="305">
        <f>Y223/MoM!Y223*100</f>
        <v>0.92311831511864106</v>
      </c>
      <c r="Y223" s="305">
        <f>Z223/MoM!Z223*100</f>
        <v>0.93133406812319697</v>
      </c>
      <c r="Z223" s="305">
        <f>AA223/MoM!AA223*100</f>
        <v>0.93645640549787457</v>
      </c>
      <c r="AA223" s="305">
        <f>AB223/MoM!AB223*100</f>
        <v>0.93758015318447208</v>
      </c>
      <c r="AB223" s="305">
        <f>AC223/MoM!AC223*100</f>
        <v>0.94114295776657297</v>
      </c>
      <c r="AC223" s="305">
        <f>AD223/MoM!AD223*100</f>
        <v>0.9454722153722992</v>
      </c>
      <c r="AD223" s="305">
        <f>AE223/MoM!AE223*100</f>
        <v>0.94783589591072981</v>
      </c>
      <c r="AE223" s="305">
        <f>AF223/MoM!AF223*100</f>
        <v>0.95466031436128707</v>
      </c>
      <c r="AF223" s="305">
        <f>AG223/MoM!AG223*100</f>
        <v>0.95924268387022127</v>
      </c>
      <c r="AG223" s="305">
        <f>AH223/MoM!AH223*100</f>
        <v>0.96672477680440905</v>
      </c>
      <c r="AH223" s="305">
        <f>AI223/MoM!AI223*100</f>
        <v>0.96875489883569821</v>
      </c>
      <c r="AI223" s="305">
        <f>AJ223/MoM!AJ223*100</f>
        <v>0.97524555665789736</v>
      </c>
      <c r="AJ223" s="305">
        <f>AK223/MoM!AK223*100</f>
        <v>0.98538811044713948</v>
      </c>
      <c r="AK223" s="305">
        <f>AL223/MoM!AL223*100</f>
        <v>0.99612884085101339</v>
      </c>
      <c r="AL223" s="305">
        <f>AM223/MoM!AM223*100</f>
        <v>0.99363851874888587</v>
      </c>
      <c r="AM223" s="305">
        <f>AN223/MoM!AN223*100</f>
        <v>0.99294297178576174</v>
      </c>
      <c r="AN223" s="305">
        <f>AO223/MoM!AO223*100</f>
        <v>0.99185073451679739</v>
      </c>
      <c r="AO223" s="305">
        <f>AP223/MoM!AP223*100</f>
        <v>0.99264421510441081</v>
      </c>
      <c r="AP223" s="305">
        <f>AQ223/MoM!AQ223*100</f>
        <v>0.99314053721196294</v>
      </c>
      <c r="AQ223" s="305">
        <f>AR223/MoM!AR223*100</f>
        <v>0.99880143827407109</v>
      </c>
      <c r="AR223" s="307">
        <v>1</v>
      </c>
      <c r="AS223" s="305">
        <f>AR223*MoM!AS223/100</f>
        <v>1.0039</v>
      </c>
      <c r="AT223" s="305">
        <f>AS223*MoM!AT223/100</f>
        <v>1.0103249600000002</v>
      </c>
      <c r="AU223" s="305">
        <f>AT223*MoM!AU223/100</f>
        <v>1.01638690976</v>
      </c>
      <c r="AV223" s="305">
        <f>AU223*MoM!AV223/100</f>
        <v>1.028176997913216</v>
      </c>
      <c r="AW223" s="305">
        <f>AV223*MoM!AW223/100</f>
        <v>1.0344488776004865</v>
      </c>
      <c r="AX223" s="305">
        <f>AW223*MoM!AX223/100</f>
        <v>1.0366212202434475</v>
      </c>
      <c r="AY223" s="305">
        <f>AX223*MoM!AY223/100</f>
        <v>1.0412860157345429</v>
      </c>
      <c r="AZ223" s="305">
        <f>AY223*MoM!AZ223/100</f>
        <v>1.0457635456022016</v>
      </c>
    </row>
    <row r="224" spans="1:52" s="74" customFormat="1" x14ac:dyDescent="0.45">
      <c r="A224" s="311">
        <f>Веса!A224</f>
        <v>0</v>
      </c>
      <c r="B224" s="311">
        <f>MoM!B224</f>
        <v>0</v>
      </c>
      <c r="C224" s="311">
        <f>БИПЦ_НДС!E224</f>
        <v>1</v>
      </c>
      <c r="D224" s="311">
        <f t="shared" si="3"/>
        <v>0</v>
      </c>
      <c r="E224" s="311">
        <v>0</v>
      </c>
      <c r="F224" s="311">
        <v>1</v>
      </c>
      <c r="G224" s="311">
        <v>1</v>
      </c>
      <c r="H224" s="311">
        <v>0</v>
      </c>
      <c r="I224" s="311">
        <v>0</v>
      </c>
      <c r="J224" s="312" t="s">
        <v>223</v>
      </c>
      <c r="K224" s="312" t="s">
        <v>223</v>
      </c>
      <c r="L224" s="311">
        <v>0</v>
      </c>
      <c r="M224" s="311">
        <v>0</v>
      </c>
      <c r="N224" s="311">
        <v>0</v>
      </c>
      <c r="O224" s="311">
        <v>0</v>
      </c>
      <c r="P224" s="311">
        <v>0</v>
      </c>
      <c r="Q224" s="311">
        <v>0</v>
      </c>
      <c r="R224" s="311">
        <v>0</v>
      </c>
      <c r="S224" s="311">
        <v>0</v>
      </c>
      <c r="T224" s="311">
        <v>0</v>
      </c>
      <c r="U224" s="311">
        <v>0</v>
      </c>
      <c r="V224" s="311">
        <v>0</v>
      </c>
      <c r="W224" s="311">
        <v>0</v>
      </c>
      <c r="X224" s="311">
        <v>0</v>
      </c>
      <c r="Y224" s="311">
        <v>0</v>
      </c>
      <c r="Z224" s="311">
        <v>0</v>
      </c>
      <c r="AA224" s="311">
        <v>0</v>
      </c>
      <c r="AB224" s="311">
        <v>0</v>
      </c>
      <c r="AC224" s="311">
        <v>0</v>
      </c>
      <c r="AD224" s="311">
        <v>0</v>
      </c>
      <c r="AE224" s="311">
        <v>0</v>
      </c>
      <c r="AF224" s="311">
        <v>0</v>
      </c>
      <c r="AG224" s="311">
        <v>0</v>
      </c>
      <c r="AH224" s="311">
        <v>0</v>
      </c>
      <c r="AI224" s="311">
        <v>0</v>
      </c>
      <c r="AJ224" s="311">
        <v>0</v>
      </c>
      <c r="AK224" s="311">
        <v>0</v>
      </c>
      <c r="AL224" s="311">
        <v>0</v>
      </c>
      <c r="AM224" s="311">
        <v>0</v>
      </c>
      <c r="AN224" s="311">
        <v>0</v>
      </c>
      <c r="AO224" s="311">
        <v>0</v>
      </c>
      <c r="AP224" s="311">
        <v>0</v>
      </c>
      <c r="AQ224" s="311">
        <v>0</v>
      </c>
      <c r="AR224" s="311">
        <v>0</v>
      </c>
      <c r="AS224" s="311">
        <v>0</v>
      </c>
      <c r="AT224" s="311">
        <v>0</v>
      </c>
      <c r="AU224" s="311">
        <v>0</v>
      </c>
      <c r="AV224" s="311">
        <v>0</v>
      </c>
      <c r="AW224" s="311">
        <v>0</v>
      </c>
      <c r="AX224" s="311">
        <v>0</v>
      </c>
      <c r="AY224" s="311">
        <v>0</v>
      </c>
      <c r="AZ224" s="311">
        <v>0</v>
      </c>
    </row>
    <row r="225" spans="1:52" x14ac:dyDescent="0.45">
      <c r="A225" s="305">
        <f>Веса!A225</f>
        <v>1</v>
      </c>
      <c r="B225" s="305">
        <f>MoM!B225</f>
        <v>1</v>
      </c>
      <c r="C225" s="305">
        <f>БИПЦ_НДС!E225</f>
        <v>1</v>
      </c>
      <c r="D225" s="305">
        <f t="shared" si="3"/>
        <v>0</v>
      </c>
      <c r="E225" s="305">
        <v>0</v>
      </c>
      <c r="F225" s="305">
        <v>1</v>
      </c>
      <c r="G225" s="305">
        <v>1</v>
      </c>
      <c r="H225" s="305">
        <v>0</v>
      </c>
      <c r="I225" s="305">
        <v>0</v>
      </c>
      <c r="J225" s="308" t="s">
        <v>224</v>
      </c>
      <c r="K225" s="308" t="s">
        <v>224</v>
      </c>
      <c r="L225" s="305">
        <f>M225/MoM!M225*100</f>
        <v>0.86450358415132333</v>
      </c>
      <c r="M225" s="305">
        <f>N225/MoM!N225*100</f>
        <v>0.862342325190945</v>
      </c>
      <c r="N225" s="305">
        <f>O225/MoM!O225*100</f>
        <v>0.85716827123979933</v>
      </c>
      <c r="O225" s="305">
        <f>P225/MoM!P225*100</f>
        <v>0.85682540393130346</v>
      </c>
      <c r="P225" s="305">
        <f>Q225/MoM!Q225*100</f>
        <v>0.85348378485597143</v>
      </c>
      <c r="Q225" s="305">
        <f>R225/MoM!R225*100</f>
        <v>0.85544679756114017</v>
      </c>
      <c r="R225" s="305">
        <f>S225/MoM!S225*100</f>
        <v>0.85681551243723797</v>
      </c>
      <c r="S225" s="305">
        <f>T225/MoM!T225*100</f>
        <v>0.86041413758947438</v>
      </c>
      <c r="T225" s="305">
        <f>U225/MoM!U225*100</f>
        <v>0.86695328503515434</v>
      </c>
      <c r="U225" s="305">
        <f>V225/MoM!V225*100</f>
        <v>0.88437904606436102</v>
      </c>
      <c r="V225" s="305">
        <f>W225/MoM!W225*100</f>
        <v>0.89596441156780415</v>
      </c>
      <c r="W225" s="305">
        <f>X225/MoM!X225*100</f>
        <v>0.90429688059538471</v>
      </c>
      <c r="X225" s="305">
        <f>Y225/MoM!Y225*100</f>
        <v>0.91234512283268365</v>
      </c>
      <c r="Y225" s="305">
        <f>Z225/MoM!Z225*100</f>
        <v>0.91763672454511314</v>
      </c>
      <c r="Z225" s="305">
        <f>AA225/MoM!AA225*100</f>
        <v>0.91855436126965817</v>
      </c>
      <c r="AA225" s="305">
        <f>AB225/MoM!AB225*100</f>
        <v>0.92865845924362445</v>
      </c>
      <c r="AB225" s="305">
        <f>AC225/MoM!AC225*100</f>
        <v>0.92986571524064121</v>
      </c>
      <c r="AC225" s="305">
        <f>AD225/MoM!AD225*100</f>
        <v>0.93228336610026696</v>
      </c>
      <c r="AD225" s="305">
        <f>AE225/MoM!AE225*100</f>
        <v>0.93657186958432825</v>
      </c>
      <c r="AE225" s="305">
        <f>AF225/MoM!AF225*100</f>
        <v>0.94368981579316924</v>
      </c>
      <c r="AF225" s="305">
        <f>AG225/MoM!AG225*100</f>
        <v>0.94906884774319034</v>
      </c>
      <c r="AG225" s="305">
        <f>AH225/MoM!AH225*100</f>
        <v>0.9561868641012643</v>
      </c>
      <c r="AH225" s="305">
        <f>AI225/MoM!AI225*100</f>
        <v>0.96048970498972008</v>
      </c>
      <c r="AI225" s="305">
        <f>AJ225/MoM!AJ225*100</f>
        <v>0.97086299380360896</v>
      </c>
      <c r="AJ225" s="305">
        <f>AK225/MoM!AK225*100</f>
        <v>0.97892115665217883</v>
      </c>
      <c r="AK225" s="305">
        <f>AL225/MoM!AL225*100</f>
        <v>0.98871036821870073</v>
      </c>
      <c r="AL225" s="305">
        <f>AM225/MoM!AM225*100</f>
        <v>0.98851262614505708</v>
      </c>
      <c r="AM225" s="305">
        <f>AN225/MoM!AN225*100</f>
        <v>0.98594249331707984</v>
      </c>
      <c r="AN225" s="305">
        <f>AO225/MoM!AO225*100</f>
        <v>0.9852523335717579</v>
      </c>
      <c r="AO225" s="305">
        <f>AP225/MoM!AP225*100</f>
        <v>0.98613906067197254</v>
      </c>
      <c r="AP225" s="305">
        <f>AQ225/MoM!AQ225*100</f>
        <v>0.99087252816319815</v>
      </c>
      <c r="AQ225" s="305">
        <f>AR225/MoM!AR225*100</f>
        <v>0.99850224663005482</v>
      </c>
      <c r="AR225" s="307">
        <v>1</v>
      </c>
      <c r="AS225" s="305">
        <f>AR225*MoM!AS225/100</f>
        <v>1</v>
      </c>
      <c r="AT225" s="305">
        <f>AS225*MoM!AT225/100</f>
        <v>1.0109000000000001</v>
      </c>
      <c r="AU225" s="305">
        <f>AT225*MoM!AU225/100</f>
        <v>1.0188861100000002</v>
      </c>
      <c r="AV225" s="305">
        <f>AU225*MoM!AV225/100</f>
        <v>1.0264258672140001</v>
      </c>
      <c r="AW225" s="305">
        <f>AV225*MoM!AW225/100</f>
        <v>1.0316606391367915</v>
      </c>
      <c r="AX225" s="305">
        <f>AW225*MoM!AX225/100</f>
        <v>1.0311448088172233</v>
      </c>
      <c r="AY225" s="305">
        <f>AX225*MoM!AY225/100</f>
        <v>1.0361974183804277</v>
      </c>
      <c r="AZ225" s="305">
        <f>AY225*MoM!AZ225/100</f>
        <v>1.0370263763151319</v>
      </c>
    </row>
    <row r="226" spans="1:52" x14ac:dyDescent="0.45">
      <c r="A226" s="305">
        <f>Веса!A226</f>
        <v>1</v>
      </c>
      <c r="B226" s="305">
        <f>MoM!B226</f>
        <v>1</v>
      </c>
      <c r="C226" s="305">
        <f>БИПЦ_НДС!E226</f>
        <v>1</v>
      </c>
      <c r="D226" s="305">
        <f t="shared" si="3"/>
        <v>0</v>
      </c>
      <c r="E226" s="305">
        <v>0</v>
      </c>
      <c r="F226" s="305">
        <v>1</v>
      </c>
      <c r="G226" s="305">
        <v>1</v>
      </c>
      <c r="H226" s="305">
        <v>0</v>
      </c>
      <c r="I226" s="305">
        <v>0</v>
      </c>
      <c r="J226" s="308" t="s">
        <v>225</v>
      </c>
      <c r="K226" s="308" t="s">
        <v>225</v>
      </c>
      <c r="L226" s="305">
        <f>M226/MoM!M226*100</f>
        <v>0.89774788982875731</v>
      </c>
      <c r="M226" s="305">
        <f>N226/MoM!N226*100</f>
        <v>0.8969399167279114</v>
      </c>
      <c r="N226" s="305">
        <f>O226/MoM!O226*100</f>
        <v>0.89622236479452899</v>
      </c>
      <c r="O226" s="305">
        <f>P226/MoM!P226*100</f>
        <v>0.89649123150396737</v>
      </c>
      <c r="P226" s="305">
        <f>Q226/MoM!Q226*100</f>
        <v>0.90106333678463768</v>
      </c>
      <c r="Q226" s="305">
        <f>R226/MoM!R226*100</f>
        <v>0.90232482545613624</v>
      </c>
      <c r="R226" s="305">
        <f>S226/MoM!S226*100</f>
        <v>0.90575365979286959</v>
      </c>
      <c r="S226" s="305">
        <f>T226/MoM!T226*100</f>
        <v>0.90756516711245538</v>
      </c>
      <c r="T226" s="305">
        <f>U226/MoM!U226*100</f>
        <v>0.91264753204828519</v>
      </c>
      <c r="U226" s="305">
        <f>V226/MoM!V226*100</f>
        <v>0.92077009508351493</v>
      </c>
      <c r="V226" s="305">
        <f>W226/MoM!W226*100</f>
        <v>0.92371655938778208</v>
      </c>
      <c r="W226" s="305">
        <f>X226/MoM!X226*100</f>
        <v>0.92888937212035372</v>
      </c>
      <c r="X226" s="305">
        <f>Y226/MoM!Y226*100</f>
        <v>0.93186181811113888</v>
      </c>
      <c r="Y226" s="305">
        <f>Z226/MoM!Z226*100</f>
        <v>0.93680068574712794</v>
      </c>
      <c r="Z226" s="305">
        <f>AA226/MoM!AA226*100</f>
        <v>0.93764380636430045</v>
      </c>
      <c r="AA226" s="305">
        <f>AB226/MoM!AB226*100</f>
        <v>0.94017544464148406</v>
      </c>
      <c r="AB226" s="305">
        <f>AC226/MoM!AC226*100</f>
        <v>0.94083356745273305</v>
      </c>
      <c r="AC226" s="305">
        <f>AD226/MoM!AD226*100</f>
        <v>0.94158623430669519</v>
      </c>
      <c r="AD226" s="305">
        <f>AE226/MoM!AE226*100</f>
        <v>0.94516426199706061</v>
      </c>
      <c r="AE226" s="305">
        <f>AF226/MoM!AF226*100</f>
        <v>0.94639297553765667</v>
      </c>
      <c r="AF226" s="305">
        <f>AG226/MoM!AG226*100</f>
        <v>0.95301772636642024</v>
      </c>
      <c r="AG226" s="305">
        <f>AH226/MoM!AH226*100</f>
        <v>0.95768751322561563</v>
      </c>
      <c r="AH226" s="305">
        <f>AI226/MoM!AI226*100</f>
        <v>0.96362517580761453</v>
      </c>
      <c r="AI226" s="305">
        <f>AJ226/MoM!AJ226*100</f>
        <v>0.97229780238988306</v>
      </c>
      <c r="AJ226" s="305">
        <f>AK226/MoM!AK226*100</f>
        <v>0.98270138887545477</v>
      </c>
      <c r="AK226" s="305">
        <f>AL226/MoM!AL226*100</f>
        <v>0.98928548818092032</v>
      </c>
      <c r="AL226" s="305">
        <f>AM226/MoM!AM226*100</f>
        <v>0.99442977271946109</v>
      </c>
      <c r="AM226" s="305">
        <f>AN226/MoM!AN226*100</f>
        <v>0.99433032974218916</v>
      </c>
      <c r="AN226" s="305">
        <f>AO226/MoM!AO226*100</f>
        <v>0.99512579400598289</v>
      </c>
      <c r="AO226" s="305">
        <f>AP226/MoM!AP226*100</f>
        <v>0.9937326178943745</v>
      </c>
      <c r="AP226" s="305">
        <f>AQ226/MoM!AQ226*100</f>
        <v>0.99721068205700469</v>
      </c>
      <c r="AQ226" s="305">
        <f>AR226/MoM!AR226*100</f>
        <v>1.0008006405124099</v>
      </c>
      <c r="AR226" s="307">
        <v>1</v>
      </c>
      <c r="AS226" s="305">
        <f>AR226*MoM!AS226/100</f>
        <v>1.0009999999999999</v>
      </c>
      <c r="AT226" s="305">
        <f>AS226*MoM!AT226/100</f>
        <v>1.0075064999999999</v>
      </c>
      <c r="AU226" s="305">
        <f>AT226*MoM!AU226/100</f>
        <v>1.0109320220999998</v>
      </c>
      <c r="AV226" s="305">
        <f>AU226*MoM!AV226/100</f>
        <v>1.0169976142325998</v>
      </c>
      <c r="AW226" s="305">
        <f>AV226*MoM!AW226/100</f>
        <v>1.0223877015880327</v>
      </c>
      <c r="AX226" s="305">
        <f>AW226*MoM!AX226/100</f>
        <v>1.0232056117493031</v>
      </c>
      <c r="AY226" s="305">
        <f>AX226*MoM!AY226/100</f>
        <v>1.0260705874622011</v>
      </c>
      <c r="AZ226" s="305">
        <f>AY226*MoM!AZ226/100</f>
        <v>1.0248393027572464</v>
      </c>
    </row>
    <row r="227" spans="1:52" x14ac:dyDescent="0.45">
      <c r="A227" s="305">
        <f>Веса!A227</f>
        <v>1</v>
      </c>
      <c r="B227" s="305">
        <f>MoM!B227</f>
        <v>1</v>
      </c>
      <c r="C227" s="305">
        <f>БИПЦ_НДС!E227</f>
        <v>1</v>
      </c>
      <c r="D227" s="305">
        <f t="shared" si="3"/>
        <v>0</v>
      </c>
      <c r="E227" s="305">
        <v>0</v>
      </c>
      <c r="F227" s="305">
        <v>1</v>
      </c>
      <c r="G227" s="305">
        <v>1</v>
      </c>
      <c r="H227" s="305">
        <v>0</v>
      </c>
      <c r="I227" s="305">
        <v>0</v>
      </c>
      <c r="J227" s="315" t="s">
        <v>226</v>
      </c>
      <c r="K227" s="315" t="s">
        <v>226</v>
      </c>
      <c r="L227" s="305">
        <f>M227/MoM!M227*100</f>
        <v>0.85978194012417197</v>
      </c>
      <c r="M227" s="305">
        <f>N227/MoM!N227*100</f>
        <v>0.8578044416618863</v>
      </c>
      <c r="N227" s="305">
        <f>O227/MoM!O227*100</f>
        <v>0.86114987898436768</v>
      </c>
      <c r="O227" s="305">
        <f>P227/MoM!P227*100</f>
        <v>0.85934146423850066</v>
      </c>
      <c r="P227" s="305">
        <f>Q227/MoM!Q227*100</f>
        <v>0.86303663253472629</v>
      </c>
      <c r="Q227" s="305">
        <f>R227/MoM!R227*100</f>
        <v>0.86260511421845909</v>
      </c>
      <c r="R227" s="305">
        <f>S227/MoM!S227*100</f>
        <v>0.86467536649258336</v>
      </c>
      <c r="S227" s="305">
        <f>T227/MoM!T227*100</f>
        <v>0.86804760042190443</v>
      </c>
      <c r="T227" s="305">
        <f>U227/MoM!U227*100</f>
        <v>0.87403712886481555</v>
      </c>
      <c r="U227" s="305">
        <f>V227/MoM!V227*100</f>
        <v>0.88321451871789614</v>
      </c>
      <c r="V227" s="305">
        <f>W227/MoM!W227*100</f>
        <v>0.88648241243715242</v>
      </c>
      <c r="W227" s="305">
        <f>X227/MoM!X227*100</f>
        <v>0.89499264359654895</v>
      </c>
      <c r="X227" s="305">
        <f>Y227/MoM!Y227*100</f>
        <v>0.90143659063044412</v>
      </c>
      <c r="Y227" s="305">
        <f>Z227/MoM!Z227*100</f>
        <v>0.90441133137952456</v>
      </c>
      <c r="Z227" s="305">
        <f>AA227/MoM!AA227*100</f>
        <v>0.9059488306428698</v>
      </c>
      <c r="AA227" s="305">
        <f>AB227/MoM!AB227*100</f>
        <v>0.91002560038076274</v>
      </c>
      <c r="AB227" s="305">
        <f>AC227/MoM!AC227*100</f>
        <v>0.91484873606278072</v>
      </c>
      <c r="AC227" s="305">
        <f>AD227/MoM!AD227*100</f>
        <v>0.91951446461670094</v>
      </c>
      <c r="AD227" s="305">
        <f>AE227/MoM!AE227*100</f>
        <v>0.92319252247516781</v>
      </c>
      <c r="AE227" s="305">
        <f>AF227/MoM!AF227*100</f>
        <v>0.92882399686226635</v>
      </c>
      <c r="AF227" s="305">
        <f>AG227/MoM!AG227*100</f>
        <v>0.9361617064374782</v>
      </c>
      <c r="AG227" s="305">
        <f>AH227/MoM!AH227*100</f>
        <v>0.94177867667610304</v>
      </c>
      <c r="AH227" s="305">
        <f>AI227/MoM!AI227*100</f>
        <v>0.94620503645648069</v>
      </c>
      <c r="AI227" s="305">
        <f>AJ227/MoM!AJ227*100</f>
        <v>0.95349081523719548</v>
      </c>
      <c r="AJ227" s="305">
        <f>AK227/MoM!AK227*100</f>
        <v>0.96350246879718604</v>
      </c>
      <c r="AK227" s="305">
        <f>AL227/MoM!AL227*100</f>
        <v>0.97371559496643634</v>
      </c>
      <c r="AL227" s="305">
        <f>AM227/MoM!AM227*100</f>
        <v>0.97985000321472482</v>
      </c>
      <c r="AM227" s="305">
        <f>AN227/MoM!AN227*100</f>
        <v>0.98200567322179722</v>
      </c>
      <c r="AN227" s="305">
        <f>AO227/MoM!AO227*100</f>
        <v>0.98475528910681831</v>
      </c>
      <c r="AO227" s="305">
        <f>AP227/MoM!AP227*100</f>
        <v>0.99017144319690586</v>
      </c>
      <c r="AP227" s="305">
        <f>AQ227/MoM!AQ227*100</f>
        <v>0.9961124718560872</v>
      </c>
      <c r="AQ227" s="305">
        <f>AR227/MoM!AR227*100</f>
        <v>0.99910080927165545</v>
      </c>
      <c r="AR227" s="307">
        <v>1</v>
      </c>
      <c r="AS227" s="305">
        <f>AR227*MoM!AS227/100</f>
        <v>1.0033000000000001</v>
      </c>
      <c r="AT227" s="305">
        <f>AS227*MoM!AT227/100</f>
        <v>1.0130320100000001</v>
      </c>
      <c r="AU227" s="305">
        <f>AT227*MoM!AU227/100</f>
        <v>1.0151593772210001</v>
      </c>
      <c r="AV227" s="305">
        <f>AU227*MoM!AV227/100</f>
        <v>1.0240927797405448</v>
      </c>
      <c r="AW227" s="305">
        <f>AV227*MoM!AW227/100</f>
        <v>1.0316710663106248</v>
      </c>
      <c r="AX227" s="305">
        <f>AW227*MoM!AX227/100</f>
        <v>1.0360040847891294</v>
      </c>
      <c r="AY227" s="305">
        <f>AX227*MoM!AY227/100</f>
        <v>1.0409769043961172</v>
      </c>
      <c r="AZ227" s="305">
        <f>AY227*MoM!AZ227/100</f>
        <v>1.0427465651335905</v>
      </c>
    </row>
    <row r="228" spans="1:52" x14ac:dyDescent="0.45">
      <c r="A228" s="305">
        <f>Веса!A228</f>
        <v>1</v>
      </c>
      <c r="B228" s="305">
        <f>MoM!B228</f>
        <v>1</v>
      </c>
      <c r="C228" s="305">
        <f>БИПЦ_НДС!E228</f>
        <v>1</v>
      </c>
      <c r="D228" s="305">
        <f t="shared" si="3"/>
        <v>0</v>
      </c>
      <c r="E228" s="305">
        <v>0</v>
      </c>
      <c r="F228" s="305">
        <v>1</v>
      </c>
      <c r="G228" s="305">
        <v>1</v>
      </c>
      <c r="H228" s="305">
        <v>0</v>
      </c>
      <c r="I228" s="305">
        <v>0</v>
      </c>
      <c r="J228" s="308" t="s">
        <v>227</v>
      </c>
      <c r="K228" s="308" t="s">
        <v>227</v>
      </c>
      <c r="L228" s="305">
        <f>M228/MoM!M228*100</f>
        <v>0.85163112416953168</v>
      </c>
      <c r="M228" s="305">
        <f>N228/MoM!N228*100</f>
        <v>0.85435634376687408</v>
      </c>
      <c r="N228" s="305">
        <f>O228/MoM!O228*100</f>
        <v>0.85606505645440789</v>
      </c>
      <c r="O228" s="305">
        <f>P228/MoM!P228*100</f>
        <v>0.85854764511812576</v>
      </c>
      <c r="P228" s="305">
        <f>Q228/MoM!Q228*100</f>
        <v>0.86498675245651158</v>
      </c>
      <c r="Q228" s="305">
        <f>R228/MoM!R228*100</f>
        <v>0.8679277074148638</v>
      </c>
      <c r="R228" s="305">
        <f>S228/MoM!S228*100</f>
        <v>0.86940318451746901</v>
      </c>
      <c r="S228" s="305">
        <f>T228/MoM!T228*100</f>
        <v>0.87983602273167871</v>
      </c>
      <c r="T228" s="305">
        <f>U228/MoM!U228*100</f>
        <v>0.89092195661809781</v>
      </c>
      <c r="U228" s="305">
        <f>V228/MoM!V228*100</f>
        <v>0.89956389959729333</v>
      </c>
      <c r="V228" s="305">
        <f>W228/MoM!W228*100</f>
        <v>0.90568093411455497</v>
      </c>
      <c r="W228" s="305">
        <f>X228/MoM!X228*100</f>
        <v>0.913832062521586</v>
      </c>
      <c r="X228" s="305">
        <f>Y228/MoM!Y228*100</f>
        <v>0.92178240146552382</v>
      </c>
      <c r="Y228" s="305">
        <f>Z228/MoM!Z228*100</f>
        <v>0.92491646163050667</v>
      </c>
      <c r="Z228" s="305">
        <f>AA228/MoM!AA228*100</f>
        <v>0.92685878619993067</v>
      </c>
      <c r="AA228" s="305">
        <f>AB228/MoM!AB228*100</f>
        <v>0.93010279195163048</v>
      </c>
      <c r="AB228" s="305">
        <f>AC228/MoM!AC228*100</f>
        <v>0.93307912088587563</v>
      </c>
      <c r="AC228" s="305">
        <f>AD228/MoM!AD228*100</f>
        <v>0.94231660418264573</v>
      </c>
      <c r="AD228" s="305">
        <f>AE228/MoM!AE228*100</f>
        <v>0.94014927599302567</v>
      </c>
      <c r="AE228" s="305">
        <f>AF228/MoM!AF228*100</f>
        <v>0.95199515687053782</v>
      </c>
      <c r="AF228" s="305">
        <f>AG228/MoM!AG228*100</f>
        <v>0.96056311328237276</v>
      </c>
      <c r="AG228" s="305">
        <f>AH228/MoM!AH228*100</f>
        <v>0.96286846475425047</v>
      </c>
      <c r="AH228" s="305">
        <f>AI228/MoM!AI228*100</f>
        <v>0.96797166761744802</v>
      </c>
      <c r="AI228" s="305">
        <f>AJ228/MoM!AJ228*100</f>
        <v>0.97648981829248149</v>
      </c>
      <c r="AJ228" s="305">
        <f>AK228/MoM!AK228*100</f>
        <v>0.98566882258443089</v>
      </c>
      <c r="AK228" s="305">
        <f>AL228/MoM!AL228*100</f>
        <v>0.99296277187155557</v>
      </c>
      <c r="AL228" s="305">
        <f>AM228/MoM!AM228*100</f>
        <v>0.99425362347498858</v>
      </c>
      <c r="AM228" s="305">
        <f>AN228/MoM!AN228*100</f>
        <v>0.99504902637376857</v>
      </c>
      <c r="AN228" s="305">
        <f>AO228/MoM!AO228*100</f>
        <v>0.99554655088695543</v>
      </c>
      <c r="AO228" s="305">
        <f>AP228/MoM!AP228*100</f>
        <v>0.99246035657920584</v>
      </c>
      <c r="AP228" s="305">
        <f>AQ228/MoM!AQ228*100</f>
        <v>0.99990380925354982</v>
      </c>
      <c r="AQ228" s="305">
        <f>AR228/MoM!AR228*100</f>
        <v>1.001903616872057</v>
      </c>
      <c r="AR228" s="307">
        <v>1</v>
      </c>
      <c r="AS228" s="305">
        <f>AR228*MoM!AS228/100</f>
        <v>1.0012000000000001</v>
      </c>
      <c r="AT228" s="305">
        <f>AS228*MoM!AT228/100</f>
        <v>1.0047041999999999</v>
      </c>
      <c r="AU228" s="305">
        <f>AT228*MoM!AU228/100</f>
        <v>1.0154545349399999</v>
      </c>
      <c r="AV228" s="305">
        <f>AU228*MoM!AV228/100</f>
        <v>1.0234766257660259</v>
      </c>
      <c r="AW228" s="305">
        <f>AV228*MoM!AW228/100</f>
        <v>1.0298221808457755</v>
      </c>
      <c r="AX228" s="305">
        <f>AW228*MoM!AX228/100</f>
        <v>1.0328086651702284</v>
      </c>
      <c r="AY228" s="305">
        <f>AX228*MoM!AY228/100</f>
        <v>1.0370431806974263</v>
      </c>
      <c r="AZ228" s="305">
        <f>AY228*MoM!AZ228/100</f>
        <v>1.0415024663744255</v>
      </c>
    </row>
    <row r="229" spans="1:52" x14ac:dyDescent="0.45">
      <c r="A229" s="305">
        <f>Веса!A229</f>
        <v>1</v>
      </c>
      <c r="B229" s="305">
        <f>MoM!B229</f>
        <v>1</v>
      </c>
      <c r="C229" s="305">
        <f>БИПЦ_НДС!E229</f>
        <v>1</v>
      </c>
      <c r="D229" s="305">
        <f t="shared" si="3"/>
        <v>0</v>
      </c>
      <c r="E229" s="305">
        <v>0</v>
      </c>
      <c r="F229" s="305">
        <v>1</v>
      </c>
      <c r="G229" s="305">
        <v>1</v>
      </c>
      <c r="H229" s="305">
        <v>0</v>
      </c>
      <c r="I229" s="305">
        <v>0</v>
      </c>
      <c r="J229" s="308" t="s">
        <v>228</v>
      </c>
      <c r="K229" s="308" t="s">
        <v>228</v>
      </c>
      <c r="L229" s="305">
        <f>M229/MoM!M229*100</f>
        <v>0.87268449398311843</v>
      </c>
      <c r="M229" s="305">
        <f>N229/MoM!N229*100</f>
        <v>0.87172454103973707</v>
      </c>
      <c r="N229" s="305">
        <f>O229/MoM!O229*100</f>
        <v>0.86509943452783511</v>
      </c>
      <c r="O229" s="305">
        <f>P229/MoM!P229*100</f>
        <v>0.86285017599806269</v>
      </c>
      <c r="P229" s="305">
        <f>Q229/MoM!Q229*100</f>
        <v>0.85991648539966925</v>
      </c>
      <c r="Q229" s="305">
        <f>R229/MoM!R229*100</f>
        <v>0.86249623485586824</v>
      </c>
      <c r="R229" s="305">
        <f>S229/MoM!S229*100</f>
        <v>0.86698121527711858</v>
      </c>
      <c r="S229" s="305">
        <f>T229/MoM!T229*100</f>
        <v>0.87686480113127774</v>
      </c>
      <c r="T229" s="305">
        <f>U229/MoM!U229*100</f>
        <v>0.88993008666813367</v>
      </c>
      <c r="U229" s="305">
        <f>V229/MoM!V229*100</f>
        <v>0.90879660450549815</v>
      </c>
      <c r="V229" s="305">
        <f>W229/MoM!W229*100</f>
        <v>0.92261031289398165</v>
      </c>
      <c r="W229" s="305">
        <f>X229/MoM!X229*100</f>
        <v>0.92897632405295016</v>
      </c>
      <c r="X229" s="305">
        <f>Y229/MoM!Y229*100</f>
        <v>0.93715131570461607</v>
      </c>
      <c r="Y229" s="305">
        <f>Z229/MoM!Z229*100</f>
        <v>0.94399252030925984</v>
      </c>
      <c r="Z229" s="305">
        <f>AA229/MoM!AA229*100</f>
        <v>0.9461637031059712</v>
      </c>
      <c r="AA229" s="305">
        <f>AB229/MoM!AB229*100</f>
        <v>0.94767756503094069</v>
      </c>
      <c r="AB229" s="305">
        <f>AC229/MoM!AC229*100</f>
        <v>0.94976245567400874</v>
      </c>
      <c r="AC229" s="305">
        <f>AD229/MoM!AD229*100</f>
        <v>0.95299164802330039</v>
      </c>
      <c r="AD229" s="305">
        <f>AE229/MoM!AE229*100</f>
        <v>0.9536587421769166</v>
      </c>
      <c r="AE229" s="305">
        <f>AF229/MoM!AF229*100</f>
        <v>0.96042971924637266</v>
      </c>
      <c r="AF229" s="305">
        <f>AG229/MoM!AG229*100</f>
        <v>0.96187036382524227</v>
      </c>
      <c r="AG229" s="305">
        <f>AH229/MoM!AH229*100</f>
        <v>0.96841108229925399</v>
      </c>
      <c r="AH229" s="305">
        <f>AI229/MoM!AI229*100</f>
        <v>0.97247840884491077</v>
      </c>
      <c r="AI229" s="305">
        <f>AJ229/MoM!AJ229*100</f>
        <v>0.97996649259301649</v>
      </c>
      <c r="AJ229" s="305">
        <f>AK229/MoM!AK229*100</f>
        <v>0.98937417092190938</v>
      </c>
      <c r="AK229" s="305">
        <f>AL229/MoM!AL229*100</f>
        <v>0.99392529210815006</v>
      </c>
      <c r="AL229" s="305">
        <f>AM229/MoM!AM229*100</f>
        <v>0.99511800245867987</v>
      </c>
      <c r="AM229" s="305">
        <f>AN229/MoM!AN229*100</f>
        <v>0.99422239625646691</v>
      </c>
      <c r="AN229" s="305">
        <f>AO229/MoM!AO229*100</f>
        <v>0.99491835193384637</v>
      </c>
      <c r="AO229" s="305">
        <f>AP229/MoM!AP229*100</f>
        <v>0.99481886009865295</v>
      </c>
      <c r="AP229" s="305">
        <f>AQ229/MoM!AQ229*100</f>
        <v>0.99581367895875161</v>
      </c>
      <c r="AQ229" s="305">
        <f>AR229/MoM!AR229*100</f>
        <v>0.99860195725983614</v>
      </c>
      <c r="AR229" s="307">
        <v>1</v>
      </c>
      <c r="AS229" s="305">
        <f>AR229*MoM!AS229/100</f>
        <v>1.0009000000000001</v>
      </c>
      <c r="AT229" s="305">
        <f>AS229*MoM!AT229/100</f>
        <v>1.0089072000000001</v>
      </c>
      <c r="AU229" s="305">
        <f>AT229*MoM!AU229/100</f>
        <v>1.0161713318400001</v>
      </c>
      <c r="AV229" s="305">
        <f>AU229*MoM!AV229/100</f>
        <v>1.028263770688896</v>
      </c>
      <c r="AW229" s="305">
        <f>AV229*MoM!AW229/100</f>
        <v>1.036489880854407</v>
      </c>
      <c r="AX229" s="305">
        <f>AW229*MoM!AX229/100</f>
        <v>1.0394957015088848</v>
      </c>
      <c r="AY229" s="305">
        <f>AX229*MoM!AY229/100</f>
        <v>1.0431339364641659</v>
      </c>
      <c r="AZ229" s="305">
        <f>AY229*MoM!AZ229/100</f>
        <v>1.0472021588163762</v>
      </c>
    </row>
    <row r="230" spans="1:52" x14ac:dyDescent="0.45">
      <c r="A230" s="305">
        <f>Веса!A230</f>
        <v>1</v>
      </c>
      <c r="B230" s="305">
        <f>MoM!B230</f>
        <v>1</v>
      </c>
      <c r="C230" s="305">
        <f>БИПЦ_НДС!E230</f>
        <v>0</v>
      </c>
      <c r="D230" s="305">
        <f t="shared" si="3"/>
        <v>1</v>
      </c>
      <c r="E230" s="305">
        <v>0</v>
      </c>
      <c r="F230" s="305">
        <v>1</v>
      </c>
      <c r="G230" s="305">
        <v>1</v>
      </c>
      <c r="H230" s="305">
        <v>0</v>
      </c>
      <c r="I230" s="305">
        <v>0</v>
      </c>
      <c r="J230" s="308" t="s">
        <v>229</v>
      </c>
      <c r="K230" s="308" t="s">
        <v>229</v>
      </c>
      <c r="L230" s="305">
        <f>M230/MoM!M230*100</f>
        <v>0.88286352750251185</v>
      </c>
      <c r="M230" s="305">
        <f>N230/MoM!N230*100</f>
        <v>0.87624205104624298</v>
      </c>
      <c r="N230" s="305">
        <f>O230/MoM!O230*100</f>
        <v>0.88544259258222846</v>
      </c>
      <c r="O230" s="305">
        <f>P230/MoM!P230*100</f>
        <v>0.8872134777673929</v>
      </c>
      <c r="P230" s="305">
        <f>Q230/MoM!Q230*100</f>
        <v>0.88339845981299303</v>
      </c>
      <c r="Q230" s="305">
        <f>R230/MoM!R230*100</f>
        <v>0.89020062795355304</v>
      </c>
      <c r="R230" s="305">
        <f>S230/MoM!S230*100</f>
        <v>0.89322731008859513</v>
      </c>
      <c r="S230" s="305">
        <f>T230/MoM!T230*100</f>
        <v>0.89081559635135599</v>
      </c>
      <c r="T230" s="305">
        <f>U230/MoM!U230*100</f>
        <v>0.89063743323208566</v>
      </c>
      <c r="U230" s="305">
        <f>V230/MoM!V230*100</f>
        <v>0.90586733334035419</v>
      </c>
      <c r="V230" s="305">
        <f>W230/MoM!W230*100</f>
        <v>0.91383896587374935</v>
      </c>
      <c r="W230" s="305">
        <f>X230/MoM!X230*100</f>
        <v>0.91685463446113269</v>
      </c>
      <c r="X230" s="305">
        <f>Y230/MoM!Y230*100</f>
        <v>0.91960519836451604</v>
      </c>
      <c r="Y230" s="305">
        <f>Z230/MoM!Z230*100</f>
        <v>0.92723792151094153</v>
      </c>
      <c r="Z230" s="305">
        <f>AA230/MoM!AA230*100</f>
        <v>0.92603251221297744</v>
      </c>
      <c r="AA230" s="305">
        <f>AB230/MoM!AB230*100</f>
        <v>0.92242098541534689</v>
      </c>
      <c r="AB230" s="305">
        <f>AC230/MoM!AC230*100</f>
        <v>0.92675636404679906</v>
      </c>
      <c r="AC230" s="305">
        <f>AD230/MoM!AD230*100</f>
        <v>0.93083409204860501</v>
      </c>
      <c r="AD230" s="305">
        <f>AE230/MoM!AE230*100</f>
        <v>0.93195109295906331</v>
      </c>
      <c r="AE230" s="305">
        <f>AF230/MoM!AF230*100</f>
        <v>0.93968628703062351</v>
      </c>
      <c r="AF230" s="305">
        <f>AG230/MoM!AG230*100</f>
        <v>0.94823743224260215</v>
      </c>
      <c r="AG230" s="305">
        <f>AH230/MoM!AH230*100</f>
        <v>0.95003908336386311</v>
      </c>
      <c r="AH230" s="305">
        <f>AI230/MoM!AI230*100</f>
        <v>0.96010949764752018</v>
      </c>
      <c r="AI230" s="305">
        <f>AJ230/MoM!AJ230*100</f>
        <v>0.95905337720010797</v>
      </c>
      <c r="AJ230" s="305">
        <f>AK230/MoM!AK230*100</f>
        <v>0.96547903482734865</v>
      </c>
      <c r="AK230" s="305">
        <f>AL230/MoM!AL230*100</f>
        <v>0.97745097485920773</v>
      </c>
      <c r="AL230" s="305">
        <f>AM230/MoM!AM230*100</f>
        <v>0.97823293563909508</v>
      </c>
      <c r="AM230" s="305">
        <f>AN230/MoM!AN230*100</f>
        <v>0.97852640551978687</v>
      </c>
      <c r="AN230" s="305">
        <f>AO230/MoM!AO230*100</f>
        <v>0.9841040060312497</v>
      </c>
      <c r="AO230" s="305">
        <f>AP230/MoM!AP230*100</f>
        <v>0.99109114447407143</v>
      </c>
      <c r="AP230" s="305">
        <f>AQ230/MoM!AQ230*100</f>
        <v>0.99565016373865212</v>
      </c>
      <c r="AQ230" s="305">
        <f>AR230/MoM!AR230*100</f>
        <v>0.99186669311644526</v>
      </c>
      <c r="AR230" s="307">
        <v>1</v>
      </c>
      <c r="AS230" s="305">
        <f>AR230*MoM!AS230/100</f>
        <v>1.0054000000000001</v>
      </c>
      <c r="AT230" s="305">
        <f>AS230*MoM!AT230/100</f>
        <v>1.01283996</v>
      </c>
      <c r="AU230" s="305">
        <f>AT230*MoM!AU230/100</f>
        <v>1.0165874678520002</v>
      </c>
      <c r="AV230" s="305">
        <f>AU230*MoM!AV230/100</f>
        <v>1.018010690306993</v>
      </c>
      <c r="AW230" s="305">
        <f>AV230*MoM!AW230/100</f>
        <v>1.0233043458965894</v>
      </c>
      <c r="AX230" s="305">
        <f>AW230*MoM!AX230/100</f>
        <v>1.0199274415551307</v>
      </c>
      <c r="AY230" s="305">
        <f>AX230*MoM!AY230/100</f>
        <v>1.0229872238797961</v>
      </c>
      <c r="AZ230" s="305">
        <f>AY230*MoM!AZ230/100</f>
        <v>1.0168493005365173</v>
      </c>
    </row>
    <row r="231" spans="1:52" ht="26.25" x14ac:dyDescent="0.45">
      <c r="A231" s="305">
        <f>Веса!A231</f>
        <v>1</v>
      </c>
      <c r="B231" s="305">
        <f>MoM!B231</f>
        <v>1</v>
      </c>
      <c r="C231" s="305">
        <f>БИПЦ_НДС!E231</f>
        <v>1</v>
      </c>
      <c r="D231" s="305">
        <f t="shared" si="3"/>
        <v>0</v>
      </c>
      <c r="E231" s="305">
        <v>0</v>
      </c>
      <c r="F231" s="305">
        <v>1</v>
      </c>
      <c r="G231" s="305">
        <v>1</v>
      </c>
      <c r="H231" s="305">
        <v>0</v>
      </c>
      <c r="I231" s="305">
        <v>0</v>
      </c>
      <c r="J231" s="308" t="s">
        <v>230</v>
      </c>
      <c r="K231" s="308" t="s">
        <v>230</v>
      </c>
      <c r="L231" s="305">
        <f>M231/MoM!M231*100</f>
        <v>0.89779735253796433</v>
      </c>
      <c r="M231" s="305">
        <f>N231/MoM!N231*100</f>
        <v>0.89591197809763456</v>
      </c>
      <c r="N231" s="305">
        <f>O231/MoM!O231*100</f>
        <v>0.89537443091077595</v>
      </c>
      <c r="O231" s="305">
        <f>P231/MoM!P231*100</f>
        <v>0.89635934278477791</v>
      </c>
      <c r="P231" s="305">
        <f>Q231/MoM!Q231*100</f>
        <v>0.89877951301029668</v>
      </c>
      <c r="Q231" s="305">
        <f>R231/MoM!R231*100</f>
        <v>0.89886939096159768</v>
      </c>
      <c r="R231" s="305">
        <f>S231/MoM!S231*100</f>
        <v>0.90255475546454023</v>
      </c>
      <c r="S231" s="305">
        <f>T231/MoM!T231*100</f>
        <v>0.90769931757068811</v>
      </c>
      <c r="T231" s="305">
        <f>U231/MoM!U231*100</f>
        <v>0.915414761770039</v>
      </c>
      <c r="U231" s="305">
        <f>V231/MoM!V231*100</f>
        <v>0.92713207072069559</v>
      </c>
      <c r="V231" s="305">
        <f>W231/MoM!W231*100</f>
        <v>0.93223129710965935</v>
      </c>
      <c r="W231" s="305">
        <f>X231/MoM!X231*100</f>
        <v>0.93894336244884891</v>
      </c>
      <c r="X231" s="305">
        <f>Y231/MoM!Y231*100</f>
        <v>0.93950672846631822</v>
      </c>
      <c r="Y231" s="305">
        <f>Z231/MoM!Z231*100</f>
        <v>0.94364055807156999</v>
      </c>
      <c r="Z231" s="305">
        <f>AA231/MoM!AA231*100</f>
        <v>0.94373492212737708</v>
      </c>
      <c r="AA231" s="305">
        <f>AB231/MoM!AB231*100</f>
        <v>0.94420678958844084</v>
      </c>
      <c r="AB231" s="305">
        <f>AC231/MoM!AC231*100</f>
        <v>0.94741709267304153</v>
      </c>
      <c r="AC231" s="305">
        <f>AD231/MoM!AD231*100</f>
        <v>0.95016460224179333</v>
      </c>
      <c r="AD231" s="305">
        <f>AE231/MoM!AE231*100</f>
        <v>0.95177988206560438</v>
      </c>
      <c r="AE231" s="305">
        <f>AF231/MoM!AF231*100</f>
        <v>0.95263648395946343</v>
      </c>
      <c r="AF231" s="305">
        <f>AG231/MoM!AG231*100</f>
        <v>0.95787598462124046</v>
      </c>
      <c r="AG231" s="305">
        <f>AH231/MoM!AH231*100</f>
        <v>0.96419796611974062</v>
      </c>
      <c r="AH231" s="305">
        <f>AI231/MoM!AI231*100</f>
        <v>0.96921179554356329</v>
      </c>
      <c r="AI231" s="305">
        <f>AJ231/MoM!AJ231*100</f>
        <v>0.98016388883320549</v>
      </c>
      <c r="AJ231" s="305">
        <f>AK231/MoM!AK231*100</f>
        <v>0.98849528188828772</v>
      </c>
      <c r="AK231" s="305">
        <f>AL231/MoM!AL231*100</f>
        <v>0.9913619182057638</v>
      </c>
      <c r="AL231" s="305">
        <f>AM231/MoM!AM231*100</f>
        <v>0.99661613637225444</v>
      </c>
      <c r="AM231" s="305">
        <f>AN231/MoM!AN231*100</f>
        <v>0.99581884346315663</v>
      </c>
      <c r="AN231" s="305">
        <f>AO231/MoM!AO231*100</f>
        <v>0.99731257172835153</v>
      </c>
      <c r="AO231" s="305">
        <f>AP231/MoM!AP231*100</f>
        <v>0.99870880932877126</v>
      </c>
      <c r="AP231" s="305">
        <f>AQ231/MoM!AQ231*100</f>
        <v>1.0021044192804891</v>
      </c>
      <c r="AQ231" s="305">
        <f>AR231/MoM!AR231*100</f>
        <v>1.0021044192804891</v>
      </c>
      <c r="AR231" s="307">
        <v>1</v>
      </c>
      <c r="AS231" s="305">
        <f>AR231*MoM!AS231/100</f>
        <v>1.0011000000000001</v>
      </c>
      <c r="AT231" s="305">
        <f>AS231*MoM!AT231/100</f>
        <v>1.0055048400000002</v>
      </c>
      <c r="AU231" s="305">
        <f>AT231*MoM!AU231/100</f>
        <v>1.0052031885480002</v>
      </c>
      <c r="AV231" s="305">
        <f>AU231*MoM!AV231/100</f>
        <v>1.008319318432499</v>
      </c>
      <c r="AW231" s="305">
        <f>AV231*MoM!AW231/100</f>
        <v>1.0121509318425423</v>
      </c>
      <c r="AX231" s="305">
        <f>AW231*MoM!AX231/100</f>
        <v>1.0132642978675692</v>
      </c>
      <c r="AY231" s="305">
        <f>AX231*MoM!AY231/100</f>
        <v>1.0122510335697017</v>
      </c>
      <c r="AZ231" s="305">
        <f>AY231*MoM!AZ231/100</f>
        <v>1.0104289817092762</v>
      </c>
    </row>
    <row r="232" spans="1:52" x14ac:dyDescent="0.45">
      <c r="A232" s="305">
        <f>Веса!A232</f>
        <v>1</v>
      </c>
      <c r="B232" s="305">
        <f>MoM!B232</f>
        <v>1</v>
      </c>
      <c r="C232" s="305">
        <f>БИПЦ_НДС!E232</f>
        <v>1</v>
      </c>
      <c r="D232" s="305">
        <f t="shared" si="3"/>
        <v>0</v>
      </c>
      <c r="E232" s="305">
        <v>0</v>
      </c>
      <c r="F232" s="305">
        <v>1</v>
      </c>
      <c r="G232" s="305">
        <v>1</v>
      </c>
      <c r="H232" s="305">
        <v>0</v>
      </c>
      <c r="I232" s="305">
        <v>0</v>
      </c>
      <c r="J232" s="308" t="s">
        <v>231</v>
      </c>
      <c r="K232" s="308" t="s">
        <v>231</v>
      </c>
      <c r="L232" s="305">
        <f>M232/MoM!M232*100</f>
        <v>0.85107377576938337</v>
      </c>
      <c r="M232" s="305">
        <f>N232/MoM!N232*100</f>
        <v>0.85218017167788351</v>
      </c>
      <c r="N232" s="305">
        <f>O232/MoM!O232*100</f>
        <v>0.85669672658777629</v>
      </c>
      <c r="O232" s="305">
        <f>P232/MoM!P232*100</f>
        <v>0.85986650447615109</v>
      </c>
      <c r="P232" s="305">
        <f>Q232/MoM!Q232*100</f>
        <v>0.8632199838436081</v>
      </c>
      <c r="Q232" s="305">
        <f>R232/MoM!R232*100</f>
        <v>0.86287469585007059</v>
      </c>
      <c r="R232" s="305">
        <f>S232/MoM!S232*100</f>
        <v>0.86805194402517094</v>
      </c>
      <c r="S232" s="305">
        <f>T232/MoM!T232*100</f>
        <v>0.8744755284109571</v>
      </c>
      <c r="T232" s="305">
        <f>U232/MoM!U232*100</f>
        <v>0.8784981158416475</v>
      </c>
      <c r="U232" s="305">
        <f>V232/MoM!V232*100</f>
        <v>0.88816159511590553</v>
      </c>
      <c r="V232" s="305">
        <f>W232/MoM!W232*100</f>
        <v>0.89366819700562417</v>
      </c>
      <c r="W232" s="305">
        <f>X232/MoM!X232*100</f>
        <v>0.89813653799065241</v>
      </c>
      <c r="X232" s="305">
        <f>Y232/MoM!Y232*100</f>
        <v>0.90334572991099815</v>
      </c>
      <c r="Y232" s="305">
        <f>Z232/MoM!Z232*100</f>
        <v>0.9039780719219358</v>
      </c>
      <c r="Z232" s="305">
        <f>AA232/MoM!AA232*100</f>
        <v>0.91383143290588498</v>
      </c>
      <c r="AA232" s="305">
        <f>AB232/MoM!AB232*100</f>
        <v>0.92013686979293552</v>
      </c>
      <c r="AB232" s="305">
        <f>AC232/MoM!AC232*100</f>
        <v>0.92602574575961027</v>
      </c>
      <c r="AC232" s="305">
        <f>AD232/MoM!AD232*100</f>
        <v>0.93000765646637662</v>
      </c>
      <c r="AD232" s="305">
        <f>AE232/MoM!AE232*100</f>
        <v>0.93595970546776153</v>
      </c>
      <c r="AE232" s="305">
        <f>AF232/MoM!AF232*100</f>
        <v>0.9462552622279069</v>
      </c>
      <c r="AF232" s="305">
        <f>AG232/MoM!AG232*100</f>
        <v>0.9530683001159479</v>
      </c>
      <c r="AG232" s="305">
        <f>AH232/MoM!AH232*100</f>
        <v>0.95973977821675949</v>
      </c>
      <c r="AH232" s="305">
        <f>AI232/MoM!AI232*100</f>
        <v>0.96722574848685017</v>
      </c>
      <c r="AI232" s="305">
        <f>AJ232/MoM!AJ232*100</f>
        <v>0.98018657351657401</v>
      </c>
      <c r="AJ232" s="305">
        <f>AK232/MoM!AK232*100</f>
        <v>0.9861657116150252</v>
      </c>
      <c r="AK232" s="305">
        <f>AL232/MoM!AL232*100</f>
        <v>0.9863629447573482</v>
      </c>
      <c r="AL232" s="305">
        <f>AM232/MoM!AM232*100</f>
        <v>0.99159066836456211</v>
      </c>
      <c r="AM232" s="305">
        <f>AN232/MoM!AN232*100</f>
        <v>0.98792178289161314</v>
      </c>
      <c r="AN232" s="305">
        <f>AO232/MoM!AO232*100</f>
        <v>0.98782299071332391</v>
      </c>
      <c r="AO232" s="305">
        <f>AP232/MoM!AP232*100</f>
        <v>0.9896998543956792</v>
      </c>
      <c r="AP232" s="305">
        <f>AQ232/MoM!AQ232*100</f>
        <v>0.99514320359485542</v>
      </c>
      <c r="AQ232" s="305">
        <f>AR232/MoM!AR232*100</f>
        <v>1.0026067776218168</v>
      </c>
      <c r="AR232" s="307">
        <v>1</v>
      </c>
      <c r="AS232" s="305">
        <f>AR232*MoM!AS232/100</f>
        <v>1.0012000000000001</v>
      </c>
      <c r="AT232" s="305">
        <f>AS232*MoM!AT232/100</f>
        <v>1.00430372</v>
      </c>
      <c r="AU232" s="305">
        <f>AT232*MoM!AU232/100</f>
        <v>1.0096265297160001</v>
      </c>
      <c r="AV232" s="305">
        <f>AU232*MoM!AV232/100</f>
        <v>1.0121505960402901</v>
      </c>
      <c r="AW232" s="305">
        <f>AV232*MoM!AW232/100</f>
        <v>1.0169077038416794</v>
      </c>
      <c r="AX232" s="305">
        <f>AW232*MoM!AX232/100</f>
        <v>1.0247378931612603</v>
      </c>
      <c r="AY232" s="305">
        <f>AX232*MoM!AY232/100</f>
        <v>1.0299640564163828</v>
      </c>
      <c r="AZ232" s="305">
        <f>AY232*MoM!AZ232/100</f>
        <v>1.0281101211148331</v>
      </c>
    </row>
    <row r="233" spans="1:52" x14ac:dyDescent="0.45">
      <c r="A233" s="305">
        <f>Веса!A233</f>
        <v>1</v>
      </c>
      <c r="B233" s="305">
        <f>MoM!B233</f>
        <v>1</v>
      </c>
      <c r="C233" s="305">
        <f>БИПЦ_НДС!E233</f>
        <v>1</v>
      </c>
      <c r="D233" s="305">
        <f t="shared" si="3"/>
        <v>0</v>
      </c>
      <c r="E233" s="305">
        <v>0</v>
      </c>
      <c r="F233" s="305">
        <v>1</v>
      </c>
      <c r="G233" s="305">
        <v>1</v>
      </c>
      <c r="H233" s="305">
        <v>0</v>
      </c>
      <c r="I233" s="305">
        <v>0</v>
      </c>
      <c r="J233" s="308" t="s">
        <v>232</v>
      </c>
      <c r="K233" s="308" t="s">
        <v>232</v>
      </c>
      <c r="L233" s="305">
        <f>M233/MoM!M233*100</f>
        <v>0.85890082689006642</v>
      </c>
      <c r="M233" s="305">
        <f>N233/MoM!N233*100</f>
        <v>0.85958794755157852</v>
      </c>
      <c r="N233" s="305">
        <f>O233/MoM!O233*100</f>
        <v>0.86577698077394982</v>
      </c>
      <c r="O233" s="305">
        <f>P233/MoM!P233*100</f>
        <v>0.86924008869704561</v>
      </c>
      <c r="P233" s="305">
        <f>Q233/MoM!Q233*100</f>
        <v>0.86924008869704561</v>
      </c>
      <c r="Q233" s="305">
        <f>R233/MoM!R233*100</f>
        <v>0.86897931667043649</v>
      </c>
      <c r="R233" s="305">
        <f>S233/MoM!S233*100</f>
        <v>0.87306351945878757</v>
      </c>
      <c r="S233" s="305">
        <f>T233/MoM!T233*100</f>
        <v>0.87926227044694494</v>
      </c>
      <c r="T233" s="305">
        <f>U233/MoM!U233*100</f>
        <v>0.88216383593941983</v>
      </c>
      <c r="U233" s="305">
        <f>V233/MoM!V233*100</f>
        <v>0.88948579577771691</v>
      </c>
      <c r="V233" s="305">
        <f>W233/MoM!W233*100</f>
        <v>0.89580114492773866</v>
      </c>
      <c r="W233" s="305">
        <f>X233/MoM!X233*100</f>
        <v>0.8979510676755651</v>
      </c>
      <c r="X233" s="305">
        <f>Y233/MoM!Y233*100</f>
        <v>0.90369795450868873</v>
      </c>
      <c r="Y233" s="305">
        <f>Z233/MoM!Z233*100</f>
        <v>0.91083716834930739</v>
      </c>
      <c r="Z233" s="305">
        <f>AA233/MoM!AA233*100</f>
        <v>0.91602894020889836</v>
      </c>
      <c r="AA233" s="305">
        <f>AB233/MoM!AB233*100</f>
        <v>0.92134190806211003</v>
      </c>
      <c r="AB233" s="305">
        <f>AC233/MoM!AC233*100</f>
        <v>0.92622502017483932</v>
      </c>
      <c r="AC233" s="305">
        <f>AD233/MoM!AD233*100</f>
        <v>0.93493153536448292</v>
      </c>
      <c r="AD233" s="305">
        <f>AE233/MoM!AE233*100</f>
        <v>0.93923222042715948</v>
      </c>
      <c r="AE233" s="305">
        <f>AF233/MoM!AF233*100</f>
        <v>0.94646430852444852</v>
      </c>
      <c r="AF233" s="305">
        <f>AG233/MoM!AG233*100</f>
        <v>0.95185915508303776</v>
      </c>
      <c r="AG233" s="305">
        <f>AH233/MoM!AH233*100</f>
        <v>0.9565232649429446</v>
      </c>
      <c r="AH233" s="305">
        <f>AI233/MoM!AI233*100</f>
        <v>0.95939283473777337</v>
      </c>
      <c r="AI233" s="305">
        <f>AJ233/MoM!AJ233*100</f>
        <v>0.96985021663641524</v>
      </c>
      <c r="AJ233" s="305">
        <f>AK233/MoM!AK233*100</f>
        <v>0.97305072235131551</v>
      </c>
      <c r="AK233" s="305">
        <f>AL233/MoM!AL233*100</f>
        <v>0.97898633175765859</v>
      </c>
      <c r="AL233" s="305">
        <f>AM233/MoM!AM233*100</f>
        <v>0.98319597298421657</v>
      </c>
      <c r="AM233" s="305">
        <f>AN233/MoM!AN233*100</f>
        <v>0.98368757097070869</v>
      </c>
      <c r="AN233" s="305">
        <f>AO233/MoM!AO233*100</f>
        <v>0.9877206900116885</v>
      </c>
      <c r="AO233" s="305">
        <f>AP233/MoM!AP233*100</f>
        <v>0.9877206900116885</v>
      </c>
      <c r="AP233" s="305">
        <f>AQ233/MoM!AQ233*100</f>
        <v>0.99325192587575406</v>
      </c>
      <c r="AQ233" s="305">
        <f>AR233/MoM!AR233*100</f>
        <v>1.0008006405124099</v>
      </c>
      <c r="AR233" s="307">
        <v>1</v>
      </c>
      <c r="AS233" s="305">
        <f>AR233*MoM!AS233/100</f>
        <v>0.99519999999999997</v>
      </c>
      <c r="AT233" s="305">
        <f>AS233*MoM!AT233/100</f>
        <v>0.99967839999999997</v>
      </c>
      <c r="AU233" s="305">
        <f>AT233*MoM!AU233/100</f>
        <v>1.00397701712</v>
      </c>
      <c r="AV233" s="305">
        <f>AU233*MoM!AV233/100</f>
        <v>1.0106032654329919</v>
      </c>
      <c r="AW233" s="305">
        <f>AV233*MoM!AW233/100</f>
        <v>1.0134329545762042</v>
      </c>
      <c r="AX233" s="305">
        <f>AW233*MoM!AX233/100</f>
        <v>1.0235672841219661</v>
      </c>
      <c r="AY233" s="305">
        <f>AX233*MoM!AY233/100</f>
        <v>1.0274568398016295</v>
      </c>
      <c r="AZ233" s="305">
        <f>AY233*MoM!AZ233/100</f>
        <v>1.024682706334165</v>
      </c>
    </row>
    <row r="234" spans="1:52" x14ac:dyDescent="0.45">
      <c r="A234" s="305">
        <f>Веса!A234</f>
        <v>1</v>
      </c>
      <c r="B234" s="305">
        <f>MoM!B234</f>
        <v>1</v>
      </c>
      <c r="C234" s="305">
        <f>БИПЦ_НДС!E234</f>
        <v>1</v>
      </c>
      <c r="D234" s="305">
        <f t="shared" si="3"/>
        <v>0</v>
      </c>
      <c r="E234" s="305">
        <v>0</v>
      </c>
      <c r="F234" s="305">
        <v>1</v>
      </c>
      <c r="G234" s="305">
        <v>1</v>
      </c>
      <c r="H234" s="305">
        <v>0</v>
      </c>
      <c r="I234" s="305">
        <v>0</v>
      </c>
      <c r="J234" s="308" t="s">
        <v>233</v>
      </c>
      <c r="K234" s="308" t="s">
        <v>233</v>
      </c>
      <c r="L234" s="305">
        <f>M234/MoM!M234*100</f>
        <v>0.91629543315101347</v>
      </c>
      <c r="M234" s="305">
        <f>N234/MoM!N234*100</f>
        <v>0.91409632411145103</v>
      </c>
      <c r="N234" s="305">
        <f>O234/MoM!O234*100</f>
        <v>0.90916020396124908</v>
      </c>
      <c r="O234" s="305">
        <f>P234/MoM!P234*100</f>
        <v>0.91361508896065924</v>
      </c>
      <c r="P234" s="305">
        <f>Q234/MoM!Q234*100</f>
        <v>0.91790907987877435</v>
      </c>
      <c r="Q234" s="305">
        <f>R234/MoM!R234*100</f>
        <v>0.91414565265127146</v>
      </c>
      <c r="R234" s="305">
        <f>S234/MoM!S234*100</f>
        <v>0.91469414004286231</v>
      </c>
      <c r="S234" s="305">
        <f>T234/MoM!T234*100</f>
        <v>0.92292638730324805</v>
      </c>
      <c r="T234" s="305">
        <f>U234/MoM!U234*100</f>
        <v>0.92200346091594487</v>
      </c>
      <c r="U234" s="305">
        <f>V234/MoM!V234*100</f>
        <v>0.93537251109922603</v>
      </c>
      <c r="V234" s="305">
        <f>W234/MoM!W234*100</f>
        <v>0.93817862863252377</v>
      </c>
      <c r="W234" s="305">
        <f>X234/MoM!X234*100</f>
        <v>0.94071171092983152</v>
      </c>
      <c r="X234" s="305">
        <f>Y234/MoM!Y234*100</f>
        <v>0.95011882803912973</v>
      </c>
      <c r="Y234" s="305">
        <f>Z234/MoM!Z234*100</f>
        <v>0.95714970736661931</v>
      </c>
      <c r="Z234" s="305">
        <f>AA234/MoM!AA234*100</f>
        <v>0.96624262958660223</v>
      </c>
      <c r="AA234" s="305">
        <f>AB234/MoM!AB234*100</f>
        <v>0.97010760010494879</v>
      </c>
      <c r="AB234" s="305">
        <f>AC234/MoM!AC234*100</f>
        <v>0.97001058934493822</v>
      </c>
      <c r="AC234" s="305">
        <f>AD234/MoM!AD234*100</f>
        <v>0.97864368359010823</v>
      </c>
      <c r="AD234" s="305">
        <f>AE234/MoM!AE234*100</f>
        <v>0.97746931116980007</v>
      </c>
      <c r="AE234" s="305">
        <f>AF234/MoM!AF234*100</f>
        <v>0.98304088624346786</v>
      </c>
      <c r="AF234" s="305">
        <f>AG234/MoM!AG234*100</f>
        <v>0.97999345949611305</v>
      </c>
      <c r="AG234" s="305">
        <f>AH234/MoM!AH234*100</f>
        <v>0.97744547650142311</v>
      </c>
      <c r="AH234" s="305">
        <f>AI234/MoM!AI234*100</f>
        <v>0.97509960735781975</v>
      </c>
      <c r="AI234" s="305">
        <f>AJ234/MoM!AJ234*100</f>
        <v>0.98436305362771903</v>
      </c>
      <c r="AJ234" s="305">
        <f>AK234/MoM!AK234*100</f>
        <v>0.99243483066746629</v>
      </c>
      <c r="AK234" s="305">
        <f>AL234/MoM!AL234*100</f>
        <v>0.99590835257480226</v>
      </c>
      <c r="AL234" s="305">
        <f>AM234/MoM!AM234*100</f>
        <v>0.99819894178572433</v>
      </c>
      <c r="AM234" s="305">
        <f>AN234/MoM!AN234*100</f>
        <v>0.99400650623022424</v>
      </c>
      <c r="AN234" s="305">
        <f>AO234/MoM!AO234*100</f>
        <v>1.0000699459182287</v>
      </c>
      <c r="AO234" s="305">
        <f>AP234/MoM!AP234*100</f>
        <v>0.99816981302098418</v>
      </c>
      <c r="AP234" s="305">
        <f>AQ234/MoM!AQ234*100</f>
        <v>0.99946743377791136</v>
      </c>
      <c r="AQ234" s="305">
        <f>AR234/MoM!AR234*100</f>
        <v>1.0079629069650236</v>
      </c>
      <c r="AR234" s="307">
        <v>1</v>
      </c>
      <c r="AS234" s="305">
        <f>AR234*MoM!AS234/100</f>
        <v>1.0034000000000001</v>
      </c>
      <c r="AT234" s="305">
        <f>AS234*MoM!AT234/100</f>
        <v>1.0015938800000002</v>
      </c>
      <c r="AU234" s="305">
        <f>AT234*MoM!AU234/100</f>
        <v>1.008304558996</v>
      </c>
      <c r="AV234" s="305">
        <f>AU234*MoM!AV234/100</f>
        <v>1.0128419295114819</v>
      </c>
      <c r="AW234" s="305">
        <f>AV234*MoM!AW234/100</f>
        <v>1.0172984340013322</v>
      </c>
      <c r="AX234" s="305">
        <f>AW234*MoM!AX234/100</f>
        <v>1.0229953052317398</v>
      </c>
      <c r="AY234" s="305">
        <f>AX234*MoM!AY234/100</f>
        <v>1.0275987841052825</v>
      </c>
      <c r="AZ234" s="305">
        <f>AY234*MoM!AZ234/100</f>
        <v>1.0214331914006509</v>
      </c>
    </row>
    <row r="235" spans="1:52" ht="26.25" x14ac:dyDescent="0.45">
      <c r="A235" s="305">
        <f>Веса!A235</f>
        <v>1</v>
      </c>
      <c r="B235" s="305">
        <f>MoM!B235</f>
        <v>1</v>
      </c>
      <c r="C235" s="305">
        <f>БИПЦ_НДС!E235</f>
        <v>1</v>
      </c>
      <c r="D235" s="305">
        <f t="shared" si="3"/>
        <v>0</v>
      </c>
      <c r="E235" s="305">
        <v>0</v>
      </c>
      <c r="F235" s="305">
        <v>1</v>
      </c>
      <c r="G235" s="305">
        <v>1</v>
      </c>
      <c r="H235" s="305">
        <v>0</v>
      </c>
      <c r="I235" s="305">
        <v>0</v>
      </c>
      <c r="J235" s="308" t="s">
        <v>234</v>
      </c>
      <c r="K235" s="308" t="s">
        <v>234</v>
      </c>
      <c r="L235" s="305">
        <f>M235/MoM!M235*100</f>
        <v>0.90050519862832934</v>
      </c>
      <c r="M235" s="305">
        <f>N235/MoM!N235*100</f>
        <v>0.90068529966805499</v>
      </c>
      <c r="N235" s="305">
        <f>O235/MoM!O235*100</f>
        <v>0.90041509407815457</v>
      </c>
      <c r="O235" s="305">
        <f>P235/MoM!P235*100</f>
        <v>0.8999648865311155</v>
      </c>
      <c r="P235" s="305">
        <f>Q235/MoM!Q235*100</f>
        <v>0.90410472500915851</v>
      </c>
      <c r="Q235" s="305">
        <f>R235/MoM!R235*100</f>
        <v>0.90555129256917311</v>
      </c>
      <c r="R235" s="305">
        <f>S235/MoM!S235*100</f>
        <v>0.91189015161715747</v>
      </c>
      <c r="S235" s="305">
        <f>T235/MoM!T235*100</f>
        <v>0.9160848463145963</v>
      </c>
      <c r="T235" s="305">
        <f>U235/MoM!U235*100</f>
        <v>0.91956596873059171</v>
      </c>
      <c r="U235" s="305">
        <f>V235/MoM!V235*100</f>
        <v>0.92122118747430681</v>
      </c>
      <c r="V235" s="305">
        <f>W235/MoM!W235*100</f>
        <v>0.92435333951171939</v>
      </c>
      <c r="W235" s="305">
        <f>X235/MoM!X235*100</f>
        <v>0.92934484754508273</v>
      </c>
      <c r="X235" s="305">
        <f>Y235/MoM!Y235*100</f>
        <v>0.93399157178280812</v>
      </c>
      <c r="Y235" s="305">
        <f>Z235/MoM!Z235*100</f>
        <v>0.93782093722711757</v>
      </c>
      <c r="Z235" s="305">
        <f>AA235/MoM!AA235*100</f>
        <v>0.94007170747646263</v>
      </c>
      <c r="AA235" s="305">
        <f>AB235/MoM!AB235*100</f>
        <v>0.9406357505009485</v>
      </c>
      <c r="AB235" s="305">
        <f>AC235/MoM!AC235*100</f>
        <v>0.94449235707800228</v>
      </c>
      <c r="AC235" s="305">
        <f>AD235/MoM!AD235*100</f>
        <v>0.94742028338494422</v>
      </c>
      <c r="AD235" s="305">
        <f>AE235/MoM!AE235*100</f>
        <v>0.94893615583836011</v>
      </c>
      <c r="AE235" s="305">
        <f>AF235/MoM!AF235*100</f>
        <v>0.95519913446689331</v>
      </c>
      <c r="AF235" s="305">
        <f>AG235/MoM!AG235*100</f>
        <v>0.95615433360136015</v>
      </c>
      <c r="AG235" s="305">
        <f>AH235/MoM!AH235*100</f>
        <v>0.95835348856864333</v>
      </c>
      <c r="AH235" s="305">
        <f>AI235/MoM!AI235*100</f>
        <v>0.96563697508176505</v>
      </c>
      <c r="AI235" s="305">
        <f>AJ235/MoM!AJ235*100</f>
        <v>0.97529334483258268</v>
      </c>
      <c r="AJ235" s="305">
        <f>AK235/MoM!AK235*100</f>
        <v>0.98221792758089388</v>
      </c>
      <c r="AK235" s="305">
        <f>AL235/MoM!AL235*100</f>
        <v>0.98113748786055488</v>
      </c>
      <c r="AL235" s="305">
        <f>AM235/MoM!AM235*100</f>
        <v>0.98466958281685291</v>
      </c>
      <c r="AM235" s="305">
        <f>AN235/MoM!AN235*100</f>
        <v>0.98279871060950097</v>
      </c>
      <c r="AN235" s="305">
        <f>AO235/MoM!AO235*100</f>
        <v>0.98456774828859817</v>
      </c>
      <c r="AO235" s="305">
        <f>AP235/MoM!AP235*100</f>
        <v>0.98712762443414859</v>
      </c>
      <c r="AP235" s="305">
        <f>AQ235/MoM!AQ235*100</f>
        <v>0.98791732653369591</v>
      </c>
      <c r="AQ235" s="305">
        <f>AR235/MoM!AR235*100</f>
        <v>0.99651220727453915</v>
      </c>
      <c r="AR235" s="307">
        <v>1</v>
      </c>
      <c r="AS235" s="305">
        <f>AR235*MoM!AS235/100</f>
        <v>1.006</v>
      </c>
      <c r="AT235" s="305">
        <f>AS235*MoM!AT235/100</f>
        <v>1.0061006000000001</v>
      </c>
      <c r="AU235" s="305">
        <f>AT235*MoM!AU235/100</f>
        <v>1.01495428528</v>
      </c>
      <c r="AV235" s="305">
        <f>AU235*MoM!AV235/100</f>
        <v>1.0202320475634559</v>
      </c>
      <c r="AW235" s="305">
        <f>AV235*MoM!AW235/100</f>
        <v>1.0245170221632225</v>
      </c>
      <c r="AX235" s="305">
        <f>AW235*MoM!AX235/100</f>
        <v>1.0317910930205814</v>
      </c>
      <c r="AY235" s="305">
        <f>AX235*MoM!AY235/100</f>
        <v>1.0325133467856957</v>
      </c>
      <c r="AZ235" s="305">
        <f>AY235*MoM!AZ235/100</f>
        <v>1.0271442773824102</v>
      </c>
    </row>
    <row r="236" spans="1:52" x14ac:dyDescent="0.45">
      <c r="A236" s="305">
        <f>Веса!A236</f>
        <v>1</v>
      </c>
      <c r="B236" s="305">
        <f>MoM!B236</f>
        <v>1</v>
      </c>
      <c r="C236" s="305">
        <f>БИПЦ_НДС!E236</f>
        <v>1</v>
      </c>
      <c r="D236" s="305">
        <f t="shared" si="3"/>
        <v>0</v>
      </c>
      <c r="E236" s="305">
        <v>0</v>
      </c>
      <c r="F236" s="305">
        <v>1</v>
      </c>
      <c r="G236" s="305">
        <v>1</v>
      </c>
      <c r="H236" s="305">
        <v>0</v>
      </c>
      <c r="I236" s="305">
        <v>0</v>
      </c>
      <c r="J236" s="308" t="s">
        <v>235</v>
      </c>
      <c r="K236" s="308" t="s">
        <v>235</v>
      </c>
      <c r="L236" s="305">
        <f>M236/MoM!M236*100</f>
        <v>0.87453201632130528</v>
      </c>
      <c r="M236" s="305">
        <f>N236/MoM!N236*100</f>
        <v>0.87724306557190146</v>
      </c>
      <c r="N236" s="305">
        <f>O236/MoM!O236*100</f>
        <v>0.8676811161571677</v>
      </c>
      <c r="O236" s="305">
        <f>P236/MoM!P236*100</f>
        <v>0.87149891306825922</v>
      </c>
      <c r="P236" s="305">
        <f>Q236/MoM!Q236*100</f>
        <v>0.86871011654644081</v>
      </c>
      <c r="Q236" s="305">
        <f>R236/MoM!R236*100</f>
        <v>0.87548605545550318</v>
      </c>
      <c r="R236" s="305">
        <f>S236/MoM!S236*100</f>
        <v>0.88660472835978799</v>
      </c>
      <c r="S236" s="305">
        <f>T236/MoM!T236*100</f>
        <v>0.89121507294725888</v>
      </c>
      <c r="T236" s="305">
        <f>U236/MoM!U236*100</f>
        <v>0.89558202680470045</v>
      </c>
      <c r="U236" s="305">
        <f>V236/MoM!V236*100</f>
        <v>0.91035913024697801</v>
      </c>
      <c r="V236" s="305">
        <f>W236/MoM!W236*100</f>
        <v>0.91472885407216342</v>
      </c>
      <c r="W236" s="305">
        <f>X236/MoM!X236*100</f>
        <v>0.91683273043652935</v>
      </c>
      <c r="X236" s="305">
        <f>Y236/MoM!Y236*100</f>
        <v>0.92068342790436286</v>
      </c>
      <c r="Y236" s="305">
        <f>Z236/MoM!Z236*100</f>
        <v>0.926207528471789</v>
      </c>
      <c r="Z236" s="305">
        <f>AA236/MoM!AA236*100</f>
        <v>0.93667367354352016</v>
      </c>
      <c r="AA236" s="305">
        <f>AB236/MoM!AB236*100</f>
        <v>0.94782009025868796</v>
      </c>
      <c r="AB236" s="305">
        <f>AC236/MoM!AC236*100</f>
        <v>0.95161137061972267</v>
      </c>
      <c r="AC236" s="305">
        <f>AD236/MoM!AD236*100</f>
        <v>0.95227749857915645</v>
      </c>
      <c r="AD236" s="305">
        <f>AE236/MoM!AE236*100</f>
        <v>0.95827684682020497</v>
      </c>
      <c r="AE236" s="305">
        <f>AF236/MoM!AF236*100</f>
        <v>0.96297240336962397</v>
      </c>
      <c r="AF236" s="305">
        <f>AG236/MoM!AG236*100</f>
        <v>0.9663428067814176</v>
      </c>
      <c r="AG236" s="305">
        <f>AH236/MoM!AH236*100</f>
        <v>0.96982164088583078</v>
      </c>
      <c r="AH236" s="305">
        <f>AI236/MoM!AI236*100</f>
        <v>0.97467074909025986</v>
      </c>
      <c r="AI236" s="305">
        <f>AJ236/MoM!AJ236*100</f>
        <v>0.98022637236007426</v>
      </c>
      <c r="AJ236" s="305">
        <f>AK236/MoM!AK236*100</f>
        <v>0.9811085760951983</v>
      </c>
      <c r="AK236" s="305">
        <f>AL236/MoM!AL236*100</f>
        <v>0.9825802389593411</v>
      </c>
      <c r="AL236" s="305">
        <f>AM236/MoM!AM236*100</f>
        <v>0.98542972165232334</v>
      </c>
      <c r="AM236" s="305">
        <f>AN236/MoM!AN236*100</f>
        <v>0.98621806542964519</v>
      </c>
      <c r="AN236" s="305">
        <f>AO236/MoM!AO236*100</f>
        <v>0.98730290530161779</v>
      </c>
      <c r="AO236" s="305">
        <f>AP236/MoM!AP236*100</f>
        <v>0.99016608372699266</v>
      </c>
      <c r="AP236" s="305">
        <f>AQ236/MoM!AQ236*100</f>
        <v>0.99462183110376412</v>
      </c>
      <c r="AQ236" s="305">
        <f>AR236/MoM!AR236*100</f>
        <v>0.99710838568152349</v>
      </c>
      <c r="AR236" s="307">
        <v>1</v>
      </c>
      <c r="AS236" s="305">
        <f>AR236*MoM!AS236/100</f>
        <v>1.0034999999999998</v>
      </c>
      <c r="AT236" s="305">
        <f>AS236*MoM!AT236/100</f>
        <v>1.0044031499999999</v>
      </c>
      <c r="AU236" s="305">
        <f>AT236*MoM!AU236/100</f>
        <v>1.0085212029149999</v>
      </c>
      <c r="AV236" s="305">
        <f>AU236*MoM!AV236/100</f>
        <v>1.0142697737716153</v>
      </c>
      <c r="AW236" s="305">
        <f>AV236*MoM!AW236/100</f>
        <v>1.0221810780070339</v>
      </c>
      <c r="AX236" s="305">
        <f>AW236*MoM!AX236/100</f>
        <v>1.0314829258168978</v>
      </c>
      <c r="AY236" s="305">
        <f>AX236*MoM!AY236/100</f>
        <v>1.0351962643498387</v>
      </c>
      <c r="AZ236" s="305">
        <f>AY236*MoM!AZ236/100</f>
        <v>1.0361279409877535</v>
      </c>
    </row>
    <row r="237" spans="1:52" x14ac:dyDescent="0.45">
      <c r="A237" s="305">
        <f>Веса!A237</f>
        <v>1</v>
      </c>
      <c r="B237" s="305">
        <f>MoM!B237</f>
        <v>1</v>
      </c>
      <c r="C237" s="305">
        <f>БИПЦ_НДС!E237</f>
        <v>1</v>
      </c>
      <c r="D237" s="305">
        <f t="shared" si="3"/>
        <v>0</v>
      </c>
      <c r="E237" s="305">
        <v>0</v>
      </c>
      <c r="F237" s="305">
        <v>1</v>
      </c>
      <c r="G237" s="305">
        <v>1</v>
      </c>
      <c r="H237" s="305">
        <v>0</v>
      </c>
      <c r="I237" s="305">
        <v>0</v>
      </c>
      <c r="J237" s="308" t="s">
        <v>236</v>
      </c>
      <c r="K237" s="308" t="s">
        <v>236</v>
      </c>
      <c r="L237" s="305">
        <f>M237/MoM!M237*100</f>
        <v>0.88975068813019442</v>
      </c>
      <c r="M237" s="305">
        <f>N237/MoM!N237*100</f>
        <v>0.88717041113461681</v>
      </c>
      <c r="N237" s="305">
        <f>O237/MoM!O237*100</f>
        <v>0.88654939184682258</v>
      </c>
      <c r="O237" s="305">
        <f>P237/MoM!P237*100</f>
        <v>0.88690401160356136</v>
      </c>
      <c r="P237" s="305">
        <f>Q237/MoM!Q237*100</f>
        <v>0.88894389083024949</v>
      </c>
      <c r="Q237" s="305">
        <f>R237/MoM!R237*100</f>
        <v>0.89667770268047275</v>
      </c>
      <c r="R237" s="305">
        <f>S237/MoM!S237*100</f>
        <v>0.89936773578851414</v>
      </c>
      <c r="S237" s="305">
        <f>T237/MoM!T237*100</f>
        <v>0.90629286735408565</v>
      </c>
      <c r="T237" s="305">
        <f>U237/MoM!U237*100</f>
        <v>0.91299943457250587</v>
      </c>
      <c r="U237" s="305">
        <f>V237/MoM!V237*100</f>
        <v>0.91701663208462492</v>
      </c>
      <c r="V237" s="305">
        <f>W237/MoM!W237*100</f>
        <v>0.9227021352035496</v>
      </c>
      <c r="W237" s="305">
        <f>X237/MoM!X237*100</f>
        <v>0.92722337566604696</v>
      </c>
      <c r="X237" s="305">
        <f>Y237/MoM!Y237*100</f>
        <v>0.93204493721951043</v>
      </c>
      <c r="Y237" s="305">
        <f>Z237/MoM!Z237*100</f>
        <v>0.93353620911906154</v>
      </c>
      <c r="Z237" s="305">
        <f>AA237/MoM!AA237*100</f>
        <v>0.93932413361559974</v>
      </c>
      <c r="AA237" s="305">
        <f>AB237/MoM!AB237*100</f>
        <v>0.94364502463023148</v>
      </c>
      <c r="AB237" s="305">
        <f>AC237/MoM!AC237*100</f>
        <v>0.94590977268934395</v>
      </c>
      <c r="AC237" s="305">
        <f>AD237/MoM!AD237*100</f>
        <v>0.94562599975753714</v>
      </c>
      <c r="AD237" s="305">
        <f>AE237/MoM!AE237*100</f>
        <v>0.95271819475571862</v>
      </c>
      <c r="AE237" s="305">
        <f>AF237/MoM!AF237*100</f>
        <v>0.95205129201938965</v>
      </c>
      <c r="AF237" s="305">
        <f>AG237/MoM!AG237*100</f>
        <v>0.9586204459343235</v>
      </c>
      <c r="AG237" s="305">
        <f>AH237/MoM!AH237*100</f>
        <v>0.9651390649666769</v>
      </c>
      <c r="AH237" s="305">
        <f>AI237/MoM!AI237*100</f>
        <v>0.97044732982399362</v>
      </c>
      <c r="AI237" s="305">
        <f>AJ237/MoM!AJ237*100</f>
        <v>0.9771434163997792</v>
      </c>
      <c r="AJ237" s="305">
        <f>AK237/MoM!AK237*100</f>
        <v>0.98427656333949765</v>
      </c>
      <c r="AK237" s="305">
        <f>AL237/MoM!AL237*100</f>
        <v>0.98900109084352728</v>
      </c>
      <c r="AL237" s="305">
        <f>AM237/MoM!AM237*100</f>
        <v>0.99513289760675716</v>
      </c>
      <c r="AM237" s="305">
        <f>AN237/MoM!AN237*100</f>
        <v>0.9931426318115435</v>
      </c>
      <c r="AN237" s="305">
        <f>AO237/MoM!AO237*100</f>
        <v>0.99453303149607963</v>
      </c>
      <c r="AO237" s="305">
        <f>AP237/MoM!AP237*100</f>
        <v>0.99940624335041039</v>
      </c>
      <c r="AP237" s="305">
        <f>AQ237/MoM!AQ237*100</f>
        <v>0.99950618397474555</v>
      </c>
      <c r="AQ237" s="305">
        <f>AR237/MoM!AR237*100</f>
        <v>1.0022048506714774</v>
      </c>
      <c r="AR237" s="307">
        <v>1</v>
      </c>
      <c r="AS237" s="305">
        <f>AR237*MoM!AS237/100</f>
        <v>1.0055000000000001</v>
      </c>
      <c r="AT237" s="305">
        <f>AS237*MoM!AT237/100</f>
        <v>1.0090192500000001</v>
      </c>
      <c r="AU237" s="305">
        <f>AT237*MoM!AU237/100</f>
        <v>1.0060930941750001</v>
      </c>
      <c r="AV237" s="305">
        <f>AU237*MoM!AV237/100</f>
        <v>1.0102180758611177</v>
      </c>
      <c r="AW237" s="305">
        <f>AV237*MoM!AW237/100</f>
        <v>1.0172896023921456</v>
      </c>
      <c r="AX237" s="305">
        <f>AW237*MoM!AX237/100</f>
        <v>1.0265469377739143</v>
      </c>
      <c r="AY237" s="305">
        <f>AX237*MoM!AY237/100</f>
        <v>1.0270602112428011</v>
      </c>
      <c r="AZ237" s="305">
        <f>AY237*MoM!AZ237/100</f>
        <v>1.0307576280032753</v>
      </c>
    </row>
    <row r="238" spans="1:52" x14ac:dyDescent="0.45">
      <c r="A238" s="305">
        <f>Веса!A238</f>
        <v>1</v>
      </c>
      <c r="B238" s="305">
        <f>MoM!B238</f>
        <v>1</v>
      </c>
      <c r="C238" s="305">
        <f>БИПЦ_НДС!E238</f>
        <v>1</v>
      </c>
      <c r="D238" s="305">
        <f t="shared" si="3"/>
        <v>0</v>
      </c>
      <c r="E238" s="305">
        <v>0</v>
      </c>
      <c r="F238" s="305">
        <v>1</v>
      </c>
      <c r="G238" s="305">
        <v>1</v>
      </c>
      <c r="H238" s="305">
        <v>0</v>
      </c>
      <c r="I238" s="305">
        <v>0</v>
      </c>
      <c r="J238" s="308" t="s">
        <v>237</v>
      </c>
      <c r="K238" s="308" t="s">
        <v>237</v>
      </c>
      <c r="L238" s="305">
        <f>M238/MoM!M238*100</f>
        <v>0.90600763744220802</v>
      </c>
      <c r="M238" s="305">
        <f>N238/MoM!N238*100</f>
        <v>0.91099067944814016</v>
      </c>
      <c r="N238" s="305">
        <f>O238/MoM!O238*100</f>
        <v>0.91290375987498129</v>
      </c>
      <c r="O238" s="305">
        <f>P238/MoM!P238*100</f>
        <v>0.91262988874701889</v>
      </c>
      <c r="P238" s="305">
        <f>Q238/MoM!Q238*100</f>
        <v>0.91491146346888641</v>
      </c>
      <c r="Q238" s="305">
        <f>R238/MoM!R238*100</f>
        <v>0.91884558276180273</v>
      </c>
      <c r="R238" s="305">
        <f>S238/MoM!S238*100</f>
        <v>0.92932042240528734</v>
      </c>
      <c r="S238" s="305">
        <f>T238/MoM!T238*100</f>
        <v>0.93080733508113578</v>
      </c>
      <c r="T238" s="305">
        <f>U238/MoM!U238*100</f>
        <v>0.93322743415234677</v>
      </c>
      <c r="U238" s="305">
        <f>V238/MoM!V238*100</f>
        <v>0.94115986734264168</v>
      </c>
      <c r="V238" s="305">
        <f>W238/MoM!W238*100</f>
        <v>0.94520685477221511</v>
      </c>
      <c r="W238" s="305">
        <f>X238/MoM!X238*100</f>
        <v>0.94946028561869023</v>
      </c>
      <c r="X238" s="305">
        <f>Y238/MoM!Y238*100</f>
        <v>0.95107436810424206</v>
      </c>
      <c r="Y238" s="305">
        <f>Z238/MoM!Z238*100</f>
        <v>0.95535420276071126</v>
      </c>
      <c r="Z238" s="305">
        <f>AA238/MoM!AA238*100</f>
        <v>0.95707384032568055</v>
      </c>
      <c r="AA238" s="305">
        <f>AB238/MoM!AB238*100</f>
        <v>0.96147637999117863</v>
      </c>
      <c r="AB238" s="305">
        <f>AC238/MoM!AC238*100</f>
        <v>0.96349548038916</v>
      </c>
      <c r="AC238" s="305">
        <f>AD238/MoM!AD238*100</f>
        <v>0.9663859668303274</v>
      </c>
      <c r="AD238" s="305">
        <f>AE238/MoM!AE238*100</f>
        <v>0.96764226858720681</v>
      </c>
      <c r="AE238" s="305">
        <f>AF238/MoM!AF238*100</f>
        <v>0.97054519539296835</v>
      </c>
      <c r="AF238" s="305">
        <f>AG238/MoM!AG238*100</f>
        <v>0.97345683097914726</v>
      </c>
      <c r="AG238" s="305">
        <f>AH238/MoM!AH238*100</f>
        <v>0.97812942376784717</v>
      </c>
      <c r="AH238" s="305">
        <f>AI238/MoM!AI238*100</f>
        <v>0.97607535197793482</v>
      </c>
      <c r="AI238" s="305">
        <f>AJ238/MoM!AJ238*100</f>
        <v>0.98437199246974716</v>
      </c>
      <c r="AJ238" s="305">
        <f>AK238/MoM!AK238*100</f>
        <v>0.98397824367275932</v>
      </c>
      <c r="AK238" s="305">
        <f>AL238/MoM!AL238*100</f>
        <v>0.98791415664745041</v>
      </c>
      <c r="AL238" s="305">
        <f>AM238/MoM!AM238*100</f>
        <v>0.98909965363542729</v>
      </c>
      <c r="AM238" s="305">
        <f>AN238/MoM!AN238*100</f>
        <v>0.99305605224996907</v>
      </c>
      <c r="AN238" s="305">
        <f>AO238/MoM!AO238*100</f>
        <v>0.98928243925141923</v>
      </c>
      <c r="AO238" s="305">
        <f>AP238/MoM!AP238*100</f>
        <v>0.99244814305702378</v>
      </c>
      <c r="AP238" s="305">
        <f>AQ238/MoM!AQ238*100</f>
        <v>0.99810509747244869</v>
      </c>
      <c r="AQ238" s="305">
        <f>AR238/MoM!AR238*100</f>
        <v>1.0006003602161297</v>
      </c>
      <c r="AR238" s="307">
        <v>1</v>
      </c>
      <c r="AS238" s="305">
        <f>AR238*MoM!AS238/100</f>
        <v>1.0004999999999999</v>
      </c>
      <c r="AT238" s="305">
        <f>AS238*MoM!AT238/100</f>
        <v>1.0090042499999998</v>
      </c>
      <c r="AU238" s="305">
        <f>AT238*MoM!AU238/100</f>
        <v>1.0055736355499998</v>
      </c>
      <c r="AV238" s="305">
        <f>AU238*MoM!AV238/100</f>
        <v>1.0106015037277498</v>
      </c>
      <c r="AW238" s="305">
        <f>AV238*MoM!AW238/100</f>
        <v>1.017675714253844</v>
      </c>
      <c r="AX238" s="305">
        <f>AW238*MoM!AX238/100</f>
        <v>1.0223570225394116</v>
      </c>
      <c r="AY238" s="305">
        <f>AX238*MoM!AY238/100</f>
        <v>1.0300247002084573</v>
      </c>
      <c r="AZ238" s="305">
        <f>AY238*MoM!AZ238/100</f>
        <v>1.0349688187694579</v>
      </c>
    </row>
    <row r="239" spans="1:52" x14ac:dyDescent="0.45">
      <c r="A239" s="305">
        <f>Веса!A239</f>
        <v>1</v>
      </c>
      <c r="B239" s="305">
        <f>MoM!B239</f>
        <v>1</v>
      </c>
      <c r="C239" s="305">
        <f>БИПЦ_НДС!E239</f>
        <v>1</v>
      </c>
      <c r="D239" s="305">
        <f t="shared" si="3"/>
        <v>0</v>
      </c>
      <c r="E239" s="305">
        <v>0</v>
      </c>
      <c r="F239" s="305">
        <v>1</v>
      </c>
      <c r="G239" s="305">
        <v>1</v>
      </c>
      <c r="H239" s="305">
        <v>0</v>
      </c>
      <c r="I239" s="305">
        <v>0</v>
      </c>
      <c r="J239" s="308" t="s">
        <v>238</v>
      </c>
      <c r="K239" s="308" t="s">
        <v>238</v>
      </c>
      <c r="L239" s="305">
        <f>M239/MoM!M239*100</f>
        <v>0.89721457472178923</v>
      </c>
      <c r="M239" s="305">
        <f>N239/MoM!N239*100</f>
        <v>0.8977529034666224</v>
      </c>
      <c r="N239" s="305">
        <f>O239/MoM!O239*100</f>
        <v>0.90125413979014224</v>
      </c>
      <c r="O239" s="305">
        <f>P239/MoM!P239*100</f>
        <v>0.90603078673102999</v>
      </c>
      <c r="P239" s="305">
        <f>Q239/MoM!Q239*100</f>
        <v>0.90738983291112663</v>
      </c>
      <c r="Q239" s="305">
        <f>R239/MoM!R239*100</f>
        <v>0.92245250413745139</v>
      </c>
      <c r="R239" s="305">
        <f>S239/MoM!S239*100</f>
        <v>0.92365169239283007</v>
      </c>
      <c r="S239" s="305">
        <f>T239/MoM!T239*100</f>
        <v>0.94304837793307938</v>
      </c>
      <c r="T239" s="305">
        <f>U239/MoM!U239*100</f>
        <v>0.94333129244645941</v>
      </c>
      <c r="U239" s="305">
        <f>V239/MoM!V239*100</f>
        <v>0.94672728509926662</v>
      </c>
      <c r="V239" s="305">
        <f>W239/MoM!W239*100</f>
        <v>0.95638390340727908</v>
      </c>
      <c r="W239" s="305">
        <f>X239/MoM!X239*100</f>
        <v>0.96403497463453725</v>
      </c>
      <c r="X239" s="305">
        <f>Y239/MoM!Y239*100</f>
        <v>0.96654146556858711</v>
      </c>
      <c r="Y239" s="305">
        <f>Z239/MoM!Z239*100</f>
        <v>0.98751541537142551</v>
      </c>
      <c r="Z239" s="305">
        <f>AA239/MoM!AA239*100</f>
        <v>0.99729181798360267</v>
      </c>
      <c r="AA239" s="305">
        <f>AB239/MoM!AB239*100</f>
        <v>1.0122511952533568</v>
      </c>
      <c r="AB239" s="305">
        <f>AC239/MoM!AC239*100</f>
        <v>1.0220700318473144</v>
      </c>
      <c r="AC239" s="305">
        <f>AD239/MoM!AD239*100</f>
        <v>1.0290201080638761</v>
      </c>
      <c r="AD239" s="305">
        <f>AE239/MoM!AE239*100</f>
        <v>1.0210966532317842</v>
      </c>
      <c r="AE239" s="305">
        <f>AF239/MoM!AF239*100</f>
        <v>1.0274274524818214</v>
      </c>
      <c r="AF239" s="305">
        <f>AG239/MoM!AG239*100</f>
        <v>1.0280439089533107</v>
      </c>
      <c r="AG239" s="305">
        <f>AH239/MoM!AH239*100</f>
        <v>1.0317448670255427</v>
      </c>
      <c r="AH239" s="305">
        <f>AI239/MoM!AI239*100</f>
        <v>1.0345305781665117</v>
      </c>
      <c r="AI239" s="305">
        <f>AJ239/MoM!AJ239*100</f>
        <v>1.038875606594811</v>
      </c>
      <c r="AJ239" s="305">
        <f>AK239/MoM!AK239*100</f>
        <v>1.0407455826866818</v>
      </c>
      <c r="AK239" s="305">
        <f>AL239/MoM!AL239*100</f>
        <v>1.0402252098953384</v>
      </c>
      <c r="AL239" s="305">
        <f>AM239/MoM!AM239*100</f>
        <v>1.0373125793076314</v>
      </c>
      <c r="AM239" s="305">
        <f>AN239/MoM!AN239*100</f>
        <v>1.0288066161573088</v>
      </c>
      <c r="AN239" s="305">
        <f>AO239/MoM!AO239*100</f>
        <v>1.0109053810361717</v>
      </c>
      <c r="AO239" s="305">
        <f>AP239/MoM!AP239*100</f>
        <v>0.99938105969235924</v>
      </c>
      <c r="AP239" s="305">
        <f>AQ239/MoM!AQ239*100</f>
        <v>0.99858155484460531</v>
      </c>
      <c r="AQ239" s="305">
        <f>AR239/MoM!AR239*100</f>
        <v>1.008267795926598</v>
      </c>
      <c r="AR239" s="307">
        <v>1</v>
      </c>
      <c r="AS239" s="305">
        <f>AR239*MoM!AS239/100</f>
        <v>0.99680000000000002</v>
      </c>
      <c r="AT239" s="305">
        <f>AS239*MoM!AT239/100</f>
        <v>1.0018836800000002</v>
      </c>
      <c r="AU239" s="305">
        <f>AT239*MoM!AU239/100</f>
        <v>1.0046889543040003</v>
      </c>
      <c r="AV239" s="305">
        <f>AU239*MoM!AV239/100</f>
        <v>1.0028805141862529</v>
      </c>
      <c r="AW239" s="305">
        <f>AV239*MoM!AW239/100</f>
        <v>1.0054880035231373</v>
      </c>
      <c r="AX239" s="305">
        <f>AW239*MoM!AX239/100</f>
        <v>1.0123253219470947</v>
      </c>
      <c r="AY239" s="305">
        <f>AX239*MoM!AY239/100</f>
        <v>1.008377253191501</v>
      </c>
      <c r="AZ239" s="305">
        <f>AY239*MoM!AZ239/100</f>
        <v>1.0219903461095863</v>
      </c>
    </row>
    <row r="240" spans="1:52" x14ac:dyDescent="0.45">
      <c r="A240" s="305">
        <f>Веса!A240</f>
        <v>1</v>
      </c>
      <c r="B240" s="305">
        <f>MoM!B240</f>
        <v>1</v>
      </c>
      <c r="C240" s="305">
        <f>БИПЦ_НДС!E240</f>
        <v>1</v>
      </c>
      <c r="D240" s="305">
        <f t="shared" si="3"/>
        <v>0</v>
      </c>
      <c r="E240" s="305">
        <v>0</v>
      </c>
      <c r="F240" s="305">
        <v>1</v>
      </c>
      <c r="G240" s="305">
        <v>1</v>
      </c>
      <c r="H240" s="305">
        <v>0</v>
      </c>
      <c r="I240" s="305">
        <v>0</v>
      </c>
      <c r="J240" s="308" t="s">
        <v>239</v>
      </c>
      <c r="K240" s="308" t="s">
        <v>239</v>
      </c>
      <c r="L240" s="305">
        <f>M240/MoM!M240*100</f>
        <v>0.98685072113721195</v>
      </c>
      <c r="M240" s="305">
        <f>N240/MoM!N240*100</f>
        <v>0.96918609322885574</v>
      </c>
      <c r="N240" s="305">
        <f>O240/MoM!O240*100</f>
        <v>0.97761801223994682</v>
      </c>
      <c r="O240" s="305">
        <f>P240/MoM!P240*100</f>
        <v>0.95728355758535588</v>
      </c>
      <c r="P240" s="305">
        <f>Q240/MoM!Q240*100</f>
        <v>0.9476149936537438</v>
      </c>
      <c r="Q240" s="305">
        <f>R240/MoM!R240*100</f>
        <v>0.95102640763089719</v>
      </c>
      <c r="R240" s="305">
        <f>S240/MoM!S240*100</f>
        <v>0.97033224370580451</v>
      </c>
      <c r="S240" s="305">
        <f>T240/MoM!T240*100</f>
        <v>0.99575494849089663</v>
      </c>
      <c r="T240" s="305">
        <f>U240/MoM!U240*100</f>
        <v>1.0096955177697693</v>
      </c>
      <c r="U240" s="305">
        <f>V240/MoM!V240*100</f>
        <v>1.0140372084961793</v>
      </c>
      <c r="V240" s="305">
        <f>W240/MoM!W240*100</f>
        <v>1.0042010475737664</v>
      </c>
      <c r="W240" s="305">
        <f>X240/MoM!X240*100</f>
        <v>1.0033976867357073</v>
      </c>
      <c r="X240" s="305">
        <f>Y240/MoM!Y240*100</f>
        <v>0.99697594154059876</v>
      </c>
      <c r="Y240" s="305">
        <f>Z240/MoM!Z240*100</f>
        <v>0.9815228144467194</v>
      </c>
      <c r="Z240" s="305">
        <f>AA240/MoM!AA240*100</f>
        <v>0.97092236805069487</v>
      </c>
      <c r="AA240" s="305">
        <f>AB240/MoM!AB240*100</f>
        <v>0.98150542186244749</v>
      </c>
      <c r="AB240" s="305">
        <f>AC240/MoM!AC240*100</f>
        <v>0.98641294897175968</v>
      </c>
      <c r="AC240" s="305">
        <f>AD240/MoM!AD240*100</f>
        <v>0.99302191572987053</v>
      </c>
      <c r="AD240" s="305">
        <f>AE240/MoM!AE240*100</f>
        <v>1.0044416677607642</v>
      </c>
      <c r="AE240" s="305">
        <f>AF240/MoM!AF240*100</f>
        <v>1.0182025186090866</v>
      </c>
      <c r="AF240" s="305">
        <f>AG240/MoM!AG240*100</f>
        <v>1.0202389236463048</v>
      </c>
      <c r="AG240" s="305">
        <f>AH240/MoM!AH240*100</f>
        <v>1.0205449953233987</v>
      </c>
      <c r="AH240" s="305">
        <f>AI240/MoM!AI240*100</f>
        <v>1.02758675579113</v>
      </c>
      <c r="AI240" s="305">
        <f>AJ240/MoM!AJ240*100</f>
        <v>1.064066085621715</v>
      </c>
      <c r="AJ240" s="305">
        <f>AK240/MoM!AK240*100</f>
        <v>1.0556599635453034</v>
      </c>
      <c r="AK240" s="305">
        <f>AL240/MoM!AL240*100</f>
        <v>1.0599881693958391</v>
      </c>
      <c r="AL240" s="305">
        <f>AM240/MoM!AM240*100</f>
        <v>1.045466331475116</v>
      </c>
      <c r="AM240" s="305">
        <f>AN240/MoM!AN240*100</f>
        <v>1.0271706706743016</v>
      </c>
      <c r="AN240" s="305">
        <f>AO240/MoM!AO240*100</f>
        <v>1.0179261346382327</v>
      </c>
      <c r="AO240" s="305">
        <f>AP240/MoM!AP240*100</f>
        <v>1.0015375238705571</v>
      </c>
      <c r="AP240" s="305">
        <f>AQ240/MoM!AQ240*100</f>
        <v>0.99452676120346317</v>
      </c>
      <c r="AQ240" s="305">
        <f>AR240/MoM!AR240*100</f>
        <v>0.99930048965723994</v>
      </c>
      <c r="AR240" s="307">
        <v>1</v>
      </c>
      <c r="AS240" s="305">
        <f>AR240*MoM!AS240/100</f>
        <v>0.99790000000000001</v>
      </c>
      <c r="AT240" s="305">
        <f>AS240*MoM!AT240/100</f>
        <v>0.99710167999999999</v>
      </c>
      <c r="AU240" s="305">
        <f>AT240*MoM!AU240/100</f>
        <v>1.0102634221759998</v>
      </c>
      <c r="AV240" s="305">
        <f>AU240*MoM!AV240/100</f>
        <v>1.0197598983444542</v>
      </c>
      <c r="AW240" s="305">
        <f>AV240*MoM!AW240/100</f>
        <v>0.99977260433690307</v>
      </c>
      <c r="AX240" s="305">
        <f>AW240*MoM!AX240/100</f>
        <v>0.99417387775261645</v>
      </c>
      <c r="AY240" s="305">
        <f>AX240*MoM!AY240/100</f>
        <v>0.98830825187387605</v>
      </c>
      <c r="AZ240" s="305">
        <f>AY240*MoM!AZ240/100</f>
        <v>0.98652929702050296</v>
      </c>
    </row>
    <row r="241" spans="1:52" x14ac:dyDescent="0.45">
      <c r="A241" s="305">
        <f>Веса!A241</f>
        <v>1</v>
      </c>
      <c r="B241" s="305">
        <f>MoM!B241</f>
        <v>1</v>
      </c>
      <c r="C241" s="305">
        <f>БИПЦ_НДС!E241</f>
        <v>1</v>
      </c>
      <c r="D241" s="305">
        <f t="shared" si="3"/>
        <v>0</v>
      </c>
      <c r="E241" s="305">
        <v>0</v>
      </c>
      <c r="F241" s="305">
        <v>1</v>
      </c>
      <c r="G241" s="305">
        <v>1</v>
      </c>
      <c r="H241" s="305">
        <v>0</v>
      </c>
      <c r="I241" s="305">
        <v>0</v>
      </c>
      <c r="J241" s="308" t="s">
        <v>240</v>
      </c>
      <c r="K241" s="308" t="s">
        <v>240</v>
      </c>
      <c r="L241" s="305">
        <f>M241/MoM!M241*100</f>
        <v>1.0488088903475676</v>
      </c>
      <c r="M241" s="305">
        <f>N241/MoM!N241*100</f>
        <v>1.0390549676673351</v>
      </c>
      <c r="N241" s="305">
        <f>O241/MoM!O241*100</f>
        <v>1.0285605124938948</v>
      </c>
      <c r="O241" s="305">
        <f>P241/MoM!P241*100</f>
        <v>1.0137492411139828</v>
      </c>
      <c r="P241" s="305">
        <f>Q241/MoM!Q241*100</f>
        <v>0.99986087651072131</v>
      </c>
      <c r="Q241" s="305">
        <f>R241/MoM!R241*100</f>
        <v>0.98956230948266077</v>
      </c>
      <c r="R241" s="305">
        <f>S241/MoM!S241*100</f>
        <v>1.0108378991365381</v>
      </c>
      <c r="S241" s="305">
        <f>T241/MoM!T241*100</f>
        <v>1.0222603673967809</v>
      </c>
      <c r="T241" s="305">
        <f>U241/MoM!U241*100</f>
        <v>1.0315629367400916</v>
      </c>
      <c r="U241" s="305">
        <f>V241/MoM!V241*100</f>
        <v>1.0395059713529904</v>
      </c>
      <c r="V241" s="305">
        <f>W241/MoM!W241*100</f>
        <v>1.039402020755855</v>
      </c>
      <c r="W241" s="305">
        <f>X241/MoM!X241*100</f>
        <v>1.0265134356984824</v>
      </c>
      <c r="X241" s="305">
        <f>Y241/MoM!Y241*100</f>
        <v>1.0232285927042473</v>
      </c>
      <c r="Y241" s="305">
        <f>Z241/MoM!Z241*100</f>
        <v>0.99713626359028906</v>
      </c>
      <c r="Z241" s="305">
        <f>AA241/MoM!AA241*100</f>
        <v>0.98088294249376728</v>
      </c>
      <c r="AA241" s="305">
        <f>AB241/MoM!AB241*100</f>
        <v>0.98853382944521873</v>
      </c>
      <c r="AB241" s="305">
        <f>AC241/MoM!AC241*100</f>
        <v>0.99248796476299972</v>
      </c>
      <c r="AC241" s="305">
        <f>AD241/MoM!AD241*100</f>
        <v>0.9999316244987223</v>
      </c>
      <c r="AD241" s="305">
        <f>AE241/MoM!AE241*100</f>
        <v>1.0240299766491414</v>
      </c>
      <c r="AE241" s="305">
        <f>AF241/MoM!AF241*100</f>
        <v>1.0295597385230468</v>
      </c>
      <c r="AF241" s="305">
        <f>AG241/MoM!AG241*100</f>
        <v>1.0263681033336254</v>
      </c>
      <c r="AG241" s="305">
        <f>AH241/MoM!AH241*100</f>
        <v>1.0278050186782925</v>
      </c>
      <c r="AH241" s="305">
        <f>AI241/MoM!AI241*100</f>
        <v>1.0316078972474023</v>
      </c>
      <c r="AI241" s="305">
        <f>AJ241/MoM!AJ241*100</f>
        <v>1.0709121581325285</v>
      </c>
      <c r="AJ241" s="305">
        <f>AK241/MoM!AK241*100</f>
        <v>1.0703767020534622</v>
      </c>
      <c r="AK241" s="305">
        <f>AL241/MoM!AL241*100</f>
        <v>1.0787256403294792</v>
      </c>
      <c r="AL241" s="305">
        <f>AM241/MoM!AM241*100</f>
        <v>1.0653494423893937</v>
      </c>
      <c r="AM241" s="305">
        <f>AN241/MoM!AN241*100</f>
        <v>1.0423378944337829</v>
      </c>
      <c r="AN241" s="305">
        <f>AO241/MoM!AO241*100</f>
        <v>1.0321229830683318</v>
      </c>
      <c r="AO241" s="305">
        <f>AP241/MoM!AP241*100</f>
        <v>1.0104484004238969</v>
      </c>
      <c r="AP241" s="305">
        <f>AQ241/MoM!AQ241*100</f>
        <v>0.99791884025864064</v>
      </c>
      <c r="AQ241" s="305">
        <f>AR241/MoM!AR241*100</f>
        <v>0.99502487562189057</v>
      </c>
      <c r="AR241" s="307">
        <v>1</v>
      </c>
      <c r="AS241" s="305">
        <f>AR241*MoM!AS241/100</f>
        <v>0.99870000000000003</v>
      </c>
      <c r="AT241" s="305">
        <f>AS241*MoM!AT241/100</f>
        <v>0.99370649999999994</v>
      </c>
      <c r="AU241" s="305">
        <f>AT241*MoM!AU241/100</f>
        <v>0.99748258469999995</v>
      </c>
      <c r="AV241" s="305">
        <f>AU241*MoM!AV241/100</f>
        <v>1.00087402548798</v>
      </c>
      <c r="AW241" s="305">
        <f>AV241*MoM!AW241/100</f>
        <v>0.9833587300419403</v>
      </c>
      <c r="AX241" s="305">
        <f>AW241*MoM!AX241/100</f>
        <v>0.97244344813847472</v>
      </c>
      <c r="AY241" s="305">
        <f>AX241*MoM!AY241/100</f>
        <v>0.96738674220815468</v>
      </c>
      <c r="AZ241" s="305">
        <f>AY241*MoM!AZ241/100</f>
        <v>0.96293676319399724</v>
      </c>
    </row>
    <row r="242" spans="1:52" x14ac:dyDescent="0.45">
      <c r="A242" s="305">
        <f>Веса!A242</f>
        <v>1</v>
      </c>
      <c r="B242" s="305">
        <f>MoM!B242</f>
        <v>1</v>
      </c>
      <c r="C242" s="305">
        <f>БИПЦ_НДС!E242</f>
        <v>1</v>
      </c>
      <c r="D242" s="305">
        <f t="shared" si="3"/>
        <v>0</v>
      </c>
      <c r="E242" s="305">
        <v>0</v>
      </c>
      <c r="F242" s="305">
        <v>1</v>
      </c>
      <c r="G242" s="305">
        <v>1</v>
      </c>
      <c r="H242" s="305">
        <v>0</v>
      </c>
      <c r="I242" s="305">
        <v>0</v>
      </c>
      <c r="J242" s="308" t="s">
        <v>241</v>
      </c>
      <c r="K242" s="308" t="s">
        <v>241</v>
      </c>
      <c r="L242" s="305">
        <f>M242/MoM!M242*100</f>
        <v>1.1564111415660574</v>
      </c>
      <c r="M242" s="305">
        <f>N242/MoM!N242*100</f>
        <v>1.1271539396844361</v>
      </c>
      <c r="N242" s="305">
        <f>O242/MoM!O242*100</f>
        <v>1.123321616289509</v>
      </c>
      <c r="O242" s="305">
        <f>P242/MoM!P242*100</f>
        <v>1.1183790011778352</v>
      </c>
      <c r="P242" s="305">
        <f>Q242/MoM!Q242*100</f>
        <v>1.1027216951613454</v>
      </c>
      <c r="Q242" s="305">
        <f>R242/MoM!R242*100</f>
        <v>1.0834240654960219</v>
      </c>
      <c r="R242" s="305">
        <f>S242/MoM!S242*100</f>
        <v>1.0788736844209386</v>
      </c>
      <c r="S242" s="305">
        <f>T242/MoM!T242*100</f>
        <v>1.0826497423164119</v>
      </c>
      <c r="T242" s="305">
        <f>U242/MoM!U242*100</f>
        <v>1.08384065703296</v>
      </c>
      <c r="U242" s="305">
        <f>V242/MoM!V242*100</f>
        <v>1.1103947531302676</v>
      </c>
      <c r="V242" s="305">
        <f>W242/MoM!W242*100</f>
        <v>1.1050648583152423</v>
      </c>
      <c r="W242" s="305">
        <f>X242/MoM!X242*100</f>
        <v>1.1134633512384382</v>
      </c>
      <c r="X242" s="305">
        <f>Y242/MoM!Y242*100</f>
        <v>1.1132406585681904</v>
      </c>
      <c r="Y242" s="305">
        <f>Z242/MoM!Z242*100</f>
        <v>1.1043347332996449</v>
      </c>
      <c r="Z242" s="305">
        <f>AA242/MoM!AA242*100</f>
        <v>1.1042242998263148</v>
      </c>
      <c r="AA242" s="305">
        <f>AB242/MoM!AB242*100</f>
        <v>1.1118434474951164</v>
      </c>
      <c r="AB242" s="305">
        <f>AC242/MoM!AC242*100</f>
        <v>1.1071737050156369</v>
      </c>
      <c r="AC242" s="305">
        <f>AD242/MoM!AD242*100</f>
        <v>1.0927804468504336</v>
      </c>
      <c r="AD242" s="305">
        <f>AE242/MoM!AE242*100</f>
        <v>1.0925618907610635</v>
      </c>
      <c r="AE242" s="305">
        <f>AF242/MoM!AF242*100</f>
        <v>1.0842584203912793</v>
      </c>
      <c r="AF242" s="305">
        <f>AG242/MoM!AG242*100</f>
        <v>1.0726568552930926</v>
      </c>
      <c r="AG242" s="305">
        <f>AH242/MoM!AH242*100</f>
        <v>1.0678298994442739</v>
      </c>
      <c r="AH242" s="305">
        <f>AI242/MoM!AI242*100</f>
        <v>1.0592872602487198</v>
      </c>
      <c r="AI242" s="305">
        <f>AJ242/MoM!AJ242*100</f>
        <v>1.0874643013713357</v>
      </c>
      <c r="AJ242" s="305">
        <f>AK242/MoM!AK242*100</f>
        <v>1.1030150408809458</v>
      </c>
      <c r="AK242" s="305">
        <f>AL242/MoM!AL242*100</f>
        <v>1.0773147904284197</v>
      </c>
      <c r="AL242" s="305">
        <f>AM242/MoM!AM242*100</f>
        <v>1.0693426609792496</v>
      </c>
      <c r="AM242" s="305">
        <f>AN242/MoM!AN242*100</f>
        <v>1.0508430329443086</v>
      </c>
      <c r="AN242" s="305">
        <f>AO242/MoM!AO242*100</f>
        <v>1.0366566519995606</v>
      </c>
      <c r="AO242" s="305">
        <f>AP242/MoM!AP242*100</f>
        <v>1.0167528442811691</v>
      </c>
      <c r="AP242" s="305">
        <f>AQ242/MoM!AQ242*100</f>
        <v>1.0077037439670666</v>
      </c>
      <c r="AQ242" s="305">
        <f>AR242/MoM!AR242*100</f>
        <v>1.0116337885685383</v>
      </c>
      <c r="AR242" s="307">
        <v>1</v>
      </c>
      <c r="AS242" s="305">
        <f>AR242*MoM!AS242/100</f>
        <v>0.99879999999999991</v>
      </c>
      <c r="AT242" s="305">
        <f>AS242*MoM!AT242/100</f>
        <v>1.0060912399999999</v>
      </c>
      <c r="AU242" s="305">
        <f>AT242*MoM!AU242/100</f>
        <v>0.97973164951199987</v>
      </c>
      <c r="AV242" s="305">
        <f>AU242*MoM!AV242/100</f>
        <v>0.98639382472868153</v>
      </c>
      <c r="AW242" s="305">
        <f>AV242*MoM!AW242/100</f>
        <v>0.97593805018655744</v>
      </c>
      <c r="AX242" s="305">
        <f>AW242*MoM!AX242/100</f>
        <v>0.96559310685457989</v>
      </c>
      <c r="AY242" s="305">
        <f>AX242*MoM!AY242/100</f>
        <v>0.95786836199974335</v>
      </c>
      <c r="AZ242" s="305">
        <f>AY242*MoM!AZ242/100</f>
        <v>0.95442003589654434</v>
      </c>
    </row>
    <row r="243" spans="1:52" s="74" customFormat="1" x14ac:dyDescent="0.45">
      <c r="A243" s="311">
        <f>Веса!A243</f>
        <v>0</v>
      </c>
      <c r="B243" s="311">
        <f>MoM!B243</f>
        <v>0</v>
      </c>
      <c r="C243" s="311">
        <f>БИПЦ_НДС!E243</f>
        <v>1</v>
      </c>
      <c r="D243" s="311">
        <f t="shared" si="3"/>
        <v>0</v>
      </c>
      <c r="E243" s="311">
        <v>0</v>
      </c>
      <c r="F243" s="311">
        <v>1</v>
      </c>
      <c r="G243" s="311">
        <v>1</v>
      </c>
      <c r="H243" s="311">
        <v>0</v>
      </c>
      <c r="I243" s="311">
        <v>0</v>
      </c>
      <c r="J243" s="312" t="s">
        <v>242</v>
      </c>
      <c r="K243" s="312" t="s">
        <v>242</v>
      </c>
      <c r="L243" s="311">
        <v>0</v>
      </c>
      <c r="M243" s="311">
        <v>0</v>
      </c>
      <c r="N243" s="311">
        <v>0</v>
      </c>
      <c r="O243" s="311">
        <v>0</v>
      </c>
      <c r="P243" s="311">
        <v>0</v>
      </c>
      <c r="Q243" s="311">
        <v>0</v>
      </c>
      <c r="R243" s="311">
        <v>0</v>
      </c>
      <c r="S243" s="311">
        <v>0</v>
      </c>
      <c r="T243" s="311">
        <v>0</v>
      </c>
      <c r="U243" s="311">
        <v>0</v>
      </c>
      <c r="V243" s="311">
        <v>0</v>
      </c>
      <c r="W243" s="311">
        <v>0</v>
      </c>
      <c r="X243" s="311">
        <v>0</v>
      </c>
      <c r="Y243" s="311">
        <v>0</v>
      </c>
      <c r="Z243" s="311">
        <v>0</v>
      </c>
      <c r="AA243" s="311">
        <v>0</v>
      </c>
      <c r="AB243" s="311">
        <v>0</v>
      </c>
      <c r="AC243" s="311">
        <v>0</v>
      </c>
      <c r="AD243" s="311">
        <v>0</v>
      </c>
      <c r="AE243" s="311">
        <v>0</v>
      </c>
      <c r="AF243" s="311">
        <v>0</v>
      </c>
      <c r="AG243" s="311">
        <v>0</v>
      </c>
      <c r="AH243" s="311">
        <v>0</v>
      </c>
      <c r="AI243" s="311">
        <v>0</v>
      </c>
      <c r="AJ243" s="311">
        <v>0</v>
      </c>
      <c r="AK243" s="311">
        <v>0</v>
      </c>
      <c r="AL243" s="311">
        <v>0</v>
      </c>
      <c r="AM243" s="311">
        <v>0</v>
      </c>
      <c r="AN243" s="311">
        <v>0</v>
      </c>
      <c r="AO243" s="311">
        <v>0</v>
      </c>
      <c r="AP243" s="311">
        <v>0</v>
      </c>
      <c r="AQ243" s="311">
        <v>0</v>
      </c>
      <c r="AR243" s="311">
        <v>0</v>
      </c>
      <c r="AS243" s="311">
        <v>0</v>
      </c>
      <c r="AT243" s="311">
        <v>0</v>
      </c>
      <c r="AU243" s="311">
        <v>0</v>
      </c>
      <c r="AV243" s="311">
        <v>0</v>
      </c>
      <c r="AW243" s="311">
        <v>0</v>
      </c>
      <c r="AX243" s="311">
        <v>0</v>
      </c>
      <c r="AY243" s="311">
        <v>0</v>
      </c>
      <c r="AZ243" s="311">
        <v>0</v>
      </c>
    </row>
    <row r="244" spans="1:52" x14ac:dyDescent="0.45">
      <c r="A244" s="305">
        <f>Веса!A244</f>
        <v>1</v>
      </c>
      <c r="B244" s="305">
        <f>MoM!B244</f>
        <v>1</v>
      </c>
      <c r="C244" s="305">
        <f>БИПЦ_НДС!E244</f>
        <v>1</v>
      </c>
      <c r="D244" s="305">
        <f t="shared" si="3"/>
        <v>0</v>
      </c>
      <c r="E244" s="305">
        <v>0</v>
      </c>
      <c r="F244" s="305">
        <v>1</v>
      </c>
      <c r="G244" s="305">
        <v>1</v>
      </c>
      <c r="H244" s="305">
        <v>0</v>
      </c>
      <c r="I244" s="305">
        <v>0</v>
      </c>
      <c r="J244" s="308" t="s">
        <v>243</v>
      </c>
      <c r="K244" s="308" t="s">
        <v>243</v>
      </c>
      <c r="L244" s="305">
        <f>M244/MoM!M244*100</f>
        <v>0.97084630406733086</v>
      </c>
      <c r="M244" s="305">
        <f>N244/MoM!N244*100</f>
        <v>0.95919614841852296</v>
      </c>
      <c r="N244" s="305">
        <f>O244/MoM!O244*100</f>
        <v>0.95862063072947179</v>
      </c>
      <c r="O244" s="305">
        <f>P244/MoM!P244*100</f>
        <v>0.95862063072947179</v>
      </c>
      <c r="P244" s="305">
        <f>Q244/MoM!Q244*100</f>
        <v>0.95133511393592773</v>
      </c>
      <c r="Q244" s="305">
        <f>R244/MoM!R244*100</f>
        <v>0.95209618202707647</v>
      </c>
      <c r="R244" s="305">
        <f>S244/MoM!S244*100</f>
        <v>0.95695187255541458</v>
      </c>
      <c r="S244" s="305">
        <f>T244/MoM!T244*100</f>
        <v>0.9670955624045019</v>
      </c>
      <c r="T244" s="305">
        <f>U244/MoM!U244*100</f>
        <v>0.97415536001005487</v>
      </c>
      <c r="U244" s="305">
        <f>V244/MoM!V244*100</f>
        <v>1.0065947334983898</v>
      </c>
      <c r="V244" s="305">
        <f>W244/MoM!W244*100</f>
        <v>1.010822431379083</v>
      </c>
      <c r="W244" s="305">
        <f>X244/MoM!X244*100</f>
        <v>1.0131473229712549</v>
      </c>
      <c r="X244" s="305">
        <f>Y244/MoM!Y244*100</f>
        <v>1.0185170037830027</v>
      </c>
      <c r="Y244" s="305">
        <f>Z244/MoM!Z244*100</f>
        <v>1.0217762581951082</v>
      </c>
      <c r="Z244" s="305">
        <f>AA244/MoM!AA244*100</f>
        <v>1.0210610148143717</v>
      </c>
      <c r="AA244" s="305">
        <f>AB244/MoM!AB244*100</f>
        <v>1.0283105480195538</v>
      </c>
      <c r="AB244" s="305">
        <f>AC244/MoM!AC244*100</f>
        <v>1.02810488590995</v>
      </c>
      <c r="AC244" s="305">
        <f>AD244/MoM!AD244*100</f>
        <v>1.0347875676683647</v>
      </c>
      <c r="AD244" s="305">
        <f>AE244/MoM!AE244*100</f>
        <v>1.0333388650736288</v>
      </c>
      <c r="AE244" s="305">
        <f>AF244/MoM!AF244*100</f>
        <v>1.0363355477823424</v>
      </c>
      <c r="AF244" s="305">
        <f>AG244/MoM!AG244*100</f>
        <v>1.0402736228639153</v>
      </c>
      <c r="AG244" s="305">
        <f>AH244/MoM!AH244*100</f>
        <v>1.0412098691244929</v>
      </c>
      <c r="AH244" s="305">
        <f>AI244/MoM!AI244*100</f>
        <v>1.0566197751875355</v>
      </c>
      <c r="AI244" s="305">
        <f>AJ244/MoM!AJ244*100</f>
        <v>1.0740540014781299</v>
      </c>
      <c r="AJ244" s="305">
        <f>AK244/MoM!AK244*100</f>
        <v>1.0866204332954241</v>
      </c>
      <c r="AK244" s="305">
        <f>AL244/MoM!AL244*100</f>
        <v>1.0808613449989584</v>
      </c>
      <c r="AL244" s="305">
        <f>AM244/MoM!AM244*100</f>
        <v>1.0683233533969705</v>
      </c>
      <c r="AM244" s="305">
        <f>AN244/MoM!AN244*100</f>
        <v>1.0517643414193176</v>
      </c>
      <c r="AN244" s="305">
        <f>AO244/MoM!AO244*100</f>
        <v>1.0298876431177959</v>
      </c>
      <c r="AO244" s="305">
        <f>AP244/MoM!AP244*100</f>
        <v>1.015778182407082</v>
      </c>
      <c r="AP244" s="305">
        <f>AQ244/MoM!AQ244*100</f>
        <v>1.007753534766066</v>
      </c>
      <c r="AQ244" s="305">
        <f>AR244/MoM!AR244*100</f>
        <v>1.0009008107296566</v>
      </c>
      <c r="AR244" s="307">
        <v>1</v>
      </c>
      <c r="AS244" s="305">
        <f>AR244*MoM!AS244/100</f>
        <v>0.995</v>
      </c>
      <c r="AT244" s="305">
        <f>AS244*MoM!AT244/100</f>
        <v>0.98942799999999986</v>
      </c>
      <c r="AU244" s="305">
        <f>AT244*MoM!AU244/100</f>
        <v>0.98200728999999987</v>
      </c>
      <c r="AV244" s="305">
        <f>AU244*MoM!AV244/100</f>
        <v>0.99516618768599985</v>
      </c>
      <c r="AW244" s="305">
        <f>AV244*MoM!AW244/100</f>
        <v>0.98730437480328037</v>
      </c>
      <c r="AX244" s="305">
        <f>AW244*MoM!AX244/100</f>
        <v>0.98532976605367384</v>
      </c>
      <c r="AY244" s="305">
        <f>AX244*MoM!AY244/100</f>
        <v>0.96779089621791836</v>
      </c>
      <c r="AZ244" s="305">
        <f>AY244*MoM!AZ244/100</f>
        <v>0.96295194173682874</v>
      </c>
    </row>
    <row r="245" spans="1:52" x14ac:dyDescent="0.45">
      <c r="A245" s="305">
        <f>Веса!A245</f>
        <v>1</v>
      </c>
      <c r="B245" s="305">
        <f>MoM!B245</f>
        <v>1</v>
      </c>
      <c r="C245" s="305">
        <f>БИПЦ_НДС!E245</f>
        <v>1</v>
      </c>
      <c r="D245" s="305">
        <f t="shared" si="3"/>
        <v>0</v>
      </c>
      <c r="E245" s="305">
        <v>0</v>
      </c>
      <c r="F245" s="305">
        <v>1</v>
      </c>
      <c r="G245" s="305">
        <v>1</v>
      </c>
      <c r="H245" s="305">
        <v>0</v>
      </c>
      <c r="I245" s="305">
        <v>0</v>
      </c>
      <c r="J245" s="308" t="s">
        <v>244</v>
      </c>
      <c r="K245" s="308" t="s">
        <v>244</v>
      </c>
      <c r="L245" s="305">
        <f>M245/MoM!M245*100</f>
        <v>0.83406121181697701</v>
      </c>
      <c r="M245" s="305">
        <f>N245/MoM!N245*100</f>
        <v>0.84014985866324099</v>
      </c>
      <c r="N245" s="305">
        <f>O245/MoM!O245*100</f>
        <v>0.84351045809789393</v>
      </c>
      <c r="O245" s="305">
        <f>P245/MoM!P245*100</f>
        <v>0.83431619410462687</v>
      </c>
      <c r="P245" s="305">
        <f>Q245/MoM!Q245*100</f>
        <v>0.8321469719999548</v>
      </c>
      <c r="Q245" s="305">
        <f>R245/MoM!R245*100</f>
        <v>0.82690444607635505</v>
      </c>
      <c r="R245" s="305">
        <f>S245/MoM!S245*100</f>
        <v>0.83988684587975371</v>
      </c>
      <c r="S245" s="305">
        <f>T245/MoM!T245*100</f>
        <v>0.8553407638439412</v>
      </c>
      <c r="T245" s="305">
        <f>U245/MoM!U245*100</f>
        <v>0.86663126192668116</v>
      </c>
      <c r="U245" s="305">
        <f>V245/MoM!V245*100</f>
        <v>0.87902408897223283</v>
      </c>
      <c r="V245" s="305">
        <f>W245/MoM!W245*100</f>
        <v>0.87840877210995227</v>
      </c>
      <c r="W245" s="305">
        <f>X245/MoM!X245*100</f>
        <v>0.88359138386540104</v>
      </c>
      <c r="X245" s="305">
        <f>Y245/MoM!Y245*100</f>
        <v>0.9073599920913803</v>
      </c>
      <c r="Y245" s="305">
        <f>Z245/MoM!Z245*100</f>
        <v>0.91207826405025549</v>
      </c>
      <c r="Z245" s="305">
        <f>AA245/MoM!AA245*100</f>
        <v>0.91171343274463523</v>
      </c>
      <c r="AA245" s="305">
        <f>AB245/MoM!AB245*100</f>
        <v>0.91718371334110294</v>
      </c>
      <c r="AB245" s="305">
        <f>AC245/MoM!AC245*100</f>
        <v>0.9150741908004183</v>
      </c>
      <c r="AC245" s="305">
        <f>AD245/MoM!AD245*100</f>
        <v>0.91727036885833924</v>
      </c>
      <c r="AD245" s="305">
        <f>AE245/MoM!AE245*100</f>
        <v>0.9202973610755717</v>
      </c>
      <c r="AE245" s="305">
        <f>AF245/MoM!AF245*100</f>
        <v>0.91854879608952811</v>
      </c>
      <c r="AF245" s="305">
        <f>AG245/MoM!AG245*100</f>
        <v>0.92800984868925029</v>
      </c>
      <c r="AG245" s="305">
        <f>AH245/MoM!AH245*100</f>
        <v>0.93877476293404549</v>
      </c>
      <c r="AH245" s="305">
        <f>AI245/MoM!AI245*100</f>
        <v>0.96158698967334277</v>
      </c>
      <c r="AI245" s="305">
        <f>AJ245/MoM!AJ245*100</f>
        <v>1.0065892607900553</v>
      </c>
      <c r="AJ245" s="305">
        <f>AK245/MoM!AK245*100</f>
        <v>1.0098103464245833</v>
      </c>
      <c r="AK245" s="305">
        <f>AL245/MoM!AL245*100</f>
        <v>1.0077907257317342</v>
      </c>
      <c r="AL245" s="305">
        <f>AM245/MoM!AM245*100</f>
        <v>1.0091008536751853</v>
      </c>
      <c r="AM245" s="305">
        <f>AN245/MoM!AN245*100</f>
        <v>0.999514395565271</v>
      </c>
      <c r="AN245" s="305">
        <f>AO245/MoM!AO245*100</f>
        <v>0.99421696926877501</v>
      </c>
      <c r="AO245" s="305">
        <f>AP245/MoM!AP245*100</f>
        <v>0.98129214866828096</v>
      </c>
      <c r="AP245" s="305">
        <f>AQ245/MoM!AQ245*100</f>
        <v>1.0015067669308475</v>
      </c>
      <c r="AQ245" s="305">
        <f>AR245/MoM!AR245*100</f>
        <v>1.0030090270812437</v>
      </c>
      <c r="AR245" s="307">
        <v>1</v>
      </c>
      <c r="AS245" s="305">
        <f>AR245*MoM!AS245/100</f>
        <v>0.98340000000000005</v>
      </c>
      <c r="AT245" s="305">
        <f>AS245*MoM!AT245/100</f>
        <v>0.98477676000000003</v>
      </c>
      <c r="AU245" s="305">
        <f>AT245*MoM!AU245/100</f>
        <v>0.98812500098400013</v>
      </c>
      <c r="AV245" s="305">
        <f>AU245*MoM!AV245/100</f>
        <v>1.009073251004861</v>
      </c>
      <c r="AW245" s="305">
        <f>AV245*MoM!AW245/100</f>
        <v>0.99989068442071682</v>
      </c>
      <c r="AX245" s="305">
        <f>AW245*MoM!AX245/100</f>
        <v>1.0130892414550703</v>
      </c>
      <c r="AY245" s="305">
        <f>AX245*MoM!AY245/100</f>
        <v>0.99110520491549525</v>
      </c>
      <c r="AZ245" s="305">
        <f>AY245*MoM!AZ245/100</f>
        <v>0.98119415286634026</v>
      </c>
    </row>
    <row r="246" spans="1:52" x14ac:dyDescent="0.45">
      <c r="A246" s="305">
        <f>Веса!A246</f>
        <v>1</v>
      </c>
      <c r="B246" s="305">
        <f>MoM!B246</f>
        <v>1</v>
      </c>
      <c r="C246" s="305">
        <f>БИПЦ_НДС!E246</f>
        <v>1</v>
      </c>
      <c r="D246" s="305">
        <f t="shared" si="3"/>
        <v>0</v>
      </c>
      <c r="E246" s="305">
        <v>0</v>
      </c>
      <c r="F246" s="305">
        <v>1</v>
      </c>
      <c r="G246" s="305">
        <v>1</v>
      </c>
      <c r="H246" s="305">
        <v>0</v>
      </c>
      <c r="I246" s="305">
        <v>0</v>
      </c>
      <c r="J246" s="308" t="s">
        <v>245</v>
      </c>
      <c r="K246" s="308" t="s">
        <v>245</v>
      </c>
      <c r="L246" s="305">
        <f>M246/MoM!M246*100</f>
        <v>0.99077127951453081</v>
      </c>
      <c r="M246" s="305">
        <f>N246/MoM!N246*100</f>
        <v>0.97273924222736641</v>
      </c>
      <c r="N246" s="305">
        <f>O246/MoM!O246*100</f>
        <v>0.96845918956156596</v>
      </c>
      <c r="O246" s="305">
        <f>P246/MoM!P246*100</f>
        <v>0.96603804158766193</v>
      </c>
      <c r="P246" s="305">
        <f>Q246/MoM!Q246*100</f>
        <v>0.9607248323589298</v>
      </c>
      <c r="Q246" s="305">
        <f>R246/MoM!R246*100</f>
        <v>0.95995625249304262</v>
      </c>
      <c r="R246" s="305">
        <f>S246/MoM!S246*100</f>
        <v>0.97291566190169865</v>
      </c>
      <c r="S246" s="305">
        <f>T246/MoM!T246*100</f>
        <v>0.98147731972643359</v>
      </c>
      <c r="T246" s="305">
        <f>U246/MoM!U246*100</f>
        <v>1.0030698207604152</v>
      </c>
      <c r="U246" s="305">
        <f>V246/MoM!V246*100</f>
        <v>1.0055774953123162</v>
      </c>
      <c r="V246" s="305">
        <f>W246/MoM!W246*100</f>
        <v>0.99843789509559877</v>
      </c>
      <c r="W246" s="305">
        <f>X246/MoM!X246*100</f>
        <v>1.0011336774123569</v>
      </c>
      <c r="X246" s="305">
        <f>Y246/MoM!Y246*100</f>
        <v>1.0055386655929712</v>
      </c>
      <c r="Y246" s="305">
        <f>Z246/MoM!Z246*100</f>
        <v>1.0058403271926493</v>
      </c>
      <c r="Z246" s="305">
        <f>AA246/MoM!AA246*100</f>
        <v>1.0118753691558051</v>
      </c>
      <c r="AA246" s="305">
        <f>AB246/MoM!AB246*100</f>
        <v>1.0046910540347991</v>
      </c>
      <c r="AB246" s="305">
        <f>AC246/MoM!AC246*100</f>
        <v>1.0099154475157801</v>
      </c>
      <c r="AC246" s="305">
        <f>AD246/MoM!AD246*100</f>
        <v>1.01375312621634</v>
      </c>
      <c r="AD246" s="305">
        <f>AE246/MoM!AE246*100</f>
        <v>1.0165916349697457</v>
      </c>
      <c r="AE246" s="305">
        <f>AF246/MoM!AF246*100</f>
        <v>1.0210646381636126</v>
      </c>
      <c r="AF246" s="305">
        <f>AG246/MoM!AG246*100</f>
        <v>1.0205541058445309</v>
      </c>
      <c r="AG246" s="305">
        <f>AH246/MoM!AH246*100</f>
        <v>1.0247383776784933</v>
      </c>
      <c r="AH246" s="305">
        <f>AI246/MoM!AI246*100</f>
        <v>1.0196146857901009</v>
      </c>
      <c r="AI246" s="305">
        <f>AJ246/MoM!AJ246*100</f>
        <v>1.0433717079690101</v>
      </c>
      <c r="AJ246" s="305">
        <f>AK246/MoM!AK246*100</f>
        <v>1.064447816469984</v>
      </c>
      <c r="AK246" s="305">
        <f>AL246/MoM!AL246*100</f>
        <v>1.0439039736121132</v>
      </c>
      <c r="AL246" s="305">
        <f>AM246/MoM!AM246*100</f>
        <v>1.039415186525581</v>
      </c>
      <c r="AM246" s="305">
        <f>AN246/MoM!AN246*100</f>
        <v>1.0285013270670624</v>
      </c>
      <c r="AN246" s="305">
        <f>AO246/MoM!AO246*100</f>
        <v>1.0192448151234588</v>
      </c>
      <c r="AO246" s="305">
        <f>AP246/MoM!AP246*100</f>
        <v>1.0147601379369156</v>
      </c>
      <c r="AP246" s="305">
        <f>AQ246/MoM!AQ246*100</f>
        <v>0.99832102370233744</v>
      </c>
      <c r="AQ246" s="305">
        <f>AR246/MoM!AR246*100</f>
        <v>1.0035122930255895</v>
      </c>
      <c r="AR246" s="307">
        <v>1</v>
      </c>
      <c r="AS246" s="305">
        <f>AR246*MoM!AS246/100</f>
        <v>0.98739999999999994</v>
      </c>
      <c r="AT246" s="305">
        <f>AS246*MoM!AT246/100</f>
        <v>0.97732851999999992</v>
      </c>
      <c r="AU246" s="305">
        <f>AT246*MoM!AU246/100</f>
        <v>0.98407208678799984</v>
      </c>
      <c r="AV246" s="305">
        <f>AU246*MoM!AV246/100</f>
        <v>0.99086218418683703</v>
      </c>
      <c r="AW246" s="305">
        <f>AV246*MoM!AW246/100</f>
        <v>0.98551152839222811</v>
      </c>
      <c r="AX246" s="305">
        <f>AW246*MoM!AX246/100</f>
        <v>0.97023609970214864</v>
      </c>
      <c r="AY246" s="305">
        <f>AX246*MoM!AY246/100</f>
        <v>0.96645217891331026</v>
      </c>
      <c r="AZ246" s="305">
        <f>AY246*MoM!AZ246/100</f>
        <v>0.96345617715867904</v>
      </c>
    </row>
    <row r="247" spans="1:52" x14ac:dyDescent="0.45">
      <c r="A247" s="305">
        <f>Веса!A247</f>
        <v>1</v>
      </c>
      <c r="B247" s="305">
        <f>MoM!B247</f>
        <v>1</v>
      </c>
      <c r="C247" s="305">
        <f>БИПЦ_НДС!E247</f>
        <v>1</v>
      </c>
      <c r="D247" s="305">
        <f t="shared" si="3"/>
        <v>0</v>
      </c>
      <c r="E247" s="305">
        <v>0</v>
      </c>
      <c r="F247" s="305">
        <v>1</v>
      </c>
      <c r="G247" s="305">
        <v>1</v>
      </c>
      <c r="H247" s="305">
        <v>0</v>
      </c>
      <c r="I247" s="305">
        <v>0</v>
      </c>
      <c r="J247" s="308" t="s">
        <v>246</v>
      </c>
      <c r="K247" s="308" t="s">
        <v>246</v>
      </c>
      <c r="L247" s="305">
        <f>M247/MoM!M247*100</f>
        <v>1.0073930629323058</v>
      </c>
      <c r="M247" s="305">
        <f>N247/MoM!N247*100</f>
        <v>0.98936072710581746</v>
      </c>
      <c r="N247" s="305">
        <f>O247/MoM!O247*100</f>
        <v>0.98253413808878731</v>
      </c>
      <c r="O247" s="305">
        <f>P247/MoM!P247*100</f>
        <v>0.97742496057072559</v>
      </c>
      <c r="P247" s="305">
        <f>Q247/MoM!Q247*100</f>
        <v>0.96921459090193141</v>
      </c>
      <c r="Q247" s="305">
        <f>R247/MoM!R247*100</f>
        <v>0.9633993033565198</v>
      </c>
      <c r="R247" s="305">
        <f>S247/MoM!S247*100</f>
        <v>0.97679055367317535</v>
      </c>
      <c r="S247" s="305">
        <f>T247/MoM!T247*100</f>
        <v>0.99144241197827299</v>
      </c>
      <c r="T247" s="305">
        <f>U247/MoM!U247*100</f>
        <v>1.0058183269519581</v>
      </c>
      <c r="U247" s="305">
        <f>V247/MoM!V247*100</f>
        <v>1.0076287999404716</v>
      </c>
      <c r="V247" s="305">
        <f>W247/MoM!W247*100</f>
        <v>1.0062181196205549</v>
      </c>
      <c r="W247" s="305">
        <f>X247/MoM!X247*100</f>
        <v>1.0044069270052378</v>
      </c>
      <c r="X247" s="305">
        <f>Y247/MoM!Y247*100</f>
        <v>1.0199752343738191</v>
      </c>
      <c r="Y247" s="305">
        <f>Z247/MoM!Z247*100</f>
        <v>1.0153853458191369</v>
      </c>
      <c r="Z247" s="305">
        <f>AA247/MoM!AA247*100</f>
        <v>1.0238130441894355</v>
      </c>
      <c r="AA247" s="305">
        <f>AB247/MoM!AB247*100</f>
        <v>1.0235059002761788</v>
      </c>
      <c r="AB247" s="305">
        <f>AC247/MoM!AC247*100</f>
        <v>1.0190024743149637</v>
      </c>
      <c r="AC247" s="305">
        <f>AD247/MoM!AD247*100</f>
        <v>1.0304153020272913</v>
      </c>
      <c r="AD247" s="305">
        <f>AE247/MoM!AE247*100</f>
        <v>1.0310335512085076</v>
      </c>
      <c r="AE247" s="305">
        <f>AF247/MoM!AF247*100</f>
        <v>1.0374259592260004</v>
      </c>
      <c r="AF247" s="305">
        <f>AG247/MoM!AG247*100</f>
        <v>1.0310976608747218</v>
      </c>
      <c r="AG247" s="305">
        <f>AH247/MoM!AH247*100</f>
        <v>1.0283136971903599</v>
      </c>
      <c r="AH247" s="305">
        <f>AI247/MoM!AI247*100</f>
        <v>1.0292391795178313</v>
      </c>
      <c r="AI247" s="305">
        <f>AJ247/MoM!AJ247*100</f>
        <v>1.0583666482981857</v>
      </c>
      <c r="AJ247" s="305">
        <f>AK247/MoM!AK247*100</f>
        <v>1.0685269681218483</v>
      </c>
      <c r="AK247" s="305">
        <f>AL247/MoM!AL247*100</f>
        <v>1.043523437067797</v>
      </c>
      <c r="AL247" s="305">
        <f>AM247/MoM!AM247*100</f>
        <v>1.0367405347268563</v>
      </c>
      <c r="AM247" s="305">
        <f>AN247/MoM!AN247*100</f>
        <v>1.0376736012081107</v>
      </c>
      <c r="AN247" s="305">
        <f>AO247/MoM!AO247*100</f>
        <v>1.0129769694993576</v>
      </c>
      <c r="AO247" s="305">
        <f>AP247/MoM!AP247*100</f>
        <v>0.99980826889586594</v>
      </c>
      <c r="AP247" s="305">
        <f>AQ247/MoM!AQ247*100</f>
        <v>0.99021010951446564</v>
      </c>
      <c r="AQ247" s="305">
        <f>AR247/MoM!AR247*100</f>
        <v>0.98902185738304826</v>
      </c>
      <c r="AR247" s="307">
        <v>1</v>
      </c>
      <c r="AS247" s="305">
        <f>AR247*MoM!AS247/100</f>
        <v>0.98269999999999991</v>
      </c>
      <c r="AT247" s="305">
        <f>AS247*MoM!AT247/100</f>
        <v>0.98269999999999991</v>
      </c>
      <c r="AU247" s="305">
        <f>AT247*MoM!AU247/100</f>
        <v>0.99046332999999986</v>
      </c>
      <c r="AV247" s="305">
        <f>AU247*MoM!AV247/100</f>
        <v>0.99254330299299975</v>
      </c>
      <c r="AW247" s="305">
        <f>AV247*MoM!AW247/100</f>
        <v>0.98023576603588669</v>
      </c>
      <c r="AX247" s="305">
        <f>AW247*MoM!AX247/100</f>
        <v>0.9789614595400401</v>
      </c>
      <c r="AY247" s="305">
        <f>AX247*MoM!AY247/100</f>
        <v>0.97445823682615595</v>
      </c>
      <c r="AZ247" s="305">
        <f>AY247*MoM!AZ247/100</f>
        <v>0.96948849981834262</v>
      </c>
    </row>
    <row r="248" spans="1:52" x14ac:dyDescent="0.45">
      <c r="A248" s="305">
        <f>Веса!A248</f>
        <v>1</v>
      </c>
      <c r="B248" s="305">
        <f>MoM!B248</f>
        <v>1</v>
      </c>
      <c r="C248" s="305">
        <f>БИПЦ_НДС!E248</f>
        <v>1</v>
      </c>
      <c r="D248" s="305">
        <f t="shared" si="3"/>
        <v>0</v>
      </c>
      <c r="E248" s="305">
        <v>0</v>
      </c>
      <c r="F248" s="305">
        <v>1</v>
      </c>
      <c r="G248" s="305">
        <v>1</v>
      </c>
      <c r="H248" s="305">
        <v>0</v>
      </c>
      <c r="I248" s="305">
        <v>0</v>
      </c>
      <c r="J248" s="308" t="s">
        <v>247</v>
      </c>
      <c r="K248" s="308" t="s">
        <v>247</v>
      </c>
      <c r="L248" s="305">
        <f>M248/MoM!M248*100</f>
        <v>1.0736226834860956</v>
      </c>
      <c r="M248" s="305">
        <f>N248/MoM!N248*100</f>
        <v>1.06632204923839</v>
      </c>
      <c r="N248" s="305">
        <f>O248/MoM!O248*100</f>
        <v>1.0683480611319429</v>
      </c>
      <c r="O248" s="305">
        <f>P248/MoM!P248*100</f>
        <v>1.0501861440926998</v>
      </c>
      <c r="P248" s="305">
        <f>Q248/MoM!Q248*100</f>
        <v>1.0458803809019197</v>
      </c>
      <c r="Q248" s="305">
        <f>R248/MoM!R248*100</f>
        <v>1.0447299124829277</v>
      </c>
      <c r="R248" s="305">
        <f>S248/MoM!S248*100</f>
        <v>1.0725197281549737</v>
      </c>
      <c r="S248" s="305">
        <f>T248/MoM!T248*100</f>
        <v>1.0813143899258444</v>
      </c>
      <c r="T248" s="305">
        <f>U248/MoM!U248*100</f>
        <v>1.0948308197999173</v>
      </c>
      <c r="U248" s="305">
        <f>V248/MoM!V248*100</f>
        <v>1.0951592690458574</v>
      </c>
      <c r="V248" s="305">
        <f>W248/MoM!W248*100</f>
        <v>1.0804841348406429</v>
      </c>
      <c r="W248" s="305">
        <f>X248/MoM!X248*100</f>
        <v>1.0774587792630892</v>
      </c>
      <c r="X248" s="305">
        <f>Y248/MoM!Y248*100</f>
        <v>1.080152426211247</v>
      </c>
      <c r="Y248" s="305">
        <f>Z248/MoM!Z248*100</f>
        <v>1.0818806700931849</v>
      </c>
      <c r="Z248" s="305">
        <f>AA248/MoM!AA248*100</f>
        <v>1.0731174366654301</v>
      </c>
      <c r="AA248" s="305">
        <f>AB248/MoM!AB248*100</f>
        <v>1.0694688373807677</v>
      </c>
      <c r="AB248" s="305">
        <f>AC248/MoM!AC248*100</f>
        <v>1.0744953409164573</v>
      </c>
      <c r="AC248" s="305">
        <f>AD248/MoM!AD248*100</f>
        <v>1.0813721110983225</v>
      </c>
      <c r="AD248" s="305">
        <f>AE248/MoM!AE248*100</f>
        <v>1.0827778948427504</v>
      </c>
      <c r="AE248" s="305">
        <f>AF248/MoM!AF248*100</f>
        <v>1.0705425046310275</v>
      </c>
      <c r="AF248" s="305">
        <f>AG248/MoM!AG248*100</f>
        <v>1.0738611863953837</v>
      </c>
      <c r="AG248" s="305">
        <f>AH248/MoM!AH248*100</f>
        <v>1.0817003730560701</v>
      </c>
      <c r="AH248" s="305">
        <f>AI248/MoM!AI248*100</f>
        <v>1.0714242195120374</v>
      </c>
      <c r="AI248" s="305">
        <f>AJ248/MoM!AJ248*100</f>
        <v>1.0787099042047192</v>
      </c>
      <c r="AJ248" s="305">
        <f>AK248/MoM!AK248*100</f>
        <v>1.0829168728311176</v>
      </c>
      <c r="AK248" s="305">
        <f>AL248/MoM!AL248*100</f>
        <v>1.0681892033606144</v>
      </c>
      <c r="AL248" s="305">
        <f>AM248/MoM!AM248*100</f>
        <v>1.0571868545660001</v>
      </c>
      <c r="AM248" s="305">
        <f>AN248/MoM!AN248*100</f>
        <v>1.0471435794476232</v>
      </c>
      <c r="AN248" s="305">
        <f>AO248/MoM!AO248*100</f>
        <v>1.0274572801540081</v>
      </c>
      <c r="AO248" s="305">
        <f>AP248/MoM!AP248*100</f>
        <v>1.0124564038637596</v>
      </c>
      <c r="AP248" s="305">
        <f>AQ248/MoM!AQ248*100</f>
        <v>1.0051667177559405</v>
      </c>
      <c r="AQ248" s="305">
        <f>AR248/MoM!AR248*100</f>
        <v>0.9904912836767038</v>
      </c>
      <c r="AR248" s="307">
        <v>1</v>
      </c>
      <c r="AS248" s="305">
        <f>AR248*MoM!AS248/100</f>
        <v>0.99529999999999996</v>
      </c>
      <c r="AT248" s="305">
        <f>AS248*MoM!AT248/100</f>
        <v>1.0072436</v>
      </c>
      <c r="AU248" s="305">
        <f>AT248*MoM!AU248/100</f>
        <v>1.0046247666399999</v>
      </c>
      <c r="AV248" s="305">
        <f>AU248*MoM!AV248/100</f>
        <v>1.011355752576488</v>
      </c>
      <c r="AW248" s="305">
        <f>AV248*MoM!AW248/100</f>
        <v>1.0041751267331951</v>
      </c>
      <c r="AX248" s="305">
        <f>AW248*MoM!AX248/100</f>
        <v>1.0032713691191351</v>
      </c>
      <c r="AY248" s="305">
        <f>AX248*MoM!AY248/100</f>
        <v>0.99855599368427517</v>
      </c>
      <c r="AZ248" s="305">
        <f>AY248*MoM!AZ248/100</f>
        <v>1.00904083161796</v>
      </c>
    </row>
    <row r="249" spans="1:52" x14ac:dyDescent="0.45">
      <c r="A249" s="305">
        <f>Веса!A249</f>
        <v>1</v>
      </c>
      <c r="B249" s="305">
        <f>MoM!B249</f>
        <v>1</v>
      </c>
      <c r="C249" s="305">
        <f>БИПЦ_НДС!E249</f>
        <v>1</v>
      </c>
      <c r="D249" s="305">
        <f t="shared" si="3"/>
        <v>0</v>
      </c>
      <c r="E249" s="305">
        <v>0</v>
      </c>
      <c r="F249" s="305">
        <v>1</v>
      </c>
      <c r="G249" s="305">
        <v>1</v>
      </c>
      <c r="H249" s="305">
        <v>0</v>
      </c>
      <c r="I249" s="305">
        <v>0</v>
      </c>
      <c r="J249" s="308" t="s">
        <v>248</v>
      </c>
      <c r="K249" s="308" t="s">
        <v>248</v>
      </c>
      <c r="L249" s="305">
        <f>M249/MoM!M249*100</f>
        <v>0.90497983565118156</v>
      </c>
      <c r="M249" s="305">
        <f>N249/MoM!N249*100</f>
        <v>0.90669929733891885</v>
      </c>
      <c r="N249" s="305">
        <f>O249/MoM!O249*100</f>
        <v>0.90805934628492724</v>
      </c>
      <c r="O249" s="305">
        <f>P249/MoM!P249*100</f>
        <v>0.91087433025841047</v>
      </c>
      <c r="P249" s="305">
        <f>Q249/MoM!Q249*100</f>
        <v>0.91397130298128904</v>
      </c>
      <c r="Q249" s="305">
        <f>R249/MoM!R249*100</f>
        <v>0.9123261546359227</v>
      </c>
      <c r="R249" s="305">
        <f>S249/MoM!S249*100</f>
        <v>0.9143332721761217</v>
      </c>
      <c r="S249" s="305">
        <f>T249/MoM!T249*100</f>
        <v>0.92173937168074827</v>
      </c>
      <c r="T249" s="305">
        <f>U249/MoM!U249*100</f>
        <v>0.92690111216216042</v>
      </c>
      <c r="U249" s="305">
        <f>V249/MoM!V249*100</f>
        <v>0.93060871661080902</v>
      </c>
      <c r="V249" s="305">
        <f>W249/MoM!W249*100</f>
        <v>0.93153932532741979</v>
      </c>
      <c r="W249" s="305">
        <f>X249/MoM!X249*100</f>
        <v>0.93852587026737544</v>
      </c>
      <c r="X249" s="305">
        <f>Y249/MoM!Y249*100</f>
        <v>0.94190456340033801</v>
      </c>
      <c r="Y249" s="305">
        <f>Z249/MoM!Z249*100</f>
        <v>0.94359999161445873</v>
      </c>
      <c r="Z249" s="305">
        <f>AA249/MoM!AA249*100</f>
        <v>0.94359999161445873</v>
      </c>
      <c r="AA249" s="305">
        <f>AB249/MoM!AB249*100</f>
        <v>0.94652515158846362</v>
      </c>
      <c r="AB249" s="305">
        <f>AC249/MoM!AC249*100</f>
        <v>0.94945937955838788</v>
      </c>
      <c r="AC249" s="305">
        <f>AD249/MoM!AD249*100</f>
        <v>0.95221281175910721</v>
      </c>
      <c r="AD249" s="305">
        <f>AE249/MoM!AE249*100</f>
        <v>0.95373635225792164</v>
      </c>
      <c r="AE249" s="305">
        <f>AF249/MoM!AF249*100</f>
        <v>0.95898190219534007</v>
      </c>
      <c r="AF249" s="305">
        <f>AG249/MoM!AG249*100</f>
        <v>0.96166705152148702</v>
      </c>
      <c r="AG249" s="305">
        <f>AH249/MoM!AH249*100</f>
        <v>0.96637922007394228</v>
      </c>
      <c r="AH249" s="305">
        <f>AI249/MoM!AI249*100</f>
        <v>0.97092120240828972</v>
      </c>
      <c r="AI249" s="305">
        <f>AJ249/MoM!AJ249*100</f>
        <v>0.9755816241798495</v>
      </c>
      <c r="AJ249" s="305">
        <f>AK249/MoM!AK249*100</f>
        <v>0.97899615986447897</v>
      </c>
      <c r="AK249" s="305">
        <f>AL249/MoM!AL249*100</f>
        <v>0.98780712530325931</v>
      </c>
      <c r="AL249" s="305">
        <f>AM249/MoM!AM249*100</f>
        <v>0.99314128377989697</v>
      </c>
      <c r="AM249" s="305">
        <f>AN249/MoM!AN249*100</f>
        <v>0.9970145347866386</v>
      </c>
      <c r="AN249" s="305">
        <f>AO249/MoM!AO249*100</f>
        <v>0.99821095222838263</v>
      </c>
      <c r="AO249" s="305">
        <f>AP249/MoM!AP249*100</f>
        <v>0.99671363580004002</v>
      </c>
      <c r="AP249" s="305">
        <f>AQ249/MoM!AQ249*100</f>
        <v>1.0007004903432402</v>
      </c>
      <c r="AQ249" s="305">
        <f>AR249/MoM!AR249*100</f>
        <v>1</v>
      </c>
      <c r="AR249" s="307">
        <v>1</v>
      </c>
      <c r="AS249" s="305">
        <f>AR249*MoM!AS249/100</f>
        <v>0.99980000000000002</v>
      </c>
      <c r="AT249" s="305">
        <f>AS249*MoM!AT249/100</f>
        <v>1.00059984</v>
      </c>
      <c r="AU249" s="305">
        <f>AT249*MoM!AU249/100</f>
        <v>1.0056028392</v>
      </c>
      <c r="AV249" s="305">
        <f>AU249*MoM!AV249/100</f>
        <v>1.0030888321020002</v>
      </c>
      <c r="AW249" s="305">
        <f>AV249*MoM!AW249/100</f>
        <v>1.0025872876859492</v>
      </c>
      <c r="AX249" s="305">
        <f>AW249*MoM!AX249/100</f>
        <v>1.0032890987873293</v>
      </c>
      <c r="AY249" s="305">
        <f>AX249*MoM!AY249/100</f>
        <v>1.005295676984904</v>
      </c>
      <c r="AZ249" s="305">
        <f>AY249*MoM!AZ249/100</f>
        <v>1.0023803195216479</v>
      </c>
    </row>
    <row r="250" spans="1:52" x14ac:dyDescent="0.45">
      <c r="A250" s="305">
        <f>Веса!A250</f>
        <v>1</v>
      </c>
      <c r="B250" s="305">
        <f>MoM!B250</f>
        <v>1</v>
      </c>
      <c r="C250" s="305">
        <f>БИПЦ_НДС!E250</f>
        <v>1</v>
      </c>
      <c r="D250" s="305">
        <f t="shared" si="3"/>
        <v>0</v>
      </c>
      <c r="E250" s="305">
        <v>0</v>
      </c>
      <c r="F250" s="305">
        <v>1</v>
      </c>
      <c r="G250" s="305">
        <v>1</v>
      </c>
      <c r="H250" s="305">
        <v>0</v>
      </c>
      <c r="I250" s="305">
        <v>0</v>
      </c>
      <c r="J250" s="308" t="s">
        <v>249</v>
      </c>
      <c r="K250" s="308" t="s">
        <v>249</v>
      </c>
      <c r="L250" s="305">
        <f>M250/MoM!M250*100</f>
        <v>0.84679230817970574</v>
      </c>
      <c r="M250" s="305">
        <f>N250/MoM!N250*100</f>
        <v>0.8478084589495215</v>
      </c>
      <c r="N250" s="305">
        <f>O250/MoM!O250*100</f>
        <v>0.85442136492932774</v>
      </c>
      <c r="O250" s="305">
        <f>P250/MoM!P250*100</f>
        <v>0.85647197620515803</v>
      </c>
      <c r="P250" s="305">
        <f>Q250/MoM!Q250*100</f>
        <v>0.85552985703133233</v>
      </c>
      <c r="Q250" s="305">
        <f>R250/MoM!R250*100</f>
        <v>0.85732646973109805</v>
      </c>
      <c r="R250" s="305">
        <f>S250/MoM!S250*100</f>
        <v>0.86084150825699557</v>
      </c>
      <c r="S250" s="305">
        <f>T250/MoM!T250*100</f>
        <v>0.86583438900488618</v>
      </c>
      <c r="T250" s="305">
        <f>U250/MoM!U250*100</f>
        <v>0.87371348194483067</v>
      </c>
      <c r="U250" s="305">
        <f>V250/MoM!V250*100</f>
        <v>0.88227587406788999</v>
      </c>
      <c r="V250" s="305">
        <f>W250/MoM!W250*100</f>
        <v>0.88395219822861892</v>
      </c>
      <c r="W250" s="305">
        <f>X250/MoM!X250*100</f>
        <v>0.88996307317657353</v>
      </c>
      <c r="X250" s="305">
        <f>Y250/MoM!Y250*100</f>
        <v>0.89352292546927992</v>
      </c>
      <c r="Y250" s="305">
        <f>Z250/MoM!Z250*100</f>
        <v>0.89942017677737707</v>
      </c>
      <c r="Z250" s="305">
        <f>AA250/MoM!AA250*100</f>
        <v>0.90481669783804131</v>
      </c>
      <c r="AA250" s="305">
        <f>AB250/MoM!AB250*100</f>
        <v>0.90753114793155532</v>
      </c>
      <c r="AB250" s="305">
        <f>AC250/MoM!AC250*100</f>
        <v>0.90916470399783211</v>
      </c>
      <c r="AC250" s="305">
        <f>AD250/MoM!AD250*100</f>
        <v>0.91243769693222421</v>
      </c>
      <c r="AD250" s="305">
        <f>AE250/MoM!AE250*100</f>
        <v>0.91745610426535151</v>
      </c>
      <c r="AE250" s="305">
        <f>AF250/MoM!AF250*100</f>
        <v>0.91773134109663124</v>
      </c>
      <c r="AF250" s="305">
        <f>AG250/MoM!AG250*100</f>
        <v>0.92112694705868881</v>
      </c>
      <c r="AG250" s="305">
        <f>AH250/MoM!AH250*100</f>
        <v>0.92646948335162926</v>
      </c>
      <c r="AH250" s="305">
        <f>AI250/MoM!AI250*100</f>
        <v>0.93480770870179408</v>
      </c>
      <c r="AI250" s="305">
        <f>AJ250/MoM!AJ250*100</f>
        <v>0.9420057280587979</v>
      </c>
      <c r="AJ250" s="305">
        <f>AK250/MoM!AK250*100</f>
        <v>0.95434600309636819</v>
      </c>
      <c r="AK250" s="305">
        <f>AL250/MoM!AL250*100</f>
        <v>0.96264881332330665</v>
      </c>
      <c r="AL250" s="305">
        <f>AM250/MoM!AM250*100</f>
        <v>0.96871350084724339</v>
      </c>
      <c r="AM250" s="305">
        <f>AN250/MoM!AN250*100</f>
        <v>0.97772253640512286</v>
      </c>
      <c r="AN250" s="305">
        <f>AO250/MoM!AO250*100</f>
        <v>0.987108672754612</v>
      </c>
      <c r="AO250" s="305">
        <f>AP250/MoM!AP250*100</f>
        <v>0.99234034872021148</v>
      </c>
      <c r="AP250" s="305">
        <f>AQ250/MoM!AQ250*100</f>
        <v>0.99392809327816367</v>
      </c>
      <c r="AQ250" s="305">
        <f>AR250/MoM!AR250*100</f>
        <v>0.99750623441396502</v>
      </c>
      <c r="AR250" s="307">
        <v>1</v>
      </c>
      <c r="AS250" s="305">
        <f>AR250*MoM!AS250/100</f>
        <v>1.0049999999999999</v>
      </c>
      <c r="AT250" s="305">
        <f>AS250*MoM!AT250/100</f>
        <v>1.0124369999999998</v>
      </c>
      <c r="AU250" s="305">
        <f>AT250*MoM!AU250/100</f>
        <v>1.0184103782999998</v>
      </c>
      <c r="AV250" s="305">
        <f>AU250*MoM!AV250/100</f>
        <v>1.0285944820829998</v>
      </c>
      <c r="AW250" s="305">
        <f>AV250*MoM!AW250/100</f>
        <v>1.0363089406986221</v>
      </c>
      <c r="AX250" s="305">
        <f>AW250*MoM!AX250/100</f>
        <v>1.0421122707665345</v>
      </c>
      <c r="AY250" s="305">
        <f>AX250*MoM!AY250/100</f>
        <v>1.0487817892994402</v>
      </c>
      <c r="AZ250" s="305">
        <f>AY250*MoM!AZ250/100</f>
        <v>1.0526622819198481</v>
      </c>
    </row>
    <row r="251" spans="1:52" x14ac:dyDescent="0.45">
      <c r="A251" s="305">
        <f>Веса!A251</f>
        <v>1</v>
      </c>
      <c r="B251" s="305">
        <f>MoM!B251</f>
        <v>1</v>
      </c>
      <c r="C251" s="305">
        <f>БИПЦ_НДС!E251</f>
        <v>1</v>
      </c>
      <c r="D251" s="305">
        <f t="shared" si="3"/>
        <v>0</v>
      </c>
      <c r="E251" s="305">
        <v>0</v>
      </c>
      <c r="F251" s="305">
        <v>1</v>
      </c>
      <c r="G251" s="305">
        <v>1</v>
      </c>
      <c r="H251" s="305">
        <v>0</v>
      </c>
      <c r="I251" s="305">
        <v>0</v>
      </c>
      <c r="J251" s="308" t="s">
        <v>250</v>
      </c>
      <c r="K251" s="308" t="s">
        <v>250</v>
      </c>
      <c r="L251" s="305">
        <f>M251/MoM!M251*100</f>
        <v>0.94600857708512021</v>
      </c>
      <c r="M251" s="305">
        <f>N251/MoM!N251*100</f>
        <v>0.93967031961865</v>
      </c>
      <c r="N251" s="305">
        <f>O251/MoM!O251*100</f>
        <v>0.9451204074724382</v>
      </c>
      <c r="O251" s="305">
        <f>P251/MoM!P251*100</f>
        <v>0.96014782195125004</v>
      </c>
      <c r="P251" s="305">
        <f>Q251/MoM!Q251*100</f>
        <v>0.9628362358527135</v>
      </c>
      <c r="Q251" s="305">
        <f>R251/MoM!R251*100</f>
        <v>0.96957608950368257</v>
      </c>
      <c r="R251" s="305">
        <f>S251/MoM!S251*100</f>
        <v>0.9743270123422505</v>
      </c>
      <c r="S251" s="305">
        <f>T251/MoM!T251*100</f>
        <v>0.98251135924592536</v>
      </c>
      <c r="T251" s="305">
        <f>U251/MoM!U251*100</f>
        <v>0.98143059675075484</v>
      </c>
      <c r="U251" s="305">
        <f>V251/MoM!V251*100</f>
        <v>0.98113616757172961</v>
      </c>
      <c r="V251" s="305">
        <f>W251/MoM!W251*100</f>
        <v>0.98594373479283104</v>
      </c>
      <c r="W251" s="305">
        <f>X251/MoM!X251*100</f>
        <v>0.99314112405681865</v>
      </c>
      <c r="X251" s="305">
        <f>Y251/MoM!Y251*100</f>
        <v>0.99016170068464815</v>
      </c>
      <c r="Y251" s="305">
        <f>Z251/MoM!Z251*100</f>
        <v>0.98263647175944469</v>
      </c>
      <c r="Z251" s="305">
        <f>AA251/MoM!AA251*100</f>
        <v>0.98126078069898148</v>
      </c>
      <c r="AA251" s="305">
        <f>AB251/MoM!AB251*100</f>
        <v>0.97969076344986317</v>
      </c>
      <c r="AB251" s="305">
        <f>AC251/MoM!AC251*100</f>
        <v>0.98850798032091203</v>
      </c>
      <c r="AC251" s="305">
        <f>AD251/MoM!AD251*100</f>
        <v>0.98890338351304041</v>
      </c>
      <c r="AD251" s="305">
        <f>AE251/MoM!AE251*100</f>
        <v>0.98732113809941957</v>
      </c>
      <c r="AE251" s="305">
        <f>AF251/MoM!AF251*100</f>
        <v>0.98416171045750156</v>
      </c>
      <c r="AF251" s="305">
        <f>AG251/MoM!AG251*100</f>
        <v>0.97865040487893962</v>
      </c>
      <c r="AG251" s="305">
        <f>AH251/MoM!AH251*100</f>
        <v>0.98501163251065271</v>
      </c>
      <c r="AH251" s="305">
        <f>AI251/MoM!AI251*100</f>
        <v>0.98983818950995495</v>
      </c>
      <c r="AI251" s="305">
        <f>AJ251/MoM!AJ251*100</f>
        <v>0.99716299211232862</v>
      </c>
      <c r="AJ251" s="305">
        <f>AK251/MoM!AK251*100</f>
        <v>1.0018496581752565</v>
      </c>
      <c r="AK251" s="305">
        <f>AL251/MoM!AL251*100</f>
        <v>0.99653985498692754</v>
      </c>
      <c r="AL251" s="305">
        <f>AM251/MoM!AM251*100</f>
        <v>0.99663950897242626</v>
      </c>
      <c r="AM251" s="305">
        <f>AN251/MoM!AN251*100</f>
        <v>0.99155664747666672</v>
      </c>
      <c r="AN251" s="305">
        <f>AO251/MoM!AO251*100</f>
        <v>0.99591949672556412</v>
      </c>
      <c r="AO251" s="305">
        <f>AP251/MoM!AP251*100</f>
        <v>0.99850888741705068</v>
      </c>
      <c r="AP251" s="305">
        <f>AQ251/MoM!AQ251*100</f>
        <v>1.0019038176342687</v>
      </c>
      <c r="AQ251" s="305">
        <f>AR251/MoM!AR251*100</f>
        <v>0.99990000999899997</v>
      </c>
      <c r="AR251" s="307">
        <v>1</v>
      </c>
      <c r="AS251" s="305">
        <f>AR251*MoM!AS251/100</f>
        <v>0.99159999999999993</v>
      </c>
      <c r="AT251" s="305">
        <f>AS251*MoM!AT251/100</f>
        <v>0.98693947999999987</v>
      </c>
      <c r="AU251" s="305">
        <f>AT251*MoM!AU251/100</f>
        <v>0.98545907077999984</v>
      </c>
      <c r="AV251" s="305">
        <f>AU251*MoM!AV251/100</f>
        <v>0.98171432631103583</v>
      </c>
      <c r="AW251" s="305">
        <f>AV251*MoM!AW251/100</f>
        <v>0.9771002689773739</v>
      </c>
      <c r="AX251" s="305">
        <f>AW251*MoM!AX251/100</f>
        <v>0.98618730147886358</v>
      </c>
      <c r="AY251" s="305">
        <f>AX251*MoM!AY251/100</f>
        <v>0.98608868274871564</v>
      </c>
      <c r="AZ251" s="305">
        <f>AY251*MoM!AZ251/100</f>
        <v>0.99013164634798523</v>
      </c>
    </row>
    <row r="252" spans="1:52" x14ac:dyDescent="0.45">
      <c r="A252" s="305">
        <f>Веса!A252</f>
        <v>1</v>
      </c>
      <c r="B252" s="305">
        <f>MoM!B252</f>
        <v>1</v>
      </c>
      <c r="C252" s="305">
        <f>БИПЦ_НДС!E252</f>
        <v>1</v>
      </c>
      <c r="D252" s="305">
        <f t="shared" si="3"/>
        <v>0</v>
      </c>
      <c r="E252" s="305">
        <v>0</v>
      </c>
      <c r="F252" s="305">
        <v>1</v>
      </c>
      <c r="G252" s="305">
        <v>1</v>
      </c>
      <c r="H252" s="305">
        <v>0</v>
      </c>
      <c r="I252" s="305">
        <v>0</v>
      </c>
      <c r="J252" s="308" t="s">
        <v>251</v>
      </c>
      <c r="K252" s="308" t="s">
        <v>251</v>
      </c>
      <c r="L252" s="305">
        <f>M252/MoM!M252*100</f>
        <v>0.97378024269302621</v>
      </c>
      <c r="M252" s="305">
        <f>N252/MoM!N252*100</f>
        <v>0.97709109551818263</v>
      </c>
      <c r="N252" s="305">
        <f>O252/MoM!O252*100</f>
        <v>0.97572316798445724</v>
      </c>
      <c r="O252" s="305">
        <f>P252/MoM!P252*100</f>
        <v>0.97279599848050391</v>
      </c>
      <c r="P252" s="305">
        <f>Q252/MoM!Q252*100</f>
        <v>0.97221232088141563</v>
      </c>
      <c r="Q252" s="305">
        <f>R252/MoM!R252*100</f>
        <v>0.97726782494999886</v>
      </c>
      <c r="R252" s="305">
        <f>S252/MoM!S252*100</f>
        <v>0.97844054633993882</v>
      </c>
      <c r="S252" s="305">
        <f>T252/MoM!T252*100</f>
        <v>0.98206077636139655</v>
      </c>
      <c r="T252" s="305">
        <f>U252/MoM!U252*100</f>
        <v>0.98363207360357485</v>
      </c>
      <c r="U252" s="305">
        <f>V252/MoM!V252*100</f>
        <v>0.98559933775078201</v>
      </c>
      <c r="V252" s="305">
        <f>W252/MoM!W252*100</f>
        <v>0.99427261192298888</v>
      </c>
      <c r="W252" s="305">
        <f>X252/MoM!X252*100</f>
        <v>1.0001388203333346</v>
      </c>
      <c r="X252" s="305">
        <f>Y252/MoM!Y252*100</f>
        <v>0.99553818175980113</v>
      </c>
      <c r="Y252" s="305">
        <f>Z252/MoM!Z252*100</f>
        <v>0.99504041266892129</v>
      </c>
      <c r="Z252" s="305">
        <f>AA252/MoM!AA252*100</f>
        <v>0.99454289246258676</v>
      </c>
      <c r="AA252" s="305">
        <f>AB252/MoM!AB252*100</f>
        <v>0.99175817236369157</v>
      </c>
      <c r="AB252" s="305">
        <f>AC252/MoM!AC252*100</f>
        <v>0.99116311746027341</v>
      </c>
      <c r="AC252" s="305">
        <f>AD252/MoM!AD252*100</f>
        <v>0.9902710706545591</v>
      </c>
      <c r="AD252" s="305">
        <f>AE252/MoM!AE252*100</f>
        <v>0.97611019434419888</v>
      </c>
      <c r="AE252" s="305">
        <f>AF252/MoM!AF252*100</f>
        <v>0.98274774366573958</v>
      </c>
      <c r="AF252" s="305">
        <f>AG252/MoM!AG252*100</f>
        <v>0.98156844637334062</v>
      </c>
      <c r="AG252" s="305">
        <f>AH252/MoM!AH252*100</f>
        <v>0.99099150345852449</v>
      </c>
      <c r="AH252" s="305">
        <f>AI252/MoM!AI252*100</f>
        <v>0.99297348646544148</v>
      </c>
      <c r="AI252" s="305">
        <f>AJ252/MoM!AJ252*100</f>
        <v>0.99495943343837245</v>
      </c>
      <c r="AJ252" s="305">
        <f>AK252/MoM!AK252*100</f>
        <v>1.0020236454157849</v>
      </c>
      <c r="AK252" s="305">
        <f>AL252/MoM!AL252*100</f>
        <v>1.0023242525094096</v>
      </c>
      <c r="AL252" s="305">
        <f>AM252/MoM!AM252*100</f>
        <v>1.0110444735062414</v>
      </c>
      <c r="AM252" s="305">
        <f>AN252/MoM!AN252*100</f>
        <v>1.0003274020870752</v>
      </c>
      <c r="AN252" s="305">
        <f>AO252/MoM!AO252*100</f>
        <v>1.0061293010191801</v>
      </c>
      <c r="AO252" s="305">
        <f>AP252/MoM!AP252*100</f>
        <v>1.0030103001860207</v>
      </c>
      <c r="AP252" s="305">
        <f>AQ252/MoM!AQ252*100</f>
        <v>1.0001015703154812</v>
      </c>
      <c r="AQ252" s="305">
        <f>AR252/MoM!AR252*100</f>
        <v>1.0013016921998599</v>
      </c>
      <c r="AR252" s="307">
        <v>1</v>
      </c>
      <c r="AS252" s="305">
        <f>AR252*MoM!AS252/100</f>
        <v>0.99609999999999999</v>
      </c>
      <c r="AT252" s="305">
        <f>AS252*MoM!AT252/100</f>
        <v>0.99470546000000004</v>
      </c>
      <c r="AU252" s="305">
        <f>AT252*MoM!AU252/100</f>
        <v>0.99629698873600003</v>
      </c>
      <c r="AV252" s="305">
        <f>AU252*MoM!AV252/100</f>
        <v>1.0014777330774272</v>
      </c>
      <c r="AW252" s="305">
        <f>AV252*MoM!AW252/100</f>
        <v>0.99747182214511743</v>
      </c>
      <c r="AX252" s="305">
        <f>AW252*MoM!AX252/100</f>
        <v>0.99747182214511743</v>
      </c>
      <c r="AY252" s="305">
        <f>AX252*MoM!AY252/100</f>
        <v>1.002459181255843</v>
      </c>
      <c r="AZ252" s="305">
        <f>AY252*MoM!AZ252/100</f>
        <v>0.99754713126768946</v>
      </c>
    </row>
    <row r="253" spans="1:52" x14ac:dyDescent="0.45">
      <c r="A253" s="305">
        <f>Веса!A253</f>
        <v>1</v>
      </c>
      <c r="B253" s="305">
        <f>MoM!B253</f>
        <v>1</v>
      </c>
      <c r="C253" s="305">
        <f>БИПЦ_НДС!E253</f>
        <v>1</v>
      </c>
      <c r="D253" s="305">
        <f t="shared" si="3"/>
        <v>0</v>
      </c>
      <c r="E253" s="305">
        <v>0</v>
      </c>
      <c r="F253" s="305">
        <v>1</v>
      </c>
      <c r="G253" s="305">
        <v>1</v>
      </c>
      <c r="H253" s="305">
        <v>0</v>
      </c>
      <c r="I253" s="305">
        <v>0</v>
      </c>
      <c r="J253" s="308" t="s">
        <v>252</v>
      </c>
      <c r="K253" s="308" t="s">
        <v>252</v>
      </c>
      <c r="L253" s="305">
        <f>M253/MoM!M253*100</f>
        <v>0.91166754887385182</v>
      </c>
      <c r="M253" s="305">
        <f>N253/MoM!N253*100</f>
        <v>0.89434586544524852</v>
      </c>
      <c r="N253" s="305">
        <f>O253/MoM!O253*100</f>
        <v>0.89917533311865294</v>
      </c>
      <c r="O253" s="305">
        <f>P253/MoM!P253*100</f>
        <v>0.90457038511736476</v>
      </c>
      <c r="P253" s="305">
        <f>Q253/MoM!Q253*100</f>
        <v>0.91244014746788582</v>
      </c>
      <c r="Q253" s="305">
        <f>R253/MoM!R253*100</f>
        <v>0.91025029111396294</v>
      </c>
      <c r="R253" s="305">
        <f>S253/MoM!S253*100</f>
        <v>0.9192617689959911</v>
      </c>
      <c r="S253" s="305">
        <f>T253/MoM!T253*100</f>
        <v>0.9265239369710595</v>
      </c>
      <c r="T253" s="305">
        <f>U253/MoM!U253*100</f>
        <v>0.92235457925468978</v>
      </c>
      <c r="U253" s="305">
        <f>V253/MoM!V253*100</f>
        <v>0.92982565134665274</v>
      </c>
      <c r="V253" s="305">
        <f>W253/MoM!W253*100</f>
        <v>0.93586951808040597</v>
      </c>
      <c r="W253" s="305">
        <f>X253/MoM!X253*100</f>
        <v>0.94204625689973653</v>
      </c>
      <c r="X253" s="305">
        <f>Y253/MoM!Y253*100</f>
        <v>0.94506080492181566</v>
      </c>
      <c r="Y253" s="305">
        <f>Z253/MoM!Z253*100</f>
        <v>0.94988061502691701</v>
      </c>
      <c r="Z253" s="305">
        <f>AA253/MoM!AA253*100</f>
        <v>0.94798085379686325</v>
      </c>
      <c r="AA253" s="305">
        <f>AB253/MoM!AB253*100</f>
        <v>0.95035080593135535</v>
      </c>
      <c r="AB253" s="305">
        <f>AC253/MoM!AC253*100</f>
        <v>0.94826003415830629</v>
      </c>
      <c r="AC253" s="305">
        <f>AD253/MoM!AD253*100</f>
        <v>0.94702729611390057</v>
      </c>
      <c r="AD253" s="305">
        <f>AE253/MoM!AE253*100</f>
        <v>0.9520465407833042</v>
      </c>
      <c r="AE253" s="305">
        <f>AF253/MoM!AF253*100</f>
        <v>0.95061847097212915</v>
      </c>
      <c r="AF253" s="305">
        <f>AG253/MoM!AG253*100</f>
        <v>0.94890735772437929</v>
      </c>
      <c r="AG253" s="305">
        <f>AH253/MoM!AH253*100</f>
        <v>0.97130157136667461</v>
      </c>
      <c r="AH253" s="305">
        <f>AI253/MoM!AI253*100</f>
        <v>0.97810068236624126</v>
      </c>
      <c r="AI253" s="305">
        <f>AJ253/MoM!AJ253*100</f>
        <v>0.99355467314762791</v>
      </c>
      <c r="AJ253" s="305">
        <f>AK253/MoM!AK253*100</f>
        <v>0.99275982940910978</v>
      </c>
      <c r="AK253" s="305">
        <f>AL253/MoM!AL253*100</f>
        <v>0.99534100496557354</v>
      </c>
      <c r="AL253" s="305">
        <f>AM253/MoM!AM253*100</f>
        <v>1.0025074602013258</v>
      </c>
      <c r="AM253" s="305">
        <f>AN253/MoM!AN253*100</f>
        <v>1.0006026960269432</v>
      </c>
      <c r="AN253" s="305">
        <f>AO253/MoM!AO253*100</f>
        <v>0.99279799499793309</v>
      </c>
      <c r="AO253" s="305">
        <f>AP253/MoM!AP253*100</f>
        <v>0.99418791219093028</v>
      </c>
      <c r="AP253" s="305">
        <f>AQ253/MoM!AQ253*100</f>
        <v>0.98712917801437472</v>
      </c>
      <c r="AQ253" s="305">
        <f>AR253/MoM!AR253*100</f>
        <v>0.99166997223324072</v>
      </c>
      <c r="AR253" s="307">
        <v>1</v>
      </c>
      <c r="AS253" s="305">
        <f>AR253*MoM!AS253/100</f>
        <v>0.98450000000000004</v>
      </c>
      <c r="AT253" s="305">
        <f>AS253*MoM!AT253/100</f>
        <v>0.98194029999999999</v>
      </c>
      <c r="AU253" s="305">
        <f>AT253*MoM!AU253/100</f>
        <v>0.98439515075000006</v>
      </c>
      <c r="AV253" s="305">
        <f>AU253*MoM!AV253/100</f>
        <v>0.99158123535047504</v>
      </c>
      <c r="AW253" s="305">
        <f>AV253*MoM!AW253/100</f>
        <v>0.99604335090955221</v>
      </c>
      <c r="AX253" s="305">
        <f>AW253*MoM!AX253/100</f>
        <v>0.99763702027100754</v>
      </c>
      <c r="AY253" s="305">
        <f>AX253*MoM!AY253/100</f>
        <v>0.99464410921019453</v>
      </c>
      <c r="AZ253" s="305">
        <f>AY253*MoM!AZ253/100</f>
        <v>0.98211159343414611</v>
      </c>
    </row>
    <row r="254" spans="1:52" x14ac:dyDescent="0.45">
      <c r="A254" s="305">
        <f>Веса!A254</f>
        <v>1</v>
      </c>
      <c r="B254" s="305">
        <f>MoM!B254</f>
        <v>1</v>
      </c>
      <c r="C254" s="305">
        <f>БИПЦ_НДС!E254</f>
        <v>1</v>
      </c>
      <c r="D254" s="305">
        <f t="shared" si="3"/>
        <v>0</v>
      </c>
      <c r="E254" s="305">
        <v>0</v>
      </c>
      <c r="F254" s="305">
        <v>1</v>
      </c>
      <c r="G254" s="305">
        <v>1</v>
      </c>
      <c r="H254" s="305">
        <v>0</v>
      </c>
      <c r="I254" s="305">
        <v>0</v>
      </c>
      <c r="J254" s="315" t="s">
        <v>253</v>
      </c>
      <c r="K254" s="315" t="s">
        <v>253</v>
      </c>
      <c r="L254" s="305">
        <f>M254/MoM!M254*100</f>
        <v>0.89945788009627103</v>
      </c>
      <c r="M254" s="305">
        <f>N254/MoM!N254*100</f>
        <v>0.8963997233039438</v>
      </c>
      <c r="N254" s="305">
        <f>O254/MoM!O254*100</f>
        <v>0.90930787931952062</v>
      </c>
      <c r="O254" s="305">
        <f>P254/MoM!P254*100</f>
        <v>0.92085608938687857</v>
      </c>
      <c r="P254" s="305">
        <f>Q254/MoM!Q254*100</f>
        <v>0.92168485986732673</v>
      </c>
      <c r="Q254" s="305">
        <f>R254/MoM!R254*100</f>
        <v>0.9290583387462652</v>
      </c>
      <c r="R254" s="305">
        <f>S254/MoM!S254*100</f>
        <v>0.94308711966133385</v>
      </c>
      <c r="S254" s="305">
        <f>T254/MoM!T254*100</f>
        <v>0.95977976167933943</v>
      </c>
      <c r="T254" s="305">
        <f>U254/MoM!U254*100</f>
        <v>0.97360059024752188</v>
      </c>
      <c r="U254" s="305">
        <f>V254/MoM!V254*100</f>
        <v>0.98168147514657633</v>
      </c>
      <c r="V254" s="305">
        <f>W254/MoM!W254*100</f>
        <v>0.97687123591835812</v>
      </c>
      <c r="W254" s="305">
        <f>X254/MoM!X254*100</f>
        <v>0.97862960414301114</v>
      </c>
      <c r="X254" s="305">
        <f>Y254/MoM!Y254*100</f>
        <v>0.98009754854922559</v>
      </c>
      <c r="Y254" s="305">
        <f>Z254/MoM!Z254*100</f>
        <v>0.98137167536233949</v>
      </c>
      <c r="Z254" s="305">
        <f>AA254/MoM!AA254*100</f>
        <v>0.98519902489625255</v>
      </c>
      <c r="AA254" s="305">
        <f>AB254/MoM!AB254*100</f>
        <v>0.98913982099583764</v>
      </c>
      <c r="AB254" s="305">
        <f>AC254/MoM!AC254*100</f>
        <v>0.98755719728224434</v>
      </c>
      <c r="AC254" s="305">
        <f>AD254/MoM!AD254*100</f>
        <v>0.99111240319246041</v>
      </c>
      <c r="AD254" s="305">
        <f>AE254/MoM!AE254*100</f>
        <v>0.98813906598288304</v>
      </c>
      <c r="AE254" s="305">
        <f>AF254/MoM!AF254*100</f>
        <v>0.99485841163156674</v>
      </c>
      <c r="AF254" s="305">
        <f>AG254/MoM!AG254*100</f>
        <v>0.9941620107434247</v>
      </c>
      <c r="AG254" s="305">
        <f>AH254/MoM!AH254*100</f>
        <v>1.0029106364379667</v>
      </c>
      <c r="AH254" s="305">
        <f>AI254/MoM!AI254*100</f>
        <v>1.0149455640752223</v>
      </c>
      <c r="AI254" s="305">
        <f>AJ254/MoM!AJ254*100</f>
        <v>1.0438715126513662</v>
      </c>
      <c r="AJ254" s="305">
        <f>AK254/MoM!AK254*100</f>
        <v>1.0548321635342055</v>
      </c>
      <c r="AK254" s="305">
        <f>AL254/MoM!AL254*100</f>
        <v>1.0574692439430409</v>
      </c>
      <c r="AL254" s="305">
        <f>AM254/MoM!AM254*100</f>
        <v>1.0573634970186465</v>
      </c>
      <c r="AM254" s="305">
        <f>AN254/MoM!AN254*100</f>
        <v>1.051442261435342</v>
      </c>
      <c r="AN254" s="305">
        <f>AO254/MoM!AO254*100</f>
        <v>1.0449233194144427</v>
      </c>
      <c r="AO254" s="305">
        <f>AP254/MoM!AP254*100</f>
        <v>1.0330111935731181</v>
      </c>
      <c r="AP254" s="305">
        <f>AQ254/MoM!AQ254*100</f>
        <v>1.0199952525340967</v>
      </c>
      <c r="AQ254" s="305">
        <f>AR254/MoM!AR254*100</f>
        <v>1.009387301907742</v>
      </c>
      <c r="AR254" s="307">
        <v>1</v>
      </c>
      <c r="AS254" s="305">
        <f>AR254*MoM!AS254/100</f>
        <v>0.99430000000000007</v>
      </c>
      <c r="AT254" s="305">
        <f>AS254*MoM!AT254/100</f>
        <v>0.98833420000000016</v>
      </c>
      <c r="AU254" s="305">
        <f>AT254*MoM!AU254/100</f>
        <v>0.98754353264000017</v>
      </c>
      <c r="AV254" s="305">
        <f>AU254*MoM!AV254/100</f>
        <v>0.98882733923243205</v>
      </c>
      <c r="AW254" s="305">
        <f>AV254*MoM!AW254/100</f>
        <v>0.98200443059172826</v>
      </c>
      <c r="AX254" s="305">
        <f>AW254*MoM!AX254/100</f>
        <v>0.98504864432656258</v>
      </c>
      <c r="AY254" s="305">
        <f>AX254*MoM!AY254/100</f>
        <v>0.97943386705390123</v>
      </c>
      <c r="AZ254" s="305">
        <f>AY254*MoM!AZ254/100</f>
        <v>0.97737705593308799</v>
      </c>
    </row>
    <row r="255" spans="1:52" x14ac:dyDescent="0.45">
      <c r="A255" s="305">
        <f>Веса!A255</f>
        <v>1</v>
      </c>
      <c r="B255" s="305">
        <f>MoM!B255</f>
        <v>1</v>
      </c>
      <c r="C255" s="305">
        <f>БИПЦ_НДС!E255</f>
        <v>1</v>
      </c>
      <c r="D255" s="305">
        <f t="shared" si="3"/>
        <v>0</v>
      </c>
      <c r="E255" s="305">
        <v>0</v>
      </c>
      <c r="F255" s="305">
        <v>1</v>
      </c>
      <c r="G255" s="305">
        <v>1</v>
      </c>
      <c r="H255" s="305">
        <v>0</v>
      </c>
      <c r="I255" s="305">
        <v>0</v>
      </c>
      <c r="J255" s="308" t="s">
        <v>254</v>
      </c>
      <c r="K255" s="308" t="s">
        <v>254</v>
      </c>
      <c r="L255" s="305">
        <f>M255/MoM!M255*100</f>
        <v>0.89112871291152518</v>
      </c>
      <c r="M255" s="305">
        <f>N255/MoM!N255*100</f>
        <v>0.89291097033734834</v>
      </c>
      <c r="N255" s="305">
        <f>O255/MoM!O255*100</f>
        <v>0.90603676160130742</v>
      </c>
      <c r="O255" s="305">
        <f>P255/MoM!P255*100</f>
        <v>0.92107697184388904</v>
      </c>
      <c r="P255" s="305">
        <f>Q255/MoM!Q255*100</f>
        <v>0.92890612610456202</v>
      </c>
      <c r="Q255" s="305">
        <f>R255/MoM!R255*100</f>
        <v>0.93187862570809665</v>
      </c>
      <c r="R255" s="305">
        <f>S255/MoM!S255*100</f>
        <v>0.93998596975175719</v>
      </c>
      <c r="S255" s="305">
        <f>T255/MoM!T255*100</f>
        <v>0.94506189398841678</v>
      </c>
      <c r="T255" s="305">
        <f>U255/MoM!U255*100</f>
        <v>0.94562893112480995</v>
      </c>
      <c r="U255" s="305">
        <f>V255/MoM!V255*100</f>
        <v>0.94723650030772211</v>
      </c>
      <c r="V255" s="305">
        <f>W255/MoM!W255*100</f>
        <v>0.9435422779565219</v>
      </c>
      <c r="W255" s="305">
        <f>X255/MoM!X255*100</f>
        <v>0.94637290479039138</v>
      </c>
      <c r="X255" s="305">
        <f>Y255/MoM!Y255*100</f>
        <v>0.96946440366727693</v>
      </c>
      <c r="Y255" s="305">
        <f>Z255/MoM!Z255*100</f>
        <v>0.9788682083828496</v>
      </c>
      <c r="Z255" s="305">
        <f>AA255/MoM!AA255*100</f>
        <v>0.98386043624560227</v>
      </c>
      <c r="AA255" s="305">
        <f>AB255/MoM!AB255*100</f>
        <v>0.98454913855097403</v>
      </c>
      <c r="AB255" s="305">
        <f>AC255/MoM!AC255*100</f>
        <v>0.98080785182448027</v>
      </c>
      <c r="AC255" s="305">
        <f>AD255/MoM!AD255*100</f>
        <v>0.98208290203185211</v>
      </c>
      <c r="AD255" s="305">
        <f>AE255/MoM!AE255*100</f>
        <v>0.98159186058083614</v>
      </c>
      <c r="AE255" s="305">
        <f>AF255/MoM!AF255*100</f>
        <v>0.98267161162747507</v>
      </c>
      <c r="AF255" s="305">
        <f>AG255/MoM!AG255*100</f>
        <v>0.96940554487050423</v>
      </c>
      <c r="AG255" s="305">
        <f>AH255/MoM!AH255*100</f>
        <v>0.97425257259485676</v>
      </c>
      <c r="AH255" s="305">
        <f>AI255/MoM!AI255*100</f>
        <v>0.98604102872325439</v>
      </c>
      <c r="AI255" s="305">
        <f>AJ255/MoM!AJ255*100</f>
        <v>1.0179887580538878</v>
      </c>
      <c r="AJ255" s="305">
        <f>AK255/MoM!AK255*100</f>
        <v>1.0443546668874835</v>
      </c>
      <c r="AK255" s="305">
        <f>AL255/MoM!AL255*100</f>
        <v>1.0515607140890071</v>
      </c>
      <c r="AL255" s="305">
        <f>AM255/MoM!AM255*100</f>
        <v>1.0446204133760197</v>
      </c>
      <c r="AM255" s="305">
        <f>AN255/MoM!AN255*100</f>
        <v>1.0407553178465285</v>
      </c>
      <c r="AN255" s="305">
        <f>AO255/MoM!AO255*100</f>
        <v>1.0305559157316326</v>
      </c>
      <c r="AO255" s="305">
        <f>AP255/MoM!AP255*100</f>
        <v>1.0273611923928645</v>
      </c>
      <c r="AP255" s="305">
        <f>AQ255/MoM!AQ255*100</f>
        <v>1.0229435392655752</v>
      </c>
      <c r="AQ255" s="305">
        <f>AR255/MoM!AR255*100</f>
        <v>1.0038144950813088</v>
      </c>
      <c r="AR255" s="307">
        <v>1</v>
      </c>
      <c r="AS255" s="305">
        <f>AR255*MoM!AS255/100</f>
        <v>0.99439999999999995</v>
      </c>
      <c r="AT255" s="305">
        <f>AS255*MoM!AT255/100</f>
        <v>1.0025540799999999</v>
      </c>
      <c r="AU255" s="305">
        <f>AT255*MoM!AU255/100</f>
        <v>1.0144844735519998</v>
      </c>
      <c r="AV255" s="305">
        <f>AU255*MoM!AV255/100</f>
        <v>1.0151946126834861</v>
      </c>
      <c r="AW255" s="305">
        <f>AV255*MoM!AW255/100</f>
        <v>1.0157022099898279</v>
      </c>
      <c r="AX255" s="305">
        <f>AW255*MoM!AX255/100</f>
        <v>1.014178656674843</v>
      </c>
      <c r="AY255" s="305">
        <f>AX255*MoM!AY255/100</f>
        <v>1.0128602244211657</v>
      </c>
      <c r="AZ255" s="305">
        <f>AY255*MoM!AZ255/100</f>
        <v>1.0098216437479024</v>
      </c>
    </row>
    <row r="256" spans="1:52" x14ac:dyDescent="0.45">
      <c r="A256" s="305">
        <f>Веса!A256</f>
        <v>1</v>
      </c>
      <c r="B256" s="305">
        <f>MoM!B256</f>
        <v>1</v>
      </c>
      <c r="C256" s="305">
        <f>БИПЦ_НДС!E256</f>
        <v>0</v>
      </c>
      <c r="D256" s="305">
        <f t="shared" si="3"/>
        <v>1</v>
      </c>
      <c r="E256" s="305">
        <v>0</v>
      </c>
      <c r="F256" s="305">
        <v>1</v>
      </c>
      <c r="G256" s="305">
        <v>1</v>
      </c>
      <c r="H256" s="305">
        <v>0</v>
      </c>
      <c r="I256" s="305">
        <v>0</v>
      </c>
      <c r="J256" s="308" t="s">
        <v>255</v>
      </c>
      <c r="K256" s="308" t="s">
        <v>255</v>
      </c>
      <c r="L256" s="305">
        <f>M256/MoM!M256*100</f>
        <v>0.78586362072925675</v>
      </c>
      <c r="M256" s="305">
        <f>N256/MoM!N256*100</f>
        <v>0.7953725705400807</v>
      </c>
      <c r="N256" s="305">
        <f>O256/MoM!O256*100</f>
        <v>0.80992788858096421</v>
      </c>
      <c r="O256" s="305">
        <f>P256/MoM!P256*100</f>
        <v>0.81462547033473376</v>
      </c>
      <c r="P256" s="305">
        <f>Q256/MoM!Q256*100</f>
        <v>0.81690642165167093</v>
      </c>
      <c r="Q256" s="305">
        <f>R256/MoM!R256*100</f>
        <v>0.82368674495137983</v>
      </c>
      <c r="R256" s="305">
        <f>S256/MoM!S256*100</f>
        <v>0.82969965818952485</v>
      </c>
      <c r="S256" s="305">
        <f>T256/MoM!T256*100</f>
        <v>0.8387433844637906</v>
      </c>
      <c r="T256" s="305">
        <f>U256/MoM!U256*100</f>
        <v>0.84193060932475294</v>
      </c>
      <c r="U256" s="305">
        <f>V256/MoM!V256*100</f>
        <v>0.84411962890899739</v>
      </c>
      <c r="V256" s="305">
        <f>W256/MoM!W256*100</f>
        <v>0.84707404761017879</v>
      </c>
      <c r="W256" s="305">
        <f>X256/MoM!X256*100</f>
        <v>0.85088588082442451</v>
      </c>
      <c r="X256" s="305">
        <f>Y256/MoM!Y256*100</f>
        <v>0.85462977870005197</v>
      </c>
      <c r="Y256" s="305">
        <f>Z256/MoM!Z256*100</f>
        <v>0.85702274208041207</v>
      </c>
      <c r="Z256" s="305">
        <f>AA256/MoM!AA256*100</f>
        <v>0.859165298935613</v>
      </c>
      <c r="AA256" s="305">
        <f>AB256/MoM!AB256*100</f>
        <v>0.86578087173741713</v>
      </c>
      <c r="AB256" s="305">
        <f>AC256/MoM!AC256*100</f>
        <v>0.86811848009110815</v>
      </c>
      <c r="AC256" s="305">
        <f>AD256/MoM!AD256*100</f>
        <v>0.86994152889929943</v>
      </c>
      <c r="AD256" s="305">
        <f>AE256/MoM!AE256*100</f>
        <v>0.87455221900246582</v>
      </c>
      <c r="AE256" s="305">
        <f>AF256/MoM!AF256*100</f>
        <v>0.88530921129619611</v>
      </c>
      <c r="AF256" s="305">
        <f>AG256/MoM!AG256*100</f>
        <v>0.89292287051334329</v>
      </c>
      <c r="AG256" s="305">
        <f>AH256/MoM!AH256*100</f>
        <v>0.89756606944001271</v>
      </c>
      <c r="AH256" s="305">
        <f>AI256/MoM!AI256*100</f>
        <v>0.90061779407610876</v>
      </c>
      <c r="AI256" s="305">
        <f>AJ256/MoM!AJ256*100</f>
        <v>0.90827304532575559</v>
      </c>
      <c r="AJ256" s="305">
        <f>AK256/MoM!AK256*100</f>
        <v>0.91608419351555703</v>
      </c>
      <c r="AK256" s="305">
        <f>AL256/MoM!AL256*100</f>
        <v>0.93074154061180592</v>
      </c>
      <c r="AL256" s="305">
        <f>AM256/MoM!AM256*100</f>
        <v>0.94172429079102526</v>
      </c>
      <c r="AM256" s="305">
        <f>AN256/MoM!AN256*100</f>
        <v>0.958863672883422</v>
      </c>
      <c r="AN256" s="305">
        <f>AO256/MoM!AO256*100</f>
        <v>0.96490451402258748</v>
      </c>
      <c r="AO256" s="305">
        <f>AP256/MoM!AP256*100</f>
        <v>0.9701149983983095</v>
      </c>
      <c r="AP256" s="305">
        <f>AQ256/MoM!AQ256*100</f>
        <v>0.98243545887796813</v>
      </c>
      <c r="AQ256" s="305">
        <f>AR256/MoM!AR256*100</f>
        <v>0.99196508282908447</v>
      </c>
      <c r="AR256" s="307">
        <v>1</v>
      </c>
      <c r="AS256" s="305">
        <f>AR256*MoM!AS256/100</f>
        <v>1.0024</v>
      </c>
      <c r="AT256" s="305">
        <f>AS256*MoM!AT256/100</f>
        <v>1.00380336</v>
      </c>
      <c r="AU256" s="305">
        <f>AT256*MoM!AU256/100</f>
        <v>1.0058109667199999</v>
      </c>
      <c r="AV256" s="305">
        <f>AU256*MoM!AV256/100</f>
        <v>1.0112423459402879</v>
      </c>
      <c r="AW256" s="305">
        <f>AV256*MoM!AW256/100</f>
        <v>1.0159951849662072</v>
      </c>
      <c r="AX256" s="305">
        <f>AW256*MoM!AX256/100</f>
        <v>1.0203639642615621</v>
      </c>
      <c r="AY256" s="305">
        <f>AX256*MoM!AY256/100</f>
        <v>1.0211802554329714</v>
      </c>
      <c r="AZ256" s="305">
        <f>AY256*MoM!AZ256/100</f>
        <v>1.0260819206590497</v>
      </c>
    </row>
    <row r="257" spans="1:52" x14ac:dyDescent="0.45">
      <c r="A257" s="305">
        <f>Веса!A257</f>
        <v>1</v>
      </c>
      <c r="B257" s="305">
        <f>MoM!B257</f>
        <v>1</v>
      </c>
      <c r="C257" s="305">
        <f>БИПЦ_НДС!E257</f>
        <v>0</v>
      </c>
      <c r="D257" s="305">
        <f t="shared" si="3"/>
        <v>1</v>
      </c>
      <c r="E257" s="305">
        <v>0</v>
      </c>
      <c r="F257" s="305">
        <v>1</v>
      </c>
      <c r="G257" s="305">
        <v>1</v>
      </c>
      <c r="H257" s="305">
        <v>0</v>
      </c>
      <c r="I257" s="305">
        <v>0</v>
      </c>
      <c r="J257" s="308" t="s">
        <v>256</v>
      </c>
      <c r="K257" s="308" t="s">
        <v>256</v>
      </c>
      <c r="L257" s="305">
        <f>M257/MoM!M257*100</f>
        <v>0.85510723214586482</v>
      </c>
      <c r="M257" s="305">
        <f>N257/MoM!N257*100</f>
        <v>0.86203360072624624</v>
      </c>
      <c r="N257" s="305">
        <f>O257/MoM!O257*100</f>
        <v>0.8778088156195365</v>
      </c>
      <c r="O257" s="305">
        <f>P257/MoM!P257*100</f>
        <v>0.87736991121172681</v>
      </c>
      <c r="P257" s="305">
        <f>Q257/MoM!Q257*100</f>
        <v>0.87894917705190789</v>
      </c>
      <c r="Q257" s="305">
        <f>R257/MoM!R257*100</f>
        <v>0.88606866538602846</v>
      </c>
      <c r="R257" s="305">
        <f>S257/MoM!S257*100</f>
        <v>0.88996736751372696</v>
      </c>
      <c r="S257" s="305">
        <f>T257/MoM!T257*100</f>
        <v>0.89628613582307426</v>
      </c>
      <c r="T257" s="305">
        <f>U257/MoM!U257*100</f>
        <v>0.90058830927502498</v>
      </c>
      <c r="U257" s="305">
        <f>V257/MoM!V257*100</f>
        <v>0.90572166263789244</v>
      </c>
      <c r="V257" s="305">
        <f>W257/MoM!W257*100</f>
        <v>0.90708024513184926</v>
      </c>
      <c r="W257" s="305">
        <f>X257/MoM!X257*100</f>
        <v>0.91070856611237661</v>
      </c>
      <c r="X257" s="305">
        <f>Y257/MoM!Y257*100</f>
        <v>0.91152820382187771</v>
      </c>
      <c r="Y257" s="305">
        <f>Z257/MoM!Z257*100</f>
        <v>0.91772659560786662</v>
      </c>
      <c r="Z257" s="305">
        <f>AA257/MoM!AA257*100</f>
        <v>0.92093863869249404</v>
      </c>
      <c r="AA257" s="305">
        <f>AB257/MoM!AB257*100</f>
        <v>0.9234251730169637</v>
      </c>
      <c r="AB257" s="305">
        <f>AC257/MoM!AC257*100</f>
        <v>0.92942743664157401</v>
      </c>
      <c r="AC257" s="305">
        <f>AD257/MoM!AD257*100</f>
        <v>0.93453928754310256</v>
      </c>
      <c r="AD257" s="305">
        <f>AE257/MoM!AE257*100</f>
        <v>0.9388381682658008</v>
      </c>
      <c r="AE257" s="305">
        <f>AF257/MoM!AF257*100</f>
        <v>0.94747547941384613</v>
      </c>
      <c r="AF257" s="305">
        <f>AG257/MoM!AG257*100</f>
        <v>0.95079164359179458</v>
      </c>
      <c r="AG257" s="305">
        <f>AH257/MoM!AH257*100</f>
        <v>0.95392925601564749</v>
      </c>
      <c r="AH257" s="305">
        <f>AI257/MoM!AI257*100</f>
        <v>0.95745879426290537</v>
      </c>
      <c r="AI257" s="305">
        <f>AJ257/MoM!AJ257*100</f>
        <v>0.96282056351077761</v>
      </c>
      <c r="AJ257" s="305">
        <f>AK257/MoM!AK257*100</f>
        <v>0.96599787137036319</v>
      </c>
      <c r="AK257" s="305">
        <f>AL257/MoM!AL257*100</f>
        <v>0.96860606562306317</v>
      </c>
      <c r="AL257" s="305">
        <f>AM257/MoM!AM257*100</f>
        <v>0.9706401383608716</v>
      </c>
      <c r="AM257" s="305">
        <f>AN257/MoM!AN257*100</f>
        <v>0.97675517123254496</v>
      </c>
      <c r="AN257" s="305">
        <f>AO257/MoM!AO257*100</f>
        <v>0.97939241019487278</v>
      </c>
      <c r="AO257" s="305">
        <f>AP257/MoM!AP257*100</f>
        <v>0.9798821063999702</v>
      </c>
      <c r="AP257" s="305">
        <f>AQ257/MoM!AQ257*100</f>
        <v>0.98752518682988999</v>
      </c>
      <c r="AQ257" s="305">
        <f>AR257/MoM!AR257*100</f>
        <v>0.99641291351135908</v>
      </c>
      <c r="AR257" s="307">
        <v>1</v>
      </c>
      <c r="AS257" s="305">
        <f>AR257*MoM!AS257/100</f>
        <v>1.0043</v>
      </c>
      <c r="AT257" s="305">
        <f>AS257*MoM!AT257/100</f>
        <v>1.00771462</v>
      </c>
      <c r="AU257" s="305">
        <f>AT257*MoM!AU257/100</f>
        <v>1.010536220936</v>
      </c>
      <c r="AV257" s="305">
        <f>AU257*MoM!AV257/100</f>
        <v>1.0116478107790297</v>
      </c>
      <c r="AW257" s="305">
        <f>AV257*MoM!AW257/100</f>
        <v>1.0150874133356784</v>
      </c>
      <c r="AX257" s="305">
        <f>AW257*MoM!AX257/100</f>
        <v>1.018031166834352</v>
      </c>
      <c r="AY257" s="305">
        <f>AX257*MoM!AY257/100</f>
        <v>1.018031166834352</v>
      </c>
      <c r="AZ257" s="305">
        <f>AY257*MoM!AZ257/100</f>
        <v>1.0200672291680208</v>
      </c>
    </row>
    <row r="258" spans="1:52" x14ac:dyDescent="0.45">
      <c r="A258" s="305">
        <f>Веса!A258</f>
        <v>1</v>
      </c>
      <c r="B258" s="305">
        <f>MoM!B258</f>
        <v>1</v>
      </c>
      <c r="C258" s="305">
        <f>БИПЦ_НДС!E258</f>
        <v>1</v>
      </c>
      <c r="D258" s="305">
        <f t="shared" si="3"/>
        <v>0</v>
      </c>
      <c r="E258" s="305">
        <v>0</v>
      </c>
      <c r="F258" s="305">
        <v>1</v>
      </c>
      <c r="G258" s="305">
        <v>1</v>
      </c>
      <c r="H258" s="305">
        <v>0</v>
      </c>
      <c r="I258" s="305">
        <v>0</v>
      </c>
      <c r="J258" s="308" t="s">
        <v>257</v>
      </c>
      <c r="K258" s="308" t="s">
        <v>257</v>
      </c>
      <c r="L258" s="305">
        <f>M258/MoM!M258*100</f>
        <v>0.95593414063669979</v>
      </c>
      <c r="M258" s="305">
        <f>N258/MoM!N258*100</f>
        <v>0.95201481066008942</v>
      </c>
      <c r="N258" s="305">
        <f>O258/MoM!O258*100</f>
        <v>0.94468429661800668</v>
      </c>
      <c r="O258" s="305">
        <f>P258/MoM!P258*100</f>
        <v>0.9455345124849629</v>
      </c>
      <c r="P258" s="305">
        <f>Q258/MoM!Q258*100</f>
        <v>0.94430531761873249</v>
      </c>
      <c r="Q258" s="305">
        <f>R258/MoM!R258*100</f>
        <v>0.94742152516687428</v>
      </c>
      <c r="R258" s="305">
        <f>S258/MoM!S258*100</f>
        <v>0.94817946238700768</v>
      </c>
      <c r="S258" s="305">
        <f>T258/MoM!T258*100</f>
        <v>0.94201629588149205</v>
      </c>
      <c r="T258" s="305">
        <f>U258/MoM!U258*100</f>
        <v>0.94729158713842843</v>
      </c>
      <c r="U258" s="305">
        <f>V258/MoM!V258*100</f>
        <v>0.94482862901186848</v>
      </c>
      <c r="V258" s="305">
        <f>W258/MoM!W258*100</f>
        <v>0.94445069756026356</v>
      </c>
      <c r="W258" s="305">
        <f>X258/MoM!X258*100</f>
        <v>0.94643404402513998</v>
      </c>
      <c r="X258" s="305">
        <f>Y258/MoM!Y258*100</f>
        <v>0.94700190445155508</v>
      </c>
      <c r="Y258" s="305">
        <f>Z258/MoM!Z258*100</f>
        <v>0.94832770711778724</v>
      </c>
      <c r="Z258" s="305">
        <f>AA258/MoM!AA258*100</f>
        <v>0.95145718855127592</v>
      </c>
      <c r="AA258" s="305">
        <f>AB258/MoM!AB258*100</f>
        <v>0.96934458369603993</v>
      </c>
      <c r="AB258" s="305">
        <f>AC258/MoM!AC258*100</f>
        <v>0.97486984782310715</v>
      </c>
      <c r="AC258" s="305">
        <f>AD258/MoM!AD258*100</f>
        <v>0.9682407328579099</v>
      </c>
      <c r="AD258" s="305">
        <f>AE258/MoM!AE258*100</f>
        <v>0.96746614027162359</v>
      </c>
      <c r="AE258" s="305">
        <f>AF258/MoM!AF258*100</f>
        <v>0.96804661995578656</v>
      </c>
      <c r="AF258" s="305">
        <f>AG258/MoM!AG258*100</f>
        <v>0.96727218265982196</v>
      </c>
      <c r="AG258" s="305">
        <f>AH258/MoM!AH258*100</f>
        <v>0.9690132725886097</v>
      </c>
      <c r="AH258" s="305">
        <f>AI258/MoM!AI258*100</f>
        <v>0.97269552302444628</v>
      </c>
      <c r="AI258" s="305">
        <f>AJ258/MoM!AJ258*100</f>
        <v>0.97775353974417345</v>
      </c>
      <c r="AJ258" s="305">
        <f>AK258/MoM!AK258*100</f>
        <v>0.98450003916840823</v>
      </c>
      <c r="AK258" s="305">
        <f>AL258/MoM!AL258*100</f>
        <v>0.98952098936816724</v>
      </c>
      <c r="AL258" s="305">
        <f>AM258/MoM!AM258*100</f>
        <v>0.99704134888736529</v>
      </c>
      <c r="AM258" s="305">
        <f>AN258/MoM!AN258*100</f>
        <v>1.0033227093853556</v>
      </c>
      <c r="AN258" s="305">
        <f>AO258/MoM!AO258*100</f>
        <v>1.004727361178495</v>
      </c>
      <c r="AO258" s="305">
        <f>AP258/MoM!AP258*100</f>
        <v>1.0077415432620305</v>
      </c>
      <c r="AP258" s="305">
        <f>AQ258/MoM!AQ258*100</f>
        <v>1.0038113512433087</v>
      </c>
      <c r="AQ258" s="305">
        <f>AR258/MoM!AR258*100</f>
        <v>1.0012014417300761</v>
      </c>
      <c r="AR258" s="307">
        <v>1</v>
      </c>
      <c r="AS258" s="305">
        <f>AR258*MoM!AS258/100</f>
        <v>0.99730000000000008</v>
      </c>
      <c r="AT258" s="305">
        <f>AS258*MoM!AT258/100</f>
        <v>0.99590378000000002</v>
      </c>
      <c r="AU258" s="305">
        <f>AT258*MoM!AU258/100</f>
        <v>0.99709886453600005</v>
      </c>
      <c r="AV258" s="305">
        <f>AU258*MoM!AV258/100</f>
        <v>1.006571303749092</v>
      </c>
      <c r="AW258" s="305">
        <f>AV258*MoM!AW258/100</f>
        <v>1.0145232170487097</v>
      </c>
      <c r="AX258" s="305">
        <f>AW258*MoM!AX258/100</f>
        <v>1.0184798575951997</v>
      </c>
      <c r="AY258" s="305">
        <f>AX258*MoM!AY258/100</f>
        <v>1.0276461763135565</v>
      </c>
      <c r="AZ258" s="305">
        <f>AY258*MoM!AZ258/100</f>
        <v>1.0311401733130225</v>
      </c>
    </row>
    <row r="259" spans="1:52" x14ac:dyDescent="0.45">
      <c r="A259" s="305">
        <f>Веса!A259</f>
        <v>1</v>
      </c>
      <c r="B259" s="305">
        <f>MoM!B259</f>
        <v>1</v>
      </c>
      <c r="C259" s="305">
        <f>БИПЦ_НДС!E259</f>
        <v>1</v>
      </c>
      <c r="D259" s="305">
        <f t="shared" ref="D259:D322" si="4">1-C259</f>
        <v>0</v>
      </c>
      <c r="E259" s="305">
        <v>0</v>
      </c>
      <c r="F259" s="305">
        <v>1</v>
      </c>
      <c r="G259" s="305">
        <v>1</v>
      </c>
      <c r="H259" s="305">
        <v>0</v>
      </c>
      <c r="I259" s="305">
        <v>0</v>
      </c>
      <c r="J259" s="308" t="s">
        <v>258</v>
      </c>
      <c r="K259" s="308" t="s">
        <v>258</v>
      </c>
      <c r="L259" s="305">
        <f>M259/MoM!M259*100</f>
        <v>0.912250954406291</v>
      </c>
      <c r="M259" s="305">
        <f>N259/MoM!N259*100</f>
        <v>0.91571750803303487</v>
      </c>
      <c r="N259" s="305">
        <f>O259/MoM!O259*100</f>
        <v>0.91956352156677357</v>
      </c>
      <c r="O259" s="305">
        <f>P259/MoM!P259*100</f>
        <v>0.92646024797852444</v>
      </c>
      <c r="P259" s="305">
        <f>Q259/MoM!Q259*100</f>
        <v>0.9195117961186855</v>
      </c>
      <c r="Q259" s="305">
        <f>R259/MoM!R259*100</f>
        <v>0.92254618504587715</v>
      </c>
      <c r="R259" s="305">
        <f>S259/MoM!S259*100</f>
        <v>0.92540607821951937</v>
      </c>
      <c r="S259" s="305">
        <f>T259/MoM!T259*100</f>
        <v>0.9293853243558633</v>
      </c>
      <c r="T259" s="305">
        <f>U259/MoM!U259*100</f>
        <v>0.93105821793970389</v>
      </c>
      <c r="U259" s="305">
        <f>V259/MoM!V259*100</f>
        <v>0.93292033437558319</v>
      </c>
      <c r="V259" s="305">
        <f>W259/MoM!W259*100</f>
        <v>0.93973065281652501</v>
      </c>
      <c r="W259" s="305">
        <f>X259/MoM!X259*100</f>
        <v>0.9481882286918738</v>
      </c>
      <c r="X259" s="305">
        <f>Y259/MoM!Y259*100</f>
        <v>0.95302398865820237</v>
      </c>
      <c r="Y259" s="305">
        <f>Z259/MoM!Z259*100</f>
        <v>0.96045757576973634</v>
      </c>
      <c r="Z259" s="305">
        <f>AA259/MoM!AA259*100</f>
        <v>0.97159888364866531</v>
      </c>
      <c r="AA259" s="305">
        <f>AB259/MoM!AB259*100</f>
        <v>0.97247332264394915</v>
      </c>
      <c r="AB259" s="305">
        <f>AC259/MoM!AC259*100</f>
        <v>0.9747100112860303</v>
      </c>
      <c r="AC259" s="305">
        <f>AD259/MoM!AD259*100</f>
        <v>0.97354035927248705</v>
      </c>
      <c r="AD259" s="305">
        <f>AE259/MoM!AE259*100</f>
        <v>0.97967366353590368</v>
      </c>
      <c r="AE259" s="305">
        <f>AF259/MoM!AF259*100</f>
        <v>0.97722447937706391</v>
      </c>
      <c r="AF259" s="305">
        <f>AG259/MoM!AG259*100</f>
        <v>0.98465138542032959</v>
      </c>
      <c r="AG259" s="305">
        <f>AH259/MoM!AH259*100</f>
        <v>0.98327287348074122</v>
      </c>
      <c r="AH259" s="305">
        <f>AI259/MoM!AI259*100</f>
        <v>0.99133571104328322</v>
      </c>
      <c r="AI259" s="305">
        <f>AJ259/MoM!AJ259*100</f>
        <v>0.99966293101604686</v>
      </c>
      <c r="AJ259" s="305">
        <f>AK259/MoM!AK259*100</f>
        <v>0.9985633017919292</v>
      </c>
      <c r="AK259" s="305">
        <f>AL259/MoM!AL259*100</f>
        <v>1.0006602847256922</v>
      </c>
      <c r="AL259" s="305">
        <f>AM259/MoM!AM259*100</f>
        <v>1.0081652368611349</v>
      </c>
      <c r="AM259" s="305">
        <f>AN259/MoM!AN259*100</f>
        <v>1.0047374750558071</v>
      </c>
      <c r="AN259" s="305">
        <f>AO259/MoM!AO259*100</f>
        <v>1.008856898703536</v>
      </c>
      <c r="AO259" s="305">
        <f>AP259/MoM!AP259*100</f>
        <v>1.0084533559440545</v>
      </c>
      <c r="AP259" s="305">
        <f>AQ259/MoM!AQ259*100</f>
        <v>1.0080499746016769</v>
      </c>
      <c r="AQ259" s="305">
        <f>AR259/MoM!AR259*100</f>
        <v>1.002707309736288</v>
      </c>
      <c r="AR259" s="307">
        <v>1</v>
      </c>
      <c r="AS259" s="305">
        <f>AR259*MoM!AS259/100</f>
        <v>1.0031000000000001</v>
      </c>
      <c r="AT259" s="305">
        <f>AS259*MoM!AT259/100</f>
        <v>1.0055074400000001</v>
      </c>
      <c r="AU259" s="305">
        <f>AT259*MoM!AU259/100</f>
        <v>1.013249847288</v>
      </c>
      <c r="AV259" s="305">
        <f>AU259*MoM!AV259/100</f>
        <v>1.0219637959746768</v>
      </c>
      <c r="AW259" s="305">
        <f>AV259*MoM!AW259/100</f>
        <v>1.0347383434243602</v>
      </c>
      <c r="AX259" s="305">
        <f>AW259*MoM!AX259/100</f>
        <v>1.0338070789152782</v>
      </c>
      <c r="AY259" s="305">
        <f>AX259*MoM!AY259/100</f>
        <v>1.0306022769706409</v>
      </c>
      <c r="AZ259" s="305">
        <f>AY259*MoM!AZ259/100</f>
        <v>1.0361675292662824</v>
      </c>
    </row>
    <row r="260" spans="1:52" x14ac:dyDescent="0.45">
      <c r="A260" s="305">
        <f>Веса!A260</f>
        <v>1</v>
      </c>
      <c r="B260" s="305">
        <f>MoM!B260</f>
        <v>1</v>
      </c>
      <c r="C260" s="305">
        <f>БИПЦ_НДС!E260</f>
        <v>0</v>
      </c>
      <c r="D260" s="305">
        <f t="shared" si="4"/>
        <v>1</v>
      </c>
      <c r="E260" s="305">
        <v>0</v>
      </c>
      <c r="F260" s="305">
        <v>1</v>
      </c>
      <c r="G260" s="305">
        <v>1</v>
      </c>
      <c r="H260" s="305">
        <v>0</v>
      </c>
      <c r="I260" s="305">
        <v>0</v>
      </c>
      <c r="J260" s="308" t="s">
        <v>259</v>
      </c>
      <c r="K260" s="308" t="s">
        <v>259</v>
      </c>
      <c r="L260" s="305">
        <f>M260/MoM!M260*100</f>
        <v>1.0340711952751189</v>
      </c>
      <c r="M260" s="305">
        <f>N260/MoM!N260*100</f>
        <v>1.0243509260395329</v>
      </c>
      <c r="N260" s="305">
        <f>O260/MoM!O260*100</f>
        <v>1.0210730030762065</v>
      </c>
      <c r="O260" s="305">
        <f>P260/MoM!P260*100</f>
        <v>1.0164781745623634</v>
      </c>
      <c r="P260" s="305">
        <f>Q260/MoM!Q260*100</f>
        <v>1.0153600485703447</v>
      </c>
      <c r="Q260" s="305">
        <f>R260/MoM!R260*100</f>
        <v>1.0119078244052055</v>
      </c>
      <c r="R260" s="305">
        <f>S260/MoM!S260*100</f>
        <v>1.0220269026492577</v>
      </c>
      <c r="S260" s="305">
        <f>T260/MoM!T260*100</f>
        <v>1.0290788882775375</v>
      </c>
      <c r="T260" s="305">
        <f>U260/MoM!U260*100</f>
        <v>1.0283585330557432</v>
      </c>
      <c r="U260" s="305">
        <f>V260/MoM!V260*100</f>
        <v>1.04121301471894</v>
      </c>
      <c r="V260" s="305">
        <f>W260/MoM!W260*100</f>
        <v>1.0384017395791989</v>
      </c>
      <c r="W260" s="305">
        <f>X260/MoM!X260*100</f>
        <v>1.0452551910604215</v>
      </c>
      <c r="X260" s="305">
        <f>Y260/MoM!Y260*100</f>
        <v>1.0412832213343921</v>
      </c>
      <c r="Y260" s="305">
        <f>Z260/MoM!Z260*100</f>
        <v>1.038159371670389</v>
      </c>
      <c r="Z260" s="305">
        <f>AA260/MoM!AA260*100</f>
        <v>1.0351487094925449</v>
      </c>
      <c r="AA260" s="305">
        <f>AB260/MoM!AB260*100</f>
        <v>1.0241761331719239</v>
      </c>
      <c r="AB260" s="305">
        <f>AC260/MoM!AC260*100</f>
        <v>1.019977011025919</v>
      </c>
      <c r="AC260" s="305">
        <f>AD260/MoM!AD260*100</f>
        <v>1.020181006428124</v>
      </c>
      <c r="AD260" s="305">
        <f>AE260/MoM!AE260*100</f>
        <v>1.0206910969313381</v>
      </c>
      <c r="AE260" s="305">
        <f>AF260/MoM!AF260*100</f>
        <v>1.0268152435129261</v>
      </c>
      <c r="AF260" s="305">
        <f>AG260/MoM!AG260*100</f>
        <v>1.0230160271119282</v>
      </c>
      <c r="AG260" s="305">
        <f>AH260/MoM!AH260*100</f>
        <v>1.0294610280827332</v>
      </c>
      <c r="AH260" s="305">
        <f>AI260/MoM!AI260*100</f>
        <v>1.0281227287462256</v>
      </c>
      <c r="AI260" s="305">
        <f>AJ260/MoM!AJ260*100</f>
        <v>1.0328520932984582</v>
      </c>
      <c r="AJ260" s="305">
        <f>AK260/MoM!AK260*100</f>
        <v>1.0128147626884683</v>
      </c>
      <c r="AK260" s="305">
        <f>AL260/MoM!AL260*100</f>
        <v>1.0053199334445737</v>
      </c>
      <c r="AL260" s="305">
        <f>AM260/MoM!AM260*100</f>
        <v>1.0136640888921638</v>
      </c>
      <c r="AM260" s="305">
        <f>AN260/MoM!AN260*100</f>
        <v>1.0137654553010531</v>
      </c>
      <c r="AN260" s="305">
        <f>AO260/MoM!AO260*100</f>
        <v>1.0166039985758961</v>
      </c>
      <c r="AO260" s="305">
        <f>AP260/MoM!AP260*100</f>
        <v>1.018637206573048</v>
      </c>
      <c r="AP260" s="305">
        <f>AQ260/MoM!AQ260*100</f>
        <v>1.015886886115301</v>
      </c>
      <c r="AQ260" s="305">
        <f>AR260/MoM!AR260*100</f>
        <v>1.0081661457808246</v>
      </c>
      <c r="AR260" s="307">
        <v>1</v>
      </c>
      <c r="AS260" s="305">
        <f>AR260*MoM!AS260/100</f>
        <v>0.99580000000000002</v>
      </c>
      <c r="AT260" s="305">
        <f>AS260*MoM!AT260/100</f>
        <v>0.99022352000000002</v>
      </c>
      <c r="AU260" s="305">
        <f>AT260*MoM!AU260/100</f>
        <v>0.99705606228799992</v>
      </c>
      <c r="AV260" s="305">
        <f>AU260*MoM!AV260/100</f>
        <v>0.99695635668177107</v>
      </c>
      <c r="AW260" s="305">
        <f>AV260*MoM!AW260/100</f>
        <v>0.98020748988951723</v>
      </c>
      <c r="AX260" s="305">
        <f>AW260*MoM!AX260/100</f>
        <v>0.97275791296635683</v>
      </c>
      <c r="AY260" s="305">
        <f>AX260*MoM!AY260/100</f>
        <v>0.97129877609690718</v>
      </c>
      <c r="AZ260" s="305">
        <f>AY260*MoM!AZ260/100</f>
        <v>0.97023034744320058</v>
      </c>
    </row>
    <row r="261" spans="1:52" x14ac:dyDescent="0.45">
      <c r="A261" s="305">
        <f>Веса!A261</f>
        <v>1</v>
      </c>
      <c r="B261" s="305">
        <f>MoM!B261</f>
        <v>1</v>
      </c>
      <c r="C261" s="305">
        <f>БИПЦ_НДС!E261</f>
        <v>1</v>
      </c>
      <c r="D261" s="305">
        <f t="shared" si="4"/>
        <v>0</v>
      </c>
      <c r="E261" s="305">
        <v>0</v>
      </c>
      <c r="F261" s="305">
        <v>1</v>
      </c>
      <c r="G261" s="305">
        <v>1</v>
      </c>
      <c r="H261" s="305">
        <v>0</v>
      </c>
      <c r="I261" s="305">
        <v>0</v>
      </c>
      <c r="J261" s="308" t="s">
        <v>260</v>
      </c>
      <c r="K261" s="308" t="s">
        <v>260</v>
      </c>
      <c r="L261" s="305">
        <f>M261/MoM!M261*100</f>
        <v>0.90733012751658282</v>
      </c>
      <c r="M261" s="305">
        <f>N261/MoM!N261*100</f>
        <v>0.90705792847832778</v>
      </c>
      <c r="N261" s="305">
        <f>O261/MoM!O261*100</f>
        <v>0.9049716952428275</v>
      </c>
      <c r="O261" s="305">
        <f>P261/MoM!P261*100</f>
        <v>0.90053733393613766</v>
      </c>
      <c r="P261" s="305">
        <f>Q261/MoM!Q261*100</f>
        <v>0.89999701153577594</v>
      </c>
      <c r="Q261" s="305">
        <f>R261/MoM!R261*100</f>
        <v>0.90251700316807615</v>
      </c>
      <c r="R261" s="305">
        <f>S261/MoM!S261*100</f>
        <v>0.9024267514677593</v>
      </c>
      <c r="S261" s="305">
        <f>T261/MoM!T261*100</f>
        <v>0.90432184764584145</v>
      </c>
      <c r="T261" s="305">
        <f>U261/MoM!U261*100</f>
        <v>0.9050453051239582</v>
      </c>
      <c r="U261" s="305">
        <f>V261/MoM!V261*100</f>
        <v>0.90766993650881778</v>
      </c>
      <c r="V261" s="305">
        <f>W261/MoM!W261*100</f>
        <v>0.91411439305803033</v>
      </c>
      <c r="W261" s="305">
        <f>X261/MoM!X261*100</f>
        <v>0.91813649638748562</v>
      </c>
      <c r="X261" s="305">
        <f>Y261/MoM!Y261*100</f>
        <v>0.92355350171617179</v>
      </c>
      <c r="Y261" s="305">
        <f>Z261/MoM!Z261*100</f>
        <v>0.92429234451754472</v>
      </c>
      <c r="Z261" s="305">
        <f>AA261/MoM!AA261*100</f>
        <v>0.92577121226877279</v>
      </c>
      <c r="AA261" s="305">
        <f>AB261/MoM!AB261*100</f>
        <v>0.92790048605699094</v>
      </c>
      <c r="AB261" s="305">
        <f>AC261/MoM!AC261*100</f>
        <v>0.92938512683468211</v>
      </c>
      <c r="AC261" s="305">
        <f>AD261/MoM!AD261*100</f>
        <v>0.93208034370250281</v>
      </c>
      <c r="AD261" s="305">
        <f>AE261/MoM!AE261*100</f>
        <v>0.93496979276798053</v>
      </c>
      <c r="AE261" s="305">
        <f>AF261/MoM!AF261*100</f>
        <v>0.93534378068508772</v>
      </c>
      <c r="AF261" s="305">
        <f>AG261/MoM!AG261*100</f>
        <v>0.93319248998951199</v>
      </c>
      <c r="AG261" s="305">
        <f>AH261/MoM!AH261*100</f>
        <v>0.94168454164841664</v>
      </c>
      <c r="AH261" s="305">
        <f>AI261/MoM!AI261*100</f>
        <v>0.94601629053999936</v>
      </c>
      <c r="AI261" s="305">
        <f>AJ261/MoM!AJ261*100</f>
        <v>0.9527330062028333</v>
      </c>
      <c r="AJ261" s="305">
        <f>AK261/MoM!AK261*100</f>
        <v>0.96159342316051966</v>
      </c>
      <c r="AK261" s="305">
        <f>AL261/MoM!AL261*100</f>
        <v>0.97178631344602118</v>
      </c>
      <c r="AL261" s="305">
        <f>AM261/MoM!AM261*100</f>
        <v>0.97936624669090022</v>
      </c>
      <c r="AM261" s="305">
        <f>AN261/MoM!AN261*100</f>
        <v>0.98583006391906014</v>
      </c>
      <c r="AN261" s="305">
        <f>AO261/MoM!AO261*100</f>
        <v>0.98928046914277679</v>
      </c>
      <c r="AO261" s="305">
        <f>AP261/MoM!AP261*100</f>
        <v>0.99254509469094787</v>
      </c>
      <c r="AP261" s="305">
        <f>AQ261/MoM!AQ261*100</f>
        <v>0.99185031312466421</v>
      </c>
      <c r="AQ261" s="305">
        <f>AR261/MoM!AR261*100</f>
        <v>0.99552015928322546</v>
      </c>
      <c r="AR261" s="307">
        <v>1</v>
      </c>
      <c r="AS261" s="305">
        <f>AR261*MoM!AS261/100</f>
        <v>1.0021</v>
      </c>
      <c r="AT261" s="305">
        <f>AS261*MoM!AT261/100</f>
        <v>1.0025008399999999</v>
      </c>
      <c r="AU261" s="305">
        <f>AT261*MoM!AU261/100</f>
        <v>1.0026010900839999</v>
      </c>
      <c r="AV261" s="305">
        <f>AU261*MoM!AV261/100</f>
        <v>1.0147325632740163</v>
      </c>
      <c r="AW261" s="305">
        <f>AV261*MoM!AW261/100</f>
        <v>1.0231548435491906</v>
      </c>
      <c r="AX261" s="305">
        <f>AW261*MoM!AX261/100</f>
        <v>1.0319539752037137</v>
      </c>
      <c r="AY261" s="305">
        <f>AX261*MoM!AY261/100</f>
        <v>1.0333987107689988</v>
      </c>
      <c r="AZ261" s="305">
        <f>AY261*MoM!AZ261/100</f>
        <v>1.0357755278037675</v>
      </c>
    </row>
    <row r="262" spans="1:52" ht="26.25" x14ac:dyDescent="0.45">
      <c r="A262" s="305">
        <f>Веса!A262</f>
        <v>1</v>
      </c>
      <c r="B262" s="305">
        <f>MoM!B262</f>
        <v>1</v>
      </c>
      <c r="C262" s="305">
        <f>БИПЦ_НДС!E262</f>
        <v>1</v>
      </c>
      <c r="D262" s="305">
        <f t="shared" si="4"/>
        <v>0</v>
      </c>
      <c r="E262" s="305">
        <v>0</v>
      </c>
      <c r="F262" s="305">
        <v>1</v>
      </c>
      <c r="G262" s="305">
        <v>1</v>
      </c>
      <c r="H262" s="305">
        <v>0</v>
      </c>
      <c r="I262" s="305">
        <v>0</v>
      </c>
      <c r="J262" s="308" t="s">
        <v>261</v>
      </c>
      <c r="K262" s="308" t="s">
        <v>261</v>
      </c>
      <c r="L262" s="305">
        <f>M262/MoM!M262*100</f>
        <v>0.89013743860378325</v>
      </c>
      <c r="M262" s="305">
        <f>N262/MoM!N262*100</f>
        <v>0.89369798835819847</v>
      </c>
      <c r="N262" s="305">
        <f>O262/MoM!O262*100</f>
        <v>0.89637908232327312</v>
      </c>
      <c r="O262" s="305">
        <f>P262/MoM!P262*100</f>
        <v>0.89091116992110109</v>
      </c>
      <c r="P262" s="305">
        <f>Q262/MoM!Q262*100</f>
        <v>0.89322753896289597</v>
      </c>
      <c r="Q262" s="305">
        <f>R262/MoM!R262*100</f>
        <v>0.89054785634600719</v>
      </c>
      <c r="R262" s="305">
        <f>S262/MoM!S262*100</f>
        <v>0.89598019826971775</v>
      </c>
      <c r="S262" s="305">
        <f>T262/MoM!T262*100</f>
        <v>0.89875773688435379</v>
      </c>
      <c r="T262" s="305">
        <f>U262/MoM!U262*100</f>
        <v>0.90226289205820265</v>
      </c>
      <c r="U262" s="305">
        <f>V262/MoM!V262*100</f>
        <v>0.9021726657689968</v>
      </c>
      <c r="V262" s="305">
        <f>W262/MoM!W262*100</f>
        <v>0.91047265429407154</v>
      </c>
      <c r="W262" s="305">
        <f>X262/MoM!X262*100</f>
        <v>0.91293093046066542</v>
      </c>
      <c r="X262" s="305">
        <f>Y262/MoM!Y262*100</f>
        <v>0.91293093046066542</v>
      </c>
      <c r="Y262" s="305">
        <f>Z262/MoM!Z262*100</f>
        <v>0.91968661934607432</v>
      </c>
      <c r="Z262" s="305">
        <f>AA262/MoM!AA262*100</f>
        <v>0.92483686441441237</v>
      </c>
      <c r="AA262" s="305">
        <f>AB262/MoM!AB262*100</f>
        <v>0.92631660339747535</v>
      </c>
      <c r="AB262" s="305">
        <f>AC262/MoM!AC262*100</f>
        <v>0.93335660958329614</v>
      </c>
      <c r="AC262" s="305">
        <f>AD262/MoM!AD262*100</f>
        <v>0.9360633437510878</v>
      </c>
      <c r="AD262" s="305">
        <f>AE262/MoM!AE262*100</f>
        <v>0.94121169214171885</v>
      </c>
      <c r="AE262" s="305">
        <f>AF262/MoM!AF262*100</f>
        <v>0.94139993448014714</v>
      </c>
      <c r="AF262" s="305">
        <f>AG262/MoM!AG262*100</f>
        <v>0.93998783457842694</v>
      </c>
      <c r="AG262" s="305">
        <f>AH262/MoM!AH262*100</f>
        <v>0.94609775550318687</v>
      </c>
      <c r="AH262" s="305">
        <f>AI262/MoM!AI262*100</f>
        <v>0.9575455383447754</v>
      </c>
      <c r="AI262" s="305">
        <f>AJ262/MoM!AJ262*100</f>
        <v>0.96309930246717512</v>
      </c>
      <c r="AJ262" s="305">
        <f>AK262/MoM!AK262*100</f>
        <v>0.96762586918877092</v>
      </c>
      <c r="AK262" s="305">
        <f>AL262/MoM!AL262*100</f>
        <v>0.96956112092714841</v>
      </c>
      <c r="AL262" s="305">
        <f>AM262/MoM!AM262*100</f>
        <v>0.97760847823084362</v>
      </c>
      <c r="AM262" s="305">
        <f>AN262/MoM!AN262*100</f>
        <v>0.97975921688295142</v>
      </c>
      <c r="AN262" s="305">
        <f>AO262/MoM!AO262*100</f>
        <v>0.98514789257580759</v>
      </c>
      <c r="AO262" s="305">
        <f>AP262/MoM!AP262*100</f>
        <v>0.99174838345606564</v>
      </c>
      <c r="AP262" s="305">
        <f>AQ262/MoM!AQ262*100</f>
        <v>0.99264095700117605</v>
      </c>
      <c r="AQ262" s="305">
        <f>AR262/MoM!AR262*100</f>
        <v>0.99601593625498008</v>
      </c>
      <c r="AR262" s="307">
        <v>1</v>
      </c>
      <c r="AS262" s="305">
        <f>AR262*MoM!AS262/100</f>
        <v>1.0055000000000001</v>
      </c>
      <c r="AT262" s="305">
        <f>AS262*MoM!AT262/100</f>
        <v>1.01364455</v>
      </c>
      <c r="AU262" s="305">
        <f>AT262*MoM!AU262/100</f>
        <v>1.0196250528449999</v>
      </c>
      <c r="AV262" s="305">
        <f>AU262*MoM!AV262/100</f>
        <v>1.0260486906779234</v>
      </c>
      <c r="AW262" s="305">
        <f>AV262*MoM!AW262/100</f>
        <v>1.0322049828219908</v>
      </c>
      <c r="AX262" s="305">
        <f>AW262*MoM!AX262/100</f>
        <v>1.0301405728563469</v>
      </c>
      <c r="AY262" s="305">
        <f>AX262*MoM!AY262/100</f>
        <v>1.0300375587990613</v>
      </c>
      <c r="AZ262" s="305">
        <f>AY262*MoM!AZ262/100</f>
        <v>1.0346727278136572</v>
      </c>
    </row>
    <row r="263" spans="1:52" x14ac:dyDescent="0.45">
      <c r="A263" s="305">
        <f>Веса!A263</f>
        <v>1</v>
      </c>
      <c r="B263" s="305">
        <f>MoM!B263</f>
        <v>1</v>
      </c>
      <c r="C263" s="305">
        <f>БИПЦ_НДС!E263</f>
        <v>1</v>
      </c>
      <c r="D263" s="305">
        <f t="shared" si="4"/>
        <v>0</v>
      </c>
      <c r="E263" s="305">
        <v>0</v>
      </c>
      <c r="F263" s="305">
        <v>1</v>
      </c>
      <c r="G263" s="305">
        <v>1</v>
      </c>
      <c r="H263" s="305">
        <v>0</v>
      </c>
      <c r="I263" s="305">
        <v>0</v>
      </c>
      <c r="J263" s="308" t="s">
        <v>262</v>
      </c>
      <c r="K263" s="308" t="s">
        <v>262</v>
      </c>
      <c r="L263" s="305">
        <f>M263/MoM!M263*100</f>
        <v>0.89700980697142718</v>
      </c>
      <c r="M263" s="305">
        <f>N263/MoM!N263*100</f>
        <v>0.90158455698698148</v>
      </c>
      <c r="N263" s="305">
        <f>O263/MoM!O263*100</f>
        <v>0.90564168749342289</v>
      </c>
      <c r="O263" s="305">
        <f>P263/MoM!P263*100</f>
        <v>0.90274363409344405</v>
      </c>
      <c r="P263" s="305">
        <f>Q263/MoM!Q263*100</f>
        <v>0.90346582900071881</v>
      </c>
      <c r="Q263" s="305">
        <f>R263/MoM!R263*100</f>
        <v>0.90762177181412196</v>
      </c>
      <c r="R263" s="305">
        <f>S263/MoM!S263*100</f>
        <v>0.91424741074836502</v>
      </c>
      <c r="S263" s="305">
        <f>T263/MoM!T263*100</f>
        <v>0.90766482939097681</v>
      </c>
      <c r="T263" s="305">
        <f>U263/MoM!U263*100</f>
        <v>0.9133831178161399</v>
      </c>
      <c r="U263" s="305">
        <f>V263/MoM!V263*100</f>
        <v>0.9100036002802202</v>
      </c>
      <c r="V263" s="305">
        <f>W263/MoM!W263*100</f>
        <v>0.91646462584220967</v>
      </c>
      <c r="W263" s="305">
        <f>X263/MoM!X263*100</f>
        <v>0.91958060557007315</v>
      </c>
      <c r="X263" s="305">
        <f>Y263/MoM!Y263*100</f>
        <v>0.92583375368794962</v>
      </c>
      <c r="Y263" s="305">
        <f>Z263/MoM!Z263*100</f>
        <v>0.92481533655889292</v>
      </c>
      <c r="Z263" s="305">
        <f>AA263/MoM!AA263*100</f>
        <v>0.94155449415060899</v>
      </c>
      <c r="AA263" s="305">
        <f>AB263/MoM!AB263*100</f>
        <v>0.93486945724213977</v>
      </c>
      <c r="AB263" s="305">
        <f>AC263/MoM!AC263*100</f>
        <v>0.94010472620269581</v>
      </c>
      <c r="AC263" s="305">
        <f>AD263/MoM!AD263*100</f>
        <v>0.94612139645039317</v>
      </c>
      <c r="AD263" s="305">
        <f>AE263/MoM!AE263*100</f>
        <v>0.94498605077465259</v>
      </c>
      <c r="AE263" s="305">
        <f>AF263/MoM!AF263*100</f>
        <v>0.94007212331062451</v>
      </c>
      <c r="AF263" s="305">
        <f>AG263/MoM!AG263*100</f>
        <v>0.9434563829545427</v>
      </c>
      <c r="AG263" s="305">
        <f>AH263/MoM!AH263*100</f>
        <v>0.95836299380522449</v>
      </c>
      <c r="AH263" s="305">
        <f>AI263/MoM!AI263*100</f>
        <v>0.96861747783894026</v>
      </c>
      <c r="AI263" s="305">
        <f>AJ263/MoM!AJ263*100</f>
        <v>0.97433232095819</v>
      </c>
      <c r="AJ263" s="305">
        <f>AK263/MoM!AK263*100</f>
        <v>0.97199392338789048</v>
      </c>
      <c r="AK263" s="305">
        <f>AL263/MoM!AL263*100</f>
        <v>0.98093626748305907</v>
      </c>
      <c r="AL263" s="305">
        <f>AM263/MoM!AM263*100</f>
        <v>0.98819519586243365</v>
      </c>
      <c r="AM263" s="305">
        <f>AN263/MoM!AN263*100</f>
        <v>0.99086332289126211</v>
      </c>
      <c r="AN263" s="305">
        <f>AO263/MoM!AO263*100</f>
        <v>0.98967428690379267</v>
      </c>
      <c r="AO263" s="305">
        <f>AP263/MoM!AP263*100</f>
        <v>0.99303917947926568</v>
      </c>
      <c r="AP263" s="305">
        <f>AQ263/MoM!AQ263*100</f>
        <v>0.99830228713050584</v>
      </c>
      <c r="AQ263" s="305">
        <f>AR263/MoM!AR263*100</f>
        <v>0.99880143827407109</v>
      </c>
      <c r="AR263" s="307">
        <v>1</v>
      </c>
      <c r="AS263" s="305">
        <f>AR263*MoM!AS263/100</f>
        <v>1.0034000000000001</v>
      </c>
      <c r="AT263" s="305">
        <f>AS263*MoM!AT263/100</f>
        <v>1.0081159800000001</v>
      </c>
      <c r="AU263" s="305">
        <f>AT263*MoM!AU263/100</f>
        <v>1.0128541251060001</v>
      </c>
      <c r="AV263" s="305">
        <f>AU263*MoM!AV263/100</f>
        <v>1.0255148016698252</v>
      </c>
      <c r="AW263" s="305">
        <f>AV263*MoM!AW263/100</f>
        <v>1.0322831993608461</v>
      </c>
      <c r="AX263" s="305">
        <f>AW263*MoM!AX263/100</f>
        <v>1.0341413091196956</v>
      </c>
      <c r="AY263" s="305">
        <f>AX263*MoM!AY263/100</f>
        <v>1.0406563993671496</v>
      </c>
      <c r="AZ263" s="305">
        <f>AY263*MoM!AZ263/100</f>
        <v>1.0415929901265801</v>
      </c>
    </row>
    <row r="264" spans="1:52" x14ac:dyDescent="0.45">
      <c r="A264" s="305">
        <f>Веса!A264</f>
        <v>1</v>
      </c>
      <c r="B264" s="305">
        <f>MoM!B264</f>
        <v>1</v>
      </c>
      <c r="C264" s="305">
        <f>БИПЦ_НДС!E264</f>
        <v>1</v>
      </c>
      <c r="D264" s="305">
        <f t="shared" si="4"/>
        <v>0</v>
      </c>
      <c r="E264" s="305">
        <v>0</v>
      </c>
      <c r="F264" s="305">
        <v>1</v>
      </c>
      <c r="G264" s="305">
        <v>1</v>
      </c>
      <c r="H264" s="305">
        <v>0</v>
      </c>
      <c r="I264" s="305">
        <v>0</v>
      </c>
      <c r="J264" s="308" t="s">
        <v>263</v>
      </c>
      <c r="K264" s="308" t="s">
        <v>263</v>
      </c>
      <c r="L264" s="305">
        <f>M264/MoM!M264*100</f>
        <v>0.99634339758677515</v>
      </c>
      <c r="M264" s="305">
        <f>N264/MoM!N264*100</f>
        <v>0.99574559154822306</v>
      </c>
      <c r="N264" s="305">
        <f>O264/MoM!O264*100</f>
        <v>0.99514814419329412</v>
      </c>
      <c r="O264" s="305">
        <f>P264/MoM!P264*100</f>
        <v>0.99574523307981022</v>
      </c>
      <c r="P264" s="305">
        <f>Q264/MoM!Q264*100</f>
        <v>0.9965418292662741</v>
      </c>
      <c r="Q264" s="305">
        <f>R264/MoM!R264*100</f>
        <v>0.99056257829067662</v>
      </c>
      <c r="R264" s="305">
        <f>S264/MoM!S264*100</f>
        <v>0.99095880332199304</v>
      </c>
      <c r="S264" s="305">
        <f>T264/MoM!T264*100</f>
        <v>0.99740003554358603</v>
      </c>
      <c r="T264" s="305">
        <f>U264/MoM!U264*100</f>
        <v>1.0055787158350433</v>
      </c>
      <c r="U264" s="305">
        <f>V264/MoM!V264*100</f>
        <v>1.0178467761682308</v>
      </c>
      <c r="V264" s="305">
        <f>W264/MoM!W264*100</f>
        <v>1.0173378527801467</v>
      </c>
      <c r="W264" s="305">
        <f>X264/MoM!X264*100</f>
        <v>1.0185586582034829</v>
      </c>
      <c r="X264" s="305">
        <f>Y264/MoM!Y264*100</f>
        <v>1.0233458838970393</v>
      </c>
      <c r="Y264" s="305">
        <f>Z264/MoM!Z264*100</f>
        <v>1.0230388801318702</v>
      </c>
      <c r="Z264" s="305">
        <f>AA264/MoM!AA264*100</f>
        <v>1.0198674596034614</v>
      </c>
      <c r="AA264" s="305">
        <f>AB264/MoM!AB264*100</f>
        <v>1.0240489161878354</v>
      </c>
      <c r="AB264" s="305">
        <f>AC264/MoM!AC264*100</f>
        <v>1.0208743645476532</v>
      </c>
      <c r="AC264" s="305">
        <f>AD264/MoM!AD264*100</f>
        <v>1.0226098509673842</v>
      </c>
      <c r="AD264" s="305">
        <f>AE264/MoM!AE264*100</f>
        <v>1.0291545540135756</v>
      </c>
      <c r="AE264" s="305">
        <f>AF264/MoM!AF264*100</f>
        <v>1.0293603849243782</v>
      </c>
      <c r="AF264" s="305">
        <f>AG264/MoM!AG264*100</f>
        <v>1.0279192803854842</v>
      </c>
      <c r="AG264" s="305">
        <f>AH264/MoM!AH264*100</f>
        <v>1.0273025288172528</v>
      </c>
      <c r="AH264" s="305">
        <f>AI264/MoM!AI264*100</f>
        <v>1.0310008179209951</v>
      </c>
      <c r="AI264" s="305">
        <f>AJ264/MoM!AJ264*100</f>
        <v>1.0368775225831446</v>
      </c>
      <c r="AJ264" s="305">
        <f>AK264/MoM!AK264*100</f>
        <v>1.0197690434605227</v>
      </c>
      <c r="AK264" s="305">
        <f>AL264/MoM!AL264*100</f>
        <v>1.0157919441910266</v>
      </c>
      <c r="AL264" s="305">
        <f>AM264/MoM!AM264*100</f>
        <v>1.0115256180254244</v>
      </c>
      <c r="AM264" s="305">
        <f>AN264/MoM!AN264*100</f>
        <v>1.0150659576885133</v>
      </c>
      <c r="AN264" s="305">
        <f>AO264/MoM!AO264*100</f>
        <v>1.0075544696016183</v>
      </c>
      <c r="AO264" s="305">
        <f>AP264/MoM!AP264*100</f>
        <v>1.0072522032607378</v>
      </c>
      <c r="AP264" s="305">
        <f>AQ264/MoM!AQ264*100</f>
        <v>1.008863806785955</v>
      </c>
      <c r="AQ264" s="305">
        <f>AR264/MoM!AR264*100</f>
        <v>1.0021044192804891</v>
      </c>
      <c r="AR264" s="307">
        <v>1</v>
      </c>
      <c r="AS264" s="305">
        <f>AR264*MoM!AS264/100</f>
        <v>1.0026000000000002</v>
      </c>
      <c r="AT264" s="305">
        <f>AS264*MoM!AT264/100</f>
        <v>1.0066104000000002</v>
      </c>
      <c r="AU264" s="305">
        <f>AT264*MoM!AU264/100</f>
        <v>1.0158712156800003</v>
      </c>
      <c r="AV264" s="305">
        <f>AU264*MoM!AV264/100</f>
        <v>1.0200362876642881</v>
      </c>
      <c r="AW264" s="305">
        <f>AV264*MoM!AW264/100</f>
        <v>1.0134060517944703</v>
      </c>
      <c r="AX264" s="305">
        <f>AW264*MoM!AX264/100</f>
        <v>1.0231347498916972</v>
      </c>
      <c r="AY264" s="305">
        <f>AX264*MoM!AY264/100</f>
        <v>1.0216000477668594</v>
      </c>
      <c r="AZ264" s="305">
        <f>AY264*MoM!AZ264/100</f>
        <v>1.0234389278528397</v>
      </c>
    </row>
    <row r="265" spans="1:52" x14ac:dyDescent="0.45">
      <c r="A265" s="305">
        <f>Веса!A265</f>
        <v>1</v>
      </c>
      <c r="B265" s="305">
        <f>MoM!B265</f>
        <v>1</v>
      </c>
      <c r="C265" s="305">
        <f>БИПЦ_НДС!E265</f>
        <v>1</v>
      </c>
      <c r="D265" s="305">
        <f t="shared" si="4"/>
        <v>0</v>
      </c>
      <c r="E265" s="305">
        <v>0</v>
      </c>
      <c r="F265" s="305">
        <v>1</v>
      </c>
      <c r="G265" s="305">
        <v>1</v>
      </c>
      <c r="H265" s="305">
        <v>0</v>
      </c>
      <c r="I265" s="305">
        <v>0</v>
      </c>
      <c r="J265" s="308" t="s">
        <v>264</v>
      </c>
      <c r="K265" s="308" t="s">
        <v>264</v>
      </c>
      <c r="L265" s="305">
        <f>M265/MoM!M265*100</f>
        <v>0.78950004603840307</v>
      </c>
      <c r="M265" s="305">
        <f>N265/MoM!N265*100</f>
        <v>0.79494759635606804</v>
      </c>
      <c r="N265" s="305">
        <f>O265/MoM!O265*100</f>
        <v>0.81076705352355372</v>
      </c>
      <c r="O265" s="305">
        <f>P265/MoM!P265*100</f>
        <v>0.81303720127341961</v>
      </c>
      <c r="P265" s="305">
        <f>Q265/MoM!Q265*100</f>
        <v>0.81620804635838595</v>
      </c>
      <c r="Q265" s="305">
        <f>R265/MoM!R265*100</f>
        <v>0.82322743555706801</v>
      </c>
      <c r="R265" s="305">
        <f>S265/MoM!S265*100</f>
        <v>0.82281582183928947</v>
      </c>
      <c r="S265" s="305">
        <f>T265/MoM!T265*100</f>
        <v>0.83211364062607351</v>
      </c>
      <c r="T265" s="305">
        <f>U265/MoM!U265*100</f>
        <v>0.83968587475577072</v>
      </c>
      <c r="U265" s="305">
        <f>V265/MoM!V265*100</f>
        <v>0.84648733034129242</v>
      </c>
      <c r="V265" s="305">
        <f>W265/MoM!W265*100</f>
        <v>0.85444431124650067</v>
      </c>
      <c r="W265" s="305">
        <f>X265/MoM!X265*100</f>
        <v>0.85828931064710989</v>
      </c>
      <c r="X265" s="305">
        <f>Y265/MoM!Y265*100</f>
        <v>0.86215161254502193</v>
      </c>
      <c r="Y265" s="305">
        <f>Z265/MoM!Z265*100</f>
        <v>0.86491049770516581</v>
      </c>
      <c r="Z265" s="305">
        <f>AA265/MoM!AA265*100</f>
        <v>0.86715926499919926</v>
      </c>
      <c r="AA265" s="305">
        <f>AB265/MoM!AB265*100</f>
        <v>0.8730559480011939</v>
      </c>
      <c r="AB265" s="305">
        <f>AC265/MoM!AC265*100</f>
        <v>0.87759583893080007</v>
      </c>
      <c r="AC265" s="305">
        <f>AD265/MoM!AD265*100</f>
        <v>0.88101846270263029</v>
      </c>
      <c r="AD265" s="305">
        <f>AE265/MoM!AE265*100</f>
        <v>0.88454253655344084</v>
      </c>
      <c r="AE265" s="305">
        <f>AF265/MoM!AF265*100</f>
        <v>0.89400714169456263</v>
      </c>
      <c r="AF265" s="305">
        <f>AG265/MoM!AG265*100</f>
        <v>0.8965997624054769</v>
      </c>
      <c r="AG265" s="305">
        <f>AH265/MoM!AH265*100</f>
        <v>0.90126208116998541</v>
      </c>
      <c r="AH265" s="305">
        <f>AI265/MoM!AI265*100</f>
        <v>0.90703015848947333</v>
      </c>
      <c r="AI265" s="305">
        <f>AJ265/MoM!AJ265*100</f>
        <v>0.92145193800945591</v>
      </c>
      <c r="AJ265" s="305">
        <f>AK265/MoM!AK265*100</f>
        <v>0.93398368436638457</v>
      </c>
      <c r="AK265" s="305">
        <f>AL265/MoM!AL265*100</f>
        <v>0.94201594405193545</v>
      </c>
      <c r="AL265" s="305">
        <f>AM265/MoM!AM265*100</f>
        <v>0.95510996567425743</v>
      </c>
      <c r="AM265" s="305">
        <f>AN265/MoM!AN265*100</f>
        <v>0.96962763715250611</v>
      </c>
      <c r="AN265" s="305">
        <f>AO265/MoM!AO265*100</f>
        <v>0.97331222217368563</v>
      </c>
      <c r="AO265" s="305">
        <f>AP265/MoM!AP265*100</f>
        <v>0.97798412084011932</v>
      </c>
      <c r="AP265" s="305">
        <f>AQ265/MoM!AQ265*100</f>
        <v>0.98091807320263968</v>
      </c>
      <c r="AQ265" s="305">
        <f>AR265/MoM!AR265*100</f>
        <v>0.99671085418120209</v>
      </c>
      <c r="AR265" s="307">
        <v>1</v>
      </c>
      <c r="AS265" s="305">
        <f>AR265*MoM!AS265/100</f>
        <v>1.0058</v>
      </c>
      <c r="AT265" s="305">
        <f>AS265*MoM!AT265/100</f>
        <v>1.00700696</v>
      </c>
      <c r="AU265" s="305">
        <f>AT265*MoM!AU265/100</f>
        <v>1.0130490017599998</v>
      </c>
      <c r="AV265" s="305">
        <f>AU265*MoM!AV265/100</f>
        <v>1.0207481741733759</v>
      </c>
      <c r="AW265" s="305">
        <f>AV265*MoM!AW265/100</f>
        <v>1.0306494314628578</v>
      </c>
      <c r="AX265" s="305">
        <f>AW265*MoM!AX265/100</f>
        <v>1.0377609125399514</v>
      </c>
      <c r="AY265" s="305">
        <f>AX265*MoM!AY265/100</f>
        <v>1.0391100017262531</v>
      </c>
      <c r="AZ265" s="305">
        <f>AY265*MoM!AZ265/100</f>
        <v>1.0413960437300509</v>
      </c>
    </row>
    <row r="266" spans="1:52" x14ac:dyDescent="0.45">
      <c r="A266" s="305">
        <f>Веса!A266</f>
        <v>1</v>
      </c>
      <c r="B266" s="305">
        <f>MoM!B266</f>
        <v>1</v>
      </c>
      <c r="C266" s="305">
        <f>БИПЦ_НДС!E266</f>
        <v>1</v>
      </c>
      <c r="D266" s="305">
        <f t="shared" si="4"/>
        <v>0</v>
      </c>
      <c r="E266" s="305">
        <v>0</v>
      </c>
      <c r="F266" s="305">
        <v>1</v>
      </c>
      <c r="G266" s="305">
        <v>1</v>
      </c>
      <c r="H266" s="305">
        <v>0</v>
      </c>
      <c r="I266" s="305">
        <v>0</v>
      </c>
      <c r="J266" s="308" t="s">
        <v>265</v>
      </c>
      <c r="K266" s="308" t="s">
        <v>265</v>
      </c>
      <c r="L266" s="305">
        <f>M266/MoM!M266*100</f>
        <v>0.78424039891558883</v>
      </c>
      <c r="M266" s="305">
        <f>N266/MoM!N266*100</f>
        <v>0.78910268938886563</v>
      </c>
      <c r="N266" s="305">
        <f>O266/MoM!O266*100</f>
        <v>0.79596788278654873</v>
      </c>
      <c r="O266" s="305">
        <f>P266/MoM!P266*100</f>
        <v>0.80337038409646366</v>
      </c>
      <c r="P266" s="305">
        <f>Q266/MoM!Q266*100</f>
        <v>0.80746757305535555</v>
      </c>
      <c r="Q266" s="305">
        <f>R266/MoM!R266*100</f>
        <v>0.8134428330959651</v>
      </c>
      <c r="R266" s="305">
        <f>S266/MoM!S266*100</f>
        <v>0.81970634291080402</v>
      </c>
      <c r="S266" s="305">
        <f>T266/MoM!T266*100</f>
        <v>0.8365922935747665</v>
      </c>
      <c r="T266" s="305">
        <f>U266/MoM!U266*100</f>
        <v>0.84269941731786224</v>
      </c>
      <c r="U266" s="305">
        <f>V266/MoM!V266*100</f>
        <v>0.85053652189891837</v>
      </c>
      <c r="V266" s="305">
        <f>W266/MoM!W266*100</f>
        <v>0.85368350702994433</v>
      </c>
      <c r="W266" s="305">
        <f>X266/MoM!X266*100</f>
        <v>0.85769581951298501</v>
      </c>
      <c r="X266" s="305">
        <f>Y266/MoM!Y266*100</f>
        <v>0.86318507275786815</v>
      </c>
      <c r="Y266" s="305">
        <f>Z266/MoM!Z266*100</f>
        <v>0.86517039842521126</v>
      </c>
      <c r="Z266" s="305">
        <f>AA266/MoM!AA266*100</f>
        <v>0.86984231857670735</v>
      </c>
      <c r="AA266" s="305">
        <f>AB266/MoM!AB266*100</f>
        <v>0.87123406628643008</v>
      </c>
      <c r="AB266" s="305">
        <f>AC266/MoM!AC266*100</f>
        <v>0.87410913870517526</v>
      </c>
      <c r="AC266" s="305">
        <f>AD266/MoM!AD266*100</f>
        <v>0.87970343719288835</v>
      </c>
      <c r="AD266" s="305">
        <f>AE266/MoM!AE266*100</f>
        <v>0.89272304806334324</v>
      </c>
      <c r="AE266" s="305">
        <f>AF266/MoM!AF266*100</f>
        <v>0.90245372928723366</v>
      </c>
      <c r="AF266" s="305">
        <f>AG266/MoM!AG266*100</f>
        <v>0.90606354420438262</v>
      </c>
      <c r="AG266" s="305">
        <f>AH266/MoM!AH266*100</f>
        <v>0.91421811610222203</v>
      </c>
      <c r="AH266" s="305">
        <f>AI266/MoM!AI266*100</f>
        <v>0.9200691120452763</v>
      </c>
      <c r="AI266" s="305">
        <f>AJ266/MoM!AJ266*100</f>
        <v>0.93442219019318262</v>
      </c>
      <c r="AJ266" s="305">
        <f>AK266/MoM!AK266*100</f>
        <v>0.94414018097119179</v>
      </c>
      <c r="AK266" s="305">
        <f>AL266/MoM!AL266*100</f>
        <v>0.94971060803892182</v>
      </c>
      <c r="AL266" s="305">
        <f>AM266/MoM!AM266*100</f>
        <v>0.95578875593037083</v>
      </c>
      <c r="AM266" s="305">
        <f>AN266/MoM!AN266*100</f>
        <v>0.96410411810696506</v>
      </c>
      <c r="AN266" s="305">
        <f>AO266/MoM!AO266*100</f>
        <v>0.96747848252033941</v>
      </c>
      <c r="AO266" s="305">
        <f>AP266/MoM!AP266*100</f>
        <v>0.97009067442314423</v>
      </c>
      <c r="AP266" s="305">
        <f>AQ266/MoM!AQ266*100</f>
        <v>0.97513514593014461</v>
      </c>
      <c r="AQ266" s="305">
        <f>AR266/MoM!AR266*100</f>
        <v>0.99522292993630568</v>
      </c>
      <c r="AR266" s="307">
        <v>1</v>
      </c>
      <c r="AS266" s="305">
        <f>AR266*MoM!AS266/100</f>
        <v>1.0021</v>
      </c>
      <c r="AT266" s="305">
        <f>AS266*MoM!AT266/100</f>
        <v>1.0021</v>
      </c>
      <c r="AU266" s="305">
        <f>AT266*MoM!AU266/100</f>
        <v>1.00560735</v>
      </c>
      <c r="AV266" s="305">
        <f>AU266*MoM!AV266/100</f>
        <v>1.0083224898450001</v>
      </c>
      <c r="AW266" s="305">
        <f>AV266*MoM!AW266/100</f>
        <v>1.0137674312901632</v>
      </c>
      <c r="AX266" s="305">
        <f>AW266*MoM!AX266/100</f>
        <v>1.018633514960356</v>
      </c>
      <c r="AY266" s="305">
        <f>AX266*MoM!AY266/100</f>
        <v>1.0201614652327966</v>
      </c>
      <c r="AZ266" s="305">
        <f>AY266*MoM!AZ266/100</f>
        <v>1.0237320303611113</v>
      </c>
    </row>
    <row r="267" spans="1:52" x14ac:dyDescent="0.45">
      <c r="A267" s="305">
        <f>Веса!A267</f>
        <v>1</v>
      </c>
      <c r="B267" s="305">
        <f>MoM!B267</f>
        <v>1</v>
      </c>
      <c r="C267" s="305">
        <f>БИПЦ_НДС!E267</f>
        <v>0</v>
      </c>
      <c r="D267" s="305">
        <f t="shared" si="4"/>
        <v>1</v>
      </c>
      <c r="E267" s="305">
        <v>0</v>
      </c>
      <c r="F267" s="305">
        <v>1</v>
      </c>
      <c r="G267" s="305">
        <v>1</v>
      </c>
      <c r="H267" s="305">
        <v>0</v>
      </c>
      <c r="I267" s="305">
        <v>0</v>
      </c>
      <c r="J267" s="308" t="s">
        <v>266</v>
      </c>
      <c r="K267" s="308" t="s">
        <v>266</v>
      </c>
      <c r="L267" s="305">
        <f>M267/MoM!M267*100</f>
        <v>0.83811045013783592</v>
      </c>
      <c r="M267" s="305">
        <f>N267/MoM!N267*100</f>
        <v>0.8425524355235664</v>
      </c>
      <c r="N267" s="305">
        <f>O267/MoM!O267*100</f>
        <v>0.8488715787899932</v>
      </c>
      <c r="O267" s="305">
        <f>P267/MoM!P267*100</f>
        <v>0.85252172657879022</v>
      </c>
      <c r="P267" s="305">
        <f>Q267/MoM!Q267*100</f>
        <v>0.8566990830390262</v>
      </c>
      <c r="Q267" s="305">
        <f>R267/MoM!R267*100</f>
        <v>0.86201061735386819</v>
      </c>
      <c r="R267" s="305">
        <f>S267/MoM!S267*100</f>
        <v>0.86364843752684051</v>
      </c>
      <c r="S267" s="305">
        <f>T267/MoM!T267*100</f>
        <v>0.86770758518321667</v>
      </c>
      <c r="T267" s="305">
        <f>U267/MoM!U267*100</f>
        <v>0.87655820255208539</v>
      </c>
      <c r="U267" s="305">
        <f>V267/MoM!V267*100</f>
        <v>0.88576206367888233</v>
      </c>
      <c r="V267" s="305">
        <f>W267/MoM!W267*100</f>
        <v>0.8929367363946813</v>
      </c>
      <c r="W267" s="305">
        <f>X267/MoM!X267*100</f>
        <v>0.90213398477954643</v>
      </c>
      <c r="X267" s="305">
        <f>Y267/MoM!Y267*100</f>
        <v>0.90727614849278981</v>
      </c>
      <c r="Y267" s="305">
        <f>Z267/MoM!Z267*100</f>
        <v>0.91290126061344523</v>
      </c>
      <c r="Z267" s="305">
        <f>AA267/MoM!AA267*100</f>
        <v>0.91737447679045114</v>
      </c>
      <c r="AA267" s="305">
        <f>AB267/MoM!AB267*100</f>
        <v>0.92379609812798436</v>
      </c>
      <c r="AB267" s="305">
        <f>AC267/MoM!AC267*100</f>
        <v>0.92675224564199388</v>
      </c>
      <c r="AC267" s="305">
        <f>AD267/MoM!AD267*100</f>
        <v>0.92795702356132836</v>
      </c>
      <c r="AD267" s="305">
        <f>AE267/MoM!AE267*100</f>
        <v>0.93120487314379297</v>
      </c>
      <c r="AE267" s="305">
        <f>AF267/MoM!AF267*100</f>
        <v>0.93763018676848509</v>
      </c>
      <c r="AF267" s="305">
        <f>AG267/MoM!AG267*100</f>
        <v>0.93941168412334519</v>
      </c>
      <c r="AG267" s="305">
        <f>AH267/MoM!AH267*100</f>
        <v>0.94401480137554961</v>
      </c>
      <c r="AH267" s="305">
        <f>AI267/MoM!AI267*100</f>
        <v>0.94571402801802562</v>
      </c>
      <c r="AI267" s="305">
        <f>AJ267/MoM!AJ267*100</f>
        <v>0.95252316901975542</v>
      </c>
      <c r="AJ267" s="305">
        <f>AK267/MoM!AK267*100</f>
        <v>0.96004810205501145</v>
      </c>
      <c r="AK267" s="305">
        <f>AL267/MoM!AL267*100</f>
        <v>0.96571238585713615</v>
      </c>
      <c r="AL267" s="305">
        <f>AM267/MoM!AM267*100</f>
        <v>0.97063751902500761</v>
      </c>
      <c r="AM267" s="305">
        <f>AN267/MoM!AN267*100</f>
        <v>0.97927619294433021</v>
      </c>
      <c r="AN267" s="305">
        <f>AO267/MoM!AO267*100</f>
        <v>0.98201816628457439</v>
      </c>
      <c r="AO267" s="305">
        <f>AP267/MoM!AP267*100</f>
        <v>0.98525882623331351</v>
      </c>
      <c r="AP267" s="305">
        <f>AQ267/MoM!AQ267*100</f>
        <v>0.99048069801235006</v>
      </c>
      <c r="AQ267" s="305">
        <f>AR267/MoM!AR267*100</f>
        <v>0.99870168780585244</v>
      </c>
      <c r="AR267" s="307">
        <v>1</v>
      </c>
      <c r="AS267" s="305">
        <f>AR267*MoM!AS267/100</f>
        <v>1.0031999999999999</v>
      </c>
      <c r="AT267" s="305">
        <f>AS267*MoM!AT267/100</f>
        <v>1.0046044799999998</v>
      </c>
      <c r="AU267" s="305">
        <f>AT267*MoM!AU267/100</f>
        <v>1.0073169120959997</v>
      </c>
      <c r="AV267" s="305">
        <f>AU267*MoM!AV267/100</f>
        <v>1.0098352043762397</v>
      </c>
      <c r="AW267" s="305">
        <f>AV267*MoM!AW267/100</f>
        <v>1.0096332373353645</v>
      </c>
      <c r="AX267" s="305">
        <f>AW267*MoM!AX267/100</f>
        <v>1.0109457605439005</v>
      </c>
      <c r="AY267" s="305">
        <f>AX267*MoM!AY267/100</f>
        <v>1.0132709357931515</v>
      </c>
      <c r="AZ267" s="305">
        <f>AY267*MoM!AZ267/100</f>
        <v>1.0123589919509377</v>
      </c>
    </row>
    <row r="268" spans="1:52" x14ac:dyDescent="0.45">
      <c r="A268" s="305">
        <f>Веса!A268</f>
        <v>1</v>
      </c>
      <c r="B268" s="305">
        <f>MoM!B268</f>
        <v>1</v>
      </c>
      <c r="C268" s="305">
        <f>БИПЦ_НДС!E268</f>
        <v>0</v>
      </c>
      <c r="D268" s="305">
        <f t="shared" si="4"/>
        <v>1</v>
      </c>
      <c r="E268" s="305">
        <v>0</v>
      </c>
      <c r="F268" s="305">
        <v>1</v>
      </c>
      <c r="G268" s="305">
        <v>1</v>
      </c>
      <c r="H268" s="305">
        <v>0</v>
      </c>
      <c r="I268" s="305">
        <v>0</v>
      </c>
      <c r="J268" s="308" t="s">
        <v>267</v>
      </c>
      <c r="K268" s="308" t="s">
        <v>267</v>
      </c>
      <c r="L268" s="305">
        <f>M268/MoM!M268*100</f>
        <v>0.73036503876675174</v>
      </c>
      <c r="M268" s="305">
        <f>N268/MoM!N268*100</f>
        <v>0.73679225110789914</v>
      </c>
      <c r="N268" s="305">
        <f>O268/MoM!O268*100</f>
        <v>0.74239187221631919</v>
      </c>
      <c r="O268" s="305">
        <f>P268/MoM!P268*100</f>
        <v>0.74610383157740079</v>
      </c>
      <c r="P268" s="305">
        <f>Q268/MoM!Q268*100</f>
        <v>0.74767064962371332</v>
      </c>
      <c r="Q268" s="305">
        <f>R268/MoM!R268*100</f>
        <v>0.75140900287183188</v>
      </c>
      <c r="R268" s="305">
        <f>S268/MoM!S268*100</f>
        <v>0.75456492068389358</v>
      </c>
      <c r="S268" s="305">
        <f>T268/MoM!T268*100</f>
        <v>0.75826228879524471</v>
      </c>
      <c r="T268" s="305">
        <f>U268/MoM!U268*100</f>
        <v>0.76250855761249803</v>
      </c>
      <c r="U268" s="305">
        <f>V268/MoM!V268*100</f>
        <v>0.76693110724665048</v>
      </c>
      <c r="V268" s="305">
        <f>W268/MoM!W268*100</f>
        <v>0.77222293188665236</v>
      </c>
      <c r="W268" s="305">
        <f>X268/MoM!X268*100</f>
        <v>0.77469404526868968</v>
      </c>
      <c r="X268" s="305">
        <f>Y268/MoM!Y268*100</f>
        <v>0.78019437299009731</v>
      </c>
      <c r="Y268" s="305">
        <f>Z268/MoM!Z268*100</f>
        <v>0.78986878321517451</v>
      </c>
      <c r="Z268" s="305">
        <f>AA268/MoM!AA268*100</f>
        <v>0.79934720861375652</v>
      </c>
      <c r="AA268" s="305">
        <f>AB268/MoM!AB268*100</f>
        <v>0.80502257379491426</v>
      </c>
      <c r="AB268" s="305">
        <f>AC268/MoM!AC268*100</f>
        <v>0.8100137137524428</v>
      </c>
      <c r="AC268" s="305">
        <f>AD268/MoM!AD268*100</f>
        <v>0.81519780152045851</v>
      </c>
      <c r="AD268" s="305">
        <f>AE268/MoM!AE268*100</f>
        <v>0.82049658723034147</v>
      </c>
      <c r="AE268" s="305">
        <f>AF268/MoM!AF268*100</f>
        <v>0.83001434764221338</v>
      </c>
      <c r="AF268" s="305">
        <f>AG268/MoM!AG268*100</f>
        <v>0.83781648251005025</v>
      </c>
      <c r="AG268" s="305">
        <f>AH268/MoM!AH268*100</f>
        <v>0.84418388777712672</v>
      </c>
      <c r="AH268" s="305">
        <f>AI268/MoM!AI268*100</f>
        <v>0.85076852210178833</v>
      </c>
      <c r="AI268" s="305">
        <f>AJ268/MoM!AJ268*100</f>
        <v>0.85587313323439906</v>
      </c>
      <c r="AJ268" s="305">
        <f>AK268/MoM!AK268*100</f>
        <v>0.88617104215089681</v>
      </c>
      <c r="AK268" s="305">
        <f>AL268/MoM!AL268*100</f>
        <v>0.92711214429826838</v>
      </c>
      <c r="AL268" s="305">
        <f>AM268/MoM!AM268*100</f>
        <v>0.9529785731241901</v>
      </c>
      <c r="AM268" s="305">
        <f>AN268/MoM!AN268*100</f>
        <v>0.9666061667198661</v>
      </c>
      <c r="AN268" s="305">
        <f>AO268/MoM!AO268*100</f>
        <v>0.9780121194871606</v>
      </c>
      <c r="AO268" s="305">
        <f>AP268/MoM!AP268*100</f>
        <v>0.98446699947577576</v>
      </c>
      <c r="AP268" s="305">
        <f>AQ268/MoM!AQ268*100</f>
        <v>0.98958622787304973</v>
      </c>
      <c r="AQ268" s="305">
        <f>AR268/MoM!AR268*100</f>
        <v>0.99275290380224346</v>
      </c>
      <c r="AR268" s="307">
        <v>1</v>
      </c>
      <c r="AS268" s="305">
        <f>AR268*MoM!AS268/100</f>
        <v>1.0123</v>
      </c>
      <c r="AT268" s="305">
        <f>AS268*MoM!AT268/100</f>
        <v>1.0207020899999999</v>
      </c>
      <c r="AU268" s="305">
        <f>AT268*MoM!AU268/100</f>
        <v>1.0280511450479999</v>
      </c>
      <c r="AV268" s="305">
        <f>AU268*MoM!AV268/100</f>
        <v>1.0827434659645534</v>
      </c>
      <c r="AW268" s="305">
        <f>AV268*MoM!AW268/100</f>
        <v>1.1181491773015941</v>
      </c>
      <c r="AX268" s="305">
        <f>AW268*MoM!AX268/100</f>
        <v>1.1360395641384196</v>
      </c>
      <c r="AY268" s="305">
        <f>AX268*MoM!AY268/100</f>
        <v>1.1529665536440818</v>
      </c>
      <c r="AZ268" s="305">
        <f>AY268*MoM!AZ268/100</f>
        <v>1.1631126593161496</v>
      </c>
    </row>
    <row r="269" spans="1:52" x14ac:dyDescent="0.45">
      <c r="A269" s="305">
        <f>Веса!A269</f>
        <v>1</v>
      </c>
      <c r="B269" s="305">
        <f>MoM!B269</f>
        <v>1</v>
      </c>
      <c r="C269" s="305">
        <f>БИПЦ_НДС!E269</f>
        <v>0</v>
      </c>
      <c r="D269" s="305">
        <f t="shared" si="4"/>
        <v>1</v>
      </c>
      <c r="E269" s="305">
        <v>0</v>
      </c>
      <c r="F269" s="305">
        <v>1</v>
      </c>
      <c r="G269" s="305">
        <v>1</v>
      </c>
      <c r="H269" s="305">
        <v>0</v>
      </c>
      <c r="I269" s="305">
        <v>0</v>
      </c>
      <c r="J269" s="308" t="s">
        <v>268</v>
      </c>
      <c r="K269" s="308" t="s">
        <v>268</v>
      </c>
      <c r="L269" s="305">
        <f>M269/MoM!M269*100</f>
        <v>0.88669120613060859</v>
      </c>
      <c r="M269" s="305">
        <f>N269/MoM!N269*100</f>
        <v>0.87977501472278985</v>
      </c>
      <c r="N269" s="305">
        <f>O269/MoM!O269*100</f>
        <v>0.89086017990829702</v>
      </c>
      <c r="O269" s="305">
        <f>P269/MoM!P269*100</f>
        <v>0.89121652398026041</v>
      </c>
      <c r="P269" s="305">
        <f>Q269/MoM!Q269*100</f>
        <v>0.88515625161719458</v>
      </c>
      <c r="Q269" s="305">
        <f>R269/MoM!R269*100</f>
        <v>0.8921489860049705</v>
      </c>
      <c r="R269" s="305">
        <f>S269/MoM!S269*100</f>
        <v>0.8986616736028068</v>
      </c>
      <c r="S269" s="305">
        <f>T269/MoM!T269*100</f>
        <v>0.89219130955286652</v>
      </c>
      <c r="T269" s="305">
        <f>U269/MoM!U269*100</f>
        <v>0.89486788348152513</v>
      </c>
      <c r="U269" s="305">
        <f>V269/MoM!V269*100</f>
        <v>0.8974630003436217</v>
      </c>
      <c r="V269" s="305">
        <f>W269/MoM!W269*100</f>
        <v>0.89665528364331248</v>
      </c>
      <c r="W269" s="305">
        <f>X269/MoM!X269*100</f>
        <v>0.90786347468885387</v>
      </c>
      <c r="X269" s="305">
        <f>Y269/MoM!Y269*100</f>
        <v>0.91421851901167595</v>
      </c>
      <c r="Y269" s="305">
        <f>Z269/MoM!Z269*100</f>
        <v>0.91760112753201917</v>
      </c>
      <c r="Z269" s="305">
        <f>AA269/MoM!AA269*100</f>
        <v>0.91952808989983637</v>
      </c>
      <c r="AA269" s="305">
        <f>AB269/MoM!AB269*100</f>
        <v>0.9256889281021653</v>
      </c>
      <c r="AB269" s="305">
        <f>AC269/MoM!AC269*100</f>
        <v>0.93179847502763957</v>
      </c>
      <c r="AC269" s="305">
        <f>AD269/MoM!AD269*100</f>
        <v>0.934407510757717</v>
      </c>
      <c r="AD269" s="305">
        <f>AE269/MoM!AE269*100</f>
        <v>0.94356470436314266</v>
      </c>
      <c r="AE269" s="305">
        <f>AF269/MoM!AF269*100</f>
        <v>0.94403648671532414</v>
      </c>
      <c r="AF269" s="305">
        <f>AG269/MoM!AG269*100</f>
        <v>0.94554694509406867</v>
      </c>
      <c r="AG269" s="305">
        <f>AH269/MoM!AH269*100</f>
        <v>0.95226032840423658</v>
      </c>
      <c r="AH269" s="305">
        <f>AI269/MoM!AI269*100</f>
        <v>0.95330781476548121</v>
      </c>
      <c r="AI269" s="305">
        <f>AJ269/MoM!AJ269*100</f>
        <v>0.95664439211716035</v>
      </c>
      <c r="AJ269" s="305">
        <f>AK269/MoM!AK269*100</f>
        <v>0.95387012338002053</v>
      </c>
      <c r="AK269" s="305">
        <f>AL269/MoM!AL269*100</f>
        <v>0.96369498565083478</v>
      </c>
      <c r="AL269" s="305">
        <f>AM269/MoM!AM269*100</f>
        <v>0.96754976559343819</v>
      </c>
      <c r="AM269" s="305">
        <f>AN269/MoM!AN269*100</f>
        <v>0.970645924843337</v>
      </c>
      <c r="AN269" s="305">
        <f>AO269/MoM!AO269*100</f>
        <v>0.97530502528258511</v>
      </c>
      <c r="AO269" s="305">
        <f>AP269/MoM!AP269*100</f>
        <v>0.98359511799748711</v>
      </c>
      <c r="AP269" s="305">
        <f>AQ269/MoM!AQ269*100</f>
        <v>0.99284091210666336</v>
      </c>
      <c r="AQ269" s="305">
        <f>AR269/MoM!AR269*100</f>
        <v>0.99492587802208732</v>
      </c>
      <c r="AR269" s="307">
        <v>1</v>
      </c>
      <c r="AS269" s="305">
        <f>AR269*MoM!AS269/100</f>
        <v>0.99790000000000001</v>
      </c>
      <c r="AT269" s="305">
        <f>AS269*MoM!AT269/100</f>
        <v>1.0073800500000001</v>
      </c>
      <c r="AU269" s="305">
        <f>AT269*MoM!AU269/100</f>
        <v>1.0124169502500002</v>
      </c>
      <c r="AV269" s="305">
        <f>AU269*MoM!AV269/100</f>
        <v>1.0151504760156751</v>
      </c>
      <c r="AW269" s="305">
        <f>AV269*MoM!AW269/100</f>
        <v>1.0291595525846915</v>
      </c>
      <c r="AX269" s="305">
        <f>AW269*MoM!AX269/100</f>
        <v>1.0389365683342462</v>
      </c>
      <c r="AY269" s="305">
        <f>AX269*MoM!AY269/100</f>
        <v>1.0471441672240869</v>
      </c>
      <c r="AZ269" s="305">
        <f>AY269*MoM!AZ269/100</f>
        <v>1.0487148834749229</v>
      </c>
    </row>
    <row r="270" spans="1:52" ht="39.4" x14ac:dyDescent="0.45">
      <c r="A270" s="305">
        <f>Веса!A270</f>
        <v>1</v>
      </c>
      <c r="B270" s="305">
        <f>MoM!B270</f>
        <v>1</v>
      </c>
      <c r="C270" s="305">
        <f>БИПЦ_НДС!E270</f>
        <v>0</v>
      </c>
      <c r="D270" s="305">
        <f t="shared" si="4"/>
        <v>1</v>
      </c>
      <c r="E270" s="305">
        <v>0</v>
      </c>
      <c r="F270" s="305">
        <v>1</v>
      </c>
      <c r="G270" s="305">
        <v>1</v>
      </c>
      <c r="H270" s="305">
        <v>0</v>
      </c>
      <c r="I270" s="305">
        <v>0</v>
      </c>
      <c r="J270" s="308" t="s">
        <v>269</v>
      </c>
      <c r="K270" s="308" t="s">
        <v>269</v>
      </c>
      <c r="L270" s="305">
        <f>M270/MoM!M270*100</f>
        <v>0.883466469727342</v>
      </c>
      <c r="M270" s="305">
        <f>N270/MoM!N270*100</f>
        <v>0.89115262801396988</v>
      </c>
      <c r="N270" s="305">
        <f>O270/MoM!O270*100</f>
        <v>0.89560839115403967</v>
      </c>
      <c r="O270" s="305">
        <f>P270/MoM!P270*100</f>
        <v>0.90008643310980996</v>
      </c>
      <c r="P270" s="305">
        <f>Q270/MoM!Q270*100</f>
        <v>0.90395680477218221</v>
      </c>
      <c r="Q270" s="305">
        <f>R270/MoM!R270*100</f>
        <v>0.90124493435786568</v>
      </c>
      <c r="R270" s="305">
        <f>S270/MoM!S270*100</f>
        <v>0.90223630378565933</v>
      </c>
      <c r="S270" s="305">
        <f>T270/MoM!T270*100</f>
        <v>0.90440167091474477</v>
      </c>
      <c r="T270" s="305">
        <f>U270/MoM!U270*100</f>
        <v>0.90937588010477577</v>
      </c>
      <c r="U270" s="305">
        <f>V270/MoM!V270*100</f>
        <v>0.91428650985734172</v>
      </c>
      <c r="V270" s="305">
        <f>W270/MoM!W270*100</f>
        <v>0.91638936883001365</v>
      </c>
      <c r="W270" s="305">
        <f>X270/MoM!X270*100</f>
        <v>0.91858870331520559</v>
      </c>
      <c r="X270" s="305">
        <f>Y270/MoM!Y270*100</f>
        <v>0.9223549169987979</v>
      </c>
      <c r="Y270" s="305">
        <f>Z270/MoM!Z270*100</f>
        <v>0.92429186232449545</v>
      </c>
      <c r="Z270" s="305">
        <f>AA270/MoM!AA270*100</f>
        <v>0.92743445465639884</v>
      </c>
      <c r="AA270" s="305">
        <f>AB270/MoM!AB270*100</f>
        <v>0.93077321869316187</v>
      </c>
      <c r="AB270" s="305">
        <f>AC270/MoM!AC270*100</f>
        <v>0.93375169299297989</v>
      </c>
      <c r="AC270" s="305">
        <f>AD270/MoM!AD270*100</f>
        <v>0.94150183204482152</v>
      </c>
      <c r="AD270" s="305">
        <f>AE270/MoM!AE270*100</f>
        <v>0.94884554633477125</v>
      </c>
      <c r="AE270" s="305">
        <f>AF270/MoM!AF270*100</f>
        <v>0.95738515625178422</v>
      </c>
      <c r="AF270" s="305">
        <f>AG270/MoM!AG270*100</f>
        <v>0.96466128343929791</v>
      </c>
      <c r="AG270" s="305">
        <f>AH270/MoM!AH270*100</f>
        <v>0.96562594472273722</v>
      </c>
      <c r="AH270" s="305">
        <f>AI270/MoM!AI270*100</f>
        <v>0.96717094623429356</v>
      </c>
      <c r="AI270" s="305">
        <f>AJ270/MoM!AJ270*100</f>
        <v>0.97142649839772433</v>
      </c>
      <c r="AJ270" s="305">
        <f>AK270/MoM!AK270*100</f>
        <v>0.97385506464371874</v>
      </c>
      <c r="AK270" s="305">
        <f>AL270/MoM!AL270*100</f>
        <v>0.98632040947115829</v>
      </c>
      <c r="AL270" s="305">
        <f>AM270/MoM!AM270*100</f>
        <v>0.9921396998870381</v>
      </c>
      <c r="AM270" s="305">
        <f>AN270/MoM!AN270*100</f>
        <v>0.98886563887741097</v>
      </c>
      <c r="AN270" s="305">
        <f>AO270/MoM!AO270*100</f>
        <v>0.99114002984682903</v>
      </c>
      <c r="AO270" s="305">
        <f>AP270/MoM!AP270*100</f>
        <v>0.99421256393935431</v>
      </c>
      <c r="AP270" s="305">
        <f>AQ270/MoM!AQ270*100</f>
        <v>1.0027627919892328</v>
      </c>
      <c r="AQ270" s="305">
        <f>AR270/MoM!AR270*100</f>
        <v>1.008979921299566</v>
      </c>
      <c r="AR270" s="307">
        <v>1</v>
      </c>
      <c r="AS270" s="305">
        <f>AR270*MoM!AS270/100</f>
        <v>0.99470000000000003</v>
      </c>
      <c r="AT270" s="305">
        <f>AS270*MoM!AT270/100</f>
        <v>1.0134003599999999</v>
      </c>
      <c r="AU270" s="305">
        <f>AT270*MoM!AU270/100</f>
        <v>1.0192780820879999</v>
      </c>
      <c r="AV270" s="305">
        <f>AU270*MoM!AV270/100</f>
        <v>1.0296747185252975</v>
      </c>
      <c r="AW270" s="305">
        <f>AV270*MoM!AW270/100</f>
        <v>1.0361616692520068</v>
      </c>
      <c r="AX270" s="305">
        <f>AW270*MoM!AX270/100</f>
        <v>1.0408243967636408</v>
      </c>
      <c r="AY270" s="305">
        <f>AX270*MoM!AY270/100</f>
        <v>1.0450917767903716</v>
      </c>
      <c r="AZ270" s="305">
        <f>AY270*MoM!AZ270/100</f>
        <v>1.049167634719854</v>
      </c>
    </row>
    <row r="271" spans="1:52" x14ac:dyDescent="0.45">
      <c r="A271" s="305">
        <f>Веса!A271</f>
        <v>1</v>
      </c>
      <c r="B271" s="305">
        <f>MoM!B271</f>
        <v>1</v>
      </c>
      <c r="C271" s="305">
        <f>БИПЦ_НДС!E271</f>
        <v>1</v>
      </c>
      <c r="D271" s="305">
        <f t="shared" si="4"/>
        <v>0</v>
      </c>
      <c r="E271" s="305">
        <v>0</v>
      </c>
      <c r="F271" s="305">
        <v>1</v>
      </c>
      <c r="G271" s="305">
        <v>1</v>
      </c>
      <c r="H271" s="305">
        <v>0</v>
      </c>
      <c r="I271" s="305">
        <v>0</v>
      </c>
      <c r="J271" s="308" t="s">
        <v>270</v>
      </c>
      <c r="K271" s="308" t="s">
        <v>270</v>
      </c>
      <c r="L271" s="305">
        <f>M271/MoM!M271*100</f>
        <v>0.94784899371722597</v>
      </c>
      <c r="M271" s="305">
        <f>N271/MoM!N271*100</f>
        <v>0.95277780848455551</v>
      </c>
      <c r="N271" s="305">
        <f>O271/MoM!O271*100</f>
        <v>0.95030058618249558</v>
      </c>
      <c r="O271" s="305">
        <f>P271/MoM!P271*100</f>
        <v>0.96160916315806721</v>
      </c>
      <c r="P271" s="305">
        <f>Q271/MoM!Q271*100</f>
        <v>0.97468704777701687</v>
      </c>
      <c r="Q271" s="305">
        <f>R271/MoM!R271*100</f>
        <v>0.97108070570024185</v>
      </c>
      <c r="R271" s="305">
        <f>S271/MoM!S271*100</f>
        <v>0.96107857443152933</v>
      </c>
      <c r="S271" s="305">
        <f>T271/MoM!T271*100</f>
        <v>0.95694593656147375</v>
      </c>
      <c r="T271" s="305">
        <f>U271/MoM!U271*100</f>
        <v>0.95560621225028763</v>
      </c>
      <c r="U271" s="305">
        <f>V271/MoM!V271*100</f>
        <v>0.95407724231068713</v>
      </c>
      <c r="V271" s="305">
        <f>W271/MoM!W271*100</f>
        <v>0.9536002036895318</v>
      </c>
      <c r="W271" s="305">
        <f>X271/MoM!X271*100</f>
        <v>0.9580821246468727</v>
      </c>
      <c r="X271" s="305">
        <f>Y271/MoM!Y271*100</f>
        <v>0.9626809188451777</v>
      </c>
      <c r="Y271" s="305">
        <f>Z271/MoM!Z271*100</f>
        <v>0.97047863428782366</v>
      </c>
      <c r="Z271" s="305">
        <f>AA271/MoM!AA271*100</f>
        <v>0.9806686599478458</v>
      </c>
      <c r="AA271" s="305">
        <f>AB271/MoM!AB271*100</f>
        <v>0.99008307908334514</v>
      </c>
      <c r="AB271" s="305">
        <f>AC271/MoM!AC271*100</f>
        <v>0.99414241970758688</v>
      </c>
      <c r="AC271" s="305">
        <f>AD271/MoM!AD271*100</f>
        <v>0.99593187606306055</v>
      </c>
      <c r="AD271" s="305">
        <f>AE271/MoM!AE271*100</f>
        <v>0.99294408043487137</v>
      </c>
      <c r="AE271" s="305">
        <f>AF271/MoM!AF271*100</f>
        <v>0.98549699983160977</v>
      </c>
      <c r="AF271" s="305">
        <f>AG271/MoM!AG271*100</f>
        <v>0.98165356153226657</v>
      </c>
      <c r="AG271" s="305">
        <f>AH271/MoM!AH271*100</f>
        <v>0.97929759298458918</v>
      </c>
      <c r="AH271" s="305">
        <f>AI271/MoM!AI271*100</f>
        <v>0.98115825841125992</v>
      </c>
      <c r="AI271" s="305">
        <f>AJ271/MoM!AJ271*100</f>
        <v>0.98410173318649374</v>
      </c>
      <c r="AJ271" s="305">
        <f>AK271/MoM!AK271*100</f>
        <v>0.98616834682618526</v>
      </c>
      <c r="AK271" s="305">
        <f>AL271/MoM!AL271*100</f>
        <v>0.99612864712912974</v>
      </c>
      <c r="AL271" s="305">
        <f>AM271/MoM!AM271*100</f>
        <v>1.0099748353242246</v>
      </c>
      <c r="AM271" s="305">
        <f>AN271/MoM!AN271*100</f>
        <v>1.018660618908013</v>
      </c>
      <c r="AN271" s="305">
        <f>AO271/MoM!AO271*100</f>
        <v>1.0209016722696105</v>
      </c>
      <c r="AO271" s="305">
        <f>AP271/MoM!AP271*100</f>
        <v>1.0173285164166668</v>
      </c>
      <c r="AP271" s="305">
        <f>AQ271/MoM!AQ271*100</f>
        <v>1.0179389135265169</v>
      </c>
      <c r="AQ271" s="305">
        <f>AR271/MoM!AR271*100</f>
        <v>1.00999899000101</v>
      </c>
      <c r="AR271" s="307">
        <v>1</v>
      </c>
      <c r="AS271" s="305">
        <f>AR271*MoM!AS271/100</f>
        <v>0.99019999999999997</v>
      </c>
      <c r="AT271" s="305">
        <f>AS271*MoM!AT271/100</f>
        <v>0.99039803999999987</v>
      </c>
      <c r="AU271" s="305">
        <f>AT271*MoM!AU271/100</f>
        <v>0.99099227882399987</v>
      </c>
      <c r="AV271" s="305">
        <f>AU271*MoM!AV271/100</f>
        <v>0.98980308808941109</v>
      </c>
      <c r="AW271" s="305">
        <f>AV271*MoM!AW271/100</f>
        <v>1.0072236224397848</v>
      </c>
      <c r="AX271" s="305">
        <f>AW271*MoM!AX271/100</f>
        <v>1.0243464240212612</v>
      </c>
      <c r="AY271" s="305">
        <f>AX271*MoM!AY271/100</f>
        <v>1.0285462443597482</v>
      </c>
      <c r="AZ271" s="305">
        <f>AY271*MoM!AZ271/100</f>
        <v>1.0251520417533611</v>
      </c>
    </row>
    <row r="272" spans="1:52" x14ac:dyDescent="0.45">
      <c r="A272" s="305">
        <f>Веса!A272</f>
        <v>1</v>
      </c>
      <c r="B272" s="314">
        <f>MoM!B272</f>
        <v>0</v>
      </c>
      <c r="C272" s="305">
        <f>БИПЦ_НДС!E272</f>
        <v>0</v>
      </c>
      <c r="D272" s="305">
        <f t="shared" si="4"/>
        <v>1</v>
      </c>
      <c r="E272" s="305">
        <v>0</v>
      </c>
      <c r="F272" s="305">
        <v>1</v>
      </c>
      <c r="G272" s="305">
        <v>1</v>
      </c>
      <c r="H272" s="305">
        <v>0</v>
      </c>
      <c r="I272" s="305">
        <v>0</v>
      </c>
      <c r="J272" s="308" t="s">
        <v>271</v>
      </c>
      <c r="K272" s="308" t="s">
        <v>271</v>
      </c>
      <c r="L272" s="305">
        <f>M272/MoM!M272*100</f>
        <v>0.9763778388579466</v>
      </c>
      <c r="M272" s="305">
        <f>N272/MoM!N272*100</f>
        <v>0.98135736583612221</v>
      </c>
      <c r="N272" s="305">
        <f>O272/MoM!O272*100</f>
        <v>0.9738990498557677</v>
      </c>
      <c r="O272" s="305">
        <f>P272/MoM!P272*100</f>
        <v>0.98003461386985902</v>
      </c>
      <c r="P272" s="305">
        <f>Q272/MoM!Q272*100</f>
        <v>0.97797654118073241</v>
      </c>
      <c r="Q272" s="305">
        <f>R272/MoM!R272*100</f>
        <v>0.97083731243011306</v>
      </c>
      <c r="R272" s="305">
        <f>S272/MoM!S272*100</f>
        <v>0.9690898052677388</v>
      </c>
      <c r="S272" s="305">
        <f>T272/MoM!T272*100</f>
        <v>0.9612401778450701</v>
      </c>
      <c r="T272" s="305">
        <f>U272/MoM!U272*100</f>
        <v>0.95797196124039685</v>
      </c>
      <c r="U272" s="305">
        <f>V272/MoM!V272*100</f>
        <v>0.96113326871249005</v>
      </c>
      <c r="V272" s="305">
        <f>W272/MoM!W272*100</f>
        <v>0.96411278184549876</v>
      </c>
      <c r="W272" s="305">
        <f>X272/MoM!X272*100</f>
        <v>0.96729435402558883</v>
      </c>
      <c r="X272" s="305">
        <f>Y272/MoM!Y272*100</f>
        <v>0.97077661370008095</v>
      </c>
      <c r="Y272" s="305">
        <f>Z272/MoM!Z272*100</f>
        <v>0.97339771055707114</v>
      </c>
      <c r="Z272" s="305">
        <f>AA272/MoM!AA272*100</f>
        <v>0.98186627063891774</v>
      </c>
      <c r="AA272" s="305">
        <f>AB272/MoM!AB272*100</f>
        <v>0.99443415890309583</v>
      </c>
      <c r="AB272" s="305">
        <f>AC272/MoM!AC272*100</f>
        <v>1.0010968677677465</v>
      </c>
      <c r="AC272" s="305">
        <f>AD272/MoM!AD272*100</f>
        <v>1.0052013649255942</v>
      </c>
      <c r="AD272" s="305">
        <f>AE272/MoM!AE272*100</f>
        <v>1.0025878413767877</v>
      </c>
      <c r="AE272" s="305">
        <f>AF272/MoM!AF272*100</f>
        <v>0.99236144539474447</v>
      </c>
      <c r="AF272" s="305">
        <f>AG272/MoM!AG272*100</f>
        <v>0.98908665262494178</v>
      </c>
      <c r="AG272" s="305">
        <f>AH272/MoM!AH272*100</f>
        <v>0.98859210929862928</v>
      </c>
      <c r="AH272" s="305">
        <f>AI272/MoM!AI272*100</f>
        <v>0.98849325008769939</v>
      </c>
      <c r="AI272" s="305">
        <f>AJ272/MoM!AJ272*100</f>
        <v>0.98651626358752398</v>
      </c>
      <c r="AJ272" s="305">
        <f>AK272/MoM!AK272*100</f>
        <v>0.99263266442176668</v>
      </c>
      <c r="AK272" s="305">
        <f>AL272/MoM!AL272*100</f>
        <v>1.0065295217236714</v>
      </c>
      <c r="AL272" s="305">
        <f>AM272/MoM!AM272*100</f>
        <v>1.0221307293103883</v>
      </c>
      <c r="AM272" s="305">
        <f>AN272/MoM!AN272*100</f>
        <v>1.0312276928012507</v>
      </c>
      <c r="AN272" s="305">
        <f>AO272/MoM!AO272*100</f>
        <v>1.0301964651084496</v>
      </c>
      <c r="AO272" s="305">
        <f>AP272/MoM!AP272*100</f>
        <v>1.0246334041968641</v>
      </c>
      <c r="AP272" s="305">
        <f>AQ272/MoM!AQ272*100</f>
        <v>1.0231989174309886</v>
      </c>
      <c r="AQ272" s="305">
        <f>AR272/MoM!AR272*100</f>
        <v>1.0097950116126426</v>
      </c>
      <c r="AR272" s="307">
        <v>1</v>
      </c>
      <c r="AS272" s="305">
        <f>AR272*MoM!AS272/100</f>
        <v>0.99340000000000006</v>
      </c>
      <c r="AT272" s="305">
        <f>AS272*MoM!AT272/100</f>
        <v>0.99459207999999999</v>
      </c>
      <c r="AU272" s="305">
        <f>AT272*MoM!AU272/100</f>
        <v>0.99588504970399994</v>
      </c>
      <c r="AV272" s="305">
        <f>AU272*MoM!AV272/100</f>
        <v>0.9973788772785559</v>
      </c>
      <c r="AW272" s="305">
        <f>AV272*MoM!AW272/100</f>
        <v>1.017326454824127</v>
      </c>
      <c r="AX272" s="305">
        <f>AW272*MoM!AX272/100</f>
        <v>1.0332984801648657</v>
      </c>
      <c r="AY272" s="305">
        <f>AX272*MoM!AY272/100</f>
        <v>1.0295786056362721</v>
      </c>
      <c r="AZ272" s="305">
        <f>AY272*MoM!AZ272/100</f>
        <v>1.0237100075841454</v>
      </c>
    </row>
    <row r="273" spans="1:52" x14ac:dyDescent="0.45">
      <c r="A273" s="305">
        <f>Веса!A273</f>
        <v>1</v>
      </c>
      <c r="B273" s="305">
        <f>MoM!B273</f>
        <v>1</v>
      </c>
      <c r="C273" s="305">
        <f>БИПЦ_НДС!E273</f>
        <v>1</v>
      </c>
      <c r="D273" s="305">
        <f t="shared" si="4"/>
        <v>0</v>
      </c>
      <c r="E273" s="305">
        <v>0</v>
      </c>
      <c r="F273" s="305">
        <v>1</v>
      </c>
      <c r="G273" s="305">
        <v>1</v>
      </c>
      <c r="H273" s="305">
        <v>0</v>
      </c>
      <c r="I273" s="305">
        <v>0</v>
      </c>
      <c r="J273" s="308" t="s">
        <v>272</v>
      </c>
      <c r="K273" s="308" t="s">
        <v>272</v>
      </c>
      <c r="L273" s="305">
        <f>M273/MoM!M273*100</f>
        <v>0.8865419612276989</v>
      </c>
      <c r="M273" s="305">
        <f>N273/MoM!N273*100</f>
        <v>0.88583272765871668</v>
      </c>
      <c r="N273" s="305">
        <f>O273/MoM!O273*100</f>
        <v>0.88414964547616515</v>
      </c>
      <c r="O273" s="305">
        <f>P273/MoM!P273*100</f>
        <v>0.89325638682456965</v>
      </c>
      <c r="P273" s="305">
        <f>Q273/MoM!Q273*100</f>
        <v>0.90209962505413288</v>
      </c>
      <c r="Q273" s="305">
        <f>R273/MoM!R273*100</f>
        <v>0.90255067486665985</v>
      </c>
      <c r="R273" s="305">
        <f>S273/MoM!S273*100</f>
        <v>0.93233484713725956</v>
      </c>
      <c r="S273" s="305">
        <f>T273/MoM!T273*100</f>
        <v>0.94613340287489112</v>
      </c>
      <c r="T273" s="305">
        <f>U273/MoM!U273*100</f>
        <v>0.95152636327127793</v>
      </c>
      <c r="U273" s="305">
        <f>V273/MoM!V273*100</f>
        <v>0.95752097935988689</v>
      </c>
      <c r="V273" s="305">
        <f>W273/MoM!W273*100</f>
        <v>0.95321213495276735</v>
      </c>
      <c r="W273" s="305">
        <f>X273/MoM!X273*100</f>
        <v>0.95502323800917766</v>
      </c>
      <c r="X273" s="305">
        <f>Y273/MoM!Y273*100</f>
        <v>0.95655127518999228</v>
      </c>
      <c r="Y273" s="305">
        <f>Z273/MoM!Z273*100</f>
        <v>0.96286451360624614</v>
      </c>
      <c r="Z273" s="305">
        <f>AA273/MoM!AA273*100</f>
        <v>0.9698934245555717</v>
      </c>
      <c r="AA273" s="305">
        <f>AB273/MoM!AB273*100</f>
        <v>0.97687665721237182</v>
      </c>
      <c r="AB273" s="305">
        <f>AC273/MoM!AC273*100</f>
        <v>0.98566854712728325</v>
      </c>
      <c r="AC273" s="305">
        <f>AD273/MoM!AD273*100</f>
        <v>0.99256822695717417</v>
      </c>
      <c r="AD273" s="305">
        <f>AE273/MoM!AE273*100</f>
        <v>0.99723329762387292</v>
      </c>
      <c r="AE273" s="305">
        <f>AF273/MoM!AF273*100</f>
        <v>1.0002249975167445</v>
      </c>
      <c r="AF273" s="305">
        <f>AG273/MoM!AG273*100</f>
        <v>1.0010251775147581</v>
      </c>
      <c r="AG273" s="305">
        <f>AH273/MoM!AH273*100</f>
        <v>1.0072315336153497</v>
      </c>
      <c r="AH273" s="305">
        <f>AI273/MoM!AI273*100</f>
        <v>1.0095481661426651</v>
      </c>
      <c r="AI273" s="305">
        <f>AJ273/MoM!AJ273*100</f>
        <v>1.0218646537696057</v>
      </c>
      <c r="AJ273" s="305">
        <f>AK273/MoM!AK273*100</f>
        <v>1.0393385393490657</v>
      </c>
      <c r="AK273" s="305">
        <f>AL273/MoM!AL273*100</f>
        <v>1.0430801580907223</v>
      </c>
      <c r="AL273" s="305">
        <f>AM273/MoM!AM273*100</f>
        <v>1.0388035294425504</v>
      </c>
      <c r="AM273" s="305">
        <f>AN273/MoM!AN273*100</f>
        <v>1.0356871188542227</v>
      </c>
      <c r="AN273" s="305">
        <f>AO273/MoM!AO273*100</f>
        <v>1.0311300955312641</v>
      </c>
      <c r="AO273" s="305">
        <f>AP273/MoM!AP273*100</f>
        <v>1.0259744450536079</v>
      </c>
      <c r="AP273" s="305">
        <f>AQ273/MoM!AQ273*100</f>
        <v>1.0108926207113198</v>
      </c>
      <c r="AQ273" s="305">
        <f>AR273/MoM!AR273*100</f>
        <v>1.0075566750629723</v>
      </c>
      <c r="AR273" s="307">
        <v>1</v>
      </c>
      <c r="AS273" s="305">
        <f>AR273*MoM!AS273/100</f>
        <v>0.98540000000000005</v>
      </c>
      <c r="AT273" s="305">
        <f>AS273*MoM!AT273/100</f>
        <v>0.98047300000000004</v>
      </c>
      <c r="AU273" s="305">
        <f>AT273*MoM!AU273/100</f>
        <v>0.97919838510000001</v>
      </c>
      <c r="AV273" s="305">
        <f>AU273*MoM!AV273/100</f>
        <v>0.98360477783295008</v>
      </c>
      <c r="AW273" s="305">
        <f>AV273*MoM!AW273/100</f>
        <v>0.9891129645888147</v>
      </c>
      <c r="AX273" s="305">
        <f>AW273*MoM!AX273/100</f>
        <v>0.99109119051799244</v>
      </c>
      <c r="AY273" s="305">
        <f>AX273*MoM!AY273/100</f>
        <v>0.9923796090656658</v>
      </c>
      <c r="AZ273" s="305">
        <f>AY273*MoM!AZ273/100</f>
        <v>0.99148646741750668</v>
      </c>
    </row>
    <row r="274" spans="1:52" x14ac:dyDescent="0.45">
      <c r="A274" s="305">
        <f>Веса!A274</f>
        <v>1</v>
      </c>
      <c r="B274" s="305">
        <f>MoM!B274</f>
        <v>1</v>
      </c>
      <c r="C274" s="305">
        <f>БИПЦ_НДС!E274</f>
        <v>1</v>
      </c>
      <c r="D274" s="305">
        <f t="shared" si="4"/>
        <v>0</v>
      </c>
      <c r="E274" s="305">
        <v>0</v>
      </c>
      <c r="F274" s="305">
        <v>1</v>
      </c>
      <c r="G274" s="305">
        <v>1</v>
      </c>
      <c r="H274" s="305">
        <v>0</v>
      </c>
      <c r="I274" s="305">
        <v>0</v>
      </c>
      <c r="J274" s="308" t="s">
        <v>273</v>
      </c>
      <c r="K274" s="308" t="s">
        <v>273</v>
      </c>
      <c r="L274" s="305">
        <f>M274/MoM!M274*100</f>
        <v>1.1846042002588664</v>
      </c>
      <c r="M274" s="305">
        <f>N274/MoM!N274*100</f>
        <v>1.1311785508271914</v>
      </c>
      <c r="N274" s="305">
        <f>O274/MoM!O274*100</f>
        <v>1.0890987087364199</v>
      </c>
      <c r="O274" s="305">
        <f>P274/MoM!P274*100</f>
        <v>1.0598019534714103</v>
      </c>
      <c r="P274" s="305">
        <f>Q274/MoM!Q274*100</f>
        <v>1.0266301523277552</v>
      </c>
      <c r="Q274" s="305">
        <f>R274/MoM!R274*100</f>
        <v>1.0045576040527084</v>
      </c>
      <c r="R274" s="305">
        <f>S274/MoM!S274*100</f>
        <v>1.0536804708908858</v>
      </c>
      <c r="S274" s="305">
        <f>T274/MoM!T274*100</f>
        <v>1.0653763241177747</v>
      </c>
      <c r="T274" s="305">
        <f>U274/MoM!U274*100</f>
        <v>1.0573860016868915</v>
      </c>
      <c r="U274" s="305">
        <f>V274/MoM!V274*100</f>
        <v>1.0743041777138818</v>
      </c>
      <c r="V274" s="305">
        <f>W274/MoM!W274*100</f>
        <v>1.0799979898557655</v>
      </c>
      <c r="W274" s="305">
        <f>X274/MoM!X274*100</f>
        <v>1.100517951663025</v>
      </c>
      <c r="X274" s="305">
        <f>Y274/MoM!Y274*100</f>
        <v>1.1100924578424936</v>
      </c>
      <c r="Y274" s="305">
        <f>Z274/MoM!Z274*100</f>
        <v>1.1045419955532809</v>
      </c>
      <c r="Z274" s="305">
        <f>AA274/MoM!AA274*100</f>
        <v>1.1179069536994757</v>
      </c>
      <c r="AA274" s="305">
        <f>AB274/MoM!AB274*100</f>
        <v>1.1078457911161803</v>
      </c>
      <c r="AB274" s="305">
        <f>AC274/MoM!AC274*100</f>
        <v>1.1061840224295061</v>
      </c>
      <c r="AC274" s="305">
        <f>AD274/MoM!AD274*100</f>
        <v>1.0911399197244647</v>
      </c>
      <c r="AD274" s="305">
        <f>AE274/MoM!AE274*100</f>
        <v>1.0928857435960238</v>
      </c>
      <c r="AE274" s="305">
        <f>AF274/MoM!AF274*100</f>
        <v>1.0995523466319597</v>
      </c>
      <c r="AF274" s="305">
        <f>AG274/MoM!AG274*100</f>
        <v>1.0952640924800952</v>
      </c>
      <c r="AG274" s="305">
        <f>AH274/MoM!AH274*100</f>
        <v>1.0847495571922863</v>
      </c>
      <c r="AH274" s="305">
        <f>AI274/MoM!AI274*100</f>
        <v>1.0807359838306747</v>
      </c>
      <c r="AI274" s="305">
        <f>AJ274/MoM!AJ274*100</f>
        <v>1.1142387993294256</v>
      </c>
      <c r="AJ274" s="305">
        <f>AK274/MoM!AK274*100</f>
        <v>1.1205899604856033</v>
      </c>
      <c r="AK274" s="305">
        <f>AL274/MoM!AL274*100</f>
        <v>1.1146508336950296</v>
      </c>
      <c r="AL274" s="305">
        <f>AM274/MoM!AM274*100</f>
        <v>1.084109400851786</v>
      </c>
      <c r="AM274" s="305">
        <f>AN274/MoM!AN274*100</f>
        <v>1.054946857968873</v>
      </c>
      <c r="AN274" s="305">
        <f>AO274/MoM!AO274*100</f>
        <v>1.025935819374729</v>
      </c>
      <c r="AO274" s="305">
        <f>AP274/MoM!AP274*100</f>
        <v>1.0009029853819857</v>
      </c>
      <c r="AP274" s="305">
        <f>AQ274/MoM!AQ274*100</f>
        <v>1.0016036174717531</v>
      </c>
      <c r="AQ274" s="305">
        <f>AR274/MoM!AR274*100</f>
        <v>0.99950024987506247</v>
      </c>
      <c r="AR274" s="307">
        <v>1</v>
      </c>
      <c r="AS274" s="305">
        <f>AR274*MoM!AS274/100</f>
        <v>1.0033000000000001</v>
      </c>
      <c r="AT274" s="305">
        <f>AS274*MoM!AT274/100</f>
        <v>1.00109274</v>
      </c>
      <c r="AU274" s="305">
        <f>AT274*MoM!AU274/100</f>
        <v>1.0091014819199999</v>
      </c>
      <c r="AV274" s="305">
        <f>AU274*MoM!AV274/100</f>
        <v>1.0141469893296</v>
      </c>
      <c r="AW274" s="305">
        <f>AV274*MoM!AW274/100</f>
        <v>1.0206375300613095</v>
      </c>
      <c r="AX274" s="305">
        <f>AW274*MoM!AX274/100</f>
        <v>1.0252303989465854</v>
      </c>
      <c r="AY274" s="305">
        <f>AX274*MoM!AY274/100</f>
        <v>1.0104670812017547</v>
      </c>
      <c r="AZ274" s="305">
        <f>AY274*MoM!AZ274/100</f>
        <v>0.99399646777816608</v>
      </c>
    </row>
    <row r="275" spans="1:52" x14ac:dyDescent="0.45">
      <c r="A275" s="305">
        <f>Веса!A275</f>
        <v>1</v>
      </c>
      <c r="B275" s="305">
        <f>MoM!B275</f>
        <v>1</v>
      </c>
      <c r="C275" s="305">
        <f>БИПЦ_НДС!E275</f>
        <v>1</v>
      </c>
      <c r="D275" s="305">
        <f t="shared" si="4"/>
        <v>0</v>
      </c>
      <c r="E275" s="305">
        <v>0</v>
      </c>
      <c r="F275" s="305">
        <v>1</v>
      </c>
      <c r="G275" s="305">
        <v>1</v>
      </c>
      <c r="H275" s="305">
        <v>0</v>
      </c>
      <c r="I275" s="305">
        <v>0</v>
      </c>
      <c r="J275" s="308" t="s">
        <v>274</v>
      </c>
      <c r="K275" s="308" t="s">
        <v>274</v>
      </c>
      <c r="L275" s="305">
        <f>M275/MoM!M275*100</f>
        <v>0.96821465944178198</v>
      </c>
      <c r="M275" s="305">
        <f>N275/MoM!N275*100</f>
        <v>0.94149193484118865</v>
      </c>
      <c r="N275" s="305">
        <f>O275/MoM!O275*100</f>
        <v>0.92652221307721383</v>
      </c>
      <c r="O275" s="305">
        <f>P275/MoM!P275*100</f>
        <v>0.91401416320067153</v>
      </c>
      <c r="P275" s="305">
        <f>Q275/MoM!Q275*100</f>
        <v>0.90514822581762511</v>
      </c>
      <c r="Q275" s="305">
        <f>R275/MoM!R275*100</f>
        <v>0.88876504293032599</v>
      </c>
      <c r="R275" s="305">
        <f>S275/MoM!S275*100</f>
        <v>0.897297187342457</v>
      </c>
      <c r="S275" s="305">
        <f>T275/MoM!T275*100</f>
        <v>0.90564205118474195</v>
      </c>
      <c r="T275" s="305">
        <f>U275/MoM!U275*100</f>
        <v>0.90319681764654325</v>
      </c>
      <c r="U275" s="305">
        <f>V275/MoM!V275*100</f>
        <v>0.91430613850359577</v>
      </c>
      <c r="V275" s="305">
        <f>W275/MoM!W275*100</f>
        <v>0.93560947153072949</v>
      </c>
      <c r="W275" s="305">
        <f>X275/MoM!X275*100</f>
        <v>0.93822917805101558</v>
      </c>
      <c r="X275" s="305">
        <f>Y275/MoM!Y275*100</f>
        <v>0.94442149062615222</v>
      </c>
      <c r="Y275" s="305">
        <f>Z275/MoM!Z275*100</f>
        <v>0.96463211052555187</v>
      </c>
      <c r="Z275" s="305">
        <f>AA275/MoM!AA275*100</f>
        <v>0.96569320584713003</v>
      </c>
      <c r="AA275" s="305">
        <f>AB275/MoM!AB275*100</f>
        <v>0.97013539459402687</v>
      </c>
      <c r="AB275" s="305">
        <f>AC275/MoM!AC275*100</f>
        <v>0.96567277177889432</v>
      </c>
      <c r="AC275" s="305">
        <f>AD275/MoM!AD275*100</f>
        <v>0.98730384186674158</v>
      </c>
      <c r="AD275" s="305">
        <f>AE275/MoM!AE275*100</f>
        <v>0.99559719413842229</v>
      </c>
      <c r="AE275" s="305">
        <f>AF275/MoM!AF275*100</f>
        <v>0.99609499273549151</v>
      </c>
      <c r="AF275" s="305">
        <f>AG275/MoM!AG275*100</f>
        <v>0.99021803227835203</v>
      </c>
      <c r="AG275" s="305">
        <f>AH275/MoM!AH275*100</f>
        <v>0.99714955850430054</v>
      </c>
      <c r="AH275" s="305">
        <f>AI275/MoM!AI275*100</f>
        <v>0.99605269398994589</v>
      </c>
      <c r="AI275" s="305">
        <f>AJ275/MoM!AJ275*100</f>
        <v>1.0434648022238675</v>
      </c>
      <c r="AJ275" s="305">
        <f>AK275/MoM!AK275*100</f>
        <v>1.0575515770538897</v>
      </c>
      <c r="AK275" s="305">
        <f>AL275/MoM!AL275*100</f>
        <v>1.0680213376667231</v>
      </c>
      <c r="AL275" s="305">
        <f>AM275/MoM!AM275*100</f>
        <v>1.0419616170276551</v>
      </c>
      <c r="AM275" s="305">
        <f>AN275/MoM!AN275*100</f>
        <v>1.0311252162105675</v>
      </c>
      <c r="AN275" s="305">
        <f>AO275/MoM!AO275*100</f>
        <v>0.99916033450803998</v>
      </c>
      <c r="AO275" s="305">
        <f>AP275/MoM!AP275*100</f>
        <v>1.0003593269094497</v>
      </c>
      <c r="AP275" s="305">
        <f>AQ275/MoM!AQ275*100</f>
        <v>1.0091624889862527</v>
      </c>
      <c r="AQ275" s="305">
        <f>AR275/MoM!AR275*100</f>
        <v>1.0045203415369162</v>
      </c>
      <c r="AR275" s="307">
        <v>1</v>
      </c>
      <c r="AS275" s="305">
        <f>AR275*MoM!AS275/100</f>
        <v>0.98599999999999999</v>
      </c>
      <c r="AT275" s="305">
        <f>AS275*MoM!AT275/100</f>
        <v>0.99457819999999997</v>
      </c>
      <c r="AU275" s="305">
        <f>AT275*MoM!AU275/100</f>
        <v>1.05952415646</v>
      </c>
      <c r="AV275" s="305">
        <f>AU275*MoM!AV275/100</f>
        <v>1.1092158393979741</v>
      </c>
      <c r="AW275" s="305">
        <f>AV275*MoM!AW275/100</f>
        <v>1.1156492912664824</v>
      </c>
      <c r="AX275" s="305">
        <f>AW275*MoM!AX275/100</f>
        <v>1.1396357510287118</v>
      </c>
      <c r="AY275" s="305">
        <f>AX275*MoM!AY275/100</f>
        <v>1.1649356647015492</v>
      </c>
      <c r="AZ275" s="305">
        <f>AY275*MoM!AZ275/100</f>
        <v>1.1607418963086236</v>
      </c>
    </row>
    <row r="276" spans="1:52" x14ac:dyDescent="0.45">
      <c r="A276" s="305">
        <f>Веса!A276</f>
        <v>1</v>
      </c>
      <c r="B276" s="305">
        <f>MoM!B276</f>
        <v>1</v>
      </c>
      <c r="C276" s="305">
        <f>БИПЦ_НДС!E276</f>
        <v>1</v>
      </c>
      <c r="D276" s="305">
        <f t="shared" si="4"/>
        <v>0</v>
      </c>
      <c r="E276" s="305">
        <v>0</v>
      </c>
      <c r="F276" s="305">
        <v>1</v>
      </c>
      <c r="G276" s="305">
        <v>1</v>
      </c>
      <c r="H276" s="305">
        <v>0</v>
      </c>
      <c r="I276" s="305">
        <v>0</v>
      </c>
      <c r="J276" s="308" t="s">
        <v>275</v>
      </c>
      <c r="K276" s="308" t="s">
        <v>275</v>
      </c>
      <c r="L276" s="305">
        <f>M276/MoM!M276*100</f>
        <v>1.1354700584380621</v>
      </c>
      <c r="M276" s="305">
        <f>N276/MoM!N276*100</f>
        <v>1.127408221023152</v>
      </c>
      <c r="N276" s="305">
        <f>O276/MoM!O276*100</f>
        <v>1.1188399185433759</v>
      </c>
      <c r="O276" s="305">
        <f>P276/MoM!P276*100</f>
        <v>1.1245460021279472</v>
      </c>
      <c r="P276" s="305">
        <f>Q276/MoM!Q276*100</f>
        <v>1.1100393587004966</v>
      </c>
      <c r="Q276" s="305">
        <f>R276/MoM!R276*100</f>
        <v>1.0953868391656501</v>
      </c>
      <c r="R276" s="305">
        <f>S276/MoM!S276*100</f>
        <v>1.1015210054649778</v>
      </c>
      <c r="S276" s="305">
        <f>T276/MoM!T276*100</f>
        <v>1.0855489508857354</v>
      </c>
      <c r="T276" s="305">
        <f>U276/MoM!U276*100</f>
        <v>1.0681801676715639</v>
      </c>
      <c r="U276" s="305">
        <f>V276/MoM!V276*100</f>
        <v>1.0679665316380296</v>
      </c>
      <c r="V276" s="305">
        <f>W276/MoM!W276*100</f>
        <v>1.0542965600330629</v>
      </c>
      <c r="W276" s="305">
        <f>X276/MoM!X276*100</f>
        <v>1.0669481187534597</v>
      </c>
      <c r="X276" s="305">
        <f>Y276/MoM!Y276*100</f>
        <v>1.0749502296441107</v>
      </c>
      <c r="Y276" s="305">
        <f>Z276/MoM!Z276*100</f>
        <v>1.0575360359238761</v>
      </c>
      <c r="Z276" s="305">
        <f>AA276/MoM!AA276*100</f>
        <v>1.055843978266398</v>
      </c>
      <c r="AA276" s="305">
        <f>AB276/MoM!AB276*100</f>
        <v>1.0635516393077427</v>
      </c>
      <c r="AB276" s="305">
        <f>AC276/MoM!AC276*100</f>
        <v>1.0658914529142198</v>
      </c>
      <c r="AC276" s="305">
        <f>AD276/MoM!AD276*100</f>
        <v>1.0507557942828378</v>
      </c>
      <c r="AD276" s="305">
        <f>AE276/MoM!AE276*100</f>
        <v>1.0635750149730885</v>
      </c>
      <c r="AE276" s="305">
        <f>AF276/MoM!AF276*100</f>
        <v>1.0519820473098818</v>
      </c>
      <c r="AF276" s="305">
        <f>AG276/MoM!AG276*100</f>
        <v>1.058609534207934</v>
      </c>
      <c r="AG276" s="305">
        <f>AH276/MoM!AH276*100</f>
        <v>1.06739599334186</v>
      </c>
      <c r="AH276" s="305">
        <f>AI276/MoM!AI276*100</f>
        <v>1.0574692106037806</v>
      </c>
      <c r="AI276" s="305">
        <f>AJ276/MoM!AJ276*100</f>
        <v>1.0688898780783014</v>
      </c>
      <c r="AJ276" s="305">
        <f>AK276/MoM!AK276*100</f>
        <v>1.0665383203465291</v>
      </c>
      <c r="AK276" s="305">
        <f>AL276/MoM!AL276*100</f>
        <v>1.0583259752798608</v>
      </c>
      <c r="AL276" s="305">
        <f>AM276/MoM!AM276*100</f>
        <v>1.0427685834432467</v>
      </c>
      <c r="AM276" s="305">
        <f>AN276/MoM!AN276*100</f>
        <v>1.0273356084082867</v>
      </c>
      <c r="AN276" s="305">
        <f>AO276/MoM!AO276*100</f>
        <v>1.0117201071604807</v>
      </c>
      <c r="AO276" s="305">
        <f>AP276/MoM!AP276*100</f>
        <v>1.004132206356777</v>
      </c>
      <c r="AP276" s="305">
        <f>AQ276/MoM!AQ276*100</f>
        <v>1.0068433633139404</v>
      </c>
      <c r="AQ276" s="305">
        <f>AR276/MoM!AR276*100</f>
        <v>1.0005002501250626</v>
      </c>
      <c r="AR276" s="307">
        <v>1</v>
      </c>
      <c r="AS276" s="305">
        <f>AR276*MoM!AS276/100</f>
        <v>1.0056</v>
      </c>
      <c r="AT276" s="305">
        <f>AS276*MoM!AT276/100</f>
        <v>0.99202440000000014</v>
      </c>
      <c r="AU276" s="305">
        <f>AT276*MoM!AU276/100</f>
        <v>1.0054167294</v>
      </c>
      <c r="AV276" s="305">
        <f>AU276*MoM!AV276/100</f>
        <v>0.99968585404242005</v>
      </c>
      <c r="AW276" s="305">
        <f>AV276*MoM!AW276/100</f>
        <v>0.98199141442586924</v>
      </c>
      <c r="AX276" s="305">
        <f>AW276*MoM!AX276/100</f>
        <v>0.9688327294725626</v>
      </c>
      <c r="AY276" s="305">
        <f>AX276*MoM!AY276/100</f>
        <v>0.96621688110298676</v>
      </c>
      <c r="AZ276" s="305">
        <f>AY276*MoM!AZ276/100</f>
        <v>0.95713444242061874</v>
      </c>
    </row>
    <row r="277" spans="1:52" ht="26.25" x14ac:dyDescent="0.45">
      <c r="A277" s="305">
        <f>Веса!A277</f>
        <v>1</v>
      </c>
      <c r="B277" s="305">
        <f>MoM!B277</f>
        <v>1</v>
      </c>
      <c r="C277" s="305">
        <f>БИПЦ_НДС!E277</f>
        <v>1</v>
      </c>
      <c r="D277" s="305">
        <f t="shared" si="4"/>
        <v>0</v>
      </c>
      <c r="E277" s="305">
        <v>0</v>
      </c>
      <c r="F277" s="305">
        <v>1</v>
      </c>
      <c r="G277" s="305">
        <v>1</v>
      </c>
      <c r="H277" s="305">
        <v>0</v>
      </c>
      <c r="I277" s="305">
        <v>0</v>
      </c>
      <c r="J277" s="308" t="s">
        <v>276</v>
      </c>
      <c r="K277" s="308" t="s">
        <v>276</v>
      </c>
      <c r="L277" s="305">
        <f>M277/MoM!M277*100</f>
        <v>1.074083167904563</v>
      </c>
      <c r="M277" s="305">
        <f>N277/MoM!N277*100</f>
        <v>1.0672090356299739</v>
      </c>
      <c r="N277" s="305">
        <f>O277/MoM!O277*100</f>
        <v>1.0598452932841271</v>
      </c>
      <c r="O277" s="305">
        <f>P277/MoM!P277*100</f>
        <v>1.0543340977590496</v>
      </c>
      <c r="P277" s="305">
        <f>Q277/MoM!Q277*100</f>
        <v>1.0511710954657725</v>
      </c>
      <c r="Q277" s="305">
        <f>R277/MoM!R277*100</f>
        <v>1.0418156727161272</v>
      </c>
      <c r="R277" s="305">
        <f>S277/MoM!S277*100</f>
        <v>1.0515045584723872</v>
      </c>
      <c r="S277" s="305">
        <f>T277/MoM!T277*100</f>
        <v>1.0508736557373037</v>
      </c>
      <c r="T277" s="305">
        <f>U277/MoM!U277*100</f>
        <v>1.0626434406815617</v>
      </c>
      <c r="U277" s="305">
        <f>V277/MoM!V277*100</f>
        <v>1.0734824037765136</v>
      </c>
      <c r="V277" s="305">
        <f>W277/MoM!W277*100</f>
        <v>1.0790645122761513</v>
      </c>
      <c r="W277" s="305">
        <f>X277/MoM!X277*100</f>
        <v>1.0797119509835169</v>
      </c>
      <c r="X277" s="305">
        <f>Y277/MoM!Y277*100</f>
        <v>1.0851105107384345</v>
      </c>
      <c r="Y277" s="305">
        <f>Z277/MoM!Z277*100</f>
        <v>1.0810956018487021</v>
      </c>
      <c r="Z277" s="305">
        <f>AA277/MoM!AA277*100</f>
        <v>1.0830415739320298</v>
      </c>
      <c r="AA277" s="305">
        <f>AB277/MoM!AB277*100</f>
        <v>1.082608357302457</v>
      </c>
      <c r="AB277" s="305">
        <f>AC277/MoM!AC277*100</f>
        <v>1.0822835747952664</v>
      </c>
      <c r="AC277" s="305">
        <f>AD277/MoM!AD277*100</f>
        <v>1.0695126286126821</v>
      </c>
      <c r="AD277" s="305">
        <f>AE277/MoM!AE277*100</f>
        <v>1.060314820006613</v>
      </c>
      <c r="AE277" s="305">
        <f>AF277/MoM!AF277*100</f>
        <v>1.0554373718345826</v>
      </c>
      <c r="AF277" s="305">
        <f>AG277/MoM!AG277*100</f>
        <v>1.0514267098216112</v>
      </c>
      <c r="AG277" s="305">
        <f>AH277/MoM!AH277*100</f>
        <v>1.0561581300158085</v>
      </c>
      <c r="AH277" s="305">
        <f>AI277/MoM!AI277*100</f>
        <v>1.0560525142028068</v>
      </c>
      <c r="AI277" s="305">
        <f>AJ277/MoM!AJ277*100</f>
        <v>1.064395329065009</v>
      </c>
      <c r="AJ277" s="305">
        <f>AK277/MoM!AK277*100</f>
        <v>1.0660983615915129</v>
      </c>
      <c r="AK277" s="305">
        <f>AL277/MoM!AL277*100</f>
        <v>1.0489341779698895</v>
      </c>
      <c r="AL277" s="305">
        <f>AM277/MoM!AM277*100</f>
        <v>1.0318365508689804</v>
      </c>
      <c r="AM277" s="305">
        <f>AN277/MoM!AN277*100</f>
        <v>1.0196608795687263</v>
      </c>
      <c r="AN277" s="305">
        <f>AO277/MoM!AO277*100</f>
        <v>1.0008991193846617</v>
      </c>
      <c r="AO277" s="305">
        <f>AP277/MoM!AP277*100</f>
        <v>0.9843842839148147</v>
      </c>
      <c r="AP277" s="305">
        <f>AQ277/MoM!AQ277*100</f>
        <v>0.98940464376278026</v>
      </c>
      <c r="AQ277" s="305">
        <f>AR277/MoM!AR277*100</f>
        <v>0.99029510794216669</v>
      </c>
      <c r="AR277" s="307">
        <v>1</v>
      </c>
      <c r="AS277" s="305">
        <f>AR277*MoM!AS277/100</f>
        <v>0.99069999999999991</v>
      </c>
      <c r="AT277" s="305">
        <f>AS277*MoM!AT277/100</f>
        <v>0.99971536999999988</v>
      </c>
      <c r="AU277" s="305">
        <f>AT277*MoM!AU277/100</f>
        <v>1.0122118121249999</v>
      </c>
      <c r="AV277" s="305">
        <f>AU277*MoM!AV277/100</f>
        <v>1.0273949893068748</v>
      </c>
      <c r="AW277" s="305">
        <f>AV277*MoM!AW277/100</f>
        <v>1.0294497792854884</v>
      </c>
      <c r="AX277" s="305">
        <f>AW277*MoM!AX277/100</f>
        <v>1.0406707818797003</v>
      </c>
      <c r="AY277" s="305">
        <f>AX277*MoM!AY277/100</f>
        <v>1.0545117032787004</v>
      </c>
      <c r="AZ277" s="305">
        <f>AY277*MoM!AZ277/100</f>
        <v>1.062209638712635</v>
      </c>
    </row>
    <row r="278" spans="1:52" x14ac:dyDescent="0.45">
      <c r="A278" s="305">
        <f>Веса!A278</f>
        <v>1</v>
      </c>
      <c r="B278" s="305">
        <f>MoM!B278</f>
        <v>1</v>
      </c>
      <c r="C278" s="305">
        <f>БИПЦ_НДС!E278</f>
        <v>1</v>
      </c>
      <c r="D278" s="305">
        <f t="shared" si="4"/>
        <v>0</v>
      </c>
      <c r="E278" s="305">
        <v>0</v>
      </c>
      <c r="F278" s="305">
        <v>1</v>
      </c>
      <c r="G278" s="305">
        <v>1</v>
      </c>
      <c r="H278" s="305">
        <v>0</v>
      </c>
      <c r="I278" s="305">
        <v>0</v>
      </c>
      <c r="J278" s="308" t="s">
        <v>277</v>
      </c>
      <c r="K278" s="308" t="s">
        <v>277</v>
      </c>
      <c r="L278" s="305">
        <f>M278/MoM!M278*100</f>
        <v>1.1392029457177715</v>
      </c>
      <c r="M278" s="305">
        <f>N278/MoM!N278*100</f>
        <v>1.1281526771443091</v>
      </c>
      <c r="N278" s="305">
        <f>O278/MoM!O278*100</f>
        <v>1.1422545856086128</v>
      </c>
      <c r="O278" s="305">
        <f>P278/MoM!P278*100</f>
        <v>1.1405412037301998</v>
      </c>
      <c r="P278" s="305">
        <f>Q278/MoM!Q278*100</f>
        <v>1.1242314645168578</v>
      </c>
      <c r="Q278" s="305">
        <f>R278/MoM!R278*100</f>
        <v>1.1153500359471746</v>
      </c>
      <c r="R278" s="305">
        <f>S278/MoM!S278*100</f>
        <v>1.1312995414612192</v>
      </c>
      <c r="S278" s="305">
        <f>T278/MoM!T278*100</f>
        <v>1.122588534991968</v>
      </c>
      <c r="T278" s="305">
        <f>U278/MoM!U278*100</f>
        <v>1.1240479000874575</v>
      </c>
      <c r="U278" s="305">
        <f>V278/MoM!V278*100</f>
        <v>1.1217998042872825</v>
      </c>
      <c r="V278" s="305">
        <f>W278/MoM!W278*100</f>
        <v>1.1274088033087188</v>
      </c>
      <c r="W278" s="305">
        <f>X278/MoM!X278*100</f>
        <v>1.1209825731298593</v>
      </c>
      <c r="X278" s="305">
        <f>Y278/MoM!Y278*100</f>
        <v>1.1204220818432944</v>
      </c>
      <c r="Y278" s="305">
        <f>Z278/MoM!Z278*100</f>
        <v>1.1095539876494145</v>
      </c>
      <c r="Z278" s="305">
        <f>AA278/MoM!AA278*100</f>
        <v>1.1011213773432789</v>
      </c>
      <c r="AA278" s="305">
        <f>AB278/MoM!AB278*100</f>
        <v>1.0989191345885923</v>
      </c>
      <c r="AB278" s="305">
        <f>AC278/MoM!AC278*100</f>
        <v>1.0895783219445894</v>
      </c>
      <c r="AC278" s="305">
        <f>AD278/MoM!AD278*100</f>
        <v>1.0870722918041169</v>
      </c>
      <c r="AD278" s="305">
        <f>AE278/MoM!AE278*100</f>
        <v>1.0839197821578848</v>
      </c>
      <c r="AE278" s="305">
        <f>AF278/MoM!AF278*100</f>
        <v>1.0745980720313268</v>
      </c>
      <c r="AF278" s="305">
        <f>AG278/MoM!AG278*100</f>
        <v>1.0830873968003742</v>
      </c>
      <c r="AG278" s="305">
        <f>AH278/MoM!AH278*100</f>
        <v>1.0778885772957325</v>
      </c>
      <c r="AH278" s="305">
        <f>AI278/MoM!AI278*100</f>
        <v>1.0682953689578005</v>
      </c>
      <c r="AI278" s="305">
        <f>AJ278/MoM!AJ278*100</f>
        <v>1.0752392888560263</v>
      </c>
      <c r="AJ278" s="305">
        <f>AK278/MoM!AK278*100</f>
        <v>1.0808305331580776</v>
      </c>
      <c r="AK278" s="305">
        <f>AL278/MoM!AL278*100</f>
        <v>1.0779122907185508</v>
      </c>
      <c r="AL278" s="305">
        <f>AM278/MoM!AM278*100</f>
        <v>1.0744629713882514</v>
      </c>
      <c r="AM278" s="305">
        <f>AN278/MoM!AN278*100</f>
        <v>1.0448077933779356</v>
      </c>
      <c r="AN278" s="305">
        <f>AO278/MoM!AO278*100</f>
        <v>1.0251654068624305</v>
      </c>
      <c r="AO278" s="305">
        <f>AP278/MoM!AP278*100</f>
        <v>1.0077375949457692</v>
      </c>
      <c r="AP278" s="305">
        <f>AQ278/MoM!AQ278*100</f>
        <v>0.99947414666721401</v>
      </c>
      <c r="AQ278" s="305">
        <f>AR278/MoM!AR278*100</f>
        <v>0.9911785112498761</v>
      </c>
      <c r="AR278" s="307">
        <v>1</v>
      </c>
      <c r="AS278" s="305">
        <f>AR278*MoM!AS278/100</f>
        <v>0.99650000000000005</v>
      </c>
      <c r="AT278" s="305">
        <f>AS278*MoM!AT278/100</f>
        <v>0.99998774999999995</v>
      </c>
      <c r="AU278" s="305">
        <f>AT278*MoM!AU278/100</f>
        <v>1.0071876618</v>
      </c>
      <c r="AV278" s="305">
        <f>AU278*MoM!AV278/100</f>
        <v>1.0140365379002401</v>
      </c>
      <c r="AW278" s="305">
        <f>AV278*MoM!AW278/100</f>
        <v>1.030463929814224</v>
      </c>
      <c r="AX278" s="305">
        <f>AW278*MoM!AX278/100</f>
        <v>1.0370588989650351</v>
      </c>
      <c r="AY278" s="305">
        <f>AX278*MoM!AY278/100</f>
        <v>1.0398589579922406</v>
      </c>
      <c r="AZ278" s="305">
        <f>AY278*MoM!AZ278/100</f>
        <v>1.0428745489704181</v>
      </c>
    </row>
    <row r="279" spans="1:52" x14ac:dyDescent="0.45">
      <c r="A279" s="305">
        <f>Веса!A279</f>
        <v>1</v>
      </c>
      <c r="B279" s="305">
        <f>MoM!B279</f>
        <v>1</v>
      </c>
      <c r="C279" s="305">
        <f>БИПЦ_НДС!E279</f>
        <v>1</v>
      </c>
      <c r="D279" s="305">
        <f t="shared" si="4"/>
        <v>0</v>
      </c>
      <c r="E279" s="305">
        <v>0</v>
      </c>
      <c r="F279" s="305">
        <v>1</v>
      </c>
      <c r="G279" s="305">
        <v>1</v>
      </c>
      <c r="H279" s="305">
        <v>0</v>
      </c>
      <c r="I279" s="305">
        <v>0</v>
      </c>
      <c r="J279" s="308" t="s">
        <v>278</v>
      </c>
      <c r="K279" s="308" t="s">
        <v>278</v>
      </c>
      <c r="L279" s="305">
        <f>M279/MoM!M279*100</f>
        <v>1.0872864738003296</v>
      </c>
      <c r="M279" s="305">
        <f>N279/MoM!N279*100</f>
        <v>1.0833722424946484</v>
      </c>
      <c r="N279" s="305">
        <f>O279/MoM!O279*100</f>
        <v>1.0727551945182008</v>
      </c>
      <c r="O279" s="305">
        <f>P279/MoM!P279*100</f>
        <v>1.0827318178272201</v>
      </c>
      <c r="P279" s="305">
        <f>Q279/MoM!Q279*100</f>
        <v>1.0721210460125132</v>
      </c>
      <c r="Q279" s="305">
        <f>R279/MoM!R279*100</f>
        <v>1.0523940187658829</v>
      </c>
      <c r="R279" s="305">
        <f>S279/MoM!S279*100</f>
        <v>1.0630231983554184</v>
      </c>
      <c r="S279" s="305">
        <f>T279/MoM!T279*100</f>
        <v>1.0540938034892329</v>
      </c>
      <c r="T279" s="305">
        <f>U279/MoM!U279*100</f>
        <v>1.0632644195795893</v>
      </c>
      <c r="U279" s="305">
        <f>V279/MoM!V279*100</f>
        <v>1.0635833989054633</v>
      </c>
      <c r="V279" s="305">
        <f>W279/MoM!W279*100</f>
        <v>1.0612435154278712</v>
      </c>
      <c r="W279" s="305">
        <f>X279/MoM!X279*100</f>
        <v>1.064851743380326</v>
      </c>
      <c r="X279" s="305">
        <f>Y279/MoM!Y279*100</f>
        <v>1.0606988215811428</v>
      </c>
      <c r="Y279" s="305">
        <f>Z279/MoM!Z279*100</f>
        <v>1.0661083855712068</v>
      </c>
      <c r="Z279" s="305">
        <f>AA279/MoM!AA279*100</f>
        <v>1.0645092229928499</v>
      </c>
      <c r="AA279" s="305">
        <f>AB279/MoM!AB279*100</f>
        <v>1.0639769683813534</v>
      </c>
      <c r="AB279" s="305">
        <f>AC279/MoM!AC279*100</f>
        <v>1.0695096486169364</v>
      </c>
      <c r="AC279" s="305">
        <f>AD279/MoM!AD279*100</f>
        <v>1.0720764717736171</v>
      </c>
      <c r="AD279" s="305">
        <f>AE279/MoM!AE279*100</f>
        <v>1.0690746576526509</v>
      </c>
      <c r="AE279" s="305">
        <f>AF279/MoM!AF279*100</f>
        <v>1.0612704126517865</v>
      </c>
      <c r="AF279" s="305">
        <f>AG279/MoM!AG279*100</f>
        <v>1.0606336504041953</v>
      </c>
      <c r="AG279" s="305">
        <f>AH279/MoM!AH279*100</f>
        <v>1.0592548266586699</v>
      </c>
      <c r="AH279" s="305">
        <f>AI279/MoM!AI279*100</f>
        <v>1.0561829876613598</v>
      </c>
      <c r="AI279" s="305">
        <f>AJ279/MoM!AJ279*100</f>
        <v>1.0593515366243438</v>
      </c>
      <c r="AJ279" s="305">
        <f>AK279/MoM!AK279*100</f>
        <v>1.0804326322031681</v>
      </c>
      <c r="AK279" s="305">
        <f>AL279/MoM!AL279*100</f>
        <v>1.0726535172513054</v>
      </c>
      <c r="AL279" s="305">
        <f>AM279/MoM!AM279*100</f>
        <v>1.0649304119270961</v>
      </c>
      <c r="AM279" s="305">
        <f>AN279/MoM!AN279*100</f>
        <v>1.0445902410592887</v>
      </c>
      <c r="AN279" s="305">
        <f>AO279/MoM!AO279*100</f>
        <v>1.0242207313586325</v>
      </c>
      <c r="AO279" s="305">
        <f>AP279/MoM!AP279*100</f>
        <v>1.0038387388045957</v>
      </c>
      <c r="AP279" s="305">
        <f>AQ279/MoM!AQ279*100</f>
        <v>1.0048425775434002</v>
      </c>
      <c r="AQ279" s="305">
        <f>AR279/MoM!AR279*100</f>
        <v>0.99740674246957906</v>
      </c>
      <c r="AR279" s="307">
        <v>1</v>
      </c>
      <c r="AS279" s="305">
        <f>AR279*MoM!AS279/100</f>
        <v>0.99219999999999997</v>
      </c>
      <c r="AT279" s="305">
        <f>AS279*MoM!AT279/100</f>
        <v>0.98406395999999996</v>
      </c>
      <c r="AU279" s="305">
        <f>AT279*MoM!AU279/100</f>
        <v>1.006599024684</v>
      </c>
      <c r="AV279" s="305">
        <f>AU279*MoM!AV279/100</f>
        <v>1.0185775530777397</v>
      </c>
      <c r="AW279" s="305">
        <f>AV279*MoM!AW279/100</f>
        <v>1.0057434759089601</v>
      </c>
      <c r="AX279" s="305">
        <f>AW279*MoM!AX279/100</f>
        <v>1.0101687472029595</v>
      </c>
      <c r="AY279" s="305">
        <f>AX279*MoM!AY279/100</f>
        <v>1.0129972196951278</v>
      </c>
      <c r="AZ279" s="305">
        <f>AY279*MoM!AZ279/100</f>
        <v>1.0124907210852803</v>
      </c>
    </row>
    <row r="280" spans="1:52" x14ac:dyDescent="0.45">
      <c r="A280" s="305">
        <f>Веса!A280</f>
        <v>1</v>
      </c>
      <c r="B280" s="305">
        <f>MoM!B280</f>
        <v>1</v>
      </c>
      <c r="C280" s="305">
        <f>БИПЦ_НДС!E280</f>
        <v>1</v>
      </c>
      <c r="D280" s="305">
        <f t="shared" si="4"/>
        <v>0</v>
      </c>
      <c r="E280" s="305">
        <v>0</v>
      </c>
      <c r="F280" s="305">
        <v>1</v>
      </c>
      <c r="G280" s="305">
        <v>1</v>
      </c>
      <c r="H280" s="305">
        <v>0</v>
      </c>
      <c r="I280" s="305">
        <v>0</v>
      </c>
      <c r="J280" s="308" t="s">
        <v>279</v>
      </c>
      <c r="K280" s="308" t="s">
        <v>279</v>
      </c>
      <c r="L280" s="305">
        <f>M280/MoM!M280*100</f>
        <v>1.1250653188544619</v>
      </c>
      <c r="M280" s="305">
        <f>N280/MoM!N280*100</f>
        <v>1.0953635944367042</v>
      </c>
      <c r="N280" s="305">
        <f>O280/MoM!O280*100</f>
        <v>1.0913107491372884</v>
      </c>
      <c r="O280" s="305">
        <f>P280/MoM!P280*100</f>
        <v>1.0808341659455705</v>
      </c>
      <c r="P280" s="305">
        <f>Q280/MoM!Q280*100</f>
        <v>1.1034236000138329</v>
      </c>
      <c r="Q280" s="305">
        <f>R280/MoM!R280*100</f>
        <v>1.0922790216536933</v>
      </c>
      <c r="R280" s="305">
        <f>S280/MoM!S280*100</f>
        <v>1.1174014391517282</v>
      </c>
      <c r="S280" s="305">
        <f>T280/MoM!T280*100</f>
        <v>1.129692854982397</v>
      </c>
      <c r="T280" s="305">
        <f>U280/MoM!U280*100</f>
        <v>1.136245073541295</v>
      </c>
      <c r="U280" s="305">
        <f>V280/MoM!V280*100</f>
        <v>1.1376085676295444</v>
      </c>
      <c r="V280" s="305">
        <f>W280/MoM!W280*100</f>
        <v>1.1207719608286271</v>
      </c>
      <c r="W280" s="305">
        <f>X280/MoM!X280*100</f>
        <v>1.1196511888677985</v>
      </c>
      <c r="X280" s="305">
        <f>Y280/MoM!Y280*100</f>
        <v>1.1080068165035732</v>
      </c>
      <c r="Y280" s="305">
        <f>Z280/MoM!Z280*100</f>
        <v>1.0902787074395162</v>
      </c>
      <c r="Z280" s="305">
        <f>AA280/MoM!AA280*100</f>
        <v>1.0597509036312096</v>
      </c>
      <c r="AA280" s="305">
        <f>AB280/MoM!AB280*100</f>
        <v>1.055829825287774</v>
      </c>
      <c r="AB280" s="305">
        <f>AC280/MoM!AC280*100</f>
        <v>1.0594196466937524</v>
      </c>
      <c r="AC280" s="305">
        <f>AD280/MoM!AD280*100</f>
        <v>1.0558176198949938</v>
      </c>
      <c r="AD280" s="305">
        <f>AE280/MoM!AE280*100</f>
        <v>1.0551841293230568</v>
      </c>
      <c r="AE280" s="305">
        <f>AF280/MoM!AF280*100</f>
        <v>1.0538123899549368</v>
      </c>
      <c r="AF280" s="305">
        <f>AG280/MoM!AG280*100</f>
        <v>1.0628751765085491</v>
      </c>
      <c r="AG280" s="305">
        <f>AH280/MoM!AH280*100</f>
        <v>1.0595802634613727</v>
      </c>
      <c r="AH280" s="305">
        <f>AI280/MoM!AI280*100</f>
        <v>1.0566134387236807</v>
      </c>
      <c r="AI280" s="305">
        <f>AJ280/MoM!AJ280*100</f>
        <v>1.0777457074981542</v>
      </c>
      <c r="AJ280" s="305">
        <f>AK280/MoM!AK280*100</f>
        <v>1.0835655343186443</v>
      </c>
      <c r="AK280" s="305">
        <f>AL280/MoM!AL280*100</f>
        <v>1.0914755627191703</v>
      </c>
      <c r="AL280" s="305">
        <f>AM280/MoM!AM280*100</f>
        <v>1.0503269340046577</v>
      </c>
      <c r="AM280" s="305">
        <f>AN280/MoM!AN280*100</f>
        <v>1.0148258836353004</v>
      </c>
      <c r="AN280" s="305">
        <f>AO280/MoM!AO280*100</f>
        <v>0.99047006242805302</v>
      </c>
      <c r="AO280" s="305">
        <f>AP280/MoM!AP280*100</f>
        <v>0.96749115697972232</v>
      </c>
      <c r="AP280" s="305">
        <f>AQ280/MoM!AQ280*100</f>
        <v>0.97484408977276826</v>
      </c>
      <c r="AQ280" s="305">
        <f>AR280/MoM!AR280*100</f>
        <v>0.99492587802208732</v>
      </c>
      <c r="AR280" s="307">
        <v>1</v>
      </c>
      <c r="AS280" s="305">
        <f>AR280*MoM!AS280/100</f>
        <v>0.99060000000000004</v>
      </c>
      <c r="AT280" s="305">
        <f>AS280*MoM!AT280/100</f>
        <v>0.98762820000000007</v>
      </c>
      <c r="AU280" s="305">
        <f>AT280*MoM!AU280/100</f>
        <v>1.00323272556</v>
      </c>
      <c r="AV280" s="305">
        <f>AU280*MoM!AV280/100</f>
        <v>0.99721332920663996</v>
      </c>
      <c r="AW280" s="305">
        <f>AV280*MoM!AW280/100</f>
        <v>0.99402224655317883</v>
      </c>
      <c r="AX280" s="305">
        <f>AW280*MoM!AX280/100</f>
        <v>0.99432045322714491</v>
      </c>
      <c r="AY280" s="305">
        <f>AX280*MoM!AY280/100</f>
        <v>0.98795680232649119</v>
      </c>
      <c r="AZ280" s="305">
        <f>AY280*MoM!AZ280/100</f>
        <v>0.98914235048928301</v>
      </c>
    </row>
    <row r="281" spans="1:52" x14ac:dyDescent="0.45">
      <c r="A281" s="305">
        <f>Веса!A281</f>
        <v>1</v>
      </c>
      <c r="B281" s="305">
        <f>MoM!B281</f>
        <v>1</v>
      </c>
      <c r="C281" s="305">
        <f>БИПЦ_НДС!E281</f>
        <v>1</v>
      </c>
      <c r="D281" s="305">
        <f t="shared" si="4"/>
        <v>0</v>
      </c>
      <c r="E281" s="305">
        <v>0</v>
      </c>
      <c r="F281" s="305">
        <v>1</v>
      </c>
      <c r="G281" s="305">
        <v>1</v>
      </c>
      <c r="H281" s="305">
        <v>0</v>
      </c>
      <c r="I281" s="305">
        <v>0</v>
      </c>
      <c r="J281" s="308" t="s">
        <v>280</v>
      </c>
      <c r="K281" s="308" t="s">
        <v>280</v>
      </c>
      <c r="L281" s="305">
        <f>M281/MoM!M281*100</f>
        <v>1.137657221465157</v>
      </c>
      <c r="M281" s="305">
        <f>N281/MoM!N281*100</f>
        <v>1.1339029526343221</v>
      </c>
      <c r="N281" s="305">
        <f>O281/MoM!O281*100</f>
        <v>1.1335627817485319</v>
      </c>
      <c r="O281" s="305">
        <f>P281/MoM!P281*100</f>
        <v>1.1265346925016908</v>
      </c>
      <c r="P281" s="305">
        <f>Q281/MoM!Q281*100</f>
        <v>1.1228171280164352</v>
      </c>
      <c r="Q281" s="305">
        <f>R281/MoM!R281*100</f>
        <v>1.12382766343165</v>
      </c>
      <c r="R281" s="305">
        <f>S281/MoM!S281*100</f>
        <v>1.1327059019727601</v>
      </c>
      <c r="S281" s="305">
        <f>T281/MoM!T281*100</f>
        <v>1.1288547019060526</v>
      </c>
      <c r="T281" s="305">
        <f>U281/MoM!U281*100</f>
        <v>1.1314510677204366</v>
      </c>
      <c r="U281" s="305">
        <f>V281/MoM!V281*100</f>
        <v>1.1236440553531655</v>
      </c>
      <c r="V281" s="305">
        <f>W281/MoM!W281*100</f>
        <v>1.108250131794827</v>
      </c>
      <c r="W281" s="305">
        <f>X281/MoM!X281*100</f>
        <v>1.1133480824010831</v>
      </c>
      <c r="X281" s="305">
        <f>Y281/MoM!Y281*100</f>
        <v>1.1209188493614106</v>
      </c>
      <c r="Y281" s="305">
        <f>Z281/MoM!Z281*100</f>
        <v>1.1089250176732437</v>
      </c>
      <c r="Z281" s="305">
        <f>AA281/MoM!AA281*100</f>
        <v>1.116243922789887</v>
      </c>
      <c r="AA281" s="305">
        <f>AB281/MoM!AB281*100</f>
        <v>1.1103278299991006</v>
      </c>
      <c r="AB281" s="305">
        <f>AC281/MoM!AC281*100</f>
        <v>1.0946722075961135</v>
      </c>
      <c r="AC281" s="305">
        <f>AD281/MoM!AD281*100</f>
        <v>1.090293518765729</v>
      </c>
      <c r="AD281" s="305">
        <f>AE281/MoM!AE281*100</f>
        <v>1.079826700985578</v>
      </c>
      <c r="AE281" s="305">
        <f>AF281/MoM!AF281*100</f>
        <v>1.0725918620889745</v>
      </c>
      <c r="AF281" s="305">
        <f>AG281/MoM!AG281*100</f>
        <v>1.0766677111649126</v>
      </c>
      <c r="AG281" s="305">
        <f>AH281/MoM!AH281*100</f>
        <v>1.0728993741758355</v>
      </c>
      <c r="AH281" s="305">
        <f>AI281/MoM!AI281*100</f>
        <v>1.0651744986817695</v>
      </c>
      <c r="AI281" s="305">
        <f>AJ281/MoM!AJ281*100</f>
        <v>1.0725242027226736</v>
      </c>
      <c r="AJ281" s="305">
        <f>AK281/MoM!AK281*100</f>
        <v>1.0712371736794064</v>
      </c>
      <c r="AK281" s="305">
        <f>AL281/MoM!AL281*100</f>
        <v>1.0518477808358091</v>
      </c>
      <c r="AL281" s="305">
        <f>AM281/MoM!AM281*100</f>
        <v>1.045852248485045</v>
      </c>
      <c r="AM281" s="305">
        <f>AN281/MoM!AN281*100</f>
        <v>1.0315240726807997</v>
      </c>
      <c r="AN281" s="305">
        <f>AO281/MoM!AO281*100</f>
        <v>1.0164638212196602</v>
      </c>
      <c r="AO281" s="305">
        <f>AP281/MoM!AP281*100</f>
        <v>1.0002004000801457</v>
      </c>
      <c r="AP281" s="305">
        <f>AQ281/MoM!AQ281*100</f>
        <v>0.99960027984009758</v>
      </c>
      <c r="AQ281" s="305">
        <f>AR281/MoM!AR281*100</f>
        <v>0.99940035978412955</v>
      </c>
      <c r="AR281" s="307">
        <v>1</v>
      </c>
      <c r="AS281" s="305">
        <f>AR281*MoM!AS281/100</f>
        <v>0.98620000000000008</v>
      </c>
      <c r="AT281" s="305">
        <f>AS281*MoM!AT281/100</f>
        <v>0.98343864000000014</v>
      </c>
      <c r="AU281" s="305">
        <f>AT281*MoM!AU281/100</f>
        <v>0.98520882955200018</v>
      </c>
      <c r="AV281" s="305">
        <f>AU281*MoM!AV281/100</f>
        <v>0.98836149780656657</v>
      </c>
      <c r="AW281" s="305">
        <f>AV281*MoM!AW281/100</f>
        <v>0.9805534419738946</v>
      </c>
      <c r="AX281" s="305">
        <f>AW281*MoM!AX281/100</f>
        <v>0.98761342675610664</v>
      </c>
      <c r="AY281" s="305">
        <f>AX281*MoM!AY281/100</f>
        <v>0.96993514641717227</v>
      </c>
      <c r="AZ281" s="305">
        <f>AY281*MoM!AZ281/100</f>
        <v>0.95073043051811224</v>
      </c>
    </row>
    <row r="282" spans="1:52" x14ac:dyDescent="0.45">
      <c r="A282" s="305">
        <f>Веса!A282</f>
        <v>1</v>
      </c>
      <c r="B282" s="305">
        <f>MoM!B282</f>
        <v>1</v>
      </c>
      <c r="C282" s="305">
        <f>БИПЦ_НДС!E282</f>
        <v>1</v>
      </c>
      <c r="D282" s="305">
        <f t="shared" si="4"/>
        <v>0</v>
      </c>
      <c r="E282" s="305">
        <v>0</v>
      </c>
      <c r="F282" s="305">
        <v>1</v>
      </c>
      <c r="G282" s="305">
        <v>1</v>
      </c>
      <c r="H282" s="305">
        <v>0</v>
      </c>
      <c r="I282" s="305">
        <v>0</v>
      </c>
      <c r="J282" s="308" t="s">
        <v>281</v>
      </c>
      <c r="K282" s="308" t="s">
        <v>281</v>
      </c>
      <c r="L282" s="305">
        <f>M282/MoM!M282*100</f>
        <v>1.1023976586813027</v>
      </c>
      <c r="M282" s="305">
        <f>N282/MoM!N282*100</f>
        <v>1.0793575476148634</v>
      </c>
      <c r="N282" s="305">
        <f>O282/MoM!O282*100</f>
        <v>1.1040748354552439</v>
      </c>
      <c r="O282" s="305">
        <f>P282/MoM!P282*100</f>
        <v>1.1094848021489745</v>
      </c>
      <c r="P282" s="305">
        <f>Q282/MoM!Q282*100</f>
        <v>1.1047140174997339</v>
      </c>
      <c r="Q282" s="305">
        <f>R282/MoM!R282*100</f>
        <v>1.0955448911544861</v>
      </c>
      <c r="R282" s="305">
        <f>S282/MoM!S282*100</f>
        <v>1.1310405456278914</v>
      </c>
      <c r="S282" s="305">
        <f>T282/MoM!T282*100</f>
        <v>1.0965438089862407</v>
      </c>
      <c r="T282" s="305">
        <f>U282/MoM!U282*100</f>
        <v>1.109811989074974</v>
      </c>
      <c r="U282" s="305">
        <f>V282/MoM!V282*100</f>
        <v>1.1164708610094238</v>
      </c>
      <c r="V282" s="305">
        <f>W282/MoM!W282*100</f>
        <v>1.1181455673009379</v>
      </c>
      <c r="W282" s="305">
        <f>X282/MoM!X282*100</f>
        <v>1.1164683489499865</v>
      </c>
      <c r="X282" s="305">
        <f>Y282/MoM!Y282*100</f>
        <v>1.1205992818411015</v>
      </c>
      <c r="Y282" s="305">
        <f>Z282/MoM!Z282*100</f>
        <v>1.1124189070836614</v>
      </c>
      <c r="Z282" s="305">
        <f>AA282/MoM!AA282*100</f>
        <v>1.0996260896521992</v>
      </c>
      <c r="AA282" s="305">
        <f>AB282/MoM!AB282*100</f>
        <v>1.0880800157108512</v>
      </c>
      <c r="AB282" s="305">
        <f>AC282/MoM!AC282*100</f>
        <v>1.1060333359700805</v>
      </c>
      <c r="AC282" s="305">
        <f>AD282/MoM!AD282*100</f>
        <v>1.0970744659487228</v>
      </c>
      <c r="AD282" s="305">
        <f>AE282/MoM!AE282*100</f>
        <v>1.0712932159989279</v>
      </c>
      <c r="AE282" s="305">
        <f>AF282/MoM!AF282*100</f>
        <v>1.0659367499189334</v>
      </c>
      <c r="AF282" s="305">
        <f>AG282/MoM!AG282*100</f>
        <v>1.0854433924424498</v>
      </c>
      <c r="AG282" s="305">
        <f>AH282/MoM!AH282*100</f>
        <v>1.0670993991101723</v>
      </c>
      <c r="AH282" s="305">
        <f>AI282/MoM!AI282*100</f>
        <v>1.0753160644833206</v>
      </c>
      <c r="AI282" s="305">
        <f>AJ282/MoM!AJ282*100</f>
        <v>1.0805851131992887</v>
      </c>
      <c r="AJ282" s="305">
        <f>AK282/MoM!AK282*100</f>
        <v>1.0752902461446123</v>
      </c>
      <c r="AK282" s="305">
        <f>AL282/MoM!AL282*100</f>
        <v>1.0590533634278285</v>
      </c>
      <c r="AL282" s="305">
        <f>AM282/MoM!AM282*100</f>
        <v>1.0494159778206353</v>
      </c>
      <c r="AM282" s="305">
        <f>AN282/MoM!AN282*100</f>
        <v>1.0350389789244925</v>
      </c>
      <c r="AN282" s="305">
        <f>AO282/MoM!AO282*100</f>
        <v>1.0274831943783436</v>
      </c>
      <c r="AO282" s="305">
        <f>AP282/MoM!AP282*100</f>
        <v>1.0119681981432307</v>
      </c>
      <c r="AP282" s="305">
        <f>AQ282/MoM!AQ282*100</f>
        <v>0.99881261156736878</v>
      </c>
      <c r="AQ282" s="305">
        <f>AR282/MoM!AR282*100</f>
        <v>0.99601593625498008</v>
      </c>
      <c r="AR282" s="307">
        <v>1</v>
      </c>
      <c r="AS282" s="305">
        <f>AR282*MoM!AS282/100</f>
        <v>0.99209999999999998</v>
      </c>
      <c r="AT282" s="305">
        <f>AS282*MoM!AT282/100</f>
        <v>0.98079005999999991</v>
      </c>
      <c r="AU282" s="305">
        <f>AT282*MoM!AU282/100</f>
        <v>0.98775366942599985</v>
      </c>
      <c r="AV282" s="305">
        <f>AU282*MoM!AV282/100</f>
        <v>0.98804999552682771</v>
      </c>
      <c r="AW282" s="305">
        <f>AV282*MoM!AW282/100</f>
        <v>0.98646911553398486</v>
      </c>
      <c r="AX282" s="305">
        <f>AW282*MoM!AX282/100</f>
        <v>0.98469347112602368</v>
      </c>
      <c r="AY282" s="305">
        <f>AX282*MoM!AY282/100</f>
        <v>0.96952919167068285</v>
      </c>
      <c r="AZ282" s="305">
        <f>AY282*MoM!AZ282/100</f>
        <v>0.9576039826131334</v>
      </c>
    </row>
    <row r="283" spans="1:52" ht="26.25" x14ac:dyDescent="0.45">
      <c r="A283" s="305">
        <f>Веса!A283</f>
        <v>1</v>
      </c>
      <c r="B283" s="305">
        <f>MoM!B283</f>
        <v>1</v>
      </c>
      <c r="C283" s="305">
        <f>БИПЦ_НДС!E283</f>
        <v>0</v>
      </c>
      <c r="D283" s="305">
        <f t="shared" si="4"/>
        <v>1</v>
      </c>
      <c r="E283" s="305">
        <v>0</v>
      </c>
      <c r="F283" s="305">
        <v>1</v>
      </c>
      <c r="G283" s="305">
        <v>1</v>
      </c>
      <c r="H283" s="305">
        <v>0</v>
      </c>
      <c r="I283" s="305">
        <v>0</v>
      </c>
      <c r="J283" s="308" t="s">
        <v>282</v>
      </c>
      <c r="K283" s="308" t="s">
        <v>282</v>
      </c>
      <c r="L283" s="305">
        <f>M283/MoM!M283*100</f>
        <v>0.90284210085046879</v>
      </c>
      <c r="M283" s="305">
        <f>N283/MoM!N283*100</f>
        <v>0.9044672166319998</v>
      </c>
      <c r="N283" s="305">
        <f>O283/MoM!O283*100</f>
        <v>0.90121113465212455</v>
      </c>
      <c r="O283" s="305">
        <f>P283/MoM!P283*100</f>
        <v>0.90463573696380262</v>
      </c>
      <c r="P283" s="305">
        <f>Q283/MoM!Q283*100</f>
        <v>0.90906845207492526</v>
      </c>
      <c r="Q283" s="305">
        <f>R283/MoM!R283*100</f>
        <v>0.91334107379967744</v>
      </c>
      <c r="R283" s="305">
        <f>S283/MoM!S283*100</f>
        <v>0.91635509934321646</v>
      </c>
      <c r="S283" s="305">
        <f>T283/MoM!T283*100</f>
        <v>0.91846271607170582</v>
      </c>
      <c r="T283" s="305">
        <f>U283/MoM!U283*100</f>
        <v>0.92186102812117121</v>
      </c>
      <c r="U283" s="305">
        <f>V283/MoM!V283*100</f>
        <v>0.92951247465457698</v>
      </c>
      <c r="V283" s="305">
        <f>W283/MoM!W283*100</f>
        <v>0.93852874565872635</v>
      </c>
      <c r="W283" s="305">
        <f>X283/MoM!X283*100</f>
        <v>0.94481688825463983</v>
      </c>
      <c r="X283" s="305">
        <f>Y283/MoM!Y283*100</f>
        <v>0.94736789385292741</v>
      </c>
      <c r="Y283" s="305">
        <f>Z283/MoM!Z283*100</f>
        <v>0.94679947311661572</v>
      </c>
      <c r="Z283" s="305">
        <f>AA283/MoM!AA283*100</f>
        <v>0.95058667100908234</v>
      </c>
      <c r="AA283" s="305">
        <f>AB283/MoM!AB283*100</f>
        <v>0.95571983903253144</v>
      </c>
      <c r="AB283" s="305">
        <f>AC283/MoM!AC283*100</f>
        <v>0.95591098300033794</v>
      </c>
      <c r="AC283" s="305">
        <f>AD283/MoM!AD283*100</f>
        <v>0.96183763109494014</v>
      </c>
      <c r="AD283" s="305">
        <f>AE283/MoM!AE283*100</f>
        <v>0.96395367388334896</v>
      </c>
      <c r="AE283" s="305">
        <f>AF283/MoM!AF283*100</f>
        <v>0.9657851858637273</v>
      </c>
      <c r="AF283" s="305">
        <f>AG283/MoM!AG283*100</f>
        <v>0.96752359919828201</v>
      </c>
      <c r="AG283" s="305">
        <f>AH283/MoM!AH283*100</f>
        <v>0.97236121719427338</v>
      </c>
      <c r="AH283" s="305">
        <f>AI283/MoM!AI283*100</f>
        <v>0.97284739780287044</v>
      </c>
      <c r="AI283" s="305">
        <f>AJ283/MoM!AJ283*100</f>
        <v>0.98033832276595256</v>
      </c>
      <c r="AJ283" s="305">
        <f>AK283/MoM!AK283*100</f>
        <v>0.98484787905067583</v>
      </c>
      <c r="AK283" s="305">
        <f>AL283/MoM!AL283*100</f>
        <v>0.98740848353620758</v>
      </c>
      <c r="AL283" s="305">
        <f>AM283/MoM!AM283*100</f>
        <v>0.99214804425718139</v>
      </c>
      <c r="AM283" s="305">
        <f>AN283/MoM!AN283*100</f>
        <v>0.99194961464832998</v>
      </c>
      <c r="AN283" s="305">
        <f>AO283/MoM!AO283*100</f>
        <v>0.99145363984100587</v>
      </c>
      <c r="AO283" s="305">
        <f>AP283/MoM!AP283*100</f>
        <v>0.99581603585630618</v>
      </c>
      <c r="AP283" s="305">
        <f>AQ283/MoM!AQ283*100</f>
        <v>0.9985047391531181</v>
      </c>
      <c r="AQ283" s="305">
        <f>AR283/MoM!AR283*100</f>
        <v>0.99750623441396502</v>
      </c>
      <c r="AR283" s="307">
        <v>1</v>
      </c>
      <c r="AS283" s="305">
        <f>AR283*MoM!AS283/100</f>
        <v>0.99670000000000003</v>
      </c>
      <c r="AT283" s="305">
        <f>AS283*MoM!AT283/100</f>
        <v>0.99978977000000002</v>
      </c>
      <c r="AU283" s="305">
        <f>AT283*MoM!AU283/100</f>
        <v>1.0026891603329999</v>
      </c>
      <c r="AV283" s="305">
        <f>AU283*MoM!AV283/100</f>
        <v>1.0049953454017659</v>
      </c>
      <c r="AW283" s="305">
        <f>AV283*MoM!AW283/100</f>
        <v>1.0140403035103818</v>
      </c>
      <c r="AX283" s="305">
        <f>AW283*MoM!AX283/100</f>
        <v>1.0163725962084558</v>
      </c>
      <c r="AY283" s="305">
        <f>AX283*MoM!AY283/100</f>
        <v>1.0194217139970811</v>
      </c>
      <c r="AZ283" s="305">
        <f>AY283*MoM!AZ283/100</f>
        <v>1.0292081624514531</v>
      </c>
    </row>
    <row r="284" spans="1:52" x14ac:dyDescent="0.45">
      <c r="A284" s="305">
        <f>Веса!A284</f>
        <v>1</v>
      </c>
      <c r="B284" s="305">
        <f>MoM!B284</f>
        <v>1</v>
      </c>
      <c r="C284" s="305">
        <f>БИПЦ_НДС!E284</f>
        <v>0</v>
      </c>
      <c r="D284" s="305">
        <f t="shared" si="4"/>
        <v>1</v>
      </c>
      <c r="E284" s="305">
        <v>0</v>
      </c>
      <c r="F284" s="305">
        <v>1</v>
      </c>
      <c r="G284" s="305">
        <v>1</v>
      </c>
      <c r="H284" s="305">
        <v>0</v>
      </c>
      <c r="I284" s="305">
        <v>0</v>
      </c>
      <c r="J284" s="308" t="s">
        <v>283</v>
      </c>
      <c r="K284" s="308" t="s">
        <v>283</v>
      </c>
      <c r="L284" s="305">
        <f>M284/MoM!M284*100</f>
        <v>0.88670239494826142</v>
      </c>
      <c r="M284" s="305">
        <f>N284/MoM!N284*100</f>
        <v>0.88625904375078723</v>
      </c>
      <c r="N284" s="305">
        <f>O284/MoM!O284*100</f>
        <v>0.890601713065166</v>
      </c>
      <c r="O284" s="305">
        <f>P284/MoM!P284*100</f>
        <v>0.8920266758060702</v>
      </c>
      <c r="P284" s="305">
        <f>Q284/MoM!Q284*100</f>
        <v>0.897289633193326</v>
      </c>
      <c r="Q284" s="305">
        <f>R284/MoM!R284*100</f>
        <v>0.89603342770685523</v>
      </c>
      <c r="R284" s="305">
        <f>S284/MoM!S284*100</f>
        <v>0.90364971184236342</v>
      </c>
      <c r="S284" s="305">
        <f>T284/MoM!T284*100</f>
        <v>0.90608956606433777</v>
      </c>
      <c r="T284" s="305">
        <f>U284/MoM!U284*100</f>
        <v>0.918865428945845</v>
      </c>
      <c r="U284" s="305">
        <f>V284/MoM!V284*100</f>
        <v>0.92878917557846008</v>
      </c>
      <c r="V284" s="305">
        <f>W284/MoM!W284*100</f>
        <v>0.92312356160743159</v>
      </c>
      <c r="W284" s="305">
        <f>X284/MoM!X284*100</f>
        <v>0.9339241072782386</v>
      </c>
      <c r="X284" s="305">
        <f>Y284/MoM!Y284*100</f>
        <v>0.93775319611807928</v>
      </c>
      <c r="Y284" s="305">
        <f>Z284/MoM!Z284*100</f>
        <v>0.94000380378876269</v>
      </c>
      <c r="Z284" s="305">
        <f>AA284/MoM!AA284*100</f>
        <v>0.94686583155642068</v>
      </c>
      <c r="AA284" s="305">
        <f>AB284/MoM!AB284*100</f>
        <v>0.9539673252930938</v>
      </c>
      <c r="AB284" s="305">
        <f>AC284/MoM!AC284*100</f>
        <v>0.95873716191955927</v>
      </c>
      <c r="AC284" s="305">
        <f>AD284/MoM!AD284*100</f>
        <v>0.9588330356357514</v>
      </c>
      <c r="AD284" s="305">
        <f>AE284/MoM!AE284*100</f>
        <v>0.96209306795691296</v>
      </c>
      <c r="AE284" s="305">
        <f>AF284/MoM!AF284*100</f>
        <v>0.9569939746967413</v>
      </c>
      <c r="AF284" s="305">
        <f>AG284/MoM!AG284*100</f>
        <v>0.95929076023601334</v>
      </c>
      <c r="AG284" s="305">
        <f>AH284/MoM!AH284*100</f>
        <v>0.96149712898455619</v>
      </c>
      <c r="AH284" s="305">
        <f>AI284/MoM!AI284*100</f>
        <v>0.96390087180701756</v>
      </c>
      <c r="AI284" s="305">
        <f>AJ284/MoM!AJ284*100</f>
        <v>0.97170846886865447</v>
      </c>
      <c r="AJ284" s="305">
        <f>AK284/MoM!AK284*100</f>
        <v>0.97637266951922408</v>
      </c>
      <c r="AK284" s="305">
        <f>AL284/MoM!AL284*100</f>
        <v>0.97949706206168552</v>
      </c>
      <c r="AL284" s="305">
        <f>AM284/MoM!AM284*100</f>
        <v>0.98449249707820008</v>
      </c>
      <c r="AM284" s="305">
        <f>AN284/MoM!AN284*100</f>
        <v>0.9872490760700191</v>
      </c>
      <c r="AN284" s="305">
        <f>AO284/MoM!AO284*100</f>
        <v>0.98448477865702311</v>
      </c>
      <c r="AO284" s="305">
        <f>AP284/MoM!AP284*100</f>
        <v>0.99393583253213047</v>
      </c>
      <c r="AP284" s="305">
        <f>AQ284/MoM!AQ284*100</f>
        <v>0.9926437159498388</v>
      </c>
      <c r="AQ284" s="305">
        <f>AR284/MoM!AR284*100</f>
        <v>0.99800399201596801</v>
      </c>
      <c r="AR284" s="307">
        <v>1</v>
      </c>
      <c r="AS284" s="305">
        <f>AR284*MoM!AS284/100</f>
        <v>1.0006999999999999</v>
      </c>
      <c r="AT284" s="305">
        <f>AS284*MoM!AT284/100</f>
        <v>1.00430252</v>
      </c>
      <c r="AU284" s="305">
        <f>AT284*MoM!AU284/100</f>
        <v>1.005608113276</v>
      </c>
      <c r="AV284" s="305">
        <f>AU284*MoM!AV284/100</f>
        <v>1.0085243768045005</v>
      </c>
      <c r="AW284" s="305">
        <f>AV284*MoM!AW284/100</f>
        <v>1.0063056231755305</v>
      </c>
      <c r="AX284" s="305">
        <f>AW284*MoM!AX284/100</f>
        <v>1.0117396735406785</v>
      </c>
      <c r="AY284" s="305">
        <f>AX284*MoM!AY284/100</f>
        <v>1.0059727574014967</v>
      </c>
      <c r="AZ284" s="305">
        <f>AY284*MoM!AZ284/100</f>
        <v>1.0033572282322529</v>
      </c>
    </row>
    <row r="285" spans="1:52" x14ac:dyDescent="0.45">
      <c r="A285" s="305">
        <f>Веса!A285</f>
        <v>1</v>
      </c>
      <c r="B285" s="305">
        <f>MoM!B285</f>
        <v>1</v>
      </c>
      <c r="C285" s="305">
        <f>БИПЦ_НДС!E285</f>
        <v>0</v>
      </c>
      <c r="D285" s="305">
        <f t="shared" si="4"/>
        <v>1</v>
      </c>
      <c r="E285" s="305">
        <v>0</v>
      </c>
      <c r="F285" s="305">
        <v>1</v>
      </c>
      <c r="G285" s="305">
        <v>1</v>
      </c>
      <c r="H285" s="305">
        <v>0</v>
      </c>
      <c r="I285" s="305">
        <v>0</v>
      </c>
      <c r="J285" s="308" t="s">
        <v>284</v>
      </c>
      <c r="K285" s="308" t="s">
        <v>284</v>
      </c>
      <c r="L285" s="305">
        <f>M285/MoM!M285*100</f>
        <v>0.95367851273961479</v>
      </c>
      <c r="M285" s="305">
        <f>N285/MoM!N285*100</f>
        <v>0.94519077397623219</v>
      </c>
      <c r="N285" s="305">
        <f>O285/MoM!O285*100</f>
        <v>0.94878249891734179</v>
      </c>
      <c r="O285" s="305">
        <f>P285/MoM!P285*100</f>
        <v>0.94195126492513681</v>
      </c>
      <c r="P285" s="305">
        <f>Q285/MoM!Q285*100</f>
        <v>0.94421194796095698</v>
      </c>
      <c r="Q285" s="305">
        <f>R285/MoM!R285*100</f>
        <v>0.94817763814239298</v>
      </c>
      <c r="R285" s="305">
        <f>S285/MoM!S285*100</f>
        <v>0.93812695517808353</v>
      </c>
      <c r="S285" s="305">
        <f>T285/MoM!T285*100</f>
        <v>0.93578163779013834</v>
      </c>
      <c r="T285" s="305">
        <f>U285/MoM!U285*100</f>
        <v>0.94223853109089029</v>
      </c>
      <c r="U285" s="305">
        <f>V285/MoM!V285*100</f>
        <v>0.95326272190465378</v>
      </c>
      <c r="V285" s="305">
        <f>W285/MoM!W285*100</f>
        <v>0.95250011172713001</v>
      </c>
      <c r="W285" s="305">
        <f>X285/MoM!X285*100</f>
        <v>0.95430986193941159</v>
      </c>
      <c r="X285" s="305">
        <f>Y285/MoM!Y285*100</f>
        <v>0.95946313519388449</v>
      </c>
      <c r="Y285" s="305">
        <f>Z285/MoM!Z285*100</f>
        <v>0.95869556468572947</v>
      </c>
      <c r="Z285" s="305">
        <f>AA285/MoM!AA285*100</f>
        <v>0.96128404271038081</v>
      </c>
      <c r="AA285" s="305">
        <f>AB285/MoM!AB285*100</f>
        <v>0.96464853685986718</v>
      </c>
      <c r="AB285" s="305">
        <f>AC285/MoM!AC285*100</f>
        <v>0.96310509920089149</v>
      </c>
      <c r="AC285" s="305">
        <f>AD285/MoM!AD285*100</f>
        <v>0.96175675206201017</v>
      </c>
      <c r="AD285" s="305">
        <f>AE285/MoM!AE285*100</f>
        <v>0.96618083312149539</v>
      </c>
      <c r="AE285" s="305">
        <f>AF285/MoM!AF285*100</f>
        <v>0.96936922987079632</v>
      </c>
      <c r="AF285" s="305">
        <f>AG285/MoM!AG285*100</f>
        <v>0.96762436525702888</v>
      </c>
      <c r="AG285" s="305">
        <f>AH285/MoM!AH285*100</f>
        <v>0.96936608911449162</v>
      </c>
      <c r="AH285" s="305">
        <f>AI285/MoM!AI285*100</f>
        <v>0.98274334114427164</v>
      </c>
      <c r="AI285" s="305">
        <f>AJ285/MoM!AJ285*100</f>
        <v>0.97763307577032144</v>
      </c>
      <c r="AJ285" s="305">
        <f>AK285/MoM!AK285*100</f>
        <v>0.98105479153551745</v>
      </c>
      <c r="AK285" s="305">
        <f>AL285/MoM!AL285*100</f>
        <v>0.98762785863880553</v>
      </c>
      <c r="AL285" s="305">
        <f>AM285/MoM!AM285*100</f>
        <v>0.98624517963671121</v>
      </c>
      <c r="AM285" s="305">
        <f>AN285/MoM!AN285*100</f>
        <v>0.98762592288820261</v>
      </c>
      <c r="AN285" s="305">
        <f>AO285/MoM!AO285*100</f>
        <v>0.98436675734267165</v>
      </c>
      <c r="AO285" s="305">
        <f>AP285/MoM!AP285*100</f>
        <v>0.99155263467127308</v>
      </c>
      <c r="AP285" s="305">
        <f>AQ285/MoM!AQ285*100</f>
        <v>0.99393236099448412</v>
      </c>
      <c r="AQ285" s="305">
        <f>AR285/MoM!AR285*100</f>
        <v>0.99482690011937924</v>
      </c>
      <c r="AR285" s="307">
        <v>1</v>
      </c>
      <c r="AS285" s="305">
        <f>AR285*MoM!AS285/100</f>
        <v>0.99199999999999999</v>
      </c>
      <c r="AT285" s="305">
        <f>AS285*MoM!AT285/100</f>
        <v>0.99279359999999994</v>
      </c>
      <c r="AU285" s="305">
        <f>AT285*MoM!AU285/100</f>
        <v>1.0015301836799999</v>
      </c>
      <c r="AV285" s="305">
        <f>AU285*MoM!AV285/100</f>
        <v>1.01354854588416</v>
      </c>
      <c r="AW285" s="305">
        <f>AV285*MoM!AW285/100</f>
        <v>1.0128390619020413</v>
      </c>
      <c r="AX285" s="305">
        <f>AW285*MoM!AX285/100</f>
        <v>1.0187135284610731</v>
      </c>
      <c r="AY285" s="305">
        <f>AX285*MoM!AY285/100</f>
        <v>1.0228902539277636</v>
      </c>
      <c r="AZ285" s="305">
        <f>AY285*MoM!AZ285/100</f>
        <v>1.0192078490136236</v>
      </c>
    </row>
    <row r="286" spans="1:52" x14ac:dyDescent="0.45">
      <c r="A286" s="305">
        <f>Веса!A286</f>
        <v>1</v>
      </c>
      <c r="B286" s="305">
        <f>MoM!B286</f>
        <v>1</v>
      </c>
      <c r="C286" s="305">
        <f>БИПЦ_НДС!E286</f>
        <v>1</v>
      </c>
      <c r="D286" s="305">
        <f t="shared" si="4"/>
        <v>0</v>
      </c>
      <c r="E286" s="305">
        <v>0</v>
      </c>
      <c r="F286" s="305">
        <v>1</v>
      </c>
      <c r="G286" s="305">
        <v>1</v>
      </c>
      <c r="H286" s="305">
        <v>0</v>
      </c>
      <c r="I286" s="305">
        <v>0</v>
      </c>
      <c r="J286" s="308" t="s">
        <v>285</v>
      </c>
      <c r="K286" s="308" t="s">
        <v>285</v>
      </c>
      <c r="L286" s="305">
        <f>M286/MoM!M286*100</f>
        <v>0.94928312142273752</v>
      </c>
      <c r="M286" s="305">
        <f>N286/MoM!N286*100</f>
        <v>0.93751201071709567</v>
      </c>
      <c r="N286" s="305">
        <f>O286/MoM!O286*100</f>
        <v>0.93685575230959373</v>
      </c>
      <c r="O286" s="305">
        <f>P286/MoM!P286*100</f>
        <v>0.94435059832807045</v>
      </c>
      <c r="P286" s="305">
        <f>Q286/MoM!Q286*100</f>
        <v>0.94113980629375493</v>
      </c>
      <c r="Q286" s="305">
        <f>R286/MoM!R286*100</f>
        <v>0.96297424979976987</v>
      </c>
      <c r="R286" s="305">
        <f>S286/MoM!S286*100</f>
        <v>0.98358189874548496</v>
      </c>
      <c r="S286" s="305">
        <f>T286/MoM!T286*100</f>
        <v>0.99292592678356717</v>
      </c>
      <c r="T286" s="305">
        <f>U286/MoM!U286*100</f>
        <v>0.99282663419088879</v>
      </c>
      <c r="U286" s="305">
        <f>V286/MoM!V286*100</f>
        <v>0.99908144198629145</v>
      </c>
      <c r="V286" s="305">
        <f>W286/MoM!W286*100</f>
        <v>1.0085727156851612</v>
      </c>
      <c r="W286" s="305">
        <f>X286/MoM!X286*100</f>
        <v>1.0096821456724148</v>
      </c>
      <c r="X286" s="305">
        <f>Y286/MoM!Y286*100</f>
        <v>1.0194760624854371</v>
      </c>
      <c r="Y286" s="305">
        <f>Z286/MoM!Z286*100</f>
        <v>1.0190682720604427</v>
      </c>
      <c r="Z286" s="305">
        <f>AA286/MoM!AA286*100</f>
        <v>1.0228388246670665</v>
      </c>
      <c r="AA286" s="305">
        <f>AB286/MoM!AB286*100</f>
        <v>1.0282598704378021</v>
      </c>
      <c r="AB286" s="305">
        <f>AC286/MoM!AC286*100</f>
        <v>1.039056599077399</v>
      </c>
      <c r="AC286" s="305">
        <f>AD286/MoM!AD286*100</f>
        <v>1.0509018443068814</v>
      </c>
      <c r="AD286" s="305">
        <f>AE286/MoM!AE286*100</f>
        <v>1.0513222050446041</v>
      </c>
      <c r="AE286" s="305">
        <f>AF286/MoM!AF286*100</f>
        <v>1.0551069649827647</v>
      </c>
      <c r="AF286" s="305">
        <f>AG286/MoM!AG286*100</f>
        <v>1.0604880105041767</v>
      </c>
      <c r="AG286" s="305">
        <f>AH286/MoM!AH286*100</f>
        <v>1.0661085969598489</v>
      </c>
      <c r="AH286" s="305">
        <f>AI286/MoM!AI286*100</f>
        <v>1.0501169680054512</v>
      </c>
      <c r="AI286" s="305">
        <f>AJ286/MoM!AJ286*100</f>
        <v>1.0638735002863227</v>
      </c>
      <c r="AJ286" s="305">
        <f>AK286/MoM!AK286*100</f>
        <v>1.0800443774906747</v>
      </c>
      <c r="AK286" s="305">
        <f>AL286/MoM!AL286*100</f>
        <v>1.0903047990768362</v>
      </c>
      <c r="AL286" s="305">
        <f>AM286/MoM!AM286*100</f>
        <v>1.0774392024477295</v>
      </c>
      <c r="AM286" s="305">
        <f>AN286/MoM!AN286*100</f>
        <v>1.0808870078955621</v>
      </c>
      <c r="AN286" s="305">
        <f>AO286/MoM!AO286*100</f>
        <v>1.0462986236429042</v>
      </c>
      <c r="AO286" s="305">
        <f>AP286/MoM!AP286*100</f>
        <v>1.0232800539227602</v>
      </c>
      <c r="AP286" s="305">
        <f>AQ286/MoM!AQ286*100</f>
        <v>1.0024051408227359</v>
      </c>
      <c r="AQ286" s="305">
        <f>AR286/MoM!AR286*100</f>
        <v>1.0021044192804891</v>
      </c>
      <c r="AR286" s="307">
        <v>1</v>
      </c>
      <c r="AS286" s="305">
        <f>AR286*MoM!AS286/100</f>
        <v>0.99250000000000005</v>
      </c>
      <c r="AT286" s="305">
        <f>AS286*MoM!AT286/100</f>
        <v>0.98882775000000001</v>
      </c>
      <c r="AU286" s="305">
        <f>AT286*MoM!AU286/100</f>
        <v>0.98685009449999994</v>
      </c>
      <c r="AV286" s="305">
        <f>AU286*MoM!AV286/100</f>
        <v>0.98842905465120001</v>
      </c>
      <c r="AW286" s="305">
        <f>AV286*MoM!AW286/100</f>
        <v>0.96856163065271095</v>
      </c>
      <c r="AX286" s="305">
        <f>AW286*MoM!AX286/100</f>
        <v>0.95742317190020476</v>
      </c>
      <c r="AY286" s="305">
        <f>AX286*MoM!AY286/100</f>
        <v>0.93291313869955961</v>
      </c>
      <c r="AZ286" s="305">
        <f>AY286*MoM!AZ286/100</f>
        <v>0.92293096811547448</v>
      </c>
    </row>
    <row r="287" spans="1:52" s="74" customFormat="1" x14ac:dyDescent="0.45">
      <c r="A287" s="311">
        <f>Веса!A287</f>
        <v>0</v>
      </c>
      <c r="B287" s="311">
        <f>MoM!B287</f>
        <v>0</v>
      </c>
      <c r="C287" s="311">
        <f>БИПЦ_НДС!E287</f>
        <v>1</v>
      </c>
      <c r="D287" s="311">
        <f t="shared" si="4"/>
        <v>0</v>
      </c>
      <c r="E287" s="311">
        <v>0</v>
      </c>
      <c r="F287" s="311">
        <v>1</v>
      </c>
      <c r="G287" s="311">
        <v>1</v>
      </c>
      <c r="H287" s="311">
        <v>0</v>
      </c>
      <c r="I287" s="311">
        <v>0</v>
      </c>
      <c r="J287" s="312" t="s">
        <v>286</v>
      </c>
      <c r="K287" s="312" t="s">
        <v>286</v>
      </c>
      <c r="L287" s="311">
        <v>0</v>
      </c>
      <c r="M287" s="311">
        <v>0</v>
      </c>
      <c r="N287" s="311">
        <v>0</v>
      </c>
      <c r="O287" s="311">
        <v>0</v>
      </c>
      <c r="P287" s="311">
        <v>0</v>
      </c>
      <c r="Q287" s="311">
        <v>0</v>
      </c>
      <c r="R287" s="311">
        <v>0</v>
      </c>
      <c r="S287" s="311">
        <v>0</v>
      </c>
      <c r="T287" s="311">
        <v>0</v>
      </c>
      <c r="U287" s="311">
        <v>0</v>
      </c>
      <c r="V287" s="311">
        <v>0</v>
      </c>
      <c r="W287" s="311">
        <v>0</v>
      </c>
      <c r="X287" s="311">
        <v>0</v>
      </c>
      <c r="Y287" s="311">
        <v>0</v>
      </c>
      <c r="Z287" s="311">
        <v>0</v>
      </c>
      <c r="AA287" s="311">
        <v>0</v>
      </c>
      <c r="AB287" s="311">
        <v>0</v>
      </c>
      <c r="AC287" s="311">
        <v>0</v>
      </c>
      <c r="AD287" s="311">
        <v>0</v>
      </c>
      <c r="AE287" s="311">
        <v>0</v>
      </c>
      <c r="AF287" s="311">
        <v>0</v>
      </c>
      <c r="AG287" s="311">
        <v>0</v>
      </c>
      <c r="AH287" s="311">
        <v>0</v>
      </c>
      <c r="AI287" s="311">
        <v>0</v>
      </c>
      <c r="AJ287" s="311">
        <v>0</v>
      </c>
      <c r="AK287" s="311">
        <v>0</v>
      </c>
      <c r="AL287" s="311">
        <v>0</v>
      </c>
      <c r="AM287" s="311">
        <v>0</v>
      </c>
      <c r="AN287" s="311">
        <v>0</v>
      </c>
      <c r="AO287" s="311">
        <v>0</v>
      </c>
      <c r="AP287" s="311">
        <v>0</v>
      </c>
      <c r="AQ287" s="311">
        <v>0</v>
      </c>
      <c r="AR287" s="311">
        <v>0</v>
      </c>
      <c r="AS287" s="311">
        <v>0</v>
      </c>
      <c r="AT287" s="311">
        <v>0</v>
      </c>
      <c r="AU287" s="311">
        <v>0</v>
      </c>
      <c r="AV287" s="311">
        <v>0</v>
      </c>
      <c r="AW287" s="311">
        <v>0</v>
      </c>
      <c r="AX287" s="311">
        <v>0</v>
      </c>
      <c r="AY287" s="311">
        <v>0</v>
      </c>
      <c r="AZ287" s="311">
        <v>0</v>
      </c>
    </row>
    <row r="288" spans="1:52" x14ac:dyDescent="0.45">
      <c r="A288" s="305">
        <f>Веса!A288</f>
        <v>1</v>
      </c>
      <c r="B288" s="305">
        <f>MoM!B288</f>
        <v>1</v>
      </c>
      <c r="C288" s="305">
        <f>БИПЦ_НДС!E288</f>
        <v>1</v>
      </c>
      <c r="D288" s="305">
        <f t="shared" si="4"/>
        <v>0</v>
      </c>
      <c r="E288" s="305">
        <v>0</v>
      </c>
      <c r="F288" s="305">
        <v>1</v>
      </c>
      <c r="G288" s="305">
        <v>1</v>
      </c>
      <c r="H288" s="305">
        <v>0</v>
      </c>
      <c r="I288" s="305">
        <v>0</v>
      </c>
      <c r="J288" s="308" t="s">
        <v>287</v>
      </c>
      <c r="K288" s="308" t="s">
        <v>287</v>
      </c>
      <c r="L288" s="305">
        <f>M288/MoM!M288*100</f>
        <v>0.95274675436247158</v>
      </c>
      <c r="M288" s="305">
        <f>N288/MoM!N288*100</f>
        <v>0.94455313227495441</v>
      </c>
      <c r="N288" s="305">
        <f>O288/MoM!O288*100</f>
        <v>0.93992482192680715</v>
      </c>
      <c r="O288" s="305">
        <f>P288/MoM!P288*100</f>
        <v>0.93879691214049499</v>
      </c>
      <c r="P288" s="305">
        <f>Q288/MoM!Q288*100</f>
        <v>0.94273985917148506</v>
      </c>
      <c r="Q288" s="305">
        <f>R288/MoM!R288*100</f>
        <v>0.94273985917148506</v>
      </c>
      <c r="R288" s="305">
        <f>S288/MoM!S288*100</f>
        <v>0.93934599567846777</v>
      </c>
      <c r="S288" s="305">
        <f>T288/MoM!T288*100</f>
        <v>0.93680976149013584</v>
      </c>
      <c r="T288" s="305">
        <f>U288/MoM!U288*100</f>
        <v>0.94130644834528843</v>
      </c>
      <c r="U288" s="305">
        <f>V288/MoM!V288*100</f>
        <v>0.95815583377066915</v>
      </c>
      <c r="V288" s="305">
        <f>W288/MoM!W288*100</f>
        <v>0.99619462037136464</v>
      </c>
      <c r="W288" s="305">
        <f>X288/MoM!X288*100</f>
        <v>1.0030683632519271</v>
      </c>
      <c r="X288" s="305">
        <f>Y288/MoM!Y288*100</f>
        <v>0.99544504369121245</v>
      </c>
      <c r="Y288" s="305">
        <f>Z288/MoM!Z288*100</f>
        <v>0.99723684476985663</v>
      </c>
      <c r="Z288" s="305">
        <f>AA288/MoM!AA288*100</f>
        <v>0.99863297635253445</v>
      </c>
      <c r="AA288" s="305">
        <f>AB288/MoM!AB288*100</f>
        <v>0.99903242954307547</v>
      </c>
      <c r="AB288" s="305">
        <f>AC288/MoM!AC288*100</f>
        <v>0.99713426792694371</v>
      </c>
      <c r="AC288" s="305">
        <f>AD288/MoM!AD288*100</f>
        <v>0.98835948636918658</v>
      </c>
      <c r="AD288" s="305">
        <f>AE288/MoM!AE288*100</f>
        <v>0.9833188529887037</v>
      </c>
      <c r="AE288" s="305">
        <f>AF288/MoM!AF288*100</f>
        <v>0.99266038209209639</v>
      </c>
      <c r="AF288" s="305">
        <f>AG288/MoM!AG288*100</f>
        <v>0.99603542739120954</v>
      </c>
      <c r="AG288" s="305">
        <f>AH288/MoM!AH288*100</f>
        <v>1.0040037108103392</v>
      </c>
      <c r="AH288" s="305">
        <f>AI288/MoM!AI288*100</f>
        <v>1.0158509545979013</v>
      </c>
      <c r="AI288" s="305">
        <f>AJ288/MoM!AJ288*100</f>
        <v>1.0138192526887055</v>
      </c>
      <c r="AJ288" s="305">
        <f>AK288/MoM!AK288*100</f>
        <v>1.0085473925747244</v>
      </c>
      <c r="AK288" s="305">
        <f>AL288/MoM!AL288*100</f>
        <v>1.0073371357036347</v>
      </c>
      <c r="AL288" s="305">
        <f>AM288/MoM!AM288*100</f>
        <v>1.0078408042714866</v>
      </c>
      <c r="AM288" s="305">
        <f>AN288/MoM!AN288*100</f>
        <v>1.0068329634672151</v>
      </c>
      <c r="AN288" s="305">
        <f>AO288/MoM!AO288*100</f>
        <v>1.0053227140220142</v>
      </c>
      <c r="AO288" s="305">
        <f>AP288/MoM!AP288*100</f>
        <v>1.0038147299509812</v>
      </c>
      <c r="AP288" s="305">
        <f>AQ288/MoM!AQ288*100</f>
        <v>1.0050193076269225</v>
      </c>
      <c r="AQ288" s="305">
        <f>AR288/MoM!AR288*100</f>
        <v>1.0018032458425166</v>
      </c>
      <c r="AR288" s="307">
        <v>1</v>
      </c>
      <c r="AS288" s="305">
        <f>AR288*MoM!AS288/100</f>
        <v>1.0034000000000001</v>
      </c>
      <c r="AT288" s="305">
        <f>AS288*MoM!AT288/100</f>
        <v>1.0087180200000001</v>
      </c>
      <c r="AU288" s="305">
        <f>AT288*MoM!AU288/100</f>
        <v>1.0037753017020001</v>
      </c>
      <c r="AV288" s="305">
        <f>AU288*MoM!AV288/100</f>
        <v>1.0069873826674465</v>
      </c>
      <c r="AW288" s="305">
        <f>AV288*MoM!AW288/100</f>
        <v>1.0062824914995794</v>
      </c>
      <c r="AX288" s="305">
        <f>AW288*MoM!AX288/100</f>
        <v>1.0053768372572298</v>
      </c>
      <c r="AY288" s="305">
        <f>AX288*MoM!AY288/100</f>
        <v>1.0011542545407495</v>
      </c>
      <c r="AZ288" s="305">
        <f>AY288*MoM!AZ288/100</f>
        <v>0.99604836784259165</v>
      </c>
    </row>
    <row r="289" spans="1:52" x14ac:dyDescent="0.45">
      <c r="A289" s="305">
        <f>Веса!A289</f>
        <v>1</v>
      </c>
      <c r="B289" s="305">
        <f>MoM!B289</f>
        <v>1</v>
      </c>
      <c r="C289" s="305">
        <f>БИПЦ_НДС!E289</f>
        <v>1</v>
      </c>
      <c r="D289" s="305">
        <f t="shared" si="4"/>
        <v>0</v>
      </c>
      <c r="E289" s="305">
        <v>0</v>
      </c>
      <c r="F289" s="305">
        <v>1</v>
      </c>
      <c r="G289" s="305">
        <v>1</v>
      </c>
      <c r="H289" s="305">
        <v>0</v>
      </c>
      <c r="I289" s="305">
        <v>0</v>
      </c>
      <c r="J289" s="308" t="s">
        <v>288</v>
      </c>
      <c r="K289" s="308" t="s">
        <v>288</v>
      </c>
      <c r="L289" s="305">
        <f>M289/MoM!M289*100</f>
        <v>0.76925614107746054</v>
      </c>
      <c r="M289" s="305">
        <f>N289/MoM!N289*100</f>
        <v>0.7581788526459452</v>
      </c>
      <c r="N289" s="305">
        <f>O289/MoM!O289*100</f>
        <v>0.7496872494963106</v>
      </c>
      <c r="O289" s="305">
        <f>P289/MoM!P289*100</f>
        <v>0.74893756224681429</v>
      </c>
      <c r="P289" s="305">
        <f>Q289/MoM!Q289*100</f>
        <v>0.7626431196359309</v>
      </c>
      <c r="Q289" s="305">
        <f>R289/MoM!R289*100</f>
        <v>0.78148040469093838</v>
      </c>
      <c r="R289" s="305">
        <f>S289/MoM!S289*100</f>
        <v>0.791952242113797</v>
      </c>
      <c r="S289" s="305">
        <f>T289/MoM!T289*100</f>
        <v>0.80161405946758535</v>
      </c>
      <c r="T289" s="305">
        <f>U289/MoM!U289*100</f>
        <v>0.80995084568604836</v>
      </c>
      <c r="U289" s="305">
        <f>V289/MoM!V289*100</f>
        <v>0.82137115261022164</v>
      </c>
      <c r="V289" s="305">
        <f>W289/MoM!W289*100</f>
        <v>0.82416381452909637</v>
      </c>
      <c r="W289" s="305">
        <f>X289/MoM!X289*100</f>
        <v>0.82663630597268367</v>
      </c>
      <c r="X289" s="305">
        <f>Y289/MoM!Y289*100</f>
        <v>0.83060416024135253</v>
      </c>
      <c r="Y289" s="305">
        <f>Z289/MoM!Z289*100</f>
        <v>0.83882714142774184</v>
      </c>
      <c r="Z289" s="305">
        <f>AA289/MoM!AA289*100</f>
        <v>0.85015130783701631</v>
      </c>
      <c r="AA289" s="305">
        <f>AB289/MoM!AB289*100</f>
        <v>0.86783445504002632</v>
      </c>
      <c r="AB289" s="305">
        <f>AC289/MoM!AC289*100</f>
        <v>0.89213381978114692</v>
      </c>
      <c r="AC289" s="305">
        <f>AD289/MoM!AD289*100</f>
        <v>0.91773806040886596</v>
      </c>
      <c r="AD289" s="305">
        <f>AE289/MoM!AE289*100</f>
        <v>0.95077663058358508</v>
      </c>
      <c r="AE289" s="305">
        <f>AF289/MoM!AF289*100</f>
        <v>0.96332688210728834</v>
      </c>
      <c r="AF289" s="305">
        <f>AG289/MoM!AG289*100</f>
        <v>0.98220808899659118</v>
      </c>
      <c r="AG289" s="305">
        <f>AH289/MoM!AH289*100</f>
        <v>0.98250275142329024</v>
      </c>
      <c r="AH289" s="305">
        <f>AI289/MoM!AI289*100</f>
        <v>0.9856467602278447</v>
      </c>
      <c r="AI289" s="305">
        <f>AJ289/MoM!AJ289*100</f>
        <v>0.98544963087579907</v>
      </c>
      <c r="AJ289" s="305">
        <f>AK289/MoM!AK289*100</f>
        <v>0.98791325495298854</v>
      </c>
      <c r="AK289" s="305">
        <f>AL289/MoM!AL289*100</f>
        <v>0.984751932537139</v>
      </c>
      <c r="AL289" s="305">
        <f>AM289/MoM!AM289*100</f>
        <v>0.99095586971212291</v>
      </c>
      <c r="AM289" s="305">
        <f>AN289/MoM!AN289*100</f>
        <v>1.0032437224965531</v>
      </c>
      <c r="AN289" s="305">
        <f>AO289/MoM!AO289*100</f>
        <v>1.0074573461310388</v>
      </c>
      <c r="AO289" s="305">
        <f>AP289/MoM!AP289*100</f>
        <v>1.0108827011078843</v>
      </c>
      <c r="AP289" s="305">
        <f>AQ289/MoM!AQ289*100</f>
        <v>1.0077489647344497</v>
      </c>
      <c r="AQ289" s="305">
        <f>AR289/MoM!AR289*100</f>
        <v>1.0018032458425166</v>
      </c>
      <c r="AR289" s="307">
        <v>1</v>
      </c>
      <c r="AS289" s="305">
        <f>AR289*MoM!AS289/100</f>
        <v>0.99950000000000006</v>
      </c>
      <c r="AT289" s="305">
        <f>AS289*MoM!AT289/100</f>
        <v>0.9980007500000001</v>
      </c>
      <c r="AU289" s="305">
        <f>AT289*MoM!AU289/100</f>
        <v>0.99490694767499999</v>
      </c>
      <c r="AV289" s="305">
        <f>AU289*MoM!AV289/100</f>
        <v>0.99620032670697745</v>
      </c>
      <c r="AW289" s="305">
        <f>AV289*MoM!AW289/100</f>
        <v>0.99490526628225839</v>
      </c>
      <c r="AX289" s="305">
        <f>AW289*MoM!AX289/100</f>
        <v>0.99500475680888667</v>
      </c>
      <c r="AY289" s="305">
        <f>AX289*MoM!AY289/100</f>
        <v>0.99291524681958809</v>
      </c>
      <c r="AZ289" s="305">
        <f>AY289*MoM!AZ289/100</f>
        <v>0.99648974170813853</v>
      </c>
    </row>
    <row r="290" spans="1:52" ht="26.25" x14ac:dyDescent="0.45">
      <c r="A290" s="305">
        <f>Веса!A290</f>
        <v>1</v>
      </c>
      <c r="B290" s="305">
        <f>MoM!B290</f>
        <v>1</v>
      </c>
      <c r="C290" s="305">
        <f>БИПЦ_НДС!E290</f>
        <v>1</v>
      </c>
      <c r="D290" s="305">
        <f t="shared" si="4"/>
        <v>0</v>
      </c>
      <c r="E290" s="305">
        <v>0</v>
      </c>
      <c r="F290" s="305">
        <v>1</v>
      </c>
      <c r="G290" s="305">
        <v>1</v>
      </c>
      <c r="H290" s="305">
        <v>0</v>
      </c>
      <c r="I290" s="305">
        <v>0</v>
      </c>
      <c r="J290" s="308" t="s">
        <v>289</v>
      </c>
      <c r="K290" s="308" t="s">
        <v>289</v>
      </c>
      <c r="L290" s="305">
        <f>M290/MoM!M290*100</f>
        <v>0.73871849729542571</v>
      </c>
      <c r="M290" s="305">
        <f>N290/MoM!N290*100</f>
        <v>0.7191424571170969</v>
      </c>
      <c r="N290" s="305">
        <f>O290/MoM!O290*100</f>
        <v>0.71353314595158357</v>
      </c>
      <c r="O290" s="305">
        <f>P290/MoM!P290*100</f>
        <v>0.7181711114002689</v>
      </c>
      <c r="P290" s="305">
        <f>Q290/MoM!Q290*100</f>
        <v>0.73799263407491633</v>
      </c>
      <c r="Q290" s="305">
        <f>R290/MoM!R290*100</f>
        <v>0.7667005475404306</v>
      </c>
      <c r="R290" s="305">
        <f>S290/MoM!S290*100</f>
        <v>0.77835439586304511</v>
      </c>
      <c r="S290" s="305">
        <f>T290/MoM!T290*100</f>
        <v>0.79104157251561269</v>
      </c>
      <c r="T290" s="305">
        <f>U290/MoM!U290*100</f>
        <v>0.79903109239802039</v>
      </c>
      <c r="U290" s="305">
        <f>V290/MoM!V290*100</f>
        <v>0.80774053130515888</v>
      </c>
      <c r="V290" s="305">
        <f>W290/MoM!W290*100</f>
        <v>0.80410569891428563</v>
      </c>
      <c r="W290" s="305">
        <f>X290/MoM!X290*100</f>
        <v>0.79719038990362279</v>
      </c>
      <c r="X290" s="305">
        <f>Y290/MoM!Y290*100</f>
        <v>0.79631348047472883</v>
      </c>
      <c r="Y290" s="305">
        <f>Z290/MoM!Z290*100</f>
        <v>0.81208048738812844</v>
      </c>
      <c r="Z290" s="305">
        <f>AA290/MoM!AA290*100</f>
        <v>0.83002746615940592</v>
      </c>
      <c r="AA290" s="305">
        <f>AB290/MoM!AB290*100</f>
        <v>0.84646200998936216</v>
      </c>
      <c r="AB290" s="305">
        <f>AC290/MoM!AC290*100</f>
        <v>0.87972796698194411</v>
      </c>
      <c r="AC290" s="305">
        <f>AD290/MoM!AD290*100</f>
        <v>0.91262979294706881</v>
      </c>
      <c r="AD290" s="305">
        <f>AE290/MoM!AE290*100</f>
        <v>0.9520554000023822</v>
      </c>
      <c r="AE290" s="305">
        <f>AF290/MoM!AF290*100</f>
        <v>0.9558636216023918</v>
      </c>
      <c r="AF290" s="305">
        <f>AG290/MoM!AG290*100</f>
        <v>0.95108430349437978</v>
      </c>
      <c r="AG290" s="305">
        <f>AH290/MoM!AH290*100</f>
        <v>0.95013321919088545</v>
      </c>
      <c r="AH290" s="305">
        <f>AI290/MoM!AI290*100</f>
        <v>0.95906447145127982</v>
      </c>
      <c r="AI290" s="305">
        <f>AJ290/MoM!AJ290*100</f>
        <v>0.96836739682435724</v>
      </c>
      <c r="AJ290" s="305">
        <f>AK290/MoM!AK290*100</f>
        <v>0.97824474427196562</v>
      </c>
      <c r="AK290" s="305">
        <f>AL290/MoM!AL290*100</f>
        <v>0.99282059096161779</v>
      </c>
      <c r="AL290" s="305">
        <f>AM290/MoM!AM290*100</f>
        <v>0.99450838596625257</v>
      </c>
      <c r="AM290" s="305">
        <f>AN290/MoM!AN290*100</f>
        <v>0.99699465693116818</v>
      </c>
      <c r="AN290" s="305">
        <f>AO290/MoM!AO290*100</f>
        <v>1.0007832366275065</v>
      </c>
      <c r="AO290" s="305">
        <f>AP290/MoM!AP290*100</f>
        <v>1.0063876227526205</v>
      </c>
      <c r="AP290" s="305">
        <f>AQ290/MoM!AQ290*100</f>
        <v>1.0108157282927321</v>
      </c>
      <c r="AQ290" s="305">
        <f>AR290/MoM!AR290*100</f>
        <v>1.0108157282927321</v>
      </c>
      <c r="AR290" s="307">
        <v>1</v>
      </c>
      <c r="AS290" s="305">
        <f>AR290*MoM!AS290/100</f>
        <v>0.99769999999999992</v>
      </c>
      <c r="AT290" s="305">
        <f>AS290*MoM!AT290/100</f>
        <v>0.99301080999999991</v>
      </c>
      <c r="AU290" s="305">
        <f>AT290*MoM!AU290/100</f>
        <v>0.99082618621799989</v>
      </c>
      <c r="AV290" s="305">
        <f>AU290*MoM!AV290/100</f>
        <v>0.98716012932899322</v>
      </c>
      <c r="AW290" s="305">
        <f>AV290*MoM!AW290/100</f>
        <v>0.98331020482461018</v>
      </c>
      <c r="AX290" s="305">
        <f>AW290*MoM!AX290/100</f>
        <v>0.96462731093294252</v>
      </c>
      <c r="AY290" s="305">
        <f>AX290*MoM!AY290/100</f>
        <v>0.96983629841198049</v>
      </c>
      <c r="AZ290" s="305">
        <f>AY290*MoM!AZ290/100</f>
        <v>0.97177597100880453</v>
      </c>
    </row>
    <row r="291" spans="1:52" x14ac:dyDescent="0.45">
      <c r="A291" s="305">
        <f>Веса!A291</f>
        <v>1</v>
      </c>
      <c r="B291" s="305">
        <f>MoM!B291</f>
        <v>1</v>
      </c>
      <c r="C291" s="305">
        <f>БИПЦ_НДС!E291</f>
        <v>1</v>
      </c>
      <c r="D291" s="305">
        <f t="shared" si="4"/>
        <v>0</v>
      </c>
      <c r="E291" s="305">
        <v>0</v>
      </c>
      <c r="F291" s="305">
        <v>1</v>
      </c>
      <c r="G291" s="305">
        <v>1</v>
      </c>
      <c r="H291" s="305">
        <v>0</v>
      </c>
      <c r="I291" s="305">
        <v>0</v>
      </c>
      <c r="J291" s="308" t="s">
        <v>290</v>
      </c>
      <c r="K291" s="308" t="s">
        <v>290</v>
      </c>
      <c r="L291" s="305">
        <f>M291/MoM!M291*100</f>
        <v>0.75169605387942018</v>
      </c>
      <c r="M291" s="305">
        <f>N291/MoM!N291*100</f>
        <v>0.75312427638179102</v>
      </c>
      <c r="N291" s="305">
        <f>O291/MoM!O291*100</f>
        <v>0.75666396048078544</v>
      </c>
      <c r="O291" s="305">
        <f>P291/MoM!P291*100</f>
        <v>0.7634739361251125</v>
      </c>
      <c r="P291" s="305">
        <f>Q291/MoM!Q291*100</f>
        <v>0.77530778213505169</v>
      </c>
      <c r="Q291" s="305">
        <f>R291/MoM!R291*100</f>
        <v>0.82074081816816569</v>
      </c>
      <c r="R291" s="305">
        <f>S291/MoM!S291*100</f>
        <v>0.84749696884044801</v>
      </c>
      <c r="S291" s="305">
        <f>T291/MoM!T291*100</f>
        <v>0.85936192640421438</v>
      </c>
      <c r="T291" s="305">
        <f>U291/MoM!U291*100</f>
        <v>0.87182267433707561</v>
      </c>
      <c r="U291" s="305">
        <f>V291/MoM!V291*100</f>
        <v>0.87757670398770027</v>
      </c>
      <c r="V291" s="305">
        <f>W291/MoM!W291*100</f>
        <v>0.87713791563570642</v>
      </c>
      <c r="W291" s="305">
        <f>X291/MoM!X291*100</f>
        <v>0.8781027673429056</v>
      </c>
      <c r="X291" s="305">
        <f>Y291/MoM!Y291*100</f>
        <v>0.88302014284002595</v>
      </c>
      <c r="Y291" s="305">
        <f>Z291/MoM!Z291*100</f>
        <v>0.88231372672575392</v>
      </c>
      <c r="Z291" s="305">
        <f>AA291/MoM!AA291*100</f>
        <v>0.8857547502599844</v>
      </c>
      <c r="AA291" s="305">
        <f>AB291/MoM!AB291*100</f>
        <v>0.90391272264031408</v>
      </c>
      <c r="AB291" s="305">
        <f>AC291/MoM!AC291*100</f>
        <v>0.91331341495577334</v>
      </c>
      <c r="AC291" s="305">
        <f>AD291/MoM!AD291*100</f>
        <v>0.92893107435151701</v>
      </c>
      <c r="AD291" s="305">
        <f>AE291/MoM!AE291*100</f>
        <v>0.93459755390506127</v>
      </c>
      <c r="AE291" s="305">
        <f>AF291/MoM!AF291*100</f>
        <v>0.93796210509911948</v>
      </c>
      <c r="AF291" s="305">
        <f>AG291/MoM!AG291*100</f>
        <v>0.93739932783605995</v>
      </c>
      <c r="AG291" s="305">
        <f>AH291/MoM!AH291*100</f>
        <v>0.94068022548348607</v>
      </c>
      <c r="AH291" s="305">
        <f>AI291/MoM!AI291*100</f>
        <v>0.94444294638542003</v>
      </c>
      <c r="AI291" s="305">
        <f>AJ291/MoM!AJ291*100</f>
        <v>0.94557627792108256</v>
      </c>
      <c r="AJ291" s="305">
        <f>AK291/MoM!AK291*100</f>
        <v>0.94727831522134054</v>
      </c>
      <c r="AK291" s="305">
        <f>AL291/MoM!AL291*100</f>
        <v>0.95646691487898761</v>
      </c>
      <c r="AL291" s="305">
        <f>AM291/MoM!AM291*100</f>
        <v>0.9609623093789188</v>
      </c>
      <c r="AM291" s="305">
        <f>AN291/MoM!AN291*100</f>
        <v>0.98018155556649711</v>
      </c>
      <c r="AN291" s="305">
        <f>AO291/MoM!AO291*100</f>
        <v>0.98694480829990583</v>
      </c>
      <c r="AO291" s="305">
        <f>AP291/MoM!AP291*100</f>
        <v>0.99454428332381506</v>
      </c>
      <c r="AP291" s="305">
        <f>AQ291/MoM!AQ291*100</f>
        <v>1.0020033654487437</v>
      </c>
      <c r="AQ291" s="305">
        <f>AR291/MoM!AR291*100</f>
        <v>1.0016025641025641</v>
      </c>
      <c r="AR291" s="307">
        <v>1</v>
      </c>
      <c r="AS291" s="305">
        <f>AR291*MoM!AS291/100</f>
        <v>1.002</v>
      </c>
      <c r="AT291" s="305">
        <f>AS291*MoM!AT291/100</f>
        <v>1.0119198</v>
      </c>
      <c r="AU291" s="305">
        <f>AT291*MoM!AU291/100</f>
        <v>1.0148543674200001</v>
      </c>
      <c r="AV291" s="305">
        <f>AU291*MoM!AV291/100</f>
        <v>1.0168840761548401</v>
      </c>
      <c r="AW291" s="305">
        <f>AV291*MoM!AW291/100</f>
        <v>1.0202397936061509</v>
      </c>
      <c r="AX291" s="305">
        <f>AW291*MoM!AX291/100</f>
        <v>1.0225863451314452</v>
      </c>
      <c r="AY291" s="305">
        <f>AX291*MoM!AY291/100</f>
        <v>1.0234044142075502</v>
      </c>
      <c r="AZ291" s="305">
        <f>AY291*MoM!AZ291/100</f>
        <v>1.028930798044271</v>
      </c>
    </row>
    <row r="292" spans="1:52" ht="14.65" x14ac:dyDescent="0.45">
      <c r="A292" s="305">
        <f>Веса!A292</f>
        <v>1</v>
      </c>
      <c r="B292" s="305">
        <f>MoM!B292</f>
        <v>1</v>
      </c>
      <c r="C292" s="305">
        <f>БИПЦ_НДС!E292</f>
        <v>1</v>
      </c>
      <c r="D292" s="305">
        <f t="shared" si="4"/>
        <v>0</v>
      </c>
      <c r="E292" s="305">
        <v>0</v>
      </c>
      <c r="F292" s="305">
        <v>1</v>
      </c>
      <c r="G292" s="305">
        <v>1</v>
      </c>
      <c r="H292" s="305">
        <v>0</v>
      </c>
      <c r="I292" s="305">
        <v>0</v>
      </c>
      <c r="J292" s="308" t="s">
        <v>2007</v>
      </c>
      <c r="K292" s="310" t="s">
        <v>658</v>
      </c>
      <c r="L292" s="305">
        <f>M292/MoM!M292*100</f>
        <v>0.88111989433344984</v>
      </c>
      <c r="M292" s="305">
        <f>N292/MoM!N292*100</f>
        <v>0.88156045428061658</v>
      </c>
      <c r="N292" s="305">
        <f>O292/MoM!O292*100</f>
        <v>0.88200123450775691</v>
      </c>
      <c r="O292" s="305">
        <f>P292/MoM!P292*100</f>
        <v>0.88517643895198483</v>
      </c>
      <c r="P292" s="305">
        <f>Q292/MoM!Q292*100</f>
        <v>0.88340608607408078</v>
      </c>
      <c r="Q292" s="305">
        <f>R292/MoM!R292*100</f>
        <v>0.88155093329332535</v>
      </c>
      <c r="R292" s="305">
        <f>S292/MoM!S292*100</f>
        <v>0.88516529211982786</v>
      </c>
      <c r="S292" s="305">
        <f>T292/MoM!T292*100</f>
        <v>0.88808633758382327</v>
      </c>
      <c r="T292" s="305">
        <f>U292/MoM!U292*100</f>
        <v>0.89545745418576905</v>
      </c>
      <c r="U292" s="305">
        <f>V292/MoM!V292*100</f>
        <v>0.89545745418576905</v>
      </c>
      <c r="V292" s="305">
        <f>W292/MoM!W292*100</f>
        <v>0.89966610422044213</v>
      </c>
      <c r="W292" s="305">
        <f>X292/MoM!X292*100</f>
        <v>0.90290490219563579</v>
      </c>
      <c r="X292" s="305">
        <f>Y292/MoM!Y292*100</f>
        <v>0.90949610798166403</v>
      </c>
      <c r="Y292" s="305">
        <f>Z292/MoM!Z292*100</f>
        <v>0.91549878229434289</v>
      </c>
      <c r="Z292" s="305">
        <f>AA292/MoM!AA292*100</f>
        <v>0.92556926889958058</v>
      </c>
      <c r="AA292" s="305">
        <f>AB292/MoM!AB292*100</f>
        <v>0.93177058300120785</v>
      </c>
      <c r="AB292" s="305">
        <f>AC292/MoM!AC292*100</f>
        <v>0.93661579003281414</v>
      </c>
      <c r="AC292" s="305">
        <f>AD292/MoM!AD292*100</f>
        <v>0.94298477740503739</v>
      </c>
      <c r="AD292" s="305">
        <f>AE292/MoM!AE292*100</f>
        <v>0.9440220606601829</v>
      </c>
      <c r="AE292" s="305">
        <f>AF292/MoM!AF292*100</f>
        <v>0.9584655981882837</v>
      </c>
      <c r="AF292" s="305">
        <f>AG292/MoM!AG292*100</f>
        <v>0.95827390506864596</v>
      </c>
      <c r="AG292" s="305">
        <f>AH292/MoM!AH292*100</f>
        <v>0.96785664411933248</v>
      </c>
      <c r="AH292" s="305">
        <f>AI292/MoM!AI292*100</f>
        <v>0.96350128922079536</v>
      </c>
      <c r="AI292" s="305">
        <f>AJ292/MoM!AJ292*100</f>
        <v>0.96215238741588616</v>
      </c>
      <c r="AJ292" s="305">
        <f>AK292/MoM!AK292*100</f>
        <v>0.9654237055331002</v>
      </c>
      <c r="AK292" s="305">
        <f>AL292/MoM!AL292*100</f>
        <v>0.96812689190859291</v>
      </c>
      <c r="AL292" s="305">
        <f>AM292/MoM!AM292*100</f>
        <v>0.96880458073292874</v>
      </c>
      <c r="AM292" s="305">
        <f>AN292/MoM!AN292*100</f>
        <v>0.97917078974677096</v>
      </c>
      <c r="AN292" s="305">
        <f>AO292/MoM!AO292*100</f>
        <v>0.98484998032730231</v>
      </c>
      <c r="AO292" s="305">
        <f>AP292/MoM!AP292*100</f>
        <v>0.98987271522697151</v>
      </c>
      <c r="AP292" s="305">
        <f>AQ292/MoM!AQ292*100</f>
        <v>0.99511904061767442</v>
      </c>
      <c r="AQ292" s="305">
        <f>AR292/MoM!AR292*100</f>
        <v>0.99651220727453915</v>
      </c>
      <c r="AR292" s="307">
        <v>1</v>
      </c>
      <c r="AS292" s="305">
        <f>AR292*MoM!AS292/100</f>
        <v>1.0026000000000002</v>
      </c>
      <c r="AT292" s="305">
        <f>AS292*MoM!AT292/100</f>
        <v>1.00480572</v>
      </c>
      <c r="AU292" s="305">
        <f>AT292*MoM!AU292/100</f>
        <v>1.002595147416</v>
      </c>
      <c r="AV292" s="305">
        <f>AU292*MoM!AV292/100</f>
        <v>1.00760812315308</v>
      </c>
      <c r="AW292" s="305">
        <f>AV292*MoM!AW292/100</f>
        <v>1.0112355123964312</v>
      </c>
      <c r="AX292" s="305">
        <f>AW292*MoM!AX292/100</f>
        <v>1.0115388830501502</v>
      </c>
      <c r="AY292" s="305">
        <f>AX292*MoM!AY292/100</f>
        <v>1.0147758074759106</v>
      </c>
      <c r="AZ292" s="305">
        <f>AY292*MoM!AZ292/100</f>
        <v>1.018124567640581</v>
      </c>
    </row>
    <row r="293" spans="1:52" x14ac:dyDescent="0.45">
      <c r="A293" s="305">
        <f>Веса!A293</f>
        <v>1</v>
      </c>
      <c r="B293" s="305">
        <f>MoM!B293</f>
        <v>1</v>
      </c>
      <c r="C293" s="305">
        <f>БИПЦ_НДС!E293</f>
        <v>1</v>
      </c>
      <c r="D293" s="305">
        <f t="shared" si="4"/>
        <v>0</v>
      </c>
      <c r="E293" s="305">
        <v>0</v>
      </c>
      <c r="F293" s="305">
        <v>1</v>
      </c>
      <c r="G293" s="305">
        <v>1</v>
      </c>
      <c r="H293" s="305">
        <v>0</v>
      </c>
      <c r="I293" s="305">
        <v>0</v>
      </c>
      <c r="J293" s="308" t="s">
        <v>292</v>
      </c>
      <c r="K293" s="308" t="s">
        <v>292</v>
      </c>
      <c r="L293" s="305">
        <f>M293/MoM!M293*100</f>
        <v>0.80862548111219257</v>
      </c>
      <c r="M293" s="305">
        <f>N293/MoM!N293*100</f>
        <v>0.80902979385274865</v>
      </c>
      <c r="N293" s="305">
        <f>O293/MoM!O293*100</f>
        <v>0.81137598025492164</v>
      </c>
      <c r="O293" s="305">
        <f>P293/MoM!P293*100</f>
        <v>0.81291759461740587</v>
      </c>
      <c r="P293" s="305">
        <f>Q293/MoM!Q293*100</f>
        <v>0.81657572379318422</v>
      </c>
      <c r="Q293" s="305">
        <f>R293/MoM!R293*100</f>
        <v>0.824741481031116</v>
      </c>
      <c r="R293" s="305">
        <f>S293/MoM!S293*100</f>
        <v>0.84032909502260411</v>
      </c>
      <c r="S293" s="305">
        <f>T293/MoM!T293*100</f>
        <v>0.85822810474658551</v>
      </c>
      <c r="T293" s="305">
        <f>U293/MoM!U293*100</f>
        <v>0.86929924729781649</v>
      </c>
      <c r="U293" s="305">
        <f>V293/MoM!V293*100</f>
        <v>0.87868767916863288</v>
      </c>
      <c r="V293" s="305">
        <f>W293/MoM!W293*100</f>
        <v>0.88176308604572295</v>
      </c>
      <c r="W293" s="305">
        <f>X293/MoM!X293*100</f>
        <v>0.88819995657385686</v>
      </c>
      <c r="X293" s="305">
        <f>Y293/MoM!Y293*100</f>
        <v>0.89574965620473468</v>
      </c>
      <c r="Y293" s="305">
        <f>Z293/MoM!Z293*100</f>
        <v>0.90497587766364351</v>
      </c>
      <c r="Z293" s="305">
        <f>AA293/MoM!AA293*100</f>
        <v>0.91040573292962534</v>
      </c>
      <c r="AA293" s="305">
        <f>AB293/MoM!AB293*100</f>
        <v>0.914047355861344</v>
      </c>
      <c r="AB293" s="305">
        <f>AC293/MoM!AC293*100</f>
        <v>0.92547294780961076</v>
      </c>
      <c r="AC293" s="305">
        <f>AD293/MoM!AD293*100</f>
        <v>0.93889230555285019</v>
      </c>
      <c r="AD293" s="305">
        <f>AE293/MoM!AE293*100</f>
        <v>0.94114564708617698</v>
      </c>
      <c r="AE293" s="305">
        <f>AF293/MoM!AF293*100</f>
        <v>0.94020450143909085</v>
      </c>
      <c r="AF293" s="305">
        <f>AG293/MoM!AG293*100</f>
        <v>0.93700780613419787</v>
      </c>
      <c r="AG293" s="305">
        <f>AH293/MoM!AH293*100</f>
        <v>0.94441016780265807</v>
      </c>
      <c r="AH293" s="305">
        <f>AI293/MoM!AI293*100</f>
        <v>0.94648787017182401</v>
      </c>
      <c r="AI293" s="305">
        <f>AJ293/MoM!AJ293*100</f>
        <v>0.952640041327941</v>
      </c>
      <c r="AJ293" s="305">
        <f>AK293/MoM!AK293*100</f>
        <v>0.96226170574535319</v>
      </c>
      <c r="AK293" s="305">
        <f>AL293/MoM!AL293*100</f>
        <v>0.97323148919085023</v>
      </c>
      <c r="AL293" s="305">
        <f>AM293/MoM!AM293*100</f>
        <v>0.98004410961518629</v>
      </c>
      <c r="AM293" s="305">
        <f>AN293/MoM!AN293*100</f>
        <v>0.98543435221806974</v>
      </c>
      <c r="AN293" s="305">
        <f>AO293/MoM!AO293*100</f>
        <v>0.98888337245083302</v>
      </c>
      <c r="AO293" s="305">
        <f>AP293/MoM!AP293*100</f>
        <v>0.99096002753297963</v>
      </c>
      <c r="AP293" s="305">
        <f>AQ293/MoM!AQ293*100</f>
        <v>0.99581573166789128</v>
      </c>
      <c r="AQ293" s="305">
        <f>AR293/MoM!AR293*100</f>
        <v>0.9963136395337252</v>
      </c>
      <c r="AR293" s="307">
        <v>1</v>
      </c>
      <c r="AS293" s="305">
        <f>AR293*MoM!AS293/100</f>
        <v>0.99870000000000003</v>
      </c>
      <c r="AT293" s="305">
        <f>AS293*MoM!AT293/100</f>
        <v>0.99680247000000011</v>
      </c>
      <c r="AU293" s="305">
        <f>AT293*MoM!AU293/100</f>
        <v>1.0008893601270001</v>
      </c>
      <c r="AV293" s="305">
        <f>AU293*MoM!AV293/100</f>
        <v>1.008896475008016</v>
      </c>
      <c r="AW293" s="305">
        <f>AV293*MoM!AW293/100</f>
        <v>1.0118222747855394</v>
      </c>
      <c r="AX293" s="305">
        <f>AW293*MoM!AX293/100</f>
        <v>1.0149589238373746</v>
      </c>
      <c r="AY293" s="305">
        <f>AX293*MoM!AY293/100</f>
        <v>1.0183082882860379</v>
      </c>
      <c r="AZ293" s="305">
        <f>AY293*MoM!AZ293/100</f>
        <v>1.0210577206644103</v>
      </c>
    </row>
    <row r="294" spans="1:52" x14ac:dyDescent="0.45">
      <c r="A294" s="305">
        <f>Веса!A294</f>
        <v>1</v>
      </c>
      <c r="B294" s="305">
        <f>MoM!B294</f>
        <v>1</v>
      </c>
      <c r="C294" s="305">
        <f>БИПЦ_НДС!E294</f>
        <v>1</v>
      </c>
      <c r="D294" s="305">
        <f t="shared" si="4"/>
        <v>0</v>
      </c>
      <c r="E294" s="305">
        <v>0</v>
      </c>
      <c r="F294" s="305">
        <v>1</v>
      </c>
      <c r="G294" s="305">
        <v>1</v>
      </c>
      <c r="H294" s="305">
        <v>0</v>
      </c>
      <c r="I294" s="305">
        <v>0</v>
      </c>
      <c r="J294" s="308" t="s">
        <v>293</v>
      </c>
      <c r="K294" s="308" t="s">
        <v>293</v>
      </c>
      <c r="L294" s="305">
        <f>M294/MoM!M294*100</f>
        <v>0.8988639584474003</v>
      </c>
      <c r="M294" s="305">
        <f>N294/MoM!N294*100</f>
        <v>0.89976282240584771</v>
      </c>
      <c r="N294" s="305">
        <f>O294/MoM!O294*100</f>
        <v>0.90039265638153176</v>
      </c>
      <c r="O294" s="305">
        <f>P294/MoM!P294*100</f>
        <v>0.89823171400621615</v>
      </c>
      <c r="P294" s="305">
        <f>Q294/MoM!Q294*100</f>
        <v>0.89688436643520686</v>
      </c>
      <c r="Q294" s="305">
        <f>R294/MoM!R294*100</f>
        <v>0.89903688891465139</v>
      </c>
      <c r="R294" s="305">
        <f>S294/MoM!S294*100</f>
        <v>0.90236332540363562</v>
      </c>
      <c r="S294" s="305">
        <f>T294/MoM!T294*100</f>
        <v>0.90624348770287133</v>
      </c>
      <c r="T294" s="305">
        <f>U294/MoM!U294*100</f>
        <v>0.90959658860737191</v>
      </c>
      <c r="U294" s="305">
        <f>V294/MoM!V294*100</f>
        <v>0.91168866076116895</v>
      </c>
      <c r="V294" s="305">
        <f>W294/MoM!W294*100</f>
        <v>0.91606476633282263</v>
      </c>
      <c r="W294" s="305">
        <f>X294/MoM!X294*100</f>
        <v>0.9316378673604806</v>
      </c>
      <c r="X294" s="305">
        <f>Y294/MoM!Y294*100</f>
        <v>0.93461910853603403</v>
      </c>
      <c r="Y294" s="305">
        <f>Z294/MoM!Z294*100</f>
        <v>0.93798373732676377</v>
      </c>
      <c r="Z294" s="305">
        <f>AA294/MoM!AA294*100</f>
        <v>0.93976590642768465</v>
      </c>
      <c r="AA294" s="305">
        <f>AB294/MoM!AB294*100</f>
        <v>0.94371292323468092</v>
      </c>
      <c r="AB294" s="305">
        <f>AC294/MoM!AC294*100</f>
        <v>0.94578909166579717</v>
      </c>
      <c r="AC294" s="305">
        <f>AD294/MoM!AD294*100</f>
        <v>0.94720777530329592</v>
      </c>
      <c r="AD294" s="305">
        <f>AE294/MoM!AE294*100</f>
        <v>0.94834442463365998</v>
      </c>
      <c r="AE294" s="305">
        <f>AF294/MoM!AF294*100</f>
        <v>0.94891343128844019</v>
      </c>
      <c r="AF294" s="305">
        <f>AG294/MoM!AG294*100</f>
        <v>0.9519499542685631</v>
      </c>
      <c r="AG294" s="305">
        <f>AH294/MoM!AH294*100</f>
        <v>0.95613853406734484</v>
      </c>
      <c r="AH294" s="305">
        <f>AI294/MoM!AI294*100</f>
        <v>0.98855163037222782</v>
      </c>
      <c r="AI294" s="305">
        <f>AJ294/MoM!AJ294*100</f>
        <v>0.96186073635217761</v>
      </c>
      <c r="AJ294" s="305">
        <f>AK294/MoM!AK294*100</f>
        <v>0.96743952862302018</v>
      </c>
      <c r="AK294" s="305">
        <f>AL294/MoM!AL294*100</f>
        <v>0.97788787553214884</v>
      </c>
      <c r="AL294" s="305">
        <f>AM294/MoM!AM294*100</f>
        <v>0.98199500460938394</v>
      </c>
      <c r="AM294" s="305">
        <f>AN294/MoM!AN294*100</f>
        <v>0.98572658562689952</v>
      </c>
      <c r="AN294" s="305">
        <f>AO294/MoM!AO294*100</f>
        <v>0.98819090209096672</v>
      </c>
      <c r="AO294" s="305">
        <f>AP294/MoM!AP294*100</f>
        <v>0.99303303751121252</v>
      </c>
      <c r="AP294" s="305">
        <f>AQ294/MoM!AQ294*100</f>
        <v>0.99521771019373717</v>
      </c>
      <c r="AQ294" s="305">
        <f>AR294/MoM!AR294*100</f>
        <v>0.99830288509533782</v>
      </c>
      <c r="AR294" s="307">
        <v>1</v>
      </c>
      <c r="AS294" s="305">
        <f>AR294*MoM!AS294/100</f>
        <v>1.0022</v>
      </c>
      <c r="AT294" s="305">
        <f>AS294*MoM!AT294/100</f>
        <v>1.0056074800000001</v>
      </c>
      <c r="AU294" s="305">
        <f>AT294*MoM!AU294/100</f>
        <v>1.0078198164560002</v>
      </c>
      <c r="AV294" s="305">
        <f>AU294*MoM!AV294/100</f>
        <v>1.0233402416294226</v>
      </c>
      <c r="AW294" s="305">
        <f>AV294*MoM!AW294/100</f>
        <v>1.0285592768617327</v>
      </c>
      <c r="AX294" s="305">
        <f>AW294*MoM!AX294/100</f>
        <v>1.0295878361385944</v>
      </c>
      <c r="AY294" s="305">
        <f>AX294*MoM!AY294/100</f>
        <v>1.0317499705944855</v>
      </c>
      <c r="AZ294" s="305">
        <f>AY294*MoM!AZ294/100</f>
        <v>1.0326785455680205</v>
      </c>
    </row>
    <row r="295" spans="1:52" s="74" customFormat="1" x14ac:dyDescent="0.45">
      <c r="A295" s="311">
        <f>Веса!A295</f>
        <v>0</v>
      </c>
      <c r="B295" s="311">
        <f>MoM!B295</f>
        <v>0</v>
      </c>
      <c r="C295" s="311">
        <f>БИПЦ_НДС!E295</f>
        <v>1</v>
      </c>
      <c r="D295" s="311">
        <f t="shared" si="4"/>
        <v>0</v>
      </c>
      <c r="E295" s="311">
        <v>0</v>
      </c>
      <c r="F295" s="311">
        <v>1</v>
      </c>
      <c r="G295" s="311">
        <v>1</v>
      </c>
      <c r="H295" s="311">
        <v>0</v>
      </c>
      <c r="I295" s="311">
        <v>0</v>
      </c>
      <c r="J295" s="312" t="s">
        <v>294</v>
      </c>
      <c r="K295" s="312" t="s">
        <v>294</v>
      </c>
      <c r="L295" s="311">
        <v>0</v>
      </c>
      <c r="M295" s="311">
        <v>0</v>
      </c>
      <c r="N295" s="311">
        <v>0</v>
      </c>
      <c r="O295" s="311">
        <v>0</v>
      </c>
      <c r="P295" s="311">
        <v>0</v>
      </c>
      <c r="Q295" s="311">
        <v>0</v>
      </c>
      <c r="R295" s="311">
        <v>0</v>
      </c>
      <c r="S295" s="311">
        <v>0</v>
      </c>
      <c r="T295" s="311">
        <v>0</v>
      </c>
      <c r="U295" s="311">
        <v>0</v>
      </c>
      <c r="V295" s="311">
        <v>0</v>
      </c>
      <c r="W295" s="311">
        <v>0</v>
      </c>
      <c r="X295" s="311">
        <v>0</v>
      </c>
      <c r="Y295" s="311">
        <v>0</v>
      </c>
      <c r="Z295" s="311">
        <v>0</v>
      </c>
      <c r="AA295" s="311">
        <v>0</v>
      </c>
      <c r="AB295" s="311">
        <v>0</v>
      </c>
      <c r="AC295" s="311">
        <v>0</v>
      </c>
      <c r="AD295" s="311">
        <v>0</v>
      </c>
      <c r="AE295" s="311">
        <v>0</v>
      </c>
      <c r="AF295" s="311">
        <v>0</v>
      </c>
      <c r="AG295" s="311">
        <v>0</v>
      </c>
      <c r="AH295" s="311">
        <v>0</v>
      </c>
      <c r="AI295" s="311">
        <v>0</v>
      </c>
      <c r="AJ295" s="311">
        <v>0</v>
      </c>
      <c r="AK295" s="311">
        <v>0</v>
      </c>
      <c r="AL295" s="311">
        <v>0</v>
      </c>
      <c r="AM295" s="311">
        <v>0</v>
      </c>
      <c r="AN295" s="311">
        <v>0</v>
      </c>
      <c r="AO295" s="311">
        <v>0</v>
      </c>
      <c r="AP295" s="311">
        <v>0</v>
      </c>
      <c r="AQ295" s="311">
        <v>0</v>
      </c>
      <c r="AR295" s="311">
        <v>0</v>
      </c>
      <c r="AS295" s="311">
        <v>0</v>
      </c>
      <c r="AT295" s="311">
        <v>0</v>
      </c>
      <c r="AU295" s="311">
        <v>0</v>
      </c>
      <c r="AV295" s="311">
        <v>0</v>
      </c>
      <c r="AW295" s="311">
        <v>0</v>
      </c>
      <c r="AX295" s="311">
        <v>0</v>
      </c>
      <c r="AY295" s="311">
        <v>0</v>
      </c>
      <c r="AZ295" s="311">
        <v>0</v>
      </c>
    </row>
    <row r="296" spans="1:52" x14ac:dyDescent="0.45">
      <c r="A296" s="305">
        <f>Веса!A296</f>
        <v>1</v>
      </c>
      <c r="B296" s="305">
        <f>MoM!B296</f>
        <v>1</v>
      </c>
      <c r="C296" s="305">
        <f>БИПЦ_НДС!E296</f>
        <v>1</v>
      </c>
      <c r="D296" s="305">
        <f t="shared" si="4"/>
        <v>0</v>
      </c>
      <c r="E296" s="305">
        <v>0</v>
      </c>
      <c r="F296" s="305">
        <v>1</v>
      </c>
      <c r="G296" s="305">
        <v>1</v>
      </c>
      <c r="H296" s="305">
        <v>0</v>
      </c>
      <c r="I296" s="305">
        <v>0</v>
      </c>
      <c r="J296" s="308" t="s">
        <v>295</v>
      </c>
      <c r="K296" s="308" t="s">
        <v>295</v>
      </c>
      <c r="L296" s="305">
        <f>M296/MoM!M296*100</f>
        <v>0.86968610032503102</v>
      </c>
      <c r="M296" s="305">
        <f>N296/MoM!N296*100</f>
        <v>0.87055578642535603</v>
      </c>
      <c r="N296" s="305">
        <f>O296/MoM!O296*100</f>
        <v>0.86672534096508447</v>
      </c>
      <c r="O296" s="305">
        <f>P296/MoM!P296*100</f>
        <v>0.86551192548773337</v>
      </c>
      <c r="P296" s="305">
        <f>Q296/MoM!Q296*100</f>
        <v>0.86533882310263588</v>
      </c>
      <c r="Q296" s="305">
        <f>R296/MoM!R296*100</f>
        <v>0.86568495863187711</v>
      </c>
      <c r="R296" s="305">
        <f>S296/MoM!S296*100</f>
        <v>0.86603123261532988</v>
      </c>
      <c r="S296" s="305">
        <f>T296/MoM!T296*100</f>
        <v>0.86646424823163748</v>
      </c>
      <c r="T296" s="305">
        <f>U296/MoM!U296*100</f>
        <v>0.86516455185928987</v>
      </c>
      <c r="U296" s="305">
        <f>V296/MoM!V296*100</f>
        <v>0.88030493151682743</v>
      </c>
      <c r="V296" s="305">
        <f>W296/MoM!W296*100</f>
        <v>0.88593888307853508</v>
      </c>
      <c r="W296" s="305">
        <f>X296/MoM!X296*100</f>
        <v>0.89364655136131843</v>
      </c>
      <c r="X296" s="305">
        <f>Y296/MoM!Y296*100</f>
        <v>0.89632749101540232</v>
      </c>
      <c r="Y296" s="305">
        <f>Z296/MoM!Z296*100</f>
        <v>0.89157695531302072</v>
      </c>
      <c r="Z296" s="305">
        <f>AA296/MoM!AA296*100</f>
        <v>0.89175527070408322</v>
      </c>
      <c r="AA296" s="305">
        <f>AB296/MoM!AB296*100</f>
        <v>0.89773003101780058</v>
      </c>
      <c r="AB296" s="305">
        <f>AC296/MoM!AC296*100</f>
        <v>0.90975961343343903</v>
      </c>
      <c r="AC296" s="305">
        <f>AD296/MoM!AD296*100</f>
        <v>0.92267819994419387</v>
      </c>
      <c r="AD296" s="305">
        <f>AE296/MoM!AE296*100</f>
        <v>0.93402714180350754</v>
      </c>
      <c r="AE296" s="305">
        <f>AF296/MoM!AF296*100</f>
        <v>0.94383442679244445</v>
      </c>
      <c r="AF296" s="305">
        <f>AG296/MoM!AG296*100</f>
        <v>0.95412222204448205</v>
      </c>
      <c r="AG296" s="305">
        <f>AH296/MoM!AH296*100</f>
        <v>0.9627093220428824</v>
      </c>
      <c r="AH296" s="305">
        <f>AI296/MoM!AI296*100</f>
        <v>0.96771541051750543</v>
      </c>
      <c r="AI296" s="305">
        <f>AJ296/MoM!AJ296*100</f>
        <v>0.96819926822276414</v>
      </c>
      <c r="AJ296" s="305">
        <f>AK296/MoM!AK296*100</f>
        <v>0.97023248668603179</v>
      </c>
      <c r="AK296" s="305">
        <f>AL296/MoM!AL296*100</f>
        <v>0.97595685835747936</v>
      </c>
      <c r="AL296" s="305">
        <f>AM296/MoM!AM296*100</f>
        <v>0.9824957693084746</v>
      </c>
      <c r="AM296" s="305">
        <f>AN296/MoM!AN296*100</f>
        <v>0.98740824815501704</v>
      </c>
      <c r="AN296" s="305">
        <f>AO296/MoM!AO296*100</f>
        <v>0.99224654857097661</v>
      </c>
      <c r="AO296" s="305">
        <f>AP296/MoM!AP296*100</f>
        <v>0.99700933200411734</v>
      </c>
      <c r="AP296" s="305">
        <f>AQ296/MoM!AQ296*100</f>
        <v>1.0000003600001297</v>
      </c>
      <c r="AQ296" s="305">
        <f>AR296/MoM!AR296*100</f>
        <v>1.0006003602161297</v>
      </c>
      <c r="AR296" s="307">
        <v>1</v>
      </c>
      <c r="AS296" s="305">
        <f>AR296*MoM!AS296/100</f>
        <v>0.99870000000000003</v>
      </c>
      <c r="AT296" s="305">
        <f>AS296*MoM!AT296/100</f>
        <v>1.0013964900000001</v>
      </c>
      <c r="AU296" s="305">
        <f>AT296*MoM!AU296/100</f>
        <v>1.0037998415760001</v>
      </c>
      <c r="AV296" s="305">
        <f>AU296*MoM!AV296/100</f>
        <v>1.0118302403086081</v>
      </c>
      <c r="AW296" s="305">
        <f>AV296*MoM!AW296/100</f>
        <v>1.0146633649814722</v>
      </c>
      <c r="AX296" s="305">
        <f>AW296*MoM!AX296/100</f>
        <v>1.0163882927019408</v>
      </c>
      <c r="AY296" s="305">
        <f>AX296*MoM!AY296/100</f>
        <v>1.0159817373848599</v>
      </c>
      <c r="AZ296" s="305">
        <f>AY296*MoM!AZ296/100</f>
        <v>1.0149657556474749</v>
      </c>
    </row>
    <row r="297" spans="1:52" x14ac:dyDescent="0.45">
      <c r="A297" s="305">
        <f>Веса!A297</f>
        <v>1</v>
      </c>
      <c r="B297" s="305">
        <f>MoM!B297</f>
        <v>1</v>
      </c>
      <c r="C297" s="305">
        <f>БИПЦ_НДС!E297</f>
        <v>1</v>
      </c>
      <c r="D297" s="305">
        <f t="shared" si="4"/>
        <v>0</v>
      </c>
      <c r="E297" s="305">
        <v>0</v>
      </c>
      <c r="F297" s="305">
        <v>1</v>
      </c>
      <c r="G297" s="305">
        <v>1</v>
      </c>
      <c r="H297" s="305">
        <v>0</v>
      </c>
      <c r="I297" s="305">
        <v>0</v>
      </c>
      <c r="J297" s="308" t="s">
        <v>296</v>
      </c>
      <c r="K297" s="308" t="s">
        <v>296</v>
      </c>
      <c r="L297" s="305">
        <f>M297/MoM!M297*100</f>
        <v>0.77760758008059683</v>
      </c>
      <c r="M297" s="305">
        <f>N297/MoM!N297*100</f>
        <v>0.77947383827279026</v>
      </c>
      <c r="N297" s="305">
        <f>O297/MoM!O297*100</f>
        <v>0.79116594584688205</v>
      </c>
      <c r="O297" s="305">
        <f>P297/MoM!P297*100</f>
        <v>0.79828643935950394</v>
      </c>
      <c r="P297" s="305">
        <f>Q297/MoM!Q297*100</f>
        <v>0.82175606067667328</v>
      </c>
      <c r="Q297" s="305">
        <f>R297/MoM!R297*100</f>
        <v>0.83613679173851507</v>
      </c>
      <c r="R297" s="305">
        <f>S297/MoM!S297*100</f>
        <v>0.87660581245865909</v>
      </c>
      <c r="S297" s="305">
        <f>T297/MoM!T297*100</f>
        <v>0.91657903750677394</v>
      </c>
      <c r="T297" s="305">
        <f>U297/MoM!U297*100</f>
        <v>0.94325148749822096</v>
      </c>
      <c r="U297" s="305">
        <f>V297/MoM!V297*100</f>
        <v>0.96673844953692656</v>
      </c>
      <c r="V297" s="305">
        <f>W297/MoM!W297*100</f>
        <v>0.97621248634238844</v>
      </c>
      <c r="W297" s="305">
        <f>X297/MoM!X297*100</f>
        <v>0.97816491131507333</v>
      </c>
      <c r="X297" s="305">
        <f>Y297/MoM!Y297*100</f>
        <v>0.97405661868755</v>
      </c>
      <c r="Y297" s="305">
        <f>Z297/MoM!Z297*100</f>
        <v>0.97571251493931888</v>
      </c>
      <c r="Z297" s="305">
        <f>AA297/MoM!AA297*100</f>
        <v>0.98673806635813321</v>
      </c>
      <c r="AA297" s="305">
        <f>AB297/MoM!AB297*100</f>
        <v>1.0024272016132276</v>
      </c>
      <c r="AB297" s="305">
        <f>AC297/MoM!AC297*100</f>
        <v>1.0196689494809752</v>
      </c>
      <c r="AC297" s="305">
        <f>AD297/MoM!AD297*100</f>
        <v>1.0258889300728091</v>
      </c>
      <c r="AD297" s="305">
        <f>AE297/MoM!AE297*100</f>
        <v>1.0365581749455663</v>
      </c>
      <c r="AE297" s="305">
        <f>AF297/MoM!AF297*100</f>
        <v>1.0435031147177016</v>
      </c>
      <c r="AF297" s="305">
        <f>AG297/MoM!AG297*100</f>
        <v>1.0472597259306853</v>
      </c>
      <c r="AG297" s="305">
        <f>AH297/MoM!AH297*100</f>
        <v>1.049982601218105</v>
      </c>
      <c r="AH297" s="305">
        <f>AI297/MoM!AI297*100</f>
        <v>1.0421077317089693</v>
      </c>
      <c r="AI297" s="305">
        <f>AJ297/MoM!AJ297*100</f>
        <v>1.0285603311967528</v>
      </c>
      <c r="AJ297" s="305">
        <f>AK297/MoM!AK297*100</f>
        <v>1.0163204632555114</v>
      </c>
      <c r="AK297" s="305">
        <f>AL297/MoM!AL297*100</f>
        <v>1.0156090389312327</v>
      </c>
      <c r="AL297" s="305">
        <f>AM297/MoM!AM297*100</f>
        <v>1.016726208874057</v>
      </c>
      <c r="AM297" s="305">
        <f>AN297/MoM!AN297*100</f>
        <v>1.0229282387481886</v>
      </c>
      <c r="AN297" s="305">
        <f>AO297/MoM!AO297*100</f>
        <v>1.0223144818049397</v>
      </c>
      <c r="AO297" s="305">
        <f>AP297/MoM!AP297*100</f>
        <v>1.0148515860877636</v>
      </c>
      <c r="AP297" s="305">
        <f>AQ297/MoM!AQ297*100</f>
        <v>1.0126189125983707</v>
      </c>
      <c r="AQ297" s="305">
        <f>AR297/MoM!AR297*100</f>
        <v>1.0054293183189222</v>
      </c>
      <c r="AR297" s="307">
        <v>1</v>
      </c>
      <c r="AS297" s="305">
        <f>AR297*MoM!AS297/100</f>
        <v>0.99629999999999996</v>
      </c>
      <c r="AT297" s="305">
        <f>AS297*MoM!AT297/100</f>
        <v>0.99380924999999987</v>
      </c>
      <c r="AU297" s="305">
        <f>AT297*MoM!AU297/100</f>
        <v>0.98734948987499971</v>
      </c>
      <c r="AV297" s="305">
        <f>AU297*MoM!AV297/100</f>
        <v>0.98142539293574971</v>
      </c>
      <c r="AW297" s="305">
        <f>AV297*MoM!AW297/100</f>
        <v>0.97759783390330024</v>
      </c>
      <c r="AX297" s="305">
        <f>AW297*MoM!AX297/100</f>
        <v>0.97202552625005156</v>
      </c>
      <c r="AY297" s="305">
        <f>AX297*MoM!AY297/100</f>
        <v>0.9653185501189262</v>
      </c>
      <c r="AZ297" s="305">
        <f>AY297*MoM!AZ297/100</f>
        <v>0.96029889365830778</v>
      </c>
    </row>
    <row r="298" spans="1:52" x14ac:dyDescent="0.45">
      <c r="A298" s="305">
        <f>Веса!A298</f>
        <v>1</v>
      </c>
      <c r="B298" s="305">
        <f>MoM!B298</f>
        <v>1</v>
      </c>
      <c r="C298" s="305">
        <f>БИПЦ_НДС!E298</f>
        <v>1</v>
      </c>
      <c r="D298" s="305">
        <f t="shared" si="4"/>
        <v>0</v>
      </c>
      <c r="E298" s="305">
        <v>0</v>
      </c>
      <c r="F298" s="305">
        <v>1</v>
      </c>
      <c r="G298" s="305">
        <v>1</v>
      </c>
      <c r="H298" s="305">
        <v>0</v>
      </c>
      <c r="I298" s="305">
        <v>0</v>
      </c>
      <c r="J298" s="308" t="s">
        <v>297</v>
      </c>
      <c r="K298" s="308" t="s">
        <v>297</v>
      </c>
      <c r="L298" s="305">
        <f>M298/MoM!M298*100</f>
        <v>0.9465478536314097</v>
      </c>
      <c r="M298" s="305">
        <f>N298/MoM!N298*100</f>
        <v>0.93992201865598979</v>
      </c>
      <c r="N298" s="305">
        <f>O298/MoM!O298*100</f>
        <v>0.93945205764666173</v>
      </c>
      <c r="O298" s="305">
        <f>P298/MoM!P298*100</f>
        <v>0.93090304392207723</v>
      </c>
      <c r="P298" s="305">
        <f>Q298/MoM!Q298*100</f>
        <v>0.92308345835313177</v>
      </c>
      <c r="Q298" s="305">
        <f>R298/MoM!R298*100</f>
        <v>0.92206806654894324</v>
      </c>
      <c r="R298" s="305">
        <f>S298/MoM!S298*100</f>
        <v>0.92225248016225303</v>
      </c>
      <c r="S298" s="305">
        <f>T298/MoM!T298*100</f>
        <v>0.92474256185869097</v>
      </c>
      <c r="T298" s="305">
        <f>U298/MoM!U298*100</f>
        <v>0.92862648061849751</v>
      </c>
      <c r="U298" s="305">
        <f>V298/MoM!V298*100</f>
        <v>0.93345533831771377</v>
      </c>
      <c r="V298" s="305">
        <f>W298/MoM!W298*100</f>
        <v>0.93737585073864815</v>
      </c>
      <c r="W298" s="305">
        <f>X298/MoM!X298*100</f>
        <v>0.94674960924603468</v>
      </c>
      <c r="X298" s="305">
        <f>Y298/MoM!Y298*100</f>
        <v>0.94892713334730061</v>
      </c>
      <c r="Y298" s="305">
        <f>Z298/MoM!Z298*100</f>
        <v>0.95177391474734252</v>
      </c>
      <c r="Z298" s="305">
        <f>AA298/MoM!AA298*100</f>
        <v>0.95624725214665507</v>
      </c>
      <c r="AA298" s="305">
        <f>AB298/MoM!AB298*100</f>
        <v>0.95433475764236175</v>
      </c>
      <c r="AB298" s="305">
        <f>AC298/MoM!AC298*100</f>
        <v>0.9534758563604836</v>
      </c>
      <c r="AC298" s="305">
        <f>AD298/MoM!AD298*100</f>
        <v>0.95662232668647307</v>
      </c>
      <c r="AD298" s="305">
        <f>AE298/MoM!AE298*100</f>
        <v>0.96408398083462754</v>
      </c>
      <c r="AE298" s="305">
        <f>AF298/MoM!AF298*100</f>
        <v>0.96610855719438027</v>
      </c>
      <c r="AF298" s="305">
        <f>AG298/MoM!AG298*100</f>
        <v>0.96842721773164675</v>
      </c>
      <c r="AG298" s="305">
        <f>AH298/MoM!AH298*100</f>
        <v>0.97607779275172679</v>
      </c>
      <c r="AH298" s="305">
        <f>AI298/MoM!AI298*100</f>
        <v>0.97773712499940468</v>
      </c>
      <c r="AI298" s="305">
        <f>AJ298/MoM!AJ298*100</f>
        <v>0.98135475236190239</v>
      </c>
      <c r="AJ298" s="305">
        <f>AK298/MoM!AK298*100</f>
        <v>0.98979440323221468</v>
      </c>
      <c r="AK298" s="305">
        <f>AL298/MoM!AL298*100</f>
        <v>0.99395153972578998</v>
      </c>
      <c r="AL298" s="305">
        <f>AM298/MoM!AM298*100</f>
        <v>1.0002134344260625</v>
      </c>
      <c r="AM298" s="305">
        <f>AN298/MoM!AN298*100</f>
        <v>1.0024139039817999</v>
      </c>
      <c r="AN298" s="305">
        <f>AO298/MoM!AO298*100</f>
        <v>0.99960714505065063</v>
      </c>
      <c r="AO298" s="305">
        <f>AP298/MoM!AP298*100</f>
        <v>0.99790781290406438</v>
      </c>
      <c r="AP298" s="305">
        <f>AQ298/MoM!AQ298*100</f>
        <v>0.99940467462342042</v>
      </c>
      <c r="AQ298" s="305">
        <f>AR298/MoM!AR298*100</f>
        <v>1.0018032458425166</v>
      </c>
      <c r="AR298" s="307">
        <v>1</v>
      </c>
      <c r="AS298" s="305">
        <f>AR298*MoM!AS298/100</f>
        <v>0.99909999999999999</v>
      </c>
      <c r="AT298" s="305">
        <f>AS298*MoM!AT298/100</f>
        <v>1.00329622</v>
      </c>
      <c r="AU298" s="305">
        <f>AT298*MoM!AU298/100</f>
        <v>1.0079113826119999</v>
      </c>
      <c r="AV298" s="305">
        <f>AU298*MoM!AV298/100</f>
        <v>1.0161762559494181</v>
      </c>
      <c r="AW298" s="305">
        <f>AV298*MoM!AW298/100</f>
        <v>1.019529637594051</v>
      </c>
      <c r="AX298" s="305">
        <f>AW298*MoM!AX298/100</f>
        <v>1.0257487683833748</v>
      </c>
      <c r="AY298" s="305">
        <f>AX298*MoM!AY298/100</f>
        <v>1.0335444590230884</v>
      </c>
      <c r="AZ298" s="305">
        <f>AY298*MoM!AZ298/100</f>
        <v>1.0407792702362502</v>
      </c>
    </row>
    <row r="299" spans="1:52" x14ac:dyDescent="0.45">
      <c r="A299" s="305">
        <f>Веса!A299</f>
        <v>1</v>
      </c>
      <c r="B299" s="305">
        <f>MoM!B299</f>
        <v>1</v>
      </c>
      <c r="C299" s="305">
        <f>БИПЦ_НДС!E299</f>
        <v>1</v>
      </c>
      <c r="D299" s="305">
        <f t="shared" si="4"/>
        <v>0</v>
      </c>
      <c r="E299" s="305">
        <v>0</v>
      </c>
      <c r="F299" s="305">
        <v>1</v>
      </c>
      <c r="G299" s="305">
        <v>1</v>
      </c>
      <c r="H299" s="305">
        <v>0</v>
      </c>
      <c r="I299" s="305">
        <v>0</v>
      </c>
      <c r="J299" s="308" t="s">
        <v>298</v>
      </c>
      <c r="K299" s="308" t="s">
        <v>298</v>
      </c>
      <c r="L299" s="305">
        <f>M299/MoM!M299*100</f>
        <v>0.8855211578866522</v>
      </c>
      <c r="M299" s="305">
        <f>N299/MoM!N299*100</f>
        <v>0.88259893806562628</v>
      </c>
      <c r="N299" s="305">
        <f>O299/MoM!O299*100</f>
        <v>0.8791568022071703</v>
      </c>
      <c r="O299" s="305">
        <f>P299/MoM!P299*100</f>
        <v>0.87634350044010745</v>
      </c>
      <c r="P299" s="305">
        <f>Q299/MoM!Q299*100</f>
        <v>0.88072521794230807</v>
      </c>
      <c r="Q299" s="305">
        <f>R299/MoM!R299*100</f>
        <v>0.88389582872690031</v>
      </c>
      <c r="R299" s="305">
        <f>S299/MoM!S299*100</f>
        <v>0.88089058290922884</v>
      </c>
      <c r="S299" s="305">
        <f>T299/MoM!T299*100</f>
        <v>0.88062631573435612</v>
      </c>
      <c r="T299" s="305">
        <f>U299/MoM!U299*100</f>
        <v>0.88925645362855288</v>
      </c>
      <c r="U299" s="305">
        <f>V299/MoM!V299*100</f>
        <v>0.89681513348439557</v>
      </c>
      <c r="V299" s="305">
        <f>W299/MoM!W299*100</f>
        <v>0.90470710665905818</v>
      </c>
      <c r="W299" s="305">
        <f>X299/MoM!X299*100</f>
        <v>0.91131146853766931</v>
      </c>
      <c r="X299" s="305">
        <f>Y299/MoM!Y299*100</f>
        <v>0.91860196028597063</v>
      </c>
      <c r="Y299" s="305">
        <f>Z299/MoM!Z299*100</f>
        <v>0.92641007694840138</v>
      </c>
      <c r="Z299" s="305">
        <f>AA299/MoM!AA299*100</f>
        <v>0.92687328198687557</v>
      </c>
      <c r="AA299" s="305">
        <f>AB299/MoM!AB299*100</f>
        <v>0.92613178336128621</v>
      </c>
      <c r="AB299" s="305">
        <f>AC299/MoM!AC299*100</f>
        <v>0.93233686630980683</v>
      </c>
      <c r="AC299" s="305">
        <f>AD299/MoM!AD299*100</f>
        <v>0.93298950211622367</v>
      </c>
      <c r="AD299" s="305">
        <f>AE299/MoM!AE299*100</f>
        <v>0.93765444962680478</v>
      </c>
      <c r="AE299" s="305">
        <f>AF299/MoM!AF299*100</f>
        <v>0.93952975852605847</v>
      </c>
      <c r="AF299" s="305">
        <f>AG299/MoM!AG299*100</f>
        <v>0.94281811268089966</v>
      </c>
      <c r="AG299" s="305">
        <f>AH299/MoM!AH299*100</f>
        <v>0.94847502135698492</v>
      </c>
      <c r="AH299" s="305">
        <f>AI299/MoM!AI299*100</f>
        <v>0.95568343151929813</v>
      </c>
      <c r="AI299" s="305">
        <f>AJ299/MoM!AJ299*100</f>
        <v>0.96676935932492203</v>
      </c>
      <c r="AJ299" s="305">
        <f>AK299/MoM!AK299*100</f>
        <v>0.9737300987120614</v>
      </c>
      <c r="AK299" s="305">
        <f>AL299/MoM!AL299*100</f>
        <v>0.98249366960046991</v>
      </c>
      <c r="AL299" s="305">
        <f>AM299/MoM!AM299*100</f>
        <v>0.98937112528767335</v>
      </c>
      <c r="AM299" s="305">
        <f>AN299/MoM!AN299*100</f>
        <v>0.99303179845123768</v>
      </c>
      <c r="AN299" s="305">
        <f>AO299/MoM!AO299*100</f>
        <v>0.99372692071015345</v>
      </c>
      <c r="AO299" s="305">
        <f>AP299/MoM!AP299*100</f>
        <v>0.99680747416435489</v>
      </c>
      <c r="AP299" s="305">
        <f>AQ299/MoM!AQ299*100</f>
        <v>0.99730587790143699</v>
      </c>
      <c r="AQ299" s="305">
        <f>AR299/MoM!AR299*100</f>
        <v>0.99800399201596801</v>
      </c>
      <c r="AR299" s="307">
        <v>1</v>
      </c>
      <c r="AS299" s="305">
        <f>AR299*MoM!AS299/100</f>
        <v>1.0023</v>
      </c>
      <c r="AT299" s="305">
        <f>AS299*MoM!AT299/100</f>
        <v>1.00540713</v>
      </c>
      <c r="AU299" s="305">
        <f>AT299*MoM!AU299/100</f>
        <v>1.0077195663990002</v>
      </c>
      <c r="AV299" s="305">
        <f>AU299*MoM!AV299/100</f>
        <v>1.0134635679274744</v>
      </c>
      <c r="AW299" s="305">
        <f>AV299*MoM!AW299/100</f>
        <v>1.015997226847293</v>
      </c>
      <c r="AX299" s="305">
        <f>AW299*MoM!AX299/100</f>
        <v>1.0157940274019235</v>
      </c>
      <c r="AY299" s="305">
        <f>AX299*MoM!AY299/100</f>
        <v>1.0215840533581144</v>
      </c>
      <c r="AZ299" s="305">
        <f>AY299*MoM!AZ299/100</f>
        <v>1.0249552807341962</v>
      </c>
    </row>
    <row r="300" spans="1:52" ht="26.25" x14ac:dyDescent="0.45">
      <c r="A300" s="305">
        <f>Веса!A300</f>
        <v>1</v>
      </c>
      <c r="B300" s="305">
        <f>MoM!B300</f>
        <v>1</v>
      </c>
      <c r="C300" s="305">
        <f>БИПЦ_НДС!E300</f>
        <v>1</v>
      </c>
      <c r="D300" s="305">
        <f t="shared" si="4"/>
        <v>0</v>
      </c>
      <c r="E300" s="305">
        <v>0</v>
      </c>
      <c r="F300" s="305">
        <v>1</v>
      </c>
      <c r="G300" s="305">
        <v>1</v>
      </c>
      <c r="H300" s="305">
        <v>0</v>
      </c>
      <c r="I300" s="305">
        <v>0</v>
      </c>
      <c r="J300" s="308" t="s">
        <v>299</v>
      </c>
      <c r="K300" s="308" t="s">
        <v>299</v>
      </c>
      <c r="L300" s="305">
        <f>M300/MoM!M300*100</f>
        <v>0.94127467206262749</v>
      </c>
      <c r="M300" s="305">
        <f>N300/MoM!N300*100</f>
        <v>0.94419262354602174</v>
      </c>
      <c r="N300" s="305">
        <f>O300/MoM!O300*100</f>
        <v>0.94853590961433332</v>
      </c>
      <c r="O300" s="305">
        <f>P300/MoM!P300*100</f>
        <v>0.95119181016125354</v>
      </c>
      <c r="P300" s="305">
        <f>Q300/MoM!Q300*100</f>
        <v>0.94986014162702781</v>
      </c>
      <c r="Q300" s="305">
        <f>R300/MoM!R300*100</f>
        <v>0.94919523952788887</v>
      </c>
      <c r="R300" s="305">
        <f>S300/MoM!S300*100</f>
        <v>0.94891048095603059</v>
      </c>
      <c r="S300" s="305">
        <f>T300/MoM!T300*100</f>
        <v>0.94976450038889104</v>
      </c>
      <c r="T300" s="305">
        <f>U300/MoM!U300*100</f>
        <v>0.95137910003955228</v>
      </c>
      <c r="U300" s="305">
        <f>V300/MoM!V300*100</f>
        <v>0.95242561704959572</v>
      </c>
      <c r="V300" s="305">
        <f>W300/MoM!W300*100</f>
        <v>0.95337804266664539</v>
      </c>
      <c r="W300" s="305">
        <f>X300/MoM!X300*100</f>
        <v>0.95557081216477868</v>
      </c>
      <c r="X300" s="305">
        <f>Y300/MoM!Y300*100</f>
        <v>0.9610175657941179</v>
      </c>
      <c r="Y300" s="305">
        <f>Z300/MoM!Z300*100</f>
        <v>0.96034485349806209</v>
      </c>
      <c r="Z300" s="305">
        <f>AA300/MoM!AA300*100</f>
        <v>0.96130519835156014</v>
      </c>
      <c r="AA300" s="305">
        <f>AB300/MoM!AB300*100</f>
        <v>0.96966855357721871</v>
      </c>
      <c r="AB300" s="305">
        <f>AC300/MoM!AC300*100</f>
        <v>0.97597139917547071</v>
      </c>
      <c r="AC300" s="305">
        <f>AD300/MoM!AD300*100</f>
        <v>0.97958249335242009</v>
      </c>
      <c r="AD300" s="305">
        <f>AE300/MoM!AE300*100</f>
        <v>0.98379469807383557</v>
      </c>
      <c r="AE300" s="305">
        <f>AF300/MoM!AF300*100</f>
        <v>0.98241738549653224</v>
      </c>
      <c r="AF300" s="305">
        <f>AG300/MoM!AG300*100</f>
        <v>0.98398925331332676</v>
      </c>
      <c r="AG300" s="305">
        <f>AH300/MoM!AH300*100</f>
        <v>0.98999158775853813</v>
      </c>
      <c r="AH300" s="305">
        <f>AI300/MoM!AI300*100</f>
        <v>0.99028858523486574</v>
      </c>
      <c r="AI300" s="305">
        <f>AJ300/MoM!AJ300*100</f>
        <v>0.9938536241417113</v>
      </c>
      <c r="AJ300" s="305">
        <f>AK300/MoM!AK300*100</f>
        <v>0.99792842400069226</v>
      </c>
      <c r="AK300" s="305">
        <f>AL300/MoM!AL300*100</f>
        <v>0.99583277431029082</v>
      </c>
      <c r="AL300" s="305">
        <f>AM300/MoM!AM300*100</f>
        <v>0.99822277296863549</v>
      </c>
      <c r="AM300" s="305">
        <f>AN300/MoM!AN300*100</f>
        <v>0.99662561653188575</v>
      </c>
      <c r="AN300" s="305">
        <f>AO300/MoM!AO300*100</f>
        <v>0.99652595397023247</v>
      </c>
      <c r="AO300" s="305">
        <f>AP300/MoM!AP300*100</f>
        <v>0.99652595397023247</v>
      </c>
      <c r="AP300" s="305">
        <f>AQ300/MoM!AQ300*100</f>
        <v>0.9967252591610265</v>
      </c>
      <c r="AQ300" s="305">
        <f>AR300/MoM!AR300*100</f>
        <v>0.99423344601312391</v>
      </c>
      <c r="AR300" s="307">
        <v>1</v>
      </c>
      <c r="AS300" s="305">
        <f>AR300*MoM!AS300/100</f>
        <v>0.99659999999999993</v>
      </c>
      <c r="AT300" s="305">
        <f>AS300*MoM!AT300/100</f>
        <v>1.0000880999999999</v>
      </c>
      <c r="AU300" s="305">
        <f>AT300*MoM!AU300/100</f>
        <v>1.0016882409599999</v>
      </c>
      <c r="AV300" s="305">
        <f>AU300*MoM!AV300/100</f>
        <v>1.0065965133407038</v>
      </c>
      <c r="AW300" s="305">
        <f>AV300*MoM!AW300/100</f>
        <v>1.0076031098540446</v>
      </c>
      <c r="AX300" s="305">
        <f>AW300*MoM!AX300/100</f>
        <v>1.0068977876771468</v>
      </c>
      <c r="AY300" s="305">
        <f>AX300*MoM!AY300/100</f>
        <v>1.012435725509371</v>
      </c>
      <c r="AZ300" s="305">
        <f>AY300*MoM!AZ300/100</f>
        <v>1.0163842248388577</v>
      </c>
    </row>
    <row r="301" spans="1:52" x14ac:dyDescent="0.45">
      <c r="A301" s="305">
        <f>Веса!A301</f>
        <v>1</v>
      </c>
      <c r="B301" s="305">
        <f>MoM!B301</f>
        <v>1</v>
      </c>
      <c r="C301" s="305">
        <f>БИПЦ_НДС!E301</f>
        <v>1</v>
      </c>
      <c r="D301" s="305">
        <f t="shared" si="4"/>
        <v>0</v>
      </c>
      <c r="E301" s="305">
        <v>0</v>
      </c>
      <c r="F301" s="305">
        <v>1</v>
      </c>
      <c r="G301" s="305">
        <v>1</v>
      </c>
      <c r="H301" s="305">
        <v>0</v>
      </c>
      <c r="I301" s="305">
        <v>0</v>
      </c>
      <c r="J301" s="308" t="s">
        <v>300</v>
      </c>
      <c r="K301" s="310" t="s">
        <v>457</v>
      </c>
      <c r="L301" s="305">
        <f>M301/MoM!M301*100</f>
        <v>0.86048520105915494</v>
      </c>
      <c r="M301" s="305">
        <f>N301/MoM!N301*100</f>
        <v>0.86280851110201473</v>
      </c>
      <c r="N301" s="305">
        <f>O301/MoM!O301*100</f>
        <v>0.86427528557088817</v>
      </c>
      <c r="O301" s="305">
        <f>P301/MoM!P301*100</f>
        <v>0.86764595918461462</v>
      </c>
      <c r="P301" s="305">
        <f>Q301/MoM!Q301*100</f>
        <v>0.86807978216420689</v>
      </c>
      <c r="Q301" s="305">
        <f>R301/MoM!R301*100</f>
        <v>0.86938190183745334</v>
      </c>
      <c r="R301" s="305">
        <f>S301/MoM!S301*100</f>
        <v>0.87251167668406815</v>
      </c>
      <c r="S301" s="305">
        <f>T301/MoM!T301*100</f>
        <v>0.87661248156448313</v>
      </c>
      <c r="T301" s="305">
        <f>U301/MoM!U301*100</f>
        <v>0.87968062524995883</v>
      </c>
      <c r="U301" s="305">
        <f>V301/MoM!V301*100</f>
        <v>0.88372715612610864</v>
      </c>
      <c r="V301" s="305">
        <f>W301/MoM!W301*100</f>
        <v>0.88319691983243309</v>
      </c>
      <c r="W301" s="305">
        <f>X301/MoM!X301*100</f>
        <v>0.88443339552019851</v>
      </c>
      <c r="X301" s="305">
        <f>Y301/MoM!Y301*100</f>
        <v>0.88788268576272722</v>
      </c>
      <c r="Y301" s="305">
        <f>Z301/MoM!Z301*100</f>
        <v>0.89338755841445616</v>
      </c>
      <c r="Z301" s="305">
        <f>AA301/MoM!AA301*100</f>
        <v>0.89946259381167448</v>
      </c>
      <c r="AA301" s="305">
        <f>AB301/MoM!AB301*100</f>
        <v>0.9032403367056836</v>
      </c>
      <c r="AB301" s="305">
        <f>AC301/MoM!AC301*100</f>
        <v>0.90604038174947121</v>
      </c>
      <c r="AC301" s="305">
        <f>AD301/MoM!AD301*100</f>
        <v>0.91020816750551869</v>
      </c>
      <c r="AD301" s="305">
        <f>AE301/MoM!AE301*100</f>
        <v>0.91976535326432662</v>
      </c>
      <c r="AE301" s="305">
        <f>AF301/MoM!AF301*100</f>
        <v>0.92951486600892852</v>
      </c>
      <c r="AF301" s="305">
        <f>AG301/MoM!AG301*100</f>
        <v>0.93230341060695532</v>
      </c>
      <c r="AG301" s="305">
        <f>AH301/MoM!AH301*100</f>
        <v>0.93090495549104491</v>
      </c>
      <c r="AH301" s="305">
        <f>AI301/MoM!AI301*100</f>
        <v>0.93434930382636172</v>
      </c>
      <c r="AI301" s="305">
        <f>AJ301/MoM!AJ301*100</f>
        <v>0.94285188249118157</v>
      </c>
      <c r="AJ301" s="305">
        <f>AK301/MoM!AK301*100</f>
        <v>0.94737757152713942</v>
      </c>
      <c r="AK301" s="305">
        <f>AL301/MoM!AL301*100</f>
        <v>0.95760924929963254</v>
      </c>
      <c r="AL301" s="305">
        <f>AM301/MoM!AM301*100</f>
        <v>0.96775990734220863</v>
      </c>
      <c r="AM301" s="305">
        <f>AN301/MoM!AN301*100</f>
        <v>0.9760826425453516</v>
      </c>
      <c r="AN301" s="305">
        <f>AO301/MoM!AO301*100</f>
        <v>0.97901089047298762</v>
      </c>
      <c r="AO301" s="305">
        <f>AP301/MoM!AP301*100</f>
        <v>0.98997581244628519</v>
      </c>
      <c r="AP301" s="305">
        <f>AQ301/MoM!AQ301*100</f>
        <v>0.99660865038967528</v>
      </c>
      <c r="AQ301" s="305">
        <f>AR301/MoM!AR301*100</f>
        <v>0.99830288509533782</v>
      </c>
      <c r="AR301" s="307">
        <v>1</v>
      </c>
      <c r="AS301" s="305">
        <f>AR301*MoM!AS301/100</f>
        <v>0.99780000000000002</v>
      </c>
      <c r="AT301" s="305">
        <f>AS301*MoM!AT301/100</f>
        <v>1.0003942800000001</v>
      </c>
      <c r="AU301" s="305">
        <f>AT301*MoM!AU301/100</f>
        <v>1.001194595424</v>
      </c>
      <c r="AV301" s="305">
        <f>AU301*MoM!AV301/100</f>
        <v>1.0085033159705952</v>
      </c>
      <c r="AW301" s="305">
        <f>AV301*MoM!AW301/100</f>
        <v>1.0161679411719717</v>
      </c>
      <c r="AX301" s="305">
        <f>AW301*MoM!AX301/100</f>
        <v>1.0267360877601603</v>
      </c>
      <c r="AY301" s="305">
        <f>AX301*MoM!AY301/100</f>
        <v>1.037516816681642</v>
      </c>
      <c r="AZ301" s="305">
        <f>AY301*MoM!AZ301/100</f>
        <v>1.045713199533427</v>
      </c>
    </row>
    <row r="302" spans="1:52" x14ac:dyDescent="0.45">
      <c r="A302" s="305">
        <f>Веса!A302</f>
        <v>1</v>
      </c>
      <c r="B302" s="305">
        <f>MoM!B302</f>
        <v>1</v>
      </c>
      <c r="C302" s="305">
        <f>БИПЦ_НДС!E302</f>
        <v>1</v>
      </c>
      <c r="D302" s="305">
        <f t="shared" si="4"/>
        <v>0</v>
      </c>
      <c r="E302" s="305">
        <v>0</v>
      </c>
      <c r="F302" s="305">
        <v>1</v>
      </c>
      <c r="G302" s="305">
        <v>1</v>
      </c>
      <c r="H302" s="305">
        <v>0</v>
      </c>
      <c r="I302" s="305">
        <v>0</v>
      </c>
      <c r="J302" s="308" t="s">
        <v>301</v>
      </c>
      <c r="K302" s="308" t="s">
        <v>301</v>
      </c>
      <c r="L302" s="305">
        <f>M302/MoM!M302*100</f>
        <v>0.914411087580423</v>
      </c>
      <c r="M302" s="305">
        <f>N302/MoM!N302*100</f>
        <v>0.91569126310303561</v>
      </c>
      <c r="N302" s="305">
        <f>O302/MoM!O302*100</f>
        <v>0.91843833689234466</v>
      </c>
      <c r="O302" s="305">
        <f>P302/MoM!P302*100</f>
        <v>0.92073443273457556</v>
      </c>
      <c r="P302" s="305">
        <f>Q302/MoM!Q302*100</f>
        <v>0.9275478675368114</v>
      </c>
      <c r="Q302" s="305">
        <f>R302/MoM!R302*100</f>
        <v>0.93070153028643654</v>
      </c>
      <c r="R302" s="305">
        <f>S302/MoM!S302*100</f>
        <v>0.93572731854998337</v>
      </c>
      <c r="S302" s="305">
        <f>T302/MoM!T302*100</f>
        <v>0.94106096426571817</v>
      </c>
      <c r="T302" s="305">
        <f>U302/MoM!U302*100</f>
        <v>0.94717786053344533</v>
      </c>
      <c r="U302" s="305">
        <f>V302/MoM!V302*100</f>
        <v>0.95125072533373911</v>
      </c>
      <c r="V302" s="305">
        <f>W302/MoM!W302*100</f>
        <v>0.95610210403294127</v>
      </c>
      <c r="W302" s="305">
        <f>X302/MoM!X302*100</f>
        <v>0.9587791899242335</v>
      </c>
      <c r="X302" s="305">
        <f>Y302/MoM!Y302*100</f>
        <v>0.95954621327617295</v>
      </c>
      <c r="Y302" s="305">
        <f>Z302/MoM!Z302*100</f>
        <v>0.96300057964396713</v>
      </c>
      <c r="Z302" s="305">
        <f>AA302/MoM!AA302*100</f>
        <v>0.96771928248422256</v>
      </c>
      <c r="AA302" s="305">
        <f>AB302/MoM!AB302*100</f>
        <v>0.97207401925540149</v>
      </c>
      <c r="AB302" s="305">
        <f>AC302/MoM!AC302*100</f>
        <v>0.97518465611701866</v>
      </c>
      <c r="AC302" s="305">
        <f>AD302/MoM!AD302*100</f>
        <v>0.97430698992651332</v>
      </c>
      <c r="AD302" s="305">
        <f>AE302/MoM!AE302*100</f>
        <v>0.97313782153860151</v>
      </c>
      <c r="AE302" s="305">
        <f>AF302/MoM!AF302*100</f>
        <v>0.97839276577490997</v>
      </c>
      <c r="AF302" s="305">
        <f>AG302/MoM!AG302*100</f>
        <v>0.97907764071095238</v>
      </c>
      <c r="AG302" s="305">
        <f>AH302/MoM!AH302*100</f>
        <v>0.98397302891450722</v>
      </c>
      <c r="AH302" s="305">
        <f>AI302/MoM!AI302*100</f>
        <v>0.98485860464053032</v>
      </c>
      <c r="AI302" s="305">
        <f>AJ302/MoM!AJ302*100</f>
        <v>0.98830560975677206</v>
      </c>
      <c r="AJ302" s="305">
        <f>AK302/MoM!AK302*100</f>
        <v>0.99127052658604231</v>
      </c>
      <c r="AK302" s="305">
        <f>AL302/MoM!AL302*100</f>
        <v>0.99731727679821713</v>
      </c>
      <c r="AL302" s="305">
        <f>AM302/MoM!AM302*100</f>
        <v>0.99961110653485308</v>
      </c>
      <c r="AM302" s="305">
        <f>AN302/MoM!AN302*100</f>
        <v>1.0006107176413879</v>
      </c>
      <c r="AN302" s="305">
        <f>AO302/MoM!AO302*100</f>
        <v>1.0003105344260954</v>
      </c>
      <c r="AO302" s="305">
        <f>AP302/MoM!AP302*100</f>
        <v>1.0039116523500293</v>
      </c>
      <c r="AP302" s="305">
        <f>AQ302/MoM!AQ302*100</f>
        <v>1.0034096965238544</v>
      </c>
      <c r="AQ302" s="305">
        <f>AR302/MoM!AR302*100</f>
        <v>1.0007004903432402</v>
      </c>
      <c r="AR302" s="307">
        <v>1</v>
      </c>
      <c r="AS302" s="305">
        <f>AR302*MoM!AS302/100</f>
        <v>1.0012999999999999</v>
      </c>
      <c r="AT302" s="305">
        <f>AS302*MoM!AT302/100</f>
        <v>1.0016003899999999</v>
      </c>
      <c r="AU302" s="305">
        <f>AT302*MoM!AU302/100</f>
        <v>1.0065082319109999</v>
      </c>
      <c r="AV302" s="305">
        <f>AU302*MoM!AV302/100</f>
        <v>1.0103329631922617</v>
      </c>
      <c r="AW302" s="305">
        <f>AV302*MoM!AW302/100</f>
        <v>1.0145763616376693</v>
      </c>
      <c r="AX302" s="305">
        <f>AW302*MoM!AX302/100</f>
        <v>1.016808429633272</v>
      </c>
      <c r="AY302" s="305">
        <f>AX302*MoM!AY302/100</f>
        <v>1.0160966637325288</v>
      </c>
      <c r="AZ302" s="305">
        <f>AY302*MoM!AZ302/100</f>
        <v>1.0151821767351696</v>
      </c>
    </row>
    <row r="303" spans="1:52" s="74" customFormat="1" x14ac:dyDescent="0.45">
      <c r="A303" s="311">
        <f>Веса!A303</f>
        <v>0</v>
      </c>
      <c r="B303" s="311">
        <f>MoM!B303</f>
        <v>0</v>
      </c>
      <c r="C303" s="311">
        <f>БИПЦ_НДС!E303</f>
        <v>1</v>
      </c>
      <c r="D303" s="311">
        <f t="shared" si="4"/>
        <v>0</v>
      </c>
      <c r="E303" s="311">
        <v>0</v>
      </c>
      <c r="F303" s="311">
        <v>1</v>
      </c>
      <c r="G303" s="311">
        <v>1</v>
      </c>
      <c r="H303" s="311">
        <v>0</v>
      </c>
      <c r="I303" s="311">
        <v>0</v>
      </c>
      <c r="J303" s="317" t="s">
        <v>302</v>
      </c>
      <c r="K303" s="317" t="s">
        <v>302</v>
      </c>
      <c r="L303" s="311">
        <v>0</v>
      </c>
      <c r="M303" s="311">
        <v>0</v>
      </c>
      <c r="N303" s="311">
        <v>0</v>
      </c>
      <c r="O303" s="311">
        <v>0</v>
      </c>
      <c r="P303" s="311">
        <v>0</v>
      </c>
      <c r="Q303" s="311">
        <v>0</v>
      </c>
      <c r="R303" s="311">
        <v>0</v>
      </c>
      <c r="S303" s="311">
        <v>0</v>
      </c>
      <c r="T303" s="311">
        <v>0</v>
      </c>
      <c r="U303" s="311">
        <v>0</v>
      </c>
      <c r="V303" s="311">
        <v>0</v>
      </c>
      <c r="W303" s="311">
        <v>0</v>
      </c>
      <c r="X303" s="311">
        <v>0</v>
      </c>
      <c r="Y303" s="311">
        <v>0</v>
      </c>
      <c r="Z303" s="311">
        <v>0</v>
      </c>
      <c r="AA303" s="311">
        <v>0</v>
      </c>
      <c r="AB303" s="311">
        <v>0</v>
      </c>
      <c r="AC303" s="311">
        <v>0</v>
      </c>
      <c r="AD303" s="311">
        <v>0</v>
      </c>
      <c r="AE303" s="311">
        <v>0</v>
      </c>
      <c r="AF303" s="311">
        <v>0</v>
      </c>
      <c r="AG303" s="311">
        <v>0</v>
      </c>
      <c r="AH303" s="311">
        <v>0</v>
      </c>
      <c r="AI303" s="311">
        <v>0</v>
      </c>
      <c r="AJ303" s="311">
        <v>0</v>
      </c>
      <c r="AK303" s="311">
        <v>0</v>
      </c>
      <c r="AL303" s="311">
        <v>0</v>
      </c>
      <c r="AM303" s="311">
        <v>0</v>
      </c>
      <c r="AN303" s="311">
        <v>0</v>
      </c>
      <c r="AO303" s="311">
        <v>0</v>
      </c>
      <c r="AP303" s="311">
        <v>0</v>
      </c>
      <c r="AQ303" s="311">
        <v>0</v>
      </c>
      <c r="AR303" s="311">
        <v>0</v>
      </c>
      <c r="AS303" s="311">
        <v>0</v>
      </c>
      <c r="AT303" s="311">
        <v>0</v>
      </c>
      <c r="AU303" s="311">
        <v>0</v>
      </c>
      <c r="AV303" s="311">
        <v>0</v>
      </c>
      <c r="AW303" s="311">
        <v>0</v>
      </c>
      <c r="AX303" s="311">
        <v>0</v>
      </c>
      <c r="AY303" s="311">
        <v>0</v>
      </c>
      <c r="AZ303" s="311">
        <v>0</v>
      </c>
    </row>
    <row r="304" spans="1:52" x14ac:dyDescent="0.45">
      <c r="A304" s="305">
        <f>Веса!A304</f>
        <v>1</v>
      </c>
      <c r="B304" s="305">
        <f>MoM!B304</f>
        <v>1</v>
      </c>
      <c r="C304" s="305">
        <f>БИПЦ_НДС!E304</f>
        <v>1</v>
      </c>
      <c r="D304" s="305">
        <f t="shared" si="4"/>
        <v>0</v>
      </c>
      <c r="E304" s="305">
        <v>0</v>
      </c>
      <c r="F304" s="305">
        <v>1</v>
      </c>
      <c r="G304" s="305">
        <v>1</v>
      </c>
      <c r="H304" s="305">
        <v>0</v>
      </c>
      <c r="I304" s="305">
        <v>0</v>
      </c>
      <c r="J304" s="308" t="s">
        <v>303</v>
      </c>
      <c r="K304" s="308" t="s">
        <v>303</v>
      </c>
      <c r="L304" s="305">
        <f>M304/MoM!M304*100</f>
        <v>0.62305362066049541</v>
      </c>
      <c r="M304" s="305">
        <f>N304/MoM!N304*100</f>
        <v>0.62972029440156263</v>
      </c>
      <c r="N304" s="305">
        <f>O304/MoM!O304*100</f>
        <v>0.63041298672540436</v>
      </c>
      <c r="O304" s="305">
        <f>P304/MoM!P304*100</f>
        <v>0.64661460048424713</v>
      </c>
      <c r="P304" s="305">
        <f>Q304/MoM!Q304*100</f>
        <v>0.65864163205325421</v>
      </c>
      <c r="Q304" s="305">
        <f>R304/MoM!R304*100</f>
        <v>0.66970681147174893</v>
      </c>
      <c r="R304" s="305">
        <f>S304/MoM!S304*100</f>
        <v>0.67600205549958337</v>
      </c>
      <c r="S304" s="305">
        <f>T304/MoM!T304*100</f>
        <v>0.69993252826426866</v>
      </c>
      <c r="T304" s="305">
        <f>U304/MoM!U304*100</f>
        <v>0.72058053784806464</v>
      </c>
      <c r="U304" s="305">
        <f>V304/MoM!V304*100</f>
        <v>0.7334068714217602</v>
      </c>
      <c r="V304" s="305">
        <f>W304/MoM!W304*100</f>
        <v>0.73069326599749962</v>
      </c>
      <c r="W304" s="305">
        <f>X304/MoM!X304*100</f>
        <v>0.74311505151945711</v>
      </c>
      <c r="X304" s="305">
        <f>Y304/MoM!Y304*100</f>
        <v>0.74579026570492712</v>
      </c>
      <c r="Y304" s="305">
        <f>Z304/MoM!Z304*100</f>
        <v>0.75936364854075677</v>
      </c>
      <c r="Z304" s="305">
        <f>AA304/MoM!AA304*100</f>
        <v>0.78411890348318547</v>
      </c>
      <c r="AA304" s="305">
        <f>AB304/MoM!AB304*100</f>
        <v>0.80975959162708555</v>
      </c>
      <c r="AB304" s="305">
        <f>AC304/MoM!AC304*100</f>
        <v>0.83923484076231136</v>
      </c>
      <c r="AC304" s="305">
        <f>AD304/MoM!AD304*100</f>
        <v>0.84124900438014083</v>
      </c>
      <c r="AD304" s="305">
        <f>AE304/MoM!AE304*100</f>
        <v>0.85285824064058668</v>
      </c>
      <c r="AE304" s="305">
        <f>AF304/MoM!AF304*100</f>
        <v>0.86778325985179694</v>
      </c>
      <c r="AF304" s="305">
        <f>AG304/MoM!AG304*100</f>
        <v>0.89954412716237264</v>
      </c>
      <c r="AG304" s="305">
        <f>AH304/MoM!AH304*100</f>
        <v>0.94092315701184182</v>
      </c>
      <c r="AH304" s="305">
        <f>AI304/MoM!AI304*100</f>
        <v>0.96764537467097811</v>
      </c>
      <c r="AI304" s="305">
        <f>AJ304/MoM!AJ304*100</f>
        <v>0.99425562247443</v>
      </c>
      <c r="AJ304" s="305">
        <f>AK304/MoM!AK304*100</f>
        <v>1.003899902012432</v>
      </c>
      <c r="AK304" s="305">
        <f>AL304/MoM!AL304*100</f>
        <v>0.97840084450131615</v>
      </c>
      <c r="AL304" s="305">
        <f>AM304/MoM!AM304*100</f>
        <v>0.97487860146111149</v>
      </c>
      <c r="AM304" s="305">
        <f>AN304/MoM!AN304*100</f>
        <v>0.98180023953148532</v>
      </c>
      <c r="AN304" s="305">
        <f>AO304/MoM!AO304*100</f>
        <v>0.97325857744756139</v>
      </c>
      <c r="AO304" s="305">
        <f>AP304/MoM!AP304*100</f>
        <v>0.98084999435165232</v>
      </c>
      <c r="AP304" s="305">
        <f>AQ304/MoM!AQ304*100</f>
        <v>0.97319936439570953</v>
      </c>
      <c r="AQ304" s="305">
        <f>AR304/MoM!AR304*100</f>
        <v>0.97971980013716076</v>
      </c>
      <c r="AR304" s="307">
        <v>1</v>
      </c>
      <c r="AS304" s="305">
        <f>AR304*MoM!AS304/100</f>
        <v>1.0588</v>
      </c>
      <c r="AT304" s="305">
        <f>AS304*MoM!AT304/100</f>
        <v>1.06748216</v>
      </c>
      <c r="AU304" s="305">
        <f>AT304*MoM!AU304/100</f>
        <v>1.08189316916</v>
      </c>
      <c r="AV304" s="305">
        <f>AU304*MoM!AV304/100</f>
        <v>1.1083995518044201</v>
      </c>
      <c r="AW304" s="305">
        <f>AV304*MoM!AW304/100</f>
        <v>1.1684748075122195</v>
      </c>
      <c r="AX304" s="305">
        <f>AW304*MoM!AX304/100</f>
        <v>1.2009584071610593</v>
      </c>
      <c r="AY304" s="305">
        <f>AX304*MoM!AY304/100</f>
        <v>1.2104459785776318</v>
      </c>
      <c r="AZ304" s="305">
        <f>AY304*MoM!AZ304/100</f>
        <v>1.1950733146496959</v>
      </c>
    </row>
    <row r="305" spans="1:52" ht="26.25" x14ac:dyDescent="0.45">
      <c r="A305" s="305">
        <f>Веса!A305</f>
        <v>1</v>
      </c>
      <c r="B305" s="314">
        <f>MoM!B305</f>
        <v>0</v>
      </c>
      <c r="C305" s="305">
        <f>БИПЦ_НДС!E305</f>
        <v>1</v>
      </c>
      <c r="D305" s="305">
        <f t="shared" si="4"/>
        <v>0</v>
      </c>
      <c r="E305" s="305">
        <v>0</v>
      </c>
      <c r="F305" s="305">
        <v>1</v>
      </c>
      <c r="G305" s="305">
        <v>1</v>
      </c>
      <c r="H305" s="305">
        <v>0</v>
      </c>
      <c r="I305" s="305">
        <v>0</v>
      </c>
      <c r="J305" s="308" t="s">
        <v>304</v>
      </c>
      <c r="K305" s="308" t="s">
        <v>304</v>
      </c>
      <c r="L305" s="305">
        <f>M305/MoM!M305*100</f>
        <v>0.79071983670868551</v>
      </c>
      <c r="M305" s="305">
        <f>N305/MoM!N305*100</f>
        <v>0.79087798067602721</v>
      </c>
      <c r="N305" s="305">
        <f>O305/MoM!O305*100</f>
        <v>0.79680956553109739</v>
      </c>
      <c r="O305" s="305">
        <f>P305/MoM!P305*100</f>
        <v>0.79768605605318155</v>
      </c>
      <c r="P305" s="305">
        <f>Q305/MoM!Q305*100</f>
        <v>0.80845481780989958</v>
      </c>
      <c r="Q305" s="305">
        <f>R305/MoM!R305*100</f>
        <v>0.82721096958308926</v>
      </c>
      <c r="R305" s="305">
        <f>S305/MoM!S305*100</f>
        <v>0.83970185522379404</v>
      </c>
      <c r="S305" s="305">
        <f>T305/MoM!T305*100</f>
        <v>0.84532785765379348</v>
      </c>
      <c r="T305" s="305">
        <f>U305/MoM!U305*100</f>
        <v>0.85555632473140431</v>
      </c>
      <c r="U305" s="305">
        <f>V305/MoM!V305*100</f>
        <v>0.86445411050861087</v>
      </c>
      <c r="V305" s="305">
        <f>W305/MoM!W305*100</f>
        <v>0.91640780255017851</v>
      </c>
      <c r="W305" s="305">
        <f>X305/MoM!X305*100</f>
        <v>0.93107032739098128</v>
      </c>
      <c r="X305" s="305">
        <f>Y305/MoM!Y305*100</f>
        <v>0.93172207662015494</v>
      </c>
      <c r="Y305" s="305">
        <f>Z305/MoM!Z305*100</f>
        <v>0.93134938778950682</v>
      </c>
      <c r="Z305" s="305">
        <f>AA305/MoM!AA305*100</f>
        <v>0.91505077350319053</v>
      </c>
      <c r="AA305" s="305">
        <f>AB305/MoM!AB305*100</f>
        <v>0.92081559337626062</v>
      </c>
      <c r="AB305" s="305">
        <f>AC305/MoM!AC305*100</f>
        <v>0.95359662850045546</v>
      </c>
      <c r="AC305" s="305">
        <f>AD305/MoM!AD305*100</f>
        <v>0.95512238310605613</v>
      </c>
      <c r="AD305" s="305">
        <f>AE305/MoM!AE305*100</f>
        <v>0.95607750548916215</v>
      </c>
      <c r="AE305" s="305">
        <f>AF305/MoM!AF305*100</f>
        <v>0.96908015956381466</v>
      </c>
      <c r="AF305" s="305">
        <f>AG305/MoM!AG305*100</f>
        <v>0.96917706757977118</v>
      </c>
      <c r="AG305" s="305">
        <f>AH305/MoM!AH305*100</f>
        <v>0.97169692795547857</v>
      </c>
      <c r="AH305" s="305">
        <f>AI305/MoM!AI305*100</f>
        <v>0.97169692795547857</v>
      </c>
      <c r="AI305" s="305">
        <f>AJ305/MoM!AJ305*100</f>
        <v>0.97334881273300289</v>
      </c>
      <c r="AJ305" s="305">
        <f>AK305/MoM!AK305*100</f>
        <v>0.99184244017492995</v>
      </c>
      <c r="AK305" s="305">
        <f>AL305/MoM!AL305*100</f>
        <v>0.99471878325143726</v>
      </c>
      <c r="AL305" s="305">
        <f>AM305/MoM!AM305*100</f>
        <v>0.99511667076473787</v>
      </c>
      <c r="AM305" s="305">
        <f>AN305/MoM!AN305*100</f>
        <v>0.99521618243181442</v>
      </c>
      <c r="AN305" s="305">
        <f>AO305/MoM!AO305*100</f>
        <v>0.99740565803316439</v>
      </c>
      <c r="AO305" s="305">
        <f>AP305/MoM!AP305*100</f>
        <v>0.99780462029637773</v>
      </c>
      <c r="AP305" s="305">
        <f>AQ305/MoM!AQ305*100</f>
        <v>0.99990000999899997</v>
      </c>
      <c r="AQ305" s="305">
        <f>AR305/MoM!AR305*100</f>
        <v>0.99990000999899997</v>
      </c>
      <c r="AR305" s="307">
        <v>1</v>
      </c>
      <c r="AS305" s="305">
        <f>AR305*MoM!AS305/100</f>
        <v>1.0023</v>
      </c>
      <c r="AT305" s="305">
        <f>AS305*MoM!AT305/100</f>
        <v>1.0023</v>
      </c>
      <c r="AU305" s="305">
        <f>AT305*MoM!AU305/100</f>
        <v>1.01763519</v>
      </c>
      <c r="AV305" s="305">
        <f>AU305*MoM!AV305/100</f>
        <v>1.0302538663559999</v>
      </c>
      <c r="AW305" s="305">
        <f>AV305*MoM!AW305/100</f>
        <v>1.0319022725421696</v>
      </c>
      <c r="AX305" s="305">
        <f>AW305*MoM!AX305/100</f>
        <v>1.034482028223525</v>
      </c>
      <c r="AY305" s="305">
        <f>AX305*MoM!AY305/100</f>
        <v>1.0358268548602154</v>
      </c>
      <c r="AZ305" s="305">
        <f>AY305*MoM!AZ305/100</f>
        <v>1.0358268548602154</v>
      </c>
    </row>
    <row r="306" spans="1:52" ht="26.25" x14ac:dyDescent="0.45">
      <c r="A306" s="305">
        <f>Веса!A306</f>
        <v>1</v>
      </c>
      <c r="B306" s="314">
        <f>MoM!B306</f>
        <v>0</v>
      </c>
      <c r="C306" s="305">
        <f>БИПЦ_НДС!E306</f>
        <v>1</v>
      </c>
      <c r="D306" s="305">
        <f t="shared" si="4"/>
        <v>0</v>
      </c>
      <c r="E306" s="305">
        <v>0</v>
      </c>
      <c r="F306" s="305">
        <v>1</v>
      </c>
      <c r="G306" s="305">
        <v>1</v>
      </c>
      <c r="H306" s="305">
        <v>0</v>
      </c>
      <c r="I306" s="305">
        <v>0</v>
      </c>
      <c r="J306" s="308" t="s">
        <v>305</v>
      </c>
      <c r="K306" s="308" t="s">
        <v>305</v>
      </c>
      <c r="L306" s="305">
        <f>M306/MoM!M306*100</f>
        <v>0.95570295377000702</v>
      </c>
      <c r="M306" s="305">
        <f>N306/MoM!N306*100</f>
        <v>0.95493839140699111</v>
      </c>
      <c r="N306" s="305">
        <f>O306/MoM!O306*100</f>
        <v>0.95388795917644342</v>
      </c>
      <c r="O306" s="305">
        <f>P306/MoM!P306*100</f>
        <v>0.96027900850292558</v>
      </c>
      <c r="P306" s="305">
        <f>Q306/MoM!Q306*100</f>
        <v>0.96344792923098532</v>
      </c>
      <c r="Q306" s="305">
        <f>R306/MoM!R306*100</f>
        <v>0.96479675633190864</v>
      </c>
      <c r="R306" s="305">
        <f>S306/MoM!S306*100</f>
        <v>0.97830391092055546</v>
      </c>
      <c r="S306" s="305">
        <f>T306/MoM!T306*100</f>
        <v>0.99033704902487829</v>
      </c>
      <c r="T306" s="305">
        <f>U306/MoM!U306*100</f>
        <v>0.99895298135139476</v>
      </c>
      <c r="U306" s="305">
        <f>V306/MoM!V306*100</f>
        <v>1.0044472227488275</v>
      </c>
      <c r="V306" s="305">
        <f>W306/MoM!W306*100</f>
        <v>0.99821964996778478</v>
      </c>
      <c r="W306" s="305">
        <f>X306/MoM!X306*100</f>
        <v>0.99482570315789431</v>
      </c>
      <c r="X306" s="305">
        <f>Y306/MoM!Y306*100</f>
        <v>0.99721328484547311</v>
      </c>
      <c r="Y306" s="305">
        <f>Z306/MoM!Z306*100</f>
        <v>0.99591690757517404</v>
      </c>
      <c r="Z306" s="305">
        <f>AA306/MoM!AA306*100</f>
        <v>0.99671364110123417</v>
      </c>
      <c r="AA306" s="305">
        <f>AB306/MoM!AB306*100</f>
        <v>0.99352415744971023</v>
      </c>
      <c r="AB306" s="305">
        <f>AC306/MoM!AC306*100</f>
        <v>0.99262998570800542</v>
      </c>
      <c r="AC306" s="305">
        <f>AD306/MoM!AD306*100</f>
        <v>0.99590566466084185</v>
      </c>
      <c r="AD306" s="305">
        <f>AE306/MoM!AE306*100</f>
        <v>0.99610484579377401</v>
      </c>
      <c r="AE306" s="305">
        <f>AF306/MoM!AF306*100</f>
        <v>0.99909316033115536</v>
      </c>
      <c r="AF306" s="305">
        <f>AG306/MoM!AG306*100</f>
        <v>1.0000922534914864</v>
      </c>
      <c r="AG306" s="305">
        <f>AH306/MoM!AH306*100</f>
        <v>1.0102931944770996</v>
      </c>
      <c r="AH306" s="305">
        <f>AI306/MoM!AI306*100</f>
        <v>1.0040293766713415</v>
      </c>
      <c r="AI306" s="305">
        <f>AJ306/MoM!AJ306*100</f>
        <v>1.0182865938200747</v>
      </c>
      <c r="AJ306" s="305">
        <f>AK306/MoM!AK306*100</f>
        <v>1.0204249956670968</v>
      </c>
      <c r="AK306" s="305">
        <f>AL306/MoM!AL306*100</f>
        <v>1.022771973157131</v>
      </c>
      <c r="AL306" s="305">
        <f>AM306/MoM!AM306*100</f>
        <v>1.0217492011839739</v>
      </c>
      <c r="AM306" s="305">
        <f>AN306/MoM!AN306*100</f>
        <v>1.0214426764236186</v>
      </c>
      <c r="AN306" s="305">
        <f>AO306/MoM!AO306*100</f>
        <v>1.0243027159176048</v>
      </c>
      <c r="AO306" s="305">
        <f>AP306/MoM!AP306*100</f>
        <v>1.0244051461891965</v>
      </c>
      <c r="AP306" s="305">
        <f>AQ306/MoM!AQ306*100</f>
        <v>1.0054536509846965</v>
      </c>
      <c r="AQ306" s="305">
        <f>AR306/MoM!AR306*100</f>
        <v>0.99710838568152349</v>
      </c>
      <c r="AR306" s="307">
        <v>1</v>
      </c>
      <c r="AS306" s="305">
        <f>AR306*MoM!AS306/100</f>
        <v>1.0068000000000001</v>
      </c>
      <c r="AT306" s="305">
        <f>AS306*MoM!AT306/100</f>
        <v>1.01022312</v>
      </c>
      <c r="AU306" s="305">
        <f>AT306*MoM!AU306/100</f>
        <v>1.0134558339839999</v>
      </c>
      <c r="AV306" s="305">
        <f>AU306*MoM!AV306/100</f>
        <v>1.0302792008281343</v>
      </c>
      <c r="AW306" s="305">
        <f>AV306*MoM!AW306/100</f>
        <v>1.0315155358691281</v>
      </c>
      <c r="AX306" s="305">
        <f>AW306*MoM!AX306/100</f>
        <v>1.0347132340303224</v>
      </c>
      <c r="AY306" s="305">
        <f>AX306*MoM!AY306/100</f>
        <v>1.0375069597622042</v>
      </c>
      <c r="AZ306" s="305">
        <f>AY306*MoM!AZ306/100</f>
        <v>1.0410344834253957</v>
      </c>
    </row>
    <row r="307" spans="1:52" ht="26.25" x14ac:dyDescent="0.45">
      <c r="A307" s="305">
        <f>Веса!A307</f>
        <v>1</v>
      </c>
      <c r="B307" s="314">
        <f>MoM!B307</f>
        <v>0</v>
      </c>
      <c r="C307" s="305">
        <f>БИПЦ_НДС!E307</f>
        <v>1</v>
      </c>
      <c r="D307" s="305">
        <f t="shared" si="4"/>
        <v>0</v>
      </c>
      <c r="E307" s="305">
        <v>0</v>
      </c>
      <c r="F307" s="305">
        <v>1</v>
      </c>
      <c r="G307" s="305">
        <v>1</v>
      </c>
      <c r="H307" s="305">
        <v>0</v>
      </c>
      <c r="I307" s="305">
        <v>0</v>
      </c>
      <c r="J307" s="308" t="s">
        <v>306</v>
      </c>
      <c r="K307" s="308" t="s">
        <v>306</v>
      </c>
      <c r="L307" s="305">
        <f>M307/MoM!M307*100</f>
        <v>0.89420019129424178</v>
      </c>
      <c r="M307" s="305">
        <f>N307/MoM!N307*100</f>
        <v>0.89920771236548946</v>
      </c>
      <c r="N307" s="305">
        <f>O307/MoM!O307*100</f>
        <v>0.90568200789452102</v>
      </c>
      <c r="O307" s="305">
        <f>P307/MoM!P307*100</f>
        <v>0.91763701039872869</v>
      </c>
      <c r="P307" s="305">
        <f>Q307/MoM!Q307*100</f>
        <v>0.92323459616216097</v>
      </c>
      <c r="Q307" s="305">
        <f>R307/MoM!R307*100</f>
        <v>0.93246694212378267</v>
      </c>
      <c r="R307" s="305">
        <f>S307/MoM!S307*100</f>
        <v>0.95111628096625833</v>
      </c>
      <c r="S307" s="305">
        <f>T307/MoM!T307*100</f>
        <v>0.98117155544479207</v>
      </c>
      <c r="T307" s="305">
        <f>U307/MoM!U307*100</f>
        <v>1.0065838987308122</v>
      </c>
      <c r="U307" s="305">
        <f>V307/MoM!V307*100</f>
        <v>1.0275208438244132</v>
      </c>
      <c r="V307" s="305">
        <f>W307/MoM!W307*100</f>
        <v>1.0386180689377167</v>
      </c>
      <c r="W307" s="305">
        <f>X307/MoM!X307*100</f>
        <v>1.0416300613376361</v>
      </c>
      <c r="X307" s="305">
        <f>Y307/MoM!Y307*100</f>
        <v>1.0491297977792671</v>
      </c>
      <c r="Y307" s="305">
        <f>Z307/MoM!Z307*100</f>
        <v>1.0471364511634864</v>
      </c>
      <c r="Z307" s="305">
        <f>AA307/MoM!AA307*100</f>
        <v>1.0505920014523258</v>
      </c>
      <c r="AA307" s="305">
        <f>AB307/MoM!AB307*100</f>
        <v>1.0573157902616206</v>
      </c>
      <c r="AB307" s="305">
        <f>AC307/MoM!AC307*100</f>
        <v>1.0546725007859665</v>
      </c>
      <c r="AC307" s="305">
        <f>AD307/MoM!AD307*100</f>
        <v>1.0503483435327441</v>
      </c>
      <c r="AD307" s="305">
        <f>AE307/MoM!AE307*100</f>
        <v>1.0538144930664022</v>
      </c>
      <c r="AE307" s="305">
        <f>AF307/MoM!AF307*100</f>
        <v>1.0568705550962947</v>
      </c>
      <c r="AF307" s="305">
        <f>AG307/MoM!AG307*100</f>
        <v>1.0577160515403716</v>
      </c>
      <c r="AG307" s="305">
        <f>AH307/MoM!AH307*100</f>
        <v>1.0666008663733109</v>
      </c>
      <c r="AH307" s="305">
        <f>AI307/MoM!AI307*100</f>
        <v>1.0629744234276415</v>
      </c>
      <c r="AI307" s="305">
        <f>AJ307/MoM!AJ307*100</f>
        <v>1.0609547720231289</v>
      </c>
      <c r="AJ307" s="305">
        <f>AK307/MoM!AK307*100</f>
        <v>1.0638193499075914</v>
      </c>
      <c r="AK307" s="305">
        <f>AL307/MoM!AL307*100</f>
        <v>1.0578619615481089</v>
      </c>
      <c r="AL307" s="305">
        <f>AM307/MoM!AM307*100</f>
        <v>1.0487643486787952</v>
      </c>
      <c r="AM307" s="305">
        <f>AN307/MoM!AN307*100</f>
        <v>1.0351304121459708</v>
      </c>
      <c r="AN307" s="305">
        <f>AO307/MoM!AO307*100</f>
        <v>1.0273669340548761</v>
      </c>
      <c r="AO307" s="305">
        <f>AP307/MoM!AP307*100</f>
        <v>1.0189425251956263</v>
      </c>
      <c r="AP307" s="305">
        <f>AQ307/MoM!AQ307*100</f>
        <v>1.0102815137314636</v>
      </c>
      <c r="AQ307" s="305">
        <f>AR307/MoM!AR307*100</f>
        <v>1.0034115994380894</v>
      </c>
      <c r="AR307" s="307">
        <v>1</v>
      </c>
      <c r="AS307" s="305">
        <f>AR307*MoM!AS307/100</f>
        <v>0.99580000000000002</v>
      </c>
      <c r="AT307" s="305">
        <f>AS307*MoM!AT307/100</f>
        <v>1.00048026</v>
      </c>
      <c r="AU307" s="305">
        <f>AT307*MoM!AU307/100</f>
        <v>1.0059829014299999</v>
      </c>
      <c r="AV307" s="305">
        <f>AU307*MoM!AV307/100</f>
        <v>1.0086990552638608</v>
      </c>
      <c r="AW307" s="305">
        <f>AV307*MoM!AW307/100</f>
        <v>1.0109181931854412</v>
      </c>
      <c r="AX307" s="305">
        <f>AW307*MoM!AX307/100</f>
        <v>1.0147596823195457</v>
      </c>
      <c r="AY307" s="305">
        <f>AX307*MoM!AY307/100</f>
        <v>1.0158759179700971</v>
      </c>
      <c r="AZ307" s="305">
        <f>AY307*MoM!AZ307/100</f>
        <v>1.0136409909505628</v>
      </c>
    </row>
    <row r="308" spans="1:52" x14ac:dyDescent="0.45">
      <c r="A308" s="305">
        <f>Веса!A308</f>
        <v>1</v>
      </c>
      <c r="B308" s="305">
        <f>MoM!B308</f>
        <v>1</v>
      </c>
      <c r="C308" s="305">
        <f>БИПЦ_НДС!E308</f>
        <v>1</v>
      </c>
      <c r="D308" s="305">
        <f t="shared" si="4"/>
        <v>0</v>
      </c>
      <c r="E308" s="305">
        <v>0</v>
      </c>
      <c r="F308" s="305">
        <v>1</v>
      </c>
      <c r="G308" s="305">
        <v>1</v>
      </c>
      <c r="H308" s="305">
        <v>0</v>
      </c>
      <c r="I308" s="305">
        <v>0</v>
      </c>
      <c r="J308" s="308" t="s">
        <v>307</v>
      </c>
      <c r="K308" s="308" t="s">
        <v>307</v>
      </c>
      <c r="L308" s="305">
        <f>M308/MoM!M308*100</f>
        <v>0.87814282155181766</v>
      </c>
      <c r="M308" s="305">
        <f>N308/MoM!N308*100</f>
        <v>0.87006390759354091</v>
      </c>
      <c r="N308" s="305">
        <f>O308/MoM!O308*100</f>
        <v>0.86449549858494212</v>
      </c>
      <c r="O308" s="305">
        <f>P308/MoM!P308*100</f>
        <v>0.86553289318324411</v>
      </c>
      <c r="P308" s="305">
        <f>Q308/MoM!Q308*100</f>
        <v>0.8708126438316619</v>
      </c>
      <c r="Q308" s="305">
        <f>R308/MoM!R308*100</f>
        <v>0.87420881314260546</v>
      </c>
      <c r="R308" s="305">
        <f>S308/MoM!S308*100</f>
        <v>0.87884211985226124</v>
      </c>
      <c r="S308" s="305">
        <f>T308/MoM!T308*100</f>
        <v>0.88358786729946359</v>
      </c>
      <c r="T308" s="305">
        <f>U308/MoM!U308*100</f>
        <v>0.89392584534686725</v>
      </c>
      <c r="U308" s="305">
        <f>V308/MoM!V308*100</f>
        <v>0.90465295549102975</v>
      </c>
      <c r="V308" s="305">
        <f>W308/MoM!W308*100</f>
        <v>0.91035226911062328</v>
      </c>
      <c r="W308" s="305">
        <f>X308/MoM!X308*100</f>
        <v>0.91526817136382066</v>
      </c>
      <c r="X308" s="305">
        <f>Y308/MoM!Y308*100</f>
        <v>0.92075978039200357</v>
      </c>
      <c r="Y308" s="305">
        <f>Z308/MoM!Z308*100</f>
        <v>0.92766547874494365</v>
      </c>
      <c r="Z308" s="305">
        <f>AA308/MoM!AA308*100</f>
        <v>0.93248933923441735</v>
      </c>
      <c r="AA308" s="305">
        <f>AB308/MoM!AB308*100</f>
        <v>0.93938976034475208</v>
      </c>
      <c r="AB308" s="305">
        <f>AC308/MoM!AC308*100</f>
        <v>0.94436852607457933</v>
      </c>
      <c r="AC308" s="305">
        <f>AD308/MoM!AD308*100</f>
        <v>0.94587951571629869</v>
      </c>
      <c r="AD308" s="305">
        <f>AE308/MoM!AE308*100</f>
        <v>0.94843339040873254</v>
      </c>
      <c r="AE308" s="305">
        <f>AF308/MoM!AF308*100</f>
        <v>0.95260649732653091</v>
      </c>
      <c r="AF308" s="305">
        <f>AG308/MoM!AG308*100</f>
        <v>0.95813161501102484</v>
      </c>
      <c r="AG308" s="305">
        <f>AH308/MoM!AH308*100</f>
        <v>0.97125801813667589</v>
      </c>
      <c r="AH308" s="305">
        <f>AI308/MoM!AI308*100</f>
        <v>0.97931945968721024</v>
      </c>
      <c r="AI308" s="305">
        <f>AJ308/MoM!AJ308*100</f>
        <v>0.98783953898648891</v>
      </c>
      <c r="AJ308" s="305">
        <f>AK308/MoM!AK308*100</f>
        <v>0.99139576132684026</v>
      </c>
      <c r="AK308" s="305">
        <f>AL308/MoM!AL308*100</f>
        <v>0.99456822776308607</v>
      </c>
      <c r="AL308" s="305">
        <f>AM308/MoM!AM308*100</f>
        <v>0.9999388961930068</v>
      </c>
      <c r="AM308" s="305">
        <f>AN308/MoM!AN308*100</f>
        <v>1.0026387312127278</v>
      </c>
      <c r="AN308" s="305">
        <f>AO308/MoM!AO308*100</f>
        <v>1.003039786705213</v>
      </c>
      <c r="AO308" s="305">
        <f>AP308/MoM!AP308*100</f>
        <v>0.99722215594232266</v>
      </c>
      <c r="AP308" s="305">
        <f>AQ308/MoM!AQ308*100</f>
        <v>0.9958260449240034</v>
      </c>
      <c r="AQ308" s="305">
        <f>AR308/MoM!AR308*100</f>
        <v>0.99433230585661736</v>
      </c>
      <c r="AR308" s="307">
        <v>1</v>
      </c>
      <c r="AS308" s="305">
        <f>AR308*MoM!AS308/100</f>
        <v>1.0063</v>
      </c>
      <c r="AT308" s="305">
        <f>AS308*MoM!AT308/100</f>
        <v>1.0025766899999999</v>
      </c>
      <c r="AU308" s="305">
        <f>AT308*MoM!AU308/100</f>
        <v>0.99876689857800005</v>
      </c>
      <c r="AV308" s="305">
        <f>AU308*MoM!AV308/100</f>
        <v>1.0027619661723122</v>
      </c>
      <c r="AW308" s="305">
        <f>AV308*MoM!AW308/100</f>
        <v>1.0043663853181879</v>
      </c>
      <c r="AX308" s="305">
        <f>AW308*MoM!AX308/100</f>
        <v>1.0038642021255288</v>
      </c>
      <c r="AY308" s="305">
        <f>AX308*MoM!AY308/100</f>
        <v>1.0052696120085047</v>
      </c>
      <c r="AZ308" s="305">
        <f>AY308*MoM!AZ308/100</f>
        <v>1.0006453717932657</v>
      </c>
    </row>
    <row r="309" spans="1:52" x14ac:dyDescent="0.45">
      <c r="A309" s="305">
        <f>Веса!A309</f>
        <v>1</v>
      </c>
      <c r="B309" s="314">
        <f>MoM!B309</f>
        <v>0</v>
      </c>
      <c r="C309" s="305">
        <f>БИПЦ_НДС!E309</f>
        <v>0</v>
      </c>
      <c r="D309" s="305">
        <f t="shared" si="4"/>
        <v>1</v>
      </c>
      <c r="E309" s="305">
        <v>0</v>
      </c>
      <c r="F309" s="305">
        <v>1</v>
      </c>
      <c r="G309" s="305">
        <v>1</v>
      </c>
      <c r="H309" s="305">
        <v>0</v>
      </c>
      <c r="I309" s="305">
        <v>0</v>
      </c>
      <c r="J309" s="308" t="s">
        <v>308</v>
      </c>
      <c r="K309" s="308" t="s">
        <v>308</v>
      </c>
      <c r="L309" s="305">
        <f>M309/MoM!M309*100</f>
        <v>0.93923356975049255</v>
      </c>
      <c r="M309" s="305">
        <f>N309/MoM!N309*100</f>
        <v>0.93115616105063825</v>
      </c>
      <c r="N309" s="305">
        <f>O309/MoM!O309*100</f>
        <v>0.92920073311243201</v>
      </c>
      <c r="O309" s="305">
        <f>P309/MoM!P309*100</f>
        <v>0.92697065135296219</v>
      </c>
      <c r="P309" s="305">
        <f>Q309/MoM!Q309*100</f>
        <v>0.92873189559053282</v>
      </c>
      <c r="Q309" s="305">
        <f>R309/MoM!R309*100</f>
        <v>0.9327254427415721</v>
      </c>
      <c r="R309" s="305">
        <f>S309/MoM!S309*100</f>
        <v>0.9395343384735857</v>
      </c>
      <c r="S309" s="305">
        <f>T309/MoM!T309*100</f>
        <v>0.94564131167366394</v>
      </c>
      <c r="T309" s="305">
        <f>U309/MoM!U309*100</f>
        <v>0.94781628669051343</v>
      </c>
      <c r="U309" s="305">
        <f>V309/MoM!V309*100</f>
        <v>0.94923801112054929</v>
      </c>
      <c r="V309" s="305">
        <f>W309/MoM!W309*100</f>
        <v>0.95825577222619451</v>
      </c>
      <c r="W309" s="305">
        <f>X309/MoM!X309*100</f>
        <v>0.96295122551010282</v>
      </c>
      <c r="X309" s="305">
        <f>Y309/MoM!Y309*100</f>
        <v>0.96786227676020442</v>
      </c>
      <c r="Y309" s="305">
        <f>Z309/MoM!Z309*100</f>
        <v>0.97928305162597495</v>
      </c>
      <c r="Z309" s="305">
        <f>AA309/MoM!AA309*100</f>
        <v>0.98378775366345428</v>
      </c>
      <c r="AA309" s="305">
        <f>AB309/MoM!AB309*100</f>
        <v>0.98191855693149366</v>
      </c>
      <c r="AB309" s="305">
        <f>AC309/MoM!AC309*100</f>
        <v>0.98506069631367432</v>
      </c>
      <c r="AC309" s="305">
        <f>AD309/MoM!AD309*100</f>
        <v>0.99047853014339948</v>
      </c>
      <c r="AD309" s="305">
        <f>AE309/MoM!AE309*100</f>
        <v>0.98760614240598366</v>
      </c>
      <c r="AE309" s="305">
        <f>AF309/MoM!AF309*100</f>
        <v>0.9878036636344647</v>
      </c>
      <c r="AF309" s="305">
        <f>AG309/MoM!AG309*100</f>
        <v>0.99056951389264114</v>
      </c>
      <c r="AG309" s="305">
        <f>AH309/MoM!AH309*100</f>
        <v>0.99671104487877549</v>
      </c>
      <c r="AH309" s="305">
        <f>AI309/MoM!AI309*100</f>
        <v>1.0023922978345845</v>
      </c>
      <c r="AI309" s="305">
        <f>AJ309/MoM!AJ309*100</f>
        <v>1.0088076085407258</v>
      </c>
      <c r="AJ309" s="305">
        <f>AK309/MoM!AK309*100</f>
        <v>1.0096146546275584</v>
      </c>
      <c r="AK309" s="305">
        <f>AL309/MoM!AL309*100</f>
        <v>1.0085040785074681</v>
      </c>
      <c r="AL309" s="305">
        <f>AM309/MoM!AM309*100</f>
        <v>1.0087057793231697</v>
      </c>
      <c r="AM309" s="305">
        <f>AN309/MoM!AN309*100</f>
        <v>1.0096136145245607</v>
      </c>
      <c r="AN309" s="305">
        <f>AO309/MoM!AO309*100</f>
        <v>1.0058780441508197</v>
      </c>
      <c r="AO309" s="305">
        <f>AP309/MoM!AP309*100</f>
        <v>1.0044698148890085</v>
      </c>
      <c r="AP309" s="305">
        <f>AQ309/MoM!AQ309*100</f>
        <v>1.0094921639634535</v>
      </c>
      <c r="AQ309" s="305">
        <f>AR309/MoM!AR309*100</f>
        <v>1.0097950116126426</v>
      </c>
      <c r="AR309" s="307">
        <v>1</v>
      </c>
      <c r="AS309" s="305">
        <f>AR309*MoM!AS309/100</f>
        <v>1.0006999999999999</v>
      </c>
      <c r="AT309" s="305">
        <f>AS309*MoM!AT309/100</f>
        <v>1.0064039899999999</v>
      </c>
      <c r="AU309" s="305">
        <f>AT309*MoM!AU309/100</f>
        <v>1.0058001476059999</v>
      </c>
      <c r="AV309" s="305">
        <f>AU309*MoM!AV309/100</f>
        <v>1.0172662692887082</v>
      </c>
      <c r="AW309" s="305">
        <f>AV309*MoM!AW309/100</f>
        <v>1.0253026728160892</v>
      </c>
      <c r="AX309" s="305">
        <f>AW309*MoM!AX309/100</f>
        <v>1.0203812199865718</v>
      </c>
      <c r="AY309" s="305">
        <f>AX309*MoM!AY309/100</f>
        <v>1.0122181702266793</v>
      </c>
      <c r="AZ309" s="305">
        <f>AY309*MoM!AZ309/100</f>
        <v>1.0118132829585884</v>
      </c>
    </row>
    <row r="310" spans="1:52" x14ac:dyDescent="0.45">
      <c r="A310" s="305">
        <f>Веса!A310</f>
        <v>1</v>
      </c>
      <c r="B310" s="305">
        <f>MoM!B310</f>
        <v>1</v>
      </c>
      <c r="C310" s="305">
        <f>БИПЦ_НДС!E310</f>
        <v>0</v>
      </c>
      <c r="D310" s="305">
        <f t="shared" si="4"/>
        <v>1</v>
      </c>
      <c r="E310" s="305">
        <v>0</v>
      </c>
      <c r="F310" s="305">
        <v>1</v>
      </c>
      <c r="G310" s="305">
        <v>1</v>
      </c>
      <c r="H310" s="305">
        <v>0</v>
      </c>
      <c r="I310" s="305">
        <v>0</v>
      </c>
      <c r="J310" s="308" t="s">
        <v>309</v>
      </c>
      <c r="K310" s="308" t="s">
        <v>309</v>
      </c>
      <c r="L310" s="305">
        <f>M310/MoM!M310*100</f>
        <v>0.85027913378239905</v>
      </c>
      <c r="M310" s="305">
        <f>N310/MoM!N310*100</f>
        <v>0.85886695303360128</v>
      </c>
      <c r="N310" s="305">
        <f>O310/MoM!O310*100</f>
        <v>0.86247419423634253</v>
      </c>
      <c r="O310" s="305">
        <f>P310/MoM!P310*100</f>
        <v>0.86497536939962805</v>
      </c>
      <c r="P310" s="305">
        <f>Q310/MoM!Q310*100</f>
        <v>0.86471587678880812</v>
      </c>
      <c r="Q310" s="305">
        <f>R310/MoM!R310*100</f>
        <v>0.86852062664667884</v>
      </c>
      <c r="R310" s="305">
        <f>S310/MoM!S310*100</f>
        <v>0.87199470915326571</v>
      </c>
      <c r="S310" s="305">
        <f>T310/MoM!T310*100</f>
        <v>0.87583148587353998</v>
      </c>
      <c r="T310" s="305">
        <f>U310/MoM!U310*100</f>
        <v>0.87986031070855819</v>
      </c>
      <c r="U310" s="305">
        <f>V310/MoM!V310*100</f>
        <v>0.88496350051066786</v>
      </c>
      <c r="V310" s="305">
        <f>W310/MoM!W310*100</f>
        <v>0.88965380706337438</v>
      </c>
      <c r="W310" s="305">
        <f>X310/MoM!X310*100</f>
        <v>0.8923227684845646</v>
      </c>
      <c r="X310" s="305">
        <f>Y310/MoM!Y310*100</f>
        <v>0.8943751108520791</v>
      </c>
      <c r="Y310" s="305">
        <f>Z310/MoM!Z310*100</f>
        <v>0.90215617431649231</v>
      </c>
      <c r="Z310" s="305">
        <f>AA310/MoM!AA310*100</f>
        <v>0.90558436777889495</v>
      </c>
      <c r="AA310" s="305">
        <f>AB310/MoM!AB310*100</f>
        <v>0.91337239334179343</v>
      </c>
      <c r="AB310" s="305">
        <f>AC310/MoM!AC310*100</f>
        <v>0.91766524359049984</v>
      </c>
      <c r="AC310" s="305">
        <f>AD310/MoM!AD310*100</f>
        <v>0.91766524359049984</v>
      </c>
      <c r="AD310" s="305">
        <f>AE310/MoM!AE310*100</f>
        <v>0.92032647279691238</v>
      </c>
      <c r="AE310" s="305">
        <f>AF310/MoM!AF310*100</f>
        <v>0.92437590927721869</v>
      </c>
      <c r="AF310" s="305">
        <f>AG310/MoM!AG310*100</f>
        <v>0.92862803845989383</v>
      </c>
      <c r="AG310" s="305">
        <f>AH310/MoM!AH310*100</f>
        <v>0.93364262986757729</v>
      </c>
      <c r="AH310" s="305">
        <f>AI310/MoM!AI310*100</f>
        <v>0.93653692202016692</v>
      </c>
      <c r="AI310" s="305">
        <f>AJ310/MoM!AJ310*100</f>
        <v>0.94683882816238873</v>
      </c>
      <c r="AJ310" s="305">
        <f>AK310/MoM!AK310*100</f>
        <v>0.95422417102205526</v>
      </c>
      <c r="AK310" s="305">
        <f>AL310/MoM!AL310*100</f>
        <v>0.9609991626363118</v>
      </c>
      <c r="AL310" s="305">
        <f>AM310/MoM!AM310*100</f>
        <v>0.96695735744465694</v>
      </c>
      <c r="AM310" s="305">
        <f>AN310/MoM!AN310*100</f>
        <v>0.97208223143911365</v>
      </c>
      <c r="AN310" s="305">
        <f>AO310/MoM!AO310*100</f>
        <v>0.97558172747229444</v>
      </c>
      <c r="AO310" s="305">
        <f>AP310/MoM!AP310*100</f>
        <v>0.9820205668736115</v>
      </c>
      <c r="AP310" s="305">
        <f>AQ310/MoM!AQ310*100</f>
        <v>0.98673426559460486</v>
      </c>
      <c r="AQ310" s="305">
        <f>AR310/MoM!AR310*100</f>
        <v>0.99423344601312391</v>
      </c>
      <c r="AR310" s="307">
        <v>1</v>
      </c>
      <c r="AS310" s="305">
        <f>AR310*MoM!AS310/100</f>
        <v>1.0015000000000001</v>
      </c>
      <c r="AT310" s="305">
        <f>AS310*MoM!AT310/100</f>
        <v>1.0061069</v>
      </c>
      <c r="AU310" s="305">
        <f>AT310*MoM!AU310/100</f>
        <v>1.0092258313900002</v>
      </c>
      <c r="AV310" s="305">
        <f>AU310*MoM!AV310/100</f>
        <v>1.0193180897039003</v>
      </c>
      <c r="AW310" s="305">
        <f>AV310*MoM!AW310/100</f>
        <v>1.0287977479381467</v>
      </c>
      <c r="AX310" s="305">
        <f>AW310*MoM!AX310/100</f>
        <v>1.0394972445167034</v>
      </c>
      <c r="AY310" s="305">
        <f>AX310*MoM!AY310/100</f>
        <v>1.0417841384546402</v>
      </c>
      <c r="AZ310" s="305">
        <f>AY310*MoM!AZ310/100</f>
        <v>1.0448053124561587</v>
      </c>
    </row>
    <row r="311" spans="1:52" ht="26.25" x14ac:dyDescent="0.45">
      <c r="A311" s="305">
        <f>Веса!A311</f>
        <v>1</v>
      </c>
      <c r="B311" s="305">
        <f>MoM!B311</f>
        <v>1</v>
      </c>
      <c r="C311" s="305">
        <f>БИПЦ_НДС!E311</f>
        <v>0</v>
      </c>
      <c r="D311" s="305">
        <f t="shared" si="4"/>
        <v>1</v>
      </c>
      <c r="E311" s="305">
        <v>0</v>
      </c>
      <c r="F311" s="305">
        <v>1</v>
      </c>
      <c r="G311" s="305">
        <v>1</v>
      </c>
      <c r="H311" s="305">
        <v>0</v>
      </c>
      <c r="I311" s="305">
        <v>0</v>
      </c>
      <c r="J311" s="308" t="s">
        <v>310</v>
      </c>
      <c r="K311" s="308" t="s">
        <v>310</v>
      </c>
      <c r="L311" s="305">
        <f>M311/MoM!M311*100</f>
        <v>0.93541493687015298</v>
      </c>
      <c r="M311" s="305">
        <f>N311/MoM!N311*100</f>
        <v>0.93419889745222184</v>
      </c>
      <c r="N311" s="305">
        <f>O311/MoM!O311*100</f>
        <v>0.93662781458559774</v>
      </c>
      <c r="O311" s="305">
        <f>P311/MoM!P311*100</f>
        <v>0.9351292100822608</v>
      </c>
      <c r="P311" s="305">
        <f>Q311/MoM!Q311*100</f>
        <v>0.91867093598481286</v>
      </c>
      <c r="Q311" s="305">
        <f>R311/MoM!R311*100</f>
        <v>0.91214837233932067</v>
      </c>
      <c r="R311" s="305">
        <f>S311/MoM!S311*100</f>
        <v>0.911692298153151</v>
      </c>
      <c r="S311" s="305">
        <f>T311/MoM!T311*100</f>
        <v>0.91424503658797984</v>
      </c>
      <c r="T311" s="305">
        <f>U311/MoM!U311*100</f>
        <v>0.9190905352818961</v>
      </c>
      <c r="U311" s="305">
        <f>V311/MoM!V311*100</f>
        <v>0.93076298507997612</v>
      </c>
      <c r="V311" s="305">
        <f>W311/MoM!W311*100</f>
        <v>0.94155983570690382</v>
      </c>
      <c r="W311" s="305">
        <f>X311/MoM!X311*100</f>
        <v>0.94862153447470565</v>
      </c>
      <c r="X311" s="305">
        <f>Y311/MoM!Y311*100</f>
        <v>0.97195762422278342</v>
      </c>
      <c r="Y311" s="305">
        <f>Z311/MoM!Z311*100</f>
        <v>0.97983048097898795</v>
      </c>
      <c r="Z311" s="305">
        <f>AA311/MoM!AA311*100</f>
        <v>0.98472963338388297</v>
      </c>
      <c r="AA311" s="305">
        <f>AB311/MoM!AB311*100</f>
        <v>0.9889639708074337</v>
      </c>
      <c r="AB311" s="305">
        <f>AC311/MoM!AC311*100</f>
        <v>0.99242534470525978</v>
      </c>
      <c r="AC311" s="305">
        <f>AD311/MoM!AD311*100</f>
        <v>0.9945094379291407</v>
      </c>
      <c r="AD311" s="305">
        <f>AE311/MoM!AE311*100</f>
        <v>0.99749296624292816</v>
      </c>
      <c r="AE311" s="305">
        <f>AF311/MoM!AF311*100</f>
        <v>0.99509898312394529</v>
      </c>
      <c r="AF311" s="305">
        <f>AG311/MoM!AG311*100</f>
        <v>0.99499947322563287</v>
      </c>
      <c r="AG311" s="305">
        <f>AH311/MoM!AH311*100</f>
        <v>0.99430297359437492</v>
      </c>
      <c r="AH311" s="305">
        <f>AI311/MoM!AI311*100</f>
        <v>0.99808132489403356</v>
      </c>
      <c r="AI311" s="305">
        <f>AJ311/MoM!AJ311*100</f>
        <v>0.99618497037673481</v>
      </c>
      <c r="AJ311" s="305">
        <f>AK311/MoM!AK311*100</f>
        <v>0.99269832298041638</v>
      </c>
      <c r="AK311" s="305">
        <f>AL311/MoM!AL311*100</f>
        <v>0.98833045035930256</v>
      </c>
      <c r="AL311" s="305">
        <f>AM311/MoM!AM311*100</f>
        <v>0.9959405948270692</v>
      </c>
      <c r="AM311" s="305">
        <f>AN311/MoM!AN311*100</f>
        <v>1.0081906641434422</v>
      </c>
      <c r="AN311" s="305">
        <f>AO311/MoM!AO311*100</f>
        <v>1.0010325104280238</v>
      </c>
      <c r="AO311" s="305">
        <f>AP311/MoM!AP311*100</f>
        <v>1.005437053473907</v>
      </c>
      <c r="AP311" s="305">
        <f>AQ311/MoM!AQ311*100</f>
        <v>0.99880116892097914</v>
      </c>
      <c r="AQ311" s="305">
        <f>AR311/MoM!AR311*100</f>
        <v>0.99970008997300808</v>
      </c>
      <c r="AR311" s="307">
        <v>1</v>
      </c>
      <c r="AS311" s="305">
        <f>AR311*MoM!AS311/100</f>
        <v>0.99870000000000003</v>
      </c>
      <c r="AT311" s="305">
        <f>AS311*MoM!AT311/100</f>
        <v>0.99790104000000002</v>
      </c>
      <c r="AU311" s="305">
        <f>AT311*MoM!AU311/100</f>
        <v>1.000695162912</v>
      </c>
      <c r="AV311" s="305">
        <f>AU311*MoM!AV311/100</f>
        <v>1.0017959275912032</v>
      </c>
      <c r="AW311" s="305">
        <f>AV311*MoM!AW311/100</f>
        <v>0.99678694795324718</v>
      </c>
      <c r="AX311" s="305">
        <f>AW311*MoM!AX311/100</f>
        <v>1.0075522469911422</v>
      </c>
      <c r="AY311" s="305">
        <f>AX311*MoM!AY311/100</f>
        <v>1.0157134201917706</v>
      </c>
      <c r="AZ311" s="305">
        <f>AY311*MoM!AZ311/100</f>
        <v>1.0080955695403322</v>
      </c>
    </row>
    <row r="312" spans="1:52" ht="26.25" x14ac:dyDescent="0.45">
      <c r="A312" s="305">
        <f>Веса!A312</f>
        <v>1</v>
      </c>
      <c r="B312" s="305">
        <f>MoM!B312</f>
        <v>1</v>
      </c>
      <c r="C312" s="305">
        <f>БИПЦ_НДС!E312</f>
        <v>0</v>
      </c>
      <c r="D312" s="305">
        <f t="shared" si="4"/>
        <v>1</v>
      </c>
      <c r="E312" s="305">
        <v>0</v>
      </c>
      <c r="F312" s="305">
        <v>1</v>
      </c>
      <c r="G312" s="305">
        <v>1</v>
      </c>
      <c r="H312" s="305">
        <v>0</v>
      </c>
      <c r="I312" s="305">
        <v>0</v>
      </c>
      <c r="J312" s="308" t="s">
        <v>311</v>
      </c>
      <c r="K312" s="308" t="s">
        <v>311</v>
      </c>
      <c r="L312" s="305">
        <f>M312/MoM!M312*100</f>
        <v>0.90657706284449857</v>
      </c>
      <c r="M312" s="305">
        <f>N312/MoM!N312*100</f>
        <v>0.91364836393468563</v>
      </c>
      <c r="N312" s="305">
        <f>O312/MoM!O312*100</f>
        <v>0.9100851353153403</v>
      </c>
      <c r="O312" s="305">
        <f>P312/MoM!P312*100</f>
        <v>0.90216739463809681</v>
      </c>
      <c r="P312" s="305">
        <f>Q312/MoM!Q312*100</f>
        <v>0.90018262636989299</v>
      </c>
      <c r="Q312" s="305">
        <f>R312/MoM!R312*100</f>
        <v>0.89982255331934502</v>
      </c>
      <c r="R312" s="305">
        <f>S312/MoM!S312*100</f>
        <v>0.89793292595737439</v>
      </c>
      <c r="S312" s="305">
        <f>T312/MoM!T312*100</f>
        <v>0.89820230583516159</v>
      </c>
      <c r="T312" s="305">
        <f>U312/MoM!U312*100</f>
        <v>0.90484900289834169</v>
      </c>
      <c r="U312" s="305">
        <f>V312/MoM!V312*100</f>
        <v>0.90548239720037049</v>
      </c>
      <c r="V312" s="305">
        <f>W312/MoM!W312*100</f>
        <v>0.91290735285741342</v>
      </c>
      <c r="W312" s="305">
        <f>X312/MoM!X312*100</f>
        <v>0.91774576182755763</v>
      </c>
      <c r="X312" s="305">
        <f>Y312/MoM!Y312*100</f>
        <v>0.93665132452120536</v>
      </c>
      <c r="Y312" s="305">
        <f>Z312/MoM!Z312*100</f>
        <v>0.94414453511737495</v>
      </c>
      <c r="Z312" s="305">
        <f>AA312/MoM!AA312*100</f>
        <v>0.949526158967544</v>
      </c>
      <c r="AA312" s="305">
        <f>AB312/MoM!AB312*100</f>
        <v>0.9569324630074908</v>
      </c>
      <c r="AB312" s="305">
        <f>AC312/MoM!AC312*100</f>
        <v>0.9685113458098813</v>
      </c>
      <c r="AC312" s="305">
        <f>AD312/MoM!AD312*100</f>
        <v>0.97161058211647278</v>
      </c>
      <c r="AD312" s="305">
        <f>AE312/MoM!AE312*100</f>
        <v>0.97297083693143582</v>
      </c>
      <c r="AE312" s="305">
        <f>AF312/MoM!AF312*100</f>
        <v>0.97083030109018675</v>
      </c>
      <c r="AF312" s="305">
        <f>AG312/MoM!AG312*100</f>
        <v>0.97005363684931467</v>
      </c>
      <c r="AG312" s="305">
        <f>AH312/MoM!AH312*100</f>
        <v>0.97238176557775302</v>
      </c>
      <c r="AH312" s="305">
        <f>AI312/MoM!AI312*100</f>
        <v>0.97743815075875728</v>
      </c>
      <c r="AI312" s="305">
        <f>AJ312/MoM!AJ312*100</f>
        <v>0.97802461364921256</v>
      </c>
      <c r="AJ312" s="305">
        <f>AK312/MoM!AK312*100</f>
        <v>0.98712024255615038</v>
      </c>
      <c r="AK312" s="305">
        <f>AL312/MoM!AL312*100</f>
        <v>0.98899577101700697</v>
      </c>
      <c r="AL312" s="305">
        <f>AM312/MoM!AM312*100</f>
        <v>0.99295175410107506</v>
      </c>
      <c r="AM312" s="305">
        <f>AN312/MoM!AN312*100</f>
        <v>0.99682426594206919</v>
      </c>
      <c r="AN312" s="305">
        <f>AO312/MoM!AO312*100</f>
        <v>1.0025061642579389</v>
      </c>
      <c r="AO312" s="305">
        <f>AP312/MoM!AP312*100</f>
        <v>1.0031076679564936</v>
      </c>
      <c r="AP312" s="305">
        <f>AQ312/MoM!AQ312*100</f>
        <v>1.0025058033557197</v>
      </c>
      <c r="AQ312" s="305">
        <f>AR312/MoM!AR312*100</f>
        <v>1.0002000400080016</v>
      </c>
      <c r="AR312" s="307">
        <v>1</v>
      </c>
      <c r="AS312" s="305">
        <f>AR312*MoM!AS312/100</f>
        <v>1.0018</v>
      </c>
      <c r="AT312" s="305">
        <f>AS312*MoM!AT312/100</f>
        <v>1.00059784</v>
      </c>
      <c r="AU312" s="305">
        <f>AT312*MoM!AU312/100</f>
        <v>1.003399513952</v>
      </c>
      <c r="AV312" s="305">
        <f>AU312*MoM!AV312/100</f>
        <v>1.0108246703552448</v>
      </c>
      <c r="AW312" s="305">
        <f>AV312*MoM!AW312/100</f>
        <v>1.0119365774926354</v>
      </c>
      <c r="AX312" s="305">
        <f>AW312*MoM!AX312/100</f>
        <v>1.0065733136319244</v>
      </c>
      <c r="AY312" s="305">
        <f>AX312*MoM!AY312/100</f>
        <v>1.0223765146559456</v>
      </c>
      <c r="AZ312" s="305">
        <f>AY312*MoM!AZ312/100</f>
        <v>1.0213541381412896</v>
      </c>
    </row>
    <row r="313" spans="1:52" x14ac:dyDescent="0.45">
      <c r="A313" s="305">
        <f>Веса!A313</f>
        <v>1</v>
      </c>
      <c r="B313" s="305">
        <f>MoM!B313</f>
        <v>1</v>
      </c>
      <c r="C313" s="305">
        <f>БИПЦ_НДС!E313</f>
        <v>0</v>
      </c>
      <c r="D313" s="305">
        <f t="shared" si="4"/>
        <v>1</v>
      </c>
      <c r="E313" s="305">
        <v>0</v>
      </c>
      <c r="F313" s="305">
        <v>1</v>
      </c>
      <c r="G313" s="305">
        <v>1</v>
      </c>
      <c r="H313" s="305">
        <v>0</v>
      </c>
      <c r="I313" s="305">
        <v>0</v>
      </c>
      <c r="J313" s="308" t="s">
        <v>312</v>
      </c>
      <c r="K313" s="308" t="s">
        <v>312</v>
      </c>
      <c r="L313" s="305">
        <f>M313/MoM!M313*100</f>
        <v>0.86776504100628193</v>
      </c>
      <c r="M313" s="305">
        <f>N313/MoM!N313*100</f>
        <v>0.86646339344477241</v>
      </c>
      <c r="N313" s="305">
        <f>O313/MoM!O313*100</f>
        <v>0.85909845460049183</v>
      </c>
      <c r="O313" s="305">
        <f>P313/MoM!P313*100</f>
        <v>0.8558338804730099</v>
      </c>
      <c r="P313" s="305">
        <f>Q313/MoM!Q313*100</f>
        <v>0.85574829708496247</v>
      </c>
      <c r="Q313" s="305">
        <f>R313/MoM!R313*100</f>
        <v>0.86113951135659772</v>
      </c>
      <c r="R313" s="305">
        <f>S313/MoM!S313*100</f>
        <v>0.86260344852590387</v>
      </c>
      <c r="S313" s="305">
        <f>T313/MoM!T313*100</f>
        <v>0.86967679680381627</v>
      </c>
      <c r="T313" s="305">
        <f>U313/MoM!U313*100</f>
        <v>0.87211189183486693</v>
      </c>
      <c r="U313" s="305">
        <f>V313/MoM!V313*100</f>
        <v>0.87612360653730736</v>
      </c>
      <c r="V313" s="305">
        <f>W313/MoM!W313*100</f>
        <v>0.87954048860280287</v>
      </c>
      <c r="W313" s="305">
        <f>X313/MoM!X313*100</f>
        <v>0.88912747992857344</v>
      </c>
      <c r="X313" s="305">
        <f>Y313/MoM!Y313*100</f>
        <v>0.88574879550484487</v>
      </c>
      <c r="Y313" s="305">
        <f>Z313/MoM!Z313*100</f>
        <v>0.89336623514618652</v>
      </c>
      <c r="Z313" s="305">
        <f>AA313/MoM!AA313*100</f>
        <v>0.90390795672091162</v>
      </c>
      <c r="AA313" s="305">
        <f>AB313/MoM!AB313*100</f>
        <v>0.90978335843959757</v>
      </c>
      <c r="AB313" s="305">
        <f>AC313/MoM!AC313*100</f>
        <v>0.91587890694114282</v>
      </c>
      <c r="AC313" s="305">
        <f>AD313/MoM!AD313*100</f>
        <v>0.91844336788057812</v>
      </c>
      <c r="AD313" s="305">
        <f>AE313/MoM!AE313*100</f>
        <v>0.91862705655415422</v>
      </c>
      <c r="AE313" s="305">
        <f>AF313/MoM!AF313*100</f>
        <v>0.92083176148988422</v>
      </c>
      <c r="AF313" s="305">
        <f>AG313/MoM!AG313*100</f>
        <v>0.92902716416714426</v>
      </c>
      <c r="AG313" s="305">
        <f>AH313/MoM!AH313*100</f>
        <v>0.9394322684058164</v>
      </c>
      <c r="AH313" s="305">
        <f>AI313/MoM!AI313*100</f>
        <v>0.94722955623358462</v>
      </c>
      <c r="AI313" s="305">
        <f>AJ313/MoM!AJ313*100</f>
        <v>0.95641768292905049</v>
      </c>
      <c r="AJ313" s="305">
        <f>AK313/MoM!AK313*100</f>
        <v>0.96244311433150342</v>
      </c>
      <c r="AK313" s="305">
        <f>AL313/MoM!AL313*100</f>
        <v>0.9692764604432571</v>
      </c>
      <c r="AL313" s="305">
        <f>AM313/MoM!AM313*100</f>
        <v>0.97053651984183331</v>
      </c>
      <c r="AM313" s="305">
        <f>AN313/MoM!AN313*100</f>
        <v>0.97849491930453625</v>
      </c>
      <c r="AN313" s="305">
        <f>AO313/MoM!AO313*100</f>
        <v>0.98475728678808527</v>
      </c>
      <c r="AO313" s="305">
        <f>AP313/MoM!AP313*100</f>
        <v>0.98977954895070464</v>
      </c>
      <c r="AP313" s="305">
        <f>AQ313/MoM!AQ313*100</f>
        <v>0.98968057099580953</v>
      </c>
      <c r="AQ313" s="305">
        <f>AR313/MoM!AR313*100</f>
        <v>0.99472794190788827</v>
      </c>
      <c r="AR313" s="307">
        <v>1</v>
      </c>
      <c r="AS313" s="305">
        <f>AR313*MoM!AS313/100</f>
        <v>0.99829999999999997</v>
      </c>
      <c r="AT313" s="305">
        <f>AS313*MoM!AT313/100</f>
        <v>0.99600390999999988</v>
      </c>
      <c r="AU313" s="305">
        <f>AT313*MoM!AU313/100</f>
        <v>0.99769711664699978</v>
      </c>
      <c r="AV313" s="305">
        <f>AU313*MoM!AV313/100</f>
        <v>1.000989517131935</v>
      </c>
      <c r="AW313" s="305">
        <f>AV313*MoM!AW313/100</f>
        <v>1.0049934752004628</v>
      </c>
      <c r="AX313" s="305">
        <f>AW313*MoM!AX313/100</f>
        <v>1.0101189419239851</v>
      </c>
      <c r="AY313" s="305">
        <f>AX313*MoM!AY313/100</f>
        <v>1.0092098348762535</v>
      </c>
      <c r="AZ313" s="305">
        <f>AY313*MoM!AZ313/100</f>
        <v>1.0061822053716247</v>
      </c>
    </row>
    <row r="314" spans="1:52" x14ac:dyDescent="0.45">
      <c r="A314" s="305">
        <f>Веса!A314</f>
        <v>1</v>
      </c>
      <c r="B314" s="314">
        <f>MoM!B314</f>
        <v>0</v>
      </c>
      <c r="C314" s="305">
        <f>БИПЦ_НДС!E314</f>
        <v>0</v>
      </c>
      <c r="D314" s="305">
        <f t="shared" si="4"/>
        <v>1</v>
      </c>
      <c r="E314" s="305">
        <v>0</v>
      </c>
      <c r="F314" s="305">
        <v>1</v>
      </c>
      <c r="G314" s="305">
        <v>1</v>
      </c>
      <c r="H314" s="305">
        <v>0</v>
      </c>
      <c r="I314" s="305">
        <v>0</v>
      </c>
      <c r="J314" s="308" t="s">
        <v>313</v>
      </c>
      <c r="K314" s="308" t="s">
        <v>313</v>
      </c>
      <c r="L314" s="305">
        <f>M314/MoM!M314*100</f>
        <v>0.86842419312507668</v>
      </c>
      <c r="M314" s="305">
        <f>N314/MoM!N314*100</f>
        <v>0.86251890861182601</v>
      </c>
      <c r="N314" s="305">
        <f>O314/MoM!O314*100</f>
        <v>0.86131138213976954</v>
      </c>
      <c r="O314" s="305">
        <f>P314/MoM!P314*100</f>
        <v>0.86492888994475647</v>
      </c>
      <c r="P314" s="305">
        <f>Q314/MoM!Q314*100</f>
        <v>0.86406396105481176</v>
      </c>
      <c r="Q314" s="305">
        <f>R314/MoM!R314*100</f>
        <v>0.86484161861976117</v>
      </c>
      <c r="R314" s="305">
        <f>S314/MoM!S314*100</f>
        <v>0.86510107110534717</v>
      </c>
      <c r="S314" s="305">
        <f>T314/MoM!T314*100</f>
        <v>0.87340604138795852</v>
      </c>
      <c r="T314" s="305">
        <f>U314/MoM!U314*100</f>
        <v>0.87620094072039989</v>
      </c>
      <c r="U314" s="305">
        <f>V314/MoM!V314*100</f>
        <v>0.8891687146430618</v>
      </c>
      <c r="V314" s="305">
        <f>W314/MoM!W314*100</f>
        <v>0.89156947017259813</v>
      </c>
      <c r="W314" s="305">
        <f>X314/MoM!X314*100</f>
        <v>0.89763214256977186</v>
      </c>
      <c r="X314" s="305">
        <f>Y314/MoM!Y314*100</f>
        <v>0.91684147042076503</v>
      </c>
      <c r="Y314" s="305">
        <f>Z314/MoM!Z314*100</f>
        <v>0.91995873142019569</v>
      </c>
      <c r="Z314" s="305">
        <f>AA314/MoM!AA314*100</f>
        <v>0.92649043841327905</v>
      </c>
      <c r="AA314" s="305">
        <f>AB314/MoM!AB314*100</f>
        <v>0.92120944291432338</v>
      </c>
      <c r="AB314" s="305">
        <f>AC314/MoM!AC314*100</f>
        <v>0.92019611252711764</v>
      </c>
      <c r="AC314" s="305">
        <f>AD314/MoM!AD314*100</f>
        <v>0.9185397595245689</v>
      </c>
      <c r="AD314" s="305">
        <f>AE314/MoM!AE314*100</f>
        <v>0.92671476338433756</v>
      </c>
      <c r="AE314" s="305">
        <f>AF314/MoM!AF314*100</f>
        <v>0.92643674895532213</v>
      </c>
      <c r="AF314" s="305">
        <f>AG314/MoM!AG314*100</f>
        <v>0.92791904775365064</v>
      </c>
      <c r="AG314" s="305">
        <f>AH314/MoM!AH314*100</f>
        <v>0.93673427870731041</v>
      </c>
      <c r="AH314" s="305">
        <f>AI314/MoM!AI314*100</f>
        <v>0.94619529492225429</v>
      </c>
      <c r="AI314" s="305">
        <f>AJ314/MoM!AJ314*100</f>
        <v>0.94865540268905224</v>
      </c>
      <c r="AJ314" s="305">
        <f>AK314/MoM!AK314*100</f>
        <v>0.95586518374948903</v>
      </c>
      <c r="AK314" s="305">
        <f>AL314/MoM!AL314*100</f>
        <v>0.96322534566436013</v>
      </c>
      <c r="AL314" s="305">
        <f>AM314/MoM!AM314*100</f>
        <v>0.96938998787661212</v>
      </c>
      <c r="AM314" s="305">
        <f>AN314/MoM!AN314*100</f>
        <v>0.97869613176022763</v>
      </c>
      <c r="AN314" s="305">
        <f>AO314/MoM!AO314*100</f>
        <v>0.98721078810654161</v>
      </c>
      <c r="AO314" s="305">
        <f>AP314/MoM!AP314*100</f>
        <v>0.99096218910134648</v>
      </c>
      <c r="AP314" s="305">
        <f>AQ314/MoM!AQ314*100</f>
        <v>0.99086309288243624</v>
      </c>
      <c r="AQ314" s="305">
        <f>AR314/MoM!AR314*100</f>
        <v>0.99542106310969536</v>
      </c>
      <c r="AR314" s="307">
        <v>1</v>
      </c>
      <c r="AS314" s="305">
        <f>AR314*MoM!AS314/100</f>
        <v>0.99739999999999995</v>
      </c>
      <c r="AT314" s="305">
        <f>AS314*MoM!AT314/100</f>
        <v>1.0050799799999999</v>
      </c>
      <c r="AU314" s="305">
        <f>AT314*MoM!AU314/100</f>
        <v>1.0056830279879998</v>
      </c>
      <c r="AV314" s="305">
        <f>AU314*MoM!AV314/100</f>
        <v>1.0122199676699219</v>
      </c>
      <c r="AW314" s="305">
        <f>AV314*MoM!AW314/100</f>
        <v>1.0200140614209803</v>
      </c>
      <c r="AX314" s="305">
        <f>AW314*MoM!AX314/100</f>
        <v>1.0265421514140747</v>
      </c>
      <c r="AY314" s="305">
        <f>AX314*MoM!AY314/100</f>
        <v>1.0285952357169028</v>
      </c>
      <c r="AZ314" s="305">
        <f>AY314*MoM!AZ314/100</f>
        <v>1.031578161900482</v>
      </c>
    </row>
    <row r="315" spans="1:52" x14ac:dyDescent="0.45">
      <c r="A315" s="305">
        <f>Веса!A315</f>
        <v>1</v>
      </c>
      <c r="B315" s="314">
        <f>MoM!B315</f>
        <v>0</v>
      </c>
      <c r="C315" s="305">
        <f>БИПЦ_НДС!E315</f>
        <v>0</v>
      </c>
      <c r="D315" s="305">
        <f t="shared" si="4"/>
        <v>1</v>
      </c>
      <c r="E315" s="305">
        <v>0</v>
      </c>
      <c r="F315" s="305">
        <v>1</v>
      </c>
      <c r="G315" s="305">
        <v>1</v>
      </c>
      <c r="H315" s="305">
        <v>0</v>
      </c>
      <c r="I315" s="305">
        <v>0</v>
      </c>
      <c r="J315" s="308" t="s">
        <v>314</v>
      </c>
      <c r="K315" s="308" t="s">
        <v>314</v>
      </c>
      <c r="L315" s="305">
        <f>M315/MoM!M315*100</f>
        <v>0.84955415117192545</v>
      </c>
      <c r="M315" s="305">
        <f>N315/MoM!N315*100</f>
        <v>0.8461559345672377</v>
      </c>
      <c r="N315" s="305">
        <f>O315/MoM!O315*100</f>
        <v>0.84395592913736273</v>
      </c>
      <c r="O315" s="305">
        <f>P315/MoM!P315*100</f>
        <v>0.83813263322631493</v>
      </c>
      <c r="P315" s="305">
        <f>Q315/MoM!Q315*100</f>
        <v>0.83436103637679637</v>
      </c>
      <c r="Q315" s="305">
        <f>R315/MoM!R315*100</f>
        <v>0.85229979865889749</v>
      </c>
      <c r="R315" s="305">
        <f>S315/MoM!S315*100</f>
        <v>0.85383393829648357</v>
      </c>
      <c r="S315" s="305">
        <f>T315/MoM!T315*100</f>
        <v>0.86527531306965655</v>
      </c>
      <c r="T315" s="305">
        <f>U315/MoM!U315*100</f>
        <v>0.86570795072619133</v>
      </c>
      <c r="U315" s="305">
        <f>V315/MoM!V315*100</f>
        <v>0.87514416738910683</v>
      </c>
      <c r="V315" s="305">
        <f>W315/MoM!W315*100</f>
        <v>0.8859084406479929</v>
      </c>
      <c r="W315" s="305">
        <f>X315/MoM!X315*100</f>
        <v>0.89078093707155681</v>
      </c>
      <c r="X315" s="305">
        <f>Y315/MoM!Y315*100</f>
        <v>0.90387541684650874</v>
      </c>
      <c r="Y315" s="305">
        <f>Z315/MoM!Z315*100</f>
        <v>0.9081236313056873</v>
      </c>
      <c r="Z315" s="305">
        <f>AA315/MoM!AA315*100</f>
        <v>0.9217454857752726</v>
      </c>
      <c r="AA315" s="305">
        <f>AB315/MoM!AB315*100</f>
        <v>0.92229853306673781</v>
      </c>
      <c r="AB315" s="305">
        <f>AC315/MoM!AC315*100</f>
        <v>0.92524988837255129</v>
      </c>
      <c r="AC315" s="305">
        <f>AD315/MoM!AD315*100</f>
        <v>0.92330686360696901</v>
      </c>
      <c r="AD315" s="305">
        <f>AE315/MoM!AE315*100</f>
        <v>0.93124730263398903</v>
      </c>
      <c r="AE315" s="305">
        <f>AF315/MoM!AF315*100</f>
        <v>0.9306885542524086</v>
      </c>
      <c r="AF315" s="305">
        <f>AG315/MoM!AG315*100</f>
        <v>0.93459744618026863</v>
      </c>
      <c r="AG315" s="305">
        <f>AH315/MoM!AH315*100</f>
        <v>0.93609280209415702</v>
      </c>
      <c r="AH315" s="305">
        <f>AI315/MoM!AI315*100</f>
        <v>0.94479846515363275</v>
      </c>
      <c r="AI315" s="305">
        <f>AJ315/MoM!AJ315*100</f>
        <v>0.94432606592105595</v>
      </c>
      <c r="AJ315" s="305">
        <f>AK315/MoM!AK315*100</f>
        <v>0.95348602876049027</v>
      </c>
      <c r="AK315" s="305">
        <f>AL315/MoM!AL315*100</f>
        <v>0.96321158625384717</v>
      </c>
      <c r="AL315" s="305">
        <f>AM315/MoM!AM315*100</f>
        <v>0.96908717692999558</v>
      </c>
      <c r="AM315" s="305">
        <f>AN315/MoM!AN315*100</f>
        <v>0.97461097383849649</v>
      </c>
      <c r="AN315" s="305">
        <f>AO315/MoM!AO315*100</f>
        <v>0.9796789509024566</v>
      </c>
      <c r="AO315" s="305">
        <f>AP315/MoM!AP315*100</f>
        <v>0.98908386883112009</v>
      </c>
      <c r="AP315" s="305">
        <f>AQ315/MoM!AQ315*100</f>
        <v>0.99491946365722372</v>
      </c>
      <c r="AQ315" s="305">
        <f>AR315/MoM!AR315*100</f>
        <v>0.99760574620909814</v>
      </c>
      <c r="AR315" s="307">
        <v>1</v>
      </c>
      <c r="AS315" s="305">
        <f>AR315*MoM!AS315/100</f>
        <v>0.99419999999999997</v>
      </c>
      <c r="AT315" s="305">
        <f>AS315*MoM!AT315/100</f>
        <v>0.99300695999999988</v>
      </c>
      <c r="AU315" s="305">
        <f>AT315*MoM!AU315/100</f>
        <v>0.99936220454399982</v>
      </c>
      <c r="AV315" s="305">
        <f>AU315*MoM!AV315/100</f>
        <v>1.0025601635985406</v>
      </c>
      <c r="AW315" s="305">
        <f>AV315*MoM!AW315/100</f>
        <v>1.007773476449253</v>
      </c>
      <c r="AX315" s="305">
        <f>AW315*MoM!AX315/100</f>
        <v>1.0138201173079484</v>
      </c>
      <c r="AY315" s="305">
        <f>AX315*MoM!AY315/100</f>
        <v>1.0167601956481416</v>
      </c>
      <c r="AZ315" s="305">
        <f>AY315*MoM!AZ315/100</f>
        <v>1.0156417594329286</v>
      </c>
    </row>
    <row r="316" spans="1:52" x14ac:dyDescent="0.45">
      <c r="A316" s="305">
        <f>Веса!A316</f>
        <v>1</v>
      </c>
      <c r="B316" s="305">
        <f>MoM!B316</f>
        <v>1</v>
      </c>
      <c r="C316" s="305">
        <f>БИПЦ_НДС!E316</f>
        <v>1</v>
      </c>
      <c r="D316" s="305">
        <f t="shared" si="4"/>
        <v>0</v>
      </c>
      <c r="E316" s="305">
        <v>0</v>
      </c>
      <c r="F316" s="305">
        <v>1</v>
      </c>
      <c r="G316" s="305">
        <v>1</v>
      </c>
      <c r="H316" s="305">
        <v>0</v>
      </c>
      <c r="I316" s="305">
        <v>0</v>
      </c>
      <c r="J316" s="308" t="s">
        <v>315</v>
      </c>
      <c r="K316" s="308" t="s">
        <v>315</v>
      </c>
      <c r="L316" s="305">
        <f>M316/MoM!M316*100</f>
        <v>0.92578434512995789</v>
      </c>
      <c r="M316" s="305">
        <f>N316/MoM!N316*100</f>
        <v>0.91921127627953536</v>
      </c>
      <c r="N316" s="305">
        <f>O316/MoM!O316*100</f>
        <v>0.91590211568492907</v>
      </c>
      <c r="O316" s="305">
        <f>P316/MoM!P316*100</f>
        <v>0.91388713103042218</v>
      </c>
      <c r="P316" s="305">
        <f>Q316/MoM!Q316*100</f>
        <v>0.91754267955454394</v>
      </c>
      <c r="Q316" s="305">
        <f>R316/MoM!R316*100</f>
        <v>0.91745092528658834</v>
      </c>
      <c r="R316" s="305">
        <f>S316/MoM!S316*100</f>
        <v>0.92497402287393826</v>
      </c>
      <c r="S316" s="305">
        <f>T316/MoM!T316*100</f>
        <v>0.92571400209223742</v>
      </c>
      <c r="T316" s="305">
        <f>U316/MoM!U316*100</f>
        <v>0.92154828908282227</v>
      </c>
      <c r="U316" s="305">
        <f>V316/MoM!V316*100</f>
        <v>0.92228552771408856</v>
      </c>
      <c r="V316" s="305">
        <f>W316/MoM!W316*100</f>
        <v>0.92634358403603057</v>
      </c>
      <c r="W316" s="305">
        <f>X316/MoM!X316*100</f>
        <v>0.9321795486154576</v>
      </c>
      <c r="X316" s="305">
        <f>Y316/MoM!Y316*100</f>
        <v>0.93199311270573459</v>
      </c>
      <c r="Y316" s="305">
        <f>Z316/MoM!Z316*100</f>
        <v>0.93534828791147517</v>
      </c>
      <c r="Z316" s="305">
        <f>AA316/MoM!AA316*100</f>
        <v>0.93899614623432981</v>
      </c>
      <c r="AA316" s="305">
        <f>AB316/MoM!AB316*100</f>
        <v>0.94979460191602461</v>
      </c>
      <c r="AB316" s="305">
        <f>AC316/MoM!AC316*100</f>
        <v>0.94647032080931859</v>
      </c>
      <c r="AC316" s="305">
        <f>AD316/MoM!AD316*100</f>
        <v>0.95148661350960806</v>
      </c>
      <c r="AD316" s="305">
        <f>AE316/MoM!AE316*100</f>
        <v>0.95510226264094444</v>
      </c>
      <c r="AE316" s="305">
        <f>AF316/MoM!AF316*100</f>
        <v>0.95433818083083166</v>
      </c>
      <c r="AF316" s="305">
        <f>AG316/MoM!AG316*100</f>
        <v>0.95576968810207796</v>
      </c>
      <c r="AG316" s="305">
        <f>AH316/MoM!AH316*100</f>
        <v>0.96207776804355172</v>
      </c>
      <c r="AH316" s="305">
        <f>AI316/MoM!AI316*100</f>
        <v>0.96621470244613905</v>
      </c>
      <c r="AI316" s="305">
        <f>AJ316/MoM!AJ316*100</f>
        <v>0.97056266860714668</v>
      </c>
      <c r="AJ316" s="305">
        <f>AK316/MoM!AK316*100</f>
        <v>0.97696838221995386</v>
      </c>
      <c r="AK316" s="305">
        <f>AL316/MoM!AL316*100</f>
        <v>0.98107164942527769</v>
      </c>
      <c r="AL316" s="305">
        <f>AM316/MoM!AM316*100</f>
        <v>0.98764482947642696</v>
      </c>
      <c r="AM316" s="305">
        <f>AN316/MoM!AN316*100</f>
        <v>0.99455834328276205</v>
      </c>
      <c r="AN316" s="305">
        <f>AO316/MoM!AO316*100</f>
        <v>0.99833766498723642</v>
      </c>
      <c r="AO316" s="305">
        <f>AP316/MoM!AP316*100</f>
        <v>1.0006338416167071</v>
      </c>
      <c r="AP316" s="305">
        <f>AQ316/MoM!AQ316*100</f>
        <v>0.99392959487787524</v>
      </c>
      <c r="AQ316" s="305">
        <f>AR316/MoM!AR316*100</f>
        <v>0.99830288509533782</v>
      </c>
      <c r="AR316" s="307">
        <v>1</v>
      </c>
      <c r="AS316" s="305">
        <f>AR316*MoM!AS316/100</f>
        <v>1.0079</v>
      </c>
      <c r="AT316" s="305">
        <f>AS316*MoM!AT316/100</f>
        <v>1.01304029</v>
      </c>
      <c r="AU316" s="305">
        <f>AT316*MoM!AU316/100</f>
        <v>1.014762458493</v>
      </c>
      <c r="AV316" s="305">
        <f>AU316*MoM!AV316/100</f>
        <v>1.0328252302541754</v>
      </c>
      <c r="AW316" s="305">
        <f>AV316*MoM!AW316/100</f>
        <v>1.0346843156686329</v>
      </c>
      <c r="AX316" s="305">
        <f>AW316*MoM!AX316/100</f>
        <v>1.0407889531310779</v>
      </c>
      <c r="AY316" s="305">
        <f>AX316*MoM!AY316/100</f>
        <v>1.048803028070187</v>
      </c>
      <c r="AZ316" s="305">
        <f>AY316*MoM!AZ316/100</f>
        <v>1.0518445568515906</v>
      </c>
    </row>
    <row r="317" spans="1:52" ht="26.25" x14ac:dyDescent="0.45">
      <c r="A317" s="305">
        <f>Веса!A317</f>
        <v>1</v>
      </c>
      <c r="B317" s="305">
        <f>MoM!B317</f>
        <v>1</v>
      </c>
      <c r="C317" s="305">
        <f>БИПЦ_НДС!E317</f>
        <v>0</v>
      </c>
      <c r="D317" s="305">
        <f t="shared" si="4"/>
        <v>1</v>
      </c>
      <c r="E317" s="305">
        <v>0</v>
      </c>
      <c r="F317" s="305">
        <v>1</v>
      </c>
      <c r="G317" s="305">
        <v>1</v>
      </c>
      <c r="H317" s="305">
        <v>0</v>
      </c>
      <c r="I317" s="305">
        <v>0</v>
      </c>
      <c r="J317" s="308" t="s">
        <v>316</v>
      </c>
      <c r="K317" s="308" t="s">
        <v>316</v>
      </c>
      <c r="L317" s="305">
        <f>M317/MoM!M317*100</f>
        <v>0.96762654076834131</v>
      </c>
      <c r="M317" s="305">
        <f>N317/MoM!N317*100</f>
        <v>0.95891790190142623</v>
      </c>
      <c r="N317" s="305">
        <f>O317/MoM!O317*100</f>
        <v>0.94980818183336269</v>
      </c>
      <c r="O317" s="305">
        <f>P317/MoM!P317*100</f>
        <v>0.93584600156041231</v>
      </c>
      <c r="P317" s="305">
        <f>Q317/MoM!Q317*100</f>
        <v>0.91965586573341707</v>
      </c>
      <c r="Q317" s="305">
        <f>R317/MoM!R317*100</f>
        <v>0.91524151757789651</v>
      </c>
      <c r="R317" s="305">
        <f>S317/MoM!S317*100</f>
        <v>0.90727891637496882</v>
      </c>
      <c r="S317" s="305">
        <f>T317/MoM!T317*100</f>
        <v>0.90718818848333127</v>
      </c>
      <c r="T317" s="305">
        <f>U317/MoM!U317*100</f>
        <v>0.90909328367914621</v>
      </c>
      <c r="U317" s="305">
        <f>V317/MoM!V317*100</f>
        <v>0.91554784599326799</v>
      </c>
      <c r="V317" s="305">
        <f>W317/MoM!W317*100</f>
        <v>0.91389985987048017</v>
      </c>
      <c r="W317" s="305">
        <f>X317/MoM!X317*100</f>
        <v>0.9086906306692184</v>
      </c>
      <c r="X317" s="305">
        <f>Y317/MoM!Y317*100</f>
        <v>0.91368842913789905</v>
      </c>
      <c r="Y317" s="305">
        <f>Z317/MoM!Z317*100</f>
        <v>0.91688633863988167</v>
      </c>
      <c r="Z317" s="305">
        <f>AA317/MoM!AA317*100</f>
        <v>0.91752815907692953</v>
      </c>
      <c r="AA317" s="305">
        <f>AB317/MoM!AB317*100</f>
        <v>0.93028180048809883</v>
      </c>
      <c r="AB317" s="305">
        <f>AC317/MoM!AC317*100</f>
        <v>0.93772405489200361</v>
      </c>
      <c r="AC317" s="305">
        <f>AD317/MoM!AD317*100</f>
        <v>0.93612992399868722</v>
      </c>
      <c r="AD317" s="305">
        <f>AE317/MoM!AE317*100</f>
        <v>0.93491295509748906</v>
      </c>
      <c r="AE317" s="305">
        <f>AF317/MoM!AF317*100</f>
        <v>0.9383721330313497</v>
      </c>
      <c r="AF317" s="305">
        <f>AG317/MoM!AG317*100</f>
        <v>0.93602620269877135</v>
      </c>
      <c r="AG317" s="305">
        <f>AH317/MoM!AH317*100</f>
        <v>0.95278107172707938</v>
      </c>
      <c r="AH317" s="305">
        <f>AI317/MoM!AI317*100</f>
        <v>0.9567827522283332</v>
      </c>
      <c r="AI317" s="305">
        <f>AJ317/MoM!AJ317*100</f>
        <v>0.96577651009927945</v>
      </c>
      <c r="AJ317" s="305">
        <f>AK317/MoM!AK317*100</f>
        <v>0.97553085285128227</v>
      </c>
      <c r="AK317" s="305">
        <f>AL317/MoM!AL317*100</f>
        <v>0.98460328978279921</v>
      </c>
      <c r="AL317" s="305">
        <f>AM317/MoM!AM317*100</f>
        <v>0.99553238629938834</v>
      </c>
      <c r="AM317" s="305">
        <f>AN317/MoM!AN317*100</f>
        <v>0.99712523811746734</v>
      </c>
      <c r="AN317" s="305">
        <f>AO317/MoM!AO317*100</f>
        <v>0.99642725045078517</v>
      </c>
      <c r="AO317" s="305">
        <f>AP317/MoM!AP317*100</f>
        <v>0.99662653590087535</v>
      </c>
      <c r="AP317" s="305">
        <f>AQ317/MoM!AQ317*100</f>
        <v>0.99423463221471331</v>
      </c>
      <c r="AQ317" s="305">
        <f>AR317/MoM!AR317*100</f>
        <v>0.99403578528827041</v>
      </c>
      <c r="AR317" s="307">
        <v>1</v>
      </c>
      <c r="AS317" s="305">
        <f>AR317*MoM!AS317/100</f>
        <v>0.99650000000000005</v>
      </c>
      <c r="AT317" s="305">
        <f>AS317*MoM!AT317/100</f>
        <v>0.99679895000000007</v>
      </c>
      <c r="AU317" s="305">
        <f>AT317*MoM!AU317/100</f>
        <v>1.0067669395000001</v>
      </c>
      <c r="AV317" s="305">
        <f>AU317*MoM!AV317/100</f>
        <v>1.0094852102366501</v>
      </c>
      <c r="AW317" s="305">
        <f>AV317*MoM!AW317/100</f>
        <v>0.99716949067176286</v>
      </c>
      <c r="AX317" s="305">
        <f>AW317*MoM!AX317/100</f>
        <v>0.99697005677362849</v>
      </c>
      <c r="AY317" s="305">
        <f>AX317*MoM!AY317/100</f>
        <v>0.99318157055788869</v>
      </c>
      <c r="AZ317" s="305">
        <f>AY317*MoM!AZ317/100</f>
        <v>0.98523611799342559</v>
      </c>
    </row>
    <row r="318" spans="1:52" s="74" customFormat="1" x14ac:dyDescent="0.45">
      <c r="A318" s="311">
        <f>Веса!A318</f>
        <v>0</v>
      </c>
      <c r="B318" s="311">
        <f>MoM!B318</f>
        <v>0</v>
      </c>
      <c r="C318" s="311">
        <f>БИПЦ_НДС!E318</f>
        <v>0</v>
      </c>
      <c r="D318" s="311">
        <f t="shared" si="4"/>
        <v>1</v>
      </c>
      <c r="E318" s="311">
        <v>0</v>
      </c>
      <c r="F318" s="311">
        <v>1</v>
      </c>
      <c r="G318" s="311">
        <v>1</v>
      </c>
      <c r="H318" s="311">
        <v>0</v>
      </c>
      <c r="I318" s="311">
        <v>0</v>
      </c>
      <c r="J318" s="318" t="s">
        <v>317</v>
      </c>
      <c r="K318" s="318" t="s">
        <v>317</v>
      </c>
      <c r="L318" s="311">
        <v>0</v>
      </c>
      <c r="M318" s="311">
        <v>0</v>
      </c>
      <c r="N318" s="311">
        <v>0</v>
      </c>
      <c r="O318" s="311">
        <v>0</v>
      </c>
      <c r="P318" s="311">
        <v>0</v>
      </c>
      <c r="Q318" s="311">
        <v>0</v>
      </c>
      <c r="R318" s="311">
        <v>0</v>
      </c>
      <c r="S318" s="311">
        <v>0</v>
      </c>
      <c r="T318" s="311">
        <v>0</v>
      </c>
      <c r="U318" s="311">
        <v>0</v>
      </c>
      <c r="V318" s="311">
        <v>0</v>
      </c>
      <c r="W318" s="311">
        <v>0</v>
      </c>
      <c r="X318" s="311">
        <v>0</v>
      </c>
      <c r="Y318" s="311">
        <v>0</v>
      </c>
      <c r="Z318" s="311">
        <v>0</v>
      </c>
      <c r="AA318" s="311">
        <v>0</v>
      </c>
      <c r="AB318" s="311">
        <v>0</v>
      </c>
      <c r="AC318" s="311">
        <v>0</v>
      </c>
      <c r="AD318" s="311">
        <v>0</v>
      </c>
      <c r="AE318" s="311">
        <v>0</v>
      </c>
      <c r="AF318" s="311">
        <v>0</v>
      </c>
      <c r="AG318" s="311">
        <v>0</v>
      </c>
      <c r="AH318" s="311">
        <v>0</v>
      </c>
      <c r="AI318" s="311">
        <v>0</v>
      </c>
      <c r="AJ318" s="311">
        <v>0</v>
      </c>
      <c r="AK318" s="311">
        <v>0</v>
      </c>
      <c r="AL318" s="311">
        <v>0</v>
      </c>
      <c r="AM318" s="311">
        <v>0</v>
      </c>
      <c r="AN318" s="311">
        <v>0</v>
      </c>
      <c r="AO318" s="311">
        <v>0</v>
      </c>
      <c r="AP318" s="311">
        <v>0</v>
      </c>
      <c r="AQ318" s="311">
        <v>0</v>
      </c>
      <c r="AR318" s="311">
        <v>0</v>
      </c>
      <c r="AS318" s="311">
        <v>0</v>
      </c>
      <c r="AT318" s="311">
        <v>0</v>
      </c>
      <c r="AU318" s="311">
        <v>0</v>
      </c>
      <c r="AV318" s="311">
        <v>0</v>
      </c>
      <c r="AW318" s="311">
        <v>0</v>
      </c>
      <c r="AX318" s="311">
        <v>0</v>
      </c>
      <c r="AY318" s="311">
        <v>0</v>
      </c>
      <c r="AZ318" s="311">
        <v>0</v>
      </c>
    </row>
    <row r="319" spans="1:52" ht="26.25" x14ac:dyDescent="0.45">
      <c r="A319" s="305">
        <f>Веса!A319</f>
        <v>1</v>
      </c>
      <c r="B319" s="305">
        <f>MoM!B319</f>
        <v>1</v>
      </c>
      <c r="C319" s="305">
        <f>БИПЦ_НДС!E319</f>
        <v>0</v>
      </c>
      <c r="D319" s="305">
        <f t="shared" si="4"/>
        <v>1</v>
      </c>
      <c r="E319" s="305">
        <v>0</v>
      </c>
      <c r="F319" s="305">
        <v>1</v>
      </c>
      <c r="G319" s="305">
        <v>1</v>
      </c>
      <c r="H319" s="305">
        <v>0</v>
      </c>
      <c r="I319" s="305">
        <v>0</v>
      </c>
      <c r="J319" s="319" t="s">
        <v>477</v>
      </c>
      <c r="K319" s="310" t="s">
        <v>672</v>
      </c>
      <c r="L319" s="305">
        <f>M319/MoM!M319*100</f>
        <v>0.75282118634320394</v>
      </c>
      <c r="M319" s="305">
        <f>N319/MoM!N319*100</f>
        <v>0.75989770549483004</v>
      </c>
      <c r="N319" s="305">
        <f>O319/MoM!O319*100</f>
        <v>0.75883384870713722</v>
      </c>
      <c r="O319" s="305">
        <f>P319/MoM!P319*100</f>
        <v>0.75716441423998149</v>
      </c>
      <c r="P319" s="305">
        <f>Q319/MoM!Q319*100</f>
        <v>0.76625038721086125</v>
      </c>
      <c r="Q319" s="305">
        <f>R319/MoM!R319*100</f>
        <v>0.76854913837249383</v>
      </c>
      <c r="R319" s="305">
        <f>S319/MoM!S319*100</f>
        <v>0.76947139733854086</v>
      </c>
      <c r="S319" s="305">
        <f>T319/MoM!T319*100</f>
        <v>0.78047483832048203</v>
      </c>
      <c r="T319" s="305">
        <f>U319/MoM!U319*100</f>
        <v>0.78859177663901514</v>
      </c>
      <c r="U319" s="305">
        <f>V319/MoM!V319*100</f>
        <v>0.80491562641544279</v>
      </c>
      <c r="V319" s="305">
        <f>W319/MoM!W319*100</f>
        <v>0.81264281642903102</v>
      </c>
      <c r="W319" s="305">
        <f>X319/MoM!X319*100</f>
        <v>0.82792050137789686</v>
      </c>
      <c r="X319" s="305">
        <f>Y319/MoM!Y319*100</f>
        <v>0.84447891140545484</v>
      </c>
      <c r="Y319" s="305">
        <f>Z319/MoM!Z319*100</f>
        <v>0.85554158514486633</v>
      </c>
      <c r="Z319" s="305">
        <f>AA319/MoM!AA319*100</f>
        <v>0.86221480950899632</v>
      </c>
      <c r="AA319" s="305">
        <f>AB319/MoM!AB319*100</f>
        <v>0.880579984951538</v>
      </c>
      <c r="AB319" s="305">
        <f>AC319/MoM!AC319*100</f>
        <v>0.88938578480105335</v>
      </c>
      <c r="AC319" s="305">
        <f>AD319/MoM!AD319*100</f>
        <v>0.88840746043777219</v>
      </c>
      <c r="AD319" s="305">
        <f>AE319/MoM!AE319*100</f>
        <v>0.8946263126608367</v>
      </c>
      <c r="AE319" s="305">
        <f>AF319/MoM!AF319*100</f>
        <v>0.89713126633628704</v>
      </c>
      <c r="AF319" s="305">
        <f>AG319/MoM!AG319*100</f>
        <v>0.91606073605598259</v>
      </c>
      <c r="AG319" s="305">
        <f>AH319/MoM!AH319*100</f>
        <v>0.9293436167287944</v>
      </c>
      <c r="AH319" s="305">
        <f>AI319/MoM!AI319*100</f>
        <v>0.93547728459920443</v>
      </c>
      <c r="AI319" s="305">
        <f>AJ319/MoM!AJ319*100</f>
        <v>0.93201601864618744</v>
      </c>
      <c r="AJ319" s="305">
        <f>AK319/MoM!AK319*100</f>
        <v>0.95578242712166528</v>
      </c>
      <c r="AK319" s="305">
        <f>AL319/MoM!AL319*100</f>
        <v>0.95970113507286414</v>
      </c>
      <c r="AL319" s="305">
        <f>AM319/MoM!AM319*100</f>
        <v>0.97716769573119011</v>
      </c>
      <c r="AM319" s="305">
        <f>AN319/MoM!AN319*100</f>
        <v>0.98498503729703957</v>
      </c>
      <c r="AN319" s="305">
        <f>AO319/MoM!AO319*100</f>
        <v>0.98055260462920291</v>
      </c>
      <c r="AO319" s="305">
        <f>AP319/MoM!AP319*100</f>
        <v>0.98202343353614685</v>
      </c>
      <c r="AP319" s="305">
        <f>AQ319/MoM!AQ319*100</f>
        <v>0.98938860928766792</v>
      </c>
      <c r="AQ319" s="305">
        <f>AR319/MoM!AR319*100</f>
        <v>0.99285146942017477</v>
      </c>
      <c r="AR319" s="307">
        <v>1</v>
      </c>
      <c r="AS319" s="305">
        <f>AR319*MoM!AS319/100</f>
        <v>0.99860000000000004</v>
      </c>
      <c r="AT319" s="305">
        <f>AS319*MoM!AT319/100</f>
        <v>1.00818656</v>
      </c>
      <c r="AU319" s="305">
        <f>AT319*MoM!AU319/100</f>
        <v>1.0199823427519998</v>
      </c>
      <c r="AV319" s="305">
        <f>AU319*MoM!AV319/100</f>
        <v>1.0322221308650239</v>
      </c>
      <c r="AW319" s="305">
        <f>AV319*MoM!AW319/100</f>
        <v>1.0451249075008366</v>
      </c>
      <c r="AX319" s="305">
        <f>AW319*MoM!AX319/100</f>
        <v>1.0702079052808569</v>
      </c>
      <c r="AY319" s="305">
        <f>AX319*MoM!AY319/100</f>
        <v>1.0942875831496761</v>
      </c>
      <c r="AZ319" s="305">
        <f>AY319*MoM!AZ319/100</f>
        <v>1.1064341753226374</v>
      </c>
    </row>
    <row r="320" spans="1:52" s="74" customFormat="1" x14ac:dyDescent="0.45">
      <c r="A320" s="311">
        <f>Веса!A320</f>
        <v>0</v>
      </c>
      <c r="B320" s="311">
        <f>MoM!B320</f>
        <v>0</v>
      </c>
      <c r="C320" s="311">
        <f>БИПЦ_НДС!E320</f>
        <v>0</v>
      </c>
      <c r="D320" s="311">
        <f t="shared" si="4"/>
        <v>1</v>
      </c>
      <c r="E320" s="311">
        <v>0</v>
      </c>
      <c r="F320" s="311">
        <v>1</v>
      </c>
      <c r="G320" s="311">
        <v>1</v>
      </c>
      <c r="H320" s="311">
        <v>0</v>
      </c>
      <c r="I320" s="311">
        <v>0</v>
      </c>
      <c r="J320" s="320" t="s">
        <v>319</v>
      </c>
      <c r="K320" s="320" t="s">
        <v>319</v>
      </c>
      <c r="L320" s="311">
        <v>0</v>
      </c>
      <c r="M320" s="311">
        <v>0</v>
      </c>
      <c r="N320" s="311">
        <v>0</v>
      </c>
      <c r="O320" s="311">
        <v>0</v>
      </c>
      <c r="P320" s="311">
        <v>0</v>
      </c>
      <c r="Q320" s="311">
        <v>0</v>
      </c>
      <c r="R320" s="311">
        <v>0</v>
      </c>
      <c r="S320" s="311">
        <v>0</v>
      </c>
      <c r="T320" s="311">
        <v>0</v>
      </c>
      <c r="U320" s="311">
        <v>0</v>
      </c>
      <c r="V320" s="311">
        <v>0</v>
      </c>
      <c r="W320" s="311">
        <v>0</v>
      </c>
      <c r="X320" s="311">
        <v>0</v>
      </c>
      <c r="Y320" s="311">
        <v>0</v>
      </c>
      <c r="Z320" s="311">
        <v>0</v>
      </c>
      <c r="AA320" s="311">
        <v>0</v>
      </c>
      <c r="AB320" s="311">
        <v>0</v>
      </c>
      <c r="AC320" s="311">
        <v>0</v>
      </c>
      <c r="AD320" s="311">
        <v>0</v>
      </c>
      <c r="AE320" s="311">
        <v>0</v>
      </c>
      <c r="AF320" s="311">
        <v>0</v>
      </c>
      <c r="AG320" s="311">
        <v>0</v>
      </c>
      <c r="AH320" s="311">
        <v>0</v>
      </c>
      <c r="AI320" s="311">
        <v>0</v>
      </c>
      <c r="AJ320" s="311">
        <v>0</v>
      </c>
      <c r="AK320" s="311">
        <v>0</v>
      </c>
      <c r="AL320" s="311">
        <v>0</v>
      </c>
      <c r="AM320" s="311">
        <v>0</v>
      </c>
      <c r="AN320" s="311">
        <v>0</v>
      </c>
      <c r="AO320" s="311">
        <v>0</v>
      </c>
      <c r="AP320" s="311">
        <v>0</v>
      </c>
      <c r="AQ320" s="311">
        <v>0</v>
      </c>
      <c r="AR320" s="311">
        <v>0</v>
      </c>
      <c r="AS320" s="311">
        <v>0</v>
      </c>
      <c r="AT320" s="311">
        <v>0</v>
      </c>
      <c r="AU320" s="311">
        <v>0</v>
      </c>
      <c r="AV320" s="311">
        <v>0</v>
      </c>
      <c r="AW320" s="311">
        <v>0</v>
      </c>
      <c r="AX320" s="311">
        <v>0</v>
      </c>
      <c r="AY320" s="311">
        <v>0</v>
      </c>
      <c r="AZ320" s="311">
        <v>0</v>
      </c>
    </row>
    <row r="321" spans="1:52" s="74" customFormat="1" x14ac:dyDescent="0.45">
      <c r="A321" s="311">
        <f>Веса!A321</f>
        <v>0</v>
      </c>
      <c r="B321" s="311">
        <f>MoM!B321</f>
        <v>0</v>
      </c>
      <c r="C321" s="311">
        <f>БИПЦ_НДС!E321</f>
        <v>0</v>
      </c>
      <c r="D321" s="311">
        <f t="shared" si="4"/>
        <v>1</v>
      </c>
      <c r="E321" s="311">
        <v>0</v>
      </c>
      <c r="F321" s="311">
        <v>1</v>
      </c>
      <c r="G321" s="311">
        <v>1</v>
      </c>
      <c r="H321" s="311">
        <v>0</v>
      </c>
      <c r="I321" s="311">
        <v>0</v>
      </c>
      <c r="J321" s="318" t="s">
        <v>320</v>
      </c>
      <c r="K321" s="318" t="s">
        <v>320</v>
      </c>
      <c r="L321" s="311">
        <v>0</v>
      </c>
      <c r="M321" s="311">
        <v>0</v>
      </c>
      <c r="N321" s="311">
        <v>0</v>
      </c>
      <c r="O321" s="311">
        <v>0</v>
      </c>
      <c r="P321" s="311">
        <v>0</v>
      </c>
      <c r="Q321" s="311">
        <v>0</v>
      </c>
      <c r="R321" s="311">
        <v>0</v>
      </c>
      <c r="S321" s="311">
        <v>0</v>
      </c>
      <c r="T321" s="311">
        <v>0</v>
      </c>
      <c r="U321" s="311">
        <v>0</v>
      </c>
      <c r="V321" s="311">
        <v>0</v>
      </c>
      <c r="W321" s="311">
        <v>0</v>
      </c>
      <c r="X321" s="311">
        <v>0</v>
      </c>
      <c r="Y321" s="311">
        <v>0</v>
      </c>
      <c r="Z321" s="311">
        <v>0</v>
      </c>
      <c r="AA321" s="311">
        <v>0</v>
      </c>
      <c r="AB321" s="311">
        <v>0</v>
      </c>
      <c r="AC321" s="311">
        <v>0</v>
      </c>
      <c r="AD321" s="311">
        <v>0</v>
      </c>
      <c r="AE321" s="311">
        <v>0</v>
      </c>
      <c r="AF321" s="311">
        <v>0</v>
      </c>
      <c r="AG321" s="311">
        <v>0</v>
      </c>
      <c r="AH321" s="311">
        <v>0</v>
      </c>
      <c r="AI321" s="311">
        <v>0</v>
      </c>
      <c r="AJ321" s="311">
        <v>0</v>
      </c>
      <c r="AK321" s="311">
        <v>0</v>
      </c>
      <c r="AL321" s="311">
        <v>0</v>
      </c>
      <c r="AM321" s="311">
        <v>0</v>
      </c>
      <c r="AN321" s="311">
        <v>0</v>
      </c>
      <c r="AO321" s="311">
        <v>0</v>
      </c>
      <c r="AP321" s="311">
        <v>0</v>
      </c>
      <c r="AQ321" s="311">
        <v>0</v>
      </c>
      <c r="AR321" s="311">
        <v>0</v>
      </c>
      <c r="AS321" s="311">
        <v>0</v>
      </c>
      <c r="AT321" s="311">
        <v>0</v>
      </c>
      <c r="AU321" s="311">
        <v>0</v>
      </c>
      <c r="AV321" s="311">
        <v>0</v>
      </c>
      <c r="AW321" s="311">
        <v>0</v>
      </c>
      <c r="AX321" s="311">
        <v>0</v>
      </c>
      <c r="AY321" s="311">
        <v>0</v>
      </c>
      <c r="AZ321" s="311">
        <v>0</v>
      </c>
    </row>
    <row r="322" spans="1:52" x14ac:dyDescent="0.45">
      <c r="A322" s="305">
        <f>Веса!A322</f>
        <v>1</v>
      </c>
      <c r="B322" s="305">
        <f>MoM!B322</f>
        <v>1</v>
      </c>
      <c r="C322" s="305">
        <f>БИПЦ_НДС!E322</f>
        <v>0</v>
      </c>
      <c r="D322" s="305">
        <f t="shared" si="4"/>
        <v>1</v>
      </c>
      <c r="E322" s="305">
        <v>0</v>
      </c>
      <c r="F322" s="305">
        <v>1</v>
      </c>
      <c r="G322" s="305">
        <v>1</v>
      </c>
      <c r="H322" s="305">
        <v>0</v>
      </c>
      <c r="I322" s="305">
        <v>0</v>
      </c>
      <c r="J322" s="319" t="s">
        <v>321</v>
      </c>
      <c r="K322" s="319" t="s">
        <v>321</v>
      </c>
      <c r="L322" s="305">
        <f>M322/MoM!M322*100</f>
        <v>0.8028279586970839</v>
      </c>
      <c r="M322" s="305">
        <f>N322/MoM!N322*100</f>
        <v>0.80210541353425646</v>
      </c>
      <c r="N322" s="305">
        <f>O322/MoM!O322*100</f>
        <v>0.79977930783500706</v>
      </c>
      <c r="O322" s="305">
        <f>P322/MoM!P322*100</f>
        <v>0.79210142647979098</v>
      </c>
      <c r="P322" s="305">
        <f>Q322/MoM!Q322*100</f>
        <v>0.79194300619449509</v>
      </c>
      <c r="Q322" s="305">
        <f>R322/MoM!R322*100</f>
        <v>0.79590272122546757</v>
      </c>
      <c r="R322" s="305">
        <f>S322/MoM!S322*100</f>
        <v>0.79924551265461463</v>
      </c>
      <c r="S322" s="305">
        <f>T322/MoM!T322*100</f>
        <v>0.80707811867862989</v>
      </c>
      <c r="T322" s="305">
        <f>U322/MoM!U322*100</f>
        <v>0.81821579671639499</v>
      </c>
      <c r="U322" s="305">
        <f>V322/MoM!V322*100</f>
        <v>0.829588996290753</v>
      </c>
      <c r="V322" s="305">
        <f>W322/MoM!W322*100</f>
        <v>0.83199480437999629</v>
      </c>
      <c r="W322" s="305">
        <f>X322/MoM!X322*100</f>
        <v>0.83773556853021824</v>
      </c>
      <c r="X322" s="305">
        <f>Y322/MoM!Y322*100</f>
        <v>0.84586160354496143</v>
      </c>
      <c r="Y322" s="305">
        <f>Z322/MoM!Z322*100</f>
        <v>0.85322059949580253</v>
      </c>
      <c r="Z322" s="305">
        <f>AA322/MoM!AA322*100</f>
        <v>0.86047297459151684</v>
      </c>
      <c r="AA322" s="305">
        <f>AB322/MoM!AB322*100</f>
        <v>0.87140098136882904</v>
      </c>
      <c r="AB322" s="305">
        <f>AC322/MoM!AC322*100</f>
        <v>0.88368773520612953</v>
      </c>
      <c r="AC322" s="305">
        <f>AD322/MoM!AD322*100</f>
        <v>0.88898986161736615</v>
      </c>
      <c r="AD322" s="305">
        <f>AE322/MoM!AE322*100</f>
        <v>0.89467939673171726</v>
      </c>
      <c r="AE322" s="305">
        <f>AF322/MoM!AF322*100</f>
        <v>0.90469980597511246</v>
      </c>
      <c r="AF322" s="305">
        <f>AG322/MoM!AG322*100</f>
        <v>0.92062252256027455</v>
      </c>
      <c r="AG322" s="305">
        <f>AH322/MoM!AH322*100</f>
        <v>0.92559388418209998</v>
      </c>
      <c r="AH322" s="305">
        <f>AI322/MoM!AI322*100</f>
        <v>0.93290607586713858</v>
      </c>
      <c r="AI322" s="305">
        <f>AJ322/MoM!AJ322*100</f>
        <v>0.93980958082855537</v>
      </c>
      <c r="AJ322" s="305">
        <f>AK322/MoM!AK322*100</f>
        <v>0.9446965906488638</v>
      </c>
      <c r="AK322" s="305">
        <f>AL322/MoM!AL322*100</f>
        <v>0.9505537095108868</v>
      </c>
      <c r="AL322" s="305">
        <f>AM322/MoM!AM322*100</f>
        <v>0.96557245812115888</v>
      </c>
      <c r="AM322" s="305">
        <f>AN322/MoM!AN322*100</f>
        <v>0.97976637325553984</v>
      </c>
      <c r="AN322" s="305">
        <f>AO322/MoM!AO322*100</f>
        <v>0.98446925184716638</v>
      </c>
      <c r="AO322" s="305">
        <f>AP322/MoM!AP322*100</f>
        <v>0.99017917350787987</v>
      </c>
      <c r="AP322" s="305">
        <f>AQ322/MoM!AQ322*100</f>
        <v>0.99245658560694794</v>
      </c>
      <c r="AQ322" s="305">
        <f>AR322/MoM!AR322*100</f>
        <v>0.99255583126550873</v>
      </c>
      <c r="AR322" s="307">
        <v>1</v>
      </c>
      <c r="AS322" s="305">
        <f>AR322*MoM!AS322/100</f>
        <v>1.0038</v>
      </c>
      <c r="AT322" s="305">
        <f>AS322*MoM!AT322/100</f>
        <v>1.0079155799999999</v>
      </c>
      <c r="AU322" s="305">
        <f>AT322*MoM!AU322/100</f>
        <v>1.0180955273579999</v>
      </c>
      <c r="AV322" s="305">
        <f>AU322*MoM!AV322/100</f>
        <v>1.0302108641335601</v>
      </c>
      <c r="AW322" s="305">
        <f>AV322*MoM!AW322/100</f>
        <v>1.0448398584042566</v>
      </c>
      <c r="AX322" s="305">
        <f>AW322*MoM!AX322/100</f>
        <v>1.0665725274590652</v>
      </c>
      <c r="AY322" s="305">
        <f>AX322*MoM!AY322/100</f>
        <v>1.083957659656648</v>
      </c>
      <c r="AZ322" s="305">
        <f>AY322*MoM!AZ322/100</f>
        <v>1.0908949886784505</v>
      </c>
    </row>
    <row r="323" spans="1:52" s="74" customFormat="1" ht="26.25" x14ac:dyDescent="0.45">
      <c r="A323" s="311">
        <f>Веса!A323</f>
        <v>0</v>
      </c>
      <c r="B323" s="311">
        <f>MoM!B323</f>
        <v>0</v>
      </c>
      <c r="C323" s="311">
        <f>БИПЦ_НДС!E323</f>
        <v>0</v>
      </c>
      <c r="D323" s="311">
        <f t="shared" ref="D323:D386" si="5">1-C323</f>
        <v>1</v>
      </c>
      <c r="E323" s="311">
        <v>0</v>
      </c>
      <c r="F323" s="311">
        <v>1</v>
      </c>
      <c r="G323" s="311">
        <v>1</v>
      </c>
      <c r="H323" s="311">
        <v>0</v>
      </c>
      <c r="I323" s="311">
        <v>0</v>
      </c>
      <c r="J323" s="318" t="s">
        <v>478</v>
      </c>
      <c r="K323" s="321" t="s">
        <v>844</v>
      </c>
      <c r="L323" s="311">
        <v>0</v>
      </c>
      <c r="M323" s="311">
        <v>0</v>
      </c>
      <c r="N323" s="311">
        <v>0</v>
      </c>
      <c r="O323" s="311">
        <v>0</v>
      </c>
      <c r="P323" s="311">
        <v>0</v>
      </c>
      <c r="Q323" s="311">
        <v>0</v>
      </c>
      <c r="R323" s="311">
        <v>0</v>
      </c>
      <c r="S323" s="311">
        <v>0</v>
      </c>
      <c r="T323" s="311">
        <v>0</v>
      </c>
      <c r="U323" s="311">
        <v>0</v>
      </c>
      <c r="V323" s="311">
        <v>0</v>
      </c>
      <c r="W323" s="311">
        <v>0</v>
      </c>
      <c r="X323" s="311">
        <v>0</v>
      </c>
      <c r="Y323" s="311">
        <v>0</v>
      </c>
      <c r="Z323" s="311">
        <v>0</v>
      </c>
      <c r="AA323" s="311">
        <v>0</v>
      </c>
      <c r="AB323" s="311">
        <v>0</v>
      </c>
      <c r="AC323" s="311">
        <v>0</v>
      </c>
      <c r="AD323" s="311">
        <v>0</v>
      </c>
      <c r="AE323" s="311">
        <v>0</v>
      </c>
      <c r="AF323" s="311">
        <v>0</v>
      </c>
      <c r="AG323" s="311">
        <v>0</v>
      </c>
      <c r="AH323" s="311">
        <v>0</v>
      </c>
      <c r="AI323" s="311">
        <v>0</v>
      </c>
      <c r="AJ323" s="311">
        <v>0</v>
      </c>
      <c r="AK323" s="311">
        <v>0</v>
      </c>
      <c r="AL323" s="311">
        <v>0</v>
      </c>
      <c r="AM323" s="311">
        <v>0</v>
      </c>
      <c r="AN323" s="311">
        <v>0</v>
      </c>
      <c r="AO323" s="311">
        <v>0</v>
      </c>
      <c r="AP323" s="311">
        <v>0</v>
      </c>
      <c r="AQ323" s="311">
        <v>0</v>
      </c>
      <c r="AR323" s="311">
        <v>0</v>
      </c>
      <c r="AS323" s="311">
        <v>0</v>
      </c>
      <c r="AT323" s="311">
        <v>0</v>
      </c>
      <c r="AU323" s="311">
        <v>0</v>
      </c>
      <c r="AV323" s="311">
        <v>0</v>
      </c>
      <c r="AW323" s="311">
        <v>0</v>
      </c>
      <c r="AX323" s="311">
        <v>0</v>
      </c>
      <c r="AY323" s="311">
        <v>0</v>
      </c>
      <c r="AZ323" s="311">
        <v>0</v>
      </c>
    </row>
    <row r="324" spans="1:52" x14ac:dyDescent="0.45">
      <c r="A324" s="305">
        <f>Веса!A324</f>
        <v>1</v>
      </c>
      <c r="B324" s="305">
        <f>MoM!B324</f>
        <v>1</v>
      </c>
      <c r="C324" s="305">
        <f>БИПЦ_НДС!E324</f>
        <v>0</v>
      </c>
      <c r="D324" s="305">
        <f t="shared" si="5"/>
        <v>1</v>
      </c>
      <c r="E324" s="305">
        <v>0</v>
      </c>
      <c r="F324" s="305">
        <v>1</v>
      </c>
      <c r="G324" s="305">
        <v>1</v>
      </c>
      <c r="H324" s="305">
        <v>0</v>
      </c>
      <c r="I324" s="305">
        <v>0</v>
      </c>
      <c r="J324" s="319" t="s">
        <v>323</v>
      </c>
      <c r="K324" s="319" t="s">
        <v>323</v>
      </c>
      <c r="L324" s="305">
        <f>M324/MoM!M324*100</f>
        <v>0.79874592297884905</v>
      </c>
      <c r="M324" s="305">
        <f>N324/MoM!N324*100</f>
        <v>0.80321890014753061</v>
      </c>
      <c r="N324" s="305">
        <f>O324/MoM!O324*100</f>
        <v>0.80434340660773718</v>
      </c>
      <c r="O324" s="305">
        <f>P324/MoM!P324*100</f>
        <v>0.80490644699236258</v>
      </c>
      <c r="P324" s="305">
        <f>Q324/MoM!Q324*100</f>
        <v>0.8066772411757458</v>
      </c>
      <c r="Q324" s="305">
        <f>R324/MoM!R324*100</f>
        <v>0.80837126338221477</v>
      </c>
      <c r="R324" s="305">
        <f>S324/MoM!S324*100</f>
        <v>0.81580827900533115</v>
      </c>
      <c r="S324" s="305">
        <f>T324/MoM!T324*100</f>
        <v>0.82396636179538452</v>
      </c>
      <c r="T324" s="305">
        <f>U324/MoM!U324*100</f>
        <v>0.83294759513895433</v>
      </c>
      <c r="U324" s="305">
        <f>V324/MoM!V324*100</f>
        <v>0.83502996412680164</v>
      </c>
      <c r="V324" s="305">
        <f>W324/MoM!W324*100</f>
        <v>0.84396478474295844</v>
      </c>
      <c r="W324" s="305">
        <f>X324/MoM!X324*100</f>
        <v>0.84852219458057043</v>
      </c>
      <c r="X324" s="305">
        <f>Y324/MoM!Y324*100</f>
        <v>0.85726197318475028</v>
      </c>
      <c r="Y324" s="305">
        <f>Z324/MoM!Z324*100</f>
        <v>0.86523450953536851</v>
      </c>
      <c r="Z324" s="305">
        <f>AA324/MoM!AA324*100</f>
        <v>0.87639603470837479</v>
      </c>
      <c r="AA324" s="305">
        <f>AB324/MoM!AB324*100</f>
        <v>0.88612403069363788</v>
      </c>
      <c r="AB324" s="305">
        <f>AC324/MoM!AC324*100</f>
        <v>0.89374469735760309</v>
      </c>
      <c r="AC324" s="305">
        <f>AD324/MoM!AD324*100</f>
        <v>0.89302970159971706</v>
      </c>
      <c r="AD324" s="305">
        <f>AE324/MoM!AE324*100</f>
        <v>0.89856648574963538</v>
      </c>
      <c r="AE324" s="305">
        <f>AF324/MoM!AF324*100</f>
        <v>0.90422745460985809</v>
      </c>
      <c r="AF324" s="305">
        <f>AG324/MoM!AG324*100</f>
        <v>0.91887593937453782</v>
      </c>
      <c r="AG324" s="305">
        <f>AH324/MoM!AH324*100</f>
        <v>0.92549184613803448</v>
      </c>
      <c r="AH324" s="305">
        <f>AI324/MoM!AI324*100</f>
        <v>0.93326597764559394</v>
      </c>
      <c r="AI324" s="305">
        <f>AJ324/MoM!AJ324*100</f>
        <v>0.93951885969581939</v>
      </c>
      <c r="AJ324" s="305">
        <f>AK324/MoM!AK324*100</f>
        <v>0.94778662566114258</v>
      </c>
      <c r="AK324" s="305">
        <f>AL324/MoM!AL324*100</f>
        <v>0.95669581994235731</v>
      </c>
      <c r="AL324" s="305">
        <f>AM324/MoM!AM324*100</f>
        <v>0.9669324652157405</v>
      </c>
      <c r="AM324" s="305">
        <f>AN324/MoM!AN324*100</f>
        <v>0.9706068085835603</v>
      </c>
      <c r="AN324" s="305">
        <f>AO324/MoM!AO324*100</f>
        <v>0.97516866058390306</v>
      </c>
      <c r="AO324" s="305">
        <f>AP324/MoM!AP324*100</f>
        <v>0.97390094132514404</v>
      </c>
      <c r="AP324" s="305">
        <f>AQ324/MoM!AQ324*100</f>
        <v>0.97828349556110716</v>
      </c>
      <c r="AQ324" s="305">
        <f>AR324/MoM!AR324*100</f>
        <v>0.98434885323358601</v>
      </c>
      <c r="AR324" s="307">
        <v>1</v>
      </c>
      <c r="AS324" s="305">
        <f>AR324*MoM!AS324/100</f>
        <v>1.0183</v>
      </c>
      <c r="AT324" s="305">
        <f>AS324*MoM!AT324/100</f>
        <v>1.0169762099999999</v>
      </c>
      <c r="AU324" s="305">
        <f>AT324*MoM!AU324/100</f>
        <v>1.029078226899</v>
      </c>
      <c r="AV324" s="305">
        <f>AU324*MoM!AV324/100</f>
        <v>1.0365904979553628</v>
      </c>
      <c r="AW324" s="305">
        <f>AV324*MoM!AW324/100</f>
        <v>1.0411514961463664</v>
      </c>
      <c r="AX324" s="305">
        <f>AW324*MoM!AX324/100</f>
        <v>1.0475025202728592</v>
      </c>
      <c r="AY324" s="305">
        <f>AX324*MoM!AY324/100</f>
        <v>1.0492832745573231</v>
      </c>
      <c r="AZ324" s="305">
        <f>AY324*MoM!AZ324/100</f>
        <v>1.0685900868091778</v>
      </c>
    </row>
    <row r="325" spans="1:52" ht="26.25" x14ac:dyDescent="0.45">
      <c r="A325" s="305">
        <f>Веса!A325</f>
        <v>1</v>
      </c>
      <c r="B325" s="305">
        <f>MoM!B325</f>
        <v>1</v>
      </c>
      <c r="C325" s="305">
        <f>БИПЦ_НДС!E325</f>
        <v>0</v>
      </c>
      <c r="D325" s="305">
        <f t="shared" si="5"/>
        <v>1</v>
      </c>
      <c r="E325" s="305">
        <v>0</v>
      </c>
      <c r="F325" s="305">
        <v>1</v>
      </c>
      <c r="G325" s="305">
        <v>1</v>
      </c>
      <c r="H325" s="305">
        <v>0</v>
      </c>
      <c r="I325" s="305">
        <v>0</v>
      </c>
      <c r="J325" s="319" t="s">
        <v>479</v>
      </c>
      <c r="K325" s="322" t="s">
        <v>463</v>
      </c>
      <c r="L325" s="305">
        <f>M325/MoM!M325*100</f>
        <v>0.71952543436401428</v>
      </c>
      <c r="M325" s="305">
        <f>N325/MoM!N325*100</f>
        <v>0.72679264125109078</v>
      </c>
      <c r="N325" s="305">
        <f>O325/MoM!O325*100</f>
        <v>0.73057196298559635</v>
      </c>
      <c r="O325" s="305">
        <f>P325/MoM!P325*100</f>
        <v>0.73174087812637323</v>
      </c>
      <c r="P325" s="305">
        <f>Q325/MoM!Q325*100</f>
        <v>0.73737528288794629</v>
      </c>
      <c r="Q325" s="305">
        <f>R325/MoM!R325*100</f>
        <v>0.73811265817083416</v>
      </c>
      <c r="R325" s="305">
        <f>S325/MoM!S325*100</f>
        <v>0.74202465525913963</v>
      </c>
      <c r="S325" s="305">
        <f>T325/MoM!T325*100</f>
        <v>0.75634573110564107</v>
      </c>
      <c r="T325" s="305">
        <f>U325/MoM!U325*100</f>
        <v>0.7703381271310954</v>
      </c>
      <c r="U325" s="305">
        <f>V325/MoM!V325*100</f>
        <v>0.78327980766689786</v>
      </c>
      <c r="V325" s="305">
        <f>W325/MoM!W325*100</f>
        <v>0.78664791083986552</v>
      </c>
      <c r="W325" s="305">
        <f>X325/MoM!X325*100</f>
        <v>0.79435706036609632</v>
      </c>
      <c r="X325" s="305">
        <f>Y325/MoM!Y325*100</f>
        <v>0.80794056609835663</v>
      </c>
      <c r="Y325" s="305">
        <f>Z325/MoM!Z325*100</f>
        <v>0.82272587845795653</v>
      </c>
      <c r="Z325" s="305">
        <f>AA325/MoM!AA325*100</f>
        <v>0.83062404689115288</v>
      </c>
      <c r="AA325" s="305">
        <f>AB325/MoM!AB325*100</f>
        <v>0.84715346542428671</v>
      </c>
      <c r="AB325" s="305">
        <f>AC325/MoM!AC325*100</f>
        <v>0.86003019809873582</v>
      </c>
      <c r="AC325" s="305">
        <f>AD325/MoM!AD325*100</f>
        <v>0.8771447990409007</v>
      </c>
      <c r="AD325" s="305">
        <f>AE325/MoM!AE325*100</f>
        <v>0.87889908863898247</v>
      </c>
      <c r="AE325" s="305">
        <f>AF325/MoM!AF325*100</f>
        <v>0.88223890517581061</v>
      </c>
      <c r="AF325" s="305">
        <f>AG325/MoM!AG325*100</f>
        <v>0.89353156316206095</v>
      </c>
      <c r="AG325" s="305">
        <f>AH325/MoM!AH325*100</f>
        <v>0.91041930970582385</v>
      </c>
      <c r="AH325" s="305">
        <f>AI325/MoM!AI325*100</f>
        <v>0.90541200350244178</v>
      </c>
      <c r="AI325" s="305">
        <f>AJ325/MoM!AJ325*100</f>
        <v>0.90287684989263495</v>
      </c>
      <c r="AJ325" s="305">
        <f>AK325/MoM!AK325*100</f>
        <v>0.91587827653108889</v>
      </c>
      <c r="AK325" s="305">
        <f>AL325/MoM!AL325*100</f>
        <v>0.93016597764497377</v>
      </c>
      <c r="AL325" s="305">
        <f>AM325/MoM!AM325*100</f>
        <v>0.9509086789464567</v>
      </c>
      <c r="AM325" s="305">
        <f>AN325/MoM!AN325*100</f>
        <v>0.96593303607381065</v>
      </c>
      <c r="AN325" s="305">
        <f>AO325/MoM!AO325*100</f>
        <v>0.97153544768303879</v>
      </c>
      <c r="AO325" s="305">
        <f>AP325/MoM!AP325*100</f>
        <v>0.96920376260859964</v>
      </c>
      <c r="AP325" s="305">
        <f>AQ325/MoM!AQ325*100</f>
        <v>0.97414670179790352</v>
      </c>
      <c r="AQ325" s="305">
        <f>AR325/MoM!AR325*100</f>
        <v>0.98125797272102833</v>
      </c>
      <c r="AR325" s="307">
        <v>1</v>
      </c>
      <c r="AS325" s="305">
        <f>AR325*MoM!AS325/100</f>
        <v>1.0065999999999999</v>
      </c>
      <c r="AT325" s="305">
        <f>AS325*MoM!AT325/100</f>
        <v>1.0133442199999998</v>
      </c>
      <c r="AU325" s="305">
        <f>AT325*MoM!AU325/100</f>
        <v>1.0262136915939997</v>
      </c>
      <c r="AV325" s="305">
        <f>AU325*MoM!AV325/100</f>
        <v>1.041709518337069</v>
      </c>
      <c r="AW325" s="305">
        <f>AV325*MoM!AW325/100</f>
        <v>1.065147982499653</v>
      </c>
      <c r="AX325" s="305">
        <f>AW325*MoM!AX325/100</f>
        <v>1.1071148130101394</v>
      </c>
      <c r="AY325" s="305">
        <f>AX325*MoM!AY325/100</f>
        <v>1.1288142633451381</v>
      </c>
      <c r="AZ325" s="305">
        <f>AY325*MoM!AZ325/100</f>
        <v>1.1390864731415788</v>
      </c>
    </row>
    <row r="326" spans="1:52" s="74" customFormat="1" ht="39.4" x14ac:dyDescent="0.45">
      <c r="A326" s="311">
        <f>Веса!A326</f>
        <v>0</v>
      </c>
      <c r="B326" s="311">
        <f>MoM!B326</f>
        <v>0</v>
      </c>
      <c r="C326" s="311">
        <f>БИПЦ_НДС!E326</f>
        <v>0</v>
      </c>
      <c r="D326" s="311">
        <f t="shared" si="5"/>
        <v>1</v>
      </c>
      <c r="E326" s="311">
        <v>0</v>
      </c>
      <c r="F326" s="311">
        <v>1</v>
      </c>
      <c r="G326" s="311">
        <v>1</v>
      </c>
      <c r="H326" s="311">
        <v>0</v>
      </c>
      <c r="I326" s="311">
        <v>0</v>
      </c>
      <c r="J326" s="318" t="s">
        <v>480</v>
      </c>
      <c r="K326" s="321" t="s">
        <v>785</v>
      </c>
      <c r="L326" s="311">
        <v>0</v>
      </c>
      <c r="M326" s="311">
        <v>0</v>
      </c>
      <c r="N326" s="311">
        <v>0</v>
      </c>
      <c r="O326" s="311">
        <v>0</v>
      </c>
      <c r="P326" s="311">
        <v>0</v>
      </c>
      <c r="Q326" s="311">
        <v>0</v>
      </c>
      <c r="R326" s="311">
        <v>0</v>
      </c>
      <c r="S326" s="311">
        <v>0</v>
      </c>
      <c r="T326" s="311">
        <v>0</v>
      </c>
      <c r="U326" s="311">
        <v>0</v>
      </c>
      <c r="V326" s="311">
        <v>0</v>
      </c>
      <c r="W326" s="311">
        <v>0</v>
      </c>
      <c r="X326" s="311">
        <v>0</v>
      </c>
      <c r="Y326" s="311">
        <v>0</v>
      </c>
      <c r="Z326" s="311">
        <v>0</v>
      </c>
      <c r="AA326" s="311">
        <v>0</v>
      </c>
      <c r="AB326" s="311">
        <v>0</v>
      </c>
      <c r="AC326" s="311">
        <v>0</v>
      </c>
      <c r="AD326" s="311">
        <v>0</v>
      </c>
      <c r="AE326" s="311">
        <v>0</v>
      </c>
      <c r="AF326" s="311">
        <v>0</v>
      </c>
      <c r="AG326" s="311">
        <v>0</v>
      </c>
      <c r="AH326" s="311">
        <v>0</v>
      </c>
      <c r="AI326" s="311">
        <v>0</v>
      </c>
      <c r="AJ326" s="311">
        <v>0</v>
      </c>
      <c r="AK326" s="311">
        <v>0</v>
      </c>
      <c r="AL326" s="311">
        <v>0</v>
      </c>
      <c r="AM326" s="311">
        <v>0</v>
      </c>
      <c r="AN326" s="311">
        <v>0</v>
      </c>
      <c r="AO326" s="311">
        <v>0</v>
      </c>
      <c r="AP326" s="311">
        <v>0</v>
      </c>
      <c r="AQ326" s="311">
        <v>0</v>
      </c>
      <c r="AR326" s="311">
        <v>0</v>
      </c>
      <c r="AS326" s="311">
        <v>0</v>
      </c>
      <c r="AT326" s="311">
        <v>0</v>
      </c>
      <c r="AU326" s="311">
        <v>0</v>
      </c>
      <c r="AV326" s="311">
        <v>0</v>
      </c>
      <c r="AW326" s="311">
        <v>0</v>
      </c>
      <c r="AX326" s="311">
        <v>0</v>
      </c>
      <c r="AY326" s="311">
        <v>0</v>
      </c>
      <c r="AZ326" s="311">
        <v>0</v>
      </c>
    </row>
    <row r="327" spans="1:52" x14ac:dyDescent="0.45">
      <c r="A327" s="305">
        <f>Веса!A327</f>
        <v>1</v>
      </c>
      <c r="B327" s="305">
        <f>MoM!B327</f>
        <v>1</v>
      </c>
      <c r="C327" s="305">
        <f>БИПЦ_НДС!E327</f>
        <v>0</v>
      </c>
      <c r="D327" s="305">
        <f t="shared" si="5"/>
        <v>1</v>
      </c>
      <c r="E327" s="305">
        <v>0</v>
      </c>
      <c r="F327" s="305">
        <v>1</v>
      </c>
      <c r="G327" s="305">
        <v>1</v>
      </c>
      <c r="H327" s="305">
        <v>0</v>
      </c>
      <c r="I327" s="305">
        <v>0</v>
      </c>
      <c r="J327" s="319" t="s">
        <v>326</v>
      </c>
      <c r="K327" s="319" t="s">
        <v>326</v>
      </c>
      <c r="L327" s="305">
        <f>M327/MoM!M327*100</f>
        <v>0.6706772068700797</v>
      </c>
      <c r="M327" s="305">
        <f>N327/MoM!N327*100</f>
        <v>0.68355420924198518</v>
      </c>
      <c r="N327" s="305">
        <f>O327/MoM!O327*100</f>
        <v>0.69257712480397926</v>
      </c>
      <c r="O327" s="305">
        <f>P327/MoM!P327*100</f>
        <v>0.69091493970444973</v>
      </c>
      <c r="P327" s="305">
        <f>Q327/MoM!Q327*100</f>
        <v>0.68504216271696194</v>
      </c>
      <c r="Q327" s="305">
        <f>R327/MoM!R327*100</f>
        <v>0.68195947298473558</v>
      </c>
      <c r="R327" s="305">
        <f>S327/MoM!S327*100</f>
        <v>0.68011818240767674</v>
      </c>
      <c r="S327" s="305">
        <f>T327/MoM!T327*100</f>
        <v>0.6793700524070283</v>
      </c>
      <c r="T327" s="305">
        <f>U327/MoM!U327*100</f>
        <v>0.68718280800970921</v>
      </c>
      <c r="U327" s="305">
        <f>V327/MoM!V327*100</f>
        <v>0.68945051127614121</v>
      </c>
      <c r="V327" s="305">
        <f>W327/MoM!W327*100</f>
        <v>0.69834442287160348</v>
      </c>
      <c r="W327" s="305">
        <f>X327/MoM!X327*100</f>
        <v>0.70644521817691408</v>
      </c>
      <c r="X327" s="305">
        <f>Y327/MoM!Y327*100</f>
        <v>0.71873736497319229</v>
      </c>
      <c r="Y327" s="305">
        <f>Z327/MoM!Z327*100</f>
        <v>0.7294465517112928</v>
      </c>
      <c r="Z327" s="305">
        <f>AA327/MoM!AA327*100</f>
        <v>0.7395129141249086</v>
      </c>
      <c r="AA327" s="305">
        <f>AB327/MoM!AB327*100</f>
        <v>0.7434323325697707</v>
      </c>
      <c r="AB327" s="305">
        <f>AC327/MoM!AC327*100</f>
        <v>0.74298627317022881</v>
      </c>
      <c r="AC327" s="305">
        <f>AD327/MoM!AD327*100</f>
        <v>0.74573532238095863</v>
      </c>
      <c r="AD327" s="305">
        <f>AE327/MoM!AE327*100</f>
        <v>0.74476586646186338</v>
      </c>
      <c r="AE327" s="305">
        <f>AF327/MoM!AF327*100</f>
        <v>0.74901103190069596</v>
      </c>
      <c r="AF327" s="305">
        <f>AG327/MoM!AG327*100</f>
        <v>0.76047090068877654</v>
      </c>
      <c r="AG327" s="305">
        <f>AH327/MoM!AH327*100</f>
        <v>0.76199184249015406</v>
      </c>
      <c r="AH327" s="305">
        <f>AI327/MoM!AI327*100</f>
        <v>0.76267763514839526</v>
      </c>
      <c r="AI327" s="305">
        <f>AJ327/MoM!AJ327*100</f>
        <v>0.76504193581735525</v>
      </c>
      <c r="AJ327" s="305">
        <f>AK327/MoM!AK327*100</f>
        <v>0.78095480808235629</v>
      </c>
      <c r="AK327" s="305">
        <f>AL327/MoM!AL327*100</f>
        <v>0.81516062867636341</v>
      </c>
      <c r="AL327" s="305">
        <f>AM327/MoM!AM327*100</f>
        <v>0.88583505518260408</v>
      </c>
      <c r="AM327" s="305">
        <f>AN327/MoM!AN327*100</f>
        <v>0.915776280047776</v>
      </c>
      <c r="AN327" s="305">
        <f>AO327/MoM!AO327*100</f>
        <v>0.94801160510545779</v>
      </c>
      <c r="AO327" s="305">
        <f>AP327/MoM!AP327*100</f>
        <v>0.96156817105846593</v>
      </c>
      <c r="AP327" s="305">
        <f>AQ327/MoM!AQ327*100</f>
        <v>0.97195310730589735</v>
      </c>
      <c r="AQ327" s="305">
        <f>AR327/MoM!AR327*100</f>
        <v>0.97904836498923042</v>
      </c>
      <c r="AR327" s="307">
        <v>1</v>
      </c>
      <c r="AS327" s="305">
        <f>AR327*MoM!AS327/100</f>
        <v>1.0145999999999999</v>
      </c>
      <c r="AT327" s="305">
        <f>AS327*MoM!AT327/100</f>
        <v>1.01368686</v>
      </c>
      <c r="AU327" s="305">
        <f>AT327*MoM!AU327/100</f>
        <v>1.0303113245039999</v>
      </c>
      <c r="AV327" s="305">
        <f>AU327*MoM!AV327/100</f>
        <v>1.0414386868086429</v>
      </c>
      <c r="AW327" s="305">
        <f>AV327*MoM!AW327/100</f>
        <v>1.0431049887075368</v>
      </c>
      <c r="AX327" s="305">
        <f>AW327*MoM!AX327/100</f>
        <v>1.0484248241499452</v>
      </c>
      <c r="AY327" s="305">
        <f>AX327*MoM!AY327/100</f>
        <v>1.05293305089379</v>
      </c>
      <c r="AZ327" s="305">
        <f>AY327*MoM!AZ327/100</f>
        <v>1.0506165981818236</v>
      </c>
    </row>
    <row r="328" spans="1:52" x14ac:dyDescent="0.45">
      <c r="A328" s="305">
        <f>Веса!A328</f>
        <v>1</v>
      </c>
      <c r="B328" s="305">
        <f>MoM!B328</f>
        <v>1</v>
      </c>
      <c r="C328" s="305">
        <f>БИПЦ_НДС!E328</f>
        <v>0</v>
      </c>
      <c r="D328" s="305">
        <f t="shared" si="5"/>
        <v>1</v>
      </c>
      <c r="E328" s="305">
        <v>0</v>
      </c>
      <c r="F328" s="305">
        <v>1</v>
      </c>
      <c r="G328" s="305">
        <v>1</v>
      </c>
      <c r="H328" s="305">
        <v>0</v>
      </c>
      <c r="I328" s="305">
        <v>0</v>
      </c>
      <c r="J328" s="319" t="s">
        <v>327</v>
      </c>
      <c r="K328" s="319" t="s">
        <v>327</v>
      </c>
      <c r="L328" s="305">
        <f>M328/MoM!M328*100</f>
        <v>0.7719553369524087</v>
      </c>
      <c r="M328" s="305">
        <f>N328/MoM!N328*100</f>
        <v>0.77126057714915153</v>
      </c>
      <c r="N328" s="305">
        <f>O328/MoM!O328*100</f>
        <v>0.76763565243655052</v>
      </c>
      <c r="O328" s="305">
        <f>P328/MoM!P328*100</f>
        <v>0.76594685400119011</v>
      </c>
      <c r="P328" s="305">
        <f>Q328/MoM!Q328*100</f>
        <v>0.76602344868659022</v>
      </c>
      <c r="Q328" s="305">
        <f>R328/MoM!R328*100</f>
        <v>0.76617665337632745</v>
      </c>
      <c r="R328" s="305">
        <f>S328/MoM!S328*100</f>
        <v>0.77176974294597467</v>
      </c>
      <c r="S328" s="305">
        <f>T328/MoM!T328*100</f>
        <v>0.77732648509518576</v>
      </c>
      <c r="T328" s="305">
        <f>U328/MoM!U328*100</f>
        <v>0.78579934378272331</v>
      </c>
      <c r="U328" s="305">
        <f>V328/MoM!V328*100</f>
        <v>0.78226324673570102</v>
      </c>
      <c r="V328" s="305">
        <f>W328/MoM!W328*100</f>
        <v>0.79352783748869515</v>
      </c>
      <c r="W328" s="305">
        <f>X328/MoM!X328*100</f>
        <v>0.80185987978232653</v>
      </c>
      <c r="X328" s="305">
        <f>Y328/MoM!Y328*100</f>
        <v>0.82559493222388336</v>
      </c>
      <c r="Y328" s="305">
        <f>Z328/MoM!Z328*100</f>
        <v>0.83178689421556251</v>
      </c>
      <c r="Z328" s="305">
        <f>AA328/MoM!AA328*100</f>
        <v>0.83794211723275769</v>
      </c>
      <c r="AA328" s="305">
        <f>AB328/MoM!AB328*100</f>
        <v>0.85294128113122414</v>
      </c>
      <c r="AB328" s="305">
        <f>AC328/MoM!AC328*100</f>
        <v>0.86240892935178071</v>
      </c>
      <c r="AC328" s="305">
        <f>AD328/MoM!AD328*100</f>
        <v>0.86137403863655848</v>
      </c>
      <c r="AD328" s="305">
        <f>AE328/MoM!AE328*100</f>
        <v>0.86137403863655848</v>
      </c>
      <c r="AE328" s="305">
        <f>AF328/MoM!AF328*100</f>
        <v>0.86335519892542267</v>
      </c>
      <c r="AF328" s="305">
        <f>AG328/MoM!AG328*100</f>
        <v>0.87803223730715496</v>
      </c>
      <c r="AG328" s="305">
        <f>AH328/MoM!AH328*100</f>
        <v>0.88935885316841734</v>
      </c>
      <c r="AH328" s="305">
        <f>AI328/MoM!AI328*100</f>
        <v>0.89825244170010143</v>
      </c>
      <c r="AI328" s="305">
        <f>AJ328/MoM!AJ328*100</f>
        <v>0.91289395649981309</v>
      </c>
      <c r="AJ328" s="305">
        <f>AK328/MoM!AK328*100</f>
        <v>0.91709326869971208</v>
      </c>
      <c r="AK328" s="305">
        <f>AL328/MoM!AL328*100</f>
        <v>0.91736839668032188</v>
      </c>
      <c r="AL328" s="305">
        <f>AM328/MoM!AM328*100</f>
        <v>0.96919971109276015</v>
      </c>
      <c r="AM328" s="305">
        <f>AN328/MoM!AN328*100</f>
        <v>0.97898862817479704</v>
      </c>
      <c r="AN328" s="305">
        <f>AO328/MoM!AO328*100</f>
        <v>0.98466676221821081</v>
      </c>
      <c r="AO328" s="305">
        <f>AP328/MoM!AP328*100</f>
        <v>0.9904762961152983</v>
      </c>
      <c r="AP328" s="305">
        <f>AQ328/MoM!AQ328*100</f>
        <v>0.99869724937305526</v>
      </c>
      <c r="AQ328" s="305">
        <f>AR328/MoM!AR328*100</f>
        <v>0.9896091044037606</v>
      </c>
      <c r="AR328" s="307">
        <v>1</v>
      </c>
      <c r="AS328" s="305">
        <f>AR328*MoM!AS328/100</f>
        <v>1.0170999999999999</v>
      </c>
      <c r="AT328" s="305">
        <f>AS328*MoM!AT328/100</f>
        <v>1.0253385100000001</v>
      </c>
      <c r="AU328" s="305">
        <f>AT328*MoM!AU328/100</f>
        <v>1.0430768662230001</v>
      </c>
      <c r="AV328" s="305">
        <f>AU328*MoM!AV328/100</f>
        <v>1.0443285584624677</v>
      </c>
      <c r="AW328" s="305">
        <f>AV328*MoM!AW328/100</f>
        <v>1.0575915311549411</v>
      </c>
      <c r="AX328" s="305">
        <f>AW328*MoM!AX328/100</f>
        <v>1.0558993847050933</v>
      </c>
      <c r="AY328" s="305">
        <f>AX328*MoM!AY328/100</f>
        <v>1.0658248389213212</v>
      </c>
      <c r="AZ328" s="305">
        <f>AY328*MoM!AZ328/100</f>
        <v>1.0831977837957387</v>
      </c>
    </row>
    <row r="329" spans="1:52" x14ac:dyDescent="0.45">
      <c r="A329" s="305">
        <f>Веса!A329</f>
        <v>1</v>
      </c>
      <c r="B329" s="305">
        <f>MoM!B329</f>
        <v>1</v>
      </c>
      <c r="C329" s="305">
        <f>БИПЦ_НДС!E329</f>
        <v>0</v>
      </c>
      <c r="D329" s="305">
        <f t="shared" si="5"/>
        <v>1</v>
      </c>
      <c r="E329" s="305">
        <v>0</v>
      </c>
      <c r="F329" s="305">
        <v>1</v>
      </c>
      <c r="G329" s="305">
        <v>1</v>
      </c>
      <c r="H329" s="305">
        <v>0</v>
      </c>
      <c r="I329" s="305">
        <v>0</v>
      </c>
      <c r="J329" s="319" t="s">
        <v>328</v>
      </c>
      <c r="K329" s="319" t="s">
        <v>328</v>
      </c>
      <c r="L329" s="305">
        <f>M329/MoM!M329*100</f>
        <v>0.8568402143422853</v>
      </c>
      <c r="M329" s="305">
        <f>N329/MoM!N329*100</f>
        <v>0.86215262367120749</v>
      </c>
      <c r="N329" s="305">
        <f>O329/MoM!O329*100</f>
        <v>0.85758321476575006</v>
      </c>
      <c r="O329" s="305">
        <f>P329/MoM!P329*100</f>
        <v>0.85097982401205385</v>
      </c>
      <c r="P329" s="305">
        <f>Q329/MoM!Q329*100</f>
        <v>0.85319237155448524</v>
      </c>
      <c r="Q329" s="305">
        <f>R329/MoM!R329*100</f>
        <v>0.8516566252856872</v>
      </c>
      <c r="R329" s="305">
        <f>S329/MoM!S329*100</f>
        <v>0.85174179094821589</v>
      </c>
      <c r="S329" s="305">
        <f>T329/MoM!T329*100</f>
        <v>0.84893104303808675</v>
      </c>
      <c r="T329" s="305">
        <f>U329/MoM!U329*100</f>
        <v>0.85657142242542961</v>
      </c>
      <c r="U329" s="305">
        <f>V329/MoM!V329*100</f>
        <v>0.86162519381773972</v>
      </c>
      <c r="V329" s="305">
        <f>W329/MoM!W329*100</f>
        <v>0.86446855695733826</v>
      </c>
      <c r="W329" s="305">
        <f>X329/MoM!X329*100</f>
        <v>0.87276745510412868</v>
      </c>
      <c r="X329" s="305">
        <f>Y329/MoM!Y329*100</f>
        <v>0.88001142498149287</v>
      </c>
      <c r="Y329" s="305">
        <f>Z329/MoM!Z329*100</f>
        <v>0.88476348667639293</v>
      </c>
      <c r="Z329" s="305">
        <f>AA329/MoM!AA329*100</f>
        <v>0.89016054394511901</v>
      </c>
      <c r="AA329" s="305">
        <f>AB329/MoM!AB329*100</f>
        <v>0.90867588325917759</v>
      </c>
      <c r="AB329" s="305">
        <f>AC329/MoM!AC329*100</f>
        <v>0.91194711643891058</v>
      </c>
      <c r="AC329" s="305">
        <f>AD329/MoM!AD329*100</f>
        <v>0.90893769095466215</v>
      </c>
      <c r="AD329" s="305">
        <f>AE329/MoM!AE329*100</f>
        <v>0.91975404947702255</v>
      </c>
      <c r="AE329" s="305">
        <f>AF329/MoM!AF329*100</f>
        <v>0.91460342679995121</v>
      </c>
      <c r="AF329" s="305">
        <f>AG329/MoM!AG329*100</f>
        <v>0.91926790427663096</v>
      </c>
      <c r="AG329" s="305">
        <f>AH329/MoM!AH329*100</f>
        <v>0.92662204751084409</v>
      </c>
      <c r="AH329" s="305">
        <f>AI329/MoM!AI329*100</f>
        <v>0.92319354593505387</v>
      </c>
      <c r="AI329" s="305">
        <f>AJ329/MoM!AJ329*100</f>
        <v>0.92651704270042012</v>
      </c>
      <c r="AJ329" s="305">
        <f>AK329/MoM!AK329*100</f>
        <v>0.93281735859078296</v>
      </c>
      <c r="AK329" s="305">
        <f>AL329/MoM!AL329*100</f>
        <v>0.9497013527812761</v>
      </c>
      <c r="AL329" s="305">
        <f>AM329/MoM!AM329*100</f>
        <v>0.95302530751601044</v>
      </c>
      <c r="AM329" s="305">
        <f>AN329/MoM!AN329*100</f>
        <v>0.96122132516064818</v>
      </c>
      <c r="AN329" s="305">
        <f>AO329/MoM!AO329*100</f>
        <v>0.97919616394115239</v>
      </c>
      <c r="AO329" s="305">
        <f>AP329/MoM!AP329*100</f>
        <v>0.98771517056744051</v>
      </c>
      <c r="AP329" s="305">
        <f>AQ329/MoM!AQ329*100</f>
        <v>0.99601197800020702</v>
      </c>
      <c r="AQ329" s="305">
        <f>AR329/MoM!AR329*100</f>
        <v>0.99790440075840736</v>
      </c>
      <c r="AR329" s="307">
        <v>1</v>
      </c>
      <c r="AS329" s="305">
        <f>AR329*MoM!AS329/100</f>
        <v>1.0009000000000001</v>
      </c>
      <c r="AT329" s="305">
        <f>AS329*MoM!AT329/100</f>
        <v>1.0042029700000001</v>
      </c>
      <c r="AU329" s="305">
        <f>AT329*MoM!AU329/100</f>
        <v>1.010127767523</v>
      </c>
      <c r="AV329" s="305">
        <f>AU329*MoM!AV329/100</f>
        <v>1.0201280324214776</v>
      </c>
      <c r="AW329" s="305">
        <f>AV329*MoM!AW329/100</f>
        <v>1.0285950950905758</v>
      </c>
      <c r="AX329" s="305">
        <f>AW329*MoM!AX329/100</f>
        <v>1.0368238558513003</v>
      </c>
      <c r="AY329" s="305">
        <f>AX329*MoM!AY329/100</f>
        <v>1.0462589529395472</v>
      </c>
      <c r="AZ329" s="305">
        <f>AY329*MoM!AZ329/100</f>
        <v>1.0525365066571843</v>
      </c>
    </row>
    <row r="330" spans="1:52" x14ac:dyDescent="0.45">
      <c r="A330" s="305">
        <f>Веса!A330</f>
        <v>1</v>
      </c>
      <c r="B330" s="305">
        <f>MoM!B330</f>
        <v>1</v>
      </c>
      <c r="C330" s="305">
        <f>БИПЦ_НДС!E330</f>
        <v>0</v>
      </c>
      <c r="D330" s="305">
        <f t="shared" si="5"/>
        <v>1</v>
      </c>
      <c r="E330" s="305">
        <v>0</v>
      </c>
      <c r="F330" s="305">
        <v>1</v>
      </c>
      <c r="G330" s="305">
        <v>1</v>
      </c>
      <c r="H330" s="305">
        <v>0</v>
      </c>
      <c r="I330" s="305">
        <v>0</v>
      </c>
      <c r="J330" s="323" t="s">
        <v>329</v>
      </c>
      <c r="K330" s="323" t="s">
        <v>329</v>
      </c>
      <c r="L330" s="305">
        <f>M330/MoM!M330*100</f>
        <v>0.7328967301220134</v>
      </c>
      <c r="M330" s="305">
        <f>N330/MoM!N330*100</f>
        <v>0.73187067469984257</v>
      </c>
      <c r="N330" s="305">
        <f>O330/MoM!O330*100</f>
        <v>0.74328785722516011</v>
      </c>
      <c r="O330" s="305">
        <f>P330/MoM!P330*100</f>
        <v>0.73689558165302371</v>
      </c>
      <c r="P330" s="305">
        <f>Q330/MoM!Q330*100</f>
        <v>0.74470667481854569</v>
      </c>
      <c r="Q330" s="305">
        <f>R330/MoM!R330*100</f>
        <v>0.75222821223421299</v>
      </c>
      <c r="R330" s="305">
        <f>S330/MoM!S330*100</f>
        <v>0.75516190226192637</v>
      </c>
      <c r="S330" s="305">
        <f>T330/MoM!T330*100</f>
        <v>0.76671587936653385</v>
      </c>
      <c r="T330" s="305">
        <f>U330/MoM!U330*100</f>
        <v>0.77093281670304981</v>
      </c>
      <c r="U330" s="305">
        <f>V330/MoM!V330*100</f>
        <v>0.7680032719995783</v>
      </c>
      <c r="V330" s="305">
        <f>W330/MoM!W330*100</f>
        <v>0.78582094790996837</v>
      </c>
      <c r="W330" s="305">
        <f>X330/MoM!X330*100</f>
        <v>0.80428774018585258</v>
      </c>
      <c r="X330" s="305">
        <f>Y330/MoM!Y330*100</f>
        <v>0.81868449073517946</v>
      </c>
      <c r="Y330" s="305">
        <f>Z330/MoM!Z330*100</f>
        <v>0.82482462441569337</v>
      </c>
      <c r="Z330" s="305">
        <f>AA330/MoM!AA330*100</f>
        <v>0.83892912549320164</v>
      </c>
      <c r="AA330" s="305">
        <f>AB330/MoM!AB330*100</f>
        <v>0.82835861851198733</v>
      </c>
      <c r="AB330" s="305">
        <f>AC330/MoM!AC330*100</f>
        <v>0.84459444743482226</v>
      </c>
      <c r="AC330" s="305">
        <f>AD330/MoM!AD330*100</f>
        <v>0.84248296131623523</v>
      </c>
      <c r="AD330" s="305">
        <f>AE330/MoM!AE330*100</f>
        <v>0.83077244815393958</v>
      </c>
      <c r="AE330" s="305">
        <f>AF330/MoM!AF330*100</f>
        <v>0.83559092835323245</v>
      </c>
      <c r="AF330" s="305">
        <f>AG330/MoM!AG330*100</f>
        <v>0.8460358149576479</v>
      </c>
      <c r="AG330" s="305">
        <f>AH330/MoM!AH330*100</f>
        <v>0.85458077668872023</v>
      </c>
      <c r="AH330" s="305">
        <f>AI330/MoM!AI330*100</f>
        <v>0.85295707321301173</v>
      </c>
      <c r="AI330" s="305">
        <f>AJ330/MoM!AJ330*100</f>
        <v>0.85952484267675189</v>
      </c>
      <c r="AJ330" s="305">
        <f>AK330/MoM!AK330*100</f>
        <v>0.86657294638670113</v>
      </c>
      <c r="AK330" s="305">
        <f>AL330/MoM!AL330*100</f>
        <v>0.88780398357317536</v>
      </c>
      <c r="AL330" s="305">
        <f>AM330/MoM!AM330*100</f>
        <v>0.90413957687092184</v>
      </c>
      <c r="AM330" s="305">
        <f>AN330/MoM!AN330*100</f>
        <v>0.91462759596262455</v>
      </c>
      <c r="AN330" s="305">
        <f>AO330/MoM!AO330*100</f>
        <v>0.90785935175250121</v>
      </c>
      <c r="AO330" s="305">
        <f>AP330/MoM!AP330*100</f>
        <v>0.92220352951019069</v>
      </c>
      <c r="AP330" s="305">
        <f>AQ330/MoM!AQ330*100</f>
        <v>0.9452586177479454</v>
      </c>
      <c r="AQ330" s="305">
        <f>AR330/MoM!AR330*100</f>
        <v>0.94544766947149483</v>
      </c>
      <c r="AR330" s="307">
        <v>1</v>
      </c>
      <c r="AS330" s="305">
        <f>AR330*MoM!AS330/100</f>
        <v>1.0095000000000001</v>
      </c>
      <c r="AT330" s="305">
        <f>AS330*MoM!AT330/100</f>
        <v>1.0129323000000001</v>
      </c>
      <c r="AU330" s="305">
        <f>AT330*MoM!AU330/100</f>
        <v>1.0298482694100002</v>
      </c>
      <c r="AV330" s="305">
        <f>AU330*MoM!AV330/100</f>
        <v>1.0276855880442393</v>
      </c>
      <c r="AW330" s="305">
        <f>AV330*MoM!AW330/100</f>
        <v>1.0487531425991461</v>
      </c>
      <c r="AX330" s="305">
        <f>AW330*MoM!AX330/100</f>
        <v>1.0979396649870461</v>
      </c>
      <c r="AY330" s="305">
        <f>AX330*MoM!AY330/100</f>
        <v>1.1110051470003919</v>
      </c>
      <c r="AZ330" s="305">
        <f>AY330*MoM!AZ330/100</f>
        <v>1.1151158660442935</v>
      </c>
    </row>
    <row r="331" spans="1:52" x14ac:dyDescent="0.45">
      <c r="A331" s="305">
        <f>Веса!A331</f>
        <v>1</v>
      </c>
      <c r="B331" s="305">
        <f>MoM!B331</f>
        <v>1</v>
      </c>
      <c r="C331" s="305">
        <f>БИПЦ_НДС!E331</f>
        <v>0</v>
      </c>
      <c r="D331" s="305">
        <f t="shared" si="5"/>
        <v>1</v>
      </c>
      <c r="E331" s="305">
        <v>0</v>
      </c>
      <c r="F331" s="305">
        <v>1</v>
      </c>
      <c r="G331" s="305">
        <v>1</v>
      </c>
      <c r="H331" s="305">
        <v>0</v>
      </c>
      <c r="I331" s="305">
        <v>0</v>
      </c>
      <c r="J331" s="319" t="s">
        <v>330</v>
      </c>
      <c r="K331" s="319" t="s">
        <v>330</v>
      </c>
      <c r="L331" s="305">
        <f>M331/MoM!M331*100</f>
        <v>0.88248771738373388</v>
      </c>
      <c r="M331" s="305">
        <f>N331/MoM!N331*100</f>
        <v>0.88592941948153048</v>
      </c>
      <c r="N331" s="305">
        <f>O331/MoM!O331*100</f>
        <v>0.88566364065568604</v>
      </c>
      <c r="O331" s="305">
        <f>P331/MoM!P331*100</f>
        <v>0.88947199431050561</v>
      </c>
      <c r="P331" s="305">
        <f>Q331/MoM!Q331*100</f>
        <v>0.89080620230197138</v>
      </c>
      <c r="Q331" s="305">
        <f>R331/MoM!R331*100</f>
        <v>0.8910734441626621</v>
      </c>
      <c r="R331" s="305">
        <f>S331/MoM!S331*100</f>
        <v>0.89151898088474335</v>
      </c>
      <c r="S331" s="305">
        <f>T331/MoM!T331*100</f>
        <v>0.89597657578916712</v>
      </c>
      <c r="T331" s="305">
        <f>U331/MoM!U331*100</f>
        <v>0.9021588141621123</v>
      </c>
      <c r="U331" s="305">
        <f>V331/MoM!V331*100</f>
        <v>0.90730111940283631</v>
      </c>
      <c r="V331" s="305">
        <f>W331/MoM!W331*100</f>
        <v>0.90448848593268749</v>
      </c>
      <c r="W331" s="305">
        <f>X331/MoM!X331*100</f>
        <v>0.91127214957718272</v>
      </c>
      <c r="X331" s="305">
        <f>Y331/MoM!Y331*100</f>
        <v>0.91482611096053368</v>
      </c>
      <c r="Y331" s="305">
        <f>Z331/MoM!Z331*100</f>
        <v>0.92214471984821789</v>
      </c>
      <c r="Z331" s="305">
        <f>AA331/MoM!AA331*100</f>
        <v>0.92869194735914029</v>
      </c>
      <c r="AA331" s="305">
        <f>AB331/MoM!AB331*100</f>
        <v>0.93287106112225648</v>
      </c>
      <c r="AB331" s="305">
        <f>AC331/MoM!AC331*100</f>
        <v>0.93790856485231666</v>
      </c>
      <c r="AC331" s="305">
        <f>AD331/MoM!AD331*100</f>
        <v>0.93800235570880197</v>
      </c>
      <c r="AD331" s="305">
        <f>AE331/MoM!AE331*100</f>
        <v>0.93106113827655679</v>
      </c>
      <c r="AE331" s="305">
        <f>AF331/MoM!AF331*100</f>
        <v>0.93059560770741845</v>
      </c>
      <c r="AF331" s="305">
        <f>AG331/MoM!AG331*100</f>
        <v>0.93776119388676549</v>
      </c>
      <c r="AG331" s="305">
        <f>AH331/MoM!AH331*100</f>
        <v>0.94817034313890858</v>
      </c>
      <c r="AH331" s="305">
        <f>AI331/MoM!AI331*100</f>
        <v>0.9555660718153921</v>
      </c>
      <c r="AI331" s="305">
        <f>AJ331/MoM!AJ331*100</f>
        <v>0.95212603395685658</v>
      </c>
      <c r="AJ331" s="305">
        <f>AK331/MoM!AK331*100</f>
        <v>0.9482223172176335</v>
      </c>
      <c r="AK331" s="305">
        <f>AL331/MoM!AL331*100</f>
        <v>0.95817865154841864</v>
      </c>
      <c r="AL331" s="305">
        <f>AM331/MoM!AM331*100</f>
        <v>0.96181973042430269</v>
      </c>
      <c r="AM331" s="305">
        <f>AN331/MoM!AN331*100</f>
        <v>0.96499373553470291</v>
      </c>
      <c r="AN331" s="305">
        <f>AO331/MoM!AO331*100</f>
        <v>0.97329268166030136</v>
      </c>
      <c r="AO331" s="305">
        <f>AP331/MoM!AP331*100</f>
        <v>0.98448554749939488</v>
      </c>
      <c r="AP331" s="305">
        <f>AQ331/MoM!AQ331*100</f>
        <v>0.9891126295726419</v>
      </c>
      <c r="AQ331" s="305">
        <f>AR331/MoM!AR331*100</f>
        <v>0.98980500841334262</v>
      </c>
      <c r="AR331" s="307">
        <v>1</v>
      </c>
      <c r="AS331" s="305">
        <f>AR331*MoM!AS331/100</f>
        <v>1.0037</v>
      </c>
      <c r="AT331" s="305">
        <f>AS331*MoM!AT331/100</f>
        <v>1.0038003700000002</v>
      </c>
      <c r="AU331" s="305">
        <f>AT331*MoM!AU331/100</f>
        <v>1.0033988498520001</v>
      </c>
      <c r="AV331" s="305">
        <f>AU331*MoM!AV331/100</f>
        <v>1.0034991897369854</v>
      </c>
      <c r="AW331" s="305">
        <f>AV331*MoM!AW331/100</f>
        <v>0.99175824921706268</v>
      </c>
      <c r="AX331" s="305">
        <f>AW331*MoM!AX331/100</f>
        <v>0.97856786450247579</v>
      </c>
      <c r="AY331" s="305">
        <f>AX331*MoM!AY331/100</f>
        <v>0.97162003266450825</v>
      </c>
      <c r="AZ331" s="305">
        <f>AY331*MoM!AZ331/100</f>
        <v>0.97395192074290304</v>
      </c>
    </row>
    <row r="332" spans="1:52" x14ac:dyDescent="0.45">
      <c r="A332" s="305">
        <f>Веса!A332</f>
        <v>1</v>
      </c>
      <c r="B332" s="305">
        <f>MoM!B332</f>
        <v>1</v>
      </c>
      <c r="C332" s="305">
        <f>БИПЦ_НДС!E332</f>
        <v>0</v>
      </c>
      <c r="D332" s="305">
        <f t="shared" si="5"/>
        <v>1</v>
      </c>
      <c r="E332" s="305">
        <v>0</v>
      </c>
      <c r="F332" s="305">
        <v>1</v>
      </c>
      <c r="G332" s="305">
        <v>1</v>
      </c>
      <c r="H332" s="305">
        <v>0</v>
      </c>
      <c r="I332" s="305">
        <v>0</v>
      </c>
      <c r="J332" s="319" t="s">
        <v>331</v>
      </c>
      <c r="K332" s="319" t="s">
        <v>331</v>
      </c>
      <c r="L332" s="305">
        <f>M332/MoM!M332*100</f>
        <v>0.81605778407435292</v>
      </c>
      <c r="M332" s="305">
        <f>N332/MoM!N332*100</f>
        <v>0.80961092758016551</v>
      </c>
      <c r="N332" s="305">
        <f>O332/MoM!O332*100</f>
        <v>0.80515806747847463</v>
      </c>
      <c r="O332" s="305">
        <f>P332/MoM!P332*100</f>
        <v>0.79662339196320286</v>
      </c>
      <c r="P332" s="305">
        <f>Q332/MoM!Q332*100</f>
        <v>0.80944902857381029</v>
      </c>
      <c r="Q332" s="305">
        <f>R332/MoM!R332*100</f>
        <v>0.80847768973952161</v>
      </c>
      <c r="R332" s="305">
        <f>S332/MoM!S332*100</f>
        <v>0.81712840101973439</v>
      </c>
      <c r="S332" s="305">
        <f>T332/MoM!T332*100</f>
        <v>0.82464598230911601</v>
      </c>
      <c r="T332" s="305">
        <f>U332/MoM!U332*100</f>
        <v>0.83528391548090375</v>
      </c>
      <c r="U332" s="305">
        <f>V332/MoM!V332*100</f>
        <v>0.84480615211738608</v>
      </c>
      <c r="V332" s="305">
        <f>W332/MoM!W332*100</f>
        <v>0.85224044625601902</v>
      </c>
      <c r="W332" s="305">
        <f>X332/MoM!X332*100</f>
        <v>0.86562062126223849</v>
      </c>
      <c r="X332" s="305">
        <f>Y332/MoM!Y332*100</f>
        <v>0.89505172238515462</v>
      </c>
      <c r="Y332" s="305">
        <f>Z332/MoM!Z332*100</f>
        <v>0.91187869476599559</v>
      </c>
      <c r="Z332" s="305">
        <f>AA332/MoM!AA332*100</f>
        <v>0.92163579679999175</v>
      </c>
      <c r="AA332" s="305">
        <f>AB332/MoM!AB332*100</f>
        <v>0.9476259262697514</v>
      </c>
      <c r="AB332" s="305">
        <f>AC332/MoM!AC332*100</f>
        <v>0.97226420035276484</v>
      </c>
      <c r="AC332" s="305">
        <f>AD332/MoM!AD332*100</f>
        <v>0.95038825584482767</v>
      </c>
      <c r="AD332" s="305">
        <f>AE332/MoM!AE332*100</f>
        <v>0.93708282026300005</v>
      </c>
      <c r="AE332" s="305">
        <f>AF332/MoM!AF332*100</f>
        <v>0.93033582395710657</v>
      </c>
      <c r="AF332" s="305">
        <f>AG332/MoM!AG332*100</f>
        <v>0.93824367846074197</v>
      </c>
      <c r="AG332" s="305">
        <f>AH332/MoM!AH332*100</f>
        <v>0.94124605823181628</v>
      </c>
      <c r="AH332" s="305">
        <f>AI332/MoM!AI332*100</f>
        <v>0.93955181532699894</v>
      </c>
      <c r="AI332" s="305">
        <f>AJ332/MoM!AJ332*100</f>
        <v>0.92790137281694418</v>
      </c>
      <c r="AJ332" s="305">
        <f>AK332/MoM!AK332*100</f>
        <v>0.94033525121269124</v>
      </c>
      <c r="AK332" s="305">
        <f>AL332/MoM!AL332*100</f>
        <v>0.94973860372481822</v>
      </c>
      <c r="AL332" s="305">
        <f>AM332/MoM!AM332*100</f>
        <v>0.97205746091235135</v>
      </c>
      <c r="AM332" s="305">
        <f>AN332/MoM!AN332*100</f>
        <v>0.97448760456463213</v>
      </c>
      <c r="AN332" s="305">
        <f>AO332/MoM!AO332*100</f>
        <v>0.98413503184982198</v>
      </c>
      <c r="AO332" s="305">
        <f>AP332/MoM!AP332*100</f>
        <v>0.98846522598996112</v>
      </c>
      <c r="AP332" s="305">
        <f>AQ332/MoM!AQ332*100</f>
        <v>0.98905830512555515</v>
      </c>
      <c r="AQ332" s="305">
        <f>AR332/MoM!AR332*100</f>
        <v>0.98638784770171628</v>
      </c>
      <c r="AR332" s="307">
        <v>1</v>
      </c>
      <c r="AS332" s="305">
        <f>AR332*MoM!AS332/100</f>
        <v>1.018</v>
      </c>
      <c r="AT332" s="305">
        <f>AS332*MoM!AT332/100</f>
        <v>1.027671</v>
      </c>
      <c r="AU332" s="305">
        <f>AT332*MoM!AU332/100</f>
        <v>1.0351729983</v>
      </c>
      <c r="AV332" s="305">
        <f>AU332*MoM!AV332/100</f>
        <v>1.0467669358809599</v>
      </c>
      <c r="AW332" s="305">
        <f>AV332*MoM!AW332/100</f>
        <v>1.0559784849167122</v>
      </c>
      <c r="AX332" s="305">
        <f>AW332*MoM!AX332/100</f>
        <v>1.072768542826888</v>
      </c>
      <c r="AY332" s="305">
        <f>AX332*MoM!AY332/100</f>
        <v>1.077274170706761</v>
      </c>
      <c r="AZ332" s="305">
        <f>AY332*MoM!AZ332/100</f>
        <v>1.0828759963944361</v>
      </c>
    </row>
    <row r="333" spans="1:52" x14ac:dyDescent="0.45">
      <c r="A333" s="305">
        <f>Веса!A333</f>
        <v>1</v>
      </c>
      <c r="B333" s="305">
        <f>MoM!B333</f>
        <v>1</v>
      </c>
      <c r="C333" s="305">
        <f>БИПЦ_НДС!E333</f>
        <v>0</v>
      </c>
      <c r="D333" s="305">
        <f t="shared" si="5"/>
        <v>1</v>
      </c>
      <c r="E333" s="305">
        <v>0</v>
      </c>
      <c r="F333" s="305">
        <v>1</v>
      </c>
      <c r="G333" s="305">
        <v>1</v>
      </c>
      <c r="H333" s="305">
        <v>0</v>
      </c>
      <c r="I333" s="305">
        <v>0</v>
      </c>
      <c r="J333" s="323" t="s">
        <v>332</v>
      </c>
      <c r="K333" s="310" t="s">
        <v>441</v>
      </c>
      <c r="L333" s="305">
        <f>M333/MoM!M333*100</f>
        <v>0.93855935896186482</v>
      </c>
      <c r="M333" s="305">
        <f>N333/MoM!N333*100</f>
        <v>0.9432521557566742</v>
      </c>
      <c r="N333" s="305">
        <f>O333/MoM!O333*100</f>
        <v>0.9349515367860155</v>
      </c>
      <c r="O333" s="305">
        <f>P333/MoM!P333*100</f>
        <v>0.92765891479908458</v>
      </c>
      <c r="P333" s="305">
        <f>Q333/MoM!Q333*100</f>
        <v>0.93201891169864026</v>
      </c>
      <c r="Q333" s="305">
        <f>R333/MoM!R333*100</f>
        <v>0.93630619869245391</v>
      </c>
      <c r="R333" s="305">
        <f>S333/MoM!S333*100</f>
        <v>0.94098772968591626</v>
      </c>
      <c r="S333" s="305">
        <f>T333/MoM!T333*100</f>
        <v>0.93910575422654441</v>
      </c>
      <c r="T333" s="305">
        <f>U333/MoM!U333*100</f>
        <v>0.93901184365112167</v>
      </c>
      <c r="U333" s="305">
        <f>V333/MoM!V333*100</f>
        <v>0.94314349576318668</v>
      </c>
      <c r="V333" s="305">
        <f>W333/MoM!W333*100</f>
        <v>0.9422003522674236</v>
      </c>
      <c r="W333" s="305">
        <f>X333/MoM!X333*100</f>
        <v>0.95426051677644663</v>
      </c>
      <c r="X333" s="305">
        <f>Y333/MoM!Y333*100</f>
        <v>0.97668563892069316</v>
      </c>
      <c r="Y333" s="305">
        <f>Z333/MoM!Z333*100</f>
        <v>0.97063018795938483</v>
      </c>
      <c r="Z333" s="305">
        <f>AA333/MoM!AA333*100</f>
        <v>0.9604385709858112</v>
      </c>
      <c r="AA333" s="305">
        <f>AB333/MoM!AB333*100</f>
        <v>0.9564047289876707</v>
      </c>
      <c r="AB333" s="305">
        <f>AC333/MoM!AC333*100</f>
        <v>0.94990117683055453</v>
      </c>
      <c r="AC333" s="305">
        <f>AD333/MoM!AD333*100</f>
        <v>0.94448674012262046</v>
      </c>
      <c r="AD333" s="305">
        <f>AE333/MoM!AE333*100</f>
        <v>0.94930362249724576</v>
      </c>
      <c r="AE333" s="305">
        <f>AF333/MoM!AF333*100</f>
        <v>0.94674050271650323</v>
      </c>
      <c r="AF333" s="305">
        <f>AG333/MoM!AG333*100</f>
        <v>0.95535584129122342</v>
      </c>
      <c r="AG333" s="305">
        <f>AH333/MoM!AH333*100</f>
        <v>0.96978171449472095</v>
      </c>
      <c r="AH333" s="305">
        <f>AI333/MoM!AI333*100</f>
        <v>0.96425395872210118</v>
      </c>
      <c r="AI333" s="305">
        <f>AJ333/MoM!AJ333*100</f>
        <v>0.96232545080465692</v>
      </c>
      <c r="AJ333" s="305">
        <f>AK333/MoM!AK333*100</f>
        <v>0.96732954314884112</v>
      </c>
      <c r="AK333" s="305">
        <f>AL333/MoM!AL333*100</f>
        <v>0.97352045222499373</v>
      </c>
      <c r="AL333" s="305">
        <f>AM333/MoM!AM333*100</f>
        <v>0.98276889652113109</v>
      </c>
      <c r="AM333" s="305">
        <f>AN333/MoM!AN333*100</f>
        <v>0.98247406585217478</v>
      </c>
      <c r="AN333" s="305">
        <f>AO333/MoM!AO333*100</f>
        <v>0.98149159178632273</v>
      </c>
      <c r="AO333" s="305">
        <f>AP333/MoM!AP333*100</f>
        <v>0.97844896785178515</v>
      </c>
      <c r="AP333" s="305">
        <f>AQ333/MoM!AQ333*100</f>
        <v>0.98363474738139955</v>
      </c>
      <c r="AQ333" s="305">
        <f>AR333/MoM!AR333*100</f>
        <v>0.98629056119932923</v>
      </c>
      <c r="AR333" s="307">
        <v>1</v>
      </c>
      <c r="AS333" s="305">
        <f>AR333*MoM!AS333/100</f>
        <v>0.99909999999999999</v>
      </c>
      <c r="AT333" s="305">
        <f>AS333*MoM!AT333/100</f>
        <v>0.99909999999999999</v>
      </c>
      <c r="AU333" s="305">
        <f>AT333*MoM!AU333/100</f>
        <v>1.0077921700000001</v>
      </c>
      <c r="AV333" s="305">
        <f>AU333*MoM!AV333/100</f>
        <v>1.0060789233110001</v>
      </c>
      <c r="AW333" s="305">
        <f>AV333*MoM!AW333/100</f>
        <v>1.0056764917416756</v>
      </c>
      <c r="AX333" s="305">
        <f>AW333*MoM!AX333/100</f>
        <v>1.0269968333665991</v>
      </c>
      <c r="AY333" s="305">
        <f>AX333*MoM!AY333/100</f>
        <v>1.036342504550235</v>
      </c>
      <c r="AZ333" s="305">
        <f>AY333*MoM!AZ333/100</f>
        <v>1.0533385216248587</v>
      </c>
    </row>
    <row r="334" spans="1:52" s="74" customFormat="1" x14ac:dyDescent="0.45">
      <c r="A334" s="311">
        <f>Веса!A334</f>
        <v>0</v>
      </c>
      <c r="B334" s="311">
        <f>MoM!B334</f>
        <v>0</v>
      </c>
      <c r="C334" s="311">
        <f>БИПЦ_НДС!E334</f>
        <v>0</v>
      </c>
      <c r="D334" s="311">
        <f t="shared" si="5"/>
        <v>1</v>
      </c>
      <c r="E334" s="311">
        <v>0</v>
      </c>
      <c r="F334" s="311">
        <v>1</v>
      </c>
      <c r="G334" s="311">
        <v>1</v>
      </c>
      <c r="H334" s="311">
        <v>0</v>
      </c>
      <c r="I334" s="311">
        <v>0</v>
      </c>
      <c r="J334" s="318" t="s">
        <v>333</v>
      </c>
      <c r="K334" s="318" t="s">
        <v>333</v>
      </c>
      <c r="L334" s="311">
        <v>0</v>
      </c>
      <c r="M334" s="311">
        <v>0</v>
      </c>
      <c r="N334" s="311">
        <v>0</v>
      </c>
      <c r="O334" s="311">
        <v>0</v>
      </c>
      <c r="P334" s="311">
        <v>0</v>
      </c>
      <c r="Q334" s="311">
        <v>0</v>
      </c>
      <c r="R334" s="311">
        <v>0</v>
      </c>
      <c r="S334" s="311">
        <v>0</v>
      </c>
      <c r="T334" s="311">
        <v>0</v>
      </c>
      <c r="U334" s="311">
        <v>0</v>
      </c>
      <c r="V334" s="311">
        <v>0</v>
      </c>
      <c r="W334" s="311">
        <v>0</v>
      </c>
      <c r="X334" s="311">
        <v>0</v>
      </c>
      <c r="Y334" s="311">
        <v>0</v>
      </c>
      <c r="Z334" s="311">
        <v>0</v>
      </c>
      <c r="AA334" s="311">
        <v>0</v>
      </c>
      <c r="AB334" s="311">
        <v>0</v>
      </c>
      <c r="AC334" s="311">
        <v>0</v>
      </c>
      <c r="AD334" s="311">
        <v>0</v>
      </c>
      <c r="AE334" s="311">
        <v>0</v>
      </c>
      <c r="AF334" s="311">
        <v>0</v>
      </c>
      <c r="AG334" s="311">
        <v>0</v>
      </c>
      <c r="AH334" s="311">
        <v>0</v>
      </c>
      <c r="AI334" s="311">
        <v>0</v>
      </c>
      <c r="AJ334" s="311">
        <v>0</v>
      </c>
      <c r="AK334" s="311">
        <v>0</v>
      </c>
      <c r="AL334" s="311">
        <v>0</v>
      </c>
      <c r="AM334" s="311">
        <v>0</v>
      </c>
      <c r="AN334" s="311">
        <v>0</v>
      </c>
      <c r="AO334" s="311">
        <v>0</v>
      </c>
      <c r="AP334" s="311">
        <v>0</v>
      </c>
      <c r="AQ334" s="311">
        <v>0</v>
      </c>
      <c r="AR334" s="311">
        <v>0</v>
      </c>
      <c r="AS334" s="311">
        <v>0</v>
      </c>
      <c r="AT334" s="311">
        <v>0</v>
      </c>
      <c r="AU334" s="311">
        <v>0</v>
      </c>
      <c r="AV334" s="311">
        <v>0</v>
      </c>
      <c r="AW334" s="311">
        <v>0</v>
      </c>
      <c r="AX334" s="311">
        <v>0</v>
      </c>
      <c r="AY334" s="311">
        <v>0</v>
      </c>
      <c r="AZ334" s="311">
        <v>0</v>
      </c>
    </row>
    <row r="335" spans="1:52" x14ac:dyDescent="0.45">
      <c r="A335" s="305">
        <f>Веса!A335</f>
        <v>1</v>
      </c>
      <c r="B335" s="305">
        <f>MoM!B335</f>
        <v>1</v>
      </c>
      <c r="C335" s="305">
        <f>БИПЦ_НДС!E335</f>
        <v>0</v>
      </c>
      <c r="D335" s="305">
        <f t="shared" si="5"/>
        <v>1</v>
      </c>
      <c r="E335" s="305">
        <v>0</v>
      </c>
      <c r="F335" s="305">
        <v>1</v>
      </c>
      <c r="G335" s="305">
        <v>1</v>
      </c>
      <c r="H335" s="305">
        <v>0</v>
      </c>
      <c r="I335" s="305">
        <v>0</v>
      </c>
      <c r="J335" s="319" t="s">
        <v>334</v>
      </c>
      <c r="K335" s="319" t="s">
        <v>334</v>
      </c>
      <c r="L335" s="305">
        <f>M335/MoM!M335*100</f>
        <v>0.70580920207079456</v>
      </c>
      <c r="M335" s="305">
        <f>N335/MoM!N335*100</f>
        <v>0.70009214753402116</v>
      </c>
      <c r="N335" s="305">
        <f>O335/MoM!O335*100</f>
        <v>0.69498147485702277</v>
      </c>
      <c r="O335" s="305">
        <f>P335/MoM!P335*100</f>
        <v>0.69692742298662247</v>
      </c>
      <c r="P335" s="305">
        <f>Q335/MoM!Q335*100</f>
        <v>0.7024331496282169</v>
      </c>
      <c r="Q335" s="305">
        <f>R335/MoM!R335*100</f>
        <v>0.71929154521929417</v>
      </c>
      <c r="R335" s="305">
        <f>S335/MoM!S335*100</f>
        <v>0.72763532714383805</v>
      </c>
      <c r="S335" s="305">
        <f>T335/MoM!T335*100</f>
        <v>0.73469338981713328</v>
      </c>
      <c r="T335" s="305">
        <f>U335/MoM!U335*100</f>
        <v>0.74424440388475599</v>
      </c>
      <c r="U335" s="305">
        <f>V335/MoM!V335*100</f>
        <v>0.75823619867778935</v>
      </c>
      <c r="V335" s="305">
        <f>W335/MoM!W335*100</f>
        <v>0.76627350238377401</v>
      </c>
      <c r="W335" s="305">
        <f>X335/MoM!X335*100</f>
        <v>0.78144571773097282</v>
      </c>
      <c r="X335" s="305">
        <f>Y335/MoM!Y335*100</f>
        <v>0.80121629438956643</v>
      </c>
      <c r="Y335" s="305">
        <f>Z335/MoM!Z335*100</f>
        <v>0.8177213500539916</v>
      </c>
      <c r="Z335" s="305">
        <f>AA335/MoM!AA335*100</f>
        <v>0.83751020672529819</v>
      </c>
      <c r="AA335" s="305">
        <f>AB335/MoM!AB335*100</f>
        <v>0.85392540677711393</v>
      </c>
      <c r="AB335" s="305">
        <f>AC335/MoM!AC335*100</f>
        <v>0.86024445478726452</v>
      </c>
      <c r="AC335" s="305">
        <f>AD335/MoM!AD335*100</f>
        <v>0.86729845931652005</v>
      </c>
      <c r="AD335" s="305">
        <f>AE335/MoM!AE335*100</f>
        <v>0.8658240519356819</v>
      </c>
      <c r="AE335" s="305">
        <f>AF335/MoM!AF335*100</f>
        <v>0.86400582142661697</v>
      </c>
      <c r="AF335" s="305">
        <f>AG335/MoM!AG335*100</f>
        <v>0.87247307847659794</v>
      </c>
      <c r="AG335" s="305">
        <f>AH335/MoM!AH335*100</f>
        <v>0.89140574427954022</v>
      </c>
      <c r="AH335" s="305">
        <f>AI335/MoM!AI335*100</f>
        <v>0.89853699023377653</v>
      </c>
      <c r="AI335" s="305">
        <f>AJ335/MoM!AJ335*100</f>
        <v>0.89781816064158948</v>
      </c>
      <c r="AJ335" s="305">
        <f>AK335/MoM!AK335*100</f>
        <v>0.90984892399418682</v>
      </c>
      <c r="AK335" s="305">
        <f>AL335/MoM!AL335*100</f>
        <v>0.9308664341384526</v>
      </c>
      <c r="AL335" s="305">
        <f>AM335/MoM!AM335*100</f>
        <v>0.95162475561974014</v>
      </c>
      <c r="AM335" s="305">
        <f>AN335/MoM!AN335*100</f>
        <v>0.9677072139897136</v>
      </c>
      <c r="AN335" s="305">
        <f>AO335/MoM!AO335*100</f>
        <v>1.0026414444147422</v>
      </c>
      <c r="AO335" s="305">
        <f>AP335/MoM!AP335*100</f>
        <v>1.015074198325485</v>
      </c>
      <c r="AP335" s="305">
        <f>AQ335/MoM!AQ335*100</f>
        <v>1.0086792308760344</v>
      </c>
      <c r="AQ335" s="305">
        <f>AR335/MoM!AR335*100</f>
        <v>0.99950024987506247</v>
      </c>
      <c r="AR335" s="307">
        <v>1</v>
      </c>
      <c r="AS335" s="305">
        <f>AR335*MoM!AS335/100</f>
        <v>1.0188999999999999</v>
      </c>
      <c r="AT335" s="305">
        <f>AS335*MoM!AT335/100</f>
        <v>1.0157414099999997</v>
      </c>
      <c r="AU335" s="305">
        <f>AT335*MoM!AU335/100</f>
        <v>1.0269145655099998</v>
      </c>
      <c r="AV335" s="305">
        <f>AU335*MoM!AV335/100</f>
        <v>1.0376971684478549</v>
      </c>
      <c r="AW335" s="305">
        <f>AV335*MoM!AW335/100</f>
        <v>1.0446497394764556</v>
      </c>
      <c r="AX335" s="305">
        <f>AW335*MoM!AX335/100</f>
        <v>1.0611552053601836</v>
      </c>
      <c r="AY335" s="305">
        <f>AX335*MoM!AY335/100</f>
        <v>1.064020324414656</v>
      </c>
      <c r="AZ335" s="305">
        <f>AY335*MoM!AZ335/100</f>
        <v>1.0554017597868972</v>
      </c>
    </row>
    <row r="336" spans="1:52" s="74" customFormat="1" x14ac:dyDescent="0.45">
      <c r="A336" s="311">
        <f>Веса!A336</f>
        <v>0</v>
      </c>
      <c r="B336" s="311">
        <f>MoM!B336</f>
        <v>0</v>
      </c>
      <c r="C336" s="311">
        <f>БИПЦ_НДС!E336</f>
        <v>0</v>
      </c>
      <c r="D336" s="311">
        <f t="shared" si="5"/>
        <v>1</v>
      </c>
      <c r="E336" s="311">
        <v>0</v>
      </c>
      <c r="F336" s="311">
        <v>1</v>
      </c>
      <c r="G336" s="311">
        <v>1</v>
      </c>
      <c r="H336" s="311">
        <v>0</v>
      </c>
      <c r="I336" s="311">
        <v>0</v>
      </c>
      <c r="J336" s="318" t="s">
        <v>335</v>
      </c>
      <c r="K336" s="318" t="s">
        <v>335</v>
      </c>
      <c r="L336" s="311">
        <v>0</v>
      </c>
      <c r="M336" s="311">
        <v>0</v>
      </c>
      <c r="N336" s="311">
        <v>0</v>
      </c>
      <c r="O336" s="311">
        <v>0</v>
      </c>
      <c r="P336" s="311">
        <v>0</v>
      </c>
      <c r="Q336" s="311">
        <v>0</v>
      </c>
      <c r="R336" s="311">
        <v>0</v>
      </c>
      <c r="S336" s="311">
        <v>0</v>
      </c>
      <c r="T336" s="311">
        <v>0</v>
      </c>
      <c r="U336" s="311">
        <v>0</v>
      </c>
      <c r="V336" s="311">
        <v>0</v>
      </c>
      <c r="W336" s="311">
        <v>0</v>
      </c>
      <c r="X336" s="311">
        <v>0</v>
      </c>
      <c r="Y336" s="311">
        <v>0</v>
      </c>
      <c r="Z336" s="311">
        <v>0</v>
      </c>
      <c r="AA336" s="311">
        <v>0</v>
      </c>
      <c r="AB336" s="311">
        <v>0</v>
      </c>
      <c r="AC336" s="311">
        <v>0</v>
      </c>
      <c r="AD336" s="311">
        <v>0</v>
      </c>
      <c r="AE336" s="311">
        <v>0</v>
      </c>
      <c r="AF336" s="311">
        <v>0</v>
      </c>
      <c r="AG336" s="311">
        <v>0</v>
      </c>
      <c r="AH336" s="311">
        <v>0</v>
      </c>
      <c r="AI336" s="311">
        <v>0</v>
      </c>
      <c r="AJ336" s="311">
        <v>0</v>
      </c>
      <c r="AK336" s="311">
        <v>0</v>
      </c>
      <c r="AL336" s="311">
        <v>0</v>
      </c>
      <c r="AM336" s="311">
        <v>0</v>
      </c>
      <c r="AN336" s="311">
        <v>0</v>
      </c>
      <c r="AO336" s="311">
        <v>0</v>
      </c>
      <c r="AP336" s="311">
        <v>0</v>
      </c>
      <c r="AQ336" s="311">
        <v>0</v>
      </c>
      <c r="AR336" s="311">
        <v>0</v>
      </c>
      <c r="AS336" s="311">
        <v>0</v>
      </c>
      <c r="AT336" s="311">
        <v>0</v>
      </c>
      <c r="AU336" s="311">
        <v>0</v>
      </c>
      <c r="AV336" s="311">
        <v>0</v>
      </c>
      <c r="AW336" s="311">
        <v>0</v>
      </c>
      <c r="AX336" s="311">
        <v>0</v>
      </c>
      <c r="AY336" s="311">
        <v>0</v>
      </c>
      <c r="AZ336" s="311">
        <v>0</v>
      </c>
    </row>
    <row r="337" spans="1:52" x14ac:dyDescent="0.45">
      <c r="A337" s="305">
        <f>Веса!A337</f>
        <v>1</v>
      </c>
      <c r="B337" s="305">
        <f>MoM!B337</f>
        <v>1</v>
      </c>
      <c r="C337" s="305">
        <f>БИПЦ_НДС!E337</f>
        <v>0</v>
      </c>
      <c r="D337" s="305">
        <f t="shared" si="5"/>
        <v>1</v>
      </c>
      <c r="E337" s="305">
        <v>0</v>
      </c>
      <c r="F337" s="305">
        <v>1</v>
      </c>
      <c r="G337" s="305">
        <v>1</v>
      </c>
      <c r="H337" s="305">
        <v>0</v>
      </c>
      <c r="I337" s="305">
        <v>0</v>
      </c>
      <c r="J337" s="319" t="s">
        <v>336</v>
      </c>
      <c r="K337" s="319" t="s">
        <v>336</v>
      </c>
      <c r="L337" s="305">
        <f>M337/MoM!M337*100</f>
        <v>0.71459200195101691</v>
      </c>
      <c r="M337" s="305">
        <f>N337/MoM!N337*100</f>
        <v>0.7129484403465296</v>
      </c>
      <c r="N337" s="305">
        <f>O337/MoM!O337*100</f>
        <v>0.71451692691529201</v>
      </c>
      <c r="O337" s="305">
        <f>P337/MoM!P337*100</f>
        <v>0.71666047769603791</v>
      </c>
      <c r="P337" s="305">
        <f>Q337/MoM!Q337*100</f>
        <v>0.72124710475329257</v>
      </c>
      <c r="Q337" s="305">
        <f>R337/MoM!R337*100</f>
        <v>0.72716133101226954</v>
      </c>
      <c r="R337" s="305">
        <f>S337/MoM!S337*100</f>
        <v>0.74315888029453947</v>
      </c>
      <c r="S337" s="305">
        <f>T337/MoM!T337*100</f>
        <v>0.75869090089269531</v>
      </c>
      <c r="T337" s="305">
        <f>U337/MoM!U337*100</f>
        <v>0.7714369080276926</v>
      </c>
      <c r="U337" s="305">
        <f>V337/MoM!V337*100</f>
        <v>0.77814840912753358</v>
      </c>
      <c r="V337" s="305">
        <f>W337/MoM!W337*100</f>
        <v>0.78258385505956041</v>
      </c>
      <c r="W337" s="305">
        <f>X337/MoM!X337*100</f>
        <v>0.78806194204497726</v>
      </c>
      <c r="X337" s="305">
        <f>Y337/MoM!Y337*100</f>
        <v>0.80224705700178678</v>
      </c>
      <c r="Y337" s="305">
        <f>Z337/MoM!Z337*100</f>
        <v>0.80810346051789994</v>
      </c>
      <c r="Z337" s="305">
        <f>AA337/MoM!AA337*100</f>
        <v>0.82466958145851699</v>
      </c>
      <c r="AA337" s="305">
        <f>AB337/MoM!AB337*100</f>
        <v>0.84132790700397908</v>
      </c>
      <c r="AB337" s="305">
        <f>AC337/MoM!AC337*100</f>
        <v>0.84881572537631456</v>
      </c>
      <c r="AC337" s="305">
        <f>AD337/MoM!AD337*100</f>
        <v>0.85687947476738957</v>
      </c>
      <c r="AD337" s="305">
        <f>AE337/MoM!AE337*100</f>
        <v>0.86621946104235414</v>
      </c>
      <c r="AE337" s="305">
        <f>AF337/MoM!AF337*100</f>
        <v>0.88189803328722083</v>
      </c>
      <c r="AF337" s="305">
        <f>AG337/MoM!AG337*100</f>
        <v>0.89565564260650143</v>
      </c>
      <c r="AG337" s="305">
        <f>AH337/MoM!AH337*100</f>
        <v>0.90559742023943357</v>
      </c>
      <c r="AH337" s="305">
        <f>AI337/MoM!AI337*100</f>
        <v>0.91238940089122933</v>
      </c>
      <c r="AI337" s="305">
        <f>AJ337/MoM!AJ337*100</f>
        <v>0.91321055135203144</v>
      </c>
      <c r="AJ337" s="305">
        <f>AK337/MoM!AK337*100</f>
        <v>0.92325586741690369</v>
      </c>
      <c r="AK337" s="305">
        <f>AL337/MoM!AL337*100</f>
        <v>0.94439842678075081</v>
      </c>
      <c r="AL337" s="305">
        <f>AM337/MoM!AM337*100</f>
        <v>0.9504425767121476</v>
      </c>
      <c r="AM337" s="305">
        <f>AN337/MoM!AN337*100</f>
        <v>0.96365372852844655</v>
      </c>
      <c r="AN337" s="305">
        <f>AO337/MoM!AO337*100</f>
        <v>0.96461738225697491</v>
      </c>
      <c r="AO337" s="305">
        <f>AP337/MoM!AP337*100</f>
        <v>0.97735033170276686</v>
      </c>
      <c r="AP337" s="305">
        <f>AQ337/MoM!AQ337*100</f>
        <v>0.98360537382566471</v>
      </c>
      <c r="AQ337" s="305">
        <f>AR337/MoM!AR337*100</f>
        <v>0.99275290380224346</v>
      </c>
      <c r="AR337" s="307">
        <v>1</v>
      </c>
      <c r="AS337" s="305">
        <f>AR337*MoM!AS337/100</f>
        <v>1.0295999999999998</v>
      </c>
      <c r="AT337" s="305">
        <f>AS337*MoM!AT337/100</f>
        <v>1.0376308799999998</v>
      </c>
      <c r="AU337" s="305">
        <f>AT337*MoM!AU337/100</f>
        <v>1.0464507424799998</v>
      </c>
      <c r="AV337" s="305">
        <f>AU337*MoM!AV337/100</f>
        <v>1.0604731824292317</v>
      </c>
      <c r="AW337" s="305">
        <f>AV337*MoM!AW337/100</f>
        <v>1.0775468006663425</v>
      </c>
      <c r="AX337" s="305">
        <f>AW337*MoM!AX337/100</f>
        <v>1.0902618529142054</v>
      </c>
      <c r="AY337" s="305">
        <f>AX337*MoM!AY337/100</f>
        <v>1.106506754522627</v>
      </c>
      <c r="AZ337" s="305">
        <f>AY337*MoM!AZ337/100</f>
        <v>1.1148055551815468</v>
      </c>
    </row>
    <row r="338" spans="1:52" x14ac:dyDescent="0.45">
      <c r="A338" s="305">
        <f>Веса!A338</f>
        <v>1</v>
      </c>
      <c r="B338" s="305">
        <f>MoM!B338</f>
        <v>1</v>
      </c>
      <c r="C338" s="305">
        <f>БИПЦ_НДС!E338</f>
        <v>0</v>
      </c>
      <c r="D338" s="305">
        <f t="shared" si="5"/>
        <v>1</v>
      </c>
      <c r="E338" s="305">
        <v>0</v>
      </c>
      <c r="F338" s="305">
        <v>1</v>
      </c>
      <c r="G338" s="305">
        <v>1</v>
      </c>
      <c r="H338" s="305">
        <v>0</v>
      </c>
      <c r="I338" s="305">
        <v>0</v>
      </c>
      <c r="J338" s="319" t="s">
        <v>337</v>
      </c>
      <c r="K338" s="310" t="s">
        <v>338</v>
      </c>
      <c r="L338" s="305">
        <f>M338/MoM!M338*100</f>
        <v>0.79051068928442103</v>
      </c>
      <c r="M338" s="305">
        <f>N338/MoM!N338*100</f>
        <v>0.78292178666729062</v>
      </c>
      <c r="N338" s="305">
        <f>O338/MoM!O338*100</f>
        <v>0.7728220956192825</v>
      </c>
      <c r="O338" s="305">
        <f>P338/MoM!P338*100</f>
        <v>0.76602126117783287</v>
      </c>
      <c r="P338" s="305">
        <f>Q338/MoM!Q338*100</f>
        <v>0.75912706982723233</v>
      </c>
      <c r="Q338" s="305">
        <f>R338/MoM!R338*100</f>
        <v>0.76216357810654134</v>
      </c>
      <c r="R338" s="305">
        <f>S338/MoM!S338*100</f>
        <v>0.76490736698772488</v>
      </c>
      <c r="S338" s="305">
        <f>T338/MoM!T338*100</f>
        <v>0.76789050571897699</v>
      </c>
      <c r="T338" s="305">
        <f>U338/MoM!U338*100</f>
        <v>0.7781034494450394</v>
      </c>
      <c r="U338" s="305">
        <f>V338/MoM!V338*100</f>
        <v>0.78113805289787508</v>
      </c>
      <c r="V338" s="305">
        <f>W338/MoM!W338*100</f>
        <v>0.78121616670316485</v>
      </c>
      <c r="W338" s="305">
        <f>X338/MoM!X338*100</f>
        <v>0.78293484226991183</v>
      </c>
      <c r="X338" s="305">
        <f>Y338/MoM!Y338*100</f>
        <v>0.79781060427304029</v>
      </c>
      <c r="Y338" s="305">
        <f>Z338/MoM!Z338*100</f>
        <v>0.80634717773876186</v>
      </c>
      <c r="Z338" s="305">
        <f>AA338/MoM!AA338*100</f>
        <v>0.81433001479837563</v>
      </c>
      <c r="AA338" s="305">
        <f>AB338/MoM!AB338*100</f>
        <v>0.82980228507954479</v>
      </c>
      <c r="AB338" s="305">
        <f>AC338/MoM!AC338*100</f>
        <v>0.84175143798469032</v>
      </c>
      <c r="AC338" s="305">
        <f>AD338/MoM!AD338*100</f>
        <v>0.84326659057306286</v>
      </c>
      <c r="AD338" s="305">
        <f>AE338/MoM!AE338*100</f>
        <v>0.84436283714080773</v>
      </c>
      <c r="AE338" s="305">
        <f>AF338/MoM!AF338*100</f>
        <v>0.84529163626166259</v>
      </c>
      <c r="AF338" s="305">
        <f>AG338/MoM!AG338*100</f>
        <v>0.85518154840592397</v>
      </c>
      <c r="AG338" s="305">
        <f>AH338/MoM!AH338*100</f>
        <v>0.85928641983827236</v>
      </c>
      <c r="AH338" s="305">
        <f>AI338/MoM!AI338*100</f>
        <v>0.86573106798705934</v>
      </c>
      <c r="AI338" s="305">
        <f>AJ338/MoM!AJ338*100</f>
        <v>0.87066573507458556</v>
      </c>
      <c r="AJ338" s="305">
        <f>AK338/MoM!AK338*100</f>
        <v>0.88041719130742091</v>
      </c>
      <c r="AK338" s="305">
        <f>AL338/MoM!AL338*100</f>
        <v>0.89723315966139272</v>
      </c>
      <c r="AL338" s="305">
        <f>AM338/MoM!AM338*100</f>
        <v>0.92953355340920274</v>
      </c>
      <c r="AM338" s="305">
        <f>AN338/MoM!AN338*100</f>
        <v>0.95500277277261492</v>
      </c>
      <c r="AN338" s="305">
        <f>AO338/MoM!AO338*100</f>
        <v>0.97104681935519499</v>
      </c>
      <c r="AO338" s="305">
        <f>AP338/MoM!AP338*100</f>
        <v>0.98114570627648912</v>
      </c>
      <c r="AP338" s="305">
        <f>AQ338/MoM!AQ338*100</f>
        <v>0.9899760176329776</v>
      </c>
      <c r="AQ338" s="305">
        <f>AR338/MoM!AR338*100</f>
        <v>0.99512389292466907</v>
      </c>
      <c r="AR338" s="307">
        <v>1</v>
      </c>
      <c r="AS338" s="305">
        <f>AR338*MoM!AS338/100</f>
        <v>1.0095999999999998</v>
      </c>
      <c r="AT338" s="305">
        <f>AS338*MoM!AT338/100</f>
        <v>1.0137393599999998</v>
      </c>
      <c r="AU338" s="305">
        <f>AT338*MoM!AU338/100</f>
        <v>1.0226602663679996</v>
      </c>
      <c r="AV338" s="305">
        <f>AU338*MoM!AV338/100</f>
        <v>1.0273645035932923</v>
      </c>
      <c r="AW338" s="305">
        <f>AV338*MoM!AW338/100</f>
        <v>1.0431859169486293</v>
      </c>
      <c r="AX338" s="305">
        <f>AW338*MoM!AX338/100</f>
        <v>1.0542436876682848</v>
      </c>
      <c r="AY338" s="305">
        <f>AX338*MoM!AY338/100</f>
        <v>1.0688976749268739</v>
      </c>
      <c r="AZ338" s="305">
        <f>AY338*MoM!AZ338/100</f>
        <v>1.0707148009742498</v>
      </c>
    </row>
    <row r="339" spans="1:52" x14ac:dyDescent="0.45">
      <c r="A339" s="305">
        <f>Веса!A339</f>
        <v>1</v>
      </c>
      <c r="B339" s="305">
        <f>MoM!B339</f>
        <v>1</v>
      </c>
      <c r="C339" s="305">
        <f>БИПЦ_НДС!E339</f>
        <v>0</v>
      </c>
      <c r="D339" s="305">
        <f t="shared" si="5"/>
        <v>1</v>
      </c>
      <c r="E339" s="305">
        <v>0</v>
      </c>
      <c r="F339" s="305">
        <v>1</v>
      </c>
      <c r="G339" s="305">
        <v>1</v>
      </c>
      <c r="H339" s="305">
        <v>0</v>
      </c>
      <c r="I339" s="305">
        <v>0</v>
      </c>
      <c r="J339" s="319" t="s">
        <v>339</v>
      </c>
      <c r="K339" s="310" t="s">
        <v>340</v>
      </c>
      <c r="L339" s="305">
        <f>M339/MoM!M339*100</f>
        <v>0.76845966240980834</v>
      </c>
      <c r="M339" s="305">
        <f>N339/MoM!N339*100</f>
        <v>0.76553951569265111</v>
      </c>
      <c r="N339" s="305">
        <f>O339/MoM!O339*100</f>
        <v>0.76393188270969659</v>
      </c>
      <c r="O339" s="305">
        <f>P339/MoM!P339*100</f>
        <v>0.75415355461101252</v>
      </c>
      <c r="P339" s="305">
        <f>Q339/MoM!Q339*100</f>
        <v>0.75490770816562347</v>
      </c>
      <c r="Q339" s="305">
        <f>R339/MoM!R339*100</f>
        <v>0.75845577439400191</v>
      </c>
      <c r="R339" s="305">
        <f>S339/MoM!S339*100</f>
        <v>0.76361327365988119</v>
      </c>
      <c r="S339" s="305">
        <f>T339/MoM!T339*100</f>
        <v>0.77361660754482564</v>
      </c>
      <c r="T339" s="305">
        <f>U339/MoM!U339*100</f>
        <v>0.78877949305270412</v>
      </c>
      <c r="U339" s="305">
        <f>V339/MoM!V339*100</f>
        <v>0.79911250441169457</v>
      </c>
      <c r="V339" s="305">
        <f>W339/MoM!W339*100</f>
        <v>0.80246877693022378</v>
      </c>
      <c r="W339" s="305">
        <f>X339/MoM!X339*100</f>
        <v>0.80575889891563757</v>
      </c>
      <c r="X339" s="305">
        <f>Y339/MoM!Y339*100</f>
        <v>0.81889276896796248</v>
      </c>
      <c r="Y339" s="305">
        <f>Z339/MoM!Z339*100</f>
        <v>0.83920130963836803</v>
      </c>
      <c r="Z339" s="305">
        <f>AA339/MoM!AA339*100</f>
        <v>0.84683804155607723</v>
      </c>
      <c r="AA339" s="305">
        <f>AB339/MoM!AB339*100</f>
        <v>0.85217312121788047</v>
      </c>
      <c r="AB339" s="305">
        <f>AC339/MoM!AC339*100</f>
        <v>0.86597832578161027</v>
      </c>
      <c r="AC339" s="305">
        <f>AD339/MoM!AD339*100</f>
        <v>0.87368553288106665</v>
      </c>
      <c r="AD339" s="305">
        <f>AE339/MoM!AE339*100</f>
        <v>0.87534553539354054</v>
      </c>
      <c r="AE339" s="305">
        <f>AF339/MoM!AF339*100</f>
        <v>0.87158154959134826</v>
      </c>
      <c r="AF339" s="305">
        <f>AG339/MoM!AG339*100</f>
        <v>0.87820556936824246</v>
      </c>
      <c r="AG339" s="305">
        <f>AH339/MoM!AH339*100</f>
        <v>0.88769018951741951</v>
      </c>
      <c r="AH339" s="305">
        <f>AI339/MoM!AI339*100</f>
        <v>0.8938152518250897</v>
      </c>
      <c r="AI339" s="305">
        <f>AJ339/MoM!AJ339*100</f>
        <v>0.90150206299078539</v>
      </c>
      <c r="AJ339" s="305">
        <f>AK339/MoM!AK339*100</f>
        <v>0.90835347866951544</v>
      </c>
      <c r="AK339" s="305">
        <f>AL339/MoM!AL339*100</f>
        <v>0.92515801802490139</v>
      </c>
      <c r="AL339" s="305">
        <f>AM339/MoM!AM339*100</f>
        <v>0.94643665243947417</v>
      </c>
      <c r="AM339" s="305">
        <f>AN339/MoM!AN339*100</f>
        <v>0.95306170900655041</v>
      </c>
      <c r="AN339" s="305">
        <f>AO339/MoM!AO339*100</f>
        <v>0.96001905948229826</v>
      </c>
      <c r="AO339" s="305">
        <f>AP339/MoM!AP339*100</f>
        <v>0.9663551852748814</v>
      </c>
      <c r="AP339" s="305">
        <f>AQ339/MoM!AQ339*100</f>
        <v>0.97118696120125569</v>
      </c>
      <c r="AQ339" s="305">
        <f>AR339/MoM!AR339*100</f>
        <v>0.97866510080250535</v>
      </c>
      <c r="AR339" s="307">
        <v>1</v>
      </c>
      <c r="AS339" s="305">
        <f>AR339*MoM!AS339/100</f>
        <v>1.0237000000000001</v>
      </c>
      <c r="AT339" s="305">
        <f>AS339*MoM!AT339/100</f>
        <v>1.0318896000000002</v>
      </c>
      <c r="AU339" s="305">
        <f>AT339*MoM!AU339/100</f>
        <v>1.0492253452800002</v>
      </c>
      <c r="AV339" s="305">
        <f>AU339*MoM!AV339/100</f>
        <v>1.0661178733390082</v>
      </c>
      <c r="AW339" s="305">
        <f>AV339*MoM!AW339/100</f>
        <v>1.0891460194031308</v>
      </c>
      <c r="AX339" s="305">
        <f>AW339*MoM!AX339/100</f>
        <v>1.1091863061601486</v>
      </c>
      <c r="AY339" s="305">
        <f>AX339*MoM!AY339/100</f>
        <v>1.1289298224097992</v>
      </c>
      <c r="AZ339" s="305">
        <f>AY339*MoM!AZ339/100</f>
        <v>1.1537662785028149</v>
      </c>
    </row>
    <row r="340" spans="1:52" x14ac:dyDescent="0.45">
      <c r="A340" s="305">
        <f>Веса!A340</f>
        <v>1</v>
      </c>
      <c r="B340" s="305">
        <f>MoM!B340</f>
        <v>1</v>
      </c>
      <c r="C340" s="305">
        <f>БИПЦ_НДС!E340</f>
        <v>0</v>
      </c>
      <c r="D340" s="305">
        <f t="shared" si="5"/>
        <v>1</v>
      </c>
      <c r="E340" s="305">
        <v>0</v>
      </c>
      <c r="F340" s="305">
        <v>1</v>
      </c>
      <c r="G340" s="305">
        <v>1</v>
      </c>
      <c r="H340" s="305">
        <v>0</v>
      </c>
      <c r="I340" s="305">
        <v>0</v>
      </c>
      <c r="J340" s="308" t="s">
        <v>341</v>
      </c>
      <c r="K340" s="308" t="s">
        <v>341</v>
      </c>
      <c r="L340" s="305">
        <f>M340/MoM!M340*100</f>
        <v>0.82979325753707156</v>
      </c>
      <c r="M340" s="305">
        <f>N340/MoM!N340*100</f>
        <v>0.82780175371898257</v>
      </c>
      <c r="N340" s="305">
        <f>O340/MoM!O340*100</f>
        <v>0.82664283126377602</v>
      </c>
      <c r="O340" s="305">
        <f>P340/MoM!P340*100</f>
        <v>0.81796308153550634</v>
      </c>
      <c r="P340" s="305">
        <f>Q340/MoM!Q340*100</f>
        <v>0.81820847045996692</v>
      </c>
      <c r="Q340" s="305">
        <f>R340/MoM!R340*100</f>
        <v>0.81379014471948308</v>
      </c>
      <c r="R340" s="305">
        <f>S340/MoM!S340*100</f>
        <v>0.81696392628388903</v>
      </c>
      <c r="S340" s="305">
        <f>T340/MoM!T340*100</f>
        <v>0.81810767578068644</v>
      </c>
      <c r="T340" s="305">
        <f>U340/MoM!U340*100</f>
        <v>0.82898850786856959</v>
      </c>
      <c r="U340" s="305">
        <f>V340/MoM!V340*100</f>
        <v>0.83255315845240441</v>
      </c>
      <c r="V340" s="305">
        <f>W340/MoM!W340*100</f>
        <v>0.83813126461403553</v>
      </c>
      <c r="W340" s="305">
        <f>X340/MoM!X340*100</f>
        <v>0.84693164289248291</v>
      </c>
      <c r="X340" s="305">
        <f>Y340/MoM!Y340*100</f>
        <v>0.84854081301397855</v>
      </c>
      <c r="Y340" s="305">
        <f>Z340/MoM!Z340*100</f>
        <v>0.85159555994082892</v>
      </c>
      <c r="Z340" s="305">
        <f>AA340/MoM!AA340*100</f>
        <v>0.85925991998029638</v>
      </c>
      <c r="AA340" s="305">
        <f>AB340/MoM!AB340*100</f>
        <v>0.87902289813984313</v>
      </c>
      <c r="AB340" s="305">
        <f>AC340/MoM!AC340*100</f>
        <v>0.88965907520733523</v>
      </c>
      <c r="AC340" s="305">
        <f>AD340/MoM!AD340*100</f>
        <v>0.89997912047974027</v>
      </c>
      <c r="AD340" s="305">
        <f>AE340/MoM!AE340*100</f>
        <v>0.90510900146647477</v>
      </c>
      <c r="AE340" s="305">
        <f>AF340/MoM!AF340*100</f>
        <v>0.90284622896280864</v>
      </c>
      <c r="AF340" s="305">
        <f>AG340/MoM!AG340*100</f>
        <v>0.90844387558237805</v>
      </c>
      <c r="AG340" s="305">
        <f>AH340/MoM!AH340*100</f>
        <v>0.91925435770180841</v>
      </c>
      <c r="AH340" s="305">
        <f>AI340/MoM!AI340*100</f>
        <v>0.92008168662374001</v>
      </c>
      <c r="AI340" s="305">
        <f>AJ340/MoM!AJ340*100</f>
        <v>0.92394602970755979</v>
      </c>
      <c r="AJ340" s="305">
        <f>AK340/MoM!AK340*100</f>
        <v>0.93041365191551284</v>
      </c>
      <c r="AK340" s="305">
        <f>AL340/MoM!AL340*100</f>
        <v>0.94120645027773275</v>
      </c>
      <c r="AL340" s="305">
        <f>AM340/MoM!AM340*100</f>
        <v>0.95428921993659321</v>
      </c>
      <c r="AM340" s="305">
        <f>AN340/MoM!AN340*100</f>
        <v>0.96440468566792115</v>
      </c>
      <c r="AN340" s="305">
        <f>AO340/MoM!AO340*100</f>
        <v>0.97588110142736939</v>
      </c>
      <c r="AO340" s="305">
        <f>AP340/MoM!AP340*100</f>
        <v>0.98388332645907384</v>
      </c>
      <c r="AP340" s="305">
        <f>AQ340/MoM!AQ340*100</f>
        <v>0.98772047143226427</v>
      </c>
      <c r="AQ340" s="305">
        <f>AR340/MoM!AR340*100</f>
        <v>0.99137503717656383</v>
      </c>
      <c r="AR340" s="307">
        <v>1</v>
      </c>
      <c r="AS340" s="305">
        <f>AR340*MoM!AS340/100</f>
        <v>0.99939999999999996</v>
      </c>
      <c r="AT340" s="305">
        <f>AS340*MoM!AT340/100</f>
        <v>0.99300383999999997</v>
      </c>
      <c r="AU340" s="305">
        <f>AT340*MoM!AU340/100</f>
        <v>1.0010471711040001</v>
      </c>
      <c r="AV340" s="305">
        <f>AU340*MoM!AV340/100</f>
        <v>0.99754350600513619</v>
      </c>
      <c r="AW340" s="305">
        <f>AV340*MoM!AW340/100</f>
        <v>0.99913957561474431</v>
      </c>
      <c r="AX340" s="305">
        <f>AW340*MoM!AX340/100</f>
        <v>1.0020370803840271</v>
      </c>
      <c r="AY340" s="305">
        <f>AX340*MoM!AY340/100</f>
        <v>1.0101535807351376</v>
      </c>
      <c r="AZ340" s="305">
        <f>AY340*MoM!AZ340/100</f>
        <v>1.0090424117963288</v>
      </c>
    </row>
    <row r="341" spans="1:52" s="74" customFormat="1" x14ac:dyDescent="0.45">
      <c r="A341" s="311">
        <f>Веса!A341</f>
        <v>0</v>
      </c>
      <c r="B341" s="311">
        <f>MoM!B341</f>
        <v>0</v>
      </c>
      <c r="C341" s="311">
        <f>БИПЦ_НДС!E341</f>
        <v>0</v>
      </c>
      <c r="D341" s="311">
        <f t="shared" si="5"/>
        <v>1</v>
      </c>
      <c r="E341" s="311">
        <v>0</v>
      </c>
      <c r="F341" s="311">
        <v>1</v>
      </c>
      <c r="G341" s="311">
        <v>1</v>
      </c>
      <c r="H341" s="311">
        <v>0</v>
      </c>
      <c r="I341" s="311">
        <v>0</v>
      </c>
      <c r="J341" s="312" t="s">
        <v>342</v>
      </c>
      <c r="K341" s="312" t="s">
        <v>342</v>
      </c>
      <c r="L341" s="311">
        <v>0</v>
      </c>
      <c r="M341" s="311">
        <v>0</v>
      </c>
      <c r="N341" s="311">
        <v>0</v>
      </c>
      <c r="O341" s="311">
        <v>0</v>
      </c>
      <c r="P341" s="311">
        <v>0</v>
      </c>
      <c r="Q341" s="311">
        <v>0</v>
      </c>
      <c r="R341" s="311">
        <v>0</v>
      </c>
      <c r="S341" s="311">
        <v>0</v>
      </c>
      <c r="T341" s="311">
        <v>0</v>
      </c>
      <c r="U341" s="311">
        <v>0</v>
      </c>
      <c r="V341" s="311">
        <v>0</v>
      </c>
      <c r="W341" s="311">
        <v>0</v>
      </c>
      <c r="X341" s="311">
        <v>0</v>
      </c>
      <c r="Y341" s="311">
        <v>0</v>
      </c>
      <c r="Z341" s="311">
        <v>0</v>
      </c>
      <c r="AA341" s="311">
        <v>0</v>
      </c>
      <c r="AB341" s="311">
        <v>0</v>
      </c>
      <c r="AC341" s="311">
        <v>0</v>
      </c>
      <c r="AD341" s="311">
        <v>0</v>
      </c>
      <c r="AE341" s="311">
        <v>0</v>
      </c>
      <c r="AF341" s="311">
        <v>0</v>
      </c>
      <c r="AG341" s="311">
        <v>0</v>
      </c>
      <c r="AH341" s="311">
        <v>0</v>
      </c>
      <c r="AI341" s="311">
        <v>0</v>
      </c>
      <c r="AJ341" s="311">
        <v>0</v>
      </c>
      <c r="AK341" s="311">
        <v>0</v>
      </c>
      <c r="AL341" s="311">
        <v>0</v>
      </c>
      <c r="AM341" s="311">
        <v>0</v>
      </c>
      <c r="AN341" s="311">
        <v>0</v>
      </c>
      <c r="AO341" s="311">
        <v>0</v>
      </c>
      <c r="AP341" s="311">
        <v>0</v>
      </c>
      <c r="AQ341" s="311">
        <v>0</v>
      </c>
      <c r="AR341" s="311">
        <v>0</v>
      </c>
      <c r="AS341" s="311">
        <v>0</v>
      </c>
      <c r="AT341" s="311">
        <v>0</v>
      </c>
      <c r="AU341" s="311">
        <v>0</v>
      </c>
      <c r="AV341" s="311">
        <v>0</v>
      </c>
      <c r="AW341" s="311">
        <v>0</v>
      </c>
      <c r="AX341" s="311">
        <v>0</v>
      </c>
      <c r="AY341" s="311">
        <v>0</v>
      </c>
      <c r="AZ341" s="311">
        <v>0</v>
      </c>
    </row>
    <row r="342" spans="1:52" x14ac:dyDescent="0.45">
      <c r="A342" s="305">
        <f>Веса!A342</f>
        <v>1</v>
      </c>
      <c r="B342" s="305">
        <f>MoM!B342</f>
        <v>1</v>
      </c>
      <c r="C342" s="305">
        <f>БИПЦ_НДС!E342</f>
        <v>1</v>
      </c>
      <c r="D342" s="305">
        <f t="shared" si="5"/>
        <v>0</v>
      </c>
      <c r="E342" s="305">
        <v>0</v>
      </c>
      <c r="F342" s="305">
        <v>1</v>
      </c>
      <c r="G342" s="305">
        <v>1</v>
      </c>
      <c r="H342" s="305">
        <v>0</v>
      </c>
      <c r="I342" s="305">
        <v>0</v>
      </c>
      <c r="J342" s="308" t="s">
        <v>343</v>
      </c>
      <c r="K342" s="308" t="s">
        <v>343</v>
      </c>
      <c r="L342" s="305">
        <f>M342/MoM!M342*100</f>
        <v>0.74843343669940399</v>
      </c>
      <c r="M342" s="305">
        <f>N342/MoM!N342*100</f>
        <v>0.78570542184703429</v>
      </c>
      <c r="N342" s="305">
        <f>O342/MoM!O342*100</f>
        <v>0.7930124822702117</v>
      </c>
      <c r="O342" s="305">
        <f>P342/MoM!P342*100</f>
        <v>0.79261597602907663</v>
      </c>
      <c r="P342" s="305">
        <f>Q342/MoM!Q342*100</f>
        <v>0.78040968999822879</v>
      </c>
      <c r="Q342" s="305">
        <f>R342/MoM!R342*100</f>
        <v>0.77088869178025043</v>
      </c>
      <c r="R342" s="305">
        <f>S342/MoM!S342*100</f>
        <v>0.76988653648093608</v>
      </c>
      <c r="S342" s="305">
        <f>T342/MoM!T342*100</f>
        <v>0.78990358642944036</v>
      </c>
      <c r="T342" s="305">
        <f>U342/MoM!U342*100</f>
        <v>0.80435882206109921</v>
      </c>
      <c r="U342" s="305">
        <f>V342/MoM!V342*100</f>
        <v>0.82149166497100057</v>
      </c>
      <c r="V342" s="305">
        <f>W342/MoM!W342*100</f>
        <v>0.83348544327957708</v>
      </c>
      <c r="W342" s="305">
        <f>X342/MoM!X342*100</f>
        <v>0.83998662973715776</v>
      </c>
      <c r="X342" s="305">
        <f>Y342/MoM!Y342*100</f>
        <v>0.84569853881937052</v>
      </c>
      <c r="Y342" s="305">
        <f>Z342/MoM!Z342*100</f>
        <v>0.89187367903890802</v>
      </c>
      <c r="Z342" s="305">
        <f>AA342/MoM!AA342*100</f>
        <v>0.92077038623976859</v>
      </c>
      <c r="AA342" s="305">
        <f>AB342/MoM!AB342*100</f>
        <v>0.89323935169119961</v>
      </c>
      <c r="AB342" s="305">
        <f>AC342/MoM!AC342*100</f>
        <v>0.90065323831023647</v>
      </c>
      <c r="AC342" s="305">
        <f>AD342/MoM!AD342*100</f>
        <v>0.89398840434674087</v>
      </c>
      <c r="AD342" s="305">
        <f>AE342/MoM!AE342*100</f>
        <v>0.89184283217630878</v>
      </c>
      <c r="AE342" s="305">
        <f>AF342/MoM!AF342*100</f>
        <v>0.91039316308557594</v>
      </c>
      <c r="AF342" s="305">
        <f>AG342/MoM!AG342*100</f>
        <v>0.91986125198166591</v>
      </c>
      <c r="AG342" s="305">
        <f>AH342/MoM!AH342*100</f>
        <v>0.95168845130023139</v>
      </c>
      <c r="AH342" s="305">
        <f>AI342/MoM!AI342*100</f>
        <v>0.97690819525968753</v>
      </c>
      <c r="AI342" s="305">
        <f>AJ342/MoM!AJ342*100</f>
        <v>0.98843571196375191</v>
      </c>
      <c r="AJ342" s="305">
        <f>AK342/MoM!AK342*100</f>
        <v>1.0028668733584225</v>
      </c>
      <c r="AK342" s="305">
        <f>AL342/MoM!AL342*100</f>
        <v>1.0628383123852563</v>
      </c>
      <c r="AL342" s="305">
        <f>AM342/MoM!AM342*100</f>
        <v>1.0580555399795226</v>
      </c>
      <c r="AM342" s="305">
        <f>AN342/MoM!AN342*100</f>
        <v>1.0321331792500243</v>
      </c>
      <c r="AN342" s="305">
        <f>AO342/MoM!AO342*100</f>
        <v>1.013141928751824</v>
      </c>
      <c r="AO342" s="305">
        <f>AP342/MoM!AP342*100</f>
        <v>0.99693165789179472</v>
      </c>
      <c r="AP342" s="305">
        <f>AQ342/MoM!AQ342*100</f>
        <v>0.98516786432867143</v>
      </c>
      <c r="AQ342" s="305">
        <f>AR342/MoM!AR342*100</f>
        <v>0.99166997223324072</v>
      </c>
      <c r="AR342" s="307">
        <v>1</v>
      </c>
      <c r="AS342" s="305">
        <f>AR342*MoM!AS342/100</f>
        <v>1.0095999999999998</v>
      </c>
      <c r="AT342" s="305">
        <f>AS342*MoM!AT342/100</f>
        <v>1.0262583999999999</v>
      </c>
      <c r="AU342" s="305">
        <f>AT342*MoM!AU342/100</f>
        <v>1.0352894739199998</v>
      </c>
      <c r="AV342" s="305">
        <f>AU342*MoM!AV342/100</f>
        <v>1.0398447476052477</v>
      </c>
      <c r="AW342" s="305">
        <f>AV342*MoM!AW342/100</f>
        <v>1.0718719658314892</v>
      </c>
      <c r="AX342" s="305">
        <f>AW342*MoM!AX342/100</f>
        <v>1.0882716069087111</v>
      </c>
      <c r="AY342" s="305">
        <f>AX342*MoM!AY342/100</f>
        <v>1.0752123476258064</v>
      </c>
      <c r="AZ342" s="305">
        <f>AY342*MoM!AZ342/100</f>
        <v>1.0630624480976349</v>
      </c>
    </row>
    <row r="343" spans="1:52" x14ac:dyDescent="0.45">
      <c r="A343" s="305">
        <f>Веса!A343</f>
        <v>1</v>
      </c>
      <c r="B343" s="305">
        <f>MoM!B343</f>
        <v>1</v>
      </c>
      <c r="C343" s="305">
        <f>БИПЦ_НДС!E343</f>
        <v>1</v>
      </c>
      <c r="D343" s="305">
        <f t="shared" si="5"/>
        <v>0</v>
      </c>
      <c r="E343" s="305">
        <v>0</v>
      </c>
      <c r="F343" s="305">
        <v>1</v>
      </c>
      <c r="G343" s="305">
        <v>1</v>
      </c>
      <c r="H343" s="305">
        <v>0</v>
      </c>
      <c r="I343" s="305">
        <v>0</v>
      </c>
      <c r="J343" s="308" t="s">
        <v>344</v>
      </c>
      <c r="K343" s="308" t="s">
        <v>344</v>
      </c>
      <c r="L343" s="305">
        <f>M343/MoM!M343*100</f>
        <v>0.78397437230980915</v>
      </c>
      <c r="M343" s="305">
        <f>N343/MoM!N343*100</f>
        <v>0.78938379547874682</v>
      </c>
      <c r="N343" s="305">
        <f>O343/MoM!O343*100</f>
        <v>0.79664612639715127</v>
      </c>
      <c r="O343" s="305">
        <f>P343/MoM!P343*100</f>
        <v>0.79170692041348878</v>
      </c>
      <c r="P343" s="305">
        <f>Q343/MoM!Q343*100</f>
        <v>0.7963779912439285</v>
      </c>
      <c r="Q343" s="305">
        <f>R343/MoM!R343*100</f>
        <v>0.80051915679839691</v>
      </c>
      <c r="R343" s="305">
        <f>S343/MoM!S343*100</f>
        <v>0.80444170066670906</v>
      </c>
      <c r="S343" s="305">
        <f>T343/MoM!T343*100</f>
        <v>0.80436125649664225</v>
      </c>
      <c r="T343" s="305">
        <f>U343/MoM!U343*100</f>
        <v>0.80564823450703682</v>
      </c>
      <c r="U343" s="305">
        <f>V343/MoM!V343*100</f>
        <v>0.80991817014992407</v>
      </c>
      <c r="V343" s="305">
        <f>W343/MoM!W343*100</f>
        <v>0.81591156460903358</v>
      </c>
      <c r="W343" s="305">
        <f>X343/MoM!X343*100</f>
        <v>0.82260203943882759</v>
      </c>
      <c r="X343" s="305">
        <f>Y343/MoM!Y343*100</f>
        <v>0.83617497308956823</v>
      </c>
      <c r="Y343" s="305">
        <f>Z343/MoM!Z343*100</f>
        <v>0.85013909514016406</v>
      </c>
      <c r="Z343" s="305">
        <f>AA343/MoM!AA343*100</f>
        <v>0.85557998534906121</v>
      </c>
      <c r="AA343" s="305">
        <f>AB343/MoM!AB343*100</f>
        <v>0.8595156532816669</v>
      </c>
      <c r="AB343" s="305">
        <f>AC343/MoM!AC343*100</f>
        <v>0.86656368163857656</v>
      </c>
      <c r="AC343" s="305">
        <f>AD343/MoM!AD343*100</f>
        <v>0.87011659273329467</v>
      </c>
      <c r="AD343" s="305">
        <f>AE343/MoM!AE343*100</f>
        <v>0.87542430394896775</v>
      </c>
      <c r="AE343" s="305">
        <f>AF343/MoM!AF343*100</f>
        <v>0.88146473164621553</v>
      </c>
      <c r="AF343" s="305">
        <f>AG343/MoM!AG343*100</f>
        <v>0.88410912584115409</v>
      </c>
      <c r="AG343" s="305">
        <f>AH343/MoM!AH343*100</f>
        <v>0.8933038607499022</v>
      </c>
      <c r="AH343" s="305">
        <f>AI343/MoM!AI343*100</f>
        <v>0.9036661855346011</v>
      </c>
      <c r="AI343" s="305">
        <f>AJ343/MoM!AJ343*100</f>
        <v>0.91695007846195975</v>
      </c>
      <c r="AJ343" s="305">
        <f>AK343/MoM!AK343*100</f>
        <v>0.93015415959181191</v>
      </c>
      <c r="AK343" s="305">
        <f>AL343/MoM!AL343*100</f>
        <v>0.94531567239315839</v>
      </c>
      <c r="AL343" s="305">
        <f>AM343/MoM!AM343*100</f>
        <v>0.9564703973273978</v>
      </c>
      <c r="AM343" s="305">
        <f>AN343/MoM!AN343*100</f>
        <v>0.9653655720225427</v>
      </c>
      <c r="AN343" s="305">
        <f>AO343/MoM!AO343*100</f>
        <v>0.97328156971312751</v>
      </c>
      <c r="AO343" s="305">
        <f>AP343/MoM!AP343*100</f>
        <v>0.98554491749151296</v>
      </c>
      <c r="AP343" s="305">
        <f>AQ343/MoM!AQ343*100</f>
        <v>0.99244373191395352</v>
      </c>
      <c r="AQ343" s="305">
        <f>AR343/MoM!AR343*100</f>
        <v>0.99700897308075775</v>
      </c>
      <c r="AR343" s="307">
        <v>1</v>
      </c>
      <c r="AS343" s="305">
        <f>AR343*MoM!AS343/100</f>
        <v>1.0039</v>
      </c>
      <c r="AT343" s="305">
        <f>AS343*MoM!AT343/100</f>
        <v>1.0074136499999999</v>
      </c>
      <c r="AU343" s="305">
        <f>AT343*MoM!AU343/100</f>
        <v>1.01003292549</v>
      </c>
      <c r="AV343" s="305">
        <f>AU343*MoM!AV343/100</f>
        <v>1.0267994720531339</v>
      </c>
      <c r="AW343" s="305">
        <f>AV343*MoM!AW343/100</f>
        <v>1.0367594269320493</v>
      </c>
      <c r="AX343" s="305">
        <f>AW343*MoM!AX343/100</f>
        <v>1.0495115678833136</v>
      </c>
      <c r="AY343" s="305">
        <f>AX343*MoM!AY343/100</f>
        <v>1.0610561951300299</v>
      </c>
      <c r="AZ343" s="305">
        <f>AY343*MoM!AZ343/100</f>
        <v>1.0680591660178882</v>
      </c>
    </row>
    <row r="344" spans="1:52" x14ac:dyDescent="0.45">
      <c r="A344" s="305">
        <f>Веса!A344</f>
        <v>1</v>
      </c>
      <c r="B344" s="305">
        <f>MoM!B344</f>
        <v>1</v>
      </c>
      <c r="C344" s="305">
        <f>БИПЦ_НДС!E344</f>
        <v>1</v>
      </c>
      <c r="D344" s="305">
        <f t="shared" si="5"/>
        <v>0</v>
      </c>
      <c r="E344" s="305">
        <v>0</v>
      </c>
      <c r="F344" s="305">
        <v>1</v>
      </c>
      <c r="G344" s="305">
        <v>1</v>
      </c>
      <c r="H344" s="305">
        <v>0</v>
      </c>
      <c r="I344" s="305">
        <v>0</v>
      </c>
      <c r="J344" s="308" t="s">
        <v>345</v>
      </c>
      <c r="K344" s="308" t="s">
        <v>345</v>
      </c>
      <c r="L344" s="305">
        <f>M344/MoM!M344*100</f>
        <v>0.88958092234021136</v>
      </c>
      <c r="M344" s="305">
        <f>N344/MoM!N344*100</f>
        <v>0.88709009575765885</v>
      </c>
      <c r="N344" s="305">
        <f>O344/MoM!O344*100</f>
        <v>0.8825659362692948</v>
      </c>
      <c r="O344" s="305">
        <f>P344/MoM!P344*100</f>
        <v>0.8766527444962906</v>
      </c>
      <c r="P344" s="305">
        <f>Q344/MoM!Q344*100</f>
        <v>0.882701648433315</v>
      </c>
      <c r="Q344" s="305">
        <f>R344/MoM!R344*100</f>
        <v>0.8846435920598682</v>
      </c>
      <c r="R344" s="305">
        <f>S344/MoM!S344*100</f>
        <v>0.88570516437034008</v>
      </c>
      <c r="S344" s="305">
        <f>T344/MoM!T344*100</f>
        <v>0.88543945282102898</v>
      </c>
      <c r="T344" s="305">
        <f>U344/MoM!U344*100</f>
        <v>0.88641343621913216</v>
      </c>
      <c r="U344" s="305">
        <f>V344/MoM!V344*100</f>
        <v>0.89510028789407969</v>
      </c>
      <c r="V344" s="305">
        <f>W344/MoM!W344*100</f>
        <v>0.90781071198217556</v>
      </c>
      <c r="W344" s="305">
        <f>X344/MoM!X344*100</f>
        <v>0.91316679518287036</v>
      </c>
      <c r="X344" s="305">
        <f>Y344/MoM!Y344*100</f>
        <v>0.91965027942866873</v>
      </c>
      <c r="Y344" s="305">
        <f>Z344/MoM!Z344*100</f>
        <v>0.924340495853755</v>
      </c>
      <c r="Z344" s="305">
        <f>AA344/MoM!AA344*100</f>
        <v>0.92951680263053604</v>
      </c>
      <c r="AA344" s="305">
        <f>AB344/MoM!AB344*100</f>
        <v>0.93118993287527108</v>
      </c>
      <c r="AB344" s="305">
        <f>AC344/MoM!AC344*100</f>
        <v>0.93584588253964751</v>
      </c>
      <c r="AC344" s="305">
        <f>AD344/MoM!AD344*100</f>
        <v>0.94398774171774258</v>
      </c>
      <c r="AD344" s="305">
        <f>AE344/MoM!AE344*100</f>
        <v>0.94710290126541108</v>
      </c>
      <c r="AE344" s="305">
        <f>AF344/MoM!AF344*100</f>
        <v>0.94909181735806836</v>
      </c>
      <c r="AF344" s="305">
        <f>AG344/MoM!AG344*100</f>
        <v>0.94985109081195485</v>
      </c>
      <c r="AG344" s="305">
        <f>AH344/MoM!AH344*100</f>
        <v>0.95384046539336509</v>
      </c>
      <c r="AH344" s="305">
        <f>AI344/MoM!AI344*100</f>
        <v>0.96261579767498406</v>
      </c>
      <c r="AI344" s="305">
        <f>AJ344/MoM!AJ344*100</f>
        <v>0.96829523088126646</v>
      </c>
      <c r="AJ344" s="305">
        <f>AK344/MoM!AK344*100</f>
        <v>0.97410500226655394</v>
      </c>
      <c r="AK344" s="305">
        <f>AL344/MoM!AL344*100</f>
        <v>0.98569685179352584</v>
      </c>
      <c r="AL344" s="305">
        <f>AM344/MoM!AM344*100</f>
        <v>0.99358242660787399</v>
      </c>
      <c r="AM344" s="305">
        <f>AN344/MoM!AN344*100</f>
        <v>1.0002394288661467</v>
      </c>
      <c r="AN344" s="305">
        <f>AO344/MoM!AO344*100</f>
        <v>1.005640721782024</v>
      </c>
      <c r="AO344" s="305">
        <f>AP344/MoM!AP344*100</f>
        <v>1.0050373373489547</v>
      </c>
      <c r="AP344" s="305">
        <f>AQ344/MoM!AQ344*100</f>
        <v>1.0081529530947364</v>
      </c>
      <c r="AQ344" s="305">
        <f>AR344/MoM!AR344*100</f>
        <v>1.0059350165979279</v>
      </c>
      <c r="AR344" s="307">
        <v>1</v>
      </c>
      <c r="AS344" s="305">
        <f>AR344*MoM!AS344/100</f>
        <v>1.0062</v>
      </c>
      <c r="AT344" s="305">
        <f>AS344*MoM!AT344/100</f>
        <v>1.0041875999999998</v>
      </c>
      <c r="AU344" s="305">
        <f>AT344*MoM!AU344/100</f>
        <v>1.0143298947599999</v>
      </c>
      <c r="AV344" s="305">
        <f>AU344*MoM!AV344/100</f>
        <v>1.0254875236023597</v>
      </c>
      <c r="AW344" s="305">
        <f>AV344*MoM!AW344/100</f>
        <v>1.0334863262864582</v>
      </c>
      <c r="AX344" s="305">
        <f>AW344*MoM!AX344/100</f>
        <v>1.0374135743263466</v>
      </c>
      <c r="AY344" s="305">
        <f>AX344*MoM!AY344/100</f>
        <v>1.0438455384871701</v>
      </c>
      <c r="AZ344" s="305">
        <f>AY344*MoM!AZ344/100</f>
        <v>1.0501086117180931</v>
      </c>
    </row>
    <row r="345" spans="1:52" x14ac:dyDescent="0.45">
      <c r="A345" s="305">
        <f>Веса!A345</f>
        <v>1</v>
      </c>
      <c r="B345" s="305">
        <f>MoM!B345</f>
        <v>1</v>
      </c>
      <c r="C345" s="305">
        <f>БИПЦ_НДС!E345</f>
        <v>1</v>
      </c>
      <c r="D345" s="305">
        <f t="shared" si="5"/>
        <v>0</v>
      </c>
      <c r="E345" s="305">
        <v>0</v>
      </c>
      <c r="F345" s="305">
        <v>1</v>
      </c>
      <c r="G345" s="305">
        <v>1</v>
      </c>
      <c r="H345" s="305">
        <v>0</v>
      </c>
      <c r="I345" s="305">
        <v>0</v>
      </c>
      <c r="J345" s="324" t="s">
        <v>346</v>
      </c>
      <c r="K345" s="324" t="s">
        <v>346</v>
      </c>
      <c r="L345" s="305">
        <f>M345/MoM!M345*100</f>
        <v>0.87850623692994878</v>
      </c>
      <c r="M345" s="305">
        <f>N345/MoM!N345*100</f>
        <v>0.88404082622260749</v>
      </c>
      <c r="N345" s="305">
        <f>O345/MoM!O345*100</f>
        <v>0.88872624260158739</v>
      </c>
      <c r="O345" s="305">
        <f>P345/MoM!P345*100</f>
        <v>0.89654703353648124</v>
      </c>
      <c r="P345" s="305">
        <f>Q345/MoM!Q345*100</f>
        <v>0.90022287637398068</v>
      </c>
      <c r="Q345" s="305">
        <f>R345/MoM!R345*100</f>
        <v>0.90202332212672864</v>
      </c>
      <c r="R345" s="305">
        <f>S345/MoM!S345*100</f>
        <v>0.90030947781468795</v>
      </c>
      <c r="S345" s="305">
        <f>T345/MoM!T345*100</f>
        <v>0.90418080856929128</v>
      </c>
      <c r="T345" s="305">
        <f>U345/MoM!U345*100</f>
        <v>0.90436164473100511</v>
      </c>
      <c r="U345" s="305">
        <f>V345/MoM!V345*100</f>
        <v>0.90825039980334843</v>
      </c>
      <c r="V345" s="305">
        <f>W345/MoM!W345*100</f>
        <v>0.91606135324165727</v>
      </c>
      <c r="W345" s="305">
        <f>X345/MoM!X345*100</f>
        <v>0.91716062686554722</v>
      </c>
      <c r="X345" s="305">
        <f>Y345/MoM!Y345*100</f>
        <v>0.91734405899092031</v>
      </c>
      <c r="Y345" s="305">
        <f>Z345/MoM!Z345*100</f>
        <v>0.91725232458502115</v>
      </c>
      <c r="Z345" s="305">
        <f>AA345/MoM!AA345*100</f>
        <v>0.92330618992728231</v>
      </c>
      <c r="AA345" s="305">
        <f>AB345/MoM!AB345*100</f>
        <v>0.92478347983116593</v>
      </c>
      <c r="AB345" s="305">
        <f>AC345/MoM!AC345*100</f>
        <v>0.92321134791545301</v>
      </c>
      <c r="AC345" s="305">
        <f>AD345/MoM!AD345*100</f>
        <v>0.93308970933814828</v>
      </c>
      <c r="AD345" s="305">
        <f>AE345/MoM!AE345*100</f>
        <v>0.93364956316375114</v>
      </c>
      <c r="AE345" s="305">
        <f>AF345/MoM!AF345*100</f>
        <v>0.93682397167850795</v>
      </c>
      <c r="AF345" s="305">
        <f>AG345/MoM!AG345*100</f>
        <v>0.94057126756522214</v>
      </c>
      <c r="AG345" s="305">
        <f>AH345/MoM!AH345*100</f>
        <v>0.94753149494520483</v>
      </c>
      <c r="AH345" s="305">
        <f>AI345/MoM!AI345*100</f>
        <v>0.96089168902393218</v>
      </c>
      <c r="AI345" s="305">
        <f>AJ345/MoM!AJ345*100</f>
        <v>0.97636204521721748</v>
      </c>
      <c r="AJ345" s="305">
        <f>AK345/MoM!AK345*100</f>
        <v>0.97440932112678302</v>
      </c>
      <c r="AK345" s="305">
        <f>AL345/MoM!AL345*100</f>
        <v>0.97557861231213527</v>
      </c>
      <c r="AL345" s="305">
        <f>AM345/MoM!AM345*100</f>
        <v>0.98513928271279416</v>
      </c>
      <c r="AM345" s="305">
        <f>AN345/MoM!AN345*100</f>
        <v>0.98957240948500169</v>
      </c>
      <c r="AN345" s="305">
        <f>AO345/MoM!AO345*100</f>
        <v>0.98630682053370122</v>
      </c>
      <c r="AO345" s="305">
        <f>AP345/MoM!AP345*100</f>
        <v>0.98956163304146239</v>
      </c>
      <c r="AP345" s="305">
        <f>AQ345/MoM!AQ345*100</f>
        <v>1.0034154959040429</v>
      </c>
      <c r="AQ345" s="305">
        <f>AR345/MoM!AR345*100</f>
        <v>0.99910080927165545</v>
      </c>
      <c r="AR345" s="307">
        <v>1</v>
      </c>
      <c r="AS345" s="305">
        <f>AR345*MoM!AS345/100</f>
        <v>1.0004999999999999</v>
      </c>
      <c r="AT345" s="305">
        <f>AS345*MoM!AT345/100</f>
        <v>0.99829889999999988</v>
      </c>
      <c r="AU345" s="305">
        <f>AT345*MoM!AU345/100</f>
        <v>1.0015932863699999</v>
      </c>
      <c r="AV345" s="305">
        <f>AU345*MoM!AV345/100</f>
        <v>1.0113087412477888</v>
      </c>
      <c r="AW345" s="305">
        <f>AV345*MoM!AW345/100</f>
        <v>1.0317371778209941</v>
      </c>
      <c r="AX345" s="305">
        <f>AW345*MoM!AX345/100</f>
        <v>1.0398879015257798</v>
      </c>
      <c r="AY345" s="305">
        <f>AX345*MoM!AY345/100</f>
        <v>1.0505987469114952</v>
      </c>
      <c r="AZ345" s="305">
        <f>AY345*MoM!AZ345/100</f>
        <v>1.0475520105454519</v>
      </c>
    </row>
    <row r="346" spans="1:52" x14ac:dyDescent="0.45">
      <c r="A346" s="305">
        <f>Веса!A346</f>
        <v>1</v>
      </c>
      <c r="B346" s="305">
        <f>MoM!B346</f>
        <v>1</v>
      </c>
      <c r="C346" s="305">
        <f>БИПЦ_НДС!E346</f>
        <v>1</v>
      </c>
      <c r="D346" s="305">
        <f t="shared" si="5"/>
        <v>0</v>
      </c>
      <c r="E346" s="305">
        <v>0</v>
      </c>
      <c r="F346" s="305">
        <v>0</v>
      </c>
      <c r="G346" s="305">
        <v>0</v>
      </c>
      <c r="H346" s="305">
        <v>0</v>
      </c>
      <c r="I346" s="305">
        <v>1</v>
      </c>
      <c r="J346" s="306" t="s">
        <v>347</v>
      </c>
      <c r="K346" s="306" t="s">
        <v>347</v>
      </c>
      <c r="L346" s="305">
        <f>M346/MoM!M346*100</f>
        <v>0.80139071743374757</v>
      </c>
      <c r="M346" s="305">
        <f>N346/MoM!N346*100</f>
        <v>0.80932448553634162</v>
      </c>
      <c r="N346" s="305">
        <f>O346/MoM!O346*100</f>
        <v>0.81620374366340054</v>
      </c>
      <c r="O346" s="305">
        <f>P346/MoM!P346*100</f>
        <v>0.82028476238171755</v>
      </c>
      <c r="P346" s="305">
        <f>Q346/MoM!Q346*100</f>
        <v>0.82233547428767184</v>
      </c>
      <c r="Q346" s="305">
        <f>R346/MoM!R346*100</f>
        <v>0.82447354652081994</v>
      </c>
      <c r="R346" s="305">
        <f>S346/MoM!S346*100</f>
        <v>0.82364907297429923</v>
      </c>
      <c r="S346" s="305">
        <f>T346/MoM!T346*100</f>
        <v>0.82579056056403255</v>
      </c>
      <c r="T346" s="305">
        <f>U346/MoM!U346*100</f>
        <v>0.82835051130178106</v>
      </c>
      <c r="U346" s="305">
        <f>V346/MoM!V346*100</f>
        <v>0.83572283085236698</v>
      </c>
      <c r="V346" s="305">
        <f>W346/MoM!W346*100</f>
        <v>0.84107145696982211</v>
      </c>
      <c r="W346" s="305">
        <f>X346/MoM!X346*100</f>
        <v>0.84628610000303506</v>
      </c>
      <c r="X346" s="305">
        <f>Y346/MoM!Y346*100</f>
        <v>0.85474896100306541</v>
      </c>
      <c r="Y346" s="305">
        <f>Z346/MoM!Z346*100</f>
        <v>0.86338192550919646</v>
      </c>
      <c r="Z346" s="305">
        <f>AA346/MoM!AA346*100</f>
        <v>0.86942559898776084</v>
      </c>
      <c r="AA346" s="305">
        <f>AB346/MoM!AB346*100</f>
        <v>0.8779459698578409</v>
      </c>
      <c r="AB346" s="305">
        <f>AC346/MoM!AC346*100</f>
        <v>0.88259908349808736</v>
      </c>
      <c r="AC346" s="305">
        <f>AD346/MoM!AD346*100</f>
        <v>0.8881594577241253</v>
      </c>
      <c r="AD346" s="305">
        <f>AE346/MoM!AE346*100</f>
        <v>0.89135683177193215</v>
      </c>
      <c r="AE346" s="305">
        <f>AF346/MoM!AF346*100</f>
        <v>0.89518966614855144</v>
      </c>
      <c r="AF346" s="305">
        <f>AG346/MoM!AG346*100</f>
        <v>0.90360444901034787</v>
      </c>
      <c r="AG346" s="305">
        <f>AH346/MoM!AH346*100</f>
        <v>0.92086329398644551</v>
      </c>
      <c r="AH346" s="305">
        <f>AI346/MoM!AI346*100</f>
        <v>0.93044027224390458</v>
      </c>
      <c r="AI346" s="305">
        <f>AJ346/MoM!AJ346*100</f>
        <v>0.93946554288467043</v>
      </c>
      <c r="AJ346" s="305">
        <f>AK346/MoM!AK346*100</f>
        <v>0.94914203797638264</v>
      </c>
      <c r="AK346" s="305">
        <f>AL346/MoM!AL346*100</f>
        <v>0.9596775145979205</v>
      </c>
      <c r="AL346" s="305">
        <f>AM346/MoM!AM346*100</f>
        <v>0.97061783826433679</v>
      </c>
      <c r="AM346" s="305">
        <f>AN346/MoM!AN346*100</f>
        <v>0.97595623637479068</v>
      </c>
      <c r="AN346" s="305">
        <f>AO346/MoM!AO346*100</f>
        <v>0.98229995191122677</v>
      </c>
      <c r="AO346" s="305">
        <f>AP346/MoM!AP346*100</f>
        <v>0.98544331175734257</v>
      </c>
      <c r="AP346" s="305">
        <f>AQ346/MoM!AQ346*100</f>
        <v>0.98958217366672352</v>
      </c>
      <c r="AQ346" s="305">
        <f>AR346/MoM!AR346*100</f>
        <v>0.99453008453505709</v>
      </c>
      <c r="AR346" s="307">
        <v>1</v>
      </c>
      <c r="AS346" s="305">
        <f>AR346*MoM!AS346/100</f>
        <v>1.0114000000000001</v>
      </c>
      <c r="AT346" s="305">
        <f>AS346*MoM!AT346/100</f>
        <v>1.0196934799999999</v>
      </c>
      <c r="AU346" s="305">
        <f>AT346*MoM!AU346/100</f>
        <v>1.0222427136999999</v>
      </c>
      <c r="AV346" s="305">
        <f>AU346*MoM!AV346/100</f>
        <v>1.0303184311382299</v>
      </c>
      <c r="AW346" s="305">
        <f>AV346*MoM!AW346/100</f>
        <v>1.0352639596076934</v>
      </c>
      <c r="AX346" s="305">
        <f>AW346*MoM!AX346/100</f>
        <v>1.0408543849895751</v>
      </c>
      <c r="AY346" s="305">
        <f>AX346*MoM!AY346/100</f>
        <v>1.0514710997164687</v>
      </c>
      <c r="AZ346" s="305">
        <f>AY346*MoM!AZ346/100</f>
        <v>1.0628269875934064</v>
      </c>
    </row>
    <row r="347" spans="1:52" x14ac:dyDescent="0.45">
      <c r="A347" s="305">
        <f>Веса!A347</f>
        <v>1</v>
      </c>
      <c r="B347" s="305">
        <f>MoM!B347</f>
        <v>1</v>
      </c>
      <c r="C347" s="305">
        <f>БИПЦ_НДС!E347</f>
        <v>1</v>
      </c>
      <c r="D347" s="305">
        <f t="shared" si="5"/>
        <v>0</v>
      </c>
      <c r="E347" s="305">
        <v>0</v>
      </c>
      <c r="F347" s="305">
        <v>0</v>
      </c>
      <c r="G347" s="305">
        <v>0</v>
      </c>
      <c r="H347" s="305">
        <v>0</v>
      </c>
      <c r="I347" s="305">
        <v>1</v>
      </c>
      <c r="J347" s="308" t="s">
        <v>481</v>
      </c>
      <c r="K347" s="308" t="s">
        <v>481</v>
      </c>
      <c r="L347" s="305">
        <f>M347/MoM!M347*100</f>
        <v>0.74409901375735799</v>
      </c>
      <c r="M347" s="305">
        <f>N347/MoM!N347*100</f>
        <v>0.74982857616328957</v>
      </c>
      <c r="N347" s="305">
        <f>O347/MoM!O347*100</f>
        <v>0.7568769647792245</v>
      </c>
      <c r="O347" s="305">
        <f>P347/MoM!P347*100</f>
        <v>0.76141822656789981</v>
      </c>
      <c r="P347" s="305">
        <f>Q347/MoM!Q347*100</f>
        <v>0.76712886326715901</v>
      </c>
      <c r="Q347" s="305">
        <f>R347/MoM!R347*100</f>
        <v>0.7711179333561482</v>
      </c>
      <c r="R347" s="305">
        <f>S347/MoM!S347*100</f>
        <v>0.77805799475635362</v>
      </c>
      <c r="S347" s="305">
        <f>T347/MoM!T347*100</f>
        <v>0.7842824587144045</v>
      </c>
      <c r="T347" s="305">
        <f>U347/MoM!U347*100</f>
        <v>0.79196842680980573</v>
      </c>
      <c r="U347" s="305">
        <f>V347/MoM!V347*100</f>
        <v>0.79972971739254195</v>
      </c>
      <c r="V347" s="305">
        <f>W347/MoM!W347*100</f>
        <v>0.80356842003602613</v>
      </c>
      <c r="W347" s="305">
        <f>X347/MoM!X347*100</f>
        <v>0.80887197160826385</v>
      </c>
      <c r="X347" s="305">
        <f>Y347/MoM!Y347*100</f>
        <v>0.82165214875967452</v>
      </c>
      <c r="Y347" s="305">
        <f>Z347/MoM!Z347*100</f>
        <v>0.82641773122248063</v>
      </c>
      <c r="Z347" s="305">
        <f>AA347/MoM!AA347*100</f>
        <v>0.83807022123271757</v>
      </c>
      <c r="AA347" s="305">
        <f>AB347/MoM!AB347*100</f>
        <v>0.85147934477244092</v>
      </c>
      <c r="AB347" s="305">
        <f>AC347/MoM!AC347*100</f>
        <v>0.85863177126852941</v>
      </c>
      <c r="AC347" s="305">
        <f>AD347/MoM!AD347*100</f>
        <v>0.86292493012487204</v>
      </c>
      <c r="AD347" s="305">
        <f>AE347/MoM!AE347*100</f>
        <v>0.87034608452394602</v>
      </c>
      <c r="AE347" s="305">
        <f>AF347/MoM!AF347*100</f>
        <v>0.88000692606216169</v>
      </c>
      <c r="AF347" s="305">
        <f>AG347/MoM!AG347*100</f>
        <v>0.88827899116714593</v>
      </c>
      <c r="AG347" s="305">
        <f>AH347/MoM!AH347*100</f>
        <v>0.89609584628941674</v>
      </c>
      <c r="AH347" s="305">
        <f>AI347/MoM!AI347*100</f>
        <v>0.9091788456452421</v>
      </c>
      <c r="AI347" s="305">
        <f>AJ347/MoM!AJ347*100</f>
        <v>0.91672503006409756</v>
      </c>
      <c r="AJ347" s="305">
        <f>AK347/MoM!AK347*100</f>
        <v>0.92873412795793731</v>
      </c>
      <c r="AK347" s="305">
        <f>AL347/MoM!AL347*100</f>
        <v>0.93597825415600922</v>
      </c>
      <c r="AL347" s="305">
        <f>AM347/MoM!AM347*100</f>
        <v>0.9440276671417509</v>
      </c>
      <c r="AM347" s="305">
        <f>AN347/MoM!AN347*100</f>
        <v>0.95006944421145811</v>
      </c>
      <c r="AN347" s="305">
        <f>AO347/MoM!AO347*100</f>
        <v>0.96004517337567841</v>
      </c>
      <c r="AO347" s="305">
        <f>AP347/MoM!AP347*100</f>
        <v>0.96676548958930819</v>
      </c>
      <c r="AP347" s="305">
        <f>AQ347/MoM!AQ347*100</f>
        <v>0.97459629005498161</v>
      </c>
      <c r="AQ347" s="305">
        <f>AR347/MoM!AR347*100</f>
        <v>0.98590160701961937</v>
      </c>
      <c r="AR347" s="307">
        <v>1</v>
      </c>
      <c r="AS347" s="305">
        <f>AR347*MoM!AS347/100</f>
        <v>1.0112000000000001</v>
      </c>
      <c r="AT347" s="305">
        <f>AS347*MoM!AT347/100</f>
        <v>1.0283904000000001</v>
      </c>
      <c r="AU347" s="305">
        <f>AT347*MoM!AU347/100</f>
        <v>1.0364118451200002</v>
      </c>
      <c r="AV347" s="305">
        <f>AU347*MoM!AV347/100</f>
        <v>1.0598347528197123</v>
      </c>
      <c r="AW347" s="305">
        <f>AV347*MoM!AW347/100</f>
        <v>1.0654518770096568</v>
      </c>
      <c r="AX347" s="305">
        <f>AW347*MoM!AX347/100</f>
        <v>1.0739754920257341</v>
      </c>
      <c r="AY347" s="305">
        <f>AX347*MoM!AY347/100</f>
        <v>1.0820303082159271</v>
      </c>
      <c r="AZ347" s="305">
        <f>AY347*MoM!AZ347/100</f>
        <v>1.0887388961268658</v>
      </c>
    </row>
    <row r="348" spans="1:52" x14ac:dyDescent="0.45">
      <c r="A348" s="305">
        <f>Веса!A348</f>
        <v>1</v>
      </c>
      <c r="B348" s="305">
        <f>MoM!B348</f>
        <v>1</v>
      </c>
      <c r="C348" s="305">
        <f>БИПЦ_НДС!E348</f>
        <v>1</v>
      </c>
      <c r="D348" s="305">
        <f t="shared" si="5"/>
        <v>0</v>
      </c>
      <c r="E348" s="305">
        <v>0</v>
      </c>
      <c r="F348" s="305">
        <v>0</v>
      </c>
      <c r="G348" s="305">
        <v>0</v>
      </c>
      <c r="H348" s="305">
        <v>0</v>
      </c>
      <c r="I348" s="305">
        <v>1</v>
      </c>
      <c r="J348" s="308" t="s">
        <v>482</v>
      </c>
      <c r="K348" s="310" t="s">
        <v>875</v>
      </c>
      <c r="L348" s="305">
        <f>M348/MoM!M348*100</f>
        <v>0.9272082440607663</v>
      </c>
      <c r="M348" s="305">
        <f>N348/MoM!N348*100</f>
        <v>0.92961898549532429</v>
      </c>
      <c r="N348" s="305">
        <f>O348/MoM!O348*100</f>
        <v>0.93612631839379168</v>
      </c>
      <c r="O348" s="305">
        <f>P348/MoM!P348*100</f>
        <v>0.94118140051311816</v>
      </c>
      <c r="P348" s="305">
        <f>Q348/MoM!Q348*100</f>
        <v>0.94315788145419555</v>
      </c>
      <c r="Q348" s="305">
        <f>R348/MoM!R348*100</f>
        <v>0.94664756561557617</v>
      </c>
      <c r="R348" s="305">
        <f>S348/MoM!S348*100</f>
        <v>0.94929817879929979</v>
      </c>
      <c r="S348" s="305">
        <f>T348/MoM!T348*100</f>
        <v>0.95034240679597903</v>
      </c>
      <c r="T348" s="305">
        <f>U348/MoM!U348*100</f>
        <v>0.95205302312821194</v>
      </c>
      <c r="U348" s="305">
        <f>V348/MoM!V348*100</f>
        <v>0.95557561931378632</v>
      </c>
      <c r="V348" s="305">
        <f>W348/MoM!W348*100</f>
        <v>0.95653119493310013</v>
      </c>
      <c r="W348" s="305">
        <f>X348/MoM!X348*100</f>
        <v>0.9586355635619529</v>
      </c>
      <c r="X348" s="305">
        <f>Y348/MoM!Y348*100</f>
        <v>0.96103215247085783</v>
      </c>
      <c r="Y348" s="305">
        <f>Z348/MoM!Z348*100</f>
        <v>0.96247370069956417</v>
      </c>
      <c r="Z348" s="305">
        <f>AA348/MoM!AA348*100</f>
        <v>0.96391741125061348</v>
      </c>
      <c r="AA348" s="305">
        <f>AB348/MoM!AB348*100</f>
        <v>0.96420658647398871</v>
      </c>
      <c r="AB348" s="305">
        <f>AC348/MoM!AC348*100</f>
        <v>0.97095603257930674</v>
      </c>
      <c r="AC348" s="305">
        <f>AD348/MoM!AD348*100</f>
        <v>0.97357761386727071</v>
      </c>
      <c r="AD348" s="305">
        <f>AE348/MoM!AE348*100</f>
        <v>0.97630363118609897</v>
      </c>
      <c r="AE348" s="305">
        <f>AF348/MoM!AF348*100</f>
        <v>0.97815860808535249</v>
      </c>
      <c r="AF348" s="305">
        <f>AG348/MoM!AG348*100</f>
        <v>0.98207124251769407</v>
      </c>
      <c r="AG348" s="305">
        <f>AH348/MoM!AH348*100</f>
        <v>0.9836425565057223</v>
      </c>
      <c r="AH348" s="305">
        <f>AI348/MoM!AI348*100</f>
        <v>0.98816731226564858</v>
      </c>
      <c r="AI348" s="305">
        <f>AJ348/MoM!AJ348*100</f>
        <v>0.97344361931289058</v>
      </c>
      <c r="AJ348" s="305">
        <f>AK348/MoM!AK348*100</f>
        <v>0.97899224794297401</v>
      </c>
      <c r="AK348" s="305">
        <f>AL348/MoM!AL348*100</f>
        <v>0.98799897662404934</v>
      </c>
      <c r="AL348" s="305">
        <f>AM348/MoM!AM348*100</f>
        <v>0.99234617212119514</v>
      </c>
      <c r="AM348" s="305">
        <f>AN348/MoM!AN348*100</f>
        <v>0.99393392599658892</v>
      </c>
      <c r="AN348" s="305">
        <f>AO348/MoM!AO348*100</f>
        <v>0.9957230070633829</v>
      </c>
      <c r="AO348" s="305">
        <f>AP348/MoM!AP348*100</f>
        <v>0.99711701927327168</v>
      </c>
      <c r="AP348" s="305">
        <f>AQ348/MoM!AQ348*100</f>
        <v>0.99951010011952746</v>
      </c>
      <c r="AQ348" s="305">
        <f>AR348/MoM!AR348*100</f>
        <v>0.9966115208291807</v>
      </c>
      <c r="AR348" s="307">
        <v>1</v>
      </c>
      <c r="AS348" s="305">
        <f>AR348*MoM!AS348/100</f>
        <v>1.0024999999999999</v>
      </c>
      <c r="AT348" s="305">
        <f>AS348*MoM!AT348/100</f>
        <v>1.0039035000000001</v>
      </c>
      <c r="AU348" s="305">
        <f>AT348*MoM!AU348/100</f>
        <v>1.0067144298000001</v>
      </c>
      <c r="AV348" s="305">
        <f>AU348*MoM!AV348/100</f>
        <v>1.0133587450366801</v>
      </c>
      <c r="AW348" s="305">
        <f>AV348*MoM!AW348/100</f>
        <v>1.0155881342757609</v>
      </c>
      <c r="AX348" s="305">
        <f>AW348*MoM!AX348/100</f>
        <v>1.0201582808800018</v>
      </c>
      <c r="AY348" s="305">
        <f>AX348*MoM!AY348/100</f>
        <v>1.0234227873788178</v>
      </c>
      <c r="AZ348" s="305">
        <f>AY348*MoM!AZ348/100</f>
        <v>1.0316101696778484</v>
      </c>
    </row>
    <row r="349" spans="1:52" x14ac:dyDescent="0.45">
      <c r="A349" s="305">
        <f>Веса!A349</f>
        <v>1</v>
      </c>
      <c r="B349" s="305">
        <f>MoM!B349</f>
        <v>1</v>
      </c>
      <c r="C349" s="305">
        <f>БИПЦ_НДС!E349</f>
        <v>1</v>
      </c>
      <c r="D349" s="305">
        <f t="shared" si="5"/>
        <v>0</v>
      </c>
      <c r="E349" s="305">
        <v>0</v>
      </c>
      <c r="F349" s="305">
        <v>0</v>
      </c>
      <c r="G349" s="305">
        <v>0</v>
      </c>
      <c r="H349" s="305">
        <v>0</v>
      </c>
      <c r="I349" s="305">
        <v>1</v>
      </c>
      <c r="J349" s="316" t="s">
        <v>483</v>
      </c>
      <c r="K349" s="316" t="s">
        <v>483</v>
      </c>
      <c r="L349" s="305">
        <f>M349/MoM!M349*100</f>
        <v>0.82557009854354457</v>
      </c>
      <c r="M349" s="305">
        <f>N349/MoM!N349*100</f>
        <v>0.83044096212495155</v>
      </c>
      <c r="N349" s="305">
        <f>O349/MoM!O349*100</f>
        <v>0.83434403464693885</v>
      </c>
      <c r="O349" s="305">
        <f>P349/MoM!P349*100</f>
        <v>0.8376814107855266</v>
      </c>
      <c r="P349" s="305">
        <f>Q349/MoM!Q349*100</f>
        <v>0.84346141251994666</v>
      </c>
      <c r="Q349" s="305">
        <f>R349/MoM!R349*100</f>
        <v>0.84489529692123067</v>
      </c>
      <c r="R349" s="305">
        <f>S349/MoM!S349*100</f>
        <v>0.84793691999014709</v>
      </c>
      <c r="S349" s="305">
        <f>T349/MoM!T349*100</f>
        <v>0.85107428659411066</v>
      </c>
      <c r="T349" s="305">
        <f>U349/MoM!U349*100</f>
        <v>0.85405304659719006</v>
      </c>
      <c r="U349" s="305">
        <f>V349/MoM!V349*100</f>
        <v>0.857725474697558</v>
      </c>
      <c r="V349" s="305">
        <f>W349/MoM!W349*100</f>
        <v>0.8629576000932131</v>
      </c>
      <c r="W349" s="305">
        <f>X349/MoM!X349*100</f>
        <v>0.86718609233366983</v>
      </c>
      <c r="X349" s="305">
        <f>Y349/MoM!Y349*100</f>
        <v>0.87438373690003934</v>
      </c>
      <c r="Y349" s="305">
        <f>Z349/MoM!Z349*100</f>
        <v>0.88032954631095972</v>
      </c>
      <c r="Z349" s="305">
        <f>AA349/MoM!AA349*100</f>
        <v>0.88473119404251455</v>
      </c>
      <c r="AA349" s="305">
        <f>AB349/MoM!AB349*100</f>
        <v>0.89552491460983319</v>
      </c>
      <c r="AB349" s="305">
        <f>AC349/MoM!AC349*100</f>
        <v>0.90071895911457023</v>
      </c>
      <c r="AC349" s="305">
        <f>AD349/MoM!AD349*100</f>
        <v>0.90116931859412752</v>
      </c>
      <c r="AD349" s="305">
        <f>AE349/MoM!AE349*100</f>
        <v>0.90414317734548821</v>
      </c>
      <c r="AE349" s="305">
        <f>AF349/MoM!AF349*100</f>
        <v>0.9109242511755794</v>
      </c>
      <c r="AF349" s="305">
        <f>AG349/MoM!AG349*100</f>
        <v>0.91520559515610467</v>
      </c>
      <c r="AG349" s="305">
        <f>AH349/MoM!AH349*100</f>
        <v>0.9211544315246194</v>
      </c>
      <c r="AH349" s="305">
        <f>AI349/MoM!AI349*100</f>
        <v>0.92677347355691952</v>
      </c>
      <c r="AI349" s="305">
        <f>AJ349/MoM!AJ349*100</f>
        <v>0.92649544151485252</v>
      </c>
      <c r="AJ349" s="305">
        <f>AK349/MoM!AK349*100</f>
        <v>0.94669304213987648</v>
      </c>
      <c r="AK349" s="305">
        <f>AL349/MoM!AL349*100</f>
        <v>0.96742561976273977</v>
      </c>
      <c r="AL349" s="305">
        <f>AM349/MoM!AM349*100</f>
        <v>0.97429434166305517</v>
      </c>
      <c r="AM349" s="305">
        <f>AN349/MoM!AN349*100</f>
        <v>0.97926324280553678</v>
      </c>
      <c r="AN349" s="305">
        <f>AO349/MoM!AO349*100</f>
        <v>0.98220103253395341</v>
      </c>
      <c r="AO349" s="305">
        <f>AP349/MoM!AP349*100</f>
        <v>0.98593339645758238</v>
      </c>
      <c r="AP349" s="305">
        <f>AQ349/MoM!AQ349*100</f>
        <v>0.99056728342093292</v>
      </c>
      <c r="AQ349" s="305">
        <f>AR349/MoM!AR349*100</f>
        <v>0.99512389292466907</v>
      </c>
      <c r="AR349" s="307">
        <v>1</v>
      </c>
      <c r="AS349" s="305">
        <f>AR349*MoM!AS349/100</f>
        <v>1.0034000000000001</v>
      </c>
      <c r="AT349" s="305">
        <f>AS349*MoM!AT349/100</f>
        <v>1.0054068</v>
      </c>
      <c r="AU349" s="305">
        <f>AT349*MoM!AU349/100</f>
        <v>1.0091268051600002</v>
      </c>
      <c r="AV349" s="305">
        <f>AU349*MoM!AV349/100</f>
        <v>1.0253737467230761</v>
      </c>
      <c r="AW349" s="305">
        <f>AV349*MoM!AW349/100</f>
        <v>1.0296803164593131</v>
      </c>
      <c r="AX349" s="305">
        <f>AW349*MoM!AX349/100</f>
        <v>1.03431387788338</v>
      </c>
      <c r="AY349" s="305">
        <f>AX349*MoM!AY349/100</f>
        <v>1.0390717217216434</v>
      </c>
      <c r="AZ349" s="305">
        <f>AY349*MoM!AZ349/100</f>
        <v>1.0470725739789</v>
      </c>
    </row>
    <row r="350" spans="1:52" ht="26.25" x14ac:dyDescent="0.45">
      <c r="A350" s="305">
        <f>Веса!A350</f>
        <v>1</v>
      </c>
      <c r="B350" s="305">
        <f>MoM!B350</f>
        <v>1</v>
      </c>
      <c r="C350" s="305">
        <f>БИПЦ_НДС!E350</f>
        <v>1</v>
      </c>
      <c r="D350" s="305">
        <f t="shared" si="5"/>
        <v>0</v>
      </c>
      <c r="E350" s="305">
        <v>0</v>
      </c>
      <c r="F350" s="305">
        <v>0</v>
      </c>
      <c r="G350" s="305">
        <v>0</v>
      </c>
      <c r="H350" s="305">
        <v>0</v>
      </c>
      <c r="I350" s="305">
        <v>1</v>
      </c>
      <c r="J350" s="308" t="s">
        <v>484</v>
      </c>
      <c r="K350" s="308" t="s">
        <v>484</v>
      </c>
      <c r="L350" s="305">
        <f>M350/MoM!M350*100</f>
        <v>0.77678814351280312</v>
      </c>
      <c r="M350" s="305">
        <f>N350/MoM!N350*100</f>
        <v>0.77958458082944926</v>
      </c>
      <c r="N350" s="305">
        <f>O350/MoM!O350*100</f>
        <v>0.78324862835934761</v>
      </c>
      <c r="O350" s="305">
        <f>P350/MoM!P350*100</f>
        <v>0.78661659746129298</v>
      </c>
      <c r="P350" s="305">
        <f>Q350/MoM!Q350*100</f>
        <v>0.78779652235748499</v>
      </c>
      <c r="Q350" s="305">
        <f>R350/MoM!R350*100</f>
        <v>0.78984479331561452</v>
      </c>
      <c r="R350" s="305">
        <f>S350/MoM!S350*100</f>
        <v>0.7909505760262564</v>
      </c>
      <c r="S350" s="305">
        <f>T350/MoM!T350*100</f>
        <v>0.79276976235111674</v>
      </c>
      <c r="T350" s="305">
        <f>U350/MoM!U350*100</f>
        <v>0.79784348883016387</v>
      </c>
      <c r="U350" s="305">
        <f>V350/MoM!V350*100</f>
        <v>0.81755022300426894</v>
      </c>
      <c r="V350" s="305">
        <f>W350/MoM!W350*100</f>
        <v>0.82204674923079235</v>
      </c>
      <c r="W350" s="305">
        <f>X350/MoM!X350*100</f>
        <v>0.82656800635156169</v>
      </c>
      <c r="X350" s="305">
        <f>Y350/MoM!Y350*100</f>
        <v>0.82929568077252191</v>
      </c>
      <c r="Y350" s="305">
        <f>Z350/MoM!Z350*100</f>
        <v>0.83493489140177513</v>
      </c>
      <c r="Z350" s="305">
        <f>AA350/MoM!AA350*100</f>
        <v>0.848544330131624</v>
      </c>
      <c r="AA350" s="305">
        <f>AB350/MoM!AB350*100</f>
        <v>0.85567210250472969</v>
      </c>
      <c r="AB350" s="305">
        <f>AC350/MoM!AC350*100</f>
        <v>0.87090306592931388</v>
      </c>
      <c r="AC350" s="305">
        <f>AD350/MoM!AD350*100</f>
        <v>0.87368995574028763</v>
      </c>
      <c r="AD350" s="305">
        <f>AE350/MoM!AE350*100</f>
        <v>0.87735945355439682</v>
      </c>
      <c r="AE350" s="305">
        <f>AF350/MoM!AF350*100</f>
        <v>0.88069341947790336</v>
      </c>
      <c r="AF350" s="305">
        <f>AG350/MoM!AG350*100</f>
        <v>0.89073332445995146</v>
      </c>
      <c r="AG350" s="305">
        <f>AH350/MoM!AH350*100</f>
        <v>0.90694467096512255</v>
      </c>
      <c r="AH350" s="305">
        <f>AI350/MoM!AI350*100</f>
        <v>0.91800939595089692</v>
      </c>
      <c r="AI350" s="305">
        <f>AJ350/MoM!AJ350*100</f>
        <v>0.92333385044741212</v>
      </c>
      <c r="AJ350" s="305">
        <f>AK350/MoM!AK350*100</f>
        <v>0.93422918988269166</v>
      </c>
      <c r="AK350" s="305">
        <f>AL350/MoM!AL350*100</f>
        <v>0.94188986923972962</v>
      </c>
      <c r="AL350" s="305">
        <f>AM350/MoM!AM350*100</f>
        <v>0.94744701946824395</v>
      </c>
      <c r="AM350" s="305">
        <f>AN350/MoM!AN350*100</f>
        <v>0.96876457740627941</v>
      </c>
      <c r="AN350" s="305">
        <f>AO350/MoM!AO350*100</f>
        <v>0.98426481064477989</v>
      </c>
      <c r="AO350" s="305">
        <f>AP350/MoM!AP350*100</f>
        <v>0.98524907545542462</v>
      </c>
      <c r="AP350" s="305">
        <f>AQ350/MoM!AQ350*100</f>
        <v>0.98958417138742849</v>
      </c>
      <c r="AQ350" s="305">
        <f>AR350/MoM!AR350*100</f>
        <v>0.99334459123870067</v>
      </c>
      <c r="AR350" s="307">
        <v>1</v>
      </c>
      <c r="AS350" s="305">
        <f>AR350*MoM!AS350/100</f>
        <v>1.0114000000000001</v>
      </c>
      <c r="AT350" s="305">
        <f>AS350*MoM!AT350/100</f>
        <v>1.0158501600000001</v>
      </c>
      <c r="AU350" s="305">
        <f>AT350*MoM!AU350/100</f>
        <v>1.0180850303520002</v>
      </c>
      <c r="AV350" s="305">
        <f>AU350*MoM!AV350/100</f>
        <v>1.0314219442496113</v>
      </c>
      <c r="AW350" s="305">
        <f>AV350*MoM!AW350/100</f>
        <v>1.0392607510259084</v>
      </c>
      <c r="AX350" s="305">
        <f>AW350*MoM!AX350/100</f>
        <v>1.0522515104137322</v>
      </c>
      <c r="AY350" s="305">
        <f>AX350*MoM!AY350/100</f>
        <v>1.063721051877242</v>
      </c>
      <c r="AZ350" s="305">
        <f>AY350*MoM!AZ350/100</f>
        <v>1.0764857044997689</v>
      </c>
    </row>
    <row r="351" spans="1:52" ht="26.25" x14ac:dyDescent="0.45">
      <c r="A351" s="305">
        <f>Веса!A351</f>
        <v>1</v>
      </c>
      <c r="B351" s="305">
        <f>MoM!B351</f>
        <v>1</v>
      </c>
      <c r="C351" s="305">
        <f>БИПЦ_НДС!E351</f>
        <v>1</v>
      </c>
      <c r="D351" s="305">
        <f t="shared" si="5"/>
        <v>0</v>
      </c>
      <c r="E351" s="305">
        <v>0</v>
      </c>
      <c r="F351" s="305">
        <v>0</v>
      </c>
      <c r="G351" s="305">
        <v>0</v>
      </c>
      <c r="H351" s="305">
        <v>0</v>
      </c>
      <c r="I351" s="305">
        <v>1</v>
      </c>
      <c r="J351" s="308" t="s">
        <v>352</v>
      </c>
      <c r="K351" s="308" t="s">
        <v>352</v>
      </c>
      <c r="L351" s="305">
        <f>M351/MoM!M351*100</f>
        <v>0.76086168957152345</v>
      </c>
      <c r="M351" s="305">
        <f>N351/MoM!N351*100</f>
        <v>0.76283992996440941</v>
      </c>
      <c r="N351" s="305">
        <f>O351/MoM!O351*100</f>
        <v>0.76566243770527775</v>
      </c>
      <c r="O351" s="305">
        <f>P351/MoM!P351*100</f>
        <v>0.77921466285266117</v>
      </c>
      <c r="P351" s="305">
        <f>Q351/MoM!Q351*100</f>
        <v>0.78100685657722235</v>
      </c>
      <c r="Q351" s="305">
        <f>R351/MoM!R351*100</f>
        <v>0.78366227988958503</v>
      </c>
      <c r="R351" s="305">
        <f>S351/MoM!S351*100</f>
        <v>0.78421084348550774</v>
      </c>
      <c r="S351" s="305">
        <f>T351/MoM!T351*100</f>
        <v>0.78483821216029614</v>
      </c>
      <c r="T351" s="305">
        <f>U351/MoM!U351*100</f>
        <v>0.79205872371217079</v>
      </c>
      <c r="U351" s="305">
        <f>V351/MoM!V351*100</f>
        <v>0.8130482798905434</v>
      </c>
      <c r="V351" s="305">
        <f>W351/MoM!W351*100</f>
        <v>0.82044701923754737</v>
      </c>
      <c r="W351" s="305">
        <f>X351/MoM!X351*100</f>
        <v>0.82364676261257386</v>
      </c>
      <c r="X351" s="305">
        <f>Y351/MoM!Y351*100</f>
        <v>0.82471750340397021</v>
      </c>
      <c r="Y351" s="305">
        <f>Z351/MoM!Z351*100</f>
        <v>0.83016063892643632</v>
      </c>
      <c r="Z351" s="305">
        <f>AA351/MoM!AA351*100</f>
        <v>0.83987351840187563</v>
      </c>
      <c r="AA351" s="305">
        <f>AB351/MoM!AB351*100</f>
        <v>0.8476003547711729</v>
      </c>
      <c r="AB351" s="305">
        <f>AC351/MoM!AC351*100</f>
        <v>0.85141455636764329</v>
      </c>
      <c r="AC351" s="305">
        <f>AD351/MoM!AD351*100</f>
        <v>0.85490535604875051</v>
      </c>
      <c r="AD351" s="305">
        <f>AE351/MoM!AE351*100</f>
        <v>0.85524731819116995</v>
      </c>
      <c r="AE351" s="305">
        <f>AF351/MoM!AF351*100</f>
        <v>0.86217482146851832</v>
      </c>
      <c r="AF351" s="305">
        <f>AG351/MoM!AG351*100</f>
        <v>0.86674434802230149</v>
      </c>
      <c r="AG351" s="305">
        <f>AH351/MoM!AH351*100</f>
        <v>0.90054737759517123</v>
      </c>
      <c r="AH351" s="305">
        <f>AI351/MoM!AI351*100</f>
        <v>0.9116241103395919</v>
      </c>
      <c r="AI351" s="305">
        <f>AJ351/MoM!AJ351*100</f>
        <v>0.91745850464576539</v>
      </c>
      <c r="AJ351" s="305">
        <f>AK351/MoM!AK351*100</f>
        <v>0.93516545378542881</v>
      </c>
      <c r="AK351" s="305">
        <f>AL351/MoM!AL351*100</f>
        <v>0.94741612123001795</v>
      </c>
      <c r="AL351" s="305">
        <f>AM351/MoM!AM351*100</f>
        <v>0.9635221952909282</v>
      </c>
      <c r="AM351" s="305">
        <f>AN351/MoM!AN351*100</f>
        <v>0.97209754282901739</v>
      </c>
      <c r="AN351" s="305">
        <f>AO351/MoM!AO351*100</f>
        <v>0.98181851825730748</v>
      </c>
      <c r="AO351" s="305">
        <f>AP351/MoM!AP351*100</f>
        <v>0.98309488233104192</v>
      </c>
      <c r="AP351" s="305">
        <f>AQ351/MoM!AQ351*100</f>
        <v>0.98860021367209572</v>
      </c>
      <c r="AQ351" s="305">
        <f>AR351/MoM!AR351*100</f>
        <v>0.99295005461225294</v>
      </c>
      <c r="AR351" s="307">
        <v>1</v>
      </c>
      <c r="AS351" s="305">
        <f>AR351*MoM!AS351/100</f>
        <v>1.0232999999999999</v>
      </c>
      <c r="AT351" s="305">
        <f>AS351*MoM!AT351/100</f>
        <v>1.0340446499999998</v>
      </c>
      <c r="AU351" s="305">
        <f>AT351*MoM!AU351/100</f>
        <v>1.0374569973449999</v>
      </c>
      <c r="AV351" s="305">
        <f>AU351*MoM!AV351/100</f>
        <v>1.0514626668091573</v>
      </c>
      <c r="AW351" s="305">
        <f>AV351*MoM!AW351/100</f>
        <v>1.0619772934772489</v>
      </c>
      <c r="AX351" s="305">
        <f>AW351*MoM!AX351/100</f>
        <v>1.0797123142783189</v>
      </c>
      <c r="AY351" s="305">
        <f>AX351*MoM!AY351/100</f>
        <v>1.1011985893324574</v>
      </c>
      <c r="AZ351" s="305">
        <f>AY351*MoM!AZ351/100</f>
        <v>1.1093474588935175</v>
      </c>
    </row>
    <row r="352" spans="1:52" x14ac:dyDescent="0.45">
      <c r="A352" s="305">
        <f>Веса!A352</f>
        <v>1</v>
      </c>
      <c r="B352" s="305">
        <f>MoM!B352</f>
        <v>1</v>
      </c>
      <c r="C352" s="305">
        <f>БИПЦ_НДС!E352</f>
        <v>1</v>
      </c>
      <c r="D352" s="305">
        <f t="shared" si="5"/>
        <v>0</v>
      </c>
      <c r="E352" s="305">
        <v>0</v>
      </c>
      <c r="F352" s="305">
        <v>0</v>
      </c>
      <c r="G352" s="305">
        <v>0</v>
      </c>
      <c r="H352" s="305">
        <v>0</v>
      </c>
      <c r="I352" s="305">
        <v>1</v>
      </c>
      <c r="J352" s="308" t="s">
        <v>353</v>
      </c>
      <c r="K352" s="308" t="s">
        <v>353</v>
      </c>
      <c r="L352" s="305">
        <f>M352/MoM!M352*100</f>
        <v>0.73172085383926222</v>
      </c>
      <c r="M352" s="305">
        <f>N352/MoM!N352*100</f>
        <v>0.73845268569458344</v>
      </c>
      <c r="N352" s="305">
        <f>O352/MoM!O352*100</f>
        <v>0.74317878288302874</v>
      </c>
      <c r="O352" s="305">
        <f>P352/MoM!P352*100</f>
        <v>0.75009034556384102</v>
      </c>
      <c r="P352" s="305">
        <f>Q352/MoM!Q352*100</f>
        <v>0.75294068887698362</v>
      </c>
      <c r="Q352" s="305">
        <f>R352/MoM!R352*100</f>
        <v>0.75482304059917604</v>
      </c>
      <c r="R352" s="305">
        <f>S352/MoM!S352*100</f>
        <v>0.75648365128849426</v>
      </c>
      <c r="S352" s="305">
        <f>T352/MoM!T352*100</f>
        <v>0.75754272840029813</v>
      </c>
      <c r="T352" s="305">
        <f>U352/MoM!U352*100</f>
        <v>0.76163345913365987</v>
      </c>
      <c r="U352" s="305">
        <f>V352/MoM!V352*100</f>
        <v>0.77023991722187024</v>
      </c>
      <c r="V352" s="305">
        <f>W352/MoM!W352*100</f>
        <v>0.78988103511102792</v>
      </c>
      <c r="W352" s="305">
        <f>X352/MoM!X352*100</f>
        <v>0.79683198822000489</v>
      </c>
      <c r="X352" s="305">
        <f>Y352/MoM!Y352*100</f>
        <v>0.8076689032597969</v>
      </c>
      <c r="Y352" s="305">
        <f>Z352/MoM!Z352*100</f>
        <v>0.81170724777609582</v>
      </c>
      <c r="Z352" s="305">
        <f>AA352/MoM!AA352*100</f>
        <v>0.81633397908841954</v>
      </c>
      <c r="AA352" s="305">
        <f>AB352/MoM!AB352*100</f>
        <v>0.83013002333501373</v>
      </c>
      <c r="AB352" s="305">
        <f>AC352/MoM!AC352*100</f>
        <v>0.83718612853336127</v>
      </c>
      <c r="AC352" s="305">
        <f>AD352/MoM!AD352*100</f>
        <v>0.84003256137037474</v>
      </c>
      <c r="AD352" s="305">
        <f>AE352/MoM!AE352*100</f>
        <v>0.84591278929996749</v>
      </c>
      <c r="AE352" s="305">
        <f>AF352/MoM!AF352*100</f>
        <v>0.84785838871535746</v>
      </c>
      <c r="AF352" s="305">
        <f>AG352/MoM!AG352*100</f>
        <v>0.86125455125705996</v>
      </c>
      <c r="AG352" s="305">
        <f>AH352/MoM!AH352*100</f>
        <v>0.86900584221837351</v>
      </c>
      <c r="AH352" s="305">
        <f>AI352/MoM!AI352*100</f>
        <v>0.88117192400943067</v>
      </c>
      <c r="AI352" s="305">
        <f>AJ352/MoM!AJ352*100</f>
        <v>0.89042422921152964</v>
      </c>
      <c r="AJ352" s="305">
        <f>AK352/MoM!AK352*100</f>
        <v>0.90921218044789298</v>
      </c>
      <c r="AK352" s="305">
        <f>AL352/MoM!AL352*100</f>
        <v>0.9196681205230437</v>
      </c>
      <c r="AL352" s="305">
        <f>AM352/MoM!AM352*100</f>
        <v>0.93456674407551699</v>
      </c>
      <c r="AM352" s="305">
        <f>AN352/MoM!AN352*100</f>
        <v>0.96363176981626564</v>
      </c>
      <c r="AN352" s="305">
        <f>AO352/MoM!AO352*100</f>
        <v>0.97461717199217102</v>
      </c>
      <c r="AO352" s="305">
        <f>AP352/MoM!AP352*100</f>
        <v>0.98319380310570215</v>
      </c>
      <c r="AP352" s="305">
        <f>AQ352/MoM!AQ352*100</f>
        <v>0.98683162017719339</v>
      </c>
      <c r="AQ352" s="305">
        <f>AR352/MoM!AR352*100</f>
        <v>0.99373944151843385</v>
      </c>
      <c r="AR352" s="307">
        <v>1</v>
      </c>
      <c r="AS352" s="305">
        <f>AR352*MoM!AS352/100</f>
        <v>1.0105</v>
      </c>
      <c r="AT352" s="305">
        <f>AS352*MoM!AT352/100</f>
        <v>1.02495015</v>
      </c>
      <c r="AU352" s="305">
        <f>AT352*MoM!AU352/100</f>
        <v>1.043091767655</v>
      </c>
      <c r="AV352" s="305">
        <f>AU352*MoM!AV352/100</f>
        <v>1.0784525785785046</v>
      </c>
      <c r="AW352" s="305">
        <f>AV352*MoM!AW352/100</f>
        <v>1.0994824038607856</v>
      </c>
      <c r="AX352" s="305">
        <f>AW352*MoM!AX352/100</f>
        <v>1.1244406544284253</v>
      </c>
      <c r="AY352" s="305">
        <f>AX352*MoM!AY352/100</f>
        <v>1.1356850609727096</v>
      </c>
      <c r="AZ352" s="305">
        <f>AY352*MoM!AZ352/100</f>
        <v>1.1443162674361023</v>
      </c>
    </row>
    <row r="353" spans="1:52" x14ac:dyDescent="0.45">
      <c r="A353" s="305">
        <f>Веса!A353</f>
        <v>1</v>
      </c>
      <c r="B353" s="305">
        <f>MoM!B353</f>
        <v>1</v>
      </c>
      <c r="C353" s="305">
        <f>БИПЦ_НДС!E353</f>
        <v>1</v>
      </c>
      <c r="D353" s="305">
        <f t="shared" si="5"/>
        <v>0</v>
      </c>
      <c r="E353" s="305">
        <v>0</v>
      </c>
      <c r="F353" s="305">
        <v>0</v>
      </c>
      <c r="G353" s="305">
        <v>0</v>
      </c>
      <c r="H353" s="305">
        <v>0</v>
      </c>
      <c r="I353" s="305">
        <v>1</v>
      </c>
      <c r="J353" s="308" t="s">
        <v>354</v>
      </c>
      <c r="K353" s="308" t="s">
        <v>354</v>
      </c>
      <c r="L353" s="305">
        <f>M353/MoM!M353*100</f>
        <v>0.71597760403994604</v>
      </c>
      <c r="M353" s="305">
        <f>N353/MoM!N353*100</f>
        <v>0.72428294424680939</v>
      </c>
      <c r="N353" s="305">
        <f>O353/MoM!O353*100</f>
        <v>0.72848378532344082</v>
      </c>
      <c r="O353" s="305">
        <f>P353/MoM!P353*100</f>
        <v>0.73249044614271974</v>
      </c>
      <c r="P353" s="305">
        <f>Q353/MoM!Q353*100</f>
        <v>0.7343949213026908</v>
      </c>
      <c r="Q353" s="305">
        <f>R353/MoM!R353*100</f>
        <v>0.73659810606659881</v>
      </c>
      <c r="R353" s="305">
        <f>S353/MoM!S353*100</f>
        <v>0.73829228171055195</v>
      </c>
      <c r="S353" s="305">
        <f>T353/MoM!T353*100</f>
        <v>0.74006418318665723</v>
      </c>
      <c r="T353" s="305">
        <f>U353/MoM!U353*100</f>
        <v>0.74221036931789863</v>
      </c>
      <c r="U353" s="305">
        <f>V353/MoM!V353*100</f>
        <v>0.75267553552528099</v>
      </c>
      <c r="V353" s="305">
        <f>W353/MoM!W353*100</f>
        <v>0.7734493803057787</v>
      </c>
      <c r="W353" s="305">
        <f>X353/MoM!X353*100</f>
        <v>0.780178389914439</v>
      </c>
      <c r="X353" s="305">
        <f>Y353/MoM!Y353*100</f>
        <v>0.78954053059341234</v>
      </c>
      <c r="Y353" s="305">
        <f>Z353/MoM!Z353*100</f>
        <v>0.7924618305566079</v>
      </c>
      <c r="Z353" s="305">
        <f>AA353/MoM!AA353*100</f>
        <v>0.7971373553568919</v>
      </c>
      <c r="AA353" s="305">
        <f>AB353/MoM!AB353*100</f>
        <v>0.82192832710849117</v>
      </c>
      <c r="AB353" s="305">
        <f>AC353/MoM!AC353*100</f>
        <v>0.83499698750951634</v>
      </c>
      <c r="AC353" s="305">
        <f>AD353/MoM!AD353*100</f>
        <v>0.83908847274831289</v>
      </c>
      <c r="AD353" s="305">
        <f>AE353/MoM!AE353*100</f>
        <v>0.84177355586110747</v>
      </c>
      <c r="AE353" s="305">
        <f>AF353/MoM!AF353*100</f>
        <v>0.84707672926303235</v>
      </c>
      <c r="AF353" s="305">
        <f>AG353/MoM!AG353*100</f>
        <v>0.85342980473250507</v>
      </c>
      <c r="AG353" s="305">
        <f>AH353/MoM!AH353*100</f>
        <v>0.87118114467094121</v>
      </c>
      <c r="AH353" s="305">
        <f>AI353/MoM!AI353*100</f>
        <v>0.88755935019075494</v>
      </c>
      <c r="AI353" s="305">
        <f>AJ353/MoM!AJ353*100</f>
        <v>0.89137585539657527</v>
      </c>
      <c r="AJ353" s="305">
        <f>AK353/MoM!AK353*100</f>
        <v>0.92640692651366074</v>
      </c>
      <c r="AK353" s="305">
        <f>AL353/MoM!AL353*100</f>
        <v>0.93492987023758634</v>
      </c>
      <c r="AL353" s="305">
        <f>AM353/MoM!AM353*100</f>
        <v>0.93801513880937026</v>
      </c>
      <c r="AM353" s="305">
        <f>AN353/MoM!AN353*100</f>
        <v>0.94823950382239253</v>
      </c>
      <c r="AN353" s="305">
        <f>AO353/MoM!AO353*100</f>
        <v>0.95212728578806427</v>
      </c>
      <c r="AO353" s="305">
        <f>AP353/MoM!AP353*100</f>
        <v>0.97745387159002672</v>
      </c>
      <c r="AP353" s="305">
        <f>AQ353/MoM!AQ353*100</f>
        <v>0.98234114094797687</v>
      </c>
      <c r="AQ353" s="305">
        <f>AR353/MoM!AR353*100</f>
        <v>0.99304865938430986</v>
      </c>
      <c r="AR353" s="307">
        <v>1</v>
      </c>
      <c r="AS353" s="305">
        <f>AR353*MoM!AS353/100</f>
        <v>1.0271999999999999</v>
      </c>
      <c r="AT353" s="305">
        <f>AS353*MoM!AT353/100</f>
        <v>1.0306924799999999</v>
      </c>
      <c r="AU353" s="305">
        <f>AT353*MoM!AU353/100</f>
        <v>1.0545014762880001</v>
      </c>
      <c r="AV353" s="305">
        <f>AU353*MoM!AV353/100</f>
        <v>1.0706353488752065</v>
      </c>
      <c r="AW353" s="305">
        <f>AV353*MoM!AW353/100</f>
        <v>1.0784509869219956</v>
      </c>
      <c r="AX353" s="305">
        <f>AW353*MoM!AX353/100</f>
        <v>1.0847060026461433</v>
      </c>
      <c r="AY353" s="305">
        <f>AX353*MoM!AY353/100</f>
        <v>1.0931667094667832</v>
      </c>
      <c r="AZ353" s="305">
        <f>AY353*MoM!AZ353/100</f>
        <v>1.1010375097749441</v>
      </c>
    </row>
    <row r="354" spans="1:52" x14ac:dyDescent="0.45">
      <c r="A354" s="305">
        <f>Веса!A354</f>
        <v>1</v>
      </c>
      <c r="B354" s="305">
        <f>MoM!B354</f>
        <v>1</v>
      </c>
      <c r="C354" s="305">
        <f>БИПЦ_НДС!E354</f>
        <v>1</v>
      </c>
      <c r="D354" s="305">
        <f t="shared" si="5"/>
        <v>0</v>
      </c>
      <c r="E354" s="305">
        <v>0</v>
      </c>
      <c r="F354" s="305">
        <v>0</v>
      </c>
      <c r="G354" s="305">
        <v>0</v>
      </c>
      <c r="H354" s="305">
        <v>0</v>
      </c>
      <c r="I354" s="305">
        <v>1</v>
      </c>
      <c r="J354" s="308" t="s">
        <v>355</v>
      </c>
      <c r="K354" s="308" t="s">
        <v>355</v>
      </c>
      <c r="L354" s="305">
        <f>M354/MoM!M354*100</f>
        <v>0.71000607422174611</v>
      </c>
      <c r="M354" s="305">
        <f>N354/MoM!N354*100</f>
        <v>0.71632512828231965</v>
      </c>
      <c r="N354" s="305">
        <f>O354/MoM!O354*100</f>
        <v>0.73136795597624837</v>
      </c>
      <c r="O354" s="305">
        <f>P354/MoM!P354*100</f>
        <v>0.73546361652971537</v>
      </c>
      <c r="P354" s="305">
        <f>Q354/MoM!Q354*100</f>
        <v>0.73811128554922234</v>
      </c>
      <c r="Q354" s="305">
        <f>R354/MoM!R354*100</f>
        <v>0.73943988586321097</v>
      </c>
      <c r="R354" s="305">
        <f>S354/MoM!S354*100</f>
        <v>0.74091876563493742</v>
      </c>
      <c r="S354" s="305">
        <f>T354/MoM!T354*100</f>
        <v>0.74625338074750902</v>
      </c>
      <c r="T354" s="305">
        <f>U354/MoM!U354*100</f>
        <v>0.7467757581140323</v>
      </c>
      <c r="U354" s="305">
        <f>V354/MoM!V354*100</f>
        <v>0.75499029145328655</v>
      </c>
      <c r="V354" s="305">
        <f>W354/MoM!W354*100</f>
        <v>0.77545052835167061</v>
      </c>
      <c r="W354" s="305">
        <f>X354/MoM!X354*100</f>
        <v>0.77723406456687949</v>
      </c>
      <c r="X354" s="305">
        <f>Y354/MoM!Y354*100</f>
        <v>0.78850395850309929</v>
      </c>
      <c r="Y354" s="305">
        <f>Z354/MoM!Z354*100</f>
        <v>0.79449658858772287</v>
      </c>
      <c r="Z354" s="305">
        <f>AA354/MoM!AA354*100</f>
        <v>0.80323605106218787</v>
      </c>
      <c r="AA354" s="305">
        <f>AB354/MoM!AB354*100</f>
        <v>0.82524471886129169</v>
      </c>
      <c r="AB354" s="305">
        <f>AC354/MoM!AC354*100</f>
        <v>0.84034669721645328</v>
      </c>
      <c r="AC354" s="305">
        <f>AD354/MoM!AD354*100</f>
        <v>0.85337207102330825</v>
      </c>
      <c r="AD354" s="305">
        <f>AE354/MoM!AE354*100</f>
        <v>0.8582362918281411</v>
      </c>
      <c r="AE354" s="305">
        <f>AF354/MoM!AF354*100</f>
        <v>0.864243945870938</v>
      </c>
      <c r="AF354" s="305">
        <f>AG354/MoM!AG354*100</f>
        <v>0.86960225833533789</v>
      </c>
      <c r="AG354" s="305">
        <f>AH354/MoM!AH354*100</f>
        <v>0.89542944540789737</v>
      </c>
      <c r="AH354" s="305">
        <f>AI354/MoM!AI354*100</f>
        <v>0.90321968158294608</v>
      </c>
      <c r="AI354" s="305">
        <f>AJ354/MoM!AJ354*100</f>
        <v>0.91089704887640099</v>
      </c>
      <c r="AJ354" s="305">
        <f>AK354/MoM!AK354*100</f>
        <v>0.94277844558707491</v>
      </c>
      <c r="AK354" s="305">
        <f>AL354/MoM!AL354*100</f>
        <v>0.95842856778382035</v>
      </c>
      <c r="AL354" s="305">
        <f>AM354/MoM!AM354*100</f>
        <v>0.96600015346931267</v>
      </c>
      <c r="AM354" s="305">
        <f>AN354/MoM!AN354*100</f>
        <v>0.9704437541752714</v>
      </c>
      <c r="AN354" s="305">
        <f>AO354/MoM!AO354*100</f>
        <v>0.97898365921201369</v>
      </c>
      <c r="AO354" s="305">
        <f>AP354/MoM!AP354*100</f>
        <v>0.98387857750807384</v>
      </c>
      <c r="AP354" s="305">
        <f>AQ354/MoM!AQ354*100</f>
        <v>0.9900770125463747</v>
      </c>
      <c r="AQ354" s="305">
        <f>AR354/MoM!AR354*100</f>
        <v>0.99344327438903246</v>
      </c>
      <c r="AR354" s="307">
        <v>1</v>
      </c>
      <c r="AS354" s="305">
        <f>AR354*MoM!AS354/100</f>
        <v>1.0254000000000001</v>
      </c>
      <c r="AT354" s="305">
        <f>AS354*MoM!AT354/100</f>
        <v>1.03370574</v>
      </c>
      <c r="AU354" s="305">
        <f>AT354*MoM!AU354/100</f>
        <v>1.0451798737139999</v>
      </c>
      <c r="AV354" s="305">
        <f>AU354*MoM!AV354/100</f>
        <v>1.0713093705568499</v>
      </c>
      <c r="AW354" s="305">
        <f>AV354*MoM!AW354/100</f>
        <v>1.0853435233111448</v>
      </c>
      <c r="AX354" s="305">
        <f>AW354*MoM!AX354/100</f>
        <v>1.0916385157463495</v>
      </c>
      <c r="AY354" s="305">
        <f>AX354*MoM!AY354/100</f>
        <v>1.1015724262396411</v>
      </c>
      <c r="AZ354" s="305">
        <f>AY354*MoM!AZ354/100</f>
        <v>1.1089529614954468</v>
      </c>
    </row>
    <row r="355" spans="1:52" x14ac:dyDescent="0.45">
      <c r="A355" s="305">
        <f>Веса!A355</f>
        <v>1</v>
      </c>
      <c r="B355" s="305">
        <f>MoM!B355</f>
        <v>1</v>
      </c>
      <c r="C355" s="305">
        <f>БИПЦ_НДС!E355</f>
        <v>1</v>
      </c>
      <c r="D355" s="305">
        <f t="shared" si="5"/>
        <v>0</v>
      </c>
      <c r="E355" s="305">
        <v>0</v>
      </c>
      <c r="F355" s="305">
        <v>0</v>
      </c>
      <c r="G355" s="305">
        <v>0</v>
      </c>
      <c r="H355" s="305">
        <v>0</v>
      </c>
      <c r="I355" s="305">
        <v>1</v>
      </c>
      <c r="J355" s="308" t="s">
        <v>356</v>
      </c>
      <c r="K355" s="308" t="s">
        <v>356</v>
      </c>
      <c r="L355" s="305">
        <f>M355/MoM!M355*100</f>
        <v>0.77470838957610266</v>
      </c>
      <c r="M355" s="305">
        <f>N355/MoM!N355*100</f>
        <v>0.77633527719421247</v>
      </c>
      <c r="N355" s="305">
        <f>O355/MoM!O355*100</f>
        <v>0.77881955008123394</v>
      </c>
      <c r="O355" s="305">
        <f>P355/MoM!P355*100</f>
        <v>0.77990989745134764</v>
      </c>
      <c r="P355" s="305">
        <f>Q355/MoM!Q355*100</f>
        <v>0.78123574427701492</v>
      </c>
      <c r="Q355" s="305">
        <f>R355/MoM!R355*100</f>
        <v>0.78186073287243651</v>
      </c>
      <c r="R355" s="305">
        <f>S355/MoM!S355*100</f>
        <v>0.78264259360530886</v>
      </c>
      <c r="S355" s="305">
        <f>T355/MoM!T355*100</f>
        <v>0.79414743973130697</v>
      </c>
      <c r="T355" s="305">
        <f>U355/MoM!U355*100</f>
        <v>0.79629163781858148</v>
      </c>
      <c r="U355" s="305">
        <f>V355/MoM!V355*100</f>
        <v>0.80178605011952975</v>
      </c>
      <c r="V355" s="305">
        <f>W355/MoM!W355*100</f>
        <v>0.80956337480568907</v>
      </c>
      <c r="W355" s="305">
        <f>X355/MoM!X355*100</f>
        <v>0.81199206493010601</v>
      </c>
      <c r="X355" s="305">
        <f>Y355/MoM!Y355*100</f>
        <v>0.81905639589499801</v>
      </c>
      <c r="Y355" s="305">
        <f>Z355/MoM!Z355*100</f>
        <v>0.82069450868678806</v>
      </c>
      <c r="Z355" s="305">
        <f>AA355/MoM!AA355*100</f>
        <v>0.83719046831139265</v>
      </c>
      <c r="AA355" s="305">
        <f>AB355/MoM!AB355*100</f>
        <v>0.85108783008536171</v>
      </c>
      <c r="AB355" s="305">
        <f>AC355/MoM!AC355*100</f>
        <v>0.87738644403499955</v>
      </c>
      <c r="AC355" s="305">
        <f>AD355/MoM!AD355*100</f>
        <v>0.87317498910363145</v>
      </c>
      <c r="AD355" s="305">
        <f>AE355/MoM!AE355*100</f>
        <v>0.89596485631923628</v>
      </c>
      <c r="AE355" s="305">
        <f>AF355/MoM!AF355*100</f>
        <v>0.91038989050597607</v>
      </c>
      <c r="AF355" s="305">
        <f>AG355/MoM!AG355*100</f>
        <v>0.91621638580521425</v>
      </c>
      <c r="AG355" s="305">
        <f>AH355/MoM!AH355*100</f>
        <v>0.92198854903578709</v>
      </c>
      <c r="AH355" s="305">
        <f>AI355/MoM!AI355*100</f>
        <v>0.92650629292606246</v>
      </c>
      <c r="AI355" s="305">
        <f>AJ355/MoM!AJ355*100</f>
        <v>0.90908797461905244</v>
      </c>
      <c r="AJ355" s="305">
        <f>AK355/MoM!AK355*100</f>
        <v>0.93454243790838576</v>
      </c>
      <c r="AK355" s="305">
        <f>AL355/MoM!AL355*100</f>
        <v>0.94099078072995368</v>
      </c>
      <c r="AL355" s="305">
        <f>AM355/MoM!AM355*100</f>
        <v>0.94268456413526769</v>
      </c>
      <c r="AM355" s="305">
        <f>AN355/MoM!AN355*100</f>
        <v>0.95022604064834981</v>
      </c>
      <c r="AN355" s="305">
        <f>AO355/MoM!AO355*100</f>
        <v>0.98642965279705197</v>
      </c>
      <c r="AO355" s="305">
        <f>AP355/MoM!AP355*100</f>
        <v>0.99422244705414875</v>
      </c>
      <c r="AP355" s="305">
        <f>AQ355/MoM!AQ355*100</f>
        <v>0.99581320296943532</v>
      </c>
      <c r="AQ355" s="305">
        <f>AR355/MoM!AR355*100</f>
        <v>0.99780482937537418</v>
      </c>
      <c r="AR355" s="307">
        <v>1</v>
      </c>
      <c r="AS355" s="305">
        <f>AR355*MoM!AS355/100</f>
        <v>1.0054000000000001</v>
      </c>
      <c r="AT355" s="305">
        <f>AS355*MoM!AT355/100</f>
        <v>1.0114324000000001</v>
      </c>
      <c r="AU355" s="305">
        <f>AT355*MoM!AU355/100</f>
        <v>1.01679299172</v>
      </c>
      <c r="AV355" s="305">
        <f>AU355*MoM!AV355/100</f>
        <v>1.0239105426620401</v>
      </c>
      <c r="AW355" s="305">
        <f>AV355*MoM!AW355/100</f>
        <v>1.0331257375459986</v>
      </c>
      <c r="AX355" s="305">
        <f>AW355*MoM!AX355/100</f>
        <v>1.0364317399061458</v>
      </c>
      <c r="AY355" s="305">
        <f>AX355*MoM!AY355/100</f>
        <v>1.040681110039761</v>
      </c>
      <c r="AZ355" s="305">
        <f>AY355*MoM!AZ355/100</f>
        <v>1.0871995556585383</v>
      </c>
    </row>
    <row r="356" spans="1:52" ht="26.25" x14ac:dyDescent="0.45">
      <c r="A356" s="305">
        <f>Веса!A356</f>
        <v>1</v>
      </c>
      <c r="B356" s="305">
        <f>MoM!B356</f>
        <v>1</v>
      </c>
      <c r="C356" s="305">
        <f>БИПЦ_НДС!E356</f>
        <v>1</v>
      </c>
      <c r="D356" s="305">
        <f t="shared" si="5"/>
        <v>0</v>
      </c>
      <c r="E356" s="305">
        <v>0</v>
      </c>
      <c r="F356" s="305">
        <v>0</v>
      </c>
      <c r="G356" s="305">
        <v>0</v>
      </c>
      <c r="H356" s="305">
        <v>0</v>
      </c>
      <c r="I356" s="305">
        <v>1</v>
      </c>
      <c r="J356" s="308" t="s">
        <v>357</v>
      </c>
      <c r="K356" s="308" t="s">
        <v>357</v>
      </c>
      <c r="L356" s="305">
        <f>M356/MoM!M356*100</f>
        <v>0.7872653582636403</v>
      </c>
      <c r="M356" s="305">
        <f>N356/MoM!N356*100</f>
        <v>0.78907606858764667</v>
      </c>
      <c r="N356" s="305">
        <f>O356/MoM!O356*100</f>
        <v>0.79191674243456223</v>
      </c>
      <c r="O356" s="305">
        <f>P356/MoM!P356*100</f>
        <v>0.79841045972252556</v>
      </c>
      <c r="P356" s="305">
        <f>Q356/MoM!Q356*100</f>
        <v>0.80016696273391508</v>
      </c>
      <c r="Q356" s="305">
        <f>R356/MoM!R356*100</f>
        <v>0.80096712969664896</v>
      </c>
      <c r="R356" s="305">
        <f>S356/MoM!S356*100</f>
        <v>0.80192829025228485</v>
      </c>
      <c r="S356" s="305">
        <f>T356/MoM!T356*100</f>
        <v>0.80754178828405099</v>
      </c>
      <c r="T356" s="305">
        <f>U356/MoM!U356*100</f>
        <v>0.81384061423266674</v>
      </c>
      <c r="U356" s="305">
        <f>V356/MoM!V356*100</f>
        <v>0.82051410726937457</v>
      </c>
      <c r="V356" s="305">
        <f>W356/MoM!W356*100</f>
        <v>0.82297564959118263</v>
      </c>
      <c r="W356" s="305">
        <f>X356/MoM!X356*100</f>
        <v>0.82445700576044678</v>
      </c>
      <c r="X356" s="305">
        <f>Y356/MoM!Y356*100</f>
        <v>0.83682386084685356</v>
      </c>
      <c r="Y356" s="305">
        <f>Z356/MoM!Z356*100</f>
        <v>0.84008747390415628</v>
      </c>
      <c r="Z356" s="305">
        <f>AA356/MoM!AA356*100</f>
        <v>0.85378089972879412</v>
      </c>
      <c r="AA356" s="305">
        <f>AB356/MoM!AB356*100</f>
        <v>0.85967198793692279</v>
      </c>
      <c r="AB356" s="305">
        <f>AC356/MoM!AC356*100</f>
        <v>0.87282496935235776</v>
      </c>
      <c r="AC356" s="305">
        <f>AD356/MoM!AD356*100</f>
        <v>0.87666539921750808</v>
      </c>
      <c r="AD356" s="305">
        <f>AE356/MoM!AE356*100</f>
        <v>0.88262672393218722</v>
      </c>
      <c r="AE356" s="305">
        <f>AF356/MoM!AF356*100</f>
        <v>0.884568502724838</v>
      </c>
      <c r="AF356" s="305">
        <f>AG356/MoM!AG356*100</f>
        <v>0.89102585279472923</v>
      </c>
      <c r="AG356" s="305">
        <f>AH356/MoM!AH356*100</f>
        <v>0.91294508877347957</v>
      </c>
      <c r="AH356" s="305">
        <f>AI356/MoM!AI356*100</f>
        <v>0.92043123850142217</v>
      </c>
      <c r="AI356" s="305">
        <f>AJ356/MoM!AJ356*100</f>
        <v>0.9136200473365117</v>
      </c>
      <c r="AJ356" s="305">
        <f>AK356/MoM!AK356*100</f>
        <v>0.92960839816490071</v>
      </c>
      <c r="AK356" s="305">
        <f>AL356/MoM!AL356*100</f>
        <v>0.94578358429296994</v>
      </c>
      <c r="AL356" s="305">
        <f>AM356/MoM!AM356*100</f>
        <v>0.95155286415715712</v>
      </c>
      <c r="AM356" s="305">
        <f>AN356/MoM!AN356*100</f>
        <v>0.95954590821607721</v>
      </c>
      <c r="AN356" s="305">
        <f>AO356/MoM!AO356*100</f>
        <v>0.97652987079150166</v>
      </c>
      <c r="AO356" s="305">
        <f>AP356/MoM!AP356*100</f>
        <v>0.99293557262079901</v>
      </c>
      <c r="AP356" s="305">
        <f>AQ356/MoM!AQ356*100</f>
        <v>0.99680802135402014</v>
      </c>
      <c r="AQ356" s="305">
        <f>AR356/MoM!AR356*100</f>
        <v>0.99780482937537418</v>
      </c>
      <c r="AR356" s="307">
        <v>1</v>
      </c>
      <c r="AS356" s="305">
        <f>AR356*MoM!AS356/100</f>
        <v>1.0057</v>
      </c>
      <c r="AT356" s="305">
        <f>AS356*MoM!AT356/100</f>
        <v>1.0132427500000001</v>
      </c>
      <c r="AU356" s="305">
        <f>AT356*MoM!AU356/100</f>
        <v>1.0182076394749999</v>
      </c>
      <c r="AV356" s="305">
        <f>AU356*MoM!AV356/100</f>
        <v>1.026964225174485</v>
      </c>
      <c r="AW356" s="305">
        <f>AV356*MoM!AW356/100</f>
        <v>1.0419579028620325</v>
      </c>
      <c r="AX356" s="305">
        <f>AW356*MoM!AX356/100</f>
        <v>1.0436250355066117</v>
      </c>
      <c r="AY356" s="305">
        <f>AX356*MoM!AY356/100</f>
        <v>1.0468602731166823</v>
      </c>
      <c r="AZ356" s="305">
        <f>AY356*MoM!AZ356/100</f>
        <v>1.0468602731166823</v>
      </c>
    </row>
    <row r="357" spans="1:52" x14ac:dyDescent="0.45">
      <c r="A357" s="305">
        <f>Веса!A357</f>
        <v>1</v>
      </c>
      <c r="B357" s="305">
        <f>MoM!B357</f>
        <v>1</v>
      </c>
      <c r="C357" s="305">
        <f>БИПЦ_НДС!E357</f>
        <v>1</v>
      </c>
      <c r="D357" s="305">
        <f t="shared" si="5"/>
        <v>0</v>
      </c>
      <c r="E357" s="305">
        <v>0</v>
      </c>
      <c r="F357" s="305">
        <v>0</v>
      </c>
      <c r="G357" s="305">
        <v>0</v>
      </c>
      <c r="H357" s="305">
        <v>0</v>
      </c>
      <c r="I357" s="305">
        <v>1</v>
      </c>
      <c r="J357" s="308" t="s">
        <v>358</v>
      </c>
      <c r="K357" s="308" t="s">
        <v>358</v>
      </c>
      <c r="L357" s="305">
        <f>M357/MoM!M357*100</f>
        <v>0.79585696869444444</v>
      </c>
      <c r="M357" s="305">
        <f>N357/MoM!N357*100</f>
        <v>0.78622709937324164</v>
      </c>
      <c r="N357" s="305">
        <f>O357/MoM!O357*100</f>
        <v>0.78496913601424445</v>
      </c>
      <c r="O357" s="305">
        <f>P357/MoM!P357*100</f>
        <v>0.79658667922725535</v>
      </c>
      <c r="P357" s="305">
        <f>Q357/MoM!Q357*100</f>
        <v>0.80017131928377805</v>
      </c>
      <c r="Q357" s="305">
        <f>R357/MoM!R357*100</f>
        <v>0.80313195316512809</v>
      </c>
      <c r="R357" s="305">
        <f>S357/MoM!S357*100</f>
        <v>0.81293016299374254</v>
      </c>
      <c r="S357" s="305">
        <f>T357/MoM!T357*100</f>
        <v>0.82439247829195428</v>
      </c>
      <c r="T357" s="305">
        <f>U357/MoM!U357*100</f>
        <v>0.83873690741423435</v>
      </c>
      <c r="U357" s="305">
        <f>V357/MoM!V357*100</f>
        <v>0.85224057162360356</v>
      </c>
      <c r="V357" s="305">
        <f>W357/MoM!W357*100</f>
        <v>0.86212656225443729</v>
      </c>
      <c r="W357" s="305">
        <f>X357/MoM!X357*100</f>
        <v>0.85014300303910062</v>
      </c>
      <c r="X357" s="305">
        <f>Y357/MoM!Y357*100</f>
        <v>0.8556689325588549</v>
      </c>
      <c r="Y357" s="305">
        <f>Z357/MoM!Z357*100</f>
        <v>0.86123078062048752</v>
      </c>
      <c r="Z357" s="305">
        <f>AA357/MoM!AA357*100</f>
        <v>0.86312548833785263</v>
      </c>
      <c r="AA357" s="305">
        <f>AB357/MoM!AB357*100</f>
        <v>0.87037574243989058</v>
      </c>
      <c r="AB357" s="305">
        <f>AC357/MoM!AC357*100</f>
        <v>0.88021098832946132</v>
      </c>
      <c r="AC357" s="305">
        <f>AD357/MoM!AD357*100</f>
        <v>0.89394227974740093</v>
      </c>
      <c r="AD357" s="305">
        <f>AE357/MoM!AE357*100</f>
        <v>0.89510440471107255</v>
      </c>
      <c r="AE357" s="305">
        <f>AF357/MoM!AF357*100</f>
        <v>0.90316034435347214</v>
      </c>
      <c r="AF357" s="305">
        <f>AG357/MoM!AG357*100</f>
        <v>0.91119847141821808</v>
      </c>
      <c r="AG357" s="305">
        <f>AH357/MoM!AH357*100</f>
        <v>0.92732668436232046</v>
      </c>
      <c r="AH357" s="305">
        <f>AI357/MoM!AI357*100</f>
        <v>0.93947466392746681</v>
      </c>
      <c r="AI357" s="305">
        <f>AJ357/MoM!AJ357*100</f>
        <v>0.95845205213880158</v>
      </c>
      <c r="AJ357" s="305">
        <f>AK357/MoM!AK357*100</f>
        <v>0.95864374254922924</v>
      </c>
      <c r="AK357" s="305">
        <f>AL357/MoM!AL357*100</f>
        <v>0.97177716182215368</v>
      </c>
      <c r="AL357" s="305">
        <f>AM357/MoM!AM357*100</f>
        <v>0.98285542146692617</v>
      </c>
      <c r="AM357" s="305">
        <f>AN357/MoM!AN357*100</f>
        <v>0.98147942387687237</v>
      </c>
      <c r="AN357" s="305">
        <f>AO357/MoM!AO357*100</f>
        <v>0.98147942387687237</v>
      </c>
      <c r="AO357" s="305">
        <f>AP357/MoM!AP357*100</f>
        <v>0.9810868321073215</v>
      </c>
      <c r="AP357" s="305">
        <f>AQ357/MoM!AQ357*100</f>
        <v>0.98628659231749027</v>
      </c>
      <c r="AQ357" s="305">
        <f>AR357/MoM!AR357*100</f>
        <v>0.98658247829518553</v>
      </c>
      <c r="AR357" s="307">
        <v>1</v>
      </c>
      <c r="AS357" s="305">
        <f>AR357*MoM!AS357/100</f>
        <v>1.0051999999999999</v>
      </c>
      <c r="AT357" s="305">
        <f>AS357*MoM!AT357/100</f>
        <v>1.00610468</v>
      </c>
      <c r="AU357" s="305">
        <f>AT357*MoM!AU357/100</f>
        <v>1.0047967439159999</v>
      </c>
      <c r="AV357" s="305">
        <f>AU357*MoM!AV357/100</f>
        <v>1.0177586219125163</v>
      </c>
      <c r="AW357" s="305">
        <f>AV357*MoM!AW357/100</f>
        <v>1.0184710529478551</v>
      </c>
      <c r="AX357" s="305">
        <f>AW357*MoM!AX357/100</f>
        <v>1.0164341108419592</v>
      </c>
      <c r="AY357" s="305">
        <f>AX357*MoM!AY357/100</f>
        <v>1.0334085604930199</v>
      </c>
      <c r="AZ357" s="305">
        <f>AY357*MoM!AZ357/100</f>
        <v>1.0391956484317808</v>
      </c>
    </row>
    <row r="358" spans="1:52" x14ac:dyDescent="0.45">
      <c r="A358" s="305">
        <f>Веса!A358</f>
        <v>1</v>
      </c>
      <c r="B358" s="305">
        <f>MoM!B358</f>
        <v>1</v>
      </c>
      <c r="C358" s="305">
        <f>БИПЦ_НДС!E358</f>
        <v>1</v>
      </c>
      <c r="D358" s="305">
        <f t="shared" si="5"/>
        <v>0</v>
      </c>
      <c r="E358" s="305">
        <v>0</v>
      </c>
      <c r="F358" s="305">
        <v>0</v>
      </c>
      <c r="G358" s="305">
        <v>0</v>
      </c>
      <c r="H358" s="305">
        <v>0</v>
      </c>
      <c r="I358" s="305">
        <v>1</v>
      </c>
      <c r="J358" s="325" t="s">
        <v>359</v>
      </c>
      <c r="K358" s="325" t="s">
        <v>359</v>
      </c>
      <c r="L358" s="305">
        <f>M358/MoM!M358*100</f>
        <v>0.77804736395008189</v>
      </c>
      <c r="M358" s="305">
        <f>N358/MoM!N358*100</f>
        <v>0.77890321605042701</v>
      </c>
      <c r="N358" s="305">
        <f>O358/MoM!O358*100</f>
        <v>0.78139570634178834</v>
      </c>
      <c r="O358" s="305">
        <f>P358/MoM!P358*100</f>
        <v>0.79639850390355071</v>
      </c>
      <c r="P358" s="305">
        <f>Q358/MoM!Q358*100</f>
        <v>0.79870805956487101</v>
      </c>
      <c r="Q358" s="305">
        <f>R358/MoM!R358*100</f>
        <v>0.80310095389247771</v>
      </c>
      <c r="R358" s="305">
        <f>S358/MoM!S358*100</f>
        <v>0.80446622551409497</v>
      </c>
      <c r="S358" s="305">
        <f>T358/MoM!T358*100</f>
        <v>0.81074106207310492</v>
      </c>
      <c r="T358" s="305">
        <f>U358/MoM!U358*100</f>
        <v>0.81633517540140921</v>
      </c>
      <c r="U358" s="305">
        <f>V358/MoM!V358*100</f>
        <v>0.81584537429616832</v>
      </c>
      <c r="V358" s="305">
        <f>W358/MoM!W358*100</f>
        <v>0.8291436538971958</v>
      </c>
      <c r="W358" s="305">
        <f>X358/MoM!X358*100</f>
        <v>0.83544514566681449</v>
      </c>
      <c r="X358" s="305">
        <f>Y358/MoM!Y358*100</f>
        <v>0.85658190785218491</v>
      </c>
      <c r="Y358" s="305">
        <f>Z358/MoM!Z358*100</f>
        <v>0.88673359100858185</v>
      </c>
      <c r="Z358" s="305">
        <f>AA358/MoM!AA358*100</f>
        <v>0.89693102730518048</v>
      </c>
      <c r="AA358" s="305">
        <f>AB358/MoM!AB358*100</f>
        <v>0.90966744789291398</v>
      </c>
      <c r="AB358" s="305">
        <f>AC358/MoM!AC358*100</f>
        <v>0.91958282307494676</v>
      </c>
      <c r="AC358" s="305">
        <f>AD358/MoM!AD358*100</f>
        <v>0.92151394700340405</v>
      </c>
      <c r="AD358" s="305">
        <f>AE358/MoM!AE358*100</f>
        <v>0.92916251276353223</v>
      </c>
      <c r="AE358" s="305">
        <f>AF358/MoM!AF358*100</f>
        <v>0.93241458155820456</v>
      </c>
      <c r="AF358" s="305">
        <f>AG358/MoM!AG358*100</f>
        <v>0.93521182530287905</v>
      </c>
      <c r="AG358" s="305">
        <f>AH358/MoM!AH358*100</f>
        <v>0.93839154550890891</v>
      </c>
      <c r="AH358" s="305">
        <f>AI358/MoM!AI358*100</f>
        <v>0.94542948210022582</v>
      </c>
      <c r="AI358" s="305">
        <f>AJ358/MoM!AJ358*100</f>
        <v>0.95422197628375793</v>
      </c>
      <c r="AJ358" s="305">
        <f>AK358/MoM!AK358*100</f>
        <v>0.96910783911378462</v>
      </c>
      <c r="AK358" s="305">
        <f>AL358/MoM!AL358*100</f>
        <v>0.97676379104278366</v>
      </c>
      <c r="AL358" s="305">
        <f>AM358/MoM!AM358*100</f>
        <v>0.98819192739798423</v>
      </c>
      <c r="AM358" s="305">
        <f>AN358/MoM!AN358*100</f>
        <v>0.98789546981976484</v>
      </c>
      <c r="AN358" s="305">
        <f>AO358/MoM!AO358*100</f>
        <v>0.99155068305809801</v>
      </c>
      <c r="AO358" s="305">
        <f>AP358/MoM!AP358*100</f>
        <v>0.99224476853623855</v>
      </c>
      <c r="AP358" s="305">
        <f>AQ358/MoM!AQ358*100</f>
        <v>0.99502305388814005</v>
      </c>
      <c r="AQ358" s="305">
        <f>AR358/MoM!AR358*100</f>
        <v>0.99960015993602547</v>
      </c>
      <c r="AR358" s="307">
        <v>1</v>
      </c>
      <c r="AS358" s="305">
        <f>AR358*MoM!AS358/100</f>
        <v>1.0026999999999999</v>
      </c>
      <c r="AT358" s="305">
        <f>AS358*MoM!AT358/100</f>
        <v>1.0036024299999999</v>
      </c>
      <c r="AU358" s="305">
        <f>AT358*MoM!AU358/100</f>
        <v>1.0102262060379998</v>
      </c>
      <c r="AV358" s="305">
        <f>AU358*MoM!AV358/100</f>
        <v>1.0123476810706797</v>
      </c>
      <c r="AW358" s="305">
        <f>AV358*MoM!AW358/100</f>
        <v>1.0195353496062816</v>
      </c>
      <c r="AX358" s="305">
        <f>AW358*MoM!AX358/100</f>
        <v>1.0277935859380924</v>
      </c>
      <c r="AY358" s="305">
        <f>AX358*MoM!AY358/100</f>
        <v>1.0279991446552801</v>
      </c>
      <c r="AZ358" s="305">
        <f>AY358*MoM!AZ358/100</f>
        <v>1.0482507278049891</v>
      </c>
    </row>
    <row r="359" spans="1:52" ht="26.25" x14ac:dyDescent="0.45">
      <c r="A359" s="305">
        <f>Веса!A359</f>
        <v>1</v>
      </c>
      <c r="B359" s="305">
        <f>MoM!B359</f>
        <v>1</v>
      </c>
      <c r="C359" s="305">
        <f>БИПЦ_НДС!E359</f>
        <v>1</v>
      </c>
      <c r="D359" s="305">
        <f t="shared" si="5"/>
        <v>0</v>
      </c>
      <c r="E359" s="305">
        <v>0</v>
      </c>
      <c r="F359" s="305">
        <v>0</v>
      </c>
      <c r="G359" s="305">
        <v>0</v>
      </c>
      <c r="H359" s="305">
        <v>0</v>
      </c>
      <c r="I359" s="305">
        <v>1</v>
      </c>
      <c r="J359" s="308" t="s">
        <v>360</v>
      </c>
      <c r="K359" s="308" t="s">
        <v>360</v>
      </c>
      <c r="L359" s="305">
        <f>M359/MoM!M359*100</f>
        <v>0.7702165937860006</v>
      </c>
      <c r="M359" s="305">
        <f>N359/MoM!N359*100</f>
        <v>0.77275830854549443</v>
      </c>
      <c r="N359" s="305">
        <f>O359/MoM!O359*100</f>
        <v>0.77677665174993094</v>
      </c>
      <c r="O359" s="305">
        <f>P359/MoM!P359*100</f>
        <v>0.77763110606685593</v>
      </c>
      <c r="P359" s="305">
        <f>Q359/MoM!Q359*100</f>
        <v>0.78175255092901019</v>
      </c>
      <c r="Q359" s="305">
        <f>R359/MoM!R359*100</f>
        <v>0.78409780858179712</v>
      </c>
      <c r="R359" s="305">
        <f>S359/MoM!S359*100</f>
        <v>0.78927285411843695</v>
      </c>
      <c r="S359" s="305">
        <f>T359/MoM!T359*100</f>
        <v>0.79345600024526475</v>
      </c>
      <c r="T359" s="305">
        <f>U359/MoM!U359*100</f>
        <v>0.7984547730468099</v>
      </c>
      <c r="U359" s="305">
        <f>V359/MoM!V359*100</f>
        <v>0.80428349289005163</v>
      </c>
      <c r="V359" s="305">
        <f>W359/MoM!W359*100</f>
        <v>0.81095904588103906</v>
      </c>
      <c r="W359" s="305">
        <f>X359/MoM!X359*100</f>
        <v>0.81825767729396848</v>
      </c>
      <c r="X359" s="305">
        <f>Y359/MoM!Y359*100</f>
        <v>0.82529469331869654</v>
      </c>
      <c r="Y359" s="305">
        <f>Z359/MoM!Z359*100</f>
        <v>0.8299163436012813</v>
      </c>
      <c r="Z359" s="305">
        <f>AA359/MoM!AA359*100</f>
        <v>0.83672165761881168</v>
      </c>
      <c r="AA359" s="305">
        <f>AB359/MoM!AB359*100</f>
        <v>0.84408480820585707</v>
      </c>
      <c r="AB359" s="305">
        <f>AC359/MoM!AC359*100</f>
        <v>0.85075307819068335</v>
      </c>
      <c r="AC359" s="305">
        <f>AD359/MoM!AD359*100</f>
        <v>0.85645312381456096</v>
      </c>
      <c r="AD359" s="305">
        <f>AE359/MoM!AE359*100</f>
        <v>0.86510330036508809</v>
      </c>
      <c r="AE359" s="305">
        <f>AF359/MoM!AF359*100</f>
        <v>0.8735813127086659</v>
      </c>
      <c r="AF359" s="305">
        <f>AG359/MoM!AG359*100</f>
        <v>0.87978374002889737</v>
      </c>
      <c r="AG359" s="305">
        <f>AH359/MoM!AH359*100</f>
        <v>0.88866955580318929</v>
      </c>
      <c r="AH359" s="305">
        <f>AI359/MoM!AI359*100</f>
        <v>0.89968905829514878</v>
      </c>
      <c r="AI359" s="305">
        <f>AJ359/MoM!AJ359*100</f>
        <v>0.90724644638482799</v>
      </c>
      <c r="AJ359" s="305">
        <f>AK359/MoM!AK359*100</f>
        <v>0.92031079521276948</v>
      </c>
      <c r="AK359" s="305">
        <f>AL359/MoM!AL359*100</f>
        <v>0.93512779901569509</v>
      </c>
      <c r="AL359" s="305">
        <f>AM359/MoM!AM359*100</f>
        <v>0.94494664090535996</v>
      </c>
      <c r="AM359" s="305">
        <f>AN359/MoM!AN359*100</f>
        <v>0.95401812865805147</v>
      </c>
      <c r="AN359" s="305">
        <f>AO359/MoM!AO359*100</f>
        <v>0.96184107731304735</v>
      </c>
      <c r="AO359" s="305">
        <f>AP359/MoM!AP359*100</f>
        <v>0.96963199003928313</v>
      </c>
      <c r="AP359" s="305">
        <f>AQ359/MoM!AQ359*100</f>
        <v>0.98097668432274276</v>
      </c>
      <c r="AQ359" s="305">
        <f>AR359/MoM!AR359*100</f>
        <v>0.98951118147635064</v>
      </c>
      <c r="AR359" s="307">
        <v>1</v>
      </c>
      <c r="AS359" s="305">
        <f>AR359*MoM!AS359/100</f>
        <v>1.0070000000000001</v>
      </c>
      <c r="AT359" s="305">
        <f>AS359*MoM!AT359/100</f>
        <v>1.0145525</v>
      </c>
      <c r="AU359" s="305">
        <f>AT359*MoM!AU359/100</f>
        <v>1.024698025</v>
      </c>
      <c r="AV359" s="305">
        <f>AU359*MoM!AV359/100</f>
        <v>1.0486759587850001</v>
      </c>
      <c r="AW359" s="305">
        <f>AV359*MoM!AW359/100</f>
        <v>1.0588481155852145</v>
      </c>
      <c r="AX359" s="305">
        <f>AW359*MoM!AX359/100</f>
        <v>1.0714484081606785</v>
      </c>
      <c r="AY359" s="305">
        <f>AX359*MoM!AY359/100</f>
        <v>1.0828057612871818</v>
      </c>
      <c r="AZ359" s="305">
        <f>AY359*MoM!AZ359/100</f>
        <v>1.0924427325626376</v>
      </c>
    </row>
    <row r="360" spans="1:52" x14ac:dyDescent="0.45">
      <c r="A360" s="305">
        <f>Веса!A360</f>
        <v>1</v>
      </c>
      <c r="B360" s="305">
        <f>MoM!B360</f>
        <v>1</v>
      </c>
      <c r="C360" s="305">
        <f>БИПЦ_НДС!E360</f>
        <v>1</v>
      </c>
      <c r="D360" s="305">
        <f t="shared" si="5"/>
        <v>0</v>
      </c>
      <c r="E360" s="305">
        <v>0</v>
      </c>
      <c r="F360" s="305">
        <v>0</v>
      </c>
      <c r="G360" s="305">
        <v>0</v>
      </c>
      <c r="H360" s="305">
        <v>0</v>
      </c>
      <c r="I360" s="305">
        <v>1</v>
      </c>
      <c r="J360" s="308" t="s">
        <v>361</v>
      </c>
      <c r="K360" s="308" t="s">
        <v>361</v>
      </c>
      <c r="L360" s="305">
        <f>M360/MoM!M360*100</f>
        <v>0.79076080117761893</v>
      </c>
      <c r="M360" s="305">
        <f>N360/MoM!N360*100</f>
        <v>0.7936075400618583</v>
      </c>
      <c r="N360" s="305">
        <f>O360/MoM!O360*100</f>
        <v>0.79670260946809945</v>
      </c>
      <c r="O360" s="305">
        <f>P360/MoM!P360*100</f>
        <v>0.79678227972904636</v>
      </c>
      <c r="P360" s="305">
        <f>Q360/MoM!Q360*100</f>
        <v>0.80036779998782714</v>
      </c>
      <c r="Q360" s="305">
        <f>R360/MoM!R360*100</f>
        <v>0.8027689033877905</v>
      </c>
      <c r="R360" s="305">
        <f>S360/MoM!S360*100</f>
        <v>0.80734468613710086</v>
      </c>
      <c r="S360" s="305">
        <f>T360/MoM!T360*100</f>
        <v>0.81186581637946875</v>
      </c>
      <c r="T360" s="305">
        <f>U360/MoM!U360*100</f>
        <v>0.81917260872688391</v>
      </c>
      <c r="U360" s="305">
        <f>V360/MoM!V360*100</f>
        <v>0.8240876443792452</v>
      </c>
      <c r="V360" s="305">
        <f>W360/MoM!W360*100</f>
        <v>0.82664231607682082</v>
      </c>
      <c r="W360" s="305">
        <f>X360/MoM!X360*100</f>
        <v>0.83300746191061226</v>
      </c>
      <c r="X360" s="305">
        <f>Y360/MoM!Y360*100</f>
        <v>0.84058782981399882</v>
      </c>
      <c r="Y360" s="305">
        <f>Z360/MoM!Z360*100</f>
        <v>0.84521106287797576</v>
      </c>
      <c r="Z360" s="305">
        <f>AA360/MoM!AA360*100</f>
        <v>0.85163466695584844</v>
      </c>
      <c r="AA360" s="305">
        <f>AB360/MoM!AB360*100</f>
        <v>0.86313173495975226</v>
      </c>
      <c r="AB360" s="305">
        <f>AC360/MoM!AC360*100</f>
        <v>0.86727476728755915</v>
      </c>
      <c r="AC360" s="305">
        <f>AD360/MoM!AD360*100</f>
        <v>0.87369260056548714</v>
      </c>
      <c r="AD360" s="305">
        <f>AE360/MoM!AE360*100</f>
        <v>0.87876001764876699</v>
      </c>
      <c r="AE360" s="305">
        <f>AF360/MoM!AF360*100</f>
        <v>0.89000814587467114</v>
      </c>
      <c r="AF360" s="305">
        <f>AG360/MoM!AG360*100</f>
        <v>0.89606020126661889</v>
      </c>
      <c r="AG360" s="305">
        <f>AH360/MoM!AH360*100</f>
        <v>0.90663371164156503</v>
      </c>
      <c r="AH360" s="305">
        <f>AI360/MoM!AI360*100</f>
        <v>0.91624402898496571</v>
      </c>
      <c r="AI360" s="305">
        <f>AJ360/MoM!AJ360*100</f>
        <v>0.92687245972119126</v>
      </c>
      <c r="AJ360" s="305">
        <f>AK360/MoM!AK360*100</f>
        <v>0.94068285937103702</v>
      </c>
      <c r="AK360" s="305">
        <f>AL360/MoM!AL360*100</f>
        <v>0.95959058484439486</v>
      </c>
      <c r="AL360" s="305">
        <f>AM360/MoM!AM360*100</f>
        <v>0.96985820410222978</v>
      </c>
      <c r="AM360" s="305">
        <f>AN360/MoM!AN360*100</f>
        <v>0.9748044809431512</v>
      </c>
      <c r="AN360" s="305">
        <f>AO360/MoM!AO360*100</f>
        <v>0.97646164856075457</v>
      </c>
      <c r="AO360" s="305">
        <f>AP360/MoM!AP360*100</f>
        <v>0.98212512612240699</v>
      </c>
      <c r="AP360" s="305">
        <f>AQ360/MoM!AQ360*100</f>
        <v>0.98850893944220275</v>
      </c>
      <c r="AQ360" s="305">
        <f>AR360/MoM!AR360*100</f>
        <v>0.9912767644726409</v>
      </c>
      <c r="AR360" s="307">
        <v>1</v>
      </c>
      <c r="AS360" s="305">
        <f>AR360*MoM!AS360/100</f>
        <v>1.0061</v>
      </c>
      <c r="AT360" s="305">
        <f>AS360*MoM!AT360/100</f>
        <v>1.0129414800000001</v>
      </c>
      <c r="AU360" s="305">
        <f>AT360*MoM!AU360/100</f>
        <v>1.0168919517720001</v>
      </c>
      <c r="AV360" s="305">
        <f>AU360*MoM!AV360/100</f>
        <v>1.0435345209084266</v>
      </c>
      <c r="AW360" s="305">
        <f>AV360*MoM!AW360/100</f>
        <v>1.0543872799258742</v>
      </c>
      <c r="AX360" s="305">
        <f>AW360*MoM!AX360/100</f>
        <v>1.0601864099654665</v>
      </c>
      <c r="AY360" s="305">
        <f>AX360*MoM!AY360/100</f>
        <v>1.069940124937149</v>
      </c>
      <c r="AZ360" s="305">
        <f>AY360*MoM!AZ360/100</f>
        <v>1.0779646758741774</v>
      </c>
    </row>
    <row r="361" spans="1:52" x14ac:dyDescent="0.45">
      <c r="A361" s="305">
        <f>Веса!A361</f>
        <v>1</v>
      </c>
      <c r="B361" s="305">
        <f>MoM!B361</f>
        <v>1</v>
      </c>
      <c r="C361" s="305">
        <f>БИПЦ_НДС!E361</f>
        <v>1</v>
      </c>
      <c r="D361" s="305">
        <f t="shared" si="5"/>
        <v>0</v>
      </c>
      <c r="E361" s="305">
        <v>0</v>
      </c>
      <c r="F361" s="305">
        <v>0</v>
      </c>
      <c r="G361" s="305">
        <v>0</v>
      </c>
      <c r="H361" s="305">
        <v>0</v>
      </c>
      <c r="I361" s="305">
        <v>1</v>
      </c>
      <c r="J361" s="308" t="s">
        <v>362</v>
      </c>
      <c r="K361" s="308" t="s">
        <v>362</v>
      </c>
      <c r="L361" s="305">
        <f>M361/MoM!M361*100</f>
        <v>0.74826087743815883</v>
      </c>
      <c r="M361" s="305">
        <f>N361/MoM!N361*100</f>
        <v>0.757539312318392</v>
      </c>
      <c r="N361" s="305">
        <f>O361/MoM!O361*100</f>
        <v>0.75897863701179691</v>
      </c>
      <c r="O361" s="305">
        <f>P361/MoM!P361*100</f>
        <v>0.7597376156488086</v>
      </c>
      <c r="P361" s="305">
        <f>Q361/MoM!Q361*100</f>
        <v>0.76247267106514427</v>
      </c>
      <c r="Q361" s="305">
        <f>R361/MoM!R361*100</f>
        <v>0.76582755081783094</v>
      </c>
      <c r="R361" s="305">
        <f>S361/MoM!S361*100</f>
        <v>0.76575096806274912</v>
      </c>
      <c r="S361" s="305">
        <f>T361/MoM!T361*100</f>
        <v>0.76705274470845575</v>
      </c>
      <c r="T361" s="305">
        <f>U361/MoM!U361*100</f>
        <v>0.78055287301532461</v>
      </c>
      <c r="U361" s="305">
        <f>V361/MoM!V361*100</f>
        <v>0.78593868783913035</v>
      </c>
      <c r="V361" s="305">
        <f>W361/MoM!W361*100</f>
        <v>0.79851370684455647</v>
      </c>
      <c r="W361" s="305">
        <f>X361/MoM!X361*100</f>
        <v>0.80697795213710877</v>
      </c>
      <c r="X361" s="305">
        <f>Y361/MoM!Y361*100</f>
        <v>0.82295611558942361</v>
      </c>
      <c r="Y361" s="305">
        <f>Z361/MoM!Z361*100</f>
        <v>0.82772926105984224</v>
      </c>
      <c r="Z361" s="305">
        <f>AA361/MoM!AA361*100</f>
        <v>0.83153681566071747</v>
      </c>
      <c r="AA361" s="305">
        <f>AB361/MoM!AB361*100</f>
        <v>0.83577765342058719</v>
      </c>
      <c r="AB361" s="305">
        <f>AC361/MoM!AC361*100</f>
        <v>0.84029085274905835</v>
      </c>
      <c r="AC361" s="305">
        <f>AD361/MoM!AD361*100</f>
        <v>0.84440827792752871</v>
      </c>
      <c r="AD361" s="305">
        <f>AE361/MoM!AE361*100</f>
        <v>0.85065689918419241</v>
      </c>
      <c r="AE361" s="305">
        <f>AF361/MoM!AF361*100</f>
        <v>0.86026932214497365</v>
      </c>
      <c r="AF361" s="305">
        <f>AG361/MoM!AG361*100</f>
        <v>0.87394760436707875</v>
      </c>
      <c r="AG361" s="305">
        <f>AH361/MoM!AH361*100</f>
        <v>0.89369882022577474</v>
      </c>
      <c r="AH361" s="305">
        <f>AI361/MoM!AI361*100</f>
        <v>0.90084841078758093</v>
      </c>
      <c r="AI361" s="305">
        <f>AJ361/MoM!AJ361*100</f>
        <v>0.90742460418633042</v>
      </c>
      <c r="AJ361" s="305">
        <f>AK361/MoM!AK361*100</f>
        <v>0.92593606611173151</v>
      </c>
      <c r="AK361" s="305">
        <f>AL361/MoM!AL361*100</f>
        <v>0.94065844956290801</v>
      </c>
      <c r="AL361" s="305">
        <f>AM361/MoM!AM361*100</f>
        <v>0.95298107525218223</v>
      </c>
      <c r="AM361" s="305">
        <f>AN361/MoM!AN361*100</f>
        <v>0.96136730871440135</v>
      </c>
      <c r="AN361" s="305">
        <f>AO361/MoM!AO361*100</f>
        <v>0.96415527390967315</v>
      </c>
      <c r="AO361" s="305">
        <f>AP361/MoM!AP361*100</f>
        <v>0.9683011415874847</v>
      </c>
      <c r="AP361" s="305">
        <f>AQ361/MoM!AQ361*100</f>
        <v>0.9818573575697096</v>
      </c>
      <c r="AQ361" s="305">
        <f>AR361/MoM!AR361*100</f>
        <v>0.98833761612966975</v>
      </c>
      <c r="AR361" s="307">
        <v>1</v>
      </c>
      <c r="AS361" s="305">
        <f>AR361*MoM!AS361/100</f>
        <v>1.0222</v>
      </c>
      <c r="AT361" s="305">
        <f>AS361*MoM!AT361/100</f>
        <v>1.0300709399999999</v>
      </c>
      <c r="AU361" s="305">
        <f>AT361*MoM!AU361/100</f>
        <v>1.045934032476</v>
      </c>
      <c r="AV361" s="305">
        <f>AU361*MoM!AV361/100</f>
        <v>1.0740696579496045</v>
      </c>
      <c r="AW361" s="305">
        <f>AV361*MoM!AW361/100</f>
        <v>1.0852399823922805</v>
      </c>
      <c r="AX361" s="305">
        <f>AW361*MoM!AX361/100</f>
        <v>1.0990225301686625</v>
      </c>
      <c r="AY361" s="305">
        <f>AX361*MoM!AY361/100</f>
        <v>1.1028691090242528</v>
      </c>
      <c r="AZ361" s="305">
        <f>AY361*MoM!AZ361/100</f>
        <v>1.1066188639949355</v>
      </c>
    </row>
    <row r="362" spans="1:52" x14ac:dyDescent="0.45">
      <c r="A362" s="305">
        <f>Веса!A362</f>
        <v>1</v>
      </c>
      <c r="B362" s="305">
        <f>MoM!B362</f>
        <v>1</v>
      </c>
      <c r="C362" s="305">
        <f>БИПЦ_НДС!E362</f>
        <v>1</v>
      </c>
      <c r="D362" s="305">
        <f t="shared" si="5"/>
        <v>0</v>
      </c>
      <c r="E362" s="305">
        <v>0</v>
      </c>
      <c r="F362" s="305">
        <v>0</v>
      </c>
      <c r="G362" s="305">
        <v>0</v>
      </c>
      <c r="H362" s="305">
        <v>0</v>
      </c>
      <c r="I362" s="305">
        <v>1</v>
      </c>
      <c r="J362" s="308" t="s">
        <v>363</v>
      </c>
      <c r="K362" s="308" t="s">
        <v>363</v>
      </c>
      <c r="L362" s="305">
        <f>M362/MoM!M362*100</f>
        <v>0.78896591526730719</v>
      </c>
      <c r="M362" s="305">
        <f>N362/MoM!N362*100</f>
        <v>0.79220067551990325</v>
      </c>
      <c r="N362" s="305">
        <f>O362/MoM!O362*100</f>
        <v>0.79647855916771071</v>
      </c>
      <c r="O362" s="305">
        <f>P362/MoM!P362*100</f>
        <v>0.80125743052271692</v>
      </c>
      <c r="P362" s="305">
        <f>Q362/MoM!Q362*100</f>
        <v>0.80374132855733738</v>
      </c>
      <c r="Q362" s="305">
        <f>R362/MoM!R362*100</f>
        <v>0.81121612291292067</v>
      </c>
      <c r="R362" s="305">
        <f>S362/MoM!S362*100</f>
        <v>0.81413650095540724</v>
      </c>
      <c r="S362" s="305">
        <f>T362/MoM!T362*100</f>
        <v>0.81706739235884662</v>
      </c>
      <c r="T362" s="305">
        <f>U362/MoM!U362*100</f>
        <v>0.83234655259595702</v>
      </c>
      <c r="U362" s="305">
        <f>V362/MoM!V362*100</f>
        <v>0.83925502898250337</v>
      </c>
      <c r="V362" s="305">
        <f>W362/MoM!W362*100</f>
        <v>0.84882253631290394</v>
      </c>
      <c r="W362" s="305">
        <f>X362/MoM!X362*100</f>
        <v>0.85561311660340722</v>
      </c>
      <c r="X362" s="305">
        <f>Y362/MoM!Y362*100</f>
        <v>0.86357031858781896</v>
      </c>
      <c r="Y362" s="305">
        <f>Z362/MoM!Z362*100</f>
        <v>0.86875174049934578</v>
      </c>
      <c r="Z362" s="305">
        <f>AA362/MoM!AA362*100</f>
        <v>0.87370362542019198</v>
      </c>
      <c r="AA362" s="305">
        <f>AB362/MoM!AB362*100</f>
        <v>0.88139221732388973</v>
      </c>
      <c r="AB362" s="305">
        <f>AC362/MoM!AC362*100</f>
        <v>0.88482964697145294</v>
      </c>
      <c r="AC362" s="305">
        <f>AD362/MoM!AD362*100</f>
        <v>0.88881138038282448</v>
      </c>
      <c r="AD362" s="305">
        <f>AE362/MoM!AE362*100</f>
        <v>0.8978772564627292</v>
      </c>
      <c r="AE362" s="305">
        <f>AF362/MoM!AF362*100</f>
        <v>0.90101982686034876</v>
      </c>
      <c r="AF362" s="305">
        <f>AG362/MoM!AG362*100</f>
        <v>0.90759727159642933</v>
      </c>
      <c r="AG362" s="305">
        <f>AH362/MoM!AH362*100</f>
        <v>0.91558412758647789</v>
      </c>
      <c r="AH362" s="305">
        <f>AI362/MoM!AI362*100</f>
        <v>0.92190165806682445</v>
      </c>
      <c r="AI362" s="305">
        <f>AJ362/MoM!AJ362*100</f>
        <v>0.93582237310363348</v>
      </c>
      <c r="AJ362" s="305">
        <f>AK362/MoM!AK362*100</f>
        <v>0.94480626788542832</v>
      </c>
      <c r="AK362" s="305">
        <f>AL362/MoM!AL362*100</f>
        <v>0.95349848554997441</v>
      </c>
      <c r="AL362" s="305">
        <f>AM362/MoM!AM362*100</f>
        <v>0.964273018436689</v>
      </c>
      <c r="AM362" s="305">
        <f>AN362/MoM!AN362*100</f>
        <v>0.97092650226390209</v>
      </c>
      <c r="AN362" s="305">
        <f>AO362/MoM!AO362*100</f>
        <v>0.97442183767205204</v>
      </c>
      <c r="AO362" s="305">
        <f>AP362/MoM!AP362*100</f>
        <v>0.98114534835198908</v>
      </c>
      <c r="AP362" s="305">
        <f>AQ362/MoM!AQ362*100</f>
        <v>0.98987754195232169</v>
      </c>
      <c r="AQ362" s="305">
        <f>AR362/MoM!AR362*100</f>
        <v>0.99512389292466907</v>
      </c>
      <c r="AR362" s="307">
        <v>1</v>
      </c>
      <c r="AS362" s="305">
        <f>AR362*MoM!AS362/100</f>
        <v>1.0079</v>
      </c>
      <c r="AT362" s="305">
        <f>AS362*MoM!AT362/100</f>
        <v>1.0175758399999999</v>
      </c>
      <c r="AU362" s="305">
        <f>AT362*MoM!AU362/100</f>
        <v>1.0347728716959999</v>
      </c>
      <c r="AV362" s="305">
        <f>AU362*MoM!AV362/100</f>
        <v>1.0470866688691822</v>
      </c>
      <c r="AW362" s="305">
        <f>AV362*MoM!AW362/100</f>
        <v>1.0634212209035416</v>
      </c>
      <c r="AX362" s="305">
        <f>AW362*MoM!AX362/100</f>
        <v>1.0773520388973781</v>
      </c>
      <c r="AY362" s="305">
        <f>AX362*MoM!AY362/100</f>
        <v>1.0854321791891084</v>
      </c>
      <c r="AZ362" s="305">
        <f>AY362*MoM!AZ362/100</f>
        <v>1.0920533154821619</v>
      </c>
    </row>
    <row r="363" spans="1:52" x14ac:dyDescent="0.45">
      <c r="A363" s="305">
        <f>Веса!A363</f>
        <v>1</v>
      </c>
      <c r="B363" s="305">
        <f>MoM!B363</f>
        <v>1</v>
      </c>
      <c r="C363" s="305">
        <f>БИПЦ_НДС!E363</f>
        <v>1</v>
      </c>
      <c r="D363" s="305">
        <f t="shared" si="5"/>
        <v>0</v>
      </c>
      <c r="E363" s="305">
        <v>0</v>
      </c>
      <c r="F363" s="305">
        <v>0</v>
      </c>
      <c r="G363" s="305">
        <v>0</v>
      </c>
      <c r="H363" s="305">
        <v>0</v>
      </c>
      <c r="I363" s="305">
        <v>1</v>
      </c>
      <c r="J363" s="308" t="s">
        <v>364</v>
      </c>
      <c r="K363" s="308" t="s">
        <v>364</v>
      </c>
      <c r="L363" s="305">
        <f>M363/MoM!M363*100</f>
        <v>0.78374992779140762</v>
      </c>
      <c r="M363" s="305">
        <f>N363/MoM!N363*100</f>
        <v>0.7904901771704137</v>
      </c>
      <c r="N363" s="305">
        <f>O363/MoM!O363*100</f>
        <v>0.79531216725115328</v>
      </c>
      <c r="O363" s="305">
        <f>P363/MoM!P363*100</f>
        <v>0.79849341592015799</v>
      </c>
      <c r="P363" s="305">
        <f>Q363/MoM!Q363*100</f>
        <v>0.80056949880155037</v>
      </c>
      <c r="Q363" s="305">
        <f>R363/MoM!R363*100</f>
        <v>0.80337149204735581</v>
      </c>
      <c r="R363" s="305">
        <f>S363/MoM!S363*100</f>
        <v>0.80963778968532518</v>
      </c>
      <c r="S363" s="305">
        <f>T363/MoM!T363*100</f>
        <v>0.81182381171747542</v>
      </c>
      <c r="T363" s="305">
        <f>U363/MoM!U363*100</f>
        <v>0.82530008699198554</v>
      </c>
      <c r="U363" s="305">
        <f>V363/MoM!V363*100</f>
        <v>0.8315723676531247</v>
      </c>
      <c r="V363" s="305">
        <f>W363/MoM!W363*100</f>
        <v>0.84254912290614592</v>
      </c>
      <c r="W363" s="305">
        <f>X363/MoM!X363*100</f>
        <v>0.84819420202961704</v>
      </c>
      <c r="X363" s="305">
        <f>Y363/MoM!Y363*100</f>
        <v>0.85481011680544805</v>
      </c>
      <c r="Y363" s="305">
        <f>Z363/MoM!Z363*100</f>
        <v>0.85916964840115595</v>
      </c>
      <c r="Z363" s="305">
        <f>AA363/MoM!AA363*100</f>
        <v>0.87094027258425177</v>
      </c>
      <c r="AA363" s="305">
        <f>AB363/MoM!AB363*100</f>
        <v>0.87520787991991456</v>
      </c>
      <c r="AB363" s="305">
        <f>AC363/MoM!AC363*100</f>
        <v>0.87984648168349022</v>
      </c>
      <c r="AC363" s="305">
        <f>AD363/MoM!AD363*100</f>
        <v>0.88512556057359115</v>
      </c>
      <c r="AD363" s="305">
        <f>AE363/MoM!AE363*100</f>
        <v>0.89415384129144171</v>
      </c>
      <c r="AE363" s="305">
        <f>AF363/MoM!AF363*100</f>
        <v>0.89835636434551136</v>
      </c>
      <c r="AF363" s="305">
        <f>AG363/MoM!AG363*100</f>
        <v>0.90464485889593005</v>
      </c>
      <c r="AG363" s="305">
        <f>AH363/MoM!AH363*100</f>
        <v>0.91170108879531819</v>
      </c>
      <c r="AH363" s="305">
        <f>AI363/MoM!AI363*100</f>
        <v>0.91726246543696965</v>
      </c>
      <c r="AI363" s="305">
        <f>AJ363/MoM!AJ363*100</f>
        <v>0.92606818510516453</v>
      </c>
      <c r="AJ363" s="305">
        <f>AK363/MoM!AK363*100</f>
        <v>0.94005181470025267</v>
      </c>
      <c r="AK363" s="305">
        <f>AL363/MoM!AL363*100</f>
        <v>0.94324799087023359</v>
      </c>
      <c r="AL363" s="305">
        <f>AM363/MoM!AM363*100</f>
        <v>0.95701941153693904</v>
      </c>
      <c r="AM363" s="305">
        <f>AN363/MoM!AN363*100</f>
        <v>0.96324003771192912</v>
      </c>
      <c r="AN363" s="305">
        <f>AO363/MoM!AO363*100</f>
        <v>0.96824888590803115</v>
      </c>
      <c r="AO363" s="305">
        <f>AP363/MoM!AP363*100</f>
        <v>0.97473615344361497</v>
      </c>
      <c r="AP363" s="305">
        <f>AQ363/MoM!AQ363*100</f>
        <v>0.98263151628650824</v>
      </c>
      <c r="AQ363" s="305">
        <f>AR363/MoM!AR363*100</f>
        <v>0.98990298950702837</v>
      </c>
      <c r="AR363" s="307">
        <v>1</v>
      </c>
      <c r="AS363" s="305">
        <f>AR363*MoM!AS363/100</f>
        <v>1.0087999999999999</v>
      </c>
      <c r="AT363" s="305">
        <f>AS363*MoM!AT363/100</f>
        <v>1.0194932799999998</v>
      </c>
      <c r="AU363" s="305">
        <f>AT363*MoM!AU363/100</f>
        <v>1.0429416254399997</v>
      </c>
      <c r="AV363" s="305">
        <f>AU363*MoM!AV363/100</f>
        <v>1.0587943381466876</v>
      </c>
      <c r="AW363" s="305">
        <f>AV363*MoM!AW363/100</f>
        <v>1.0705469553001157</v>
      </c>
      <c r="AX363" s="305">
        <f>AW363*MoM!AX363/100</f>
        <v>1.0870333784117374</v>
      </c>
      <c r="AY363" s="305">
        <f>AX363*MoM!AY363/100</f>
        <v>1.0969253821552842</v>
      </c>
      <c r="AZ363" s="305">
        <f>AY363*MoM!AZ363/100</f>
        <v>1.1055910926743111</v>
      </c>
    </row>
    <row r="364" spans="1:52" x14ac:dyDescent="0.45">
      <c r="A364" s="305">
        <f>Веса!A364</f>
        <v>1</v>
      </c>
      <c r="B364" s="305">
        <f>MoM!B364</f>
        <v>1</v>
      </c>
      <c r="C364" s="305">
        <f>БИПЦ_НДС!E364</f>
        <v>1</v>
      </c>
      <c r="D364" s="305">
        <f t="shared" si="5"/>
        <v>0</v>
      </c>
      <c r="E364" s="305">
        <v>0</v>
      </c>
      <c r="F364" s="305">
        <v>0</v>
      </c>
      <c r="G364" s="305">
        <v>0</v>
      </c>
      <c r="H364" s="305">
        <v>0</v>
      </c>
      <c r="I364" s="305">
        <v>1</v>
      </c>
      <c r="J364" s="325" t="s">
        <v>365</v>
      </c>
      <c r="K364" s="310" t="s">
        <v>366</v>
      </c>
      <c r="L364" s="305">
        <f>M364/MoM!M364*100</f>
        <v>0.78159358554891656</v>
      </c>
      <c r="M364" s="305">
        <f>N364/MoM!N364*100</f>
        <v>0.78643946577931989</v>
      </c>
      <c r="N364" s="305">
        <f>O364/MoM!O364*100</f>
        <v>0.79170861020004124</v>
      </c>
      <c r="O364" s="305">
        <f>P364/MoM!P364*100</f>
        <v>0.79329202742044136</v>
      </c>
      <c r="P364" s="305">
        <f>Q364/MoM!Q364*100</f>
        <v>0.79535458669173464</v>
      </c>
      <c r="Q364" s="305">
        <f>R364/MoM!R364*100</f>
        <v>0.80314906164131361</v>
      </c>
      <c r="R364" s="305">
        <f>S364/MoM!S364*100</f>
        <v>0.80732543676184843</v>
      </c>
      <c r="S364" s="305">
        <f>T364/MoM!T364*100</f>
        <v>0.81346111008123856</v>
      </c>
      <c r="T364" s="305">
        <f>U364/MoM!U364*100</f>
        <v>0.81988745285088049</v>
      </c>
      <c r="U364" s="305">
        <f>V364/MoM!V364*100</f>
        <v>0.82890621483224014</v>
      </c>
      <c r="V364" s="305">
        <f>W364/MoM!W364*100</f>
        <v>0.83686371449462948</v>
      </c>
      <c r="W364" s="305">
        <f>X364/MoM!X364*100</f>
        <v>0.84765925641161022</v>
      </c>
      <c r="X364" s="305">
        <f>Y364/MoM!Y364*100</f>
        <v>0.8549491260167501</v>
      </c>
      <c r="Y364" s="305">
        <f>Z364/MoM!Z364*100</f>
        <v>0.86093376989886738</v>
      </c>
      <c r="Z364" s="305">
        <f>AA364/MoM!AA364*100</f>
        <v>0.86601327914127069</v>
      </c>
      <c r="AA364" s="305">
        <f>AB364/MoM!AB364*100</f>
        <v>0.87588583052348112</v>
      </c>
      <c r="AB364" s="305">
        <f>AC364/MoM!AC364*100</f>
        <v>0.88210461992019773</v>
      </c>
      <c r="AC364" s="305">
        <f>AD364/MoM!AD364*100</f>
        <v>0.88863219410760708</v>
      </c>
      <c r="AD364" s="305">
        <f>AE364/MoM!AE364*100</f>
        <v>0.89254217576168049</v>
      </c>
      <c r="AE364" s="305">
        <f>AF364/MoM!AF364*100</f>
        <v>0.89736190351079359</v>
      </c>
      <c r="AF364" s="305">
        <f>AG364/MoM!AG364*100</f>
        <v>0.90346396445466715</v>
      </c>
      <c r="AG364" s="305">
        <f>AH364/MoM!AH364*100</f>
        <v>0.9157510743712507</v>
      </c>
      <c r="AH364" s="305">
        <f>AI364/MoM!AI364*100</f>
        <v>0.92326023318109485</v>
      </c>
      <c r="AI364" s="305">
        <f>AJ364/MoM!AJ364*100</f>
        <v>0.93618587644563012</v>
      </c>
      <c r="AJ364" s="305">
        <f>AK364/MoM!AK364*100</f>
        <v>0.94629668391124289</v>
      </c>
      <c r="AK364" s="305">
        <f>AL364/MoM!AL364*100</f>
        <v>0.95396168705092399</v>
      </c>
      <c r="AL364" s="305">
        <f>AM364/MoM!AM364*100</f>
        <v>0.96235654989697206</v>
      </c>
      <c r="AM364" s="305">
        <f>AN364/MoM!AN364*100</f>
        <v>0.96755327526641577</v>
      </c>
      <c r="AN364" s="305">
        <f>AO364/MoM!AO364*100</f>
        <v>0.97297157360790765</v>
      </c>
      <c r="AO364" s="305">
        <f>AP364/MoM!AP364*100</f>
        <v>0.98026886040996686</v>
      </c>
      <c r="AP364" s="305">
        <f>AQ364/MoM!AQ364*100</f>
        <v>0.98487612405389358</v>
      </c>
      <c r="AQ364" s="305">
        <f>AR364/MoM!AR364*100</f>
        <v>0.99393698439518929</v>
      </c>
      <c r="AR364" s="307">
        <v>1</v>
      </c>
      <c r="AS364" s="305">
        <f>AR364*MoM!AS364/100</f>
        <v>1.0087999999999999</v>
      </c>
      <c r="AT364" s="305">
        <f>AS364*MoM!AT364/100</f>
        <v>1.0183835999999999</v>
      </c>
      <c r="AU364" s="305">
        <f>AT364*MoM!AU364/100</f>
        <v>1.0329464854799999</v>
      </c>
      <c r="AV364" s="305">
        <f>AU364*MoM!AV364/100</f>
        <v>1.0479242095194601</v>
      </c>
      <c r="AW364" s="305">
        <f>AV364*MoM!AW364/100</f>
        <v>1.0554692638280003</v>
      </c>
      <c r="AX364" s="305">
        <f>AW364*MoM!AX364/100</f>
        <v>1.0692959111841471</v>
      </c>
      <c r="AY364" s="305">
        <f>AX364*MoM!AY364/100</f>
        <v>1.0757116866512519</v>
      </c>
      <c r="AZ364" s="305">
        <f>AY364*MoM!AZ364/100</f>
        <v>1.0811978162531735</v>
      </c>
    </row>
    <row r="365" spans="1:52" x14ac:dyDescent="0.45">
      <c r="A365" s="305">
        <f>Веса!A365</f>
        <v>1</v>
      </c>
      <c r="B365" s="305">
        <f>MoM!B365</f>
        <v>1</v>
      </c>
      <c r="C365" s="305">
        <f>БИПЦ_НДС!E365</f>
        <v>0</v>
      </c>
      <c r="D365" s="305">
        <f t="shared" si="5"/>
        <v>1</v>
      </c>
      <c r="E365" s="305">
        <v>0</v>
      </c>
      <c r="F365" s="305">
        <v>0</v>
      </c>
      <c r="G365" s="305">
        <v>0</v>
      </c>
      <c r="H365" s="305">
        <v>0</v>
      </c>
      <c r="I365" s="305">
        <v>1</v>
      </c>
      <c r="J365" s="308" t="s">
        <v>367</v>
      </c>
      <c r="K365" s="308" t="s">
        <v>367</v>
      </c>
      <c r="L365" s="305">
        <f>M365/MoM!M365*100</f>
        <v>0.85424272588581185</v>
      </c>
      <c r="M365" s="305">
        <f>N365/MoM!N365*100</f>
        <v>0.8590264851507724</v>
      </c>
      <c r="N365" s="305">
        <f>O365/MoM!O365*100</f>
        <v>0.86134585666067953</v>
      </c>
      <c r="O365" s="305">
        <f>P365/MoM!P365*100</f>
        <v>0.86367149047366332</v>
      </c>
      <c r="P365" s="305">
        <f>Q365/MoM!Q365*100</f>
        <v>0.86574430205080011</v>
      </c>
      <c r="Q365" s="305">
        <f>R365/MoM!R365*100</f>
        <v>0.86764893951531175</v>
      </c>
      <c r="R365" s="305">
        <f>S365/MoM!S365*100</f>
        <v>0.86912394271248783</v>
      </c>
      <c r="S365" s="305">
        <f>T365/MoM!T365*100</f>
        <v>0.87016689144374293</v>
      </c>
      <c r="T365" s="305">
        <f>U365/MoM!U365*100</f>
        <v>0.87138512509176425</v>
      </c>
      <c r="U365" s="305">
        <f>V365/MoM!V365*100</f>
        <v>0.87338931087947536</v>
      </c>
      <c r="V365" s="305">
        <f>W365/MoM!W365*100</f>
        <v>0.88334594902350139</v>
      </c>
      <c r="W365" s="305">
        <f>X365/MoM!X365*100</f>
        <v>0.88917603228705644</v>
      </c>
      <c r="X365" s="305">
        <f>Y365/MoM!Y365*100</f>
        <v>0.89460000608400747</v>
      </c>
      <c r="Y365" s="305">
        <f>Z365/MoM!Z365*100</f>
        <v>0.89898354611381914</v>
      </c>
      <c r="Z365" s="305">
        <f>AA365/MoM!AA365*100</f>
        <v>0.90212998852521742</v>
      </c>
      <c r="AA365" s="305">
        <f>AB365/MoM!AB365*100</f>
        <v>0.90636999947128583</v>
      </c>
      <c r="AB365" s="305">
        <f>AC365/MoM!AC365*100</f>
        <v>0.91280522646753193</v>
      </c>
      <c r="AC365" s="305">
        <f>AD365/MoM!AD365*100</f>
        <v>0.91435699535252679</v>
      </c>
      <c r="AD365" s="305">
        <f>AE365/MoM!AE365*100</f>
        <v>0.91554565944648514</v>
      </c>
      <c r="AE365" s="305">
        <f>AF365/MoM!AF365*100</f>
        <v>0.91893317838643729</v>
      </c>
      <c r="AF365" s="305">
        <f>AG365/MoM!AG365*100</f>
        <v>0.92417109750324</v>
      </c>
      <c r="AG365" s="305">
        <f>AH365/MoM!AH365*100</f>
        <v>0.93017820963701114</v>
      </c>
      <c r="AH365" s="305">
        <f>AI365/MoM!AI365*100</f>
        <v>0.93557324325290581</v>
      </c>
      <c r="AI365" s="305">
        <f>AJ365/MoM!AJ365*100</f>
        <v>0.94053178144214622</v>
      </c>
      <c r="AJ365" s="305">
        <f>AK365/MoM!AK365*100</f>
        <v>0.95539218358893208</v>
      </c>
      <c r="AK365" s="305">
        <f>AL365/MoM!AL365*100</f>
        <v>0.96609257604512822</v>
      </c>
      <c r="AL365" s="305">
        <f>AM365/MoM!AM365*100</f>
        <v>0.97034338337972681</v>
      </c>
      <c r="AM365" s="305">
        <f>AN365/MoM!AN365*100</f>
        <v>0.98004681721352416</v>
      </c>
      <c r="AN365" s="305">
        <f>AO365/MoM!AO365*100</f>
        <v>0.98445702789098499</v>
      </c>
      <c r="AO365" s="305">
        <f>AP365/MoM!AP365*100</f>
        <v>0.99046221576112004</v>
      </c>
      <c r="AP365" s="305">
        <f>AQ365/MoM!AQ365*100</f>
        <v>0.99283932507894668</v>
      </c>
      <c r="AQ365" s="305">
        <f>AR365/MoM!AR365*100</f>
        <v>0.99720781810929393</v>
      </c>
      <c r="AR365" s="307">
        <v>1</v>
      </c>
      <c r="AS365" s="305">
        <f>AR365*MoM!AS365/100</f>
        <v>1.0046999999999999</v>
      </c>
      <c r="AT365" s="305">
        <f>AS365*MoM!AT365/100</f>
        <v>1.0090202100000001</v>
      </c>
      <c r="AU365" s="305">
        <f>AT365*MoM!AU365/100</f>
        <v>1.0137626049870001</v>
      </c>
      <c r="AV365" s="305">
        <f>AU365*MoM!AV365/100</f>
        <v>1.0263332612888387</v>
      </c>
      <c r="AW365" s="305">
        <f>AV365*MoM!AW365/100</f>
        <v>1.029720161051092</v>
      </c>
      <c r="AX365" s="305">
        <f>AW365*MoM!AX365/100</f>
        <v>1.0331182375825605</v>
      </c>
      <c r="AY365" s="305">
        <f>AX365*MoM!AY365/100</f>
        <v>1.0411765598357043</v>
      </c>
      <c r="AZ365" s="305">
        <f>AY365*MoM!AZ365/100</f>
        <v>1.0452371484190635</v>
      </c>
    </row>
    <row r="366" spans="1:52" ht="26.25" x14ac:dyDescent="0.45">
      <c r="A366" s="305">
        <f>Веса!A366</f>
        <v>1</v>
      </c>
      <c r="B366" s="305">
        <f>MoM!B366</f>
        <v>1</v>
      </c>
      <c r="C366" s="305">
        <f>БИПЦ_НДС!E366</f>
        <v>1</v>
      </c>
      <c r="D366" s="305">
        <f t="shared" si="5"/>
        <v>0</v>
      </c>
      <c r="E366" s="305">
        <v>0</v>
      </c>
      <c r="F366" s="305">
        <v>0</v>
      </c>
      <c r="G366" s="305">
        <v>0</v>
      </c>
      <c r="H366" s="305">
        <v>0</v>
      </c>
      <c r="I366" s="305">
        <v>1</v>
      </c>
      <c r="J366" s="308" t="s">
        <v>368</v>
      </c>
      <c r="K366" s="308" t="s">
        <v>368</v>
      </c>
      <c r="L366" s="305">
        <f>M366/MoM!M366*100</f>
        <v>0.76730649322047317</v>
      </c>
      <c r="M366" s="305">
        <f>N366/MoM!N366*100</f>
        <v>0.77060591114132126</v>
      </c>
      <c r="N366" s="305">
        <f>O366/MoM!O366*100</f>
        <v>0.77314891064808766</v>
      </c>
      <c r="O366" s="305">
        <f>P366/MoM!P366*100</f>
        <v>0.7866017016933643</v>
      </c>
      <c r="P366" s="305">
        <f>Q366/MoM!Q366*100</f>
        <v>0.79084935088250852</v>
      </c>
      <c r="Q366" s="305">
        <f>R366/MoM!R366*100</f>
        <v>0.80389836517206992</v>
      </c>
      <c r="R366" s="305">
        <f>S366/MoM!S366*100</f>
        <v>0.80872175536310231</v>
      </c>
      <c r="S366" s="305">
        <f>T366/MoM!T366*100</f>
        <v>0.81422106329957156</v>
      </c>
      <c r="T366" s="305">
        <f>U366/MoM!U366*100</f>
        <v>0.81764079176542981</v>
      </c>
      <c r="U366" s="305">
        <f>V366/MoM!V366*100</f>
        <v>0.82230134427849266</v>
      </c>
      <c r="V366" s="305">
        <f>W366/MoM!W366*100</f>
        <v>0.83545816578694843</v>
      </c>
      <c r="W366" s="305">
        <f>X366/MoM!X366*100</f>
        <v>0.83829872355062407</v>
      </c>
      <c r="X366" s="305">
        <f>Y366/MoM!Y366*100</f>
        <v>0.84181957818953679</v>
      </c>
      <c r="Y366" s="305">
        <f>Z366/MoM!Z366*100</f>
        <v>0.84586031216484658</v>
      </c>
      <c r="Z366" s="305">
        <f>AA366/MoM!AA366*100</f>
        <v>0.84831330707012476</v>
      </c>
      <c r="AA366" s="305">
        <f>AB366/MoM!AB366*100</f>
        <v>0.85230037961335436</v>
      </c>
      <c r="AB366" s="305">
        <f>AC366/MoM!AC366*100</f>
        <v>0.85613573132161447</v>
      </c>
      <c r="AC366" s="305">
        <f>AD366/MoM!AD366*100</f>
        <v>0.86161500000207281</v>
      </c>
      <c r="AD366" s="305">
        <f>AE366/MoM!AE366*100</f>
        <v>0.86394136050207826</v>
      </c>
      <c r="AE366" s="305">
        <f>AF366/MoM!AF366*100</f>
        <v>0.86696515526383544</v>
      </c>
      <c r="AF366" s="305">
        <f>AG366/MoM!AG366*100</f>
        <v>0.88439115488463849</v>
      </c>
      <c r="AG366" s="305">
        <f>AH366/MoM!AH366*100</f>
        <v>0.88872467154357315</v>
      </c>
      <c r="AH366" s="305">
        <f>AI366/MoM!AI366*100</f>
        <v>0.89707868345608266</v>
      </c>
      <c r="AI366" s="305">
        <f>AJ366/MoM!AJ366*100</f>
        <v>0.93394861734612755</v>
      </c>
      <c r="AJ366" s="305">
        <f>AK366/MoM!AK366*100</f>
        <v>0.94085983711448884</v>
      </c>
      <c r="AK366" s="305">
        <f>AL366/MoM!AL366*100</f>
        <v>0.94866897376253911</v>
      </c>
      <c r="AL366" s="305">
        <f>AM366/MoM!AM366*100</f>
        <v>0.952748250349718</v>
      </c>
      <c r="AM366" s="305">
        <f>AN366/MoM!AN366*100</f>
        <v>0.95655924335111697</v>
      </c>
      <c r="AN366" s="305">
        <f>AO366/MoM!AO366*100</f>
        <v>0.96641180355763345</v>
      </c>
      <c r="AO366" s="305">
        <f>AP366/MoM!AP366*100</f>
        <v>0.97143714493613309</v>
      </c>
      <c r="AP366" s="305">
        <f>AQ366/MoM!AQ366*100</f>
        <v>0.97697433666226896</v>
      </c>
      <c r="AQ366" s="305">
        <f>AR366/MoM!AR366*100</f>
        <v>0.9966115208291807</v>
      </c>
      <c r="AR366" s="307">
        <v>1</v>
      </c>
      <c r="AS366" s="305">
        <f>AR366*MoM!AS366/100</f>
        <v>1.0101</v>
      </c>
      <c r="AT366" s="305">
        <f>AS366*MoM!AT366/100</f>
        <v>1.0321201799999999</v>
      </c>
      <c r="AU366" s="305">
        <f>AT366*MoM!AU366/100</f>
        <v>1.0364550847559999</v>
      </c>
      <c r="AV366" s="305">
        <f>AU366*MoM!AV366/100</f>
        <v>1.0484779637391695</v>
      </c>
      <c r="AW366" s="305">
        <f>AV366*MoM!AW366/100</f>
        <v>1.0521476366122564</v>
      </c>
      <c r="AX366" s="305">
        <f>AW366*MoM!AX366/100</f>
        <v>1.0664568444701832</v>
      </c>
      <c r="AY366" s="305">
        <f>AX366*MoM!AY366/100</f>
        <v>1.0777612870215671</v>
      </c>
      <c r="AZ366" s="305">
        <f>AY366*MoM!AZ366/100</f>
        <v>1.0826112128131642</v>
      </c>
    </row>
    <row r="367" spans="1:52" ht="42.75" x14ac:dyDescent="0.45">
      <c r="A367" s="305">
        <f>Веса!A367</f>
        <v>1</v>
      </c>
      <c r="B367" s="305">
        <f>MoM!B367</f>
        <v>1</v>
      </c>
      <c r="C367" s="305">
        <f>БИПЦ_НДС!E367</f>
        <v>1</v>
      </c>
      <c r="D367" s="305">
        <f t="shared" si="5"/>
        <v>0</v>
      </c>
      <c r="E367" s="305">
        <v>0</v>
      </c>
      <c r="F367" s="305">
        <v>0</v>
      </c>
      <c r="G367" s="305">
        <v>0</v>
      </c>
      <c r="H367" s="305">
        <v>0</v>
      </c>
      <c r="I367" s="305">
        <v>1</v>
      </c>
      <c r="J367" s="325" t="s">
        <v>369</v>
      </c>
      <c r="K367" s="310" t="s">
        <v>370</v>
      </c>
      <c r="L367" s="305">
        <f>M367/MoM!M367*100</f>
        <v>0.72550625833587945</v>
      </c>
      <c r="M367" s="305">
        <f>N367/MoM!N367*100</f>
        <v>0.72644941647171613</v>
      </c>
      <c r="N367" s="305">
        <f>O367/MoM!O367*100</f>
        <v>0.7366923532439672</v>
      </c>
      <c r="O367" s="305">
        <f>P367/MoM!P367*100</f>
        <v>0.7369870301852649</v>
      </c>
      <c r="P367" s="305">
        <f>Q367/MoM!Q367*100</f>
        <v>0.73794511332450563</v>
      </c>
      <c r="Q367" s="305">
        <f>R367/MoM!R367*100</f>
        <v>0.74089689377780366</v>
      </c>
      <c r="R367" s="305">
        <f>S367/MoM!S367*100</f>
        <v>0.74326776383789261</v>
      </c>
      <c r="S367" s="305">
        <f>T367/MoM!T367*100</f>
        <v>0.75501139450653121</v>
      </c>
      <c r="T367" s="305">
        <f>U367/MoM!U367*100</f>
        <v>0.76203300047544198</v>
      </c>
      <c r="U367" s="305">
        <f>V367/MoM!V367*100</f>
        <v>0.77201563278167029</v>
      </c>
      <c r="V367" s="305">
        <f>W367/MoM!W367*100</f>
        <v>0.78120261881177222</v>
      </c>
      <c r="W367" s="305">
        <f>X367/MoM!X367*100</f>
        <v>0.78628043583404883</v>
      </c>
      <c r="X367" s="305">
        <f>Y367/MoM!Y367*100</f>
        <v>0.80633058694781701</v>
      </c>
      <c r="Y367" s="305">
        <f>Z367/MoM!Z367*100</f>
        <v>0.8134262961129578</v>
      </c>
      <c r="Z367" s="305">
        <f>AA367/MoM!AA367*100</f>
        <v>0.81993370648186148</v>
      </c>
      <c r="AA367" s="305">
        <f>AB367/MoM!AB367*100</f>
        <v>0.82501729546204905</v>
      </c>
      <c r="AB367" s="305">
        <f>AC367/MoM!AC367*100</f>
        <v>0.83087491825982951</v>
      </c>
      <c r="AC367" s="305">
        <f>AD367/MoM!AD367*100</f>
        <v>0.84932034144519775</v>
      </c>
      <c r="AD367" s="305">
        <f>AE367/MoM!AE367*100</f>
        <v>0.85679436044991553</v>
      </c>
      <c r="AE367" s="305">
        <f>AF367/MoM!AF367*100</f>
        <v>0.86510526574627966</v>
      </c>
      <c r="AF367" s="305">
        <f>AG367/MoM!AG367*100</f>
        <v>0.86925777102186186</v>
      </c>
      <c r="AG367" s="305">
        <f>AH367/MoM!AH367*100</f>
        <v>0.88516518823156187</v>
      </c>
      <c r="AH367" s="305">
        <f>AI367/MoM!AI367*100</f>
        <v>0.89366277403858485</v>
      </c>
      <c r="AI367" s="305">
        <f>AJ367/MoM!AJ367*100</f>
        <v>0.90304623316599009</v>
      </c>
      <c r="AJ367" s="305">
        <f>AK367/MoM!AK367*100</f>
        <v>0.92182959481584259</v>
      </c>
      <c r="AK367" s="305">
        <f>AL367/MoM!AL367*100</f>
        <v>0.92800585310110884</v>
      </c>
      <c r="AL367" s="305">
        <f>AM367/MoM!AM367*100</f>
        <v>0.95120599942863648</v>
      </c>
      <c r="AM367" s="305">
        <f>AN367/MoM!AN367*100</f>
        <v>0.95691323542520823</v>
      </c>
      <c r="AN367" s="305">
        <f>AO367/MoM!AO367*100</f>
        <v>0.96121934498462169</v>
      </c>
      <c r="AO367" s="305">
        <f>AP367/MoM!AP367*100</f>
        <v>0.97111990423796335</v>
      </c>
      <c r="AP367" s="305">
        <f>AQ367/MoM!AQ367*100</f>
        <v>0.97286792006559164</v>
      </c>
      <c r="AQ367" s="305">
        <f>AR367/MoM!AR367*100</f>
        <v>0.98463962189838528</v>
      </c>
      <c r="AR367" s="307">
        <v>1</v>
      </c>
      <c r="AS367" s="305">
        <f>AR367*MoM!AS367/100</f>
        <v>1.0125</v>
      </c>
      <c r="AT367" s="305">
        <f>AS367*MoM!AT367/100</f>
        <v>1.0214099999999999</v>
      </c>
      <c r="AU367" s="305">
        <f>AT367*MoM!AU367/100</f>
        <v>1.0265170499999998</v>
      </c>
      <c r="AV367" s="305">
        <f>AU367*MoM!AV367/100</f>
        <v>1.0376034341399998</v>
      </c>
      <c r="AW367" s="305">
        <f>AV367*MoM!AW367/100</f>
        <v>1.0433102530277698</v>
      </c>
      <c r="AX367" s="305">
        <f>AW367*MoM!AX367/100</f>
        <v>1.0496744455712392</v>
      </c>
      <c r="AY367" s="305">
        <f>AX367*MoM!AY367/100</f>
        <v>1.066364269255822</v>
      </c>
      <c r="AZ367" s="305">
        <f>AY367*MoM!AZ367/100</f>
        <v>1.0992082887489012</v>
      </c>
    </row>
    <row r="368" spans="1:52" ht="28.5" x14ac:dyDescent="0.45">
      <c r="A368" s="305">
        <f>Веса!A368</f>
        <v>1</v>
      </c>
      <c r="B368" s="305">
        <f>MoM!B368</f>
        <v>1</v>
      </c>
      <c r="C368" s="305">
        <f>БИПЦ_НДС!E368</f>
        <v>1</v>
      </c>
      <c r="D368" s="305">
        <f t="shared" si="5"/>
        <v>0</v>
      </c>
      <c r="E368" s="305">
        <v>0</v>
      </c>
      <c r="F368" s="305">
        <v>0</v>
      </c>
      <c r="G368" s="305">
        <v>0</v>
      </c>
      <c r="H368" s="305">
        <v>0</v>
      </c>
      <c r="I368" s="305">
        <v>1</v>
      </c>
      <c r="J368" s="308" t="s">
        <v>371</v>
      </c>
      <c r="K368" s="310" t="s">
        <v>464</v>
      </c>
      <c r="L368" s="305">
        <f>M368/MoM!M368*100</f>
        <v>0.72543715816680898</v>
      </c>
      <c r="M368" s="305">
        <f>N368/MoM!N368*100</f>
        <v>0.73348951062246048</v>
      </c>
      <c r="N368" s="305">
        <f>O368/MoM!O368*100</f>
        <v>0.73723030712663506</v>
      </c>
      <c r="O368" s="305">
        <f>P368/MoM!P368*100</f>
        <v>0.73944199804801491</v>
      </c>
      <c r="P368" s="305">
        <f>Q368/MoM!Q368*100</f>
        <v>0.74410048263571738</v>
      </c>
      <c r="Q368" s="305">
        <f>R368/MoM!R368*100</f>
        <v>0.75198794775165601</v>
      </c>
      <c r="R368" s="305">
        <f>S368/MoM!S368*100</f>
        <v>0.7602598151769242</v>
      </c>
      <c r="S368" s="305">
        <f>T368/MoM!T368*100</f>
        <v>0.76725420547655199</v>
      </c>
      <c r="T368" s="305">
        <f>U368/MoM!U368*100</f>
        <v>0.77331551369981688</v>
      </c>
      <c r="U368" s="305">
        <f>V368/MoM!V368*100</f>
        <v>0.78514724105942413</v>
      </c>
      <c r="V368" s="305">
        <f>W368/MoM!W368*100</f>
        <v>0.79535415519319652</v>
      </c>
      <c r="W368" s="305">
        <f>X368/MoM!X368*100</f>
        <v>0.80306909049857045</v>
      </c>
      <c r="X368" s="305">
        <f>Y368/MoM!Y368*100</f>
        <v>0.81487420612889938</v>
      </c>
      <c r="Y368" s="305">
        <f>Z368/MoM!Z368*100</f>
        <v>0.81837816521525375</v>
      </c>
      <c r="Z368" s="305">
        <f>AA368/MoM!AA368*100</f>
        <v>0.82173351569263631</v>
      </c>
      <c r="AA368" s="305">
        <f>AB368/MoM!AB368*100</f>
        <v>0.82921129068543931</v>
      </c>
      <c r="AB368" s="305">
        <f>AC368/MoM!AC368*100</f>
        <v>0.84380540940150306</v>
      </c>
      <c r="AC368" s="305">
        <f>AD368/MoM!AD368*100</f>
        <v>0.8543529770190218</v>
      </c>
      <c r="AD368" s="305">
        <f>AE368/MoM!AE368*100</f>
        <v>0.85999170666734726</v>
      </c>
      <c r="AE368" s="305">
        <f>AF368/MoM!AF368*100</f>
        <v>0.87220358890202354</v>
      </c>
      <c r="AF368" s="305">
        <f>AG368/MoM!AG368*100</f>
        <v>0.88214670981550669</v>
      </c>
      <c r="AG368" s="305">
        <f>AH368/MoM!AH368*100</f>
        <v>0.88620458468065799</v>
      </c>
      <c r="AH368" s="305">
        <f>AI368/MoM!AI368*100</f>
        <v>0.89418042594278402</v>
      </c>
      <c r="AI368" s="305">
        <f>AJ368/MoM!AJ368*100</f>
        <v>0.90866614884305719</v>
      </c>
      <c r="AJ368" s="305">
        <f>AK368/MoM!AK368*100</f>
        <v>0.93719826591672906</v>
      </c>
      <c r="AK368" s="305">
        <f>AL368/MoM!AL368*100</f>
        <v>0.94244657620586281</v>
      </c>
      <c r="AL368" s="305">
        <f>AM368/MoM!AM368*100</f>
        <v>0.94508542661923922</v>
      </c>
      <c r="AM368" s="305">
        <f>AN368/MoM!AN368*100</f>
        <v>0.9561429261106843</v>
      </c>
      <c r="AN368" s="305">
        <f>AO368/MoM!AO368*100</f>
        <v>0.96589558395701325</v>
      </c>
      <c r="AO368" s="305">
        <f>AP368/MoM!AP368*100</f>
        <v>0.9819294506506997</v>
      </c>
      <c r="AP368" s="305">
        <f>AQ368/MoM!AQ368*100</f>
        <v>0.9912577804318814</v>
      </c>
      <c r="AQ368" s="305">
        <f>AR368/MoM!AR368*100</f>
        <v>0.99581756622186801</v>
      </c>
      <c r="AR368" s="307">
        <v>1</v>
      </c>
      <c r="AS368" s="305">
        <f>AR368*MoM!AS368/100</f>
        <v>1.0070000000000001</v>
      </c>
      <c r="AT368" s="305">
        <f>AS368*MoM!AT368/100</f>
        <v>1.0214001000000001</v>
      </c>
      <c r="AU368" s="305">
        <f>AT368*MoM!AU368/100</f>
        <v>1.0354954213800001</v>
      </c>
      <c r="AV368" s="305">
        <f>AU368*MoM!AV368/100</f>
        <v>1.0732910042603701</v>
      </c>
      <c r="AW368" s="305">
        <f>AV368*MoM!AW368/100</f>
        <v>1.0914296222323703</v>
      </c>
      <c r="AX368" s="305">
        <f>AW368*MoM!AX368/100</f>
        <v>1.0967776273813088</v>
      </c>
      <c r="AY368" s="305">
        <f>AX368*MoM!AY368/100</f>
        <v>1.1080744369433362</v>
      </c>
      <c r="AZ368" s="305">
        <f>AY368*MoM!AZ368/100</f>
        <v>1.1198200259749356</v>
      </c>
    </row>
    <row r="369" spans="1:52" x14ac:dyDescent="0.45">
      <c r="A369" s="305">
        <f>Веса!A369</f>
        <v>1</v>
      </c>
      <c r="B369" s="305">
        <f>MoM!B369</f>
        <v>1</v>
      </c>
      <c r="C369" s="305">
        <f>БИПЦ_НДС!E369</f>
        <v>1</v>
      </c>
      <c r="D369" s="305">
        <f t="shared" si="5"/>
        <v>0</v>
      </c>
      <c r="E369" s="305">
        <v>0</v>
      </c>
      <c r="F369" s="305">
        <v>0</v>
      </c>
      <c r="G369" s="305">
        <v>0</v>
      </c>
      <c r="H369" s="305">
        <v>0</v>
      </c>
      <c r="I369" s="305">
        <v>1</v>
      </c>
      <c r="J369" s="308" t="s">
        <v>372</v>
      </c>
      <c r="K369" s="308" t="s">
        <v>372</v>
      </c>
      <c r="L369" s="305">
        <f>M369/MoM!M369*100</f>
        <v>0.75472370172925429</v>
      </c>
      <c r="M369" s="305">
        <f>N369/MoM!N369*100</f>
        <v>0.76023318475187784</v>
      </c>
      <c r="N369" s="305">
        <f>O369/MoM!O369*100</f>
        <v>0.76821563319177255</v>
      </c>
      <c r="O369" s="305">
        <f>P369/MoM!P369*100</f>
        <v>0.76982888602147526</v>
      </c>
      <c r="P369" s="305">
        <f>Q369/MoM!Q369*100</f>
        <v>0.77082966357330318</v>
      </c>
      <c r="Q369" s="305">
        <f>R369/MoM!R369*100</f>
        <v>0.77082966357330318</v>
      </c>
      <c r="R369" s="305">
        <f>S369/MoM!S369*100</f>
        <v>0.77314215256402308</v>
      </c>
      <c r="S369" s="305">
        <f>T369/MoM!T369*100</f>
        <v>0.78156940202697089</v>
      </c>
      <c r="T369" s="305">
        <f>U369/MoM!U369*100</f>
        <v>0.78563356291751107</v>
      </c>
      <c r="U369" s="305">
        <f>V369/MoM!V369*100</f>
        <v>0.79176150470826756</v>
      </c>
      <c r="V369" s="305">
        <f>W369/MoM!W369*100</f>
        <v>0.80427133648265825</v>
      </c>
      <c r="W369" s="305">
        <f>X369/MoM!X369*100</f>
        <v>0.80998166297168506</v>
      </c>
      <c r="X369" s="305">
        <f>Y369/MoM!Y369*100</f>
        <v>0.82034942825772272</v>
      </c>
      <c r="Y369" s="305">
        <f>Z369/MoM!Z369*100</f>
        <v>0.8220721620570639</v>
      </c>
      <c r="Z369" s="305">
        <f>AA369/MoM!AA369*100</f>
        <v>0.82289423421912089</v>
      </c>
      <c r="AA369" s="305">
        <f>AB369/MoM!AB369*100</f>
        <v>0.82939509866945194</v>
      </c>
      <c r="AB369" s="305">
        <f>AC369/MoM!AC369*100</f>
        <v>0.83818668671534813</v>
      </c>
      <c r="AC369" s="305">
        <f>AD369/MoM!AD369*100</f>
        <v>0.84179088946822411</v>
      </c>
      <c r="AD369" s="305">
        <f>AE369/MoM!AE369*100</f>
        <v>0.86392998986123837</v>
      </c>
      <c r="AE369" s="305">
        <f>AF369/MoM!AF369*100</f>
        <v>0.86496670584907187</v>
      </c>
      <c r="AF369" s="305">
        <f>AG369/MoM!AG369*100</f>
        <v>0.87119446613118523</v>
      </c>
      <c r="AG369" s="305">
        <f>AH369/MoM!AH369*100</f>
        <v>0.89767877790157324</v>
      </c>
      <c r="AH369" s="305">
        <f>AI369/MoM!AI369*100</f>
        <v>0.90602719053605785</v>
      </c>
      <c r="AI369" s="305">
        <f>AJ369/MoM!AJ369*100</f>
        <v>0.91273179174602459</v>
      </c>
      <c r="AJ369" s="305">
        <f>AK369/MoM!AK369*100</f>
        <v>0.94549886306970687</v>
      </c>
      <c r="AK369" s="305">
        <f>AL369/MoM!AL369*100</f>
        <v>0.96015409544728725</v>
      </c>
      <c r="AL369" s="305">
        <f>AM369/MoM!AM369*100</f>
        <v>0.96745126657268676</v>
      </c>
      <c r="AM369" s="305">
        <f>AN369/MoM!AN369*100</f>
        <v>0.97577134746521177</v>
      </c>
      <c r="AN369" s="305">
        <f>AO369/MoM!AO369*100</f>
        <v>0.97996716425931218</v>
      </c>
      <c r="AO369" s="305">
        <f>AP369/MoM!AP369*100</f>
        <v>0.9868269344091275</v>
      </c>
      <c r="AP369" s="305">
        <f>AQ369/MoM!AQ369*100</f>
        <v>0.98870190558450477</v>
      </c>
      <c r="AQ369" s="305">
        <f>AR369/MoM!AR369*100</f>
        <v>0.9966115208291807</v>
      </c>
      <c r="AR369" s="307">
        <v>1</v>
      </c>
      <c r="AS369" s="305">
        <f>AR369*MoM!AS369/100</f>
        <v>1.0205</v>
      </c>
      <c r="AT369" s="305">
        <f>AS369*MoM!AT369/100</f>
        <v>1.0487678499999999</v>
      </c>
      <c r="AU369" s="305">
        <f>AT369*MoM!AU369/100</f>
        <v>1.058101883865</v>
      </c>
      <c r="AV369" s="305">
        <f>AU369*MoM!AV369/100</f>
        <v>1.091326283018361</v>
      </c>
      <c r="AW369" s="305">
        <f>AV369*MoM!AW369/100</f>
        <v>1.0954733228938307</v>
      </c>
      <c r="AX369" s="305">
        <f>AW369*MoM!AX369/100</f>
        <v>1.1070853401165053</v>
      </c>
      <c r="AY369" s="305">
        <f>AX369*MoM!AY369/100</f>
        <v>1.1191525703237752</v>
      </c>
      <c r="AZ369" s="305">
        <f>AY369*MoM!AZ369/100</f>
        <v>1.1273223840871389</v>
      </c>
    </row>
    <row r="370" spans="1:52" x14ac:dyDescent="0.45">
      <c r="A370" s="305">
        <f>Веса!A370</f>
        <v>1</v>
      </c>
      <c r="B370" s="305">
        <f>MoM!B370</f>
        <v>1</v>
      </c>
      <c r="C370" s="305">
        <f>БИПЦ_НДС!E370</f>
        <v>1</v>
      </c>
      <c r="D370" s="305">
        <f t="shared" si="5"/>
        <v>0</v>
      </c>
      <c r="E370" s="305">
        <v>0</v>
      </c>
      <c r="F370" s="305">
        <v>0</v>
      </c>
      <c r="G370" s="305">
        <v>0</v>
      </c>
      <c r="H370" s="305">
        <v>0</v>
      </c>
      <c r="I370" s="305">
        <v>1</v>
      </c>
      <c r="J370" s="308" t="s">
        <v>373</v>
      </c>
      <c r="K370" s="308" t="s">
        <v>373</v>
      </c>
      <c r="L370" s="305">
        <f>M370/MoM!M370*100</f>
        <v>0.69446863726462937</v>
      </c>
      <c r="M370" s="305">
        <f>N370/MoM!N370*100</f>
        <v>0.69738540554114092</v>
      </c>
      <c r="N370" s="305">
        <f>O370/MoM!O370*100</f>
        <v>0.69640906597338337</v>
      </c>
      <c r="O370" s="305">
        <f>P370/MoM!P370*100</f>
        <v>0.70177141578137836</v>
      </c>
      <c r="P370" s="305">
        <f>Q370/MoM!Q370*100</f>
        <v>0.70626275284237916</v>
      </c>
      <c r="Q370" s="305">
        <f>R370/MoM!R370*100</f>
        <v>0.71939924004524747</v>
      </c>
      <c r="R370" s="305">
        <f>S370/MoM!S370*100</f>
        <v>0.74659253131895786</v>
      </c>
      <c r="S370" s="305">
        <f>T370/MoM!T370*100</f>
        <v>0.77974123970951958</v>
      </c>
      <c r="T370" s="305">
        <f>U370/MoM!U370*100</f>
        <v>0.7945563232640005</v>
      </c>
      <c r="U370" s="305">
        <f>V370/MoM!V370*100</f>
        <v>0.80917615961205813</v>
      </c>
      <c r="V370" s="305">
        <f>W370/MoM!W370*100</f>
        <v>0.82398408333295881</v>
      </c>
      <c r="W370" s="305">
        <f>X370/MoM!X370*100</f>
        <v>0.84499567745794923</v>
      </c>
      <c r="X370" s="305">
        <f>Y370/MoM!Y370*100</f>
        <v>0.83096874921214736</v>
      </c>
      <c r="Y370" s="305">
        <f>Z370/MoM!Z370*100</f>
        <v>0.82698009921592908</v>
      </c>
      <c r="Z370" s="305">
        <f>AA370/MoM!AA370*100</f>
        <v>0.82061235245196651</v>
      </c>
      <c r="AA370" s="305">
        <f>AB370/MoM!AB370*100</f>
        <v>0.83505512985512109</v>
      </c>
      <c r="AB370" s="305">
        <f>AC370/MoM!AC370*100</f>
        <v>0.84348918666665784</v>
      </c>
      <c r="AC370" s="305">
        <f>AD370/MoM!AD370*100</f>
        <v>0.86474511417065769</v>
      </c>
      <c r="AD370" s="305">
        <f>AE370/MoM!AE370*100</f>
        <v>0.87590032614345936</v>
      </c>
      <c r="AE370" s="305">
        <f>AF370/MoM!AF370*100</f>
        <v>0.9101480288956687</v>
      </c>
      <c r="AF370" s="305">
        <f>AG370/MoM!AG370*100</f>
        <v>0.91160426574190168</v>
      </c>
      <c r="AG370" s="305">
        <f>AH370/MoM!AH370*100</f>
        <v>0.94314577333657146</v>
      </c>
      <c r="AH370" s="305">
        <f>AI370/MoM!AI370*100</f>
        <v>0.96351772204064134</v>
      </c>
      <c r="AI370" s="305">
        <f>AJ370/MoM!AJ370*100</f>
        <v>0.96428853621827393</v>
      </c>
      <c r="AJ370" s="305">
        <f>AK370/MoM!AK370*100</f>
        <v>0.94673848485910139</v>
      </c>
      <c r="AK370" s="305">
        <f>AL370/MoM!AL370*100</f>
        <v>0.94257283552572135</v>
      </c>
      <c r="AL370" s="305">
        <f>AM370/MoM!AM370*100</f>
        <v>0.93644611209480411</v>
      </c>
      <c r="AM370" s="305">
        <f>AN370/MoM!AN370*100</f>
        <v>0.96201109095499227</v>
      </c>
      <c r="AN370" s="305">
        <f>AO370/MoM!AO370*100</f>
        <v>0.97268941406459275</v>
      </c>
      <c r="AO370" s="305">
        <f>AP370/MoM!AP370*100</f>
        <v>0.98134634984976765</v>
      </c>
      <c r="AP370" s="305">
        <f>AQ370/MoM!AQ370*100</f>
        <v>0.99263183287304002</v>
      </c>
      <c r="AQ370" s="305">
        <f>AR370/MoM!AR370*100</f>
        <v>1.0058338362502515</v>
      </c>
      <c r="AR370" s="307">
        <v>1</v>
      </c>
      <c r="AS370" s="305">
        <f>AR370*MoM!AS370/100</f>
        <v>0.99540000000000006</v>
      </c>
      <c r="AT370" s="305">
        <f>AS370*MoM!AT370/100</f>
        <v>0.99022392000000015</v>
      </c>
      <c r="AU370" s="305">
        <f>AT370*MoM!AU370/100</f>
        <v>1.0418145862320001</v>
      </c>
      <c r="AV370" s="305">
        <f>AU370*MoM!AV370/100</f>
        <v>1.0527536393874362</v>
      </c>
      <c r="AW370" s="305">
        <f>AV370*MoM!AW370/100</f>
        <v>1.0623336975058617</v>
      </c>
      <c r="AX370" s="305">
        <f>AW370*MoM!AX370/100</f>
        <v>1.021433850151886</v>
      </c>
      <c r="AY370" s="305">
        <f>AX370*MoM!AY370/100</f>
        <v>1.0285838871029493</v>
      </c>
      <c r="AZ370" s="305">
        <f>AY370*MoM!AZ370/100</f>
        <v>1.0586185366063554</v>
      </c>
    </row>
    <row r="371" spans="1:52" x14ac:dyDescent="0.45">
      <c r="A371" s="305">
        <f>Веса!A371</f>
        <v>1</v>
      </c>
      <c r="B371" s="305">
        <f>MoM!B371</f>
        <v>1</v>
      </c>
      <c r="C371" s="305">
        <f>БИПЦ_НДС!E371</f>
        <v>1</v>
      </c>
      <c r="D371" s="305">
        <f t="shared" si="5"/>
        <v>0</v>
      </c>
      <c r="E371" s="305">
        <v>0</v>
      </c>
      <c r="F371" s="305">
        <v>0</v>
      </c>
      <c r="G371" s="305">
        <v>0</v>
      </c>
      <c r="H371" s="305">
        <v>0</v>
      </c>
      <c r="I371" s="305">
        <v>1</v>
      </c>
      <c r="J371" s="308" t="s">
        <v>374</v>
      </c>
      <c r="K371" s="308" t="s">
        <v>374</v>
      </c>
      <c r="L371" s="305">
        <f>M371/MoM!M371*100</f>
        <v>0.82406934270225796</v>
      </c>
      <c r="M371" s="305">
        <f>N371/MoM!N371*100</f>
        <v>0.82448137737360905</v>
      </c>
      <c r="N371" s="305">
        <f>O371/MoM!O371*100</f>
        <v>0.82538830688872</v>
      </c>
      <c r="O371" s="305">
        <f>P371/MoM!P371*100</f>
        <v>0.82786447180938616</v>
      </c>
      <c r="P371" s="305">
        <f>Q371/MoM!Q371*100</f>
        <v>0.83341116377050917</v>
      </c>
      <c r="Q371" s="305">
        <f>R371/MoM!R371*100</f>
        <v>0.83432791605065681</v>
      </c>
      <c r="R371" s="305">
        <f>S371/MoM!S371*100</f>
        <v>0.83824925725609489</v>
      </c>
      <c r="S371" s="305">
        <f>T371/MoM!T371*100</f>
        <v>0.87102480321480813</v>
      </c>
      <c r="T371" s="305">
        <f>U371/MoM!U371*100</f>
        <v>0.87111190569512964</v>
      </c>
      <c r="U371" s="305">
        <f>V371/MoM!V371*100</f>
        <v>0.90412704692097512</v>
      </c>
      <c r="V371" s="305">
        <f>W371/MoM!W371*100</f>
        <v>0.90439828503505149</v>
      </c>
      <c r="W371" s="305">
        <f>X371/MoM!X371*100</f>
        <v>0.90457916469205846</v>
      </c>
      <c r="X371" s="305">
        <f>Y371/MoM!Y371*100</f>
        <v>0.89535245721219947</v>
      </c>
      <c r="Y371" s="305">
        <f>Z371/MoM!Z371*100</f>
        <v>0.90179899490412729</v>
      </c>
      <c r="Z371" s="305">
        <f>AA371/MoM!AA371*100</f>
        <v>0.90342223309495484</v>
      </c>
      <c r="AA371" s="305">
        <f>AB371/MoM!AB371*100</f>
        <v>0.9019767575220029</v>
      </c>
      <c r="AB371" s="305">
        <f>AC371/MoM!AC371*100</f>
        <v>0.90765921109439152</v>
      </c>
      <c r="AC371" s="305">
        <f>AD371/MoM!AD371*100</f>
        <v>0.91355899596650503</v>
      </c>
      <c r="AD371" s="305">
        <f>AE371/MoM!AE371*100</f>
        <v>0.92543526291406952</v>
      </c>
      <c r="AE371" s="305">
        <f>AF371/MoM!AF371*100</f>
        <v>0.92876682986056014</v>
      </c>
      <c r="AF371" s="305">
        <f>AG371/MoM!AG371*100</f>
        <v>0.9263520361029226</v>
      </c>
      <c r="AG371" s="305">
        <f>AH371/MoM!AH371*100</f>
        <v>0.97118747465030419</v>
      </c>
      <c r="AH371" s="305">
        <f>AI371/MoM!AI371*100</f>
        <v>0.97254713711481466</v>
      </c>
      <c r="AI371" s="305">
        <f>AJ371/MoM!AJ371*100</f>
        <v>0.98314790090936621</v>
      </c>
      <c r="AJ371" s="305">
        <f>AK371/MoM!AK371*100</f>
        <v>0.98944004747518621</v>
      </c>
      <c r="AK371" s="305">
        <f>AL371/MoM!AL371*100</f>
        <v>0.98498756726154779</v>
      </c>
      <c r="AL371" s="305">
        <f>AM371/MoM!AM371*100</f>
        <v>0.990208001368034</v>
      </c>
      <c r="AM371" s="305">
        <f>AN371/MoM!AN371*100</f>
        <v>0.99812966537897829</v>
      </c>
      <c r="AN371" s="305">
        <f>AO371/MoM!AO371*100</f>
        <v>1.0006249895424257</v>
      </c>
      <c r="AO371" s="305">
        <f>AP371/MoM!AP371*100</f>
        <v>1.00402711450687</v>
      </c>
      <c r="AP371" s="305">
        <f>AQ371/MoM!AQ371*100</f>
        <v>1.0112561097313195</v>
      </c>
      <c r="AQ371" s="305">
        <f>AR371/MoM!AR371*100</f>
        <v>1.0135819987837016</v>
      </c>
      <c r="AR371" s="307">
        <v>1</v>
      </c>
      <c r="AS371" s="305">
        <f>AR371*MoM!AS371/100</f>
        <v>1.006</v>
      </c>
      <c r="AT371" s="305">
        <f>AS371*MoM!AT371/100</f>
        <v>1.0069054</v>
      </c>
      <c r="AU371" s="305">
        <f>AT371*MoM!AU371/100</f>
        <v>1.00771092432</v>
      </c>
      <c r="AV371" s="305">
        <f>AU371*MoM!AV371/100</f>
        <v>1.0107340570929599</v>
      </c>
      <c r="AW371" s="305">
        <f>AV371*MoM!AW371/100</f>
        <v>1.008308295355937</v>
      </c>
      <c r="AX371" s="305">
        <f>AW371*MoM!AX371/100</f>
        <v>1.0150639609348218</v>
      </c>
      <c r="AY371" s="305">
        <f>AX371*MoM!AY371/100</f>
        <v>1.030289920348844</v>
      </c>
      <c r="AZ371" s="305">
        <f>AY371*MoM!AZ371/100</f>
        <v>1.0319383842214023</v>
      </c>
    </row>
    <row r="372" spans="1:52" ht="39.4" x14ac:dyDescent="0.45">
      <c r="A372" s="305">
        <f>Веса!A372</f>
        <v>1</v>
      </c>
      <c r="B372" s="305">
        <f>MoM!B372</f>
        <v>1</v>
      </c>
      <c r="C372" s="305">
        <f>БИПЦ_НДС!E372</f>
        <v>1</v>
      </c>
      <c r="D372" s="305">
        <f t="shared" si="5"/>
        <v>0</v>
      </c>
      <c r="E372" s="305">
        <v>0</v>
      </c>
      <c r="F372" s="305">
        <v>0</v>
      </c>
      <c r="G372" s="305">
        <v>0</v>
      </c>
      <c r="H372" s="305">
        <v>0</v>
      </c>
      <c r="I372" s="305">
        <v>1</v>
      </c>
      <c r="J372" s="308" t="s">
        <v>375</v>
      </c>
      <c r="K372" s="308" t="s">
        <v>375</v>
      </c>
      <c r="L372" s="305">
        <f>M372/MoM!M372*100</f>
        <v>0.8795679336151534</v>
      </c>
      <c r="M372" s="305">
        <f>N372/MoM!N372*100</f>
        <v>0.8795679336151534</v>
      </c>
      <c r="N372" s="305">
        <f>O372/MoM!O372*100</f>
        <v>0.8795679336151534</v>
      </c>
      <c r="O372" s="305">
        <f>P372/MoM!P372*100</f>
        <v>0.8795679336151534</v>
      </c>
      <c r="P372" s="305">
        <f>Q372/MoM!Q372*100</f>
        <v>0.8795679336151534</v>
      </c>
      <c r="Q372" s="305">
        <f>R372/MoM!R372*100</f>
        <v>0.88062341513549158</v>
      </c>
      <c r="R372" s="305">
        <f>S372/MoM!S372*100</f>
        <v>0.90651374354047509</v>
      </c>
      <c r="S372" s="305">
        <f>T372/MoM!T372*100</f>
        <v>0.90651374354047509</v>
      </c>
      <c r="T372" s="305">
        <f>U372/MoM!U372*100</f>
        <v>0.90651374354047509</v>
      </c>
      <c r="U372" s="305">
        <f>V372/MoM!V372*100</f>
        <v>0.90687634903789138</v>
      </c>
      <c r="V372" s="305">
        <f>W372/MoM!W372*100</f>
        <v>0.90687634903789138</v>
      </c>
      <c r="W372" s="305">
        <f>X372/MoM!X372*100</f>
        <v>0.90687634903789138</v>
      </c>
      <c r="X372" s="305">
        <f>Y372/MoM!Y372*100</f>
        <v>0.90687634903789138</v>
      </c>
      <c r="Y372" s="305">
        <f>Z372/MoM!Z372*100</f>
        <v>0.94451171752296392</v>
      </c>
      <c r="Z372" s="305">
        <f>AA372/MoM!AA372*100</f>
        <v>0.94470061986646847</v>
      </c>
      <c r="AA372" s="305">
        <f>AB372/MoM!AB372*100</f>
        <v>0.94470061986646847</v>
      </c>
      <c r="AB372" s="305">
        <f>AC372/MoM!AC372*100</f>
        <v>0.94470061986646847</v>
      </c>
      <c r="AC372" s="305">
        <f>AD372/MoM!AD372*100</f>
        <v>0.94470061986646847</v>
      </c>
      <c r="AD372" s="305">
        <f>AE372/MoM!AE372*100</f>
        <v>0.95764301835863908</v>
      </c>
      <c r="AE372" s="305">
        <f>AF372/MoM!AF372*100</f>
        <v>0.95831336847149018</v>
      </c>
      <c r="AF372" s="305">
        <f>AG372/MoM!AG372*100</f>
        <v>0.95831336847149018</v>
      </c>
      <c r="AG372" s="305">
        <f>AH372/MoM!AH372*100</f>
        <v>0.95831336847149018</v>
      </c>
      <c r="AH372" s="305">
        <f>AI372/MoM!AI372*100</f>
        <v>0.95831336847149018</v>
      </c>
      <c r="AI372" s="305">
        <f>AJ372/MoM!AJ372*100</f>
        <v>0.95831336847149018</v>
      </c>
      <c r="AJ372" s="305">
        <f>AK372/MoM!AK372*100</f>
        <v>0.95831336847149018</v>
      </c>
      <c r="AK372" s="305">
        <f>AL372/MoM!AL372*100</f>
        <v>0.95831336847149018</v>
      </c>
      <c r="AL372" s="305">
        <f>AM372/MoM!AM372*100</f>
        <v>0.95831336847149018</v>
      </c>
      <c r="AM372" s="305">
        <f>AN372/MoM!AN372*100</f>
        <v>1</v>
      </c>
      <c r="AN372" s="305">
        <f>AO372/MoM!AO372*100</f>
        <v>1</v>
      </c>
      <c r="AO372" s="305">
        <f>AP372/MoM!AP372*100</f>
        <v>1</v>
      </c>
      <c r="AP372" s="305">
        <f>AQ372/MoM!AQ372*100</f>
        <v>1</v>
      </c>
      <c r="AQ372" s="305">
        <f>AR372/MoM!AR372*100</f>
        <v>1</v>
      </c>
      <c r="AR372" s="307">
        <v>1</v>
      </c>
      <c r="AS372" s="305">
        <f>AR372*MoM!AS372/100</f>
        <v>1</v>
      </c>
      <c r="AT372" s="305">
        <f>AS372*MoM!AT372/100</f>
        <v>1.0029999999999999</v>
      </c>
      <c r="AU372" s="305">
        <f>AT372*MoM!AU372/100</f>
        <v>1.0029999999999999</v>
      </c>
      <c r="AV372" s="305">
        <f>AU372*MoM!AV372/100</f>
        <v>1.0032005999999998</v>
      </c>
      <c r="AW372" s="305">
        <f>AV372*MoM!AW372/100</f>
        <v>1.0034012401199996</v>
      </c>
      <c r="AX372" s="305">
        <f>AW372*MoM!AX372/100</f>
        <v>1.0394233446403076</v>
      </c>
      <c r="AY372" s="305">
        <f>AX372*MoM!AY372/100</f>
        <v>1.0401509409815557</v>
      </c>
      <c r="AZ372" s="305">
        <f>AY372*MoM!AZ372/100</f>
        <v>1.0404629862638501</v>
      </c>
    </row>
    <row r="373" spans="1:52" ht="26.25" x14ac:dyDescent="0.45">
      <c r="A373" s="305">
        <f>Веса!A373</f>
        <v>1</v>
      </c>
      <c r="B373" s="305">
        <f>MoM!B373</f>
        <v>1</v>
      </c>
      <c r="C373" s="305">
        <f>БИПЦ_НДС!E373</f>
        <v>1</v>
      </c>
      <c r="D373" s="305">
        <f t="shared" si="5"/>
        <v>0</v>
      </c>
      <c r="E373" s="305">
        <v>0</v>
      </c>
      <c r="F373" s="305">
        <v>0</v>
      </c>
      <c r="G373" s="305">
        <v>0</v>
      </c>
      <c r="H373" s="305">
        <v>0</v>
      </c>
      <c r="I373" s="305">
        <v>1</v>
      </c>
      <c r="J373" s="308" t="s">
        <v>376</v>
      </c>
      <c r="K373" s="308" t="s">
        <v>376</v>
      </c>
      <c r="L373" s="305">
        <f>M373/MoM!M373*100</f>
        <v>0.90111685874751568</v>
      </c>
      <c r="M373" s="305">
        <f>N373/MoM!N373*100</f>
        <v>0.90363998595200878</v>
      </c>
      <c r="N373" s="305">
        <f>O373/MoM!O373*100</f>
        <v>0.90472435393515116</v>
      </c>
      <c r="O373" s="305">
        <f>P373/MoM!P373*100</f>
        <v>0.9053576609829056</v>
      </c>
      <c r="P373" s="305">
        <f>Q373/MoM!Q373*100</f>
        <v>0.90590087557949528</v>
      </c>
      <c r="Q373" s="305">
        <f>R373/MoM!R373*100</f>
        <v>0.90771267733065431</v>
      </c>
      <c r="R373" s="305">
        <f>S373/MoM!S373*100</f>
        <v>0.90889270381118414</v>
      </c>
      <c r="S373" s="305">
        <f>T373/MoM!T373*100</f>
        <v>0.9107104892188066</v>
      </c>
      <c r="T373" s="305">
        <f>U373/MoM!U373*100</f>
        <v>0.9140801180289162</v>
      </c>
      <c r="U373" s="305">
        <f>V373/MoM!V373*100</f>
        <v>0.91581687025317116</v>
      </c>
      <c r="V373" s="305">
        <f>W373/MoM!W373*100</f>
        <v>0.91746534061962692</v>
      </c>
      <c r="W373" s="305">
        <f>X373/MoM!X373*100</f>
        <v>0.91838280596024646</v>
      </c>
      <c r="X373" s="305">
        <f>Y373/MoM!Y373*100</f>
        <v>0.92389310279600789</v>
      </c>
      <c r="Y373" s="305">
        <f>Z373/MoM!Z373*100</f>
        <v>0.92583327831187945</v>
      </c>
      <c r="Z373" s="305">
        <f>AA373/MoM!AA373*100</f>
        <v>0.92638877827886656</v>
      </c>
      <c r="AA373" s="305">
        <f>AB373/MoM!AB373*100</f>
        <v>0.92731516705714545</v>
      </c>
      <c r="AB373" s="305">
        <f>AC373/MoM!AC373*100</f>
        <v>0.92861340829102546</v>
      </c>
      <c r="AC373" s="305">
        <f>AD373/MoM!AD373*100</f>
        <v>0.93576373153486636</v>
      </c>
      <c r="AD373" s="305">
        <f>AE373/MoM!AE373*100</f>
        <v>0.93922605734154541</v>
      </c>
      <c r="AE373" s="305">
        <f>AF373/MoM!AF373*100</f>
        <v>0.94514318150279697</v>
      </c>
      <c r="AF373" s="305">
        <f>AG373/MoM!AG373*100</f>
        <v>0.94949084013770979</v>
      </c>
      <c r="AG373" s="305">
        <f>AH373/MoM!AH373*100</f>
        <v>0.95623222510268757</v>
      </c>
      <c r="AH373" s="305">
        <f>AI373/MoM!AI373*100</f>
        <v>0.96005715400309843</v>
      </c>
      <c r="AI373" s="305">
        <f>AJ373/MoM!AJ373*100</f>
        <v>0.96389738261911084</v>
      </c>
      <c r="AJ373" s="305">
        <f>AK373/MoM!AK373*100</f>
        <v>0.96871686953220637</v>
      </c>
      <c r="AK373" s="305">
        <f>AL373/MoM!AL373*100</f>
        <v>0.97181676351470925</v>
      </c>
      <c r="AL373" s="305">
        <f>AM373/MoM!AM373*100</f>
        <v>0.97628712062687684</v>
      </c>
      <c r="AM373" s="305">
        <f>AN373/MoM!AN373*100</f>
        <v>0.98556184827283222</v>
      </c>
      <c r="AN373" s="305">
        <f>AO373/MoM!AO373*100</f>
        <v>0.9907853260686782</v>
      </c>
      <c r="AO373" s="305">
        <f>AP373/MoM!AP373*100</f>
        <v>0.99851345161201399</v>
      </c>
      <c r="AP373" s="305">
        <f>AQ373/MoM!AQ373*100</f>
        <v>1.0017086946571723</v>
      </c>
      <c r="AQ373" s="305">
        <f>AR373/MoM!AR373*100</f>
        <v>1.0034115994380894</v>
      </c>
      <c r="AR373" s="307">
        <v>1</v>
      </c>
      <c r="AS373" s="305">
        <f>AR373*MoM!AS373/100</f>
        <v>1.0012999999999999</v>
      </c>
      <c r="AT373" s="305">
        <f>AS373*MoM!AT373/100</f>
        <v>1.0023012999999998</v>
      </c>
      <c r="AU373" s="305">
        <f>AT373*MoM!AU373/100</f>
        <v>1.0019003794799999</v>
      </c>
      <c r="AV373" s="305">
        <f>AU373*MoM!AV373/100</f>
        <v>1.0153258445650319</v>
      </c>
      <c r="AW373" s="305">
        <f>AV373*MoM!AW373/100</f>
        <v>1.0203009412034005</v>
      </c>
      <c r="AX373" s="305">
        <f>AW373*MoM!AX373/100</f>
        <v>1.0208110916740021</v>
      </c>
      <c r="AY373" s="305">
        <f>AX373*MoM!AY373/100</f>
        <v>1.0221381460931782</v>
      </c>
      <c r="AZ373" s="305">
        <f>AY373*MoM!AZ373/100</f>
        <v>1.023977994756146</v>
      </c>
    </row>
    <row r="374" spans="1:52" ht="28.5" x14ac:dyDescent="0.45">
      <c r="A374" s="305">
        <f>Веса!A374</f>
        <v>1</v>
      </c>
      <c r="B374" s="305">
        <f>MoM!B374</f>
        <v>1</v>
      </c>
      <c r="C374" s="305">
        <f>БИПЦ_НДС!E374</f>
        <v>1</v>
      </c>
      <c r="D374" s="305">
        <f t="shared" si="5"/>
        <v>0</v>
      </c>
      <c r="E374" s="305">
        <v>0</v>
      </c>
      <c r="F374" s="305">
        <v>0</v>
      </c>
      <c r="G374" s="305">
        <v>0</v>
      </c>
      <c r="H374" s="305">
        <v>0</v>
      </c>
      <c r="I374" s="305">
        <v>1</v>
      </c>
      <c r="J374" s="325" t="s">
        <v>377</v>
      </c>
      <c r="K374" s="310" t="s">
        <v>378</v>
      </c>
      <c r="L374" s="305">
        <f>M374/MoM!M374*100</f>
        <v>0.73735858863784187</v>
      </c>
      <c r="M374" s="305">
        <f>N374/MoM!N374*100</f>
        <v>0.73728485277897804</v>
      </c>
      <c r="N374" s="305">
        <f>O374/MoM!O374*100</f>
        <v>0.73765349520536749</v>
      </c>
      <c r="O374" s="305">
        <f>P374/MoM!P374*100</f>
        <v>0.75211150371139268</v>
      </c>
      <c r="P374" s="305">
        <f>Q374/MoM!Q374*100</f>
        <v>0.75669938388403213</v>
      </c>
      <c r="Q374" s="305">
        <f>R374/MoM!R374*100</f>
        <v>0.75760742314469298</v>
      </c>
      <c r="R374" s="305">
        <f>S374/MoM!S374*100</f>
        <v>0.75942568096024021</v>
      </c>
      <c r="S374" s="305">
        <f>T374/MoM!T374*100</f>
        <v>0.75950162352833628</v>
      </c>
      <c r="T374" s="305">
        <f>U374/MoM!U374*100</f>
        <v>0.79724885421769454</v>
      </c>
      <c r="U374" s="305">
        <f>V374/MoM!V374*100</f>
        <v>0.82220274335470833</v>
      </c>
      <c r="V374" s="305">
        <f>W374/MoM!W374*100</f>
        <v>0.82244940417771484</v>
      </c>
      <c r="W374" s="305">
        <f>X374/MoM!X374*100</f>
        <v>0.82220266935646158</v>
      </c>
      <c r="X374" s="305">
        <f>Y374/MoM!Y374*100</f>
        <v>0.82220266935646158</v>
      </c>
      <c r="Y374" s="305">
        <f>Z374/MoM!Z374*100</f>
        <v>0.82187378828871893</v>
      </c>
      <c r="Z374" s="305">
        <f>AA374/MoM!AA374*100</f>
        <v>0.8217916009098899</v>
      </c>
      <c r="AA374" s="305">
        <f>AB374/MoM!AB374*100</f>
        <v>0.8915617078271395</v>
      </c>
      <c r="AB374" s="305">
        <f>AC374/MoM!AC374*100</f>
        <v>0.89530626700001348</v>
      </c>
      <c r="AC374" s="305">
        <f>AD374/MoM!AD374*100</f>
        <v>0.89548532825341343</v>
      </c>
      <c r="AD374" s="305">
        <f>AE374/MoM!AE374*100</f>
        <v>0.89539577972058793</v>
      </c>
      <c r="AE374" s="305">
        <f>AF374/MoM!AF374*100</f>
        <v>0.89270959238142622</v>
      </c>
      <c r="AF374" s="305">
        <f>AG374/MoM!AG374*100</f>
        <v>0.89190615374828286</v>
      </c>
      <c r="AG374" s="305">
        <f>AH374/MoM!AH374*100</f>
        <v>0.89235210682515698</v>
      </c>
      <c r="AH374" s="305">
        <f>AI374/MoM!AI374*100</f>
        <v>1.0308451538044212</v>
      </c>
      <c r="AI374" s="305">
        <f>AJ374/MoM!AJ374*100</f>
        <v>1.0366178866657261</v>
      </c>
      <c r="AJ374" s="305">
        <f>AK374/MoM!AK374*100</f>
        <v>1.0367215484543926</v>
      </c>
      <c r="AK374" s="305">
        <f>AL374/MoM!AL374*100</f>
        <v>1.0383803029319196</v>
      </c>
      <c r="AL374" s="305">
        <f>AM374/MoM!AM374*100</f>
        <v>1.0345382958110716</v>
      </c>
      <c r="AM374" s="305">
        <f>AN374/MoM!AN374*100</f>
        <v>1.0288483351841107</v>
      </c>
      <c r="AN374" s="305">
        <f>AO374/MoM!AO374*100</f>
        <v>1.0181483124981958</v>
      </c>
      <c r="AO374" s="305">
        <f>AP374/MoM!AP374*100</f>
        <v>1.0103085704919599</v>
      </c>
      <c r="AP374" s="305">
        <f>AQ374/MoM!AQ374*100</f>
        <v>1.0201085636257319</v>
      </c>
      <c r="AQ374" s="305">
        <f>AR374/MoM!AR374*100</f>
        <v>0.99940035978412955</v>
      </c>
      <c r="AR374" s="307">
        <v>1</v>
      </c>
      <c r="AS374" s="305">
        <f>AR374*MoM!AS374/100</f>
        <v>1.0003</v>
      </c>
      <c r="AT374" s="305">
        <f>AS374*MoM!AT374/100</f>
        <v>0.99969981999999991</v>
      </c>
      <c r="AU374" s="305">
        <f>AT374*MoM!AU374/100</f>
        <v>0.98790336212399976</v>
      </c>
      <c r="AV374" s="305">
        <f>AU374*MoM!AV374/100</f>
        <v>0.9902743301930973</v>
      </c>
      <c r="AW374" s="305">
        <f>AV374*MoM!AW374/100</f>
        <v>0.99433445494688899</v>
      </c>
      <c r="AX374" s="305">
        <f>AW374*MoM!AX374/100</f>
        <v>0.99503048906535174</v>
      </c>
      <c r="AY374" s="305">
        <f>AX374*MoM!AY374/100</f>
        <v>0.99692104699457584</v>
      </c>
      <c r="AZ374" s="305">
        <f>AY374*MoM!AZ374/100</f>
        <v>0.99831673646036823</v>
      </c>
    </row>
    <row r="375" spans="1:52" ht="26.25" x14ac:dyDescent="0.45">
      <c r="A375" s="305">
        <f>Веса!A375</f>
        <v>1</v>
      </c>
      <c r="B375" s="305">
        <f>MoM!B375</f>
        <v>1</v>
      </c>
      <c r="C375" s="305">
        <f>БИПЦ_НДС!E375</f>
        <v>1</v>
      </c>
      <c r="D375" s="305">
        <f t="shared" si="5"/>
        <v>0</v>
      </c>
      <c r="E375" s="305">
        <v>0</v>
      </c>
      <c r="F375" s="305">
        <v>0</v>
      </c>
      <c r="G375" s="305">
        <v>0</v>
      </c>
      <c r="H375" s="305">
        <v>0</v>
      </c>
      <c r="I375" s="305">
        <v>1</v>
      </c>
      <c r="J375" s="308" t="s">
        <v>379</v>
      </c>
      <c r="K375" s="308" t="s">
        <v>379</v>
      </c>
      <c r="L375" s="305">
        <f>M375/MoM!M375*100</f>
        <v>0.8997415124481366</v>
      </c>
      <c r="M375" s="305">
        <f>N375/MoM!N375*100</f>
        <v>0.90451014246411177</v>
      </c>
      <c r="N375" s="305">
        <f>O375/MoM!O375*100</f>
        <v>0.90767592796273611</v>
      </c>
      <c r="O375" s="305">
        <f>P375/MoM!P375*100</f>
        <v>0.90940051222586538</v>
      </c>
      <c r="P375" s="305">
        <f>Q375/MoM!Q375*100</f>
        <v>0.91149213340398494</v>
      </c>
      <c r="Q375" s="305">
        <f>R375/MoM!R375*100</f>
        <v>0.91276822239075051</v>
      </c>
      <c r="R375" s="305">
        <f>S375/MoM!S375*100</f>
        <v>0.91258566874627234</v>
      </c>
      <c r="S375" s="305">
        <f>T375/MoM!T375*100</f>
        <v>0.91331573728126936</v>
      </c>
      <c r="T375" s="305">
        <f>U375/MoM!U375*100</f>
        <v>0.91395505829736623</v>
      </c>
      <c r="U375" s="305">
        <f>V375/MoM!V375*100</f>
        <v>0.91358947627404719</v>
      </c>
      <c r="V375" s="305">
        <f>W375/MoM!W375*100</f>
        <v>0.91404627101218416</v>
      </c>
      <c r="W375" s="305">
        <f>X375/MoM!X375*100</f>
        <v>0.91587436355420859</v>
      </c>
      <c r="X375" s="305">
        <f>Y375/MoM!Y375*100</f>
        <v>0.92173595948095555</v>
      </c>
      <c r="Y375" s="305">
        <f>Z375/MoM!Z375*100</f>
        <v>0.92514638253103509</v>
      </c>
      <c r="Z375" s="305">
        <f>AA375/MoM!AA375*100</f>
        <v>0.92653410210483178</v>
      </c>
      <c r="AA375" s="305">
        <f>AB375/MoM!AB375*100</f>
        <v>0.92885043736009376</v>
      </c>
      <c r="AB375" s="305">
        <f>AC375/MoM!AC375*100</f>
        <v>0.93117256345349397</v>
      </c>
      <c r="AC375" s="305">
        <f>AD375/MoM!AD375*100</f>
        <v>0.93284867406771033</v>
      </c>
      <c r="AD375" s="305">
        <f>AE375/MoM!AE375*100</f>
        <v>0.93396809247659163</v>
      </c>
      <c r="AE375" s="305">
        <f>AF375/MoM!AF375*100</f>
        <v>0.93303412438411515</v>
      </c>
      <c r="AF375" s="305">
        <f>AG375/MoM!AG375*100</f>
        <v>0.93732608135628193</v>
      </c>
      <c r="AG375" s="305">
        <f>AH375/MoM!AH375*100</f>
        <v>0.94435602696645404</v>
      </c>
      <c r="AH375" s="305">
        <f>AI375/MoM!AI375*100</f>
        <v>0.96465968154623283</v>
      </c>
      <c r="AI375" s="305">
        <f>AJ375/MoM!AJ375*100</f>
        <v>0.96745719462271695</v>
      </c>
      <c r="AJ375" s="305">
        <f>AK375/MoM!AK375*100</f>
        <v>0.97161726055959474</v>
      </c>
      <c r="AK375" s="305">
        <f>AL375/MoM!AL375*100</f>
        <v>0.97268603954621025</v>
      </c>
      <c r="AL375" s="305">
        <f>AM375/MoM!AM375*100</f>
        <v>0.97842488717953291</v>
      </c>
      <c r="AM375" s="305">
        <f>AN375/MoM!AN375*100</f>
        <v>0.99055735578055903</v>
      </c>
      <c r="AN375" s="305">
        <f>AO375/MoM!AO375*100</f>
        <v>0.99382619505463499</v>
      </c>
      <c r="AO375" s="305">
        <f>AP375/MoM!AP375*100</f>
        <v>0.9948200212496896</v>
      </c>
      <c r="AP375" s="305">
        <f>AQ375/MoM!AQ375*100</f>
        <v>0.99491950325181466</v>
      </c>
      <c r="AQ375" s="305">
        <f>AR375/MoM!AR375*100</f>
        <v>0.99720781810929393</v>
      </c>
      <c r="AR375" s="307">
        <v>1</v>
      </c>
      <c r="AS375" s="305">
        <f>AR375*MoM!AS375/100</f>
        <v>1.0034999999999998</v>
      </c>
      <c r="AT375" s="305">
        <f>AS375*MoM!AT375/100</f>
        <v>1.0068115499999997</v>
      </c>
      <c r="AU375" s="305">
        <f>AT375*MoM!AU375/100</f>
        <v>1.0112415208199996</v>
      </c>
      <c r="AV375" s="305">
        <f>AU375*MoM!AV375/100</f>
        <v>1.0305562338676615</v>
      </c>
      <c r="AW375" s="305">
        <f>AV375*MoM!AW375/100</f>
        <v>1.0355029037902264</v>
      </c>
      <c r="AX375" s="305">
        <f>AW375*MoM!AX375/100</f>
        <v>1.038505862211218</v>
      </c>
      <c r="AY375" s="305">
        <f>AX375*MoM!AY375/100</f>
        <v>1.0408944256943038</v>
      </c>
      <c r="AZ375" s="305">
        <f>AY375*MoM!AZ375/100</f>
        <v>1.0418312306774287</v>
      </c>
    </row>
    <row r="376" spans="1:52" x14ac:dyDescent="0.45">
      <c r="A376" s="305">
        <f>Веса!A376</f>
        <v>1</v>
      </c>
      <c r="B376" s="305">
        <f>MoM!B376</f>
        <v>1</v>
      </c>
      <c r="C376" s="305">
        <f>БИПЦ_НДС!E376</f>
        <v>1</v>
      </c>
      <c r="D376" s="305">
        <f t="shared" si="5"/>
        <v>0</v>
      </c>
      <c r="E376" s="305">
        <v>0</v>
      </c>
      <c r="F376" s="305">
        <v>0</v>
      </c>
      <c r="G376" s="305">
        <v>0</v>
      </c>
      <c r="H376" s="305">
        <v>0</v>
      </c>
      <c r="I376" s="305">
        <v>1</v>
      </c>
      <c r="J376" s="325" t="s">
        <v>380</v>
      </c>
      <c r="K376" s="325" t="s">
        <v>380</v>
      </c>
      <c r="L376" s="305">
        <f>M376/MoM!M376*100</f>
        <v>0.89567549916291445</v>
      </c>
      <c r="M376" s="305">
        <f>N376/MoM!N376*100</f>
        <v>0.89594420181266332</v>
      </c>
      <c r="N376" s="305">
        <f>O376/MoM!O376*100</f>
        <v>0.89612339065302582</v>
      </c>
      <c r="O376" s="305">
        <f>P376/MoM!P376*100</f>
        <v>0.89943904719844203</v>
      </c>
      <c r="P376" s="305">
        <f>Q376/MoM!Q376*100</f>
        <v>0.89817983253236422</v>
      </c>
      <c r="Q376" s="305">
        <f>R376/MoM!R376*100</f>
        <v>0.89898819438164335</v>
      </c>
      <c r="R376" s="305">
        <f>S376/MoM!S376*100</f>
        <v>0.90069627195096835</v>
      </c>
      <c r="S376" s="305">
        <f>T376/MoM!T376*100</f>
        <v>0.90231752524048003</v>
      </c>
      <c r="T376" s="305">
        <f>U376/MoM!U376*100</f>
        <v>0.91097977348278858</v>
      </c>
      <c r="U376" s="305">
        <f>V376/MoM!V376*100</f>
        <v>0.91444149662202301</v>
      </c>
      <c r="V376" s="305">
        <f>W376/MoM!W376*100</f>
        <v>0.91563027056763158</v>
      </c>
      <c r="W376" s="305">
        <f>X376/MoM!X376*100</f>
        <v>0.91865185046050479</v>
      </c>
      <c r="X376" s="305">
        <f>Y376/MoM!Y376*100</f>
        <v>0.91892744601564291</v>
      </c>
      <c r="Y376" s="305">
        <f>Z376/MoM!Z376*100</f>
        <v>0.94686284037451851</v>
      </c>
      <c r="Z376" s="305">
        <f>AA376/MoM!AA376*100</f>
        <v>0.95330150768906519</v>
      </c>
      <c r="AA376" s="305">
        <f>AB376/MoM!AB376*100</f>
        <v>0.95387348859367871</v>
      </c>
      <c r="AB376" s="305">
        <f>AC376/MoM!AC376*100</f>
        <v>0.95406426329139737</v>
      </c>
      <c r="AC376" s="305">
        <f>AD376/MoM!AD376*100</f>
        <v>0.94175683429493817</v>
      </c>
      <c r="AD376" s="305">
        <f>AE376/MoM!AE376*100</f>
        <v>0.9420393613452267</v>
      </c>
      <c r="AE376" s="305">
        <f>AF376/MoM!AF376*100</f>
        <v>0.94006107868640187</v>
      </c>
      <c r="AF376" s="305">
        <f>AG376/MoM!AG376*100</f>
        <v>0.97174113703813358</v>
      </c>
      <c r="AG376" s="305">
        <f>AH376/MoM!AH376*100</f>
        <v>0.97679419095073183</v>
      </c>
      <c r="AH376" s="305">
        <f>AI376/MoM!AI376*100</f>
        <v>0.97728258804620716</v>
      </c>
      <c r="AI376" s="305">
        <f>AJ376/MoM!AJ376*100</f>
        <v>0.97757577282262098</v>
      </c>
      <c r="AJ376" s="305">
        <f>AK376/MoM!AK376*100</f>
        <v>0.97630492431795157</v>
      </c>
      <c r="AK376" s="305">
        <f>AL376/MoM!AL376*100</f>
        <v>0.97435231446931569</v>
      </c>
      <c r="AL376" s="305">
        <f>AM376/MoM!AM376*100</f>
        <v>0.98584967178005378</v>
      </c>
      <c r="AM376" s="305">
        <f>AN376/MoM!AN376*100</f>
        <v>0.99482090379325228</v>
      </c>
      <c r="AN376" s="305">
        <f>AO376/MoM!AO376*100</f>
        <v>0.99521883215476969</v>
      </c>
      <c r="AO376" s="305">
        <f>AP376/MoM!AP376*100</f>
        <v>0.9953183540379853</v>
      </c>
      <c r="AP376" s="305">
        <f>AQ376/MoM!AQ376*100</f>
        <v>0.99720945891065738</v>
      </c>
      <c r="AQ376" s="305">
        <f>AR376/MoM!AR376*100</f>
        <v>0.99671085418120209</v>
      </c>
      <c r="AR376" s="307">
        <v>1</v>
      </c>
      <c r="AS376" s="305">
        <f>AR376*MoM!AS376/100</f>
        <v>0.99950000000000006</v>
      </c>
      <c r="AT376" s="305">
        <f>AS376*MoM!AT376/100</f>
        <v>1.0048973000000001</v>
      </c>
      <c r="AU376" s="305">
        <f>AT376*MoM!AU376/100</f>
        <v>1.02750748925</v>
      </c>
      <c r="AV376" s="305">
        <f>AU376*MoM!AV376/100</f>
        <v>1.0464136270522</v>
      </c>
      <c r="AW376" s="305">
        <f>AV376*MoM!AW376/100</f>
        <v>1.0478786061300731</v>
      </c>
      <c r="AX376" s="305">
        <f>AW376*MoM!AX376/100</f>
        <v>1.0533275748819495</v>
      </c>
      <c r="AY376" s="305">
        <f>AX376*MoM!AY376/100</f>
        <v>1.053643573154414</v>
      </c>
      <c r="AZ376" s="305">
        <f>AY376*MoM!AZ376/100</f>
        <v>1.0544864880129377</v>
      </c>
    </row>
    <row r="377" spans="1:52" ht="26.25" x14ac:dyDescent="0.45">
      <c r="A377" s="305">
        <f>Веса!A377</f>
        <v>1</v>
      </c>
      <c r="B377" s="305">
        <f>MoM!B377</f>
        <v>1</v>
      </c>
      <c r="C377" s="305">
        <f>БИПЦ_НДС!E377</f>
        <v>0</v>
      </c>
      <c r="D377" s="305">
        <f t="shared" si="5"/>
        <v>1</v>
      </c>
      <c r="E377" s="305">
        <v>0</v>
      </c>
      <c r="F377" s="305">
        <v>0</v>
      </c>
      <c r="G377" s="305">
        <v>0</v>
      </c>
      <c r="H377" s="305">
        <v>0</v>
      </c>
      <c r="I377" s="305">
        <v>1</v>
      </c>
      <c r="J377" s="308" t="s">
        <v>381</v>
      </c>
      <c r="K377" s="308" t="s">
        <v>381</v>
      </c>
      <c r="L377" s="305">
        <f>M377/MoM!M377*100</f>
        <v>0.67748385505236408</v>
      </c>
      <c r="M377" s="305">
        <f>N377/MoM!N377*100</f>
        <v>0.68046478401459443</v>
      </c>
      <c r="N377" s="305">
        <f>O377/MoM!O377*100</f>
        <v>0.69073980225321485</v>
      </c>
      <c r="O377" s="305">
        <f>P377/MoM!P377*100</f>
        <v>0.69329553952155176</v>
      </c>
      <c r="P377" s="305">
        <f>Q377/MoM!Q377*100</f>
        <v>0.69544475569406861</v>
      </c>
      <c r="Q377" s="305">
        <f>R377/MoM!R377*100</f>
        <v>0.69940879080152474</v>
      </c>
      <c r="R377" s="305">
        <f>S377/MoM!S377*100</f>
        <v>0.70661270134678045</v>
      </c>
      <c r="S377" s="305">
        <f>T377/MoM!T377*100</f>
        <v>0.72950695287041611</v>
      </c>
      <c r="T377" s="305">
        <f>U377/MoM!U377*100</f>
        <v>0.74417004262311148</v>
      </c>
      <c r="U377" s="305">
        <f>V377/MoM!V377*100</f>
        <v>0.76694164592737868</v>
      </c>
      <c r="V377" s="305">
        <f>W377/MoM!W377*100</f>
        <v>0.79439815685157877</v>
      </c>
      <c r="W377" s="305">
        <f>X377/MoM!X377*100</f>
        <v>0.80432813381222346</v>
      </c>
      <c r="X377" s="305">
        <f>Y377/MoM!Y377*100</f>
        <v>0.80239774629107408</v>
      </c>
      <c r="Y377" s="305">
        <f>Z377/MoM!Z377*100</f>
        <v>0.81651994662579708</v>
      </c>
      <c r="Z377" s="305">
        <f>AA377/MoM!AA377*100</f>
        <v>0.82966591776647247</v>
      </c>
      <c r="AA377" s="305">
        <f>AB377/MoM!AB377*100</f>
        <v>0.83638621170038085</v>
      </c>
      <c r="AB377" s="305">
        <f>AC377/MoM!AC377*100</f>
        <v>0.8404845041377127</v>
      </c>
      <c r="AC377" s="305">
        <f>AD377/MoM!AD377*100</f>
        <v>0.85241938409646822</v>
      </c>
      <c r="AD377" s="305">
        <f>AE377/MoM!AE377*100</f>
        <v>0.86716623944133719</v>
      </c>
      <c r="AE377" s="305">
        <f>AF377/MoM!AF377*100</f>
        <v>0.91052455141340405</v>
      </c>
      <c r="AF377" s="305">
        <f>AG377/MoM!AG377*100</f>
        <v>0.93337871765388059</v>
      </c>
      <c r="AG377" s="305">
        <f>AH377/MoM!AH377*100</f>
        <v>0.94840611500810812</v>
      </c>
      <c r="AH377" s="305">
        <f>AI377/MoM!AI377*100</f>
        <v>0.95068228968412749</v>
      </c>
      <c r="AI377" s="305">
        <f>AJ377/MoM!AJ377*100</f>
        <v>0.95486529175873769</v>
      </c>
      <c r="AJ377" s="305">
        <f>AK377/MoM!AK377*100</f>
        <v>0.96345907938456643</v>
      </c>
      <c r="AK377" s="305">
        <f>AL377/MoM!AL377*100</f>
        <v>0.96644580253065859</v>
      </c>
      <c r="AL377" s="305">
        <f>AM377/MoM!AM377*100</f>
        <v>0.96692902543192383</v>
      </c>
      <c r="AM377" s="305">
        <f>AN377/MoM!AN377*100</f>
        <v>0.96731579704209658</v>
      </c>
      <c r="AN377" s="305">
        <f>AO377/MoM!AO377*100</f>
        <v>0.97428047078079971</v>
      </c>
      <c r="AO377" s="305">
        <f>AP377/MoM!AP377*100</f>
        <v>0.97642388781651746</v>
      </c>
      <c r="AP377" s="305">
        <f>AQ377/MoM!AQ377*100</f>
        <v>0.98296592786488812</v>
      </c>
      <c r="AQ377" s="305">
        <f>AR377/MoM!AR377*100</f>
        <v>0.99810360315400748</v>
      </c>
      <c r="AR377" s="307">
        <v>1</v>
      </c>
      <c r="AS377" s="305">
        <f>AR377*MoM!AS377/100</f>
        <v>1.0034000000000001</v>
      </c>
      <c r="AT377" s="305">
        <f>AS377*MoM!AT377/100</f>
        <v>1.0048047600000001</v>
      </c>
      <c r="AU377" s="305">
        <f>AT377*MoM!AU377/100</f>
        <v>1.0071158109480001</v>
      </c>
      <c r="AV377" s="305">
        <f>AU377*MoM!AV377/100</f>
        <v>1.0091300425698961</v>
      </c>
      <c r="AW377" s="305">
        <f>AV377*MoM!AW377/100</f>
        <v>1.0099373466039521</v>
      </c>
      <c r="AX377" s="305">
        <f>AW377*MoM!AX377/100</f>
        <v>1.0071095220334609</v>
      </c>
      <c r="AY377" s="305">
        <f>AX377*MoM!AY377/100</f>
        <v>1.013252890117865</v>
      </c>
      <c r="AZ377" s="305">
        <f>AY377*MoM!AZ377/100</f>
        <v>1.0157860223431596</v>
      </c>
    </row>
    <row r="378" spans="1:52" ht="26.25" x14ac:dyDescent="0.45">
      <c r="A378" s="305">
        <f>Веса!A378</f>
        <v>1</v>
      </c>
      <c r="B378" s="305">
        <f>MoM!B378</f>
        <v>1</v>
      </c>
      <c r="C378" s="305">
        <f>БИПЦ_НДС!E378</f>
        <v>0</v>
      </c>
      <c r="D378" s="305">
        <f t="shared" si="5"/>
        <v>1</v>
      </c>
      <c r="E378" s="305">
        <v>0</v>
      </c>
      <c r="F378" s="305">
        <v>0</v>
      </c>
      <c r="G378" s="305">
        <v>0</v>
      </c>
      <c r="H378" s="305">
        <v>0</v>
      </c>
      <c r="I378" s="305">
        <v>1</v>
      </c>
      <c r="J378" s="308" t="s">
        <v>382</v>
      </c>
      <c r="K378" s="308" t="s">
        <v>382</v>
      </c>
      <c r="L378" s="305">
        <f>M378/MoM!M378*100</f>
        <v>0.68935234574137561</v>
      </c>
      <c r="M378" s="305">
        <f>N378/MoM!N378*100</f>
        <v>0.69162720848232218</v>
      </c>
      <c r="N378" s="305">
        <f>O378/MoM!O378*100</f>
        <v>0.69895845689223479</v>
      </c>
      <c r="O378" s="305">
        <f>P378/MoM!P378*100</f>
        <v>0.70077574888015459</v>
      </c>
      <c r="P378" s="305">
        <f>Q378/MoM!Q378*100</f>
        <v>0.7097456784658206</v>
      </c>
      <c r="Q378" s="305">
        <f>R378/MoM!R378*100</f>
        <v>0.71194589006906461</v>
      </c>
      <c r="R378" s="305">
        <f>S378/MoM!S378*100</f>
        <v>0.72355060807719029</v>
      </c>
      <c r="S378" s="305">
        <f>T378/MoM!T378*100</f>
        <v>0.74793426356939163</v>
      </c>
      <c r="T378" s="305">
        <f>U378/MoM!U378*100</f>
        <v>0.77007311777104559</v>
      </c>
      <c r="U378" s="305">
        <f>V378/MoM!V378*100</f>
        <v>0.79063407001553254</v>
      </c>
      <c r="V378" s="305">
        <f>W378/MoM!W378*100</f>
        <v>0.81719937476805449</v>
      </c>
      <c r="W378" s="305">
        <f>X378/MoM!X378*100</f>
        <v>0.82471760901592062</v>
      </c>
      <c r="X378" s="305">
        <f>Y378/MoM!Y378*100</f>
        <v>0.83090299108354004</v>
      </c>
      <c r="Y378" s="305">
        <f>Z378/MoM!Z378*100</f>
        <v>0.84012601428456735</v>
      </c>
      <c r="Z378" s="305">
        <f>AA378/MoM!AA378*100</f>
        <v>0.84970345084741139</v>
      </c>
      <c r="AA378" s="305">
        <f>AB378/MoM!AB378*100</f>
        <v>0.85641610810910596</v>
      </c>
      <c r="AB378" s="305">
        <f>AC378/MoM!AC378*100</f>
        <v>0.86361000341722249</v>
      </c>
      <c r="AC378" s="305">
        <f>AD378/MoM!AD378*100</f>
        <v>0.87880953947736562</v>
      </c>
      <c r="AD378" s="305">
        <f>AE378/MoM!AE378*100</f>
        <v>0.89067346826031002</v>
      </c>
      <c r="AE378" s="305">
        <f>AF378/MoM!AF378*100</f>
        <v>0.92647854168437449</v>
      </c>
      <c r="AF378" s="305">
        <f>AG378/MoM!AG378*100</f>
        <v>0.93880070628877665</v>
      </c>
      <c r="AG378" s="305">
        <f>AH378/MoM!AH378*100</f>
        <v>0.95466643822505692</v>
      </c>
      <c r="AH378" s="305">
        <f>AI378/MoM!AI378*100</f>
        <v>0.95609843788239457</v>
      </c>
      <c r="AI378" s="305">
        <f>AJ378/MoM!AJ378*100</f>
        <v>0.95934917257119479</v>
      </c>
      <c r="AJ378" s="305">
        <f>AK378/MoM!AK378*100</f>
        <v>0.9757540434221621</v>
      </c>
      <c r="AK378" s="305">
        <f>AL378/MoM!AL378*100</f>
        <v>0.97009466997031357</v>
      </c>
      <c r="AL378" s="305">
        <f>AM378/MoM!AM378*100</f>
        <v>0.96262494101154228</v>
      </c>
      <c r="AM378" s="305">
        <f>AN378/MoM!AN378*100</f>
        <v>0.96310625348204804</v>
      </c>
      <c r="AN378" s="305">
        <f>AO378/MoM!AO378*100</f>
        <v>0.96955906538037773</v>
      </c>
      <c r="AO378" s="305">
        <f>AP378/MoM!AP378*100</f>
        <v>0.97207991895036672</v>
      </c>
      <c r="AP378" s="305">
        <f>AQ378/MoM!AQ378*100</f>
        <v>0.97762077448838369</v>
      </c>
      <c r="AQ378" s="305">
        <f>AR378/MoM!AR378*100</f>
        <v>0.99482690011937924</v>
      </c>
      <c r="AR378" s="307">
        <v>1</v>
      </c>
      <c r="AS378" s="305">
        <f>AR378*MoM!AS378/100</f>
        <v>1.0068999999999999</v>
      </c>
      <c r="AT378" s="305">
        <f>AS378*MoM!AT378/100</f>
        <v>1.0076048299999998</v>
      </c>
      <c r="AU378" s="305">
        <f>AT378*MoM!AU378/100</f>
        <v>1.0082093928979998</v>
      </c>
      <c r="AV378" s="305">
        <f>AU378*MoM!AV378/100</f>
        <v>1.0120405885910122</v>
      </c>
      <c r="AW378" s="305">
        <f>AV378*MoM!AW378/100</f>
        <v>1.0129514251207441</v>
      </c>
      <c r="AX378" s="305">
        <f>AW378*MoM!AX378/100</f>
        <v>1.0076840777101161</v>
      </c>
      <c r="AY378" s="305">
        <f>AX378*MoM!AY378/100</f>
        <v>1.0136294137686059</v>
      </c>
      <c r="AZ378" s="305">
        <f>AY378*MoM!AZ378/100</f>
        <v>1.0176839314236803</v>
      </c>
    </row>
    <row r="379" spans="1:52" ht="26.25" x14ac:dyDescent="0.45">
      <c r="A379" s="305">
        <f>Веса!A379</f>
        <v>1</v>
      </c>
      <c r="B379" s="314">
        <f>MoM!B379</f>
        <v>0</v>
      </c>
      <c r="C379" s="305">
        <f>БИПЦ_НДС!E379</f>
        <v>0</v>
      </c>
      <c r="D379" s="305">
        <f t="shared" si="5"/>
        <v>1</v>
      </c>
      <c r="E379" s="305">
        <v>0</v>
      </c>
      <c r="F379" s="305">
        <v>0</v>
      </c>
      <c r="G379" s="305">
        <v>0</v>
      </c>
      <c r="H379" s="305">
        <v>0</v>
      </c>
      <c r="I379" s="305">
        <v>1</v>
      </c>
      <c r="J379" s="325" t="s">
        <v>383</v>
      </c>
      <c r="K379" s="325" t="s">
        <v>383</v>
      </c>
      <c r="L379" s="305">
        <f>M379/MoM!M379*100</f>
        <v>0.8014482345516234</v>
      </c>
      <c r="M379" s="305">
        <f>N379/MoM!N379*100</f>
        <v>0.8077796756045813</v>
      </c>
      <c r="N379" s="305">
        <f>O379/MoM!O379*100</f>
        <v>0.81852314529012227</v>
      </c>
      <c r="O379" s="305">
        <f>P379/MoM!P379*100</f>
        <v>0.82269761333110192</v>
      </c>
      <c r="P379" s="305">
        <f>Q379/MoM!Q379*100</f>
        <v>0.84153738867638417</v>
      </c>
      <c r="Q379" s="305">
        <f>R379/MoM!R379*100</f>
        <v>0.86678351033667567</v>
      </c>
      <c r="R379" s="305">
        <f>S379/MoM!S379*100</f>
        <v>0.87588473719521076</v>
      </c>
      <c r="S379" s="305">
        <f>T379/MoM!T379*100</f>
        <v>0.87886274530167463</v>
      </c>
      <c r="T379" s="305">
        <f>U379/MoM!U379*100</f>
        <v>0.86726175706369257</v>
      </c>
      <c r="U379" s="305">
        <f>V379/MoM!V379*100</f>
        <v>0.86544050737385891</v>
      </c>
      <c r="V379" s="305">
        <f>W379/MoM!W379*100</f>
        <v>0.85185309140808929</v>
      </c>
      <c r="W379" s="305">
        <f>X379/MoM!X379*100</f>
        <v>0.8623308844324088</v>
      </c>
      <c r="X379" s="305">
        <f>Y379/MoM!Y379*100</f>
        <v>0.86293451605151139</v>
      </c>
      <c r="Y379" s="305">
        <f>Z379/MoM!Z379*100</f>
        <v>0.87113239395400066</v>
      </c>
      <c r="Z379" s="305">
        <f>AA379/MoM!AA379*100</f>
        <v>0.8868127770451727</v>
      </c>
      <c r="AA379" s="305">
        <f>AB379/MoM!AB379*100</f>
        <v>0.89541486098251077</v>
      </c>
      <c r="AB379" s="305">
        <f>AC379/MoM!AC379*100</f>
        <v>0.94242414118409257</v>
      </c>
      <c r="AC379" s="305">
        <f>AD379/MoM!AD379*100</f>
        <v>0.9555238367465515</v>
      </c>
      <c r="AD379" s="305">
        <f>AE379/MoM!AE379*100</f>
        <v>0.97463431348148255</v>
      </c>
      <c r="AE379" s="305">
        <f>AF379/MoM!AF379*100</f>
        <v>0.98603753494921587</v>
      </c>
      <c r="AF379" s="305">
        <f>AG379/MoM!AG379*100</f>
        <v>0.95290667377492222</v>
      </c>
      <c r="AG379" s="305">
        <f>AH379/MoM!AH379*100</f>
        <v>0.9467127803953852</v>
      </c>
      <c r="AH379" s="305">
        <f>AI379/MoM!AI379*100</f>
        <v>0.9337428153039683</v>
      </c>
      <c r="AI379" s="305">
        <f>AJ379/MoM!AJ379*100</f>
        <v>0.92758011272296215</v>
      </c>
      <c r="AJ379" s="305">
        <f>AK379/MoM!AK379*100</f>
        <v>0.92674529062151145</v>
      </c>
      <c r="AK379" s="305">
        <f>AL379/MoM!AL379*100</f>
        <v>0.94046112092270973</v>
      </c>
      <c r="AL379" s="305">
        <f>AM379/MoM!AM379*100</f>
        <v>0.96792258565365286</v>
      </c>
      <c r="AM379" s="305">
        <f>AN379/MoM!AN379*100</f>
        <v>1.006929865855495</v>
      </c>
      <c r="AN379" s="305">
        <f>AO379/MoM!AO379*100</f>
        <v>1.0263636122665063</v>
      </c>
      <c r="AO379" s="305">
        <f>AP379/MoM!AP379*100</f>
        <v>1.0364219756667181</v>
      </c>
      <c r="AP379" s="305">
        <f>AQ379/MoM!AQ379*100</f>
        <v>1.0304107282078512</v>
      </c>
      <c r="AQ379" s="305">
        <f>AR379/MoM!AR379*100</f>
        <v>1.0033109260559847</v>
      </c>
      <c r="AR379" s="307">
        <v>1</v>
      </c>
      <c r="AS379" s="305">
        <f>AR379*MoM!AS379/100</f>
        <v>0.9951000000000001</v>
      </c>
      <c r="AT379" s="305">
        <f>AS379*MoM!AT379/100</f>
        <v>1.0048519800000002</v>
      </c>
      <c r="AU379" s="305">
        <f>AT379*MoM!AU379/100</f>
        <v>1.0124888550480002</v>
      </c>
      <c r="AV379" s="305">
        <f>AU379*MoM!AV379/100</f>
        <v>1.0169438060102114</v>
      </c>
      <c r="AW379" s="305">
        <f>AV379*MoM!AW379/100</f>
        <v>1.0236556351298787</v>
      </c>
      <c r="AX379" s="305">
        <f>AW379*MoM!AX379/100</f>
        <v>1.0425932643797813</v>
      </c>
      <c r="AY379" s="305">
        <f>AX379*MoM!AY379/100</f>
        <v>1.0693879112743416</v>
      </c>
      <c r="AZ379" s="305">
        <f>AY379*MoM!AZ379/100</f>
        <v>1.0836107704942903</v>
      </c>
    </row>
    <row r="380" spans="1:52" x14ac:dyDescent="0.45">
      <c r="A380" s="305">
        <f>Веса!A380</f>
        <v>1</v>
      </c>
      <c r="B380" s="314">
        <f>MoM!B380</f>
        <v>0</v>
      </c>
      <c r="C380" s="305">
        <f>БИПЦ_НДС!E380</f>
        <v>0</v>
      </c>
      <c r="D380" s="305">
        <f t="shared" si="5"/>
        <v>1</v>
      </c>
      <c r="E380" s="305">
        <v>0</v>
      </c>
      <c r="F380" s="305">
        <v>0</v>
      </c>
      <c r="G380" s="305">
        <v>0</v>
      </c>
      <c r="H380" s="305">
        <v>0</v>
      </c>
      <c r="I380" s="305">
        <v>1</v>
      </c>
      <c r="J380" s="325" t="s">
        <v>384</v>
      </c>
      <c r="K380" s="325" t="s">
        <v>384</v>
      </c>
      <c r="L380" s="305">
        <f>M380/MoM!M380*100</f>
        <v>0.77294375280456784</v>
      </c>
      <c r="M380" s="305">
        <f>N380/MoM!N380*100</f>
        <v>0.77619011656634695</v>
      </c>
      <c r="N380" s="305">
        <f>O380/MoM!O380*100</f>
        <v>0.78558201697679975</v>
      </c>
      <c r="O380" s="305">
        <f>P380/MoM!P380*100</f>
        <v>0.79233802232280026</v>
      </c>
      <c r="P380" s="305">
        <f>Q380/MoM!Q380*100</f>
        <v>0.80707550953800444</v>
      </c>
      <c r="Q380" s="305">
        <f>R380/MoM!R380*100</f>
        <v>0.82878584074457684</v>
      </c>
      <c r="R380" s="305">
        <f>S380/MoM!S380*100</f>
        <v>0.83699082056794805</v>
      </c>
      <c r="S380" s="305">
        <f>T380/MoM!T380*100</f>
        <v>0.84703471041476341</v>
      </c>
      <c r="T380" s="305">
        <f>U380/MoM!U380*100</f>
        <v>0.83458330017166638</v>
      </c>
      <c r="U380" s="305">
        <f>V380/MoM!V380*100</f>
        <v>0.83199609194113422</v>
      </c>
      <c r="V380" s="305">
        <f>W380/MoM!W380*100</f>
        <v>0.83490807826292812</v>
      </c>
      <c r="W380" s="305">
        <f>X380/MoM!X380*100</f>
        <v>0.84910151559339786</v>
      </c>
      <c r="X380" s="305">
        <f>Y380/MoM!Y380*100</f>
        <v>0.85249792165577143</v>
      </c>
      <c r="Y380" s="305">
        <f>Z380/MoM!Z380*100</f>
        <v>0.87236112323035087</v>
      </c>
      <c r="Z380" s="305">
        <f>AA380/MoM!AA380*100</f>
        <v>0.89661276245615462</v>
      </c>
      <c r="AA380" s="305">
        <f>AB380/MoM!AB380*100</f>
        <v>0.89858531053355806</v>
      </c>
      <c r="AB380" s="305">
        <f>AC380/MoM!AC380*100</f>
        <v>0.92158909448321713</v>
      </c>
      <c r="AC380" s="305">
        <f>AD380/MoM!AD380*100</f>
        <v>0.9531074415145433</v>
      </c>
      <c r="AD380" s="305">
        <f>AE380/MoM!AE380*100</f>
        <v>0.96530721676592945</v>
      </c>
      <c r="AE380" s="305">
        <f>AF380/MoM!AF380*100</f>
        <v>0.97100252934484854</v>
      </c>
      <c r="AF380" s="305">
        <f>AG380/MoM!AG380*100</f>
        <v>0.957893995198693</v>
      </c>
      <c r="AG380" s="305">
        <f>AH380/MoM!AH380*100</f>
        <v>0.9538708404188585</v>
      </c>
      <c r="AH380" s="305">
        <f>AI380/MoM!AI380*100</f>
        <v>0.94690758328380087</v>
      </c>
      <c r="AI380" s="305">
        <f>AJ380/MoM!AJ380*100</f>
        <v>0.93990046716750075</v>
      </c>
      <c r="AJ380" s="305">
        <f>AK380/MoM!AK380*100</f>
        <v>0.94234420838213639</v>
      </c>
      <c r="AK380" s="305">
        <f>AL380/MoM!AL380*100</f>
        <v>0.95911793529133837</v>
      </c>
      <c r="AL380" s="305">
        <f>AM380/MoM!AM380*100</f>
        <v>0.97628614633305344</v>
      </c>
      <c r="AM380" s="305">
        <f>AN380/MoM!AN380*100</f>
        <v>1.0040126728889123</v>
      </c>
      <c r="AN380" s="305">
        <f>AO380/MoM!AO380*100</f>
        <v>1.0237917225448239</v>
      </c>
      <c r="AO380" s="305">
        <f>AP380/MoM!AP380*100</f>
        <v>1.0310606437748921</v>
      </c>
      <c r="AP380" s="305">
        <f>AQ380/MoM!AQ380*100</f>
        <v>1.0271426133285477</v>
      </c>
      <c r="AQ380" s="305">
        <f>AR380/MoM!AR380*100</f>
        <v>1.0119409026512851</v>
      </c>
      <c r="AR380" s="307">
        <v>1</v>
      </c>
      <c r="AS380" s="305">
        <f>AR380*MoM!AS380/100</f>
        <v>0.99590000000000001</v>
      </c>
      <c r="AT380" s="305">
        <f>AS380*MoM!AT380/100</f>
        <v>0.9969954900000001</v>
      </c>
      <c r="AU380" s="305">
        <f>AT380*MoM!AU380/100</f>
        <v>1.013146816938</v>
      </c>
      <c r="AV380" s="305">
        <f>AU380*MoM!AV380/100</f>
        <v>1.0364491937275739</v>
      </c>
      <c r="AW380" s="305">
        <f>AV380*MoM!AW380/100</f>
        <v>1.0414241498574663</v>
      </c>
      <c r="AX380" s="305">
        <f>AW380*MoM!AX380/100</f>
        <v>1.0574620817652713</v>
      </c>
      <c r="AY380" s="305">
        <f>AX380*MoM!AY380/100</f>
        <v>1.0753331909471044</v>
      </c>
      <c r="AZ380" s="305">
        <f>AY380*MoM!AZ380/100</f>
        <v>1.0928611219595421</v>
      </c>
    </row>
    <row r="381" spans="1:52" x14ac:dyDescent="0.45">
      <c r="A381" s="305">
        <f>Веса!A381</f>
        <v>1</v>
      </c>
      <c r="B381" s="314">
        <f>MoM!B381</f>
        <v>0</v>
      </c>
      <c r="C381" s="305">
        <f>БИПЦ_НДС!E381</f>
        <v>0</v>
      </c>
      <c r="D381" s="305">
        <f t="shared" si="5"/>
        <v>1</v>
      </c>
      <c r="E381" s="305">
        <v>0</v>
      </c>
      <c r="F381" s="305">
        <v>0</v>
      </c>
      <c r="G381" s="305">
        <v>0</v>
      </c>
      <c r="H381" s="305">
        <v>0</v>
      </c>
      <c r="I381" s="305">
        <v>1</v>
      </c>
      <c r="J381" s="308" t="s">
        <v>385</v>
      </c>
      <c r="K381" s="308" t="s">
        <v>385</v>
      </c>
      <c r="L381" s="305">
        <f>M381/MoM!M381*100</f>
        <v>0.75641587122918541</v>
      </c>
      <c r="M381" s="305">
        <f>N381/MoM!N381*100</f>
        <v>0.76753518453625447</v>
      </c>
      <c r="N381" s="305">
        <f>O381/MoM!O381*100</f>
        <v>0.78948669081399125</v>
      </c>
      <c r="O381" s="305">
        <f>P381/MoM!P381*100</f>
        <v>0.79872368509651492</v>
      </c>
      <c r="P381" s="305">
        <f>Q381/MoM!Q381*100</f>
        <v>0.81070454037296269</v>
      </c>
      <c r="Q381" s="305">
        <f>R381/MoM!R381*100</f>
        <v>0.82643220845619814</v>
      </c>
      <c r="R381" s="305">
        <f>S381/MoM!S381*100</f>
        <v>0.83296102290300222</v>
      </c>
      <c r="S381" s="305">
        <f>T381/MoM!T381*100</f>
        <v>0.83595968258545306</v>
      </c>
      <c r="T381" s="305">
        <f>U381/MoM!U381*100</f>
        <v>0.84356691569698072</v>
      </c>
      <c r="U381" s="305">
        <f>V381/MoM!V381*100</f>
        <v>0.84103621494988967</v>
      </c>
      <c r="V381" s="305">
        <f>W381/MoM!W381*100</f>
        <v>0.84162494030035462</v>
      </c>
      <c r="W381" s="305">
        <f>X381/MoM!X381*100</f>
        <v>0.83514442826004198</v>
      </c>
      <c r="X381" s="305">
        <f>Y381/MoM!Y381*100</f>
        <v>0.83539497158851994</v>
      </c>
      <c r="Y381" s="305">
        <f>Z381/MoM!Z381*100</f>
        <v>0.8693120074350138</v>
      </c>
      <c r="Z381" s="305">
        <f>AA381/MoM!AA381*100</f>
        <v>0.8940004684461681</v>
      </c>
      <c r="AA381" s="305">
        <f>AB381/MoM!AB381*100</f>
        <v>0.90124187224058216</v>
      </c>
      <c r="AB381" s="305">
        <f>AC381/MoM!AC381*100</f>
        <v>0.92836925259502379</v>
      </c>
      <c r="AC381" s="305">
        <f>AD381/MoM!AD381*100</f>
        <v>0.94517273606699381</v>
      </c>
      <c r="AD381" s="305">
        <f>AE381/MoM!AE381*100</f>
        <v>0.95093828975700256</v>
      </c>
      <c r="AE381" s="305">
        <f>AF381/MoM!AF381*100</f>
        <v>0.96624839622209036</v>
      </c>
      <c r="AF381" s="305">
        <f>AG381/MoM!AG381*100</f>
        <v>0.94537743086369319</v>
      </c>
      <c r="AG381" s="305">
        <f>AH381/MoM!AH381*100</f>
        <v>0.95653288454788477</v>
      </c>
      <c r="AH381" s="305">
        <f>AI381/MoM!AI381*100</f>
        <v>0.94572406295249378</v>
      </c>
      <c r="AI381" s="305">
        <f>AJ381/MoM!AJ381*100</f>
        <v>0.93314593291522563</v>
      </c>
      <c r="AJ381" s="305">
        <f>AK381/MoM!AK381*100</f>
        <v>0.94023784200538141</v>
      </c>
      <c r="AK381" s="305">
        <f>AL381/MoM!AL381*100</f>
        <v>0.95612786153527229</v>
      </c>
      <c r="AL381" s="305">
        <f>AM381/MoM!AM381*100</f>
        <v>0.97066100503060848</v>
      </c>
      <c r="AM381" s="305">
        <f>AN381/MoM!AN381*100</f>
        <v>1.0061871978147288</v>
      </c>
      <c r="AN381" s="305">
        <f>AO381/MoM!AO381*100</f>
        <v>1.0203744373039163</v>
      </c>
      <c r="AO381" s="305">
        <f>AP381/MoM!AP381*100</f>
        <v>1.016905164217083</v>
      </c>
      <c r="AP381" s="305">
        <f>AQ381/MoM!AQ381*100</f>
        <v>1.0160916400857094</v>
      </c>
      <c r="AQ381" s="305">
        <f>AR381/MoM!AR381*100</f>
        <v>1.0080645161290323</v>
      </c>
      <c r="AR381" s="307">
        <v>1</v>
      </c>
      <c r="AS381" s="305">
        <f>AR381*MoM!AS381/100</f>
        <v>0.99029999999999996</v>
      </c>
      <c r="AT381" s="305">
        <f>AS381*MoM!AT381/100</f>
        <v>1.0012923300000001</v>
      </c>
      <c r="AU381" s="305">
        <f>AT381*MoM!AU381/100</f>
        <v>1.0115055117660001</v>
      </c>
      <c r="AV381" s="305">
        <f>AU381*MoM!AV381/100</f>
        <v>1.023947029560722</v>
      </c>
      <c r="AW381" s="305">
        <f>AV381*MoM!AW381/100</f>
        <v>1.0419684972809908</v>
      </c>
      <c r="AX381" s="305">
        <f>AW381*MoM!AX381/100</f>
        <v>1.0611407176309611</v>
      </c>
      <c r="AY381" s="305">
        <f>AX381*MoM!AY381/100</f>
        <v>1.0824696460553433</v>
      </c>
      <c r="AZ381" s="305">
        <f>AY381*MoM!AZ381/100</f>
        <v>1.0956757757372184</v>
      </c>
    </row>
    <row r="382" spans="1:52" ht="26.25" x14ac:dyDescent="0.45">
      <c r="A382" s="305">
        <f>Веса!A382</f>
        <v>1</v>
      </c>
      <c r="B382" s="314">
        <f>MoM!B382</f>
        <v>0</v>
      </c>
      <c r="C382" s="305">
        <f>БИПЦ_НДС!E382</f>
        <v>0</v>
      </c>
      <c r="D382" s="305">
        <f t="shared" si="5"/>
        <v>1</v>
      </c>
      <c r="E382" s="305">
        <v>0</v>
      </c>
      <c r="F382" s="305">
        <v>0</v>
      </c>
      <c r="G382" s="305">
        <v>0</v>
      </c>
      <c r="H382" s="305">
        <v>0</v>
      </c>
      <c r="I382" s="305">
        <v>1</v>
      </c>
      <c r="J382" s="325" t="s">
        <v>386</v>
      </c>
      <c r="K382" s="325" t="s">
        <v>386</v>
      </c>
      <c r="L382" s="305">
        <f>M382/MoM!M382*100</f>
        <v>0.74217876407585404</v>
      </c>
      <c r="M382" s="305">
        <f>N382/MoM!N382*100</f>
        <v>0.75665124997533317</v>
      </c>
      <c r="N382" s="305">
        <f>O382/MoM!O382*100</f>
        <v>0.77344890772478558</v>
      </c>
      <c r="O382" s="305">
        <f>P382/MoM!P382*100</f>
        <v>0.78613346981147214</v>
      </c>
      <c r="P382" s="305">
        <f>Q382/MoM!Q382*100</f>
        <v>0.8119186476212884</v>
      </c>
      <c r="Q382" s="305">
        <f>R382/MoM!R382*100</f>
        <v>0.84285274809565958</v>
      </c>
      <c r="R382" s="305">
        <f>S382/MoM!S382*100</f>
        <v>0.83931276655365772</v>
      </c>
      <c r="S382" s="305">
        <f>T382/MoM!T382*100</f>
        <v>0.84334146783311537</v>
      </c>
      <c r="T382" s="305">
        <f>U382/MoM!U382*100</f>
        <v>0.84342580197989869</v>
      </c>
      <c r="U382" s="305">
        <f>V382/MoM!V382*100</f>
        <v>0.8351602291204957</v>
      </c>
      <c r="V382" s="305">
        <f>W382/MoM!W382*100</f>
        <v>0.82371853398154493</v>
      </c>
      <c r="W382" s="305">
        <f>X382/MoM!X382*100</f>
        <v>0.82701340811747115</v>
      </c>
      <c r="X382" s="305">
        <f>Y382/MoM!Y382*100</f>
        <v>0.83387761940484617</v>
      </c>
      <c r="Y382" s="305">
        <f>Z382/MoM!Z382*100</f>
        <v>0.86423076475118255</v>
      </c>
      <c r="Z382" s="305">
        <f>AA382/MoM!AA382*100</f>
        <v>0.89439241844099882</v>
      </c>
      <c r="AA382" s="305">
        <f>AB382/MoM!AB382*100</f>
        <v>0.91532120103251824</v>
      </c>
      <c r="AB382" s="305">
        <f>AC382/MoM!AC382*100</f>
        <v>0.94259777282328738</v>
      </c>
      <c r="AC382" s="305">
        <f>AD382/MoM!AD382*100</f>
        <v>0.98331799660925334</v>
      </c>
      <c r="AD382" s="305">
        <f>AE382/MoM!AE382*100</f>
        <v>0.99728111216110471</v>
      </c>
      <c r="AE382" s="305">
        <f>AF382/MoM!AF382*100</f>
        <v>1.0092484855070381</v>
      </c>
      <c r="AF382" s="305">
        <f>AG382/MoM!AG382*100</f>
        <v>0.98199877639834798</v>
      </c>
      <c r="AG382" s="305">
        <f>AH382/MoM!AH382*100</f>
        <v>0.9947647604915264</v>
      </c>
      <c r="AH382" s="305">
        <f>AI382/MoM!AI382*100</f>
        <v>0.97934590670390786</v>
      </c>
      <c r="AI382" s="305">
        <f>AJ382/MoM!AJ382*100</f>
        <v>0.93870305157569556</v>
      </c>
      <c r="AJ382" s="305">
        <f>AK382/MoM!AK382*100</f>
        <v>0.9531590785699614</v>
      </c>
      <c r="AK382" s="305">
        <f>AL382/MoM!AL382*100</f>
        <v>0.97022062607636372</v>
      </c>
      <c r="AL382" s="305">
        <f>AM382/MoM!AM382*100</f>
        <v>0.98661735465705425</v>
      </c>
      <c r="AM382" s="305">
        <f>AN382/MoM!AN382*100</f>
        <v>1.035948222389907</v>
      </c>
      <c r="AN382" s="305">
        <f>AO382/MoM!AO382*100</f>
        <v>1.0555276437930763</v>
      </c>
      <c r="AO382" s="305">
        <f>AP382/MoM!AP382*100</f>
        <v>1.0384280959636285</v>
      </c>
      <c r="AP382" s="305">
        <f>AQ382/MoM!AQ382*100</f>
        <v>1.0381165675348394</v>
      </c>
      <c r="AQ382" s="305">
        <f>AR382/MoM!AR382*100</f>
        <v>1.0269049086054631</v>
      </c>
      <c r="AR382" s="307">
        <v>1</v>
      </c>
      <c r="AS382" s="305">
        <f>AR382*MoM!AS382/100</f>
        <v>0.99150000000000005</v>
      </c>
      <c r="AT382" s="305">
        <f>AS382*MoM!AT382/100</f>
        <v>0.9915991500000001</v>
      </c>
      <c r="AU382" s="305">
        <f>AT382*MoM!AU382/100</f>
        <v>0.9998294229450001</v>
      </c>
      <c r="AV382" s="305">
        <f>AU382*MoM!AV382/100</f>
        <v>1.0165265743081817</v>
      </c>
      <c r="AW382" s="305">
        <f>AV382*MoM!AW382/100</f>
        <v>1.0317744729228044</v>
      </c>
      <c r="AX382" s="305">
        <f>AW382*MoM!AX382/100</f>
        <v>1.0395127814697254</v>
      </c>
      <c r="AY382" s="305">
        <f>AX382*MoM!AY382/100</f>
        <v>1.0902410052054479</v>
      </c>
      <c r="AZ382" s="305">
        <f>AY382*MoM!AZ382/100</f>
        <v>1.1099743673996665</v>
      </c>
    </row>
    <row r="383" spans="1:52" x14ac:dyDescent="0.45">
      <c r="A383" s="305">
        <f>Веса!A383</f>
        <v>1</v>
      </c>
      <c r="B383" s="314">
        <f>MoM!B383</f>
        <v>0</v>
      </c>
      <c r="C383" s="305">
        <f>БИПЦ_НДС!E383</f>
        <v>0</v>
      </c>
      <c r="D383" s="305">
        <f t="shared" si="5"/>
        <v>1</v>
      </c>
      <c r="E383" s="305">
        <v>0</v>
      </c>
      <c r="F383" s="305">
        <v>0</v>
      </c>
      <c r="G383" s="305">
        <v>0</v>
      </c>
      <c r="H383" s="305">
        <v>0</v>
      </c>
      <c r="I383" s="305">
        <v>1</v>
      </c>
      <c r="J383" s="325" t="s">
        <v>387</v>
      </c>
      <c r="K383" s="325" t="s">
        <v>387</v>
      </c>
      <c r="L383" s="305">
        <f>M383/MoM!M383*100</f>
        <v>0.78937803749451507</v>
      </c>
      <c r="M383" s="305">
        <f>N383/MoM!N383*100</f>
        <v>0.79000953992451073</v>
      </c>
      <c r="N383" s="305">
        <f>O383/MoM!O383*100</f>
        <v>0.79222156663629939</v>
      </c>
      <c r="O383" s="305">
        <f>P383/MoM!P383*100</f>
        <v>0.78326946293330935</v>
      </c>
      <c r="P383" s="305">
        <f>Q383/MoM!Q383*100</f>
        <v>0.79603675517912231</v>
      </c>
      <c r="Q383" s="305">
        <f>R383/MoM!R383*100</f>
        <v>0.80956938001716749</v>
      </c>
      <c r="R383" s="305">
        <f>S383/MoM!S383*100</f>
        <v>0.84179024134185076</v>
      </c>
      <c r="S383" s="305">
        <f>T383/MoM!T383*100</f>
        <v>0.87495677685071971</v>
      </c>
      <c r="T383" s="305">
        <f>U383/MoM!U383*100</f>
        <v>0.85063297845426966</v>
      </c>
      <c r="U383" s="305">
        <f>V383/MoM!V383*100</f>
        <v>0.82545424229202324</v>
      </c>
      <c r="V383" s="305">
        <f>W383/MoM!W383*100</f>
        <v>0.8220698798986259</v>
      </c>
      <c r="W383" s="305">
        <f>X383/MoM!X383*100</f>
        <v>0.82486491749028135</v>
      </c>
      <c r="X383" s="305">
        <f>Y383/MoM!Y383*100</f>
        <v>0.82527734994902635</v>
      </c>
      <c r="Y383" s="305">
        <f>Z383/MoM!Z383*100</f>
        <v>0.83724387152328728</v>
      </c>
      <c r="Z383" s="305">
        <f>AA383/MoM!AA383*100</f>
        <v>0.84092774455798969</v>
      </c>
      <c r="AA383" s="305">
        <f>AB383/MoM!AB383*100</f>
        <v>0.84731879541663047</v>
      </c>
      <c r="AB383" s="305">
        <f>AC383/MoM!AC383*100</f>
        <v>0.85113172999600539</v>
      </c>
      <c r="AC383" s="305">
        <f>AD383/MoM!AD383*100</f>
        <v>0.865260516713939</v>
      </c>
      <c r="AD383" s="305">
        <f>AE383/MoM!AE383*100</f>
        <v>0.89104528011201434</v>
      </c>
      <c r="AE383" s="305">
        <f>AF383/MoM!AF383*100</f>
        <v>0.90601484081789618</v>
      </c>
      <c r="AF383" s="305">
        <f>AG383/MoM!AG383*100</f>
        <v>0.89215281375338229</v>
      </c>
      <c r="AG383" s="305">
        <f>AH383/MoM!AH383*100</f>
        <v>0.88679989687086203</v>
      </c>
      <c r="AH383" s="305">
        <f>AI383/MoM!AI383*100</f>
        <v>0.8959339358086319</v>
      </c>
      <c r="AI383" s="305">
        <f>AJ383/MoM!AJ383*100</f>
        <v>0.90363896765658624</v>
      </c>
      <c r="AJ383" s="305">
        <f>AK383/MoM!AK383*100</f>
        <v>0.9093318931528227</v>
      </c>
      <c r="AK383" s="305">
        <f>AL383/MoM!AL383*100</f>
        <v>0.94361370552468404</v>
      </c>
      <c r="AL383" s="305">
        <f>AM383/MoM!AM383*100</f>
        <v>0.94993591735169947</v>
      </c>
      <c r="AM383" s="305">
        <f>AN383/MoM!AN383*100</f>
        <v>0.97244939859293489</v>
      </c>
      <c r="AN383" s="305">
        <f>AO383/MoM!AO383*100</f>
        <v>1.0013311457311451</v>
      </c>
      <c r="AO383" s="305">
        <f>AP383/MoM!AP383*100</f>
        <v>1.0357769371442964</v>
      </c>
      <c r="AP383" s="305">
        <f>AQ383/MoM!AQ383*100</f>
        <v>1.0174436853568425</v>
      </c>
      <c r="AQ383" s="305">
        <f>AR383/MoM!AR383*100</f>
        <v>0.99770527786091978</v>
      </c>
      <c r="AR383" s="307">
        <v>1</v>
      </c>
      <c r="AS383" s="305">
        <f>AR383*MoM!AS383/100</f>
        <v>1.0031999999999999</v>
      </c>
      <c r="AT383" s="305">
        <f>AS383*MoM!AT383/100</f>
        <v>1.0071124799999998</v>
      </c>
      <c r="AU383" s="305">
        <f>AT383*MoM!AU383/100</f>
        <v>0.9978470451839998</v>
      </c>
      <c r="AV383" s="305">
        <f>AU383*MoM!AV383/100</f>
        <v>1.0105197026578365</v>
      </c>
      <c r="AW383" s="305">
        <f>AV383*MoM!AW383/100</f>
        <v>1.0178964964872388</v>
      </c>
      <c r="AX383" s="305">
        <f>AW383*MoM!AX383/100</f>
        <v>1.0417152745050402</v>
      </c>
      <c r="AY383" s="305">
        <f>AX383*MoM!AY383/100</f>
        <v>1.0581743758422197</v>
      </c>
      <c r="AZ383" s="305">
        <f>AY383*MoM!AZ383/100</f>
        <v>1.0776447843577166</v>
      </c>
    </row>
    <row r="384" spans="1:52" ht="26.25" x14ac:dyDescent="0.45">
      <c r="A384" s="305">
        <f>Веса!A384</f>
        <v>1</v>
      </c>
      <c r="B384" s="305">
        <f>MoM!B384</f>
        <v>1</v>
      </c>
      <c r="C384" s="305">
        <f>БИПЦ_НДС!E384</f>
        <v>0</v>
      </c>
      <c r="D384" s="305">
        <f t="shared" si="5"/>
        <v>1</v>
      </c>
      <c r="E384" s="305">
        <v>0</v>
      </c>
      <c r="F384" s="305">
        <v>0</v>
      </c>
      <c r="G384" s="305">
        <v>0</v>
      </c>
      <c r="H384" s="305">
        <v>0</v>
      </c>
      <c r="I384" s="305">
        <v>1</v>
      </c>
      <c r="J384" s="308" t="s">
        <v>388</v>
      </c>
      <c r="K384" s="308" t="s">
        <v>388</v>
      </c>
      <c r="L384" s="305">
        <f>M384/MoM!M384*100</f>
        <v>0.7289108158659604</v>
      </c>
      <c r="M384" s="305">
        <f>N384/MoM!N384*100</f>
        <v>0.72920238019230676</v>
      </c>
      <c r="N384" s="305">
        <f>O384/MoM!O384*100</f>
        <v>0.72942114090636445</v>
      </c>
      <c r="O384" s="305">
        <f>P384/MoM!P384*100</f>
        <v>0.72912937245000187</v>
      </c>
      <c r="P384" s="305">
        <f>Q384/MoM!Q384*100</f>
        <v>0.72825441720306183</v>
      </c>
      <c r="Q384" s="305">
        <f>R384/MoM!R384*100</f>
        <v>0.72861854441166329</v>
      </c>
      <c r="R384" s="305">
        <f>S384/MoM!S384*100</f>
        <v>0.72861854441166329</v>
      </c>
      <c r="S384" s="305">
        <f>T384/MoM!T384*100</f>
        <v>0.72912857739275139</v>
      </c>
      <c r="T384" s="305">
        <f>U384/MoM!U384*100</f>
        <v>0.79431267221166335</v>
      </c>
      <c r="U384" s="305">
        <f>V384/MoM!V384*100</f>
        <v>0.80177921133045305</v>
      </c>
      <c r="V384" s="305">
        <f>W384/MoM!W384*100</f>
        <v>0.80201974509385221</v>
      </c>
      <c r="W384" s="305">
        <f>X384/MoM!X384*100</f>
        <v>0.80209994706836163</v>
      </c>
      <c r="X384" s="305">
        <f>Y384/MoM!Y384*100</f>
        <v>0.80506771687251455</v>
      </c>
      <c r="Y384" s="305">
        <f>Z384/MoM!Z384*100</f>
        <v>0.8049872101008273</v>
      </c>
      <c r="Z384" s="305">
        <f>AA384/MoM!AA384*100</f>
        <v>0.80522870626385745</v>
      </c>
      <c r="AA384" s="305">
        <f>AB384/MoM!AB384*100</f>
        <v>0.80691968654701152</v>
      </c>
      <c r="AB384" s="305">
        <f>AC384/MoM!AC384*100</f>
        <v>0.80538653914257219</v>
      </c>
      <c r="AC384" s="305">
        <f>AD384/MoM!AD384*100</f>
        <v>0.80490330721908665</v>
      </c>
      <c r="AD384" s="305">
        <f>AE384/MoM!AE384*100</f>
        <v>0.80578870085702758</v>
      </c>
      <c r="AE384" s="305">
        <f>AF384/MoM!AF384*100</f>
        <v>0.80764201486899878</v>
      </c>
      <c r="AF384" s="305">
        <f>AG384/MoM!AG384*100</f>
        <v>0.87693769974475888</v>
      </c>
      <c r="AG384" s="305">
        <f>AH384/MoM!AH384*100</f>
        <v>0.88658401444195123</v>
      </c>
      <c r="AH384" s="305">
        <f>AI384/MoM!AI384*100</f>
        <v>0.88711596485061639</v>
      </c>
      <c r="AI384" s="305">
        <f>AJ384/MoM!AJ384*100</f>
        <v>0.88720467644710155</v>
      </c>
      <c r="AJ384" s="305">
        <f>AK384/MoM!AK384*100</f>
        <v>0.88791444018825916</v>
      </c>
      <c r="AK384" s="305">
        <f>AL384/MoM!AL384*100</f>
        <v>0.88906872896050393</v>
      </c>
      <c r="AL384" s="305">
        <f>AM384/MoM!AM384*100</f>
        <v>0.88951326332498415</v>
      </c>
      <c r="AM384" s="305">
        <f>AN384/MoM!AN384*100</f>
        <v>0.88951326332498415</v>
      </c>
      <c r="AN384" s="305">
        <f>AO384/MoM!AO384*100</f>
        <v>0.88933536067231922</v>
      </c>
      <c r="AO384" s="305">
        <f>AP384/MoM!AP384*100</f>
        <v>0.88871282591984868</v>
      </c>
      <c r="AP384" s="305">
        <f>AQ384/MoM!AQ384*100</f>
        <v>0.89075686541946442</v>
      </c>
      <c r="AQ384" s="305">
        <f>AR384/MoM!AR384*100</f>
        <v>0.89253837915030332</v>
      </c>
      <c r="AR384" s="307">
        <v>1</v>
      </c>
      <c r="AS384" s="305">
        <f>AR384*MoM!AS384/100</f>
        <v>1.0099</v>
      </c>
      <c r="AT384" s="305">
        <f>AS384*MoM!AT384/100</f>
        <v>1.01272772</v>
      </c>
      <c r="AU384" s="305">
        <f>AT384*MoM!AU384/100</f>
        <v>1.012828992772</v>
      </c>
      <c r="AV384" s="305">
        <f>AU384*MoM!AV384/100</f>
        <v>1.0151584994553757</v>
      </c>
      <c r="AW384" s="305">
        <f>AV384*MoM!AW384/100</f>
        <v>1.0168842689044499</v>
      </c>
      <c r="AX384" s="305">
        <f>AW384*MoM!AX384/100</f>
        <v>1.0180028416002449</v>
      </c>
      <c r="AY384" s="305">
        <f>AX384*MoM!AY384/100</f>
        <v>1.0189190441576852</v>
      </c>
      <c r="AZ384" s="305">
        <f>AY384*MoM!AZ384/100</f>
        <v>1.0164736384517068</v>
      </c>
    </row>
    <row r="385" spans="1:52" x14ac:dyDescent="0.45">
      <c r="A385" s="305">
        <f>Веса!A385</f>
        <v>1</v>
      </c>
      <c r="B385" s="305">
        <f>MoM!B385</f>
        <v>1</v>
      </c>
      <c r="C385" s="305">
        <f>БИПЦ_НДС!E385</f>
        <v>0</v>
      </c>
      <c r="D385" s="305">
        <f t="shared" si="5"/>
        <v>1</v>
      </c>
      <c r="E385" s="305">
        <v>0</v>
      </c>
      <c r="F385" s="305">
        <v>0</v>
      </c>
      <c r="G385" s="305">
        <v>0</v>
      </c>
      <c r="H385" s="305">
        <v>0</v>
      </c>
      <c r="I385" s="305">
        <v>1</v>
      </c>
      <c r="J385" s="308" t="s">
        <v>389</v>
      </c>
      <c r="K385" s="308" t="s">
        <v>389</v>
      </c>
      <c r="L385" s="305">
        <f>M385/MoM!M385*100</f>
        <v>0.85348844094719312</v>
      </c>
      <c r="M385" s="305">
        <f>N385/MoM!N385*100</f>
        <v>0.85809727852830808</v>
      </c>
      <c r="N385" s="305">
        <f>O385/MoM!O385*100</f>
        <v>0.85835470771186662</v>
      </c>
      <c r="O385" s="305">
        <f>P385/MoM!P385*100</f>
        <v>0.86384817784122248</v>
      </c>
      <c r="P385" s="305">
        <f>Q385/MoM!Q385*100</f>
        <v>0.8664397223747462</v>
      </c>
      <c r="Q385" s="305">
        <f>R385/MoM!R385*100</f>
        <v>0.86851917770844556</v>
      </c>
      <c r="R385" s="305">
        <f>S385/MoM!S385*100</f>
        <v>0.86930084496838322</v>
      </c>
      <c r="S385" s="305">
        <f>T385/MoM!T385*100</f>
        <v>0.86982242547536426</v>
      </c>
      <c r="T385" s="305">
        <f>U385/MoM!U385*100</f>
        <v>0.88608810483175371</v>
      </c>
      <c r="U385" s="305">
        <f>V385/MoM!V385*100</f>
        <v>0.88936663081963119</v>
      </c>
      <c r="V385" s="305">
        <f>W385/MoM!W385*100</f>
        <v>0.89123430074435228</v>
      </c>
      <c r="W385" s="305">
        <f>X385/MoM!X385*100</f>
        <v>0.89569047224807397</v>
      </c>
      <c r="X385" s="305">
        <f>Y385/MoM!Y385*100</f>
        <v>0.91279816026801219</v>
      </c>
      <c r="Y385" s="305">
        <f>Z385/MoM!Z385*100</f>
        <v>0.91471503640457497</v>
      </c>
      <c r="Z385" s="305">
        <f>AA385/MoM!AA385*100</f>
        <v>0.91462356490093455</v>
      </c>
      <c r="AA385" s="305">
        <f>AB385/MoM!AB385*100</f>
        <v>0.91764182266510763</v>
      </c>
      <c r="AB385" s="305">
        <f>AC385/MoM!AC385*100</f>
        <v>0.91782535102964069</v>
      </c>
      <c r="AC385" s="305">
        <f>AD385/MoM!AD385*100</f>
        <v>0.92131308736355322</v>
      </c>
      <c r="AD385" s="305">
        <f>AE385/MoM!AE385*100</f>
        <v>0.92297145092080768</v>
      </c>
      <c r="AE385" s="305">
        <f>AF385/MoM!AF385*100</f>
        <v>0.92370982808154434</v>
      </c>
      <c r="AF385" s="305">
        <f>AG385/MoM!AG385*100</f>
        <v>0.93036053884373149</v>
      </c>
      <c r="AG385" s="305">
        <f>AH385/MoM!AH385*100</f>
        <v>0.93361680072968456</v>
      </c>
      <c r="AH385" s="305">
        <f>AI385/MoM!AI385*100</f>
        <v>0.93371016240975757</v>
      </c>
      <c r="AI385" s="305">
        <f>AJ385/MoM!AJ385*100</f>
        <v>0.93483061460464945</v>
      </c>
      <c r="AJ385" s="305">
        <f>AK385/MoM!AK385*100</f>
        <v>0.96754968611581227</v>
      </c>
      <c r="AK385" s="305">
        <f>AL385/MoM!AL385*100</f>
        <v>0.97741869291419359</v>
      </c>
      <c r="AL385" s="305">
        <f>AM385/MoM!AM385*100</f>
        <v>0.98435836563388435</v>
      </c>
      <c r="AM385" s="305">
        <f>AN385/MoM!AN385*100</f>
        <v>0.99134731002988496</v>
      </c>
      <c r="AN385" s="305">
        <f>AO385/MoM!AO385*100</f>
        <v>0.99233865733991489</v>
      </c>
      <c r="AO385" s="305">
        <f>AP385/MoM!AP385*100</f>
        <v>0.99442256852032862</v>
      </c>
      <c r="AP385" s="305">
        <f>AQ385/MoM!AQ385*100</f>
        <v>0.99601364462996111</v>
      </c>
      <c r="AQ385" s="305">
        <f>AR385/MoM!AR385*100</f>
        <v>0.99671085418120209</v>
      </c>
      <c r="AR385" s="307">
        <v>1</v>
      </c>
      <c r="AS385" s="305">
        <f>AR385*MoM!AS385/100</f>
        <v>1.0024</v>
      </c>
      <c r="AT385" s="305">
        <f>AS385*MoM!AT385/100</f>
        <v>1.0028009600000001</v>
      </c>
      <c r="AU385" s="305">
        <f>AT385*MoM!AU385/100</f>
        <v>1.00330236048</v>
      </c>
      <c r="AV385" s="305">
        <f>AU385*MoM!AV385/100</f>
        <v>1.0362106779037439</v>
      </c>
      <c r="AW385" s="305">
        <f>AV385*MoM!AW385/100</f>
        <v>1.0474017532251043</v>
      </c>
      <c r="AX385" s="305">
        <f>AW385*MoM!AX385/100</f>
        <v>1.0610179760170306</v>
      </c>
      <c r="AY385" s="305">
        <f>AX385*MoM!AY385/100</f>
        <v>1.0648376407306919</v>
      </c>
      <c r="AZ385" s="305">
        <f>AY385*MoM!AZ385/100</f>
        <v>1.0674997348325186</v>
      </c>
    </row>
    <row r="386" spans="1:52" ht="26.25" x14ac:dyDescent="0.45">
      <c r="A386" s="305">
        <f>Веса!A386</f>
        <v>1</v>
      </c>
      <c r="B386" s="305">
        <f>MoM!B386</f>
        <v>1</v>
      </c>
      <c r="C386" s="305">
        <f>БИПЦ_НДС!E386</f>
        <v>0</v>
      </c>
      <c r="D386" s="305">
        <f t="shared" si="5"/>
        <v>1</v>
      </c>
      <c r="E386" s="305">
        <v>0</v>
      </c>
      <c r="F386" s="305">
        <v>0</v>
      </c>
      <c r="G386" s="305">
        <v>0</v>
      </c>
      <c r="H386" s="305">
        <v>0</v>
      </c>
      <c r="I386" s="305">
        <v>1</v>
      </c>
      <c r="J386" s="308" t="s">
        <v>390</v>
      </c>
      <c r="K386" s="308" t="s">
        <v>390</v>
      </c>
      <c r="L386" s="305">
        <f>M386/MoM!M386*100</f>
        <v>0.75883391296113123</v>
      </c>
      <c r="M386" s="305">
        <f>N386/MoM!N386*100</f>
        <v>0.75982039704798066</v>
      </c>
      <c r="N386" s="305">
        <f>O386/MoM!O386*100</f>
        <v>0.75982039704798066</v>
      </c>
      <c r="O386" s="305">
        <f>P386/MoM!P386*100</f>
        <v>0.75997236112739019</v>
      </c>
      <c r="P386" s="305">
        <f>Q386/MoM!Q386*100</f>
        <v>0.76050434178017934</v>
      </c>
      <c r="Q386" s="305">
        <f>R386/MoM!R386*100</f>
        <v>0.76050434178017934</v>
      </c>
      <c r="R386" s="305">
        <f>S386/MoM!S386*100</f>
        <v>0.76050434178017934</v>
      </c>
      <c r="S386" s="305">
        <f>T386/MoM!T386*100</f>
        <v>0.76050434178017934</v>
      </c>
      <c r="T386" s="305">
        <f>U386/MoM!U386*100</f>
        <v>0.80932872052246685</v>
      </c>
      <c r="U386" s="305">
        <f>V386/MoM!V386*100</f>
        <v>0.80973338488272795</v>
      </c>
      <c r="V386" s="305">
        <f>W386/MoM!W386*100</f>
        <v>0.80949046486726317</v>
      </c>
      <c r="W386" s="305">
        <f>X386/MoM!X386*100</f>
        <v>0.81175703816889144</v>
      </c>
      <c r="X386" s="305">
        <f>Y386/MoM!Y386*100</f>
        <v>0.81256879520706027</v>
      </c>
      <c r="Y386" s="305">
        <f>Z386/MoM!Z386*100</f>
        <v>0.813462620881788</v>
      </c>
      <c r="Z386" s="305">
        <f>AA386/MoM!AA386*100</f>
        <v>0.81362531340596445</v>
      </c>
      <c r="AA386" s="305">
        <f>AB386/MoM!AB386*100</f>
        <v>0.81362531340596445</v>
      </c>
      <c r="AB386" s="305">
        <f>AC386/MoM!AC386*100</f>
        <v>0.81362531340596445</v>
      </c>
      <c r="AC386" s="305">
        <f>AD386/MoM!AD386*100</f>
        <v>0.81517120150143585</v>
      </c>
      <c r="AD386" s="305">
        <f>AE386/MoM!AE386*100</f>
        <v>0.81517120150143585</v>
      </c>
      <c r="AE386" s="305">
        <f>AF386/MoM!AF386*100</f>
        <v>0.81517120150143585</v>
      </c>
      <c r="AF386" s="305">
        <f>AG386/MoM!AG386*100</f>
        <v>0.90492155078674397</v>
      </c>
      <c r="AG386" s="305">
        <f>AH386/MoM!AH386*100</f>
        <v>0.90673139388831747</v>
      </c>
      <c r="AH386" s="305">
        <f>AI386/MoM!AI386*100</f>
        <v>0.90673139388831747</v>
      </c>
      <c r="AI386" s="305">
        <f>AJ386/MoM!AJ386*100</f>
        <v>0.90682206702770629</v>
      </c>
      <c r="AJ386" s="305">
        <f>AK386/MoM!AK386*100</f>
        <v>0.90781957130143676</v>
      </c>
      <c r="AK386" s="305">
        <f>AL386/MoM!AL386*100</f>
        <v>0.90809191717282722</v>
      </c>
      <c r="AL386" s="305">
        <f>AM386/MoM!AM386*100</f>
        <v>0.90809191717282722</v>
      </c>
      <c r="AM386" s="305">
        <f>AN386/MoM!AN386*100</f>
        <v>0.90818272636454445</v>
      </c>
      <c r="AN386" s="305">
        <f>AO386/MoM!AO386*100</f>
        <v>0.90818272636454445</v>
      </c>
      <c r="AO386" s="305">
        <f>AP386/MoM!AP386*100</f>
        <v>0.90818272636454445</v>
      </c>
      <c r="AP386" s="305">
        <f>AQ386/MoM!AQ386*100</f>
        <v>0.90818272636454445</v>
      </c>
      <c r="AQ386" s="305">
        <f>AR386/MoM!AR386*100</f>
        <v>0.90818272636454445</v>
      </c>
      <c r="AR386" s="307">
        <v>1</v>
      </c>
      <c r="AS386" s="305">
        <f>AR386*MoM!AS386/100</f>
        <v>1.0065</v>
      </c>
      <c r="AT386" s="305">
        <f>AS386*MoM!AT386/100</f>
        <v>1.00660065</v>
      </c>
      <c r="AU386" s="305">
        <f>AT386*MoM!AU386/100</f>
        <v>1.0068019701299999</v>
      </c>
      <c r="AV386" s="305">
        <f>AU386*MoM!AV386/100</f>
        <v>1.0068019701299999</v>
      </c>
      <c r="AW386" s="305">
        <f>AV386*MoM!AW386/100</f>
        <v>1.0086142136762342</v>
      </c>
      <c r="AX386" s="305">
        <f>AW386*MoM!AX386/100</f>
        <v>1.0086142136762342</v>
      </c>
      <c r="AY386" s="305">
        <f>AX386*MoM!AY386/100</f>
        <v>1.009723689311278</v>
      </c>
      <c r="AZ386" s="305">
        <f>AY386*MoM!AZ386/100</f>
        <v>1.0107334130005892</v>
      </c>
    </row>
    <row r="387" spans="1:52" ht="52.5" x14ac:dyDescent="0.45">
      <c r="A387" s="305">
        <f>Веса!A387</f>
        <v>1</v>
      </c>
      <c r="B387" s="305">
        <f>MoM!B387</f>
        <v>1</v>
      </c>
      <c r="C387" s="305">
        <f>БИПЦ_НДС!E387</f>
        <v>0</v>
      </c>
      <c r="D387" s="305">
        <f t="shared" ref="D387:D433" si="6">1-C387</f>
        <v>1</v>
      </c>
      <c r="E387" s="305">
        <v>0</v>
      </c>
      <c r="F387" s="305">
        <v>0</v>
      </c>
      <c r="G387" s="305">
        <v>0</v>
      </c>
      <c r="H387" s="305">
        <v>0</v>
      </c>
      <c r="I387" s="305">
        <v>1</v>
      </c>
      <c r="J387" s="308" t="s">
        <v>391</v>
      </c>
      <c r="K387" s="308" t="s">
        <v>391</v>
      </c>
      <c r="L387" s="305">
        <f>M387/MoM!M387*100</f>
        <v>0.80647748922391505</v>
      </c>
      <c r="M387" s="305">
        <f>N387/MoM!N387*100</f>
        <v>0.80647748922391505</v>
      </c>
      <c r="N387" s="305">
        <f>O387/MoM!O387*100</f>
        <v>0.80639684147499269</v>
      </c>
      <c r="O387" s="305">
        <f>P387/MoM!P387*100</f>
        <v>0.80639684147499269</v>
      </c>
      <c r="P387" s="305">
        <f>Q387/MoM!Q387*100</f>
        <v>0.80639684147499269</v>
      </c>
      <c r="Q387" s="305">
        <f>R387/MoM!R387*100</f>
        <v>0.80639684147499269</v>
      </c>
      <c r="R387" s="305">
        <f>S387/MoM!S387*100</f>
        <v>0.80639684147499269</v>
      </c>
      <c r="S387" s="305">
        <f>T387/MoM!T387*100</f>
        <v>0.80639684147499269</v>
      </c>
      <c r="T387" s="305">
        <f>U387/MoM!U387*100</f>
        <v>0.83889463418643484</v>
      </c>
      <c r="U387" s="305">
        <f>V387/MoM!V387*100</f>
        <v>0.85391084813837215</v>
      </c>
      <c r="V387" s="305">
        <f>W387/MoM!W387*100</f>
        <v>0.87619792127478369</v>
      </c>
      <c r="W387" s="305">
        <f>X387/MoM!X387*100</f>
        <v>0.87619792127478369</v>
      </c>
      <c r="X387" s="305">
        <f>Y387/MoM!Y387*100</f>
        <v>0.87926461399924527</v>
      </c>
      <c r="Y387" s="305">
        <f>Z387/MoM!Z387*100</f>
        <v>0.87944046692204503</v>
      </c>
      <c r="Z387" s="305">
        <f>AA387/MoM!AA387*100</f>
        <v>0.87952841096873724</v>
      </c>
      <c r="AA387" s="305">
        <f>AB387/MoM!AB387*100</f>
        <v>0.88304652461261224</v>
      </c>
      <c r="AB387" s="305">
        <f>AC387/MoM!AC387*100</f>
        <v>0.88304652461261224</v>
      </c>
      <c r="AC387" s="305">
        <f>AD387/MoM!AD387*100</f>
        <v>0.88304652461261224</v>
      </c>
      <c r="AD387" s="305">
        <f>AE387/MoM!AE387*100</f>
        <v>0.88304652461261224</v>
      </c>
      <c r="AE387" s="305">
        <f>AF387/MoM!AF387*100</f>
        <v>0.88304652461261224</v>
      </c>
      <c r="AF387" s="305">
        <f>AG387/MoM!AG387*100</f>
        <v>0.94803874882410044</v>
      </c>
      <c r="AG387" s="305">
        <f>AH387/MoM!AH387*100</f>
        <v>0.958561978936048</v>
      </c>
      <c r="AH387" s="305">
        <f>AI387/MoM!AI387*100</f>
        <v>0.96182108966443058</v>
      </c>
      <c r="AI387" s="305">
        <f>AJ387/MoM!AJ387*100</f>
        <v>0.96336000340789363</v>
      </c>
      <c r="AJ387" s="305">
        <f>AK387/MoM!AK387*100</f>
        <v>0.9634563394082345</v>
      </c>
      <c r="AK387" s="305">
        <f>AL387/MoM!AL387*100</f>
        <v>0.9634563394082345</v>
      </c>
      <c r="AL387" s="305">
        <f>AM387/MoM!AM387*100</f>
        <v>0.96413075884582022</v>
      </c>
      <c r="AM387" s="305">
        <f>AN387/MoM!AN387*100</f>
        <v>0.96413075884582022</v>
      </c>
      <c r="AN387" s="305">
        <f>AO387/MoM!AO387*100</f>
        <v>0.96422717192170482</v>
      </c>
      <c r="AO387" s="305">
        <f>AP387/MoM!AP387*100</f>
        <v>0.96422717192170482</v>
      </c>
      <c r="AP387" s="305">
        <f>AQ387/MoM!AQ387*100</f>
        <v>0.96422717192170482</v>
      </c>
      <c r="AQ387" s="305">
        <f>AR387/MoM!AR387*100</f>
        <v>0.96422717192170482</v>
      </c>
      <c r="AR387" s="307">
        <v>1</v>
      </c>
      <c r="AS387" s="305">
        <f>AR387*MoM!AS387/100</f>
        <v>1.022</v>
      </c>
      <c r="AT387" s="305">
        <f>AS387*MoM!AT387/100</f>
        <v>1.0230220000000001</v>
      </c>
      <c r="AU387" s="305">
        <f>AT387*MoM!AU387/100</f>
        <v>1.0274209946000001</v>
      </c>
      <c r="AV387" s="305">
        <f>AU387*MoM!AV387/100</f>
        <v>1.0315306785784002</v>
      </c>
      <c r="AW387" s="305">
        <f>AV387*MoM!AW387/100</f>
        <v>1.0511297614713897</v>
      </c>
      <c r="AX387" s="305">
        <f>AW387*MoM!AX387/100</f>
        <v>1.0511297614713897</v>
      </c>
      <c r="AY387" s="305">
        <f>AX387*MoM!AY387/100</f>
        <v>1.0544933767080982</v>
      </c>
      <c r="AZ387" s="305">
        <f>AY387*MoM!AZ387/100</f>
        <v>1.054598826045769</v>
      </c>
    </row>
    <row r="388" spans="1:52" ht="39.4" x14ac:dyDescent="0.45">
      <c r="A388" s="305">
        <f>Веса!A388</f>
        <v>1</v>
      </c>
      <c r="B388" s="305">
        <f>MoM!B388</f>
        <v>1</v>
      </c>
      <c r="C388" s="305">
        <f>БИПЦ_НДС!E388</f>
        <v>0</v>
      </c>
      <c r="D388" s="305">
        <f t="shared" si="6"/>
        <v>1</v>
      </c>
      <c r="E388" s="305">
        <v>0</v>
      </c>
      <c r="F388" s="305">
        <v>0</v>
      </c>
      <c r="G388" s="305">
        <v>0</v>
      </c>
      <c r="H388" s="305">
        <v>0</v>
      </c>
      <c r="I388" s="305">
        <v>1</v>
      </c>
      <c r="J388" s="308" t="s">
        <v>392</v>
      </c>
      <c r="K388" s="308" t="s">
        <v>392</v>
      </c>
      <c r="L388" s="305">
        <f>M388/MoM!M388*100</f>
        <v>0.71665380556719271</v>
      </c>
      <c r="M388" s="305">
        <f>N388/MoM!N388*100</f>
        <v>0.71665380556719271</v>
      </c>
      <c r="N388" s="305">
        <f>O388/MoM!O388*100</f>
        <v>0.71679713632830611</v>
      </c>
      <c r="O388" s="305">
        <f>P388/MoM!P388*100</f>
        <v>0.71694049575557173</v>
      </c>
      <c r="P388" s="305">
        <f>Q388/MoM!Q388*100</f>
        <v>0.71694049575557173</v>
      </c>
      <c r="Q388" s="305">
        <f>R388/MoM!R388*100</f>
        <v>0.71694049575557173</v>
      </c>
      <c r="R388" s="305">
        <f>S388/MoM!S388*100</f>
        <v>0.71694049575557173</v>
      </c>
      <c r="S388" s="305">
        <f>T388/MoM!T388*100</f>
        <v>0.71694049575557173</v>
      </c>
      <c r="T388" s="305">
        <f>U388/MoM!U388*100</f>
        <v>0.7953020919416558</v>
      </c>
      <c r="U388" s="305">
        <f>V388/MoM!V388*100</f>
        <v>0.79562021277843253</v>
      </c>
      <c r="V388" s="305">
        <f>W388/MoM!W388*100</f>
        <v>0.79562021277843253</v>
      </c>
      <c r="W388" s="305">
        <f>X388/MoM!X388*100</f>
        <v>0.79562021277843253</v>
      </c>
      <c r="X388" s="305">
        <f>Y388/MoM!Y388*100</f>
        <v>0.79689320511887807</v>
      </c>
      <c r="Y388" s="305">
        <f>Z388/MoM!Z388*100</f>
        <v>0.79713227308041368</v>
      </c>
      <c r="Z388" s="305">
        <f>AA388/MoM!AA388*100</f>
        <v>0.79713227308041368</v>
      </c>
      <c r="AA388" s="305">
        <f>AB388/MoM!AB388*100</f>
        <v>0.79713227308041368</v>
      </c>
      <c r="AB388" s="305">
        <f>AC388/MoM!AC388*100</f>
        <v>0.79713227308041368</v>
      </c>
      <c r="AC388" s="305">
        <f>AD388/MoM!AD388*100</f>
        <v>0.79721198630772183</v>
      </c>
      <c r="AD388" s="305">
        <f>AE388/MoM!AE388*100</f>
        <v>0.79721198630772183</v>
      </c>
      <c r="AE388" s="305">
        <f>AF388/MoM!AF388*100</f>
        <v>0.79721198630772183</v>
      </c>
      <c r="AF388" s="305">
        <f>AG388/MoM!AG388*100</f>
        <v>0.87430238538367855</v>
      </c>
      <c r="AG388" s="305">
        <f>AH388/MoM!AH388*100</f>
        <v>0.87430238538367855</v>
      </c>
      <c r="AH388" s="305">
        <f>AI388/MoM!AI388*100</f>
        <v>0.87430238538367855</v>
      </c>
      <c r="AI388" s="305">
        <f>AJ388/MoM!AJ388*100</f>
        <v>0.87430238538367855</v>
      </c>
      <c r="AJ388" s="305">
        <f>AK388/MoM!AK388*100</f>
        <v>0.87596355991590746</v>
      </c>
      <c r="AK388" s="305">
        <f>AL388/MoM!AL388*100</f>
        <v>0.87596355991590746</v>
      </c>
      <c r="AL388" s="305">
        <f>AM388/MoM!AM388*100</f>
        <v>0.87596355991590746</v>
      </c>
      <c r="AM388" s="305">
        <f>AN388/MoM!AN388*100</f>
        <v>0.87596355991590746</v>
      </c>
      <c r="AN388" s="305">
        <f>AO388/MoM!AO388*100</f>
        <v>0.87596355991590746</v>
      </c>
      <c r="AO388" s="305">
        <f>AP388/MoM!AP388*100</f>
        <v>0.87596355991590746</v>
      </c>
      <c r="AP388" s="305">
        <f>AQ388/MoM!AQ388*100</f>
        <v>0.87596355991590746</v>
      </c>
      <c r="AQ388" s="305">
        <f>AR388/MoM!AR388*100</f>
        <v>0.87596355991590746</v>
      </c>
      <c r="AR388" s="307">
        <v>1</v>
      </c>
      <c r="AS388" s="305">
        <f>AR388*MoM!AS388/100</f>
        <v>1.0002</v>
      </c>
      <c r="AT388" s="305">
        <f>AS388*MoM!AT388/100</f>
        <v>1.0002</v>
      </c>
      <c r="AU388" s="305">
        <f>AT388*MoM!AU388/100</f>
        <v>1.0002</v>
      </c>
      <c r="AV388" s="305">
        <f>AU388*MoM!AV388/100</f>
        <v>1.0021003799999999</v>
      </c>
      <c r="AW388" s="305">
        <f>AV388*MoM!AW388/100</f>
        <v>1.0021003799999999</v>
      </c>
      <c r="AX388" s="305">
        <f>AW388*MoM!AX388/100</f>
        <v>1.0021003799999999</v>
      </c>
      <c r="AY388" s="305">
        <f>AX388*MoM!AY388/100</f>
        <v>1.0021003799999999</v>
      </c>
      <c r="AZ388" s="305">
        <f>AY388*MoM!AZ388/100</f>
        <v>1.0021003799999999</v>
      </c>
    </row>
    <row r="389" spans="1:52" ht="26.25" x14ac:dyDescent="0.45">
      <c r="A389" s="305">
        <f>Веса!A389</f>
        <v>1</v>
      </c>
      <c r="B389" s="305">
        <f>MoM!B389</f>
        <v>1</v>
      </c>
      <c r="C389" s="305">
        <f>БИПЦ_НДС!E389</f>
        <v>1</v>
      </c>
      <c r="D389" s="305">
        <f t="shared" si="6"/>
        <v>0</v>
      </c>
      <c r="E389" s="305">
        <v>0</v>
      </c>
      <c r="F389" s="305">
        <v>0</v>
      </c>
      <c r="G389" s="305">
        <v>0</v>
      </c>
      <c r="H389" s="305">
        <v>0</v>
      </c>
      <c r="I389" s="305">
        <v>1</v>
      </c>
      <c r="J389" s="308" t="s">
        <v>393</v>
      </c>
      <c r="K389" s="308" t="s">
        <v>393</v>
      </c>
      <c r="L389" s="305">
        <f>M389/MoM!M389*100</f>
        <v>0.7798650138716986</v>
      </c>
      <c r="M389" s="305">
        <f>N389/MoM!N389*100</f>
        <v>0.78150273040082907</v>
      </c>
      <c r="N389" s="305">
        <f>O389/MoM!O389*100</f>
        <v>0.78017417575914771</v>
      </c>
      <c r="O389" s="305">
        <f>P389/MoM!P389*100</f>
        <v>0.78064228026460325</v>
      </c>
      <c r="P389" s="305">
        <f>Q389/MoM!Q389*100</f>
        <v>0.78126679408881494</v>
      </c>
      <c r="Q389" s="305">
        <f>R389/MoM!R389*100</f>
        <v>0.78212618756231256</v>
      </c>
      <c r="R389" s="305">
        <f>S389/MoM!S389*100</f>
        <v>0.78376865255619343</v>
      </c>
      <c r="S389" s="305">
        <f>T389/MoM!T389*100</f>
        <v>0.79003880177664287</v>
      </c>
      <c r="T389" s="305">
        <f>U389/MoM!U389*100</f>
        <v>0.82645959053854612</v>
      </c>
      <c r="U389" s="305">
        <f>V389/MoM!V389*100</f>
        <v>0.83422831068960834</v>
      </c>
      <c r="V389" s="305">
        <f>W389/MoM!W389*100</f>
        <v>0.83481227050709095</v>
      </c>
      <c r="W389" s="305">
        <f>X389/MoM!X389*100</f>
        <v>0.83581404523169944</v>
      </c>
      <c r="X389" s="305">
        <f>Y389/MoM!Y389*100</f>
        <v>0.83848865017644092</v>
      </c>
      <c r="Y389" s="305">
        <f>Z389/MoM!Z389*100</f>
        <v>0.84066872066689968</v>
      </c>
      <c r="Z389" s="305">
        <f>AA389/MoM!AA389*100</f>
        <v>0.84184565687583335</v>
      </c>
      <c r="AA389" s="305">
        <f>AB389/MoM!AB389*100</f>
        <v>0.84201402600720854</v>
      </c>
      <c r="AB389" s="305">
        <f>AC389/MoM!AC389*100</f>
        <v>0.84294024143581647</v>
      </c>
      <c r="AC389" s="305">
        <f>AD389/MoM!AD389*100</f>
        <v>0.84580623825669821</v>
      </c>
      <c r="AD389" s="305">
        <f>AE389/MoM!AE389*100</f>
        <v>0.84851281821911961</v>
      </c>
      <c r="AE389" s="305">
        <f>AF389/MoM!AF389*100</f>
        <v>0.85648883871037929</v>
      </c>
      <c r="AF389" s="305">
        <f>AG389/MoM!AG389*100</f>
        <v>0.91001939112977803</v>
      </c>
      <c r="AG389" s="305">
        <f>AH389/MoM!AH389*100</f>
        <v>0.91511549972010475</v>
      </c>
      <c r="AH389" s="305">
        <f>AI389/MoM!AI389*100</f>
        <v>0.91667119606962888</v>
      </c>
      <c r="AI389" s="305">
        <f>AJ389/MoM!AJ389*100</f>
        <v>0.91914620829901694</v>
      </c>
      <c r="AJ389" s="305">
        <f>AK389/MoM!AK389*100</f>
        <v>0.92456917092798119</v>
      </c>
      <c r="AK389" s="305">
        <f>AL389/MoM!AL389*100</f>
        <v>0.92669568002111558</v>
      </c>
      <c r="AL389" s="305">
        <f>AM389/MoM!AM389*100</f>
        <v>0.92808572354114738</v>
      </c>
      <c r="AM389" s="305">
        <f>AN389/MoM!AN389*100</f>
        <v>0.92901380926468846</v>
      </c>
      <c r="AN389" s="305">
        <f>AO389/MoM!AO389*100</f>
        <v>0.92975702031210028</v>
      </c>
      <c r="AO389" s="305">
        <f>AP389/MoM!AP389*100</f>
        <v>0.9378459063888156</v>
      </c>
      <c r="AP389" s="305">
        <f>AQ389/MoM!AQ389*100</f>
        <v>0.93962781361095427</v>
      </c>
      <c r="AQ389" s="305">
        <f>AR389/MoM!AR389*100</f>
        <v>0.94723879890120311</v>
      </c>
      <c r="AR389" s="307">
        <v>1</v>
      </c>
      <c r="AS389" s="305">
        <f>AR389*MoM!AS389/100</f>
        <v>1.0053000000000001</v>
      </c>
      <c r="AT389" s="305">
        <f>AS389*MoM!AT389/100</f>
        <v>1.0098238500000001</v>
      </c>
      <c r="AU389" s="305">
        <f>AT389*MoM!AU389/100</f>
        <v>1.0103287619249999</v>
      </c>
      <c r="AV389" s="305">
        <f>AU389*MoM!AV389/100</f>
        <v>1.0166938331251274</v>
      </c>
      <c r="AW389" s="305">
        <f>AV389*MoM!AW389/100</f>
        <v>1.0196422452411904</v>
      </c>
      <c r="AX389" s="305">
        <f>AW389*MoM!AX389/100</f>
        <v>1.0215795655071487</v>
      </c>
      <c r="AY389" s="305">
        <f>AX389*MoM!AY389/100</f>
        <v>1.0256658837691774</v>
      </c>
      <c r="AZ389" s="305">
        <f>AY389*MoM!AZ389/100</f>
        <v>1.0278197821250925</v>
      </c>
    </row>
    <row r="390" spans="1:52" ht="26.25" x14ac:dyDescent="0.45">
      <c r="A390" s="305">
        <f>Веса!A390</f>
        <v>1</v>
      </c>
      <c r="B390" s="305">
        <f>MoM!B390</f>
        <v>1</v>
      </c>
      <c r="C390" s="305">
        <f>БИПЦ_НДС!E390</f>
        <v>1</v>
      </c>
      <c r="D390" s="305">
        <f t="shared" si="6"/>
        <v>0</v>
      </c>
      <c r="E390" s="305">
        <v>0</v>
      </c>
      <c r="F390" s="305">
        <v>0</v>
      </c>
      <c r="G390" s="305">
        <v>0</v>
      </c>
      <c r="H390" s="305">
        <v>0</v>
      </c>
      <c r="I390" s="305">
        <v>1</v>
      </c>
      <c r="J390" s="308" t="s">
        <v>394</v>
      </c>
      <c r="K390" s="308" t="s">
        <v>394</v>
      </c>
      <c r="L390" s="305">
        <f>M390/MoM!M390*100</f>
        <v>0.81936224877364927</v>
      </c>
      <c r="M390" s="305">
        <f>N390/MoM!N390*100</f>
        <v>0.82173839929509296</v>
      </c>
      <c r="N390" s="305">
        <f>O390/MoM!O390*100</f>
        <v>0.82543622209192091</v>
      </c>
      <c r="O390" s="305">
        <f>P390/MoM!P390*100</f>
        <v>0.8291506850913346</v>
      </c>
      <c r="P390" s="305">
        <f>Q390/MoM!Q390*100</f>
        <v>0.83022858098195318</v>
      </c>
      <c r="Q390" s="305">
        <f>R390/MoM!R390*100</f>
        <v>0.83388158673827384</v>
      </c>
      <c r="R390" s="305">
        <f>S390/MoM!S390*100</f>
        <v>0.83254737619949259</v>
      </c>
      <c r="S390" s="305">
        <f>T390/MoM!T390*100</f>
        <v>0.83387945200141167</v>
      </c>
      <c r="T390" s="305">
        <f>U390/MoM!U390*100</f>
        <v>0.85014010131543927</v>
      </c>
      <c r="U390" s="305">
        <f>V390/MoM!V390*100</f>
        <v>0.85481587187267416</v>
      </c>
      <c r="V390" s="305">
        <f>W390/MoM!W390*100</f>
        <v>0.85695291155235587</v>
      </c>
      <c r="W390" s="305">
        <f>X390/MoM!X390*100</f>
        <v>0.85798125504621869</v>
      </c>
      <c r="X390" s="305">
        <f>Y390/MoM!Y390*100</f>
        <v>0.87007879074237038</v>
      </c>
      <c r="Y390" s="305">
        <f>Z390/MoM!Z390*100</f>
        <v>0.87408115317978519</v>
      </c>
      <c r="Z390" s="305">
        <f>AA390/MoM!AA390*100</f>
        <v>0.88186047544308521</v>
      </c>
      <c r="AA390" s="305">
        <f>AB390/MoM!AB390*100</f>
        <v>0.88609340572521211</v>
      </c>
      <c r="AB390" s="305">
        <f>AC390/MoM!AC390*100</f>
        <v>0.88467565627605182</v>
      </c>
      <c r="AC390" s="305">
        <f>AD390/MoM!AD390*100</f>
        <v>0.89520329658573672</v>
      </c>
      <c r="AD390" s="305">
        <f>AE390/MoM!AE390*100</f>
        <v>0.89788890647549391</v>
      </c>
      <c r="AE390" s="305">
        <f>AF390/MoM!AF390*100</f>
        <v>0.90058257319492041</v>
      </c>
      <c r="AF390" s="305">
        <f>AG390/MoM!AG390*100</f>
        <v>0.9305719728823113</v>
      </c>
      <c r="AG390" s="305">
        <f>AH390/MoM!AH390*100</f>
        <v>0.93485260395756997</v>
      </c>
      <c r="AH390" s="305">
        <f>AI390/MoM!AI390*100</f>
        <v>0.93382426609321667</v>
      </c>
      <c r="AI390" s="305">
        <f>AJ390/MoM!AJ390*100</f>
        <v>0.9385867698502921</v>
      </c>
      <c r="AJ390" s="305">
        <f>AK390/MoM!AK390*100</f>
        <v>0.95397959287583689</v>
      </c>
      <c r="AK390" s="305">
        <f>AL390/MoM!AL390*100</f>
        <v>0.96161142961884349</v>
      </c>
      <c r="AL390" s="305">
        <f>AM390/MoM!AM390*100</f>
        <v>0.96488090847954755</v>
      </c>
      <c r="AM390" s="305">
        <f>AN390/MoM!AN390*100</f>
        <v>0.96603876556972301</v>
      </c>
      <c r="AN390" s="305">
        <f>AO390/MoM!AO390*100</f>
        <v>0.96913008961954616</v>
      </c>
      <c r="AO390" s="305">
        <f>AP390/MoM!AP390*100</f>
        <v>0.9697115676733179</v>
      </c>
      <c r="AP390" s="305">
        <f>AQ390/MoM!AQ390*100</f>
        <v>0.97232978890603583</v>
      </c>
      <c r="AQ390" s="305">
        <f>AR390/MoM!AR390*100</f>
        <v>0.9744689144416292</v>
      </c>
      <c r="AR390" s="307">
        <v>1</v>
      </c>
      <c r="AS390" s="305">
        <f>AR390*MoM!AS390/100</f>
        <v>1.0076000000000001</v>
      </c>
      <c r="AT390" s="305">
        <f>AS390*MoM!AT390/100</f>
        <v>1.00951444</v>
      </c>
      <c r="AU390" s="305">
        <f>AT390*MoM!AU390/100</f>
        <v>1.01304774054</v>
      </c>
      <c r="AV390" s="305">
        <f>AU390*MoM!AV390/100</f>
        <v>1.0323969523843139</v>
      </c>
      <c r="AW390" s="305">
        <f>AV390*MoM!AW390/100</f>
        <v>1.0425144425176802</v>
      </c>
      <c r="AX390" s="305">
        <f>AW390*MoM!AX390/100</f>
        <v>1.0454334829567298</v>
      </c>
      <c r="AY390" s="305">
        <f>AX390*MoM!AY390/100</f>
        <v>1.0457471130016167</v>
      </c>
      <c r="AZ390" s="305">
        <f>AY390*MoM!AZ390/100</f>
        <v>1.04783860722762</v>
      </c>
    </row>
    <row r="391" spans="1:52" ht="26.25" x14ac:dyDescent="0.45">
      <c r="A391" s="305">
        <f>Веса!A391</f>
        <v>1</v>
      </c>
      <c r="B391" s="305">
        <f>MoM!B391</f>
        <v>1</v>
      </c>
      <c r="C391" s="305">
        <f>БИПЦ_НДС!E391</f>
        <v>1</v>
      </c>
      <c r="D391" s="305">
        <f t="shared" si="6"/>
        <v>0</v>
      </c>
      <c r="E391" s="305">
        <v>0</v>
      </c>
      <c r="F391" s="305">
        <v>0</v>
      </c>
      <c r="G391" s="305">
        <v>0</v>
      </c>
      <c r="H391" s="305">
        <v>0</v>
      </c>
      <c r="I391" s="305">
        <v>1</v>
      </c>
      <c r="J391" s="308" t="s">
        <v>395</v>
      </c>
      <c r="K391" s="308" t="s">
        <v>395</v>
      </c>
      <c r="L391" s="305">
        <f>M391/MoM!M391*100</f>
        <v>0.71780992850156533</v>
      </c>
      <c r="M391" s="305">
        <f>N391/MoM!N391*100</f>
        <v>0.72111185417267254</v>
      </c>
      <c r="N391" s="305">
        <f>O391/MoM!O391*100</f>
        <v>0.72630385952271581</v>
      </c>
      <c r="O391" s="305">
        <f>P391/MoM!P391*100</f>
        <v>0.73058905229389992</v>
      </c>
      <c r="P391" s="305">
        <f>Q391/MoM!Q391*100</f>
        <v>0.73307305507169918</v>
      </c>
      <c r="Q391" s="305">
        <f>R391/MoM!R391*100</f>
        <v>0.73534558154242147</v>
      </c>
      <c r="R391" s="305">
        <f>S391/MoM!S391*100</f>
        <v>0.7385811021012082</v>
      </c>
      <c r="S391" s="305">
        <f>T391/MoM!T391*100</f>
        <v>0.74397274414654702</v>
      </c>
      <c r="T391" s="305">
        <f>U391/MoM!U391*100</f>
        <v>0.75446275983901334</v>
      </c>
      <c r="U391" s="305">
        <f>V391/MoM!V391*100</f>
        <v>0.75868775129411181</v>
      </c>
      <c r="V391" s="305">
        <f>W391/MoM!W391*100</f>
        <v>0.76893003593658227</v>
      </c>
      <c r="W391" s="305">
        <f>X391/MoM!X391*100</f>
        <v>0.77031411000126826</v>
      </c>
      <c r="X391" s="305">
        <f>Y391/MoM!Y391*100</f>
        <v>0.78102147613028583</v>
      </c>
      <c r="Y391" s="305">
        <f>Z391/MoM!Z391*100</f>
        <v>0.79242438968178797</v>
      </c>
      <c r="Z391" s="305">
        <f>AA391/MoM!AA391*100</f>
        <v>0.79741666333678318</v>
      </c>
      <c r="AA391" s="305">
        <f>AB391/MoM!AB391*100</f>
        <v>0.80706540496315815</v>
      </c>
      <c r="AB391" s="305">
        <f>AC391/MoM!AC391*100</f>
        <v>0.81198850393343347</v>
      </c>
      <c r="AC391" s="305">
        <f>AD391/MoM!AD391*100</f>
        <v>0.81677923610664083</v>
      </c>
      <c r="AD391" s="305">
        <f>AE391/MoM!AE391*100</f>
        <v>0.8214348777524485</v>
      </c>
      <c r="AE391" s="305">
        <f>AF391/MoM!AF391*100</f>
        <v>0.83507069672313916</v>
      </c>
      <c r="AF391" s="305">
        <f>AG391/MoM!AG391*100</f>
        <v>0.86847352459206473</v>
      </c>
      <c r="AG391" s="305">
        <f>AH391/MoM!AH391*100</f>
        <v>0.88089269599373132</v>
      </c>
      <c r="AH391" s="305">
        <f>AI391/MoM!AI391*100</f>
        <v>0.88926117660567183</v>
      </c>
      <c r="AI391" s="305">
        <f>AJ391/MoM!AJ391*100</f>
        <v>0.90375613378434416</v>
      </c>
      <c r="AJ391" s="305">
        <f>AK391/MoM!AK391*100</f>
        <v>0.90908829497367183</v>
      </c>
      <c r="AK391" s="305">
        <f>AL391/MoM!AL391*100</f>
        <v>0.92181553110330317</v>
      </c>
      <c r="AL391" s="305">
        <f>AM391/MoM!AM391*100</f>
        <v>0.9370254873665077</v>
      </c>
      <c r="AM391" s="305">
        <f>AN391/MoM!AN391*100</f>
        <v>0.95229900281058177</v>
      </c>
      <c r="AN391" s="305">
        <f>AO391/MoM!AO391*100</f>
        <v>0.95477498021788942</v>
      </c>
      <c r="AO391" s="305">
        <f>AP391/MoM!AP391*100</f>
        <v>0.9614584050794146</v>
      </c>
      <c r="AP391" s="305">
        <f>AQ391/MoM!AQ391*100</f>
        <v>0.97116913497071677</v>
      </c>
      <c r="AQ391" s="305">
        <f>AR391/MoM!AR391*100</f>
        <v>0.98010389101244733</v>
      </c>
      <c r="AR391" s="307">
        <v>1</v>
      </c>
      <c r="AS391" s="305">
        <f>AR391*MoM!AS391/100</f>
        <v>1.0117</v>
      </c>
      <c r="AT391" s="305">
        <f>AS391*MoM!AT391/100</f>
        <v>1.0179725400000001</v>
      </c>
      <c r="AU391" s="305">
        <f>AT391*MoM!AU391/100</f>
        <v>1.0245893615100001</v>
      </c>
      <c r="AV391" s="305">
        <f>AU391*MoM!AV391/100</f>
        <v>1.0490770472500892</v>
      </c>
      <c r="AW391" s="305">
        <f>AV391*MoM!AW391/100</f>
        <v>1.0655475568919155</v>
      </c>
      <c r="AX391" s="305">
        <f>AW391*MoM!AX391/100</f>
        <v>1.0839815296261457</v>
      </c>
      <c r="AY391" s="305">
        <f>AX391*MoM!AY391/100</f>
        <v>1.0929785763220428</v>
      </c>
      <c r="AZ391" s="305">
        <f>AY391*MoM!AZ391/100</f>
        <v>1.0966947034815377</v>
      </c>
    </row>
    <row r="392" spans="1:52" x14ac:dyDescent="0.45">
      <c r="A392" s="305">
        <f>Веса!A392</f>
        <v>1</v>
      </c>
      <c r="B392" s="305">
        <f>MoM!B392</f>
        <v>1</v>
      </c>
      <c r="C392" s="305">
        <f>БИПЦ_НДС!E392</f>
        <v>0</v>
      </c>
      <c r="D392" s="305">
        <f t="shared" si="6"/>
        <v>1</v>
      </c>
      <c r="E392" s="305">
        <v>0</v>
      </c>
      <c r="F392" s="305">
        <v>0</v>
      </c>
      <c r="G392" s="305">
        <v>0</v>
      </c>
      <c r="H392" s="305">
        <v>0</v>
      </c>
      <c r="I392" s="305">
        <v>1</v>
      </c>
      <c r="J392" s="308" t="s">
        <v>396</v>
      </c>
      <c r="K392" s="308" t="s">
        <v>396</v>
      </c>
      <c r="L392" s="305">
        <f>M392/MoM!M392*100</f>
        <v>0.73796737649077893</v>
      </c>
      <c r="M392" s="305">
        <f>N392/MoM!N392*100</f>
        <v>0.74320694486386341</v>
      </c>
      <c r="N392" s="305">
        <f>O392/MoM!O392*100</f>
        <v>0.75747651820524964</v>
      </c>
      <c r="O392" s="305">
        <f>P392/MoM!P392*100</f>
        <v>0.76027918132260908</v>
      </c>
      <c r="P392" s="305">
        <f>Q392/MoM!Q392*100</f>
        <v>0.75184008240992817</v>
      </c>
      <c r="Q392" s="305">
        <f>R392/MoM!R392*100</f>
        <v>0.753343762574748</v>
      </c>
      <c r="R392" s="305">
        <f>S392/MoM!S392*100</f>
        <v>0.74897436875181445</v>
      </c>
      <c r="S392" s="305">
        <f>T392/MoM!T392*100</f>
        <v>0.75137108673182029</v>
      </c>
      <c r="T392" s="305">
        <f>U392/MoM!U392*100</f>
        <v>0.76309247568483674</v>
      </c>
      <c r="U392" s="305">
        <f>V392/MoM!V392*100</f>
        <v>0.76797626752921966</v>
      </c>
      <c r="V392" s="305">
        <f>W392/MoM!W392*100</f>
        <v>0.77289131564140667</v>
      </c>
      <c r="W392" s="305">
        <f>X392/MoM!X392*100</f>
        <v>0.78433010711289952</v>
      </c>
      <c r="X392" s="305">
        <f>Y392/MoM!Y392*100</f>
        <v>0.80597761806921564</v>
      </c>
      <c r="Y392" s="305">
        <f>Z392/MoM!Z392*100</f>
        <v>0.82064641071807543</v>
      </c>
      <c r="Z392" s="305">
        <f>AA392/MoM!AA392*100</f>
        <v>0.83000177980026146</v>
      </c>
      <c r="AA392" s="305">
        <f>AB392/MoM!AB392*100</f>
        <v>0.82468976840953978</v>
      </c>
      <c r="AB392" s="305">
        <f>AC392/MoM!AC392*100</f>
        <v>0.83186456939470277</v>
      </c>
      <c r="AC392" s="305">
        <f>AD392/MoM!AD392*100</f>
        <v>0.84367704628010765</v>
      </c>
      <c r="AD392" s="305">
        <f>AE392/MoM!AE392*100</f>
        <v>0.84063980891349921</v>
      </c>
      <c r="AE392" s="305">
        <f>AF392/MoM!AF392*100</f>
        <v>0.85072748662046116</v>
      </c>
      <c r="AF392" s="305">
        <f>AG392/MoM!AG392*100</f>
        <v>0.86927334582878735</v>
      </c>
      <c r="AG392" s="305">
        <f>AH392/MoM!AH392*100</f>
        <v>0.87918306197123552</v>
      </c>
      <c r="AH392" s="305">
        <f>AI392/MoM!AI392*100</f>
        <v>0.91408662953149344</v>
      </c>
      <c r="AI392" s="305">
        <f>AJ392/MoM!AJ392*100</f>
        <v>0.93136286682963876</v>
      </c>
      <c r="AJ392" s="305">
        <f>AK392/MoM!AK392*100</f>
        <v>0.95148030475315903</v>
      </c>
      <c r="AK392" s="305">
        <f>AL392/MoM!AL392*100</f>
        <v>0.97193713130535198</v>
      </c>
      <c r="AL392" s="305">
        <f>AM392/MoM!AM392*100</f>
        <v>0.98000420949518641</v>
      </c>
      <c r="AM392" s="305">
        <f>AN392/MoM!AN392*100</f>
        <v>0.97196817497732602</v>
      </c>
      <c r="AN392" s="305">
        <f>AO392/MoM!AO392*100</f>
        <v>0.97818877129718096</v>
      </c>
      <c r="AO392" s="305">
        <f>AP392/MoM!AP392*100</f>
        <v>0.98317753403079655</v>
      </c>
      <c r="AP392" s="305">
        <f>AQ392/MoM!AQ392*100</f>
        <v>1.0080519256417757</v>
      </c>
      <c r="AQ392" s="305">
        <f>AR392/MoM!AR392*100</f>
        <v>1.0021044192804891</v>
      </c>
      <c r="AR392" s="307">
        <v>1</v>
      </c>
      <c r="AS392" s="305">
        <f>AR392*MoM!AS392/100</f>
        <v>1.0153000000000001</v>
      </c>
      <c r="AT392" s="305">
        <f>AS392*MoM!AT392/100</f>
        <v>1.0269759500000002</v>
      </c>
      <c r="AU392" s="305">
        <f>AT392*MoM!AU392/100</f>
        <v>1.0352944551950001</v>
      </c>
      <c r="AV392" s="305">
        <f>AU392*MoM!AV392/100</f>
        <v>1.0761885861752025</v>
      </c>
      <c r="AW392" s="305">
        <f>AV392*MoM!AW392/100</f>
        <v>1.0809238159543735</v>
      </c>
      <c r="AX392" s="305">
        <f>AW392*MoM!AX392/100</f>
        <v>1.0784376911776783</v>
      </c>
      <c r="AY392" s="305">
        <f>AX392*MoM!AY392/100</f>
        <v>1.0784376911776783</v>
      </c>
      <c r="AZ392" s="305">
        <f>AY392*MoM!AZ392/100</f>
        <v>1.0790847537923849</v>
      </c>
    </row>
    <row r="393" spans="1:52" x14ac:dyDescent="0.45">
      <c r="A393" s="305">
        <f>Веса!A393</f>
        <v>1</v>
      </c>
      <c r="B393" s="305">
        <f>MoM!B393</f>
        <v>1</v>
      </c>
      <c r="C393" s="305">
        <f>БИПЦ_НДС!E393</f>
        <v>0</v>
      </c>
      <c r="D393" s="305">
        <f t="shared" si="6"/>
        <v>1</v>
      </c>
      <c r="E393" s="305">
        <v>0</v>
      </c>
      <c r="F393" s="305">
        <v>0</v>
      </c>
      <c r="G393" s="305">
        <v>0</v>
      </c>
      <c r="H393" s="305">
        <v>0</v>
      </c>
      <c r="I393" s="305">
        <v>1</v>
      </c>
      <c r="J393" s="308" t="s">
        <v>397</v>
      </c>
      <c r="K393" s="308" t="s">
        <v>397</v>
      </c>
      <c r="L393" s="305">
        <f>M393/MoM!M393*100</f>
        <v>0.76206806419008366</v>
      </c>
      <c r="M393" s="305">
        <f>N393/MoM!N393*100</f>
        <v>0.76991736525124155</v>
      </c>
      <c r="N393" s="305">
        <f>O393/MoM!O393*100</f>
        <v>0.77730857195765346</v>
      </c>
      <c r="O393" s="305">
        <f>P393/MoM!P393*100</f>
        <v>0.77645353252850002</v>
      </c>
      <c r="P393" s="305">
        <f>Q393/MoM!Q393*100</f>
        <v>0.77591001505573021</v>
      </c>
      <c r="Q393" s="305">
        <f>R393/MoM!R393*100</f>
        <v>0.77567724205121347</v>
      </c>
      <c r="R393" s="305">
        <f>S393/MoM!S393*100</f>
        <v>0.77699589336270047</v>
      </c>
      <c r="S393" s="305">
        <f>T393/MoM!T393*100</f>
        <v>0.77886068350677085</v>
      </c>
      <c r="T393" s="305">
        <f>U393/MoM!U393*100</f>
        <v>0.80253804828537678</v>
      </c>
      <c r="U393" s="305">
        <f>V393/MoM!V393*100</f>
        <v>0.80976089071994517</v>
      </c>
      <c r="V393" s="305">
        <f>W393/MoM!W393*100</f>
        <v>0.81518628868776888</v>
      </c>
      <c r="W393" s="305">
        <f>X393/MoM!X393*100</f>
        <v>0.82382726334785916</v>
      </c>
      <c r="X393" s="305">
        <f>Y393/MoM!Y393*100</f>
        <v>0.82778163421192896</v>
      </c>
      <c r="Y393" s="305">
        <f>Z393/MoM!Z393*100</f>
        <v>0.83498333442957284</v>
      </c>
      <c r="Z393" s="305">
        <f>AA393/MoM!AA393*100</f>
        <v>0.84157970277156657</v>
      </c>
      <c r="AA393" s="305">
        <f>AB393/MoM!AB393*100</f>
        <v>0.84528265346376141</v>
      </c>
      <c r="AB393" s="305">
        <f>AC393/MoM!AC393*100</f>
        <v>0.84798755795484537</v>
      </c>
      <c r="AC393" s="305">
        <f>AD393/MoM!AD393*100</f>
        <v>0.84612198532734473</v>
      </c>
      <c r="AD393" s="305">
        <f>AE393/MoM!AE393*100</f>
        <v>0.84569892433468108</v>
      </c>
      <c r="AE393" s="305">
        <f>AF393/MoM!AF393*100</f>
        <v>0.84857430067741912</v>
      </c>
      <c r="AF393" s="305">
        <f>AG393/MoM!AG393*100</f>
        <v>0.86775207987272873</v>
      </c>
      <c r="AG393" s="305">
        <f>AH393/MoM!AH393*100</f>
        <v>0.88059481065484513</v>
      </c>
      <c r="AH393" s="305">
        <f>AI393/MoM!AI393*100</f>
        <v>0.88816792602647676</v>
      </c>
      <c r="AI393" s="305">
        <f>AJ393/MoM!AJ393*100</f>
        <v>0.89953647547961568</v>
      </c>
      <c r="AJ393" s="305">
        <f>AK393/MoM!AK393*100</f>
        <v>0.91069072777556281</v>
      </c>
      <c r="AK393" s="305">
        <f>AL393/MoM!AL393*100</f>
        <v>0.94001496920993588</v>
      </c>
      <c r="AL393" s="305">
        <f>AM393/MoM!AM393*100</f>
        <v>0.95533721320805787</v>
      </c>
      <c r="AM393" s="305">
        <f>AN393/MoM!AN393*100</f>
        <v>0.95686575274919072</v>
      </c>
      <c r="AN393" s="305">
        <f>AO393/MoM!AO393*100</f>
        <v>0.96011909630853798</v>
      </c>
      <c r="AO393" s="305">
        <f>AP393/MoM!AP393*100</f>
        <v>0.96924022772346907</v>
      </c>
      <c r="AP393" s="305">
        <f>AQ393/MoM!AQ393*100</f>
        <v>0.96933715174624147</v>
      </c>
      <c r="AQ393" s="305">
        <f>AR393/MoM!AR393*100</f>
        <v>0.98096919756719636</v>
      </c>
      <c r="AR393" s="307">
        <v>1</v>
      </c>
      <c r="AS393" s="305">
        <f>AR393*MoM!AS393/100</f>
        <v>1.0044</v>
      </c>
      <c r="AT393" s="305">
        <f>AS393*MoM!AT393/100</f>
        <v>1.0211734799999999</v>
      </c>
      <c r="AU393" s="305">
        <f>AT393*MoM!AU393/100</f>
        <v>1.0462943476079998</v>
      </c>
      <c r="AV393" s="305">
        <f>AU393*MoM!AV393/100</f>
        <v>1.0697313409944189</v>
      </c>
      <c r="AW393" s="305">
        <f>AV393*MoM!AW393/100</f>
        <v>1.0712289648718112</v>
      </c>
      <c r="AX393" s="305">
        <f>AW393*MoM!AX393/100</f>
        <v>1.0769064783856317</v>
      </c>
      <c r="AY393" s="305">
        <f>AX393*MoM!AY393/100</f>
        <v>1.0861678740997482</v>
      </c>
      <c r="AZ393" s="305">
        <f>AY393*MoM!AZ393/100</f>
        <v>1.0842127719263686</v>
      </c>
    </row>
    <row r="394" spans="1:52" x14ac:dyDescent="0.45">
      <c r="A394" s="305">
        <f>Веса!A394</f>
        <v>1</v>
      </c>
      <c r="B394" s="305">
        <f>MoM!B394</f>
        <v>1</v>
      </c>
      <c r="C394" s="305">
        <f>БИПЦ_НДС!E394</f>
        <v>0</v>
      </c>
      <c r="D394" s="305">
        <f t="shared" si="6"/>
        <v>1</v>
      </c>
      <c r="E394" s="305">
        <v>0</v>
      </c>
      <c r="F394" s="305">
        <v>0</v>
      </c>
      <c r="G394" s="305">
        <v>0</v>
      </c>
      <c r="H394" s="305">
        <v>0</v>
      </c>
      <c r="I394" s="305">
        <v>1</v>
      </c>
      <c r="J394" s="308" t="s">
        <v>398</v>
      </c>
      <c r="K394" s="308" t="s">
        <v>398</v>
      </c>
      <c r="L394" s="305">
        <f>M394/MoM!M394*100</f>
        <v>0.73620562508716891</v>
      </c>
      <c r="M394" s="305">
        <f>N394/MoM!N394*100</f>
        <v>0.73863510364995655</v>
      </c>
      <c r="N394" s="305">
        <f>O394/MoM!O394*100</f>
        <v>0.74653849925901106</v>
      </c>
      <c r="O394" s="305">
        <f>P394/MoM!P394*100</f>
        <v>0.74974861480582489</v>
      </c>
      <c r="P394" s="305">
        <f>Q394/MoM!Q394*100</f>
        <v>0.75492188024798512</v>
      </c>
      <c r="Q394" s="305">
        <f>R394/MoM!R394*100</f>
        <v>0.75899845840132429</v>
      </c>
      <c r="R394" s="305">
        <f>S394/MoM!S394*100</f>
        <v>0.76089595454732761</v>
      </c>
      <c r="S394" s="305">
        <f>T394/MoM!T394*100</f>
        <v>0.76987452681098612</v>
      </c>
      <c r="T394" s="305">
        <f>U394/MoM!U394*100</f>
        <v>0.77849712151126915</v>
      </c>
      <c r="U394" s="305">
        <f>V394/MoM!V394*100</f>
        <v>0.77818572266266461</v>
      </c>
      <c r="V394" s="305">
        <f>W394/MoM!W394*100</f>
        <v>0.78596757988929122</v>
      </c>
      <c r="W394" s="305">
        <f>X394/MoM!X394*100</f>
        <v>0.79799288386159728</v>
      </c>
      <c r="X394" s="305">
        <f>Y394/MoM!Y394*100</f>
        <v>0.81291535078980914</v>
      </c>
      <c r="Y394" s="305">
        <f>Z394/MoM!Z394*100</f>
        <v>0.82006900587675946</v>
      </c>
      <c r="Z394" s="305">
        <f>AA394/MoM!AA394*100</f>
        <v>0.82785966143258882</v>
      </c>
      <c r="AA394" s="305">
        <f>AB394/MoM!AB394*100</f>
        <v>0.83092274217988948</v>
      </c>
      <c r="AB394" s="305">
        <f>AC394/MoM!AC394*100</f>
        <v>0.83175366492206937</v>
      </c>
      <c r="AC394" s="305">
        <f>AD394/MoM!AD394*100</f>
        <v>0.84947001798490929</v>
      </c>
      <c r="AD394" s="305">
        <f>AE394/MoM!AE394*100</f>
        <v>0.85040443500469265</v>
      </c>
      <c r="AE394" s="305">
        <f>AF394/MoM!AF394*100</f>
        <v>0.85227532476170298</v>
      </c>
      <c r="AF394" s="305">
        <f>AG394/MoM!AG394*100</f>
        <v>0.85619579125560674</v>
      </c>
      <c r="AG394" s="305">
        <f>AH394/MoM!AH394*100</f>
        <v>0.86415841211428401</v>
      </c>
      <c r="AH394" s="305">
        <f>AI394/MoM!AI394*100</f>
        <v>0.86554106557366672</v>
      </c>
      <c r="AI394" s="305">
        <f>AJ394/MoM!AJ394*100</f>
        <v>0.8700418791146497</v>
      </c>
      <c r="AJ394" s="305">
        <f>AK394/MoM!AK394*100</f>
        <v>0.89823123599796428</v>
      </c>
      <c r="AK394" s="305">
        <f>AL394/MoM!AL394*100</f>
        <v>0.9084710720883411</v>
      </c>
      <c r="AL394" s="305">
        <f>AM394/MoM!AM394*100</f>
        <v>0.93418080342844123</v>
      </c>
      <c r="AM394" s="305">
        <f>AN394/MoM!AN394*100</f>
        <v>0.95202365677392442</v>
      </c>
      <c r="AN394" s="305">
        <f>AO394/MoM!AO394*100</f>
        <v>0.97211135593185416</v>
      </c>
      <c r="AO394" s="305">
        <f>AP394/MoM!AP394*100</f>
        <v>0.98280458084710454</v>
      </c>
      <c r="AP394" s="305">
        <f>AQ394/MoM!AQ394*100</f>
        <v>0.98899624970644129</v>
      </c>
      <c r="AQ394" s="305">
        <f>AR394/MoM!AR394*100</f>
        <v>0.99235883695544314</v>
      </c>
      <c r="AR394" s="307">
        <v>1</v>
      </c>
      <c r="AS394" s="305">
        <f>AR394*MoM!AS394/100</f>
        <v>1.0164</v>
      </c>
      <c r="AT394" s="305">
        <f>AS394*MoM!AT394/100</f>
        <v>1.01802624</v>
      </c>
      <c r="AU394" s="305">
        <f>AT394*MoM!AU394/100</f>
        <v>1.021894739712</v>
      </c>
      <c r="AV394" s="305">
        <f>AU394*MoM!AV394/100</f>
        <v>1.0573544871800065</v>
      </c>
      <c r="AW394" s="305">
        <f>AV394*MoM!AW394/100</f>
        <v>1.0636986141030864</v>
      </c>
      <c r="AX394" s="305">
        <f>AW394*MoM!AX394/100</f>
        <v>1.074229230382707</v>
      </c>
      <c r="AY394" s="305">
        <f>AX394*MoM!AY394/100</f>
        <v>1.0936727794526342</v>
      </c>
      <c r="AZ394" s="305">
        <f>AY394*MoM!AZ394/100</f>
        <v>1.1066874855281206</v>
      </c>
    </row>
    <row r="395" spans="1:52" x14ac:dyDescent="0.45">
      <c r="A395" s="305">
        <f>Веса!A395</f>
        <v>1</v>
      </c>
      <c r="B395" s="314">
        <f>MoM!B395</f>
        <v>0</v>
      </c>
      <c r="C395" s="305">
        <f>БИПЦ_НДС!E395</f>
        <v>0</v>
      </c>
      <c r="D395" s="305">
        <f t="shared" si="6"/>
        <v>1</v>
      </c>
      <c r="E395" s="305">
        <v>0</v>
      </c>
      <c r="F395" s="305">
        <v>0</v>
      </c>
      <c r="G395" s="305">
        <v>0</v>
      </c>
      <c r="H395" s="305">
        <v>0</v>
      </c>
      <c r="I395" s="305">
        <v>1</v>
      </c>
      <c r="J395" s="325" t="s">
        <v>399</v>
      </c>
      <c r="K395" s="325" t="s">
        <v>399</v>
      </c>
      <c r="L395" s="305">
        <f>M395/MoM!M395*100</f>
        <v>0.51847646266491054</v>
      </c>
      <c r="M395" s="305">
        <f>N395/MoM!N395*100</f>
        <v>0.54543723872348593</v>
      </c>
      <c r="N395" s="305">
        <f>O395/MoM!O395*100</f>
        <v>0.61868945988405011</v>
      </c>
      <c r="O395" s="305">
        <f>P395/MoM!P395*100</f>
        <v>0.6872402520392028</v>
      </c>
      <c r="P395" s="305">
        <f>Q395/MoM!Q395*100</f>
        <v>0.75781982592362884</v>
      </c>
      <c r="Q395" s="305">
        <f>R395/MoM!R395*100</f>
        <v>0.80806328038236541</v>
      </c>
      <c r="R395" s="305">
        <f>S395/MoM!S395*100</f>
        <v>0.82874970036015405</v>
      </c>
      <c r="S395" s="305">
        <f>T395/MoM!T395*100</f>
        <v>0.80844533270133023</v>
      </c>
      <c r="T395" s="305">
        <f>U395/MoM!U395*100</f>
        <v>0.80981968976692253</v>
      </c>
      <c r="U395" s="305">
        <f>V395/MoM!V395*100</f>
        <v>0.7177431910404235</v>
      </c>
      <c r="V395" s="305">
        <f>W395/MoM!W395*100</f>
        <v>0.72571014046097226</v>
      </c>
      <c r="W395" s="305">
        <f>X395/MoM!X395*100</f>
        <v>0.65306655540082892</v>
      </c>
      <c r="X395" s="305">
        <f>Y395/MoM!Y395*100</f>
        <v>0.63673989151580823</v>
      </c>
      <c r="Y395" s="305">
        <f>Z395/MoM!Z395*100</f>
        <v>0.70608086570187967</v>
      </c>
      <c r="Z395" s="305">
        <f>AA395/MoM!AA395*100</f>
        <v>0.74329132732436876</v>
      </c>
      <c r="AA395" s="305">
        <f>AB395/MoM!AB395*100</f>
        <v>0.79056465574219859</v>
      </c>
      <c r="AB395" s="305">
        <f>AC395/MoM!AC395*100</f>
        <v>0.89049202822801243</v>
      </c>
      <c r="AC395" s="305">
        <f>AD395/MoM!AD395*100</f>
        <v>0.95834752077898711</v>
      </c>
      <c r="AD395" s="305">
        <f>AE395/MoM!AE395*100</f>
        <v>0.93582635404068104</v>
      </c>
      <c r="AE395" s="305">
        <f>AF395/MoM!AF395*100</f>
        <v>0.98186901065948251</v>
      </c>
      <c r="AF395" s="305">
        <f>AG395/MoM!AG395*100</f>
        <v>0.99620429821511081</v>
      </c>
      <c r="AG395" s="305">
        <f>AH395/MoM!AH395*100</f>
        <v>0.83173096857979589</v>
      </c>
      <c r="AH395" s="305">
        <f>AI395/MoM!AI395*100</f>
        <v>0.82881991018976653</v>
      </c>
      <c r="AI395" s="305">
        <f>AJ395/MoM!AJ395*100</f>
        <v>0.77884206960532354</v>
      </c>
      <c r="AJ395" s="305">
        <f>AK395/MoM!AK395*100</f>
        <v>0.78071129057237632</v>
      </c>
      <c r="AK395" s="305">
        <f>AL395/MoM!AL395*100</f>
        <v>0.79741851219062521</v>
      </c>
      <c r="AL395" s="305">
        <f>AM395/MoM!AM395*100</f>
        <v>0.83425924745383218</v>
      </c>
      <c r="AM395" s="305">
        <f>AN395/MoM!AN395*100</f>
        <v>0.88172859863395514</v>
      </c>
      <c r="AN395" s="305">
        <f>AO395/MoM!AO395*100</f>
        <v>0.97924778164287063</v>
      </c>
      <c r="AO395" s="305">
        <f>AP395/MoM!AP395*100</f>
        <v>0.98972573290644938</v>
      </c>
      <c r="AP395" s="305">
        <f>AQ395/MoM!AQ395*100</f>
        <v>0.99200210209213435</v>
      </c>
      <c r="AQ395" s="305">
        <f>AR395/MoM!AR395*100</f>
        <v>1.0033109260559847</v>
      </c>
      <c r="AR395" s="307">
        <v>1</v>
      </c>
      <c r="AS395" s="305">
        <f>AR395*MoM!AS395/100</f>
        <v>0.81840000000000002</v>
      </c>
      <c r="AT395" s="305">
        <f>AS395*MoM!AT395/100</f>
        <v>0.80555112000000006</v>
      </c>
      <c r="AU395" s="305">
        <f>AT395*MoM!AU395/100</f>
        <v>0.75069308872800011</v>
      </c>
      <c r="AV395" s="305">
        <f>AU395*MoM!AV395/100</f>
        <v>0.76060223749920963</v>
      </c>
      <c r="AW395" s="305">
        <f>AV395*MoM!AW395/100</f>
        <v>0.84411636317662286</v>
      </c>
      <c r="AX395" s="305">
        <f>AW395*MoM!AX395/100</f>
        <v>0.89721128242043247</v>
      </c>
      <c r="AY395" s="305">
        <f>AX395*MoM!AY395/100</f>
        <v>0.97455089496507386</v>
      </c>
      <c r="AZ395" s="305">
        <f>AY395*MoM!AZ395/100</f>
        <v>1.0371170624218315</v>
      </c>
    </row>
    <row r="396" spans="1:52" x14ac:dyDescent="0.45">
      <c r="A396" s="305">
        <f>Веса!A396</f>
        <v>0</v>
      </c>
      <c r="B396" s="314">
        <f>MoM!B396</f>
        <v>0</v>
      </c>
      <c r="C396" s="305">
        <f>БИПЦ_НДС!E396</f>
        <v>0</v>
      </c>
      <c r="D396" s="305">
        <f t="shared" si="6"/>
        <v>1</v>
      </c>
      <c r="E396" s="305">
        <v>0</v>
      </c>
      <c r="F396" s="305">
        <v>0</v>
      </c>
      <c r="G396" s="305">
        <v>0</v>
      </c>
      <c r="H396" s="305">
        <v>0</v>
      </c>
      <c r="I396" s="305">
        <v>1</v>
      </c>
      <c r="J396" s="325" t="s">
        <v>400</v>
      </c>
      <c r="K396" s="325" t="s">
        <v>400</v>
      </c>
      <c r="L396" s="305">
        <f>M396/MoM!M396*100</f>
        <v>0.69448166121294563</v>
      </c>
      <c r="M396" s="305">
        <f>N396/MoM!N396*100</f>
        <v>0.76080465985878187</v>
      </c>
      <c r="N396" s="305">
        <f>O396/MoM!O396*100</f>
        <v>0.79116076578714722</v>
      </c>
      <c r="O396" s="305">
        <f>P396/MoM!P396*100</f>
        <v>0.71924425217709553</v>
      </c>
      <c r="P396" s="305">
        <f>Q396/MoM!Q396*100</f>
        <v>0.6607696944750977</v>
      </c>
      <c r="Q396" s="305">
        <f>R396/MoM!R396*100</f>
        <v>0.64292891272427</v>
      </c>
      <c r="R396" s="305">
        <f>S396/MoM!S396*100</f>
        <v>0.70728609688796951</v>
      </c>
      <c r="S396" s="305">
        <f>T396/MoM!T396*100</f>
        <v>0.7932213576598578</v>
      </c>
      <c r="T396" s="305">
        <f>U396/MoM!U396*100</f>
        <v>0.90094081803006654</v>
      </c>
      <c r="U396" s="305">
        <f>V396/MoM!V396*100</f>
        <v>0.9034634523205507</v>
      </c>
      <c r="V396" s="305">
        <f>W396/MoM!W396*100</f>
        <v>0.95649675697176695</v>
      </c>
      <c r="W396" s="305">
        <f>X396/MoM!X396*100</f>
        <v>0.84238669386503506</v>
      </c>
      <c r="X396" s="305">
        <f>Y396/MoM!Y396*100</f>
        <v>0.8499681741098204</v>
      </c>
      <c r="Y396" s="305">
        <f>Z396/MoM!Z396*100</f>
        <v>0.9041961436180268</v>
      </c>
      <c r="Z396" s="305">
        <f>AA396/MoM!AA396*100</f>
        <v>0.93204538484146204</v>
      </c>
      <c r="AA396" s="305">
        <f>AB396/MoM!AB396*100</f>
        <v>0.79801725850125993</v>
      </c>
      <c r="AB396" s="305">
        <f>AC396/MoM!AC396*100</f>
        <v>0.69698827357500048</v>
      </c>
      <c r="AC396" s="305">
        <f>AD396/MoM!AD396*100</f>
        <v>0.69824285246743556</v>
      </c>
      <c r="AD396" s="305">
        <f>AE396/MoM!AE396*100</f>
        <v>0.71828242233325101</v>
      </c>
      <c r="AE396" s="305">
        <f>AF396/MoM!AF396*100</f>
        <v>0.79959199254137503</v>
      </c>
      <c r="AF396" s="305">
        <f>AG396/MoM!AG396*100</f>
        <v>0.96838586216685918</v>
      </c>
      <c r="AG396" s="305">
        <f>AH396/MoM!AH396*100</f>
        <v>0.91890134461013273</v>
      </c>
      <c r="AH396" s="305">
        <f>AI396/MoM!AI396*100</f>
        <v>0.94499814279706051</v>
      </c>
      <c r="AI396" s="305">
        <f>AJ396/MoM!AJ396*100</f>
        <v>0.89529124048593511</v>
      </c>
      <c r="AJ396" s="305">
        <f>AK396/MoM!AK396*100</f>
        <v>0.95554434097063856</v>
      </c>
      <c r="AK396" s="305">
        <f>AL396/MoM!AL396*100</f>
        <v>1.0112525760492268</v>
      </c>
      <c r="AL396" s="305">
        <f>AM396/MoM!AM396*100</f>
        <v>0.96554395961180162</v>
      </c>
      <c r="AM396" s="305">
        <f>AN396/MoM!AN396*100</f>
        <v>0.82109858325387608</v>
      </c>
      <c r="AN396" s="305">
        <f>AO396/MoM!AO396*100</f>
        <v>0.73989193337006764</v>
      </c>
      <c r="AO396" s="305">
        <f>AP396/MoM!AP396*100</f>
        <v>0.75579960993752415</v>
      </c>
      <c r="AP396" s="305">
        <f>AQ396/MoM!AQ396*100</f>
        <v>0.77401438053701843</v>
      </c>
      <c r="AQ396" s="305">
        <f>AR396/MoM!AR396*100</f>
        <v>0.81712698153293029</v>
      </c>
      <c r="AR396" s="307">
        <v>1</v>
      </c>
      <c r="AS396" s="305">
        <f>AR396*MoM!AS396/100</f>
        <v>0.9215000000000001</v>
      </c>
      <c r="AT396" s="305">
        <f>AS396*MoM!AT396/100</f>
        <v>0.86814515000000003</v>
      </c>
      <c r="AU396" s="305">
        <f>AT396*MoM!AU396/100</f>
        <v>0.80086390087500003</v>
      </c>
      <c r="AV396" s="305">
        <f>AU396*MoM!AV396/100</f>
        <v>0.83137681549833753</v>
      </c>
      <c r="AW396" s="305">
        <f>AV396*MoM!AW396/100</f>
        <v>1.032736280212035</v>
      </c>
      <c r="AX396" s="305">
        <f>AW396*MoM!AX396/100</f>
        <v>0</v>
      </c>
      <c r="AY396" s="305">
        <f>AX396*MoM!AY396/100</f>
        <v>0</v>
      </c>
      <c r="AZ396" s="305">
        <f>AY396*MoM!AZ396/100</f>
        <v>0</v>
      </c>
    </row>
    <row r="397" spans="1:52" x14ac:dyDescent="0.45">
      <c r="A397" s="305">
        <f>Веса!A397</f>
        <v>1</v>
      </c>
      <c r="B397" s="314">
        <f>MoM!B397</f>
        <v>0</v>
      </c>
      <c r="C397" s="305">
        <f>БИПЦ_НДС!E397</f>
        <v>0</v>
      </c>
      <c r="D397" s="305">
        <f t="shared" si="6"/>
        <v>1</v>
      </c>
      <c r="E397" s="305">
        <v>0</v>
      </c>
      <c r="F397" s="305">
        <v>0</v>
      </c>
      <c r="G397" s="305">
        <v>0</v>
      </c>
      <c r="H397" s="305">
        <v>0</v>
      </c>
      <c r="I397" s="305">
        <v>1</v>
      </c>
      <c r="J397" s="308" t="s">
        <v>401</v>
      </c>
      <c r="K397" s="308" t="s">
        <v>401</v>
      </c>
      <c r="L397" s="305">
        <f>M397/MoM!M397*100</f>
        <v>0.6214812310817851</v>
      </c>
      <c r="M397" s="305">
        <f>N397/MoM!N397*100</f>
        <v>0.70364104983079701</v>
      </c>
      <c r="N397" s="305">
        <f>O397/MoM!O397*100</f>
        <v>0.81939000252796312</v>
      </c>
      <c r="O397" s="305">
        <f>P397/MoM!P397*100</f>
        <v>0.80562425048549335</v>
      </c>
      <c r="P397" s="305">
        <f>Q397/MoM!Q397*100</f>
        <v>0.76212054095927662</v>
      </c>
      <c r="Q397" s="305">
        <f>R397/MoM!R397*100</f>
        <v>0.74969797614164047</v>
      </c>
      <c r="R397" s="305">
        <f>S397/MoM!S397*100</f>
        <v>0.76978988190223652</v>
      </c>
      <c r="S397" s="305">
        <f>T397/MoM!T397*100</f>
        <v>0.77694892780392744</v>
      </c>
      <c r="T397" s="305">
        <f>U397/MoM!U397*100</f>
        <v>0.87072666338986138</v>
      </c>
      <c r="U397" s="305">
        <f>V397/MoM!V397*100</f>
        <v>0.76449801045629828</v>
      </c>
      <c r="V397" s="305">
        <f>W397/MoM!W397*100</f>
        <v>0.77657707902150785</v>
      </c>
      <c r="W397" s="305">
        <f>X397/MoM!X397*100</f>
        <v>0.6836984603705355</v>
      </c>
      <c r="X397" s="305">
        <f>Y397/MoM!Y397*100</f>
        <v>0.71760990400491398</v>
      </c>
      <c r="Y397" s="305">
        <f>Z397/MoM!Z397*100</f>
        <v>0.82108925216242257</v>
      </c>
      <c r="Z397" s="305">
        <f>AA397/MoM!AA397*100</f>
        <v>0.88316359962590174</v>
      </c>
      <c r="AA397" s="305">
        <f>AB397/MoM!AB397*100</f>
        <v>0.81957582045283672</v>
      </c>
      <c r="AB397" s="305">
        <f>AC397/MoM!AC397*100</f>
        <v>0.78154750238382509</v>
      </c>
      <c r="AC397" s="305">
        <f>AD397/MoM!AD397*100</f>
        <v>0.81726422324276582</v>
      </c>
      <c r="AD397" s="305">
        <f>AE397/MoM!AE397*100</f>
        <v>0.8274800260333004</v>
      </c>
      <c r="AE397" s="305">
        <f>AF397/MoM!AF397*100</f>
        <v>0.8953333881680311</v>
      </c>
      <c r="AF397" s="305">
        <f>AG397/MoM!AG397*100</f>
        <v>1.0622235317225521</v>
      </c>
      <c r="AG397" s="305">
        <f>AH397/MoM!AH397*100</f>
        <v>0.89556065959528375</v>
      </c>
      <c r="AH397" s="305">
        <f>AI397/MoM!AI397*100</f>
        <v>0.87102229752237303</v>
      </c>
      <c r="AI397" s="305">
        <f>AJ397/MoM!AJ397*100</f>
        <v>0.76040246573703163</v>
      </c>
      <c r="AJ397" s="305">
        <f>AK397/MoM!AK397*100</f>
        <v>0.84488317968041582</v>
      </c>
      <c r="AK397" s="305">
        <f>AL397/MoM!AL397*100</f>
        <v>0.88653592043866025</v>
      </c>
      <c r="AL397" s="305">
        <f>AM397/MoM!AM397*100</f>
        <v>0.95116438903863865</v>
      </c>
      <c r="AM397" s="305">
        <f>AN397/MoM!AN397*100</f>
        <v>0.88011240917745237</v>
      </c>
      <c r="AN397" s="305">
        <f>AO397/MoM!AO397*100</f>
        <v>0.82704163090405203</v>
      </c>
      <c r="AO397" s="305">
        <f>AP397/MoM!AP397*100</f>
        <v>0.8100872774705189</v>
      </c>
      <c r="AP397" s="305">
        <f>AQ397/MoM!AQ397*100</f>
        <v>0.82086143826087687</v>
      </c>
      <c r="AQ397" s="305">
        <f>AR397/MoM!AR397*100</f>
        <v>0.87750087750087746</v>
      </c>
      <c r="AR397" s="307">
        <v>1</v>
      </c>
      <c r="AS397" s="305">
        <f>AR397*MoM!AS397/100</f>
        <v>0.87909999999999999</v>
      </c>
      <c r="AT397" s="305">
        <f>AS397*MoM!AT397/100</f>
        <v>0.82846383999999995</v>
      </c>
      <c r="AU397" s="305">
        <f>AT397*MoM!AU397/100</f>
        <v>0.71107051387199993</v>
      </c>
      <c r="AV397" s="305">
        <f>AU397*MoM!AV397/100</f>
        <v>0.74050883314630067</v>
      </c>
      <c r="AW397" s="305">
        <f>AV397*MoM!AW397/100</f>
        <v>0.88668527680938036</v>
      </c>
      <c r="AX397" s="305">
        <f>AW397*MoM!AX397/100</f>
        <v>0.96054616036760176</v>
      </c>
      <c r="AY397" s="305">
        <f>AX397*MoM!AY397/100</f>
        <v>0.88005239212879671</v>
      </c>
      <c r="AZ397" s="305">
        <f>AY397*MoM!AZ397/100</f>
        <v>0.84696242218475393</v>
      </c>
    </row>
    <row r="398" spans="1:52" x14ac:dyDescent="0.45">
      <c r="A398" s="305">
        <f>Веса!A398</f>
        <v>1</v>
      </c>
      <c r="B398" s="314">
        <f>MoM!B398</f>
        <v>0</v>
      </c>
      <c r="C398" s="305">
        <f>БИПЦ_НДС!E398</f>
        <v>0</v>
      </c>
      <c r="D398" s="305">
        <f t="shared" si="6"/>
        <v>1</v>
      </c>
      <c r="E398" s="305">
        <v>0</v>
      </c>
      <c r="F398" s="305">
        <v>0</v>
      </c>
      <c r="G398" s="305">
        <v>0</v>
      </c>
      <c r="H398" s="305">
        <v>0</v>
      </c>
      <c r="I398" s="305">
        <v>1</v>
      </c>
      <c r="J398" s="308" t="s">
        <v>402</v>
      </c>
      <c r="K398" s="308" t="s">
        <v>402</v>
      </c>
      <c r="L398" s="305">
        <f>M398/MoM!M398*100</f>
        <v>0.59940590250527859</v>
      </c>
      <c r="M398" s="305">
        <f>N398/MoM!N398*100</f>
        <v>0.6258996433960119</v>
      </c>
      <c r="N398" s="305">
        <f>O398/MoM!O398*100</f>
        <v>0.69312126509674354</v>
      </c>
      <c r="O398" s="305">
        <f>P398/MoM!P398*100</f>
        <v>0.70670644189263965</v>
      </c>
      <c r="P398" s="305">
        <f>Q398/MoM!Q398*100</f>
        <v>0.74995687613646922</v>
      </c>
      <c r="Q398" s="305">
        <f>R398/MoM!R398*100</f>
        <v>0.74335725562646826</v>
      </c>
      <c r="R398" s="305">
        <f>S398/MoM!S398*100</f>
        <v>0.78751267661068047</v>
      </c>
      <c r="S398" s="305">
        <f>T398/MoM!T398*100</f>
        <v>0.80255416873394447</v>
      </c>
      <c r="T398" s="305">
        <f>U398/MoM!U398*100</f>
        <v>0.82518619629224166</v>
      </c>
      <c r="U398" s="305">
        <f>V398/MoM!V398*100</f>
        <v>0.78582481472910182</v>
      </c>
      <c r="V398" s="305">
        <f>W398/MoM!W398*100</f>
        <v>0.85442732105495234</v>
      </c>
      <c r="W398" s="305">
        <f>X398/MoM!X398*100</f>
        <v>0.82751286044172134</v>
      </c>
      <c r="X398" s="305">
        <f>Y398/MoM!Y398*100</f>
        <v>0.82461656543017536</v>
      </c>
      <c r="Y398" s="305">
        <f>Z398/MoM!Z398*100</f>
        <v>0.83121349795361665</v>
      </c>
      <c r="Z398" s="305">
        <f>AA398/MoM!AA398*100</f>
        <v>0.86811937726275712</v>
      </c>
      <c r="AA398" s="305">
        <f>AB398/MoM!AB398*100</f>
        <v>0.836259396117214</v>
      </c>
      <c r="AB398" s="305">
        <f>AC398/MoM!AC398*100</f>
        <v>0.86962614602229071</v>
      </c>
      <c r="AC398" s="305">
        <f>AD398/MoM!AD398*100</f>
        <v>0.89432352856932384</v>
      </c>
      <c r="AD398" s="305">
        <f>AE398/MoM!AE398*100</f>
        <v>0.88475426681363223</v>
      </c>
      <c r="AE398" s="305">
        <f>AF398/MoM!AF398*100</f>
        <v>0.8958136951488026</v>
      </c>
      <c r="AF398" s="305">
        <f>AG398/MoM!AG398*100</f>
        <v>0.91202792303099589</v>
      </c>
      <c r="AG398" s="305">
        <f>AH398/MoM!AH398*100</f>
        <v>0.9232458664842772</v>
      </c>
      <c r="AH398" s="305">
        <f>AI398/MoM!AI398*100</f>
        <v>0.96719236972892875</v>
      </c>
      <c r="AI398" s="305">
        <f>AJ398/MoM!AJ398*100</f>
        <v>0.96864315828352221</v>
      </c>
      <c r="AJ398" s="305">
        <f>AK398/MoM!AK398*100</f>
        <v>0.97552052470733508</v>
      </c>
      <c r="AK398" s="305">
        <f>AL398/MoM!AL398*100</f>
        <v>0.96274120583366896</v>
      </c>
      <c r="AL398" s="305">
        <f>AM398/MoM!AM398*100</f>
        <v>0.98363269000025966</v>
      </c>
      <c r="AM398" s="305">
        <f>AN398/MoM!AN398*100</f>
        <v>0.99100993517526148</v>
      </c>
      <c r="AN398" s="305">
        <f>AO398/MoM!AO398*100</f>
        <v>0.98942431927898111</v>
      </c>
      <c r="AO398" s="305">
        <f>AP398/MoM!AP398*100</f>
        <v>0.98556556443379295</v>
      </c>
      <c r="AP398" s="305">
        <f>AQ398/MoM!AQ398*100</f>
        <v>0.98714246933688699</v>
      </c>
      <c r="AQ398" s="305">
        <f>AR398/MoM!AR398*100</f>
        <v>0.96246390760346479</v>
      </c>
      <c r="AR398" s="307">
        <v>1</v>
      </c>
      <c r="AS398" s="305">
        <f>AR398*MoM!AS398/100</f>
        <v>0.98370000000000002</v>
      </c>
      <c r="AT398" s="305">
        <f>AS398*MoM!AT398/100</f>
        <v>1.03839372</v>
      </c>
      <c r="AU398" s="305">
        <f>AT398*MoM!AU398/100</f>
        <v>0.99561189873599987</v>
      </c>
      <c r="AV398" s="305">
        <f>AU398*MoM!AV398/100</f>
        <v>0.96116372703973441</v>
      </c>
      <c r="AW398" s="305">
        <f>AV398*MoM!AW398/100</f>
        <v>0.99701513405831643</v>
      </c>
      <c r="AX398" s="305">
        <f>AW398*MoM!AX398/100</f>
        <v>1.03161155921014</v>
      </c>
      <c r="AY398" s="305">
        <f>AX398*MoM!AY398/100</f>
        <v>0.99467986539041708</v>
      </c>
      <c r="AZ398" s="305">
        <f>AY398*MoM!AZ398/100</f>
        <v>0.99637082116158082</v>
      </c>
    </row>
    <row r="399" spans="1:52" ht="28.5" x14ac:dyDescent="0.45">
      <c r="A399" s="305">
        <f>Веса!A399</f>
        <v>1</v>
      </c>
      <c r="B399" s="314">
        <f>MoM!B399</f>
        <v>0</v>
      </c>
      <c r="C399" s="305">
        <f>БИПЦ_НДС!E399</f>
        <v>0</v>
      </c>
      <c r="D399" s="305">
        <f t="shared" si="6"/>
        <v>1</v>
      </c>
      <c r="E399" s="305">
        <v>0</v>
      </c>
      <c r="F399" s="305">
        <v>0</v>
      </c>
      <c r="G399" s="305">
        <v>0</v>
      </c>
      <c r="H399" s="305">
        <v>0</v>
      </c>
      <c r="I399" s="305">
        <v>1</v>
      </c>
      <c r="J399" s="308" t="s">
        <v>403</v>
      </c>
      <c r="K399" s="310" t="s">
        <v>448</v>
      </c>
      <c r="L399" s="305">
        <f>M399/MoM!M399*100</f>
        <v>0.64080382887298648</v>
      </c>
      <c r="M399" s="305">
        <f>N399/MoM!N399*100</f>
        <v>0.69777128925979492</v>
      </c>
      <c r="N399" s="305">
        <f>O399/MoM!O399*100</f>
        <v>0.73607893304015759</v>
      </c>
      <c r="O399" s="305">
        <f>P399/MoM!P399*100</f>
        <v>0.73836077773258213</v>
      </c>
      <c r="P399" s="305">
        <f>Q399/MoM!Q399*100</f>
        <v>0.76915042216403084</v>
      </c>
      <c r="Q399" s="305">
        <f>R399/MoM!R399*100</f>
        <v>0.83668182923003276</v>
      </c>
      <c r="R399" s="305">
        <f>S399/MoM!S399*100</f>
        <v>0.86086193409478073</v>
      </c>
      <c r="S399" s="305">
        <f>T399/MoM!T399*100</f>
        <v>0.83021524924100665</v>
      </c>
      <c r="T399" s="305">
        <f>U399/MoM!U399*100</f>
        <v>0.78754218543001886</v>
      </c>
      <c r="U399" s="305">
        <f>V399/MoM!V399*100</f>
        <v>0.74296729773467973</v>
      </c>
      <c r="V399" s="305">
        <f>W399/MoM!W399*100</f>
        <v>0.78048714627028104</v>
      </c>
      <c r="W399" s="305">
        <f>X399/MoM!X399*100</f>
        <v>0.74661400412215084</v>
      </c>
      <c r="X399" s="305">
        <f>Y399/MoM!Y399*100</f>
        <v>0.75221360915306701</v>
      </c>
      <c r="Y399" s="305">
        <f>Z399/MoM!Z399*100</f>
        <v>0.79155438091177244</v>
      </c>
      <c r="Z399" s="305">
        <f>AA399/MoM!AA399*100</f>
        <v>0.85875734785118196</v>
      </c>
      <c r="AA399" s="305">
        <f>AB399/MoM!AB399*100</f>
        <v>0.87095170219066886</v>
      </c>
      <c r="AB399" s="305">
        <f>AC399/MoM!AC399*100</f>
        <v>0.94646321477059991</v>
      </c>
      <c r="AC399" s="305">
        <f>AD399/MoM!AD399*100</f>
        <v>0.98432174336142397</v>
      </c>
      <c r="AD399" s="305">
        <f>AE399/MoM!AE399*100</f>
        <v>1.0006614843012236</v>
      </c>
      <c r="AE399" s="305">
        <f>AF399/MoM!AF399*100</f>
        <v>0.96053495878074457</v>
      </c>
      <c r="AF399" s="305">
        <f>AG399/MoM!AG399*100</f>
        <v>0.9554441234992066</v>
      </c>
      <c r="AG399" s="305">
        <f>AH399/MoM!AH399*100</f>
        <v>0.85407150199594084</v>
      </c>
      <c r="AH399" s="305">
        <f>AI399/MoM!AI399*100</f>
        <v>0.88533051896899218</v>
      </c>
      <c r="AI399" s="305">
        <f>AJ399/MoM!AJ399*100</f>
        <v>0.89604301824851695</v>
      </c>
      <c r="AJ399" s="305">
        <f>AK399/MoM!AK399*100</f>
        <v>0.89631183115399149</v>
      </c>
      <c r="AK399" s="305">
        <f>AL399/MoM!AL399*100</f>
        <v>0.89926966019679955</v>
      </c>
      <c r="AL399" s="305">
        <f>AM399/MoM!AM399*100</f>
        <v>0.95439489036686331</v>
      </c>
      <c r="AM399" s="305">
        <f>AN399/MoM!AN399*100</f>
        <v>0.94695061022200178</v>
      </c>
      <c r="AN399" s="305">
        <f>AO399/MoM!AO399*100</f>
        <v>1.0469485946614452</v>
      </c>
      <c r="AO399" s="305">
        <f>AP399/MoM!AP399*100</f>
        <v>1.0981443809403899</v>
      </c>
      <c r="AP399" s="305">
        <f>AQ399/MoM!AQ399*100</f>
        <v>1.0814525863500959</v>
      </c>
      <c r="AQ399" s="305">
        <f>AR399/MoM!AR399*100</f>
        <v>1.0105092966855296</v>
      </c>
      <c r="AR399" s="307">
        <v>1</v>
      </c>
      <c r="AS399" s="305">
        <f>AR399*MoM!AS399/100</f>
        <v>0.88219999999999998</v>
      </c>
      <c r="AT399" s="305">
        <f>AS399*MoM!AT399/100</f>
        <v>0.90804845999999995</v>
      </c>
      <c r="AU399" s="305">
        <f>AT399*MoM!AU399/100</f>
        <v>0.86963801014199982</v>
      </c>
      <c r="AV399" s="305">
        <f>AU399*MoM!AV399/100</f>
        <v>0.86676820470853133</v>
      </c>
      <c r="AW399" s="305">
        <f>AV399*MoM!AW399/100</f>
        <v>0.93342267965061732</v>
      </c>
      <c r="AX399" s="305">
        <f>AW399*MoM!AX399/100</f>
        <v>0.99484189197162787</v>
      </c>
      <c r="AY399" s="305">
        <f>AX399*MoM!AY399/100</f>
        <v>0.99623467062038817</v>
      </c>
      <c r="AZ399" s="305">
        <f>AY399*MoM!AZ399/100</f>
        <v>1.052123435642192</v>
      </c>
    </row>
    <row r="400" spans="1:52" ht="26.25" x14ac:dyDescent="0.45">
      <c r="A400" s="305">
        <f>Веса!A400</f>
        <v>1</v>
      </c>
      <c r="B400" s="314">
        <f>MoM!B400</f>
        <v>0</v>
      </c>
      <c r="C400" s="305">
        <f>БИПЦ_НДС!E400</f>
        <v>0</v>
      </c>
      <c r="D400" s="305">
        <f t="shared" si="6"/>
        <v>1</v>
      </c>
      <c r="E400" s="305">
        <v>0</v>
      </c>
      <c r="F400" s="305">
        <v>0</v>
      </c>
      <c r="G400" s="305">
        <v>0</v>
      </c>
      <c r="H400" s="305">
        <v>0</v>
      </c>
      <c r="I400" s="305">
        <v>1</v>
      </c>
      <c r="J400" s="308" t="s">
        <v>404</v>
      </c>
      <c r="K400" s="308" t="s">
        <v>404</v>
      </c>
      <c r="L400" s="305">
        <f>M400/MoM!M400*100</f>
        <v>0.67315478507736537</v>
      </c>
      <c r="M400" s="305">
        <f>N400/MoM!N400*100</f>
        <v>0.7074183636378033</v>
      </c>
      <c r="N400" s="305">
        <f>O400/MoM!O400*100</f>
        <v>0.76203106131064169</v>
      </c>
      <c r="O400" s="305">
        <f>P400/MoM!P400*100</f>
        <v>0.77323291791190818</v>
      </c>
      <c r="P400" s="305">
        <f>Q400/MoM!Q400*100</f>
        <v>0.8048581442545053</v>
      </c>
      <c r="Q400" s="305">
        <f>R400/MoM!R400*100</f>
        <v>0.82409425390218805</v>
      </c>
      <c r="R400" s="305">
        <f>S400/MoM!S400*100</f>
        <v>0.84477901967513302</v>
      </c>
      <c r="S400" s="305">
        <f>T400/MoM!T400*100</f>
        <v>0.86403998132372606</v>
      </c>
      <c r="T400" s="305">
        <f>U400/MoM!U400*100</f>
        <v>0.88788748480826096</v>
      </c>
      <c r="U400" s="305">
        <f>V400/MoM!V400*100</f>
        <v>0.86400331146691878</v>
      </c>
      <c r="V400" s="305">
        <f>W400/MoM!W400*100</f>
        <v>0.88810900385684588</v>
      </c>
      <c r="W400" s="305">
        <f>X400/MoM!X400*100</f>
        <v>0.85826854132725583</v>
      </c>
      <c r="X400" s="305">
        <f>Y400/MoM!Y400*100</f>
        <v>0.82634095158988197</v>
      </c>
      <c r="Y400" s="305">
        <f>Z400/MoM!Z400*100</f>
        <v>0.86369156260174462</v>
      </c>
      <c r="Z400" s="305">
        <f>AA400/MoM!AA400*100</f>
        <v>0.88122450132256014</v>
      </c>
      <c r="AA400" s="305">
        <f>AB400/MoM!AB400*100</f>
        <v>0.86139695004280248</v>
      </c>
      <c r="AB400" s="305">
        <f>AC400/MoM!AC400*100</f>
        <v>0.84683934158707919</v>
      </c>
      <c r="AC400" s="305">
        <f>AD400/MoM!AD400*100</f>
        <v>0.85547710287126733</v>
      </c>
      <c r="AD400" s="305">
        <f>AE400/MoM!AE400*100</f>
        <v>0.88293791787343501</v>
      </c>
      <c r="AE400" s="305">
        <f>AF400/MoM!AF400*100</f>
        <v>0.90721871061495452</v>
      </c>
      <c r="AF400" s="305">
        <f>AG400/MoM!AG400*100</f>
        <v>0.92636102540893006</v>
      </c>
      <c r="AG400" s="305">
        <f>AH400/MoM!AH400*100</f>
        <v>0.9199691343336085</v>
      </c>
      <c r="AH400" s="305">
        <f>AI400/MoM!AI400*100</f>
        <v>1.0213497329371721</v>
      </c>
      <c r="AI400" s="305">
        <f>AJ400/MoM!AJ400*100</f>
        <v>0.99356902020128102</v>
      </c>
      <c r="AJ400" s="305">
        <f>AK400/MoM!AK400*100</f>
        <v>0.95948960280837703</v>
      </c>
      <c r="AK400" s="305">
        <f>AL400/MoM!AL400*100</f>
        <v>0.94221878995782626</v>
      </c>
      <c r="AL400" s="305">
        <f>AM400/MoM!AM400*100</f>
        <v>0.97660977579128694</v>
      </c>
      <c r="AM400" s="305">
        <f>AN400/MoM!AN400*100</f>
        <v>0.96869923660737756</v>
      </c>
      <c r="AN400" s="305">
        <f>AO400/MoM!AO400*100</f>
        <v>0.97857996882077269</v>
      </c>
      <c r="AO400" s="305">
        <f>AP400/MoM!AP400*100</f>
        <v>0.9652712812448101</v>
      </c>
      <c r="AP400" s="305">
        <f>AQ400/MoM!AQ400*100</f>
        <v>0.96951847488228726</v>
      </c>
      <c r="AQ400" s="305">
        <f>AR400/MoM!AR400*100</f>
        <v>0.97475387464665175</v>
      </c>
      <c r="AR400" s="307">
        <v>1</v>
      </c>
      <c r="AS400" s="305">
        <f>AR400*MoM!AS400/100</f>
        <v>0.93120000000000003</v>
      </c>
      <c r="AT400" s="305">
        <f>AS400*MoM!AT400/100</f>
        <v>0.94833408000000008</v>
      </c>
      <c r="AU400" s="305">
        <f>AT400*MoM!AU400/100</f>
        <v>0.91770288921599996</v>
      </c>
      <c r="AV400" s="305">
        <f>AU400*MoM!AV400/100</f>
        <v>0.89971591258736638</v>
      </c>
      <c r="AW400" s="305">
        <f>AV400*MoM!AW400/100</f>
        <v>0.92976642406778442</v>
      </c>
      <c r="AX400" s="305">
        <f>AW400*MoM!AX400/100</f>
        <v>1.0007076022241563</v>
      </c>
      <c r="AY400" s="305">
        <f>AX400*MoM!AY400/100</f>
        <v>0.96488227006453153</v>
      </c>
      <c r="AZ400" s="305">
        <f>AY400*MoM!AZ400/100</f>
        <v>0.91673464478831146</v>
      </c>
    </row>
    <row r="401" spans="1:52" ht="26.25" x14ac:dyDescent="0.45">
      <c r="A401" s="305">
        <f>Веса!A401</f>
        <v>1</v>
      </c>
      <c r="B401" s="314">
        <f>MoM!B401</f>
        <v>0</v>
      </c>
      <c r="C401" s="305">
        <f>БИПЦ_НДС!E401</f>
        <v>0</v>
      </c>
      <c r="D401" s="305">
        <f t="shared" si="6"/>
        <v>1</v>
      </c>
      <c r="E401" s="305">
        <v>0</v>
      </c>
      <c r="F401" s="305">
        <v>0</v>
      </c>
      <c r="G401" s="305">
        <v>0</v>
      </c>
      <c r="H401" s="305">
        <v>0</v>
      </c>
      <c r="I401" s="305">
        <v>1</v>
      </c>
      <c r="J401" s="308" t="s">
        <v>405</v>
      </c>
      <c r="K401" s="308" t="s">
        <v>405</v>
      </c>
      <c r="L401" s="305">
        <f>M401/MoM!M401*100</f>
        <v>1.0090763753837002</v>
      </c>
      <c r="M401" s="305">
        <f>N401/MoM!N401*100</f>
        <v>1.0088745601086235</v>
      </c>
      <c r="N401" s="305">
        <f>O401/MoM!O401*100</f>
        <v>1.0413603209441213</v>
      </c>
      <c r="O401" s="305">
        <f>P401/MoM!P401*100</f>
        <v>0.9410773220372024</v>
      </c>
      <c r="P401" s="305">
        <f>Q401/MoM!Q401*100</f>
        <v>0.91284500237608623</v>
      </c>
      <c r="Q401" s="305">
        <f>R401/MoM!R401*100</f>
        <v>0.92060418489628293</v>
      </c>
      <c r="R401" s="305">
        <f>S401/MoM!S401*100</f>
        <v>0.90283652412778448</v>
      </c>
      <c r="S401" s="305">
        <f>T401/MoM!T401*100</f>
        <v>0.93136615829022251</v>
      </c>
      <c r="T401" s="305">
        <f>U401/MoM!U401*100</f>
        <v>1.0042921284843469</v>
      </c>
      <c r="U401" s="305">
        <f>V401/MoM!V401*100</f>
        <v>0.97587066124823973</v>
      </c>
      <c r="V401" s="305">
        <f>W401/MoM!W401*100</f>
        <v>1.1650919824642734</v>
      </c>
      <c r="W401" s="305">
        <f>X401/MoM!X401*100</f>
        <v>1.1216340515183558</v>
      </c>
      <c r="X401" s="305">
        <f>Y401/MoM!Y401*100</f>
        <v>1.1319530847923247</v>
      </c>
      <c r="Y401" s="305">
        <f>Z401/MoM!Z401*100</f>
        <v>1.1461024983522288</v>
      </c>
      <c r="Z401" s="305">
        <f>AA401/MoM!AA401*100</f>
        <v>1.0806600456963167</v>
      </c>
      <c r="AA401" s="305">
        <f>AB401/MoM!AB401*100</f>
        <v>0.94147103181063119</v>
      </c>
      <c r="AB401" s="305">
        <f>AC401/MoM!AC401*100</f>
        <v>0.86850702684530723</v>
      </c>
      <c r="AC401" s="305">
        <f>AD401/MoM!AD401*100</f>
        <v>0.89056710532717798</v>
      </c>
      <c r="AD401" s="305">
        <f>AE401/MoM!AE401*100</f>
        <v>0.86367197874629731</v>
      </c>
      <c r="AE401" s="305">
        <f>AF401/MoM!AF401*100</f>
        <v>0.9109148359837197</v>
      </c>
      <c r="AF401" s="305">
        <f>AG401/MoM!AG401*100</f>
        <v>1.0001844899101242</v>
      </c>
      <c r="AG401" s="305">
        <f>AH401/MoM!AH401*100</f>
        <v>0.98618190705138242</v>
      </c>
      <c r="AH401" s="305">
        <f>AI401/MoM!AI401*100</f>
        <v>1.1237542830850504</v>
      </c>
      <c r="AI401" s="305">
        <f>AJ401/MoM!AJ401*100</f>
        <v>1.0973460574325518</v>
      </c>
      <c r="AJ401" s="305">
        <f>AK401/MoM!AK401*100</f>
        <v>1.1061248258920122</v>
      </c>
      <c r="AK401" s="305">
        <f>AL401/MoM!AL401*100</f>
        <v>1.0358858994478695</v>
      </c>
      <c r="AL401" s="305">
        <f>AM401/MoM!AM401*100</f>
        <v>0.99776529834818772</v>
      </c>
      <c r="AM401" s="305">
        <f>AN401/MoM!AN401*100</f>
        <v>0.87713547377789181</v>
      </c>
      <c r="AN401" s="305">
        <f>AO401/MoM!AO401*100</f>
        <v>0.84661115929042108</v>
      </c>
      <c r="AO401" s="305">
        <f>AP401/MoM!AP401*100</f>
        <v>0.88995765064609067</v>
      </c>
      <c r="AP401" s="305">
        <f>AQ401/MoM!AQ401*100</f>
        <v>0.83718316196277742</v>
      </c>
      <c r="AQ401" s="305">
        <f>AR401/MoM!AR401*100</f>
        <v>0.85719183953368772</v>
      </c>
      <c r="AR401" s="307">
        <v>1</v>
      </c>
      <c r="AS401" s="305">
        <f>AR401*MoM!AS401/100</f>
        <v>0.93790000000000007</v>
      </c>
      <c r="AT401" s="305">
        <f>AS401*MoM!AT401/100</f>
        <v>0.98169993</v>
      </c>
      <c r="AU401" s="305">
        <f>AT401*MoM!AU401/100</f>
        <v>0.93349846343700005</v>
      </c>
      <c r="AV401" s="305">
        <f>AU401*MoM!AV401/100</f>
        <v>1.0322626008686346</v>
      </c>
      <c r="AW401" s="305">
        <f>AV401*MoM!AW401/100</f>
        <v>1.1069984131715238</v>
      </c>
      <c r="AX401" s="305">
        <f>AW401*MoM!AX401/100</f>
        <v>1.1076626122194266</v>
      </c>
      <c r="AY401" s="305">
        <f>AX401*MoM!AY401/100</f>
        <v>0.89931127486095253</v>
      </c>
      <c r="AZ401" s="305">
        <f>AY401*MoM!AZ401/100</f>
        <v>0.8876202282877601</v>
      </c>
    </row>
    <row r="402" spans="1:52" x14ac:dyDescent="0.45">
      <c r="A402" s="305">
        <f>Веса!A402</f>
        <v>1</v>
      </c>
      <c r="B402" s="314">
        <f>MoM!B402</f>
        <v>0</v>
      </c>
      <c r="C402" s="305">
        <f>БИПЦ_НДС!E402</f>
        <v>0</v>
      </c>
      <c r="D402" s="305">
        <f t="shared" si="6"/>
        <v>1</v>
      </c>
      <c r="E402" s="305">
        <v>0</v>
      </c>
      <c r="F402" s="305">
        <v>0</v>
      </c>
      <c r="G402" s="305">
        <v>0</v>
      </c>
      <c r="H402" s="305">
        <v>0</v>
      </c>
      <c r="I402" s="305">
        <v>1</v>
      </c>
      <c r="J402" s="308" t="s">
        <v>406</v>
      </c>
      <c r="K402" s="308" t="s">
        <v>406</v>
      </c>
      <c r="L402" s="305">
        <f>M402/MoM!M402*100</f>
        <v>0.74851117996583427</v>
      </c>
      <c r="M402" s="305">
        <f>N402/MoM!N402*100</f>
        <v>0.7628077435031817</v>
      </c>
      <c r="N402" s="305">
        <f>O402/MoM!O402*100</f>
        <v>0.76700318609244922</v>
      </c>
      <c r="O402" s="305">
        <f>P402/MoM!P402*100</f>
        <v>0.77551692145807538</v>
      </c>
      <c r="P402" s="305">
        <f>Q402/MoM!Q402*100</f>
        <v>0.78063533313969868</v>
      </c>
      <c r="Q402" s="305">
        <f>R402/MoM!R402*100</f>
        <v>0.78875394060435156</v>
      </c>
      <c r="R402" s="305">
        <f>S402/MoM!S402*100</f>
        <v>0.79135682860834589</v>
      </c>
      <c r="S402" s="305">
        <f>T402/MoM!T402*100</f>
        <v>0.79839990438296016</v>
      </c>
      <c r="T402" s="305">
        <f>U402/MoM!U402*100</f>
        <v>0.80127414403873887</v>
      </c>
      <c r="U402" s="305">
        <f>V402/MoM!V402*100</f>
        <v>0.81673873501868655</v>
      </c>
      <c r="V402" s="305">
        <f>W402/MoM!W402*100</f>
        <v>0.82196586292280616</v>
      </c>
      <c r="W402" s="305">
        <f>X402/MoM!X402*100</f>
        <v>0.8280484103084349</v>
      </c>
      <c r="X402" s="305">
        <f>Y402/MoM!Y402*100</f>
        <v>0.84742474310965243</v>
      </c>
      <c r="Y402" s="305">
        <f>Z402/MoM!Z402*100</f>
        <v>0.8500517598132924</v>
      </c>
      <c r="Z402" s="305">
        <f>AA402/MoM!AA402*100</f>
        <v>0.86407761385021176</v>
      </c>
      <c r="AA402" s="305">
        <f>AB402/MoM!AB402*100</f>
        <v>0.87021256490854815</v>
      </c>
      <c r="AB402" s="305">
        <f>AC402/MoM!AC402*100</f>
        <v>0.88387490217761222</v>
      </c>
      <c r="AC402" s="305">
        <f>AD402/MoM!AD402*100</f>
        <v>0.88900137661024237</v>
      </c>
      <c r="AD402" s="305">
        <f>AE402/MoM!AE402*100</f>
        <v>0.90091399505681968</v>
      </c>
      <c r="AE402" s="305">
        <f>AF402/MoM!AF402*100</f>
        <v>0.90280591444643898</v>
      </c>
      <c r="AF402" s="305">
        <f>AG402/MoM!AG402*100</f>
        <v>0.90343787858655145</v>
      </c>
      <c r="AG402" s="305">
        <f>AH402/MoM!AH402*100</f>
        <v>0.92421694979404212</v>
      </c>
      <c r="AH402" s="305">
        <f>AI402/MoM!AI402*100</f>
        <v>0.92846834776309473</v>
      </c>
      <c r="AI402" s="305">
        <f>AJ402/MoM!AJ402*100</f>
        <v>0.9292111224413051</v>
      </c>
      <c r="AJ402" s="305">
        <f>AK402/MoM!AK402*100</f>
        <v>0.93868907589020634</v>
      </c>
      <c r="AK402" s="305">
        <f>AL402/MoM!AL402*100</f>
        <v>0.95154911622990224</v>
      </c>
      <c r="AL402" s="305">
        <f>AM402/MoM!AM402*100</f>
        <v>0.95716325601565877</v>
      </c>
      <c r="AM402" s="305">
        <f>AN402/MoM!AN402*100</f>
        <v>0.97027639262307341</v>
      </c>
      <c r="AN402" s="305">
        <f>AO402/MoM!AO402*100</f>
        <v>0.97784454848553337</v>
      </c>
      <c r="AO402" s="305">
        <f>AP402/MoM!AP402*100</f>
        <v>0.98146257331492981</v>
      </c>
      <c r="AP402" s="305">
        <f>AQ402/MoM!AQ402*100</f>
        <v>0.99775485203195768</v>
      </c>
      <c r="AQ402" s="305">
        <f>AR402/MoM!AR402*100</f>
        <v>0.99176832291976591</v>
      </c>
      <c r="AR402" s="307">
        <v>1</v>
      </c>
      <c r="AS402" s="305">
        <f>AR402*MoM!AS402/100</f>
        <v>1.0179</v>
      </c>
      <c r="AT402" s="305">
        <f>AS402*MoM!AT402/100</f>
        <v>1.0149480899999999</v>
      </c>
      <c r="AU402" s="305">
        <f>AT402*MoM!AU402/100</f>
        <v>1.0264170034169999</v>
      </c>
      <c r="AV402" s="305">
        <f>AU402*MoM!AV402/100</f>
        <v>1.0434555256737221</v>
      </c>
      <c r="AW402" s="305">
        <f>AV402*MoM!AW402/100</f>
        <v>1.052950970957353</v>
      </c>
      <c r="AX402" s="305">
        <f>AW402*MoM!AX402/100</f>
        <v>1.0575839552295654</v>
      </c>
      <c r="AY402" s="305">
        <f>AX402*MoM!AY402/100</f>
        <v>1.0643524925430345</v>
      </c>
      <c r="AZ402" s="305">
        <f>AY402*MoM!AZ402/100</f>
        <v>1.0752088879669734</v>
      </c>
    </row>
    <row r="403" spans="1:52" x14ac:dyDescent="0.45">
      <c r="A403" s="305">
        <f>Веса!A403</f>
        <v>1</v>
      </c>
      <c r="B403" s="314">
        <f>MoM!B403</f>
        <v>0</v>
      </c>
      <c r="C403" s="305">
        <f>БИПЦ_НДС!E403</f>
        <v>0</v>
      </c>
      <c r="D403" s="305">
        <f t="shared" si="6"/>
        <v>1</v>
      </c>
      <c r="E403" s="305">
        <v>0</v>
      </c>
      <c r="F403" s="305">
        <v>0</v>
      </c>
      <c r="G403" s="305">
        <v>0</v>
      </c>
      <c r="H403" s="305">
        <v>0</v>
      </c>
      <c r="I403" s="305">
        <v>1</v>
      </c>
      <c r="J403" s="325" t="s">
        <v>485</v>
      </c>
      <c r="K403" s="310" t="s">
        <v>407</v>
      </c>
      <c r="L403" s="305">
        <f>M403/MoM!M403*100</f>
        <v>0.6897750987211354</v>
      </c>
      <c r="M403" s="305">
        <f>N403/MoM!N403*100</f>
        <v>0.71481393480471267</v>
      </c>
      <c r="N403" s="305">
        <f>O403/MoM!O403*100</f>
        <v>0.73911760858807285</v>
      </c>
      <c r="O403" s="305">
        <f>P403/MoM!P403*100</f>
        <v>0.7703822834313484</v>
      </c>
      <c r="P403" s="305">
        <f>Q403/MoM!Q403*100</f>
        <v>0.79256929319417113</v>
      </c>
      <c r="Q403" s="305">
        <f>R403/MoM!R403*100</f>
        <v>0.79011232838526912</v>
      </c>
      <c r="R403" s="305">
        <f>S403/MoM!S403*100</f>
        <v>0.79145551934352398</v>
      </c>
      <c r="S403" s="305">
        <f>T403/MoM!T403*100</f>
        <v>0.78156232535172998</v>
      </c>
      <c r="T403" s="305">
        <f>U403/MoM!U403*100</f>
        <v>0.77030782786666507</v>
      </c>
      <c r="U403" s="305">
        <f>V403/MoM!V403*100</f>
        <v>0.7755459210961585</v>
      </c>
      <c r="V403" s="305">
        <f>W403/MoM!W403*100</f>
        <v>0.79152216707073941</v>
      </c>
      <c r="W403" s="305">
        <f>X403/MoM!X403*100</f>
        <v>0.80323669514338647</v>
      </c>
      <c r="X403" s="305">
        <f>Y403/MoM!Y403*100</f>
        <v>0.82147016812314133</v>
      </c>
      <c r="Y403" s="305">
        <f>Z403/MoM!Z403*100</f>
        <v>0.82007366883733201</v>
      </c>
      <c r="Z403" s="305">
        <f>AA403/MoM!AA403*100</f>
        <v>0.86271749961687338</v>
      </c>
      <c r="AA403" s="305">
        <f>AB403/MoM!AB403*100</f>
        <v>0.87263875086246756</v>
      </c>
      <c r="AB403" s="305">
        <f>AC403/MoM!AC403*100</f>
        <v>0.89890517726342789</v>
      </c>
      <c r="AC403" s="305">
        <f>AD403/MoM!AD403*100</f>
        <v>0.89764671001525909</v>
      </c>
      <c r="AD403" s="305">
        <f>AE403/MoM!AE403*100</f>
        <v>0.90410976632736895</v>
      </c>
      <c r="AE403" s="305">
        <f>AF403/MoM!AF403*100</f>
        <v>0.90853990418237296</v>
      </c>
      <c r="AF403" s="305">
        <f>AG403/MoM!AG403*100</f>
        <v>0.90608684644108062</v>
      </c>
      <c r="AG403" s="305">
        <f>AH403/MoM!AH403*100</f>
        <v>0.92647380048600492</v>
      </c>
      <c r="AH403" s="305">
        <f>AI403/MoM!AI403*100</f>
        <v>0.93342235398965001</v>
      </c>
      <c r="AI403" s="305">
        <f>AJ403/MoM!AJ403*100</f>
        <v>0.94462342223752582</v>
      </c>
      <c r="AJ403" s="305">
        <f>AK403/MoM!AK403*100</f>
        <v>0.94707944313534353</v>
      </c>
      <c r="AK403" s="305">
        <f>AL403/MoM!AL403*100</f>
        <v>0.9507730529635714</v>
      </c>
      <c r="AL403" s="305">
        <f>AM403/MoM!AM403*100</f>
        <v>0.97872578072070038</v>
      </c>
      <c r="AM403" s="305">
        <f>AN403/MoM!AN403*100</f>
        <v>1.0068152106273844</v>
      </c>
      <c r="AN403" s="305">
        <f>AO403/MoM!AO403*100</f>
        <v>1.0213133496604188</v>
      </c>
      <c r="AO403" s="305">
        <f>AP403/MoM!AP403*100</f>
        <v>1.0164110455820488</v>
      </c>
      <c r="AP403" s="305">
        <f>AQ403/MoM!AQ403*100</f>
        <v>1.0322670578931288</v>
      </c>
      <c r="AQ403" s="305">
        <f>AR403/MoM!AR403*100</f>
        <v>1.0186411327289395</v>
      </c>
      <c r="AR403" s="307">
        <v>1</v>
      </c>
      <c r="AS403" s="305">
        <f>AR403*MoM!AS403/100</f>
        <v>0.99439999999999995</v>
      </c>
      <c r="AT403" s="305">
        <f>AS403*MoM!AT403/100</f>
        <v>0.99191399999999996</v>
      </c>
      <c r="AU403" s="305">
        <f>AT403*MoM!AU403/100</f>
        <v>1.0118514714</v>
      </c>
      <c r="AV403" s="305">
        <f>AU403*MoM!AV403/100</f>
        <v>1.02318420787968</v>
      </c>
      <c r="AW403" s="305">
        <f>AV403*MoM!AW403/100</f>
        <v>1.030141860493262</v>
      </c>
      <c r="AX403" s="305">
        <f>AW403*MoM!AX403/100</f>
        <v>1.0550712935171989</v>
      </c>
      <c r="AY403" s="305">
        <f>AX403*MoM!AY403/100</f>
        <v>1.112256157625831</v>
      </c>
      <c r="AZ403" s="305">
        <f>AY403*MoM!AZ403/100</f>
        <v>1.134390055162585</v>
      </c>
    </row>
    <row r="404" spans="1:52" ht="28.5" x14ac:dyDescent="0.45">
      <c r="A404" s="305">
        <f>Веса!A404</f>
        <v>1</v>
      </c>
      <c r="B404" s="314">
        <f>MoM!B404</f>
        <v>0</v>
      </c>
      <c r="C404" s="305">
        <f>БИПЦ_НДС!E404</f>
        <v>0</v>
      </c>
      <c r="D404" s="305">
        <f t="shared" si="6"/>
        <v>1</v>
      </c>
      <c r="E404" s="305">
        <v>0</v>
      </c>
      <c r="F404" s="305">
        <v>0</v>
      </c>
      <c r="G404" s="305">
        <v>0</v>
      </c>
      <c r="H404" s="305">
        <v>0</v>
      </c>
      <c r="I404" s="305">
        <v>1</v>
      </c>
      <c r="J404" s="325" t="s">
        <v>408</v>
      </c>
      <c r="K404" s="310" t="s">
        <v>447</v>
      </c>
      <c r="L404" s="305">
        <f>M404/MoM!M404*100</f>
        <v>0.60361359729107034</v>
      </c>
      <c r="M404" s="305">
        <f>N404/MoM!N404*100</f>
        <v>0.64749630581413109</v>
      </c>
      <c r="N404" s="305">
        <f>O404/MoM!O404*100</f>
        <v>0.72519586251182677</v>
      </c>
      <c r="O404" s="305">
        <f>P404/MoM!P404*100</f>
        <v>0.7491273259747171</v>
      </c>
      <c r="P404" s="305">
        <f>Q404/MoM!Q404*100</f>
        <v>0.93378721182748492</v>
      </c>
      <c r="Q404" s="305">
        <f>R404/MoM!R404*100</f>
        <v>1.0194154991520652</v>
      </c>
      <c r="R404" s="305">
        <f>S404/MoM!S404*100</f>
        <v>0.99729418282046534</v>
      </c>
      <c r="S404" s="305">
        <f>T404/MoM!T404*100</f>
        <v>0.86605026836129206</v>
      </c>
      <c r="T404" s="305">
        <f>U404/MoM!U404*100</f>
        <v>0.76489559701669307</v>
      </c>
      <c r="U404" s="305">
        <f>V404/MoM!V404*100</f>
        <v>0.67012503254632483</v>
      </c>
      <c r="V404" s="305">
        <f>W404/MoM!W404*100</f>
        <v>0.73385392314148035</v>
      </c>
      <c r="W404" s="305">
        <f>X404/MoM!X404*100</f>
        <v>0.7043529954311929</v>
      </c>
      <c r="X404" s="305">
        <f>Y404/MoM!Y404*100</f>
        <v>0.74957245773787551</v>
      </c>
      <c r="Y404" s="305">
        <f>Z404/MoM!Z404*100</f>
        <v>0.75377006350120768</v>
      </c>
      <c r="Z404" s="305">
        <f>AA404/MoM!AA404*100</f>
        <v>0.8333681822069352</v>
      </c>
      <c r="AA404" s="305">
        <f>AB404/MoM!AB404*100</f>
        <v>0.85603579676296393</v>
      </c>
      <c r="AB404" s="305">
        <f>AC404/MoM!AC404*100</f>
        <v>1.0584882626974048</v>
      </c>
      <c r="AC404" s="305">
        <f>AD404/MoM!AD404*100</f>
        <v>1.1536463575139013</v>
      </c>
      <c r="AD404" s="305">
        <f>AE404/MoM!AE404*100</f>
        <v>1.1552614624144208</v>
      </c>
      <c r="AE404" s="305">
        <f>AF404/MoM!AF404*100</f>
        <v>1.0123556195137569</v>
      </c>
      <c r="AF404" s="305">
        <f>AG404/MoM!AG404*100</f>
        <v>0.90818422626579121</v>
      </c>
      <c r="AG404" s="305">
        <f>AH404/MoM!AH404*100</f>
        <v>0.76768812646247331</v>
      </c>
      <c r="AH404" s="305">
        <f>AI404/MoM!AI404*100</f>
        <v>0.79501782376453745</v>
      </c>
      <c r="AI404" s="305">
        <f>AJ404/MoM!AJ404*100</f>
        <v>0.79295077742274955</v>
      </c>
      <c r="AJ404" s="305">
        <f>AK404/MoM!AK404*100</f>
        <v>0.85361151189558981</v>
      </c>
      <c r="AK404" s="305">
        <f>AL404/MoM!AL404*100</f>
        <v>0.87034229752874326</v>
      </c>
      <c r="AL404" s="305">
        <f>AM404/MoM!AM404*100</f>
        <v>0.92865523146316908</v>
      </c>
      <c r="AM404" s="305">
        <f>AN404/MoM!AN404*100</f>
        <v>0.9533574606200893</v>
      </c>
      <c r="AN404" s="305">
        <f>AO404/MoM!AO404*100</f>
        <v>1.1577573001770365</v>
      </c>
      <c r="AO404" s="305">
        <f>AP404/MoM!AP404*100</f>
        <v>1.2634605416831999</v>
      </c>
      <c r="AP404" s="305">
        <f>AQ404/MoM!AQ404*100</f>
        <v>1.2611863127081699</v>
      </c>
      <c r="AQ404" s="305">
        <f>AR404/MoM!AR404*100</f>
        <v>1.094331363536879</v>
      </c>
      <c r="AR404" s="307">
        <v>1</v>
      </c>
      <c r="AS404" s="305">
        <f>AR404*MoM!AS404/100</f>
        <v>0.84470000000000001</v>
      </c>
      <c r="AT404" s="305">
        <f>AS404*MoM!AT404/100</f>
        <v>0.82814388000000005</v>
      </c>
      <c r="AU404" s="305">
        <f>AT404*MoM!AU404/100</f>
        <v>0.80744028300000015</v>
      </c>
      <c r="AV404" s="305">
        <f>AU404*MoM!AV404/100</f>
        <v>0.89472457759230029</v>
      </c>
      <c r="AW404" s="305">
        <f>AV404*MoM!AW404/100</f>
        <v>0.90895069837601794</v>
      </c>
      <c r="AX404" s="305">
        <f>AW404*MoM!AX404/100</f>
        <v>0.97257724726233918</v>
      </c>
      <c r="AY404" s="305">
        <f>AX404*MoM!AY404/100</f>
        <v>0.96236518616608469</v>
      </c>
      <c r="AZ404" s="305">
        <f>AY404*MoM!AZ404/100</f>
        <v>1.3482736258186847</v>
      </c>
    </row>
    <row r="405" spans="1:52" x14ac:dyDescent="0.45">
      <c r="A405" s="305">
        <f>Веса!A405</f>
        <v>1</v>
      </c>
      <c r="B405" s="314">
        <f>MoM!B405</f>
        <v>0</v>
      </c>
      <c r="C405" s="305">
        <f>БИПЦ_НДС!E405</f>
        <v>0</v>
      </c>
      <c r="D405" s="305">
        <f t="shared" si="6"/>
        <v>1</v>
      </c>
      <c r="E405" s="305">
        <v>0</v>
      </c>
      <c r="F405" s="305">
        <v>0</v>
      </c>
      <c r="G405" s="305">
        <v>0</v>
      </c>
      <c r="H405" s="305">
        <v>0</v>
      </c>
      <c r="I405" s="305">
        <v>1</v>
      </c>
      <c r="J405" s="308" t="s">
        <v>409</v>
      </c>
      <c r="K405" s="308" t="s">
        <v>409</v>
      </c>
      <c r="L405" s="305">
        <f>M405/MoM!M405*100</f>
        <v>0.766199377910871</v>
      </c>
      <c r="M405" s="305">
        <f>N405/MoM!N405*100</f>
        <v>0.77171601343182927</v>
      </c>
      <c r="N405" s="305">
        <f>O405/MoM!O405*100</f>
        <v>0.78113094879569767</v>
      </c>
      <c r="O405" s="305">
        <f>P405/MoM!P405*100</f>
        <v>0.78448981187551925</v>
      </c>
      <c r="P405" s="305">
        <f>Q405/MoM!Q405*100</f>
        <v>0.794688179429901</v>
      </c>
      <c r="Q405" s="305">
        <f>R405/MoM!R405*100</f>
        <v>0.83839602929854551</v>
      </c>
      <c r="R405" s="305">
        <f>S405/MoM!S405*100</f>
        <v>0.85206188457611165</v>
      </c>
      <c r="S405" s="305">
        <f>T405/MoM!T405*100</f>
        <v>0.84729033802248532</v>
      </c>
      <c r="T405" s="305">
        <f>U405/MoM!U405*100</f>
        <v>0.8332253184113122</v>
      </c>
      <c r="U405" s="305">
        <f>V405/MoM!V405*100</f>
        <v>0.81556094166099236</v>
      </c>
      <c r="V405" s="305">
        <f>W405/MoM!W405*100</f>
        <v>0.80756844443271458</v>
      </c>
      <c r="W405" s="305">
        <f>X405/MoM!X405*100</f>
        <v>0.80926433816602328</v>
      </c>
      <c r="X405" s="305">
        <f>Y405/MoM!Y405*100</f>
        <v>0.84244417603083022</v>
      </c>
      <c r="Y405" s="305">
        <f>Z405/MoM!Z405*100</f>
        <v>0.85154257313196313</v>
      </c>
      <c r="Z405" s="305">
        <f>AA405/MoM!AA405*100</f>
        <v>0.8615056212376071</v>
      </c>
      <c r="AA405" s="305">
        <f>AB405/MoM!AB405*100</f>
        <v>0.87192983925458212</v>
      </c>
      <c r="AB405" s="305">
        <f>AC405/MoM!AC405*100</f>
        <v>0.88762457636116454</v>
      </c>
      <c r="AC405" s="305">
        <f>AD405/MoM!AD405*100</f>
        <v>0.94061576356992604</v>
      </c>
      <c r="AD405" s="305">
        <f>AE405/MoM!AE405*100</f>
        <v>0.95914589411225359</v>
      </c>
      <c r="AE405" s="305">
        <f>AF405/MoM!AF405*100</f>
        <v>0.95406242087345861</v>
      </c>
      <c r="AF405" s="305">
        <f>AG405/MoM!AG405*100</f>
        <v>0.93612604736103766</v>
      </c>
      <c r="AG405" s="305">
        <f>AH405/MoM!AH405*100</f>
        <v>0.92208415665062204</v>
      </c>
      <c r="AH405" s="305">
        <f>AI405/MoM!AI405*100</f>
        <v>0.9046567660899254</v>
      </c>
      <c r="AI405" s="305">
        <f>AJ405/MoM!AJ405*100</f>
        <v>0.90420443770688042</v>
      </c>
      <c r="AJ405" s="305">
        <f>AK405/MoM!AK405*100</f>
        <v>0.93178267305694018</v>
      </c>
      <c r="AK405" s="305">
        <f>AL405/MoM!AL405*100</f>
        <v>0.94221863899517799</v>
      </c>
      <c r="AL405" s="305">
        <f>AM405/MoM!AM405*100</f>
        <v>0.96172256482237817</v>
      </c>
      <c r="AM405" s="305">
        <f>AN405/MoM!AN405*100</f>
        <v>1.0010570177236136</v>
      </c>
      <c r="AN405" s="305">
        <f>AO405/MoM!AO405*100</f>
        <v>1.0399981357130621</v>
      </c>
      <c r="AO405" s="305">
        <f>AP405/MoM!AP405*100</f>
        <v>1.0479021215444815</v>
      </c>
      <c r="AP405" s="305">
        <f>AQ405/MoM!AQ405*100</f>
        <v>1.0378422611776545</v>
      </c>
      <c r="AQ405" s="305">
        <f>AR405/MoM!AR405*100</f>
        <v>1.0177081213108081</v>
      </c>
      <c r="AR405" s="307">
        <v>1</v>
      </c>
      <c r="AS405" s="305">
        <f>AR405*MoM!AS405/100</f>
        <v>0.99049999999999994</v>
      </c>
      <c r="AT405" s="305">
        <f>AS405*MoM!AT405/100</f>
        <v>1.00426795</v>
      </c>
      <c r="AU405" s="305">
        <f>AT405*MoM!AU405/100</f>
        <v>1.026261418105</v>
      </c>
      <c r="AV405" s="305">
        <f>AU405*MoM!AV405/100</f>
        <v>1.0559203730882345</v>
      </c>
      <c r="AW405" s="305">
        <f>AV405*MoM!AW405/100</f>
        <v>1.0729206910949549</v>
      </c>
      <c r="AX405" s="305">
        <f>AW405*MoM!AX405/100</f>
        <v>1.1022114259618472</v>
      </c>
      <c r="AY405" s="305">
        <f>AX405*MoM!AY405/100</f>
        <v>1.1435443544354165</v>
      </c>
      <c r="AZ405" s="305">
        <f>AY405*MoM!AZ405/100</f>
        <v>1.1871133943394059</v>
      </c>
    </row>
    <row r="406" spans="1:52" x14ac:dyDescent="0.45">
      <c r="A406" s="305">
        <f>Веса!A406</f>
        <v>1</v>
      </c>
      <c r="B406" s="314">
        <f>MoM!B406</f>
        <v>0</v>
      </c>
      <c r="C406" s="305">
        <f>БИПЦ_НДС!E406</f>
        <v>0</v>
      </c>
      <c r="D406" s="305">
        <f t="shared" si="6"/>
        <v>1</v>
      </c>
      <c r="E406" s="305">
        <v>0</v>
      </c>
      <c r="F406" s="305">
        <v>0</v>
      </c>
      <c r="G406" s="305">
        <v>0</v>
      </c>
      <c r="H406" s="305">
        <v>0</v>
      </c>
      <c r="I406" s="305">
        <v>1</v>
      </c>
      <c r="J406" s="308" t="s">
        <v>410</v>
      </c>
      <c r="K406" s="308" t="s">
        <v>410</v>
      </c>
      <c r="L406" s="305">
        <f>M406/MoM!M406*100</f>
        <v>0.76811983195867173</v>
      </c>
      <c r="M406" s="305">
        <f>N406/MoM!N406*100</f>
        <v>0.77718364597578415</v>
      </c>
      <c r="N406" s="305">
        <f>O406/MoM!O406*100</f>
        <v>0.78425601715416371</v>
      </c>
      <c r="O406" s="305">
        <f>P406/MoM!P406*100</f>
        <v>0.78300120752671698</v>
      </c>
      <c r="P406" s="305">
        <f>Q406/MoM!Q406*100</f>
        <v>0.80288943819789571</v>
      </c>
      <c r="Q406" s="305">
        <f>R406/MoM!R406*100</f>
        <v>0.88149231419746976</v>
      </c>
      <c r="R406" s="305">
        <f>S406/MoM!S406*100</f>
        <v>0.90643854668925816</v>
      </c>
      <c r="S406" s="305">
        <f>T406/MoM!T406*100</f>
        <v>0.90163442239180513</v>
      </c>
      <c r="T406" s="305">
        <f>U406/MoM!U406*100</f>
        <v>0.85141338506458175</v>
      </c>
      <c r="U406" s="305">
        <f>V406/MoM!V406*100</f>
        <v>0.83285257327017381</v>
      </c>
      <c r="V406" s="305">
        <f>W406/MoM!W406*100</f>
        <v>0.82885488091847692</v>
      </c>
      <c r="W406" s="305">
        <f>X406/MoM!X406*100</f>
        <v>0.83540283447773289</v>
      </c>
      <c r="X406" s="305">
        <f>Y406/MoM!Y406*100</f>
        <v>0.86489255453479696</v>
      </c>
      <c r="Y406" s="305">
        <f>Z406/MoM!Z406*100</f>
        <v>0.86964946358473838</v>
      </c>
      <c r="Z406" s="305">
        <f>AA406/MoM!AA406*100</f>
        <v>0.88539011887562213</v>
      </c>
      <c r="AA406" s="305">
        <f>AB406/MoM!AB406*100</f>
        <v>0.88388495567353365</v>
      </c>
      <c r="AB406" s="305">
        <f>AC406/MoM!AC406*100</f>
        <v>0.91261121673292345</v>
      </c>
      <c r="AC406" s="305">
        <f>AD406/MoM!AD406*100</f>
        <v>1.0019558548510767</v>
      </c>
      <c r="AD406" s="305">
        <f>AE406/MoM!AE406*100</f>
        <v>1.0455409345370985</v>
      </c>
      <c r="AE406" s="305">
        <f>AF406/MoM!AF406*100</f>
        <v>1.0176249915849578</v>
      </c>
      <c r="AF406" s="305">
        <f>AG406/MoM!AG406*100</f>
        <v>0.94578066717905984</v>
      </c>
      <c r="AG406" s="305">
        <f>AH406/MoM!AH406*100</f>
        <v>0.95977822105331001</v>
      </c>
      <c r="AH406" s="305">
        <f>AI406/MoM!AI406*100</f>
        <v>0.92772162847012951</v>
      </c>
      <c r="AI406" s="305">
        <f>AJ406/MoM!AJ406*100</f>
        <v>0.93820488287184189</v>
      </c>
      <c r="AJ406" s="305">
        <f>AK406/MoM!AK406*100</f>
        <v>0.95837628785358664</v>
      </c>
      <c r="AK406" s="305">
        <f>AL406/MoM!AL406*100</f>
        <v>0.96297649403528396</v>
      </c>
      <c r="AL406" s="305">
        <f>AM406/MoM!AM406*100</f>
        <v>0.98608792989213079</v>
      </c>
      <c r="AM406" s="305">
        <f>AN406/MoM!AN406*100</f>
        <v>1.0322368450110826</v>
      </c>
      <c r="AN406" s="305">
        <f>AO406/MoM!AO406*100</f>
        <v>1.0887002004331887</v>
      </c>
      <c r="AO406" s="305">
        <f>AP406/MoM!AP406*100</f>
        <v>1.0916396909743582</v>
      </c>
      <c r="AP406" s="305">
        <f>AQ406/MoM!AQ406*100</f>
        <v>1.0585630083378352</v>
      </c>
      <c r="AQ406" s="305">
        <f>AR406/MoM!AR406*100</f>
        <v>1.0322047894302231</v>
      </c>
      <c r="AR406" s="307">
        <v>1</v>
      </c>
      <c r="AS406" s="305">
        <f>AR406*MoM!AS406/100</f>
        <v>0.99909999999999999</v>
      </c>
      <c r="AT406" s="305">
        <f>AS406*MoM!AT406/100</f>
        <v>1.0128875799999999</v>
      </c>
      <c r="AU406" s="305">
        <f>AT406*MoM!AU406/100</f>
        <v>1.03010666886</v>
      </c>
      <c r="AV406" s="305">
        <f>AU406*MoM!AV406/100</f>
        <v>1.0411288102168019</v>
      </c>
      <c r="AW406" s="305">
        <f>AV406*MoM!AW406/100</f>
        <v>1.0468550186729944</v>
      </c>
      <c r="AX406" s="305">
        <f>AW406*MoM!AX406/100</f>
        <v>1.0843324283414875</v>
      </c>
      <c r="AY406" s="305">
        <f>AX406*MoM!AY406/100</f>
        <v>1.139416515701235</v>
      </c>
      <c r="AZ406" s="305">
        <f>AY406*MoM!AZ406/100</f>
        <v>1.2060723818697572</v>
      </c>
    </row>
    <row r="407" spans="1:52" ht="26.25" x14ac:dyDescent="0.45">
      <c r="A407" s="305">
        <f>Веса!A407</f>
        <v>1</v>
      </c>
      <c r="B407" s="305">
        <f>MoM!B407</f>
        <v>1</v>
      </c>
      <c r="C407" s="305">
        <f>БИПЦ_НДС!E407</f>
        <v>0</v>
      </c>
      <c r="D407" s="305">
        <f t="shared" si="6"/>
        <v>1</v>
      </c>
      <c r="E407" s="305">
        <v>0</v>
      </c>
      <c r="F407" s="305">
        <v>0</v>
      </c>
      <c r="G407" s="305">
        <v>0</v>
      </c>
      <c r="H407" s="305">
        <v>0</v>
      </c>
      <c r="I407" s="305">
        <v>1</v>
      </c>
      <c r="J407" s="308" t="s">
        <v>411</v>
      </c>
      <c r="K407" s="308" t="s">
        <v>411</v>
      </c>
      <c r="L407" s="305">
        <f>M407/MoM!M407*100</f>
        <v>0.70986720047105378</v>
      </c>
      <c r="M407" s="305">
        <f>N407/MoM!N407*100</f>
        <v>0.71717883263590565</v>
      </c>
      <c r="N407" s="305">
        <f>O407/MoM!O407*100</f>
        <v>0.72148190563172099</v>
      </c>
      <c r="O407" s="305">
        <f>P407/MoM!P407*100</f>
        <v>0.72725376087677474</v>
      </c>
      <c r="P407" s="305">
        <f>Q407/MoM!Q407*100</f>
        <v>0.73554445375076993</v>
      </c>
      <c r="Q407" s="305">
        <f>R407/MoM!R407*100</f>
        <v>0.74069326492702536</v>
      </c>
      <c r="R407" s="305">
        <f>S407/MoM!S407*100</f>
        <v>0.74328569135426992</v>
      </c>
      <c r="S407" s="305">
        <f>T407/MoM!T407*100</f>
        <v>0.74774540550239543</v>
      </c>
      <c r="T407" s="305">
        <f>U407/MoM!U407*100</f>
        <v>0.75342827058421369</v>
      </c>
      <c r="U407" s="305">
        <f>V407/MoM!V407*100</f>
        <v>0.75772281172654365</v>
      </c>
      <c r="V407" s="305">
        <f>W407/MoM!W407*100</f>
        <v>0.76431500018856469</v>
      </c>
      <c r="W407" s="305">
        <f>X407/MoM!X407*100</f>
        <v>0.76874802718965829</v>
      </c>
      <c r="X407" s="305">
        <f>Y407/MoM!Y407*100</f>
        <v>0.78827422708027572</v>
      </c>
      <c r="Y407" s="305">
        <f>Z407/MoM!Z407*100</f>
        <v>0.79741820811440689</v>
      </c>
      <c r="Z407" s="305">
        <f>AA407/MoM!AA407*100</f>
        <v>0.80961870669855729</v>
      </c>
      <c r="AA407" s="305">
        <f>AB407/MoM!AB407*100</f>
        <v>0.8224106822643944</v>
      </c>
      <c r="AB407" s="305">
        <f>AC407/MoM!AC407*100</f>
        <v>0.82824979810847166</v>
      </c>
      <c r="AC407" s="305">
        <f>AD407/MoM!AD407*100</f>
        <v>0.83512427143277201</v>
      </c>
      <c r="AD407" s="305">
        <f>AE407/MoM!AE407*100</f>
        <v>0.84355902657424309</v>
      </c>
      <c r="AE407" s="305">
        <f>AF407/MoM!AF407*100</f>
        <v>0.85174154913201328</v>
      </c>
      <c r="AF407" s="305">
        <f>AG407/MoM!AG407*100</f>
        <v>0.8600034421585937</v>
      </c>
      <c r="AG407" s="305">
        <f>AH407/MoM!AH407*100</f>
        <v>0.87058148449714445</v>
      </c>
      <c r="AH407" s="305">
        <f>AI407/MoM!AI407*100</f>
        <v>0.88233433453785581</v>
      </c>
      <c r="AI407" s="305">
        <f>AJ407/MoM!AJ407*100</f>
        <v>0.88798127427889817</v>
      </c>
      <c r="AJ407" s="305">
        <f>AK407/MoM!AK407*100</f>
        <v>0.90787205482274547</v>
      </c>
      <c r="AK407" s="305">
        <f>AL407/MoM!AL407*100</f>
        <v>0.93283853633037095</v>
      </c>
      <c r="AL407" s="305">
        <f>AM407/MoM!AM407*100</f>
        <v>0.93974154149921563</v>
      </c>
      <c r="AM407" s="305">
        <f>AN407/MoM!AN407*100</f>
        <v>0.95355574215925409</v>
      </c>
      <c r="AN407" s="305">
        <f>AO407/MoM!AO407*100</f>
        <v>0.96461698876830138</v>
      </c>
      <c r="AO407" s="305">
        <f>AP407/MoM!AP407*100</f>
        <v>0.9695365354110197</v>
      </c>
      <c r="AP407" s="305">
        <f>AQ407/MoM!AQ407*100</f>
        <v>0.97884408615096541</v>
      </c>
      <c r="AQ407" s="305">
        <f>AR407/MoM!AR407*100</f>
        <v>0.99088386841062226</v>
      </c>
      <c r="AR407" s="307">
        <v>1</v>
      </c>
      <c r="AS407" s="305">
        <f>AR407*MoM!AS407/100</f>
        <v>1.0149999999999999</v>
      </c>
      <c r="AT407" s="305">
        <f>AS407*MoM!AT407/100</f>
        <v>1.0245409999999999</v>
      </c>
      <c r="AU407" s="305">
        <f>AT407*MoM!AU407/100</f>
        <v>1.0335569607999999</v>
      </c>
      <c r="AV407" s="305">
        <f>AU407*MoM!AV407/100</f>
        <v>1.0713851455652799</v>
      </c>
      <c r="AW407" s="305">
        <f>AV407*MoM!AW407/100</f>
        <v>1.0869202301759764</v>
      </c>
      <c r="AX407" s="305">
        <f>AW407*MoM!AX407/100</f>
        <v>1.1045283379048272</v>
      </c>
      <c r="AY407" s="305">
        <f>AX407*MoM!AY407/100</f>
        <v>1.1172304137907327</v>
      </c>
      <c r="AZ407" s="305">
        <f>AY407*MoM!AZ407/100</f>
        <v>1.1262799801424377</v>
      </c>
    </row>
    <row r="408" spans="1:52" ht="26.25" x14ac:dyDescent="0.45">
      <c r="A408" s="305">
        <f>Веса!A408</f>
        <v>1</v>
      </c>
      <c r="B408" s="305">
        <f>MoM!B408</f>
        <v>1</v>
      </c>
      <c r="C408" s="305">
        <f>БИПЦ_НДС!E408</f>
        <v>0</v>
      </c>
      <c r="D408" s="305">
        <f t="shared" si="6"/>
        <v>1</v>
      </c>
      <c r="E408" s="305">
        <v>0</v>
      </c>
      <c r="F408" s="305">
        <v>0</v>
      </c>
      <c r="G408" s="305">
        <v>0</v>
      </c>
      <c r="H408" s="305">
        <v>0</v>
      </c>
      <c r="I408" s="305">
        <v>1</v>
      </c>
      <c r="J408" s="308" t="s">
        <v>412</v>
      </c>
      <c r="K408" s="308" t="s">
        <v>412</v>
      </c>
      <c r="L408" s="305">
        <f>M408/MoM!M408*100</f>
        <v>0.77383092153323807</v>
      </c>
      <c r="M408" s="305">
        <f>N408/MoM!N408*100</f>
        <v>0.78079539982703727</v>
      </c>
      <c r="N408" s="305">
        <f>O408/MoM!O408*100</f>
        <v>0.78571441084594762</v>
      </c>
      <c r="O408" s="305">
        <f>P408/MoM!P408*100</f>
        <v>0.78995726866451565</v>
      </c>
      <c r="P408" s="305">
        <f>Q408/MoM!Q408*100</f>
        <v>0.79098421311377953</v>
      </c>
      <c r="Q408" s="305">
        <f>R408/MoM!R408*100</f>
        <v>0.79573011839246222</v>
      </c>
      <c r="R408" s="305">
        <f>S408/MoM!S408*100</f>
        <v>0.79708285959372949</v>
      </c>
      <c r="S408" s="305">
        <f>T408/MoM!T408*100</f>
        <v>0.80090885731977945</v>
      </c>
      <c r="T408" s="305">
        <f>U408/MoM!U408*100</f>
        <v>0.80779667349272954</v>
      </c>
      <c r="U408" s="305">
        <f>V408/MoM!V408*100</f>
        <v>0.81280501286838447</v>
      </c>
      <c r="V408" s="305">
        <f>W408/MoM!W408*100</f>
        <v>0.8188197699636105</v>
      </c>
      <c r="W408" s="305">
        <f>X408/MoM!X408*100</f>
        <v>0.82283198683643222</v>
      </c>
      <c r="X408" s="305">
        <f>Y408/MoM!Y408*100</f>
        <v>0.83591501542713154</v>
      </c>
      <c r="Y408" s="305">
        <f>Z408/MoM!Z408*100</f>
        <v>0.84385620807368933</v>
      </c>
      <c r="Z408" s="305">
        <f>AA408/MoM!AA408*100</f>
        <v>0.85128214270473768</v>
      </c>
      <c r="AA408" s="305">
        <f>AB408/MoM!AB408*100</f>
        <v>0.8623488105598992</v>
      </c>
      <c r="AB408" s="305">
        <f>AC408/MoM!AC408*100</f>
        <v>0.86657431973164267</v>
      </c>
      <c r="AC408" s="305">
        <f>AD408/MoM!AD408*100</f>
        <v>0.87601997981671764</v>
      </c>
      <c r="AD408" s="305">
        <f>AE408/MoM!AE408*100</f>
        <v>0.88048768171378289</v>
      </c>
      <c r="AE408" s="305">
        <f>AF408/MoM!AF408*100</f>
        <v>0.88550646149955137</v>
      </c>
      <c r="AF408" s="305">
        <f>AG408/MoM!AG408*100</f>
        <v>0.89126225349929844</v>
      </c>
      <c r="AG408" s="305">
        <f>AH408/MoM!AH408*100</f>
        <v>0.8985706039779926</v>
      </c>
      <c r="AH408" s="305">
        <f>AI408/MoM!AI408*100</f>
        <v>0.90360259936026932</v>
      </c>
      <c r="AI408" s="305">
        <f>AJ408/MoM!AJ408*100</f>
        <v>0.90965673677598313</v>
      </c>
      <c r="AJ408" s="305">
        <f>AK408/MoM!AK408*100</f>
        <v>0.92412027889072124</v>
      </c>
      <c r="AK408" s="305">
        <f>AL408/MoM!AL408*100</f>
        <v>0.94334198069164821</v>
      </c>
      <c r="AL408" s="305">
        <f>AM408/MoM!AM408*100</f>
        <v>0.95503942125222463</v>
      </c>
      <c r="AM408" s="305">
        <f>AN408/MoM!AN408*100</f>
        <v>0.9659268706545</v>
      </c>
      <c r="AN408" s="305">
        <f>AO408/MoM!AO408*100</f>
        <v>0.97162583919136158</v>
      </c>
      <c r="AO408" s="305">
        <f>AP408/MoM!AP408*100</f>
        <v>0.97522085479636966</v>
      </c>
      <c r="AP408" s="305">
        <f>AQ408/MoM!AQ408*100</f>
        <v>0.98146226826706651</v>
      </c>
      <c r="AQ408" s="305">
        <f>AR408/MoM!AR408*100</f>
        <v>0.99000099000098996</v>
      </c>
      <c r="AR408" s="307">
        <v>1</v>
      </c>
      <c r="AS408" s="305">
        <f>AR408*MoM!AS408/100</f>
        <v>1.0087999999999999</v>
      </c>
      <c r="AT408" s="305">
        <f>AS408*MoM!AT408/100</f>
        <v>1.0200985600000001</v>
      </c>
      <c r="AU408" s="305">
        <f>AT408*MoM!AU408/100</f>
        <v>1.0241789542400002</v>
      </c>
      <c r="AV408" s="305">
        <f>AU408*MoM!AV408/100</f>
        <v>1.0511148607365122</v>
      </c>
      <c r="AW408" s="305">
        <f>AV408*MoM!AW408/100</f>
        <v>1.0640435735235712</v>
      </c>
      <c r="AX408" s="305">
        <f>AW408*MoM!AX408/100</f>
        <v>1.0770249051205587</v>
      </c>
      <c r="AY408" s="305">
        <f>AX408*MoM!AY408/100</f>
        <v>1.0857488068520353</v>
      </c>
      <c r="AZ408" s="305">
        <f>AY408*MoM!AZ408/100</f>
        <v>1.0916118504090364</v>
      </c>
    </row>
    <row r="409" spans="1:52" ht="26.25" x14ac:dyDescent="0.45">
      <c r="A409" s="305">
        <f>Веса!A409</f>
        <v>1</v>
      </c>
      <c r="B409" s="305">
        <f>MoM!B409</f>
        <v>1</v>
      </c>
      <c r="C409" s="305">
        <f>БИПЦ_НДС!E409</f>
        <v>0</v>
      </c>
      <c r="D409" s="305">
        <f t="shared" si="6"/>
        <v>1</v>
      </c>
      <c r="E409" s="305">
        <v>0</v>
      </c>
      <c r="F409" s="305">
        <v>0</v>
      </c>
      <c r="G409" s="305">
        <v>0</v>
      </c>
      <c r="H409" s="305">
        <v>0</v>
      </c>
      <c r="I409" s="305">
        <v>1</v>
      </c>
      <c r="J409" s="325" t="s">
        <v>413</v>
      </c>
      <c r="K409" s="325" t="s">
        <v>413</v>
      </c>
      <c r="L409" s="305">
        <f>M409/MoM!M409*100</f>
        <v>0.86405391854883551</v>
      </c>
      <c r="M409" s="305">
        <f>N409/MoM!N409*100</f>
        <v>0.86681889108819166</v>
      </c>
      <c r="N409" s="305">
        <f>O409/MoM!O409*100</f>
        <v>0.86941934776145624</v>
      </c>
      <c r="O409" s="305">
        <f>P409/MoM!P409*100</f>
        <v>0.87428809610892033</v>
      </c>
      <c r="P409" s="305">
        <f>Q409/MoM!Q409*100</f>
        <v>0.87717324682607978</v>
      </c>
      <c r="Q409" s="305">
        <f>R409/MoM!R409*100</f>
        <v>0.87936617994314492</v>
      </c>
      <c r="R409" s="305">
        <f>S409/MoM!S409*100</f>
        <v>0.88024554612308803</v>
      </c>
      <c r="S409" s="305">
        <f>T409/MoM!T409*100</f>
        <v>0.88174196355149725</v>
      </c>
      <c r="T409" s="305">
        <f>U409/MoM!U409*100</f>
        <v>0.88315275069317956</v>
      </c>
      <c r="U409" s="305">
        <f>V409/MoM!V409*100</f>
        <v>0.88695030752116022</v>
      </c>
      <c r="V409" s="305">
        <f>W409/MoM!W409*100</f>
        <v>0.8903207186897405</v>
      </c>
      <c r="W409" s="305">
        <f>X409/MoM!X409*100</f>
        <v>0.89147813562403722</v>
      </c>
      <c r="X409" s="305">
        <f>Y409/MoM!Y409*100</f>
        <v>0.90431542077702332</v>
      </c>
      <c r="Y409" s="305">
        <f>Z409/MoM!Z409*100</f>
        <v>0.90829440862844213</v>
      </c>
      <c r="Z409" s="305">
        <f>AA409/MoM!AA409*100</f>
        <v>0.91138260961777895</v>
      </c>
      <c r="AA409" s="305">
        <f>AB409/MoM!AB409*100</f>
        <v>0.91739773484125631</v>
      </c>
      <c r="AB409" s="305">
        <f>AC409/MoM!AC409*100</f>
        <v>0.91794817348216096</v>
      </c>
      <c r="AC409" s="305">
        <f>AD409/MoM!AD409*100</f>
        <v>0.92171176099343777</v>
      </c>
      <c r="AD409" s="305">
        <f>AE409/MoM!AE409*100</f>
        <v>0.92438472510031877</v>
      </c>
      <c r="AE409" s="305">
        <f>AF409/MoM!AF409*100</f>
        <v>0.92669568691306958</v>
      </c>
      <c r="AF409" s="305">
        <f>AG409/MoM!AG409*100</f>
        <v>0.93040246966072193</v>
      </c>
      <c r="AG409" s="305">
        <f>AH409/MoM!AH409*100</f>
        <v>0.93440320028026314</v>
      </c>
      <c r="AH409" s="305">
        <f>AI409/MoM!AI409*100</f>
        <v>0.93823425340141231</v>
      </c>
      <c r="AI409" s="305">
        <f>AJ409/MoM!AJ409*100</f>
        <v>0.94142424986297712</v>
      </c>
      <c r="AJ409" s="305">
        <f>AK409/MoM!AK409*100</f>
        <v>0.95281548328631904</v>
      </c>
      <c r="AK409" s="305">
        <f>AL409/MoM!AL409*100</f>
        <v>0.96215307502252501</v>
      </c>
      <c r="AL409" s="305">
        <f>AM409/MoM!AM409*100</f>
        <v>0.97100488331273216</v>
      </c>
      <c r="AM409" s="305">
        <f>AN409/MoM!AN409*100</f>
        <v>0.97683091261260846</v>
      </c>
      <c r="AN409" s="305">
        <f>AO409/MoM!AO409*100</f>
        <v>0.98337567972711304</v>
      </c>
      <c r="AO409" s="305">
        <f>AP409/MoM!AP409*100</f>
        <v>0.98681749460615786</v>
      </c>
      <c r="AP409" s="305">
        <f>AQ409/MoM!AQ409*100</f>
        <v>0.99076476458458251</v>
      </c>
      <c r="AQ409" s="305">
        <f>AR409/MoM!AR409*100</f>
        <v>0.9959167413604223</v>
      </c>
      <c r="AR409" s="307">
        <v>1</v>
      </c>
      <c r="AS409" s="305">
        <f>AR409*MoM!AS409/100</f>
        <v>1.0051000000000001</v>
      </c>
      <c r="AT409" s="305">
        <f>AS409*MoM!AT409/100</f>
        <v>1.0070096900000001</v>
      </c>
      <c r="AU409" s="305">
        <f>AT409*MoM!AU409/100</f>
        <v>1.0104335229460002</v>
      </c>
      <c r="AV409" s="305">
        <f>AU409*MoM!AV409/100</f>
        <v>1.0267015026654307</v>
      </c>
      <c r="AW409" s="305">
        <f>AV409*MoM!AW409/100</f>
        <v>1.0345044340856879</v>
      </c>
      <c r="AX409" s="305">
        <f>AW409*MoM!AX409/100</f>
        <v>1.0422632173413307</v>
      </c>
      <c r="AY409" s="305">
        <f>AX409*MoM!AY409/100</f>
        <v>1.0485167966453786</v>
      </c>
      <c r="AZ409" s="305">
        <f>AY409*MoM!AZ409/100</f>
        <v>1.0534448255896118</v>
      </c>
    </row>
    <row r="410" spans="1:52" x14ac:dyDescent="0.45">
      <c r="A410" s="305">
        <f>Веса!A410</f>
        <v>1</v>
      </c>
      <c r="B410" s="305">
        <f>MoM!B410</f>
        <v>1</v>
      </c>
      <c r="C410" s="305">
        <f>БИПЦ_НДС!E410</f>
        <v>0</v>
      </c>
      <c r="D410" s="305">
        <f t="shared" si="6"/>
        <v>1</v>
      </c>
      <c r="E410" s="305">
        <v>0</v>
      </c>
      <c r="F410" s="305">
        <v>0</v>
      </c>
      <c r="G410" s="305">
        <v>0</v>
      </c>
      <c r="H410" s="305">
        <v>0</v>
      </c>
      <c r="I410" s="305">
        <v>1</v>
      </c>
      <c r="J410" s="325" t="s">
        <v>414</v>
      </c>
      <c r="K410" s="325" t="s">
        <v>414</v>
      </c>
      <c r="L410" s="305">
        <f>M410/MoM!M410*100</f>
        <v>0.77764563366590811</v>
      </c>
      <c r="M410" s="305">
        <f>N410/MoM!N410*100</f>
        <v>0.78223374290453696</v>
      </c>
      <c r="N410" s="305">
        <f>O410/MoM!O410*100</f>
        <v>0.78763115573057818</v>
      </c>
      <c r="O410" s="305">
        <f>P410/MoM!P410*100</f>
        <v>0.79298704758954619</v>
      </c>
      <c r="P410" s="305">
        <f>Q410/MoM!Q410*100</f>
        <v>0.79631759318942241</v>
      </c>
      <c r="Q410" s="305">
        <f>R410/MoM!R410*100</f>
        <v>0.80069733995196424</v>
      </c>
      <c r="R410" s="305">
        <f>S410/MoM!S410*100</f>
        <v>0.80301936223782489</v>
      </c>
      <c r="S410" s="305">
        <f>T410/MoM!T410*100</f>
        <v>0.80864049777348967</v>
      </c>
      <c r="T410" s="305">
        <f>U410/MoM!U410*100</f>
        <v>0.81389666100901736</v>
      </c>
      <c r="U410" s="305">
        <f>V410/MoM!V410*100</f>
        <v>0.81780336498186068</v>
      </c>
      <c r="V410" s="305">
        <f>W410/MoM!W410*100</f>
        <v>0.82025677507680617</v>
      </c>
      <c r="W410" s="305">
        <f>X410/MoM!X410*100</f>
        <v>0.82616262385735906</v>
      </c>
      <c r="X410" s="305">
        <f>Y410/MoM!Y410*100</f>
        <v>0.84227279502257757</v>
      </c>
      <c r="Y410" s="305">
        <f>Z410/MoM!Z410*100</f>
        <v>0.85162202304732826</v>
      </c>
      <c r="Z410" s="305">
        <f>AA410/MoM!AA410*100</f>
        <v>0.85809435042248794</v>
      </c>
      <c r="AA410" s="305">
        <f>AB410/MoM!AB410*100</f>
        <v>0.86770500714721988</v>
      </c>
      <c r="AB410" s="305">
        <f>AC410/MoM!AC410*100</f>
        <v>0.87247738468652947</v>
      </c>
      <c r="AC410" s="305">
        <f>AD410/MoM!AD410*100</f>
        <v>0.88050417662564551</v>
      </c>
      <c r="AD410" s="305">
        <f>AE410/MoM!AE410*100</f>
        <v>0.88587525210306195</v>
      </c>
      <c r="AE410" s="305">
        <f>AF410/MoM!AF410*100</f>
        <v>0.89234214144341428</v>
      </c>
      <c r="AF410" s="305">
        <f>AG410/MoM!AG410*100</f>
        <v>0.89957011278910592</v>
      </c>
      <c r="AG410" s="305">
        <f>AH410/MoM!AH410*100</f>
        <v>0.90595706058990855</v>
      </c>
      <c r="AH410" s="305">
        <f>AI410/MoM!AI410*100</f>
        <v>0.91157399436556596</v>
      </c>
      <c r="AI410" s="305">
        <f>AJ410/MoM!AJ410*100</f>
        <v>0.91540260514190142</v>
      </c>
      <c r="AJ410" s="305">
        <f>AK410/MoM!AK410*100</f>
        <v>0.93160523125291306</v>
      </c>
      <c r="AK410" s="305">
        <f>AL410/MoM!AL410*100</f>
        <v>0.94539298867545618</v>
      </c>
      <c r="AL410" s="305">
        <f>AM410/MoM!AM410*100</f>
        <v>0.95276705398712469</v>
      </c>
      <c r="AM410" s="305">
        <f>AN410/MoM!AN410*100</f>
        <v>0.96096085065141401</v>
      </c>
      <c r="AN410" s="305">
        <f>AO410/MoM!AO410*100</f>
        <v>0.96903292179688594</v>
      </c>
      <c r="AO410" s="305">
        <f>AP410/MoM!AP410*100</f>
        <v>0.97494402261984692</v>
      </c>
      <c r="AP410" s="305">
        <f>AQ410/MoM!AQ410*100</f>
        <v>0.98401100203021152</v>
      </c>
      <c r="AQ410" s="305">
        <f>AR410/MoM!AR410*100</f>
        <v>0.99601593625498008</v>
      </c>
      <c r="AR410" s="307">
        <v>1</v>
      </c>
      <c r="AS410" s="305">
        <f>AR410*MoM!AS410/100</f>
        <v>1.0103</v>
      </c>
      <c r="AT410" s="305">
        <f>AS410*MoM!AT410/100</f>
        <v>1.01575562</v>
      </c>
      <c r="AU410" s="305">
        <f>AT410*MoM!AU410/100</f>
        <v>1.019717066918</v>
      </c>
      <c r="AV410" s="305">
        <f>AU410*MoM!AV410/100</f>
        <v>1.0438843614039568</v>
      </c>
      <c r="AW410" s="305">
        <f>AV410*MoM!AW410/100</f>
        <v>1.0582899655913314</v>
      </c>
      <c r="AX410" s="305">
        <f>AW410*MoM!AX410/100</f>
        <v>1.0736351700924056</v>
      </c>
      <c r="AY410" s="305">
        <f>AX410*MoM!AY410/100</f>
        <v>1.0855525204804313</v>
      </c>
      <c r="AZ410" s="305">
        <f>AY410*MoM!AZ410/100</f>
        <v>1.0942369406442747</v>
      </c>
    </row>
    <row r="411" spans="1:52" x14ac:dyDescent="0.45">
      <c r="A411" s="305">
        <f>Веса!A411</f>
        <v>1</v>
      </c>
      <c r="B411" s="305">
        <f>MoM!B411</f>
        <v>1</v>
      </c>
      <c r="C411" s="305">
        <f>БИПЦ_НДС!E411</f>
        <v>0</v>
      </c>
      <c r="D411" s="305">
        <f t="shared" si="6"/>
        <v>1</v>
      </c>
      <c r="E411" s="305">
        <v>0</v>
      </c>
      <c r="F411" s="305">
        <v>0</v>
      </c>
      <c r="G411" s="305">
        <v>0</v>
      </c>
      <c r="H411" s="305">
        <v>0</v>
      </c>
      <c r="I411" s="305">
        <v>1</v>
      </c>
      <c r="J411" s="308" t="s">
        <v>415</v>
      </c>
      <c r="K411" s="308" t="s">
        <v>415</v>
      </c>
      <c r="L411" s="305">
        <f>M411/MoM!M411*100</f>
        <v>0.79093825081096514</v>
      </c>
      <c r="M411" s="305">
        <f>N411/MoM!N411*100</f>
        <v>0.79568388031583082</v>
      </c>
      <c r="N411" s="305">
        <f>O411/MoM!O411*100</f>
        <v>0.79687740613630464</v>
      </c>
      <c r="O411" s="305">
        <f>P411/MoM!P411*100</f>
        <v>0.80173835831373608</v>
      </c>
      <c r="P411" s="305">
        <f>Q411/MoM!Q411*100</f>
        <v>0.80502548558282239</v>
      </c>
      <c r="Q411" s="305">
        <f>R411/MoM!R411*100</f>
        <v>0.80848709517082862</v>
      </c>
      <c r="R411" s="305">
        <f>S411/MoM!S411*100</f>
        <v>0.81026576678020434</v>
      </c>
      <c r="S411" s="305">
        <f>T411/MoM!T411*100</f>
        <v>0.81456017534413949</v>
      </c>
      <c r="T411" s="305">
        <f>U411/MoM!U411*100</f>
        <v>0.81895880029099788</v>
      </c>
      <c r="U411" s="305">
        <f>V411/MoM!V411*100</f>
        <v>0.82665701301373318</v>
      </c>
      <c r="V411" s="305">
        <f>W411/MoM!W411*100</f>
        <v>0.8292196497540758</v>
      </c>
      <c r="W411" s="305">
        <f>X411/MoM!X411*100</f>
        <v>0.83328282603787085</v>
      </c>
      <c r="X411" s="305">
        <f>Y411/MoM!Y411*100</f>
        <v>0.84978182599342067</v>
      </c>
      <c r="Y411" s="305">
        <f>Z411/MoM!Z411*100</f>
        <v>0.85326593147999374</v>
      </c>
      <c r="Z411" s="305">
        <f>AA411/MoM!AA411*100</f>
        <v>0.85966542596609374</v>
      </c>
      <c r="AA411" s="305">
        <f>AB411/MoM!AB411*100</f>
        <v>0.86568308394785642</v>
      </c>
      <c r="AB411" s="305">
        <f>AC411/MoM!AC411*100</f>
        <v>0.86750101842414684</v>
      </c>
      <c r="AC411" s="305">
        <f>AD411/MoM!AD411*100</f>
        <v>0.8711445227015282</v>
      </c>
      <c r="AD411" s="305">
        <f>AE411/MoM!AE411*100</f>
        <v>0.87741676326497908</v>
      </c>
      <c r="AE411" s="305">
        <f>AF411/MoM!AF411*100</f>
        <v>0.88443609737109896</v>
      </c>
      <c r="AF411" s="305">
        <f>AG411/MoM!AG411*100</f>
        <v>0.88956582673585127</v>
      </c>
      <c r="AG411" s="305">
        <f>AH411/MoM!AH411*100</f>
        <v>0.89721609284577952</v>
      </c>
      <c r="AH411" s="305">
        <f>AI411/MoM!AI411*100</f>
        <v>0.90206105974714668</v>
      </c>
      <c r="AI411" s="305">
        <f>AJ411/MoM!AJ411*100</f>
        <v>0.90557909788016056</v>
      </c>
      <c r="AJ411" s="305">
        <f>AK411/MoM!AK411*100</f>
        <v>0.92369067983776376</v>
      </c>
      <c r="AK411" s="305">
        <f>AL411/MoM!AL411*100</f>
        <v>0.94133317182266507</v>
      </c>
      <c r="AL411" s="305">
        <f>AM411/MoM!AM411*100</f>
        <v>0.95215850329862572</v>
      </c>
      <c r="AM411" s="305">
        <f>AN411/MoM!AN411*100</f>
        <v>0.96977343560965013</v>
      </c>
      <c r="AN411" s="305">
        <f>AO411/MoM!AO411*100</f>
        <v>0.9769497590331615</v>
      </c>
      <c r="AO411" s="305">
        <f>AP411/MoM!AP411*100</f>
        <v>0.97939213343074438</v>
      </c>
      <c r="AP411" s="305">
        <f>AQ411/MoM!AQ411*100</f>
        <v>0.98409321567121189</v>
      </c>
      <c r="AQ411" s="305">
        <f>AR411/MoM!AR411*100</f>
        <v>0.99295005461225294</v>
      </c>
      <c r="AR411" s="307">
        <v>1</v>
      </c>
      <c r="AS411" s="305">
        <f>AR411*MoM!AS411/100</f>
        <v>1.0065999999999999</v>
      </c>
      <c r="AT411" s="305">
        <f>AS411*MoM!AT411/100</f>
        <v>1.00831122</v>
      </c>
      <c r="AU411" s="305">
        <f>AT411*MoM!AU411/100</f>
        <v>1.0155710607840001</v>
      </c>
      <c r="AV411" s="305">
        <f>AU411*MoM!AV411/100</f>
        <v>1.0449210644406577</v>
      </c>
      <c r="AW411" s="305">
        <f>AV411*MoM!AW411/100</f>
        <v>1.0576691014268338</v>
      </c>
      <c r="AX411" s="305">
        <f>AW411*MoM!AX411/100</f>
        <v>1.0712072659250973</v>
      </c>
      <c r="AY411" s="305">
        <f>AX411*MoM!AY411/100</f>
        <v>1.0768846644345005</v>
      </c>
      <c r="AZ411" s="305">
        <f>AY411*MoM!AZ411/100</f>
        <v>1.0806537607600213</v>
      </c>
    </row>
    <row r="412" spans="1:52" x14ac:dyDescent="0.45">
      <c r="A412" s="305">
        <f>Веса!A412</f>
        <v>1</v>
      </c>
      <c r="B412" s="305">
        <f>MoM!B412</f>
        <v>1</v>
      </c>
      <c r="C412" s="305">
        <f>БИПЦ_НДС!E412</f>
        <v>0</v>
      </c>
      <c r="D412" s="305">
        <f t="shared" si="6"/>
        <v>1</v>
      </c>
      <c r="E412" s="305">
        <v>0</v>
      </c>
      <c r="F412" s="305">
        <v>0</v>
      </c>
      <c r="G412" s="305">
        <v>0</v>
      </c>
      <c r="H412" s="305">
        <v>0</v>
      </c>
      <c r="I412" s="305">
        <v>1</v>
      </c>
      <c r="J412" s="308" t="s">
        <v>416</v>
      </c>
      <c r="K412" s="308" t="s">
        <v>416</v>
      </c>
      <c r="L412" s="305">
        <f>M412/MoM!M412*100</f>
        <v>0.83399486271833345</v>
      </c>
      <c r="M412" s="305">
        <f>N412/MoM!N412*100</f>
        <v>0.83733084216920683</v>
      </c>
      <c r="N412" s="305">
        <f>O412/MoM!O412*100</f>
        <v>0.8398428346957143</v>
      </c>
      <c r="O412" s="305">
        <f>P412/MoM!P412*100</f>
        <v>0.84353814316837539</v>
      </c>
      <c r="P412" s="305">
        <f>Q412/MoM!Q412*100</f>
        <v>0.84547828089766264</v>
      </c>
      <c r="Q412" s="305">
        <f>R412/MoM!R412*100</f>
        <v>0.84886019402125334</v>
      </c>
      <c r="R412" s="305">
        <f>S412/MoM!S412*100</f>
        <v>0.85047302838989358</v>
      </c>
      <c r="S412" s="305">
        <f>T412/MoM!T412*100</f>
        <v>0.85370482589777508</v>
      </c>
      <c r="T412" s="305">
        <f>U412/MoM!U412*100</f>
        <v>0.86147353981344477</v>
      </c>
      <c r="U412" s="305">
        <f>V412/MoM!V412*100</f>
        <v>0.86362722366297839</v>
      </c>
      <c r="V412" s="305">
        <f>W412/MoM!W412*100</f>
        <v>0.86725445800236289</v>
      </c>
      <c r="W412" s="305">
        <f>X412/MoM!X412*100</f>
        <v>0.86924914325576841</v>
      </c>
      <c r="X412" s="305">
        <f>Y412/MoM!Y412*100</f>
        <v>0.878376259259954</v>
      </c>
      <c r="Y412" s="305">
        <f>Z412/MoM!Z412*100</f>
        <v>0.88663299609699742</v>
      </c>
      <c r="Z412" s="305">
        <f>AA412/MoM!AA412*100</f>
        <v>0.88982487488294659</v>
      </c>
      <c r="AA412" s="305">
        <f>AB412/MoM!AB412*100</f>
        <v>0.89516382413224427</v>
      </c>
      <c r="AB412" s="305">
        <f>AC412/MoM!AC412*100</f>
        <v>0.90071383984186415</v>
      </c>
      <c r="AC412" s="305">
        <f>AD412/MoM!AD412*100</f>
        <v>0.90656847980083632</v>
      </c>
      <c r="AD412" s="305">
        <f>AE412/MoM!AE412*100</f>
        <v>0.9096508126321593</v>
      </c>
      <c r="AE412" s="305">
        <f>AF412/MoM!AF412*100</f>
        <v>0.91465389210163617</v>
      </c>
      <c r="AF412" s="305">
        <f>AG412/MoM!AG412*100</f>
        <v>0.91803811150241221</v>
      </c>
      <c r="AG412" s="305">
        <f>AH412/MoM!AH412*100</f>
        <v>0.92630045450593401</v>
      </c>
      <c r="AH412" s="305">
        <f>AI412/MoM!AI412*100</f>
        <v>0.93074669668756249</v>
      </c>
      <c r="AI412" s="305">
        <f>AJ412/MoM!AJ412*100</f>
        <v>0.93577272884967544</v>
      </c>
      <c r="AJ412" s="305">
        <f>AK412/MoM!AK412*100</f>
        <v>0.9480313515976061</v>
      </c>
      <c r="AK412" s="305">
        <f>AL412/MoM!AL412*100</f>
        <v>0.96319985322316781</v>
      </c>
      <c r="AL412" s="305">
        <f>AM412/MoM!AM412*100</f>
        <v>0.96849745241589513</v>
      </c>
      <c r="AM412" s="305">
        <f>AN412/MoM!AN412*100</f>
        <v>0.97256514171604191</v>
      </c>
      <c r="AN412" s="305">
        <f>AO412/MoM!AO412*100</f>
        <v>0.97801150650965174</v>
      </c>
      <c r="AO412" s="305">
        <f>AP412/MoM!AP412*100</f>
        <v>0.98182575138503936</v>
      </c>
      <c r="AP412" s="305">
        <f>AQ412/MoM!AQ412*100</f>
        <v>0.98781488846848808</v>
      </c>
      <c r="AQ412" s="305">
        <f>AR412/MoM!AR412*100</f>
        <v>0.99542106310969536</v>
      </c>
      <c r="AR412" s="307">
        <v>1</v>
      </c>
      <c r="AS412" s="305">
        <f>AR412*MoM!AS412/100</f>
        <v>1.0075000000000001</v>
      </c>
      <c r="AT412" s="305">
        <f>AS412*MoM!AT412/100</f>
        <v>1.0106232500000001</v>
      </c>
      <c r="AU412" s="305">
        <f>AT412*MoM!AU412/100</f>
        <v>1.0154742416</v>
      </c>
      <c r="AV412" s="305">
        <f>AU412*MoM!AV412/100</f>
        <v>1.03608836870448</v>
      </c>
      <c r="AW412" s="305">
        <f>AV412*MoM!AW412/100</f>
        <v>1.0442734668172455</v>
      </c>
      <c r="AX412" s="305">
        <f>AW412*MoM!AX412/100</f>
        <v>1.0544029194453728</v>
      </c>
      <c r="AY412" s="305">
        <f>AX412*MoM!AY412/100</f>
        <v>1.0589368519989879</v>
      </c>
      <c r="AZ412" s="305">
        <f>AY412*MoM!AZ412/100</f>
        <v>1.0615841941289854</v>
      </c>
    </row>
    <row r="413" spans="1:52" ht="28.5" x14ac:dyDescent="0.45">
      <c r="A413" s="305">
        <f>Веса!A413</f>
        <v>1</v>
      </c>
      <c r="B413" s="305">
        <f>MoM!B413</f>
        <v>1</v>
      </c>
      <c r="C413" s="305">
        <f>БИПЦ_НДС!E413</f>
        <v>0</v>
      </c>
      <c r="D413" s="305">
        <f t="shared" si="6"/>
        <v>1</v>
      </c>
      <c r="E413" s="305">
        <v>0</v>
      </c>
      <c r="F413" s="305">
        <v>0</v>
      </c>
      <c r="G413" s="305">
        <v>0</v>
      </c>
      <c r="H413" s="305">
        <v>0</v>
      </c>
      <c r="I413" s="305">
        <v>1</v>
      </c>
      <c r="J413" s="325" t="s">
        <v>417</v>
      </c>
      <c r="K413" s="310" t="s">
        <v>769</v>
      </c>
      <c r="L413" s="305">
        <f>M413/MoM!M413*100</f>
        <v>0.8449636539371308</v>
      </c>
      <c r="M413" s="305">
        <f>N413/MoM!N413*100</f>
        <v>0.85180785953402161</v>
      </c>
      <c r="N413" s="305">
        <f>O413/MoM!O413*100</f>
        <v>0.86185919227652319</v>
      </c>
      <c r="O413" s="305">
        <f>P413/MoM!P413*100</f>
        <v>0.86410002617644233</v>
      </c>
      <c r="P413" s="305">
        <f>Q413/MoM!Q413*100</f>
        <v>0.86617386623926584</v>
      </c>
      <c r="Q413" s="305">
        <f>R413/MoM!R413*100</f>
        <v>0.86937870954435126</v>
      </c>
      <c r="R413" s="305">
        <f>S413/MoM!S413*100</f>
        <v>0.87024808825389555</v>
      </c>
      <c r="S413" s="305">
        <f>T413/MoM!T413*100</f>
        <v>0.87251073328335571</v>
      </c>
      <c r="T413" s="305">
        <f>U413/MoM!U413*100</f>
        <v>0.87896731270965256</v>
      </c>
      <c r="U413" s="305">
        <f>V413/MoM!V413*100</f>
        <v>0.88028576367871703</v>
      </c>
      <c r="V413" s="305">
        <f>W413/MoM!W413*100</f>
        <v>0.88442310676800706</v>
      </c>
      <c r="W413" s="305">
        <f>X413/MoM!X413*100</f>
        <v>0.88601506836018951</v>
      </c>
      <c r="X413" s="305">
        <f>Y413/MoM!Y413*100</f>
        <v>0.89478661753695532</v>
      </c>
      <c r="Y413" s="305">
        <f>Z413/MoM!Z413*100</f>
        <v>0.90346604772706374</v>
      </c>
      <c r="Z413" s="305">
        <f>AA413/MoM!AA413*100</f>
        <v>0.90409847396047271</v>
      </c>
      <c r="AA413" s="305">
        <f>AB413/MoM!AB413*100</f>
        <v>0.90554503151880938</v>
      </c>
      <c r="AB413" s="305">
        <f>AC413/MoM!AC413*100</f>
        <v>0.90626946754402449</v>
      </c>
      <c r="AC413" s="305">
        <f>AD413/MoM!AD413*100</f>
        <v>0.9094414106804285</v>
      </c>
      <c r="AD413" s="305">
        <f>AE413/MoM!AE413*100</f>
        <v>0.91044179623217691</v>
      </c>
      <c r="AE413" s="305">
        <f>AF413/MoM!AF413*100</f>
        <v>0.91335520998011988</v>
      </c>
      <c r="AF413" s="305">
        <f>AG413/MoM!AG413*100</f>
        <v>0.91728263738303439</v>
      </c>
      <c r="AG413" s="305">
        <f>AH413/MoM!AH413*100</f>
        <v>0.92471262674583699</v>
      </c>
      <c r="AH413" s="305">
        <f>AI413/MoM!AI413*100</f>
        <v>0.93118561513305786</v>
      </c>
      <c r="AI413" s="305">
        <f>AJ413/MoM!AJ413*100</f>
        <v>0.93379293485543036</v>
      </c>
      <c r="AJ413" s="305">
        <f>AK413/MoM!AK413*100</f>
        <v>0.94415803643232554</v>
      </c>
      <c r="AK413" s="305">
        <f>AL413/MoM!AL413*100</f>
        <v>0.95199454813471374</v>
      </c>
      <c r="AL413" s="305">
        <f>AM413/MoM!AM413*100</f>
        <v>0.96322808380270353</v>
      </c>
      <c r="AM413" s="305">
        <f>AN413/MoM!AN413*100</f>
        <v>0.96958538915580128</v>
      </c>
      <c r="AN413" s="305">
        <f>AO413/MoM!AO413*100</f>
        <v>0.97869949181386573</v>
      </c>
      <c r="AO413" s="305">
        <f>AP413/MoM!AP413*100</f>
        <v>0.9818313301876701</v>
      </c>
      <c r="AP413" s="305">
        <f>AQ413/MoM!AQ413*100</f>
        <v>0.98585683864143947</v>
      </c>
      <c r="AQ413" s="305">
        <f>AR413/MoM!AR413*100</f>
        <v>0.99512389292466907</v>
      </c>
      <c r="AR413" s="307">
        <v>1</v>
      </c>
      <c r="AS413" s="305">
        <f>AR413*MoM!AS413/100</f>
        <v>1.0068999999999999</v>
      </c>
      <c r="AT413" s="305">
        <f>AS413*MoM!AT413/100</f>
        <v>1.0112296700000001</v>
      </c>
      <c r="AU413" s="305">
        <f>AT413*MoM!AU413/100</f>
        <v>1.0127465145050001</v>
      </c>
      <c r="AV413" s="305">
        <f>AU413*MoM!AV413/100</f>
        <v>1.0347231138697586</v>
      </c>
      <c r="AW413" s="305">
        <f>AV413*MoM!AW413/100</f>
        <v>1.0448634003856823</v>
      </c>
      <c r="AX413" s="305">
        <f>AW413*MoM!AX413/100</f>
        <v>1.0586555972707732</v>
      </c>
      <c r="AY413" s="305">
        <f>AX413*MoM!AY413/100</f>
        <v>1.0645840686154895</v>
      </c>
      <c r="AZ413" s="305">
        <f>AY413*MoM!AZ413/100</f>
        <v>1.0676713624144745</v>
      </c>
    </row>
    <row r="414" spans="1:52" ht="26.25" x14ac:dyDescent="0.45">
      <c r="A414" s="305">
        <f>Веса!A414</f>
        <v>1</v>
      </c>
      <c r="B414" s="305">
        <f>MoM!B414</f>
        <v>1</v>
      </c>
      <c r="C414" s="305">
        <f>БИПЦ_НДС!E414</f>
        <v>0</v>
      </c>
      <c r="D414" s="305">
        <f t="shared" si="6"/>
        <v>1</v>
      </c>
      <c r="E414" s="305">
        <v>0</v>
      </c>
      <c r="F414" s="305">
        <v>0</v>
      </c>
      <c r="G414" s="305">
        <v>0</v>
      </c>
      <c r="H414" s="305">
        <v>0</v>
      </c>
      <c r="I414" s="305">
        <v>1</v>
      </c>
      <c r="J414" s="308" t="s">
        <v>418</v>
      </c>
      <c r="K414" s="308" t="s">
        <v>418</v>
      </c>
      <c r="L414" s="305">
        <f>M414/MoM!M414*100</f>
        <v>0.73044968321309189</v>
      </c>
      <c r="M414" s="305">
        <f>N414/MoM!N414*100</f>
        <v>0.73724286526697369</v>
      </c>
      <c r="N414" s="305">
        <f>O414/MoM!O414*100</f>
        <v>0.74645840108281092</v>
      </c>
      <c r="O414" s="305">
        <f>P414/MoM!P414*100</f>
        <v>0.74892171380638417</v>
      </c>
      <c r="P414" s="305">
        <f>Q414/MoM!Q414*100</f>
        <v>0.75026977289123575</v>
      </c>
      <c r="Q414" s="305">
        <f>R414/MoM!R414*100</f>
        <v>0.75589679618792005</v>
      </c>
      <c r="R414" s="305">
        <f>S414/MoM!S414*100</f>
        <v>0.75801330721724625</v>
      </c>
      <c r="S414" s="305">
        <f>T414/MoM!T414*100</f>
        <v>0.76172757242261069</v>
      </c>
      <c r="T414" s="305">
        <f>U414/MoM!U414*100</f>
        <v>0.76774522024474934</v>
      </c>
      <c r="U414" s="305">
        <f>V414/MoM!V414*100</f>
        <v>0.78279302656154637</v>
      </c>
      <c r="V414" s="305">
        <f>W414/MoM!W414*100</f>
        <v>0.79163858776169183</v>
      </c>
      <c r="W414" s="305">
        <f>X414/MoM!X414*100</f>
        <v>0.7965467470058144</v>
      </c>
      <c r="X414" s="305">
        <f>Y414/MoM!Y414*100</f>
        <v>0.81885005592197724</v>
      </c>
      <c r="Y414" s="305">
        <f>Z414/MoM!Z414*100</f>
        <v>0.82531897136376087</v>
      </c>
      <c r="Z414" s="305">
        <f>AA414/MoM!AA414*100</f>
        <v>0.83233418262035275</v>
      </c>
      <c r="AA414" s="305">
        <f>AB414/MoM!AB414*100</f>
        <v>0.83990842368219798</v>
      </c>
      <c r="AB414" s="305">
        <f>AC414/MoM!AC414*100</f>
        <v>0.84293209400745395</v>
      </c>
      <c r="AC414" s="305">
        <f>AD414/MoM!AD414*100</f>
        <v>0.84975984396891435</v>
      </c>
      <c r="AD414" s="305">
        <f>AE414/MoM!AE414*100</f>
        <v>0.85732270658023768</v>
      </c>
      <c r="AE414" s="305">
        <f>AF414/MoM!AF414*100</f>
        <v>0.86838216949512281</v>
      </c>
      <c r="AF414" s="305">
        <f>AG414/MoM!AG414*100</f>
        <v>0.87558974150193225</v>
      </c>
      <c r="AG414" s="305">
        <f>AH414/MoM!AH414*100</f>
        <v>0.88872358762446124</v>
      </c>
      <c r="AH414" s="305">
        <f>AI414/MoM!AI414*100</f>
        <v>0.8964554828367941</v>
      </c>
      <c r="AI414" s="305">
        <f>AJ414/MoM!AJ414*100</f>
        <v>0.90317889895807013</v>
      </c>
      <c r="AJ414" s="305">
        <f>AK414/MoM!AK414*100</f>
        <v>0.91690721822223276</v>
      </c>
      <c r="AK414" s="305">
        <f>AL414/MoM!AL414*100</f>
        <v>0.9413886409487664</v>
      </c>
      <c r="AL414" s="305">
        <f>AM414/MoM!AM414*100</f>
        <v>0.95362669328110039</v>
      </c>
      <c r="AM414" s="305">
        <f>AN414/MoM!AN414*100</f>
        <v>0.96459340025383311</v>
      </c>
      <c r="AN414" s="305">
        <f>AO414/MoM!AO414*100</f>
        <v>0.97231014745586364</v>
      </c>
      <c r="AO414" s="305">
        <f>AP414/MoM!AP414*100</f>
        <v>0.9754215399277224</v>
      </c>
      <c r="AP414" s="305">
        <f>AQ414/MoM!AQ414*100</f>
        <v>0.97981093685739729</v>
      </c>
      <c r="AQ414" s="305">
        <f>AR414/MoM!AR414*100</f>
        <v>0.98980500841334262</v>
      </c>
      <c r="AR414" s="307">
        <v>1</v>
      </c>
      <c r="AS414" s="305">
        <f>AR414*MoM!AS414/100</f>
        <v>1.0127999999999999</v>
      </c>
      <c r="AT414" s="305">
        <f>AS414*MoM!AT414/100</f>
        <v>1.0192819200000001</v>
      </c>
      <c r="AU414" s="305">
        <f>AT414*MoM!AU414/100</f>
        <v>1.0287612418560002</v>
      </c>
      <c r="AV414" s="305">
        <f>AU414*MoM!AV414/100</f>
        <v>1.0575665566279682</v>
      </c>
      <c r="AW414" s="305">
        <f>AV414*MoM!AW414/100</f>
        <v>1.0719494617981085</v>
      </c>
      <c r="AX414" s="305">
        <f>AW414*MoM!AX414/100</f>
        <v>1.0887790683483387</v>
      </c>
      <c r="AY414" s="305">
        <f>AX414*MoM!AY414/100</f>
        <v>1.1007556381001704</v>
      </c>
      <c r="AZ414" s="305">
        <f>AY414*MoM!AZ414/100</f>
        <v>1.1082407764392517</v>
      </c>
    </row>
    <row r="415" spans="1:52" ht="26.25" x14ac:dyDescent="0.45">
      <c r="A415" s="305">
        <f>Веса!A415</f>
        <v>1</v>
      </c>
      <c r="B415" s="305">
        <f>MoM!B415</f>
        <v>1</v>
      </c>
      <c r="C415" s="305">
        <f>БИПЦ_НДС!E415</f>
        <v>0</v>
      </c>
      <c r="D415" s="305">
        <f t="shared" si="6"/>
        <v>1</v>
      </c>
      <c r="E415" s="305">
        <v>0</v>
      </c>
      <c r="F415" s="305">
        <v>0</v>
      </c>
      <c r="G415" s="305">
        <v>0</v>
      </c>
      <c r="H415" s="305">
        <v>0</v>
      </c>
      <c r="I415" s="305">
        <v>1</v>
      </c>
      <c r="J415" s="308" t="s">
        <v>419</v>
      </c>
      <c r="K415" s="308" t="s">
        <v>419</v>
      </c>
      <c r="L415" s="305">
        <f>M415/MoM!M415*100</f>
        <v>0.75240922823706158</v>
      </c>
      <c r="M415" s="305">
        <f>N415/MoM!N415*100</f>
        <v>0.75729988822060257</v>
      </c>
      <c r="N415" s="305">
        <f>O415/MoM!O415*100</f>
        <v>0.76441850716987614</v>
      </c>
      <c r="O415" s="305">
        <f>P415/MoM!P415*100</f>
        <v>0.76938722746648036</v>
      </c>
      <c r="P415" s="305">
        <f>Q415/MoM!Q415*100</f>
        <v>0.7716184504261332</v>
      </c>
      <c r="Q415" s="305">
        <f>R415/MoM!R415*100</f>
        <v>0.77354749655219845</v>
      </c>
      <c r="R415" s="305">
        <f>S415/MoM!S415*100</f>
        <v>0.77679639603771766</v>
      </c>
      <c r="S415" s="305">
        <f>T415/MoM!T415*100</f>
        <v>0.78091341693671756</v>
      </c>
      <c r="T415" s="305">
        <f>U415/MoM!U415*100</f>
        <v>0.78958155586471512</v>
      </c>
      <c r="U415" s="305">
        <f>V415/MoM!V415*100</f>
        <v>0.79818799482364056</v>
      </c>
      <c r="V415" s="305">
        <f>W415/MoM!W415*100</f>
        <v>0.80385512958688832</v>
      </c>
      <c r="W415" s="305">
        <f>X415/MoM!X415*100</f>
        <v>0.80779401972186393</v>
      </c>
      <c r="X415" s="305">
        <f>Y415/MoM!Y415*100</f>
        <v>0.82467691473405091</v>
      </c>
      <c r="Y415" s="305">
        <f>Z415/MoM!Z415*100</f>
        <v>0.83176913620076376</v>
      </c>
      <c r="Z415" s="305">
        <f>AA415/MoM!AA415*100</f>
        <v>0.83942141225381073</v>
      </c>
      <c r="AA415" s="305">
        <f>AB415/MoM!AB415*100</f>
        <v>0.84630466783429181</v>
      </c>
      <c r="AB415" s="305">
        <f>AC415/MoM!AC415*100</f>
        <v>0.84858969043744437</v>
      </c>
      <c r="AC415" s="305">
        <f>AD415/MoM!AD415*100</f>
        <v>0.85783931806321245</v>
      </c>
      <c r="AD415" s="305">
        <f>AE415/MoM!AE415*100</f>
        <v>0.86487360047133066</v>
      </c>
      <c r="AE415" s="305">
        <f>AF415/MoM!AF415*100</f>
        <v>0.86919796847368735</v>
      </c>
      <c r="AF415" s="305">
        <f>AG415/MoM!AG415*100</f>
        <v>0.87693383039310324</v>
      </c>
      <c r="AG415" s="305">
        <f>AH415/MoM!AH415*100</f>
        <v>0.88377391427016949</v>
      </c>
      <c r="AH415" s="305">
        <f>AI415/MoM!AI415*100</f>
        <v>0.89057897341004977</v>
      </c>
      <c r="AI415" s="305">
        <f>AJ415/MoM!AJ415*100</f>
        <v>0.89627867883987411</v>
      </c>
      <c r="AJ415" s="305">
        <f>AK415/MoM!AK415*100</f>
        <v>0.91823750647145097</v>
      </c>
      <c r="AK415" s="305">
        <f>AL415/MoM!AL415*100</f>
        <v>0.93522490034117278</v>
      </c>
      <c r="AL415" s="305">
        <f>AM415/MoM!AM415*100</f>
        <v>0.94635407665523263</v>
      </c>
      <c r="AM415" s="305">
        <f>AN415/MoM!AN415*100</f>
        <v>0.95572298201411932</v>
      </c>
      <c r="AN415" s="305">
        <f>AO415/MoM!AO415*100</f>
        <v>0.96241304288821816</v>
      </c>
      <c r="AO415" s="305">
        <f>AP415/MoM!AP415*100</f>
        <v>0.97001610592703513</v>
      </c>
      <c r="AP415" s="305">
        <f>AQ415/MoM!AQ415*100</f>
        <v>0.97913425732274928</v>
      </c>
      <c r="AQ415" s="305">
        <f>AR415/MoM!AR415*100</f>
        <v>0.99088386841062226</v>
      </c>
      <c r="AR415" s="307">
        <v>1</v>
      </c>
      <c r="AS415" s="305">
        <f>AR415*MoM!AS415/100</f>
        <v>1.0062</v>
      </c>
      <c r="AT415" s="305">
        <f>AS415*MoM!AT415/100</f>
        <v>1.0122371999999999</v>
      </c>
      <c r="AU415" s="305">
        <f>AT415*MoM!AU415/100</f>
        <v>1.01760205716</v>
      </c>
      <c r="AV415" s="305">
        <f>AU415*MoM!AV415/100</f>
        <v>1.0380558585089161</v>
      </c>
      <c r="AW415" s="305">
        <f>AV415*MoM!AW415/100</f>
        <v>1.0525886405280409</v>
      </c>
      <c r="AX415" s="305">
        <f>AW415*MoM!AX415/100</f>
        <v>1.0734298956104962</v>
      </c>
      <c r="AY415" s="305">
        <f>AX415*MoM!AY415/100</f>
        <v>1.0921075757941188</v>
      </c>
      <c r="AZ415" s="305">
        <f>AY415*MoM!AZ415/100</f>
        <v>1.0999707503398364</v>
      </c>
    </row>
    <row r="416" spans="1:52" s="74" customFormat="1" x14ac:dyDescent="0.45">
      <c r="A416" s="311">
        <f>Веса!A416</f>
        <v>0</v>
      </c>
      <c r="B416" s="311">
        <f>MoM!B416</f>
        <v>0</v>
      </c>
      <c r="C416" s="311">
        <f>БИПЦ_НДС!E416</f>
        <v>0</v>
      </c>
      <c r="D416" s="311">
        <f t="shared" si="6"/>
        <v>1</v>
      </c>
      <c r="E416" s="311">
        <v>0</v>
      </c>
      <c r="F416" s="311">
        <v>0</v>
      </c>
      <c r="G416" s="311">
        <v>0</v>
      </c>
      <c r="H416" s="311">
        <v>0</v>
      </c>
      <c r="I416" s="311">
        <v>1</v>
      </c>
      <c r="J416" s="312" t="s">
        <v>420</v>
      </c>
      <c r="K416" s="312" t="s">
        <v>420</v>
      </c>
      <c r="L416" s="311">
        <v>0</v>
      </c>
      <c r="M416" s="311">
        <v>0</v>
      </c>
      <c r="N416" s="311">
        <v>0</v>
      </c>
      <c r="O416" s="311">
        <v>0</v>
      </c>
      <c r="P416" s="311">
        <v>0</v>
      </c>
      <c r="Q416" s="311">
        <v>0</v>
      </c>
      <c r="R416" s="311">
        <v>0</v>
      </c>
      <c r="S416" s="311">
        <v>0</v>
      </c>
      <c r="T416" s="311">
        <v>0</v>
      </c>
      <c r="U416" s="311">
        <v>0</v>
      </c>
      <c r="V416" s="311">
        <v>0</v>
      </c>
      <c r="W416" s="311">
        <v>0</v>
      </c>
      <c r="X416" s="311">
        <v>0</v>
      </c>
      <c r="Y416" s="311">
        <v>0</v>
      </c>
      <c r="Z416" s="311">
        <v>0</v>
      </c>
      <c r="AA416" s="311">
        <v>0</v>
      </c>
      <c r="AB416" s="311">
        <v>0</v>
      </c>
      <c r="AC416" s="311">
        <v>0</v>
      </c>
      <c r="AD416" s="311">
        <v>0</v>
      </c>
      <c r="AE416" s="311">
        <v>0</v>
      </c>
      <c r="AF416" s="311">
        <v>0</v>
      </c>
      <c r="AG416" s="311">
        <v>0</v>
      </c>
      <c r="AH416" s="311">
        <v>0</v>
      </c>
      <c r="AI416" s="311">
        <v>0</v>
      </c>
      <c r="AJ416" s="311">
        <v>0</v>
      </c>
      <c r="AK416" s="311">
        <v>0</v>
      </c>
      <c r="AL416" s="311">
        <v>0</v>
      </c>
      <c r="AM416" s="311">
        <v>0</v>
      </c>
      <c r="AN416" s="311">
        <v>0</v>
      </c>
      <c r="AO416" s="311">
        <v>0</v>
      </c>
      <c r="AP416" s="311">
        <v>0</v>
      </c>
      <c r="AQ416" s="311">
        <v>0</v>
      </c>
      <c r="AR416" s="311">
        <v>0</v>
      </c>
      <c r="AS416" s="311">
        <v>0</v>
      </c>
      <c r="AT416" s="311">
        <v>0</v>
      </c>
      <c r="AU416" s="311">
        <v>0</v>
      </c>
      <c r="AV416" s="311">
        <v>0</v>
      </c>
      <c r="AW416" s="311">
        <v>0</v>
      </c>
      <c r="AX416" s="311">
        <v>0</v>
      </c>
      <c r="AY416" s="311">
        <v>0</v>
      </c>
      <c r="AZ416" s="311">
        <v>0</v>
      </c>
    </row>
    <row r="417" spans="1:52" ht="26.25" x14ac:dyDescent="0.45">
      <c r="A417" s="305">
        <f>Веса!A417</f>
        <v>1</v>
      </c>
      <c r="B417" s="305">
        <f>MoM!B417</f>
        <v>1</v>
      </c>
      <c r="C417" s="305">
        <f>БИПЦ_НДС!E417</f>
        <v>0</v>
      </c>
      <c r="D417" s="305">
        <f t="shared" si="6"/>
        <v>1</v>
      </c>
      <c r="E417" s="305">
        <v>0</v>
      </c>
      <c r="F417" s="305">
        <v>0</v>
      </c>
      <c r="G417" s="305">
        <v>0</v>
      </c>
      <c r="H417" s="305">
        <v>0</v>
      </c>
      <c r="I417" s="305">
        <v>1</v>
      </c>
      <c r="J417" s="308" t="s">
        <v>421</v>
      </c>
      <c r="K417" s="310" t="s">
        <v>444</v>
      </c>
      <c r="L417" s="305">
        <f>M417/MoM!M417*100</f>
        <v>0.79158311526318759</v>
      </c>
      <c r="M417" s="305">
        <f>N417/MoM!N417*100</f>
        <v>0.79680756382392459</v>
      </c>
      <c r="N417" s="305">
        <f>O417/MoM!O417*100</f>
        <v>0.80190713223239773</v>
      </c>
      <c r="O417" s="305">
        <f>P417/MoM!P417*100</f>
        <v>0.80800162643736395</v>
      </c>
      <c r="P417" s="305">
        <f>Q417/MoM!Q417*100</f>
        <v>0.81066803180460734</v>
      </c>
      <c r="Q417" s="305">
        <f>R417/MoM!R417*100</f>
        <v>0.81285683549047971</v>
      </c>
      <c r="R417" s="305">
        <f>S417/MoM!S417*100</f>
        <v>0.81513283462985309</v>
      </c>
      <c r="S417" s="305">
        <f>T417/MoM!T417*100</f>
        <v>0.81708915343296473</v>
      </c>
      <c r="T417" s="305">
        <f>U417/MoM!U417*100</f>
        <v>0.82264535967630903</v>
      </c>
      <c r="U417" s="305">
        <f>V417/MoM!V417*100</f>
        <v>0.82881519987388141</v>
      </c>
      <c r="V417" s="305">
        <f>W417/MoM!W417*100</f>
        <v>0.83395385411309952</v>
      </c>
      <c r="W417" s="305">
        <f>X417/MoM!X417*100</f>
        <v>0.83728966952955186</v>
      </c>
      <c r="X417" s="305">
        <f>Y417/MoM!Y417*100</f>
        <v>0.84884426696905968</v>
      </c>
      <c r="Y417" s="305">
        <f>Z417/MoM!Z417*100</f>
        <v>0.85478617683784319</v>
      </c>
      <c r="Z417" s="305">
        <f>AA417/MoM!AA417*100</f>
        <v>0.86487265372452993</v>
      </c>
      <c r="AA417" s="305">
        <f>AB417/MoM!AB417*100</f>
        <v>0.88537013561780131</v>
      </c>
      <c r="AB417" s="305">
        <f>AC417/MoM!AC417*100</f>
        <v>0.88864600511958713</v>
      </c>
      <c r="AC417" s="305">
        <f>AD417/MoM!AD417*100</f>
        <v>0.89619949616310357</v>
      </c>
      <c r="AD417" s="305">
        <f>AE417/MoM!AE417*100</f>
        <v>0.90489263127588571</v>
      </c>
      <c r="AE417" s="305">
        <f>AF417/MoM!AF417*100</f>
        <v>0.90824073401160665</v>
      </c>
      <c r="AF417" s="305">
        <f>AG417/MoM!AG417*100</f>
        <v>0.91605160432410637</v>
      </c>
      <c r="AG417" s="305">
        <f>AH417/MoM!AH417*100</f>
        <v>0.91989902106226762</v>
      </c>
      <c r="AH417" s="305">
        <f>AI417/MoM!AI417*100</f>
        <v>0.92219876861492323</v>
      </c>
      <c r="AI417" s="305">
        <f>AJ417/MoM!AJ417*100</f>
        <v>0.9265331028274133</v>
      </c>
      <c r="AJ417" s="305">
        <f>AK417/MoM!AK417*100</f>
        <v>0.93737354013049401</v>
      </c>
      <c r="AK417" s="305">
        <f>AL417/MoM!AL417*100</f>
        <v>0.94730969965587719</v>
      </c>
      <c r="AL417" s="305">
        <f>AM417/MoM!AM417*100</f>
        <v>0.96123515224081857</v>
      </c>
      <c r="AM417" s="305">
        <f>AN417/MoM!AN417*100</f>
        <v>0.96690643963903955</v>
      </c>
      <c r="AN417" s="305">
        <f>AO417/MoM!AO417*100</f>
        <v>0.97135420926137905</v>
      </c>
      <c r="AO417" s="305">
        <f>AP417/MoM!AP417*100</f>
        <v>0.97659952199139055</v>
      </c>
      <c r="AP417" s="305">
        <f>AQ417/MoM!AQ417*100</f>
        <v>0.98079889993595359</v>
      </c>
      <c r="AQ417" s="305">
        <f>AR417/MoM!AR417*100</f>
        <v>0.99453008453505709</v>
      </c>
      <c r="AR417" s="307">
        <v>1</v>
      </c>
      <c r="AS417" s="305">
        <f>AR417*MoM!AS417/100</f>
        <v>1.0121</v>
      </c>
      <c r="AT417" s="305">
        <f>AS417*MoM!AT417/100</f>
        <v>1.0170592899999999</v>
      </c>
      <c r="AU417" s="305">
        <f>AT417*MoM!AU417/100</f>
        <v>1.023873587243</v>
      </c>
      <c r="AV417" s="305">
        <f>AU417*MoM!AV417/100</f>
        <v>1.042610473889547</v>
      </c>
      <c r="AW417" s="305">
        <f>AV417*MoM!AW417/100</f>
        <v>1.0566857152870559</v>
      </c>
      <c r="AX417" s="305">
        <f>AW417*MoM!AX417/100</f>
        <v>1.0854275667428639</v>
      </c>
      <c r="AY417" s="305">
        <f>AX417*MoM!AY417/100</f>
        <v>1.096498927923641</v>
      </c>
      <c r="AZ417" s="305">
        <f>AY417*MoM!AZ417/100</f>
        <v>1.1045033700974836</v>
      </c>
    </row>
    <row r="418" spans="1:52" x14ac:dyDescent="0.45">
      <c r="A418" s="305">
        <f>Веса!A418</f>
        <v>1</v>
      </c>
      <c r="B418" s="305">
        <f>MoM!B418</f>
        <v>1</v>
      </c>
      <c r="C418" s="305">
        <f>БИПЦ_НДС!E418</f>
        <v>0</v>
      </c>
      <c r="D418" s="305">
        <f t="shared" si="6"/>
        <v>1</v>
      </c>
      <c r="E418" s="305">
        <v>0</v>
      </c>
      <c r="F418" s="305">
        <v>0</v>
      </c>
      <c r="G418" s="305">
        <v>0</v>
      </c>
      <c r="H418" s="305">
        <v>0</v>
      </c>
      <c r="I418" s="305">
        <v>1</v>
      </c>
      <c r="J418" s="308" t="s">
        <v>422</v>
      </c>
      <c r="K418" s="308" t="s">
        <v>422</v>
      </c>
      <c r="L418" s="305">
        <f>M418/MoM!M418*100</f>
        <v>0.78636215181099367</v>
      </c>
      <c r="M418" s="305">
        <f>N418/MoM!N418*100</f>
        <v>0.78966487284859976</v>
      </c>
      <c r="N418" s="305">
        <f>O418/MoM!O418*100</f>
        <v>0.7954294264203946</v>
      </c>
      <c r="O418" s="305">
        <f>P418/MoM!P418*100</f>
        <v>0.79861114412607614</v>
      </c>
      <c r="P418" s="305">
        <f>Q418/MoM!Q418*100</f>
        <v>0.80028822752874085</v>
      </c>
      <c r="Q418" s="305">
        <f>R418/MoM!R418*100</f>
        <v>0.80228894809756279</v>
      </c>
      <c r="R418" s="305">
        <f>S418/MoM!S418*100</f>
        <v>0.80437489936261652</v>
      </c>
      <c r="S418" s="305">
        <f>T418/MoM!T418*100</f>
        <v>0.80799458640974842</v>
      </c>
      <c r="T418" s="305">
        <f>U418/MoM!U418*100</f>
        <v>0.81793291982258842</v>
      </c>
      <c r="U418" s="305">
        <f>V418/MoM!V418*100</f>
        <v>0.82284051734152397</v>
      </c>
      <c r="V418" s="305">
        <f>W418/MoM!W418*100</f>
        <v>0.82613187941089006</v>
      </c>
      <c r="W418" s="305">
        <f>X418/MoM!X418*100</f>
        <v>0.82836243548529942</v>
      </c>
      <c r="X418" s="305">
        <f>Y418/MoM!Y418*100</f>
        <v>0.83747442227563773</v>
      </c>
      <c r="Y418" s="305">
        <f>Z418/MoM!Z418*100</f>
        <v>0.84233177392483638</v>
      </c>
      <c r="Z418" s="305">
        <f>AA418/MoM!AA418*100</f>
        <v>0.84982852671276732</v>
      </c>
      <c r="AA418" s="305">
        <f>AB418/MoM!AB418*100</f>
        <v>0.8609612804127047</v>
      </c>
      <c r="AB418" s="305">
        <f>AC418/MoM!AC418*100</f>
        <v>0.86337197199786031</v>
      </c>
      <c r="AC418" s="305">
        <f>AD418/MoM!AD418*100</f>
        <v>0.86941557580184525</v>
      </c>
      <c r="AD418" s="305">
        <f>AE418/MoM!AE418*100</f>
        <v>0.87584925106277878</v>
      </c>
      <c r="AE418" s="305">
        <f>AF418/MoM!AF418*100</f>
        <v>0.88530842297425671</v>
      </c>
      <c r="AF418" s="305">
        <f>AG418/MoM!AG418*100</f>
        <v>0.89380738383480951</v>
      </c>
      <c r="AG418" s="305">
        <f>AH418/MoM!AH418*100</f>
        <v>0.90086846216710459</v>
      </c>
      <c r="AH418" s="305">
        <f>AI418/MoM!AI418*100</f>
        <v>0.90411158863090613</v>
      </c>
      <c r="AI418" s="305">
        <f>AJ418/MoM!AJ418*100</f>
        <v>0.90781844614429286</v>
      </c>
      <c r="AJ418" s="305">
        <f>AK418/MoM!AK418*100</f>
        <v>0.92370526895181793</v>
      </c>
      <c r="AK418" s="305">
        <f>AL418/MoM!AL418*100</f>
        <v>0.93737610693230489</v>
      </c>
      <c r="AL418" s="305">
        <f>AM418/MoM!AM418*100</f>
        <v>0.95649857951372386</v>
      </c>
      <c r="AM418" s="305">
        <f>AN418/MoM!AN418*100</f>
        <v>0.97199385650184633</v>
      </c>
      <c r="AN418" s="305">
        <f>AO418/MoM!AO418*100</f>
        <v>0.97597903131350394</v>
      </c>
      <c r="AO418" s="305">
        <f>AP418/MoM!AP418*100</f>
        <v>0.97929736001996992</v>
      </c>
      <c r="AP418" s="305">
        <f>AQ418/MoM!AQ418*100</f>
        <v>0.98419384682006972</v>
      </c>
      <c r="AQ418" s="305">
        <f>AR418/MoM!AR418*100</f>
        <v>0.99403578528827041</v>
      </c>
      <c r="AR418" s="307">
        <v>1</v>
      </c>
      <c r="AS418" s="305">
        <f>AR418*MoM!AS418/100</f>
        <v>1.006</v>
      </c>
      <c r="AT418" s="305">
        <f>AS418*MoM!AT418/100</f>
        <v>1.0116335999999999</v>
      </c>
      <c r="AU418" s="305">
        <f>AT418*MoM!AU418/100</f>
        <v>1.01841154512</v>
      </c>
      <c r="AV418" s="305">
        <f>AU418*MoM!AV418/100</f>
        <v>1.035622700232528</v>
      </c>
      <c r="AW418" s="305">
        <f>AV418*MoM!AW418/100</f>
        <v>1.0491893576055742</v>
      </c>
      <c r="AX418" s="305">
        <f>AW418*MoM!AX418/100</f>
        <v>1.0621993056398833</v>
      </c>
      <c r="AY418" s="305">
        <f>AX418*MoM!AY418/100</f>
        <v>1.0732461784185381</v>
      </c>
      <c r="AZ418" s="305">
        <f>AY418*MoM!AZ418/100</f>
        <v>1.0800076293425749</v>
      </c>
    </row>
    <row r="419" spans="1:52" x14ac:dyDescent="0.45">
      <c r="A419" s="305">
        <f>Веса!A419</f>
        <v>1</v>
      </c>
      <c r="B419" s="305">
        <f>MoM!B419</f>
        <v>1</v>
      </c>
      <c r="C419" s="305">
        <f>БИПЦ_НДС!E419</f>
        <v>0</v>
      </c>
      <c r="D419" s="305">
        <f t="shared" si="6"/>
        <v>1</v>
      </c>
      <c r="E419" s="305">
        <v>0</v>
      </c>
      <c r="F419" s="305">
        <v>0</v>
      </c>
      <c r="G419" s="305">
        <v>0</v>
      </c>
      <c r="H419" s="305">
        <v>0</v>
      </c>
      <c r="I419" s="305">
        <v>1</v>
      </c>
      <c r="J419" s="308" t="s">
        <v>423</v>
      </c>
      <c r="K419" s="308" t="s">
        <v>423</v>
      </c>
      <c r="L419" s="305">
        <f>M419/MoM!M419*100</f>
        <v>0.78871729868499452</v>
      </c>
      <c r="M419" s="305">
        <f>N419/MoM!N419*100</f>
        <v>0.79352847420697292</v>
      </c>
      <c r="N419" s="305">
        <f>O419/MoM!O419*100</f>
        <v>0.79789288081511134</v>
      </c>
      <c r="O419" s="305">
        <f>P419/MoM!P419*100</f>
        <v>0.80475475959012122</v>
      </c>
      <c r="P419" s="305">
        <f>Q419/MoM!Q419*100</f>
        <v>0.80765187672464567</v>
      </c>
      <c r="Q419" s="305">
        <f>R419/MoM!R419*100</f>
        <v>0.81023636273016442</v>
      </c>
      <c r="R419" s="305">
        <f>S419/MoM!S419*100</f>
        <v>0.81169478818307883</v>
      </c>
      <c r="S419" s="305">
        <f>T419/MoM!T419*100</f>
        <v>0.81396753358999141</v>
      </c>
      <c r="T419" s="305">
        <f>U419/MoM!U419*100</f>
        <v>0.8185257517780955</v>
      </c>
      <c r="U419" s="305">
        <f>V419/MoM!V419*100</f>
        <v>0.82188170736038557</v>
      </c>
      <c r="V419" s="305">
        <f>W419/MoM!W419*100</f>
        <v>0.8243473524824666</v>
      </c>
      <c r="W419" s="305">
        <f>X419/MoM!X419*100</f>
        <v>0.82607848192267974</v>
      </c>
      <c r="X419" s="305">
        <f>Y419/MoM!Y419*100</f>
        <v>0.84350873789124836</v>
      </c>
      <c r="Y419" s="305">
        <f>Z419/MoM!Z419*100</f>
        <v>0.84840108857101759</v>
      </c>
      <c r="Z419" s="305">
        <f>AA419/MoM!AA419*100</f>
        <v>0.85332181488472947</v>
      </c>
      <c r="AA419" s="305">
        <f>AB419/MoM!AB419*100</f>
        <v>0.86595097774502339</v>
      </c>
      <c r="AB419" s="305">
        <f>AC419/MoM!AC419*100</f>
        <v>0.8680292600916113</v>
      </c>
      <c r="AC419" s="305">
        <f>AD419/MoM!AD419*100</f>
        <v>0.87401866198624345</v>
      </c>
      <c r="AD419" s="305">
        <f>AE419/MoM!AE419*100</f>
        <v>0.87978718515535259</v>
      </c>
      <c r="AE419" s="305">
        <f>AF419/MoM!AF419*100</f>
        <v>0.88893697188096832</v>
      </c>
      <c r="AF419" s="305">
        <f>AG419/MoM!AG419*100</f>
        <v>0.89382612522631355</v>
      </c>
      <c r="AG419" s="305">
        <f>AH419/MoM!AH419*100</f>
        <v>0.91009376070543235</v>
      </c>
      <c r="AH419" s="305">
        <f>AI419/MoM!AI419*100</f>
        <v>0.91519028576538286</v>
      </c>
      <c r="AI419" s="305">
        <f>AJ419/MoM!AJ419*100</f>
        <v>0.91784433759410244</v>
      </c>
      <c r="AJ419" s="305">
        <f>AK419/MoM!AK419*100</f>
        <v>0.93904654179252622</v>
      </c>
      <c r="AK419" s="305">
        <f>AL419/MoM!AL419*100</f>
        <v>0.95529204696553693</v>
      </c>
      <c r="AL419" s="305">
        <f>AM419/MoM!AM419*100</f>
        <v>0.96245673731777848</v>
      </c>
      <c r="AM419" s="305">
        <f>AN419/MoM!AN419*100</f>
        <v>0.97083011093244309</v>
      </c>
      <c r="AN419" s="305">
        <f>AO419/MoM!AO419*100</f>
        <v>0.97840258579771611</v>
      </c>
      <c r="AO419" s="305">
        <f>AP419/MoM!AP419*100</f>
        <v>0.98476220260540137</v>
      </c>
      <c r="AP419" s="305">
        <f>AQ419/MoM!AQ419*100</f>
        <v>0.98899668007660457</v>
      </c>
      <c r="AQ419" s="305">
        <f>AR419/MoM!AR419*100</f>
        <v>0.99226036912085736</v>
      </c>
      <c r="AR419" s="307">
        <v>1</v>
      </c>
      <c r="AS419" s="305">
        <f>AR419*MoM!AS419/100</f>
        <v>1.0042</v>
      </c>
      <c r="AT419" s="305">
        <f>AS419*MoM!AT419/100</f>
        <v>1.01042604</v>
      </c>
      <c r="AU419" s="305">
        <f>AT419*MoM!AU419/100</f>
        <v>1.0199240447760001</v>
      </c>
      <c r="AV419" s="305">
        <f>AU419*MoM!AV419/100</f>
        <v>1.0451161686819672</v>
      </c>
      <c r="AW419" s="305">
        <f>AV419*MoM!AW419/100</f>
        <v>1.0575530510892825</v>
      </c>
      <c r="AX419" s="305">
        <f>AW419*MoM!AX419/100</f>
        <v>1.0735221021607309</v>
      </c>
      <c r="AY419" s="305">
        <f>AX419*MoM!AY419/100</f>
        <v>1.078245599410238</v>
      </c>
      <c r="AZ419" s="305">
        <f>AY419*MoM!AZ419/100</f>
        <v>1.0832055291675251</v>
      </c>
    </row>
    <row r="420" spans="1:52" x14ac:dyDescent="0.45">
      <c r="A420" s="305">
        <f>Веса!A420</f>
        <v>1</v>
      </c>
      <c r="B420" s="305">
        <f>MoM!B420</f>
        <v>1</v>
      </c>
      <c r="C420" s="305">
        <f>БИПЦ_НДС!E420</f>
        <v>0</v>
      </c>
      <c r="D420" s="305">
        <f t="shared" si="6"/>
        <v>1</v>
      </c>
      <c r="E420" s="305">
        <v>0</v>
      </c>
      <c r="F420" s="305">
        <v>0</v>
      </c>
      <c r="G420" s="305">
        <v>0</v>
      </c>
      <c r="H420" s="305">
        <v>0</v>
      </c>
      <c r="I420" s="305">
        <v>1</v>
      </c>
      <c r="J420" s="325" t="s">
        <v>424</v>
      </c>
      <c r="K420" s="325" t="s">
        <v>424</v>
      </c>
      <c r="L420" s="305">
        <f>M420/MoM!M420*100</f>
        <v>0.72060164053116804</v>
      </c>
      <c r="M420" s="305">
        <f>N420/MoM!N420*100</f>
        <v>0.72946504070970142</v>
      </c>
      <c r="N420" s="305">
        <f>O420/MoM!O420*100</f>
        <v>0.73471718900281124</v>
      </c>
      <c r="O420" s="305">
        <f>P420/MoM!P420*100</f>
        <v>0.75176262778767644</v>
      </c>
      <c r="P420" s="305">
        <f>Q420/MoM!Q420*100</f>
        <v>0.75980648790500449</v>
      </c>
      <c r="Q420" s="305">
        <f>R420/MoM!R420*100</f>
        <v>0.76170600412476708</v>
      </c>
      <c r="R420" s="305">
        <f>S420/MoM!S420*100</f>
        <v>0.7773209772093248</v>
      </c>
      <c r="S420" s="305">
        <f>T420/MoM!T420*100</f>
        <v>0.77980840433639464</v>
      </c>
      <c r="T420" s="305">
        <f>U420/MoM!U420*100</f>
        <v>0.78183590618766929</v>
      </c>
      <c r="U420" s="305">
        <f>V420/MoM!V420*100</f>
        <v>0.79137430424315891</v>
      </c>
      <c r="V420" s="305">
        <f>W420/MoM!W420*100</f>
        <v>0.79264050312994794</v>
      </c>
      <c r="W420" s="305">
        <f>X420/MoM!X420*100</f>
        <v>0.80873110534348591</v>
      </c>
      <c r="X420" s="305">
        <f>Y420/MoM!Y420*100</f>
        <v>0.81139991799111932</v>
      </c>
      <c r="Y420" s="305">
        <f>Z420/MoM!Z420*100</f>
        <v>0.8109942180321239</v>
      </c>
      <c r="Z420" s="305">
        <f>AA420/MoM!AA420*100</f>
        <v>0.82843059371981465</v>
      </c>
      <c r="AA420" s="305">
        <f>AB420/MoM!AB420*100</f>
        <v>0.83149578691657788</v>
      </c>
      <c r="AB420" s="305">
        <f>AC420/MoM!AC420*100</f>
        <v>0.84870774970575102</v>
      </c>
      <c r="AC420" s="305">
        <f>AD420/MoM!AD420*100</f>
        <v>0.87179260049774743</v>
      </c>
      <c r="AD420" s="305">
        <f>AE420/MoM!AE420*100</f>
        <v>0.88504384802531311</v>
      </c>
      <c r="AE420" s="305">
        <f>AF420/MoM!AF420*100</f>
        <v>0.91026759769403454</v>
      </c>
      <c r="AF420" s="305">
        <f>AG420/MoM!AG420*100</f>
        <v>0.90662652730325832</v>
      </c>
      <c r="AG420" s="305">
        <f>AH420/MoM!AH420*100</f>
        <v>0.90998104545428038</v>
      </c>
      <c r="AH420" s="305">
        <f>AI420/MoM!AI420*100</f>
        <v>0.91516793741336977</v>
      </c>
      <c r="AI420" s="305">
        <f>AJ420/MoM!AJ420*100</f>
        <v>0.91773040763812719</v>
      </c>
      <c r="AJ420" s="305">
        <f>AK420/MoM!AK420*100</f>
        <v>0.94076544086984415</v>
      </c>
      <c r="AK420" s="305">
        <f>AL420/MoM!AL420*100</f>
        <v>0.9414239766784529</v>
      </c>
      <c r="AL420" s="305">
        <f>AM420/MoM!AM420*100</f>
        <v>0.95375663077294071</v>
      </c>
      <c r="AM420" s="305">
        <f>AN420/MoM!AN420*100</f>
        <v>0.96720459926683922</v>
      </c>
      <c r="AN420" s="305">
        <f>AO420/MoM!AO420*100</f>
        <v>0.97020293352456655</v>
      </c>
      <c r="AO420" s="305">
        <f>AP420/MoM!AP420*100</f>
        <v>0.97485990760548447</v>
      </c>
      <c r="AP420" s="305">
        <f>AQ420/MoM!AQ420*100</f>
        <v>0.9893853202288061</v>
      </c>
      <c r="AQ420" s="305">
        <f>AR420/MoM!AR420*100</f>
        <v>0.99492587802208732</v>
      </c>
      <c r="AR420" s="307">
        <v>1</v>
      </c>
      <c r="AS420" s="305">
        <f>AR420*MoM!AS420/100</f>
        <v>1.0029999999999999</v>
      </c>
      <c r="AT420" s="305">
        <f>AS420*MoM!AT420/100</f>
        <v>0.9981855999999999</v>
      </c>
      <c r="AU420" s="305">
        <f>AT420*MoM!AU420/100</f>
        <v>1.0266338895999998</v>
      </c>
      <c r="AV420" s="305">
        <f>AU420*MoM!AV420/100</f>
        <v>1.0759123163007998</v>
      </c>
      <c r="AW420" s="305">
        <f>AV420*MoM!AW420/100</f>
        <v>1.1342267638443031</v>
      </c>
      <c r="AX420" s="305">
        <f>AW420*MoM!AX420/100</f>
        <v>1.1430737326022886</v>
      </c>
      <c r="AY420" s="305">
        <f>AX420*MoM!AY420/100</f>
        <v>1.149817867624642</v>
      </c>
      <c r="AZ420" s="305">
        <f>AY420*MoM!AZ420/100</f>
        <v>1.1606261555803135</v>
      </c>
    </row>
    <row r="421" spans="1:52" x14ac:dyDescent="0.45">
      <c r="A421" s="305">
        <f>Веса!A421</f>
        <v>1</v>
      </c>
      <c r="B421" s="314">
        <f>MoM!B421</f>
        <v>0</v>
      </c>
      <c r="C421" s="305">
        <f>БИПЦ_НДС!E421</f>
        <v>0</v>
      </c>
      <c r="D421" s="305">
        <f t="shared" si="6"/>
        <v>1</v>
      </c>
      <c r="E421" s="305">
        <v>0</v>
      </c>
      <c r="F421" s="305">
        <v>0</v>
      </c>
      <c r="G421" s="305">
        <v>0</v>
      </c>
      <c r="H421" s="305">
        <v>0</v>
      </c>
      <c r="I421" s="305">
        <v>1</v>
      </c>
      <c r="J421" s="308" t="s">
        <v>425</v>
      </c>
      <c r="K421" s="308" t="s">
        <v>425</v>
      </c>
      <c r="L421" s="305">
        <f>M421/MoM!M421*100</f>
        <v>0.67197387168534706</v>
      </c>
      <c r="M421" s="305">
        <f>N421/MoM!N421*100</f>
        <v>0.67936558427388583</v>
      </c>
      <c r="N421" s="305">
        <f>O421/MoM!O421*100</f>
        <v>0.68928432180428456</v>
      </c>
      <c r="O421" s="305">
        <f>P421/MoM!P421*100</f>
        <v>0.69535002383616229</v>
      </c>
      <c r="P421" s="305">
        <f>Q421/MoM!Q421*100</f>
        <v>0.70091282402685151</v>
      </c>
      <c r="Q421" s="305">
        <f>R421/MoM!R421*100</f>
        <v>0.70504820968860993</v>
      </c>
      <c r="R421" s="305">
        <f>S421/MoM!S421*100</f>
        <v>0.71132313875483855</v>
      </c>
      <c r="S421" s="305">
        <f>T421/MoM!T421*100</f>
        <v>0.71431069593760887</v>
      </c>
      <c r="T421" s="305">
        <f>U421/MoM!U421*100</f>
        <v>0.71888228439160962</v>
      </c>
      <c r="U421" s="305">
        <f>V421/MoM!V421*100</f>
        <v>0.72556788963645158</v>
      </c>
      <c r="V421" s="305">
        <f>W421/MoM!W421*100</f>
        <v>0.733476579633489</v>
      </c>
      <c r="W421" s="305">
        <f>X421/MoM!X421*100</f>
        <v>0.74147147435149408</v>
      </c>
      <c r="X421" s="305">
        <f>Y421/MoM!Y421*100</f>
        <v>0.75585602095391302</v>
      </c>
      <c r="Y421" s="305">
        <f>Z421/MoM!Z421*100</f>
        <v>0.76946142933108341</v>
      </c>
      <c r="Z421" s="305">
        <f>AA421/MoM!AA421*100</f>
        <v>0.78477371177477195</v>
      </c>
      <c r="AA421" s="305">
        <f>AB421/MoM!AB421*100</f>
        <v>0.79387708683135927</v>
      </c>
      <c r="AB421" s="305">
        <f>AC421/MoM!AC421*100</f>
        <v>0.79705259517868465</v>
      </c>
      <c r="AC421" s="305">
        <f>AD421/MoM!AD421*100</f>
        <v>0.80781280521359677</v>
      </c>
      <c r="AD421" s="305">
        <f>AE421/MoM!AE421*100</f>
        <v>0.81435608893582689</v>
      </c>
      <c r="AE421" s="305">
        <f>AF421/MoM!AF421*100</f>
        <v>0.8211152444739942</v>
      </c>
      <c r="AF421" s="305">
        <f>AG421/MoM!AG421*100</f>
        <v>0.83252874637218277</v>
      </c>
      <c r="AG421" s="305">
        <f>AH421/MoM!AH421*100</f>
        <v>0.84485017181849109</v>
      </c>
      <c r="AH421" s="305">
        <f>AI421/MoM!AI421*100</f>
        <v>0.85498837388031312</v>
      </c>
      <c r="AI421" s="305">
        <f>AJ421/MoM!AJ421*100</f>
        <v>0.86353825761911629</v>
      </c>
      <c r="AJ421" s="305">
        <f>AK421/MoM!AK421*100</f>
        <v>0.88270880693826059</v>
      </c>
      <c r="AK421" s="305">
        <f>AL421/MoM!AL421*100</f>
        <v>0.90971969643057138</v>
      </c>
      <c r="AL421" s="305">
        <f>AM421/MoM!AM421*100</f>
        <v>0.92436618354310351</v>
      </c>
      <c r="AM421" s="305">
        <f>AN421/MoM!AN421*100</f>
        <v>0.93758461996776998</v>
      </c>
      <c r="AN421" s="305">
        <f>AO421/MoM!AO421*100</f>
        <v>0.94583536462348639</v>
      </c>
      <c r="AO421" s="305">
        <f>AP421/MoM!AP421*100</f>
        <v>0.95378038168632373</v>
      </c>
      <c r="AP421" s="305">
        <f>AQ421/MoM!AQ421*100</f>
        <v>0.97075767248034039</v>
      </c>
      <c r="AQ421" s="305">
        <f>AR421/MoM!AR421*100</f>
        <v>0.98473658296405719</v>
      </c>
      <c r="AR421" s="307">
        <v>1</v>
      </c>
      <c r="AS421" s="305">
        <f>AR421*MoM!AS421/100</f>
        <v>1.0212999999999999</v>
      </c>
      <c r="AT421" s="305">
        <f>AS421*MoM!AT421/100</f>
        <v>1.03018531</v>
      </c>
      <c r="AU421" s="305">
        <f>AT421*MoM!AU421/100</f>
        <v>1.0453290340570001</v>
      </c>
      <c r="AV421" s="305">
        <f>AU421*MoM!AV421/100</f>
        <v>1.0949821631747074</v>
      </c>
      <c r="AW421" s="305">
        <f>AV421*MoM!AW421/100</f>
        <v>1.120714244009313</v>
      </c>
      <c r="AX421" s="305">
        <f>AW421*MoM!AX421/100</f>
        <v>1.1446975288311123</v>
      </c>
      <c r="AY421" s="305">
        <f>AX421*MoM!AY421/100</f>
        <v>1.1619824615164622</v>
      </c>
      <c r="AZ421" s="305">
        <f>AY421*MoM!AZ421/100</f>
        <v>1.1684895633009544</v>
      </c>
    </row>
    <row r="422" spans="1:52" x14ac:dyDescent="0.45">
      <c r="A422" s="305">
        <f>Веса!A422</f>
        <v>1</v>
      </c>
      <c r="B422" s="314">
        <f>MoM!B422</f>
        <v>0</v>
      </c>
      <c r="C422" s="305">
        <f>БИПЦ_НДС!E422</f>
        <v>0</v>
      </c>
      <c r="D422" s="305">
        <f t="shared" si="6"/>
        <v>1</v>
      </c>
      <c r="E422" s="305">
        <v>0</v>
      </c>
      <c r="F422" s="305">
        <v>0</v>
      </c>
      <c r="G422" s="305">
        <v>0</v>
      </c>
      <c r="H422" s="305">
        <v>0</v>
      </c>
      <c r="I422" s="305">
        <v>1</v>
      </c>
      <c r="J422" s="308" t="s">
        <v>426</v>
      </c>
      <c r="K422" s="308" t="s">
        <v>426</v>
      </c>
      <c r="L422" s="305">
        <f>M422/MoM!M422*100</f>
        <v>0.68688643563819241</v>
      </c>
      <c r="M422" s="305">
        <f>N422/MoM!N422*100</f>
        <v>0.69512907286585079</v>
      </c>
      <c r="N422" s="305">
        <f>O422/MoM!O422*100</f>
        <v>0.70972678339603357</v>
      </c>
      <c r="O422" s="305">
        <f>P422/MoM!P422*100</f>
        <v>0.71881128622350277</v>
      </c>
      <c r="P422" s="305">
        <f>Q422/MoM!Q422*100</f>
        <v>0.72377108409844493</v>
      </c>
      <c r="Q422" s="305">
        <f>R422/MoM!R422*100</f>
        <v>0.72912699012077342</v>
      </c>
      <c r="R422" s="305">
        <f>S422/MoM!S422*100</f>
        <v>0.73284553777038941</v>
      </c>
      <c r="S422" s="305">
        <f>T422/MoM!T422*100</f>
        <v>0.73665633456679547</v>
      </c>
      <c r="T422" s="305">
        <f>U422/MoM!U422*100</f>
        <v>0.74402289791246345</v>
      </c>
      <c r="U422" s="305">
        <f>V422/MoM!V422*100</f>
        <v>0.75153752918137939</v>
      </c>
      <c r="V422" s="305">
        <f>W422/MoM!W422*100</f>
        <v>0.76438882093038096</v>
      </c>
      <c r="W422" s="305">
        <f>X422/MoM!X422*100</f>
        <v>0.76706418180363722</v>
      </c>
      <c r="X422" s="305">
        <f>Y422/MoM!Y422*100</f>
        <v>0.77749625467616668</v>
      </c>
      <c r="Y422" s="305">
        <f>Z422/MoM!Z422*100</f>
        <v>0.78433822171731693</v>
      </c>
      <c r="Z422" s="305">
        <f>AA422/MoM!AA422*100</f>
        <v>0.79084822895757068</v>
      </c>
      <c r="AA422" s="305">
        <f>AB422/MoM!AB422*100</f>
        <v>0.79962664429899977</v>
      </c>
      <c r="AB422" s="305">
        <f>AC422/MoM!AC422*100</f>
        <v>0.80794276139970933</v>
      </c>
      <c r="AC422" s="305">
        <f>AD422/MoM!AD422*100</f>
        <v>0.82539432504594301</v>
      </c>
      <c r="AD422" s="305">
        <f>AE422/MoM!AE422*100</f>
        <v>0.83232763737632909</v>
      </c>
      <c r="AE422" s="305">
        <f>AF422/MoM!AF422*100</f>
        <v>0.83657250832694841</v>
      </c>
      <c r="AF422" s="305">
        <f>AG422/MoM!AG422*100</f>
        <v>0.84108999987191402</v>
      </c>
      <c r="AG422" s="305">
        <f>AH422/MoM!AH422*100</f>
        <v>0.84613653987114545</v>
      </c>
      <c r="AH422" s="305">
        <f>AI422/MoM!AI422*100</f>
        <v>0.8484211085287976</v>
      </c>
      <c r="AI422" s="305">
        <f>AJ422/MoM!AJ422*100</f>
        <v>0.854444898399352</v>
      </c>
      <c r="AJ422" s="305">
        <f>AK422/MoM!AK422*100</f>
        <v>0.86649257146678282</v>
      </c>
      <c r="AK422" s="305">
        <f>AL422/MoM!AL422*100</f>
        <v>0.87671718381009101</v>
      </c>
      <c r="AL422" s="305">
        <f>AM422/MoM!AM422*100</f>
        <v>0.88250351722323761</v>
      </c>
      <c r="AM422" s="305">
        <f>AN422/MoM!AN422*100</f>
        <v>0.89256405731958244</v>
      </c>
      <c r="AN422" s="305">
        <f>AO422/MoM!AO422*100</f>
        <v>0.90550623615071635</v>
      </c>
      <c r="AO422" s="305">
        <f>AP422/MoM!AP422*100</f>
        <v>0.92216755089588964</v>
      </c>
      <c r="AP422" s="305">
        <f>AQ422/MoM!AQ422*100</f>
        <v>0.94669720774972022</v>
      </c>
      <c r="AQ422" s="305">
        <f>AR422/MoM!AR422*100</f>
        <v>0.98087297694948505</v>
      </c>
      <c r="AR422" s="307">
        <v>1</v>
      </c>
      <c r="AS422" s="305">
        <f>AR422*MoM!AS422/100</f>
        <v>1.0215000000000001</v>
      </c>
      <c r="AT422" s="305">
        <f>AS422*MoM!AT422/100</f>
        <v>1.0318171500000002</v>
      </c>
      <c r="AU422" s="305">
        <f>AT422*MoM!AU422/100</f>
        <v>1.0483262244</v>
      </c>
      <c r="AV422" s="305">
        <f>AU422*MoM!AV422/100</f>
        <v>1.0738005516529201</v>
      </c>
      <c r="AW422" s="305">
        <f>AV422*MoM!AW422/100</f>
        <v>1.0875451987140776</v>
      </c>
      <c r="AX422" s="305">
        <f>AW422*MoM!AX422/100</f>
        <v>1.1020095498569749</v>
      </c>
      <c r="AY422" s="305">
        <f>AX422*MoM!AY422/100</f>
        <v>1.1121480377156592</v>
      </c>
      <c r="AZ422" s="305">
        <f>AY422*MoM!AZ422/100</f>
        <v>1.1217125108400139</v>
      </c>
    </row>
    <row r="423" spans="1:52" ht="26.25" x14ac:dyDescent="0.45">
      <c r="A423" s="305">
        <f>Веса!A423</f>
        <v>1</v>
      </c>
      <c r="B423" s="305">
        <f>MoM!B423</f>
        <v>1</v>
      </c>
      <c r="C423" s="305">
        <f>БИПЦ_НДС!E423</f>
        <v>1</v>
      </c>
      <c r="D423" s="305">
        <f t="shared" si="6"/>
        <v>0</v>
      </c>
      <c r="E423" s="305">
        <v>0</v>
      </c>
      <c r="F423" s="305">
        <v>0</v>
      </c>
      <c r="G423" s="305">
        <v>0</v>
      </c>
      <c r="H423" s="305">
        <v>0</v>
      </c>
      <c r="I423" s="305">
        <v>1</v>
      </c>
      <c r="J423" s="308" t="s">
        <v>427</v>
      </c>
      <c r="K423" s="308" t="s">
        <v>427</v>
      </c>
      <c r="L423" s="305">
        <f>M423/MoM!M423*100</f>
        <v>0.73271336378851182</v>
      </c>
      <c r="M423" s="305">
        <f>N423/MoM!N423*100</f>
        <v>0.73498477521625627</v>
      </c>
      <c r="N423" s="305">
        <f>O423/MoM!O423*100</f>
        <v>0.73491127673873458</v>
      </c>
      <c r="O423" s="305">
        <f>P423/MoM!P423*100</f>
        <v>0.73505825899408228</v>
      </c>
      <c r="P423" s="305">
        <f>Q423/MoM!Q423*100</f>
        <v>0.73505825899408228</v>
      </c>
      <c r="Q423" s="305">
        <f>R423/MoM!R423*100</f>
        <v>0.73505825899408228</v>
      </c>
      <c r="R423" s="305">
        <f>S423/MoM!S423*100</f>
        <v>0.73505825899408228</v>
      </c>
      <c r="S423" s="305">
        <f>T423/MoM!T423*100</f>
        <v>0.73505825899408228</v>
      </c>
      <c r="T423" s="305">
        <f>U423/MoM!U423*100</f>
        <v>0.73520527064588104</v>
      </c>
      <c r="U423" s="305">
        <f>V423/MoM!V423*100</f>
        <v>0.74439533652895451</v>
      </c>
      <c r="V423" s="305">
        <f>W423/MoM!W423*100</f>
        <v>0.74231102958667339</v>
      </c>
      <c r="W423" s="305">
        <f>X423/MoM!X423*100</f>
        <v>0.74557719811685474</v>
      </c>
      <c r="X423" s="305">
        <f>Y423/MoM!Y423*100</f>
        <v>0.7483358337498871</v>
      </c>
      <c r="Y423" s="305">
        <f>Z423/MoM!Z423*100</f>
        <v>0.75125434350151166</v>
      </c>
      <c r="Z423" s="305">
        <f>AA423/MoM!AA423*100</f>
        <v>0.75147971980456219</v>
      </c>
      <c r="AA423" s="305">
        <f>AB423/MoM!AB423*100</f>
        <v>0.75147971980456219</v>
      </c>
      <c r="AB423" s="305">
        <f>AC423/MoM!AC423*100</f>
        <v>0.75147971980456219</v>
      </c>
      <c r="AC423" s="305">
        <f>AD423/MoM!AD423*100</f>
        <v>0.75147971980456219</v>
      </c>
      <c r="AD423" s="305">
        <f>AE423/MoM!AE423*100</f>
        <v>0.75147971980456219</v>
      </c>
      <c r="AE423" s="305">
        <f>AF423/MoM!AF423*100</f>
        <v>0.75147971980456219</v>
      </c>
      <c r="AF423" s="305">
        <f>AG423/MoM!AG423*100</f>
        <v>0.75170516372050356</v>
      </c>
      <c r="AG423" s="305">
        <f>AH423/MoM!AH423*100</f>
        <v>0.75170516372050356</v>
      </c>
      <c r="AH423" s="305">
        <f>AI423/MoM!AI423*100</f>
        <v>0.75170516372050356</v>
      </c>
      <c r="AI423" s="305">
        <f>AJ423/MoM!AJ423*100</f>
        <v>0.75170516372050356</v>
      </c>
      <c r="AJ423" s="305">
        <f>AK423/MoM!AK423*100</f>
        <v>0.99413007902036599</v>
      </c>
      <c r="AK423" s="305">
        <f>AL423/MoM!AL423*100</f>
        <v>0.99910072941546779</v>
      </c>
      <c r="AL423" s="305">
        <f>AM423/MoM!AM423*100</f>
        <v>0.99910072941546779</v>
      </c>
      <c r="AM423" s="305">
        <f>AN423/MoM!AN423*100</f>
        <v>0.99920063948840931</v>
      </c>
      <c r="AN423" s="305">
        <f>AO423/MoM!AO423*100</f>
        <v>1</v>
      </c>
      <c r="AO423" s="305">
        <f>AP423/MoM!AP423*100</f>
        <v>1</v>
      </c>
      <c r="AP423" s="305">
        <f>AQ423/MoM!AQ423*100</f>
        <v>1</v>
      </c>
      <c r="AQ423" s="305">
        <f>AR423/MoM!AR423*100</f>
        <v>1</v>
      </c>
      <c r="AR423" s="307">
        <v>1</v>
      </c>
      <c r="AS423" s="305">
        <f>AR423*MoM!AS423/100</f>
        <v>1</v>
      </c>
      <c r="AT423" s="305">
        <f>AS423*MoM!AT423/100</f>
        <v>1</v>
      </c>
      <c r="AU423" s="305">
        <f>AT423*MoM!AU423/100</f>
        <v>1</v>
      </c>
      <c r="AV423" s="305">
        <f>AU423*MoM!AV423/100</f>
        <v>1.1484999999999999</v>
      </c>
      <c r="AW423" s="305">
        <f>AV423*MoM!AW423/100</f>
        <v>1.1494187999999999</v>
      </c>
      <c r="AX423" s="305">
        <f>AW423*MoM!AX423/100</f>
        <v>1.1494187999999999</v>
      </c>
      <c r="AY423" s="305">
        <f>AX423*MoM!AY423/100</f>
        <v>1.14953374188</v>
      </c>
      <c r="AZ423" s="305">
        <f>AY423*MoM!AZ423/100</f>
        <v>1.14953374188</v>
      </c>
    </row>
    <row r="424" spans="1:52" ht="28.5" x14ac:dyDescent="0.45">
      <c r="A424" s="305">
        <f>Веса!A424</f>
        <v>1</v>
      </c>
      <c r="B424" s="305">
        <f>MoM!B424</f>
        <v>1</v>
      </c>
      <c r="C424" s="305">
        <f>БИПЦ_НДС!E424</f>
        <v>1</v>
      </c>
      <c r="D424" s="305">
        <f t="shared" si="6"/>
        <v>0</v>
      </c>
      <c r="E424" s="305">
        <v>0</v>
      </c>
      <c r="F424" s="305">
        <v>0</v>
      </c>
      <c r="G424" s="305">
        <v>0</v>
      </c>
      <c r="H424" s="305">
        <v>0</v>
      </c>
      <c r="I424" s="305">
        <v>1</v>
      </c>
      <c r="J424" s="325" t="s">
        <v>486</v>
      </c>
      <c r="K424" s="310" t="s">
        <v>428</v>
      </c>
      <c r="L424" s="305">
        <f>M424/MoM!M424*100</f>
        <v>0.81650042082197538</v>
      </c>
      <c r="M424" s="305">
        <f>N424/MoM!N424*100</f>
        <v>0.81780682149529049</v>
      </c>
      <c r="N424" s="305">
        <f>O424/MoM!O424*100</f>
        <v>0.81780682149529049</v>
      </c>
      <c r="O424" s="305">
        <f>P424/MoM!P424*100</f>
        <v>0.81829750558818759</v>
      </c>
      <c r="P424" s="305">
        <f>Q424/MoM!Q424*100</f>
        <v>0.81829750558818759</v>
      </c>
      <c r="Q424" s="305">
        <f>R424/MoM!R424*100</f>
        <v>0.81846116508930522</v>
      </c>
      <c r="R424" s="305">
        <f>S424/MoM!S424*100</f>
        <v>0.8185430112058143</v>
      </c>
      <c r="S424" s="305">
        <f>T424/MoM!T424*100</f>
        <v>0.8185430112058143</v>
      </c>
      <c r="T424" s="305">
        <f>U424/MoM!U424*100</f>
        <v>0.81862486550693492</v>
      </c>
      <c r="U424" s="305">
        <f>V424/MoM!V424*100</f>
        <v>0.82689297664855499</v>
      </c>
      <c r="V424" s="305">
        <f>W424/MoM!W424*100</f>
        <v>0.83789065323798073</v>
      </c>
      <c r="W424" s="305">
        <f>X424/MoM!X424*100</f>
        <v>0.83965022360978048</v>
      </c>
      <c r="X424" s="305">
        <f>Y424/MoM!Y424*100</f>
        <v>0.84158141912408291</v>
      </c>
      <c r="Y424" s="305">
        <f>Z424/MoM!Z424*100</f>
        <v>0.84368537267189314</v>
      </c>
      <c r="Z424" s="305">
        <f>AA424/MoM!AA424*100</f>
        <v>0.84385410974642738</v>
      </c>
      <c r="AA424" s="305">
        <f>AB424/MoM!AB424*100</f>
        <v>0.84326341186960496</v>
      </c>
      <c r="AB424" s="305">
        <f>AC424/MoM!AC424*100</f>
        <v>0.84326341186960496</v>
      </c>
      <c r="AC424" s="305">
        <f>AD424/MoM!AD424*100</f>
        <v>0.84326341186960496</v>
      </c>
      <c r="AD424" s="305">
        <f>AE424/MoM!AE424*100</f>
        <v>0.84326341186960496</v>
      </c>
      <c r="AE424" s="305">
        <f>AF424/MoM!AF424*100</f>
        <v>0.84326341186960496</v>
      </c>
      <c r="AF424" s="305">
        <f>AG424/MoM!AG424*100</f>
        <v>0.84326341186960496</v>
      </c>
      <c r="AG424" s="305">
        <f>AH424/MoM!AH424*100</f>
        <v>0.84326341186960496</v>
      </c>
      <c r="AH424" s="305">
        <f>AI424/MoM!AI424*100</f>
        <v>0.84326341186960496</v>
      </c>
      <c r="AI424" s="305">
        <f>AJ424/MoM!AJ424*100</f>
        <v>0.84326341186960496</v>
      </c>
      <c r="AJ424" s="305">
        <f>AK424/MoM!AK424*100</f>
        <v>0.99294266747645987</v>
      </c>
      <c r="AK424" s="305">
        <f>AL424/MoM!AL424*100</f>
        <v>0.99880102921457092</v>
      </c>
      <c r="AL424" s="305">
        <f>AM424/MoM!AM424*100</f>
        <v>0.99880102921457092</v>
      </c>
      <c r="AM424" s="305">
        <f>AN424/MoM!AN424*100</f>
        <v>0.99880102921457092</v>
      </c>
      <c r="AN424" s="305">
        <f>AO424/MoM!AO424*100</f>
        <v>0.99900078942041382</v>
      </c>
      <c r="AO424" s="305">
        <f>AP424/MoM!AP424*100</f>
        <v>0.99970008997300808</v>
      </c>
      <c r="AP424" s="305">
        <f>AQ424/MoM!AQ424*100</f>
        <v>0.99970008997300808</v>
      </c>
      <c r="AQ424" s="305">
        <f>AR424/MoM!AR424*100</f>
        <v>0.99970008997300808</v>
      </c>
      <c r="AR424" s="307">
        <v>1</v>
      </c>
      <c r="AS424" s="305">
        <f>AR424*MoM!AS424/100</f>
        <v>1</v>
      </c>
      <c r="AT424" s="305">
        <f>AS424*MoM!AT424/100</f>
        <v>1</v>
      </c>
      <c r="AU424" s="305">
        <f>AT424*MoM!AU424/100</f>
        <v>1</v>
      </c>
      <c r="AV424" s="305">
        <f>AU424*MoM!AV424/100</f>
        <v>1.1133999999999999</v>
      </c>
      <c r="AW424" s="305">
        <f>AV424*MoM!AW424/100</f>
        <v>1.1136226799999998</v>
      </c>
      <c r="AX424" s="305">
        <f>AW424*MoM!AX424/100</f>
        <v>1.1136226799999998</v>
      </c>
      <c r="AY424" s="305">
        <f>AX424*MoM!AY424/100</f>
        <v>1.1136226799999998</v>
      </c>
      <c r="AZ424" s="305">
        <f>AY424*MoM!AZ424/100</f>
        <v>1.1136226799999998</v>
      </c>
    </row>
    <row r="425" spans="1:52" ht="28.5" x14ac:dyDescent="0.45">
      <c r="A425" s="305">
        <f>Веса!A425</f>
        <v>1</v>
      </c>
      <c r="B425" s="305">
        <f>MoM!B425</f>
        <v>1</v>
      </c>
      <c r="C425" s="305">
        <f>БИПЦ_НДС!E425</f>
        <v>1</v>
      </c>
      <c r="D425" s="305">
        <f t="shared" si="6"/>
        <v>0</v>
      </c>
      <c r="E425" s="305">
        <v>0</v>
      </c>
      <c r="F425" s="305">
        <v>0</v>
      </c>
      <c r="G425" s="305">
        <v>0</v>
      </c>
      <c r="H425" s="305">
        <v>0</v>
      </c>
      <c r="I425" s="305">
        <v>1</v>
      </c>
      <c r="J425" s="308" t="s">
        <v>487</v>
      </c>
      <c r="K425" s="310" t="s">
        <v>429</v>
      </c>
      <c r="L425" s="305">
        <f>M425/MoM!M425*100</f>
        <v>0.77633157683629961</v>
      </c>
      <c r="M425" s="305">
        <f>N425/MoM!N425*100</f>
        <v>0.77835003893607402</v>
      </c>
      <c r="N425" s="305">
        <f>O425/MoM!O425*100</f>
        <v>0.78084075906066941</v>
      </c>
      <c r="O425" s="305">
        <f>P425/MoM!P425*100</f>
        <v>0.78310519726194538</v>
      </c>
      <c r="P425" s="305">
        <f>Q425/MoM!Q425*100</f>
        <v>0.79046638611620768</v>
      </c>
      <c r="Q425" s="305">
        <f>R425/MoM!R425*100</f>
        <v>0.79267969199733301</v>
      </c>
      <c r="R425" s="305">
        <f>S425/MoM!S425*100</f>
        <v>0.79339310372013061</v>
      </c>
      <c r="S425" s="305">
        <f>T425/MoM!T425*100</f>
        <v>0.79450385406533885</v>
      </c>
      <c r="T425" s="305">
        <f>U425/MoM!U425*100</f>
        <v>0.79927087718973078</v>
      </c>
      <c r="U425" s="305">
        <f>V425/MoM!V425*100</f>
        <v>0.80486577333005882</v>
      </c>
      <c r="V425" s="305">
        <f>W425/MoM!W425*100</f>
        <v>0.82337768611665008</v>
      </c>
      <c r="W425" s="305">
        <f>X425/MoM!X425*100</f>
        <v>0.82625950801805836</v>
      </c>
      <c r="X425" s="305">
        <f>Y425/MoM!Y425*100</f>
        <v>0.84476772099766284</v>
      </c>
      <c r="Y425" s="305">
        <f>Z425/MoM!Z425*100</f>
        <v>0.85017423441204798</v>
      </c>
      <c r="Z425" s="305">
        <f>AA425/MoM!AA425*100</f>
        <v>0.85306482680904894</v>
      </c>
      <c r="AA425" s="305">
        <f>AB425/MoM!AB425*100</f>
        <v>0.8674816223821219</v>
      </c>
      <c r="AB425" s="305">
        <f>AC425/MoM!AC425*100</f>
        <v>0.87771790552623097</v>
      </c>
      <c r="AC425" s="305">
        <f>AD425/MoM!AD425*100</f>
        <v>0.88245758221607262</v>
      </c>
      <c r="AD425" s="305">
        <f>AE425/MoM!AE425*100</f>
        <v>0.88934075135735802</v>
      </c>
      <c r="AE425" s="305">
        <f>AF425/MoM!AF425*100</f>
        <v>0.88942968543249379</v>
      </c>
      <c r="AF425" s="305">
        <f>AG425/MoM!AG425*100</f>
        <v>0.8919200885517049</v>
      </c>
      <c r="AG425" s="305">
        <f>AH425/MoM!AH425*100</f>
        <v>0.90850980219876654</v>
      </c>
      <c r="AH425" s="305">
        <f>AI425/MoM!AI425*100</f>
        <v>0.91459681787349822</v>
      </c>
      <c r="AI425" s="305">
        <f>AJ425/MoM!AJ425*100</f>
        <v>0.9203587778261012</v>
      </c>
      <c r="AJ425" s="305">
        <f>AK425/MoM!AK425*100</f>
        <v>0.94971822283875373</v>
      </c>
      <c r="AK425" s="305">
        <f>AL425/MoM!AL425*100</f>
        <v>0.95674613768776051</v>
      </c>
      <c r="AL425" s="305">
        <f>AM425/MoM!AM425*100</f>
        <v>0.9657395513820255</v>
      </c>
      <c r="AM425" s="305">
        <f>AN425/MoM!AN425*100</f>
        <v>0.97423805943418729</v>
      </c>
      <c r="AN425" s="305">
        <f>AO425/MoM!AO425*100</f>
        <v>0.97940152114918844</v>
      </c>
      <c r="AO425" s="305">
        <f>AP425/MoM!AP425*100</f>
        <v>0.98136032419148678</v>
      </c>
      <c r="AP425" s="305">
        <f>AQ425/MoM!AQ425*100</f>
        <v>0.9834211808722888</v>
      </c>
      <c r="AQ425" s="305">
        <f>AR425/MoM!AR425*100</f>
        <v>0.99512389292466907</v>
      </c>
      <c r="AR425" s="307">
        <v>1</v>
      </c>
      <c r="AS425" s="305">
        <f>AR425*MoM!AS425/100</f>
        <v>1.0019</v>
      </c>
      <c r="AT425" s="305">
        <f>AS425*MoM!AT425/100</f>
        <v>1.0065087400000001</v>
      </c>
      <c r="AU425" s="305">
        <f>AT425*MoM!AU425/100</f>
        <v>1.0087230592280001</v>
      </c>
      <c r="AV425" s="305">
        <f>AU425*MoM!AV425/100</f>
        <v>1.0377742833337664</v>
      </c>
      <c r="AW425" s="305">
        <f>AV425*MoM!AW425/100</f>
        <v>1.0418216030387681</v>
      </c>
      <c r="AX425" s="305">
        <f>AW425*MoM!AX425/100</f>
        <v>1.0553652838782721</v>
      </c>
      <c r="AY425" s="305">
        <f>AX425*MoM!AY425/100</f>
        <v>1.0672909115860965</v>
      </c>
      <c r="AZ425" s="305">
        <f>AY425*MoM!AZ425/100</f>
        <v>1.1045393644004511</v>
      </c>
    </row>
    <row r="426" spans="1:52" ht="39.4" x14ac:dyDescent="0.45">
      <c r="A426" s="305">
        <f>Веса!A426</f>
        <v>1</v>
      </c>
      <c r="B426" s="305">
        <f>MoM!B426</f>
        <v>1</v>
      </c>
      <c r="C426" s="305">
        <f>БИПЦ_НДС!E426</f>
        <v>0</v>
      </c>
      <c r="D426" s="305">
        <f t="shared" si="6"/>
        <v>1</v>
      </c>
      <c r="E426" s="305">
        <v>0</v>
      </c>
      <c r="F426" s="305">
        <v>0</v>
      </c>
      <c r="G426" s="305">
        <v>0</v>
      </c>
      <c r="H426" s="305">
        <v>0</v>
      </c>
      <c r="I426" s="305">
        <v>1</v>
      </c>
      <c r="J426" s="308" t="s">
        <v>430</v>
      </c>
      <c r="K426" s="308" t="s">
        <v>430</v>
      </c>
      <c r="L426" s="305">
        <f>M426/MoM!M426*100</f>
        <v>0.57732788957365488</v>
      </c>
      <c r="M426" s="305">
        <f>N426/MoM!N426*100</f>
        <v>0.57663509610616648</v>
      </c>
      <c r="N426" s="305">
        <f>O426/MoM!O426*100</f>
        <v>0.5745015462505737</v>
      </c>
      <c r="O426" s="305">
        <f>P426/MoM!P426*100</f>
        <v>0.6004115659864746</v>
      </c>
      <c r="P426" s="305">
        <f>Q426/MoM!Q426*100</f>
        <v>0.6012521421788557</v>
      </c>
      <c r="Q426" s="305">
        <f>R426/MoM!R426*100</f>
        <v>0.60023001353715166</v>
      </c>
      <c r="R426" s="305">
        <f>S426/MoM!S426*100</f>
        <v>0.60743277369959747</v>
      </c>
      <c r="S426" s="305">
        <f>T426/MoM!T426*100</f>
        <v>0.64236015818732428</v>
      </c>
      <c r="T426" s="305">
        <f>U426/MoM!U426*100</f>
        <v>0.65212403259177154</v>
      </c>
      <c r="U426" s="305">
        <f>V426/MoM!V426*100</f>
        <v>0.69692495363082618</v>
      </c>
      <c r="V426" s="305">
        <f>W426/MoM!W426*100</f>
        <v>0.73818291088577115</v>
      </c>
      <c r="W426" s="305">
        <f>X426/MoM!X426*100</f>
        <v>0.7584829409351298</v>
      </c>
      <c r="X426" s="305">
        <f>Y426/MoM!Y426*100</f>
        <v>0.79496597039410954</v>
      </c>
      <c r="Y426" s="305">
        <f>Z426/MoM!Z426*100</f>
        <v>0.7979073444845679</v>
      </c>
      <c r="Z426" s="305">
        <f>AA426/MoM!AA426*100</f>
        <v>0.78649726945843856</v>
      </c>
      <c r="AA426" s="305">
        <f>AB426/MoM!AB426*100</f>
        <v>0.80403615856736188</v>
      </c>
      <c r="AB426" s="305">
        <f>AC426/MoM!AC426*100</f>
        <v>0.79961395969524141</v>
      </c>
      <c r="AC426" s="305">
        <f>AD426/MoM!AD426*100</f>
        <v>0.79393670058140531</v>
      </c>
      <c r="AD426" s="305">
        <f>AE426/MoM!AE426*100</f>
        <v>0.79774759674419615</v>
      </c>
      <c r="AE426" s="305">
        <f>AF426/MoM!AF426*100</f>
        <v>0.86475839487070871</v>
      </c>
      <c r="AF426" s="305">
        <f>AG426/MoM!AG426*100</f>
        <v>0.86337478143891555</v>
      </c>
      <c r="AG426" s="305">
        <f>AH426/MoM!AH426*100</f>
        <v>0.98079375171460803</v>
      </c>
      <c r="AH426" s="305">
        <f>AI426/MoM!AI426*100</f>
        <v>1.0150234536494478</v>
      </c>
      <c r="AI426" s="305">
        <f>AJ426/MoM!AJ426*100</f>
        <v>1.0175610122835714</v>
      </c>
      <c r="AJ426" s="305">
        <f>AK426/MoM!AK426*100</f>
        <v>1.0998816981773123</v>
      </c>
      <c r="AK426" s="305">
        <f>AL426/MoM!AL426*100</f>
        <v>1.1091207044420017</v>
      </c>
      <c r="AL426" s="305">
        <f>AM426/MoM!AM426*100</f>
        <v>1.1338540961510584</v>
      </c>
      <c r="AM426" s="305">
        <f>AN426/MoM!AN426*100</f>
        <v>1.0607205069493151</v>
      </c>
      <c r="AN426" s="305">
        <f>AO426/MoM!AO426*100</f>
        <v>1.0597658584930607</v>
      </c>
      <c r="AO426" s="305">
        <f>AP426/MoM!AP426*100</f>
        <v>1.0506518721100204</v>
      </c>
      <c r="AP426" s="305">
        <f>AQ426/MoM!AQ426*100</f>
        <v>1.0333161162202049</v>
      </c>
      <c r="AQ426" s="305">
        <f>AR426/MoM!AR426*100</f>
        <v>1.0190563538163662</v>
      </c>
      <c r="AR426" s="307">
        <v>1</v>
      </c>
      <c r="AS426" s="305">
        <f>AR426*MoM!AS426/100</f>
        <v>0.99319999999999997</v>
      </c>
      <c r="AT426" s="305">
        <f>AS426*MoM!AT426/100</f>
        <v>0.99200815999999992</v>
      </c>
      <c r="AU426" s="305">
        <f>AT426*MoM!AU426/100</f>
        <v>0.99002414367999991</v>
      </c>
      <c r="AV426" s="305">
        <f>AU426*MoM!AV426/100</f>
        <v>0.99180618713862401</v>
      </c>
      <c r="AW426" s="305">
        <f>AV426*MoM!AW426/100</f>
        <v>1.0003357203480163</v>
      </c>
      <c r="AX426" s="305">
        <f>AW426*MoM!AX426/100</f>
        <v>0.99953545177173797</v>
      </c>
      <c r="AY426" s="305">
        <f>AX426*MoM!AY426/100</f>
        <v>0.99023977207026082</v>
      </c>
      <c r="AZ426" s="305">
        <f>AY426*MoM!AZ426/100</f>
        <v>0.98845734048053435</v>
      </c>
    </row>
    <row r="427" spans="1:52" ht="28.5" x14ac:dyDescent="0.45">
      <c r="A427" s="305">
        <f>Веса!A427</f>
        <v>1</v>
      </c>
      <c r="B427" s="305">
        <f>MoM!B427</f>
        <v>1</v>
      </c>
      <c r="C427" s="305">
        <f>БИПЦ_НДС!E427</f>
        <v>1</v>
      </c>
      <c r="D427" s="305">
        <f t="shared" si="6"/>
        <v>0</v>
      </c>
      <c r="E427" s="305">
        <v>0</v>
      </c>
      <c r="F427" s="305">
        <v>0</v>
      </c>
      <c r="G427" s="305">
        <v>0</v>
      </c>
      <c r="H427" s="305">
        <v>0</v>
      </c>
      <c r="I427" s="305">
        <v>1</v>
      </c>
      <c r="J427" s="308" t="s">
        <v>488</v>
      </c>
      <c r="K427" s="310" t="s">
        <v>431</v>
      </c>
      <c r="L427" s="305">
        <f>M427/MoM!M427*100</f>
        <v>0.84733416320706278</v>
      </c>
      <c r="M427" s="305">
        <f>N427/MoM!N427*100</f>
        <v>0.84733416320706278</v>
      </c>
      <c r="N427" s="305">
        <f>O427/MoM!O427*100</f>
        <v>0.85385863626375702</v>
      </c>
      <c r="O427" s="305">
        <f>P427/MoM!P427*100</f>
        <v>0.85975026085397688</v>
      </c>
      <c r="P427" s="305">
        <f>Q427/MoM!Q427*100</f>
        <v>0.86061001111483082</v>
      </c>
      <c r="Q427" s="305">
        <f>R427/MoM!R427*100</f>
        <v>0.86190092613150304</v>
      </c>
      <c r="R427" s="305">
        <f>S427/MoM!S427*100</f>
        <v>0.86121140539059793</v>
      </c>
      <c r="S427" s="305">
        <f>T427/MoM!T427*100</f>
        <v>0.86190037451491042</v>
      </c>
      <c r="T427" s="305">
        <f>U427/MoM!U427*100</f>
        <v>0.86741653691180587</v>
      </c>
      <c r="U427" s="305">
        <f>V427/MoM!V427*100</f>
        <v>0.86767676187287945</v>
      </c>
      <c r="V427" s="305">
        <f>W427/MoM!W427*100</f>
        <v>0.86819736793000324</v>
      </c>
      <c r="W427" s="305">
        <f>X427/MoM!X427*100</f>
        <v>0.87427474950551332</v>
      </c>
      <c r="X427" s="305">
        <f>Y427/MoM!Y427*100</f>
        <v>0.87750956607868369</v>
      </c>
      <c r="Y427" s="305">
        <f>Z427/MoM!Z427*100</f>
        <v>0.87759731703529154</v>
      </c>
      <c r="Z427" s="305">
        <f>AA427/MoM!AA427*100</f>
        <v>0.87777283649869853</v>
      </c>
      <c r="AA427" s="305">
        <f>AB427/MoM!AB427*100</f>
        <v>0.87786061378234848</v>
      </c>
      <c r="AB427" s="305">
        <f>AC427/MoM!AC427*100</f>
        <v>0.89936819882001606</v>
      </c>
      <c r="AC427" s="305">
        <f>AD427/MoM!AD427*100</f>
        <v>0.89244306368910198</v>
      </c>
      <c r="AD427" s="305">
        <f>AE427/MoM!AE427*100</f>
        <v>0.8920860864636263</v>
      </c>
      <c r="AE427" s="305">
        <f>AF427/MoM!AF427*100</f>
        <v>0.8812918448174164</v>
      </c>
      <c r="AF427" s="305">
        <f>AG427/MoM!AG427*100</f>
        <v>0.88085119889500774</v>
      </c>
      <c r="AG427" s="305">
        <f>AH427/MoM!AH427*100</f>
        <v>0.88085119889500774</v>
      </c>
      <c r="AH427" s="305">
        <f>AI427/MoM!AI427*100</f>
        <v>0.88129162449445531</v>
      </c>
      <c r="AI427" s="305">
        <f>AJ427/MoM!AJ427*100</f>
        <v>0.8813797536569048</v>
      </c>
      <c r="AJ427" s="305">
        <f>AK427/MoM!AK427*100</f>
        <v>0.88296623721348733</v>
      </c>
      <c r="AK427" s="305">
        <f>AL427/MoM!AL427*100</f>
        <v>0.88296623721348733</v>
      </c>
      <c r="AL427" s="305">
        <f>AM427/MoM!AM427*100</f>
        <v>0.88605661904373445</v>
      </c>
      <c r="AM427" s="305">
        <f>AN427/MoM!AN427*100</f>
        <v>0.89792977773892058</v>
      </c>
      <c r="AN427" s="305">
        <f>AO427/MoM!AO427*100</f>
        <v>0.93070421462639119</v>
      </c>
      <c r="AO427" s="305">
        <f>AP427/MoM!AP427*100</f>
        <v>0.93340325684880787</v>
      </c>
      <c r="AP427" s="305">
        <f>AQ427/MoM!AQ427*100</f>
        <v>0.99127425877343389</v>
      </c>
      <c r="AQ427" s="305">
        <f>AR427/MoM!AR427*100</f>
        <v>0.99970008997300808</v>
      </c>
      <c r="AR427" s="307">
        <v>1</v>
      </c>
      <c r="AS427" s="305">
        <f>AR427*MoM!AS427/100</f>
        <v>1.0101</v>
      </c>
      <c r="AT427" s="305">
        <f>AS427*MoM!AT427/100</f>
        <v>1.0121202</v>
      </c>
      <c r="AU427" s="305">
        <f>AT427*MoM!AU427/100</f>
        <v>1.0149541365599999</v>
      </c>
      <c r="AV427" s="305">
        <f>AU427*MoM!AV427/100</f>
        <v>1.0265246137167838</v>
      </c>
      <c r="AW427" s="305">
        <f>AV427*MoM!AW427/100</f>
        <v>1.0428463550748808</v>
      </c>
      <c r="AX427" s="305">
        <f>AW427*MoM!AX427/100</f>
        <v>1.1010371816880591</v>
      </c>
      <c r="AY427" s="305">
        <f>AX427*MoM!AY427/100</f>
        <v>1.1255903108397027</v>
      </c>
      <c r="AZ427" s="305">
        <f>AY427*MoM!AZ427/100</f>
        <v>1.1277289324302981</v>
      </c>
    </row>
    <row r="428" spans="1:52" ht="39.4" x14ac:dyDescent="0.45">
      <c r="A428" s="305">
        <f>Веса!A428</f>
        <v>1</v>
      </c>
      <c r="B428" s="305">
        <f>MoM!B428</f>
        <v>1</v>
      </c>
      <c r="C428" s="305">
        <f>БИПЦ_НДС!E428</f>
        <v>0</v>
      </c>
      <c r="D428" s="305">
        <f t="shared" si="6"/>
        <v>1</v>
      </c>
      <c r="E428" s="305">
        <v>0</v>
      </c>
      <c r="F428" s="305">
        <v>0</v>
      </c>
      <c r="G428" s="305">
        <v>0</v>
      </c>
      <c r="H428" s="305">
        <v>0</v>
      </c>
      <c r="I428" s="305">
        <v>1</v>
      </c>
      <c r="J428" s="308" t="s">
        <v>432</v>
      </c>
      <c r="K428" s="308" t="s">
        <v>432</v>
      </c>
      <c r="L428" s="305">
        <f>M428/MoM!M428*100</f>
        <v>1.0041910766971165</v>
      </c>
      <c r="M428" s="305">
        <f>N428/MoM!N428*100</f>
        <v>1.0067015543888593</v>
      </c>
      <c r="N428" s="305">
        <f>O428/MoM!O428*100</f>
        <v>1.0058961931453483</v>
      </c>
      <c r="O428" s="305">
        <f>P428/MoM!P428*100</f>
        <v>1.0010678914182507</v>
      </c>
      <c r="P428" s="305">
        <f>Q428/MoM!Q428*100</f>
        <v>0.99966639637026522</v>
      </c>
      <c r="Q428" s="305">
        <f>R428/MoM!R428*100</f>
        <v>1.0009659626855465</v>
      </c>
      <c r="R428" s="305">
        <f>S428/MoM!S428*100</f>
        <v>1.0034683775922604</v>
      </c>
      <c r="S428" s="305">
        <f>T428/MoM!T428*100</f>
        <v>1.0051742738341671</v>
      </c>
      <c r="T428" s="305">
        <f>U428/MoM!U428*100</f>
        <v>1.0118084240414726</v>
      </c>
      <c r="U428" s="305">
        <f>V428/MoM!V428*100</f>
        <v>1.0128202324655142</v>
      </c>
      <c r="V428" s="305">
        <f>W428/MoM!W428*100</f>
        <v>1.0075535672566935</v>
      </c>
      <c r="W428" s="305">
        <f>X428/MoM!X428*100</f>
        <v>1.0022135333502331</v>
      </c>
      <c r="X428" s="305">
        <f>Y428/MoM!Y428*100</f>
        <v>1.0078259291369944</v>
      </c>
      <c r="Y428" s="305">
        <f>Z428/MoM!Z428*100</f>
        <v>1.0054071469070658</v>
      </c>
      <c r="Z428" s="305">
        <f>AA428/MoM!AA428*100</f>
        <v>1.0004806518872211</v>
      </c>
      <c r="AA428" s="305">
        <f>AB428/MoM!AB428*100</f>
        <v>0.99978031543090029</v>
      </c>
      <c r="AB428" s="305">
        <f>AC428/MoM!AC428*100</f>
        <v>1.0002802055886157</v>
      </c>
      <c r="AC428" s="305">
        <f>AD428/MoM!AD428*100</f>
        <v>1.0019806819381163</v>
      </c>
      <c r="AD428" s="305">
        <f>AE428/MoM!AE428*100</f>
        <v>1.003684049097411</v>
      </c>
      <c r="AE428" s="305">
        <f>AF428/MoM!AF428*100</f>
        <v>1.0120146267049195</v>
      </c>
      <c r="AF428" s="305">
        <f>AG428/MoM!AG428*100</f>
        <v>1.0056389345566785</v>
      </c>
      <c r="AG428" s="305">
        <f>AH428/MoM!AH428*100</f>
        <v>0.9980966425475033</v>
      </c>
      <c r="AH428" s="305">
        <f>AI428/MoM!AI428*100</f>
        <v>0.99799683288324847</v>
      </c>
      <c r="AI428" s="305">
        <f>AJ428/MoM!AJ428*100</f>
        <v>1.00029222559888</v>
      </c>
      <c r="AJ428" s="305">
        <f>AK428/MoM!AK428*100</f>
        <v>0.9893890403398522</v>
      </c>
      <c r="AK428" s="305">
        <f>AL428/MoM!AL428*100</f>
        <v>0.98909222362775029</v>
      </c>
      <c r="AL428" s="305">
        <f>AM428/MoM!AM428*100</f>
        <v>0.99196059107627077</v>
      </c>
      <c r="AM428" s="305">
        <f>AN428/MoM!AN428*100</f>
        <v>0.98957988565768784</v>
      </c>
      <c r="AN428" s="305">
        <f>AO428/MoM!AO428*100</f>
        <v>0.99037154956621398</v>
      </c>
      <c r="AO428" s="305">
        <f>AP428/MoM!AP428*100</f>
        <v>0.99235229266534641</v>
      </c>
      <c r="AP428" s="305">
        <f>AQ428/MoM!AQ428*100</f>
        <v>0.99721481889940666</v>
      </c>
      <c r="AQ428" s="305">
        <f>AR428/MoM!AR428*100</f>
        <v>0.99561927518916771</v>
      </c>
      <c r="AR428" s="307">
        <v>1</v>
      </c>
      <c r="AS428" s="305">
        <f>AR428*MoM!AS428/100</f>
        <v>0.99099999999999999</v>
      </c>
      <c r="AT428" s="305">
        <f>AS428*MoM!AT428/100</f>
        <v>0.99119819999999992</v>
      </c>
      <c r="AU428" s="305">
        <f>AT428*MoM!AU428/100</f>
        <v>0.98574660989999996</v>
      </c>
      <c r="AV428" s="305">
        <f>AU428*MoM!AV428/100</f>
        <v>0.99264683616930005</v>
      </c>
      <c r="AW428" s="305">
        <f>AV428*MoM!AW428/100</f>
        <v>0.99383801237270319</v>
      </c>
      <c r="AX428" s="305">
        <f>AW428*MoM!AX428/100</f>
        <v>0.99592507219868576</v>
      </c>
      <c r="AY428" s="305">
        <f>AX428*MoM!AY428/100</f>
        <v>0.99821569986474268</v>
      </c>
      <c r="AZ428" s="305">
        <f>AY428*MoM!AZ428/100</f>
        <v>0.9944224802052567</v>
      </c>
    </row>
    <row r="429" spans="1:52" ht="42.75" x14ac:dyDescent="0.45">
      <c r="A429" s="305">
        <f>Веса!A429</f>
        <v>1</v>
      </c>
      <c r="B429" s="305">
        <f>MoM!B429</f>
        <v>1</v>
      </c>
      <c r="C429" s="305">
        <f>БИПЦ_НДС!E429</f>
        <v>0</v>
      </c>
      <c r="D429" s="305">
        <f t="shared" si="6"/>
        <v>1</v>
      </c>
      <c r="E429" s="305">
        <v>0</v>
      </c>
      <c r="F429" s="305">
        <v>0</v>
      </c>
      <c r="G429" s="305">
        <v>0</v>
      </c>
      <c r="H429" s="305">
        <v>0</v>
      </c>
      <c r="I429" s="305">
        <v>1</v>
      </c>
      <c r="J429" s="308" t="s">
        <v>433</v>
      </c>
      <c r="K429" s="310" t="s">
        <v>446</v>
      </c>
      <c r="L429" s="305">
        <f>M429/MoM!M429*100</f>
        <v>0.87260592444255036</v>
      </c>
      <c r="M429" s="305">
        <f>N429/MoM!N429*100</f>
        <v>0.86806837363544909</v>
      </c>
      <c r="N429" s="305">
        <f>O429/MoM!O429*100</f>
        <v>0.86563778218926979</v>
      </c>
      <c r="O429" s="305">
        <f>P429/MoM!P429*100</f>
        <v>0.86529152707639401</v>
      </c>
      <c r="P429" s="305">
        <f>Q429/MoM!Q429*100</f>
        <v>0.86087854028830435</v>
      </c>
      <c r="Q429" s="305">
        <f>R429/MoM!R429*100</f>
        <v>0.86148115526650615</v>
      </c>
      <c r="R429" s="305">
        <f>S429/MoM!S429*100</f>
        <v>0.86415174684783236</v>
      </c>
      <c r="S429" s="305">
        <f>T429/MoM!T429*100</f>
        <v>0.85801626944521281</v>
      </c>
      <c r="T429" s="305">
        <f>U429/MoM!U429*100</f>
        <v>0.85527061738298815</v>
      </c>
      <c r="U429" s="305">
        <f>V429/MoM!V429*100</f>
        <v>0.84620474883872843</v>
      </c>
      <c r="V429" s="305">
        <f>W429/MoM!W429*100</f>
        <v>0.83275009333219252</v>
      </c>
      <c r="W429" s="305">
        <f>X429/MoM!X429*100</f>
        <v>0.8290027179121976</v>
      </c>
      <c r="X429" s="305">
        <f>Y429/MoM!Y429*100</f>
        <v>0.8270131113892083</v>
      </c>
      <c r="Y429" s="305">
        <f>Z429/MoM!Z429*100</f>
        <v>0.80964583605003493</v>
      </c>
      <c r="Z429" s="305">
        <f>AA429/MoM!AA429*100</f>
        <v>0.78997144223401894</v>
      </c>
      <c r="AA429" s="305">
        <f>AB429/MoM!AB429*100</f>
        <v>0.78918147079178502</v>
      </c>
      <c r="AB429" s="305">
        <f>AC429/MoM!AC429*100</f>
        <v>0.80220296505984956</v>
      </c>
      <c r="AC429" s="305">
        <f>AD429/MoM!AD429*100</f>
        <v>0.868625370566805</v>
      </c>
      <c r="AD429" s="305">
        <f>AE429/MoM!AE429*100</f>
        <v>0.86054715462053366</v>
      </c>
      <c r="AE429" s="305">
        <f>AF429/MoM!AF429*100</f>
        <v>0.89617380682182368</v>
      </c>
      <c r="AF429" s="305">
        <f>AG429/MoM!AG429*100</f>
        <v>0.87609951354901494</v>
      </c>
      <c r="AG429" s="305">
        <f>AH429/MoM!AH429*100</f>
        <v>0.8658491492404915</v>
      </c>
      <c r="AH429" s="305">
        <f>AI429/MoM!AI429*100</f>
        <v>0.86723450787927625</v>
      </c>
      <c r="AI429" s="305">
        <f>AJ429/MoM!AJ429*100</f>
        <v>0.89966907847396105</v>
      </c>
      <c r="AJ429" s="305">
        <f>AK429/MoM!AK429*100</f>
        <v>0.90533699366834686</v>
      </c>
      <c r="AK429" s="305">
        <f>AL429/MoM!AL429*100</f>
        <v>0.93340244047206555</v>
      </c>
      <c r="AL429" s="305">
        <f>AM429/MoM!AM429*100</f>
        <v>0.94133636121607811</v>
      </c>
      <c r="AM429" s="305">
        <f>AN429/MoM!AN429*100</f>
        <v>0.94698437938337454</v>
      </c>
      <c r="AN429" s="305">
        <f>AO429/MoM!AO429*100</f>
        <v>0.95617012786339328</v>
      </c>
      <c r="AO429" s="305">
        <f>AP429/MoM!AP429*100</f>
        <v>0.95444902163323908</v>
      </c>
      <c r="AP429" s="305">
        <f>AQ429/MoM!AQ429*100</f>
        <v>0.97687857364162012</v>
      </c>
      <c r="AQ429" s="305">
        <f>AR429/MoM!AR429*100</f>
        <v>0.9966115208291807</v>
      </c>
      <c r="AR429" s="307">
        <v>1</v>
      </c>
      <c r="AS429" s="305">
        <f>AR429*MoM!AS429/100</f>
        <v>0.98099999999999998</v>
      </c>
      <c r="AT429" s="305">
        <f>AS429*MoM!AT429/100</f>
        <v>0.96922799999999998</v>
      </c>
      <c r="AU429" s="305">
        <f>AT429*MoM!AU429/100</f>
        <v>1.0010186783999999</v>
      </c>
      <c r="AV429" s="305">
        <f>AU429*MoM!AV429/100</f>
        <v>1.0479664544169598</v>
      </c>
      <c r="AW429" s="305">
        <f>AV429*MoM!AW429/100</f>
        <v>1.038953942908974</v>
      </c>
      <c r="AX429" s="305">
        <f>AW429*MoM!AX429/100</f>
        <v>1.0703303519848248</v>
      </c>
      <c r="AY429" s="305">
        <f>AX429*MoM!AY429/100</f>
        <v>1.0824250849622532</v>
      </c>
      <c r="AZ429" s="305">
        <f>AY429*MoM!AZ429/100</f>
        <v>1.1143566249686396</v>
      </c>
    </row>
    <row r="430" spans="1:52" x14ac:dyDescent="0.45">
      <c r="A430" s="305">
        <f>Веса!A430</f>
        <v>1</v>
      </c>
      <c r="B430" s="305">
        <f>MoM!B430</f>
        <v>1</v>
      </c>
      <c r="C430" s="305">
        <f>БИПЦ_НДС!E430</f>
        <v>0</v>
      </c>
      <c r="D430" s="305">
        <f t="shared" si="6"/>
        <v>1</v>
      </c>
      <c r="E430" s="305">
        <v>0</v>
      </c>
      <c r="F430" s="305">
        <v>0</v>
      </c>
      <c r="G430" s="305">
        <v>0</v>
      </c>
      <c r="H430" s="305">
        <v>0</v>
      </c>
      <c r="I430" s="305">
        <v>1</v>
      </c>
      <c r="J430" s="308" t="s">
        <v>434</v>
      </c>
      <c r="K430" s="308" t="s">
        <v>434</v>
      </c>
      <c r="L430" s="305">
        <f>M430/MoM!M430*100</f>
        <v>0.80410740685581805</v>
      </c>
      <c r="M430" s="305">
        <f>N430/MoM!N430*100</f>
        <v>0.8061980861136433</v>
      </c>
      <c r="N430" s="305">
        <f>O430/MoM!O430*100</f>
        <v>0.8074880030514251</v>
      </c>
      <c r="O430" s="305">
        <f>P430/MoM!P430*100</f>
        <v>0.80797249585325592</v>
      </c>
      <c r="P430" s="305">
        <f>Q430/MoM!Q430*100</f>
        <v>0.80869967109952379</v>
      </c>
      <c r="Q430" s="305">
        <f>R430/MoM!R430*100</f>
        <v>0.80950837077062321</v>
      </c>
      <c r="R430" s="305">
        <f>S430/MoM!S430*100</f>
        <v>0.81023692830431682</v>
      </c>
      <c r="S430" s="305">
        <f>T430/MoM!T430*100</f>
        <v>0.81274866278206026</v>
      </c>
      <c r="T430" s="305">
        <f>U430/MoM!U430*100</f>
        <v>0.83152315689232581</v>
      </c>
      <c r="U430" s="305">
        <f>V430/MoM!V430*100</f>
        <v>0.83518185878265205</v>
      </c>
      <c r="V430" s="305">
        <f>W430/MoM!W430*100</f>
        <v>0.83660166794258251</v>
      </c>
      <c r="W430" s="305">
        <f>X430/MoM!X430*100</f>
        <v>0.83718728911014229</v>
      </c>
      <c r="X430" s="305">
        <f>Y430/MoM!Y430*100</f>
        <v>0.84154066301351493</v>
      </c>
      <c r="Y430" s="305">
        <f>Z430/MoM!Z430*100</f>
        <v>0.84414943906885676</v>
      </c>
      <c r="Z430" s="305">
        <f>AA430/MoM!AA430*100</f>
        <v>0.84777928165685279</v>
      </c>
      <c r="AA430" s="305">
        <f>AB430/MoM!AB430*100</f>
        <v>0.84896617265117236</v>
      </c>
      <c r="AB430" s="305">
        <f>AC430/MoM!AC430*100</f>
        <v>0.85270162381083736</v>
      </c>
      <c r="AC430" s="305">
        <f>AD430/MoM!AD430*100</f>
        <v>0.85321324478512395</v>
      </c>
      <c r="AD430" s="305">
        <f>AE430/MoM!AE430*100</f>
        <v>0.85483434995021579</v>
      </c>
      <c r="AE430" s="305">
        <f>AF430/MoM!AF430*100</f>
        <v>0.89133577669309005</v>
      </c>
      <c r="AF430" s="305">
        <f>AG430/MoM!AG430*100</f>
        <v>0.90595368343085669</v>
      </c>
      <c r="AG430" s="305">
        <f>AH430/MoM!AH430*100</f>
        <v>0.91483202952847908</v>
      </c>
      <c r="AH430" s="305">
        <f>AI430/MoM!AI430*100</f>
        <v>0.91986360569088577</v>
      </c>
      <c r="AI430" s="305">
        <f>AJ430/MoM!AJ430*100</f>
        <v>0.92059949657543849</v>
      </c>
      <c r="AJ430" s="305">
        <f>AK430/MoM!AK430*100</f>
        <v>0.92639927340386363</v>
      </c>
      <c r="AK430" s="305">
        <f>AL430/MoM!AL430*100</f>
        <v>0.93844246395811382</v>
      </c>
      <c r="AL430" s="305">
        <f>AM430/MoM!AM430*100</f>
        <v>0.94107010285719661</v>
      </c>
      <c r="AM430" s="305">
        <f>AN430/MoM!AN430*100</f>
        <v>0.94850455666976863</v>
      </c>
      <c r="AN430" s="305">
        <f>AO430/MoM!AO430*100</f>
        <v>0.96197332137447933</v>
      </c>
      <c r="AO430" s="305">
        <f>AP430/MoM!AP430*100</f>
        <v>0.96332008402440361</v>
      </c>
      <c r="AP430" s="305">
        <f>AQ430/MoM!AQ430*100</f>
        <v>0.96861834448653783</v>
      </c>
      <c r="AQ430" s="305">
        <f>AR430/MoM!AR430*100</f>
        <v>0.97665787674577598</v>
      </c>
      <c r="AR430" s="307">
        <v>1</v>
      </c>
      <c r="AS430" s="305">
        <f>AR430*MoM!AS430/100</f>
        <v>1.0068000000000001</v>
      </c>
      <c r="AT430" s="305">
        <f>AS430*MoM!AT430/100</f>
        <v>1.0109278800000001</v>
      </c>
      <c r="AU430" s="305">
        <f>AT430*MoM!AU430/100</f>
        <v>1.012242086244</v>
      </c>
      <c r="AV430" s="305">
        <f>AU430*MoM!AV430/100</f>
        <v>1.0280330627894063</v>
      </c>
      <c r="AW430" s="305">
        <f>AV430*MoM!AW430/100</f>
        <v>1.0407806727679949</v>
      </c>
      <c r="AX430" s="305">
        <f>AW430*MoM!AX430/100</f>
        <v>1.04223776570987</v>
      </c>
      <c r="AY430" s="305">
        <f>AX430*MoM!AY430/100</f>
        <v>1.0449475839007158</v>
      </c>
      <c r="AZ430" s="305">
        <f>AY430*MoM!AZ430/100</f>
        <v>1.0475599528604678</v>
      </c>
    </row>
    <row r="431" spans="1:52" x14ac:dyDescent="0.45">
      <c r="A431" s="305">
        <f>Веса!A431</f>
        <v>1</v>
      </c>
      <c r="B431" s="305">
        <f>MoM!B431</f>
        <v>1</v>
      </c>
      <c r="C431" s="305">
        <f>БИПЦ_НДС!E431</f>
        <v>0</v>
      </c>
      <c r="D431" s="305">
        <f t="shared" si="6"/>
        <v>1</v>
      </c>
      <c r="E431" s="305">
        <v>0</v>
      </c>
      <c r="F431" s="305">
        <v>0</v>
      </c>
      <c r="G431" s="305">
        <v>0</v>
      </c>
      <c r="H431" s="305">
        <v>0</v>
      </c>
      <c r="I431" s="305">
        <v>1</v>
      </c>
      <c r="J431" s="308" t="s">
        <v>435</v>
      </c>
      <c r="K431" s="310" t="s">
        <v>445</v>
      </c>
      <c r="L431" s="305">
        <f>M431/MoM!M431*100</f>
        <v>0.81184719248810278</v>
      </c>
      <c r="M431" s="305">
        <f>N431/MoM!N431*100</f>
        <v>0.81566287429279682</v>
      </c>
      <c r="N431" s="305">
        <f>O431/MoM!O431*100</f>
        <v>0.81680480231680674</v>
      </c>
      <c r="O431" s="305">
        <f>P431/MoM!P431*100</f>
        <v>0.82088882632839077</v>
      </c>
      <c r="P431" s="305">
        <f>Q431/MoM!Q431*100</f>
        <v>0.82450073716423566</v>
      </c>
      <c r="Q431" s="305">
        <f>R431/MoM!R431*100</f>
        <v>0.8240884867956535</v>
      </c>
      <c r="R431" s="305">
        <f>S431/MoM!S431*100</f>
        <v>0.82672556995339963</v>
      </c>
      <c r="S431" s="305">
        <f>T431/MoM!T431*100</f>
        <v>0.82970178200523192</v>
      </c>
      <c r="T431" s="305">
        <f>U431/MoM!U431*100</f>
        <v>0.84098572624050316</v>
      </c>
      <c r="U431" s="305">
        <f>V431/MoM!V431*100</f>
        <v>0.86024429937141078</v>
      </c>
      <c r="V431" s="305">
        <f>W431/MoM!W431*100</f>
        <v>0.86747035148613072</v>
      </c>
      <c r="W431" s="305">
        <f>X431/MoM!X431*100</f>
        <v>0.87007276254058907</v>
      </c>
      <c r="X431" s="305">
        <f>Y431/MoM!Y431*100</f>
        <v>0.87651130098338936</v>
      </c>
      <c r="Y431" s="305">
        <f>Z431/MoM!Z431*100</f>
        <v>0.88466285608253503</v>
      </c>
      <c r="Z431" s="305">
        <f>AA431/MoM!AA431*100</f>
        <v>0.88855537264929807</v>
      </c>
      <c r="AA431" s="305">
        <f>AB431/MoM!AB431*100</f>
        <v>0.89024362785733169</v>
      </c>
      <c r="AB431" s="305">
        <f>AC431/MoM!AC431*100</f>
        <v>0.88944240859226009</v>
      </c>
      <c r="AC431" s="305">
        <f>AD431/MoM!AD431*100</f>
        <v>0.88908663162882307</v>
      </c>
      <c r="AD431" s="305">
        <f>AE431/MoM!AE431*100</f>
        <v>0.88899772296566015</v>
      </c>
      <c r="AE431" s="305">
        <f>AF431/MoM!AF431*100</f>
        <v>0.89850999860139269</v>
      </c>
      <c r="AF431" s="305">
        <f>AG431/MoM!AG431*100</f>
        <v>0.91342526457817574</v>
      </c>
      <c r="AG431" s="305">
        <f>AH431/MoM!AH431*100</f>
        <v>0.92301622985624643</v>
      </c>
      <c r="AH431" s="305">
        <f>AI431/MoM!AI431*100</f>
        <v>0.9296619467112115</v>
      </c>
      <c r="AI431" s="305">
        <f>AJ431/MoM!AJ431*100</f>
        <v>0.93719220847957241</v>
      </c>
      <c r="AJ431" s="305">
        <f>AK431/MoM!AK431*100</f>
        <v>0.95518629888238016</v>
      </c>
      <c r="AK431" s="305">
        <f>AL431/MoM!AL431*100</f>
        <v>0.96359193831254508</v>
      </c>
      <c r="AL431" s="305">
        <f>AM431/MoM!AM431*100</f>
        <v>0.97207154736969548</v>
      </c>
      <c r="AM431" s="305">
        <f>AN431/MoM!AN431*100</f>
        <v>0.97119668297706274</v>
      </c>
      <c r="AN431" s="305">
        <f>AO431/MoM!AO431*100</f>
        <v>0.9713909223136582</v>
      </c>
      <c r="AO431" s="305">
        <f>AP431/MoM!AP431*100</f>
        <v>0.97080808776026994</v>
      </c>
      <c r="AP431" s="305">
        <f>AQ431/MoM!AQ431*100</f>
        <v>0.97148765342170207</v>
      </c>
      <c r="AQ431" s="305">
        <f>AR431/MoM!AR431*100</f>
        <v>0.97789947193428517</v>
      </c>
      <c r="AR431" s="307">
        <v>1</v>
      </c>
      <c r="AS431" s="305">
        <f>AR431*MoM!AS431/100</f>
        <v>1.0057</v>
      </c>
      <c r="AT431" s="305">
        <f>AS431*MoM!AT431/100</f>
        <v>1.0079125400000002</v>
      </c>
      <c r="AU431" s="305">
        <f>AT431*MoM!AU431/100</f>
        <v>1.0143631802560003</v>
      </c>
      <c r="AV431" s="305">
        <f>AU431*MoM!AV431/100</f>
        <v>1.0287671374156355</v>
      </c>
      <c r="AW431" s="305">
        <f>AV431*MoM!AW431/100</f>
        <v>1.0295901511255681</v>
      </c>
      <c r="AX431" s="305">
        <f>AW431*MoM!AX431/100</f>
        <v>1.035870651047434</v>
      </c>
      <c r="AY431" s="305">
        <f>AX431*MoM!AY431/100</f>
        <v>1.035870651047434</v>
      </c>
      <c r="AZ431" s="305">
        <f>AY431*MoM!AZ431/100</f>
        <v>1.0397033724563096</v>
      </c>
    </row>
    <row r="432" spans="1:52" x14ac:dyDescent="0.45">
      <c r="A432" s="305">
        <f>Веса!A432</f>
        <v>1</v>
      </c>
      <c r="B432" s="305">
        <f>MoM!B432</f>
        <v>1</v>
      </c>
      <c r="C432" s="305">
        <f>БИПЦ_НДС!E432</f>
        <v>1</v>
      </c>
      <c r="D432" s="305">
        <f t="shared" si="6"/>
        <v>0</v>
      </c>
      <c r="E432" s="305">
        <v>0</v>
      </c>
      <c r="F432" s="305">
        <v>0</v>
      </c>
      <c r="G432" s="305">
        <v>0</v>
      </c>
      <c r="H432" s="305">
        <v>0</v>
      </c>
      <c r="I432" s="305">
        <v>1</v>
      </c>
      <c r="J432" s="324" t="s">
        <v>436</v>
      </c>
      <c r="K432" s="324" t="s">
        <v>436</v>
      </c>
      <c r="L432" s="305">
        <f>M432/MoM!M432*100</f>
        <v>0.7626438513127809</v>
      </c>
      <c r="M432" s="305">
        <f>N432/MoM!N432*100</f>
        <v>0.76638080618421356</v>
      </c>
      <c r="N432" s="305">
        <f>O432/MoM!O432*100</f>
        <v>0.76676399658730565</v>
      </c>
      <c r="O432" s="305">
        <f>P432/MoM!P432*100</f>
        <v>0.76722405498525803</v>
      </c>
      <c r="P432" s="305">
        <f>Q432/MoM!Q432*100</f>
        <v>0.76837489106773593</v>
      </c>
      <c r="Q432" s="305">
        <f>R432/MoM!R432*100</f>
        <v>0.77044950327361883</v>
      </c>
      <c r="R432" s="305">
        <f>S432/MoM!S432*100</f>
        <v>0.77291494168409436</v>
      </c>
      <c r="S432" s="305">
        <f>T432/MoM!T432*100</f>
        <v>0.77461535455579933</v>
      </c>
      <c r="T432" s="305">
        <f>U432/MoM!U432*100</f>
        <v>0.77833350825766723</v>
      </c>
      <c r="U432" s="305">
        <f>V432/MoM!V432*100</f>
        <v>0.78954151077657753</v>
      </c>
      <c r="V432" s="305">
        <f>W432/MoM!W432*100</f>
        <v>0.80738514892012814</v>
      </c>
      <c r="W432" s="305">
        <f>X432/MoM!X432*100</f>
        <v>0.81650860110292556</v>
      </c>
      <c r="X432" s="305">
        <f>Y432/MoM!Y432*100</f>
        <v>0.82287736819152846</v>
      </c>
      <c r="Y432" s="305">
        <f>Z432/MoM!Z432*100</f>
        <v>0.82847293429523083</v>
      </c>
      <c r="Z432" s="305">
        <f>AA432/MoM!AA432*100</f>
        <v>0.8361777325841766</v>
      </c>
      <c r="AA432" s="305">
        <f>AB432/MoM!AB432*100</f>
        <v>0.84370333217743421</v>
      </c>
      <c r="AB432" s="305">
        <f>AC432/MoM!AC432*100</f>
        <v>0.84690940483970834</v>
      </c>
      <c r="AC432" s="305">
        <f>AD432/MoM!AD432*100</f>
        <v>0.84945013305422734</v>
      </c>
      <c r="AD432" s="305">
        <f>AE432/MoM!AE432*100</f>
        <v>0.85242320851991715</v>
      </c>
      <c r="AE432" s="305">
        <f>AF432/MoM!AF432*100</f>
        <v>0.86785206859412778</v>
      </c>
      <c r="AF432" s="305">
        <f>AG432/MoM!AG432*100</f>
        <v>0.87418738869486501</v>
      </c>
      <c r="AG432" s="305">
        <f>AH432/MoM!AH432*100</f>
        <v>0.87978218798251229</v>
      </c>
      <c r="AH432" s="305">
        <f>AI432/MoM!AI432*100</f>
        <v>0.88294940385924936</v>
      </c>
      <c r="AI432" s="305">
        <f>AJ432/MoM!AJ432*100</f>
        <v>0.90299235532685429</v>
      </c>
      <c r="AJ432" s="305">
        <f>AK432/MoM!AK432*100</f>
        <v>0.91888502078060696</v>
      </c>
      <c r="AK432" s="305">
        <f>AL432/MoM!AL432*100</f>
        <v>0.93165752256945744</v>
      </c>
      <c r="AL432" s="305">
        <f>AM432/MoM!AM432*100</f>
        <v>0.94293057859254781</v>
      </c>
      <c r="AM432" s="305">
        <f>AN432/MoM!AN432*100</f>
        <v>0.94858816206410312</v>
      </c>
      <c r="AN432" s="305">
        <f>AO432/MoM!AO432*100</f>
        <v>0.95371053813924933</v>
      </c>
      <c r="AO432" s="305">
        <f>AP432/MoM!AP432*100</f>
        <v>0.96620414618887351</v>
      </c>
      <c r="AP432" s="305">
        <f>AQ432/MoM!AQ432*100</f>
        <v>0.97219461189524459</v>
      </c>
      <c r="AQ432" s="305">
        <f>AR432/MoM!AR432*100</f>
        <v>0.9869719699960523</v>
      </c>
      <c r="AR432" s="307">
        <v>1</v>
      </c>
      <c r="AS432" s="305">
        <f>AR432*MoM!AS432/100</f>
        <v>1.0085999999999999</v>
      </c>
      <c r="AT432" s="305">
        <f>AS432*MoM!AT432/100</f>
        <v>1.01626536</v>
      </c>
      <c r="AU432" s="305">
        <f>AT432*MoM!AU432/100</f>
        <v>1.021549939872</v>
      </c>
      <c r="AV432" s="305">
        <f>AU432*MoM!AV432/100</f>
        <v>1.0442283485371584</v>
      </c>
      <c r="AW432" s="305">
        <f>AV432*MoM!AW432/100</f>
        <v>1.0499716044541128</v>
      </c>
      <c r="AX432" s="305">
        <f>AW432*MoM!AX432/100</f>
        <v>1.0688710933342866</v>
      </c>
      <c r="AY432" s="305">
        <f>AX432*MoM!AY432/100</f>
        <v>1.0783840460649619</v>
      </c>
      <c r="AZ432" s="305">
        <f>AY432*MoM!AZ432/100</f>
        <v>1.0894914017394308</v>
      </c>
    </row>
    <row r="433" spans="1:52" ht="26.25" x14ac:dyDescent="0.45">
      <c r="A433" s="305">
        <f>Веса!A433</f>
        <v>1</v>
      </c>
      <c r="B433" s="305">
        <f>MoM!B433</f>
        <v>1</v>
      </c>
      <c r="C433" s="305">
        <f>БИПЦ_НДС!E433</f>
        <v>1</v>
      </c>
      <c r="D433" s="305">
        <f t="shared" si="6"/>
        <v>0</v>
      </c>
      <c r="E433" s="305">
        <v>0</v>
      </c>
      <c r="F433" s="305">
        <v>0</v>
      </c>
      <c r="G433" s="305">
        <v>0</v>
      </c>
      <c r="H433" s="305">
        <v>0</v>
      </c>
      <c r="I433" s="305">
        <v>1</v>
      </c>
      <c r="J433" s="308" t="s">
        <v>437</v>
      </c>
      <c r="K433" s="308" t="s">
        <v>437</v>
      </c>
      <c r="L433" s="305">
        <f>M433/MoM!M433*100</f>
        <v>0.80096337258943551</v>
      </c>
      <c r="M433" s="305">
        <f>N433/MoM!N433*100</f>
        <v>0.80713079055837411</v>
      </c>
      <c r="N433" s="305">
        <f>O433/MoM!O433*100</f>
        <v>0.81391068919906451</v>
      </c>
      <c r="O433" s="305">
        <f>P433/MoM!P433*100</f>
        <v>0.81553851057746263</v>
      </c>
      <c r="P433" s="305">
        <f>Q433/MoM!Q433*100</f>
        <v>0.82377544953429505</v>
      </c>
      <c r="Q433" s="305">
        <f>R433/MoM!R433*100</f>
        <v>0.82492873516364307</v>
      </c>
      <c r="R433" s="305">
        <f>S433/MoM!S433*100</f>
        <v>0.82839343585133041</v>
      </c>
      <c r="S433" s="305">
        <f>T433/MoM!T433*100</f>
        <v>0.82955318666152222</v>
      </c>
      <c r="T433" s="305">
        <f>U433/MoM!U433*100</f>
        <v>0.83701916534147602</v>
      </c>
      <c r="U433" s="305">
        <f>V433/MoM!V433*100</f>
        <v>0.84572416466102751</v>
      </c>
      <c r="V433" s="305">
        <f>W433/MoM!W433*100</f>
        <v>0.84707732332448515</v>
      </c>
      <c r="W433" s="305">
        <f>X433/MoM!X433*100</f>
        <v>0.85300686458775654</v>
      </c>
      <c r="X433" s="305">
        <f>Y433/MoM!Y433*100</f>
        <v>0.86051332499612865</v>
      </c>
      <c r="Y433" s="305">
        <f>Z433/MoM!Z433*100</f>
        <v>0.86438563495861132</v>
      </c>
      <c r="Z433" s="305">
        <f>AA433/MoM!AA433*100</f>
        <v>0.86697879186348714</v>
      </c>
      <c r="AA433" s="305">
        <f>AB433/MoM!AB433*100</f>
        <v>0.873914622198395</v>
      </c>
      <c r="AB433" s="305">
        <f>AC433/MoM!AC433*100</f>
        <v>0.87828419530938706</v>
      </c>
      <c r="AC433" s="305">
        <f>AD433/MoM!AD433*100</f>
        <v>0.88416869941796006</v>
      </c>
      <c r="AD433" s="305">
        <f>AE433/MoM!AE433*100</f>
        <v>0.88593703681679603</v>
      </c>
      <c r="AE433" s="305">
        <f>AF433/MoM!AF433*100</f>
        <v>0.88974656607510827</v>
      </c>
      <c r="AF433" s="305">
        <f>AG433/MoM!AG433*100</f>
        <v>0.89161503386386587</v>
      </c>
      <c r="AG433" s="305">
        <f>AH433/MoM!AH433*100</f>
        <v>0.89393323295191196</v>
      </c>
      <c r="AH433" s="305">
        <f>AI433/MoM!AI433*100</f>
        <v>0.89759835920701481</v>
      </c>
      <c r="AI433" s="305">
        <f>AJ433/MoM!AJ433*100</f>
        <v>0.90783098050197486</v>
      </c>
      <c r="AJ433" s="305">
        <f>AK433/MoM!AK433*100</f>
        <v>0.91690929030699453</v>
      </c>
      <c r="AK433" s="305">
        <f>AL433/MoM!AL433*100</f>
        <v>0.92745374714552509</v>
      </c>
      <c r="AL433" s="305">
        <f>AM433/MoM!AM433*100</f>
        <v>0.94739400270915397</v>
      </c>
      <c r="AM433" s="305">
        <f>AN433/MoM!AN433*100</f>
        <v>0.95146779692080341</v>
      </c>
      <c r="AN433" s="305">
        <f>AO433/MoM!AO433*100</f>
        <v>0.96174364912754806</v>
      </c>
      <c r="AO433" s="305">
        <f>AP433/MoM!AP433*100</f>
        <v>0.96799498284687724</v>
      </c>
      <c r="AP433" s="305">
        <f>AQ433/MoM!AQ433*100</f>
        <v>0.98948447146607799</v>
      </c>
      <c r="AQ433" s="305">
        <f>AR433/MoM!AR433*100</f>
        <v>0.99561927518916771</v>
      </c>
      <c r="AR433" s="307">
        <v>1</v>
      </c>
      <c r="AS433" s="305">
        <f>AR433*MoM!AS433/100</f>
        <v>1.0024999999999999</v>
      </c>
      <c r="AT433" s="305">
        <f>AS433*MoM!AT433/100</f>
        <v>1.0113219999999998</v>
      </c>
      <c r="AU433" s="305">
        <f>AT433*MoM!AU433/100</f>
        <v>1.0130412473999999</v>
      </c>
      <c r="AV433" s="305">
        <f>AU433*MoM!AV433/100</f>
        <v>1.028236866111</v>
      </c>
      <c r="AW433" s="305">
        <f>AV433*MoM!AW433/100</f>
        <v>1.0494185455528866</v>
      </c>
      <c r="AX433" s="305">
        <f>AW433*MoM!AX433/100</f>
        <v>1.0696723234820573</v>
      </c>
      <c r="AY433" s="305">
        <f>AX433*MoM!AY433/100</f>
        <v>1.0827223258285386</v>
      </c>
      <c r="AZ433" s="305">
        <f>AY433*MoM!AZ433/100</f>
        <v>1.1050264057406065</v>
      </c>
    </row>
    <row r="435" spans="1:52" x14ac:dyDescent="0.45">
      <c r="K435" s="75" t="s">
        <v>1869</v>
      </c>
      <c r="L435">
        <f>SUMPRODUCT(L2:L433,Веса!G2:G433,ToSep25!$C2:$C433,$B2:$B433)/SUMPRODUCT(Веса!G2:G433,ToSep25!$C2:$C433, $B2:$B433)</f>
        <v>0.87233760496547819</v>
      </c>
      <c r="M435">
        <f>SUMPRODUCT(M2:M433,Веса!H2:H433,ToSep25!$C2:$C433,$B2:$B433)/SUMPRODUCT(Веса!H2:H433,ToSep25!$C2:$C433, $B2:$B433)</f>
        <v>0.87100110269620634</v>
      </c>
      <c r="N435">
        <f>SUMPRODUCT(N2:N433,Веса!I2:I433,ToSep25!$C2:$C433,$B2:$B433)/SUMPRODUCT(Веса!I2:I433,ToSep25!$C2:$C433, $B2:$B433)</f>
        <v>0.87166895226864183</v>
      </c>
      <c r="O435">
        <f>SUMPRODUCT(O2:O433,Веса!J2:J433,ToSep25!$C2:$C433,$B2:$B433)/SUMPRODUCT(Веса!J2:J433,ToSep25!$C2:$C433, $B2:$B433)</f>
        <v>0.87252007675223675</v>
      </c>
      <c r="P435">
        <f>SUMPRODUCT(P2:P433,Веса!K2:K433,ToSep25!$C2:$C433,$B2:$B433)/SUMPRODUCT(Веса!K2:K433,ToSep25!$C2:$C433, $B2:$B433)</f>
        <v>0.87286486928190699</v>
      </c>
      <c r="Q435">
        <f>SUMPRODUCT(Q2:Q433,Веса!L2:L433,ToSep25!$C2:$C433,$B2:$B433)/SUMPRODUCT(Веса!L2:L433,ToSep25!$C2:$C433, $B2:$B433)</f>
        <v>0.87313059661111869</v>
      </c>
      <c r="R435">
        <f>SUMPRODUCT(R2:R433,Веса!M2:M433,ToSep25!$C2:$C433,$B2:$B433)/SUMPRODUCT(Веса!M2:M433,ToSep25!$C2:$C433, $B2:$B433)</f>
        <v>0.87651772778591108</v>
      </c>
      <c r="S435">
        <f>SUMPRODUCT(S2:S433,Веса!N2:N433,ToSep25!$C2:$C433,$B2:$B433)/SUMPRODUCT(Веса!N2:N433,ToSep25!$C2:$C433, $B2:$B433)</f>
        <v>0.88171271295817366</v>
      </c>
      <c r="T435">
        <f>SUMPRODUCT(T2:T433,Веса!O2:O433,ToSep25!$C2:$C433,$B2:$B433)/SUMPRODUCT(Веса!O2:O433,ToSep25!$C2:$C433, $B2:$B433)</f>
        <v>0.88786486134576059</v>
      </c>
      <c r="U435">
        <f>SUMPRODUCT(U2:U433,Веса!P2:P433,ToSep25!$C2:$C433,$B2:$B433)/SUMPRODUCT(Веса!P2:P433,ToSep25!$C2:$C433, $B2:$B433)</f>
        <v>0.89475992749319733</v>
      </c>
      <c r="V435">
        <f>SUMPRODUCT(V2:V433,Веса!Q2:Q433,ToSep25!$C2:$C433,$B2:$B433)/SUMPRODUCT(Веса!Q2:Q433,ToSep25!$C2:$C433, $B2:$B433)</f>
        <v>0.89933442860292545</v>
      </c>
      <c r="W435">
        <f>SUMPRODUCT(W2:W433,Веса!R2:R433,ToSep25!$C2:$C433,$B2:$B433)/SUMPRODUCT(Веса!R2:R433,ToSep25!$C2:$C433, $B2:$B433)</f>
        <v>0.90314520191613512</v>
      </c>
      <c r="X435">
        <f>SUMPRODUCT(X2:X433,Веса!S2:S433,ToSep25!$C2:$C433,$B2:$B433)/SUMPRODUCT(Веса!S2:S433,ToSep25!$C2:$C433, $B2:$B433)</f>
        <v>0.90750485422336191</v>
      </c>
      <c r="Y435">
        <f>SUMPRODUCT(Y2:Y433,Веса!T2:T433,ToSep25!$C2:$C433,$B2:$B433)/SUMPRODUCT(Веса!T2:T433,ToSep25!$C2:$C433, $B2:$B433)</f>
        <v>0.91138658880763723</v>
      </c>
      <c r="Z435">
        <f>SUMPRODUCT(Z2:Z433,Веса!U2:U433,ToSep25!$C2:$C433,$B2:$B433)/SUMPRODUCT(Веса!U2:U433,ToSep25!$C2:$C433, $B2:$B433)</f>
        <v>0.91504548568034261</v>
      </c>
      <c r="AA435">
        <f>SUMPRODUCT(AA2:AA433,Веса!V2:V433,ToSep25!$C2:$C433,$B2:$B433)/SUMPRODUCT(Веса!V2:V433,ToSep25!$C2:$C433, $B2:$B433)</f>
        <v>0.92094978672780048</v>
      </c>
      <c r="AB435">
        <f>SUMPRODUCT(AB2:AB433,Веса!W2:W433,ToSep25!$C2:$C433,$B2:$B433)/SUMPRODUCT(Веса!W2:W433,ToSep25!$C2:$C433, $B2:$B433)</f>
        <v>0.92500855237034774</v>
      </c>
      <c r="AC435">
        <f>SUMPRODUCT(AC2:AC433,Веса!X2:X433,ToSep25!$C2:$C433,$B2:$B433)/SUMPRODUCT(Веса!X2:X433,ToSep25!$C2:$C433, $B2:$B433)</f>
        <v>0.92729744274141146</v>
      </c>
      <c r="AD435">
        <f>SUMPRODUCT(AD2:AD433,Веса!Y2:Y433,ToSep25!$C2:$C433,$B2:$B433)/SUMPRODUCT(Веса!Y2:Y433,ToSep25!$C2:$C433, $B2:$B433)</f>
        <v>0.93011138377493319</v>
      </c>
      <c r="AE435">
        <f>SUMPRODUCT(AE2:AE433,Веса!Z2:Z433,ToSep25!$C2:$C433,$B2:$B433)/SUMPRODUCT(Веса!Z2:Z433,ToSep25!$C2:$C433, $B2:$B433)</f>
        <v>0.93403519711136185</v>
      </c>
      <c r="AF435">
        <f>SUMPRODUCT(AF2:AF433,Веса!AA2:AA433,ToSep25!$C2:$C433,$B2:$B433)/SUMPRODUCT(Веса!AA2:AA433,ToSep25!$C2:$C433, $B2:$B433)</f>
        <v>0.94060643016089984</v>
      </c>
      <c r="AG435">
        <f>SUMPRODUCT(AG2:AG433,Веса!AB2:AB433,ToSep25!$C2:$C433,$B2:$B433)/SUMPRODUCT(Веса!AB2:AB433,ToSep25!$C2:$C433, $B2:$B433)</f>
        <v>0.94882810598057155</v>
      </c>
      <c r="AH435">
        <f>SUMPRODUCT(AH2:AH433,Веса!AC2:AC433,ToSep25!$C2:$C433,$B2:$B433)/SUMPRODUCT(Веса!AC2:AC433,ToSep25!$C2:$C433, $B2:$B433)</f>
        <v>0.95783623605013168</v>
      </c>
      <c r="AI435">
        <f>SUMPRODUCT(AI2:AI433,Веса!AD2:AD433,ToSep25!$C2:$C433,$B2:$B433)/SUMPRODUCT(Веса!AD2:AD433,ToSep25!$C2:$C433, $B2:$B433)</f>
        <v>0.96729125604649113</v>
      </c>
      <c r="AJ435">
        <f>SUMPRODUCT(AJ2:AJ433,Веса!AE2:AE433,ToSep25!$C2:$C433,$B2:$B433)/SUMPRODUCT(Веса!AE2:AE433,ToSep25!$C2:$C433, $B2:$B433)</f>
        <v>0.97463015919953977</v>
      </c>
      <c r="AK435">
        <f>SUMPRODUCT(AK2:AK433,Веса!AF2:AF433,ToSep25!$C2:$C433,$B2:$B433)/SUMPRODUCT(Веса!AF2:AF433,ToSep25!$C2:$C433, $B2:$B433)</f>
        <v>0.98089306502122431</v>
      </c>
      <c r="AL435">
        <f>SUMPRODUCT(AL2:AL433,Веса!AG2:AG433,ToSep25!$C2:$C433,$B2:$B433)/SUMPRODUCT(Веса!AG2:AG433,ToSep25!$C2:$C433, $B2:$B433)</f>
        <v>0.98564343367297103</v>
      </c>
      <c r="AM435">
        <f>SUMPRODUCT(AM2:AM433,Веса!AH2:AH433,ToSep25!$C2:$C433,$B2:$B433)/SUMPRODUCT(Веса!AH2:AH433,ToSep25!$C2:$C433, $B2:$B433)</f>
        <v>0.98854137903971684</v>
      </c>
      <c r="AN435">
        <f>SUMPRODUCT(AN2:AN433,Веса!AI2:AI433,ToSep25!$C2:$C433,$B2:$B433)/SUMPRODUCT(Веса!AI2:AI433,ToSep25!$C2:$C433, $B2:$B433)</f>
        <v>0.98920897172425915</v>
      </c>
      <c r="AO435">
        <f>SUMPRODUCT(AO2:AO433,Веса!AJ2:AJ433,ToSep25!$C2:$C433,$B2:$B433)/SUMPRODUCT(Веса!AJ2:AJ433,ToSep25!$C2:$C433, $B2:$B433)</f>
        <v>0.99060632706711449</v>
      </c>
      <c r="AP435">
        <f>SUMPRODUCT(AP2:AP433,Веса!AK2:AK433,ToSep25!$C2:$C433,$B2:$B433)/SUMPRODUCT(Веса!AK2:AK433,ToSep25!$C2:$C433, $B2:$B433)</f>
        <v>0.99346022174052773</v>
      </c>
      <c r="AQ435">
        <f>SUMPRODUCT(AQ2:AQ433,Веса!AL2:AL433,ToSep25!$C2:$C433,$B2:$B433)/SUMPRODUCT(Веса!AL2:AL433,ToSep25!$C2:$C433, $B2:$B433)</f>
        <v>0.99669082637501172</v>
      </c>
      <c r="AR435" s="78">
        <f>SUMPRODUCT(AR2:AR433,Веса!AM2:AM433,ToSep25!$C2:$C433,$B2:$B433)/SUMPRODUCT(Веса!AM2:AM433,ToSep25!$C2:$C433, $B2:$B433)</f>
        <v>1</v>
      </c>
      <c r="AS435">
        <f>SUMPRODUCT(AS2:AS433,Веса!AN2:AN433,ToSep25!$C2:$C433,$B2:$B433)/SUMPRODUCT(Веса!AN2:AN433,ToSep25!$C2:$C433, $B2:$B433)</f>
        <v>1.00495882164975</v>
      </c>
      <c r="AT435">
        <f>SUMPRODUCT(AT2:AT433,Веса!AO2:AO433,ToSep25!$C2:$C433,$B2:$B433)/SUMPRODUCT(Веса!AO2:AO433,ToSep25!$C2:$C433, $B2:$B433)</f>
        <v>1.0094008893604074</v>
      </c>
      <c r="AU435">
        <f>SUMPRODUCT(AU2:AU433,Веса!AP2:AP433,ToSep25!$C2:$C433,$B2:$B433)/SUMPRODUCT(Веса!AP2:AP433,ToSep25!$C2:$C433, $B2:$B433)</f>
        <v>1.0154523916011555</v>
      </c>
      <c r="AV435">
        <f>SUMPRODUCT(AV2:AV433,Веса!AQ2:AQ433,ToSep25!$C2:$C433,$B2:$B433)/SUMPRODUCT(Веса!AQ2:AQ433,ToSep25!$C2:$C433, $B2:$B433)</f>
        <v>1.0240634895365359</v>
      </c>
      <c r="AW435">
        <f>SUMPRODUCT(AW2:AW433,Веса!AR2:AR433,ToSep25!$C2:$C433,$B2:$B433)/SUMPRODUCT(Веса!AR2:AR433,ToSep25!$C2:$C433, $B2:$B433)</f>
        <v>1.0288058616653939</v>
      </c>
      <c r="AX435">
        <f>SUMPRODUCT(AX2:AX433,Веса!AS2:AS433,ToSep25!$C2:$C433,$B2:$B433)/SUMPRODUCT(Веса!AS2:AS433,ToSep25!$C2:$C433, $B2:$B433)</f>
        <v>1.0337705117143288</v>
      </c>
      <c r="AY435">
        <f>SUMPRODUCT(AY2:AY433,Веса!AT2:AT433,ToSep25!$C2:$C433,$B2:$B433)/SUMPRODUCT(Веса!AT2:AT433,ToSep25!$C2:$C433, $B2:$B433)</f>
        <v>1.037452110724062</v>
      </c>
      <c r="AZ435">
        <f>SUMPRODUCT(AZ2:AZ433,Веса!AU2:AU433,ToSep25!$C2:$C433,$B2:$B433)/SUMPRODUCT(Веса!AU2:AU433,ToSep25!$C2:$C433, $B2:$B433)</f>
        <v>1.03921836778024</v>
      </c>
    </row>
    <row r="436" spans="1:52" x14ac:dyDescent="0.45">
      <c r="K436" s="75" t="s">
        <v>1872</v>
      </c>
      <c r="L436">
        <f>SUMPRODUCT(L2:L433,Веса!G2:G433,ToSep25!$C2:$C433,$E2:$E433,$B2:$B433)/SUMPRODUCT(Веса!G2:G433,ToSep25!$C2:$C433,$E2:$E433,$B2:$B433)</f>
        <v>0.83505582856752414</v>
      </c>
      <c r="M436">
        <f>SUMPRODUCT(M2:M433,Веса!H2:H433,ToSep25!$C2:$C433,$E2:$E433,$B2:$B433)/SUMPRODUCT(Веса!H2:H433,ToSep25!$C2:$C433,$E2:$E433,$B2:$B433)</f>
        <v>0.83345558034257938</v>
      </c>
      <c r="N436">
        <f>SUMPRODUCT(N2:N433,Веса!I2:I433,ToSep25!$C2:$C433,$E2:$E433,$B2:$B433)/SUMPRODUCT(Веса!I2:I433,ToSep25!$C2:$C433,$E2:$E433,$B2:$B433)</f>
        <v>0.83416680169163426</v>
      </c>
      <c r="O436">
        <f>SUMPRODUCT(O2:O433,Веса!J2:J433,ToSep25!$C2:$C433,$E2:$E433,$B2:$B433)/SUMPRODUCT(Веса!J2:J433,ToSep25!$C2:$C433,$E2:$E433,$B2:$B433)</f>
        <v>0.83382534170856348</v>
      </c>
      <c r="P436">
        <f>SUMPRODUCT(P2:P433,Веса!K2:K433,ToSep25!$C2:$C433,$E2:$E433,$B2:$B433)/SUMPRODUCT(Веса!K2:K433,ToSep25!$C2:$C433,$E2:$E433,$B2:$B433)</f>
        <v>0.83439201136592411</v>
      </c>
      <c r="Q436">
        <f>SUMPRODUCT(Q2:Q433,Веса!L2:L433,ToSep25!$C2:$C433,$E2:$E433,$B2:$B433)/SUMPRODUCT(Веса!L2:L433,ToSep25!$C2:$C433,$E2:$E433,$B2:$B433)</f>
        <v>0.83492072623800262</v>
      </c>
      <c r="R436">
        <f>SUMPRODUCT(R2:R433,Веса!M2:M433,ToSep25!$C2:$C433,$E2:$E433,$B2:$B433)/SUMPRODUCT(Веса!M2:M433,ToSep25!$C2:$C433,$E2:$E433,$B2:$B433)</f>
        <v>0.83600135776164852</v>
      </c>
      <c r="S436">
        <f>SUMPRODUCT(S2:S433,Веса!N2:N433,ToSep25!$C2:$C433,$E2:$E433,$B2:$B433)/SUMPRODUCT(Веса!N2:N433,ToSep25!$C2:$C433,$E2:$E433,$B2:$B433)</f>
        <v>0.83834434438921901</v>
      </c>
      <c r="T436">
        <f>SUMPRODUCT(T2:T433,Веса!O2:O433,ToSep25!$C2:$C433,$E2:$E433,$B2:$B433)/SUMPRODUCT(Веса!O2:O433,ToSep25!$C2:$C433,$E2:$E433,$B2:$B433)</f>
        <v>0.84140078971650056</v>
      </c>
      <c r="U436">
        <f>SUMPRODUCT(U2:U433,Веса!P2:P433,ToSep25!$C2:$C433,$E2:$E433,$B2:$B433)/SUMPRODUCT(Веса!P2:P433,ToSep25!$C2:$C433,$E2:$E433,$B2:$B433)</f>
        <v>0.84666913527315912</v>
      </c>
      <c r="V436">
        <f>SUMPRODUCT(V2:V433,Веса!Q2:Q433,ToSep25!$C2:$C433,$E2:$E433,$B2:$B433)/SUMPRODUCT(Веса!Q2:Q433,ToSep25!$C2:$C433,$E2:$E433,$B2:$B433)</f>
        <v>0.852195071575229</v>
      </c>
      <c r="W436">
        <f>SUMPRODUCT(W2:W433,Веса!R2:R433,ToSep25!$C2:$C433,$E2:$E433,$B2:$B433)/SUMPRODUCT(Веса!R2:R433,ToSep25!$C2:$C433,$E2:$E433,$B2:$B433)</f>
        <v>0.85592363874060906</v>
      </c>
      <c r="X436">
        <f>SUMPRODUCT(X2:X433,Веса!S2:S433,ToSep25!$C2:$C433,$E2:$E433,$B2:$B433)/SUMPRODUCT(Веса!S2:S433,ToSep25!$C2:$C433,$E2:$E433,$B2:$B433)</f>
        <v>0.86049204915443001</v>
      </c>
      <c r="Y436">
        <f>SUMPRODUCT(Y2:Y433,Веса!T2:T433,ToSep25!$C2:$C433,$E2:$E433,$B2:$B433)/SUMPRODUCT(Веса!T2:T433,ToSep25!$C2:$C433,$E2:$E433,$B2:$B433)</f>
        <v>0.86382000348526844</v>
      </c>
      <c r="Z436">
        <f>SUMPRODUCT(Z2:Z433,Веса!U2:U433,ToSep25!$C2:$C433,$E2:$E433,$B2:$B433)/SUMPRODUCT(Веса!U2:U433,ToSep25!$C2:$C433,$E2:$E433,$B2:$B433)</f>
        <v>0.8675338664547817</v>
      </c>
      <c r="AA436">
        <f>SUMPRODUCT(AA2:AA433,Веса!V2:V433,ToSep25!$C2:$C433,$E2:$E433,$B2:$B433)/SUMPRODUCT(Веса!V2:V433,ToSep25!$C2:$C433,$E2:$E433,$B2:$B433)</f>
        <v>0.87515136819867956</v>
      </c>
      <c r="AB436">
        <f>SUMPRODUCT(AB2:AB433,Веса!W2:W433,ToSep25!$C2:$C433,$E2:$E433,$B2:$B433)/SUMPRODUCT(Веса!W2:W433,ToSep25!$C2:$C433,$E2:$E433,$B2:$B433)</f>
        <v>0.88026733603186225</v>
      </c>
      <c r="AC436">
        <f>SUMPRODUCT(AC2:AC433,Веса!X2:X433,ToSep25!$C2:$C433,$E2:$E433,$B2:$B433)/SUMPRODUCT(Веса!X2:X433,ToSep25!$C2:$C433,$E2:$E433,$B2:$B433)</f>
        <v>0.88484303951983967</v>
      </c>
      <c r="AD436">
        <f>SUMPRODUCT(AD2:AD433,Веса!Y2:Y433,ToSep25!$C2:$C433,$E2:$E433,$B2:$B433)/SUMPRODUCT(Веса!Y2:Y433,ToSep25!$C2:$C433,$E2:$E433,$B2:$B433)</f>
        <v>0.88843791039144882</v>
      </c>
      <c r="AE436">
        <f>SUMPRODUCT(AE2:AE433,Веса!Z2:Z433,ToSep25!$C2:$C433,$E2:$E433,$B2:$B433)/SUMPRODUCT(Веса!Z2:Z433,ToSep25!$C2:$C433,$E2:$E433,$B2:$B433)</f>
        <v>0.8922157366583805</v>
      </c>
      <c r="AF436">
        <f>SUMPRODUCT(AF2:AF433,Веса!AA2:AA433,ToSep25!$C2:$C433,$E2:$E433,$B2:$B433)/SUMPRODUCT(Веса!AA2:AA433,ToSep25!$C2:$C433,$E2:$E433,$B2:$B433)</f>
        <v>0.898739744099323</v>
      </c>
      <c r="AG436">
        <f>SUMPRODUCT(AG2:AG433,Веса!AB2:AB433,ToSep25!$C2:$C433,$E2:$E433,$B2:$B433)/SUMPRODUCT(Веса!AB2:AB433,ToSep25!$C2:$C433,$E2:$E433,$B2:$B433)</f>
        <v>0.90891386620499881</v>
      </c>
      <c r="AH436">
        <f>SUMPRODUCT(AH2:AH433,Веса!AC2:AC433,ToSep25!$C2:$C433,$E2:$E433,$B2:$B433)/SUMPRODUCT(Веса!AC2:AC433,ToSep25!$C2:$C433,$E2:$E433,$B2:$B433)</f>
        <v>0.91863565907288647</v>
      </c>
      <c r="AI436">
        <f>SUMPRODUCT(AI2:AI433,Веса!AD2:AD433,ToSep25!$C2:$C433,$E2:$E433,$B2:$B433)/SUMPRODUCT(Веса!AD2:AD433,ToSep25!$C2:$C433,$E2:$E433,$B2:$B433)</f>
        <v>0.92967568586754201</v>
      </c>
      <c r="AJ436">
        <f>SUMPRODUCT(AJ2:AJ433,Веса!AE2:AE433,ToSep25!$C2:$C433,$E2:$E433,$B2:$B433)/SUMPRODUCT(Веса!AE2:AE433,ToSep25!$C2:$C433,$E2:$E433,$B2:$B433)</f>
        <v>0.93782303645331055</v>
      </c>
      <c r="AK436">
        <f>SUMPRODUCT(AK2:AK433,Веса!AF2:AF433,ToSep25!$C2:$C433,$E2:$E433,$B2:$B433)/SUMPRODUCT(Веса!AF2:AF433,ToSep25!$C2:$C433,$E2:$E433,$B2:$B433)</f>
        <v>0.95201478189435151</v>
      </c>
      <c r="AL436">
        <f>SUMPRODUCT(AL2:AL433,Веса!AG2:AG433,ToSep25!$C2:$C433,$E2:$E433,$B2:$B433)/SUMPRODUCT(Веса!AG2:AG433,ToSep25!$C2:$C433,$E2:$E433,$B2:$B433)</f>
        <v>0.96418996616073405</v>
      </c>
      <c r="AM436">
        <f>SUMPRODUCT(AM2:AM433,Веса!AH2:AH433,ToSep25!$C2:$C433,$E2:$E433,$B2:$B433)/SUMPRODUCT(Веса!AH2:AH433,ToSep25!$C2:$C433,$E2:$E433,$B2:$B433)</f>
        <v>0.97440654119625703</v>
      </c>
      <c r="AN436">
        <f>SUMPRODUCT(AN2:AN433,Веса!AI2:AI433,ToSep25!$C2:$C433,$E2:$E433,$B2:$B433)/SUMPRODUCT(Веса!AI2:AI433,ToSep25!$C2:$C433,$E2:$E433,$B2:$B433)</f>
        <v>0.98104902495186441</v>
      </c>
      <c r="AO436">
        <f>SUMPRODUCT(AO2:AO433,Веса!AJ2:AJ433,ToSep25!$C2:$C433,$E2:$E433,$B2:$B433)/SUMPRODUCT(Веса!AJ2:AJ433,ToSep25!$C2:$C433,$E2:$E433,$B2:$B433)</f>
        <v>0.98862407737201241</v>
      </c>
      <c r="AP436">
        <f>SUMPRODUCT(AP2:AP433,Веса!AK2:AK433,ToSep25!$C2:$C433,$E2:$E433,$B2:$B433)/SUMPRODUCT(Веса!AK2:AK433,ToSep25!$C2:$C433,$E2:$E433,$B2:$B433)</f>
        <v>0.9938710488664797</v>
      </c>
      <c r="AQ436">
        <f>SUMPRODUCT(AQ2:AQ433,Веса!AL2:AL433,ToSep25!$C2:$C433,$E2:$E433,$B2:$B433)/SUMPRODUCT(Веса!AL2:AL433,ToSep25!$C2:$C433,$E2:$E433,$B2:$B433)</f>
        <v>0.9972495782964681</v>
      </c>
      <c r="AR436" s="78">
        <f>SUMPRODUCT(AR2:AR433,Веса!AM2:AM433,ToSep25!$C2:$C433,$E2:$E433,$B2:$B433)/SUMPRODUCT(Веса!AM2:AM433,ToSep25!$C2:$C433,$E2:$E433,$B2:$B433)</f>
        <v>1</v>
      </c>
      <c r="AS436">
        <f>SUMPRODUCT(AS2:AS433,Веса!AN2:AN433,ToSep25!$C2:$C433,$E2:$E433,$B2:$B433)/SUMPRODUCT(Веса!AN2:AN433,ToSep25!$C2:$C433,$E2:$E433,$B2:$B433)</f>
        <v>1.0064628684464414</v>
      </c>
      <c r="AT436">
        <f>SUMPRODUCT(AT2:AT433,Веса!AO2:AO433,ToSep25!$C2:$C433,$E2:$E433,$B2:$B433)/SUMPRODUCT(Веса!AO2:AO433,ToSep25!$C2:$C433,$E2:$E433,$B2:$B433)</f>
        <v>1.0106872408392267</v>
      </c>
      <c r="AU436">
        <f>SUMPRODUCT(AU2:AU433,Веса!AP2:AP433,ToSep25!$C2:$C433,$E2:$E433,$B2:$B433)/SUMPRODUCT(Веса!AP2:AP433,ToSep25!$C2:$C433,$E2:$E433,$B2:$B433)</f>
        <v>1.0157479116684176</v>
      </c>
      <c r="AV436">
        <f>SUMPRODUCT(AV2:AV433,Веса!AQ2:AQ433,ToSep25!$C2:$C433,$E2:$E433,$B2:$B433)/SUMPRODUCT(Веса!AQ2:AQ433,ToSep25!$C2:$C433,$E2:$E433,$B2:$B433)</f>
        <v>1.0263369264035698</v>
      </c>
      <c r="AW436">
        <f>SUMPRODUCT(AW2:AW433,Веса!AR2:AR433,ToSep25!$C2:$C433,$E2:$E433,$B2:$B433)/SUMPRODUCT(Веса!AR2:AR433,ToSep25!$C2:$C433,$E2:$E433,$B2:$B433)</f>
        <v>1.0303888712989073</v>
      </c>
      <c r="AX436">
        <f>SUMPRODUCT(AX2:AX433,Веса!AS2:AS433,ToSep25!$C2:$C433,$E2:$E433,$B2:$B433)/SUMPRODUCT(Веса!AS2:AS433,ToSep25!$C2:$C433,$E2:$E433,$B2:$B433)</f>
        <v>1.0334980990670672</v>
      </c>
      <c r="AY436">
        <f>SUMPRODUCT(AY2:AY433,Веса!AT2:AT433,ToSep25!$C2:$C433,$E2:$E433,$B2:$B433)/SUMPRODUCT(Веса!AT2:AT433,ToSep25!$C2:$C433,$E2:$E433,$B2:$B433)</f>
        <v>1.0377343406886761</v>
      </c>
      <c r="AZ436">
        <f>SUMPRODUCT(AZ2:AZ433,Веса!AU2:AU433,ToSep25!$C2:$C433,$E2:$E433,$B2:$B433)/SUMPRODUCT(Веса!AU2:AU433,ToSep25!$C2:$C433,$E2:$E433,$B2:$B433)</f>
        <v>1.037955889933732</v>
      </c>
    </row>
    <row r="437" spans="1:52" x14ac:dyDescent="0.45">
      <c r="K437" s="75" t="s">
        <v>1873</v>
      </c>
      <c r="L437">
        <f>SUMPRODUCT(L2:L433,Веса!G2:G433,ToSep25!$C2:$C433,$F2:$F433,$B2:$B433)/SUMPRODUCT(Веса!G2:G433,ToSep25!$C2:$C433,$F2:$F433,$B2:$B433)</f>
        <v>0.92474821252019734</v>
      </c>
      <c r="M437">
        <f>SUMPRODUCT(M2:M433,Веса!H2:H433,ToSep25!$C2:$C433,$F2:$F433,$B2:$B433)/SUMPRODUCT(Веса!H2:H433,ToSep25!$C2:$C433,$F2:$F433,$B2:$B433)</f>
        <v>0.92180559820818875</v>
      </c>
      <c r="N437">
        <f>SUMPRODUCT(N2:N433,Веса!I2:I433,ToSep25!$C2:$C433,$F2:$F433,$B2:$B433)/SUMPRODUCT(Веса!I2:I433,ToSep25!$C2:$C433,$F2:$F433,$B2:$B433)</f>
        <v>0.92163884284997122</v>
      </c>
      <c r="O437">
        <f>SUMPRODUCT(O2:O433,Веса!J2:J433,ToSep25!$C2:$C433,$F2:$F433,$B2:$B433)/SUMPRODUCT(Веса!J2:J433,ToSep25!$C2:$C433,$F2:$F433,$B2:$B433)</f>
        <v>0.92128579817351164</v>
      </c>
      <c r="P437">
        <f>SUMPRODUCT(P2:P433,Веса!K2:K433,ToSep25!$C2:$C433,$F2:$F433,$B2:$B433)/SUMPRODUCT(Веса!K2:K433,ToSep25!$C2:$C433,$F2:$F433,$B2:$B433)</f>
        <v>0.9209750616044512</v>
      </c>
      <c r="Q437">
        <f>SUMPRODUCT(Q2:Q433,Веса!L2:L433,ToSep25!$C2:$C433,$F2:$F433,$B2:$B433)/SUMPRODUCT(Веса!L2:L433,ToSep25!$C2:$C433,$F2:$F433,$B2:$B433)</f>
        <v>0.91973217794344864</v>
      </c>
      <c r="R437">
        <f>SUMPRODUCT(R2:R433,Веса!M2:M433,ToSep25!$C2:$C433,$F2:$F433,$B2:$B433)/SUMPRODUCT(Веса!M2:M433,ToSep25!$C2:$C433,$F2:$F433,$B2:$B433)</f>
        <v>0.92448936027668283</v>
      </c>
      <c r="S437">
        <f>SUMPRODUCT(S2:S433,Веса!N2:N433,ToSep25!$C2:$C433,$F2:$F433,$B2:$B433)/SUMPRODUCT(Веса!N2:N433,ToSep25!$C2:$C433,$F2:$F433,$B2:$B433)</f>
        <v>0.93130275499830395</v>
      </c>
      <c r="T437">
        <f>SUMPRODUCT(T2:T433,Веса!O2:O433,ToSep25!$C2:$C433,$F2:$F433,$B2:$B433)/SUMPRODUCT(Веса!O2:O433,ToSep25!$C2:$C433,$F2:$F433,$B2:$B433)</f>
        <v>0.93700301484358905</v>
      </c>
      <c r="U437">
        <f>SUMPRODUCT(U2:U433,Веса!P2:P433,ToSep25!$C2:$C433,$F2:$F433,$B2:$B433)/SUMPRODUCT(Веса!P2:P433,ToSep25!$C2:$C433,$F2:$F433,$B2:$B433)</f>
        <v>0.94376906193324772</v>
      </c>
      <c r="V437">
        <f>SUMPRODUCT(V2:V433,Веса!Q2:Q433,ToSep25!$C2:$C433,$F2:$F433,$B2:$B433)/SUMPRODUCT(Веса!Q2:Q433,ToSep25!$C2:$C433,$F2:$F433,$B2:$B433)</f>
        <v>0.94675235952662062</v>
      </c>
      <c r="W437">
        <f>SUMPRODUCT(W2:W433,Веса!R2:R433,ToSep25!$C2:$C433,$F2:$F433,$B2:$B433)/SUMPRODUCT(Веса!R2:R433,ToSep25!$C2:$C433,$F2:$F433,$B2:$B433)</f>
        <v>0.95055243880731621</v>
      </c>
      <c r="X437">
        <f>SUMPRODUCT(X2:X433,Веса!S2:S433,ToSep25!$C2:$C433,$F2:$F433,$B2:$B433)/SUMPRODUCT(Веса!S2:S433,ToSep25!$C2:$C433,$F2:$F433,$B2:$B433)</f>
        <v>0.95553999807119516</v>
      </c>
      <c r="Y437">
        <f>SUMPRODUCT(Y2:Y433,Веса!T2:T433,ToSep25!$C2:$C433,$F2:$F433,$B2:$B433)/SUMPRODUCT(Веса!T2:T433,ToSep25!$C2:$C433,$F2:$F433,$B2:$B433)</f>
        <v>0.95862106182970197</v>
      </c>
      <c r="Z437">
        <f>SUMPRODUCT(Z2:Z433,Веса!U2:U433,ToSep25!$C2:$C433,$F2:$F433,$B2:$B433)/SUMPRODUCT(Веса!U2:U433,ToSep25!$C2:$C433,$F2:$F433,$B2:$B433)</f>
        <v>0.96152640467447659</v>
      </c>
      <c r="AA437">
        <f>SUMPRODUCT(AA2:AA433,Веса!V2:V433,ToSep25!$C2:$C433,$F2:$F433,$B2:$B433)/SUMPRODUCT(Веса!V2:V433,ToSep25!$C2:$C433,$F2:$F433,$B2:$B433)</f>
        <v>0.96428515281490323</v>
      </c>
      <c r="AB437">
        <f>SUMPRODUCT(AB2:AB433,Веса!W2:W433,ToSep25!$C2:$C433,$F2:$F433,$B2:$B433)/SUMPRODUCT(Веса!W2:W433,ToSep25!$C2:$C433,$F2:$F433,$B2:$B433)</f>
        <v>0.9673579270083783</v>
      </c>
      <c r="AC437">
        <f>SUMPRODUCT(AC2:AC433,Веса!X2:X433,ToSep25!$C2:$C433,$F2:$F433,$B2:$B433)/SUMPRODUCT(Веса!X2:X433,ToSep25!$C2:$C433,$F2:$F433,$B2:$B433)</f>
        <v>0.96822871023742296</v>
      </c>
      <c r="AD437">
        <f>SUMPRODUCT(AD2:AD433,Веса!Y2:Y433,ToSep25!$C2:$C433,$F2:$F433,$B2:$B433)/SUMPRODUCT(Веса!Y2:Y433,ToSep25!$C2:$C433,$F2:$F433,$B2:$B433)</f>
        <v>0.96982266293118802</v>
      </c>
      <c r="AE437">
        <f>SUMPRODUCT(AE2:AE433,Веса!Z2:Z433,ToSep25!$C2:$C433,$F2:$F433,$B2:$B433)/SUMPRODUCT(Веса!Z2:Z433,ToSep25!$C2:$C433,$F2:$F433,$B2:$B433)</f>
        <v>0.97362390819534972</v>
      </c>
      <c r="AF437">
        <f>SUMPRODUCT(AF2:AF433,Веса!AA2:AA433,ToSep25!$C2:$C433,$F2:$F433,$B2:$B433)/SUMPRODUCT(Веса!AA2:AA433,ToSep25!$C2:$C433,$F2:$F433,$B2:$B433)</f>
        <v>0.97828360698601102</v>
      </c>
      <c r="AG437">
        <f>SUMPRODUCT(AG2:AG433,Веса!AB2:AB433,ToSep25!$C2:$C433,$F2:$F433,$B2:$B433)/SUMPRODUCT(Веса!AB2:AB433,ToSep25!$C2:$C433,$F2:$F433,$B2:$B433)</f>
        <v>0.98397484214490749</v>
      </c>
      <c r="AH437">
        <f>SUMPRODUCT(AH2:AH433,Веса!AC2:AC433,ToSep25!$C2:$C433,$F2:$F433,$B2:$B433)/SUMPRODUCT(Веса!AC2:AC433,ToSep25!$C2:$C433,$F2:$F433,$B2:$B433)</f>
        <v>0.98893745299907232</v>
      </c>
      <c r="AI437">
        <f>SUMPRODUCT(AI2:AI433,Веса!AD2:AD433,ToSep25!$C2:$C433,$F2:$F433,$B2:$B433)/SUMPRODUCT(Веса!AD2:AD433,ToSep25!$C2:$C433,$F2:$F433,$B2:$B433)</f>
        <v>0.99865969911733676</v>
      </c>
      <c r="AJ437">
        <f>SUMPRODUCT(AJ2:AJ433,Веса!AE2:AE433,ToSep25!$C2:$C433,$F2:$F433,$B2:$B433)/SUMPRODUCT(Веса!AE2:AE433,ToSep25!$C2:$C433,$F2:$F433,$B2:$B433)</f>
        <v>1.0029366251024499</v>
      </c>
      <c r="AK437">
        <f>SUMPRODUCT(AK2:AK433,Веса!AF2:AF433,ToSep25!$C2:$C433,$F2:$F433,$B2:$B433)/SUMPRODUCT(Веса!AF2:AF433,ToSep25!$C2:$C433,$F2:$F433,$B2:$B433)</f>
        <v>1.0056793649348863</v>
      </c>
      <c r="AL437">
        <f>SUMPRODUCT(AL2:AL433,Веса!AG2:AG433,ToSep25!$C2:$C433,$F2:$F433,$B2:$B433)/SUMPRODUCT(Веса!AG2:AG433,ToSep25!$C2:$C433,$F2:$F433,$B2:$B433)</f>
        <v>1.0056172930590246</v>
      </c>
      <c r="AM437">
        <f>SUMPRODUCT(AM2:AM433,Веса!AH2:AH433,ToSep25!$C2:$C433,$F2:$F433,$B2:$B433)/SUMPRODUCT(Веса!AH2:AH433,ToSep25!$C2:$C433,$F2:$F433,$B2:$B433)</f>
        <v>1.0022689430712204</v>
      </c>
      <c r="AN437">
        <f>SUMPRODUCT(AN2:AN433,Веса!AI2:AI433,ToSep25!$C2:$C433,$F2:$F433,$B2:$B433)/SUMPRODUCT(Веса!AI2:AI433,ToSep25!$C2:$C433,$F2:$F433,$B2:$B433)</f>
        <v>0.99781557499898921</v>
      </c>
      <c r="AO437">
        <f>SUMPRODUCT(AO2:AO433,Веса!AJ2:AJ433,ToSep25!$C2:$C433,$F2:$F433,$B2:$B433)/SUMPRODUCT(Веса!AJ2:AJ433,ToSep25!$C2:$C433,$F2:$F433,$B2:$B433)</f>
        <v>0.99472743111052697</v>
      </c>
      <c r="AP437">
        <f>SUMPRODUCT(AP2:AP433,Веса!AK2:AK433,ToSep25!$C2:$C433,$F2:$F433,$B2:$B433)/SUMPRODUCT(Веса!AK2:AK433,ToSep25!$C2:$C433,$F2:$F433,$B2:$B433)</f>
        <v>0.99511162829771105</v>
      </c>
      <c r="AQ437">
        <f>SUMPRODUCT(AQ2:AQ433,Веса!AL2:AL433,ToSep25!$C2:$C433,$F2:$F433,$B2:$B433)/SUMPRODUCT(Веса!AL2:AL433,ToSep25!$C2:$C433,$F2:$F433,$B2:$B433)</f>
        <v>0.99798495289434808</v>
      </c>
      <c r="AR437" s="78">
        <f>SUMPRODUCT(AR2:AR433,Веса!AM2:AM433,ToSep25!$C2:$C433,$F2:$F433,$B2:$B433)/SUMPRODUCT(Веса!AM2:AM433,ToSep25!$C2:$C433,$F2:$F433,$B2:$B433)</f>
        <v>1</v>
      </c>
      <c r="AS437">
        <f>SUMPRODUCT(AS2:AS433,Веса!AN2:AN433,ToSep25!$C2:$C433,$F2:$F433,$B2:$B433)/SUMPRODUCT(Веса!AN2:AN433,ToSep25!$C2:$C433,$F2:$F433,$B2:$B433)</f>
        <v>1.0027810276820379</v>
      </c>
      <c r="AT437">
        <f>SUMPRODUCT(AT2:AT433,Веса!AO2:AO433,ToSep25!$C2:$C433,$F2:$F433,$B2:$B433)/SUMPRODUCT(Веса!AO2:AO433,ToSep25!$C2:$C433,$F2:$F433,$B2:$B433)</f>
        <v>1.0058114846214039</v>
      </c>
      <c r="AU437">
        <f>SUMPRODUCT(AU2:AU433,Веса!AP2:AP433,ToSep25!$C2:$C433,$F2:$F433,$B2:$B433)/SUMPRODUCT(Веса!AP2:AP433,ToSep25!$C2:$C433,$F2:$F433,$B2:$B433)</f>
        <v>1.0099268490508604</v>
      </c>
      <c r="AV437">
        <f>SUMPRODUCT(AV2:AV433,Веса!AQ2:AQ433,ToSep25!$C2:$C433,$F2:$F433,$B2:$B433)/SUMPRODUCT(Веса!AQ2:AQ433,ToSep25!$C2:$C433,$F2:$F433,$B2:$B433)</f>
        <v>1.014520909500175</v>
      </c>
      <c r="AW437">
        <f>SUMPRODUCT(AW2:AW433,Веса!AR2:AR433,ToSep25!$C2:$C433,$F2:$F433,$B2:$B433)/SUMPRODUCT(Веса!AR2:AR433,ToSep25!$C2:$C433,$F2:$F433,$B2:$B433)</f>
        <v>1.0172961436124714</v>
      </c>
      <c r="AX437">
        <f>SUMPRODUCT(AX2:AX433,Веса!AS2:AS433,ToSep25!$C2:$C433,$F2:$F433,$B2:$B433)/SUMPRODUCT(Веса!AS2:AS433,ToSep25!$C2:$C433,$F2:$F433,$B2:$B433)</f>
        <v>1.0212860668151289</v>
      </c>
      <c r="AY437">
        <f>SUMPRODUCT(AY2:AY433,Веса!AT2:AT433,ToSep25!$C2:$C433,$F2:$F433,$B2:$B433)/SUMPRODUCT(Веса!AT2:AT433,ToSep25!$C2:$C433,$F2:$F433,$B2:$B433)</f>
        <v>1.0224924642918927</v>
      </c>
      <c r="AZ437">
        <f>SUMPRODUCT(AZ2:AZ433,Веса!AU2:AU433,ToSep25!$C2:$C433,$F2:$F433,$B2:$B433)/SUMPRODUCT(Веса!AU2:AU433,ToSep25!$C2:$C433,$F2:$F433,$B2:$B433)</f>
        <v>1.0219924904522764</v>
      </c>
    </row>
    <row r="438" spans="1:52" x14ac:dyDescent="0.45">
      <c r="K438" s="76" t="s">
        <v>1876</v>
      </c>
      <c r="L438">
        <f>SUMPRODUCT(L2:L433,Веса!G2:G433,ToSep25!$C2:$C433,$G2:$G433,$B2:$B433)/SUMPRODUCT(Веса!G2:G433,ToSep25!$C2:$C433,$G2:$G433,$B2:$B433)</f>
        <v>0.9213608887115361</v>
      </c>
      <c r="M438">
        <f>SUMPRODUCT(M2:M433,Веса!H2:H433,ToSep25!$C2:$C433,$G2:$G433,$B2:$B433)/SUMPRODUCT(Веса!H2:H433,ToSep25!$C2:$C433,$G2:$G433,$B2:$B433)</f>
        <v>0.91711909512501488</v>
      </c>
      <c r="N438">
        <f>SUMPRODUCT(N2:N433,Веса!I2:I433,ToSep25!$C2:$C433,$G2:$G433,$B2:$B433)/SUMPRODUCT(Веса!I2:I433,ToSep25!$C2:$C433,$G2:$G433,$B2:$B433)</f>
        <v>0.91574012220448309</v>
      </c>
      <c r="O438">
        <f>SUMPRODUCT(O2:O433,Веса!J2:J433,ToSep25!$C2:$C433,$G2:$G433,$B2:$B433)/SUMPRODUCT(Веса!J2:J433,ToSep25!$C2:$C433,$G2:$G433,$B2:$B433)</f>
        <v>0.91464675119944217</v>
      </c>
      <c r="P438">
        <f>SUMPRODUCT(P2:P433,Веса!K2:K433,ToSep25!$C2:$C433,$G2:$G433,$B2:$B433)/SUMPRODUCT(Веса!K2:K433,ToSep25!$C2:$C433,$G2:$G433,$B2:$B433)</f>
        <v>0.91488285156057958</v>
      </c>
      <c r="Q438">
        <f>SUMPRODUCT(Q2:Q433,Веса!L2:L433,ToSep25!$C2:$C433,$G2:$G433,$B2:$B433)/SUMPRODUCT(Веса!L2:L433,ToSep25!$C2:$C433,$G2:$G433,$B2:$B433)</f>
        <v>0.91408618948193887</v>
      </c>
      <c r="R438">
        <f>SUMPRODUCT(R2:R433,Веса!M2:M433,ToSep25!$C2:$C433,$G2:$G433,$B2:$B433)/SUMPRODUCT(Веса!M2:M433,ToSep25!$C2:$C433,$G2:$G433,$B2:$B433)</f>
        <v>0.92061483697008062</v>
      </c>
      <c r="S438">
        <f>SUMPRODUCT(S2:S433,Веса!N2:N433,ToSep25!$C2:$C433,$G2:$G433,$B2:$B433)/SUMPRODUCT(Веса!N2:N433,ToSep25!$C2:$C433,$G2:$G433,$B2:$B433)</f>
        <v>0.92775215174734027</v>
      </c>
      <c r="T438">
        <f>SUMPRODUCT(T2:T433,Веса!O2:O433,ToSep25!$C2:$C433,$G2:$G433,$B2:$B433)/SUMPRODUCT(Веса!O2:O433,ToSep25!$C2:$C433,$G2:$G433,$B2:$B433)</f>
        <v>0.93304660660395422</v>
      </c>
      <c r="U438">
        <f>SUMPRODUCT(U2:U433,Веса!P2:P433,ToSep25!$C2:$C433,$G2:$G433,$B2:$B433)/SUMPRODUCT(Веса!P2:P433,ToSep25!$C2:$C433,$G2:$G433,$B2:$B433)</f>
        <v>0.94028380897448627</v>
      </c>
      <c r="V438">
        <f>SUMPRODUCT(V2:V433,Веса!Q2:Q433,ToSep25!$C2:$C433,$G2:$G433,$B2:$B433)/SUMPRODUCT(Веса!Q2:Q433,ToSep25!$C2:$C433,$G2:$G433,$B2:$B433)</f>
        <v>0.94293414575519074</v>
      </c>
      <c r="W438">
        <f>SUMPRODUCT(W2:W433,Веса!R2:R433,ToSep25!$C2:$C433,$G2:$G433,$B2:$B433)/SUMPRODUCT(Веса!R2:R433,ToSep25!$C2:$C433,$G2:$G433,$B2:$B433)</f>
        <v>0.94690747709542122</v>
      </c>
      <c r="X438">
        <f>SUMPRODUCT(X2:X433,Веса!S2:S433,ToSep25!$C2:$C433,$G2:$G433,$B2:$B433)/SUMPRODUCT(Веса!S2:S433,ToSep25!$C2:$C433,$G2:$G433,$B2:$B433)</f>
        <v>0.95276758329759592</v>
      </c>
      <c r="Y438">
        <f>SUMPRODUCT(Y2:Y433,Веса!T2:T433,ToSep25!$C2:$C433,$G2:$G433,$B2:$B433)/SUMPRODUCT(Веса!T2:T433,ToSep25!$C2:$C433,$G2:$G433,$B2:$B433)</f>
        <v>0.9550497160497845</v>
      </c>
      <c r="Z438">
        <f>SUMPRODUCT(Z2:Z433,Веса!U2:U433,ToSep25!$C2:$C433,$G2:$G433,$B2:$B433)/SUMPRODUCT(Веса!U2:U433,ToSep25!$C2:$C433,$G2:$G433,$B2:$B433)</f>
        <v>0.95734193847715987</v>
      </c>
      <c r="AA438">
        <f>SUMPRODUCT(AA2:AA433,Веса!V2:V433,ToSep25!$C2:$C433,$G2:$G433,$B2:$B433)/SUMPRODUCT(Веса!V2:V433,ToSep25!$C2:$C433,$G2:$G433,$B2:$B433)</f>
        <v>0.95987471321379259</v>
      </c>
      <c r="AB438">
        <f>SUMPRODUCT(AB2:AB433,Веса!W2:W433,ToSep25!$C2:$C433,$G2:$G433,$B2:$B433)/SUMPRODUCT(Веса!W2:W433,ToSep25!$C2:$C433,$G2:$G433,$B2:$B433)</f>
        <v>0.96362392989574286</v>
      </c>
      <c r="AC438">
        <f>SUMPRODUCT(AC2:AC433,Веса!X2:X433,ToSep25!$C2:$C433,$G2:$G433,$B2:$B433)/SUMPRODUCT(Веса!X2:X433,ToSep25!$C2:$C433,$G2:$G433,$B2:$B433)</f>
        <v>0.96503629825490556</v>
      </c>
      <c r="AD438">
        <f>SUMPRODUCT(AD2:AD433,Веса!Y2:Y433,ToSep25!$C2:$C433,$G2:$G433,$B2:$B433)/SUMPRODUCT(Веса!Y2:Y433,ToSep25!$C2:$C433,$G2:$G433,$B2:$B433)</f>
        <v>0.96732473598537883</v>
      </c>
      <c r="AE438">
        <f>SUMPRODUCT(AE2:AE433,Веса!Z2:Z433,ToSep25!$C2:$C433,$G2:$G433,$B2:$B433)/SUMPRODUCT(Веса!Z2:Z433,ToSep25!$C2:$C433,$G2:$G433,$B2:$B433)</f>
        <v>0.97101619890759094</v>
      </c>
      <c r="AF438">
        <f>SUMPRODUCT(AF2:AF433,Веса!AA2:AA433,ToSep25!$C2:$C433,$G2:$G433,$B2:$B433)/SUMPRODUCT(Веса!AA2:AA433,ToSep25!$C2:$C433,$G2:$G433,$B2:$B433)</f>
        <v>0.97529591047063013</v>
      </c>
      <c r="AG438">
        <f>SUMPRODUCT(AG2:AG433,Веса!AB2:AB433,ToSep25!$C2:$C433,$G2:$G433,$B2:$B433)/SUMPRODUCT(Веса!AB2:AB433,ToSep25!$C2:$C433,$G2:$G433,$B2:$B433)</f>
        <v>0.98140641579072418</v>
      </c>
      <c r="AH438">
        <f>SUMPRODUCT(AH2:AH433,Веса!AC2:AC433,ToSep25!$C2:$C433,$G2:$G433,$B2:$B433)/SUMPRODUCT(Веса!AC2:AC433,ToSep25!$C2:$C433,$G2:$G433,$B2:$B433)</f>
        <v>0.98721242780188512</v>
      </c>
      <c r="AI438">
        <f>SUMPRODUCT(AI2:AI433,Веса!AD2:AD433,ToSep25!$C2:$C433,$G2:$G433,$B2:$B433)/SUMPRODUCT(Веса!AD2:AD433,ToSep25!$C2:$C433,$G2:$G433,$B2:$B433)</f>
        <v>0.99888934344398317</v>
      </c>
      <c r="AJ438">
        <f>SUMPRODUCT(AJ2:AJ433,Веса!AE2:AE433,ToSep25!$C2:$C433,$G2:$G433,$B2:$B433)/SUMPRODUCT(Веса!AE2:AE433,ToSep25!$C2:$C433,$G2:$G433,$B2:$B433)</f>
        <v>1.0043495934922879</v>
      </c>
      <c r="AK438">
        <f>SUMPRODUCT(AK2:AK433,Веса!AF2:AF433,ToSep25!$C2:$C433,$G2:$G433,$B2:$B433)/SUMPRODUCT(Веса!AF2:AF433,ToSep25!$C2:$C433,$G2:$G433,$B2:$B433)</f>
        <v>1.0072234887417686</v>
      </c>
      <c r="AL438">
        <f>SUMPRODUCT(AL2:AL433,Веса!AG2:AG433,ToSep25!$C2:$C433,$G2:$G433,$B2:$B433)/SUMPRODUCT(Веса!AG2:AG433,ToSep25!$C2:$C433,$G2:$G433,$B2:$B433)</f>
        <v>1.0059577187551652</v>
      </c>
      <c r="AM438">
        <f>SUMPRODUCT(AM2:AM433,Веса!AH2:AH433,ToSep25!$C2:$C433,$G2:$G433,$B2:$B433)/SUMPRODUCT(Веса!AH2:AH433,ToSep25!$C2:$C433,$G2:$G433,$B2:$B433)</f>
        <v>1.0014522594435527</v>
      </c>
      <c r="AN438">
        <f>SUMPRODUCT(AN2:AN433,Веса!AI2:AI433,ToSep25!$C2:$C433,$G2:$G433,$B2:$B433)/SUMPRODUCT(Веса!AI2:AI433,ToSep25!$C2:$C433,$G2:$G433,$B2:$B433)</f>
        <v>0.99665466542820902</v>
      </c>
      <c r="AO438">
        <f>SUMPRODUCT(AO2:AO433,Веса!AJ2:AJ433,ToSep25!$C2:$C433,$G2:$G433,$B2:$B433)/SUMPRODUCT(Веса!AJ2:AJ433,ToSep25!$C2:$C433,$G2:$G433,$B2:$B433)</f>
        <v>0.99339407108353062</v>
      </c>
      <c r="AP438">
        <f>SUMPRODUCT(AP2:AP433,Веса!AK2:AK433,ToSep25!$C2:$C433,$G2:$G433,$B2:$B433)/SUMPRODUCT(Веса!AK2:AK433,ToSep25!$C2:$C433,$G2:$G433,$B2:$B433)</f>
        <v>0.99447550855170186</v>
      </c>
      <c r="AQ438">
        <f>SUMPRODUCT(AQ2:AQ433,Веса!AL2:AL433,ToSep25!$C2:$C433,$G2:$G433,$B2:$B433)/SUMPRODUCT(Веса!AL2:AL433,ToSep25!$C2:$C433,$G2:$G433,$B2:$B433)</f>
        <v>0.9970457828671806</v>
      </c>
      <c r="AR438" s="78">
        <f>SUMPRODUCT(AR2:AR433,Веса!AM2:AM433,ToSep25!$C2:$C433,$G2:$G433,$B2:$B433)/SUMPRODUCT(Веса!AM2:AM433,ToSep25!$C2:$C433,$G2:$G433,$B2:$B433)</f>
        <v>1</v>
      </c>
      <c r="AS438">
        <f>SUMPRODUCT(AS2:AS433,Веса!AN2:AN433,ToSep25!$C2:$C433,$G2:$G433,$B2:$B433)/SUMPRODUCT(Веса!AN2:AN433,ToSep25!$C2:$C433,$G2:$G433,$B2:$B433)</f>
        <v>1.0030231965521623</v>
      </c>
      <c r="AT438">
        <f>SUMPRODUCT(AT2:AT433,Веса!AO2:AO433,ToSep25!$C2:$C433,$G2:$G433,$B2:$B433)/SUMPRODUCT(Веса!AO2:AO433,ToSep25!$C2:$C433,$G2:$G433,$B2:$B433)</f>
        <v>1.0058196877401311</v>
      </c>
      <c r="AU438">
        <f>SUMPRODUCT(AU2:AU433,Веса!AP2:AP433,ToSep25!$C2:$C433,$G2:$G433,$B2:$B433)/SUMPRODUCT(Веса!AP2:AP433,ToSep25!$C2:$C433,$G2:$G433,$B2:$B433)</f>
        <v>1.0110066604921062</v>
      </c>
      <c r="AV438">
        <f>SUMPRODUCT(AV2:AV433,Веса!AQ2:AQ433,ToSep25!$C2:$C433,$G2:$G433,$B2:$B433)/SUMPRODUCT(Веса!AQ2:AQ433,ToSep25!$C2:$C433,$G2:$G433,$B2:$B433)</f>
        <v>1.0179847416227172</v>
      </c>
      <c r="AW438">
        <f>SUMPRODUCT(AW2:AW433,Веса!AR2:AR433,ToSep25!$C2:$C433,$G2:$G433,$B2:$B433)/SUMPRODUCT(Веса!AR2:AR433,ToSep25!$C2:$C433,$G2:$G433,$B2:$B433)</f>
        <v>1.0231103600457554</v>
      </c>
      <c r="AX438">
        <f>SUMPRODUCT(AX2:AX433,Веса!AS2:AS433,ToSep25!$C2:$C433,$G2:$G433,$B2:$B433)/SUMPRODUCT(Веса!AS2:AS433,ToSep25!$C2:$C433,$G2:$G433,$B2:$B433)</f>
        <v>1.0277495327685027</v>
      </c>
      <c r="AY438">
        <f>SUMPRODUCT(AY2:AY433,Веса!AT2:AT433,ToSep25!$C2:$C433,$G2:$G433,$B2:$B433)/SUMPRODUCT(Веса!AT2:AT433,ToSep25!$C2:$C433,$G2:$G433,$B2:$B433)</f>
        <v>1.0288655552592905</v>
      </c>
      <c r="AZ438">
        <f>SUMPRODUCT(AZ2:AZ433,Веса!AU2:AU433,ToSep25!$C2:$C433,$G2:$G433,$B2:$B433)/SUMPRODUCT(Веса!AU2:AU433,ToSep25!$C2:$C433,$G2:$G433,$B2:$B433)</f>
        <v>1.0276061829380392</v>
      </c>
    </row>
    <row r="439" spans="1:52" x14ac:dyDescent="0.45">
      <c r="K439" s="77" t="s">
        <v>1896</v>
      </c>
      <c r="L439">
        <f>SUMPRODUCT(L2:L433,Веса!G2:G433,ToSep25!$C2:$C433,$H2:$H433,$B2:$B433)/SUMPRODUCT(Веса!G2:G433,ToSep25!$C2:$C433,$H2:$H433,$B2:$B433)</f>
        <v>0.93341427005083955</v>
      </c>
      <c r="M439">
        <f>SUMPRODUCT(M2:M433,Веса!H2:H433,ToSep25!$C2:$C433,$H2:$H433,$B2:$B433)/SUMPRODUCT(Веса!H2:H433,ToSep25!$C2:$C433,$H2:$H433,$B2:$B433)</f>
        <v>0.93381345471240185</v>
      </c>
      <c r="N439">
        <f>SUMPRODUCT(N2:N433,Веса!I2:I433,ToSep25!$C2:$C433,$H2:$H433,$B2:$B433)/SUMPRODUCT(Веса!I2:I433,ToSep25!$C2:$C433,$H2:$H433,$B2:$B433)</f>
        <v>0.93669692969564</v>
      </c>
      <c r="O439">
        <f>SUMPRODUCT(O2:O433,Веса!J2:J433,ToSep25!$C2:$C433,$H2:$H433,$B2:$B433)/SUMPRODUCT(Веса!J2:J433,ToSep25!$C2:$C433,$H2:$H433,$B2:$B433)</f>
        <v>0.93817927518759292</v>
      </c>
      <c r="P439">
        <f>SUMPRODUCT(P2:P433,Веса!K2:K433,ToSep25!$C2:$C433,$H2:$H433,$B2:$B433)/SUMPRODUCT(Веса!K2:K433,ToSep25!$C2:$C433,$H2:$H433,$B2:$B433)</f>
        <v>0.93644816960646604</v>
      </c>
      <c r="Q439">
        <f>SUMPRODUCT(Q2:Q433,Веса!L2:L433,ToSep25!$C2:$C433,$H2:$H433,$B2:$B433)/SUMPRODUCT(Веса!L2:L433,ToSep25!$C2:$C433,$H2:$H433,$B2:$B433)</f>
        <v>0.93410991788674591</v>
      </c>
      <c r="R439">
        <f>SUMPRODUCT(R2:R433,Веса!M2:M433,ToSep25!$C2:$C433,$H2:$H433,$B2:$B433)/SUMPRODUCT(Веса!M2:M433,ToSep25!$C2:$C433,$H2:$H433,$B2:$B433)</f>
        <v>0.93437677150478149</v>
      </c>
      <c r="S439">
        <f>SUMPRODUCT(S2:S433,Веса!N2:N433,ToSep25!$C2:$C433,$H2:$H433,$B2:$B433)/SUMPRODUCT(Веса!N2:N433,ToSep25!$C2:$C433,$H2:$H433,$B2:$B433)</f>
        <v>0.94042606977862653</v>
      </c>
      <c r="T439">
        <f>SUMPRODUCT(T2:T433,Веса!O2:O433,ToSep25!$C2:$C433,$H2:$H433,$B2:$B433)/SUMPRODUCT(Веса!O2:O433,ToSep25!$C2:$C433,$H2:$H433,$B2:$B433)</f>
        <v>0.94718209952810506</v>
      </c>
      <c r="U439">
        <f>SUMPRODUCT(U2:U433,Веса!P2:P433,ToSep25!$C2:$C433,$H2:$H433,$B2:$B433)/SUMPRODUCT(Веса!P2:P433,ToSep25!$C2:$C433,$H2:$H433,$B2:$B433)</f>
        <v>0.95272890466495352</v>
      </c>
      <c r="V439">
        <f>SUMPRODUCT(V2:V433,Веса!Q2:Q433,ToSep25!$C2:$C433,$H2:$H433,$B2:$B433)/SUMPRODUCT(Веса!Q2:Q433,ToSep25!$C2:$C433,$H2:$H433,$B2:$B433)</f>
        <v>0.95659111405328079</v>
      </c>
      <c r="W439">
        <f>SUMPRODUCT(W2:W433,Веса!R2:R433,ToSep25!$C2:$C433,$H2:$H433,$B2:$B433)/SUMPRODUCT(Веса!R2:R433,ToSep25!$C2:$C433,$H2:$H433,$B2:$B433)</f>
        <v>0.95993778946514863</v>
      </c>
      <c r="X439">
        <f>SUMPRODUCT(X2:X433,Веса!S2:S433,ToSep25!$C2:$C433,$H2:$H433,$B2:$B433)/SUMPRODUCT(Веса!S2:S433,ToSep25!$C2:$C433,$H2:$H433,$B2:$B433)</f>
        <v>0.96229804932627117</v>
      </c>
      <c r="Y439">
        <f>SUMPRODUCT(Y2:Y433,Веса!T2:T433,ToSep25!$C2:$C433,$H2:$H433,$B2:$B433)/SUMPRODUCT(Веса!T2:T433,ToSep25!$C2:$C433,$H2:$H433,$B2:$B433)</f>
        <v>0.967350123059042</v>
      </c>
      <c r="Z439">
        <f>SUMPRODUCT(Z2:Z433,Веса!U2:U433,ToSep25!$C2:$C433,$H2:$H433,$B2:$B433)/SUMPRODUCT(Веса!U2:U433,ToSep25!$C2:$C433,$H2:$H433,$B2:$B433)</f>
        <v>0.97173570335850867</v>
      </c>
      <c r="AA439">
        <f>SUMPRODUCT(AA2:AA433,Веса!V2:V433,ToSep25!$C2:$C433,$H2:$H433,$B2:$B433)/SUMPRODUCT(Веса!V2:V433,ToSep25!$C2:$C433,$H2:$H433,$B2:$B433)</f>
        <v>0.97503695715032068</v>
      </c>
      <c r="AB439">
        <f>SUMPRODUCT(AB2:AB433,Веса!W2:W433,ToSep25!$C2:$C433,$H2:$H433,$B2:$B433)/SUMPRODUCT(Веса!W2:W433,ToSep25!$C2:$C433,$H2:$H433,$B2:$B433)</f>
        <v>0.97646110078344817</v>
      </c>
      <c r="AC439">
        <f>SUMPRODUCT(AC2:AC433,Веса!X2:X433,ToSep25!$C2:$C433,$H2:$H433,$B2:$B433)/SUMPRODUCT(Веса!X2:X433,ToSep25!$C2:$C433,$H2:$H433,$B2:$B433)</f>
        <v>0.97603383510063124</v>
      </c>
      <c r="AD439">
        <f>SUMPRODUCT(AD2:AD433,Веса!Y2:Y433,ToSep25!$C2:$C433,$H2:$H433,$B2:$B433)/SUMPRODUCT(Веса!Y2:Y433,ToSep25!$C2:$C433,$H2:$H433,$B2:$B433)</f>
        <v>0.97594334682025907</v>
      </c>
      <c r="AE439">
        <f>SUMPRODUCT(AE2:AE433,Веса!Z2:Z433,ToSep25!$C2:$C433,$H2:$H433,$B2:$B433)/SUMPRODUCT(Веса!Z2:Z433,ToSep25!$C2:$C433,$H2:$H433,$B2:$B433)</f>
        <v>0.98003071282526988</v>
      </c>
      <c r="AF439">
        <f>SUMPRODUCT(AF2:AF433,Веса!AA2:AA433,ToSep25!$C2:$C433,$H2:$H433,$B2:$B433)/SUMPRODUCT(Веса!AA2:AA433,ToSep25!$C2:$C433,$H2:$H433,$B2:$B433)</f>
        <v>0.98562341906691697</v>
      </c>
      <c r="AG439">
        <f>SUMPRODUCT(AG2:AG433,Веса!AB2:AB433,ToSep25!$C2:$C433,$H2:$H433,$B2:$B433)/SUMPRODUCT(Веса!AB2:AB433,ToSep25!$C2:$C433,$H2:$H433,$B2:$B433)</f>
        <v>0.99027883203874112</v>
      </c>
      <c r="AH439">
        <f>SUMPRODUCT(AH2:AH433,Веса!AC2:AC433,ToSep25!$C2:$C433,$H2:$H433,$B2:$B433)/SUMPRODUCT(Веса!AC2:AC433,ToSep25!$C2:$C433,$H2:$H433,$B2:$B433)</f>
        <v>0.99317964278554782</v>
      </c>
      <c r="AI439">
        <f>SUMPRODUCT(AI2:AI433,Веса!AD2:AD433,ToSep25!$C2:$C433,$H2:$H433,$B2:$B433)/SUMPRODUCT(Веса!AD2:AD433,ToSep25!$C2:$C433,$H2:$H433,$B2:$B433)</f>
        <v>0.99809304828852075</v>
      </c>
      <c r="AJ439">
        <f>SUMPRODUCT(AJ2:AJ433,Веса!AE2:AE433,ToSep25!$C2:$C433,$H2:$H433,$B2:$B433)/SUMPRODUCT(Веса!AE2:AE433,ToSep25!$C2:$C433,$H2:$H433,$B2:$B433)</f>
        <v>0.99953179659114999</v>
      </c>
      <c r="AK439">
        <f>SUMPRODUCT(AK2:AK433,Веса!AF2:AF433,ToSep25!$C2:$C433,$H2:$H433,$B2:$B433)/SUMPRODUCT(Веса!AF2:AF433,ToSep25!$C2:$C433,$H2:$H433,$B2:$B433)</f>
        <v>1.001947558001272</v>
      </c>
      <c r="AL439">
        <f>SUMPRODUCT(AL2:AL433,Веса!AG2:AG433,ToSep25!$C2:$C433,$H2:$H433,$B2:$B433)/SUMPRODUCT(Веса!AG2:AG433,ToSep25!$C2:$C433,$H2:$H433,$B2:$B433)</f>
        <v>1.0047941371266826</v>
      </c>
      <c r="AM439">
        <f>SUMPRODUCT(AM2:AM433,Веса!AH2:AH433,ToSep25!$C2:$C433,$H2:$H433,$B2:$B433)/SUMPRODUCT(Веса!AH2:AH433,ToSep25!$C2:$C433,$H2:$H433,$B2:$B433)</f>
        <v>1.0042364690058816</v>
      </c>
      <c r="AN439">
        <f>SUMPRODUCT(AN2:AN433,Веса!AI2:AI433,ToSep25!$C2:$C433,$H2:$H433,$B2:$B433)/SUMPRODUCT(Веса!AI2:AI433,ToSep25!$C2:$C433,$H2:$H433,$B2:$B433)</f>
        <v>1.0006030404729771</v>
      </c>
      <c r="AO439">
        <f>SUMPRODUCT(AO2:AO433,Веса!AJ2:AJ433,ToSep25!$C2:$C433,$H2:$H433,$B2:$B433)/SUMPRODUCT(Веса!AJ2:AJ433,ToSep25!$C2:$C433,$H2:$H433,$B2:$B433)</f>
        <v>0.9979258109589666</v>
      </c>
      <c r="AP439">
        <f>SUMPRODUCT(AP2:AP433,Веса!AK2:AK433,ToSep25!$C2:$C433,$H2:$H433,$B2:$B433)/SUMPRODUCT(Веса!AK2:AK433,ToSep25!$C2:$C433,$H2:$H433,$B2:$B433)</f>
        <v>0.99663669385525455</v>
      </c>
      <c r="AQ439">
        <f>SUMPRODUCT(AQ2:AQ433,Веса!AL2:AL433,ToSep25!$C2:$C433,$H2:$H433,$B2:$B433)/SUMPRODUCT(Веса!AL2:AL433,ToSep25!$C2:$C433,$H2:$H433,$B2:$B433)</f>
        <v>1.0002418826475334</v>
      </c>
      <c r="AR439" s="78">
        <f>SUMPRODUCT(AR2:AR433,Веса!AM2:AM433,ToSep25!$C2:$C433,$H2:$H433,$B2:$B433)/SUMPRODUCT(Веса!AM2:AM433,ToSep25!$C2:$C433,$H2:$H433,$B2:$B433)</f>
        <v>1</v>
      </c>
      <c r="AS439">
        <f>SUMPRODUCT(AS2:AS433,Веса!AN2:AN433,ToSep25!$C2:$C433,$H2:$H433,$B2:$B433)/SUMPRODUCT(Веса!AN2:AN433,ToSep25!$C2:$C433,$H2:$H433,$B2:$B433)</f>
        <v>1.0021978124354449</v>
      </c>
      <c r="AT439">
        <f>SUMPRODUCT(AT2:AT433,Веса!AO2:AO433,ToSep25!$C2:$C433,$H2:$H433,$B2:$B433)/SUMPRODUCT(Веса!AO2:AO433,ToSep25!$C2:$C433,$H2:$H433,$B2:$B433)</f>
        <v>1.0057917127818656</v>
      </c>
      <c r="AU439">
        <f>SUMPRODUCT(AU2:AU433,Веса!AP2:AP433,ToSep25!$C2:$C433,$H2:$H433,$B2:$B433)/SUMPRODUCT(Веса!AP2:AP433,ToSep25!$C2:$C433,$H2:$H433,$B2:$B433)</f>
        <v>1.0073266578375488</v>
      </c>
      <c r="AV439">
        <f>SUMPRODUCT(AV2:AV433,Веса!AQ2:AQ433,ToSep25!$C2:$C433,$H2:$H433,$B2:$B433)/SUMPRODUCT(Веса!AQ2:AQ433,ToSep25!$C2:$C433,$H2:$H433,$B2:$B433)</f>
        <v>1.00663479576709</v>
      </c>
      <c r="AW439">
        <f>SUMPRODUCT(AW2:AW433,Веса!AR2:AR433,ToSep25!$C2:$C433,$H2:$H433,$B2:$B433)/SUMPRODUCT(Веса!AR2:AR433,ToSep25!$C2:$C433,$H2:$H433,$B2:$B433)</f>
        <v>1.0039595234504135</v>
      </c>
      <c r="AX439">
        <f>SUMPRODUCT(AX2:AX433,Веса!AS2:AS433,ToSep25!$C2:$C433,$H2:$H433,$B2:$B433)/SUMPRODUCT(Веса!AS2:AS433,ToSep25!$C2:$C433,$H2:$H433,$B2:$B433)</f>
        <v>1.0063500986835483</v>
      </c>
      <c r="AY439">
        <f>SUMPRODUCT(AY2:AY433,Веса!AT2:AT433,ToSep25!$C2:$C433,$H2:$H433,$B2:$B433)/SUMPRODUCT(Веса!AT2:AT433,ToSep25!$C2:$C433,$H2:$H433,$B2:$B433)</f>
        <v>1.0077417587022208</v>
      </c>
      <c r="AZ439">
        <f>SUMPRODUCT(AZ2:AZ433,Веса!AU2:AU433,ToSep25!$C2:$C433,$H2:$H433,$B2:$B433)/SUMPRODUCT(Веса!AU2:AU433,ToSep25!$C2:$C433,$H2:$H433,$B2:$B433)</f>
        <v>1.0090073695345356</v>
      </c>
    </row>
    <row r="440" spans="1:52" x14ac:dyDescent="0.45">
      <c r="K440" s="79" t="s">
        <v>1912</v>
      </c>
      <c r="L440">
        <f>SUMPRODUCT(L2:L433,Веса!G2:G433,ToSep25!$C2:$C433,$I2:$I433,$B2:$B433)/SUMPRODUCT(Веса!G2:G433,ToSep25!$C2:$C433,$I2:$I433,$B2:$B433)</f>
        <v>0.79347732834433438</v>
      </c>
      <c r="M440">
        <f>SUMPRODUCT(M2:M433,Веса!H2:H433,ToSep25!$C2:$C433,$I2:$I433,$B2:$B433)/SUMPRODUCT(Веса!H2:H433,ToSep25!$C2:$C433,$I2:$I433,$B2:$B433)</f>
        <v>0.79637609847239177</v>
      </c>
      <c r="N440">
        <f>SUMPRODUCT(N2:N433,Веса!I2:I433,ToSep25!$C2:$C433,$I2:$I433,$B2:$B433)/SUMPRODUCT(Веса!I2:I433,ToSep25!$C2:$C433,$I2:$I433,$B2:$B433)</f>
        <v>0.7993441031414964</v>
      </c>
      <c r="O440">
        <f>SUMPRODUCT(O2:O433,Веса!J2:J433,ToSep25!$C2:$C433,$I2:$I433,$B2:$B433)/SUMPRODUCT(Веса!J2:J433,ToSep25!$C2:$C433,$I2:$I433,$B2:$B433)</f>
        <v>0.80442023787864969</v>
      </c>
      <c r="P440">
        <f>SUMPRODUCT(P2:P433,Веса!K2:K433,ToSep25!$C2:$C433,$I2:$I433,$B2:$B433)/SUMPRODUCT(Веса!K2:K433,ToSep25!$C2:$C433,$I2:$I433,$B2:$B433)</f>
        <v>0.8064062569467817</v>
      </c>
      <c r="Q440">
        <f>SUMPRODUCT(Q2:Q433,Веса!L2:L433,ToSep25!$C2:$C433,$I2:$I433,$B2:$B433)/SUMPRODUCT(Веса!L2:L433,ToSep25!$C2:$C433,$I2:$I433,$B2:$B433)</f>
        <v>0.80992957320986192</v>
      </c>
      <c r="R440">
        <f>SUMPRODUCT(R2:R433,Веса!M2:M433,ToSep25!$C2:$C433,$I2:$I433,$B2:$B433)/SUMPRODUCT(Веса!M2:M433,ToSep25!$C2:$C433,$I2:$I433,$B2:$B433)</f>
        <v>0.81310316695914386</v>
      </c>
      <c r="S440">
        <f>SUMPRODUCT(S2:S433,Веса!N2:N433,ToSep25!$C2:$C433,$I2:$I433,$B2:$B433)/SUMPRODUCT(Веса!N2:N433,ToSep25!$C2:$C433,$I2:$I433,$B2:$B433)</f>
        <v>0.8174578840814698</v>
      </c>
      <c r="T440">
        <f>SUMPRODUCT(T2:T433,Веса!O2:O433,ToSep25!$C2:$C433,$I2:$I433,$B2:$B433)/SUMPRODUCT(Веса!O2:O433,ToSep25!$C2:$C433,$I2:$I433,$B2:$B433)</f>
        <v>0.82754408436795879</v>
      </c>
      <c r="U440">
        <f>SUMPRODUCT(U2:U433,Веса!P2:P433,ToSep25!$C2:$C433,$I2:$I433,$B2:$B433)/SUMPRODUCT(Веса!P2:P433,ToSep25!$C2:$C433,$I2:$I433,$B2:$B433)</f>
        <v>0.83663157940824373</v>
      </c>
      <c r="V440">
        <f>SUMPRODUCT(V2:V433,Веса!Q2:Q433,ToSep25!$C2:$C433,$I2:$I433,$B2:$B433)/SUMPRODUCT(Веса!Q2:Q433,ToSep25!$C2:$C433,$I2:$I433,$B2:$B433)</f>
        <v>0.84385042013263811</v>
      </c>
      <c r="W440">
        <f>SUMPRODUCT(W2:W433,Веса!R2:R433,ToSep25!$C2:$C433,$I2:$I433,$B2:$B433)/SUMPRODUCT(Веса!R2:R433,ToSep25!$C2:$C433,$I2:$I433,$B2:$B433)</f>
        <v>0.8482029908343498</v>
      </c>
      <c r="X440">
        <f>SUMPRODUCT(X2:X433,Веса!S2:S433,ToSep25!$C2:$C433,$I2:$I433,$B2:$B433)/SUMPRODUCT(Веса!S2:S433,ToSep25!$C2:$C433,$I2:$I433,$B2:$B433)</f>
        <v>0.85371316747049053</v>
      </c>
      <c r="Y440">
        <f>SUMPRODUCT(Y2:Y433,Веса!T2:T433,ToSep25!$C2:$C433,$I2:$I433,$B2:$B433)/SUMPRODUCT(Веса!T2:T433,ToSep25!$C2:$C433,$I2:$I433,$B2:$B433)</f>
        <v>0.86005001460120323</v>
      </c>
      <c r="Z440">
        <f>SUMPRODUCT(Z2:Z433,Веса!U2:U433,ToSep25!$C2:$C433,$I2:$I433,$B2:$B433)/SUMPRODUCT(Веса!U2:U433,ToSep25!$C2:$C433,$I2:$I433,$B2:$B433)</f>
        <v>0.86539213858263098</v>
      </c>
      <c r="AA440">
        <f>SUMPRODUCT(AA2:AA433,Веса!V2:V433,ToSep25!$C2:$C433,$I2:$I433,$B2:$B433)/SUMPRODUCT(Веса!V2:V433,ToSep25!$C2:$C433,$I2:$I433,$B2:$B433)</f>
        <v>0.87626669663294343</v>
      </c>
      <c r="AB440">
        <f>SUMPRODUCT(AB2:AB433,Веса!W2:W433,ToSep25!$C2:$C433,$I2:$I433,$B2:$B433)/SUMPRODUCT(Веса!W2:W433,ToSep25!$C2:$C433,$I2:$I433,$B2:$B433)</f>
        <v>0.88198051989571802</v>
      </c>
      <c r="AC440">
        <f>SUMPRODUCT(AC2:AC433,Веса!X2:X433,ToSep25!$C2:$C433,$I2:$I433,$B2:$B433)/SUMPRODUCT(Веса!X2:X433,ToSep25!$C2:$C433,$I2:$I433,$B2:$B433)</f>
        <v>0.88516569163747827</v>
      </c>
      <c r="AD440">
        <f>SUMPRODUCT(AD2:AD433,Веса!Y2:Y433,ToSep25!$C2:$C433,$I2:$I433,$B2:$B433)/SUMPRODUCT(Веса!Y2:Y433,ToSep25!$C2:$C433,$I2:$I433,$B2:$B433)</f>
        <v>0.88999210659807271</v>
      </c>
      <c r="AE440">
        <f>SUMPRODUCT(AE2:AE433,Веса!Z2:Z433,ToSep25!$C2:$C433,$I2:$I433,$B2:$B433)/SUMPRODUCT(Веса!Z2:Z433,ToSep25!$C2:$C433,$I2:$I433,$B2:$B433)</f>
        <v>0.89455771653085303</v>
      </c>
      <c r="AF440">
        <f>SUMPRODUCT(AF2:AF433,Веса!AA2:AA433,ToSep25!$C2:$C433,$I2:$I433,$B2:$B433)/SUMPRODUCT(Веса!AA2:AA433,ToSep25!$C2:$C433,$I2:$I433,$B2:$B433)</f>
        <v>0.90512911518404859</v>
      </c>
      <c r="AG440">
        <f>SUMPRODUCT(AG2:AG433,Веса!AB2:AB433,ToSep25!$C2:$C433,$I2:$I433,$B2:$B433)/SUMPRODUCT(Веса!AB2:AB433,ToSep25!$C2:$C433,$I2:$I433,$B2:$B433)</f>
        <v>0.91690785647149797</v>
      </c>
      <c r="AH440">
        <f>SUMPRODUCT(AH2:AH433,Веса!AC2:AC433,ToSep25!$C2:$C433,$I2:$I433,$B2:$B433)/SUMPRODUCT(Веса!AC2:AC433,ToSep25!$C2:$C433,$I2:$I433,$B2:$B433)</f>
        <v>0.93378721369350248</v>
      </c>
      <c r="AI440">
        <f>SUMPRODUCT(AI2:AI433,Веса!AD2:AD433,ToSep25!$C2:$C433,$I2:$I433,$B2:$B433)/SUMPRODUCT(Веса!AD2:AD433,ToSep25!$C2:$C433,$I2:$I433,$B2:$B433)</f>
        <v>0.94169162289091568</v>
      </c>
      <c r="AJ440">
        <f>SUMPRODUCT(AJ2:AJ433,Веса!AE2:AE433,ToSep25!$C2:$C433,$I2:$I433,$B2:$B433)/SUMPRODUCT(Веса!AE2:AE433,ToSep25!$C2:$C433,$I2:$I433,$B2:$B433)</f>
        <v>0.95205132340636178</v>
      </c>
      <c r="AK440">
        <f>SUMPRODUCT(AK2:AK433,Веса!AF2:AF433,ToSep25!$C2:$C433,$I2:$I433,$B2:$B433)/SUMPRODUCT(Веса!AF2:AF433,ToSep25!$C2:$C433,$I2:$I433,$B2:$B433)</f>
        <v>0.95822965011882899</v>
      </c>
      <c r="AL440">
        <f>SUMPRODUCT(AL2:AL433,Веса!AG2:AG433,ToSep25!$C2:$C433,$I2:$I433,$B2:$B433)/SUMPRODUCT(Веса!AG2:AG433,ToSep25!$C2:$C433,$I2:$I433,$B2:$B433)</f>
        <v>0.96594764669834665</v>
      </c>
      <c r="AM440">
        <f>SUMPRODUCT(AM2:AM433,Веса!AH2:AH433,ToSep25!$C2:$C433,$I2:$I433,$B2:$B433)/SUMPRODUCT(Веса!AH2:AH433,ToSep25!$C2:$C433,$I2:$I433,$B2:$B433)</f>
        <v>0.97469822721957788</v>
      </c>
      <c r="AN440">
        <f>SUMPRODUCT(AN2:AN433,Веса!AI2:AI433,ToSep25!$C2:$C433,$I2:$I433,$B2:$B433)/SUMPRODUCT(Веса!AI2:AI433,ToSep25!$C2:$C433,$I2:$I433,$B2:$B433)</f>
        <v>0.98005916977493701</v>
      </c>
      <c r="AO440">
        <f>SUMPRODUCT(AO2:AO433,Веса!AJ2:AJ433,ToSep25!$C2:$C433,$I2:$I433,$B2:$B433)/SUMPRODUCT(Веса!AJ2:AJ433,ToSep25!$C2:$C433,$I2:$I433,$B2:$B433)</f>
        <v>0.98440061735348106</v>
      </c>
      <c r="AP440">
        <f>SUMPRODUCT(AP2:AP433,Веса!AK2:AK433,ToSep25!$C2:$C433,$I2:$I433,$B2:$B433)/SUMPRODUCT(Веса!AK2:AK433,ToSep25!$C2:$C433,$I2:$I433,$B2:$B433)</f>
        <v>0.98980035434062785</v>
      </c>
      <c r="AQ440">
        <f>SUMPRODUCT(AQ2:AQ433,Веса!AL2:AL433,ToSep25!$C2:$C433,$I2:$I433,$B2:$B433)/SUMPRODUCT(Веса!AL2:AL433,ToSep25!$C2:$C433,$I2:$I433,$B2:$B433)</f>
        <v>0.99359988878240402</v>
      </c>
      <c r="AR440" s="78">
        <f>SUMPRODUCT(AR2:AR433,Веса!AM2:AM433,ToSep25!$C2:$C433,$I2:$I433,$B2:$B433)/SUMPRODUCT(Веса!AM2:AM433,ToSep25!$C2:$C433,$I2:$I433,$B2:$B433)</f>
        <v>1</v>
      </c>
      <c r="AS440">
        <f>SUMPRODUCT(AS2:AS433,Веса!AN2:AN433,ToSep25!$C2:$C433,$I2:$I433,$B2:$B433)/SUMPRODUCT(Веса!AN2:AN433,ToSep25!$C2:$C433,$I2:$I433,$B2:$B433)</f>
        <v>1.00770959213708</v>
      </c>
      <c r="AT440">
        <f>SUMPRODUCT(AT2:AT433,Веса!AO2:AO433,ToSep25!$C2:$C433,$I2:$I433,$B2:$B433)/SUMPRODUCT(Веса!AO2:AO433,ToSep25!$C2:$C433,$I2:$I433,$B2:$B433)</f>
        <v>1.0150846308369978</v>
      </c>
      <c r="AU440">
        <f>SUMPRODUCT(AU2:AU433,Веса!AP2:AP433,ToSep25!$C2:$C433,$I2:$I433,$B2:$B433)/SUMPRODUCT(Веса!AP2:AP433,ToSep25!$C2:$C433,$I2:$I433,$B2:$B433)</f>
        <v>1.0258250523331569</v>
      </c>
      <c r="AV440">
        <f>SUMPRODUCT(AV2:AV433,Веса!AQ2:AQ433,ToSep25!$C2:$C433,$I2:$I433,$B2:$B433)/SUMPRODUCT(Веса!AQ2:AQ433,ToSep25!$C2:$C433,$I2:$I433,$B2:$B433)</f>
        <v>1.0393321811747251</v>
      </c>
      <c r="AW440">
        <f>SUMPRODUCT(AW2:AW433,Веса!AR2:AR433,ToSep25!$C2:$C433,$I2:$I433,$B2:$B433)/SUMPRODUCT(Веса!AR2:AR433,ToSep25!$C2:$C433,$I2:$I433,$B2:$B433)</f>
        <v>1.048077500473716</v>
      </c>
      <c r="AX440">
        <f>SUMPRODUCT(AX2:AX433,Веса!AS2:AS433,ToSep25!$C2:$C433,$I2:$I433,$B2:$B433)/SUMPRODUCT(Веса!AS2:AS433,ToSep25!$C2:$C433,$I2:$I433,$B2:$B433)</f>
        <v>1.0563741047367272</v>
      </c>
      <c r="AY440">
        <f>SUMPRODUCT(AY2:AY433,Веса!AT2:AT433,ToSep25!$C2:$C433,$I2:$I433,$B2:$B433)/SUMPRODUCT(Веса!AT2:AT433,ToSep25!$C2:$C433,$I2:$I433,$B2:$B433)</f>
        <v>1.0638690038733518</v>
      </c>
      <c r="AZ440">
        <f>SUMPRODUCT(AZ2:AZ433,Веса!AU2:AU433,ToSep25!$C2:$C433,$I2:$I433,$B2:$B433)/SUMPRODUCT(Веса!AU2:AU433,ToSep25!$C2:$C433,$I2:$I433,$B2:$B433)</f>
        <v>1.0708995015509524</v>
      </c>
    </row>
    <row r="442" spans="1:52" x14ac:dyDescent="0.45">
      <c r="K442" s="193" t="s">
        <v>1997</v>
      </c>
      <c r="L442">
        <f>SUMPRODUCT(L2:L433,Веса!G2:G433,ToSep25!$D2:$D433,$B2:$B433)/SUMPRODUCT(Веса!G2:G433,ToSep25!$D2:$D433, $B2:$B433)</f>
        <v>0.80175587517428437</v>
      </c>
      <c r="M442">
        <f>SUMPRODUCT(M2:M433,Веса!H2:H433,ToSep25!$D2:$D433,$B2:$B433)/SUMPRODUCT(Веса!H2:H433,ToSep25!$D2:$D433, $B2:$B433)</f>
        <v>0.80140116415915452</v>
      </c>
      <c r="N442">
        <f>SUMPRODUCT(N2:N433,Веса!I2:I433,ToSep25!$D2:$D433,$B2:$B433)/SUMPRODUCT(Веса!I2:I433,ToSep25!$D2:$D433, $B2:$B433)</f>
        <v>0.80214134922253066</v>
      </c>
      <c r="O442">
        <f>SUMPRODUCT(O2:O433,Веса!J2:J433,ToSep25!$D2:$D433,$B2:$B433)/SUMPRODUCT(Веса!J2:J433,ToSep25!$D2:$D433, $B2:$B433)</f>
        <v>0.80352936469406822</v>
      </c>
      <c r="P442">
        <f>SUMPRODUCT(P2:P433,Веса!K2:K433,ToSep25!$D2:$D433,$B2:$B433)/SUMPRODUCT(Веса!K2:K433,ToSep25!$D2:$D433, $B2:$B433)</f>
        <v>0.8058537832796856</v>
      </c>
      <c r="Q442">
        <f>SUMPRODUCT(Q2:Q433,Веса!L2:L433,ToSep25!$D2:$D433,$B2:$B433)/SUMPRODUCT(Веса!L2:L433,ToSep25!$D2:$D433, $B2:$B433)</f>
        <v>0.80877100798573609</v>
      </c>
      <c r="R442">
        <f>SUMPRODUCT(R2:R433,Веса!M2:M433,ToSep25!$D2:$D433,$B2:$B433)/SUMPRODUCT(Веса!M2:M433,ToSep25!$D2:$D433, $B2:$B433)</f>
        <v>0.81226155604866168</v>
      </c>
      <c r="S442">
        <f>SUMPRODUCT(S2:S433,Веса!N2:N433,ToSep25!$D2:$D433,$B2:$B433)/SUMPRODUCT(Веса!N2:N433,ToSep25!$D2:$D433, $B2:$B433)</f>
        <v>0.82210866856969189</v>
      </c>
      <c r="T442">
        <f>SUMPRODUCT(T2:T433,Веса!O2:O433,ToSep25!$D2:$D433,$B2:$B433)/SUMPRODUCT(Веса!O2:O433,ToSep25!$D2:$D433, $B2:$B433)</f>
        <v>0.83301892390674204</v>
      </c>
      <c r="U442">
        <f>SUMPRODUCT(U2:U433,Веса!P2:P433,ToSep25!$D2:$D433,$B2:$B433)/SUMPRODUCT(Веса!P2:P433,ToSep25!$D2:$D433, $B2:$B433)</f>
        <v>0.84499928184080586</v>
      </c>
      <c r="V442">
        <f>SUMPRODUCT(V2:V433,Веса!Q2:Q433,ToSep25!$D2:$D433,$B2:$B433)/SUMPRODUCT(Веса!Q2:Q433,ToSep25!$D2:$D433, $B2:$B433)</f>
        <v>0.85427650604718686</v>
      </c>
      <c r="W442">
        <f>SUMPRODUCT(W2:W433,Веса!R2:R433,ToSep25!$D2:$D433,$B2:$B433)/SUMPRODUCT(Веса!R2:R433,ToSep25!$D2:$D433, $B2:$B433)</f>
        <v>0.85938518732633051</v>
      </c>
      <c r="X442">
        <f>SUMPRODUCT(X2:X433,Веса!S2:S433,ToSep25!$D2:$D433,$B2:$B433)/SUMPRODUCT(Веса!S2:S433,ToSep25!$D2:$D433, $B2:$B433)</f>
        <v>0.86360761634839756</v>
      </c>
      <c r="Y442">
        <f>SUMPRODUCT(Y2:Y433,Веса!T2:T433,ToSep25!$D2:$D433,$B2:$B433)/SUMPRODUCT(Веса!T2:T433,ToSep25!$D2:$D433, $B2:$B433)</f>
        <v>0.86716367989691856</v>
      </c>
      <c r="Z442">
        <f>SUMPRODUCT(Z2:Z433,Веса!U2:U433,ToSep25!$D2:$D433,$B2:$B433)/SUMPRODUCT(Веса!U2:U433,ToSep25!$D2:$D433, $B2:$B433)</f>
        <v>0.87108976595548981</v>
      </c>
      <c r="AA442">
        <f>SUMPRODUCT(AA2:AA433,Веса!V2:V433,ToSep25!$D2:$D433,$B2:$B433)/SUMPRODUCT(Веса!V2:V433,ToSep25!$D2:$D433, $B2:$B433)</f>
        <v>0.87590356779438083</v>
      </c>
      <c r="AB442">
        <f>SUMPRODUCT(AB2:AB433,Веса!W2:W433,ToSep25!$D2:$D433,$B2:$B433)/SUMPRODUCT(Веса!W2:W433,ToSep25!$D2:$D433, $B2:$B433)</f>
        <v>0.88142510783522943</v>
      </c>
      <c r="AC442">
        <f>SUMPRODUCT(AC2:AC433,Веса!X2:X433,ToSep25!$D2:$D433,$B2:$B433)/SUMPRODUCT(Веса!X2:X433,ToSep25!$D2:$D433, $B2:$B433)</f>
        <v>0.88616051393778938</v>
      </c>
      <c r="AD442">
        <f>SUMPRODUCT(AD2:AD433,Веса!Y2:Y433,ToSep25!$D2:$D433,$B2:$B433)/SUMPRODUCT(Веса!Y2:Y433,ToSep25!$D2:$D433, $B2:$B433)</f>
        <v>0.89045457134089689</v>
      </c>
      <c r="AE442">
        <f>SUMPRODUCT(AE2:AE433,Веса!Z2:Z433,ToSep25!$D2:$D433,$B2:$B433)/SUMPRODUCT(Веса!Z2:Z433,ToSep25!$D2:$D433, $B2:$B433)</f>
        <v>0.90042145075538205</v>
      </c>
      <c r="AF442">
        <f>SUMPRODUCT(AF2:AF433,Веса!AA2:AA433,ToSep25!$D2:$D433,$B2:$B433)/SUMPRODUCT(Веса!AA2:AA433,ToSep25!$D2:$D433, $B2:$B433)</f>
        <v>0.91019609561737436</v>
      </c>
      <c r="AG442">
        <f>SUMPRODUCT(AG2:AG433,Веса!AB2:AB433,ToSep25!$D2:$D433,$B2:$B433)/SUMPRODUCT(Веса!AB2:AB433,ToSep25!$D2:$D433, $B2:$B433)</f>
        <v>0.9235397755654251</v>
      </c>
      <c r="AH442">
        <f>SUMPRODUCT(AH2:AH433,Веса!AC2:AC433,ToSep25!$D2:$D433,$B2:$B433)/SUMPRODUCT(Веса!AC2:AC433,ToSep25!$D2:$D433, $B2:$B433)</f>
        <v>0.93463884121774121</v>
      </c>
      <c r="AI442">
        <f>SUMPRODUCT(AI2:AI433,Веса!AD2:AD433,ToSep25!$D2:$D433,$B2:$B433)/SUMPRODUCT(Веса!AD2:AD433,ToSep25!$D2:$D433, $B2:$B433)</f>
        <v>0.94795394968652202</v>
      </c>
      <c r="AJ442">
        <f>SUMPRODUCT(AJ2:AJ433,Веса!AE2:AE433,ToSep25!$D2:$D433,$B2:$B433)/SUMPRODUCT(Веса!AE2:AE433,ToSep25!$D2:$D433, $B2:$B433)</f>
        <v>0.95831197843899352</v>
      </c>
      <c r="AK442">
        <f>SUMPRODUCT(AK2:AK433,Веса!AF2:AF433,ToSep25!$D2:$D433,$B2:$B433)/SUMPRODUCT(Веса!AF2:AF433,ToSep25!$D2:$D433, $B2:$B433)</f>
        <v>0.96687571170514763</v>
      </c>
      <c r="AL442">
        <f>SUMPRODUCT(AL2:AL433,Веса!AG2:AG433,ToSep25!$D2:$D433,$B2:$B433)/SUMPRODUCT(Веса!AG2:AG433,ToSep25!$D2:$D433, $B2:$B433)</f>
        <v>0.97432634618697478</v>
      </c>
      <c r="AM442">
        <f>SUMPRODUCT(AM2:AM433,Веса!AH2:AH433,ToSep25!$D2:$D433,$B2:$B433)/SUMPRODUCT(Веса!AH2:AH433,ToSep25!$D2:$D433, $B2:$B433)</f>
        <v>0.97699142993247057</v>
      </c>
      <c r="AN442">
        <f>SUMPRODUCT(AN2:AN433,Веса!AI2:AI433,ToSep25!$D2:$D433,$B2:$B433)/SUMPRODUCT(Веса!AI2:AI433,ToSep25!$D2:$D433, $B2:$B433)</f>
        <v>0.98301009461296918</v>
      </c>
      <c r="AO442">
        <f>SUMPRODUCT(AO2:AO433,Веса!AJ2:AJ433,ToSep25!$D2:$D433,$B2:$B433)/SUMPRODUCT(Веса!AJ2:AJ433,ToSep25!$D2:$D433, $B2:$B433)</f>
        <v>0.98652789706678135</v>
      </c>
      <c r="AP442">
        <f>SUMPRODUCT(AP2:AP433,Веса!AK2:AK433,ToSep25!$D2:$D433,$B2:$B433)/SUMPRODUCT(Веса!AK2:AK433,ToSep25!$D2:$D433, $B2:$B433)</f>
        <v>0.98958995288926921</v>
      </c>
      <c r="AQ442">
        <f>SUMPRODUCT(AQ2:AQ433,Веса!AL2:AL433,ToSep25!$D2:$D433,$B2:$B433)/SUMPRODUCT(Веса!AL2:AL433,ToSep25!$D2:$D433, $B2:$B433)</f>
        <v>0.99424331312225411</v>
      </c>
      <c r="AR442" s="78">
        <f>SUMPRODUCT(AR2:AR433,Веса!AM2:AM433,ToSep25!$D2:$D433,$B2:$B433)/SUMPRODUCT(Веса!AM2:AM433,ToSep25!$D2:$D433, $B2:$B433)</f>
        <v>1</v>
      </c>
      <c r="AS442">
        <f>SUMPRODUCT(AS2:AS433,Веса!AN2:AN433,ToSep25!$D2:$D433,$B2:$B433)/SUMPRODUCT(Веса!AN2:AN433,ToSep25!$D2:$D433, $B2:$B433)</f>
        <v>1.0057156467122368</v>
      </c>
      <c r="AT442">
        <f>SUMPRODUCT(AT2:AT433,Веса!AO2:AO433,ToSep25!$D2:$D433,$B2:$B433)/SUMPRODUCT(Веса!AO2:AO433,ToSep25!$D2:$D433, $B2:$B433)</f>
        <v>1.0084536850791188</v>
      </c>
      <c r="AU442">
        <f>SUMPRODUCT(AU2:AU433,Веса!AP2:AP433,ToSep25!$D2:$D433,$B2:$B433)/SUMPRODUCT(Веса!AP2:AP433,ToSep25!$D2:$D433, $B2:$B433)</f>
        <v>1.0117160798478977</v>
      </c>
      <c r="AV442">
        <f>SUMPRODUCT(AV2:AV433,Веса!AQ2:AQ433,ToSep25!$D2:$D433,$B2:$B433)/SUMPRODUCT(Веса!AQ2:AQ433,ToSep25!$D2:$D433, $B2:$B433)</f>
        <v>1.0190762615671511</v>
      </c>
      <c r="AW442">
        <f>SUMPRODUCT(AW2:AW433,Веса!AR2:AR433,ToSep25!$D2:$D433,$B2:$B433)/SUMPRODUCT(Веса!AR2:AR433,ToSep25!$D2:$D433, $B2:$B433)</f>
        <v>1.0206642918726629</v>
      </c>
      <c r="AX442">
        <f>SUMPRODUCT(AX2:AX433,Веса!AS2:AS433,ToSep25!$D2:$D433,$B2:$B433)/SUMPRODUCT(Веса!AS2:AS433,ToSep25!$D2:$D433, $B2:$B433)</f>
        <v>1.0233589838894892</v>
      </c>
      <c r="AY442">
        <f>SUMPRODUCT(AY2:AY433,Веса!AT2:AT433,ToSep25!$D2:$D433,$B2:$B433)/SUMPRODUCT(Веса!AT2:AT433,ToSep25!$D2:$D433, $B2:$B433)</f>
        <v>1.0261326495444902</v>
      </c>
      <c r="AZ442">
        <f>SUMPRODUCT(AZ2:AZ433,Веса!AU2:AU433,ToSep25!$D2:$D433,$B2:$B433)/SUMPRODUCT(Веса!AU2:AU433,ToSep25!$D2:$D433, $B2:$B433)</f>
        <v>1.0277205264647504</v>
      </c>
    </row>
  </sheetData>
  <autoFilter ref="A1:AZ433" xr:uid="{0906E8C3-6C7B-47BF-A7F1-CBBC2887B412}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433"/>
  <sheetViews>
    <sheetView topLeftCell="A263" zoomScale="50" zoomScaleNormal="90" workbookViewId="0">
      <selection activeCell="B288" sqref="B288"/>
    </sheetView>
  </sheetViews>
  <sheetFormatPr defaultRowHeight="14.25" x14ac:dyDescent="0.45"/>
  <cols>
    <col min="1" max="1" width="20.19921875" style="326" customWidth="1"/>
    <col min="2" max="2" width="38" style="329" customWidth="1"/>
    <col min="3" max="6" width="38" style="330" customWidth="1"/>
    <col min="7" max="7" width="9.1328125" style="327"/>
    <col min="8" max="18" width="9.06640625" style="326"/>
    <col min="19" max="19" width="9.06640625" style="327"/>
    <col min="20" max="30" width="9.06640625" style="326"/>
    <col min="31" max="31" width="9.06640625" style="327"/>
    <col min="32" max="42" width="9.06640625" style="326"/>
    <col min="43" max="43" width="9.06640625" style="327"/>
    <col min="44" max="16384" width="9.06640625" style="326"/>
  </cols>
  <sheetData>
    <row r="1" spans="1:47" s="223" customFormat="1" x14ac:dyDescent="0.45">
      <c r="A1" s="223" t="s">
        <v>1867</v>
      </c>
      <c r="B1" s="270" t="s">
        <v>1866</v>
      </c>
      <c r="C1" s="198" t="s">
        <v>1863</v>
      </c>
      <c r="D1" s="198" t="s">
        <v>1864</v>
      </c>
      <c r="E1" s="198" t="s">
        <v>1865</v>
      </c>
      <c r="F1" s="198" t="s">
        <v>899</v>
      </c>
      <c r="G1" s="271">
        <v>44927</v>
      </c>
      <c r="H1" s="272">
        <v>44958</v>
      </c>
      <c r="I1" s="272">
        <v>44986</v>
      </c>
      <c r="J1" s="272">
        <v>45017</v>
      </c>
      <c r="K1" s="272">
        <v>45047</v>
      </c>
      <c r="L1" s="272">
        <v>45078</v>
      </c>
      <c r="M1" s="272">
        <v>45108</v>
      </c>
      <c r="N1" s="272">
        <v>45139</v>
      </c>
      <c r="O1" s="272">
        <v>45170</v>
      </c>
      <c r="P1" s="272">
        <v>45200</v>
      </c>
      <c r="Q1" s="272">
        <v>45231</v>
      </c>
      <c r="R1" s="272">
        <v>45261</v>
      </c>
      <c r="S1" s="271">
        <v>45292</v>
      </c>
      <c r="T1" s="272">
        <v>45323</v>
      </c>
      <c r="U1" s="272">
        <v>45352</v>
      </c>
      <c r="V1" s="272">
        <v>45383</v>
      </c>
      <c r="W1" s="272">
        <v>45413</v>
      </c>
      <c r="X1" s="272">
        <v>45444</v>
      </c>
      <c r="Y1" s="272">
        <v>45474</v>
      </c>
      <c r="Z1" s="272">
        <v>45505</v>
      </c>
      <c r="AA1" s="272">
        <v>45536</v>
      </c>
      <c r="AB1" s="272">
        <v>45566</v>
      </c>
      <c r="AC1" s="272">
        <v>45597</v>
      </c>
      <c r="AD1" s="272">
        <v>45627</v>
      </c>
      <c r="AE1" s="271">
        <v>45658</v>
      </c>
      <c r="AF1" s="272">
        <v>45689</v>
      </c>
      <c r="AG1" s="272">
        <v>45717</v>
      </c>
      <c r="AH1" s="272">
        <v>45748</v>
      </c>
      <c r="AI1" s="272">
        <v>45778</v>
      </c>
      <c r="AJ1" s="272">
        <v>45809</v>
      </c>
      <c r="AK1" s="272">
        <v>45839</v>
      </c>
      <c r="AL1" s="272">
        <v>45870</v>
      </c>
      <c r="AM1" s="272">
        <v>45901</v>
      </c>
      <c r="AN1" s="272">
        <v>45931</v>
      </c>
      <c r="AO1" s="272">
        <v>45962</v>
      </c>
      <c r="AP1" s="272">
        <v>45992</v>
      </c>
      <c r="AQ1" s="271">
        <v>46023</v>
      </c>
      <c r="AR1" s="272">
        <v>46054</v>
      </c>
      <c r="AS1" s="272">
        <v>46082</v>
      </c>
      <c r="AT1" s="272">
        <v>46113</v>
      </c>
      <c r="AU1" s="272">
        <v>46143</v>
      </c>
    </row>
    <row r="2" spans="1:47" x14ac:dyDescent="0.45">
      <c r="A2" s="326">
        <f>IF(ToSep25!AZ2=0,0,1)</f>
        <v>1</v>
      </c>
      <c r="B2" s="202" t="s">
        <v>0</v>
      </c>
      <c r="C2" s="202" t="s">
        <v>0</v>
      </c>
      <c r="D2" s="202" t="s">
        <v>0</v>
      </c>
      <c r="E2" s="202" t="s">
        <v>0</v>
      </c>
      <c r="F2" s="202" t="s">
        <v>0</v>
      </c>
      <c r="G2" s="327">
        <f>IF($A2=1,INDEX('2023'!$C:$C,MATCH(Веса!$C2,'2023'!$B:$B,0)),0)</f>
        <v>0.65700000000000003</v>
      </c>
      <c r="H2" s="326">
        <f>G2*MoM!L2/100*$A2</f>
        <v>0.65831400000000007</v>
      </c>
      <c r="I2" s="326">
        <f>H2*MoM!M2/100*$A2</f>
        <v>0.66048643620000003</v>
      </c>
      <c r="J2" s="326">
        <f>I2*MoM!N2/100*$A2</f>
        <v>0.66220370093411995</v>
      </c>
      <c r="K2" s="326">
        <f>J2*MoM!O2/100*$A2</f>
        <v>0.6646538546275762</v>
      </c>
      <c r="L2" s="326">
        <f>K2*MoM!P2/100*$A2</f>
        <v>0.66791065851525133</v>
      </c>
      <c r="M2" s="326">
        <f>L2*MoM!Q2/100*$A2</f>
        <v>0.66958043516153953</v>
      </c>
      <c r="N2" s="326">
        <f>M2*MoM!R2/100*$A2</f>
        <v>0.67212484081515345</v>
      </c>
      <c r="O2" s="326">
        <f>N2*MoM!S2/100*$A2</f>
        <v>0.676493652280452</v>
      </c>
      <c r="P2" s="326">
        <f>O2*MoM!T2/100*$A2</f>
        <v>0.68589691404715025</v>
      </c>
      <c r="Q2" s="326">
        <f>P2*MoM!U2/100*$A2</f>
        <v>0.69467639454695373</v>
      </c>
      <c r="R2" s="326">
        <f>Q2*MoM!V2/100*$A2</f>
        <v>0.69835817943805256</v>
      </c>
      <c r="S2" s="327">
        <f>IF($A2=1,INDEX('2024'!$B:$B,MATCH(Веса!D2,'2024'!$A:$A,0)),0)</f>
        <v>0.64800000000000002</v>
      </c>
      <c r="T2" s="326">
        <f>S2*MoM!X2/100*$A2</f>
        <v>0.65525760000000011</v>
      </c>
      <c r="U2" s="326">
        <f>T2*MoM!Y2/100*$A2</f>
        <v>0.66416910336000012</v>
      </c>
      <c r="V2" s="326">
        <f>U2*MoM!Z2/100*$A2</f>
        <v>0.67406522300006411</v>
      </c>
      <c r="W2" s="326">
        <f>V2*MoM!AA2/100*$A2</f>
        <v>0.68174956654226482</v>
      </c>
      <c r="X2" s="326">
        <f>W2*MoM!AB2/100*$A2</f>
        <v>0.68952151160084663</v>
      </c>
      <c r="Y2" s="326">
        <f>X2*MoM!AC2/100*$A2</f>
        <v>0.69531349229829376</v>
      </c>
      <c r="Z2" s="326">
        <f>Y2*MoM!AD2/100*$A2</f>
        <v>0.69899865380747472</v>
      </c>
      <c r="AA2" s="326">
        <f>Z2*MoM!AE2/100*$A2</f>
        <v>0.70179464842270467</v>
      </c>
      <c r="AB2" s="326">
        <f>AA2*MoM!AF2/100*$A2</f>
        <v>0.70895295383661616</v>
      </c>
      <c r="AC2" s="326">
        <f>AB2*MoM!AG2/100*$A2</f>
        <v>0.71604248337498233</v>
      </c>
      <c r="AD2" s="326">
        <f>AC2*MoM!AH2/100*$A2</f>
        <v>0.72255846997369455</v>
      </c>
      <c r="AE2" s="327">
        <f>IF($A2=1,INDEX('2025'!$C:$C,MATCH(Веса!$E2,'2025'!$B:$B,0)),0)</f>
        <v>0.627</v>
      </c>
      <c r="AF2" s="326">
        <f>AE2*MoM!AJ2/100*$A2</f>
        <v>0.6380979</v>
      </c>
      <c r="AG2" s="326">
        <f>AF2*MoM!AK2/100*$A2</f>
        <v>0.64811603702999987</v>
      </c>
      <c r="AH2" s="326">
        <f>AG2*MoM!AL2/100*$A2</f>
        <v>0.66146722739281782</v>
      </c>
      <c r="AI2" s="326">
        <f>AH2*MoM!AM2/100*$A2</f>
        <v>0.67105850219001373</v>
      </c>
      <c r="AJ2" s="326">
        <f>AI2*MoM!AN2/100*$A2</f>
        <v>0.6756888058551247</v>
      </c>
      <c r="AK2" s="326">
        <f>AJ2*MoM!AO2/100*$A2</f>
        <v>0.68014835197376855</v>
      </c>
      <c r="AL2" s="326">
        <f>AK2*MoM!AP2/100*$A2</f>
        <v>0.68354909373363737</v>
      </c>
      <c r="AM2" s="326">
        <f>AL2*MoM!AQ2/100*$A2</f>
        <v>0.687240258839799</v>
      </c>
      <c r="AN2" s="326">
        <f>AM2*MoM!AR2/100*$A2</f>
        <v>0.69644927830825243</v>
      </c>
      <c r="AO2" s="326">
        <f>AN2*MoM!AS2/100*$A2</f>
        <v>0.70195122760688766</v>
      </c>
      <c r="AP2" s="326">
        <f>AO2*MoM!AT2/100*$A2</f>
        <v>0.70644371546357176</v>
      </c>
      <c r="AQ2" s="327">
        <f>IF($A2=1,INDEX('2026'!$C:$C, MATCH(Веса!$F2,'2026'!$B:$B,0)),0)</f>
        <v>0.63800000000000001</v>
      </c>
      <c r="AR2" s="326">
        <f>AQ2*MoM!AV2/100*$A2</f>
        <v>0.65158939999999999</v>
      </c>
      <c r="AS2" s="326">
        <f>AR2*MoM!AW2/100*$A2</f>
        <v>0.66396959859999993</v>
      </c>
      <c r="AT2" s="326">
        <f>AS2*MoM!AX2/100*$A2</f>
        <v>0.67944009024737995</v>
      </c>
      <c r="AU2" s="326">
        <f>AT2*MoM!AY2/100*$A2</f>
        <v>0.68562299506863111</v>
      </c>
    </row>
    <row r="3" spans="1:47" x14ac:dyDescent="0.45">
      <c r="A3" s="326">
        <f>IF(ToSep25!AZ3=0,0,1)</f>
        <v>1</v>
      </c>
      <c r="B3" s="202" t="s">
        <v>1</v>
      </c>
      <c r="C3" s="202" t="s">
        <v>1</v>
      </c>
      <c r="D3" s="202" t="s">
        <v>1</v>
      </c>
      <c r="E3" s="202" t="s">
        <v>1</v>
      </c>
      <c r="F3" s="202" t="s">
        <v>1</v>
      </c>
      <c r="G3" s="327">
        <f>IF($A3=1,INDEX('2023'!$C:$C,MATCH(Веса!$C3,'2023'!$B:$B,0)),0)</f>
        <v>0.374</v>
      </c>
      <c r="H3" s="326">
        <f>G3*MoM!L3/100*$A3</f>
        <v>0.3756082</v>
      </c>
      <c r="I3" s="326">
        <f>H3*MoM!M3/100*$A3</f>
        <v>0.37628429476000003</v>
      </c>
      <c r="J3" s="326">
        <f>I3*MoM!N3/100*$A3</f>
        <v>0.37602089575366804</v>
      </c>
      <c r="K3" s="326">
        <f>J3*MoM!O3/100*$A3</f>
        <v>0.37632171247027096</v>
      </c>
      <c r="L3" s="326">
        <f>K3*MoM!P3/100*$A3</f>
        <v>0.37703672372396446</v>
      </c>
      <c r="M3" s="326">
        <f>L3*MoM!Q3/100*$A3</f>
        <v>0.37850716694648795</v>
      </c>
      <c r="N3" s="326">
        <f>M3*MoM!R3/100*$A3</f>
        <v>0.38032400134783112</v>
      </c>
      <c r="O3" s="326">
        <f>N3*MoM!S3/100*$A3</f>
        <v>0.38367085255969202</v>
      </c>
      <c r="P3" s="326">
        <f>O3*MoM!T3/100*$A3</f>
        <v>0.38758429525580085</v>
      </c>
      <c r="Q3" s="326">
        <f>P3*MoM!U3/100*$A3</f>
        <v>0.39370812712084252</v>
      </c>
      <c r="R3" s="326">
        <f>Q3*MoM!V3/100*$A3</f>
        <v>0.39803891651917178</v>
      </c>
      <c r="S3" s="327">
        <f>IF($A3=1,INDEX('2024'!$B:$B,MATCH(Веса!D3,'2024'!$A:$A,0)),0)</f>
        <v>0.39400000000000002</v>
      </c>
      <c r="T3" s="326">
        <f>S3*MoM!X3/100*$A3</f>
        <v>0.40034340000000002</v>
      </c>
      <c r="U3" s="326">
        <f>T3*MoM!Y3/100*$A3</f>
        <v>0.40478721173999999</v>
      </c>
      <c r="V3" s="326">
        <f>U3*MoM!Z3/100*$A3</f>
        <v>0.41029231781966397</v>
      </c>
      <c r="W3" s="326">
        <f>V3*MoM!AA3/100*$A3</f>
        <v>0.41517479640171795</v>
      </c>
      <c r="X3" s="326">
        <f>W3*MoM!AB3/100*$A3</f>
        <v>0.4183716423340112</v>
      </c>
      <c r="Y3" s="326">
        <f>X3*MoM!AC3/100*$A3</f>
        <v>0.4208818721880152</v>
      </c>
      <c r="Z3" s="326">
        <f>Y3*MoM!AD3/100*$A3</f>
        <v>0.42302836973617408</v>
      </c>
      <c r="AA3" s="326">
        <f>Z3*MoM!AE3/100*$A3</f>
        <v>0.4246781803781452</v>
      </c>
      <c r="AB3" s="326">
        <f>AA3*MoM!AF3/100*$A3</f>
        <v>0.42837288054743511</v>
      </c>
      <c r="AC3" s="326">
        <f>AB3*MoM!AG3/100*$A3</f>
        <v>0.43377037884233283</v>
      </c>
      <c r="AD3" s="326">
        <f>AC3*MoM!AH3/100*$A3</f>
        <v>0.43888886931267235</v>
      </c>
      <c r="AE3" s="327">
        <f>IF($A3=1,INDEX('2025'!$C:$C,MATCH(Веса!$E3,'2025'!$B:$B,0)),0)</f>
        <v>0.39600000000000002</v>
      </c>
      <c r="AF3" s="326">
        <f>AE3*MoM!AJ3/100*$A3</f>
        <v>0.40190040000000005</v>
      </c>
      <c r="AG3" s="326">
        <f>AF3*MoM!AK3/100*$A3</f>
        <v>0.40901403708000006</v>
      </c>
      <c r="AH3" s="326">
        <f>AG3*MoM!AL3/100*$A3</f>
        <v>0.417153416417892</v>
      </c>
      <c r="AI3" s="326">
        <f>AH3*MoM!AM3/100*$A3</f>
        <v>0.42136666592371269</v>
      </c>
      <c r="AJ3" s="326">
        <f>AI3*MoM!AN3/100*$A3</f>
        <v>0.42671802258094382</v>
      </c>
      <c r="AK3" s="326">
        <f>AJ3*MoM!AO3/100*$A3</f>
        <v>0.42953436152997804</v>
      </c>
      <c r="AL3" s="326">
        <f>AK3*MoM!AP3/100*$A3</f>
        <v>0.43185384708223995</v>
      </c>
      <c r="AM3" s="326">
        <f>AL3*MoM!AQ3/100*$A3</f>
        <v>0.43379718939411005</v>
      </c>
      <c r="AN3" s="326">
        <f>AM3*MoM!AR3/100*$A3</f>
        <v>0.43709404803350532</v>
      </c>
      <c r="AO3" s="326">
        <f>AN3*MoM!AS3/100*$A3</f>
        <v>0.43941064648808292</v>
      </c>
      <c r="AP3" s="326">
        <f>AO3*MoM!AT3/100*$A3</f>
        <v>0.44103646588008888</v>
      </c>
      <c r="AQ3" s="327">
        <f>IF($A3=1,INDEX('2026'!$C:$C, MATCH(Веса!$F3,'2026'!$B:$B,0)),0)</f>
        <v>0.42899999999999999</v>
      </c>
      <c r="AR3" s="326">
        <f>AQ3*MoM!AV3/100*$A3</f>
        <v>0.43530630000000003</v>
      </c>
      <c r="AS3" s="326">
        <f>AR3*MoM!AW3/100*$A3</f>
        <v>0.44209707828000006</v>
      </c>
      <c r="AT3" s="326">
        <f>AS3*MoM!AX3/100*$A3</f>
        <v>0.44673909760194008</v>
      </c>
      <c r="AU3" s="326">
        <f>AT3*MoM!AY3/100*$A3</f>
        <v>0.45142985812676045</v>
      </c>
    </row>
    <row r="4" spans="1:47" x14ac:dyDescent="0.45">
      <c r="A4" s="326">
        <f>IF(ToSep25!AZ4=0,0,1)</f>
        <v>1</v>
      </c>
      <c r="B4" s="202" t="s">
        <v>2</v>
      </c>
      <c r="C4" s="202" t="s">
        <v>2</v>
      </c>
      <c r="D4" s="202" t="s">
        <v>2</v>
      </c>
      <c r="E4" s="202" t="s">
        <v>2</v>
      </c>
      <c r="F4" s="202" t="s">
        <v>2</v>
      </c>
      <c r="G4" s="327">
        <f>IF($A4=1,INDEX('2023'!$C:$C,MATCH(Веса!$C4,'2023'!$B:$B,0)),0)</f>
        <v>0.71599999999999997</v>
      </c>
      <c r="H4" s="326">
        <f>G4*MoM!L4/100*$A4</f>
        <v>0.71671600000000002</v>
      </c>
      <c r="I4" s="326">
        <f>H4*MoM!M4/100*$A4</f>
        <v>0.70969218319999994</v>
      </c>
      <c r="J4" s="326">
        <f>I4*MoM!N4/100*$A4</f>
        <v>0.70940830632671992</v>
      </c>
      <c r="K4" s="326">
        <f>J4*MoM!O4/100*$A4</f>
        <v>0.72004943092162066</v>
      </c>
      <c r="L4" s="326">
        <f>K4*MoM!P4/100*$A4</f>
        <v>0.71954539631997561</v>
      </c>
      <c r="M4" s="326">
        <f>L4*MoM!Q4/100*$A4</f>
        <v>0.72256748698451956</v>
      </c>
      <c r="N4" s="326">
        <f>M4*MoM!R4/100*$A4</f>
        <v>0.73723560697030532</v>
      </c>
      <c r="O4" s="326">
        <f>N4*MoM!S4/100*$A4</f>
        <v>0.77719377686809599</v>
      </c>
      <c r="P4" s="326">
        <f>O4*MoM!T4/100*$A4</f>
        <v>0.78807448974424943</v>
      </c>
      <c r="Q4" s="326">
        <f>P4*MoM!U4/100*$A4</f>
        <v>0.80312671249836454</v>
      </c>
      <c r="R4" s="326">
        <f>Q4*MoM!V4/100*$A4</f>
        <v>0.80882891215710284</v>
      </c>
      <c r="S4" s="327">
        <f>IF($A4=1,INDEX('2024'!$B:$B,MATCH(Веса!D4,'2024'!$A:$A,0)),0)</f>
        <v>0.76</v>
      </c>
      <c r="T4" s="326">
        <f>S4*MoM!X4/100*$A4</f>
        <v>0.75475599999999998</v>
      </c>
      <c r="U4" s="326">
        <f>T4*MoM!Y4/100*$A4</f>
        <v>0.75626551199999992</v>
      </c>
      <c r="V4" s="326">
        <f>U4*MoM!Z4/100*$A4</f>
        <v>0.75384546236159988</v>
      </c>
      <c r="W4" s="326">
        <f>V4*MoM!AA4/100*$A4</f>
        <v>0.75007623504979193</v>
      </c>
      <c r="X4" s="326">
        <f>W4*MoM!AB4/100*$A4</f>
        <v>0.76470272163326281</v>
      </c>
      <c r="Y4" s="326">
        <f>X4*MoM!AC4/100*$A4</f>
        <v>0.76202626210754643</v>
      </c>
      <c r="Z4" s="326">
        <f>Y4*MoM!AD4/100*$A4</f>
        <v>0.76202626210754643</v>
      </c>
      <c r="AA4" s="326">
        <f>Z4*MoM!AE4/100*$A4</f>
        <v>0.77505691118958542</v>
      </c>
      <c r="AB4" s="326">
        <f>AA4*MoM!AF4/100*$A4</f>
        <v>0.78885292420875996</v>
      </c>
      <c r="AC4" s="326">
        <f>AB4*MoM!AG4/100*$A4</f>
        <v>0.79019397417991488</v>
      </c>
      <c r="AD4" s="326">
        <f>AC4*MoM!AH4/100*$A4</f>
        <v>0.79430298284565037</v>
      </c>
      <c r="AE4" s="327">
        <f>IF($A4=1,INDEX('2025'!$C:$C,MATCH(Веса!$E4,'2025'!$B:$B,0)),0)</f>
        <v>0.72599999999999998</v>
      </c>
      <c r="AF4" s="326">
        <f>AE4*MoM!AJ4/100*$A4</f>
        <v>0.73325999999999991</v>
      </c>
      <c r="AG4" s="326">
        <f>AF4*MoM!AK4/100*$A4</f>
        <v>0.73369995599999993</v>
      </c>
      <c r="AH4" s="326">
        <f>AG4*MoM!AL4/100*$A4</f>
        <v>0.73736845577999988</v>
      </c>
      <c r="AI4" s="326">
        <f>AH4*MoM!AM4/100*$A4</f>
        <v>0.74673303516840595</v>
      </c>
      <c r="AJ4" s="326">
        <f>AI4*MoM!AN4/100*$A4</f>
        <v>0.75890478364165093</v>
      </c>
      <c r="AK4" s="326">
        <f>AJ4*MoM!AO4/100*$A4</f>
        <v>0.76285108851658745</v>
      </c>
      <c r="AL4" s="326">
        <f>AK4*MoM!AP4/100*$A4</f>
        <v>0.772539297340748</v>
      </c>
      <c r="AM4" s="326">
        <f>AL4*MoM!AQ4/100*$A4</f>
        <v>0.78621324290367922</v>
      </c>
      <c r="AN4" s="326">
        <f>AM4*MoM!AR4/100*$A4</f>
        <v>0.79368226871126424</v>
      </c>
      <c r="AO4" s="326">
        <f>AN4*MoM!AS4/100*$A4</f>
        <v>0.79590457906365575</v>
      </c>
      <c r="AP4" s="326">
        <f>AO4*MoM!AT4/100*$A4</f>
        <v>0.79534744585831119</v>
      </c>
      <c r="AQ4" s="327">
        <f>IF($A4=1,INDEX('2026'!$C:$C, MATCH(Веса!$F4,'2026'!$B:$B,0)),0)</f>
        <v>0.68400000000000005</v>
      </c>
      <c r="AR4" s="326">
        <f>AQ4*MoM!AV4/100*$A4</f>
        <v>0.68892480000000011</v>
      </c>
      <c r="AS4" s="326">
        <f>AR4*MoM!AW4/100*$A4</f>
        <v>0.67976210016000005</v>
      </c>
      <c r="AT4" s="326">
        <f>AS4*MoM!AX4/100*$A4</f>
        <v>0.68078174331024</v>
      </c>
      <c r="AU4" s="326">
        <f>AT4*MoM!AY4/100*$A4</f>
        <v>0.68684070082570114</v>
      </c>
    </row>
    <row r="5" spans="1:47" x14ac:dyDescent="0.45">
      <c r="A5" s="326">
        <f>IF(ToSep25!AZ5=0,0,1)</f>
        <v>1</v>
      </c>
      <c r="B5" s="202" t="s">
        <v>3</v>
      </c>
      <c r="C5" s="202" t="s">
        <v>3</v>
      </c>
      <c r="D5" s="202" t="s">
        <v>3</v>
      </c>
      <c r="E5" s="202" t="s">
        <v>3</v>
      </c>
      <c r="F5" s="202" t="s">
        <v>3</v>
      </c>
      <c r="G5" s="327">
        <f>IF($A5=1,INDEX('2023'!$C:$C,MATCH(Веса!$C5,'2023'!$B:$B,0)),0)</f>
        <v>0.67800000000000005</v>
      </c>
      <c r="H5" s="326">
        <f>G5*MoM!L5/100*$A5</f>
        <v>0.67711860000000001</v>
      </c>
      <c r="I5" s="326">
        <f>H5*MoM!M5/100*$A5</f>
        <v>0.67292046468</v>
      </c>
      <c r="J5" s="326">
        <f>I5*MoM!N5/100*$A5</f>
        <v>0.6724494203547241</v>
      </c>
      <c r="K5" s="326">
        <f>J5*MoM!O5/100*$A5</f>
        <v>0.67971187409455514</v>
      </c>
      <c r="L5" s="326">
        <f>K5*MoM!P5/100*$A5</f>
        <v>0.68569333858658721</v>
      </c>
      <c r="M5" s="326">
        <f>L5*MoM!Q5/100*$A5</f>
        <v>0.69001320661968268</v>
      </c>
      <c r="N5" s="326">
        <f>M5*MoM!R5/100*$A5</f>
        <v>0.70050140736030186</v>
      </c>
      <c r="O5" s="326">
        <f>N5*MoM!S5/100*$A5</f>
        <v>0.74134063940940753</v>
      </c>
      <c r="P5" s="326">
        <f>O5*MoM!T5/100*$A5</f>
        <v>0.7547589049827178</v>
      </c>
      <c r="Q5" s="326">
        <f>P5*MoM!U5/100*$A5</f>
        <v>0.76774075814842047</v>
      </c>
      <c r="R5" s="326">
        <f>Q5*MoM!V5/100*$A5</f>
        <v>0.77595558426060851</v>
      </c>
      <c r="S5" s="327">
        <f>IF($A5=1,INDEX('2024'!$B:$B,MATCH(Веса!D5,'2024'!$A:$A,0)),0)</f>
        <v>0.753</v>
      </c>
      <c r="T5" s="326">
        <f>S5*MoM!X5/100*$A5</f>
        <v>0.74772899999999998</v>
      </c>
      <c r="U5" s="326">
        <f>T5*MoM!Y5/100*$A5</f>
        <v>0.74615876910000001</v>
      </c>
      <c r="V5" s="326">
        <f>U5*MoM!Z5/100*$A5</f>
        <v>0.74645723260763996</v>
      </c>
      <c r="W5" s="326">
        <f>V5*MoM!AA5/100*$A5</f>
        <v>0.7468304612239437</v>
      </c>
      <c r="X5" s="326">
        <f>W5*MoM!AB5/100*$A5</f>
        <v>0.75683798940434455</v>
      </c>
      <c r="Y5" s="326">
        <f>X5*MoM!AC5/100*$A5</f>
        <v>0.75933555476937886</v>
      </c>
      <c r="Z5" s="326">
        <f>Y5*MoM!AD5/100*$A5</f>
        <v>0.75963928899128663</v>
      </c>
      <c r="AA5" s="326">
        <f>Z5*MoM!AE5/100*$A5</f>
        <v>0.76548851151651942</v>
      </c>
      <c r="AB5" s="326">
        <f>AA5*MoM!AF5/100*$A5</f>
        <v>0.7719186150132582</v>
      </c>
      <c r="AC5" s="326">
        <f>AB5*MoM!AG5/100*$A5</f>
        <v>0.7719186150132582</v>
      </c>
      <c r="AD5" s="326">
        <f>AC5*MoM!AH5/100*$A5</f>
        <v>0.77083792895223968</v>
      </c>
      <c r="AE5" s="327">
        <f>IF($A5=1,INDEX('2025'!$C:$C,MATCH(Веса!$E5,'2025'!$B:$B,0)),0)</f>
        <v>0.71399999999999997</v>
      </c>
      <c r="AF5" s="326">
        <f>AE5*MoM!AJ5/100*$A5</f>
        <v>0.71578499999999989</v>
      </c>
      <c r="AG5" s="326">
        <f>AF5*MoM!AK5/100*$A5</f>
        <v>0.71335133099999992</v>
      </c>
      <c r="AH5" s="326">
        <f>AG5*MoM!AL5/100*$A5</f>
        <v>0.71477803366199988</v>
      </c>
      <c r="AI5" s="326">
        <f>AH5*MoM!AM5/100*$A5</f>
        <v>0.72185433619525374</v>
      </c>
      <c r="AJ5" s="326">
        <f>AI5*MoM!AN5/100*$A5</f>
        <v>0.73694109182173462</v>
      </c>
      <c r="AK5" s="326">
        <f>AJ5*MoM!AO5/100*$A5</f>
        <v>0.73907822098801779</v>
      </c>
      <c r="AL5" s="326">
        <f>AK5*MoM!AP5/100*$A5</f>
        <v>0.74979485519234401</v>
      </c>
      <c r="AM5" s="326">
        <f>AL5*MoM!AQ5/100*$A5</f>
        <v>0.76591544457897942</v>
      </c>
      <c r="AN5" s="326">
        <f>AM5*MoM!AR5/100*$A5</f>
        <v>0.77349800748031128</v>
      </c>
      <c r="AO5" s="326">
        <f>AN5*MoM!AS5/100*$A5</f>
        <v>0.77434885528853969</v>
      </c>
      <c r="AP5" s="326">
        <f>AO5*MoM!AT5/100*$A5</f>
        <v>0.77070941566868356</v>
      </c>
      <c r="AQ5" s="327">
        <f>IF($A5=1,INDEX('2026'!$C:$C, MATCH(Веса!$F5,'2026'!$B:$B,0)),0)</f>
        <v>0.71299999999999997</v>
      </c>
      <c r="AR5" s="326">
        <f>AQ5*MoM!AV5/100*$A5</f>
        <v>0.71528159999999985</v>
      </c>
      <c r="AS5" s="326">
        <f>AR5*MoM!AW5/100*$A5</f>
        <v>0.70219194671999985</v>
      </c>
      <c r="AT5" s="326">
        <f>AS5*MoM!AX5/100*$A5</f>
        <v>0.69713616470361583</v>
      </c>
      <c r="AU5" s="326">
        <f>AT5*MoM!AY5/100*$A5</f>
        <v>0.6983910098000824</v>
      </c>
    </row>
    <row r="6" spans="1:47" x14ac:dyDescent="0.45">
      <c r="A6" s="326">
        <f>IF(ToSep25!AZ6=0,0,1)</f>
        <v>1</v>
      </c>
      <c r="B6" s="202" t="s">
        <v>4</v>
      </c>
      <c r="C6" s="202" t="s">
        <v>4</v>
      </c>
      <c r="D6" s="202" t="s">
        <v>4</v>
      </c>
      <c r="E6" s="202" t="s">
        <v>4</v>
      </c>
      <c r="F6" s="202" t="s">
        <v>4</v>
      </c>
      <c r="G6" s="327">
        <f>IF($A6=1,INDEX('2023'!$C:$C,MATCH(Веса!$C6,'2023'!$B:$B,0)),0)</f>
        <v>0.125</v>
      </c>
      <c r="H6" s="326">
        <f>G6*MoM!L6/100*$A6</f>
        <v>0.12557499999999999</v>
      </c>
      <c r="I6" s="326">
        <f>H6*MoM!M6/100*$A6</f>
        <v>0.12575080499999999</v>
      </c>
      <c r="J6" s="326">
        <f>I6*MoM!N6/100*$A6</f>
        <v>0.12573822991949998</v>
      </c>
      <c r="K6" s="326">
        <f>J6*MoM!O6/100*$A6</f>
        <v>0.12710877662562253</v>
      </c>
      <c r="L6" s="326">
        <f>K6*MoM!P6/100*$A6</f>
        <v>0.13310831088235192</v>
      </c>
      <c r="M6" s="326">
        <f>L6*MoM!Q6/100*$A6</f>
        <v>0.13534453050517545</v>
      </c>
      <c r="N6" s="326">
        <f>M6*MoM!R6/100*$A6</f>
        <v>0.13668444135717667</v>
      </c>
      <c r="O6" s="326">
        <f>N6*MoM!S6/100*$A6</f>
        <v>0.13977350973184888</v>
      </c>
      <c r="P6" s="326">
        <f>O6*MoM!T6/100*$A6</f>
        <v>0.14191204443074615</v>
      </c>
      <c r="Q6" s="326">
        <f>P6*MoM!U6/100*$A6</f>
        <v>0.14537469831485636</v>
      </c>
      <c r="R6" s="326">
        <f>Q6*MoM!V6/100*$A6</f>
        <v>0.1458398973494639</v>
      </c>
      <c r="S6" s="327">
        <f>IF($A6=1,INDEX('2024'!$B:$B,MATCH(Веса!D6,'2024'!$A:$A,0)),0)</f>
        <v>0.13900000000000001</v>
      </c>
      <c r="T6" s="326">
        <f>S6*MoM!X6/100*$A6</f>
        <v>0.14254449999999999</v>
      </c>
      <c r="U6" s="326">
        <f>T6*MoM!Y6/100*$A6</f>
        <v>0.14445459630000002</v>
      </c>
      <c r="V6" s="326">
        <f>U6*MoM!Z6/100*$A6</f>
        <v>0.14903380700271002</v>
      </c>
      <c r="W6" s="326">
        <f>V6*MoM!AA6/100*$A6</f>
        <v>0.15584465198273384</v>
      </c>
      <c r="X6" s="326">
        <f>W6*MoM!AB6/100*$A6</f>
        <v>0.16418234086381009</v>
      </c>
      <c r="Y6" s="326">
        <f>X6*MoM!AC6/100*$A6</f>
        <v>0.16565998193158438</v>
      </c>
      <c r="Z6" s="326">
        <f>Y6*MoM!AD6/100*$A6</f>
        <v>0.16650484783943548</v>
      </c>
      <c r="AA6" s="326">
        <f>Z6*MoM!AE6/100*$A6</f>
        <v>0.16690445947425012</v>
      </c>
      <c r="AB6" s="326">
        <f>AA6*MoM!AF6/100*$A6</f>
        <v>0.16773898177162139</v>
      </c>
      <c r="AC6" s="326">
        <f>AB6*MoM!AG6/100*$A6</f>
        <v>0.16899702413490852</v>
      </c>
      <c r="AD6" s="326">
        <f>AC6*MoM!AH6/100*$A6</f>
        <v>0.1696223131242077</v>
      </c>
      <c r="AE6" s="327">
        <f>IF($A6=1,INDEX('2025'!$C:$C,MATCH(Веса!$E6,'2025'!$B:$B,0)),0)</f>
        <v>0.14499999999999999</v>
      </c>
      <c r="AF6" s="326">
        <f>AE6*MoM!AJ6/100*$A6</f>
        <v>0.14530449999999998</v>
      </c>
      <c r="AG6" s="326">
        <f>AF6*MoM!AK6/100*$A6</f>
        <v>0.1465250578</v>
      </c>
      <c r="AH6" s="326">
        <f>AG6*MoM!AL6/100*$A6</f>
        <v>0.14708185301964</v>
      </c>
      <c r="AI6" s="326">
        <f>AH6*MoM!AM6/100*$A6</f>
        <v>0.14515508074508271</v>
      </c>
      <c r="AJ6" s="326">
        <f>AI6*MoM!AN6/100*$A6</f>
        <v>0.1462292283425963</v>
      </c>
      <c r="AK6" s="326">
        <f>AJ6*MoM!AO6/100*$A6</f>
        <v>0.14573204896623149</v>
      </c>
      <c r="AL6" s="326">
        <f>AK6*MoM!AP6/100*$A6</f>
        <v>0.14563003653195514</v>
      </c>
      <c r="AM6" s="326">
        <f>AL6*MoM!AQ6/100*$A6</f>
        <v>0.14628537169634895</v>
      </c>
      <c r="AN6" s="326">
        <f>AM6*MoM!AR6/100*$A6</f>
        <v>0.14587577265559917</v>
      </c>
      <c r="AO6" s="326">
        <f>AN6*MoM!AS6/100*$A6</f>
        <v>0.14589036023286472</v>
      </c>
      <c r="AP6" s="326">
        <f>AO6*MoM!AT6/100*$A6</f>
        <v>0.1437603609734649</v>
      </c>
      <c r="AQ6" s="327">
        <f>IF($A6=1,INDEX('2026'!$C:$C, MATCH(Веса!$F6,'2026'!$B:$B,0)),0)</f>
        <v>0.14799999999999999</v>
      </c>
      <c r="AR6" s="326">
        <f>AQ6*MoM!AV6/100*$A6</f>
        <v>0.14865119999999998</v>
      </c>
      <c r="AS6" s="326">
        <f>AR6*MoM!AW6/100*$A6</f>
        <v>0.15169854959999998</v>
      </c>
      <c r="AT6" s="326">
        <f>AS6*MoM!AX6/100*$A6</f>
        <v>0.15274526959223997</v>
      </c>
      <c r="AU6" s="326">
        <f>AT6*MoM!AY6/100*$A6</f>
        <v>0.15379921195242643</v>
      </c>
    </row>
    <row r="7" spans="1:47" x14ac:dyDescent="0.45">
      <c r="A7" s="326">
        <f>IF(ToSep25!AZ7=0,0,1)</f>
        <v>1</v>
      </c>
      <c r="B7" s="202" t="s">
        <v>5</v>
      </c>
      <c r="C7" s="202" t="s">
        <v>5</v>
      </c>
      <c r="D7" s="202" t="s">
        <v>5</v>
      </c>
      <c r="E7" s="202" t="s">
        <v>5</v>
      </c>
      <c r="F7" s="202" t="s">
        <v>5</v>
      </c>
      <c r="G7" s="327">
        <f>IF($A7=1,INDEX('2023'!$C:$C,MATCH(Веса!$C7,'2023'!$B:$B,0)),0)</f>
        <v>0.88800000000000001</v>
      </c>
      <c r="H7" s="326">
        <f>G7*MoM!L7/100*$A7</f>
        <v>0.88284960000000001</v>
      </c>
      <c r="I7" s="326">
        <f>H7*MoM!M7/100*$A7</f>
        <v>0.87031313568000002</v>
      </c>
      <c r="J7" s="326">
        <f>I7*MoM!N7/100*$A7</f>
        <v>0.85395124872921602</v>
      </c>
      <c r="K7" s="326">
        <f>J7*MoM!O7/100*$A7</f>
        <v>0.86044127821955807</v>
      </c>
      <c r="L7" s="326">
        <f>K7*MoM!P7/100*$A7</f>
        <v>0.90699115137123609</v>
      </c>
      <c r="M7" s="326">
        <f>L7*MoM!Q7/100*$A7</f>
        <v>0.96866654966448007</v>
      </c>
      <c r="N7" s="326">
        <f>M7*MoM!R7/100*$A7</f>
        <v>0.99007408041206502</v>
      </c>
      <c r="O7" s="326">
        <f>N7*MoM!S7/100*$A7</f>
        <v>1.0458152511392642</v>
      </c>
      <c r="P7" s="326">
        <f>O7*MoM!T7/100*$A7</f>
        <v>1.1051129758788605</v>
      </c>
      <c r="Q7" s="326">
        <f>P7*MoM!U7/100*$A7</f>
        <v>1.1462231785815542</v>
      </c>
      <c r="R7" s="326">
        <f>Q7*MoM!V7/100*$A7</f>
        <v>1.1564245648709299</v>
      </c>
      <c r="S7" s="327">
        <f>IF($A7=1,INDEX('2024'!$B:$B,MATCH(Веса!D7,'2024'!$A:$A,0)),0)</f>
        <v>1.0229999999999999</v>
      </c>
      <c r="T7" s="326">
        <f>S7*MoM!X7/100*$A7</f>
        <v>0.99701579999999979</v>
      </c>
      <c r="U7" s="326">
        <f>T7*MoM!Y7/100*$A7</f>
        <v>0.98545041671999978</v>
      </c>
      <c r="V7" s="326">
        <f>U7*MoM!Z7/100*$A7</f>
        <v>0.98367660596990381</v>
      </c>
      <c r="W7" s="326">
        <f>V7*MoM!AA7/100*$A7</f>
        <v>0.98072557615199418</v>
      </c>
      <c r="X7" s="326">
        <f>W7*MoM!AB7/100*$A7</f>
        <v>0.99288657329627883</v>
      </c>
      <c r="Y7" s="326">
        <f>X7*MoM!AC7/100*$A7</f>
        <v>0.99665954227480469</v>
      </c>
      <c r="Z7" s="326">
        <f>Y7*MoM!AD7/100*$A7</f>
        <v>0.99267290410570541</v>
      </c>
      <c r="AA7" s="326">
        <f>Z7*MoM!AE7/100*$A7</f>
        <v>0.98790807416599802</v>
      </c>
      <c r="AB7" s="326">
        <f>AA7*MoM!AF7/100*$A7</f>
        <v>0.97644834050567242</v>
      </c>
      <c r="AC7" s="326">
        <f>AB7*MoM!AG7/100*$A7</f>
        <v>0.96580505359416047</v>
      </c>
      <c r="AD7" s="326">
        <f>AC7*MoM!AH7/100*$A7</f>
        <v>0.96580505359416047</v>
      </c>
      <c r="AE7" s="327">
        <f>IF($A7=1,INDEX('2025'!$C:$C,MATCH(Веса!$E7,'2025'!$B:$B,0)),0)</f>
        <v>0.96499999999999997</v>
      </c>
      <c r="AF7" s="326">
        <f>AE7*MoM!AJ7/100*$A7</f>
        <v>0.97175500000000004</v>
      </c>
      <c r="AG7" s="326">
        <f>AF7*MoM!AK7/100*$A7</f>
        <v>0.96174592349999999</v>
      </c>
      <c r="AH7" s="326">
        <f>AG7*MoM!AL7/100*$A7</f>
        <v>0.94587711576224986</v>
      </c>
      <c r="AI7" s="326">
        <f>AH7*MoM!AM7/100*$A7</f>
        <v>0.92686498573542864</v>
      </c>
      <c r="AJ7" s="326">
        <f>AI7*MoM!AN7/100*$A7</f>
        <v>0.96347615267197806</v>
      </c>
      <c r="AK7" s="326">
        <f>AJ7*MoM!AO7/100*$A7</f>
        <v>0.97561595219564512</v>
      </c>
      <c r="AL7" s="326">
        <f>AK7*MoM!AP7/100*$A7</f>
        <v>0.97688425293349934</v>
      </c>
      <c r="AM7" s="326">
        <f>AL7*MoM!AQ7/100*$A7</f>
        <v>0.97737269505996605</v>
      </c>
      <c r="AN7" s="326">
        <f>AM7*MoM!AR7/100*$A7</f>
        <v>0.99261970910290165</v>
      </c>
      <c r="AO7" s="326">
        <f>AN7*MoM!AS7/100*$A7</f>
        <v>1.0158470102959096</v>
      </c>
      <c r="AP7" s="326">
        <f>AO7*MoM!AT7/100*$A7</f>
        <v>1.0135105621722291</v>
      </c>
      <c r="AQ7" s="327">
        <f>IF($A7=1,INDEX('2026'!$C:$C, MATCH(Веса!$F7,'2026'!$B:$B,0)),0)</f>
        <v>0.92500000000000004</v>
      </c>
      <c r="AR7" s="326">
        <f>AQ7*MoM!AV7/100*$A7</f>
        <v>0.92379750000000016</v>
      </c>
      <c r="AS7" s="326">
        <f>AR7*MoM!AW7/100*$A7</f>
        <v>0.91428238575000009</v>
      </c>
      <c r="AT7" s="326">
        <f>AS7*MoM!AX7/100*$A7</f>
        <v>0.89599673803500013</v>
      </c>
      <c r="AU7" s="326">
        <f>AT7*MoM!AY7/100*$A7</f>
        <v>0.89501114162316153</v>
      </c>
    </row>
    <row r="8" spans="1:47" x14ac:dyDescent="0.45">
      <c r="A8" s="326">
        <f>IF(ToSep25!AZ8=0,0,1)</f>
        <v>1</v>
      </c>
      <c r="B8" s="202" t="s">
        <v>6</v>
      </c>
      <c r="C8" s="202" t="s">
        <v>6</v>
      </c>
      <c r="D8" s="202" t="s">
        <v>6</v>
      </c>
      <c r="E8" s="202" t="s">
        <v>6</v>
      </c>
      <c r="F8" s="202" t="s">
        <v>6</v>
      </c>
      <c r="G8" s="327">
        <f>IF($A8=1,INDEX('2023'!$C:$C,MATCH(Веса!$C8,'2023'!$B:$B,0)),0)</f>
        <v>0.45500000000000002</v>
      </c>
      <c r="H8" s="326">
        <f>G8*MoM!L8/100*$A8</f>
        <v>0.45204250000000001</v>
      </c>
      <c r="I8" s="326">
        <f>H8*MoM!M8/100*$A8</f>
        <v>0.44711523675000003</v>
      </c>
      <c r="J8" s="326">
        <f>I8*MoM!N8/100*$A8</f>
        <v>0.4438960070454</v>
      </c>
      <c r="K8" s="326">
        <f>J8*MoM!O8/100*$A8</f>
        <v>0.44354089023976373</v>
      </c>
      <c r="L8" s="326">
        <f>K8*MoM!P8/100*$A8</f>
        <v>0.45183510488724737</v>
      </c>
      <c r="M8" s="326">
        <f>L8*MoM!Q8/100*$A8</f>
        <v>0.46557089207581975</v>
      </c>
      <c r="N8" s="326">
        <f>M8*MoM!R8/100*$A8</f>
        <v>0.4766049222180167</v>
      </c>
      <c r="O8" s="326">
        <f>N8*MoM!S8/100*$A8</f>
        <v>0.497909162241162</v>
      </c>
      <c r="P8" s="326">
        <f>O8*MoM!T8/100*$A8</f>
        <v>0.52011591087711784</v>
      </c>
      <c r="Q8" s="326">
        <f>P8*MoM!U8/100*$A8</f>
        <v>0.541752732769606</v>
      </c>
      <c r="R8" s="326">
        <f>Q8*MoM!V8/100*$A8</f>
        <v>0.55529655108884624</v>
      </c>
      <c r="S8" s="327">
        <f>IF($A8=1,INDEX('2024'!$B:$B,MATCH(Веса!D8,'2024'!$A:$A,0)),0)</f>
        <v>0.51400000000000001</v>
      </c>
      <c r="T8" s="326">
        <f>S8*MoM!X8/100*$A8</f>
        <v>0.51091600000000004</v>
      </c>
      <c r="U8" s="326">
        <f>T8*MoM!Y8/100*$A8</f>
        <v>0.50606229800000002</v>
      </c>
      <c r="V8" s="326">
        <f>U8*MoM!Z8/100*$A8</f>
        <v>0.50550562947220001</v>
      </c>
      <c r="W8" s="326">
        <f>V8*MoM!AA8/100*$A8</f>
        <v>0.50560673059809447</v>
      </c>
      <c r="X8" s="326">
        <f>W8*MoM!AB8/100*$A8</f>
        <v>0.50853924963556341</v>
      </c>
      <c r="Y8" s="326">
        <f>X8*MoM!AC8/100*$A8</f>
        <v>0.51077682233395993</v>
      </c>
      <c r="Z8" s="326">
        <f>Y8*MoM!AD8/100*$A8</f>
        <v>0.5113386768385273</v>
      </c>
      <c r="AA8" s="326">
        <f>Z8*MoM!AE8/100*$A8</f>
        <v>0.51026486561716644</v>
      </c>
      <c r="AB8" s="326">
        <f>AA8*MoM!AF8/100*$A8</f>
        <v>0.50934638885905548</v>
      </c>
      <c r="AC8" s="326">
        <f>AB8*MoM!AG8/100*$A8</f>
        <v>0.50771648041470652</v>
      </c>
      <c r="AD8" s="326">
        <f>AC8*MoM!AH8/100*$A8</f>
        <v>0.50766570876666495</v>
      </c>
      <c r="AE8" s="327">
        <f>IF($A8=1,INDEX('2025'!$C:$C,MATCH(Веса!$E8,'2025'!$B:$B,0)),0)</f>
        <v>0.47399999999999998</v>
      </c>
      <c r="AF8" s="326">
        <f>AE8*MoM!AJ8/100*$A8</f>
        <v>0.47755499999999995</v>
      </c>
      <c r="AG8" s="326">
        <f>AF8*MoM!AK8/100*$A8</f>
        <v>0.47831908799999995</v>
      </c>
      <c r="AH8" s="326">
        <f>AG8*MoM!AL8/100*$A8</f>
        <v>0.47779293700319997</v>
      </c>
      <c r="AI8" s="326">
        <f>AH8*MoM!AM8/100*$A8</f>
        <v>0.47559508949298523</v>
      </c>
      <c r="AJ8" s="326">
        <f>AI8*MoM!AN8/100*$A8</f>
        <v>0.48211074221903916</v>
      </c>
      <c r="AK8" s="326">
        <f>AJ8*MoM!AO8/100*$A8</f>
        <v>0.48428024055902485</v>
      </c>
      <c r="AL8" s="326">
        <f>AK8*MoM!AP8/100*$A8</f>
        <v>0.4864595016415405</v>
      </c>
      <c r="AM8" s="326">
        <f>AL8*MoM!AQ8/100*$A8</f>
        <v>0.48898909105007649</v>
      </c>
      <c r="AN8" s="326">
        <f>AM8*MoM!AR8/100*$A8</f>
        <v>0.49231421686921706</v>
      </c>
      <c r="AO8" s="326">
        <f>AN8*MoM!AS8/100*$A8</f>
        <v>0.49915738448369917</v>
      </c>
      <c r="AP8" s="326">
        <f>AO8*MoM!AT8/100*$A8</f>
        <v>0.49875805857611222</v>
      </c>
      <c r="AQ8" s="327">
        <f>IF($A8=1,INDEX('2026'!$C:$C, MATCH(Веса!$F8,'2026'!$B:$B,0)),0)</f>
        <v>0.44</v>
      </c>
      <c r="AR8" s="326">
        <f>AQ8*MoM!AV8/100*$A8</f>
        <v>0.43973599999999996</v>
      </c>
      <c r="AS8" s="326">
        <f>AR8*MoM!AW8/100*$A8</f>
        <v>0.43621811199999994</v>
      </c>
      <c r="AT8" s="326">
        <f>AS8*MoM!AX8/100*$A8</f>
        <v>0.43390615600639992</v>
      </c>
      <c r="AU8" s="326">
        <f>AT8*MoM!AY8/100*$A8</f>
        <v>0.43620585863323386</v>
      </c>
    </row>
    <row r="9" spans="1:47" ht="15.75" x14ac:dyDescent="0.5">
      <c r="A9" s="326">
        <f>IF(ToSep25!AZ9=0,0,1)</f>
        <v>1</v>
      </c>
      <c r="B9" s="204" t="s">
        <v>7</v>
      </c>
      <c r="C9" s="273" t="s">
        <v>533</v>
      </c>
      <c r="D9" s="274" t="s">
        <v>7</v>
      </c>
      <c r="E9" s="274" t="s">
        <v>7</v>
      </c>
      <c r="F9" s="204" t="s">
        <v>7</v>
      </c>
      <c r="G9" s="327">
        <f>IF($A9=1,INDEX('2023'!$C:$C,MATCH(Веса!$C9,'2023'!$B:$B,0)),0)</f>
        <v>0.22800000000000001</v>
      </c>
      <c r="H9" s="326">
        <f>G9*MoM!L9/100*$A9</f>
        <v>0.22770360000000001</v>
      </c>
      <c r="I9" s="326">
        <f>H9*MoM!M9/100*$A9</f>
        <v>0.22797684432000001</v>
      </c>
      <c r="J9" s="326">
        <f>I9*MoM!N9/100*$A9</f>
        <v>0.22797684432000001</v>
      </c>
      <c r="K9" s="326">
        <f>J9*MoM!O9/100*$A9</f>
        <v>0.22761208136908803</v>
      </c>
      <c r="L9" s="326">
        <f>K9*MoM!P9/100*$A9</f>
        <v>0.22783969345045713</v>
      </c>
      <c r="M9" s="326">
        <f>L9*MoM!Q9/100*$A9</f>
        <v>0.22772577360373192</v>
      </c>
      <c r="N9" s="326">
        <f>M9*MoM!R9/100*$A9</f>
        <v>0.22852281381134495</v>
      </c>
      <c r="O9" s="326">
        <f>N9*MoM!S9/100*$A9</f>
        <v>0.23320753149447754</v>
      </c>
      <c r="P9" s="326">
        <f>O9*MoM!T9/100*$A9</f>
        <v>0.2406002102428525</v>
      </c>
      <c r="Q9" s="326">
        <f>P9*MoM!U9/100*$A9</f>
        <v>0.24846783711779377</v>
      </c>
      <c r="R9" s="326">
        <f>Q9*MoM!V9/100*$A9</f>
        <v>0.2532384195904554</v>
      </c>
      <c r="S9" s="327">
        <f>IF($A9=1,INDEX('2024'!$B:$B,MATCH(Веса!D9,'2024'!$A:$A,0)),0)</f>
        <v>0.26400000000000001</v>
      </c>
      <c r="T9" s="326">
        <f>S9*MoM!X9/100*$A9</f>
        <v>0.2654784</v>
      </c>
      <c r="U9" s="326">
        <f>T9*MoM!Y9/100*$A9</f>
        <v>0.26515982591999998</v>
      </c>
      <c r="V9" s="326">
        <f>U9*MoM!Z9/100*$A9</f>
        <v>0.26603485334553595</v>
      </c>
      <c r="W9" s="326">
        <f>V9*MoM!AA9/100*$A9</f>
        <v>0.26656692305222701</v>
      </c>
      <c r="X9" s="326">
        <f>W9*MoM!AB9/100*$A9</f>
        <v>0.26795307105209859</v>
      </c>
      <c r="Y9" s="326">
        <f>X9*MoM!AC9/100*$A9</f>
        <v>0.26993592377788411</v>
      </c>
      <c r="Z9" s="326">
        <f>Y9*MoM!AD9/100*$A9</f>
        <v>0.27152854572817364</v>
      </c>
      <c r="AA9" s="326">
        <f>Z9*MoM!AE9/100*$A9</f>
        <v>0.2742709840400282</v>
      </c>
      <c r="AB9" s="326">
        <f>AA9*MoM!AF9/100*$A9</f>
        <v>0.27665714160117644</v>
      </c>
      <c r="AC9" s="326">
        <f>AB9*MoM!AG9/100*$A9</f>
        <v>0.28163697014999761</v>
      </c>
      <c r="AD9" s="326">
        <f>AC9*MoM!AH9/100*$A9</f>
        <v>0.2909873175589775</v>
      </c>
      <c r="AE9" s="327">
        <f>IF($A9=1,INDEX('2025'!$C:$C,MATCH(Веса!$E9,'2025'!$B:$B,0)),0)</f>
        <v>0.26800000000000002</v>
      </c>
      <c r="AF9" s="326">
        <f>AE9*MoM!AJ9/100*$A9</f>
        <v>0.27202000000000004</v>
      </c>
      <c r="AG9" s="326">
        <f>AF9*MoM!AK9/100*$A9</f>
        <v>0.27370652400000006</v>
      </c>
      <c r="AH9" s="326">
        <f>AG9*MoM!AL9/100*$A9</f>
        <v>0.27315911095200002</v>
      </c>
      <c r="AI9" s="326">
        <f>AH9*MoM!AM9/100*$A9</f>
        <v>0.2725854768190008</v>
      </c>
      <c r="AJ9" s="326">
        <f>AI9*MoM!AN9/100*$A9</f>
        <v>0.27021398317067546</v>
      </c>
      <c r="AK9" s="326">
        <f>AJ9*MoM!AO9/100*$A9</f>
        <v>0.26767397172887114</v>
      </c>
      <c r="AL9" s="326">
        <f>AK9*MoM!AP9/100*$A9</f>
        <v>0.26628206707588103</v>
      </c>
      <c r="AM9" s="326">
        <f>AL9*MoM!AQ9/100*$A9</f>
        <v>0.2654565926679458</v>
      </c>
      <c r="AN9" s="326">
        <f>AM9*MoM!AR9/100*$A9</f>
        <v>0.26434167497874045</v>
      </c>
      <c r="AO9" s="326">
        <f>AN9*MoM!AS9/100*$A9</f>
        <v>0.26798959009344708</v>
      </c>
      <c r="AP9" s="326">
        <f>AO9*MoM!AT9/100*$A9</f>
        <v>0.27535930382101692</v>
      </c>
      <c r="AQ9" s="327">
        <f>IF($A9=1,INDEX('2026'!$C:$C, MATCH(Веса!$F9,'2026'!$B:$B,0)),0)</f>
        <v>0.23499999999999999</v>
      </c>
      <c r="AR9" s="326">
        <f>AQ9*MoM!AV9/100*$A9</f>
        <v>0.23782</v>
      </c>
      <c r="AS9" s="326">
        <f>AR9*MoM!AW9/100*$A9</f>
        <v>0.238937754</v>
      </c>
      <c r="AT9" s="326">
        <f>AS9*MoM!AX9/100*$A9</f>
        <v>0.24065810582880001</v>
      </c>
      <c r="AU9" s="326">
        <f>AT9*MoM!AY9/100*$A9</f>
        <v>0.24231864675901871</v>
      </c>
    </row>
    <row r="10" spans="1:47" x14ac:dyDescent="0.45">
      <c r="A10" s="326">
        <f>IF(ToSep25!AZ10=0,0,1)</f>
        <v>1</v>
      </c>
      <c r="B10" s="202" t="s">
        <v>8</v>
      </c>
      <c r="C10" s="202" t="s">
        <v>8</v>
      </c>
      <c r="D10" s="202" t="s">
        <v>8</v>
      </c>
      <c r="E10" s="202" t="s">
        <v>8</v>
      </c>
      <c r="F10" s="202" t="s">
        <v>8</v>
      </c>
      <c r="G10" s="327">
        <f>IF($A10=1,INDEX('2023'!$C:$C,MATCH(Веса!$C10,'2023'!$B:$B,0)),0)</f>
        <v>0.24</v>
      </c>
      <c r="H10" s="326">
        <f>G10*MoM!L10/100*$A10</f>
        <v>0.239256</v>
      </c>
      <c r="I10" s="326">
        <f>H10*MoM!M10/100*$A10</f>
        <v>0.23743765439999998</v>
      </c>
      <c r="J10" s="326">
        <f>I10*MoM!N10/100*$A10</f>
        <v>0.23506327785599995</v>
      </c>
      <c r="K10" s="326">
        <f>J10*MoM!O10/100*$A10</f>
        <v>0.23353536654993592</v>
      </c>
      <c r="L10" s="326">
        <f>K10*MoM!P10/100*$A10</f>
        <v>0.23281140691363114</v>
      </c>
      <c r="M10" s="326">
        <f>L10*MoM!Q10/100*$A10</f>
        <v>0.23204312927081616</v>
      </c>
      <c r="N10" s="326">
        <f>M10*MoM!R10/100*$A10</f>
        <v>0.23079009637275372</v>
      </c>
      <c r="O10" s="326">
        <f>N10*MoM!S10/100*$A10</f>
        <v>0.23263641714373573</v>
      </c>
      <c r="P10" s="326">
        <f>O10*MoM!T10/100*$A10</f>
        <v>0.23407876293002691</v>
      </c>
      <c r="Q10" s="326">
        <f>P10*MoM!U10/100*$A10</f>
        <v>0.23541301187872804</v>
      </c>
      <c r="R10" s="326">
        <f>Q10*MoM!V10/100*$A10</f>
        <v>0.24070980464599942</v>
      </c>
      <c r="S10" s="327">
        <f>IF($A10=1,INDEX('2024'!$B:$B,MATCH(Веса!D10,'2024'!$A:$A,0)),0)</f>
        <v>0.182</v>
      </c>
      <c r="T10" s="326">
        <f>S10*MoM!X10/100*$A10</f>
        <v>0.18400199999999997</v>
      </c>
      <c r="U10" s="326">
        <f>T10*MoM!Y10/100*$A10</f>
        <v>0.18573161879999997</v>
      </c>
      <c r="V10" s="326">
        <f>U10*MoM!Z10/100*$A10</f>
        <v>0.18747749601671998</v>
      </c>
      <c r="W10" s="326">
        <f>V10*MoM!AA10/100*$A10</f>
        <v>0.18903355923365875</v>
      </c>
      <c r="X10" s="326">
        <f>W10*MoM!AB10/100*$A10</f>
        <v>0.1901110505212906</v>
      </c>
      <c r="Y10" s="326">
        <f>X10*MoM!AC10/100*$A10</f>
        <v>0.19220227207702478</v>
      </c>
      <c r="Z10" s="326">
        <f>Y10*MoM!AD10/100*$A10</f>
        <v>0.19272121821163274</v>
      </c>
      <c r="AA10" s="326">
        <f>Z10*MoM!AE10/100*$A10</f>
        <v>0.19299102791712902</v>
      </c>
      <c r="AB10" s="326">
        <f>AA10*MoM!AF10/100*$A10</f>
        <v>0.19316471984225445</v>
      </c>
      <c r="AC10" s="326">
        <f>AB10*MoM!AG10/100*$A10</f>
        <v>0.1944396069932133</v>
      </c>
      <c r="AD10" s="326">
        <f>AC10*MoM!AH10/100*$A10</f>
        <v>0.19698676584482441</v>
      </c>
      <c r="AE10" s="327">
        <f>IF($A10=1,INDEX('2025'!$C:$C,MATCH(Веса!$E10,'2025'!$B:$B,0)),0)</f>
        <v>0.16800000000000001</v>
      </c>
      <c r="AF10" s="326">
        <f>AE10*MoM!AJ10/100*$A10</f>
        <v>0.16847039999999999</v>
      </c>
      <c r="AG10" s="326">
        <f>AF10*MoM!AK10/100*$A10</f>
        <v>0.16900950528</v>
      </c>
      <c r="AH10" s="326">
        <f>AG10*MoM!AL10/100*$A10</f>
        <v>0.17046298702540799</v>
      </c>
      <c r="AI10" s="326">
        <f>AH10*MoM!AM10/100*$A10</f>
        <v>0.17180964462290874</v>
      </c>
      <c r="AJ10" s="326">
        <f>AI10*MoM!AN10/100*$A10</f>
        <v>0.17314975985096745</v>
      </c>
      <c r="AK10" s="326">
        <f>AJ10*MoM!AO10/100*$A10</f>
        <v>0.17418865841007325</v>
      </c>
      <c r="AL10" s="326">
        <f>AK10*MoM!AP10/100*$A10</f>
        <v>0.17606989592090205</v>
      </c>
      <c r="AM10" s="326">
        <f>AL10*MoM!AQ10/100*$A10</f>
        <v>0.1782531626303212</v>
      </c>
      <c r="AN10" s="326">
        <f>AM10*MoM!AR10/100*$A10</f>
        <v>0.18119433981372152</v>
      </c>
      <c r="AO10" s="326">
        <f>AN10*MoM!AS10/100*$A10</f>
        <v>0.18360422453324399</v>
      </c>
      <c r="AP10" s="326">
        <f>AO10*MoM!AT10/100*$A10</f>
        <v>0.18635828790124265</v>
      </c>
      <c r="AQ10" s="327">
        <f>IF($A10=1,INDEX('2026'!$C:$C, MATCH(Веса!$F10,'2026'!$B:$B,0)),0)</f>
        <v>0.151</v>
      </c>
      <c r="AR10" s="326">
        <f>AQ10*MoM!AV10/100*$A10</f>
        <v>0.1529479</v>
      </c>
      <c r="AS10" s="326">
        <f>AR10*MoM!AW10/100*$A10</f>
        <v>0.15562448825</v>
      </c>
      <c r="AT10" s="326">
        <f>AS10*MoM!AX10/100*$A10</f>
        <v>0.15682279680952499</v>
      </c>
      <c r="AU10" s="326">
        <f>AT10*MoM!AY10/100*$A10</f>
        <v>0.15864194125251546</v>
      </c>
    </row>
    <row r="11" spans="1:47" x14ac:dyDescent="0.45">
      <c r="A11" s="326">
        <f>IF(ToSep25!AZ11=0,0,1)</f>
        <v>1</v>
      </c>
      <c r="B11" s="202" t="s">
        <v>9</v>
      </c>
      <c r="C11" s="202" t="s">
        <v>9</v>
      </c>
      <c r="D11" s="202" t="s">
        <v>9</v>
      </c>
      <c r="E11" s="202" t="s">
        <v>9</v>
      </c>
      <c r="F11" s="202" t="s">
        <v>9</v>
      </c>
      <c r="G11" s="327">
        <f>IF($A11=1,INDEX('2023'!$C:$C,MATCH(Веса!$C11,'2023'!$B:$B,0)),0)</f>
        <v>0.80800000000000005</v>
      </c>
      <c r="H11" s="326">
        <f>G11*MoM!L11/100*$A11</f>
        <v>0.80614160000000001</v>
      </c>
      <c r="I11" s="326">
        <f>H11*MoM!M11/100*$A11</f>
        <v>0.80549668671999997</v>
      </c>
      <c r="J11" s="326">
        <f>I11*MoM!N11/100*$A11</f>
        <v>0.80686603108742405</v>
      </c>
      <c r="K11" s="326">
        <f>J11*MoM!O11/100*$A11</f>
        <v>0.80807633013405522</v>
      </c>
      <c r="L11" s="326">
        <f>K11*MoM!P11/100*$A11</f>
        <v>0.80945005989528307</v>
      </c>
      <c r="M11" s="326">
        <f>L11*MoM!Q11/100*$A11</f>
        <v>0.81349731019475957</v>
      </c>
      <c r="N11" s="326">
        <f>M11*MoM!R11/100*$A11</f>
        <v>0.82033068760039551</v>
      </c>
      <c r="O11" s="326">
        <f>N11*MoM!S11/100*$A11</f>
        <v>0.83731153283372362</v>
      </c>
      <c r="P11" s="326">
        <f>O11*MoM!T11/100*$A11</f>
        <v>0.84886643198682887</v>
      </c>
      <c r="Q11" s="326">
        <f>P11*MoM!U11/100*$A11</f>
        <v>0.86406114111939314</v>
      </c>
      <c r="R11" s="326">
        <f>Q11*MoM!V11/100*$A11</f>
        <v>0.87849096217608702</v>
      </c>
      <c r="S11" s="327">
        <f>IF($A11=1,INDEX('2024'!$B:$B,MATCH(Веса!D11,'2024'!$A:$A,0)),0)</f>
        <v>0.86</v>
      </c>
      <c r="T11" s="326">
        <f>S11*MoM!X11/100*$A11</f>
        <v>0.86094599999999999</v>
      </c>
      <c r="U11" s="326">
        <f>T11*MoM!Y11/100*$A11</f>
        <v>0.86223741900000006</v>
      </c>
      <c r="V11" s="326">
        <f>U11*MoM!Z11/100*$A11</f>
        <v>0.86723839603020014</v>
      </c>
      <c r="W11" s="326">
        <f>V11*MoM!AA11/100*$A11</f>
        <v>0.87053390193511493</v>
      </c>
      <c r="X11" s="326">
        <f>W11*MoM!AB11/100*$A11</f>
        <v>0.87549594517614504</v>
      </c>
      <c r="Y11" s="326">
        <f>X11*MoM!AC11/100*$A11</f>
        <v>0.8765465403103565</v>
      </c>
      <c r="Z11" s="326">
        <f>Y11*MoM!AD11/100*$A11</f>
        <v>0.88022803577966002</v>
      </c>
      <c r="AA11" s="326">
        <f>Z11*MoM!AE11/100*$A11</f>
        <v>0.88603754081580577</v>
      </c>
      <c r="AB11" s="326">
        <f>AA11*MoM!AF11/100*$A11</f>
        <v>0.89303723738825069</v>
      </c>
      <c r="AC11" s="326">
        <f>AB11*MoM!AG11/100*$A11</f>
        <v>0.89946710549744613</v>
      </c>
      <c r="AD11" s="326">
        <f>AC11*MoM!AH11/100*$A11</f>
        <v>0.9081019897102216</v>
      </c>
      <c r="AE11" s="327">
        <f>IF($A11=1,INDEX('2025'!$C:$C,MATCH(Веса!$E11,'2025'!$B:$B,0)),0)</f>
        <v>0.88</v>
      </c>
      <c r="AF11" s="326">
        <f>AE11*MoM!AJ11/100*$A11</f>
        <v>0.88959200000000005</v>
      </c>
      <c r="AG11" s="326">
        <f>AF11*MoM!AK11/100*$A11</f>
        <v>0.89928855280000008</v>
      </c>
      <c r="AH11" s="326">
        <f>AG11*MoM!AL11/100*$A11</f>
        <v>0.9065727900776801</v>
      </c>
      <c r="AI11" s="326">
        <f>AH11*MoM!AM11/100*$A11</f>
        <v>0.91790494995365113</v>
      </c>
      <c r="AJ11" s="326">
        <f>AI11*MoM!AN11/100*$A11</f>
        <v>0.92506460856328954</v>
      </c>
      <c r="AK11" s="326">
        <f>AJ11*MoM!AO11/100*$A11</f>
        <v>0.93200259312751432</v>
      </c>
      <c r="AL11" s="326">
        <f>AK11*MoM!AP11/100*$A11</f>
        <v>0.93507820168483502</v>
      </c>
      <c r="AM11" s="326">
        <f>AL11*MoM!AQ11/100*$A11</f>
        <v>0.94742123394707478</v>
      </c>
      <c r="AN11" s="326">
        <f>AM11*MoM!AR11/100*$A11</f>
        <v>0.95556905655901958</v>
      </c>
      <c r="AO11" s="326">
        <f>AN11*MoM!AS11/100*$A11</f>
        <v>0.96474251950198608</v>
      </c>
      <c r="AP11" s="326">
        <f>AO11*MoM!AT11/100*$A11</f>
        <v>0.96609315902928883</v>
      </c>
      <c r="AQ11" s="327">
        <f>IF($A11=1,INDEX('2026'!$C:$C, MATCH(Веса!$F11,'2026'!$B:$B,0)),0)</f>
        <v>0.89200000000000002</v>
      </c>
      <c r="AR11" s="326">
        <f>AQ11*MoM!AV11/100*$A11</f>
        <v>0.89494359999999995</v>
      </c>
      <c r="AS11" s="326">
        <f>AR11*MoM!AW11/100*$A11</f>
        <v>0.89691247592000001</v>
      </c>
      <c r="AT11" s="326">
        <f>AS11*MoM!AX11/100*$A11</f>
        <v>0.90381870198458403</v>
      </c>
      <c r="AU11" s="326">
        <f>AT11*MoM!AY11/100*$A11</f>
        <v>0.90625901247994234</v>
      </c>
    </row>
    <row r="12" spans="1:47" x14ac:dyDescent="0.45">
      <c r="A12" s="326">
        <f>IF(ToSep25!AZ12=0,0,1)</f>
        <v>1</v>
      </c>
      <c r="B12" s="202" t="s">
        <v>10</v>
      </c>
      <c r="C12" s="202" t="s">
        <v>10</v>
      </c>
      <c r="D12" s="202" t="s">
        <v>10</v>
      </c>
      <c r="E12" s="202" t="s">
        <v>10</v>
      </c>
      <c r="F12" s="202" t="s">
        <v>10</v>
      </c>
      <c r="G12" s="327">
        <f>IF($A12=1,INDEX('2023'!$C:$C,MATCH(Веса!$C12,'2023'!$B:$B,0)),0)</f>
        <v>0.749</v>
      </c>
      <c r="H12" s="326">
        <f>G12*MoM!L12/100*$A12</f>
        <v>0.74510520000000002</v>
      </c>
      <c r="I12" s="326">
        <f>H12*MoM!M12/100*$A12</f>
        <v>0.74801111028000011</v>
      </c>
      <c r="J12" s="326">
        <f>I12*MoM!N12/100*$A12</f>
        <v>0.74561747472710427</v>
      </c>
      <c r="K12" s="326">
        <f>J12*MoM!O12/100*$A12</f>
        <v>0.74345518405039557</v>
      </c>
      <c r="L12" s="326">
        <f>K12*MoM!P12/100*$A12</f>
        <v>0.74687507789702734</v>
      </c>
      <c r="M12" s="326">
        <f>L12*MoM!Q12/100*$A12</f>
        <v>0.74694976540481706</v>
      </c>
      <c r="N12" s="326">
        <f>M12*MoM!R12/100*$A12</f>
        <v>0.7480701900529243</v>
      </c>
      <c r="O12" s="326">
        <f>N12*MoM!S12/100*$A12</f>
        <v>0.74979075149004604</v>
      </c>
      <c r="P12" s="326">
        <f>O12*MoM!T12/100*$A12</f>
        <v>0.75518924490077444</v>
      </c>
      <c r="Q12" s="326">
        <f>P12*MoM!U12/100*$A12</f>
        <v>0.76228802380284166</v>
      </c>
      <c r="R12" s="326">
        <f>Q12*MoM!V12/100*$A12</f>
        <v>0.77097810727419402</v>
      </c>
      <c r="S12" s="327">
        <f>IF($A12=1,INDEX('2024'!$B:$B,MATCH(Веса!D12,'2024'!$A:$A,0)),0)</f>
        <v>0.75800000000000001</v>
      </c>
      <c r="T12" s="326">
        <f>S12*MoM!X12/100*$A12</f>
        <v>0.76103200000000004</v>
      </c>
      <c r="U12" s="326">
        <f>T12*MoM!Y12/100*$A12</f>
        <v>0.76651143040000003</v>
      </c>
      <c r="V12" s="326">
        <f>U12*MoM!Z12/100*$A12</f>
        <v>0.76942417383551998</v>
      </c>
      <c r="W12" s="326">
        <f>V12*MoM!AA12/100*$A12</f>
        <v>0.7715016191048758</v>
      </c>
      <c r="X12" s="326">
        <f>W12*MoM!AB12/100*$A12</f>
        <v>0.77505052655275819</v>
      </c>
      <c r="Y12" s="326">
        <f>X12*MoM!AC12/100*$A12</f>
        <v>0.77877076908021148</v>
      </c>
      <c r="Z12" s="326">
        <f>Y12*MoM!AD12/100*$A12</f>
        <v>0.78063981892600398</v>
      </c>
      <c r="AA12" s="326">
        <f>Z12*MoM!AE12/100*$A12</f>
        <v>0.78087401087168173</v>
      </c>
      <c r="AB12" s="326">
        <f>AA12*MoM!AF12/100*$A12</f>
        <v>0.78516881793147586</v>
      </c>
      <c r="AC12" s="326">
        <f>AB12*MoM!AG12/100*$A12</f>
        <v>0.79341309051975628</v>
      </c>
      <c r="AD12" s="326">
        <f>AC12*MoM!AH12/100*$A12</f>
        <v>0.79579332979131545</v>
      </c>
      <c r="AE12" s="327">
        <f>IF($A12=1,INDEX('2025'!$C:$C,MATCH(Веса!$E12,'2025'!$B:$B,0)),0)</f>
        <v>0.75700000000000001</v>
      </c>
      <c r="AF12" s="326">
        <f>AE12*MoM!AJ12/100*$A12</f>
        <v>0.75972519999999999</v>
      </c>
      <c r="AG12" s="326">
        <f>AF12*MoM!AK12/100*$A12</f>
        <v>0.76268812827999999</v>
      </c>
      <c r="AH12" s="326">
        <f>AG12*MoM!AL12/100*$A12</f>
        <v>0.76314574115696798</v>
      </c>
      <c r="AI12" s="326">
        <f>AH12*MoM!AM12/100*$A12</f>
        <v>0.76604569497336439</v>
      </c>
      <c r="AJ12" s="326">
        <f>AI12*MoM!AN12/100*$A12</f>
        <v>0.76956950517024181</v>
      </c>
      <c r="AK12" s="326">
        <f>AJ12*MoM!AO12/100*$A12</f>
        <v>0.77018516077437793</v>
      </c>
      <c r="AL12" s="326">
        <f>AK12*MoM!AP12/100*$A12</f>
        <v>0.76825969787244208</v>
      </c>
      <c r="AM12" s="326">
        <f>AL12*MoM!AQ12/100*$A12</f>
        <v>0.76979621726818692</v>
      </c>
      <c r="AN12" s="326">
        <f>AM12*MoM!AR12/100*$A12</f>
        <v>0.77018111537682099</v>
      </c>
      <c r="AO12" s="326">
        <f>AN12*MoM!AS12/100*$A12</f>
        <v>0.7732618398383283</v>
      </c>
      <c r="AP12" s="326">
        <f>AO12*MoM!AT12/100*$A12</f>
        <v>0.78022119639687337</v>
      </c>
      <c r="AQ12" s="327">
        <f>IF($A12=1,INDEX('2026'!$C:$C, MATCH(Веса!$F12,'2026'!$B:$B,0)),0)</f>
        <v>0.76500000000000001</v>
      </c>
      <c r="AR12" s="326">
        <f>AQ12*MoM!AV12/100*$A12</f>
        <v>0.77073750000000008</v>
      </c>
      <c r="AS12" s="326">
        <f>AR12*MoM!AW12/100*$A12</f>
        <v>0.77173945875000005</v>
      </c>
      <c r="AT12" s="326">
        <f>AS12*MoM!AX12/100*$A12</f>
        <v>0.76950141431962504</v>
      </c>
      <c r="AU12" s="326">
        <f>AT12*MoM!AY12/100*$A12</f>
        <v>0.76580780753089084</v>
      </c>
    </row>
    <row r="13" spans="1:47" x14ac:dyDescent="0.45">
      <c r="A13" s="326">
        <f>IF(ToSep25!AZ13=0,0,1)</f>
        <v>1</v>
      </c>
      <c r="B13" s="202" t="s">
        <v>11</v>
      </c>
      <c r="C13" s="202" t="s">
        <v>11</v>
      </c>
      <c r="D13" s="202" t="s">
        <v>11</v>
      </c>
      <c r="E13" s="202" t="s">
        <v>11</v>
      </c>
      <c r="F13" s="202" t="s">
        <v>11</v>
      </c>
      <c r="G13" s="327">
        <f>IF($A13=1,INDEX('2023'!$C:$C,MATCH(Веса!$C13,'2023'!$B:$B,0)),0)</f>
        <v>0.69299999999999995</v>
      </c>
      <c r="H13" s="326">
        <f>G13*MoM!L13/100*$A13</f>
        <v>0.68960430000000006</v>
      </c>
      <c r="I13" s="326">
        <f>H13*MoM!M13/100*$A13</f>
        <v>0.69119038989000003</v>
      </c>
      <c r="J13" s="326">
        <f>I13*MoM!N13/100*$A13</f>
        <v>0.69015360430516492</v>
      </c>
      <c r="K13" s="326">
        <f>J13*MoM!O13/100*$A13</f>
        <v>0.69008458894473435</v>
      </c>
      <c r="L13" s="326">
        <f>K13*MoM!P13/100*$A13</f>
        <v>0.69187880887599063</v>
      </c>
      <c r="M13" s="326">
        <f>L13*MoM!Q13/100*$A13</f>
        <v>0.69554576656303335</v>
      </c>
      <c r="N13" s="326">
        <f>M13*MoM!R13/100*$A13</f>
        <v>0.69651953063622163</v>
      </c>
      <c r="O13" s="326">
        <f>N13*MoM!S13/100*$A13</f>
        <v>0.70264890250582046</v>
      </c>
      <c r="P13" s="326">
        <f>O13*MoM!T13/100*$A13</f>
        <v>0.71185360312864676</v>
      </c>
      <c r="Q13" s="326">
        <f>P13*MoM!U13/100*$A13</f>
        <v>0.72345681685964369</v>
      </c>
      <c r="R13" s="326">
        <f>Q13*MoM!V13/100*$A13</f>
        <v>0.7302573109381244</v>
      </c>
      <c r="S13" s="327">
        <f>IF($A13=1,INDEX('2024'!$B:$B,MATCH(Веса!D13,'2024'!$A:$A,0)),0)</f>
        <v>0.69899999999999995</v>
      </c>
      <c r="T13" s="326">
        <f>S13*MoM!X13/100*$A13</f>
        <v>0.6985806</v>
      </c>
      <c r="U13" s="326">
        <f>T13*MoM!Y13/100*$A13</f>
        <v>0.69823130970000014</v>
      </c>
      <c r="V13" s="326">
        <f>U13*MoM!Z13/100*$A13</f>
        <v>0.70242069755820014</v>
      </c>
      <c r="W13" s="326">
        <f>V13*MoM!AA13/100*$A13</f>
        <v>0.70473868586014221</v>
      </c>
      <c r="X13" s="326">
        <f>W13*MoM!AB13/100*$A13</f>
        <v>0.70628911096903446</v>
      </c>
      <c r="Y13" s="326">
        <f>X13*MoM!AC13/100*$A13</f>
        <v>0.70734854463548802</v>
      </c>
      <c r="Z13" s="326">
        <f>Y13*MoM!AD13/100*$A13</f>
        <v>0.70911691599707682</v>
      </c>
      <c r="AA13" s="326">
        <f>Z13*MoM!AE13/100*$A13</f>
        <v>0.70954238614667497</v>
      </c>
      <c r="AB13" s="326">
        <f>AA13*MoM!AF13/100*$A13</f>
        <v>0.71294818960017903</v>
      </c>
      <c r="AC13" s="326">
        <f>AB13*MoM!AG13/100*$A13</f>
        <v>0.71993508185826083</v>
      </c>
      <c r="AD13" s="326">
        <f>AC13*MoM!AH13/100*$A13</f>
        <v>0.72245485464476478</v>
      </c>
      <c r="AE13" s="327">
        <f>IF($A13=1,INDEX('2025'!$C:$C,MATCH(Веса!$E13,'2025'!$B:$B,0)),0)</f>
        <v>0.68</v>
      </c>
      <c r="AF13" s="326">
        <f>AE13*MoM!AJ13/100*$A13</f>
        <v>0.67796000000000012</v>
      </c>
      <c r="AG13" s="326">
        <f>AF13*MoM!AK13/100*$A13</f>
        <v>0.68019726800000013</v>
      </c>
      <c r="AH13" s="326">
        <f>AG13*MoM!AL13/100*$A13</f>
        <v>0.68291805707200015</v>
      </c>
      <c r="AI13" s="326">
        <f>AH13*MoM!AM13/100*$A13</f>
        <v>0.68319122429482904</v>
      </c>
      <c r="AJ13" s="326">
        <f>AI13*MoM!AN13/100*$A13</f>
        <v>0.68790524374246331</v>
      </c>
      <c r="AK13" s="326">
        <f>AJ13*MoM!AO13/100*$A13</f>
        <v>0.68804282479121182</v>
      </c>
      <c r="AL13" s="326">
        <f>AK13*MoM!AP13/100*$A13</f>
        <v>0.68666673914162946</v>
      </c>
      <c r="AM13" s="326">
        <f>AL13*MoM!AQ13/100*$A13</f>
        <v>0.68948207277211015</v>
      </c>
      <c r="AN13" s="326">
        <f>AM13*MoM!AR13/100*$A13</f>
        <v>0.69430844728151497</v>
      </c>
      <c r="AO13" s="326">
        <f>AN13*MoM!AS13/100*$A13</f>
        <v>0.69923803725721367</v>
      </c>
      <c r="AP13" s="326">
        <f>AO13*MoM!AT13/100*$A13</f>
        <v>0.70308384646212829</v>
      </c>
      <c r="AQ13" s="327">
        <f>IF($A13=1,INDEX('2026'!$C:$C, MATCH(Веса!$F13,'2026'!$B:$B,0)),0)</f>
        <v>0.64700000000000002</v>
      </c>
      <c r="AR13" s="326">
        <f>AQ13*MoM!AV13/100*$A13</f>
        <v>0.65114079999999996</v>
      </c>
      <c r="AS13" s="326">
        <f>AR13*MoM!AW13/100*$A13</f>
        <v>0.65022920287999997</v>
      </c>
      <c r="AT13" s="326">
        <f>AS13*MoM!AX13/100*$A13</f>
        <v>0.64840856111193601</v>
      </c>
      <c r="AU13" s="326">
        <f>AT13*MoM!AY13/100*$A13</f>
        <v>0.64497199573804276</v>
      </c>
    </row>
    <row r="14" spans="1:47" x14ac:dyDescent="0.45">
      <c r="A14" s="326">
        <f>IF(ToSep25!AZ14=0,0,1)</f>
        <v>1</v>
      </c>
      <c r="B14" s="202" t="s">
        <v>12</v>
      </c>
      <c r="C14" s="202" t="s">
        <v>12</v>
      </c>
      <c r="D14" s="202" t="s">
        <v>12</v>
      </c>
      <c r="E14" s="202" t="s">
        <v>12</v>
      </c>
      <c r="F14" s="202" t="s">
        <v>12</v>
      </c>
      <c r="G14" s="327">
        <f>IF($A14=1,INDEX('2023'!$C:$C,MATCH(Веса!$C14,'2023'!$B:$B,0)),0)</f>
        <v>0.52300000000000002</v>
      </c>
      <c r="H14" s="326">
        <f>G14*MoM!L14/100*$A14</f>
        <v>0.52090800000000004</v>
      </c>
      <c r="I14" s="326">
        <f>H14*MoM!M14/100*$A14</f>
        <v>0.52174145280000006</v>
      </c>
      <c r="J14" s="326">
        <f>I14*MoM!N14/100*$A14</f>
        <v>0.52064579574912007</v>
      </c>
      <c r="K14" s="326">
        <f>J14*MoM!O14/100*$A14</f>
        <v>0.52179121649976812</v>
      </c>
      <c r="L14" s="326">
        <f>K14*MoM!P14/100*$A14</f>
        <v>0.52450453082556692</v>
      </c>
      <c r="M14" s="326">
        <f>L14*MoM!Q14/100*$A14</f>
        <v>0.52581579215263086</v>
      </c>
      <c r="N14" s="326">
        <f>M14*MoM!R14/100*$A14</f>
        <v>0.52928617638083819</v>
      </c>
      <c r="O14" s="326">
        <f>N14*MoM!S14/100*$A14</f>
        <v>0.53251482205676137</v>
      </c>
      <c r="P14" s="326">
        <f>O14*MoM!T14/100*$A14</f>
        <v>0.54284560960466255</v>
      </c>
      <c r="Q14" s="326">
        <f>P14*MoM!U14/100*$A14</f>
        <v>0.55017402533432547</v>
      </c>
      <c r="R14" s="326">
        <f>Q14*MoM!V14/100*$A14</f>
        <v>0.55677611363833746</v>
      </c>
      <c r="S14" s="327">
        <f>IF($A14=1,INDEX('2024'!$B:$B,MATCH(Веса!D14,'2024'!$A:$A,0)),0)</f>
        <v>0.50800000000000001</v>
      </c>
      <c r="T14" s="326">
        <f>S14*MoM!X14/100*$A14</f>
        <v>0.50947320000000007</v>
      </c>
      <c r="U14" s="326">
        <f>T14*MoM!Y14/100*$A14</f>
        <v>0.51079783032000003</v>
      </c>
      <c r="V14" s="326">
        <f>U14*MoM!Z14/100*$A14</f>
        <v>0.514679893830432</v>
      </c>
      <c r="W14" s="326">
        <f>V14*MoM!AA14/100*$A14</f>
        <v>0.51329025811708984</v>
      </c>
      <c r="X14" s="326">
        <f>W14*MoM!AB14/100*$A14</f>
        <v>0.51611335453673379</v>
      </c>
      <c r="Y14" s="326">
        <f>X14*MoM!AC14/100*$A14</f>
        <v>0.51771330593579767</v>
      </c>
      <c r="Z14" s="326">
        <f>Y14*MoM!AD14/100*$A14</f>
        <v>0.5212337564161611</v>
      </c>
      <c r="AA14" s="326">
        <f>Z14*MoM!AE14/100*$A14</f>
        <v>0.52154649667001085</v>
      </c>
      <c r="AB14" s="326">
        <f>AA14*MoM!AF14/100*$A14</f>
        <v>0.5226417443130178</v>
      </c>
      <c r="AC14" s="326">
        <f>AB14*MoM!AG14/100*$A14</f>
        <v>0.52457551876697606</v>
      </c>
      <c r="AD14" s="326">
        <f>AC14*MoM!AH14/100*$A14</f>
        <v>0.5263066179789071</v>
      </c>
      <c r="AE14" s="327">
        <f>IF($A14=1,INDEX('2025'!$C:$C,MATCH(Веса!$E14,'2025'!$B:$B,0)),0)</f>
        <v>0.501</v>
      </c>
      <c r="AF14" s="326">
        <f>AE14*MoM!AJ14/100*$A14</f>
        <v>0.50240280000000004</v>
      </c>
      <c r="AG14" s="326">
        <f>AF14*MoM!AK14/100*$A14</f>
        <v>0.50506553484000005</v>
      </c>
      <c r="AH14" s="326">
        <f>AG14*MoM!AL14/100*$A14</f>
        <v>0.51122733436504797</v>
      </c>
      <c r="AI14" s="326">
        <f>AH14*MoM!AM14/100*$A14</f>
        <v>0.51250540270096057</v>
      </c>
      <c r="AJ14" s="326">
        <f>AI14*MoM!AN14/100*$A14</f>
        <v>0.51424792107014383</v>
      </c>
      <c r="AK14" s="326">
        <f>AJ14*MoM!AO14/100*$A14</f>
        <v>0.51332227481221759</v>
      </c>
      <c r="AL14" s="326">
        <f>AK14*MoM!AP14/100*$A14</f>
        <v>0.51511890277406036</v>
      </c>
      <c r="AM14" s="326">
        <f>AL14*MoM!AQ14/100*$A14</f>
        <v>0.5181581043004273</v>
      </c>
      <c r="AN14" s="326">
        <f>AM14*MoM!AR14/100*$A14</f>
        <v>0.52074889482192943</v>
      </c>
      <c r="AO14" s="326">
        <f>AN14*MoM!AS14/100*$A14</f>
        <v>0.52491488598050484</v>
      </c>
      <c r="AP14" s="326">
        <f>AO14*MoM!AT14/100*$A14</f>
        <v>0.5287467646481625</v>
      </c>
      <c r="AQ14" s="327">
        <f>IF($A14=1,INDEX('2026'!$C:$C, MATCH(Веса!$F14,'2026'!$B:$B,0)),0)</f>
        <v>0.50700000000000001</v>
      </c>
      <c r="AR14" s="326">
        <f>AQ14*MoM!AV14/100*$A14</f>
        <v>0.50867309999999999</v>
      </c>
      <c r="AS14" s="326">
        <f>AR14*MoM!AW14/100*$A14</f>
        <v>0.50918177310000001</v>
      </c>
      <c r="AT14" s="326">
        <f>AS14*MoM!AX14/100*$A14</f>
        <v>0.50795973684455997</v>
      </c>
      <c r="AU14" s="326">
        <f>AT14*MoM!AY14/100*$A14</f>
        <v>0.50592789789718173</v>
      </c>
    </row>
    <row r="15" spans="1:47" x14ac:dyDescent="0.45">
      <c r="A15" s="326">
        <f>IF(ToSep25!AZ15=0,0,1)</f>
        <v>1</v>
      </c>
      <c r="B15" s="202" t="s">
        <v>13</v>
      </c>
      <c r="C15" s="202" t="s">
        <v>13</v>
      </c>
      <c r="D15" s="202" t="s">
        <v>13</v>
      </c>
      <c r="E15" s="202" t="s">
        <v>13</v>
      </c>
      <c r="F15" s="202" t="s">
        <v>13</v>
      </c>
      <c r="G15" s="327">
        <f>IF($A15=1,INDEX('2023'!$C:$C,MATCH(Веса!$C15,'2023'!$B:$B,0)),0)</f>
        <v>0.191</v>
      </c>
      <c r="H15" s="326">
        <f>G15*MoM!L15/100*$A15</f>
        <v>0.19191680000000003</v>
      </c>
      <c r="I15" s="326">
        <f>H15*MoM!M15/100*$A15</f>
        <v>0.19155215808000003</v>
      </c>
      <c r="J15" s="326">
        <f>I15*MoM!N15/100*$A15</f>
        <v>0.19247160843878405</v>
      </c>
      <c r="K15" s="326">
        <f>J15*MoM!O15/100*$A15</f>
        <v>0.19237537263456467</v>
      </c>
      <c r="L15" s="326">
        <f>K15*MoM!P15/100*$A15</f>
        <v>0.19168282129308026</v>
      </c>
      <c r="M15" s="326">
        <f>L15*MoM!Q15/100*$A15</f>
        <v>0.19220036491057158</v>
      </c>
      <c r="N15" s="326">
        <f>M15*MoM!R15/100*$A15</f>
        <v>0.19304604651617807</v>
      </c>
      <c r="O15" s="326">
        <f>N15*MoM!S15/100*$A15</f>
        <v>0.19451319646970103</v>
      </c>
      <c r="P15" s="326">
        <f>O15*MoM!T15/100*$A15</f>
        <v>0.19634162051651621</v>
      </c>
      <c r="Q15" s="326">
        <f>P15*MoM!U15/100*$A15</f>
        <v>0.19877625661092099</v>
      </c>
      <c r="R15" s="326">
        <f>Q15*MoM!V15/100*$A15</f>
        <v>0.20100255068496331</v>
      </c>
      <c r="S15" s="327">
        <f>IF($A15=1,INDEX('2024'!$B:$B,MATCH(Веса!D15,'2024'!$A:$A,0)),0)</f>
        <v>0.20100000000000001</v>
      </c>
      <c r="T15" s="326">
        <f>S15*MoM!X15/100*$A15</f>
        <v>0.201603</v>
      </c>
      <c r="U15" s="326">
        <f>T15*MoM!Y15/100*$A15</f>
        <v>0.20283277829999999</v>
      </c>
      <c r="V15" s="326">
        <f>U15*MoM!Z15/100*$A15</f>
        <v>0.20254881241038</v>
      </c>
      <c r="W15" s="326">
        <f>V15*MoM!AA15/100*$A15</f>
        <v>0.20303492956016492</v>
      </c>
      <c r="X15" s="326">
        <f>W15*MoM!AB15/100*$A15</f>
        <v>0.2054713487148869</v>
      </c>
      <c r="Y15" s="326">
        <f>X15*MoM!AC15/100*$A15</f>
        <v>0.20647815832358984</v>
      </c>
      <c r="Z15" s="326">
        <f>Y15*MoM!AD15/100*$A15</f>
        <v>0.20701500153523117</v>
      </c>
      <c r="AA15" s="326">
        <f>Z15*MoM!AE15/100*$A15</f>
        <v>0.20794656904213973</v>
      </c>
      <c r="AB15" s="326">
        <f>AA15*MoM!AF15/100*$A15</f>
        <v>0.20840405149403243</v>
      </c>
      <c r="AC15" s="326">
        <f>AB15*MoM!AG15/100*$A15</f>
        <v>0.20969615661329544</v>
      </c>
      <c r="AD15" s="326">
        <f>AC15*MoM!AH15/100*$A15</f>
        <v>0.20986391353858608</v>
      </c>
      <c r="AE15" s="327">
        <f>IF($A15=1,INDEX('2025'!$C:$C,MATCH(Веса!$E15,'2025'!$B:$B,0)),0)</f>
        <v>0.19500000000000001</v>
      </c>
      <c r="AF15" s="326">
        <f>AE15*MoM!AJ15/100*$A15</f>
        <v>0.19437600000000002</v>
      </c>
      <c r="AG15" s="326">
        <f>AF15*MoM!AK15/100*$A15</f>
        <v>0.1952312544</v>
      </c>
      <c r="AH15" s="326">
        <f>AG15*MoM!AL15/100*$A15</f>
        <v>0.19499697689472001</v>
      </c>
      <c r="AI15" s="326">
        <f>AH15*MoM!AM15/100*$A15</f>
        <v>0.19538697084850945</v>
      </c>
      <c r="AJ15" s="326">
        <f>AI15*MoM!AN15/100*$A15</f>
        <v>0.19556281912227313</v>
      </c>
      <c r="AK15" s="326">
        <f>AJ15*MoM!AO15/100*$A15</f>
        <v>0.19632551411685001</v>
      </c>
      <c r="AL15" s="326">
        <f>AK15*MoM!AP15/100*$A15</f>
        <v>0.19479417510673858</v>
      </c>
      <c r="AM15" s="326">
        <f>AL15*MoM!AQ15/100*$A15</f>
        <v>0.19602137840991102</v>
      </c>
      <c r="AN15" s="326">
        <f>AM15*MoM!AR15/100*$A15</f>
        <v>0.19660944254514073</v>
      </c>
      <c r="AO15" s="326">
        <f>AN15*MoM!AS15/100*$A15</f>
        <v>0.19877214641313729</v>
      </c>
      <c r="AP15" s="326">
        <f>AO15*MoM!AT15/100*$A15</f>
        <v>0.19785779453963687</v>
      </c>
      <c r="AQ15" s="327">
        <f>IF($A15=1,INDEX('2026'!$C:$C, MATCH(Веса!$F15,'2026'!$B:$B,0)),0)</f>
        <v>0.20399999999999999</v>
      </c>
      <c r="AR15" s="326">
        <f>AQ15*MoM!AV15/100*$A15</f>
        <v>0.20532599999999998</v>
      </c>
      <c r="AS15" s="326">
        <f>AR15*MoM!AW15/100*$A15</f>
        <v>0.20674274939999995</v>
      </c>
      <c r="AT15" s="326">
        <f>AS15*MoM!AX15/100*$A15</f>
        <v>0.20783848597181998</v>
      </c>
      <c r="AU15" s="326">
        <f>AT15*MoM!AY15/100*$A15</f>
        <v>0.20586402035508769</v>
      </c>
    </row>
    <row r="16" spans="1:47" x14ac:dyDescent="0.45">
      <c r="A16" s="326">
        <f>IF(ToSep25!AZ16=0,0,1)</f>
        <v>1</v>
      </c>
      <c r="B16" s="202" t="s">
        <v>14</v>
      </c>
      <c r="C16" s="202" t="s">
        <v>14</v>
      </c>
      <c r="D16" s="202" t="s">
        <v>14</v>
      </c>
      <c r="E16" s="202" t="s">
        <v>14</v>
      </c>
      <c r="F16" s="202" t="s">
        <v>14</v>
      </c>
      <c r="G16" s="327">
        <f>IF($A16=1,INDEX('2023'!$C:$C,MATCH(Веса!$C16,'2023'!$B:$B,0)),0)</f>
        <v>0.63300000000000001</v>
      </c>
      <c r="H16" s="326">
        <f>G16*MoM!L16/100*$A16</f>
        <v>0.63249359999999999</v>
      </c>
      <c r="I16" s="326">
        <f>H16*MoM!M16/100*$A16</f>
        <v>0.63369533783999998</v>
      </c>
      <c r="J16" s="326">
        <f>I16*MoM!N16/100*$A16</f>
        <v>0.63445577224540795</v>
      </c>
      <c r="K16" s="326">
        <f>J16*MoM!O16/100*$A16</f>
        <v>0.63274274166034539</v>
      </c>
      <c r="L16" s="326">
        <f>K16*MoM!P16/100*$A16</f>
        <v>0.63710866657780174</v>
      </c>
      <c r="M16" s="326">
        <f>L16*MoM!Q16/100*$A16</f>
        <v>0.63500620797809504</v>
      </c>
      <c r="N16" s="326">
        <f>M16*MoM!R16/100*$A16</f>
        <v>0.63837174088037896</v>
      </c>
      <c r="O16" s="326">
        <f>N16*MoM!S16/100*$A16</f>
        <v>0.63990383305849186</v>
      </c>
      <c r="P16" s="326">
        <f>O16*MoM!T16/100*$A16</f>
        <v>0.65276590010296753</v>
      </c>
      <c r="Q16" s="326">
        <f>P16*MoM!U16/100*$A16</f>
        <v>0.66445040971481062</v>
      </c>
      <c r="R16" s="326">
        <f>Q16*MoM!V16/100*$A16</f>
        <v>0.66969956795155772</v>
      </c>
      <c r="S16" s="327">
        <f>IF($A16=1,INDEX('2024'!$B:$B,MATCH(Веса!D16,'2024'!$A:$A,0)),0)</f>
        <v>0.63400000000000001</v>
      </c>
      <c r="T16" s="326">
        <f>S16*MoM!X16/100*$A16</f>
        <v>0.63843800000000006</v>
      </c>
      <c r="U16" s="326">
        <f>T16*MoM!Y16/100*$A16</f>
        <v>0.64188556520000006</v>
      </c>
      <c r="V16" s="326">
        <f>U16*MoM!Z16/100*$A16</f>
        <v>0.64445310746080009</v>
      </c>
      <c r="W16" s="326">
        <f>V16*MoM!AA16/100*$A16</f>
        <v>0.64587090429721383</v>
      </c>
      <c r="X16" s="326">
        <f>W16*MoM!AB16/100*$A16</f>
        <v>0.647679342829246</v>
      </c>
      <c r="Y16" s="326">
        <f>X16*MoM!AC16/100*$A16</f>
        <v>0.65143588301765565</v>
      </c>
      <c r="Z16" s="326">
        <f>Y16*MoM!AD16/100*$A16</f>
        <v>0.65391133937312274</v>
      </c>
      <c r="AA16" s="326">
        <f>Z16*MoM!AE16/100*$A16</f>
        <v>0.65809637194511073</v>
      </c>
      <c r="AB16" s="326">
        <f>AA16*MoM!AF16/100*$A16</f>
        <v>0.65671436956402607</v>
      </c>
      <c r="AC16" s="326">
        <f>AB16*MoM!AG16/100*$A16</f>
        <v>0.66157405589879981</v>
      </c>
      <c r="AD16" s="326">
        <f>AC16*MoM!AH16/100*$A16</f>
        <v>0.66461729655593427</v>
      </c>
      <c r="AE16" s="327">
        <f>IF($A16=1,INDEX('2025'!$C:$C,MATCH(Веса!$E16,'2025'!$B:$B,0)),0)</f>
        <v>0.60199999999999998</v>
      </c>
      <c r="AF16" s="326">
        <f>AE16*MoM!AJ16/100*$A16</f>
        <v>0.60019400000000001</v>
      </c>
      <c r="AG16" s="326">
        <f>AF16*MoM!AK16/100*$A16</f>
        <v>0.6027148148</v>
      </c>
      <c r="AH16" s="326">
        <f>AG16*MoM!AL16/100*$A16</f>
        <v>0.60416133035551989</v>
      </c>
      <c r="AI16" s="326">
        <f>AH16*MoM!AM16/100*$A16</f>
        <v>0.60488632395194653</v>
      </c>
      <c r="AJ16" s="326">
        <f>AI16*MoM!AN16/100*$A16</f>
        <v>0.60609609659985042</v>
      </c>
      <c r="AK16" s="326">
        <f>AJ16*MoM!AO16/100*$A16</f>
        <v>0.60942962513114951</v>
      </c>
      <c r="AL16" s="326">
        <f>AK16*MoM!AP16/100*$A16</f>
        <v>0.6105875414188987</v>
      </c>
      <c r="AM16" s="326">
        <f>AL16*MoM!AQ16/100*$A16</f>
        <v>0.60948848384434462</v>
      </c>
      <c r="AN16" s="326">
        <f>AM16*MoM!AR16/100*$A16</f>
        <v>0.6138158520796394</v>
      </c>
      <c r="AO16" s="326">
        <f>AN16*MoM!AS16/100*$A16</f>
        <v>0.61743736560690932</v>
      </c>
      <c r="AP16" s="326">
        <f>AO16*MoM!AT16/100*$A16</f>
        <v>0.62262383947800737</v>
      </c>
      <c r="AQ16" s="327">
        <f>IF($A16=1,INDEX('2026'!$C:$C, MATCH(Веса!$F16,'2026'!$B:$B,0)),0)</f>
        <v>0.60399999999999998</v>
      </c>
      <c r="AR16" s="326">
        <f>AQ16*MoM!AV16/100*$A16</f>
        <v>0.60665760000000002</v>
      </c>
      <c r="AS16" s="326">
        <f>AR16*MoM!AW16/100*$A16</f>
        <v>0.60835624127999999</v>
      </c>
      <c r="AT16" s="326">
        <f>AS16*MoM!AX16/100*$A16</f>
        <v>0.60793039191110398</v>
      </c>
      <c r="AU16" s="326">
        <f>AT16*MoM!AY16/100*$A16</f>
        <v>0.6063497728921351</v>
      </c>
    </row>
    <row r="17" spans="1:47" x14ac:dyDescent="0.45">
      <c r="A17" s="326">
        <f>IF(ToSep25!AZ17=0,0,1)</f>
        <v>1</v>
      </c>
      <c r="B17" s="202" t="s">
        <v>15</v>
      </c>
      <c r="C17" s="202" t="s">
        <v>15</v>
      </c>
      <c r="D17" s="202" t="s">
        <v>15</v>
      </c>
      <c r="E17" s="202" t="s">
        <v>15</v>
      </c>
      <c r="F17" s="202" t="s">
        <v>15</v>
      </c>
      <c r="G17" s="327">
        <f>IF($A17=1,INDEX('2023'!$C:$C,MATCH(Веса!$C17,'2023'!$B:$B,0)),0)</f>
        <v>0.37</v>
      </c>
      <c r="H17" s="326">
        <f>G17*MoM!L17/100*$A17</f>
        <v>0.37055500000000002</v>
      </c>
      <c r="I17" s="326">
        <f>H17*MoM!M17/100*$A17</f>
        <v>0.3697027235</v>
      </c>
      <c r="J17" s="326">
        <f>I17*MoM!N17/100*$A17</f>
        <v>0.36936999104884999</v>
      </c>
      <c r="K17" s="326">
        <f>J17*MoM!O17/100*$A17</f>
        <v>0.37058891201931116</v>
      </c>
      <c r="L17" s="326">
        <f>K17*MoM!P17/100*$A17</f>
        <v>0.37070008869291698</v>
      </c>
      <c r="M17" s="326">
        <f>L17*MoM!Q17/100*$A17</f>
        <v>0.37055180865743975</v>
      </c>
      <c r="N17" s="326">
        <f>M17*MoM!R17/100*$A17</f>
        <v>0.37195990553033803</v>
      </c>
      <c r="O17" s="326">
        <f>N17*MoM!S17/100*$A17</f>
        <v>0.37434044892573221</v>
      </c>
      <c r="P17" s="326">
        <f>O17*MoM!T17/100*$A17</f>
        <v>0.37961864925558503</v>
      </c>
      <c r="Q17" s="326">
        <f>P17*MoM!U17/100*$A17</f>
        <v>0.38451572983098209</v>
      </c>
      <c r="R17" s="326">
        <f>Q17*MoM!V17/100*$A17</f>
        <v>0.38816862926437645</v>
      </c>
      <c r="S17" s="327">
        <f>IF($A17=1,INDEX('2024'!$B:$B,MATCH(Веса!D17,'2024'!$A:$A,0)),0)</f>
        <v>0.38700000000000001</v>
      </c>
      <c r="T17" s="326">
        <f>S17*MoM!X17/100*$A17</f>
        <v>0.38978639999999998</v>
      </c>
      <c r="U17" s="326">
        <f>T17*MoM!Y17/100*$A17</f>
        <v>0.39196920384</v>
      </c>
      <c r="V17" s="326">
        <f>U17*MoM!Z17/100*$A17</f>
        <v>0.39396824677958397</v>
      </c>
      <c r="W17" s="326">
        <f>V17*MoM!AA17/100*$A17</f>
        <v>0.39522894516927864</v>
      </c>
      <c r="X17" s="326">
        <f>W17*MoM!AB17/100*$A17</f>
        <v>0.39609844884865103</v>
      </c>
      <c r="Y17" s="326">
        <f>X17*MoM!AC17/100*$A17</f>
        <v>0.39760362295427593</v>
      </c>
      <c r="Z17" s="326">
        <f>Y17*MoM!AD17/100*$A17</f>
        <v>0.39895547527232045</v>
      </c>
      <c r="AA17" s="326">
        <f>Z17*MoM!AE17/100*$A17</f>
        <v>0.40027202834071907</v>
      </c>
      <c r="AB17" s="326">
        <f>AA17*MoM!AF17/100*$A17</f>
        <v>0.40419469421845811</v>
      </c>
      <c r="AC17" s="326">
        <f>AB17*MoM!AG17/100*$A17</f>
        <v>0.40827706063006453</v>
      </c>
      <c r="AD17" s="326">
        <f>AC17*MoM!AH17/100*$A17</f>
        <v>0.4117065879393571</v>
      </c>
      <c r="AE17" s="327">
        <f>IF($A17=1,INDEX('2025'!$C:$C,MATCH(Веса!$E17,'2025'!$B:$B,0)),0)</f>
        <v>0.39400000000000002</v>
      </c>
      <c r="AF17" s="326">
        <f>AE17*MoM!AJ17/100*$A17</f>
        <v>0.39644280000000004</v>
      </c>
      <c r="AG17" s="326">
        <f>AF17*MoM!AK17/100*$A17</f>
        <v>0.39874216824000003</v>
      </c>
      <c r="AH17" s="326">
        <f>AG17*MoM!AL17/100*$A17</f>
        <v>0.40257009305510399</v>
      </c>
      <c r="AI17" s="326">
        <f>AH17*MoM!AM17/100*$A17</f>
        <v>0.40317394819468666</v>
      </c>
      <c r="AJ17" s="326">
        <f>AI17*MoM!AN17/100*$A17</f>
        <v>0.40498823096156278</v>
      </c>
      <c r="AK17" s="326">
        <f>AJ17*MoM!AO17/100*$A17</f>
        <v>0.40612219800825516</v>
      </c>
      <c r="AL17" s="326">
        <f>AK17*MoM!AP17/100*$A17</f>
        <v>0.40782791123988987</v>
      </c>
      <c r="AM17" s="326">
        <f>AL17*MoM!AQ17/100*$A17</f>
        <v>0.40974470242271738</v>
      </c>
      <c r="AN17" s="326">
        <f>AM17*MoM!AR17/100*$A17</f>
        <v>0.41318655792306819</v>
      </c>
      <c r="AO17" s="326">
        <f>AN17*MoM!AS17/100*$A17</f>
        <v>0.41773161006022191</v>
      </c>
      <c r="AP17" s="326">
        <f>AO17*MoM!AT17/100*$A17</f>
        <v>0.41940253650046277</v>
      </c>
      <c r="AQ17" s="327">
        <f>IF($A17=1,INDEX('2026'!$C:$C, MATCH(Веса!$F17,'2026'!$B:$B,0)),0)</f>
        <v>0.40200000000000002</v>
      </c>
      <c r="AR17" s="326">
        <f>AQ17*MoM!AV17/100*$A17</f>
        <v>0.40437180000000006</v>
      </c>
      <c r="AS17" s="326">
        <f>AR17*MoM!AW17/100*$A17</f>
        <v>0.40518054360000005</v>
      </c>
      <c r="AT17" s="326">
        <f>AS17*MoM!AX17/100*$A17</f>
        <v>0.40546416998052004</v>
      </c>
      <c r="AU17" s="326">
        <f>AT17*MoM!AY17/100*$A17</f>
        <v>0.40420723105358042</v>
      </c>
    </row>
    <row r="18" spans="1:47" x14ac:dyDescent="0.45">
      <c r="A18" s="326">
        <f>IF(ToSep25!AZ18=0,0,1)</f>
        <v>1</v>
      </c>
      <c r="B18" s="202" t="s">
        <v>16</v>
      </c>
      <c r="C18" s="202" t="s">
        <v>16</v>
      </c>
      <c r="D18" s="202" t="s">
        <v>16</v>
      </c>
      <c r="E18" s="202" t="s">
        <v>16</v>
      </c>
      <c r="F18" s="202" t="s">
        <v>16</v>
      </c>
      <c r="G18" s="327">
        <f>IF($A18=1,INDEX('2023'!$C:$C,MATCH(Веса!$C18,'2023'!$B:$B,0)),0)</f>
        <v>0.21199999999999999</v>
      </c>
      <c r="H18" s="326">
        <f>G18*MoM!L18/100*$A18</f>
        <v>0.21176680000000001</v>
      </c>
      <c r="I18" s="326">
        <f>H18*MoM!M18/100*$A18</f>
        <v>0.21212680355999999</v>
      </c>
      <c r="J18" s="326">
        <f>I18*MoM!N18/100*$A18</f>
        <v>0.21221165428142399</v>
      </c>
      <c r="K18" s="326">
        <f>J18*MoM!O18/100*$A18</f>
        <v>0.21225409661228029</v>
      </c>
      <c r="L18" s="326">
        <f>K18*MoM!P18/100*$A18</f>
        <v>0.21371864987890501</v>
      </c>
      <c r="M18" s="326">
        <f>L18*MoM!Q18/100*$A18</f>
        <v>0.21688168589711282</v>
      </c>
      <c r="N18" s="326">
        <f>M18*MoM!R18/100*$A18</f>
        <v>0.21818297601249548</v>
      </c>
      <c r="O18" s="326">
        <f>N18*MoM!S18/100*$A18</f>
        <v>0.22337573084159285</v>
      </c>
      <c r="P18" s="326">
        <f>O18*MoM!T18/100*$A18</f>
        <v>0.22940687557431588</v>
      </c>
      <c r="Q18" s="326">
        <f>P18*MoM!U18/100*$A18</f>
        <v>0.23649554802956224</v>
      </c>
      <c r="R18" s="326">
        <f>Q18*MoM!V18/100*$A18</f>
        <v>0.24351946580604025</v>
      </c>
      <c r="S18" s="327">
        <f>IF($A18=1,INDEX('2024'!$B:$B,MATCH(Веса!D18,'2024'!$A:$A,0)),0)</f>
        <v>0.19800000000000001</v>
      </c>
      <c r="T18" s="326">
        <f>S18*MoM!X18/100*$A18</f>
        <v>0.20053440000000003</v>
      </c>
      <c r="U18" s="326">
        <f>T18*MoM!Y18/100*$A18</f>
        <v>0.20171755296000005</v>
      </c>
      <c r="V18" s="326">
        <f>U18*MoM!Z18/100*$A18</f>
        <v>0.20276648423539204</v>
      </c>
      <c r="W18" s="326">
        <f>V18*MoM!AA18/100*$A18</f>
        <v>0.20307063396174513</v>
      </c>
      <c r="X18" s="326">
        <f>W18*MoM!AB18/100*$A18</f>
        <v>0.20414690832174237</v>
      </c>
      <c r="Y18" s="326">
        <f>X18*MoM!AC18/100*$A18</f>
        <v>0.20469810497421106</v>
      </c>
      <c r="Z18" s="326">
        <f>Y18*MoM!AD18/100*$A18</f>
        <v>0.20602864265654344</v>
      </c>
      <c r="AA18" s="326">
        <f>Z18*MoM!AE18/100*$A18</f>
        <v>0.20767687179779579</v>
      </c>
      <c r="AB18" s="326">
        <f>AA18*MoM!AF18/100*$A18</f>
        <v>0.2086529530952454</v>
      </c>
      <c r="AC18" s="326">
        <f>AB18*MoM!AG18/100*$A18</f>
        <v>0.20967535256541209</v>
      </c>
      <c r="AD18" s="326">
        <f>AC18*MoM!AH18/100*$A18</f>
        <v>0.21101727482183072</v>
      </c>
      <c r="AE18" s="327">
        <f>IF($A18=1,INDEX('2025'!$C:$C,MATCH(Веса!$E18,'2025'!$B:$B,0)),0)</f>
        <v>0.185</v>
      </c>
      <c r="AF18" s="326">
        <f>AE18*MoM!AJ18/100*$A18</f>
        <v>0.18716450000000001</v>
      </c>
      <c r="AG18" s="326">
        <f>AF18*MoM!AK18/100*$A18</f>
        <v>0.18920459305000001</v>
      </c>
      <c r="AH18" s="326">
        <f>AG18*MoM!AL18/100*$A18</f>
        <v>0.19045334336413</v>
      </c>
      <c r="AI18" s="326">
        <f>AH18*MoM!AM18/100*$A18</f>
        <v>0.19140561008095067</v>
      </c>
      <c r="AJ18" s="326">
        <f>AI18*MoM!AN18/100*$A18</f>
        <v>0.1931474011326873</v>
      </c>
      <c r="AK18" s="326">
        <f>AJ18*MoM!AO18/100*$A18</f>
        <v>0.19384273177676498</v>
      </c>
      <c r="AL18" s="326">
        <f>AK18*MoM!AP18/100*$A18</f>
        <v>0.1948313297088265</v>
      </c>
      <c r="AM18" s="326">
        <f>AL18*MoM!AQ18/100*$A18</f>
        <v>0.19492874537368091</v>
      </c>
      <c r="AN18" s="326">
        <f>AM18*MoM!AR18/100*$A18</f>
        <v>0.19594237484962401</v>
      </c>
      <c r="AO18" s="326">
        <f>AN18*MoM!AS18/100*$A18</f>
        <v>0.19713762333620671</v>
      </c>
      <c r="AP18" s="326">
        <f>AO18*MoM!AT18/100*$A18</f>
        <v>0.19853730046189377</v>
      </c>
      <c r="AQ18" s="327">
        <f>IF($A18=1,INDEX('2026'!$C:$C, MATCH(Веса!$F18,'2026'!$B:$B,0)),0)</f>
        <v>0.17</v>
      </c>
      <c r="AR18" s="326">
        <f>AQ18*MoM!AV18/100*$A18</f>
        <v>0.17047600000000002</v>
      </c>
      <c r="AS18" s="326">
        <f>AR18*MoM!AW18/100*$A18</f>
        <v>0.17091923760000005</v>
      </c>
      <c r="AT18" s="326">
        <f>AS18*MoM!AX18/100*$A18</f>
        <v>0.17153454685536004</v>
      </c>
      <c r="AU18" s="326">
        <f>AT18*MoM!AY18/100*$A18</f>
        <v>0.17189476940375628</v>
      </c>
    </row>
    <row r="19" spans="1:47" x14ac:dyDescent="0.45">
      <c r="A19" s="326">
        <f>IF(ToSep25!AZ19=0,0,1)</f>
        <v>1</v>
      </c>
      <c r="B19" s="202" t="s">
        <v>17</v>
      </c>
      <c r="C19" s="202" t="s">
        <v>17</v>
      </c>
      <c r="D19" s="202" t="s">
        <v>17</v>
      </c>
      <c r="E19" s="202" t="s">
        <v>17</v>
      </c>
      <c r="F19" s="202" t="s">
        <v>17</v>
      </c>
      <c r="G19" s="327">
        <f>IF($A19=1,INDEX('2023'!$C:$C,MATCH(Веса!$C19,'2023'!$B:$B,0)),0)</f>
        <v>0.13300000000000001</v>
      </c>
      <c r="H19" s="326">
        <f>G19*MoM!L19/100*$A19</f>
        <v>0.13301330000000003</v>
      </c>
      <c r="I19" s="326">
        <f>H19*MoM!M19/100*$A19</f>
        <v>0.13365176384000002</v>
      </c>
      <c r="J19" s="326">
        <f>I19*MoM!N19/100*$A19</f>
        <v>0.13357157278169601</v>
      </c>
      <c r="K19" s="326">
        <f>J19*MoM!O19/100*$A19</f>
        <v>0.13327771532157628</v>
      </c>
      <c r="L19" s="326">
        <f>K19*MoM!P19/100*$A19</f>
        <v>0.1331844209208512</v>
      </c>
      <c r="M19" s="326">
        <f>L19*MoM!Q19/100*$A19</f>
        <v>0.13279818610018071</v>
      </c>
      <c r="N19" s="326">
        <f>M19*MoM!R19/100*$A19</f>
        <v>0.13314346138404118</v>
      </c>
      <c r="O19" s="326">
        <f>N19*MoM!S19/100*$A19</f>
        <v>0.13344969134522447</v>
      </c>
      <c r="P19" s="326">
        <f>O19*MoM!T19/100*$A19</f>
        <v>0.13413028477108513</v>
      </c>
      <c r="Q19" s="326">
        <f>P19*MoM!U19/100*$A19</f>
        <v>0.13473387105255502</v>
      </c>
      <c r="R19" s="326">
        <f>Q19*MoM!V19/100*$A19</f>
        <v>0.13577132185965968</v>
      </c>
      <c r="S19" s="327">
        <f>IF($A19=1,INDEX('2024'!$B:$B,MATCH(Веса!D19,'2024'!$A:$A,0)),0)</f>
        <v>0.13600000000000001</v>
      </c>
      <c r="T19" s="326">
        <f>S19*MoM!X19/100*$A19</f>
        <v>0.1365304</v>
      </c>
      <c r="U19" s="326">
        <f>T19*MoM!Y19/100*$A19</f>
        <v>0.13685807295999999</v>
      </c>
      <c r="V19" s="326">
        <f>U19*MoM!Z19/100*$A19</f>
        <v>0.137528677517504</v>
      </c>
      <c r="W19" s="326">
        <f>V19*MoM!AA19/100*$A19</f>
        <v>0.13831259097935378</v>
      </c>
      <c r="X19" s="326">
        <f>W19*MoM!AB19/100*$A19</f>
        <v>0.13822960342476617</v>
      </c>
      <c r="Y19" s="326">
        <f>X19*MoM!AC19/100*$A19</f>
        <v>0.13856135447298562</v>
      </c>
      <c r="Z19" s="326">
        <f>Y19*MoM!AD19/100*$A19</f>
        <v>0.13867220355656401</v>
      </c>
      <c r="AA19" s="326">
        <f>Z19*MoM!AE19/100*$A19</f>
        <v>0.13939329901505812</v>
      </c>
      <c r="AB19" s="326">
        <f>AA19*MoM!AF19/100*$A19</f>
        <v>0.13957451030377768</v>
      </c>
      <c r="AC19" s="326">
        <f>AB19*MoM!AG19/100*$A19</f>
        <v>0.14074693619032941</v>
      </c>
      <c r="AD19" s="326">
        <f>AC19*MoM!AH19/100*$A19</f>
        <v>0.14194328514794718</v>
      </c>
      <c r="AE19" s="327">
        <f>IF($A19=1,INDEX('2025'!$C:$C,MATCH(Веса!$E19,'2025'!$B:$B,0)),0)</f>
        <v>0.129</v>
      </c>
      <c r="AF19" s="326">
        <f>AE19*MoM!AJ19/100*$A19</f>
        <v>0.12986430000000002</v>
      </c>
      <c r="AG19" s="326">
        <f>AF19*MoM!AK19/100*$A19</f>
        <v>0.13024090647000003</v>
      </c>
      <c r="AH19" s="326">
        <f>AG19*MoM!AL19/100*$A19</f>
        <v>0.13099630372752602</v>
      </c>
      <c r="AI19" s="326">
        <f>AH19*MoM!AM19/100*$A19</f>
        <v>0.13204427415734624</v>
      </c>
      <c r="AJ19" s="326">
        <f>AI19*MoM!AN19/100*$A19</f>
        <v>0.1330214017861106</v>
      </c>
      <c r="AK19" s="326">
        <f>AJ19*MoM!AO19/100*$A19</f>
        <v>0.13399245801914922</v>
      </c>
      <c r="AL19" s="326">
        <f>AK19*MoM!AP19/100*$A19</f>
        <v>0.13533238259934072</v>
      </c>
      <c r="AM19" s="326">
        <f>AL19*MoM!AQ19/100*$A19</f>
        <v>0.13579251270017847</v>
      </c>
      <c r="AN19" s="326">
        <f>AM19*MoM!AR19/100*$A19</f>
        <v>0.13700106606321005</v>
      </c>
      <c r="AO19" s="326">
        <f>AN19*MoM!AS19/100*$A19</f>
        <v>0.13726136808873016</v>
      </c>
      <c r="AP19" s="326">
        <f>AO19*MoM!AT19/100*$A19</f>
        <v>0.1379614010659827</v>
      </c>
      <c r="AQ19" s="327">
        <f>IF($A19=1,INDEX('2026'!$C:$C, MATCH(Веса!$F19,'2026'!$B:$B,0)),0)</f>
        <v>0.129</v>
      </c>
      <c r="AR19" s="326">
        <f>AQ19*MoM!AV19/100*$A19</f>
        <v>0.12958049999999999</v>
      </c>
      <c r="AS19" s="326">
        <f>AR19*MoM!AW19/100*$A19</f>
        <v>0.12987853515</v>
      </c>
      <c r="AT19" s="326">
        <f>AS19*MoM!AX19/100*$A19</f>
        <v>0.130281158608965</v>
      </c>
      <c r="AU19" s="326">
        <f>AT19*MoM!AY19/100*$A19</f>
        <v>0.1310107330971752</v>
      </c>
    </row>
    <row r="20" spans="1:47" x14ac:dyDescent="0.45">
      <c r="A20" s="326">
        <f>IF(ToSep25!AZ20=0,0,1)</f>
        <v>1</v>
      </c>
      <c r="B20" s="202" t="s">
        <v>18</v>
      </c>
      <c r="C20" s="202" t="s">
        <v>18</v>
      </c>
      <c r="D20" s="202" t="s">
        <v>18</v>
      </c>
      <c r="E20" s="202" t="s">
        <v>18</v>
      </c>
      <c r="F20" s="202" t="s">
        <v>18</v>
      </c>
      <c r="G20" s="327">
        <f>IF($A20=1,INDEX('2023'!$C:$C,MATCH(Веса!$C20,'2023'!$B:$B,0)),0)</f>
        <v>1.2999999999999999E-2</v>
      </c>
      <c r="H20" s="326">
        <f>G20*MoM!L20/100*$A20</f>
        <v>1.2998699999999998E-2</v>
      </c>
      <c r="I20" s="326">
        <f>H20*MoM!M20/100*$A20</f>
        <v>1.3224877379999998E-2</v>
      </c>
      <c r="J20" s="326">
        <f>I20*MoM!N20/100*$A20</f>
        <v>1.3259262061188E-2</v>
      </c>
      <c r="K20" s="326">
        <f>J20*MoM!O20/100*$A20</f>
        <v>1.325793613498188E-2</v>
      </c>
      <c r="L20" s="326">
        <f>K20*MoM!P20/100*$A20</f>
        <v>1.3173085343717996E-2</v>
      </c>
      <c r="M20" s="326">
        <f>L20*MoM!Q20/100*$A20</f>
        <v>1.3422056656714264E-2</v>
      </c>
      <c r="N20" s="326">
        <f>M20*MoM!R20/100*$A20</f>
        <v>1.3321391231788908E-2</v>
      </c>
      <c r="O20" s="326">
        <f>N20*MoM!S20/100*$A20</f>
        <v>1.340131957917964E-2</v>
      </c>
      <c r="P20" s="326">
        <f>O20*MoM!T20/100*$A20</f>
        <v>1.3425441954422164E-2</v>
      </c>
      <c r="Q20" s="326">
        <f>P20*MoM!U20/100*$A20</f>
        <v>1.3397248526317877E-2</v>
      </c>
      <c r="R20" s="326">
        <f>Q20*MoM!V20/100*$A20</f>
        <v>1.3405286875433669E-2</v>
      </c>
      <c r="S20" s="327">
        <f>IF($A20=1,INDEX('2024'!$B:$B,MATCH(Веса!D20,'2024'!$A:$A,0)),0)</f>
        <v>1.4E-2</v>
      </c>
      <c r="T20" s="326">
        <f>S20*MoM!X20/100*$A20</f>
        <v>1.41554E-2</v>
      </c>
      <c r="U20" s="326">
        <f>T20*MoM!Y20/100*$A20</f>
        <v>1.420919052E-2</v>
      </c>
      <c r="V20" s="326">
        <f>U20*MoM!Z20/100*$A20</f>
        <v>1.4142407324555999E-2</v>
      </c>
      <c r="W20" s="326">
        <f>V20*MoM!AA20/100*$A20</f>
        <v>1.4289488360731382E-2</v>
      </c>
      <c r="X20" s="326">
        <f>W20*MoM!AB20/100*$A20</f>
        <v>1.4230901458452383E-2</v>
      </c>
      <c r="Y20" s="326">
        <f>X20*MoM!AC20/100*$A20</f>
        <v>1.4326248498224014E-2</v>
      </c>
      <c r="Z20" s="326">
        <f>Y20*MoM!AD20/100*$A20</f>
        <v>1.4307624375176324E-2</v>
      </c>
      <c r="AA20" s="326">
        <f>Z20*MoM!AE20/100*$A20</f>
        <v>1.4449269856490567E-2</v>
      </c>
      <c r="AB20" s="326">
        <f>AA20*MoM!AF20/100*$A20</f>
        <v>1.4560529234385545E-2</v>
      </c>
      <c r="AC20" s="326">
        <f>AB20*MoM!AG20/100*$A20</f>
        <v>1.4758552431973189E-2</v>
      </c>
      <c r="AD20" s="326">
        <f>AC20*MoM!AH20/100*$A20</f>
        <v>1.4729035327109244E-2</v>
      </c>
      <c r="AE20" s="327">
        <f>IF($A20=1,INDEX('2025'!$C:$C,MATCH(Веса!$E20,'2025'!$B:$B,0)),0)</f>
        <v>1.6E-2</v>
      </c>
      <c r="AF20" s="326">
        <f>AE20*MoM!AJ20/100*$A20</f>
        <v>1.59808E-2</v>
      </c>
      <c r="AG20" s="326">
        <f>AF20*MoM!AK20/100*$A20</f>
        <v>1.641068352E-2</v>
      </c>
      <c r="AH20" s="326">
        <f>AG20*MoM!AL20/100*$A20</f>
        <v>1.6507506552768E-2</v>
      </c>
      <c r="AI20" s="326">
        <f>AH20*MoM!AM20/100*$A20</f>
        <v>1.6540521565873535E-2</v>
      </c>
      <c r="AJ20" s="326">
        <f>AI20*MoM!AN20/100*$A20</f>
        <v>1.6386694715310911E-2</v>
      </c>
      <c r="AK20" s="326">
        <f>AJ20*MoM!AO20/100*$A20</f>
        <v>1.6299845233319763E-2</v>
      </c>
      <c r="AL20" s="326">
        <f>AK20*MoM!AP20/100*$A20</f>
        <v>1.6221605976199826E-2</v>
      </c>
      <c r="AM20" s="326">
        <f>AL20*MoM!AQ20/100*$A20</f>
        <v>1.645844142345234E-2</v>
      </c>
      <c r="AN20" s="326">
        <f>AM20*MoM!AR20/100*$A20</f>
        <v>1.6548962851281327E-2</v>
      </c>
      <c r="AO20" s="326">
        <f>AN20*MoM!AS20/100*$A20</f>
        <v>1.6527449199574662E-2</v>
      </c>
      <c r="AP20" s="326">
        <f>AO20*MoM!AT20/100*$A20</f>
        <v>1.6666279772851088E-2</v>
      </c>
      <c r="AQ20" s="327">
        <f>IF($A20=1,INDEX('2026'!$C:$C, MATCH(Веса!$F20,'2026'!$B:$B,0)),0)</f>
        <v>1.9E-2</v>
      </c>
      <c r="AR20" s="326">
        <f>AQ20*MoM!AV20/100*$A20</f>
        <v>1.9341999999999998E-2</v>
      </c>
      <c r="AS20" s="326">
        <f>AR20*MoM!AW20/100*$A20</f>
        <v>1.9411631199999998E-2</v>
      </c>
      <c r="AT20" s="326">
        <f>AS20*MoM!AX20/100*$A20</f>
        <v>1.9456277951759998E-2</v>
      </c>
      <c r="AU20" s="326">
        <f>AT20*MoM!AY20/100*$A20</f>
        <v>1.9648895103482424E-2</v>
      </c>
    </row>
    <row r="21" spans="1:47" x14ac:dyDescent="0.45">
      <c r="A21" s="326">
        <f>IF(ToSep25!AZ21=0,0,1)</f>
        <v>1</v>
      </c>
      <c r="B21" s="202" t="s">
        <v>19</v>
      </c>
      <c r="C21" s="202" t="s">
        <v>19</v>
      </c>
      <c r="D21" s="202" t="s">
        <v>19</v>
      </c>
      <c r="E21" s="202" t="s">
        <v>19</v>
      </c>
      <c r="F21" s="202" t="s">
        <v>19</v>
      </c>
      <c r="G21" s="327">
        <f>IF($A21=1,INDEX('2023'!$C:$C,MATCH(Веса!$C21,'2023'!$B:$B,0)),0)</f>
        <v>0.124</v>
      </c>
      <c r="H21" s="326">
        <f>G21*MoM!L21/100*$A21</f>
        <v>0.1251284</v>
      </c>
      <c r="I21" s="326">
        <f>H21*MoM!M21/100*$A21</f>
        <v>0.12765599368</v>
      </c>
      <c r="J21" s="326">
        <f>I21*MoM!N21/100*$A21</f>
        <v>0.12637943374319999</v>
      </c>
      <c r="K21" s="326">
        <f>J21*MoM!O21/100*$A21</f>
        <v>0.12828776319272231</v>
      </c>
      <c r="L21" s="326">
        <f>K21*MoM!P21/100*$A21</f>
        <v>0.12777461213995139</v>
      </c>
      <c r="M21" s="326">
        <f>L21*MoM!Q21/100*$A21</f>
        <v>0.12997233546875855</v>
      </c>
      <c r="N21" s="326">
        <f>M21*MoM!R21/100*$A21</f>
        <v>0.13250679601039933</v>
      </c>
      <c r="O21" s="326">
        <f>N21*MoM!S21/100*$A21</f>
        <v>0.13513043057140525</v>
      </c>
      <c r="P21" s="326">
        <f>O21*MoM!T21/100*$A21</f>
        <v>0.13634660444654792</v>
      </c>
      <c r="Q21" s="326">
        <f>P21*MoM!U21/100*$A21</f>
        <v>0.13709651077100393</v>
      </c>
      <c r="R21" s="326">
        <f>Q21*MoM!V21/100*$A21</f>
        <v>0.13775457402270475</v>
      </c>
      <c r="S21" s="327">
        <f>IF($A21=1,INDEX('2024'!$B:$B,MATCH(Веса!D21,'2024'!$A:$A,0)),0)</f>
        <v>0.13900000000000001</v>
      </c>
      <c r="T21" s="326">
        <f>S21*MoM!X21/100*$A21</f>
        <v>0.1417244</v>
      </c>
      <c r="U21" s="326">
        <f>T21*MoM!Y21/100*$A21</f>
        <v>0.14241884956</v>
      </c>
      <c r="V21" s="326">
        <f>U21*MoM!Z21/100*$A21</f>
        <v>0.14271792914407599</v>
      </c>
      <c r="W21" s="326">
        <f>V21*MoM!AA21/100*$A21</f>
        <v>0.14393103154180062</v>
      </c>
      <c r="X21" s="326">
        <f>W21*MoM!AB21/100*$A21</f>
        <v>0.14649300390324468</v>
      </c>
      <c r="Y21" s="326">
        <f>X21*MoM!AC21/100*$A21</f>
        <v>0.14829486785125462</v>
      </c>
      <c r="Z21" s="326">
        <f>Y21*MoM!AD21/100*$A21</f>
        <v>0.15176496775897397</v>
      </c>
      <c r="AA21" s="326">
        <f>Z21*MoM!AE21/100*$A21</f>
        <v>0.15310049947525292</v>
      </c>
      <c r="AB21" s="326">
        <f>AA21*MoM!AF21/100*$A21</f>
        <v>0.15374352157304899</v>
      </c>
      <c r="AC21" s="326">
        <f>AB21*MoM!AG21/100*$A21</f>
        <v>0.1543584956593412</v>
      </c>
      <c r="AD21" s="326">
        <f>AC21*MoM!AH21/100*$A21</f>
        <v>0.15716782028034121</v>
      </c>
      <c r="AE21" s="327">
        <f>IF($A21=1,INDEX('2025'!$C:$C,MATCH(Веса!$E21,'2025'!$B:$B,0)),0)</f>
        <v>0.13400000000000001</v>
      </c>
      <c r="AF21" s="326">
        <f>AE21*MoM!AJ21/100*$A21</f>
        <v>0.13532659999999999</v>
      </c>
      <c r="AG21" s="326">
        <f>AF21*MoM!AK21/100*$A21</f>
        <v>0.13761361953999998</v>
      </c>
      <c r="AH21" s="326">
        <f>AG21*MoM!AL21/100*$A21</f>
        <v>0.13780627860735598</v>
      </c>
      <c r="AI21" s="326">
        <f>AH21*MoM!AM21/100*$A21</f>
        <v>0.1402592303665669</v>
      </c>
      <c r="AJ21" s="326">
        <f>AI21*MoM!AN21/100*$A21</f>
        <v>0.14201247074614901</v>
      </c>
      <c r="AK21" s="326">
        <f>AJ21*MoM!AO21/100*$A21</f>
        <v>0.14432727401931122</v>
      </c>
      <c r="AL21" s="326">
        <f>AK21*MoM!AP21/100*$A21</f>
        <v>0.14624682676376807</v>
      </c>
      <c r="AM21" s="326">
        <f>AL21*MoM!AQ21/100*$A21</f>
        <v>0.14765079630070022</v>
      </c>
      <c r="AN21" s="326">
        <f>AM21*MoM!AR21/100*$A21</f>
        <v>0.14775415185811069</v>
      </c>
      <c r="AO21" s="326">
        <f>AN21*MoM!AS21/100*$A21</f>
        <v>0.14903961297927626</v>
      </c>
      <c r="AP21" s="326">
        <f>AO21*MoM!AT21/100*$A21</f>
        <v>0.14938240408912859</v>
      </c>
      <c r="AQ21" s="327">
        <f>IF($A21=1,INDEX('2026'!$C:$C, MATCH(Веса!$F21,'2026'!$B:$B,0)),0)</f>
        <v>0.13300000000000001</v>
      </c>
      <c r="AR21" s="326">
        <f>AQ21*MoM!AV21/100*$A21</f>
        <v>0.133266</v>
      </c>
      <c r="AS21" s="326">
        <f>AR21*MoM!AW21/100*$A21</f>
        <v>0.13481188559999999</v>
      </c>
      <c r="AT21" s="326">
        <f>AS21*MoM!AX21/100*$A21</f>
        <v>0.13613304207888</v>
      </c>
      <c r="AU21" s="326">
        <f>AT21*MoM!AY21/100*$A21</f>
        <v>0.13682732059348229</v>
      </c>
    </row>
    <row r="22" spans="1:47" x14ac:dyDescent="0.45">
      <c r="A22" s="326">
        <f>IF(ToSep25!AZ22=0,0,1)</f>
        <v>1</v>
      </c>
      <c r="B22" s="202" t="s">
        <v>20</v>
      </c>
      <c r="C22" s="202" t="s">
        <v>20</v>
      </c>
      <c r="D22" s="202" t="s">
        <v>20</v>
      </c>
      <c r="E22" s="202" t="s">
        <v>20</v>
      </c>
      <c r="F22" s="202" t="s">
        <v>20</v>
      </c>
      <c r="G22" s="327">
        <f>IF($A22=1,INDEX('2023'!$C:$C,MATCH(Веса!$C22,'2023'!$B:$B,0)),0)</f>
        <v>0.14499999999999999</v>
      </c>
      <c r="H22" s="326">
        <f>G22*MoM!L22/100*$A22</f>
        <v>0.14539149999999998</v>
      </c>
      <c r="I22" s="326">
        <f>H22*MoM!M22/100*$A22</f>
        <v>0.14592944854999998</v>
      </c>
      <c r="J22" s="326">
        <f>I22*MoM!N22/100*$A22</f>
        <v>0.14668828168245998</v>
      </c>
      <c r="K22" s="326">
        <f>J22*MoM!O22/100*$A22</f>
        <v>0.1473043724655263</v>
      </c>
      <c r="L22" s="326">
        <f>K22*MoM!P22/100*$A22</f>
        <v>0.1478346682064022</v>
      </c>
      <c r="M22" s="326">
        <f>L22*MoM!Q22/100*$A22</f>
        <v>0.14774596740547835</v>
      </c>
      <c r="N22" s="326">
        <f>M22*MoM!R22/100*$A22</f>
        <v>0.14891316054798165</v>
      </c>
      <c r="O22" s="326">
        <f>N22*MoM!S22/100*$A22</f>
        <v>0.1500597918842011</v>
      </c>
      <c r="P22" s="326">
        <f>O22*MoM!T22/100*$A22</f>
        <v>0.15127527619846315</v>
      </c>
      <c r="Q22" s="326">
        <f>P22*MoM!U22/100*$A22</f>
        <v>0.15218292785565393</v>
      </c>
      <c r="R22" s="326">
        <f>Q22*MoM!V22/100*$A22</f>
        <v>0.15437436201677535</v>
      </c>
      <c r="S22" s="327">
        <f>IF($A22=1,INDEX('2024'!$B:$B,MATCH(Веса!D22,'2024'!$A:$A,0)),0)</f>
        <v>0.151</v>
      </c>
      <c r="T22" s="326">
        <f>S22*MoM!X22/100*$A22</f>
        <v>0.1527818</v>
      </c>
      <c r="U22" s="326">
        <f>T22*MoM!Y22/100*$A22</f>
        <v>0.15398877622000001</v>
      </c>
      <c r="V22" s="326">
        <f>U22*MoM!Z22/100*$A22</f>
        <v>0.15579044490177402</v>
      </c>
      <c r="W22" s="326">
        <f>V22*MoM!AA22/100*$A22</f>
        <v>0.15745740266222299</v>
      </c>
      <c r="X22" s="326">
        <f>W22*MoM!AB22/100*$A22</f>
        <v>0.15876429910431944</v>
      </c>
      <c r="Y22" s="326">
        <f>X22*MoM!AC22/100*$A22</f>
        <v>0.16008204278688529</v>
      </c>
      <c r="Z22" s="326">
        <f>Y22*MoM!AD22/100*$A22</f>
        <v>0.16120261708639347</v>
      </c>
      <c r="AA22" s="326">
        <f>Z22*MoM!AE22/100*$A22</f>
        <v>0.16229879488258095</v>
      </c>
      <c r="AB22" s="326">
        <f>AA22*MoM!AF22/100*$A22</f>
        <v>0.16518771343149091</v>
      </c>
      <c r="AC22" s="326">
        <f>AB22*MoM!AG22/100*$A22</f>
        <v>0.16951563152339599</v>
      </c>
      <c r="AD22" s="326">
        <f>AC22*MoM!AH22/100*$A22</f>
        <v>0.17543172706356253</v>
      </c>
      <c r="AE22" s="327">
        <f>IF($A22=1,INDEX('2025'!$C:$C,MATCH(Веса!$E22,'2025'!$B:$B,0)),0)</f>
        <v>0.161</v>
      </c>
      <c r="AF22" s="326">
        <f>AE22*MoM!AJ22/100*$A22</f>
        <v>0.16422</v>
      </c>
      <c r="AG22" s="326">
        <f>AF22*MoM!AK22/100*$A22</f>
        <v>0.16743871200000002</v>
      </c>
      <c r="AH22" s="326">
        <f>AG22*MoM!AL22/100*$A22</f>
        <v>0.17043586494480004</v>
      </c>
      <c r="AI22" s="326">
        <f>AH22*MoM!AM22/100*$A22</f>
        <v>0.17277083629454382</v>
      </c>
      <c r="AJ22" s="326">
        <f>AI22*MoM!AN22/100*$A22</f>
        <v>0.17550061550799761</v>
      </c>
      <c r="AK22" s="326">
        <f>AJ22*MoM!AO22/100*$A22</f>
        <v>0.17732582190928081</v>
      </c>
      <c r="AL22" s="326">
        <f>AK22*MoM!AP22/100*$A22</f>
        <v>0.17885082397770063</v>
      </c>
      <c r="AM22" s="326">
        <f>AL22*MoM!AQ22/100*$A22</f>
        <v>0.18069298746467094</v>
      </c>
      <c r="AN22" s="326">
        <f>AM22*MoM!AR22/100*$A22</f>
        <v>0.18201204627316303</v>
      </c>
      <c r="AO22" s="326">
        <f>AN22*MoM!AS22/100*$A22</f>
        <v>0.18341353902946636</v>
      </c>
      <c r="AP22" s="326">
        <f>AO22*MoM!AT22/100*$A22</f>
        <v>0.18506426088073155</v>
      </c>
      <c r="AQ22" s="327">
        <f>IF($A22=1,INDEX('2026'!$C:$C, MATCH(Веса!$F22,'2026'!$B:$B,0)),0)</f>
        <v>0.16900000000000001</v>
      </c>
      <c r="AR22" s="326">
        <f>AQ22*MoM!AV22/100*$A22</f>
        <v>0.17085899999999998</v>
      </c>
      <c r="AS22" s="326">
        <f>AR22*MoM!AW22/100*$A22</f>
        <v>0.17297765159999998</v>
      </c>
      <c r="AT22" s="326">
        <f>AS22*MoM!AX22/100*$A22</f>
        <v>0.17434417504763999</v>
      </c>
      <c r="AU22" s="326">
        <f>AT22*MoM!AY22/100*$A22</f>
        <v>0.17509385500034486</v>
      </c>
    </row>
    <row r="23" spans="1:47" ht="26.25" x14ac:dyDescent="0.45">
      <c r="A23" s="326">
        <f>IF(ToSep25!AZ23=0,0,1)</f>
        <v>1</v>
      </c>
      <c r="B23" s="202" t="s">
        <v>21</v>
      </c>
      <c r="C23" s="202" t="s">
        <v>21</v>
      </c>
      <c r="D23" s="202" t="s">
        <v>21</v>
      </c>
      <c r="E23" s="202" t="s">
        <v>21</v>
      </c>
      <c r="F23" s="202" t="s">
        <v>21</v>
      </c>
      <c r="G23" s="327">
        <f>IF($A23=1,INDEX('2023'!$C:$C,MATCH(Веса!$C23,'2023'!$B:$B,0)),0)</f>
        <v>0.14699999999999999</v>
      </c>
      <c r="H23" s="326">
        <f>G23*MoM!L23/100*$A23</f>
        <v>0.14713229999999999</v>
      </c>
      <c r="I23" s="326">
        <f>H23*MoM!M23/100*$A23</f>
        <v>0.14594052836999999</v>
      </c>
      <c r="J23" s="326">
        <f>I23*MoM!N23/100*$A23</f>
        <v>0.14576539973595598</v>
      </c>
      <c r="K23" s="326">
        <f>J23*MoM!O23/100*$A23</f>
        <v>0.14639219095482059</v>
      </c>
      <c r="L23" s="326">
        <f>K23*MoM!P23/100*$A23</f>
        <v>0.14721198722416759</v>
      </c>
      <c r="M23" s="326">
        <f>L23*MoM!Q23/100*$A23</f>
        <v>0.14722670842289001</v>
      </c>
      <c r="N23" s="326">
        <f>M23*MoM!R23/100*$A23</f>
        <v>0.14706475904362482</v>
      </c>
      <c r="O23" s="326">
        <f>N23*MoM!S23/100*$A23</f>
        <v>0.146991226664103</v>
      </c>
      <c r="P23" s="326">
        <f>O23*MoM!T23/100*$A23</f>
        <v>0.14785847490142121</v>
      </c>
      <c r="Q23" s="326">
        <f>P23*MoM!U23/100*$A23</f>
        <v>0.14913005778557342</v>
      </c>
      <c r="R23" s="326">
        <f>Q23*MoM!V23/100*$A23</f>
        <v>0.14981605605138706</v>
      </c>
      <c r="S23" s="327">
        <f>IF($A23=1,INDEX('2024'!$B:$B,MATCH(Веса!D23,'2024'!$A:$A,0)),0)</f>
        <v>0.14299999999999999</v>
      </c>
      <c r="T23" s="326">
        <f>S23*MoM!X23/100*$A23</f>
        <v>0.14350049999999998</v>
      </c>
      <c r="U23" s="326">
        <f>T23*MoM!Y23/100*$A23</f>
        <v>0.14361530039999998</v>
      </c>
      <c r="V23" s="326">
        <f>U23*MoM!Z23/100*$A23</f>
        <v>0.14398870018103999</v>
      </c>
      <c r="W23" s="326">
        <f>V23*MoM!AA23/100*$A23</f>
        <v>0.14456465498176416</v>
      </c>
      <c r="X23" s="326">
        <f>W23*MoM!AB23/100*$A23</f>
        <v>0.14494052308471675</v>
      </c>
      <c r="Y23" s="326">
        <f>X23*MoM!AC23/100*$A23</f>
        <v>0.14557826138628951</v>
      </c>
      <c r="Z23" s="326">
        <f>Y23*MoM!AD23/100*$A23</f>
        <v>0.14554914573401226</v>
      </c>
      <c r="AA23" s="326">
        <f>Z23*MoM!AE23/100*$A23</f>
        <v>0.14617500706066852</v>
      </c>
      <c r="AB23" s="326">
        <f>AA23*MoM!AF23/100*$A23</f>
        <v>0.14734440711715385</v>
      </c>
      <c r="AC23" s="326">
        <f>AB23*MoM!AG23/100*$A23</f>
        <v>0.15079226624369524</v>
      </c>
      <c r="AD23" s="326">
        <f>AC23*MoM!AH23/100*$A23</f>
        <v>0.15528587577775738</v>
      </c>
      <c r="AE23" s="327">
        <f>IF($A23=1,INDEX('2025'!$C:$C,MATCH(Веса!$E23,'2025'!$B:$B,0)),0)</f>
        <v>0.14699999999999999</v>
      </c>
      <c r="AF23" s="326">
        <f>AE23*MoM!AJ23/100*$A23</f>
        <v>0.14876400000000001</v>
      </c>
      <c r="AG23" s="326">
        <f>AF23*MoM!AK23/100*$A23</f>
        <v>0.15090620160000001</v>
      </c>
      <c r="AH23" s="326">
        <f>AG23*MoM!AL23/100*$A23</f>
        <v>0.15300379780223999</v>
      </c>
      <c r="AI23" s="326">
        <f>AH23*MoM!AM23/100*$A23</f>
        <v>0.1539677217283941</v>
      </c>
      <c r="AJ23" s="326">
        <f>AI23*MoM!AN23/100*$A23</f>
        <v>0.15455279907096198</v>
      </c>
      <c r="AK23" s="326">
        <f>AJ23*MoM!AO23/100*$A23</f>
        <v>0.15458370963077617</v>
      </c>
      <c r="AL23" s="326">
        <f>AK23*MoM!AP23/100*$A23</f>
        <v>0.15504746075966849</v>
      </c>
      <c r="AM23" s="326">
        <f>AL23*MoM!AQ23/100*$A23</f>
        <v>0.15517149872827624</v>
      </c>
      <c r="AN23" s="326">
        <f>AM23*MoM!AR23/100*$A23</f>
        <v>0.15540425597636864</v>
      </c>
      <c r="AO23" s="326">
        <f>AN23*MoM!AS23/100*$A23</f>
        <v>0.15548195810435683</v>
      </c>
      <c r="AP23" s="326">
        <f>AO23*MoM!AT23/100*$A23</f>
        <v>0.15515544599233769</v>
      </c>
      <c r="AQ23" s="327">
        <f>IF($A23=1,INDEX('2026'!$C:$C, MATCH(Веса!$F23,'2026'!$B:$B,0)),0)</f>
        <v>0.159</v>
      </c>
      <c r="AR23" s="326">
        <f>AQ23*MoM!AV23/100*$A23</f>
        <v>0.1596042</v>
      </c>
      <c r="AS23" s="326">
        <f>AR23*MoM!AW23/100*$A23</f>
        <v>0.15993936882000001</v>
      </c>
      <c r="AT23" s="326">
        <f>AS23*MoM!AX23/100*$A23</f>
        <v>0.15990738094623602</v>
      </c>
      <c r="AU23" s="326">
        <f>AT23*MoM!AY23/100*$A23</f>
        <v>0.16086682523191342</v>
      </c>
    </row>
    <row r="24" spans="1:47" x14ac:dyDescent="0.45">
      <c r="A24" s="326">
        <f>IF(ToSep25!AZ24=0,0,1)</f>
        <v>1</v>
      </c>
      <c r="B24" s="202" t="s">
        <v>465</v>
      </c>
      <c r="C24" s="273" t="s">
        <v>22</v>
      </c>
      <c r="D24" s="273" t="s">
        <v>22</v>
      </c>
      <c r="E24" s="273" t="s">
        <v>22</v>
      </c>
      <c r="F24" s="202" t="s">
        <v>465</v>
      </c>
      <c r="G24" s="327">
        <f>IF($A24=1,INDEX('2023'!$C:$C,MATCH(Веса!$C24,'2023'!$B:$B,0)),0)</f>
        <v>0.113</v>
      </c>
      <c r="H24" s="326">
        <f>G24*MoM!L24/100*$A24</f>
        <v>0.11389270000000001</v>
      </c>
      <c r="I24" s="326">
        <f>H24*MoM!M24/100*$A24</f>
        <v>0.11415465321000001</v>
      </c>
      <c r="J24" s="326">
        <f>I24*MoM!N24/100*$A24</f>
        <v>0.11550167811787801</v>
      </c>
      <c r="K24" s="326">
        <f>J24*MoM!O24/100*$A24</f>
        <v>0.11545547744663086</v>
      </c>
      <c r="L24" s="326">
        <f>K24*MoM!P24/100*$A24</f>
        <v>0.11534002196918423</v>
      </c>
      <c r="M24" s="326">
        <f>L24*MoM!Q24/100*$A24</f>
        <v>0.11581291605925788</v>
      </c>
      <c r="N24" s="326">
        <f>M24*MoM!R24/100*$A24</f>
        <v>0.11606770447458825</v>
      </c>
      <c r="O24" s="326">
        <f>N24*MoM!S24/100*$A24</f>
        <v>0.11508112898655426</v>
      </c>
      <c r="P24" s="326">
        <f>O24*MoM!T24/100*$A24</f>
        <v>0.11436762598683763</v>
      </c>
      <c r="Q24" s="326">
        <f>P24*MoM!U24/100*$A24</f>
        <v>0.11153130886236404</v>
      </c>
      <c r="R24" s="326">
        <f>Q24*MoM!V24/100*$A24</f>
        <v>0.11023754567956061</v>
      </c>
      <c r="S24" s="327">
        <f>IF($A24=1,INDEX('2024'!$B:$B,MATCH(Веса!D24,'2024'!$A:$A,0)),0)</f>
        <v>0.12</v>
      </c>
      <c r="T24" s="326">
        <f>S24*MoM!X24/100*$A24</f>
        <v>0.11938799999999999</v>
      </c>
      <c r="U24" s="326">
        <f>T24*MoM!Y24/100*$A24</f>
        <v>0.11941187759999998</v>
      </c>
      <c r="V24" s="326">
        <f>U24*MoM!Z24/100*$A24</f>
        <v>0.11951934828983997</v>
      </c>
      <c r="W24" s="326">
        <f>V24*MoM!AA24/100*$A24</f>
        <v>0.1193400692674052</v>
      </c>
      <c r="X24" s="326">
        <f>W24*MoM!AB24/100*$A24</f>
        <v>0.11931620125355172</v>
      </c>
      <c r="Y24" s="326">
        <f>X24*MoM!AC24/100*$A24</f>
        <v>0.11848098784477684</v>
      </c>
      <c r="Z24" s="326">
        <f>Y24*MoM!AD24/100*$A24</f>
        <v>0.11881273461074222</v>
      </c>
      <c r="AA24" s="326">
        <f>Z24*MoM!AE24/100*$A24</f>
        <v>0.1215454275067893</v>
      </c>
      <c r="AB24" s="326">
        <f>AA24*MoM!AF24/100*$A24</f>
        <v>0.13684799682989407</v>
      </c>
      <c r="AC24" s="326">
        <f>AB24*MoM!AG24/100*$A24</f>
        <v>0.15305079965455354</v>
      </c>
      <c r="AD24" s="326">
        <f>AC24*MoM!AH24/100*$A24</f>
        <v>0.16125432251603761</v>
      </c>
      <c r="AE24" s="327">
        <f>IF($A24=1,INDEX('2025'!$C:$C,MATCH(Веса!$E24,'2025'!$B:$B,0)),0)</f>
        <v>0.14199999999999999</v>
      </c>
      <c r="AF24" s="326">
        <f>AE24*MoM!AJ24/100*$A24</f>
        <v>0.1433064</v>
      </c>
      <c r="AG24" s="326">
        <f>AF24*MoM!AK24/100*$A24</f>
        <v>0.14342104512000001</v>
      </c>
      <c r="AH24" s="326">
        <f>AG24*MoM!AL24/100*$A24</f>
        <v>0.14432459770425601</v>
      </c>
      <c r="AI24" s="326">
        <f>AH24*MoM!AM24/100*$A24</f>
        <v>0.14452665214104196</v>
      </c>
      <c r="AJ24" s="326">
        <f>AI24*MoM!AN24/100*$A24</f>
        <v>0.14464227346275479</v>
      </c>
      <c r="AK24" s="326">
        <f>AJ24*MoM!AO24/100*$A24</f>
        <v>0.14412156127828887</v>
      </c>
      <c r="AL24" s="326">
        <f>AK24*MoM!AP24/100*$A24</f>
        <v>0.14469804752340204</v>
      </c>
      <c r="AM24" s="326">
        <f>AL24*MoM!AQ24/100*$A24</f>
        <v>0.14345364431470078</v>
      </c>
      <c r="AN24" s="326">
        <f>AM24*MoM!AR24/100*$A24</f>
        <v>0.14168916448962995</v>
      </c>
      <c r="AO24" s="326">
        <f>AN24*MoM!AS24/100*$A24</f>
        <v>0.14008807693089714</v>
      </c>
      <c r="AP24" s="326">
        <f>AO24*MoM!AT24/100*$A24</f>
        <v>0.14014411216166953</v>
      </c>
      <c r="AQ24" s="327">
        <f>IF($A24=1,INDEX('2026'!$C:$C, MATCH(Веса!$F24,'2026'!$B:$B,0)),0)</f>
        <v>0.161</v>
      </c>
      <c r="AR24" s="326">
        <f>AQ24*MoM!AV24/100*$A24</f>
        <v>0.161161</v>
      </c>
      <c r="AS24" s="326">
        <f>AR24*MoM!AW24/100*$A24</f>
        <v>0.1608064458</v>
      </c>
      <c r="AT24" s="326">
        <f>AS24*MoM!AX24/100*$A24</f>
        <v>0.16119238126991997</v>
      </c>
      <c r="AU24" s="326">
        <f>AT24*MoM!AY24/100*$A24</f>
        <v>0.16088611574550712</v>
      </c>
    </row>
    <row r="25" spans="1:47" ht="26.25" x14ac:dyDescent="0.45">
      <c r="A25" s="326">
        <f>IF(ToSep25!AZ25=0,0,1)</f>
        <v>1</v>
      </c>
      <c r="B25" s="202" t="s">
        <v>23</v>
      </c>
      <c r="C25" s="202" t="s">
        <v>23</v>
      </c>
      <c r="D25" s="202" t="s">
        <v>23</v>
      </c>
      <c r="E25" s="202" t="s">
        <v>23</v>
      </c>
      <c r="F25" s="202" t="s">
        <v>23</v>
      </c>
      <c r="G25" s="327">
        <f>IF($A25=1,INDEX('2023'!$C:$C,MATCH(Веса!$C25,'2023'!$B:$B,0)),0)</f>
        <v>0.38400000000000001</v>
      </c>
      <c r="H25" s="326">
        <f>G25*MoM!L25/100*$A25</f>
        <v>0.38400000000000001</v>
      </c>
      <c r="I25" s="326">
        <f>H25*MoM!M25/100*$A25</f>
        <v>0.38591999999999999</v>
      </c>
      <c r="J25" s="326">
        <f>I25*MoM!N25/100*$A25</f>
        <v>0.388274112</v>
      </c>
      <c r="K25" s="326">
        <f>J25*MoM!O25/100*$A25</f>
        <v>0.38978838103679997</v>
      </c>
      <c r="L25" s="326">
        <f>K25*MoM!P25/100*$A25</f>
        <v>0.39197119597060603</v>
      </c>
      <c r="M25" s="326">
        <f>L25*MoM!Q25/100*$A25</f>
        <v>0.3935782778740855</v>
      </c>
      <c r="N25" s="326">
        <f>M25*MoM!R25/100*$A25</f>
        <v>0.39660883061371593</v>
      </c>
      <c r="O25" s="326">
        <f>N25*MoM!S25/100*$A25</f>
        <v>0.39676747414596142</v>
      </c>
      <c r="P25" s="326">
        <f>O25*MoM!T25/100*$A25</f>
        <v>0.39859260452703282</v>
      </c>
      <c r="Q25" s="326">
        <f>P25*MoM!U25/100*$A25</f>
        <v>0.40241909353049232</v>
      </c>
      <c r="R25" s="326">
        <f>Q25*MoM!V25/100*$A25</f>
        <v>0.40583965582550152</v>
      </c>
      <c r="S25" s="327">
        <f>IF($A25=1,INDEX('2024'!$B:$B,MATCH(Веса!D25,'2024'!$A:$A,0)),0)</f>
        <v>0.39200000000000002</v>
      </c>
      <c r="T25" s="326">
        <f>S25*MoM!X25/100*$A25</f>
        <v>0.39376400000000006</v>
      </c>
      <c r="U25" s="326">
        <f>T25*MoM!Y25/100*$A25</f>
        <v>0.39577219640000011</v>
      </c>
      <c r="V25" s="326">
        <f>U25*MoM!Z25/100*$A25</f>
        <v>0.39854260177480016</v>
      </c>
      <c r="W25" s="326">
        <f>V25*MoM!AA25/100*$A25</f>
        <v>0.40089400312527146</v>
      </c>
      <c r="X25" s="326">
        <f>W25*MoM!AB25/100*$A25</f>
        <v>0.40229713213620988</v>
      </c>
      <c r="Y25" s="326">
        <f>X25*MoM!AC25/100*$A25</f>
        <v>0.40257874012870515</v>
      </c>
      <c r="Z25" s="326">
        <f>Y25*MoM!AD25/100*$A25</f>
        <v>0.40430982871125865</v>
      </c>
      <c r="AA25" s="326">
        <f>Z25*MoM!AE25/100*$A25</f>
        <v>0.40665482571778389</v>
      </c>
      <c r="AB25" s="326">
        <f>AA25*MoM!AF25/100*$A25</f>
        <v>0.41129069073096663</v>
      </c>
      <c r="AC25" s="326">
        <f>AB25*MoM!AG25/100*$A25</f>
        <v>0.41968102082187841</v>
      </c>
      <c r="AD25" s="326">
        <f>AC25*MoM!AH25/100*$A25</f>
        <v>0.4303409187507542</v>
      </c>
      <c r="AE25" s="327">
        <f>IF($A25=1,INDEX('2025'!$C:$C,MATCH(Веса!$E25,'2025'!$B:$B,0)),0)</f>
        <v>0.41299999999999998</v>
      </c>
      <c r="AF25" s="326">
        <f>AE25*MoM!AJ25/100*$A25</f>
        <v>0.42295329999999998</v>
      </c>
      <c r="AG25" s="326">
        <f>AF25*MoM!AK25/100*$A25</f>
        <v>0.43665698691999993</v>
      </c>
      <c r="AH25" s="326">
        <f>AG25*MoM!AL25/100*$A25</f>
        <v>0.44731141740084795</v>
      </c>
      <c r="AI25" s="326">
        <f>AH25*MoM!AM25/100*$A25</f>
        <v>0.45397635752012055</v>
      </c>
      <c r="AJ25" s="326">
        <f>AI25*MoM!AN25/100*$A25</f>
        <v>0.45738118020152141</v>
      </c>
      <c r="AK25" s="326">
        <f>AJ25*MoM!AO25/100*$A25</f>
        <v>0.4611317058791739</v>
      </c>
      <c r="AL25" s="326">
        <f>AK25*MoM!AP25/100*$A25</f>
        <v>0.46182340343799266</v>
      </c>
      <c r="AM25" s="326">
        <f>AL25*MoM!AQ25/100*$A25</f>
        <v>0.4632088736483066</v>
      </c>
      <c r="AN25" s="326">
        <f>AM25*MoM!AR25/100*$A25</f>
        <v>0.46608076866492609</v>
      </c>
      <c r="AO25" s="326">
        <f>AN25*MoM!AS25/100*$A25</f>
        <v>0.46757222712465385</v>
      </c>
      <c r="AP25" s="326">
        <f>AO25*MoM!AT25/100*$A25</f>
        <v>0.47182713439148821</v>
      </c>
      <c r="AQ25" s="327">
        <f>IF($A25=1,INDEX('2026'!$C:$C, MATCH(Веса!$F25,'2026'!$B:$B,0)),0)</f>
        <v>0.438</v>
      </c>
      <c r="AR25" s="326">
        <f>AQ25*MoM!AV25/100*$A25</f>
        <v>0.44159159999999997</v>
      </c>
      <c r="AS25" s="326">
        <f>AR25*MoM!AW25/100*$A25</f>
        <v>0.44379955799999998</v>
      </c>
      <c r="AT25" s="326">
        <f>AS25*MoM!AX25/100*$A25</f>
        <v>0.44659549521539993</v>
      </c>
      <c r="AU25" s="326">
        <f>AT25*MoM!AY25/100*$A25</f>
        <v>0.45173134341037702</v>
      </c>
    </row>
    <row r="26" spans="1:47" ht="26.25" x14ac:dyDescent="0.45">
      <c r="A26" s="326">
        <f>IF(ToSep25!AZ26=0,0,1)</f>
        <v>1</v>
      </c>
      <c r="B26" s="202" t="s">
        <v>24</v>
      </c>
      <c r="C26" s="202" t="s">
        <v>24</v>
      </c>
      <c r="D26" s="202" t="s">
        <v>24</v>
      </c>
      <c r="E26" s="202" t="s">
        <v>24</v>
      </c>
      <c r="F26" s="202" t="s">
        <v>24</v>
      </c>
      <c r="G26" s="327">
        <f>IF($A26=1,INDEX('2023'!$C:$C,MATCH(Веса!$C26,'2023'!$B:$B,0)),0)</f>
        <v>0.11600000000000001</v>
      </c>
      <c r="H26" s="326">
        <f>G26*MoM!L26/100*$A26</f>
        <v>0.1162204</v>
      </c>
      <c r="I26" s="326">
        <f>H26*MoM!M26/100*$A26</f>
        <v>0.11545334536</v>
      </c>
      <c r="J26" s="326">
        <f>I26*MoM!N26/100*$A26</f>
        <v>0.11569579738525598</v>
      </c>
      <c r="K26" s="326">
        <f>J26*MoM!O26/100*$A26</f>
        <v>0.11633212427087489</v>
      </c>
      <c r="L26" s="326">
        <f>K26*MoM!P26/100*$A26</f>
        <v>0.11747217908872946</v>
      </c>
      <c r="M26" s="326">
        <f>L26*MoM!Q26/100*$A26</f>
        <v>0.11746043187082059</v>
      </c>
      <c r="N26" s="326">
        <f>M26*MoM!R26/100*$A26</f>
        <v>0.11825916280754217</v>
      </c>
      <c r="O26" s="326">
        <f>N26*MoM!S26/100*$A26</f>
        <v>0.11876767720761461</v>
      </c>
      <c r="P26" s="326">
        <f>O26*MoM!T26/100*$A26</f>
        <v>0.11943277619997725</v>
      </c>
      <c r="Q26" s="326">
        <f>P26*MoM!U26/100*$A26</f>
        <v>0.12012548630193712</v>
      </c>
      <c r="R26" s="326">
        <f>Q26*MoM!V26/100*$A26</f>
        <v>0.1212786909704357</v>
      </c>
      <c r="S26" s="327">
        <f>IF($A26=1,INDEX('2024'!$B:$B,MATCH(Веса!D26,'2024'!$A:$A,0)),0)</f>
        <v>0.11600000000000001</v>
      </c>
      <c r="T26" s="326">
        <f>S26*MoM!X26/100*$A26</f>
        <v>0.11753119999999999</v>
      </c>
      <c r="U26" s="326">
        <f>T26*MoM!Y26/100*$A26</f>
        <v>0.11746068127999999</v>
      </c>
      <c r="V26" s="326">
        <f>U26*MoM!Z26/100*$A26</f>
        <v>0.11795401614137599</v>
      </c>
      <c r="W26" s="326">
        <f>V26*MoM!AA26/100*$A26</f>
        <v>0.11919253331086044</v>
      </c>
      <c r="X26" s="326">
        <f>W26*MoM!AB26/100*$A26</f>
        <v>0.12011031581735405</v>
      </c>
      <c r="Y26" s="326">
        <f>X26*MoM!AC26/100*$A26</f>
        <v>0.12071086739644082</v>
      </c>
      <c r="Z26" s="326">
        <f>Y26*MoM!AD26/100*$A26</f>
        <v>0.12162826998865378</v>
      </c>
      <c r="AA26" s="326">
        <f>Z26*MoM!AE26/100*$A26</f>
        <v>0.12289320399653579</v>
      </c>
      <c r="AB26" s="326">
        <f>AA26*MoM!AF26/100*$A26</f>
        <v>0.12508070302767413</v>
      </c>
      <c r="AC26" s="326">
        <f>AB26*MoM!AG26/100*$A26</f>
        <v>0.12781997042398019</v>
      </c>
      <c r="AD26" s="326">
        <f>AC26*MoM!AH26/100*$A26</f>
        <v>0.13207637543909873</v>
      </c>
      <c r="AE26" s="327">
        <f>IF($A26=1,INDEX('2025'!$C:$C,MATCH(Веса!$E26,'2025'!$B:$B,0)),0)</f>
        <v>0.115</v>
      </c>
      <c r="AF26" s="326">
        <f>AE26*MoM!AJ26/100*$A26</f>
        <v>0.11735749999999999</v>
      </c>
      <c r="AG26" s="326">
        <f>AF26*MoM!AK26/100*$A26</f>
        <v>0.11856628225</v>
      </c>
      <c r="AH26" s="326">
        <f>AG26*MoM!AL26/100*$A26</f>
        <v>0.12014321380392501</v>
      </c>
      <c r="AI26" s="326">
        <f>AH26*MoM!AM26/100*$A26</f>
        <v>0.12147680347714856</v>
      </c>
      <c r="AJ26" s="326">
        <f>AI26*MoM!AN26/100*$A26</f>
        <v>0.12141606507540999</v>
      </c>
      <c r="AK26" s="326">
        <f>AJ26*MoM!AO26/100*$A26</f>
        <v>0.12123394097779686</v>
      </c>
      <c r="AL26" s="326">
        <f>AK26*MoM!AP26/100*$A26</f>
        <v>0.12095510291354791</v>
      </c>
      <c r="AM26" s="326">
        <f>AL26*MoM!AQ26/100*$A26</f>
        <v>0.12101558046500469</v>
      </c>
      <c r="AN26" s="326">
        <f>AM26*MoM!AR26/100*$A26</f>
        <v>0.12124551006788818</v>
      </c>
      <c r="AO26" s="326">
        <f>AN26*MoM!AS26/100*$A26</f>
        <v>0.12152437474104433</v>
      </c>
      <c r="AP26" s="326">
        <f>AO26*MoM!AT26/100*$A26</f>
        <v>0.1214757649911479</v>
      </c>
      <c r="AQ26" s="327">
        <f>IF($A26=1,INDEX('2026'!$C:$C, MATCH(Веса!$F26,'2026'!$B:$B,0)),0)</f>
        <v>0.11700000000000001</v>
      </c>
      <c r="AR26" s="326">
        <f>AQ26*MoM!AV26/100*$A26</f>
        <v>0.1176552</v>
      </c>
      <c r="AS26" s="326">
        <f>AR26*MoM!AW26/100*$A26</f>
        <v>0.11757284136000001</v>
      </c>
      <c r="AT26" s="326">
        <f>AS26*MoM!AX26/100*$A26</f>
        <v>0.118243006555752</v>
      </c>
      <c r="AU26" s="326">
        <f>AT26*MoM!AY26/100*$A26</f>
        <v>0.11811293924854066</v>
      </c>
    </row>
    <row r="27" spans="1:47" x14ac:dyDescent="0.45">
      <c r="A27" s="326">
        <f>IF(ToSep25!AZ27=0,0,1)</f>
        <v>1</v>
      </c>
      <c r="B27" s="202" t="s">
        <v>25</v>
      </c>
      <c r="C27" s="202" t="s">
        <v>25</v>
      </c>
      <c r="D27" s="202" t="s">
        <v>25</v>
      </c>
      <c r="E27" s="202" t="s">
        <v>25</v>
      </c>
      <c r="F27" s="202" t="s">
        <v>25</v>
      </c>
      <c r="G27" s="327">
        <f>IF($A27=1,INDEX('2023'!$C:$C,MATCH(Веса!$C27,'2023'!$B:$B,0)),0)</f>
        <v>0.251</v>
      </c>
      <c r="H27" s="326">
        <f>G27*MoM!L27/100*$A27</f>
        <v>0.25222990000000001</v>
      </c>
      <c r="I27" s="326">
        <f>H27*MoM!M27/100*$A27</f>
        <v>0.2532388196</v>
      </c>
      <c r="J27" s="326">
        <f>I27*MoM!N27/100*$A27</f>
        <v>0.25658157201871995</v>
      </c>
      <c r="K27" s="326">
        <f>J27*MoM!O27/100*$A27</f>
        <v>0.25950660193973335</v>
      </c>
      <c r="L27" s="326">
        <f>K27*MoM!P27/100*$A27</f>
        <v>0.26173835871641504</v>
      </c>
      <c r="M27" s="326">
        <f>L27*MoM!Q27/100*$A27</f>
        <v>0.2639893086013762</v>
      </c>
      <c r="N27" s="326">
        <f>M27*MoM!R27/100*$A27</f>
        <v>0.26655000489480957</v>
      </c>
      <c r="O27" s="326">
        <f>N27*MoM!S27/100*$A27</f>
        <v>0.26617683488795685</v>
      </c>
      <c r="P27" s="326">
        <f>O27*MoM!T27/100*$A27</f>
        <v>0.26607036415400165</v>
      </c>
      <c r="Q27" s="326">
        <f>P27*MoM!U27/100*$A27</f>
        <v>0.26670893302797127</v>
      </c>
      <c r="R27" s="326">
        <f>Q27*MoM!V27/100*$A27</f>
        <v>0.27062955434348246</v>
      </c>
      <c r="S27" s="327">
        <f>IF($A27=1,INDEX('2024'!$B:$B,MATCH(Веса!D27,'2024'!$A:$A,0)),0)</f>
        <v>0.253</v>
      </c>
      <c r="T27" s="326">
        <f>S27*MoM!X27/100*$A27</f>
        <v>0.2561119</v>
      </c>
      <c r="U27" s="326">
        <f>T27*MoM!Y27/100*$A27</f>
        <v>0.25731562593000001</v>
      </c>
      <c r="V27" s="326">
        <f>U27*MoM!Z27/100*$A27</f>
        <v>0.25958000343818399</v>
      </c>
      <c r="W27" s="326">
        <f>V27*MoM!AA27/100*$A27</f>
        <v>0.26157876946465802</v>
      </c>
      <c r="X27" s="326">
        <f>W27*MoM!AB27/100*$A27</f>
        <v>0.2622850321422126</v>
      </c>
      <c r="Y27" s="326">
        <f>X27*MoM!AC27/100*$A27</f>
        <v>0.26480296845077783</v>
      </c>
      <c r="Z27" s="326">
        <f>Y27*MoM!AD27/100*$A27</f>
        <v>0.26599458180880636</v>
      </c>
      <c r="AA27" s="326">
        <f>Z27*MoM!AE27/100*$A27</f>
        <v>0.26852153033599002</v>
      </c>
      <c r="AB27" s="326">
        <f>AA27*MoM!AF27/100*$A27</f>
        <v>0.27185119731215629</v>
      </c>
      <c r="AC27" s="326">
        <f>AB27*MoM!AG27/100*$A27</f>
        <v>0.27677170398350631</v>
      </c>
      <c r="AD27" s="326">
        <f>AC27*MoM!AH27/100*$A27</f>
        <v>0.28554536699978345</v>
      </c>
      <c r="AE27" s="327">
        <f>IF($A27=1,INDEX('2025'!$C:$C,MATCH(Веса!$E27,'2025'!$B:$B,0)),0)</f>
        <v>0.26200000000000001</v>
      </c>
      <c r="AF27" s="326">
        <f>AE27*MoM!AJ27/100*$A27</f>
        <v>0.26860240000000002</v>
      </c>
      <c r="AG27" s="326">
        <f>AF27*MoM!AK27/100*$A27</f>
        <v>0.27727825752000007</v>
      </c>
      <c r="AH27" s="326">
        <f>AG27*MoM!AL27/100*$A27</f>
        <v>0.2855966052456001</v>
      </c>
      <c r="AI27" s="326">
        <f>AH27*MoM!AM27/100*$A27</f>
        <v>0.28913800315064553</v>
      </c>
      <c r="AJ27" s="326">
        <f>AI27*MoM!AN27/100*$A27</f>
        <v>0.29301245239286422</v>
      </c>
      <c r="AK27" s="326">
        <f>AJ27*MoM!AO27/100*$A27</f>
        <v>0.29629419185966432</v>
      </c>
      <c r="AL27" s="326">
        <f>AK27*MoM!AP27/100*$A27</f>
        <v>0.29816084526838016</v>
      </c>
      <c r="AM27" s="326">
        <f>AL27*MoM!AQ27/100*$A27</f>
        <v>0.30003925859357095</v>
      </c>
      <c r="AN27" s="326">
        <f>AM27*MoM!AR27/100*$A27</f>
        <v>0.30105939207278909</v>
      </c>
      <c r="AO27" s="326">
        <f>AN27*MoM!AS27/100*$A27</f>
        <v>0.30310659593888406</v>
      </c>
      <c r="AP27" s="326">
        <f>AO27*MoM!AT27/100*$A27</f>
        <v>0.30471306089736017</v>
      </c>
      <c r="AQ27" s="327">
        <f>IF($A27=1,INDEX('2026'!$C:$C, MATCH(Веса!$F27,'2026'!$B:$B,0)),0)</f>
        <v>0.27600000000000002</v>
      </c>
      <c r="AR27" s="326">
        <f>AQ27*MoM!AV27/100*$A27</f>
        <v>0.27947760000000005</v>
      </c>
      <c r="AS27" s="326">
        <f>AR27*MoM!AW27/100*$A27</f>
        <v>0.28263569688000006</v>
      </c>
      <c r="AT27" s="326">
        <f>AS27*MoM!AX27/100*$A27</f>
        <v>0.28608385238193607</v>
      </c>
      <c r="AU27" s="326">
        <f>AT27*MoM!AY27/100*$A27</f>
        <v>0.29026067662671229</v>
      </c>
    </row>
    <row r="28" spans="1:47" x14ac:dyDescent="0.45">
      <c r="A28" s="326">
        <f>IF(ToSep25!AZ28=0,0,1)</f>
        <v>1</v>
      </c>
      <c r="B28" s="202" t="s">
        <v>26</v>
      </c>
      <c r="C28" s="202" t="s">
        <v>26</v>
      </c>
      <c r="D28" s="202" t="s">
        <v>26</v>
      </c>
      <c r="E28" s="202" t="s">
        <v>26</v>
      </c>
      <c r="F28" s="202" t="s">
        <v>26</v>
      </c>
      <c r="G28" s="327">
        <f>IF($A28=1,INDEX('2023'!$C:$C,MATCH(Веса!$C28,'2023'!$B:$B,0)),0)</f>
        <v>0.22900000000000001</v>
      </c>
      <c r="H28" s="326">
        <f>G28*MoM!L28/100*$A28</f>
        <v>0.22883970000000001</v>
      </c>
      <c r="I28" s="326">
        <f>H28*MoM!M28/100*$A28</f>
        <v>0.22840490457000001</v>
      </c>
      <c r="J28" s="326">
        <f>I28*MoM!N28/100*$A28</f>
        <v>0.229204321735995</v>
      </c>
      <c r="K28" s="326">
        <f>J28*MoM!O28/100*$A28</f>
        <v>0.23012113902293901</v>
      </c>
      <c r="L28" s="326">
        <f>K28*MoM!P28/100*$A28</f>
        <v>0.22998306633952523</v>
      </c>
      <c r="M28" s="326">
        <f>L28*MoM!Q28/100*$A28</f>
        <v>0.23021304940586476</v>
      </c>
      <c r="N28" s="326">
        <f>M28*MoM!R28/100*$A28</f>
        <v>0.23129505073807233</v>
      </c>
      <c r="O28" s="326">
        <f>N28*MoM!S28/100*$A28</f>
        <v>0.23145695727358895</v>
      </c>
      <c r="P28" s="326">
        <f>O28*MoM!T28/100*$A28</f>
        <v>0.23275311623432107</v>
      </c>
      <c r="Q28" s="326">
        <f>P28*MoM!U28/100*$A28</f>
        <v>0.2360814857964719</v>
      </c>
      <c r="R28" s="326">
        <f>Q28*MoM!V28/100*$A28</f>
        <v>0.23820621916864015</v>
      </c>
      <c r="S28" s="327">
        <f>IF($A28=1,INDEX('2024'!$B:$B,MATCH(Веса!D28,'2024'!$A:$A,0)),0)</f>
        <v>0.224</v>
      </c>
      <c r="T28" s="326">
        <f>S28*MoM!X28/100*$A28</f>
        <v>0.22568000000000002</v>
      </c>
      <c r="U28" s="326">
        <f>T28*MoM!Y28/100*$A28</f>
        <v>0.22786909600000002</v>
      </c>
      <c r="V28" s="326">
        <f>U28*MoM!Z28/100*$A28</f>
        <v>0.22859827710720002</v>
      </c>
      <c r="W28" s="326">
        <f>V28*MoM!AA28/100*$A28</f>
        <v>0.22910119331683584</v>
      </c>
      <c r="X28" s="326">
        <f>W28*MoM!AB28/100*$A28</f>
        <v>0.23026960940275171</v>
      </c>
      <c r="Y28" s="326">
        <f>X28*MoM!AC28/100*$A28</f>
        <v>0.23135187656694461</v>
      </c>
      <c r="Z28" s="326">
        <f>Y28*MoM!AD28/100*$A28</f>
        <v>0.23197652663367535</v>
      </c>
      <c r="AA28" s="326">
        <f>Z28*MoM!AE28/100*$A28</f>
        <v>0.23283483978221994</v>
      </c>
      <c r="AB28" s="326">
        <f>AA28*MoM!AF28/100*$A28</f>
        <v>0.23562885785960661</v>
      </c>
      <c r="AC28" s="326">
        <f>AB28*MoM!AG28/100*$A28</f>
        <v>0.23946960824271821</v>
      </c>
      <c r="AD28" s="326">
        <f>AC28*MoM!AH28/100*$A28</f>
        <v>0.24423505344674828</v>
      </c>
      <c r="AE28" s="327">
        <f>IF($A28=1,INDEX('2025'!$C:$C,MATCH(Веса!$E28,'2025'!$B:$B,0)),0)</f>
        <v>0.245</v>
      </c>
      <c r="AF28" s="326">
        <f>AE28*MoM!AJ28/100*$A28</f>
        <v>0.24972850000000002</v>
      </c>
      <c r="AG28" s="326">
        <f>AF28*MoM!AK28/100*$A28</f>
        <v>0.25537236410000003</v>
      </c>
      <c r="AH28" s="326">
        <f>AG28*MoM!AL28/100*$A28</f>
        <v>0.25950939639842008</v>
      </c>
      <c r="AI28" s="326">
        <f>AH28*MoM!AM28/100*$A28</f>
        <v>0.26319442982727764</v>
      </c>
      <c r="AJ28" s="326">
        <f>AI28*MoM!AN28/100*$A28</f>
        <v>0.26532630470887858</v>
      </c>
      <c r="AK28" s="326">
        <f>AJ28*MoM!AO28/100*$A28</f>
        <v>0.26689172990666099</v>
      </c>
      <c r="AL28" s="326">
        <f>AK28*MoM!AP28/100*$A28</f>
        <v>0.26835963442114763</v>
      </c>
      <c r="AM28" s="326">
        <f>AL28*MoM!AQ28/100*$A28</f>
        <v>0.26956725277604282</v>
      </c>
      <c r="AN28" s="326">
        <f>AM28*MoM!AR28/100*$A28</f>
        <v>0.2695942095013204</v>
      </c>
      <c r="AO28" s="326">
        <f>AN28*MoM!AS28/100*$A28</f>
        <v>0.26978292544797133</v>
      </c>
      <c r="AP28" s="326">
        <f>AO28*MoM!AT28/100*$A28</f>
        <v>0.26902753325671702</v>
      </c>
      <c r="AQ28" s="327">
        <f>IF($A28=1,INDEX('2026'!$C:$C, MATCH(Веса!$F28,'2026'!$B:$B,0)),0)</f>
        <v>0.26100000000000001</v>
      </c>
      <c r="AR28" s="326">
        <f>AQ28*MoM!AV28/100*$A28</f>
        <v>0.26105220000000001</v>
      </c>
      <c r="AS28" s="326">
        <f>AR28*MoM!AW28/100*$A28</f>
        <v>0.26120883132000006</v>
      </c>
      <c r="AT28" s="326">
        <f>AS28*MoM!AX28/100*$A28</f>
        <v>0.26052968835856805</v>
      </c>
      <c r="AU28" s="326">
        <f>AT28*MoM!AY28/100*$A28</f>
        <v>0.2617541778938533</v>
      </c>
    </row>
    <row r="29" spans="1:47" x14ac:dyDescent="0.45">
      <c r="A29" s="326">
        <f>IF(ToSep25!AZ29=0,0,1)</f>
        <v>1</v>
      </c>
      <c r="B29" s="202" t="s">
        <v>466</v>
      </c>
      <c r="C29" s="273" t="s">
        <v>27</v>
      </c>
      <c r="D29" s="273" t="s">
        <v>27</v>
      </c>
      <c r="E29" s="273" t="s">
        <v>27</v>
      </c>
      <c r="F29" s="202" t="s">
        <v>466</v>
      </c>
      <c r="G29" s="327">
        <f>IF($A29=1,INDEX('2023'!$C:$C,MATCH(Веса!$C29,'2023'!$B:$B,0)),0)</f>
        <v>0.108</v>
      </c>
      <c r="H29" s="326">
        <f>G29*MoM!L29/100*$A29</f>
        <v>0.10787039999999999</v>
      </c>
      <c r="I29" s="326">
        <f>H29*MoM!M29/100*$A29</f>
        <v>0.10747127951999998</v>
      </c>
      <c r="J29" s="326">
        <f>I29*MoM!N29/100*$A29</f>
        <v>0.10803013017350396</v>
      </c>
      <c r="K29" s="326">
        <f>J29*MoM!O29/100*$A29</f>
        <v>0.10673376861142192</v>
      </c>
      <c r="L29" s="326">
        <f>K29*MoM!P29/100*$A29</f>
        <v>0.10659501471222707</v>
      </c>
      <c r="M29" s="326">
        <f>L29*MoM!Q29/100*$A29</f>
        <v>0.10672292872988175</v>
      </c>
      <c r="N29" s="326">
        <f>M29*MoM!R29/100*$A29</f>
        <v>0.10636007077220015</v>
      </c>
      <c r="O29" s="326">
        <f>N29*MoM!S29/100*$A29</f>
        <v>0.10642388681466347</v>
      </c>
      <c r="P29" s="326">
        <f>O29*MoM!T29/100*$A29</f>
        <v>0.10706243013555145</v>
      </c>
      <c r="Q29" s="326">
        <f>P29*MoM!U29/100*$A29</f>
        <v>0.10725514250979545</v>
      </c>
      <c r="R29" s="326">
        <f>Q29*MoM!V29/100*$A29</f>
        <v>0.10822043879238361</v>
      </c>
      <c r="S29" s="327">
        <f>IF($A29=1,INDEX('2024'!$B:$B,MATCH(Веса!D29,'2024'!$A:$A,0)),0)</f>
        <v>0.11799999999999999</v>
      </c>
      <c r="T29" s="326">
        <f>S29*MoM!X29/100*$A29</f>
        <v>0.118177</v>
      </c>
      <c r="U29" s="326">
        <f>T29*MoM!Y29/100*$A29</f>
        <v>0.11894515050000001</v>
      </c>
      <c r="V29" s="326">
        <f>U29*MoM!Z29/100*$A29</f>
        <v>0.11959934882775</v>
      </c>
      <c r="W29" s="326">
        <f>V29*MoM!AA29/100*$A29</f>
        <v>0.11947974947892226</v>
      </c>
      <c r="X29" s="326">
        <f>W29*MoM!AB29/100*$A29</f>
        <v>0.11989792860209848</v>
      </c>
      <c r="Y29" s="326">
        <f>X29*MoM!AC29/100*$A29</f>
        <v>0.12090507120235612</v>
      </c>
      <c r="Z29" s="326">
        <f>Y29*MoM!AD29/100*$A29</f>
        <v>0.12108642880915965</v>
      </c>
      <c r="AA29" s="326">
        <f>Z29*MoM!AE29/100*$A29</f>
        <v>0.12108642880915965</v>
      </c>
      <c r="AB29" s="326">
        <f>AA29*MoM!AF29/100*$A29</f>
        <v>0.12113486338068333</v>
      </c>
      <c r="AC29" s="326">
        <f>AB29*MoM!AG29/100*$A29</f>
        <v>0.12254002779589925</v>
      </c>
      <c r="AD29" s="326">
        <f>AC29*MoM!AH29/100*$A29</f>
        <v>0.12390022210443373</v>
      </c>
      <c r="AE29" s="327">
        <f>IF($A29=1,INDEX('2025'!$C:$C,MATCH(Веса!$E29,'2025'!$B:$B,0)),0)</f>
        <v>0.12</v>
      </c>
      <c r="AF29" s="326">
        <f>AE29*MoM!AJ29/100*$A29</f>
        <v>0.12082799999999999</v>
      </c>
      <c r="AG29" s="326">
        <f>AF29*MoM!AK29/100*$A29</f>
        <v>0.12105757319999999</v>
      </c>
      <c r="AH29" s="326">
        <f>AG29*MoM!AL29/100*$A29</f>
        <v>0.12146916894887999</v>
      </c>
      <c r="AI29" s="326">
        <f>AH29*MoM!AM29/100*$A29</f>
        <v>0.12202792712604482</v>
      </c>
      <c r="AJ29" s="326">
        <f>AI29*MoM!AN29/100*$A29</f>
        <v>0.12243061928556077</v>
      </c>
      <c r="AK29" s="326">
        <f>AJ29*MoM!AO29/100*$A29</f>
        <v>0.12243061928556077</v>
      </c>
      <c r="AL29" s="326">
        <f>AK29*MoM!AP29/100*$A29</f>
        <v>0.1220878135515612</v>
      </c>
      <c r="AM29" s="326">
        <f>AL29*MoM!AQ29/100*$A29</f>
        <v>0.12239303308544011</v>
      </c>
      <c r="AN29" s="326">
        <f>AM29*MoM!AR29/100*$A29</f>
        <v>0.12224616144573758</v>
      </c>
      <c r="AO29" s="326">
        <f>AN29*MoM!AS29/100*$A29</f>
        <v>0.12296741379826744</v>
      </c>
      <c r="AP29" s="326">
        <f>AO29*MoM!AT29/100*$A29</f>
        <v>0.12251243436721385</v>
      </c>
      <c r="AQ29" s="327">
        <f>IF($A29=1,INDEX('2026'!$C:$C, MATCH(Веса!$F29,'2026'!$B:$B,0)),0)</f>
        <v>0.126</v>
      </c>
      <c r="AR29" s="326">
        <f>AQ29*MoM!AV29/100*$A29</f>
        <v>0.12611340000000001</v>
      </c>
      <c r="AS29" s="326">
        <f>AR29*MoM!AW29/100*$A29</f>
        <v>0.12593684124000001</v>
      </c>
      <c r="AT29" s="326">
        <f>AS29*MoM!AX29/100*$A29</f>
        <v>0.12553384334803203</v>
      </c>
      <c r="AU29" s="326">
        <f>AT29*MoM!AY29/100*$A29</f>
        <v>0.12518234858665753</v>
      </c>
    </row>
    <row r="30" spans="1:47" x14ac:dyDescent="0.45">
      <c r="A30" s="326">
        <f>IF(ToSep25!AZ30=0,0,1)</f>
        <v>1</v>
      </c>
      <c r="B30" s="202" t="s">
        <v>28</v>
      </c>
      <c r="C30" s="273" t="s">
        <v>29</v>
      </c>
      <c r="D30" s="273" t="s">
        <v>29</v>
      </c>
      <c r="E30" s="273" t="s">
        <v>29</v>
      </c>
      <c r="F30" s="202" t="s">
        <v>28</v>
      </c>
      <c r="G30" s="327">
        <f>IF($A30=1,INDEX('2023'!$C:$C,MATCH(Веса!$C30,'2023'!$B:$B,0)),0)</f>
        <v>8.5000000000000006E-2</v>
      </c>
      <c r="H30" s="326">
        <f>G30*MoM!L30/100*$A30</f>
        <v>8.4889500000000007E-2</v>
      </c>
      <c r="I30" s="326">
        <f>H30*MoM!M30/100*$A30</f>
        <v>8.4702743100000005E-2</v>
      </c>
      <c r="J30" s="326">
        <f>I30*MoM!N30/100*$A30</f>
        <v>8.5736116565820003E-2</v>
      </c>
      <c r="K30" s="326">
        <f>J30*MoM!O30/100*$A30</f>
        <v>8.6199091595275432E-2</v>
      </c>
      <c r="L30" s="326">
        <f>K30*MoM!P30/100*$A30</f>
        <v>8.706970242038771E-2</v>
      </c>
      <c r="M30" s="326">
        <f>L30*MoM!Q30/100*$A30</f>
        <v>8.7731432158782652E-2</v>
      </c>
      <c r="N30" s="326">
        <f>M30*MoM!R30/100*$A30</f>
        <v>8.9012311068300876E-2</v>
      </c>
      <c r="O30" s="326">
        <f>N30*MoM!S30/100*$A30</f>
        <v>9.015166864997512E-2</v>
      </c>
      <c r="P30" s="326">
        <f>O30*MoM!T30/100*$A30</f>
        <v>9.1071215670204875E-2</v>
      </c>
      <c r="Q30" s="326">
        <f>P30*MoM!U30/100*$A30</f>
        <v>9.1599428721092058E-2</v>
      </c>
      <c r="R30" s="326">
        <f>Q30*MoM!V30/100*$A30</f>
        <v>9.2185665064907052E-2</v>
      </c>
      <c r="S30" s="327">
        <f>IF($A30=1,INDEX('2024'!$B:$B,MATCH(Веса!D30,'2024'!$A:$A,0)),0)</f>
        <v>9.1999999999999998E-2</v>
      </c>
      <c r="T30" s="326">
        <f>S30*MoM!X30/100*$A30</f>
        <v>9.2045999999999989E-2</v>
      </c>
      <c r="U30" s="326">
        <f>T30*MoM!Y30/100*$A30</f>
        <v>9.1944749399999998E-2</v>
      </c>
      <c r="V30" s="326">
        <f>U30*MoM!Z30/100*$A30</f>
        <v>9.1328719579019987E-2</v>
      </c>
      <c r="W30" s="326">
        <f>V30*MoM!AA30/100*$A30</f>
        <v>9.1283055219230483E-2</v>
      </c>
      <c r="X30" s="326">
        <f>W30*MoM!AB30/100*$A30</f>
        <v>9.0945307914919324E-2</v>
      </c>
      <c r="Y30" s="326">
        <f>X30*MoM!AC30/100*$A30</f>
        <v>9.043601419059577E-2</v>
      </c>
      <c r="Z30" s="326">
        <f>Y30*MoM!AD30/100*$A30</f>
        <v>8.9712526077071003E-2</v>
      </c>
      <c r="AA30" s="326">
        <f>Z30*MoM!AE30/100*$A30</f>
        <v>8.9389560983193561E-2</v>
      </c>
      <c r="AB30" s="326">
        <f>AA30*MoM!AF30/100*$A30</f>
        <v>8.9541523236864984E-2</v>
      </c>
      <c r="AC30" s="326">
        <f>AB30*MoM!AG30/100*$A30</f>
        <v>8.9666881369396587E-2</v>
      </c>
      <c r="AD30" s="326">
        <f>AC30*MoM!AH30/100*$A30</f>
        <v>9.2105820542644171E-2</v>
      </c>
      <c r="AE30" s="327">
        <f>IF($A30=1,INDEX('2025'!$C:$C,MATCH(Веса!$E30,'2025'!$B:$B,0)),0)</f>
        <v>8.6999999999999994E-2</v>
      </c>
      <c r="AF30" s="326">
        <f>AE30*MoM!AJ30/100*$A30</f>
        <v>8.8252799999999992E-2</v>
      </c>
      <c r="AG30" s="326">
        <f>AF30*MoM!AK30/100*$A30</f>
        <v>8.9956079039999998E-2</v>
      </c>
      <c r="AH30" s="326">
        <f>AG30*MoM!AL30/100*$A30</f>
        <v>9.0981578341055996E-2</v>
      </c>
      <c r="AI30" s="326">
        <f>AH30*MoM!AM30/100*$A30</f>
        <v>9.3283412273084704E-2</v>
      </c>
      <c r="AJ30" s="326">
        <f>AI30*MoM!AN30/100*$A30</f>
        <v>9.5503557485184118E-2</v>
      </c>
      <c r="AK30" s="326">
        <f>AJ30*MoM!AO30/100*$A30</f>
        <v>9.7470930769378919E-2</v>
      </c>
      <c r="AL30" s="326">
        <f>AK30*MoM!AP30/100*$A30</f>
        <v>9.9137683685535299E-2</v>
      </c>
      <c r="AM30" s="326">
        <f>AL30*MoM!AQ30/100*$A30</f>
        <v>0.1009519032969806</v>
      </c>
      <c r="AN30" s="326">
        <f>AM30*MoM!AR30/100*$A30</f>
        <v>0.10220370689786316</v>
      </c>
      <c r="AO30" s="326">
        <f>AN30*MoM!AS30/100*$A30</f>
        <v>0.10237745319958953</v>
      </c>
      <c r="AP30" s="326">
        <f>AO30*MoM!AT30/100*$A30</f>
        <v>0.10296100468282718</v>
      </c>
      <c r="AQ30" s="327">
        <f>IF($A30=1,INDEX('2026'!$C:$C, MATCH(Веса!$F30,'2026'!$B:$B,0)),0)</f>
        <v>9.2999999999999999E-2</v>
      </c>
      <c r="AR30" s="326">
        <f>AQ30*MoM!AV30/100*$A30</f>
        <v>9.4134600000000013E-2</v>
      </c>
      <c r="AS30" s="326">
        <f>AR30*MoM!AW30/100*$A30</f>
        <v>9.5057119080000016E-2</v>
      </c>
      <c r="AT30" s="326">
        <f>AS30*MoM!AX30/100*$A30</f>
        <v>9.6026701694616023E-2</v>
      </c>
      <c r="AU30" s="326">
        <f>AT30*MoM!AY30/100*$A30</f>
        <v>9.7419088869187973E-2</v>
      </c>
    </row>
    <row r="31" spans="1:47" x14ac:dyDescent="0.45">
      <c r="A31" s="326">
        <f>IF(ToSep25!AZ31=0,0,1)</f>
        <v>1</v>
      </c>
      <c r="B31" s="202" t="s">
        <v>30</v>
      </c>
      <c r="C31" s="202" t="s">
        <v>30</v>
      </c>
      <c r="D31" s="202" t="s">
        <v>30</v>
      </c>
      <c r="E31" s="202" t="s">
        <v>30</v>
      </c>
      <c r="F31" s="202" t="s">
        <v>30</v>
      </c>
      <c r="G31" s="327">
        <f>IF($A31=1,INDEX('2023'!$C:$C,MATCH(Веса!$C31,'2023'!$B:$B,0)),0)</f>
        <v>0.13700000000000001</v>
      </c>
      <c r="H31" s="326">
        <f>G31*MoM!L31/100*$A31</f>
        <v>0.13693150000000001</v>
      </c>
      <c r="I31" s="326">
        <f>H31*MoM!M31/100*$A31</f>
        <v>0.13721905615000002</v>
      </c>
      <c r="J31" s="326">
        <f>I31*MoM!N31/100*$A31</f>
        <v>0.13717789043315501</v>
      </c>
      <c r="K31" s="326">
        <f>J31*MoM!O31/100*$A31</f>
        <v>0.13651943655907586</v>
      </c>
      <c r="L31" s="326">
        <f>K31*MoM!P31/100*$A31</f>
        <v>0.13651943655907586</v>
      </c>
      <c r="M31" s="326">
        <f>L31*MoM!Q31/100*$A31</f>
        <v>0.13628735351692542</v>
      </c>
      <c r="N31" s="326">
        <f>M31*MoM!R31/100*$A31</f>
        <v>0.13619195236946358</v>
      </c>
      <c r="O31" s="326">
        <f>N31*MoM!S31/100*$A31</f>
        <v>0.13638262110278082</v>
      </c>
      <c r="P31" s="326">
        <f>O31*MoM!T31/100*$A31</f>
        <v>0.13714636378095638</v>
      </c>
      <c r="Q31" s="326">
        <f>P31*MoM!U31/100*$A31</f>
        <v>0.1380652444182888</v>
      </c>
      <c r="R31" s="326">
        <f>Q31*MoM!V31/100*$A31</f>
        <v>0.13951492948468083</v>
      </c>
      <c r="S31" s="327">
        <f>IF($A31=1,INDEX('2024'!$B:$B,MATCH(Веса!D31,'2024'!$A:$A,0)),0)</f>
        <v>0.122</v>
      </c>
      <c r="T31" s="326">
        <f>S31*MoM!X31/100*$A31</f>
        <v>0.12340300000000001</v>
      </c>
      <c r="U31" s="326">
        <f>T31*MoM!Y31/100*$A31</f>
        <v>0.12532808680000002</v>
      </c>
      <c r="V31" s="326">
        <f>U31*MoM!Z31/100*$A31</f>
        <v>0.12708268001520001</v>
      </c>
      <c r="W31" s="326">
        <f>V31*MoM!AA31/100*$A31</f>
        <v>0.12804850838331552</v>
      </c>
      <c r="X31" s="326">
        <f>W31*MoM!AB31/100*$A31</f>
        <v>0.12884240913529207</v>
      </c>
      <c r="Y31" s="326">
        <f>X31*MoM!AC31/100*$A31</f>
        <v>0.12904855698990855</v>
      </c>
      <c r="Z31" s="326">
        <f>Y31*MoM!AD31/100*$A31</f>
        <v>0.12969379977485809</v>
      </c>
      <c r="AA31" s="326">
        <f>Z31*MoM!AE31/100*$A31</f>
        <v>0.13049790133346223</v>
      </c>
      <c r="AB31" s="326">
        <f>AA31*MoM!AF31/100*$A31</f>
        <v>0.13177678076653015</v>
      </c>
      <c r="AC31" s="326">
        <f>AB31*MoM!AG31/100*$A31</f>
        <v>0.13472858065570043</v>
      </c>
      <c r="AD31" s="326">
        <f>AC31*MoM!AH31/100*$A31</f>
        <v>0.14052190962389555</v>
      </c>
      <c r="AE31" s="327">
        <f>IF($A31=1,INDEX('2025'!$C:$C,MATCH(Веса!$E31,'2025'!$B:$B,0)),0)</f>
        <v>0.127</v>
      </c>
      <c r="AF31" s="326">
        <f>AE31*MoM!AJ31/100*$A31</f>
        <v>0.13145770000000001</v>
      </c>
      <c r="AG31" s="326">
        <f>AF31*MoM!AK31/100*$A31</f>
        <v>0.13411314554000001</v>
      </c>
      <c r="AH31" s="326">
        <f>AG31*MoM!AL31/100*$A31</f>
        <v>0.13593708431934401</v>
      </c>
      <c r="AI31" s="326">
        <f>AH31*MoM!AM31/100*$A31</f>
        <v>0.13794895316727029</v>
      </c>
      <c r="AJ31" s="326">
        <f>AI31*MoM!AN31/100*$A31</f>
        <v>0.13932844269894301</v>
      </c>
      <c r="AK31" s="326">
        <f>AJ31*MoM!AO31/100*$A31</f>
        <v>0.14003901775670763</v>
      </c>
      <c r="AL31" s="326">
        <f>AK31*MoM!AP31/100*$A31</f>
        <v>0.14101929088100459</v>
      </c>
      <c r="AM31" s="326">
        <f>AL31*MoM!AQ31/100*$A31</f>
        <v>0.14147055261182381</v>
      </c>
      <c r="AN31" s="326">
        <f>AM31*MoM!AR31/100*$A31</f>
        <v>0.14189496426965928</v>
      </c>
      <c r="AO31" s="326">
        <f>AN31*MoM!AS31/100*$A31</f>
        <v>0.14264700758028848</v>
      </c>
      <c r="AP31" s="326">
        <f>AO31*MoM!AT31/100*$A31</f>
        <v>0.1432033309098516</v>
      </c>
      <c r="AQ31" s="327">
        <f>IF($A31=1,INDEX('2026'!$C:$C, MATCH(Веса!$F31,'2026'!$B:$B,0)),0)</f>
        <v>0.11899999999999999</v>
      </c>
      <c r="AR31" s="326">
        <f>AQ31*MoM!AV31/100*$A31</f>
        <v>0.119833</v>
      </c>
      <c r="AS31" s="326">
        <f>AR31*MoM!AW31/100*$A31</f>
        <v>0.12025241549999999</v>
      </c>
      <c r="AT31" s="326">
        <f>AS31*MoM!AX31/100*$A31</f>
        <v>0.12040874364014999</v>
      </c>
      <c r="AU31" s="326">
        <f>AT31*MoM!AY31/100*$A31</f>
        <v>0.12037262101705794</v>
      </c>
    </row>
    <row r="32" spans="1:47" x14ac:dyDescent="0.45">
      <c r="A32" s="326">
        <f>IF(ToSep25!AZ32=0,0,1)</f>
        <v>1</v>
      </c>
      <c r="B32" s="202" t="s">
        <v>31</v>
      </c>
      <c r="C32" s="202" t="s">
        <v>31</v>
      </c>
      <c r="D32" s="202" t="s">
        <v>31</v>
      </c>
      <c r="E32" s="202" t="s">
        <v>31</v>
      </c>
      <c r="F32" s="202" t="s">
        <v>31</v>
      </c>
      <c r="G32" s="327">
        <f>IF($A32=1,INDEX('2023'!$C:$C,MATCH(Веса!$C32,'2023'!$B:$B,0)),0)</f>
        <v>6.7000000000000004E-2</v>
      </c>
      <c r="H32" s="326">
        <f>G32*MoM!L32/100*$A32</f>
        <v>6.6953100000000015E-2</v>
      </c>
      <c r="I32" s="326">
        <f>H32*MoM!M32/100*$A32</f>
        <v>6.6852670350000004E-2</v>
      </c>
      <c r="J32" s="326">
        <f>I32*MoM!N32/100*$A32</f>
        <v>6.6926208287385006E-2</v>
      </c>
      <c r="K32" s="326">
        <f>J32*MoM!O32/100*$A32</f>
        <v>6.6812433733296442E-2</v>
      </c>
      <c r="L32" s="326">
        <f>K32*MoM!P32/100*$A32</f>
        <v>6.6571908971856567E-2</v>
      </c>
      <c r="M32" s="326">
        <f>L32*MoM!Q32/100*$A32</f>
        <v>6.6871482562229925E-2</v>
      </c>
      <c r="N32" s="326">
        <f>M32*MoM!R32/100*$A32</f>
        <v>6.6991851230841948E-2</v>
      </c>
      <c r="O32" s="326">
        <f>N32*MoM!S32/100*$A32</f>
        <v>6.7072241452318965E-2</v>
      </c>
      <c r="P32" s="326">
        <f>O32*MoM!T32/100*$A32</f>
        <v>6.7380773762999627E-2</v>
      </c>
      <c r="Q32" s="326">
        <f>P32*MoM!U32/100*$A32</f>
        <v>6.8047843423253318E-2</v>
      </c>
      <c r="R32" s="326">
        <f>Q32*MoM!V32/100*$A32</f>
        <v>6.9102584996313748E-2</v>
      </c>
      <c r="S32" s="327">
        <f>IF($A32=1,INDEX('2024'!$B:$B,MATCH(Веса!D32,'2024'!$A:$A,0)),0)</f>
        <v>7.4999999999999997E-2</v>
      </c>
      <c r="T32" s="326">
        <f>S32*MoM!X32/100*$A32</f>
        <v>7.6289999999999997E-2</v>
      </c>
      <c r="U32" s="326">
        <f>T32*MoM!Y32/100*$A32</f>
        <v>7.7258883E-2</v>
      </c>
      <c r="V32" s="326">
        <f>U32*MoM!Z32/100*$A32</f>
        <v>7.8101004824700004E-2</v>
      </c>
      <c r="W32" s="326">
        <f>V32*MoM!AA32/100*$A32</f>
        <v>7.899916638018406E-2</v>
      </c>
      <c r="X32" s="326">
        <f>W32*MoM!AB32/100*$A32</f>
        <v>7.9552160544845346E-2</v>
      </c>
      <c r="Y32" s="326">
        <f>X32*MoM!AC32/100*$A32</f>
        <v>7.9774906594370906E-2</v>
      </c>
      <c r="Z32" s="326">
        <f>Y32*MoM!AD32/100*$A32</f>
        <v>8.0014231314154027E-2</v>
      </c>
      <c r="AA32" s="326">
        <f>Z32*MoM!AE32/100*$A32</f>
        <v>7.9966222775365525E-2</v>
      </c>
      <c r="AB32" s="326">
        <f>AA32*MoM!AF32/100*$A32</f>
        <v>8.0597955935290913E-2</v>
      </c>
      <c r="AC32" s="326">
        <f>AB32*MoM!AG32/100*$A32</f>
        <v>8.1968121186190859E-2</v>
      </c>
      <c r="AD32" s="326">
        <f>AC32*MoM!AH32/100*$A32</f>
        <v>8.4189457270336623E-2</v>
      </c>
      <c r="AE32" s="327">
        <f>IF($A32=1,INDEX('2025'!$C:$C,MATCH(Веса!$E32,'2025'!$B:$B,0)),0)</f>
        <v>8.2000000000000003E-2</v>
      </c>
      <c r="AF32" s="326">
        <f>AE32*MoM!AJ32/100*$A32</f>
        <v>8.3467800000000009E-2</v>
      </c>
      <c r="AG32" s="326">
        <f>AF32*MoM!AK32/100*$A32</f>
        <v>8.4394292580000002E-2</v>
      </c>
      <c r="AH32" s="326">
        <f>AG32*MoM!AL32/100*$A32</f>
        <v>8.5449221237250003E-2</v>
      </c>
      <c r="AI32" s="326">
        <f>AH32*MoM!AM32/100*$A32</f>
        <v>8.6021731019539582E-2</v>
      </c>
      <c r="AJ32" s="326">
        <f>AI32*MoM!AN32/100*$A32</f>
        <v>8.6735711387001757E-2</v>
      </c>
      <c r="AK32" s="326">
        <f>AJ32*MoM!AO32/100*$A32</f>
        <v>8.7455617791513868E-2</v>
      </c>
      <c r="AL32" s="326">
        <f>AK32*MoM!AP32/100*$A32</f>
        <v>8.7639274588876048E-2</v>
      </c>
      <c r="AM32" s="326">
        <f>AL32*MoM!AQ32/100*$A32</f>
        <v>8.7770733500759354E-2</v>
      </c>
      <c r="AN32" s="326">
        <f>AM32*MoM!AR32/100*$A32</f>
        <v>8.7402096420056169E-2</v>
      </c>
      <c r="AO32" s="326">
        <f>AN32*MoM!AS32/100*$A32</f>
        <v>8.7358395371846143E-2</v>
      </c>
      <c r="AP32" s="326">
        <f>AO32*MoM!AT32/100*$A32</f>
        <v>8.7489432964903913E-2</v>
      </c>
      <c r="AQ32" s="327">
        <f>IF($A32=1,INDEX('2026'!$C:$C, MATCH(Веса!$F32,'2026'!$B:$B,0)),0)</f>
        <v>8.7999999999999995E-2</v>
      </c>
      <c r="AR32" s="326">
        <f>AQ32*MoM!AV32/100*$A32</f>
        <v>8.8431199999999988E-2</v>
      </c>
      <c r="AS32" s="326">
        <f>AR32*MoM!AW32/100*$A32</f>
        <v>8.8395827519999984E-2</v>
      </c>
      <c r="AT32" s="326">
        <f>AS32*MoM!AX32/100*$A32</f>
        <v>8.809528170643198E-2</v>
      </c>
      <c r="AU32" s="326">
        <f>AT32*MoM!AY32/100*$A32</f>
        <v>8.7672424354241107E-2</v>
      </c>
    </row>
    <row r="33" spans="1:47" ht="26.25" x14ac:dyDescent="0.45">
      <c r="A33" s="326">
        <f>IF(ToSep25!AZ33=0,0,1)</f>
        <v>1</v>
      </c>
      <c r="B33" s="202" t="s">
        <v>32</v>
      </c>
      <c r="C33" s="202" t="s">
        <v>32</v>
      </c>
      <c r="D33" s="202" t="s">
        <v>32</v>
      </c>
      <c r="E33" s="202" t="s">
        <v>32</v>
      </c>
      <c r="F33" s="202" t="s">
        <v>32</v>
      </c>
      <c r="G33" s="327">
        <f>IF($A33=1,INDEX('2023'!$C:$C,MATCH(Веса!$C33,'2023'!$B:$B,0)),0)</f>
        <v>0.20300000000000001</v>
      </c>
      <c r="H33" s="326">
        <f>G33*MoM!L33/100*$A33</f>
        <v>0.2034263</v>
      </c>
      <c r="I33" s="326">
        <f>H33*MoM!M33/100*$A33</f>
        <v>0.20448411676</v>
      </c>
      <c r="J33" s="326">
        <f>I33*MoM!N33/100*$A33</f>
        <v>0.20550653734379998</v>
      </c>
      <c r="K33" s="326">
        <f>J33*MoM!O33/100*$A33</f>
        <v>0.20435570073467471</v>
      </c>
      <c r="L33" s="326">
        <f>K33*MoM!P33/100*$A33</f>
        <v>0.20521399467776036</v>
      </c>
      <c r="M33" s="326">
        <f>L33*MoM!Q33/100*$A33</f>
        <v>0.2045778312942593</v>
      </c>
      <c r="N33" s="326">
        <f>M33*MoM!R33/100*$A33</f>
        <v>0.2050483603062361</v>
      </c>
      <c r="O33" s="326">
        <f>N33*MoM!S33/100*$A33</f>
        <v>0.20519189415845043</v>
      </c>
      <c r="P33" s="326">
        <f>O33*MoM!T33/100*$A33</f>
        <v>0.20545864362085642</v>
      </c>
      <c r="Q33" s="326">
        <f>P33*MoM!U33/100*$A33</f>
        <v>0.20679412480439199</v>
      </c>
      <c r="R33" s="326">
        <f>Q33*MoM!V33/100*$A33</f>
        <v>0.20778673660345309</v>
      </c>
      <c r="S33" s="327">
        <f>IF($A33=1,INDEX('2024'!$B:$B,MATCH(Веса!D33,'2024'!$A:$A,0)),0)</f>
        <v>0.20899999999999999</v>
      </c>
      <c r="T33" s="326">
        <f>S33*MoM!X33/100*$A33</f>
        <v>0.2104212</v>
      </c>
      <c r="U33" s="326">
        <f>T33*MoM!Y33/100*$A33</f>
        <v>0.21145226387999996</v>
      </c>
      <c r="V33" s="326">
        <f>U33*MoM!Z33/100*$A33</f>
        <v>0.21240379906745996</v>
      </c>
      <c r="W33" s="326">
        <f>V33*MoM!AA33/100*$A33</f>
        <v>0.2139968275604659</v>
      </c>
      <c r="X33" s="326">
        <f>W33*MoM!AB33/100*$A33</f>
        <v>0.2139968275604659</v>
      </c>
      <c r="Y33" s="326">
        <f>X33*MoM!AC33/100*$A33</f>
        <v>0.21515241042929245</v>
      </c>
      <c r="Z33" s="326">
        <f>Y33*MoM!AD33/100*$A33</f>
        <v>0.21648635537395408</v>
      </c>
      <c r="AA33" s="326">
        <f>Z33*MoM!AE33/100*$A33</f>
        <v>0.21737394943098728</v>
      </c>
      <c r="AB33" s="326">
        <f>AA33*MoM!AF33/100*$A33</f>
        <v>0.21922162800115066</v>
      </c>
      <c r="AC33" s="326">
        <f>AB33*MoM!AG33/100*$A33</f>
        <v>0.22187420969996455</v>
      </c>
      <c r="AD33" s="326">
        <f>AC33*MoM!AH33/100*$A33</f>
        <v>0.22631169389396383</v>
      </c>
      <c r="AE33" s="327">
        <f>IF($A33=1,INDEX('2025'!$C:$C,MATCH(Веса!$E33,'2025'!$B:$B,0)),0)</f>
        <v>0.216</v>
      </c>
      <c r="AF33" s="326">
        <f>AE33*MoM!AJ33/100*$A33</f>
        <v>0.21859200000000001</v>
      </c>
      <c r="AG33" s="326">
        <f>AF33*MoM!AK33/100*$A33</f>
        <v>0.22261409280000002</v>
      </c>
      <c r="AH33" s="326">
        <f>AG33*MoM!AL33/100*$A33</f>
        <v>0.22532998473216001</v>
      </c>
      <c r="AI33" s="326">
        <f>AH33*MoM!AM33/100*$A33</f>
        <v>0.22749315258558872</v>
      </c>
      <c r="AJ33" s="326">
        <f>AI33*MoM!AN33/100*$A33</f>
        <v>0.22963158821989324</v>
      </c>
      <c r="AK33" s="326">
        <f>AJ33*MoM!AO33/100*$A33</f>
        <v>0.23098641459039063</v>
      </c>
      <c r="AL33" s="326">
        <f>AK33*MoM!AP33/100*$A33</f>
        <v>0.23322698281191742</v>
      </c>
      <c r="AM33" s="326">
        <f>AL33*MoM!AQ33/100*$A33</f>
        <v>0.23446308582082057</v>
      </c>
      <c r="AN33" s="326">
        <f>AM33*MoM!AR33/100*$A33</f>
        <v>0.23551816970701428</v>
      </c>
      <c r="AO33" s="326">
        <f>AN33*MoM!AS33/100*$A33</f>
        <v>0.23707258962708055</v>
      </c>
      <c r="AP33" s="326">
        <f>AO33*MoM!AT33/100*$A33</f>
        <v>0.23759414932426012</v>
      </c>
      <c r="AQ33" s="327">
        <f>IF($A33=1,INDEX('2026'!$C:$C, MATCH(Веса!$F33,'2026'!$B:$B,0)),0)</f>
        <v>0.22800000000000001</v>
      </c>
      <c r="AR33" s="326">
        <f>AQ33*MoM!AV33/100*$A33</f>
        <v>0.22918559999999999</v>
      </c>
      <c r="AS33" s="326">
        <f>AR33*MoM!AW33/100*$A33</f>
        <v>0.23023985376</v>
      </c>
      <c r="AT33" s="326">
        <f>AS33*MoM!AX33/100*$A33</f>
        <v>0.23217386853158403</v>
      </c>
      <c r="AU33" s="326">
        <f>AT33*MoM!AY33/100*$A33</f>
        <v>0.23182560772878663</v>
      </c>
    </row>
    <row r="34" spans="1:47" x14ac:dyDescent="0.45">
      <c r="A34" s="326">
        <f>IF(ToSep25!AZ34=0,0,1)</f>
        <v>1</v>
      </c>
      <c r="B34" s="202" t="s">
        <v>33</v>
      </c>
      <c r="C34" s="202" t="s">
        <v>33</v>
      </c>
      <c r="D34" s="202" t="s">
        <v>33</v>
      </c>
      <c r="E34" s="202" t="s">
        <v>33</v>
      </c>
      <c r="F34" s="202" t="s">
        <v>33</v>
      </c>
      <c r="G34" s="327">
        <f>IF($A34=1,INDEX('2023'!$C:$C,MATCH(Веса!$C34,'2023'!$B:$B,0)),0)</f>
        <v>4.2000000000000003E-2</v>
      </c>
      <c r="H34" s="326">
        <f>G34*MoM!L34/100*$A34</f>
        <v>4.2260400000000004E-2</v>
      </c>
      <c r="I34" s="326">
        <f>H34*MoM!M34/100*$A34</f>
        <v>4.245057180000001E-2</v>
      </c>
      <c r="J34" s="326">
        <f>I34*MoM!N34/100*$A34</f>
        <v>4.2395386056660017E-2</v>
      </c>
      <c r="K34" s="326">
        <f>J34*MoM!O34/100*$A34</f>
        <v>4.2492895444590333E-2</v>
      </c>
      <c r="L34" s="326">
        <f>K34*MoM!P34/100*$A34</f>
        <v>4.2582130525023965E-2</v>
      </c>
      <c r="M34" s="326">
        <f>L34*MoM!Q34/100*$A34</f>
        <v>4.271413512965154E-2</v>
      </c>
      <c r="N34" s="326">
        <f>M34*MoM!R34/100*$A34</f>
        <v>4.2769663505320084E-2</v>
      </c>
      <c r="O34" s="326">
        <f>N34*MoM!S34/100*$A34</f>
        <v>4.2671293279257852E-2</v>
      </c>
      <c r="P34" s="326">
        <f>O34*MoM!T34/100*$A34</f>
        <v>4.2611553468666886E-2</v>
      </c>
      <c r="Q34" s="326">
        <f>P34*MoM!U34/100*$A34</f>
        <v>4.2892789721560083E-2</v>
      </c>
      <c r="R34" s="326">
        <f>Q34*MoM!V34/100*$A34</f>
        <v>4.3214485644471778E-2</v>
      </c>
      <c r="S34" s="327">
        <f>IF($A34=1,INDEX('2024'!$B:$B,MATCH(Веса!D34,'2024'!$A:$A,0)),0)</f>
        <v>4.3999999999999997E-2</v>
      </c>
      <c r="T34" s="326">
        <f>S34*MoM!X34/100*$A34</f>
        <v>4.3999999999999997E-2</v>
      </c>
      <c r="U34" s="326">
        <f>T34*MoM!Y34/100*$A34</f>
        <v>4.4299200000000004E-2</v>
      </c>
      <c r="V34" s="326">
        <f>U34*MoM!Z34/100*$A34</f>
        <v>4.4494116479999998E-2</v>
      </c>
      <c r="W34" s="326">
        <f>V34*MoM!AA34/100*$A34</f>
        <v>4.4685441180863997E-2</v>
      </c>
      <c r="X34" s="326">
        <f>W34*MoM!AB34/100*$A34</f>
        <v>4.4788217695579988E-2</v>
      </c>
      <c r="Y34" s="326">
        <f>X34*MoM!AC34/100*$A34</f>
        <v>4.5110692862988168E-2</v>
      </c>
      <c r="Z34" s="326">
        <f>Y34*MoM!AD34/100*$A34</f>
        <v>4.5476089475178366E-2</v>
      </c>
      <c r="AA34" s="326">
        <f>Z34*MoM!AE34/100*$A34</f>
        <v>4.5603422525708863E-2</v>
      </c>
      <c r="AB34" s="326">
        <f>AA34*MoM!AF34/100*$A34</f>
        <v>4.5886163745368254E-2</v>
      </c>
      <c r="AC34" s="326">
        <f>AB34*MoM!AG34/100*$A34</f>
        <v>4.6514804188679794E-2</v>
      </c>
      <c r="AD34" s="326">
        <f>AC34*MoM!AH34/100*$A34</f>
        <v>4.7431145831196779E-2</v>
      </c>
      <c r="AE34" s="327">
        <f>IF($A34=1,INDEX('2025'!$C:$C,MATCH(Веса!$E34,'2025'!$B:$B,0)),0)</f>
        <v>4.5999999999999999E-2</v>
      </c>
      <c r="AF34" s="326">
        <f>AE34*MoM!AJ34/100*$A34</f>
        <v>4.6685399999999995E-2</v>
      </c>
      <c r="AG34" s="326">
        <f>AF34*MoM!AK34/100*$A34</f>
        <v>4.7212945019999994E-2</v>
      </c>
      <c r="AH34" s="326">
        <f>AG34*MoM!AL34/100*$A34</f>
        <v>4.7935303078805995E-2</v>
      </c>
      <c r="AI34" s="326">
        <f>AH34*MoM!AM34/100*$A34</f>
        <v>4.8625571443140794E-2</v>
      </c>
      <c r="AJ34" s="326">
        <f>AI34*MoM!AN34/100*$A34</f>
        <v>4.8888149528933757E-2</v>
      </c>
      <c r="AK34" s="326">
        <f>AJ34*MoM!AO34/100*$A34</f>
        <v>4.9225477760683402E-2</v>
      </c>
      <c r="AL34" s="326">
        <f>AK34*MoM!AP34/100*$A34</f>
        <v>4.9791570754931264E-2</v>
      </c>
      <c r="AM34" s="326">
        <f>AL34*MoM!AQ34/100*$A34</f>
        <v>4.9950903781347041E-2</v>
      </c>
      <c r="AN34" s="326">
        <f>AM34*MoM!AR34/100*$A34</f>
        <v>5.0095761402312949E-2</v>
      </c>
      <c r="AO34" s="326">
        <f>AN34*MoM!AS34/100*$A34</f>
        <v>5.0656833930018859E-2</v>
      </c>
      <c r="AP34" s="326">
        <f>AO34*MoM!AT34/100*$A34</f>
        <v>5.0621374146267856E-2</v>
      </c>
      <c r="AQ34" s="327">
        <f>IF($A34=1,INDEX('2026'!$C:$C, MATCH(Веса!$F34,'2026'!$B:$B,0)),0)</f>
        <v>4.8000000000000001E-2</v>
      </c>
      <c r="AR34" s="326">
        <f>AQ34*MoM!AV34/100*$A34</f>
        <v>4.8283200000000005E-2</v>
      </c>
      <c r="AS34" s="326">
        <f>AR34*MoM!AW34/100*$A34</f>
        <v>4.8437706240000003E-2</v>
      </c>
      <c r="AT34" s="326">
        <f>AS34*MoM!AX34/100*$A34</f>
        <v>4.8273018038784005E-2</v>
      </c>
      <c r="AU34" s="326">
        <f>AT34*MoM!AY34/100*$A34</f>
        <v>4.8335772962234423E-2</v>
      </c>
    </row>
    <row r="35" spans="1:47" x14ac:dyDescent="0.45">
      <c r="A35" s="326">
        <f>IF(ToSep25!AZ35=0,0,1)</f>
        <v>1</v>
      </c>
      <c r="B35" s="202" t="s">
        <v>34</v>
      </c>
      <c r="C35" s="202" t="s">
        <v>34</v>
      </c>
      <c r="D35" s="202" t="s">
        <v>34</v>
      </c>
      <c r="E35" s="202" t="s">
        <v>34</v>
      </c>
      <c r="F35" s="202" t="s">
        <v>34</v>
      </c>
      <c r="G35" s="327">
        <f>IF($A35=1,INDEX('2023'!$C:$C,MATCH(Веса!$C35,'2023'!$B:$B,0)),0)</f>
        <v>0.754</v>
      </c>
      <c r="H35" s="326">
        <f>G35*MoM!L35/100*$A35</f>
        <v>0.75611119999999998</v>
      </c>
      <c r="I35" s="326">
        <f>H35*MoM!M35/100*$A35</f>
        <v>0.75369164416000001</v>
      </c>
      <c r="J35" s="326">
        <f>I35*MoM!N35/100*$A35</f>
        <v>0.75444533580415996</v>
      </c>
      <c r="K35" s="326">
        <f>J35*MoM!O35/100*$A35</f>
        <v>0.75308733419971252</v>
      </c>
      <c r="L35" s="326">
        <f>K35*MoM!P35/100*$A35</f>
        <v>0.75075276346369335</v>
      </c>
      <c r="M35" s="326">
        <f>L35*MoM!Q35/100*$A35</f>
        <v>0.75052753763465418</v>
      </c>
      <c r="N35" s="326">
        <f>M35*MoM!R35/100*$A35</f>
        <v>0.74609942516260974</v>
      </c>
      <c r="O35" s="326">
        <f>N35*MoM!S35/100*$A35</f>
        <v>0.74527871579493099</v>
      </c>
      <c r="P35" s="326">
        <f>O35*MoM!T35/100*$A35</f>
        <v>0.74729096832757735</v>
      </c>
      <c r="Q35" s="326">
        <f>P35*MoM!U35/100*$A35</f>
        <v>0.75693102181900318</v>
      </c>
      <c r="R35" s="326">
        <f>Q35*MoM!V35/100*$A35</f>
        <v>0.76851206645283399</v>
      </c>
      <c r="S35" s="327">
        <f>IF($A35=1,INDEX('2024'!$B:$B,MATCH(Веса!D35,'2024'!$A:$A,0)),0)</f>
        <v>0.73399999999999999</v>
      </c>
      <c r="T35" s="326">
        <f>S35*MoM!X35/100*$A35</f>
        <v>0.74706519999999998</v>
      </c>
      <c r="U35" s="326">
        <f>T35*MoM!Y35/100*$A35</f>
        <v>0.75535762371999993</v>
      </c>
      <c r="V35" s="326">
        <f>U35*MoM!Z35/100*$A35</f>
        <v>0.76170262775924802</v>
      </c>
      <c r="W35" s="326">
        <f>V35*MoM!AA35/100*$A35</f>
        <v>0.7726711455989812</v>
      </c>
      <c r="X35" s="326">
        <f>W35*MoM!AB35/100*$A35</f>
        <v>0.78124779531512989</v>
      </c>
      <c r="Y35" s="326">
        <f>X35*MoM!AC35/100*$A35</f>
        <v>0.78913839804781272</v>
      </c>
      <c r="Z35" s="326">
        <f>Y35*MoM!AD35/100*$A35</f>
        <v>0.80089656017872513</v>
      </c>
      <c r="AA35" s="326">
        <f>Z35*MoM!AE35/100*$A35</f>
        <v>0.82420265007992599</v>
      </c>
      <c r="AB35" s="326">
        <f>AA35*MoM!AF35/100*$A35</f>
        <v>0.86598972443897826</v>
      </c>
      <c r="AC35" s="326">
        <f>AB35*MoM!AG35/100*$A35</f>
        <v>0.92297184830706303</v>
      </c>
      <c r="AD35" s="326">
        <f>AC35*MoM!AH35/100*$A35</f>
        <v>0.96948962946173911</v>
      </c>
      <c r="AE35" s="327">
        <f>IF($A35=1,INDEX('2025'!$C:$C,MATCH(Веса!$E35,'2025'!$B:$B,0)),0)</f>
        <v>0.85299999999999998</v>
      </c>
      <c r="AF35" s="326">
        <f>AE35*MoM!AJ35/100*$A35</f>
        <v>0.86366249999999989</v>
      </c>
      <c r="AG35" s="326">
        <f>AF35*MoM!AK35/100*$A35</f>
        <v>0.86875810874999981</v>
      </c>
      <c r="AH35" s="326">
        <f>AG35*MoM!AL35/100*$A35</f>
        <v>0.87023499753487488</v>
      </c>
      <c r="AI35" s="326">
        <f>AH35*MoM!AM35/100*$A35</f>
        <v>0.86588382254720042</v>
      </c>
      <c r="AJ35" s="326">
        <f>AI35*MoM!AN35/100*$A35</f>
        <v>0.85904334034907748</v>
      </c>
      <c r="AK35" s="326">
        <f>AJ35*MoM!AO35/100*$A35</f>
        <v>0.85010928960944698</v>
      </c>
      <c r="AL35" s="326">
        <f>AK35*MoM!AP35/100*$A35</f>
        <v>0.84602876501932156</v>
      </c>
      <c r="AM35" s="326">
        <f>AL35*MoM!AQ35/100*$A35</f>
        <v>0.84289845858875001</v>
      </c>
      <c r="AN35" s="326">
        <f>AM35*MoM!AR35/100*$A35</f>
        <v>0.84028547336712489</v>
      </c>
      <c r="AO35" s="326">
        <f>AN35*MoM!AS35/100*$A35</f>
        <v>0.8391090737044109</v>
      </c>
      <c r="AP35" s="326">
        <f>AO35*MoM!AT35/100*$A35</f>
        <v>0.83323531018847996</v>
      </c>
      <c r="AQ35" s="327">
        <f>IF($A35=1,INDEX('2026'!$C:$C, MATCH(Веса!$F35,'2026'!$B:$B,0)),0)</f>
        <v>0.81299999999999994</v>
      </c>
      <c r="AR35" s="326">
        <f>AQ35*MoM!AV35/100*$A35</f>
        <v>0.81186179999999997</v>
      </c>
      <c r="AS35" s="326">
        <f>AR35*MoM!AW35/100*$A35</f>
        <v>0.80073929333999994</v>
      </c>
      <c r="AT35" s="326">
        <f>AS35*MoM!AX35/100*$A35</f>
        <v>0.79169093932525803</v>
      </c>
      <c r="AU35" s="326">
        <f>AT35*MoM!AY35/100*$A35</f>
        <v>0.7845657208713307</v>
      </c>
    </row>
    <row r="36" spans="1:47" x14ac:dyDescent="0.45">
      <c r="A36" s="326">
        <f>IF(ToSep25!AZ36=0,0,1)</f>
        <v>1</v>
      </c>
      <c r="B36" s="202" t="s">
        <v>35</v>
      </c>
      <c r="C36" s="202" t="s">
        <v>35</v>
      </c>
      <c r="D36" s="202" t="s">
        <v>35</v>
      </c>
      <c r="E36" s="202" t="s">
        <v>35</v>
      </c>
      <c r="F36" s="202" t="s">
        <v>35</v>
      </c>
      <c r="G36" s="327">
        <f>IF($A36=1,INDEX('2023'!$C:$C,MATCH(Веса!$C36,'2023'!$B:$B,0)),0)</f>
        <v>0.34399999999999997</v>
      </c>
      <c r="H36" s="326">
        <f>G36*MoM!L36/100*$A36</f>
        <v>0.34279600000000005</v>
      </c>
      <c r="I36" s="326">
        <f>H36*MoM!M36/100*$A36</f>
        <v>0.34060210560000004</v>
      </c>
      <c r="J36" s="326">
        <f>I36*MoM!N36/100*$A36</f>
        <v>0.34049992496832004</v>
      </c>
      <c r="K36" s="326">
        <f>J36*MoM!O36/100*$A36</f>
        <v>0.33825262546352919</v>
      </c>
      <c r="L36" s="326">
        <f>K36*MoM!P36/100*$A36</f>
        <v>0.33189347610481484</v>
      </c>
      <c r="M36" s="326">
        <f>L36*MoM!Q36/100*$A36</f>
        <v>0.32731334613456847</v>
      </c>
      <c r="N36" s="326">
        <f>M36*MoM!R36/100*$A36</f>
        <v>0.32168355658105391</v>
      </c>
      <c r="O36" s="326">
        <f>N36*MoM!S36/100*$A36</f>
        <v>0.32663748335240217</v>
      </c>
      <c r="P36" s="326">
        <f>O36*MoM!T36/100*$A36</f>
        <v>0.33558735039625792</v>
      </c>
      <c r="Q36" s="326">
        <f>P36*MoM!U36/100*$A36</f>
        <v>0.33887610643014127</v>
      </c>
      <c r="R36" s="326">
        <f>Q36*MoM!V36/100*$A36</f>
        <v>0.33948608342171555</v>
      </c>
      <c r="S36" s="327">
        <f>IF($A36=1,INDEX('2024'!$B:$B,MATCH(Веса!D36,'2024'!$A:$A,0)),0)</f>
        <v>0.33500000000000002</v>
      </c>
      <c r="T36" s="326">
        <f>S36*MoM!X36/100*$A36</f>
        <v>0.33560300000000004</v>
      </c>
      <c r="U36" s="326">
        <f>T36*MoM!Y36/100*$A36</f>
        <v>0.33489823370000005</v>
      </c>
      <c r="V36" s="326">
        <f>U36*MoM!Z36/100*$A36</f>
        <v>0.33312327306139006</v>
      </c>
      <c r="W36" s="326">
        <f>V36*MoM!AA36/100*$A36</f>
        <v>0.3330233360794716</v>
      </c>
      <c r="X36" s="326">
        <f>W36*MoM!AB36/100*$A36</f>
        <v>0.33235728940731263</v>
      </c>
      <c r="Y36" s="326">
        <f>X36*MoM!AC36/100*$A36</f>
        <v>0.33428496168587502</v>
      </c>
      <c r="Z36" s="326">
        <f>Y36*MoM!AD36/100*$A36</f>
        <v>0.33913209363032026</v>
      </c>
      <c r="AA36" s="326">
        <f>Z36*MoM!AE36/100*$A36</f>
        <v>0.34259124098534954</v>
      </c>
      <c r="AB36" s="326">
        <f>AA36*MoM!AF36/100*$A36</f>
        <v>0.34526345266503528</v>
      </c>
      <c r="AC36" s="326">
        <f>AB36*MoM!AG36/100*$A36</f>
        <v>0.35147819481300585</v>
      </c>
      <c r="AD36" s="326">
        <f>AC36*MoM!AH36/100*$A36</f>
        <v>0.36142502772621393</v>
      </c>
      <c r="AE36" s="327">
        <f>IF($A36=1,INDEX('2025'!$C:$C,MATCH(Веса!$E36,'2025'!$B:$B,0)),0)</f>
        <v>0.33100000000000002</v>
      </c>
      <c r="AF36" s="326">
        <f>AE36*MoM!AJ36/100*$A36</f>
        <v>0.33765310000000004</v>
      </c>
      <c r="AG36" s="326">
        <f>AF36*MoM!AK36/100*$A36</f>
        <v>0.34005043701000004</v>
      </c>
      <c r="AH36" s="326">
        <f>AG36*MoM!AL36/100*$A36</f>
        <v>0.33988041179149503</v>
      </c>
      <c r="AI36" s="326">
        <f>AH36*MoM!AM36/100*$A36</f>
        <v>0.33991439983267419</v>
      </c>
      <c r="AJ36" s="326">
        <f>AI36*MoM!AN36/100*$A36</f>
        <v>0.33937053679294193</v>
      </c>
      <c r="AK36" s="326">
        <f>AJ36*MoM!AO36/100*$A36</f>
        <v>0.34018502608124501</v>
      </c>
      <c r="AL36" s="326">
        <f>AK36*MoM!AP36/100*$A36</f>
        <v>0.33933456351604191</v>
      </c>
      <c r="AM36" s="326">
        <f>AL36*MoM!AQ36/100*$A36</f>
        <v>0.33746822341670368</v>
      </c>
      <c r="AN36" s="326">
        <f>AM36*MoM!AR36/100*$A36</f>
        <v>0.33672579332518693</v>
      </c>
      <c r="AO36" s="326">
        <f>AN36*MoM!AS36/100*$A36</f>
        <v>0.3389481835611331</v>
      </c>
      <c r="AP36" s="326">
        <f>AO36*MoM!AT36/100*$A36</f>
        <v>0.34084629338907546</v>
      </c>
      <c r="AQ36" s="327">
        <f>IF($A36=1,INDEX('2026'!$C:$C, MATCH(Веса!$F36,'2026'!$B:$B,0)),0)</f>
        <v>0.30599999999999999</v>
      </c>
      <c r="AR36" s="326">
        <f>AQ36*MoM!AV36/100*$A36</f>
        <v>0.306612</v>
      </c>
      <c r="AS36" s="326">
        <f>AR36*MoM!AW36/100*$A36</f>
        <v>0.30556951919999997</v>
      </c>
      <c r="AT36" s="326">
        <f>AS36*MoM!AX36/100*$A36</f>
        <v>0.30608898738264001</v>
      </c>
      <c r="AU36" s="326">
        <f>AT36*MoM!AY36/100*$A36</f>
        <v>0.30881317937034553</v>
      </c>
    </row>
    <row r="37" spans="1:47" x14ac:dyDescent="0.45">
      <c r="A37" s="326">
        <f>IF(ToSep25!AZ37=0,0,1)</f>
        <v>1</v>
      </c>
      <c r="B37" s="202" t="s">
        <v>36</v>
      </c>
      <c r="C37" s="202" t="s">
        <v>36</v>
      </c>
      <c r="D37" s="202" t="s">
        <v>36</v>
      </c>
      <c r="E37" s="202" t="s">
        <v>36</v>
      </c>
      <c r="F37" s="202" t="s">
        <v>36</v>
      </c>
      <c r="G37" s="327">
        <f>IF($A37=1,INDEX('2023'!$C:$C,MATCH(Веса!$C37,'2023'!$B:$B,0)),0)</f>
        <v>7.4999999999999997E-2</v>
      </c>
      <c r="H37" s="326">
        <f>G37*MoM!L37/100*$A37</f>
        <v>7.5757500000000005E-2</v>
      </c>
      <c r="I37" s="326">
        <f>H37*MoM!M37/100*$A37</f>
        <v>7.5295379250000002E-2</v>
      </c>
      <c r="J37" s="326">
        <f>I37*MoM!N37/100*$A37</f>
        <v>7.5589031229074996E-2</v>
      </c>
      <c r="K37" s="326">
        <f>J37*MoM!O37/100*$A37</f>
        <v>7.6019888707080721E-2</v>
      </c>
      <c r="L37" s="326">
        <f>K37*MoM!P37/100*$A37</f>
        <v>7.606550064030497E-2</v>
      </c>
      <c r="M37" s="326">
        <f>L37*MoM!Q37/100*$A37</f>
        <v>7.6590352594723077E-2</v>
      </c>
      <c r="N37" s="326">
        <f>M37*MoM!R37/100*$A37</f>
        <v>7.6682261017836748E-2</v>
      </c>
      <c r="O37" s="326">
        <f>N37*MoM!S37/100*$A37</f>
        <v>7.7594779923949003E-2</v>
      </c>
      <c r="P37" s="326">
        <f>O37*MoM!T37/100*$A37</f>
        <v>7.8999245440572491E-2</v>
      </c>
      <c r="Q37" s="326">
        <f>P37*MoM!U37/100*$A37</f>
        <v>8.1503521521038638E-2</v>
      </c>
      <c r="R37" s="326">
        <f>Q37*MoM!V37/100*$A37</f>
        <v>8.2840179273983669E-2</v>
      </c>
      <c r="S37" s="327">
        <f>IF($A37=1,INDEX('2024'!$B:$B,MATCH(Веса!D37,'2024'!$A:$A,0)),0)</f>
        <v>8.2000000000000003E-2</v>
      </c>
      <c r="T37" s="326">
        <f>S37*MoM!X37/100*$A37</f>
        <v>8.3943400000000015E-2</v>
      </c>
      <c r="U37" s="326">
        <f>T37*MoM!Y37/100*$A37</f>
        <v>8.5454381200000012E-2</v>
      </c>
      <c r="V37" s="326">
        <f>U37*MoM!Z37/100*$A37</f>
        <v>8.7864194749840016E-2</v>
      </c>
      <c r="W37" s="326">
        <f>V37*MoM!AA37/100*$A37</f>
        <v>8.9990508262786137E-2</v>
      </c>
      <c r="X37" s="326">
        <f>W37*MoM!AB37/100*$A37</f>
        <v>9.2069289003656504E-2</v>
      </c>
      <c r="Y37" s="326">
        <f>X37*MoM!AC37/100*$A37</f>
        <v>9.3496362983213177E-2</v>
      </c>
      <c r="Z37" s="326">
        <f>Y37*MoM!AD37/100*$A37</f>
        <v>9.4758563883486552E-2</v>
      </c>
      <c r="AA37" s="326">
        <f>Z37*MoM!AE37/100*$A37</f>
        <v>9.639788703867086E-2</v>
      </c>
      <c r="AB37" s="326">
        <f>AA37*MoM!AF37/100*$A37</f>
        <v>9.8345124356851998E-2</v>
      </c>
      <c r="AC37" s="326">
        <f>AB37*MoM!AG37/100*$A37</f>
        <v>0.10015467464501809</v>
      </c>
      <c r="AD37" s="326">
        <f>AC37*MoM!AH37/100*$A37</f>
        <v>0.1013665462082228</v>
      </c>
      <c r="AE37" s="327">
        <f>IF($A37=1,INDEX('2025'!$C:$C,MATCH(Веса!$E37,'2025'!$B:$B,0)),0)</f>
        <v>8.5000000000000006E-2</v>
      </c>
      <c r="AF37" s="326">
        <f>AE37*MoM!AJ37/100*$A37</f>
        <v>8.5187000000000013E-2</v>
      </c>
      <c r="AG37" s="326">
        <f>AF37*MoM!AK37/100*$A37</f>
        <v>8.6038870000000017E-2</v>
      </c>
      <c r="AH37" s="326">
        <f>AG37*MoM!AL37/100*$A37</f>
        <v>8.5703318407000018E-2</v>
      </c>
      <c r="AI37" s="326">
        <f>AH37*MoM!AM37/100*$A37</f>
        <v>8.5351934801531332E-2</v>
      </c>
      <c r="AJ37" s="326">
        <f>AI37*MoM!AN37/100*$A37</f>
        <v>8.4088726166468661E-2</v>
      </c>
      <c r="AK37" s="326">
        <f>AJ37*MoM!AO37/100*$A37</f>
        <v>8.3231021159570678E-2</v>
      </c>
      <c r="AL37" s="326">
        <f>AK37*MoM!AP37/100*$A37</f>
        <v>8.1707893472350537E-2</v>
      </c>
      <c r="AM37" s="326">
        <f>AL37*MoM!AQ37/100*$A37</f>
        <v>8.0024710866820115E-2</v>
      </c>
      <c r="AN37" s="326">
        <f>AM37*MoM!AR37/100*$A37</f>
        <v>7.7792021433635825E-2</v>
      </c>
      <c r="AO37" s="326">
        <f>AN37*MoM!AS37/100*$A37</f>
        <v>7.7247477283600374E-2</v>
      </c>
      <c r="AP37" s="326">
        <f>AO37*MoM!AT37/100*$A37</f>
        <v>7.5941994917507527E-2</v>
      </c>
      <c r="AQ37" s="327">
        <f>IF($A37=1,INDEX('2026'!$C:$C, MATCH(Веса!$F37,'2026'!$B:$B,0)),0)</f>
        <v>6.7000000000000004E-2</v>
      </c>
      <c r="AR37" s="326">
        <f>AQ37*MoM!AV37/100*$A37</f>
        <v>6.5861000000000003E-2</v>
      </c>
      <c r="AS37" s="326">
        <f>AR37*MoM!AW37/100*$A37</f>
        <v>6.5327525900000002E-2</v>
      </c>
      <c r="AT37" s="326">
        <f>AS37*MoM!AX37/100*$A37</f>
        <v>6.3981778866460004E-2</v>
      </c>
      <c r="AU37" s="326">
        <f>AT37*MoM!AY37/100*$A37</f>
        <v>6.3649073616354412E-2</v>
      </c>
    </row>
    <row r="38" spans="1:47" x14ac:dyDescent="0.45">
      <c r="A38" s="326">
        <f>IF(ToSep25!AZ38=0,0,1)</f>
        <v>1</v>
      </c>
      <c r="B38" s="202" t="s">
        <v>37</v>
      </c>
      <c r="C38" s="202" t="s">
        <v>37</v>
      </c>
      <c r="D38" s="202" t="s">
        <v>37</v>
      </c>
      <c r="E38" s="202" t="s">
        <v>37</v>
      </c>
      <c r="F38" s="202" t="s">
        <v>37</v>
      </c>
      <c r="G38" s="327">
        <f>IF($A38=1,INDEX('2023'!$C:$C,MATCH(Веса!$C38,'2023'!$B:$B,0)),0)</f>
        <v>4.3999999999999997E-2</v>
      </c>
      <c r="H38" s="326">
        <f>G38*MoM!L38/100*$A38</f>
        <v>4.4035199999999997E-2</v>
      </c>
      <c r="I38" s="326">
        <f>H38*MoM!M38/100*$A38</f>
        <v>4.3859059199999988E-2</v>
      </c>
      <c r="J38" s="326">
        <f>I38*MoM!N38/100*$A38</f>
        <v>4.3859059199999988E-2</v>
      </c>
      <c r="K38" s="326">
        <f>J38*MoM!O38/100*$A38</f>
        <v>4.3495029008639989E-2</v>
      </c>
      <c r="L38" s="326">
        <f>K38*MoM!P38/100*$A38</f>
        <v>4.3412388453523576E-2</v>
      </c>
      <c r="M38" s="326">
        <f>L38*MoM!Q38/100*$A38</f>
        <v>4.3217032705482723E-2</v>
      </c>
      <c r="N38" s="326">
        <f>M38*MoM!R38/100*$A38</f>
        <v>4.2836722817674477E-2</v>
      </c>
      <c r="O38" s="326">
        <f>N38*MoM!S38/100*$A38</f>
        <v>4.2811020783983869E-2</v>
      </c>
      <c r="P38" s="326">
        <f>O38*MoM!T38/100*$A38</f>
        <v>4.2524186944731174E-2</v>
      </c>
      <c r="Q38" s="326">
        <f>P38*MoM!U38/100*$A38</f>
        <v>4.287288527767797E-2</v>
      </c>
      <c r="R38" s="326">
        <f>Q38*MoM!V38/100*$A38</f>
        <v>4.2739979333317163E-2</v>
      </c>
      <c r="S38" s="327">
        <f>IF($A38=1,INDEX('2024'!$B:$B,MATCH(Веса!D38,'2024'!$A:$A,0)),0)</f>
        <v>3.4000000000000002E-2</v>
      </c>
      <c r="T38" s="326">
        <f>S38*MoM!X38/100*$A38</f>
        <v>3.4010200000000004E-2</v>
      </c>
      <c r="U38" s="326">
        <f>T38*MoM!Y38/100*$A38</f>
        <v>3.3918372460000006E-2</v>
      </c>
      <c r="V38" s="326">
        <f>U38*MoM!Z38/100*$A38</f>
        <v>3.4243988835616003E-2</v>
      </c>
      <c r="W38" s="326">
        <f>V38*MoM!AA38/100*$A38</f>
        <v>3.4771346263684492E-2</v>
      </c>
      <c r="X38" s="326">
        <f>W38*MoM!AB38/100*$A38</f>
        <v>3.5122536860947705E-2</v>
      </c>
      <c r="Y38" s="326">
        <f>X38*MoM!AC38/100*$A38</f>
        <v>3.5031218265109236E-2</v>
      </c>
      <c r="Z38" s="326">
        <f>Y38*MoM!AD38/100*$A38</f>
        <v>3.5038224508762254E-2</v>
      </c>
      <c r="AA38" s="326">
        <f>Z38*MoM!AE38/100*$A38</f>
        <v>3.5388606753849874E-2</v>
      </c>
      <c r="AB38" s="326">
        <f>AA38*MoM!AF38/100*$A38</f>
        <v>3.5169197391976E-2</v>
      </c>
      <c r="AC38" s="326">
        <f>AB38*MoM!AG38/100*$A38</f>
        <v>3.5615846198854093E-2</v>
      </c>
      <c r="AD38" s="326">
        <f>AC38*MoM!AH38/100*$A38</f>
        <v>3.6057482691719878E-2</v>
      </c>
      <c r="AE38" s="327">
        <f>IF($A38=1,INDEX('2025'!$C:$C,MATCH(Веса!$E38,'2025'!$B:$B,0)),0)</f>
        <v>3.3000000000000002E-2</v>
      </c>
      <c r="AF38" s="326">
        <f>AE38*MoM!AJ38/100*$A38</f>
        <v>3.3353099999999997E-2</v>
      </c>
      <c r="AG38" s="326">
        <f>AF38*MoM!AK38/100*$A38</f>
        <v>3.3926773319999992E-2</v>
      </c>
      <c r="AH38" s="326">
        <f>AG38*MoM!AL38/100*$A38</f>
        <v>3.447977972511599E-2</v>
      </c>
      <c r="AI38" s="326">
        <f>AH38*MoM!AM38/100*$A38</f>
        <v>3.4755617962916915E-2</v>
      </c>
      <c r="AJ38" s="326">
        <f>AI38*MoM!AN38/100*$A38</f>
        <v>3.5155307569490458E-2</v>
      </c>
      <c r="AK38" s="326">
        <f>AJ38*MoM!AO38/100*$A38</f>
        <v>3.5246711369171138E-2</v>
      </c>
      <c r="AL38" s="326">
        <f>AK38*MoM!AP38/100*$A38</f>
        <v>3.5542783744672179E-2</v>
      </c>
      <c r="AM38" s="326">
        <f>AL38*MoM!AQ38/100*$A38</f>
        <v>3.5603206477038123E-2</v>
      </c>
      <c r="AN38" s="326">
        <f>AM38*MoM!AR38/100*$A38</f>
        <v>3.5763420906184798E-2</v>
      </c>
      <c r="AO38" s="326">
        <f>AN38*MoM!AS38/100*$A38</f>
        <v>3.5745539195731708E-2</v>
      </c>
      <c r="AP38" s="326">
        <f>AO38*MoM!AT38/100*$A38</f>
        <v>3.6045801724975852E-2</v>
      </c>
      <c r="AQ38" s="327">
        <f>IF($A38=1,INDEX('2026'!$C:$C, MATCH(Веса!$F38,'2026'!$B:$B,0)),0)</f>
        <v>2.7E-2</v>
      </c>
      <c r="AR38" s="326">
        <f>AQ38*MoM!AV38/100*$A38</f>
        <v>2.7747899999999999E-2</v>
      </c>
      <c r="AS38" s="326">
        <f>AR38*MoM!AW38/100*$A38</f>
        <v>2.760638571E-2</v>
      </c>
      <c r="AT38" s="326">
        <f>AS38*MoM!AX38/100*$A38</f>
        <v>2.7454550588595E-2</v>
      </c>
      <c r="AU38" s="326">
        <f>AT38*MoM!AY38/100*$A38</f>
        <v>2.7525932420125351E-2</v>
      </c>
    </row>
    <row r="39" spans="1:47" ht="26.25" x14ac:dyDescent="0.45">
      <c r="A39" s="326">
        <f>IF(ToSep25!AZ39=0,0,1)</f>
        <v>1</v>
      </c>
      <c r="B39" s="202" t="s">
        <v>38</v>
      </c>
      <c r="C39" s="202" t="s">
        <v>38</v>
      </c>
      <c r="D39" s="202" t="s">
        <v>38</v>
      </c>
      <c r="E39" s="202" t="s">
        <v>38</v>
      </c>
      <c r="F39" s="202" t="s">
        <v>38</v>
      </c>
      <c r="G39" s="327">
        <f>IF($A39=1,INDEX('2023'!$C:$C,MATCH(Веса!$C39,'2023'!$B:$B,0)),0)</f>
        <v>0.48199999999999998</v>
      </c>
      <c r="H39" s="326">
        <f>G39*MoM!L39/100*$A39</f>
        <v>0.48228920000000003</v>
      </c>
      <c r="I39" s="326">
        <f>H39*MoM!M39/100*$A39</f>
        <v>0.48445950139999999</v>
      </c>
      <c r="J39" s="326">
        <f>I39*MoM!N39/100*$A39</f>
        <v>0.48465328520056006</v>
      </c>
      <c r="K39" s="326">
        <f>J39*MoM!O39/100*$A39</f>
        <v>0.48353858264459876</v>
      </c>
      <c r="L39" s="326">
        <f>K39*MoM!P39/100*$A39</f>
        <v>0.47991204327476422</v>
      </c>
      <c r="M39" s="326">
        <f>L39*MoM!Q39/100*$A39</f>
        <v>0.4770325710151157</v>
      </c>
      <c r="N39" s="326">
        <f>M39*MoM!R39/100*$A39</f>
        <v>0.47493362770264924</v>
      </c>
      <c r="O39" s="326">
        <f>N39*MoM!S39/100*$A39</f>
        <v>0.47498112106541951</v>
      </c>
      <c r="P39" s="326">
        <f>O39*MoM!T39/100*$A39</f>
        <v>0.47578858897123077</v>
      </c>
      <c r="Q39" s="326">
        <f>P39*MoM!U39/100*$A39</f>
        <v>0.4791666879529265</v>
      </c>
      <c r="R39" s="326">
        <f>Q39*MoM!V39/100*$A39</f>
        <v>0.48343127147570752</v>
      </c>
      <c r="S39" s="327">
        <f>IF($A39=1,INDEX('2024'!$B:$B,MATCH(Веса!D39,'2024'!$A:$A,0)),0)</f>
        <v>0.44900000000000001</v>
      </c>
      <c r="T39" s="326">
        <f>S39*MoM!X39/100*$A39</f>
        <v>0.4533104</v>
      </c>
      <c r="U39" s="326">
        <f>T39*MoM!Y39/100*$A39</f>
        <v>0.45693688319999998</v>
      </c>
      <c r="V39" s="326">
        <f>U39*MoM!Z39/100*$A39</f>
        <v>0.46040960351232002</v>
      </c>
      <c r="W39" s="326">
        <f>V39*MoM!AA39/100*$A39</f>
        <v>0.46446120802322838</v>
      </c>
      <c r="X39" s="326">
        <f>W39*MoM!AB39/100*$A39</f>
        <v>0.46641194509692596</v>
      </c>
      <c r="Y39" s="326">
        <f>X39*MoM!AC39/100*$A39</f>
        <v>0.46757797495966824</v>
      </c>
      <c r="Z39" s="326">
        <f>Y39*MoM!AD39/100*$A39</f>
        <v>0.46963531804949077</v>
      </c>
      <c r="AA39" s="326">
        <f>Z39*MoM!AE39/100*$A39</f>
        <v>0.47428470769818071</v>
      </c>
      <c r="AB39" s="326">
        <f>AA39*MoM!AF39/100*$A39</f>
        <v>0.49060010164299811</v>
      </c>
      <c r="AC39" s="326">
        <f>AB39*MoM!AG39/100*$A39</f>
        <v>0.50423878446867354</v>
      </c>
      <c r="AD39" s="326">
        <f>AC39*MoM!AH39/100*$A39</f>
        <v>0.52087866435613972</v>
      </c>
      <c r="AE39" s="327">
        <f>IF($A39=1,INDEX('2025'!$C:$C,MATCH(Веса!$E39,'2025'!$B:$B,0)),0)</f>
        <v>0.45900000000000002</v>
      </c>
      <c r="AF39" s="326">
        <f>AE39*MoM!AJ39/100*$A39</f>
        <v>0.46579320000000002</v>
      </c>
      <c r="AG39" s="326">
        <f>AF39*MoM!AK39/100*$A39</f>
        <v>0.47590091243999999</v>
      </c>
      <c r="AH39" s="326">
        <f>AG39*MoM!AL39/100*$A39</f>
        <v>0.48242075494042802</v>
      </c>
      <c r="AI39" s="326">
        <f>AH39*MoM!AM39/100*$A39</f>
        <v>0.48618363682896337</v>
      </c>
      <c r="AJ39" s="326">
        <f>AI39*MoM!AN39/100*$A39</f>
        <v>0.48710738573893841</v>
      </c>
      <c r="AK39" s="326">
        <f>AJ39*MoM!AO39/100*$A39</f>
        <v>0.48822773272613801</v>
      </c>
      <c r="AL39" s="326">
        <f>AK39*MoM!AP39/100*$A39</f>
        <v>0.48720245448741317</v>
      </c>
      <c r="AM39" s="326">
        <f>AL39*MoM!AQ39/100*$A39</f>
        <v>0.48798197841459301</v>
      </c>
      <c r="AN39" s="326">
        <f>AM39*MoM!AR39/100*$A39</f>
        <v>0.4901778973174587</v>
      </c>
      <c r="AO39" s="326">
        <f>AN39*MoM!AS39/100*$A39</f>
        <v>0.49140334206075237</v>
      </c>
      <c r="AP39" s="326">
        <f>AO39*MoM!AT39/100*$A39</f>
        <v>0.49297583275534679</v>
      </c>
      <c r="AQ39" s="327">
        <f>IF($A39=1,INDEX('2026'!$C:$C, MATCH(Веса!$F39,'2026'!$B:$B,0)),0)</f>
        <v>0.45900000000000002</v>
      </c>
      <c r="AR39" s="326">
        <f>AQ39*MoM!AV39/100*$A39</f>
        <v>0.4615245</v>
      </c>
      <c r="AS39" s="326">
        <f>AR39*MoM!AW39/100*$A39</f>
        <v>0.46037068875000003</v>
      </c>
      <c r="AT39" s="326">
        <f>AS39*MoM!AX39/100*$A39</f>
        <v>0.45875939133937504</v>
      </c>
      <c r="AU39" s="326">
        <f>AT39*MoM!AY39/100*$A39</f>
        <v>0.45628209062614239</v>
      </c>
    </row>
    <row r="40" spans="1:47" s="328" customFormat="1" ht="26.25" x14ac:dyDescent="0.45">
      <c r="A40" s="326">
        <f>IF(ToSep25!AZ40=0,0,1)</f>
        <v>0</v>
      </c>
      <c r="B40" s="202" t="s">
        <v>39</v>
      </c>
      <c r="C40" s="202" t="s">
        <v>39</v>
      </c>
      <c r="D40" s="202" t="s">
        <v>39</v>
      </c>
      <c r="E40" s="202" t="s">
        <v>39</v>
      </c>
      <c r="F40" s="202" t="s">
        <v>39</v>
      </c>
      <c r="G40" s="327">
        <f>IF($A40=1,INDEX('2023'!$C:$C,MATCH(Веса!$C40,'2023'!$B:$B,0)),0)</f>
        <v>0</v>
      </c>
      <c r="H40" s="328">
        <f>G40*MoM!L40/100*$A40</f>
        <v>0</v>
      </c>
      <c r="I40" s="328">
        <f>H40*MoM!M40/100*$A40</f>
        <v>0</v>
      </c>
      <c r="J40" s="328">
        <f>I40*MoM!N40/100*$A40</f>
        <v>0</v>
      </c>
      <c r="K40" s="328">
        <f>J40*MoM!O40/100*$A40</f>
        <v>0</v>
      </c>
      <c r="L40" s="328">
        <f>K40*MoM!P40/100*$A40</f>
        <v>0</v>
      </c>
      <c r="M40" s="328">
        <f>L40*MoM!Q40/100*$A40</f>
        <v>0</v>
      </c>
      <c r="N40" s="328">
        <f>M40*MoM!R40/100*$A40</f>
        <v>0</v>
      </c>
      <c r="O40" s="328">
        <f>N40*MoM!S40/100*$A40</f>
        <v>0</v>
      </c>
      <c r="P40" s="328">
        <f>O40*MoM!T40/100*$A40</f>
        <v>0</v>
      </c>
      <c r="Q40" s="328">
        <f>P40*MoM!U40/100*$A40</f>
        <v>0</v>
      </c>
      <c r="R40" s="328">
        <f>Q40*MoM!V40/100*$A40</f>
        <v>0</v>
      </c>
      <c r="S40" s="327">
        <f>IF($A40=1,INDEX('2024'!$B:$B,MATCH(Веса!D40,'2024'!$A:$A,0)),0)</f>
        <v>0</v>
      </c>
      <c r="T40" s="328">
        <f>S40*MoM!X40/100*$A40</f>
        <v>0</v>
      </c>
      <c r="U40" s="328">
        <f>T40*MoM!Y40/100*$A40</f>
        <v>0</v>
      </c>
      <c r="V40" s="328">
        <f>U40*MoM!Z40/100*$A40</f>
        <v>0</v>
      </c>
      <c r="W40" s="328">
        <f>V40*MoM!AA40/100*$A40</f>
        <v>0</v>
      </c>
      <c r="X40" s="328">
        <f>W40*MoM!AB40/100*$A40</f>
        <v>0</v>
      </c>
      <c r="Y40" s="328">
        <f>X40*MoM!AC40/100*$A40</f>
        <v>0</v>
      </c>
      <c r="Z40" s="328">
        <f>Y40*MoM!AD40/100*$A40</f>
        <v>0</v>
      </c>
      <c r="AA40" s="328">
        <f>Z40*MoM!AE40/100*$A40</f>
        <v>0</v>
      </c>
      <c r="AB40" s="328">
        <f>AA40*MoM!AF40/100*$A40</f>
        <v>0</v>
      </c>
      <c r="AC40" s="328">
        <f>AB40*MoM!AG40/100*$A40</f>
        <v>0</v>
      </c>
      <c r="AD40" s="328">
        <f>AC40*MoM!AH40/100*$A40</f>
        <v>0</v>
      </c>
      <c r="AE40" s="327">
        <f>IF($A40=1,INDEX('2025'!$C:$C,MATCH(Веса!$E40,'2025'!$B:$B,0)),0)</f>
        <v>0</v>
      </c>
      <c r="AF40" s="328">
        <f>AE40*MoM!AJ40/100*$A40</f>
        <v>0</v>
      </c>
      <c r="AG40" s="328">
        <f>AF40*MoM!AK40/100*$A40</f>
        <v>0</v>
      </c>
      <c r="AH40" s="328">
        <f>AG40*MoM!AL40/100*$A40</f>
        <v>0</v>
      </c>
      <c r="AI40" s="328">
        <f>AH40*MoM!AM40/100*$A40</f>
        <v>0</v>
      </c>
      <c r="AJ40" s="328">
        <f>AI40*MoM!AN40/100*$A40</f>
        <v>0</v>
      </c>
      <c r="AK40" s="328">
        <f>AJ40*MoM!AO40/100*$A40</f>
        <v>0</v>
      </c>
      <c r="AL40" s="328">
        <f>AK40*MoM!AP40/100*$A40</f>
        <v>0</v>
      </c>
      <c r="AM40" s="328">
        <f>AL40*MoM!AQ40/100*$A40</f>
        <v>0</v>
      </c>
      <c r="AN40" s="328">
        <f>AM40*MoM!AR40/100*$A40</f>
        <v>0</v>
      </c>
      <c r="AO40" s="328">
        <f>AN40*MoM!AS40/100*$A40</f>
        <v>0</v>
      </c>
      <c r="AP40" s="328">
        <f>AO40*MoM!AT40/100*$A40</f>
        <v>0</v>
      </c>
      <c r="AQ40" s="327">
        <f>IF($A40=1,INDEX('2026'!$C:$C, MATCH(Веса!$F40,'2026'!$B:$B,0)),0)</f>
        <v>0</v>
      </c>
      <c r="AR40" s="326">
        <f>AQ40*MoM!AV40/100*$A40</f>
        <v>0</v>
      </c>
      <c r="AS40" s="326">
        <f>AR40*MoM!AW40/100*$A40</f>
        <v>0</v>
      </c>
      <c r="AT40" s="326">
        <f>AS40*MoM!AX40/100*$A40</f>
        <v>0</v>
      </c>
      <c r="AU40" s="326">
        <f>AT40*MoM!AY40/100*$A40</f>
        <v>0</v>
      </c>
    </row>
    <row r="41" spans="1:47" ht="26.25" x14ac:dyDescent="0.45">
      <c r="A41" s="326">
        <f>IF(ToSep25!AZ41=0,0,1)</f>
        <v>1</v>
      </c>
      <c r="B41" s="202" t="s">
        <v>40</v>
      </c>
      <c r="C41" s="202" t="s">
        <v>40</v>
      </c>
      <c r="D41" s="202" t="s">
        <v>40</v>
      </c>
      <c r="E41" s="202" t="s">
        <v>40</v>
      </c>
      <c r="F41" s="202" t="s">
        <v>40</v>
      </c>
      <c r="G41" s="327">
        <f>IF($A41=1,INDEX('2023'!$C:$C,MATCH(Веса!$C41,'2023'!$B:$B,0)),0)</f>
        <v>0.23100000000000001</v>
      </c>
      <c r="H41" s="326">
        <f>G41*MoM!L41/100*$A41</f>
        <v>0.23053799999999999</v>
      </c>
      <c r="I41" s="326">
        <f>H41*MoM!M41/100*$A41</f>
        <v>0.230768538</v>
      </c>
      <c r="J41" s="326">
        <f>I41*MoM!N41/100*$A41</f>
        <v>0.23136853619879999</v>
      </c>
      <c r="K41" s="326">
        <f>J41*MoM!O41/100*$A41</f>
        <v>0.23051247261486441</v>
      </c>
      <c r="L41" s="326">
        <f>K41*MoM!P41/100*$A41</f>
        <v>0.22949821773535903</v>
      </c>
      <c r="M41" s="326">
        <f>L41*MoM!Q41/100*$A41</f>
        <v>0.22766223199347618</v>
      </c>
      <c r="N41" s="326">
        <f>M41*MoM!R41/100*$A41</f>
        <v>0.22631902482471467</v>
      </c>
      <c r="O41" s="326">
        <f>N41*MoM!S41/100*$A41</f>
        <v>0.2262058653123023</v>
      </c>
      <c r="P41" s="326">
        <f>O41*MoM!T41/100*$A41</f>
        <v>0.22554986830289661</v>
      </c>
      <c r="Q41" s="326">
        <f>P41*MoM!U41/100*$A41</f>
        <v>0.22638440281561734</v>
      </c>
      <c r="R41" s="326">
        <f>Q41*MoM!V41/100*$A41</f>
        <v>0.22810492427701604</v>
      </c>
      <c r="S41" s="327">
        <f>IF($A41=1,INDEX('2024'!$B:$B,MATCH(Веса!D41,'2024'!$A:$A,0)),0)</f>
        <v>0.214</v>
      </c>
      <c r="T41" s="326">
        <f>S41*MoM!X41/100*$A41</f>
        <v>0.21614</v>
      </c>
      <c r="U41" s="326">
        <f>T41*MoM!Y41/100*$A41</f>
        <v>0.21724231400000002</v>
      </c>
      <c r="V41" s="326">
        <f>U41*MoM!Z41/100*$A41</f>
        <v>0.21795921363620002</v>
      </c>
      <c r="W41" s="326">
        <f>V41*MoM!AA41/100*$A41</f>
        <v>0.21941954036756259</v>
      </c>
      <c r="X41" s="326">
        <f>W41*MoM!AB41/100*$A41</f>
        <v>0.22088965128802529</v>
      </c>
      <c r="Y41" s="326">
        <f>X41*MoM!AC41/100*$A41</f>
        <v>0.22172903196291976</v>
      </c>
      <c r="Z41" s="326">
        <f>Y41*MoM!AD41/100*$A41</f>
        <v>0.22223900873643448</v>
      </c>
      <c r="AA41" s="326">
        <f>Z41*MoM!AE41/100*$A41</f>
        <v>0.22450584662554612</v>
      </c>
      <c r="AB41" s="326">
        <f>AA41*MoM!AF41/100*$A41</f>
        <v>0.22942252466664559</v>
      </c>
      <c r="AC41" s="326">
        <f>AB41*MoM!AG41/100*$A41</f>
        <v>0.23623637364924494</v>
      </c>
      <c r="AD41" s="326">
        <f>AC41*MoM!AH41/100*$A41</f>
        <v>0.2417170575179074</v>
      </c>
      <c r="AE41" s="327">
        <f>IF($A41=1,INDEX('2025'!$C:$C,MATCH(Веса!$E41,'2025'!$B:$B,0)),0)</f>
        <v>0.215</v>
      </c>
      <c r="AF41" s="326">
        <f>AE41*MoM!AJ41/100*$A41</f>
        <v>0.21785949999999998</v>
      </c>
      <c r="AG41" s="326">
        <f>AF41*MoM!AK41/100*$A41</f>
        <v>0.22204240239999998</v>
      </c>
      <c r="AH41" s="326">
        <f>AG41*MoM!AL41/100*$A41</f>
        <v>0.22546185539695998</v>
      </c>
      <c r="AI41" s="326">
        <f>AH41*MoM!AM41/100*$A41</f>
        <v>0.22778411250754868</v>
      </c>
      <c r="AJ41" s="326">
        <f>AI41*MoM!AN41/100*$A41</f>
        <v>0.22871802736882962</v>
      </c>
      <c r="AK41" s="326">
        <f>AJ41*MoM!AO41/100*$A41</f>
        <v>0.23013607913851636</v>
      </c>
      <c r="AL41" s="326">
        <f>AK41*MoM!AP41/100*$A41</f>
        <v>0.23068840572844876</v>
      </c>
      <c r="AM41" s="326">
        <f>AL41*MoM!AQ41/100*$A41</f>
        <v>0.23001940935183626</v>
      </c>
      <c r="AN41" s="326">
        <f>AM41*MoM!AR41/100*$A41</f>
        <v>0.23013441905651216</v>
      </c>
      <c r="AO41" s="326">
        <f>AN41*MoM!AS41/100*$A41</f>
        <v>0.23036455347556867</v>
      </c>
      <c r="AP41" s="326">
        <f>AO41*MoM!AT41/100*$A41</f>
        <v>0.2306640273950869</v>
      </c>
      <c r="AQ41" s="327">
        <f>IF($A41=1,INDEX('2026'!$C:$C, MATCH(Веса!$F41,'2026'!$B:$B,0)),0)</f>
        <v>0.2</v>
      </c>
      <c r="AR41" s="326">
        <f>AQ41*MoM!AV41/100*$A41</f>
        <v>0.20048000000000002</v>
      </c>
      <c r="AS41" s="326">
        <f>AR41*MoM!AW41/100*$A41</f>
        <v>0.20031961600000003</v>
      </c>
      <c r="AT41" s="326">
        <f>AS41*MoM!AX41/100*$A41</f>
        <v>0.19989894480640003</v>
      </c>
      <c r="AU41" s="326">
        <f>AT41*MoM!AY41/100*$A41</f>
        <v>0.19913932881613572</v>
      </c>
    </row>
    <row r="42" spans="1:47" x14ac:dyDescent="0.45">
      <c r="A42" s="326">
        <f>IF(ToSep25!AZ42=0,0,1)</f>
        <v>1</v>
      </c>
      <c r="B42" s="202" t="s">
        <v>41</v>
      </c>
      <c r="C42" s="202" t="s">
        <v>41</v>
      </c>
      <c r="D42" s="202" t="s">
        <v>41</v>
      </c>
      <c r="E42" s="202" t="s">
        <v>41</v>
      </c>
      <c r="F42" s="202" t="s">
        <v>41</v>
      </c>
      <c r="G42" s="327">
        <f>IF($A42=1,INDEX('2023'!$C:$C,MATCH(Веса!$C42,'2023'!$B:$B,0)),0)</f>
        <v>0.47299999999999998</v>
      </c>
      <c r="H42" s="326">
        <f>G42*MoM!L42/100*$A42</f>
        <v>0.47418250000000001</v>
      </c>
      <c r="I42" s="326">
        <f>H42*MoM!M42/100*$A42</f>
        <v>0.47522570149999999</v>
      </c>
      <c r="J42" s="326">
        <f>I42*MoM!N42/100*$A42</f>
        <v>0.47665137860449996</v>
      </c>
      <c r="K42" s="326">
        <f>J42*MoM!O42/100*$A42</f>
        <v>0.47441111712505879</v>
      </c>
      <c r="L42" s="326">
        <f>K42*MoM!P42/100*$A42</f>
        <v>0.47298788377368362</v>
      </c>
      <c r="M42" s="326">
        <f>L42*MoM!Q42/100*$A42</f>
        <v>0.46929857828024885</v>
      </c>
      <c r="N42" s="326">
        <f>M42*MoM!R42/100*$A42</f>
        <v>0.46803147211889218</v>
      </c>
      <c r="O42" s="326">
        <f>N42*MoM!S42/100*$A42</f>
        <v>0.46639336196647607</v>
      </c>
      <c r="P42" s="326">
        <f>O42*MoM!T42/100*$A42</f>
        <v>0.46648664063886935</v>
      </c>
      <c r="Q42" s="326">
        <f>P42*MoM!U42/100*$A42</f>
        <v>0.46895901983425536</v>
      </c>
      <c r="R42" s="326">
        <f>Q42*MoM!V42/100*$A42</f>
        <v>0.47205414936516144</v>
      </c>
      <c r="S42" s="327">
        <f>IF($A42=1,INDEX('2024'!$B:$B,MATCH(Веса!D42,'2024'!$A:$A,0)),0)</f>
        <v>0.44800000000000001</v>
      </c>
      <c r="T42" s="326">
        <f>S42*MoM!X42/100*$A42</f>
        <v>0.45046399999999998</v>
      </c>
      <c r="U42" s="326">
        <f>T42*MoM!Y42/100*$A42</f>
        <v>0.45402266559999999</v>
      </c>
      <c r="V42" s="326">
        <f>U42*MoM!Z42/100*$A42</f>
        <v>0.45561174492959999</v>
      </c>
      <c r="W42" s="326">
        <f>V42*MoM!AA42/100*$A42</f>
        <v>0.46089684117078333</v>
      </c>
      <c r="X42" s="326">
        <f>W42*MoM!AB42/100*$A42</f>
        <v>0.46333959442898853</v>
      </c>
      <c r="Y42" s="326">
        <f>X42*MoM!AC42/100*$A42</f>
        <v>0.46500761696893295</v>
      </c>
      <c r="Z42" s="326">
        <f>Y42*MoM!AD42/100*$A42</f>
        <v>0.46626313753474902</v>
      </c>
      <c r="AA42" s="326">
        <f>Z42*MoM!AE42/100*$A42</f>
        <v>0.46980673738001316</v>
      </c>
      <c r="AB42" s="326">
        <f>AA42*MoM!AF42/100*$A42</f>
        <v>0.48930371698128378</v>
      </c>
      <c r="AC42" s="326">
        <f>AB42*MoM!AG42/100*$A42</f>
        <v>0.50486357518128866</v>
      </c>
      <c r="AD42" s="326">
        <f>AC42*MoM!AH42/100*$A42</f>
        <v>0.52273574574270631</v>
      </c>
      <c r="AE42" s="327">
        <f>IF($A42=1,INDEX('2025'!$C:$C,MATCH(Веса!$E42,'2025'!$B:$B,0)),0)</f>
        <v>0.47399999999999998</v>
      </c>
      <c r="AF42" s="326">
        <f>AE42*MoM!AJ42/100*$A42</f>
        <v>0.48049379999999997</v>
      </c>
      <c r="AG42" s="326">
        <f>AF42*MoM!AK42/100*$A42</f>
        <v>0.49005562661999996</v>
      </c>
      <c r="AH42" s="326">
        <f>AG42*MoM!AL42/100*$A42</f>
        <v>0.49760248326994799</v>
      </c>
      <c r="AI42" s="326">
        <f>AH42*MoM!AM42/100*$A42</f>
        <v>0.49884648947812288</v>
      </c>
      <c r="AJ42" s="326">
        <f>AI42*MoM!AN42/100*$A42</f>
        <v>0.50024325964866168</v>
      </c>
      <c r="AK42" s="326">
        <f>AJ42*MoM!AO42/100*$A42</f>
        <v>0.50404510842199146</v>
      </c>
      <c r="AL42" s="326">
        <f>AK42*MoM!AP42/100*$A42</f>
        <v>0.50248256858588325</v>
      </c>
      <c r="AM42" s="326">
        <f>AL42*MoM!AQ42/100*$A42</f>
        <v>0.50328654069562062</v>
      </c>
      <c r="AN42" s="326">
        <f>AM42*MoM!AR42/100*$A42</f>
        <v>0.50177668107353379</v>
      </c>
      <c r="AO42" s="326">
        <f>AN42*MoM!AS42/100*$A42</f>
        <v>0.50493787416429703</v>
      </c>
      <c r="AP42" s="326">
        <f>AO42*MoM!AT42/100*$A42</f>
        <v>0.50614972506229128</v>
      </c>
      <c r="AQ42" s="327">
        <f>IF($A42=1,INDEX('2026'!$C:$C, MATCH(Веса!$F42,'2026'!$B:$B,0)),0)</f>
        <v>0.45300000000000001</v>
      </c>
      <c r="AR42" s="326">
        <f>AQ42*MoM!AV42/100*$A42</f>
        <v>0.45481199999999999</v>
      </c>
      <c r="AS42" s="326">
        <f>AR42*MoM!AW42/100*$A42</f>
        <v>0.45040032359999999</v>
      </c>
      <c r="AT42" s="326">
        <f>AS42*MoM!AX42/100*$A42</f>
        <v>0.44895904256447999</v>
      </c>
      <c r="AU42" s="326">
        <f>AT42*MoM!AY42/100*$A42</f>
        <v>0.44738768591550432</v>
      </c>
    </row>
    <row r="43" spans="1:47" x14ac:dyDescent="0.45">
      <c r="A43" s="326">
        <f>IF(ToSep25!AZ43=0,0,1)</f>
        <v>1</v>
      </c>
      <c r="B43" s="202" t="s">
        <v>42</v>
      </c>
      <c r="C43" s="202" t="s">
        <v>42</v>
      </c>
      <c r="D43" s="202" t="s">
        <v>42</v>
      </c>
      <c r="E43" s="202" t="s">
        <v>42</v>
      </c>
      <c r="F43" s="202" t="s">
        <v>42</v>
      </c>
      <c r="G43" s="327">
        <f>IF($A43=1,INDEX('2023'!$C:$C,MATCH(Веса!$C43,'2023'!$B:$B,0)),0)</f>
        <v>0.46</v>
      </c>
      <c r="H43" s="326">
        <f>G43*MoM!L43/100*$A43</f>
        <v>0.46147199999999999</v>
      </c>
      <c r="I43" s="326">
        <f>H43*MoM!M43/100*$A43</f>
        <v>0.46137970559999997</v>
      </c>
      <c r="J43" s="326">
        <f>I43*MoM!N43/100*$A43</f>
        <v>0.46276384471679999</v>
      </c>
      <c r="K43" s="326">
        <f>J43*MoM!O43/100*$A43</f>
        <v>0.46169948787395138</v>
      </c>
      <c r="L43" s="326">
        <f>K43*MoM!P43/100*$A43</f>
        <v>0.4612839583348648</v>
      </c>
      <c r="M43" s="326">
        <f>L43*MoM!Q43/100*$A43</f>
        <v>0.45980784966819327</v>
      </c>
      <c r="N43" s="326">
        <f>M43*MoM!R43/100*$A43</f>
        <v>0.45893421475382368</v>
      </c>
      <c r="O43" s="326">
        <f>N43*MoM!S43/100*$A43</f>
        <v>0.45723615815923452</v>
      </c>
      <c r="P43" s="326">
        <f>O43*MoM!T43/100*$A43</f>
        <v>0.4560930677638364</v>
      </c>
      <c r="Q43" s="326">
        <f>P43*MoM!U43/100*$A43</f>
        <v>0.45650355152482391</v>
      </c>
      <c r="R43" s="326">
        <f>Q43*MoM!V43/100*$A43</f>
        <v>0.45956212532004026</v>
      </c>
      <c r="S43" s="327">
        <f>IF($A43=1,INDEX('2024'!$B:$B,MATCH(Веса!D43,'2024'!$A:$A,0)),0)</f>
        <v>0.42799999999999999</v>
      </c>
      <c r="T43" s="326">
        <f>S43*MoM!X43/100*$A43</f>
        <v>0.43099600000000005</v>
      </c>
      <c r="U43" s="326">
        <f>T43*MoM!Y43/100*$A43</f>
        <v>0.43435776880000004</v>
      </c>
      <c r="V43" s="326">
        <f>U43*MoM!Z43/100*$A43</f>
        <v>0.43800637405792003</v>
      </c>
      <c r="W43" s="326">
        <f>V43*MoM!AA43/100*$A43</f>
        <v>0.43971459891674591</v>
      </c>
      <c r="X43" s="326">
        <f>W43*MoM!AB43/100*$A43</f>
        <v>0.44173728607176294</v>
      </c>
      <c r="Y43" s="326">
        <f>X43*MoM!AC43/100*$A43</f>
        <v>0.44288580301554953</v>
      </c>
      <c r="Z43" s="326">
        <f>Y43*MoM!AD43/100*$A43</f>
        <v>0.44452448048670712</v>
      </c>
      <c r="AA43" s="326">
        <f>Z43*MoM!AE43/100*$A43</f>
        <v>0.44968096446035288</v>
      </c>
      <c r="AB43" s="326">
        <f>AA43*MoM!AF43/100*$A43</f>
        <v>0.46033840331806325</v>
      </c>
      <c r="AC43" s="326">
        <f>AB43*MoM!AG43/100*$A43</f>
        <v>0.47129445731703312</v>
      </c>
      <c r="AD43" s="326">
        <f>AC43*MoM!AH43/100*$A43</f>
        <v>0.48383088988166617</v>
      </c>
      <c r="AE43" s="327">
        <f>IF($A43=1,INDEX('2025'!$C:$C,MATCH(Веса!$E43,'2025'!$B:$B,0)),0)</f>
        <v>0.437</v>
      </c>
      <c r="AF43" s="326">
        <f>AE43*MoM!AJ43/100*$A43</f>
        <v>0.44294319999999998</v>
      </c>
      <c r="AG43" s="326">
        <f>AF43*MoM!AK43/100*$A43</f>
        <v>0.45020746848000004</v>
      </c>
      <c r="AH43" s="326">
        <f>AG43*MoM!AL43/100*$A43</f>
        <v>0.45669045602611208</v>
      </c>
      <c r="AI43" s="326">
        <f>AH43*MoM!AM43/100*$A43</f>
        <v>0.46171405104239932</v>
      </c>
      <c r="AJ43" s="326">
        <f>AI43*MoM!AN43/100*$A43</f>
        <v>0.46374559286698586</v>
      </c>
      <c r="AK43" s="326">
        <f>AJ43*MoM!AO43/100*$A43</f>
        <v>0.46615706994989414</v>
      </c>
      <c r="AL43" s="326">
        <f>AK43*MoM!AP43/100*$A43</f>
        <v>0.46760215686673878</v>
      </c>
      <c r="AM43" s="326">
        <f>AL43*MoM!AQ43/100*$A43</f>
        <v>0.46872440204321891</v>
      </c>
      <c r="AN43" s="326">
        <f>AM43*MoM!AR43/100*$A43</f>
        <v>0.47116176893384365</v>
      </c>
      <c r="AO43" s="326">
        <f>AN43*MoM!AS43/100*$A43</f>
        <v>0.4743656689625938</v>
      </c>
      <c r="AP43" s="326">
        <f>AO43*MoM!AT43/100*$A43</f>
        <v>0.47469772493086759</v>
      </c>
      <c r="AQ43" s="327">
        <f>IF($A43=1,INDEX('2026'!$C:$C, MATCH(Веса!$F43,'2026'!$B:$B,0)),0)</f>
        <v>0.22</v>
      </c>
      <c r="AR43" s="326">
        <f>AQ43*MoM!AV43/100*$A43</f>
        <v>0.22092400000000001</v>
      </c>
      <c r="AS43" s="326">
        <f>AR43*MoM!AW43/100*$A43</f>
        <v>0.22116701640000003</v>
      </c>
      <c r="AT43" s="326">
        <f>AS43*MoM!AX43/100*$A43</f>
        <v>0.22152088362624003</v>
      </c>
      <c r="AU43" s="326">
        <f>AT43*MoM!AY43/100*$A43</f>
        <v>0.22005884579430685</v>
      </c>
    </row>
    <row r="44" spans="1:47" x14ac:dyDescent="0.45">
      <c r="A44" s="326">
        <f>IF(ToSep25!AZ44=0,0,1)</f>
        <v>1</v>
      </c>
      <c r="B44" s="202" t="s">
        <v>43</v>
      </c>
      <c r="C44" s="202" t="s">
        <v>43</v>
      </c>
      <c r="D44" s="202" t="s">
        <v>43</v>
      </c>
      <c r="E44" s="202" t="s">
        <v>43</v>
      </c>
      <c r="F44" s="202" t="s">
        <v>43</v>
      </c>
      <c r="G44" s="327">
        <f>IF($A44=1,INDEX('2023'!$C:$C,MATCH(Веса!$C44,'2023'!$B:$B,0)),0)</f>
        <v>0.20200000000000001</v>
      </c>
      <c r="H44" s="326">
        <f>G44*MoM!L44/100*$A44</f>
        <v>0.20323220000000003</v>
      </c>
      <c r="I44" s="326">
        <f>H44*MoM!M44/100*$A44</f>
        <v>0.20512225946000004</v>
      </c>
      <c r="J44" s="326">
        <f>I44*MoM!N44/100*$A44</f>
        <v>0.20479406384486407</v>
      </c>
      <c r="K44" s="326">
        <f>J44*MoM!O44/100*$A44</f>
        <v>0.20538796663001416</v>
      </c>
      <c r="L44" s="326">
        <f>K44*MoM!P44/100*$A44</f>
        <v>0.20431994920353808</v>
      </c>
      <c r="M44" s="326">
        <f>L44*MoM!Q44/100*$A44</f>
        <v>0.2035026694067239</v>
      </c>
      <c r="N44" s="326">
        <f>M44*MoM!R44/100*$A44</f>
        <v>0.20327881647037649</v>
      </c>
      <c r="O44" s="326">
        <f>N44*MoM!S44/100*$A44</f>
        <v>0.20256734061273018</v>
      </c>
      <c r="P44" s="326">
        <f>O44*MoM!T44/100*$A44</f>
        <v>0.20313452916644581</v>
      </c>
      <c r="Q44" s="326">
        <f>P44*MoM!U44/100*$A44</f>
        <v>0.20337829060144558</v>
      </c>
      <c r="R44" s="326">
        <f>Q44*MoM!V44/100*$A44</f>
        <v>0.20374437152452821</v>
      </c>
      <c r="S44" s="327">
        <f>IF($A44=1,INDEX('2024'!$B:$B,MATCH(Веса!D44,'2024'!$A:$A,0)),0)</f>
        <v>0.19800000000000001</v>
      </c>
      <c r="T44" s="326">
        <f>S44*MoM!X44/100*$A44</f>
        <v>0.1980594</v>
      </c>
      <c r="U44" s="326">
        <f>T44*MoM!Y44/100*$A44</f>
        <v>0.19992115835999999</v>
      </c>
      <c r="V44" s="326">
        <f>U44*MoM!Z44/100*$A44</f>
        <v>0.20321985747294</v>
      </c>
      <c r="W44" s="326">
        <f>V44*MoM!AA44/100*$A44</f>
        <v>0.20464239647525059</v>
      </c>
      <c r="X44" s="326">
        <f>W44*MoM!AB44/100*$A44</f>
        <v>0.20609535749022484</v>
      </c>
      <c r="Y44" s="326">
        <f>X44*MoM!AC44/100*$A44</f>
        <v>0.2061159670259739</v>
      </c>
      <c r="Z44" s="326">
        <f>Y44*MoM!AD44/100*$A44</f>
        <v>0.2068992077006726</v>
      </c>
      <c r="AA44" s="326">
        <f>Z44*MoM!AE44/100*$A44</f>
        <v>0.20725093635376374</v>
      </c>
      <c r="AB44" s="326">
        <f>AA44*MoM!AF44/100*$A44</f>
        <v>0.21044260077361168</v>
      </c>
      <c r="AC44" s="326">
        <f>AB44*MoM!AG44/100*$A44</f>
        <v>0.21324148736390072</v>
      </c>
      <c r="AD44" s="326">
        <f>AC44*MoM!AH44/100*$A44</f>
        <v>0.21778353104475179</v>
      </c>
      <c r="AE44" s="327">
        <f>IF($A44=1,INDEX('2025'!$C:$C,MATCH(Веса!$E44,'2025'!$B:$B,0)),0)</f>
        <v>0.193</v>
      </c>
      <c r="AF44" s="326">
        <f>AE44*MoM!AJ44/100*$A44</f>
        <v>0.1941001</v>
      </c>
      <c r="AG44" s="326">
        <f>AF44*MoM!AK44/100*$A44</f>
        <v>0.19726393162999997</v>
      </c>
      <c r="AH44" s="326">
        <f>AG44*MoM!AL44/100*$A44</f>
        <v>0.19896040144201799</v>
      </c>
      <c r="AI44" s="326">
        <f>AH44*MoM!AM44/100*$A44</f>
        <v>0.20043270841268893</v>
      </c>
      <c r="AJ44" s="326">
        <f>AI44*MoM!AN44/100*$A44</f>
        <v>0.20069327093362543</v>
      </c>
      <c r="AK44" s="326">
        <f>AJ44*MoM!AO44/100*$A44</f>
        <v>0.20111472680258605</v>
      </c>
      <c r="AL44" s="326">
        <f>AK44*MoM!AP44/100*$A44</f>
        <v>0.20145662183815044</v>
      </c>
      <c r="AM44" s="326">
        <f>AL44*MoM!AQ44/100*$A44</f>
        <v>0.20099327160792269</v>
      </c>
      <c r="AN44" s="326">
        <f>AM44*MoM!AR44/100*$A44</f>
        <v>0.20002850390420465</v>
      </c>
      <c r="AO44" s="326">
        <f>AN44*MoM!AS44/100*$A44</f>
        <v>0.2008486207702119</v>
      </c>
      <c r="AP44" s="326">
        <f>AO44*MoM!AT44/100*$A44</f>
        <v>0.2013306574600604</v>
      </c>
      <c r="AQ44" s="327">
        <f>IF($A44=1,INDEX('2026'!$C:$C, MATCH(Веса!$F44,'2026'!$B:$B,0)),0)</f>
        <v>0.191</v>
      </c>
      <c r="AR44" s="326">
        <f>AQ44*MoM!AV44/100*$A44</f>
        <v>0.19208869999999997</v>
      </c>
      <c r="AS44" s="326">
        <f>AR44*MoM!AW44/100*$A44</f>
        <v>0.19241525078999999</v>
      </c>
      <c r="AT44" s="326">
        <f>AS44*MoM!AX44/100*$A44</f>
        <v>0.19233828468968397</v>
      </c>
      <c r="AU44" s="326">
        <f>AT44*MoM!AY44/100*$A44</f>
        <v>0.19237675234662191</v>
      </c>
    </row>
    <row r="45" spans="1:47" x14ac:dyDescent="0.45">
      <c r="A45" s="326">
        <f>IF(ToSep25!AZ45=0,0,1)</f>
        <v>1</v>
      </c>
      <c r="B45" s="202" t="s">
        <v>44</v>
      </c>
      <c r="C45" s="202" t="s">
        <v>44</v>
      </c>
      <c r="D45" s="202" t="s">
        <v>44</v>
      </c>
      <c r="E45" s="202" t="s">
        <v>44</v>
      </c>
      <c r="F45" s="202" t="s">
        <v>44</v>
      </c>
      <c r="G45" s="327">
        <f>IF($A45=1,INDEX('2023'!$C:$C,MATCH(Веса!$C45,'2023'!$B:$B,0)),0)</f>
        <v>0.14000000000000001</v>
      </c>
      <c r="H45" s="326">
        <f>G45*MoM!L45/100*$A45</f>
        <v>0.140238</v>
      </c>
      <c r="I45" s="326">
        <f>H45*MoM!M45/100*$A45</f>
        <v>0.14022397619999999</v>
      </c>
      <c r="J45" s="326">
        <f>I45*MoM!N45/100*$A45</f>
        <v>0.14054649134525998</v>
      </c>
      <c r="K45" s="326">
        <f>J45*MoM!O45/100*$A45</f>
        <v>0.14067298318747073</v>
      </c>
      <c r="L45" s="326">
        <f>K45*MoM!P45/100*$A45</f>
        <v>0.13977267609507091</v>
      </c>
      <c r="M45" s="326">
        <f>L45*MoM!Q45/100*$A45</f>
        <v>0.13936733533439519</v>
      </c>
      <c r="N45" s="326">
        <f>M45*MoM!R45/100*$A45</f>
        <v>0.13826633338525346</v>
      </c>
      <c r="O45" s="326">
        <f>N45*MoM!S45/100*$A45</f>
        <v>0.13778240121840507</v>
      </c>
      <c r="P45" s="326">
        <f>O45*MoM!T45/100*$A45</f>
        <v>0.13738283225487169</v>
      </c>
      <c r="Q45" s="326">
        <f>P45*MoM!U45/100*$A45</f>
        <v>0.13782245731808726</v>
      </c>
      <c r="R45" s="326">
        <f>Q45*MoM!V45/100*$A45</f>
        <v>0.13848400511321407</v>
      </c>
      <c r="S45" s="327">
        <f>IF($A45=1,INDEX('2024'!$B:$B,MATCH(Веса!D45,'2024'!$A:$A,0)),0)</f>
        <v>0.11799999999999999</v>
      </c>
      <c r="T45" s="326">
        <f>S45*MoM!X45/100*$A45</f>
        <v>0.1181416</v>
      </c>
      <c r="U45" s="326">
        <f>T45*MoM!Y45/100*$A45</f>
        <v>0.11893314871999999</v>
      </c>
      <c r="V45" s="326">
        <f>U45*MoM!Z45/100*$A45</f>
        <v>0.11919480164718399</v>
      </c>
      <c r="W45" s="326">
        <f>V45*MoM!AA45/100*$A45</f>
        <v>0.12044634706447942</v>
      </c>
      <c r="X45" s="326">
        <f>W45*MoM!AB45/100*$A45</f>
        <v>0.12120515905098563</v>
      </c>
      <c r="Y45" s="326">
        <f>X45*MoM!AC45/100*$A45</f>
        <v>0.12168997968718957</v>
      </c>
      <c r="Z45" s="326">
        <f>Y45*MoM!AD45/100*$A45</f>
        <v>0.12214023261203218</v>
      </c>
      <c r="AA45" s="326">
        <f>Z45*MoM!AE45/100*$A45</f>
        <v>0.12325170872880166</v>
      </c>
      <c r="AB45" s="326">
        <f>AA45*MoM!AF45/100*$A45</f>
        <v>0.125273036751954</v>
      </c>
      <c r="AC45" s="326">
        <f>AB45*MoM!AG45/100*$A45</f>
        <v>0.12848002649280402</v>
      </c>
      <c r="AD45" s="326">
        <f>AC45*MoM!AH45/100*$A45</f>
        <v>0.13289973940415648</v>
      </c>
      <c r="AE45" s="327">
        <f>IF($A45=1,INDEX('2025'!$C:$C,MATCH(Веса!$E45,'2025'!$B:$B,0)),0)</f>
        <v>0.13200000000000001</v>
      </c>
      <c r="AF45" s="326">
        <f>AE45*MoM!AJ45/100*$A45</f>
        <v>0.13474559999999999</v>
      </c>
      <c r="AG45" s="326">
        <f>AF45*MoM!AK45/100*$A45</f>
        <v>0.13714407167999998</v>
      </c>
      <c r="AH45" s="326">
        <f>AG45*MoM!AL45/100*$A45</f>
        <v>0.13932466241971198</v>
      </c>
      <c r="AI45" s="326">
        <f>AH45*MoM!AM45/100*$A45</f>
        <v>0.13954758187958352</v>
      </c>
      <c r="AJ45" s="326">
        <f>AI45*MoM!AN45/100*$A45</f>
        <v>0.1386823868719301</v>
      </c>
      <c r="AK45" s="326">
        <f>AJ45*MoM!AO45/100*$A45</f>
        <v>0.13859917743980693</v>
      </c>
      <c r="AL45" s="326">
        <f>AK45*MoM!AP45/100*$A45</f>
        <v>0.1386268972752949</v>
      </c>
      <c r="AM45" s="326">
        <f>AL45*MoM!AQ45/100*$A45</f>
        <v>0.13868234803420504</v>
      </c>
      <c r="AN45" s="326">
        <f>AM45*MoM!AR45/100*$A45</f>
        <v>0.13897358096507686</v>
      </c>
      <c r="AO45" s="326">
        <f>AN45*MoM!AS45/100*$A45</f>
        <v>0.13901527303936639</v>
      </c>
      <c r="AP45" s="326">
        <f>AO45*MoM!AT45/100*$A45</f>
        <v>0.13861212874755224</v>
      </c>
      <c r="AQ45" s="327">
        <f>IF($A45=1,INDEX('2026'!$C:$C, MATCH(Веса!$F45,'2026'!$B:$B,0)),0)</f>
        <v>0.106</v>
      </c>
      <c r="AR45" s="326">
        <f>AQ45*MoM!AV45/100*$A45</f>
        <v>0.106318</v>
      </c>
      <c r="AS45" s="326">
        <f>AR45*MoM!AW45/100*$A45</f>
        <v>0.1060309414</v>
      </c>
      <c r="AT45" s="326">
        <f>AS45*MoM!AX45/100*$A45</f>
        <v>0.10516148768052</v>
      </c>
      <c r="AU45" s="326">
        <f>AT45*MoM!AY45/100*$A45</f>
        <v>0.10452000260566884</v>
      </c>
    </row>
    <row r="46" spans="1:47" x14ac:dyDescent="0.45">
      <c r="A46" s="326">
        <f>IF(ToSep25!AZ46=0,0,1)</f>
        <v>1</v>
      </c>
      <c r="B46" s="202" t="s">
        <v>45</v>
      </c>
      <c r="C46" s="202" t="s">
        <v>45</v>
      </c>
      <c r="D46" s="202" t="s">
        <v>45</v>
      </c>
      <c r="E46" s="202" t="s">
        <v>45</v>
      </c>
      <c r="F46" s="202" t="s">
        <v>45</v>
      </c>
      <c r="G46" s="327">
        <f>IF($A46=1,INDEX('2023'!$C:$C,MATCH(Веса!$C46,'2023'!$B:$B,0)),0)</f>
        <v>0.53400000000000003</v>
      </c>
      <c r="H46" s="326">
        <f>G46*MoM!L46/100*$A46</f>
        <v>0.53448060000000008</v>
      </c>
      <c r="I46" s="326">
        <f>H46*MoM!M46/100*$A46</f>
        <v>0.53405301552000006</v>
      </c>
      <c r="J46" s="326">
        <f>I46*MoM!N46/100*$A46</f>
        <v>0.53378598901224006</v>
      </c>
      <c r="K46" s="326">
        <f>J46*MoM!O46/100*$A46</f>
        <v>0.53581437577048652</v>
      </c>
      <c r="L46" s="326">
        <f>K46*MoM!P46/100*$A46</f>
        <v>0.53367111826740454</v>
      </c>
      <c r="M46" s="326">
        <f>L46*MoM!Q46/100*$A46</f>
        <v>0.53084266134058733</v>
      </c>
      <c r="N46" s="326">
        <f>M46*MoM!R46/100*$A46</f>
        <v>0.52824153230001847</v>
      </c>
      <c r="O46" s="326">
        <f>N46*MoM!S46/100*$A46</f>
        <v>0.52554750048528842</v>
      </c>
      <c r="P46" s="326">
        <f>O46*MoM!T46/100*$A46</f>
        <v>0.52728180723688989</v>
      </c>
      <c r="Q46" s="326">
        <f>P46*MoM!U46/100*$A46</f>
        <v>0.52696543815254782</v>
      </c>
      <c r="R46" s="326">
        <f>Q46*MoM!V46/100*$A46</f>
        <v>0.53054880313198516</v>
      </c>
      <c r="S46" s="327">
        <f>IF($A46=1,INDEX('2024'!$B:$B,MATCH(Веса!D46,'2024'!$A:$A,0)),0)</f>
        <v>0.53</v>
      </c>
      <c r="T46" s="326">
        <f>S46*MoM!X46/100*$A46</f>
        <v>0.53439900000000007</v>
      </c>
      <c r="U46" s="326">
        <f>T46*MoM!Y46/100*$A46</f>
        <v>0.53514715860000006</v>
      </c>
      <c r="V46" s="326">
        <f>U46*MoM!Z46/100*$A46</f>
        <v>0.53825101211988002</v>
      </c>
      <c r="W46" s="326">
        <f>V46*MoM!AA46/100*$A46</f>
        <v>0.54148051819259924</v>
      </c>
      <c r="X46" s="326">
        <f>W46*MoM!AB46/100*$A46</f>
        <v>0.54077659351894891</v>
      </c>
      <c r="Y46" s="326">
        <f>X46*MoM!AC46/100*$A46</f>
        <v>0.54147960309052356</v>
      </c>
      <c r="Z46" s="326">
        <f>Y46*MoM!AD46/100*$A46</f>
        <v>0.5403966438843425</v>
      </c>
      <c r="AA46" s="326">
        <f>Z46*MoM!AE46/100*$A46</f>
        <v>0.54358498408326017</v>
      </c>
      <c r="AB46" s="326">
        <f>AA46*MoM!AF46/100*$A46</f>
        <v>0.55532641973945862</v>
      </c>
      <c r="AC46" s="326">
        <f>AB46*MoM!AG46/100*$A46</f>
        <v>0.56704380719596115</v>
      </c>
      <c r="AD46" s="326">
        <f>AC46*MoM!AH46/100*$A46</f>
        <v>0.58059615418794464</v>
      </c>
      <c r="AE46" s="327">
        <f>IF($A46=1,INDEX('2025'!$C:$C,MATCH(Веса!$E46,'2025'!$B:$B,0)),0)</f>
        <v>0.53300000000000003</v>
      </c>
      <c r="AF46" s="326">
        <f>AE46*MoM!AJ46/100*$A46</f>
        <v>0.53790360000000004</v>
      </c>
      <c r="AG46" s="326">
        <f>AF46*MoM!AK46/100*$A46</f>
        <v>0.54710175155999996</v>
      </c>
      <c r="AH46" s="326">
        <f>AG46*MoM!AL46/100*$A46</f>
        <v>0.55202566732404001</v>
      </c>
      <c r="AI46" s="326">
        <f>AH46*MoM!AM46/100*$A46</f>
        <v>0.55290890839175844</v>
      </c>
      <c r="AJ46" s="326">
        <f>AI46*MoM!AN46/100*$A46</f>
        <v>0.55528641669784307</v>
      </c>
      <c r="AK46" s="326">
        <f>AJ46*MoM!AO46/100*$A46</f>
        <v>0.55789626285632299</v>
      </c>
      <c r="AL46" s="326">
        <f>AK46*MoM!AP46/100*$A46</f>
        <v>0.55644573257289653</v>
      </c>
      <c r="AM46" s="326">
        <f>AL46*MoM!AQ46/100*$A46</f>
        <v>0.55639008799963929</v>
      </c>
      <c r="AN46" s="326">
        <f>AM46*MoM!AR46/100*$A46</f>
        <v>0.55800361925483832</v>
      </c>
      <c r="AO46" s="326">
        <f>AN46*MoM!AS46/100*$A46</f>
        <v>0.56163064277999486</v>
      </c>
      <c r="AP46" s="326">
        <f>AO46*MoM!AT46/100*$A46</f>
        <v>0.56359635002972486</v>
      </c>
      <c r="AQ46" s="327">
        <f>IF($A46=1,INDEX('2026'!$C:$C, MATCH(Веса!$F46,'2026'!$B:$B,0)),0)</f>
        <v>0.53700000000000003</v>
      </c>
      <c r="AR46" s="326">
        <f>AQ46*MoM!AV46/100*$A46</f>
        <v>0.53844990000000004</v>
      </c>
      <c r="AS46" s="326">
        <f>AR46*MoM!AW46/100*$A46</f>
        <v>0.53559611553000008</v>
      </c>
      <c r="AT46" s="326">
        <f>AS46*MoM!AX46/100*$A46</f>
        <v>0.53597103281087111</v>
      </c>
      <c r="AU46" s="326">
        <f>AT46*MoM!AY46/100*$A46</f>
        <v>0.53361276026650328</v>
      </c>
    </row>
    <row r="47" spans="1:47" s="328" customFormat="1" ht="26.25" x14ac:dyDescent="0.45">
      <c r="A47" s="326">
        <f>IF(ToSep25!AZ47=0,0,1)</f>
        <v>0</v>
      </c>
      <c r="B47" s="202" t="s">
        <v>467</v>
      </c>
      <c r="C47" s="202" t="s">
        <v>467</v>
      </c>
      <c r="D47" s="202" t="s">
        <v>467</v>
      </c>
      <c r="E47" s="202" t="s">
        <v>46</v>
      </c>
      <c r="F47" s="202" t="s">
        <v>467</v>
      </c>
      <c r="G47" s="327">
        <f>IF($A47=1,INDEX('2023'!$C:$C,MATCH(Веса!$C47,'2023'!$B:$B,0)),0)</f>
        <v>0</v>
      </c>
      <c r="H47" s="328">
        <f>G47*MoM!L47/100*$A47</f>
        <v>0</v>
      </c>
      <c r="I47" s="328">
        <f>H47*MoM!M47/100*$A47</f>
        <v>0</v>
      </c>
      <c r="J47" s="328">
        <f>I47*MoM!N47/100*$A47</f>
        <v>0</v>
      </c>
      <c r="K47" s="328">
        <f>J47*MoM!O47/100*$A47</f>
        <v>0</v>
      </c>
      <c r="L47" s="328">
        <f>K47*MoM!P47/100*$A47</f>
        <v>0</v>
      </c>
      <c r="M47" s="328">
        <f>L47*MoM!Q47/100*$A47</f>
        <v>0</v>
      </c>
      <c r="N47" s="328">
        <f>M47*MoM!R47/100*$A47</f>
        <v>0</v>
      </c>
      <c r="O47" s="328">
        <f>N47*MoM!S47/100*$A47</f>
        <v>0</v>
      </c>
      <c r="P47" s="328">
        <f>O47*MoM!T47/100*$A47</f>
        <v>0</v>
      </c>
      <c r="Q47" s="328">
        <f>P47*MoM!U47/100*$A47</f>
        <v>0</v>
      </c>
      <c r="R47" s="328">
        <f>Q47*MoM!V47/100*$A47</f>
        <v>0</v>
      </c>
      <c r="S47" s="327">
        <f>IF($A47=1,INDEX('2024'!$B:$B,MATCH(Веса!D47,'2024'!$A:$A,0)),0)</f>
        <v>0</v>
      </c>
      <c r="T47" s="328">
        <f>S47*MoM!X47/100*$A47</f>
        <v>0</v>
      </c>
      <c r="U47" s="328">
        <f>T47*MoM!Y47/100*$A47</f>
        <v>0</v>
      </c>
      <c r="V47" s="328">
        <f>U47*MoM!Z47/100*$A47</f>
        <v>0</v>
      </c>
      <c r="W47" s="328">
        <f>V47*MoM!AA47/100*$A47</f>
        <v>0</v>
      </c>
      <c r="X47" s="328">
        <f>W47*MoM!AB47/100*$A47</f>
        <v>0</v>
      </c>
      <c r="Y47" s="328">
        <f>X47*MoM!AC47/100*$A47</f>
        <v>0</v>
      </c>
      <c r="Z47" s="328">
        <f>Y47*MoM!AD47/100*$A47</f>
        <v>0</v>
      </c>
      <c r="AA47" s="328">
        <f>Z47*MoM!AE47/100*$A47</f>
        <v>0</v>
      </c>
      <c r="AB47" s="328">
        <f>AA47*MoM!AF47/100*$A47</f>
        <v>0</v>
      </c>
      <c r="AC47" s="328">
        <f>AB47*MoM!AG47/100*$A47</f>
        <v>0</v>
      </c>
      <c r="AD47" s="328">
        <f>AC47*MoM!AH47/100*$A47</f>
        <v>0</v>
      </c>
      <c r="AE47" s="327">
        <f>IF($A47=1,INDEX('2025'!$C:$C,MATCH(Веса!$E47,'2025'!$B:$B,0)),0)</f>
        <v>0</v>
      </c>
      <c r="AF47" s="328">
        <f>AE47*MoM!AJ47/100*$A47</f>
        <v>0</v>
      </c>
      <c r="AG47" s="328">
        <f>AF47*MoM!AK47/100*$A47</f>
        <v>0</v>
      </c>
      <c r="AH47" s="328">
        <f>AG47*MoM!AL47/100*$A47</f>
        <v>0</v>
      </c>
      <c r="AI47" s="328">
        <f>AH47*MoM!AM47/100*$A47</f>
        <v>0</v>
      </c>
      <c r="AJ47" s="328">
        <f>AI47*MoM!AN47/100*$A47</f>
        <v>0</v>
      </c>
      <c r="AK47" s="328">
        <f>AJ47*MoM!AO47/100*$A47</f>
        <v>0</v>
      </c>
      <c r="AL47" s="328">
        <f>AK47*MoM!AP47/100*$A47</f>
        <v>0</v>
      </c>
      <c r="AM47" s="328">
        <f>AL47*MoM!AQ47/100*$A47</f>
        <v>0</v>
      </c>
      <c r="AN47" s="328">
        <f>AM47*MoM!AR47/100*$A47</f>
        <v>0</v>
      </c>
      <c r="AO47" s="328">
        <f>AN47*MoM!AS47/100*$A47</f>
        <v>0</v>
      </c>
      <c r="AP47" s="328">
        <f>AO47*MoM!AT47/100*$A47</f>
        <v>0</v>
      </c>
      <c r="AQ47" s="327">
        <f>IF($A47=1,INDEX('2026'!$C:$C, MATCH(Веса!$F47,'2026'!$B:$B,0)),0)</f>
        <v>0</v>
      </c>
      <c r="AR47" s="326">
        <f>AQ47*MoM!AV47/100*$A47</f>
        <v>0</v>
      </c>
      <c r="AS47" s="326">
        <f>AR47*MoM!AW47/100*$A47</f>
        <v>0</v>
      </c>
      <c r="AT47" s="326">
        <f>AS47*MoM!AX47/100*$A47</f>
        <v>0</v>
      </c>
      <c r="AU47" s="326">
        <f>AT47*MoM!AY47/100*$A47</f>
        <v>0</v>
      </c>
    </row>
    <row r="48" spans="1:47" x14ac:dyDescent="0.45">
      <c r="A48" s="326">
        <f>IF(ToSep25!AZ48=0,0,1)</f>
        <v>1</v>
      </c>
      <c r="B48" s="202" t="s">
        <v>47</v>
      </c>
      <c r="C48" s="202" t="s">
        <v>47</v>
      </c>
      <c r="D48" s="202" t="s">
        <v>47</v>
      </c>
      <c r="E48" s="202" t="s">
        <v>47</v>
      </c>
      <c r="F48" s="202" t="s">
        <v>47</v>
      </c>
      <c r="G48" s="327">
        <f>IF($A48=1,INDEX('2023'!$C:$C,MATCH(Веса!$C48,'2023'!$B:$B,0)),0)</f>
        <v>0.10199999999999999</v>
      </c>
      <c r="H48" s="326">
        <f>G48*MoM!L48/100*$A48</f>
        <v>0.1027038</v>
      </c>
      <c r="I48" s="326">
        <f>H48*MoM!M48/100*$A48</f>
        <v>0.10248812202</v>
      </c>
      <c r="J48" s="326">
        <f>I48*MoM!N48/100*$A48</f>
        <v>0.10301081144230201</v>
      </c>
      <c r="K48" s="326">
        <f>J48*MoM!O48/100*$A48</f>
        <v>0.10245455306051357</v>
      </c>
      <c r="L48" s="326">
        <f>K48*MoM!P48/100*$A48</f>
        <v>0.1026389712560225</v>
      </c>
      <c r="M48" s="326">
        <f>L48*MoM!Q48/100*$A48</f>
        <v>0.10217709588537041</v>
      </c>
      <c r="N48" s="326">
        <f>M48*MoM!R48/100*$A48</f>
        <v>0.10288211784697947</v>
      </c>
      <c r="O48" s="326">
        <f>N48*MoM!S48/100*$A48</f>
        <v>0.10275865930556309</v>
      </c>
      <c r="P48" s="326">
        <f>O48*MoM!T48/100*$A48</f>
        <v>0.10249148679136862</v>
      </c>
      <c r="Q48" s="326">
        <f>P48*MoM!U48/100*$A48</f>
        <v>0.10237874615589812</v>
      </c>
      <c r="R48" s="326">
        <f>Q48*MoM!V48/100*$A48</f>
        <v>0.10282921263898408</v>
      </c>
      <c r="S48" s="327">
        <f>IF($A48=1,INDEX('2024'!$B:$B,MATCH(Веса!D48,'2024'!$A:$A,0)),0)</f>
        <v>0.10100000000000001</v>
      </c>
      <c r="T48" s="326">
        <f>S48*MoM!X48/100*$A48</f>
        <v>0.1017474</v>
      </c>
      <c r="U48" s="326">
        <f>T48*MoM!Y48/100*$A48</f>
        <v>0.10212386538000001</v>
      </c>
      <c r="V48" s="326">
        <f>U48*MoM!Z48/100*$A48</f>
        <v>0.10269575902612801</v>
      </c>
      <c r="W48" s="326">
        <f>V48*MoM!AA48/100*$A48</f>
        <v>0.1030860029104273</v>
      </c>
      <c r="X48" s="326">
        <f>W48*MoM!AB48/100*$A48</f>
        <v>0.10326124911537503</v>
      </c>
      <c r="Y48" s="326">
        <f>X48*MoM!AC48/100*$A48</f>
        <v>0.10323027074064042</v>
      </c>
      <c r="Z48" s="326">
        <f>Y48*MoM!AD48/100*$A48</f>
        <v>0.10293090295549255</v>
      </c>
      <c r="AA48" s="326">
        <f>Z48*MoM!AE48/100*$A48</f>
        <v>0.10318823021288129</v>
      </c>
      <c r="AB48" s="326">
        <f>AA48*MoM!AF48/100*$A48</f>
        <v>0.10346683843445606</v>
      </c>
      <c r="AC48" s="326">
        <f>AB48*MoM!AG48/100*$A48</f>
        <v>0.10473948054719986</v>
      </c>
      <c r="AD48" s="326">
        <f>AC48*MoM!AH48/100*$A48</f>
        <v>0.10646768197622868</v>
      </c>
      <c r="AE48" s="327">
        <f>IF($A48=1,INDEX('2025'!$C:$C,MATCH(Веса!$E48,'2025'!$B:$B,0)),0)</f>
        <v>0.10100000000000001</v>
      </c>
      <c r="AF48" s="326">
        <f>AE48*MoM!AJ48/100*$A48</f>
        <v>0.1020908</v>
      </c>
      <c r="AG48" s="326">
        <f>AF48*MoM!AK48/100*$A48</f>
        <v>0.10350986212</v>
      </c>
      <c r="AH48" s="326">
        <f>AG48*MoM!AL48/100*$A48</f>
        <v>0.105238476817404</v>
      </c>
      <c r="AI48" s="326">
        <f>AH48*MoM!AM48/100*$A48</f>
        <v>0.10555419224785621</v>
      </c>
      <c r="AJ48" s="326">
        <f>AI48*MoM!AN48/100*$A48</f>
        <v>0.10616640656289376</v>
      </c>
      <c r="AK48" s="326">
        <f>AJ48*MoM!AO48/100*$A48</f>
        <v>0.10637873937601956</v>
      </c>
      <c r="AL48" s="326">
        <f>AK48*MoM!AP48/100*$A48</f>
        <v>0.10649575598933318</v>
      </c>
      <c r="AM48" s="326">
        <f>AL48*MoM!AQ48/100*$A48</f>
        <v>0.10665549962331719</v>
      </c>
      <c r="AN48" s="326">
        <f>AM48*MoM!AR48/100*$A48</f>
        <v>0.10586624892610465</v>
      </c>
      <c r="AO48" s="326">
        <f>AN48*MoM!AS48/100*$A48</f>
        <v>0.10639558017073517</v>
      </c>
      <c r="AP48" s="326">
        <f>AO48*MoM!AT48/100*$A48</f>
        <v>0.10658709221504249</v>
      </c>
      <c r="AQ48" s="327">
        <f>IF($A48=1,INDEX('2026'!$C:$C, MATCH(Веса!$F48,'2026'!$B:$B,0)),0)</f>
        <v>0.10100000000000001</v>
      </c>
      <c r="AR48" s="326">
        <f>AQ48*MoM!AV48/100*$A48</f>
        <v>0.1018585</v>
      </c>
      <c r="AS48" s="326">
        <f>AR48*MoM!AW48/100*$A48</f>
        <v>0.10141032260000001</v>
      </c>
      <c r="AT48" s="326">
        <f>AS48*MoM!AX48/100*$A48</f>
        <v>0.10140018156774</v>
      </c>
      <c r="AU48" s="326">
        <f>AT48*MoM!AY48/100*$A48</f>
        <v>0.10130892140432904</v>
      </c>
    </row>
    <row r="49" spans="1:47" x14ac:dyDescent="0.45">
      <c r="A49" s="326">
        <f>IF(ToSep25!AZ49=0,0,1)</f>
        <v>1</v>
      </c>
      <c r="B49" s="202" t="s">
        <v>48</v>
      </c>
      <c r="C49" s="202" t="s">
        <v>48</v>
      </c>
      <c r="D49" s="202" t="s">
        <v>48</v>
      </c>
      <c r="E49" s="202" t="s">
        <v>48</v>
      </c>
      <c r="F49" s="202" t="s">
        <v>48</v>
      </c>
      <c r="G49" s="327">
        <f>IF($A49=1,INDEX('2023'!$C:$C,MATCH(Веса!$C49,'2023'!$B:$B,0)),0)</f>
        <v>1.7000000000000001E-2</v>
      </c>
      <c r="H49" s="326">
        <f>G49*MoM!L49/100*$A49</f>
        <v>1.69541E-2</v>
      </c>
      <c r="I49" s="326">
        <f>H49*MoM!M49/100*$A49</f>
        <v>1.6971054099999997E-2</v>
      </c>
      <c r="J49" s="326">
        <f>I49*MoM!N49/100*$A49</f>
        <v>1.7037241210989998E-2</v>
      </c>
      <c r="K49" s="326">
        <f>J49*MoM!O49/100*$A49</f>
        <v>1.7023611418021209E-2</v>
      </c>
      <c r="L49" s="326">
        <f>K49*MoM!P49/100*$A49</f>
        <v>1.6885720165535235E-2</v>
      </c>
      <c r="M49" s="326">
        <f>L49*MoM!Q49/100*$A49</f>
        <v>1.6890785881584894E-2</v>
      </c>
      <c r="N49" s="326">
        <f>M49*MoM!R49/100*$A49</f>
        <v>1.6828289973823029E-2</v>
      </c>
      <c r="O49" s="326">
        <f>N49*MoM!S49/100*$A49</f>
        <v>1.6828289973823029E-2</v>
      </c>
      <c r="P49" s="326">
        <f>O49*MoM!T49/100*$A49</f>
        <v>1.6776122274904177E-2</v>
      </c>
      <c r="Q49" s="326">
        <f>P49*MoM!U49/100*$A49</f>
        <v>1.7062993965805039E-2</v>
      </c>
      <c r="R49" s="326">
        <f>Q49*MoM!V49/100*$A49</f>
        <v>1.6916252217699115E-2</v>
      </c>
      <c r="S49" s="327">
        <f>IF($A49=1,INDEX('2024'!$B:$B,MATCH(Веса!D49,'2024'!$A:$A,0)),0)</f>
        <v>0.01</v>
      </c>
      <c r="T49" s="326">
        <f>S49*MoM!X49/100*$A49</f>
        <v>1.0115000000000001E-2</v>
      </c>
      <c r="U49" s="326">
        <f>T49*MoM!Y49/100*$A49</f>
        <v>1.0154448500000001E-2</v>
      </c>
      <c r="V49" s="326">
        <f>U49*MoM!Z49/100*$A49</f>
        <v>1.0201158963100001E-2</v>
      </c>
      <c r="W49" s="326">
        <f>V49*MoM!AA49/100*$A49</f>
        <v>1.024298371484871E-2</v>
      </c>
      <c r="X49" s="326">
        <f>W49*MoM!AB49/100*$A49</f>
        <v>1.0294198633422952E-2</v>
      </c>
      <c r="Y49" s="326">
        <f>X49*MoM!AC49/100*$A49</f>
        <v>1.0304492832056375E-2</v>
      </c>
      <c r="Z49" s="326">
        <f>Y49*MoM!AD49/100*$A49</f>
        <v>1.0298310136357141E-2</v>
      </c>
      <c r="AA49" s="326">
        <f>Z49*MoM!AE49/100*$A49</f>
        <v>1.0355980673120742E-2</v>
      </c>
      <c r="AB49" s="326">
        <f>AA49*MoM!AF49/100*$A49</f>
        <v>1.0565171482717781E-2</v>
      </c>
      <c r="AC49" s="326">
        <f>AB49*MoM!AG49/100*$A49</f>
        <v>1.0663427577507056E-2</v>
      </c>
      <c r="AD49" s="326">
        <f>AC49*MoM!AH49/100*$A49</f>
        <v>1.0768995510524374E-2</v>
      </c>
      <c r="AE49" s="327">
        <f>IF($A49=1,INDEX('2025'!$C:$C,MATCH(Веса!$E49,'2025'!$B:$B,0)),0)</f>
        <v>1.2E-2</v>
      </c>
      <c r="AF49" s="326">
        <f>AE49*MoM!AJ49/100*$A49</f>
        <v>1.21668E-2</v>
      </c>
      <c r="AG49" s="326">
        <f>AF49*MoM!AK49/100*$A49</f>
        <v>1.2436902960000001E-2</v>
      </c>
      <c r="AH49" s="326">
        <f>AG49*MoM!AL49/100*$A49</f>
        <v>1.2640868168544001E-2</v>
      </c>
      <c r="AI49" s="326">
        <f>AH49*MoM!AM49/100*$A49</f>
        <v>1.2753371895244043E-2</v>
      </c>
      <c r="AJ49" s="326">
        <f>AI49*MoM!AN49/100*$A49</f>
        <v>1.2781429313413578E-2</v>
      </c>
      <c r="AK49" s="326">
        <f>AJ49*MoM!AO49/100*$A49</f>
        <v>1.2826164316010524E-2</v>
      </c>
      <c r="AL49" s="326">
        <f>AK49*MoM!AP49/100*$A49</f>
        <v>1.2969817356349842E-2</v>
      </c>
      <c r="AM49" s="326">
        <f>AL49*MoM!AQ49/100*$A49</f>
        <v>1.2976302265028017E-2</v>
      </c>
      <c r="AN49" s="326">
        <f>AM49*MoM!AR49/100*$A49</f>
        <v>1.3010040650917092E-2</v>
      </c>
      <c r="AO49" s="326">
        <f>AN49*MoM!AS49/100*$A49</f>
        <v>1.3097207923278236E-2</v>
      </c>
      <c r="AP49" s="326">
        <f>AO49*MoM!AT49/100*$A49</f>
        <v>1.3136499547048071E-2</v>
      </c>
      <c r="AQ49" s="327">
        <f>IF($A49=1,INDEX('2026'!$C:$C, MATCH(Веса!$F49,'2026'!$B:$B,0)),0)</f>
        <v>1.2E-2</v>
      </c>
      <c r="AR49" s="326">
        <f>AQ49*MoM!AV49/100*$A49</f>
        <v>1.2044400000000002E-2</v>
      </c>
      <c r="AS49" s="326">
        <f>AR49*MoM!AW49/100*$A49</f>
        <v>1.1927569320000003E-2</v>
      </c>
      <c r="AT49" s="326">
        <f>AS49*MoM!AX49/100*$A49</f>
        <v>1.1887015584312002E-2</v>
      </c>
      <c r="AU49" s="326">
        <f>AT49*MoM!AY49/100*$A49</f>
        <v>1.186443025470181E-2</v>
      </c>
    </row>
    <row r="50" spans="1:47" x14ac:dyDescent="0.45">
      <c r="A50" s="326">
        <f>IF(ToSep25!AZ50=0,0,1)</f>
        <v>1</v>
      </c>
      <c r="B50" s="202" t="s">
        <v>49</v>
      </c>
      <c r="C50" s="202" t="s">
        <v>49</v>
      </c>
      <c r="D50" s="202" t="s">
        <v>49</v>
      </c>
      <c r="E50" s="202" t="s">
        <v>49</v>
      </c>
      <c r="F50" s="202" t="s">
        <v>49</v>
      </c>
      <c r="G50" s="327">
        <f>IF($A50=1,INDEX('2023'!$C:$C,MATCH(Веса!$C50,'2023'!$B:$B,0)),0)</f>
        <v>1.9E-2</v>
      </c>
      <c r="H50" s="326">
        <f>G50*MoM!L50/100*$A50</f>
        <v>1.9017099999999999E-2</v>
      </c>
      <c r="I50" s="326">
        <f>H50*MoM!M50/100*$A50</f>
        <v>1.914451457E-2</v>
      </c>
      <c r="J50" s="326">
        <f>I50*MoM!N50/100*$A50</f>
        <v>1.9088995477746999E-2</v>
      </c>
      <c r="K50" s="326">
        <f>J50*MoM!O50/100*$A50</f>
        <v>1.9050817486791504E-2</v>
      </c>
      <c r="L50" s="326">
        <f>K50*MoM!P50/100*$A50</f>
        <v>1.9111780102749235E-2</v>
      </c>
      <c r="M50" s="326">
        <f>L50*MoM!Q50/100*$A50</f>
        <v>1.9031510626317687E-2</v>
      </c>
      <c r="N50" s="326">
        <f>M50*MoM!R50/100*$A50</f>
        <v>1.8953481432749785E-2</v>
      </c>
      <c r="O50" s="326">
        <f>N50*MoM!S50/100*$A50</f>
        <v>1.8923155862457387E-2</v>
      </c>
      <c r="P50" s="326">
        <f>O50*MoM!T50/100*$A50</f>
        <v>1.8996956170320971E-2</v>
      </c>
      <c r="Q50" s="326">
        <f>P50*MoM!U50/100*$A50</f>
        <v>1.9242016904918113E-2</v>
      </c>
      <c r="R50" s="326">
        <f>Q50*MoM!V50/100*$A50</f>
        <v>1.921892648463221E-2</v>
      </c>
      <c r="S50" s="327">
        <f>IF($A50=1,INDEX('2024'!$B:$B,MATCH(Веса!D50,'2024'!$A:$A,0)),0)</f>
        <v>1.2999999999999999E-2</v>
      </c>
      <c r="T50" s="326">
        <f>S50*MoM!X50/100*$A50</f>
        <v>1.31456E-2</v>
      </c>
      <c r="U50" s="326">
        <f>T50*MoM!Y50/100*$A50</f>
        <v>1.3233675520000002E-2</v>
      </c>
      <c r="V50" s="326">
        <f>U50*MoM!Z50/100*$A50</f>
        <v>1.3170153877504E-2</v>
      </c>
      <c r="W50" s="326">
        <f>V50*MoM!AA50/100*$A50</f>
        <v>1.3245223754605772E-2</v>
      </c>
      <c r="X50" s="326">
        <f>W50*MoM!AB50/100*$A50</f>
        <v>1.3212110695219256E-2</v>
      </c>
      <c r="Y50" s="326">
        <f>X50*MoM!AC50/100*$A50</f>
        <v>1.3138122875326029E-2</v>
      </c>
      <c r="Z50" s="326">
        <f>Y50*MoM!AD50/100*$A50</f>
        <v>1.3048783639773812E-2</v>
      </c>
      <c r="AA50" s="326">
        <f>Z50*MoM!AE50/100*$A50</f>
        <v>1.3167527570895753E-2</v>
      </c>
      <c r="AB50" s="326">
        <f>AA50*MoM!AF50/100*$A50</f>
        <v>1.3197812884308813E-2</v>
      </c>
      <c r="AC50" s="326">
        <f>AB50*MoM!AG50/100*$A50</f>
        <v>1.3193853540443522E-2</v>
      </c>
      <c r="AD50" s="326">
        <f>AC50*MoM!AH50/100*$A50</f>
        <v>1.3230796330356764E-2</v>
      </c>
      <c r="AE50" s="327">
        <f>IF($A50=1,INDEX('2025'!$C:$C,MATCH(Веса!$E50,'2025'!$B:$B,0)),0)</f>
        <v>1.4999999999999999E-2</v>
      </c>
      <c r="AF50" s="326">
        <f>AE50*MoM!AJ50/100*$A50</f>
        <v>1.5089999999999999E-2</v>
      </c>
      <c r="AG50" s="326">
        <f>AF50*MoM!AK50/100*$A50</f>
        <v>1.5314840999999999E-2</v>
      </c>
      <c r="AH50" s="326">
        <f>AG50*MoM!AL50/100*$A50</f>
        <v>1.5418981918800001E-2</v>
      </c>
      <c r="AI50" s="326">
        <f>AH50*MoM!AM50/100*$A50</f>
        <v>1.57736185029324E-2</v>
      </c>
      <c r="AJ50" s="326">
        <f>AI50*MoM!AN50/100*$A50</f>
        <v>1.5860373404698529E-2</v>
      </c>
      <c r="AK50" s="326">
        <f>AJ50*MoM!AO50/100*$A50</f>
        <v>1.595870771980766E-2</v>
      </c>
      <c r="AL50" s="326">
        <f>AK50*MoM!AP50/100*$A50</f>
        <v>1.6123082409321678E-2</v>
      </c>
      <c r="AM50" s="326">
        <f>AL50*MoM!AQ50/100*$A50</f>
        <v>1.6160165498863118E-2</v>
      </c>
      <c r="AN50" s="326">
        <f>AM50*MoM!AR50/100*$A50</f>
        <v>1.6168245581612551E-2</v>
      </c>
      <c r="AO50" s="326">
        <f>AN50*MoM!AS50/100*$A50</f>
        <v>1.6237769037613484E-2</v>
      </c>
      <c r="AP50" s="326">
        <f>AO50*MoM!AT50/100*$A50</f>
        <v>1.6270244575688712E-2</v>
      </c>
      <c r="AQ50" s="327">
        <f>IF($A50=1,INDEX('2026'!$C:$C, MATCH(Веса!$F50,'2026'!$B:$B,0)),0)</f>
        <v>1.4999999999999999E-2</v>
      </c>
      <c r="AR50" s="326">
        <f>AQ50*MoM!AV50/100*$A50</f>
        <v>1.5019499999999998E-2</v>
      </c>
      <c r="AS50" s="326">
        <f>AR50*MoM!AW50/100*$A50</f>
        <v>1.4966931749999999E-2</v>
      </c>
      <c r="AT50" s="326">
        <f>AS50*MoM!AX50/100*$A50</f>
        <v>1.5070203579074999E-2</v>
      </c>
      <c r="AU50" s="326">
        <f>AT50*MoM!AY50/100*$A50</f>
        <v>1.5061161456927555E-2</v>
      </c>
    </row>
    <row r="51" spans="1:47" ht="26.25" x14ac:dyDescent="0.45">
      <c r="A51" s="326">
        <f>IF(ToSep25!AZ51=0,0,1)</f>
        <v>1</v>
      </c>
      <c r="B51" s="202" t="s">
        <v>50</v>
      </c>
      <c r="C51" s="202" t="s">
        <v>50</v>
      </c>
      <c r="D51" s="202" t="s">
        <v>50</v>
      </c>
      <c r="E51" s="202" t="s">
        <v>50</v>
      </c>
      <c r="F51" s="202" t="s">
        <v>50</v>
      </c>
      <c r="G51" s="327">
        <f>IF($A51=1,INDEX('2023'!$C:$C,MATCH(Веса!$C51,'2023'!$B:$B,0)),0)</f>
        <v>4.3999999999999997E-2</v>
      </c>
      <c r="H51" s="326">
        <f>G51*MoM!L51/100*$A51</f>
        <v>4.4378399999999998E-2</v>
      </c>
      <c r="I51" s="326">
        <f>H51*MoM!M51/100*$A51</f>
        <v>4.4422778399999995E-2</v>
      </c>
      <c r="J51" s="326">
        <f>I51*MoM!N51/100*$A51</f>
        <v>4.5275695745279988E-2</v>
      </c>
      <c r="K51" s="326">
        <f>J51*MoM!O51/100*$A51</f>
        <v>4.5556405058900726E-2</v>
      </c>
      <c r="L51" s="326">
        <f>K51*MoM!P51/100*$A51</f>
        <v>4.5743186319642214E-2</v>
      </c>
      <c r="M51" s="326">
        <f>L51*MoM!Q51/100*$A51</f>
        <v>4.6026794074823997E-2</v>
      </c>
      <c r="N51" s="326">
        <f>M51*MoM!R51/100*$A51</f>
        <v>4.6243120006975669E-2</v>
      </c>
      <c r="O51" s="326">
        <f>N51*MoM!S51/100*$A51</f>
        <v>4.6418843863002178E-2</v>
      </c>
      <c r="P51" s="326">
        <f>O51*MoM!T51/100*$A51</f>
        <v>4.678091084513359E-2</v>
      </c>
      <c r="Q51" s="326">
        <f>P51*MoM!U51/100*$A51</f>
        <v>4.776330997288139E-2</v>
      </c>
      <c r="R51" s="326">
        <f>Q51*MoM!V51/100*$A51</f>
        <v>4.8169298107650881E-2</v>
      </c>
      <c r="S51" s="327">
        <f>IF($A51=1,INDEX('2024'!$B:$B,MATCH(Веса!D51,'2024'!$A:$A,0)),0)</f>
        <v>4.2999999999999997E-2</v>
      </c>
      <c r="T51" s="326">
        <f>S51*MoM!X51/100*$A51</f>
        <v>4.3270899999999994E-2</v>
      </c>
      <c r="U51" s="326">
        <f>T51*MoM!Y51/100*$A51</f>
        <v>4.3513217039999989E-2</v>
      </c>
      <c r="V51" s="326">
        <f>U51*MoM!Z51/100*$A51</f>
        <v>4.3700323873271989E-2</v>
      </c>
      <c r="W51" s="326">
        <f>V51*MoM!AA51/100*$A51</f>
        <v>4.3827054812504478E-2</v>
      </c>
      <c r="X51" s="326">
        <f>W51*MoM!AB51/100*$A51</f>
        <v>4.3941005155016991E-2</v>
      </c>
      <c r="Y51" s="326">
        <f>X51*MoM!AC51/100*$A51</f>
        <v>4.4301321397288131E-2</v>
      </c>
      <c r="Z51" s="326">
        <f>Y51*MoM!AD51/100*$A51</f>
        <v>4.4172847565235991E-2</v>
      </c>
      <c r="AA51" s="326">
        <f>Z51*MoM!AE51/100*$A51</f>
        <v>4.4097753724375091E-2</v>
      </c>
      <c r="AB51" s="326">
        <f>AA51*MoM!AF51/100*$A51</f>
        <v>4.4080114622885337E-2</v>
      </c>
      <c r="AC51" s="326">
        <f>AB51*MoM!AG51/100*$A51</f>
        <v>4.4468019631566727E-2</v>
      </c>
      <c r="AD51" s="326">
        <f>AC51*MoM!AH51/100*$A51</f>
        <v>4.4677019323835089E-2</v>
      </c>
      <c r="AE51" s="327">
        <f>IF($A51=1,INDEX('2025'!$C:$C,MATCH(Веса!$E51,'2025'!$B:$B,0)),0)</f>
        <v>4.4999999999999998E-2</v>
      </c>
      <c r="AF51" s="326">
        <f>AE51*MoM!AJ51/100*$A51</f>
        <v>4.5026999999999998E-2</v>
      </c>
      <c r="AG51" s="326">
        <f>AF51*MoM!AK51/100*$A51</f>
        <v>4.5661880699999997E-2</v>
      </c>
      <c r="AH51" s="326">
        <f>AG51*MoM!AL51/100*$A51</f>
        <v>4.579430015403E-2</v>
      </c>
      <c r="AI51" s="326">
        <f>AH51*MoM!AM51/100*$A51</f>
        <v>4.6380467196001585E-2</v>
      </c>
      <c r="AJ51" s="326">
        <f>AI51*MoM!AN51/100*$A51</f>
        <v>4.6635559765579593E-2</v>
      </c>
      <c r="AK51" s="326">
        <f>AJ51*MoM!AO51/100*$A51</f>
        <v>4.72231678186259E-2</v>
      </c>
      <c r="AL51" s="326">
        <f>AK51*MoM!AP51/100*$A51</f>
        <v>4.7397893539554821E-2</v>
      </c>
      <c r="AM51" s="326">
        <f>AL51*MoM!AQ51/100*$A51</f>
        <v>4.7724939004977748E-2</v>
      </c>
      <c r="AN51" s="326">
        <f>AM51*MoM!AR51/100*$A51</f>
        <v>4.7720166511077251E-2</v>
      </c>
      <c r="AO51" s="326">
        <f>AN51*MoM!AS51/100*$A51</f>
        <v>4.7992171460190393E-2</v>
      </c>
      <c r="AP51" s="326">
        <f>AO51*MoM!AT51/100*$A51</f>
        <v>4.8361711180433857E-2</v>
      </c>
      <c r="AQ51" s="327">
        <f>IF($A51=1,INDEX('2026'!$C:$C, MATCH(Веса!$F51,'2026'!$B:$B,0)),0)</f>
        <v>4.2999999999999997E-2</v>
      </c>
      <c r="AR51" s="326">
        <f>AQ51*MoM!AV51/100*$A51</f>
        <v>4.2939799999999993E-2</v>
      </c>
      <c r="AS51" s="326">
        <f>AR51*MoM!AW51/100*$A51</f>
        <v>4.2974151839999995E-2</v>
      </c>
      <c r="AT51" s="326">
        <f>AS51*MoM!AX51/100*$A51</f>
        <v>4.294836734889599E-2</v>
      </c>
      <c r="AU51" s="326">
        <f>AT51*MoM!AY51/100*$A51</f>
        <v>4.3111571144821788E-2</v>
      </c>
    </row>
    <row r="52" spans="1:47" x14ac:dyDescent="0.45">
      <c r="A52" s="326">
        <f>IF(ToSep25!AZ52=0,0,1)</f>
        <v>1</v>
      </c>
      <c r="B52" s="202" t="s">
        <v>51</v>
      </c>
      <c r="C52" s="202" t="s">
        <v>51</v>
      </c>
      <c r="D52" s="202" t="s">
        <v>51</v>
      </c>
      <c r="E52" s="202" t="s">
        <v>51</v>
      </c>
      <c r="F52" s="202" t="s">
        <v>51</v>
      </c>
      <c r="G52" s="327">
        <f>IF($A52=1,INDEX('2023'!$C:$C,MATCH(Веса!$C52,'2023'!$B:$B,0)),0)</f>
        <v>0.17299999999999999</v>
      </c>
      <c r="H52" s="326">
        <f>G52*MoM!L52/100*$A52</f>
        <v>0.17308649999999998</v>
      </c>
      <c r="I52" s="326">
        <f>H52*MoM!M52/100*$A52</f>
        <v>0.17360575949999998</v>
      </c>
      <c r="J52" s="326">
        <f>I52*MoM!N52/100*$A52</f>
        <v>0.1733279902848</v>
      </c>
      <c r="K52" s="326">
        <f>J52*MoM!O52/100*$A52</f>
        <v>0.17275600791686016</v>
      </c>
      <c r="L52" s="326">
        <f>K52*MoM!P52/100*$A52</f>
        <v>0.17266962991290175</v>
      </c>
      <c r="M52" s="326">
        <f>L52*MoM!Q52/100*$A52</f>
        <v>0.1722552228011108</v>
      </c>
      <c r="N52" s="326">
        <f>M52*MoM!R52/100*$A52</f>
        <v>0.17208296757830968</v>
      </c>
      <c r="O52" s="326">
        <f>N52*MoM!S52/100*$A52</f>
        <v>0.17225505054588797</v>
      </c>
      <c r="P52" s="326">
        <f>O52*MoM!T52/100*$A52</f>
        <v>0.17392592453618305</v>
      </c>
      <c r="Q52" s="326">
        <f>P52*MoM!U52/100*$A52</f>
        <v>0.17603042822307086</v>
      </c>
      <c r="R52" s="326">
        <f>Q52*MoM!V52/100*$A52</f>
        <v>0.17847725117537155</v>
      </c>
      <c r="S52" s="327">
        <f>IF($A52=1,INDEX('2024'!$B:$B,MATCH(Веса!D52,'2024'!$A:$A,0)),0)</f>
        <v>0.18099999999999999</v>
      </c>
      <c r="T52" s="326">
        <f>S52*MoM!X52/100*$A52</f>
        <v>0.18268330000000002</v>
      </c>
      <c r="U52" s="326">
        <f>T52*MoM!Y52/100*$A52</f>
        <v>0.18361498483000002</v>
      </c>
      <c r="V52" s="326">
        <f>U52*MoM!Z52/100*$A52</f>
        <v>0.18389040730724504</v>
      </c>
      <c r="W52" s="326">
        <f>V52*MoM!AA52/100*$A52</f>
        <v>0.18344907032970767</v>
      </c>
      <c r="X52" s="326">
        <f>W52*MoM!AB52/100*$A52</f>
        <v>0.18321058653827904</v>
      </c>
      <c r="Y52" s="326">
        <f>X52*MoM!AC52/100*$A52</f>
        <v>0.18474955546520061</v>
      </c>
      <c r="Z52" s="326">
        <f>Y52*MoM!AD52/100*$A52</f>
        <v>0.18572872810916619</v>
      </c>
      <c r="AA52" s="326">
        <f>Z52*MoM!AE52/100*$A52</f>
        <v>0.1870845478243631</v>
      </c>
      <c r="AB52" s="326">
        <f>AA52*MoM!AF52/100*$A52</f>
        <v>0.18942310467216764</v>
      </c>
      <c r="AC52" s="326">
        <f>AB52*MoM!AG52/100*$A52</f>
        <v>0.19300320135047161</v>
      </c>
      <c r="AD52" s="326">
        <f>AC52*MoM!AH52/100*$A52</f>
        <v>0.19645795865464508</v>
      </c>
      <c r="AE52" s="327">
        <f>IF($A52=1,INDEX('2025'!$C:$C,MATCH(Веса!$E52,'2025'!$B:$B,0)),0)</f>
        <v>0.19400000000000001</v>
      </c>
      <c r="AF52" s="326">
        <f>AE52*MoM!AJ52/100*$A52</f>
        <v>0.1966772</v>
      </c>
      <c r="AG52" s="326">
        <f>AF52*MoM!AK52/100*$A52</f>
        <v>0.20031572819999999</v>
      </c>
      <c r="AH52" s="326">
        <f>AG52*MoM!AL52/100*$A52</f>
        <v>0.20091667538459998</v>
      </c>
      <c r="AI52" s="326">
        <f>AH52*MoM!AM52/100*$A52</f>
        <v>0.2013586920704461</v>
      </c>
      <c r="AJ52" s="326">
        <f>AI52*MoM!AN52/100*$A52</f>
        <v>0.20115733337837569</v>
      </c>
      <c r="AK52" s="326">
        <f>AJ52*MoM!AO52/100*$A52</f>
        <v>0.20109698617836216</v>
      </c>
      <c r="AL52" s="326">
        <f>AK52*MoM!AP52/100*$A52</f>
        <v>0.20083556009633033</v>
      </c>
      <c r="AM52" s="326">
        <f>AL52*MoM!AQ52/100*$A52</f>
        <v>0.20177948722878308</v>
      </c>
      <c r="AN52" s="326">
        <f>AM52*MoM!AR52/100*$A52</f>
        <v>0.20319194363938459</v>
      </c>
      <c r="AO52" s="326">
        <f>AN52*MoM!AS52/100*$A52</f>
        <v>0.20563024696305721</v>
      </c>
      <c r="AP52" s="326">
        <f>AO52*MoM!AT52/100*$A52</f>
        <v>0.20659670912378356</v>
      </c>
      <c r="AQ52" s="327">
        <f>IF($A52=1,INDEX('2026'!$C:$C, MATCH(Веса!$F52,'2026'!$B:$B,0)),0)</f>
        <v>0.19900000000000001</v>
      </c>
      <c r="AR52" s="326">
        <f>AQ52*MoM!AV52/100*$A52</f>
        <v>0.20017410000000002</v>
      </c>
      <c r="AS52" s="326">
        <f>AR52*MoM!AW52/100*$A52</f>
        <v>0.19975373439000002</v>
      </c>
      <c r="AT52" s="326">
        <f>AS52*MoM!AX52/100*$A52</f>
        <v>0.19889479333212301</v>
      </c>
      <c r="AU52" s="326">
        <f>AT52*MoM!AY52/100*$A52</f>
        <v>0.19724396654746637</v>
      </c>
    </row>
    <row r="53" spans="1:47" ht="26.25" x14ac:dyDescent="0.45">
      <c r="A53" s="326">
        <f>IF(ToSep25!AZ53=0,0,1)</f>
        <v>1</v>
      </c>
      <c r="B53" s="202" t="s">
        <v>52</v>
      </c>
      <c r="C53" s="202" t="s">
        <v>52</v>
      </c>
      <c r="D53" s="202" t="s">
        <v>52</v>
      </c>
      <c r="E53" s="202" t="s">
        <v>52</v>
      </c>
      <c r="F53" s="202" t="s">
        <v>52</v>
      </c>
      <c r="G53" s="327">
        <f>IF($A53=1,INDEX('2023'!$C:$C,MATCH(Веса!$C53,'2023'!$B:$B,0)),0)</f>
        <v>0.35399999999999998</v>
      </c>
      <c r="H53" s="326">
        <f>G53*MoM!L53/100*$A53</f>
        <v>0.35909759999999996</v>
      </c>
      <c r="I53" s="326">
        <f>H53*MoM!M53/100*$A53</f>
        <v>0.36064171967999997</v>
      </c>
      <c r="J53" s="326">
        <f>I53*MoM!N53/100*$A53</f>
        <v>0.36208428655871999</v>
      </c>
      <c r="K53" s="326">
        <f>J53*MoM!O53/100*$A53</f>
        <v>0.36295328884646089</v>
      </c>
      <c r="L53" s="326">
        <f>K53*MoM!P53/100*$A53</f>
        <v>0.36411473937076955</v>
      </c>
      <c r="M53" s="326">
        <f>L53*MoM!Q53/100*$A53</f>
        <v>0.36364139020958758</v>
      </c>
      <c r="N53" s="326">
        <f>M53*MoM!R53/100*$A53</f>
        <v>0.36509595577042597</v>
      </c>
      <c r="O53" s="326">
        <f>N53*MoM!S53/100*$A53</f>
        <v>0.36637379161562245</v>
      </c>
      <c r="P53" s="326">
        <f>O53*MoM!T53/100*$A53</f>
        <v>0.37033062856507115</v>
      </c>
      <c r="Q53" s="326">
        <f>P53*MoM!U53/100*$A53</f>
        <v>0.37466349691928252</v>
      </c>
      <c r="R53" s="326">
        <f>Q53*MoM!V53/100*$A53</f>
        <v>0.37563762201127271</v>
      </c>
      <c r="S53" s="327">
        <f>IF($A53=1,INDEX('2024'!$B:$B,MATCH(Веса!D53,'2024'!$A:$A,0)),0)</f>
        <v>0.35599999999999998</v>
      </c>
      <c r="T53" s="326">
        <f>S53*MoM!X53/100*$A53</f>
        <v>0.36048560000000002</v>
      </c>
      <c r="U53" s="326">
        <f>T53*MoM!Y53/100*$A53</f>
        <v>0.36081003704000003</v>
      </c>
      <c r="V53" s="326">
        <f>U53*MoM!Z53/100*$A53</f>
        <v>0.36156773811778398</v>
      </c>
      <c r="W53" s="326">
        <f>V53*MoM!AA53/100*$A53</f>
        <v>0.36417102583223204</v>
      </c>
      <c r="X53" s="326">
        <f>W53*MoM!AB53/100*$A53</f>
        <v>0.36417102583223204</v>
      </c>
      <c r="Y53" s="326">
        <f>X53*MoM!AC53/100*$A53</f>
        <v>0.36562770993556098</v>
      </c>
      <c r="Z53" s="326">
        <f>Y53*MoM!AD53/100*$A53</f>
        <v>0.36723647185927744</v>
      </c>
      <c r="AA53" s="326">
        <f>Z53*MoM!AE53/100*$A53</f>
        <v>0.36866869409952863</v>
      </c>
      <c r="AB53" s="326">
        <f>AA53*MoM!AF53/100*$A53</f>
        <v>0.37077010565589591</v>
      </c>
      <c r="AC53" s="326">
        <f>AB53*MoM!AG53/100*$A53</f>
        <v>0.37755519858939879</v>
      </c>
      <c r="AD53" s="326">
        <f>AC53*MoM!AH53/100*$A53</f>
        <v>0.38102870641642128</v>
      </c>
      <c r="AE53" s="327">
        <f>IF($A53=1,INDEX('2025'!$C:$C,MATCH(Веса!$E53,'2025'!$B:$B,0)),0)</f>
        <v>0.251</v>
      </c>
      <c r="AF53" s="326">
        <f>AE53*MoM!AJ53/100*$A53</f>
        <v>0.25308329999999996</v>
      </c>
      <c r="AG53" s="326">
        <f>AF53*MoM!AK53/100*$A53</f>
        <v>0.25439933315999996</v>
      </c>
      <c r="AH53" s="326">
        <f>AG53*MoM!AL53/100*$A53</f>
        <v>0.25602748889222399</v>
      </c>
      <c r="AI53" s="326">
        <f>AH53*MoM!AM53/100*$A53</f>
        <v>0.25738443458335281</v>
      </c>
      <c r="AJ53" s="326">
        <f>AI53*MoM!AN53/100*$A53</f>
        <v>0.25949498694693629</v>
      </c>
      <c r="AK53" s="326">
        <f>AJ53*MoM!AO53/100*$A53</f>
        <v>0.25993612842474606</v>
      </c>
      <c r="AL53" s="326">
        <f>AK53*MoM!AP53/100*$A53</f>
        <v>0.26271744499889083</v>
      </c>
      <c r="AM53" s="326">
        <f>AL53*MoM!AQ53/100*$A53</f>
        <v>0.26374204303438648</v>
      </c>
      <c r="AN53" s="326">
        <f>AM53*MoM!AR53/100*$A53</f>
        <v>0.26440139814197244</v>
      </c>
      <c r="AO53" s="326">
        <f>AN53*MoM!AS53/100*$A53</f>
        <v>0.26582916569193915</v>
      </c>
      <c r="AP53" s="326">
        <f>AO53*MoM!AT53/100*$A53</f>
        <v>0.2668393165215685</v>
      </c>
      <c r="AQ53" s="327">
        <f>IF($A53=1,INDEX('2026'!$C:$C, MATCH(Веса!$F53,'2026'!$B:$B,0)),0)</f>
        <v>0.245</v>
      </c>
      <c r="AR53" s="326">
        <f>AQ53*MoM!AV53/100*$A53</f>
        <v>0.24963049999999998</v>
      </c>
      <c r="AS53" s="326">
        <f>AR53*MoM!AW53/100*$A53</f>
        <v>0.25077880029999994</v>
      </c>
      <c r="AT53" s="326">
        <f>AS53*MoM!AX53/100*$A53</f>
        <v>0.25057817725975995</v>
      </c>
      <c r="AU53" s="326">
        <f>AT53*MoM!AY53/100*$A53</f>
        <v>0.25127979615608725</v>
      </c>
    </row>
    <row r="54" spans="1:47" s="328" customFormat="1" x14ac:dyDescent="0.45">
      <c r="A54" s="326">
        <f>IF(ToSep25!AZ54=0,0,1)</f>
        <v>0</v>
      </c>
      <c r="B54" s="202" t="s">
        <v>53</v>
      </c>
      <c r="C54" s="202" t="s">
        <v>53</v>
      </c>
      <c r="D54" s="202" t="s">
        <v>53</v>
      </c>
      <c r="E54" s="202" t="s">
        <v>53</v>
      </c>
      <c r="F54" s="202" t="s">
        <v>53</v>
      </c>
      <c r="G54" s="327">
        <f>IF($A54=1,INDEX('2023'!$C:$C,MATCH(Веса!$C54,'2023'!$B:$B,0)),0)</f>
        <v>0</v>
      </c>
      <c r="H54" s="328">
        <f>G54*MoM!L54/100*$A54</f>
        <v>0</v>
      </c>
      <c r="I54" s="328">
        <f>H54*MoM!M54/100*$A54</f>
        <v>0</v>
      </c>
      <c r="J54" s="328">
        <f>I54*MoM!N54/100*$A54</f>
        <v>0</v>
      </c>
      <c r="K54" s="328">
        <f>J54*MoM!O54/100*$A54</f>
        <v>0</v>
      </c>
      <c r="L54" s="328">
        <f>K54*MoM!P54/100*$A54</f>
        <v>0</v>
      </c>
      <c r="M54" s="328">
        <f>L54*MoM!Q54/100*$A54</f>
        <v>0</v>
      </c>
      <c r="N54" s="328">
        <f>M54*MoM!R54/100*$A54</f>
        <v>0</v>
      </c>
      <c r="O54" s="328">
        <f>N54*MoM!S54/100*$A54</f>
        <v>0</v>
      </c>
      <c r="P54" s="328">
        <f>O54*MoM!T54/100*$A54</f>
        <v>0</v>
      </c>
      <c r="Q54" s="328">
        <f>P54*MoM!U54/100*$A54</f>
        <v>0</v>
      </c>
      <c r="R54" s="328">
        <f>Q54*MoM!V54/100*$A54</f>
        <v>0</v>
      </c>
      <c r="S54" s="327">
        <f>IF($A54=1,INDEX('2024'!$B:$B,MATCH(Веса!D54,'2024'!$A:$A,0)),0)</f>
        <v>0</v>
      </c>
      <c r="T54" s="328">
        <f>S54*MoM!X54/100*$A54</f>
        <v>0</v>
      </c>
      <c r="U54" s="328">
        <f>T54*MoM!Y54/100*$A54</f>
        <v>0</v>
      </c>
      <c r="V54" s="328">
        <f>U54*MoM!Z54/100*$A54</f>
        <v>0</v>
      </c>
      <c r="W54" s="328">
        <f>V54*MoM!AA54/100*$A54</f>
        <v>0</v>
      </c>
      <c r="X54" s="328">
        <f>W54*MoM!AB54/100*$A54</f>
        <v>0</v>
      </c>
      <c r="Y54" s="328">
        <f>X54*MoM!AC54/100*$A54</f>
        <v>0</v>
      </c>
      <c r="Z54" s="328">
        <f>Y54*MoM!AD54/100*$A54</f>
        <v>0</v>
      </c>
      <c r="AA54" s="328">
        <f>Z54*MoM!AE54/100*$A54</f>
        <v>0</v>
      </c>
      <c r="AB54" s="328">
        <f>AA54*MoM!AF54/100*$A54</f>
        <v>0</v>
      </c>
      <c r="AC54" s="328">
        <f>AB54*MoM!AG54/100*$A54</f>
        <v>0</v>
      </c>
      <c r="AD54" s="328">
        <f>AC54*MoM!AH54/100*$A54</f>
        <v>0</v>
      </c>
      <c r="AE54" s="327">
        <f>IF($A54=1,INDEX('2025'!$C:$C,MATCH(Веса!$E54,'2025'!$B:$B,0)),0)</f>
        <v>0</v>
      </c>
      <c r="AF54" s="328">
        <f>AE54*MoM!AJ54/100*$A54</f>
        <v>0</v>
      </c>
      <c r="AG54" s="328">
        <f>AF54*MoM!AK54/100*$A54</f>
        <v>0</v>
      </c>
      <c r="AH54" s="328">
        <f>AG54*MoM!AL54/100*$A54</f>
        <v>0</v>
      </c>
      <c r="AI54" s="328">
        <f>AH54*MoM!AM54/100*$A54</f>
        <v>0</v>
      </c>
      <c r="AJ54" s="328">
        <f>AI54*MoM!AN54/100*$A54</f>
        <v>0</v>
      </c>
      <c r="AK54" s="328">
        <f>AJ54*MoM!AO54/100*$A54</f>
        <v>0</v>
      </c>
      <c r="AL54" s="328">
        <f>AK54*MoM!AP54/100*$A54</f>
        <v>0</v>
      </c>
      <c r="AM54" s="328">
        <f>AL54*MoM!AQ54/100*$A54</f>
        <v>0</v>
      </c>
      <c r="AN54" s="328">
        <f>AM54*MoM!AR54/100*$A54</f>
        <v>0</v>
      </c>
      <c r="AO54" s="328">
        <f>AN54*MoM!AS54/100*$A54</f>
        <v>0</v>
      </c>
      <c r="AP54" s="328">
        <f>AO54*MoM!AT54/100*$A54</f>
        <v>0</v>
      </c>
      <c r="AQ54" s="327">
        <f>IF($A54=1,INDEX('2026'!$C:$C, MATCH(Веса!$F54,'2026'!$B:$B,0)),0)</f>
        <v>0</v>
      </c>
      <c r="AR54" s="326">
        <f>AQ54*MoM!AV54/100*$A54</f>
        <v>0</v>
      </c>
      <c r="AS54" s="326">
        <f>AR54*MoM!AW54/100*$A54</f>
        <v>0</v>
      </c>
      <c r="AT54" s="326">
        <f>AS54*MoM!AX54/100*$A54</f>
        <v>0</v>
      </c>
      <c r="AU54" s="326">
        <f>AT54*MoM!AY54/100*$A54</f>
        <v>0</v>
      </c>
    </row>
    <row r="55" spans="1:47" x14ac:dyDescent="0.45">
      <c r="A55" s="326">
        <f>IF(ToSep25!AZ55=0,0,1)</f>
        <v>1</v>
      </c>
      <c r="B55" s="202" t="s">
        <v>54</v>
      </c>
      <c r="C55" s="202" t="s">
        <v>54</v>
      </c>
      <c r="D55" s="202" t="s">
        <v>54</v>
      </c>
      <c r="E55" s="202" t="s">
        <v>54</v>
      </c>
      <c r="F55" s="202" t="s">
        <v>54</v>
      </c>
      <c r="G55" s="327">
        <f>IF($A55=1,INDEX('2023'!$C:$C,MATCH(Веса!$C55,'2023'!$B:$B,0)),0)</f>
        <v>1.4999999999999999E-2</v>
      </c>
      <c r="H55" s="326">
        <f>G55*MoM!L55/100*$A55</f>
        <v>1.5085499999999998E-2</v>
      </c>
      <c r="I55" s="326">
        <f>H55*MoM!M55/100*$A55</f>
        <v>1.5127739399999998E-2</v>
      </c>
      <c r="J55" s="326">
        <f>I55*MoM!N55/100*$A55</f>
        <v>1.5168584296379996E-2</v>
      </c>
      <c r="K55" s="326">
        <f>J55*MoM!O55/100*$A55</f>
        <v>1.5206505757120944E-2</v>
      </c>
      <c r="L55" s="326">
        <f>K55*MoM!P55/100*$A55</f>
        <v>1.5236918768635185E-2</v>
      </c>
      <c r="M55" s="326">
        <f>L55*MoM!Q55/100*$A55</f>
        <v>1.5259774146788139E-2</v>
      </c>
      <c r="N55" s="326">
        <f>M55*MoM!R55/100*$A55</f>
        <v>1.5108702382734937E-2</v>
      </c>
      <c r="O55" s="326">
        <f>N55*MoM!S55/100*$A55</f>
        <v>1.5199354597031346E-2</v>
      </c>
      <c r="P55" s="326">
        <f>O55*MoM!T55/100*$A55</f>
        <v>1.5238872918983628E-2</v>
      </c>
      <c r="Q55" s="326">
        <f>P55*MoM!U55/100*$A55</f>
        <v>1.5258683453778305E-2</v>
      </c>
      <c r="R55" s="326">
        <f>Q55*MoM!V55/100*$A55</f>
        <v>1.5325821660974929E-2</v>
      </c>
      <c r="S55" s="327">
        <f>IF($A55=1,INDEX('2024'!$B:$B,MATCH(Веса!D55,'2024'!$A:$A,0)),0)</f>
        <v>1.4E-2</v>
      </c>
      <c r="T55" s="326">
        <f>S55*MoM!X55/100*$A55</f>
        <v>1.4130200000000002E-2</v>
      </c>
      <c r="U55" s="326">
        <f>T55*MoM!Y55/100*$A55</f>
        <v>1.4178242680000003E-2</v>
      </c>
      <c r="V55" s="326">
        <f>U55*MoM!Z55/100*$A55</f>
        <v>1.4164064437320004E-2</v>
      </c>
      <c r="W55" s="326">
        <f>V55*MoM!AA55/100*$A55</f>
        <v>1.423346835306287E-2</v>
      </c>
      <c r="X55" s="326">
        <f>W55*MoM!AB55/100*$A55</f>
        <v>1.4338796018875534E-2</v>
      </c>
      <c r="Y55" s="326">
        <f>X55*MoM!AC55/100*$A55</f>
        <v>1.4452072507424651E-2</v>
      </c>
      <c r="Z55" s="326">
        <f>Y55*MoM!AD55/100*$A55</f>
        <v>1.4736778335820917E-2</v>
      </c>
      <c r="AA55" s="326">
        <f>Z55*MoM!AE55/100*$A55</f>
        <v>1.4876777730011217E-2</v>
      </c>
      <c r="AB55" s="326">
        <f>AA55*MoM!AF55/100*$A55</f>
        <v>1.4594118953141005E-2</v>
      </c>
      <c r="AC55" s="326">
        <f>AB55*MoM!AG55/100*$A55</f>
        <v>1.4626226014837915E-2</v>
      </c>
      <c r="AD55" s="326">
        <f>AC55*MoM!AH55/100*$A55</f>
        <v>1.4648165353860172E-2</v>
      </c>
      <c r="AE55" s="327">
        <f>IF($A55=1,INDEX('2025'!$C:$C,MATCH(Веса!$E55,'2025'!$B:$B,0)),0)</f>
        <v>1.4999999999999999E-2</v>
      </c>
      <c r="AF55" s="326">
        <f>AE55*MoM!AJ55/100*$A55</f>
        <v>1.4986499999999998E-2</v>
      </c>
      <c r="AG55" s="326">
        <f>AF55*MoM!AK55/100*$A55</f>
        <v>1.5212796149999999E-2</v>
      </c>
      <c r="AH55" s="326">
        <f>AG55*MoM!AL55/100*$A55</f>
        <v>1.5479020082624998E-2</v>
      </c>
      <c r="AI55" s="326">
        <f>AH55*MoM!AM55/100*$A55</f>
        <v>1.5650837205542136E-2</v>
      </c>
      <c r="AJ55" s="326">
        <f>AI55*MoM!AN55/100*$A55</f>
        <v>1.5746307312495943E-2</v>
      </c>
      <c r="AK55" s="326">
        <f>AJ55*MoM!AO55/100*$A55</f>
        <v>1.5740008789570947E-2</v>
      </c>
      <c r="AL55" s="326">
        <f>AK55*MoM!AP55/100*$A55</f>
        <v>1.5779358811544873E-2</v>
      </c>
      <c r="AM55" s="326">
        <f>AL55*MoM!AQ55/100*$A55</f>
        <v>1.5916639233205312E-2</v>
      </c>
      <c r="AN55" s="326">
        <f>AM55*MoM!AR55/100*$A55</f>
        <v>1.5916639233205312E-2</v>
      </c>
      <c r="AO55" s="326">
        <f>AN55*MoM!AS55/100*$A55</f>
        <v>1.6037605691377674E-2</v>
      </c>
      <c r="AP55" s="326">
        <f>AO55*MoM!AT55/100*$A55</f>
        <v>1.6053643297069053E-2</v>
      </c>
      <c r="AQ55" s="327">
        <f>IF($A55=1,INDEX('2026'!$C:$C, MATCH(Веса!$F55,'2026'!$B:$B,0)),0)</f>
        <v>1.6E-2</v>
      </c>
      <c r="AR55" s="326">
        <f>AQ55*MoM!AV55/100*$A55</f>
        <v>1.61584E-2</v>
      </c>
      <c r="AS55" s="326">
        <f>AR55*MoM!AW55/100*$A55</f>
        <v>1.617132672E-2</v>
      </c>
      <c r="AT55" s="326">
        <f>AS55*MoM!AX55/100*$A55</f>
        <v>1.6347594181248003E-2</v>
      </c>
      <c r="AU55" s="326">
        <f>AT55*MoM!AY55/100*$A55</f>
        <v>1.6416254076809245E-2</v>
      </c>
    </row>
    <row r="56" spans="1:47" x14ac:dyDescent="0.45">
      <c r="A56" s="326">
        <f>IF(ToSep25!AZ56=0,0,1)</f>
        <v>1</v>
      </c>
      <c r="B56" s="202" t="s">
        <v>55</v>
      </c>
      <c r="C56" s="202" t="s">
        <v>55</v>
      </c>
      <c r="D56" s="202" t="s">
        <v>55</v>
      </c>
      <c r="E56" s="202" t="s">
        <v>55</v>
      </c>
      <c r="F56" s="202" t="s">
        <v>55</v>
      </c>
      <c r="G56" s="327">
        <f>IF($A56=1,INDEX('2023'!$C:$C,MATCH(Веса!$C56,'2023'!$B:$B,0)),0)</f>
        <v>0.14399999999999999</v>
      </c>
      <c r="H56" s="326">
        <f>G56*MoM!L56/100*$A56</f>
        <v>0.14421600000000001</v>
      </c>
      <c r="I56" s="326">
        <f>H56*MoM!M56/100*$A56</f>
        <v>0.14473517760000001</v>
      </c>
      <c r="J56" s="326">
        <f>I56*MoM!N56/100*$A56</f>
        <v>0.14493780684864002</v>
      </c>
      <c r="K56" s="326">
        <f>J56*MoM!O56/100*$A56</f>
        <v>0.14641617247849614</v>
      </c>
      <c r="L56" s="326">
        <f>K56*MoM!P56/100*$A56</f>
        <v>0.1466943632062053</v>
      </c>
      <c r="M56" s="326">
        <f>L56*MoM!Q56/100*$A56</f>
        <v>0.1466943632062053</v>
      </c>
      <c r="N56" s="326">
        <f>M56*MoM!R56/100*$A56</f>
        <v>0.14797060416609928</v>
      </c>
      <c r="O56" s="326">
        <f>N56*MoM!S56/100*$A56</f>
        <v>0.14936152784526061</v>
      </c>
      <c r="P56" s="326">
        <f>O56*MoM!T56/100*$A56</f>
        <v>0.15155714230458595</v>
      </c>
      <c r="Q56" s="326">
        <f>P56*MoM!U56/100*$A56</f>
        <v>0.15414876943799435</v>
      </c>
      <c r="R56" s="326">
        <f>Q56*MoM!V56/100*$A56</f>
        <v>0.15661514974900226</v>
      </c>
      <c r="S56" s="327">
        <f>IF($A56=1,INDEX('2024'!$B:$B,MATCH(Веса!D56,'2024'!$A:$A,0)),0)</f>
        <v>0.14699999999999999</v>
      </c>
      <c r="T56" s="326">
        <f>S56*MoM!X56/100*$A56</f>
        <v>0.14789669999999999</v>
      </c>
      <c r="U56" s="326">
        <f>T56*MoM!Y56/100*$A56</f>
        <v>0.14884323887999998</v>
      </c>
      <c r="V56" s="326">
        <f>U56*MoM!Z56/100*$A56</f>
        <v>0.14988514155215998</v>
      </c>
      <c r="W56" s="326">
        <f>V56*MoM!AA56/100*$A56</f>
        <v>0.15235824638777062</v>
      </c>
      <c r="X56" s="326">
        <f>W56*MoM!AB56/100*$A56</f>
        <v>0.15304385849651558</v>
      </c>
      <c r="Y56" s="326">
        <f>X56*MoM!AC56/100*$A56</f>
        <v>0.15328872867011001</v>
      </c>
      <c r="Z56" s="326">
        <f>Y56*MoM!AD56/100*$A56</f>
        <v>0.15376392372898734</v>
      </c>
      <c r="AA56" s="326">
        <f>Z56*MoM!AE56/100*$A56</f>
        <v>0.15367166537474994</v>
      </c>
      <c r="AB56" s="326">
        <f>AA56*MoM!AF56/100*$A56</f>
        <v>0.15436318786893632</v>
      </c>
      <c r="AC56" s="326">
        <f>AB56*MoM!AG56/100*$A56</f>
        <v>0.1548725863889038</v>
      </c>
      <c r="AD56" s="326">
        <f>AC56*MoM!AH56/100*$A56</f>
        <v>0.15597218175226502</v>
      </c>
      <c r="AE56" s="327">
        <f>IF($A56=1,INDEX('2025'!$C:$C,MATCH(Веса!$E56,'2025'!$B:$B,0)),0)</f>
        <v>0.13800000000000001</v>
      </c>
      <c r="AF56" s="326">
        <f>AE56*MoM!AJ56/100*$A56</f>
        <v>0.1382622</v>
      </c>
      <c r="AG56" s="326">
        <f>AF56*MoM!AK56/100*$A56</f>
        <v>0.13828985244</v>
      </c>
      <c r="AH56" s="326">
        <f>AG56*MoM!AL56/100*$A56</f>
        <v>0.13852494518914801</v>
      </c>
      <c r="AI56" s="326">
        <f>AH56*MoM!AM56/100*$A56</f>
        <v>0.13864961763981826</v>
      </c>
      <c r="AJ56" s="326">
        <f>AI56*MoM!AN56/100*$A56</f>
        <v>0.13895464679862587</v>
      </c>
      <c r="AK56" s="326">
        <f>AJ56*MoM!AO56/100*$A56</f>
        <v>0.13828766449399246</v>
      </c>
      <c r="AL56" s="326">
        <f>AK56*MoM!AP56/100*$A56</f>
        <v>0.13834297955979008</v>
      </c>
      <c r="AM56" s="326">
        <f>AL56*MoM!AQ56/100*$A56</f>
        <v>0.13882717998824934</v>
      </c>
      <c r="AN56" s="326">
        <f>AM56*MoM!AR56/100*$A56</f>
        <v>0.13854952562827283</v>
      </c>
      <c r="AO56" s="326">
        <f>AN56*MoM!AS56/100*$A56</f>
        <v>0.13936696782947963</v>
      </c>
      <c r="AP56" s="326">
        <f>AO56*MoM!AT56/100*$A56</f>
        <v>0.13961782837157272</v>
      </c>
      <c r="AQ56" s="327">
        <f>IF($A56=1,INDEX('2026'!$C:$C, MATCH(Веса!$F56,'2026'!$B:$B,0)),0)</f>
        <v>0.13500000000000001</v>
      </c>
      <c r="AR56" s="326">
        <f>AQ56*MoM!AV56/100*$A56</f>
        <v>0.13605300000000001</v>
      </c>
      <c r="AS56" s="326">
        <f>AR56*MoM!AW56/100*$A56</f>
        <v>0.13561763040000002</v>
      </c>
      <c r="AT56" s="326">
        <f>AS56*MoM!AX56/100*$A56</f>
        <v>0.13565831568912004</v>
      </c>
      <c r="AU56" s="326">
        <f>AT56*MoM!AY56/100*$A56</f>
        <v>0.1360788564677563</v>
      </c>
    </row>
    <row r="57" spans="1:47" x14ac:dyDescent="0.45">
      <c r="A57" s="326">
        <f>IF(ToSep25!AZ57=0,0,1)</f>
        <v>1</v>
      </c>
      <c r="B57" s="202" t="s">
        <v>56</v>
      </c>
      <c r="C57" s="202" t="s">
        <v>56</v>
      </c>
      <c r="D57" s="202" t="s">
        <v>56</v>
      </c>
      <c r="E57" s="202" t="s">
        <v>56</v>
      </c>
      <c r="F57" s="202" t="s">
        <v>56</v>
      </c>
      <c r="G57" s="327">
        <f>IF($A57=1,INDEX('2023'!$C:$C,MATCH(Веса!$C57,'2023'!$B:$B,0)),0)</f>
        <v>0.27400000000000002</v>
      </c>
      <c r="H57" s="326">
        <f>G57*MoM!L57/100*$A57</f>
        <v>0.2742192</v>
      </c>
      <c r="I57" s="326">
        <f>H57*MoM!M57/100*$A57</f>
        <v>0.27301263551999999</v>
      </c>
      <c r="J57" s="326">
        <f>I57*MoM!N57/100*$A57</f>
        <v>0.27653449851820805</v>
      </c>
      <c r="K57" s="326">
        <f>J57*MoM!O57/100*$A57</f>
        <v>0.27888504175561279</v>
      </c>
      <c r="L57" s="326">
        <f>K57*MoM!P57/100*$A57</f>
        <v>0.27891293025978836</v>
      </c>
      <c r="M57" s="326">
        <f>L57*MoM!Q57/100*$A57</f>
        <v>0.28027960361806131</v>
      </c>
      <c r="N57" s="326">
        <f>M57*MoM!R57/100*$A57</f>
        <v>0.28123255427036276</v>
      </c>
      <c r="O57" s="326">
        <f>N57*MoM!S57/100*$A57</f>
        <v>0.28362303098166086</v>
      </c>
      <c r="P57" s="326">
        <f>O57*MoM!T57/100*$A57</f>
        <v>0.28935221620749041</v>
      </c>
      <c r="Q57" s="326">
        <f>P57*MoM!U57/100*$A57</f>
        <v>0.29137768172094286</v>
      </c>
      <c r="R57" s="326">
        <f>Q57*MoM!V57/100*$A57</f>
        <v>0.29236836583879411</v>
      </c>
      <c r="S57" s="327">
        <f>IF($A57=1,INDEX('2024'!$B:$B,MATCH(Веса!D57,'2024'!$A:$A,0)),0)</f>
        <v>0.27</v>
      </c>
      <c r="T57" s="326">
        <f>S57*MoM!X57/100*$A57</f>
        <v>0.27194400000000002</v>
      </c>
      <c r="U57" s="326">
        <f>T57*MoM!Y57/100*$A57</f>
        <v>0.27692057520000002</v>
      </c>
      <c r="V57" s="326">
        <f>U57*MoM!Z57/100*$A57</f>
        <v>0.28179437732352003</v>
      </c>
      <c r="W57" s="326">
        <f>V57*MoM!AA57/100*$A57</f>
        <v>0.28447142390809349</v>
      </c>
      <c r="X57" s="326">
        <f>W57*MoM!AB57/100*$A57</f>
        <v>0.2871739024352204</v>
      </c>
      <c r="Y57" s="326">
        <f>X57*MoM!AC57/100*$A57</f>
        <v>0.28967231538640681</v>
      </c>
      <c r="Z57" s="326">
        <f>Y57*MoM!AD57/100*$A57</f>
        <v>0.2905992667956433</v>
      </c>
      <c r="AA57" s="326">
        <f>Z57*MoM!AE57/100*$A57</f>
        <v>0.29231380246973759</v>
      </c>
      <c r="AB57" s="326">
        <f>AA57*MoM!AF57/100*$A57</f>
        <v>0.29529540325492892</v>
      </c>
      <c r="AC57" s="326">
        <f>AB57*MoM!AG57/100*$A57</f>
        <v>0.29606317130339177</v>
      </c>
      <c r="AD57" s="326">
        <f>AC57*MoM!AH57/100*$A57</f>
        <v>0.29615199025478278</v>
      </c>
      <c r="AE57" s="327">
        <f>IF($A57=1,INDEX('2025'!$C:$C,MATCH(Веса!$E57,'2025'!$B:$B,0)),0)</f>
        <v>0.28100000000000003</v>
      </c>
      <c r="AF57" s="326">
        <f>AE57*MoM!AJ57/100*$A57</f>
        <v>0.28417530000000002</v>
      </c>
      <c r="AG57" s="326">
        <f>AF57*MoM!AK57/100*$A57</f>
        <v>0.29059766178000002</v>
      </c>
      <c r="AH57" s="326">
        <f>AG57*MoM!AL57/100*$A57</f>
        <v>0.29617713688617603</v>
      </c>
      <c r="AI57" s="326">
        <f>AH57*MoM!AM57/100*$A57</f>
        <v>0.29789496428011586</v>
      </c>
      <c r="AJ57" s="326">
        <f>AI57*MoM!AN57/100*$A57</f>
        <v>0.29819285924439598</v>
      </c>
      <c r="AK57" s="326">
        <f>AJ57*MoM!AO57/100*$A57</f>
        <v>0.29864014853326259</v>
      </c>
      <c r="AL57" s="326">
        <f>AK57*MoM!AP57/100*$A57</f>
        <v>0.29846096444414266</v>
      </c>
      <c r="AM57" s="326">
        <f>AL57*MoM!AQ57/100*$A57</f>
        <v>0.29777450422592111</v>
      </c>
      <c r="AN57" s="326">
        <f>AM57*MoM!AR57/100*$A57</f>
        <v>0.29679184836197559</v>
      </c>
      <c r="AO57" s="326">
        <f>AN57*MoM!AS57/100*$A57</f>
        <v>0.29667313162263076</v>
      </c>
      <c r="AP57" s="326">
        <f>AO57*MoM!AT57/100*$A57</f>
        <v>0.29527876790400442</v>
      </c>
      <c r="AQ57" s="327">
        <f>IF($A57=1,INDEX('2026'!$C:$C, MATCH(Веса!$F57,'2026'!$B:$B,0)),0)</f>
        <v>0.28599999999999998</v>
      </c>
      <c r="AR57" s="326">
        <f>AQ57*MoM!AV57/100*$A57</f>
        <v>0.28754439999999998</v>
      </c>
      <c r="AS57" s="326">
        <f>AR57*MoM!AW57/100*$A57</f>
        <v>0.28645173128000001</v>
      </c>
      <c r="AT57" s="326">
        <f>AS57*MoM!AX57/100*$A57</f>
        <v>0.28736837682009603</v>
      </c>
      <c r="AU57" s="326">
        <f>AT57*MoM!AY57/100*$A57</f>
        <v>0.28696606109254785</v>
      </c>
    </row>
    <row r="58" spans="1:47" ht="26.25" x14ac:dyDescent="0.45">
      <c r="A58" s="326">
        <f>IF(ToSep25!AZ58=0,0,1)</f>
        <v>1</v>
      </c>
      <c r="B58" s="202" t="s">
        <v>57</v>
      </c>
      <c r="C58" s="202" t="s">
        <v>57</v>
      </c>
      <c r="D58" s="202" t="s">
        <v>57</v>
      </c>
      <c r="E58" s="202" t="s">
        <v>57</v>
      </c>
      <c r="F58" s="202" t="s">
        <v>57</v>
      </c>
      <c r="G58" s="327">
        <f>IF($A58=1,INDEX('2023'!$C:$C,MATCH(Веса!$C58,'2023'!$B:$B,0)),0)</f>
        <v>3.1E-2</v>
      </c>
      <c r="H58" s="326">
        <f>G58*MoM!L58/100*$A58</f>
        <v>3.1248000000000001E-2</v>
      </c>
      <c r="I58" s="326">
        <f>H58*MoM!M58/100*$A58</f>
        <v>3.1251124800000002E-2</v>
      </c>
      <c r="J58" s="326">
        <f>I58*MoM!N58/100*$A58</f>
        <v>3.1038617151359998E-2</v>
      </c>
      <c r="K58" s="326">
        <f>J58*MoM!O58/100*$A58</f>
        <v>3.0808931384439936E-2</v>
      </c>
      <c r="L58" s="326">
        <f>K58*MoM!P58/100*$A58</f>
        <v>3.0904439071731699E-2</v>
      </c>
      <c r="M58" s="326">
        <f>L58*MoM!Q58/100*$A58</f>
        <v>3.0854991969216931E-2</v>
      </c>
      <c r="N58" s="326">
        <f>M58*MoM!R58/100*$A58</f>
        <v>3.0753170495718515E-2</v>
      </c>
      <c r="O58" s="326">
        <f>N58*MoM!S58/100*$A58</f>
        <v>3.0599404643239923E-2</v>
      </c>
      <c r="P58" s="326">
        <f>O58*MoM!T58/100*$A58</f>
        <v>3.0688142916705317E-2</v>
      </c>
      <c r="Q58" s="326">
        <f>P58*MoM!U58/100*$A58</f>
        <v>3.046718828770504E-2</v>
      </c>
      <c r="R58" s="326">
        <f>Q58*MoM!V58/100*$A58</f>
        <v>3.0680458605718976E-2</v>
      </c>
      <c r="S58" s="327">
        <f>IF($A58=1,INDEX('2024'!$B:$B,MATCH(Веса!D58,'2024'!$A:$A,0)),0)</f>
        <v>0.03</v>
      </c>
      <c r="T58" s="326">
        <f>S58*MoM!X58/100*$A58</f>
        <v>3.0276000000000001E-2</v>
      </c>
      <c r="U58" s="326">
        <f>T58*MoM!Y58/100*$A58</f>
        <v>3.05424288E-2</v>
      </c>
      <c r="V58" s="326">
        <f>U58*MoM!Z58/100*$A58</f>
        <v>3.065238154368E-2</v>
      </c>
      <c r="W58" s="326">
        <f>V58*MoM!AA58/100*$A58</f>
        <v>3.1011014407741056E-2</v>
      </c>
      <c r="X58" s="326">
        <f>W58*MoM!AB58/100*$A58</f>
        <v>3.1156766175457439E-2</v>
      </c>
      <c r="Y58" s="326">
        <f>X58*MoM!AC58/100*$A58</f>
        <v>3.1281393240159272E-2</v>
      </c>
      <c r="Z58" s="326">
        <f>Y58*MoM!AD58/100*$A58</f>
        <v>3.143780020636007E-2</v>
      </c>
      <c r="AA58" s="326">
        <f>Z58*MoM!AE58/100*$A58</f>
        <v>3.1661008587825223E-2</v>
      </c>
      <c r="AB58" s="326">
        <f>AA58*MoM!AF58/100*$A58</f>
        <v>3.1559693360344185E-2</v>
      </c>
      <c r="AC58" s="326">
        <f>AB58*MoM!AG58/100*$A58</f>
        <v>3.1802702999218835E-2</v>
      </c>
      <c r="AD58" s="326">
        <f>AC58*MoM!AH58/100*$A58</f>
        <v>3.192673354091579E-2</v>
      </c>
      <c r="AE58" s="327">
        <f>IF($A58=1,INDEX('2025'!$C:$C,MATCH(Веса!$E58,'2025'!$B:$B,0)),0)</f>
        <v>0.03</v>
      </c>
      <c r="AF58" s="326">
        <f>AE58*MoM!AJ58/100*$A58</f>
        <v>3.0183000000000001E-2</v>
      </c>
      <c r="AG58" s="326">
        <f>AF58*MoM!AK58/100*$A58</f>
        <v>3.0687056100000002E-2</v>
      </c>
      <c r="AH58" s="326">
        <f>AG58*MoM!AL58/100*$A58</f>
        <v>3.0662506455120003E-2</v>
      </c>
      <c r="AI58" s="326">
        <f>AH58*MoM!AM58/100*$A58</f>
        <v>3.1015125279353885E-2</v>
      </c>
      <c r="AJ58" s="326">
        <f>AI58*MoM!AN58/100*$A58</f>
        <v>3.0813526965038082E-2</v>
      </c>
      <c r="AK58" s="326">
        <f>AJ58*MoM!AO58/100*$A58</f>
        <v>3.1155557114350002E-2</v>
      </c>
      <c r="AL58" s="326">
        <f>AK58*MoM!AP58/100*$A58</f>
        <v>3.1258370452827353E-2</v>
      </c>
      <c r="AM58" s="326">
        <f>AL58*MoM!AQ58/100*$A58</f>
        <v>3.1217734571238678E-2</v>
      </c>
      <c r="AN58" s="326">
        <f>AM58*MoM!AR58/100*$A58</f>
        <v>3.1314509548409517E-2</v>
      </c>
      <c r="AO58" s="326">
        <f>AN58*MoM!AS58/100*$A58</f>
        <v>3.1618260291029092E-2</v>
      </c>
      <c r="AP58" s="326">
        <f>AO58*MoM!AT58/100*$A58</f>
        <v>3.1450683511486638E-2</v>
      </c>
      <c r="AQ58" s="327">
        <f>IF($A58=1,INDEX('2026'!$C:$C, MATCH(Веса!$F58,'2026'!$B:$B,0)),0)</f>
        <v>0.03</v>
      </c>
      <c r="AR58" s="326">
        <f>AQ58*MoM!AV58/100*$A58</f>
        <v>3.0543000000000001E-2</v>
      </c>
      <c r="AS58" s="326">
        <f>AR58*MoM!AW58/100*$A58</f>
        <v>3.0555217200000002E-2</v>
      </c>
      <c r="AT58" s="326">
        <f>AS58*MoM!AX58/100*$A58</f>
        <v>3.0649938373320001E-2</v>
      </c>
      <c r="AU58" s="326">
        <f>AT58*MoM!AY58/100*$A58</f>
        <v>3.0839967991234583E-2</v>
      </c>
    </row>
    <row r="59" spans="1:47" x14ac:dyDescent="0.45">
      <c r="A59" s="326">
        <f>IF(ToSep25!AZ59=0,0,1)</f>
        <v>1</v>
      </c>
      <c r="B59" s="202" t="s">
        <v>58</v>
      </c>
      <c r="C59" s="202" t="s">
        <v>58</v>
      </c>
      <c r="D59" s="202" t="s">
        <v>58</v>
      </c>
      <c r="E59" s="202" t="s">
        <v>58</v>
      </c>
      <c r="F59" s="202" t="s">
        <v>58</v>
      </c>
      <c r="G59" s="327">
        <f>IF($A59=1,INDEX('2023'!$C:$C,MATCH(Веса!$C59,'2023'!$B:$B,0)),0)</f>
        <v>0.13900000000000001</v>
      </c>
      <c r="H59" s="326">
        <f>G59*MoM!L59/100*$A59</f>
        <v>0.13870810000000003</v>
      </c>
      <c r="I59" s="326">
        <f>H59*MoM!M59/100*$A59</f>
        <v>0.13891616215000005</v>
      </c>
      <c r="J59" s="326">
        <f>I59*MoM!N59/100*$A59</f>
        <v>0.13961074296075004</v>
      </c>
      <c r="K59" s="326">
        <f>J59*MoM!O59/100*$A59</f>
        <v>0.13938736577201286</v>
      </c>
      <c r="L59" s="326">
        <f>K59*MoM!P59/100*$A59</f>
        <v>0.13935948829885844</v>
      </c>
      <c r="M59" s="326">
        <f>L59*MoM!Q59/100*$A59</f>
        <v>0.14016777333099181</v>
      </c>
      <c r="N59" s="326">
        <f>M59*MoM!R59/100*$A59</f>
        <v>0.14043409210032068</v>
      </c>
      <c r="O59" s="326">
        <f>N59*MoM!S59/100*$A59</f>
        <v>0.14122052301608248</v>
      </c>
      <c r="P59" s="326">
        <f>O59*MoM!T59/100*$A59</f>
        <v>0.14147471995751146</v>
      </c>
      <c r="Q59" s="326">
        <f>P59*MoM!U59/100*$A59</f>
        <v>0.14260651771717156</v>
      </c>
      <c r="R59" s="326">
        <f>Q59*MoM!V59/100*$A59</f>
        <v>0.14396127963548469</v>
      </c>
      <c r="S59" s="327">
        <f>IF($A59=1,INDEX('2024'!$B:$B,MATCH(Веса!D59,'2024'!$A:$A,0)),0)</f>
        <v>0.14000000000000001</v>
      </c>
      <c r="T59" s="326">
        <f>S59*MoM!X59/100*$A59</f>
        <v>0.14110600000000001</v>
      </c>
      <c r="U59" s="326">
        <f>T59*MoM!Y59/100*$A59</f>
        <v>0.14182564060000002</v>
      </c>
      <c r="V59" s="326">
        <f>U59*MoM!Z59/100*$A59</f>
        <v>0.14171218008752004</v>
      </c>
      <c r="W59" s="326">
        <f>V59*MoM!AA59/100*$A59</f>
        <v>0.1427325077841502</v>
      </c>
      <c r="X59" s="326">
        <f>W59*MoM!AB59/100*$A59</f>
        <v>0.14381727484330975</v>
      </c>
      <c r="Y59" s="326">
        <f>X59*MoM!AC59/100*$A59</f>
        <v>0.14521230240928987</v>
      </c>
      <c r="Z59" s="326">
        <f>Y59*MoM!AD59/100*$A59</f>
        <v>0.14529942979073543</v>
      </c>
      <c r="AA59" s="326">
        <f>Z59*MoM!AE59/100*$A59</f>
        <v>0.14622934614139613</v>
      </c>
      <c r="AB59" s="326">
        <f>AA59*MoM!AF59/100*$A59</f>
        <v>0.14772088547203835</v>
      </c>
      <c r="AC59" s="326">
        <f>AB59*MoM!AG59/100*$A59</f>
        <v>0.14896174091000347</v>
      </c>
      <c r="AD59" s="326">
        <f>AC59*MoM!AH59/100*$A59</f>
        <v>0.1504513583191035</v>
      </c>
      <c r="AE59" s="327">
        <f>IF($A59=1,INDEX('2025'!$C:$C,MATCH(Веса!$E59,'2025'!$B:$B,0)),0)</f>
        <v>0.14399999999999999</v>
      </c>
      <c r="AF59" s="326">
        <f>AE59*MoM!AJ59/100*$A59</f>
        <v>0.1442592</v>
      </c>
      <c r="AG59" s="326">
        <f>AF59*MoM!AK59/100*$A59</f>
        <v>0.14610571776</v>
      </c>
      <c r="AH59" s="326">
        <f>AG59*MoM!AL59/100*$A59</f>
        <v>0.147026183781888</v>
      </c>
      <c r="AI59" s="326">
        <f>AH59*MoM!AM59/100*$A59</f>
        <v>0.14904044249969986</v>
      </c>
      <c r="AJ59" s="326">
        <f>AI59*MoM!AN59/100*$A59</f>
        <v>0.1498154528006983</v>
      </c>
      <c r="AK59" s="326">
        <f>AJ59*MoM!AO59/100*$A59</f>
        <v>0.15095405024198361</v>
      </c>
      <c r="AL59" s="326">
        <f>AK59*MoM!AP59/100*$A59</f>
        <v>0.15207111021377429</v>
      </c>
      <c r="AM59" s="326">
        <f>AL59*MoM!AQ59/100*$A59</f>
        <v>0.15166051821619711</v>
      </c>
      <c r="AN59" s="326">
        <f>AM59*MoM!AR59/100*$A59</f>
        <v>0.15240365475545647</v>
      </c>
      <c r="AO59" s="326">
        <f>AN59*MoM!AS59/100*$A59</f>
        <v>0.15339427851136694</v>
      </c>
      <c r="AP59" s="326">
        <f>AO59*MoM!AT59/100*$A59</f>
        <v>0.15383912191904991</v>
      </c>
      <c r="AQ59" s="327">
        <f>IF($A59=1,INDEX('2026'!$C:$C, MATCH(Веса!$F59,'2026'!$B:$B,0)),0)</f>
        <v>0.16400000000000001</v>
      </c>
      <c r="AR59" s="326">
        <f>AQ59*MoM!AV59/100*$A59</f>
        <v>0.1659352</v>
      </c>
      <c r="AS59" s="326">
        <f>AR59*MoM!AW59/100*$A59</f>
        <v>0.16683125008000002</v>
      </c>
      <c r="AT59" s="326">
        <f>AS59*MoM!AX59/100*$A59</f>
        <v>0.16824931570568002</v>
      </c>
      <c r="AU59" s="326">
        <f>AT59*MoM!AY59/100*$A59</f>
        <v>0.16819884091096832</v>
      </c>
    </row>
    <row r="60" spans="1:47" x14ac:dyDescent="0.45">
      <c r="A60" s="326">
        <f>IF(ToSep25!AZ60=0,0,1)</f>
        <v>1</v>
      </c>
      <c r="B60" s="202" t="s">
        <v>59</v>
      </c>
      <c r="C60" s="202" t="s">
        <v>59</v>
      </c>
      <c r="D60" s="202" t="s">
        <v>59</v>
      </c>
      <c r="E60" s="202" t="s">
        <v>59</v>
      </c>
      <c r="F60" s="202" t="s">
        <v>59</v>
      </c>
      <c r="G60" s="327">
        <f>IF($A60=1,INDEX('2023'!$C:$C,MATCH(Веса!$C60,'2023'!$B:$B,0)),0)</f>
        <v>0.19400000000000001</v>
      </c>
      <c r="H60" s="326">
        <f>G60*MoM!L60/100*$A60</f>
        <v>0.19450439999999999</v>
      </c>
      <c r="I60" s="326">
        <f>H60*MoM!M60/100*$A60</f>
        <v>0.19452385044000001</v>
      </c>
      <c r="J60" s="326">
        <f>I60*MoM!N60/100*$A60</f>
        <v>0.19510742199132</v>
      </c>
      <c r="K60" s="326">
        <f>J60*MoM!O60/100*$A60</f>
        <v>0.19641464171866185</v>
      </c>
      <c r="L60" s="326">
        <f>K60*MoM!P60/100*$A60</f>
        <v>0.19586468072184959</v>
      </c>
      <c r="M60" s="326">
        <f>L60*MoM!Q60/100*$A60</f>
        <v>0.19696152293389196</v>
      </c>
      <c r="N60" s="326">
        <f>M60*MoM!R60/100*$A60</f>
        <v>0.19696152293389196</v>
      </c>
      <c r="O60" s="326">
        <f>N60*MoM!S60/100*$A60</f>
        <v>0.19747362289352008</v>
      </c>
      <c r="P60" s="326">
        <f>O60*MoM!T60/100*$A60</f>
        <v>0.19848073837027705</v>
      </c>
      <c r="Q60" s="326">
        <f>P60*MoM!U60/100*$A60</f>
        <v>0.19885785177318055</v>
      </c>
      <c r="R60" s="326">
        <f>Q60*MoM!V60/100*$A60</f>
        <v>0.19993168417275572</v>
      </c>
      <c r="S60" s="327">
        <f>IF($A60=1,INDEX('2024'!$B:$B,MATCH(Веса!D60,'2024'!$A:$A,0)),0)</f>
        <v>0.183</v>
      </c>
      <c r="T60" s="326">
        <f>S60*MoM!X60/100*$A60</f>
        <v>0.18514109999999998</v>
      </c>
      <c r="U60" s="326">
        <f>T60*MoM!Y60/100*$A60</f>
        <v>0.18582612206999996</v>
      </c>
      <c r="V60" s="326">
        <f>U60*MoM!Z60/100*$A60</f>
        <v>0.18747997455642296</v>
      </c>
      <c r="W60" s="326">
        <f>V60*MoM!AA60/100*$A60</f>
        <v>0.18858610640630588</v>
      </c>
      <c r="X60" s="326">
        <f>W60*MoM!AB60/100*$A60</f>
        <v>0.19026452275332201</v>
      </c>
      <c r="Y60" s="326">
        <f>X60*MoM!AC60/100*$A60</f>
        <v>0.19083531632158199</v>
      </c>
      <c r="Z60" s="326">
        <f>Y60*MoM!AD60/100*$A60</f>
        <v>0.1907398986634212</v>
      </c>
      <c r="AA60" s="326">
        <f>Z60*MoM!AE60/100*$A60</f>
        <v>0.19100693452154999</v>
      </c>
      <c r="AB60" s="326">
        <f>AA60*MoM!AF60/100*$A60</f>
        <v>0.1926877955453396</v>
      </c>
      <c r="AC60" s="326">
        <f>AB60*MoM!AG60/100*$A60</f>
        <v>0.19349708428663004</v>
      </c>
      <c r="AD60" s="326">
        <f>AC60*MoM!AH60/100*$A60</f>
        <v>0.19461936737549249</v>
      </c>
      <c r="AE60" s="327">
        <f>IF($A60=1,INDEX('2025'!$C:$C,MATCH(Веса!$E60,'2025'!$B:$B,0)),0)</f>
        <v>0.17499999999999999</v>
      </c>
      <c r="AF60" s="326">
        <f>AE60*MoM!AJ60/100*$A60</f>
        <v>0.1763825</v>
      </c>
      <c r="AG60" s="326">
        <f>AF60*MoM!AK60/100*$A60</f>
        <v>0.17832270749999998</v>
      </c>
      <c r="AH60" s="326">
        <f>AG60*MoM!AL60/100*$A60</f>
        <v>0.17908949514225</v>
      </c>
      <c r="AI60" s="326">
        <f>AH60*MoM!AM60/100*$A60</f>
        <v>0.18057593795193067</v>
      </c>
      <c r="AJ60" s="326">
        <f>AI60*MoM!AN60/100*$A60</f>
        <v>0.18106349298440086</v>
      </c>
      <c r="AK60" s="326">
        <f>AJ60*MoM!AO60/100*$A60</f>
        <v>0.18209555489441193</v>
      </c>
      <c r="AL60" s="326">
        <f>AK60*MoM!AP60/100*$A60</f>
        <v>0.18258721289262683</v>
      </c>
      <c r="AM60" s="326">
        <f>AL60*MoM!AQ60/100*$A60</f>
        <v>0.18291586987583358</v>
      </c>
      <c r="AN60" s="326">
        <f>AM60*MoM!AR60/100*$A60</f>
        <v>0.18289757828884601</v>
      </c>
      <c r="AO60" s="326">
        <f>AN60*MoM!AS60/100*$A60</f>
        <v>0.18377548666463248</v>
      </c>
      <c r="AP60" s="326">
        <f>AO60*MoM!AT60/100*$A60</f>
        <v>0.18370197646996661</v>
      </c>
      <c r="AQ60" s="327">
        <f>IF($A60=1,INDEX('2026'!$C:$C, MATCH(Веса!$F60,'2026'!$B:$B,0)),0)</f>
        <v>0.188</v>
      </c>
      <c r="AR60" s="326">
        <f>AQ60*MoM!AV60/100*$A60</f>
        <v>0.18971080000000001</v>
      </c>
      <c r="AS60" s="326">
        <f>AR60*MoM!AW60/100*$A60</f>
        <v>0.19090597804000001</v>
      </c>
      <c r="AT60" s="326">
        <f>AS60*MoM!AX60/100*$A60</f>
        <v>0.19226141048408402</v>
      </c>
      <c r="AU60" s="326">
        <f>AT60*MoM!AY60/100*$A60</f>
        <v>0.19237676733037445</v>
      </c>
    </row>
    <row r="61" spans="1:47" x14ac:dyDescent="0.45">
      <c r="A61" s="326">
        <f>IF(ToSep25!AZ61=0,0,1)</f>
        <v>1</v>
      </c>
      <c r="B61" s="202" t="s">
        <v>60</v>
      </c>
      <c r="C61" s="202" t="s">
        <v>60</v>
      </c>
      <c r="D61" s="202" t="s">
        <v>60</v>
      </c>
      <c r="E61" s="202" t="s">
        <v>60</v>
      </c>
      <c r="F61" s="202" t="s">
        <v>60</v>
      </c>
      <c r="G61" s="327">
        <f>IF($A61=1,INDEX('2023'!$C:$C,MATCH(Веса!$C61,'2023'!$B:$B,0)),0)</f>
        <v>0.252</v>
      </c>
      <c r="H61" s="326">
        <f>G61*MoM!L61/100*$A61</f>
        <v>0.25328519999999999</v>
      </c>
      <c r="I61" s="326">
        <f>H61*MoM!M61/100*$A61</f>
        <v>0.25310790036000003</v>
      </c>
      <c r="J61" s="326">
        <f>I61*MoM!N61/100*$A61</f>
        <v>0.25169049611798405</v>
      </c>
      <c r="K61" s="326">
        <f>J61*MoM!O61/100*$A61</f>
        <v>0.25063339603428852</v>
      </c>
      <c r="L61" s="326">
        <f>K61*MoM!P61/100*$A61</f>
        <v>0.2504579526570645</v>
      </c>
      <c r="M61" s="326">
        <f>L61*MoM!Q61/100*$A61</f>
        <v>0.24882997596479356</v>
      </c>
      <c r="N61" s="326">
        <f>M61*MoM!R61/100*$A61</f>
        <v>0.24795907104891679</v>
      </c>
      <c r="O61" s="326">
        <f>N61*MoM!S61/100*$A61</f>
        <v>0.24840539737680487</v>
      </c>
      <c r="P61" s="326">
        <f>O61*MoM!T61/100*$A61</f>
        <v>0.24748629740651068</v>
      </c>
      <c r="Q61" s="326">
        <f>P61*MoM!U61/100*$A61</f>
        <v>0.24711506796040092</v>
      </c>
      <c r="R61" s="326">
        <f>Q61*MoM!V61/100*$A61</f>
        <v>0.24830122028661086</v>
      </c>
      <c r="S61" s="327">
        <f>IF($A61=1,INDEX('2024'!$B:$B,MATCH(Веса!D61,'2024'!$A:$A,0)),0)</f>
        <v>0.24399999999999999</v>
      </c>
      <c r="T61" s="326">
        <f>S61*MoM!X61/100*$A61</f>
        <v>0.24673280000000003</v>
      </c>
      <c r="U61" s="326">
        <f>T61*MoM!Y61/100*$A61</f>
        <v>0.24885470208000005</v>
      </c>
      <c r="V61" s="326">
        <f>U61*MoM!Z61/100*$A61</f>
        <v>0.25166676021350404</v>
      </c>
      <c r="W61" s="326">
        <f>V61*MoM!AA61/100*$A61</f>
        <v>0.25584442843304822</v>
      </c>
      <c r="X61" s="326">
        <f>W61*MoM!AB61/100*$A61</f>
        <v>0.26198469471544139</v>
      </c>
      <c r="Y61" s="326">
        <f>X61*MoM!AC61/100*$A61</f>
        <v>0.26578347278881531</v>
      </c>
      <c r="Z61" s="326">
        <f>Y61*MoM!AD61/100*$A61</f>
        <v>0.26830841578030906</v>
      </c>
      <c r="AA61" s="326">
        <f>Z61*MoM!AE61/100*$A61</f>
        <v>0.26905967934449393</v>
      </c>
      <c r="AB61" s="326">
        <f>AA61*MoM!AF61/100*$A61</f>
        <v>0.27347225808574366</v>
      </c>
      <c r="AC61" s="326">
        <f>AB61*MoM!AG61/100*$A61</f>
        <v>0.27973477279590719</v>
      </c>
      <c r="AD61" s="326">
        <f>AC61*MoM!AH61/100*$A61</f>
        <v>0.28879817943449454</v>
      </c>
      <c r="AE61" s="327">
        <f>IF($A61=1,INDEX('2025'!$C:$C,MATCH(Веса!$E61,'2025'!$B:$B,0)),0)</f>
        <v>0.27</v>
      </c>
      <c r="AF61" s="326">
        <f>AE61*MoM!AJ61/100*$A61</f>
        <v>0.276642</v>
      </c>
      <c r="AG61" s="326">
        <f>AF61*MoM!AK61/100*$A61</f>
        <v>0.28474761060000003</v>
      </c>
      <c r="AH61" s="326">
        <f>AG61*MoM!AL61/100*$A61</f>
        <v>0.29169545229864002</v>
      </c>
      <c r="AI61" s="326">
        <f>AH61*MoM!AM61/100*$A61</f>
        <v>0.29913368633225534</v>
      </c>
      <c r="AJ61" s="326">
        <f>AI61*MoM!AN61/100*$A61</f>
        <v>0.30221476330147756</v>
      </c>
      <c r="AK61" s="326">
        <f>AJ61*MoM!AO61/100*$A61</f>
        <v>0.30853105185447843</v>
      </c>
      <c r="AL61" s="326">
        <f>AK61*MoM!AP61/100*$A61</f>
        <v>0.31309731142192471</v>
      </c>
      <c r="AM61" s="326">
        <f>AL61*MoM!AQ61/100*$A61</f>
        <v>0.31466279797903435</v>
      </c>
      <c r="AN61" s="326">
        <f>AM61*MoM!AR61/100*$A61</f>
        <v>0.31425373634166159</v>
      </c>
      <c r="AO61" s="326">
        <f>AN61*MoM!AS61/100*$A61</f>
        <v>0.31931322149676233</v>
      </c>
      <c r="AP61" s="326">
        <f>AO61*MoM!AT61/100*$A61</f>
        <v>0.3218996585908861</v>
      </c>
      <c r="AQ61" s="327">
        <f>IF($A61=1,INDEX('2026'!$C:$C, MATCH(Веса!$F61,'2026'!$B:$B,0)),0)</f>
        <v>0.28699999999999998</v>
      </c>
      <c r="AR61" s="326">
        <f>AQ61*MoM!AV61/100*$A61</f>
        <v>0.28863589999999995</v>
      </c>
      <c r="AS61" s="326">
        <f>AR61*MoM!AW61/100*$A61</f>
        <v>0.28753908357999997</v>
      </c>
      <c r="AT61" s="326">
        <f>AS61*MoM!AX61/100*$A61</f>
        <v>0.28613014207045795</v>
      </c>
      <c r="AU61" s="326">
        <f>AT61*MoM!AY61/100*$A61</f>
        <v>0.28355497079182379</v>
      </c>
    </row>
    <row r="62" spans="1:47" ht="26.25" x14ac:dyDescent="0.45">
      <c r="A62" s="326">
        <f>IF(ToSep25!AZ62=0,0,1)</f>
        <v>1</v>
      </c>
      <c r="B62" s="202" t="s">
        <v>61</v>
      </c>
      <c r="C62" s="202" t="s">
        <v>61</v>
      </c>
      <c r="D62" s="202" t="s">
        <v>61</v>
      </c>
      <c r="E62" s="202" t="s">
        <v>61</v>
      </c>
      <c r="F62" s="202" t="s">
        <v>61</v>
      </c>
      <c r="G62" s="327">
        <f>IF($A62=1,INDEX('2023'!$C:$C,MATCH(Веса!$C62,'2023'!$B:$B,0)),0)</f>
        <v>0.32700000000000001</v>
      </c>
      <c r="H62" s="326">
        <f>G62*MoM!L62/100*$A62</f>
        <v>0.32922360000000006</v>
      </c>
      <c r="I62" s="326">
        <f>H62*MoM!M62/100*$A62</f>
        <v>0.33001373664000005</v>
      </c>
      <c r="J62" s="326">
        <f>I62*MoM!N62/100*$A62</f>
        <v>0.32856167619878407</v>
      </c>
      <c r="K62" s="326">
        <f>J62*MoM!O62/100*$A62</f>
        <v>0.32659030614159135</v>
      </c>
      <c r="L62" s="326">
        <f>K62*MoM!P62/100*$A62</f>
        <v>0.32711285063141787</v>
      </c>
      <c r="M62" s="326">
        <f>L62*MoM!Q62/100*$A62</f>
        <v>0.32737454091192297</v>
      </c>
      <c r="N62" s="326">
        <f>M62*MoM!R62/100*$A62</f>
        <v>0.32960068779012408</v>
      </c>
      <c r="O62" s="326">
        <f>N62*MoM!S62/100*$A62</f>
        <v>0.33171013219198087</v>
      </c>
      <c r="P62" s="326">
        <f>O62*MoM!T62/100*$A62</f>
        <v>0.33220769739026884</v>
      </c>
      <c r="Q62" s="326">
        <f>P62*MoM!U62/100*$A62</f>
        <v>0.33459959281147872</v>
      </c>
      <c r="R62" s="326">
        <f>Q62*MoM!V62/100*$A62</f>
        <v>0.33623913081625495</v>
      </c>
      <c r="S62" s="327">
        <f>IF($A62=1,INDEX('2024'!$B:$B,MATCH(Веса!D62,'2024'!$A:$A,0)),0)</f>
        <v>0.309</v>
      </c>
      <c r="T62" s="326">
        <f>S62*MoM!X62/100*$A62</f>
        <v>0.31215179999999998</v>
      </c>
      <c r="U62" s="326">
        <f>T62*MoM!Y62/100*$A62</f>
        <v>0.31505481174</v>
      </c>
      <c r="V62" s="326">
        <f>U62*MoM!Z62/100*$A62</f>
        <v>0.31757525023391997</v>
      </c>
      <c r="W62" s="326">
        <f>V62*MoM!AA62/100*$A62</f>
        <v>0.31811512815931764</v>
      </c>
      <c r="X62" s="326">
        <f>W62*MoM!AB62/100*$A62</f>
        <v>0.32250511692791617</v>
      </c>
      <c r="Y62" s="326">
        <f>X62*MoM!AC62/100*$A62</f>
        <v>0.32385963841901344</v>
      </c>
      <c r="Z62" s="326">
        <f>Y62*MoM!AD62/100*$A62</f>
        <v>0.32499314715347999</v>
      </c>
      <c r="AA62" s="326">
        <f>Z62*MoM!AE62/100*$A62</f>
        <v>0.32583812933607903</v>
      </c>
      <c r="AB62" s="326">
        <f>AA62*MoM!AF62/100*$A62</f>
        <v>0.32756507142156027</v>
      </c>
      <c r="AC62" s="326">
        <f>AB62*MoM!AG62/100*$A62</f>
        <v>0.33362502524285914</v>
      </c>
      <c r="AD62" s="326">
        <f>AC62*MoM!AH62/100*$A62</f>
        <v>0.33552668788674339</v>
      </c>
      <c r="AE62" s="327">
        <f>IF($A62=1,INDEX('2025'!$C:$C,MATCH(Веса!$E62,'2025'!$B:$B,0)),0)</f>
        <v>0.307</v>
      </c>
      <c r="AF62" s="326">
        <f>AE62*MoM!AJ62/100*$A62</f>
        <v>0.30979370000000001</v>
      </c>
      <c r="AG62" s="326">
        <f>AF62*MoM!AK62/100*$A62</f>
        <v>0.31471941983000001</v>
      </c>
      <c r="AH62" s="326">
        <f>AG62*MoM!AL62/100*$A62</f>
        <v>0.31944021112745002</v>
      </c>
      <c r="AI62" s="326">
        <f>AH62*MoM!AM62/100*$A62</f>
        <v>0.3206221399086216</v>
      </c>
      <c r="AJ62" s="326">
        <f>AI62*MoM!AN62/100*$A62</f>
        <v>0.32219318839417382</v>
      </c>
      <c r="AK62" s="326">
        <f>AJ62*MoM!AO62/100*$A62</f>
        <v>0.32483517253900601</v>
      </c>
      <c r="AL62" s="326">
        <f>AK62*MoM!AP62/100*$A62</f>
        <v>0.32658928247071661</v>
      </c>
      <c r="AM62" s="326">
        <f>AL62*MoM!AQ62/100*$A62</f>
        <v>0.3261647164035047</v>
      </c>
      <c r="AN62" s="326">
        <f>AM62*MoM!AR62/100*$A62</f>
        <v>0.32707797760943452</v>
      </c>
      <c r="AO62" s="326">
        <f>AN62*MoM!AS62/100*$A62</f>
        <v>0.32871336749748165</v>
      </c>
      <c r="AP62" s="326">
        <f>AO62*MoM!AT62/100*$A62</f>
        <v>0.33081713304946553</v>
      </c>
      <c r="AQ62" s="327">
        <f>IF($A62=1,INDEX('2026'!$C:$C, MATCH(Веса!$F62,'2026'!$B:$B,0)),0)</f>
        <v>0.308</v>
      </c>
      <c r="AR62" s="326">
        <f>AQ62*MoM!AV62/100*$A62</f>
        <v>0.3113264</v>
      </c>
      <c r="AS62" s="326">
        <f>AR62*MoM!AW62/100*$A62</f>
        <v>0.31179338960000003</v>
      </c>
      <c r="AT62" s="326">
        <f>AS62*MoM!AX62/100*$A62</f>
        <v>0.31222990034544007</v>
      </c>
      <c r="AU62" s="326">
        <f>AT62*MoM!AY62/100*$A62</f>
        <v>0.31297925210626909</v>
      </c>
    </row>
    <row r="63" spans="1:47" ht="26.25" x14ac:dyDescent="0.45">
      <c r="A63" s="326">
        <f>IF(ToSep25!AZ63=0,0,1)</f>
        <v>1</v>
      </c>
      <c r="B63" s="202" t="s">
        <v>62</v>
      </c>
      <c r="C63" s="202" t="s">
        <v>62</v>
      </c>
      <c r="D63" s="202" t="s">
        <v>62</v>
      </c>
      <c r="E63" s="202" t="s">
        <v>62</v>
      </c>
      <c r="F63" s="202" t="s">
        <v>62</v>
      </c>
      <c r="G63" s="327">
        <f>IF($A63=1,INDEX('2023'!$C:$C,MATCH(Веса!$C63,'2023'!$B:$B,0)),0)</f>
        <v>0.28100000000000003</v>
      </c>
      <c r="H63" s="326">
        <f>G63*MoM!L63/100*$A63</f>
        <v>0.28007270000000001</v>
      </c>
      <c r="I63" s="326">
        <f>H63*MoM!M63/100*$A63</f>
        <v>0.28032476543000001</v>
      </c>
      <c r="J63" s="326">
        <f>I63*MoM!N63/100*$A63</f>
        <v>0.277885939970759</v>
      </c>
      <c r="K63" s="326">
        <f>J63*MoM!O63/100*$A63</f>
        <v>0.2774135338728087</v>
      </c>
      <c r="L63" s="326">
        <f>K63*MoM!P63/100*$A63</f>
        <v>0.27896704966249641</v>
      </c>
      <c r="M63" s="326">
        <f>L63*MoM!Q63/100*$A63</f>
        <v>0.27885546284263141</v>
      </c>
      <c r="N63" s="326">
        <f>M63*MoM!R63/100*$A63</f>
        <v>0.28044493898083439</v>
      </c>
      <c r="O63" s="326">
        <f>N63*MoM!S63/100*$A63</f>
        <v>0.28075342841371331</v>
      </c>
      <c r="P63" s="326">
        <f>O63*MoM!T63/100*$A63</f>
        <v>0.28117455855633389</v>
      </c>
      <c r="Q63" s="326">
        <f>P63*MoM!U63/100*$A63</f>
        <v>0.28246796152569298</v>
      </c>
      <c r="R63" s="326">
        <f>Q63*MoM!V63/100*$A63</f>
        <v>0.28379556094486369</v>
      </c>
      <c r="S63" s="327">
        <f>IF($A63=1,INDEX('2024'!$B:$B,MATCH(Веса!D63,'2024'!$A:$A,0)),0)</f>
        <v>0.26700000000000002</v>
      </c>
      <c r="T63" s="326">
        <f>S63*MoM!X63/100*$A63</f>
        <v>0.27153900000000003</v>
      </c>
      <c r="U63" s="326">
        <f>T63*MoM!Y63/100*$A63</f>
        <v>0.27281523330000002</v>
      </c>
      <c r="V63" s="326">
        <f>U63*MoM!Z63/100*$A63</f>
        <v>0.27587076391296</v>
      </c>
      <c r="W63" s="326">
        <f>V63*MoM!AA63/100*$A63</f>
        <v>0.27838118786456795</v>
      </c>
      <c r="X63" s="326">
        <f>W63*MoM!AB63/100*$A63</f>
        <v>0.28244555320739062</v>
      </c>
      <c r="Y63" s="326">
        <f>X63*MoM!AC63/100*$A63</f>
        <v>0.28428144930323868</v>
      </c>
      <c r="Z63" s="326">
        <f>Y63*MoM!AD63/100*$A63</f>
        <v>0.28334332052053801</v>
      </c>
      <c r="AA63" s="326">
        <f>Z63*MoM!AE63/100*$A63</f>
        <v>0.28453336246672428</v>
      </c>
      <c r="AB63" s="326">
        <f>AA63*MoM!AF63/100*$A63</f>
        <v>0.28555768257160447</v>
      </c>
      <c r="AC63" s="326">
        <f>AB63*MoM!AG63/100*$A63</f>
        <v>0.28784214403217728</v>
      </c>
      <c r="AD63" s="326">
        <f>AC63*MoM!AH63/100*$A63</f>
        <v>0.29227491305027281</v>
      </c>
      <c r="AE63" s="327">
        <f>IF($A63=1,INDEX('2025'!$C:$C,MATCH(Веса!$E63,'2025'!$B:$B,0)),0)</f>
        <v>0.27100000000000002</v>
      </c>
      <c r="AF63" s="326">
        <f>AE63*MoM!AJ63/100*$A63</f>
        <v>0.27579670000000001</v>
      </c>
      <c r="AG63" s="326">
        <f>AF63*MoM!AK63/100*$A63</f>
        <v>0.27946479611000002</v>
      </c>
      <c r="AH63" s="326">
        <f>AG63*MoM!AL63/100*$A63</f>
        <v>0.283712661010872</v>
      </c>
      <c r="AI63" s="326">
        <f>AH63*MoM!AM63/100*$A63</f>
        <v>0.28691861408029484</v>
      </c>
      <c r="AJ63" s="326">
        <f>AI63*MoM!AN63/100*$A63</f>
        <v>0.28909919554730512</v>
      </c>
      <c r="AK63" s="326">
        <f>AJ63*MoM!AO63/100*$A63</f>
        <v>0.29011104273172067</v>
      </c>
      <c r="AL63" s="326">
        <f>AK63*MoM!AP63/100*$A63</f>
        <v>0.29048818708727192</v>
      </c>
      <c r="AM63" s="326">
        <f>AL63*MoM!AQ63/100*$A63</f>
        <v>0.29191157920399952</v>
      </c>
      <c r="AN63" s="326">
        <f>AM63*MoM!AR63/100*$A63</f>
        <v>0.29208672615152192</v>
      </c>
      <c r="AO63" s="326">
        <f>AN63*MoM!AS63/100*$A63</f>
        <v>0.29480313270473113</v>
      </c>
      <c r="AP63" s="326">
        <f>AO63*MoM!AT63/100*$A63</f>
        <v>0.29583494366919766</v>
      </c>
      <c r="AQ63" s="327">
        <f>IF($A63=1,INDEX('2026'!$C:$C, MATCH(Веса!$F63,'2026'!$B:$B,0)),0)</f>
        <v>0.27700000000000002</v>
      </c>
      <c r="AR63" s="326">
        <f>AQ63*MoM!AV63/100*$A63</f>
        <v>0.28040710000000002</v>
      </c>
      <c r="AS63" s="326">
        <f>AR63*MoM!AW63/100*$A63</f>
        <v>0.28091183278000004</v>
      </c>
      <c r="AT63" s="326">
        <f>AS63*MoM!AX63/100*$A63</f>
        <v>0.28113656224622402</v>
      </c>
      <c r="AU63" s="326">
        <f>AT63*MoM!AY63/100*$A63</f>
        <v>0.27916860631050044</v>
      </c>
    </row>
    <row r="64" spans="1:47" x14ac:dyDescent="0.45">
      <c r="A64" s="326">
        <f>IF(ToSep25!AZ64=0,0,1)</f>
        <v>1</v>
      </c>
      <c r="B64" s="202" t="s">
        <v>63</v>
      </c>
      <c r="C64" s="202" t="s">
        <v>63</v>
      </c>
      <c r="D64" s="202" t="s">
        <v>63</v>
      </c>
      <c r="E64" s="202" t="s">
        <v>63</v>
      </c>
      <c r="F64" s="202" t="s">
        <v>63</v>
      </c>
      <c r="G64" s="327">
        <f>IF($A64=1,INDEX('2023'!$C:$C,MATCH(Веса!$C64,'2023'!$B:$B,0)),0)</f>
        <v>4.9000000000000002E-2</v>
      </c>
      <c r="H64" s="326">
        <f>G64*MoM!L64/100*$A64</f>
        <v>4.9759499999999998E-2</v>
      </c>
      <c r="I64" s="326">
        <f>H64*MoM!M64/100*$A64</f>
        <v>5.0655170999999999E-2</v>
      </c>
      <c r="J64" s="326">
        <f>I64*MoM!N64/100*$A64</f>
        <v>5.0386698593699999E-2</v>
      </c>
      <c r="K64" s="326">
        <f>J64*MoM!O64/100*$A64</f>
        <v>5.0724289474277789E-2</v>
      </c>
      <c r="L64" s="326">
        <f>K64*MoM!P64/100*$A64</f>
        <v>5.0536609603222961E-2</v>
      </c>
      <c r="M64" s="326">
        <f>L64*MoM!Q64/100*$A64</f>
        <v>5.0511341298421358E-2</v>
      </c>
      <c r="N64" s="326">
        <f>M64*MoM!R64/100*$A64</f>
        <v>4.9799131386113624E-2</v>
      </c>
      <c r="O64" s="326">
        <f>N64*MoM!S64/100*$A64</f>
        <v>4.969953312334139E-2</v>
      </c>
      <c r="P64" s="326">
        <f>O64*MoM!T64/100*$A64</f>
        <v>4.9729352843215391E-2</v>
      </c>
      <c r="Q64" s="326">
        <f>P64*MoM!U64/100*$A64</f>
        <v>4.9928270254588257E-2</v>
      </c>
      <c r="R64" s="326">
        <f>Q64*MoM!V64/100*$A64</f>
        <v>4.9858370676231833E-2</v>
      </c>
      <c r="S64" s="327">
        <f>IF($A64=1,INDEX('2024'!$B:$B,MATCH(Веса!D64,'2024'!$A:$A,0)),0)</f>
        <v>4.9000000000000002E-2</v>
      </c>
      <c r="T64" s="326">
        <f>S64*MoM!X64/100*$A64</f>
        <v>4.89951E-2</v>
      </c>
      <c r="U64" s="326">
        <f>T64*MoM!Y64/100*$A64</f>
        <v>4.9401759329999996E-2</v>
      </c>
      <c r="V64" s="326">
        <f>U64*MoM!Z64/100*$A64</f>
        <v>4.9199212116746993E-2</v>
      </c>
      <c r="W64" s="326">
        <f>V64*MoM!AA64/100*$A64</f>
        <v>4.976500305608958E-2</v>
      </c>
      <c r="X64" s="326">
        <f>W64*MoM!AB64/100*$A64</f>
        <v>4.987448606281298E-2</v>
      </c>
      <c r="Y64" s="326">
        <f>X64*MoM!AC64/100*$A64</f>
        <v>4.9405665893822538E-2</v>
      </c>
      <c r="Z64" s="326">
        <f>Y64*MoM!AD64/100*$A64</f>
        <v>4.957858572445091E-2</v>
      </c>
      <c r="AA64" s="326">
        <f>Z64*MoM!AE64/100*$A64</f>
        <v>4.9191872755800191E-2</v>
      </c>
      <c r="AB64" s="326">
        <f>AA64*MoM!AF64/100*$A64</f>
        <v>4.9073812261186268E-2</v>
      </c>
      <c r="AC64" s="326">
        <f>AB64*MoM!AG64/100*$A64</f>
        <v>4.8970757255437779E-2</v>
      </c>
      <c r="AD64" s="326">
        <f>AC64*MoM!AH64/100*$A64</f>
        <v>4.8946271876810055E-2</v>
      </c>
      <c r="AE64" s="327">
        <f>IF($A64=1,INDEX('2025'!$C:$C,MATCH(Веса!$E64,'2025'!$B:$B,0)),0)</f>
        <v>0.05</v>
      </c>
      <c r="AF64" s="326">
        <f>AE64*MoM!AJ64/100*$A64</f>
        <v>5.0585000000000005E-2</v>
      </c>
      <c r="AG64" s="326">
        <f>AF64*MoM!AK64/100*$A64</f>
        <v>5.0362426000000002E-2</v>
      </c>
      <c r="AH64" s="326">
        <f>AG64*MoM!AL64/100*$A64</f>
        <v>5.0709926739400002E-2</v>
      </c>
      <c r="AI64" s="326">
        <f>AH64*MoM!AM64/100*$A64</f>
        <v>5.05831519225515E-2</v>
      </c>
      <c r="AJ64" s="326">
        <f>AI64*MoM!AN64/100*$A64</f>
        <v>5.0689376541588851E-2</v>
      </c>
      <c r="AK64" s="326">
        <f>AJ64*MoM!AO64/100*$A64</f>
        <v>5.0942823424296797E-2</v>
      </c>
      <c r="AL64" s="326">
        <f>AK64*MoM!AP64/100*$A64</f>
        <v>5.0713580718887458E-2</v>
      </c>
      <c r="AM64" s="326">
        <f>AL64*MoM!AQ64/100*$A64</f>
        <v>4.9902163427385259E-2</v>
      </c>
      <c r="AN64" s="326">
        <f>AM64*MoM!AR64/100*$A64</f>
        <v>5.0895216479590222E-2</v>
      </c>
      <c r="AO64" s="326">
        <f>AN64*MoM!AS64/100*$A64</f>
        <v>5.1582301902064691E-2</v>
      </c>
      <c r="AP64" s="326">
        <f>AO64*MoM!AT64/100*$A64</f>
        <v>5.1597776592635307E-2</v>
      </c>
      <c r="AQ64" s="327">
        <f>IF($A64=1,INDEX('2026'!$C:$C, MATCH(Веса!$F64,'2026'!$B:$B,0)),0)</f>
        <v>2.4E-2</v>
      </c>
      <c r="AR64" s="326">
        <f>AQ64*MoM!AV64/100*$A64</f>
        <v>2.4285600000000001E-2</v>
      </c>
      <c r="AS64" s="326">
        <f>AR64*MoM!AW64/100*$A64</f>
        <v>2.4438599280000001E-2</v>
      </c>
      <c r="AT64" s="326">
        <f>AS64*MoM!AX64/100*$A64</f>
        <v>2.4003592212816002E-2</v>
      </c>
      <c r="AU64" s="326">
        <f>AT64*MoM!AY64/100*$A64</f>
        <v>2.4099606581667269E-2</v>
      </c>
    </row>
    <row r="65" spans="1:47" x14ac:dyDescent="0.45">
      <c r="A65" s="326">
        <f>IF(ToSep25!AZ65=0,0,1)</f>
        <v>1</v>
      </c>
      <c r="B65" s="202" t="s">
        <v>64</v>
      </c>
      <c r="C65" s="202" t="s">
        <v>64</v>
      </c>
      <c r="D65" s="202" t="s">
        <v>64</v>
      </c>
      <c r="E65" s="202" t="s">
        <v>64</v>
      </c>
      <c r="F65" s="202" t="s">
        <v>64</v>
      </c>
      <c r="G65" s="327">
        <f>IF($A65=1,INDEX('2023'!$C:$C,MATCH(Веса!$C65,'2023'!$B:$B,0)),0)</f>
        <v>0.63900000000000001</v>
      </c>
      <c r="H65" s="326">
        <f>G65*MoM!L65/100*$A65</f>
        <v>0.63970289999999996</v>
      </c>
      <c r="I65" s="326">
        <f>H65*MoM!M65/100*$A65</f>
        <v>0.63887128623</v>
      </c>
      <c r="J65" s="326">
        <f>I65*MoM!N65/100*$A65</f>
        <v>0.63861573771550795</v>
      </c>
      <c r="K65" s="326">
        <f>J65*MoM!O65/100*$A65</f>
        <v>0.63695533679744765</v>
      </c>
      <c r="L65" s="326">
        <f>K65*MoM!P65/100*$A65</f>
        <v>0.63937576707727795</v>
      </c>
      <c r="M65" s="326">
        <f>L65*MoM!Q65/100*$A65</f>
        <v>0.64122995680180206</v>
      </c>
      <c r="N65" s="326">
        <f>M65*MoM!R65/100*$A65</f>
        <v>0.63763906904371193</v>
      </c>
      <c r="O65" s="326">
        <f>N65*MoM!S65/100*$A65</f>
        <v>0.63719272169538133</v>
      </c>
      <c r="P65" s="326">
        <f>O65*MoM!T65/100*$A65</f>
        <v>0.63687412533453369</v>
      </c>
      <c r="Q65" s="326">
        <f>P65*MoM!U65/100*$A65</f>
        <v>0.63808418617266927</v>
      </c>
      <c r="R65" s="326">
        <f>Q65*MoM!V65/100*$A65</f>
        <v>0.64312505124343344</v>
      </c>
      <c r="S65" s="327">
        <f>IF($A65=1,INDEX('2024'!$B:$B,MATCH(Веса!D65,'2024'!$A:$A,0)),0)</f>
        <v>0.57899999999999996</v>
      </c>
      <c r="T65" s="326">
        <f>S65*MoM!X65/100*$A65</f>
        <v>0.58305299999999993</v>
      </c>
      <c r="U65" s="326">
        <f>T65*MoM!Y65/100*$A65</f>
        <v>0.58526860139999992</v>
      </c>
      <c r="V65" s="326">
        <f>U65*MoM!Z65/100*$A65</f>
        <v>0.58585387000139988</v>
      </c>
      <c r="W65" s="326">
        <f>V65*MoM!AA65/100*$A65</f>
        <v>0.59417299495541975</v>
      </c>
      <c r="X65" s="326">
        <f>W65*MoM!AB65/100*$A65</f>
        <v>0.59595551394028601</v>
      </c>
      <c r="Y65" s="326">
        <f>X65*MoM!AC65/100*$A65</f>
        <v>0.60006760698647399</v>
      </c>
      <c r="Z65" s="326">
        <f>Y65*MoM!AD65/100*$A65</f>
        <v>0.60270790445721445</v>
      </c>
      <c r="AA65" s="326">
        <f>Z65*MoM!AE65/100*$A65</f>
        <v>0.60451602817058603</v>
      </c>
      <c r="AB65" s="326">
        <f>AA65*MoM!AF65/100*$A65</f>
        <v>0.60814312433960949</v>
      </c>
      <c r="AC65" s="326">
        <f>AB65*MoM!AG65/100*$A65</f>
        <v>0.61531921320681693</v>
      </c>
      <c r="AD65" s="326">
        <f>AC65*MoM!AH65/100*$A65</f>
        <v>0.62091861804699899</v>
      </c>
      <c r="AE65" s="327">
        <f>IF($A65=1,INDEX('2025'!$C:$C,MATCH(Веса!$E65,'2025'!$B:$B,0)),0)</f>
        <v>0.56399999999999995</v>
      </c>
      <c r="AF65" s="326">
        <f>AE65*MoM!AJ65/100*$A65</f>
        <v>0.56901959999999996</v>
      </c>
      <c r="AG65" s="326">
        <f>AF65*MoM!AK65/100*$A65</f>
        <v>0.57488050187999995</v>
      </c>
      <c r="AH65" s="326">
        <f>AG65*MoM!AL65/100*$A65</f>
        <v>0.57695007168676793</v>
      </c>
      <c r="AI65" s="326">
        <f>AH65*MoM!AM65/100*$A65</f>
        <v>0.58312343745381634</v>
      </c>
      <c r="AJ65" s="326">
        <f>AI65*MoM!AN65/100*$A65</f>
        <v>0.58446462135996013</v>
      </c>
      <c r="AK65" s="326">
        <f>AJ65*MoM!AO65/100*$A65</f>
        <v>0.58785451616384787</v>
      </c>
      <c r="AL65" s="326">
        <f>AK65*MoM!AP65/100*$A65</f>
        <v>0.58932415245425751</v>
      </c>
      <c r="AM65" s="326">
        <f>AL65*MoM!AQ65/100*$A65</f>
        <v>0.58908842279327578</v>
      </c>
      <c r="AN65" s="326">
        <f>AM65*MoM!AR65/100*$A65</f>
        <v>0.59097350574621421</v>
      </c>
      <c r="AO65" s="326">
        <f>AN65*MoM!AS65/100*$A65</f>
        <v>0.59032343488989336</v>
      </c>
      <c r="AP65" s="326">
        <f>AO65*MoM!AT65/100*$A65</f>
        <v>0.59469182830807854</v>
      </c>
      <c r="AQ65" s="327">
        <f>IF($A65=1,INDEX('2026'!$C:$C, MATCH(Веса!$F65,'2026'!$B:$B,0)),0)</f>
        <v>0.56699999999999995</v>
      </c>
      <c r="AR65" s="326">
        <f>AQ65*MoM!AV65/100*$A65</f>
        <v>0.57550499999999993</v>
      </c>
      <c r="AS65" s="326">
        <f>AR65*MoM!AW65/100*$A65</f>
        <v>0.5788429289999999</v>
      </c>
      <c r="AT65" s="326">
        <f>AS65*MoM!AX65/100*$A65</f>
        <v>0.58052157349409994</v>
      </c>
      <c r="AU65" s="326">
        <f>AT65*MoM!AY65/100*$A65</f>
        <v>0.58319197273217283</v>
      </c>
    </row>
    <row r="66" spans="1:47" x14ac:dyDescent="0.45">
      <c r="A66" s="326">
        <f>IF(ToSep25!AZ66=0,0,1)</f>
        <v>1</v>
      </c>
      <c r="B66" s="202" t="s">
        <v>65</v>
      </c>
      <c r="C66" s="202" t="s">
        <v>65</v>
      </c>
      <c r="D66" s="202" t="s">
        <v>65</v>
      </c>
      <c r="E66" s="202" t="s">
        <v>65</v>
      </c>
      <c r="F66" s="202" t="s">
        <v>65</v>
      </c>
      <c r="G66" s="327">
        <f>IF($A66=1,INDEX('2023'!$C:$C,MATCH(Веса!$C66,'2023'!$B:$B,0)),0)</f>
        <v>0.13700000000000001</v>
      </c>
      <c r="H66" s="326">
        <f>G66*MoM!L66/100*$A66</f>
        <v>0.13691780000000001</v>
      </c>
      <c r="I66" s="326">
        <f>H66*MoM!M66/100*$A66</f>
        <v>0.13750654654000002</v>
      </c>
      <c r="J66" s="326">
        <f>I66*MoM!N66/100*$A66</f>
        <v>0.13769905570515603</v>
      </c>
      <c r="K66" s="326">
        <f>J66*MoM!O66/100*$A66</f>
        <v>0.13746496731045726</v>
      </c>
      <c r="L66" s="326">
        <f>K66*MoM!P66/100*$A66</f>
        <v>0.13754744629084356</v>
      </c>
      <c r="M66" s="326">
        <f>L66*MoM!Q66/100*$A66</f>
        <v>0.13774001271565076</v>
      </c>
      <c r="N66" s="326">
        <f>M66*MoM!R66/100*$A66</f>
        <v>0.1379190747321811</v>
      </c>
      <c r="O66" s="326">
        <f>N66*MoM!S66/100*$A66</f>
        <v>0.13769840421260959</v>
      </c>
      <c r="P66" s="326">
        <f>O66*MoM!T66/100*$A66</f>
        <v>0.13800134070187733</v>
      </c>
      <c r="Q66" s="326">
        <f>P66*MoM!U66/100*$A66</f>
        <v>0.13847054526026373</v>
      </c>
      <c r="R66" s="326">
        <f>Q66*MoM!V66/100*$A66</f>
        <v>0.13989679187644444</v>
      </c>
      <c r="S66" s="327">
        <f>IF($A66=1,INDEX('2024'!$B:$B,MATCH(Веса!D66,'2024'!$A:$A,0)),0)</f>
        <v>0.126</v>
      </c>
      <c r="T66" s="326">
        <f>S66*MoM!X66/100*$A66</f>
        <v>0.126693</v>
      </c>
      <c r="U66" s="326">
        <f>T66*MoM!Y66/100*$A66</f>
        <v>0.12765586679999999</v>
      </c>
      <c r="V66" s="326">
        <f>U66*MoM!Z66/100*$A66</f>
        <v>0.12802606881372</v>
      </c>
      <c r="W66" s="326">
        <f>V66*MoM!AA66/100*$A66</f>
        <v>0.12922951386056897</v>
      </c>
      <c r="X66" s="326">
        <f>W66*MoM!AB66/100*$A66</f>
        <v>0.12977227781878337</v>
      </c>
      <c r="Y66" s="326">
        <f>X66*MoM!AC66/100*$A66</f>
        <v>0.13055091148569606</v>
      </c>
      <c r="Z66" s="326">
        <f>Y66*MoM!AD66/100*$A66</f>
        <v>0.13214363260582154</v>
      </c>
      <c r="AA66" s="326">
        <f>Z66*MoM!AE66/100*$A66</f>
        <v>0.13301578058101995</v>
      </c>
      <c r="AB66" s="326">
        <f>AA66*MoM!AF66/100*$A66</f>
        <v>0.13329511372024008</v>
      </c>
      <c r="AC66" s="326">
        <f>AB66*MoM!AG66/100*$A66</f>
        <v>0.13477468948253474</v>
      </c>
      <c r="AD66" s="326">
        <f>AC66*MoM!AH66/100*$A66</f>
        <v>0.13659414779054896</v>
      </c>
      <c r="AE66" s="327">
        <f>IF($A66=1,INDEX('2025'!$C:$C,MATCH(Веса!$E66,'2025'!$B:$B,0)),0)</f>
        <v>0.125</v>
      </c>
      <c r="AF66" s="326">
        <f>AE66*MoM!AJ66/100*$A66</f>
        <v>0.12591250000000001</v>
      </c>
      <c r="AG66" s="326">
        <f>AF66*MoM!AK66/100*$A66</f>
        <v>0.1277508225</v>
      </c>
      <c r="AH66" s="326">
        <f>AG66*MoM!AL66/100*$A66</f>
        <v>0.12936048286350002</v>
      </c>
      <c r="AI66" s="326">
        <f>AH66*MoM!AM66/100*$A66</f>
        <v>0.13012370971239468</v>
      </c>
      <c r="AJ66" s="326">
        <f>AI66*MoM!AN66/100*$A66</f>
        <v>0.13094348908358275</v>
      </c>
      <c r="AK66" s="326">
        <f>AJ66*MoM!AO66/100*$A66</f>
        <v>0.13163748957572574</v>
      </c>
      <c r="AL66" s="326">
        <f>AK66*MoM!AP66/100*$A66</f>
        <v>0.13238782326630738</v>
      </c>
      <c r="AM66" s="326">
        <f>AL66*MoM!AQ66/100*$A66</f>
        <v>0.13273203160679978</v>
      </c>
      <c r="AN66" s="326">
        <f>AM66*MoM!AR66/100*$A66</f>
        <v>0.13322314012374495</v>
      </c>
      <c r="AO66" s="326">
        <f>AN66*MoM!AS66/100*$A66</f>
        <v>0.13338300789189345</v>
      </c>
      <c r="AP66" s="326">
        <f>AO66*MoM!AT66/100*$A66</f>
        <v>0.13362309730609886</v>
      </c>
      <c r="AQ66" s="327">
        <f>IF($A66=1,INDEX('2026'!$C:$C, MATCH(Веса!$F66,'2026'!$B:$B,0)),0)</f>
        <v>0.128</v>
      </c>
      <c r="AR66" s="326">
        <f>AQ66*MoM!AV66/100*$A66</f>
        <v>0.12989439999999999</v>
      </c>
      <c r="AS66" s="326">
        <f>AR66*MoM!AW66/100*$A66</f>
        <v>0.13047892480000001</v>
      </c>
      <c r="AT66" s="326">
        <f>AS66*MoM!AX66/100*$A66</f>
        <v>0.13066159529472002</v>
      </c>
      <c r="AU66" s="326">
        <f>AT66*MoM!AY66/100*$A66</f>
        <v>0.13162849109990093</v>
      </c>
    </row>
    <row r="67" spans="1:47" x14ac:dyDescent="0.45">
      <c r="A67" s="326">
        <f>IF(ToSep25!AZ67=0,0,1)</f>
        <v>1</v>
      </c>
      <c r="B67" s="202" t="s">
        <v>66</v>
      </c>
      <c r="C67" s="202" t="s">
        <v>66</v>
      </c>
      <c r="D67" s="202" t="s">
        <v>66</v>
      </c>
      <c r="E67" s="202" t="s">
        <v>66</v>
      </c>
      <c r="F67" s="202" t="s">
        <v>66</v>
      </c>
      <c r="G67" s="327">
        <f>IF($A67=1,INDEX('2023'!$C:$C,MATCH(Веса!$C67,'2023'!$B:$B,0)),0)</f>
        <v>0.33500000000000002</v>
      </c>
      <c r="H67" s="326">
        <f>G67*MoM!L67/100*$A67</f>
        <v>0.33654099999999998</v>
      </c>
      <c r="I67" s="326">
        <f>H67*MoM!M67/100*$A67</f>
        <v>0.33606984259999995</v>
      </c>
      <c r="J67" s="326">
        <f>I67*MoM!N67/100*$A67</f>
        <v>0.33670837530093989</v>
      </c>
      <c r="K67" s="326">
        <f>J67*MoM!O67/100*$A67</f>
        <v>0.33579926268762733</v>
      </c>
      <c r="L67" s="326">
        <f>K67*MoM!P67/100*$A67</f>
        <v>0.33700814003330282</v>
      </c>
      <c r="M67" s="326">
        <f>L67*MoM!Q67/100*$A67</f>
        <v>0.33589601317119289</v>
      </c>
      <c r="N67" s="326">
        <f>M67*MoM!R67/100*$A67</f>
        <v>0.33690370121070645</v>
      </c>
      <c r="O67" s="326">
        <f>N67*MoM!S67/100*$A67</f>
        <v>0.336229893808285</v>
      </c>
      <c r="P67" s="326">
        <f>O67*MoM!T67/100*$A67</f>
        <v>0.3369359765852824</v>
      </c>
      <c r="Q67" s="326">
        <f>P67*MoM!U67/100*$A67</f>
        <v>0.33966515799562325</v>
      </c>
      <c r="R67" s="326">
        <f>Q67*MoM!V67/100*$A67</f>
        <v>0.3453715326499498</v>
      </c>
      <c r="S67" s="327">
        <f>IF($A67=1,INDEX('2024'!$B:$B,MATCH(Веса!D67,'2024'!$A:$A,0)),0)</f>
        <v>0.37</v>
      </c>
      <c r="T67" s="326">
        <f>S67*MoM!X67/100*$A67</f>
        <v>0.372035</v>
      </c>
      <c r="U67" s="326">
        <f>T67*MoM!Y67/100*$A67</f>
        <v>0.37329991900000004</v>
      </c>
      <c r="V67" s="326">
        <f>U67*MoM!Z67/100*$A67</f>
        <v>0.3749424386436</v>
      </c>
      <c r="W67" s="326">
        <f>V67*MoM!AA67/100*$A67</f>
        <v>0.38049158673552524</v>
      </c>
      <c r="X67" s="326">
        <f>W67*MoM!AB67/100*$A67</f>
        <v>0.38559017399778128</v>
      </c>
      <c r="Y67" s="326">
        <f>X67*MoM!AC67/100*$A67</f>
        <v>0.38732532978077133</v>
      </c>
      <c r="Z67" s="326">
        <f>Y67*MoM!AD67/100*$A67</f>
        <v>0.38964928175945596</v>
      </c>
      <c r="AA67" s="326">
        <f>Z67*MoM!AE67/100*$A67</f>
        <v>0.39366266936157834</v>
      </c>
      <c r="AB67" s="326">
        <f>AA67*MoM!AF67/100*$A67</f>
        <v>0.39748119725438563</v>
      </c>
      <c r="AC67" s="326">
        <f>AB67*MoM!AG67/100*$A67</f>
        <v>0.40145600922692948</v>
      </c>
      <c r="AD67" s="326">
        <f>AC67*MoM!AH67/100*$A67</f>
        <v>0.40719683015887465</v>
      </c>
      <c r="AE67" s="327">
        <f>IF($A67=1,INDEX('2025'!$C:$C,MATCH(Веса!$E67,'2025'!$B:$B,0)),0)</f>
        <v>0.41899999999999998</v>
      </c>
      <c r="AF67" s="326">
        <f>AE67*MoM!AJ67/100*$A67</f>
        <v>0.42348329999999995</v>
      </c>
      <c r="AG67" s="326">
        <f>AF67*MoM!AK67/100*$A67</f>
        <v>0.43055547110999998</v>
      </c>
      <c r="AH67" s="326">
        <f>AG67*MoM!AL67/100*$A67</f>
        <v>0.435980470045986</v>
      </c>
      <c r="AI67" s="326">
        <f>AH67*MoM!AM67/100*$A67</f>
        <v>0.44025307865243668</v>
      </c>
      <c r="AJ67" s="326">
        <f>AI67*MoM!AN67/100*$A67</f>
        <v>0.44703297606368425</v>
      </c>
      <c r="AK67" s="326">
        <f>AJ67*MoM!AO67/100*$A67</f>
        <v>0.45136919593150199</v>
      </c>
      <c r="AL67" s="326">
        <f>AK67*MoM!AP67/100*$A67</f>
        <v>0.45308439887604168</v>
      </c>
      <c r="AM67" s="326">
        <f>AL67*MoM!AQ67/100*$A67</f>
        <v>0.45643722342772436</v>
      </c>
      <c r="AN67" s="326">
        <f>AM67*MoM!AR67/100*$A67</f>
        <v>0.45780653509800751</v>
      </c>
      <c r="AO67" s="326">
        <f>AN67*MoM!AS67/100*$A67</f>
        <v>0.46124008411124257</v>
      </c>
      <c r="AP67" s="326">
        <f>AO67*MoM!AT67/100*$A67</f>
        <v>0.46405364862432114</v>
      </c>
      <c r="AQ67" s="327">
        <f>IF($A67=1,INDEX('2026'!$C:$C, MATCH(Веса!$F67,'2026'!$B:$B,0)),0)</f>
        <v>0.44600000000000001</v>
      </c>
      <c r="AR67" s="326">
        <f>AQ67*MoM!AV67/100*$A67</f>
        <v>0.44934499999999999</v>
      </c>
      <c r="AS67" s="326">
        <f>AR67*MoM!AW67/100*$A67</f>
        <v>0.44943486899999996</v>
      </c>
      <c r="AT67" s="326">
        <f>AS67*MoM!AX67/100*$A67</f>
        <v>0.44992924735589995</v>
      </c>
      <c r="AU67" s="326">
        <f>AT67*MoM!AY67/100*$A67</f>
        <v>0.44916436763539491</v>
      </c>
    </row>
    <row r="68" spans="1:47" x14ac:dyDescent="0.45">
      <c r="A68" s="326">
        <f>IF(ToSep25!AZ68=0,0,1)</f>
        <v>1</v>
      </c>
      <c r="B68" s="202" t="s">
        <v>67</v>
      </c>
      <c r="C68" s="202" t="s">
        <v>67</v>
      </c>
      <c r="D68" s="202" t="s">
        <v>67</v>
      </c>
      <c r="E68" s="202" t="s">
        <v>67</v>
      </c>
      <c r="F68" s="202" t="s">
        <v>67</v>
      </c>
      <c r="G68" s="327">
        <f>IF($A68=1,INDEX('2023'!$C:$C,MATCH(Веса!$C68,'2023'!$B:$B,0)),0)</f>
        <v>0.40600000000000003</v>
      </c>
      <c r="H68" s="326">
        <f>G68*MoM!L68/100*$A68</f>
        <v>0.40713680000000002</v>
      </c>
      <c r="I68" s="326">
        <f>H68*MoM!M68/100*$A68</f>
        <v>0.40799178728000002</v>
      </c>
      <c r="J68" s="326">
        <f>I68*MoM!N68/100*$A68</f>
        <v>0.41003174621639998</v>
      </c>
      <c r="K68" s="326">
        <f>J68*MoM!O68/100*$A68</f>
        <v>0.41138485097891414</v>
      </c>
      <c r="L68" s="326">
        <f>K68*MoM!P68/100*$A68</f>
        <v>0.41208420522557832</v>
      </c>
      <c r="M68" s="326">
        <f>L68*MoM!Q68/100*$A68</f>
        <v>0.41447429361588667</v>
      </c>
      <c r="N68" s="326">
        <f>M68*MoM!R68/100*$A68</f>
        <v>0.41464008333333302</v>
      </c>
      <c r="O68" s="326">
        <f>N68*MoM!S68/100*$A68</f>
        <v>0.41522057944999974</v>
      </c>
      <c r="P68" s="326">
        <f>O68*MoM!T68/100*$A68</f>
        <v>0.41791951321642479</v>
      </c>
      <c r="Q68" s="326">
        <f>P68*MoM!U68/100*$A68</f>
        <v>0.42322709103427336</v>
      </c>
      <c r="R68" s="326">
        <f>Q68*MoM!V68/100*$A68</f>
        <v>0.42851742967220174</v>
      </c>
      <c r="S68" s="327">
        <f>IF($A68=1,INDEX('2024'!$B:$B,MATCH(Веса!D68,'2024'!$A:$A,0)),0)</f>
        <v>0.32800000000000001</v>
      </c>
      <c r="T68" s="326">
        <f>S68*MoM!X68/100*$A68</f>
        <v>0.33078800000000003</v>
      </c>
      <c r="U68" s="326">
        <f>T68*MoM!Y68/100*$A68</f>
        <v>0.33545211080000004</v>
      </c>
      <c r="V68" s="326">
        <f>U68*MoM!Z68/100*$A68</f>
        <v>0.33894081275232002</v>
      </c>
      <c r="W68" s="326">
        <f>V68*MoM!AA68/100*$A68</f>
        <v>0.34236411496111852</v>
      </c>
      <c r="X68" s="326">
        <f>W68*MoM!AB68/100*$A68</f>
        <v>0.34517150070379971</v>
      </c>
      <c r="Y68" s="326">
        <f>X68*MoM!AC68/100*$A68</f>
        <v>0.34613798090577036</v>
      </c>
      <c r="Z68" s="326">
        <f>Y68*MoM!AD68/100*$A68</f>
        <v>0.34752253282939344</v>
      </c>
      <c r="AA68" s="326">
        <f>Z68*MoM!AE68/100*$A68</f>
        <v>0.35044172210516039</v>
      </c>
      <c r="AB68" s="326">
        <f>AA68*MoM!AF68/100*$A68</f>
        <v>0.35328030005421218</v>
      </c>
      <c r="AC68" s="326">
        <f>AB68*MoM!AG68/100*$A68</f>
        <v>0.3586148325850308</v>
      </c>
      <c r="AD68" s="326">
        <f>AC68*MoM!AH68/100*$A68</f>
        <v>0.36377888617425524</v>
      </c>
      <c r="AE68" s="327">
        <f>IF($A68=1,INDEX('2025'!$C:$C,MATCH(Веса!$E68,'2025'!$B:$B,0)),0)</f>
        <v>0.29099999999999998</v>
      </c>
      <c r="AF68" s="326">
        <f>AE68*MoM!AJ68/100*$A68</f>
        <v>0.29492849999999998</v>
      </c>
      <c r="AG68" s="326">
        <f>AF68*MoM!AK68/100*$A68</f>
        <v>0.29911648470000002</v>
      </c>
      <c r="AH68" s="326">
        <f>AG68*MoM!AL68/100*$A68</f>
        <v>0.30297508735263007</v>
      </c>
      <c r="AI68" s="326">
        <f>AH68*MoM!AM68/100*$A68</f>
        <v>0.30627751580477375</v>
      </c>
      <c r="AJ68" s="326">
        <f>AI68*MoM!AN68/100*$A68</f>
        <v>0.3078395311353781</v>
      </c>
      <c r="AK68" s="326">
        <f>AJ68*MoM!AO68/100*$A68</f>
        <v>0.310179111572007</v>
      </c>
      <c r="AL68" s="326">
        <f>AK68*MoM!AP68/100*$A68</f>
        <v>0.31114066681788022</v>
      </c>
      <c r="AM68" s="326">
        <f>AL68*MoM!AQ68/100*$A68</f>
        <v>0.31285194048537851</v>
      </c>
      <c r="AN68" s="326">
        <f>AM68*MoM!AR68/100*$A68</f>
        <v>0.31516704484497032</v>
      </c>
      <c r="AO68" s="326">
        <f>AN68*MoM!AS68/100*$A68</f>
        <v>0.31579737893466026</v>
      </c>
      <c r="AP68" s="326">
        <f>AO68*MoM!AT68/100*$A68</f>
        <v>0.31715530766407929</v>
      </c>
      <c r="AQ68" s="327">
        <f>IF($A68=1,INDEX('2026'!$C:$C, MATCH(Веса!$F68,'2026'!$B:$B,0)),0)</f>
        <v>0.30399999999999999</v>
      </c>
      <c r="AR68" s="326">
        <f>AQ68*MoM!AV68/100*$A68</f>
        <v>0.30749599999999999</v>
      </c>
      <c r="AS68" s="326">
        <f>AR68*MoM!AW68/100*$A68</f>
        <v>0.31109370320000002</v>
      </c>
      <c r="AT68" s="326">
        <f>AS68*MoM!AX68/100*$A68</f>
        <v>0.31460906204615996</v>
      </c>
      <c r="AU68" s="326">
        <f>AT68*MoM!AY68/100*$A68</f>
        <v>0.31577311557573073</v>
      </c>
    </row>
    <row r="69" spans="1:47" x14ac:dyDescent="0.45">
      <c r="A69" s="326">
        <f>IF(ToSep25!AZ69=0,0,1)</f>
        <v>1</v>
      </c>
      <c r="B69" s="202" t="s">
        <v>68</v>
      </c>
      <c r="C69" s="202" t="s">
        <v>68</v>
      </c>
      <c r="D69" s="202" t="s">
        <v>68</v>
      </c>
      <c r="E69" s="202" t="s">
        <v>68</v>
      </c>
      <c r="F69" s="202" t="s">
        <v>68</v>
      </c>
      <c r="G69" s="327">
        <f>IF($A69=1,INDEX('2023'!$C:$C,MATCH(Веса!$C69,'2023'!$B:$B,0)),0)</f>
        <v>0.08</v>
      </c>
      <c r="H69" s="326">
        <f>G69*MoM!L69/100*$A69</f>
        <v>7.9832000000000014E-2</v>
      </c>
      <c r="I69" s="326">
        <f>H69*MoM!M69/100*$A69</f>
        <v>7.9392924000000017E-2</v>
      </c>
      <c r="J69" s="326">
        <f>I69*MoM!N69/100*$A69</f>
        <v>7.9702556403600022E-2</v>
      </c>
      <c r="K69" s="326">
        <f>J69*MoM!O69/100*$A69</f>
        <v>7.9304043621582027E-2</v>
      </c>
      <c r="L69" s="326">
        <f>K69*MoM!P69/100*$A69</f>
        <v>7.9502303730635979E-2</v>
      </c>
      <c r="M69" s="326">
        <f>L69*MoM!Q69/100*$A69</f>
        <v>7.9716959950708696E-2</v>
      </c>
      <c r="N69" s="326">
        <f>M69*MoM!R69/100*$A69</f>
        <v>7.9740875038693912E-2</v>
      </c>
      <c r="O69" s="326">
        <f>N69*MoM!S69/100*$A69</f>
        <v>7.9613289638632012E-2</v>
      </c>
      <c r="P69" s="326">
        <f>O69*MoM!T69/100*$A69</f>
        <v>7.9939704126150396E-2</v>
      </c>
      <c r="Q69" s="326">
        <f>P69*MoM!U69/100*$A69</f>
        <v>8.0427336321319917E-2</v>
      </c>
      <c r="R69" s="326">
        <f>Q69*MoM!V69/100*$A69</f>
        <v>8.083751573655866E-2</v>
      </c>
      <c r="S69" s="327">
        <f>IF($A69=1,INDEX('2024'!$B:$B,MATCH(Веса!D69,'2024'!$A:$A,0)),0)</f>
        <v>7.6999999999999999E-2</v>
      </c>
      <c r="T69" s="326">
        <f>S69*MoM!X69/100*$A69</f>
        <v>7.7292599999999989E-2</v>
      </c>
      <c r="U69" s="326">
        <f>T69*MoM!Y69/100*$A69</f>
        <v>7.7686792259999998E-2</v>
      </c>
      <c r="V69" s="326">
        <f>U69*MoM!Z69/100*$A69</f>
        <v>7.7702329618451998E-2</v>
      </c>
      <c r="W69" s="326">
        <f>V69*MoM!AA69/100*$A69</f>
        <v>7.769455938549015E-2</v>
      </c>
      <c r="X69" s="326">
        <f>W69*MoM!AB69/100*$A69</f>
        <v>7.7679020473613053E-2</v>
      </c>
      <c r="Y69" s="326">
        <f>X69*MoM!AC69/100*$A69</f>
        <v>7.77489315920393E-2</v>
      </c>
      <c r="Z69" s="326">
        <f>Y69*MoM!AD69/100*$A69</f>
        <v>7.7811130737312925E-2</v>
      </c>
      <c r="AA69" s="326">
        <f>Z69*MoM!AE69/100*$A69</f>
        <v>7.8145718599483369E-2</v>
      </c>
      <c r="AB69" s="326">
        <f>AA69*MoM!AF69/100*$A69</f>
        <v>7.8544261764340734E-2</v>
      </c>
      <c r="AC69" s="326">
        <f>AB69*MoM!AG69/100*$A69</f>
        <v>7.8921274220809579E-2</v>
      </c>
      <c r="AD69" s="326">
        <f>AC69*MoM!AH69/100*$A69</f>
        <v>7.9307988464491552E-2</v>
      </c>
      <c r="AE69" s="327">
        <f>IF($A69=1,INDEX('2025'!$C:$C,MATCH(Веса!$E69,'2025'!$B:$B,0)),0)</f>
        <v>7.5999999999999998E-2</v>
      </c>
      <c r="AF69" s="326">
        <f>AE69*MoM!AJ69/100*$A69</f>
        <v>7.6258400000000004E-2</v>
      </c>
      <c r="AG69" s="326">
        <f>AF69*MoM!AK69/100*$A69</f>
        <v>7.5800849600000011E-2</v>
      </c>
      <c r="AH69" s="326">
        <f>AG69*MoM!AL69/100*$A69</f>
        <v>7.6627078860640005E-2</v>
      </c>
      <c r="AI69" s="326">
        <f>AH69*MoM!AM69/100*$A69</f>
        <v>7.7148142996892363E-2</v>
      </c>
      <c r="AJ69" s="326">
        <f>AI69*MoM!AN69/100*$A69</f>
        <v>7.7580172597674968E-2</v>
      </c>
      <c r="AK69" s="326">
        <f>AJ69*MoM!AO69/100*$A69</f>
        <v>7.7386222166180782E-2</v>
      </c>
      <c r="AL69" s="326">
        <f>AK69*MoM!AP69/100*$A69</f>
        <v>7.7657073943762409E-2</v>
      </c>
      <c r="AM69" s="326">
        <f>AL69*MoM!AQ69/100*$A69</f>
        <v>7.7765793847283674E-2</v>
      </c>
      <c r="AN69" s="326">
        <f>AM69*MoM!AR69/100*$A69</f>
        <v>7.7454730671894539E-2</v>
      </c>
      <c r="AO69" s="326">
        <f>AN69*MoM!AS69/100*$A69</f>
        <v>7.8291241763150998E-2</v>
      </c>
      <c r="AP69" s="326">
        <f>AO69*MoM!AT69/100*$A69</f>
        <v>7.911329980166408E-2</v>
      </c>
      <c r="AQ69" s="327">
        <f>IF($A69=1,INDEX('2026'!$C:$C, MATCH(Веса!$F69,'2026'!$B:$B,0)),0)</f>
        <v>8.3000000000000004E-2</v>
      </c>
      <c r="AR69" s="326">
        <f>AQ69*MoM!AV69/100*$A69</f>
        <v>8.4211800000000003E-2</v>
      </c>
      <c r="AS69" s="326">
        <f>AR69*MoM!AW69/100*$A69</f>
        <v>8.4405487139999999E-2</v>
      </c>
      <c r="AT69" s="326">
        <f>AS69*MoM!AX69/100*$A69</f>
        <v>8.5317066401111988E-2</v>
      </c>
      <c r="AU69" s="326">
        <f>AT69*MoM!AY69/100*$A69</f>
        <v>8.5462105413993877E-2</v>
      </c>
    </row>
    <row r="70" spans="1:47" x14ac:dyDescent="0.45">
      <c r="A70" s="326">
        <f>IF(ToSep25!AZ70=0,0,1)</f>
        <v>1</v>
      </c>
      <c r="B70" s="202" t="s">
        <v>69</v>
      </c>
      <c r="C70" s="202" t="s">
        <v>69</v>
      </c>
      <c r="D70" s="202" t="s">
        <v>69</v>
      </c>
      <c r="E70" s="202" t="s">
        <v>69</v>
      </c>
      <c r="F70" s="202" t="s">
        <v>69</v>
      </c>
      <c r="G70" s="327">
        <f>IF($A70=1,INDEX('2023'!$C:$C,MATCH(Веса!$C70,'2023'!$B:$B,0)),0)</f>
        <v>0.12</v>
      </c>
      <c r="H70" s="326">
        <f>G70*MoM!L70/100*$A70</f>
        <v>0.12065999999999999</v>
      </c>
      <c r="I70" s="326">
        <f>H70*MoM!M70/100*$A70</f>
        <v>0.12004463399999998</v>
      </c>
      <c r="J70" s="326">
        <f>I70*MoM!N70/100*$A70</f>
        <v>0.12094496875499999</v>
      </c>
      <c r="K70" s="326">
        <f>J70*MoM!O70/100*$A70</f>
        <v>0.12150131561127299</v>
      </c>
      <c r="L70" s="326">
        <f>K70*MoM!P70/100*$A70</f>
        <v>0.12167141745312877</v>
      </c>
      <c r="M70" s="326">
        <f>L70*MoM!Q70/100*$A70</f>
        <v>0.12210943455596004</v>
      </c>
      <c r="N70" s="326">
        <f>M70*MoM!R70/100*$A70</f>
        <v>0.12239028625543875</v>
      </c>
      <c r="O70" s="326">
        <f>N70*MoM!S70/100*$A70</f>
        <v>0.12272074002832843</v>
      </c>
      <c r="P70" s="326">
        <f>O70*MoM!T70/100*$A70</f>
        <v>0.12353069691251539</v>
      </c>
      <c r="Q70" s="326">
        <f>P70*MoM!U70/100*$A70</f>
        <v>0.1248771815088618</v>
      </c>
      <c r="R70" s="326">
        <f>Q70*MoM!V70/100*$A70</f>
        <v>0.12497708325406888</v>
      </c>
      <c r="S70" s="327">
        <f>IF($A70=1,INDEX('2024'!$B:$B,MATCH(Веса!D70,'2024'!$A:$A,0)),0)</f>
        <v>0.121</v>
      </c>
      <c r="T70" s="326">
        <f>S70*MoM!X70/100*$A70</f>
        <v>0.1215203</v>
      </c>
      <c r="U70" s="326">
        <f>T70*MoM!Y70/100*$A70</f>
        <v>0.12111928301000001</v>
      </c>
      <c r="V70" s="326">
        <f>U70*MoM!Z70/100*$A70</f>
        <v>0.12114350686660201</v>
      </c>
      <c r="W70" s="326">
        <f>V70*MoM!AA70/100*$A70</f>
        <v>0.12128887907484193</v>
      </c>
      <c r="X70" s="326">
        <f>W70*MoM!AB70/100*$A70</f>
        <v>0.12124036352321198</v>
      </c>
      <c r="Y70" s="326">
        <f>X70*MoM!AC70/100*$A70</f>
        <v>0.12150709232296304</v>
      </c>
      <c r="Z70" s="326">
        <f>Y70*MoM!AD70/100*$A70</f>
        <v>0.12262495757233431</v>
      </c>
      <c r="AA70" s="326">
        <f>Z70*MoM!AE70/100*$A70</f>
        <v>0.12326260735171045</v>
      </c>
      <c r="AB70" s="326">
        <f>AA70*MoM!AF70/100*$A70</f>
        <v>0.12437197081787583</v>
      </c>
      <c r="AC70" s="326">
        <f>AB70*MoM!AG70/100*$A70</f>
        <v>0.12569031370854533</v>
      </c>
      <c r="AD70" s="326">
        <f>AC70*MoM!AH70/100*$A70</f>
        <v>0.12665812912410113</v>
      </c>
      <c r="AE70" s="327">
        <f>IF($A70=1,INDEX('2025'!$C:$C,MATCH(Веса!$E70,'2025'!$B:$B,0)),0)</f>
        <v>0.112</v>
      </c>
      <c r="AF70" s="326">
        <f>AE70*MoM!AJ70/100*$A70</f>
        <v>0.11257120000000001</v>
      </c>
      <c r="AG70" s="326">
        <f>AF70*MoM!AK70/100*$A70</f>
        <v>0.11277382816000001</v>
      </c>
      <c r="AH70" s="326">
        <f>AG70*MoM!AL70/100*$A70</f>
        <v>0.113800069996256</v>
      </c>
      <c r="AI70" s="326">
        <f>AH70*MoM!AM70/100*$A70</f>
        <v>0.11419837024124289</v>
      </c>
      <c r="AJ70" s="326">
        <f>AI70*MoM!AN70/100*$A70</f>
        <v>0.11464374388518374</v>
      </c>
      <c r="AK70" s="326">
        <f>AJ70*MoM!AO70/100*$A70</f>
        <v>0.11487303137295411</v>
      </c>
      <c r="AL70" s="326">
        <f>AK70*MoM!AP70/100*$A70</f>
        <v>0.11595283786785987</v>
      </c>
      <c r="AM70" s="326">
        <f>AL70*MoM!AQ70/100*$A70</f>
        <v>0.1168340794356556</v>
      </c>
      <c r="AN70" s="326">
        <f>AM70*MoM!AR70/100*$A70</f>
        <v>0.11775706866319728</v>
      </c>
      <c r="AO70" s="326">
        <f>AN70*MoM!AS70/100*$A70</f>
        <v>0.11901706929789349</v>
      </c>
      <c r="AP70" s="326">
        <f>AO70*MoM!AT70/100*$A70</f>
        <v>0.11977877854140001</v>
      </c>
      <c r="AQ70" s="327">
        <f>IF($A70=1,INDEX('2026'!$C:$C, MATCH(Веса!$F70,'2026'!$B:$B,0)),0)</f>
        <v>0.115</v>
      </c>
      <c r="AR70" s="326">
        <f>AQ70*MoM!AV70/100*$A70</f>
        <v>0.11590850000000001</v>
      </c>
      <c r="AS70" s="326">
        <f>AR70*MoM!AW70/100*$A70</f>
        <v>0.11684735885000003</v>
      </c>
      <c r="AT70" s="326">
        <f>AS70*MoM!AX70/100*$A70</f>
        <v>0.11806257138204003</v>
      </c>
      <c r="AU70" s="326">
        <f>AT70*MoM!AY70/100*$A70</f>
        <v>0.11920777832444582</v>
      </c>
    </row>
    <row r="71" spans="1:47" x14ac:dyDescent="0.45">
      <c r="A71" s="326">
        <f>IF(ToSep25!AZ71=0,0,1)</f>
        <v>1</v>
      </c>
      <c r="B71" s="202" t="s">
        <v>70</v>
      </c>
      <c r="C71" s="202" t="s">
        <v>70</v>
      </c>
      <c r="D71" s="202" t="s">
        <v>70</v>
      </c>
      <c r="E71" s="202" t="s">
        <v>70</v>
      </c>
      <c r="F71" s="202" t="s">
        <v>70</v>
      </c>
      <c r="G71" s="327">
        <f>IF($A71=1,INDEX('2023'!$C:$C,MATCH(Веса!$C71,'2023'!$B:$B,0)),0)</f>
        <v>0.443</v>
      </c>
      <c r="H71" s="326">
        <f>G71*MoM!L71/100*$A71</f>
        <v>0.4439746</v>
      </c>
      <c r="I71" s="326">
        <f>H71*MoM!M71/100*$A71</f>
        <v>0.43762576321999996</v>
      </c>
      <c r="J71" s="326">
        <f>I71*MoM!N71/100*$A71</f>
        <v>0.43915745339126994</v>
      </c>
      <c r="K71" s="326">
        <f>J71*MoM!O71/100*$A71</f>
        <v>0.43718124485100923</v>
      </c>
      <c r="L71" s="326">
        <f>K71*MoM!P71/100*$A71</f>
        <v>0.43171647929037166</v>
      </c>
      <c r="M71" s="326">
        <f>L71*MoM!Q71/100*$A71</f>
        <v>0.42882397887912616</v>
      </c>
      <c r="N71" s="326">
        <f>M71*MoM!R71/100*$A71</f>
        <v>0.4291670380622295</v>
      </c>
      <c r="O71" s="326">
        <f>N71*MoM!S71/100*$A71</f>
        <v>0.43388787548091401</v>
      </c>
      <c r="P71" s="326">
        <f>O71*MoM!T71/100*$A71</f>
        <v>0.43553664940774151</v>
      </c>
      <c r="Q71" s="326">
        <f>P71*MoM!U71/100*$A71</f>
        <v>0.43828053029901026</v>
      </c>
      <c r="R71" s="326">
        <f>Q71*MoM!V71/100*$A71</f>
        <v>0.44029662073838566</v>
      </c>
      <c r="S71" s="327">
        <f>IF($A71=1,INDEX('2024'!$B:$B,MATCH(Веса!D71,'2024'!$A:$A,0)),0)</f>
        <v>0.42899999999999999</v>
      </c>
      <c r="T71" s="326">
        <f>S71*MoM!X71/100*$A71</f>
        <v>0.42754140000000002</v>
      </c>
      <c r="U71" s="326">
        <f>T71*MoM!Y71/100*$A71</f>
        <v>0.42848199108000001</v>
      </c>
      <c r="V71" s="326">
        <f>U71*MoM!Z71/100*$A71</f>
        <v>0.42766787529694805</v>
      </c>
      <c r="W71" s="326">
        <f>V71*MoM!AA71/100*$A71</f>
        <v>0.43057601684896729</v>
      </c>
      <c r="X71" s="326">
        <f>W71*MoM!AB71/100*$A71</f>
        <v>0.4342359129921835</v>
      </c>
      <c r="Y71" s="326">
        <f>X71*MoM!AC71/100*$A71</f>
        <v>0.43675448128753813</v>
      </c>
      <c r="Z71" s="326">
        <f>Y71*MoM!AD71/100*$A71</f>
        <v>0.44020484168970975</v>
      </c>
      <c r="AA71" s="326">
        <f>Z71*MoM!AE71/100*$A71</f>
        <v>0.44509111543246554</v>
      </c>
      <c r="AB71" s="326">
        <f>AA71*MoM!AF71/100*$A71</f>
        <v>0.44575875210561428</v>
      </c>
      <c r="AC71" s="326">
        <f>AB71*MoM!AG71/100*$A71</f>
        <v>0.44968142912414366</v>
      </c>
      <c r="AD71" s="326">
        <f>AC71*MoM!AH71/100*$A71</f>
        <v>0.45237951769888851</v>
      </c>
      <c r="AE71" s="327">
        <f>IF($A71=1,INDEX('2025'!$C:$C,MATCH(Веса!$E71,'2025'!$B:$B,0)),0)</f>
        <v>0.42499999999999999</v>
      </c>
      <c r="AF71" s="326">
        <f>AE71*MoM!AJ71/100*$A71</f>
        <v>0.42997250000000004</v>
      </c>
      <c r="AG71" s="326">
        <f>AF71*MoM!AK71/100*$A71</f>
        <v>0.44024884275000004</v>
      </c>
      <c r="AH71" s="326">
        <f>AG71*MoM!AL71/100*$A71</f>
        <v>0.45283995965265006</v>
      </c>
      <c r="AI71" s="326">
        <f>AH71*MoM!AM71/100*$A71</f>
        <v>0.46216846282149471</v>
      </c>
      <c r="AJ71" s="326">
        <f>AI71*MoM!AN71/100*$A71</f>
        <v>0.46822286968445631</v>
      </c>
      <c r="AK71" s="326">
        <f>AJ71*MoM!AO71/100*$A71</f>
        <v>0.47449705613822807</v>
      </c>
      <c r="AL71" s="326">
        <f>AK71*MoM!AP71/100*$A71</f>
        <v>0.47952672493329329</v>
      </c>
      <c r="AM71" s="326">
        <f>AL71*MoM!AQ71/100*$A71</f>
        <v>0.48614419373737272</v>
      </c>
      <c r="AN71" s="326">
        <f>AM71*MoM!AR71/100*$A71</f>
        <v>0.48774846957670603</v>
      </c>
      <c r="AO71" s="326">
        <f>AN71*MoM!AS71/100*$A71</f>
        <v>0.49667426656995972</v>
      </c>
      <c r="AP71" s="326">
        <f>AO71*MoM!AT71/100*$A71</f>
        <v>0.50352837144862517</v>
      </c>
      <c r="AQ71" s="327">
        <f>IF($A71=1,INDEX('2026'!$C:$C, MATCH(Веса!$F71,'2026'!$B:$B,0)),0)</f>
        <v>0.45700000000000002</v>
      </c>
      <c r="AR71" s="326">
        <f>AQ71*MoM!AV71/100*$A71</f>
        <v>0.46335230000000005</v>
      </c>
      <c r="AS71" s="326">
        <f>AR71*MoM!AW71/100*$A71</f>
        <v>0.46210124879000003</v>
      </c>
      <c r="AT71" s="326">
        <f>AS71*MoM!AX71/100*$A71</f>
        <v>0.46159293741633101</v>
      </c>
      <c r="AU71" s="326">
        <f>AT71*MoM!AY71/100*$A71</f>
        <v>0.45859258332312486</v>
      </c>
    </row>
    <row r="72" spans="1:47" x14ac:dyDescent="0.45">
      <c r="A72" s="326">
        <f>IF(ToSep25!AZ72=0,0,1)</f>
        <v>1</v>
      </c>
      <c r="B72" s="202" t="s">
        <v>71</v>
      </c>
      <c r="C72" s="202" t="s">
        <v>71</v>
      </c>
      <c r="D72" s="202" t="s">
        <v>71</v>
      </c>
      <c r="E72" s="202" t="s">
        <v>71</v>
      </c>
      <c r="F72" s="202" t="s">
        <v>71</v>
      </c>
      <c r="G72" s="327">
        <f>IF($A72=1,INDEX('2023'!$C:$C,MATCH(Веса!$C72,'2023'!$B:$B,0)),0)</f>
        <v>0.247</v>
      </c>
      <c r="H72" s="326">
        <f>G72*MoM!L72/100*$A72</f>
        <v>0.24702470000000001</v>
      </c>
      <c r="I72" s="326">
        <f>H72*MoM!M72/100*$A72</f>
        <v>0.24450504806000001</v>
      </c>
      <c r="J72" s="326">
        <f>I72*MoM!N72/100*$A72</f>
        <v>0.24545861774743399</v>
      </c>
      <c r="K72" s="326">
        <f>J72*MoM!O72/100*$A72</f>
        <v>0.24467315017064223</v>
      </c>
      <c r="L72" s="326">
        <f>K72*MoM!P72/100*$A72</f>
        <v>0.2437433921999938</v>
      </c>
      <c r="M72" s="326">
        <f>L72*MoM!Q72/100*$A72</f>
        <v>0.24388963823531382</v>
      </c>
      <c r="N72" s="326">
        <f>M72*MoM!R72/100*$A72</f>
        <v>0.24364574859707852</v>
      </c>
      <c r="O72" s="326">
        <f>N72*MoM!S72/100*$A72</f>
        <v>0.24274425932726931</v>
      </c>
      <c r="P72" s="326">
        <f>O72*MoM!T72/100*$A72</f>
        <v>0.24271998490133659</v>
      </c>
      <c r="Q72" s="326">
        <f>P72*MoM!U72/100*$A72</f>
        <v>0.24446756879262621</v>
      </c>
      <c r="R72" s="326">
        <f>Q72*MoM!V72/100*$A72</f>
        <v>0.24561656636595156</v>
      </c>
      <c r="S72" s="327">
        <f>IF($A72=1,INDEX('2024'!$B:$B,MATCH(Веса!D72,'2024'!$A:$A,0)),0)</f>
        <v>0.23200000000000001</v>
      </c>
      <c r="T72" s="326">
        <f>S72*MoM!X72/100*$A72</f>
        <v>0.23151280000000005</v>
      </c>
      <c r="U72" s="326">
        <f>T72*MoM!Y72/100*$A72</f>
        <v>0.23116553080000002</v>
      </c>
      <c r="V72" s="326">
        <f>U72*MoM!Z72/100*$A72</f>
        <v>0.23088813216303999</v>
      </c>
      <c r="W72" s="326">
        <f>V72*MoM!AA72/100*$A72</f>
        <v>0.23264288196747912</v>
      </c>
      <c r="X72" s="326">
        <f>W72*MoM!AB72/100*$A72</f>
        <v>0.23431791071764496</v>
      </c>
      <c r="Y72" s="326">
        <f>X72*MoM!AC72/100*$A72</f>
        <v>0.23593470430159669</v>
      </c>
      <c r="Z72" s="326">
        <f>Y72*MoM!AD72/100*$A72</f>
        <v>0.23716156476396499</v>
      </c>
      <c r="AA72" s="326">
        <f>Z72*MoM!AE72/100*$A72</f>
        <v>0.23834737258778482</v>
      </c>
      <c r="AB72" s="326">
        <f>AA72*MoM!AF72/100*$A72</f>
        <v>0.23937226628991229</v>
      </c>
      <c r="AC72" s="326">
        <f>AB72*MoM!AG72/100*$A72</f>
        <v>0.24353734372335675</v>
      </c>
      <c r="AD72" s="326">
        <f>AC72*MoM!AH72/100*$A72</f>
        <v>0.24675203666050505</v>
      </c>
      <c r="AE72" s="327">
        <f>IF($A72=1,INDEX('2025'!$C:$C,MATCH(Веса!$E72,'2025'!$B:$B,0)),0)</f>
        <v>0.22900000000000001</v>
      </c>
      <c r="AF72" s="326">
        <f>AE72*MoM!AJ72/100*$A72</f>
        <v>0.23264110000000002</v>
      </c>
      <c r="AG72" s="326">
        <f>AF72*MoM!AK72/100*$A72</f>
        <v>0.23813142996000003</v>
      </c>
      <c r="AH72" s="326">
        <f>AG72*MoM!AL72/100*$A72</f>
        <v>0.24658509572358003</v>
      </c>
      <c r="AI72" s="326">
        <f>AH72*MoM!AM72/100*$A72</f>
        <v>0.2532922103272614</v>
      </c>
      <c r="AJ72" s="326">
        <f>AI72*MoM!AN72/100*$A72</f>
        <v>0.25828206687070848</v>
      </c>
      <c r="AK72" s="326">
        <f>AJ72*MoM!AO72/100*$A72</f>
        <v>0.26365433386161924</v>
      </c>
      <c r="AL72" s="326">
        <f>AK72*MoM!AP72/100*$A72</f>
        <v>0.26882195880530696</v>
      </c>
      <c r="AM72" s="326">
        <f>AL72*MoM!AQ72/100*$A72</f>
        <v>0.27487045287842637</v>
      </c>
      <c r="AN72" s="326">
        <f>AM72*MoM!AR72/100*$A72</f>
        <v>0.27794900195066474</v>
      </c>
      <c r="AO72" s="326">
        <f>AN72*MoM!AS72/100*$A72</f>
        <v>0.28250736558265566</v>
      </c>
      <c r="AP72" s="326">
        <f>AO72*MoM!AT72/100*$A72</f>
        <v>0.28643421796425456</v>
      </c>
      <c r="AQ72" s="327">
        <f>IF($A72=1,INDEX('2026'!$C:$C, MATCH(Веса!$F72,'2026'!$B:$B,0)),0)</f>
        <v>0.26900000000000002</v>
      </c>
      <c r="AR72" s="326">
        <f>AQ72*MoM!AV72/100*$A72</f>
        <v>0.2703719</v>
      </c>
      <c r="AS72" s="326">
        <f>AR72*MoM!AW72/100*$A72</f>
        <v>0.26866855703000003</v>
      </c>
      <c r="AT72" s="326">
        <f>AS72*MoM!AX72/100*$A72</f>
        <v>0.26737894795625605</v>
      </c>
      <c r="AU72" s="326">
        <f>AT72*MoM!AY72/100*$A72</f>
        <v>0.26687092795513917</v>
      </c>
    </row>
    <row r="73" spans="1:47" x14ac:dyDescent="0.45">
      <c r="A73" s="326">
        <f>IF(ToSep25!AZ73=0,0,1)</f>
        <v>1</v>
      </c>
      <c r="B73" s="202" t="s">
        <v>72</v>
      </c>
      <c r="C73" s="202" t="s">
        <v>72</v>
      </c>
      <c r="D73" s="202" t="s">
        <v>72</v>
      </c>
      <c r="E73" s="202" t="s">
        <v>72</v>
      </c>
      <c r="F73" s="202" t="s">
        <v>72</v>
      </c>
      <c r="G73" s="327">
        <f>IF($A73=1,INDEX('2023'!$C:$C,MATCH(Веса!$C73,'2023'!$B:$B,0)),0)</f>
        <v>0.217</v>
      </c>
      <c r="H73" s="326">
        <f>G73*MoM!L73/100*$A73</f>
        <v>0.2162839</v>
      </c>
      <c r="I73" s="326">
        <f>H73*MoM!M73/100*$A73</f>
        <v>0.21409943260999997</v>
      </c>
      <c r="J73" s="326">
        <f>I73*MoM!N73/100*$A73</f>
        <v>0.21551248886522598</v>
      </c>
      <c r="K73" s="326">
        <f>J73*MoM!O73/100*$A73</f>
        <v>0.21544783511856638</v>
      </c>
      <c r="L73" s="326">
        <f>K73*MoM!P73/100*$A73</f>
        <v>0.21555555903612564</v>
      </c>
      <c r="M73" s="326">
        <f>L73*MoM!Q73/100*$A73</f>
        <v>0.21568489237154734</v>
      </c>
      <c r="N73" s="326">
        <f>M73*MoM!R73/100*$A73</f>
        <v>0.21678488532264226</v>
      </c>
      <c r="O73" s="326">
        <f>N73*MoM!S73/100*$A73</f>
        <v>0.2164597079946583</v>
      </c>
      <c r="P73" s="326">
        <f>O73*MoM!T73/100*$A73</f>
        <v>0.21836455342501129</v>
      </c>
      <c r="Q73" s="326">
        <f>P73*MoM!U73/100*$A73</f>
        <v>0.2200022875756989</v>
      </c>
      <c r="R73" s="326">
        <f>Q73*MoM!V73/100*$A73</f>
        <v>0.21943028162800207</v>
      </c>
      <c r="S73" s="327">
        <f>IF($A73=1,INDEX('2024'!$B:$B,MATCH(Веса!D73,'2024'!$A:$A,0)),0)</f>
        <v>0.20699999999999999</v>
      </c>
      <c r="T73" s="326">
        <f>S73*MoM!X73/100*$A73</f>
        <v>0.20656530000000001</v>
      </c>
      <c r="U73" s="326">
        <f>T73*MoM!Y73/100*$A73</f>
        <v>0.20590429104000002</v>
      </c>
      <c r="V73" s="326">
        <f>U73*MoM!Z73/100*$A73</f>
        <v>0.20621314747656005</v>
      </c>
      <c r="W73" s="326">
        <f>V73*MoM!AA73/100*$A73</f>
        <v>0.20769788213839127</v>
      </c>
      <c r="X73" s="326">
        <f>W73*MoM!AB73/100*$A73</f>
        <v>0.20933869540728459</v>
      </c>
      <c r="Y73" s="326">
        <f>X73*MoM!AC73/100*$A73</f>
        <v>0.20996671149350643</v>
      </c>
      <c r="Z73" s="326">
        <f>Y73*MoM!AD73/100*$A73</f>
        <v>0.20832897114385709</v>
      </c>
      <c r="AA73" s="326">
        <f>Z73*MoM!AE73/100*$A73</f>
        <v>0.20974560814763535</v>
      </c>
      <c r="AB73" s="326">
        <f>AA73*MoM!AF73/100*$A73</f>
        <v>0.20886467659341526</v>
      </c>
      <c r="AC73" s="326">
        <f>AB73*MoM!AG73/100*$A73</f>
        <v>0.21057736694148127</v>
      </c>
      <c r="AD73" s="326">
        <f>AC73*MoM!AH73/100*$A73</f>
        <v>0.21106169488544668</v>
      </c>
      <c r="AE73" s="327">
        <f>IF($A73=1,INDEX('2025'!$C:$C,MATCH(Веса!$E73,'2025'!$B:$B,0)),0)</f>
        <v>0.191</v>
      </c>
      <c r="AF73" s="326">
        <f>AE73*MoM!AJ73/100*$A73</f>
        <v>0.1928145</v>
      </c>
      <c r="AG73" s="326">
        <f>AF73*MoM!AK73/100*$A73</f>
        <v>0.19564887315000001</v>
      </c>
      <c r="AH73" s="326">
        <f>AG73*MoM!AL73/100*$A73</f>
        <v>0.19838795737410003</v>
      </c>
      <c r="AI73" s="326">
        <f>AH73*MoM!AM73/100*$A73</f>
        <v>0.20100667841143813</v>
      </c>
      <c r="AJ73" s="326">
        <f>AI73*MoM!AN73/100*$A73</f>
        <v>0.20086597373655013</v>
      </c>
      <c r="AK73" s="326">
        <f>AJ73*MoM!AO73/100*$A73</f>
        <v>0.20136813867089148</v>
      </c>
      <c r="AL73" s="326">
        <f>AK73*MoM!AP73/100*$A73</f>
        <v>0.20100567602128386</v>
      </c>
      <c r="AM73" s="326">
        <f>AL73*MoM!AQ73/100*$A73</f>
        <v>0.20022175388480087</v>
      </c>
      <c r="AN73" s="326">
        <f>AM73*MoM!AR73/100*$A73</f>
        <v>0.2004019534632972</v>
      </c>
      <c r="AO73" s="326">
        <f>AN73*MoM!AS73/100*$A73</f>
        <v>0.20028171229121919</v>
      </c>
      <c r="AP73" s="326">
        <f>AO73*MoM!AT73/100*$A73</f>
        <v>0.20158354342111212</v>
      </c>
      <c r="AQ73" s="327">
        <f>IF($A73=1,INDEX('2026'!$C:$C, MATCH(Веса!$F73,'2026'!$B:$B,0)),0)</f>
        <v>0.17699999999999999</v>
      </c>
      <c r="AR73" s="326">
        <f>AQ73*MoM!AV73/100*$A73</f>
        <v>0.177708</v>
      </c>
      <c r="AS73" s="326">
        <f>AR73*MoM!AW73/100*$A73</f>
        <v>0.17763691680000002</v>
      </c>
      <c r="AT73" s="326">
        <f>AS73*MoM!AX73/100*$A73</f>
        <v>0.17653556791584002</v>
      </c>
      <c r="AU73" s="326">
        <f>AT73*MoM!AY73/100*$A73</f>
        <v>0.17738293864183607</v>
      </c>
    </row>
    <row r="74" spans="1:47" ht="26.25" x14ac:dyDescent="0.45">
      <c r="A74" s="326">
        <f>IF(ToSep25!AZ74=0,0,1)</f>
        <v>1</v>
      </c>
      <c r="B74" s="202" t="s">
        <v>73</v>
      </c>
      <c r="C74" s="202" t="s">
        <v>73</v>
      </c>
      <c r="D74" s="202" t="s">
        <v>73</v>
      </c>
      <c r="E74" s="202" t="s">
        <v>73</v>
      </c>
      <c r="F74" s="202" t="s">
        <v>73</v>
      </c>
      <c r="G74" s="327">
        <f>IF($A74=1,INDEX('2023'!$C:$C,MATCH(Веса!$C74,'2023'!$B:$B,0)),0)</f>
        <v>0.13900000000000001</v>
      </c>
      <c r="H74" s="326">
        <f>G74*MoM!L74/100*$A74</f>
        <v>0.13802700000000001</v>
      </c>
      <c r="I74" s="326">
        <f>H74*MoM!M74/100*$A74</f>
        <v>0.1371298245</v>
      </c>
      <c r="J74" s="326">
        <f>I74*MoM!N74/100*$A74</f>
        <v>0.13722581537715001</v>
      </c>
      <c r="K74" s="326">
        <f>J74*MoM!O74/100*$A74</f>
        <v>0.13658085404487741</v>
      </c>
      <c r="L74" s="326">
        <f>K74*MoM!P74/100*$A74</f>
        <v>0.1372501002296973</v>
      </c>
      <c r="M74" s="326">
        <f>L74*MoM!Q74/100*$A74</f>
        <v>0.13707167509939869</v>
      </c>
      <c r="N74" s="326">
        <f>M74*MoM!R74/100*$A74</f>
        <v>0.13666046007410049</v>
      </c>
      <c r="O74" s="326">
        <f>N74*MoM!S74/100*$A74</f>
        <v>0.13645546938398934</v>
      </c>
      <c r="P74" s="326">
        <f>O74*MoM!T74/100*$A74</f>
        <v>0.1371923289186629</v>
      </c>
      <c r="Q74" s="326">
        <f>P74*MoM!U74/100*$A74</f>
        <v>0.13811151752241796</v>
      </c>
      <c r="R74" s="326">
        <f>Q74*MoM!V74/100*$A74</f>
        <v>0.13851204092323299</v>
      </c>
      <c r="S74" s="327">
        <f>IF($A74=1,INDEX('2024'!$B:$B,MATCH(Веса!D74,'2024'!$A:$A,0)),0)</f>
        <v>0.13900000000000001</v>
      </c>
      <c r="T74" s="326">
        <f>S74*MoM!X74/100*$A74</f>
        <v>0.1391946</v>
      </c>
      <c r="U74" s="326">
        <f>T74*MoM!Y74/100*$A74</f>
        <v>0.13792792914000002</v>
      </c>
      <c r="V74" s="326">
        <f>U74*MoM!Z74/100*$A74</f>
        <v>0.13766586607463402</v>
      </c>
      <c r="W74" s="326">
        <f>V74*MoM!AA74/100*$A74</f>
        <v>0.13867082689697885</v>
      </c>
      <c r="X74" s="326">
        <f>W74*MoM!AB74/100*$A74</f>
        <v>0.13900363688153161</v>
      </c>
      <c r="Y74" s="326">
        <f>X74*MoM!AC74/100*$A74</f>
        <v>0.13954575106536959</v>
      </c>
      <c r="Z74" s="326">
        <f>Y74*MoM!AD74/100*$A74</f>
        <v>0.13942015988941076</v>
      </c>
      <c r="AA74" s="326">
        <f>Z74*MoM!AE74/100*$A74</f>
        <v>0.13918314561759876</v>
      </c>
      <c r="AB74" s="326">
        <f>AA74*MoM!AF74/100*$A74</f>
        <v>0.13901612584285764</v>
      </c>
      <c r="AC74" s="326">
        <f>AB74*MoM!AG74/100*$A74</f>
        <v>0.13898832261768906</v>
      </c>
      <c r="AD74" s="326">
        <f>AC74*MoM!AH74/100*$A74</f>
        <v>0.13940528758554213</v>
      </c>
      <c r="AE74" s="327">
        <f>IF($A74=1,INDEX('2025'!$C:$C,MATCH(Веса!$E74,'2025'!$B:$B,0)),0)</f>
        <v>0.13500000000000001</v>
      </c>
      <c r="AF74" s="326">
        <f>AE74*MoM!AJ74/100*$A74</f>
        <v>0.13508100000000001</v>
      </c>
      <c r="AG74" s="326">
        <f>AF74*MoM!AK74/100*$A74</f>
        <v>0.13571588070000001</v>
      </c>
      <c r="AH74" s="326">
        <f>AG74*MoM!AL74/100*$A74</f>
        <v>0.13631303057508001</v>
      </c>
      <c r="AI74" s="326">
        <f>AH74*MoM!AM74/100*$A74</f>
        <v>0.13674923227292027</v>
      </c>
      <c r="AJ74" s="326">
        <f>AI74*MoM!AN74/100*$A74</f>
        <v>0.13596976164896463</v>
      </c>
      <c r="AK74" s="326">
        <f>AJ74*MoM!AO74/100*$A74</f>
        <v>0.13528991284071978</v>
      </c>
      <c r="AL74" s="326">
        <f>AK74*MoM!AP74/100*$A74</f>
        <v>0.13480286915449319</v>
      </c>
      <c r="AM74" s="326">
        <f>AL74*MoM!AQ74/100*$A74</f>
        <v>0.13487027058907042</v>
      </c>
      <c r="AN74" s="326">
        <f>AM74*MoM!AR74/100*$A74</f>
        <v>0.13415545815494834</v>
      </c>
      <c r="AO74" s="326">
        <f>AN74*MoM!AS74/100*$A74</f>
        <v>0.13390056278445395</v>
      </c>
      <c r="AP74" s="326">
        <f>AO74*MoM!AT74/100*$A74</f>
        <v>0.13431565452908575</v>
      </c>
      <c r="AQ74" s="327">
        <f>IF($A74=1,INDEX('2026'!$C:$C, MATCH(Веса!$F74,'2026'!$B:$B,0)),0)</f>
        <v>0.121</v>
      </c>
      <c r="AR74" s="326">
        <f>AQ74*MoM!AV74/100*$A74</f>
        <v>0.12160499999999999</v>
      </c>
      <c r="AS74" s="326">
        <f>AR74*MoM!AW74/100*$A74</f>
        <v>0.12136178999999998</v>
      </c>
      <c r="AT74" s="326">
        <f>AS74*MoM!AX74/100*$A74</f>
        <v>0.12042730421699999</v>
      </c>
      <c r="AU74" s="326">
        <f>AT74*MoM!AY74/100*$A74</f>
        <v>0.12033096237362638</v>
      </c>
    </row>
    <row r="75" spans="1:47" x14ac:dyDescent="0.45">
      <c r="A75" s="326">
        <f>IF(ToSep25!AZ75=0,0,1)</f>
        <v>1</v>
      </c>
      <c r="B75" s="202" t="s">
        <v>74</v>
      </c>
      <c r="C75" s="202" t="s">
        <v>74</v>
      </c>
      <c r="D75" s="202" t="s">
        <v>74</v>
      </c>
      <c r="E75" s="202" t="s">
        <v>74</v>
      </c>
      <c r="F75" s="202" t="s">
        <v>74</v>
      </c>
      <c r="G75" s="327">
        <f>IF($A75=1,INDEX('2023'!$C:$C,MATCH(Веса!$C75,'2023'!$B:$B,0)),0)</f>
        <v>0.122</v>
      </c>
      <c r="H75" s="326">
        <f>G75*MoM!L75/100*$A75</f>
        <v>0.12099960000000001</v>
      </c>
      <c r="I75" s="326">
        <f>H75*MoM!M75/100*$A75</f>
        <v>0.11975330412000001</v>
      </c>
      <c r="J75" s="326">
        <f>I75*MoM!N75/100*$A75</f>
        <v>0.12042392262307201</v>
      </c>
      <c r="K75" s="326">
        <f>J75*MoM!O75/100*$A75</f>
        <v>0.11994222693257972</v>
      </c>
      <c r="L75" s="326">
        <f>K75*MoM!P75/100*$A75</f>
        <v>0.11989425004180669</v>
      </c>
      <c r="M75" s="326">
        <f>L75*MoM!Q75/100*$A75</f>
        <v>0.11997817601683596</v>
      </c>
      <c r="N75" s="326">
        <f>M75*MoM!R75/100*$A75</f>
        <v>0.11973821966480229</v>
      </c>
      <c r="O75" s="326">
        <f>N75*MoM!S75/100*$A75</f>
        <v>0.12032493694115981</v>
      </c>
      <c r="P75" s="326">
        <f>O75*MoM!T75/100*$A75</f>
        <v>0.12168460872859491</v>
      </c>
      <c r="Q75" s="326">
        <f>P75*MoM!U75/100*$A75</f>
        <v>0.12157509258073917</v>
      </c>
      <c r="R75" s="326">
        <f>Q75*MoM!V75/100*$A75</f>
        <v>0.12225591309919132</v>
      </c>
      <c r="S75" s="327">
        <f>IF($A75=1,INDEX('2024'!$B:$B,MATCH(Веса!D75,'2024'!$A:$A,0)),0)</f>
        <v>0.11600000000000001</v>
      </c>
      <c r="T75" s="326">
        <f>S75*MoM!X75/100*$A75</f>
        <v>0.11634800000000001</v>
      </c>
      <c r="U75" s="326">
        <f>T75*MoM!Y75/100*$A75</f>
        <v>0.11567318160000001</v>
      </c>
      <c r="V75" s="326">
        <f>U75*MoM!Z75/100*$A75</f>
        <v>0.11567318160000001</v>
      </c>
      <c r="W75" s="326">
        <f>V75*MoM!AA75/100*$A75</f>
        <v>0.11722320223344002</v>
      </c>
      <c r="X75" s="326">
        <f>W75*MoM!AB75/100*$A75</f>
        <v>0.11693014422785641</v>
      </c>
      <c r="Y75" s="326">
        <f>X75*MoM!AC75/100*$A75</f>
        <v>0.11656766078075005</v>
      </c>
      <c r="Z75" s="326">
        <f>Y75*MoM!AD75/100*$A75</f>
        <v>0.1166376013772185</v>
      </c>
      <c r="AA75" s="326">
        <f>Z75*MoM!AE75/100*$A75</f>
        <v>0.1166376013772185</v>
      </c>
      <c r="AB75" s="326">
        <f>AA75*MoM!AF75/100*$A75</f>
        <v>0.11685921281983522</v>
      </c>
      <c r="AC75" s="326">
        <f>AB75*MoM!AG75/100*$A75</f>
        <v>0.11691764242624514</v>
      </c>
      <c r="AD75" s="326">
        <f>AC75*MoM!AH75/100*$A75</f>
        <v>0.11754899769534687</v>
      </c>
      <c r="AE75" s="327">
        <f>IF($A75=1,INDEX('2025'!$C:$C,MATCH(Веса!$E75,'2025'!$B:$B,0)),0)</f>
        <v>0.113</v>
      </c>
      <c r="AF75" s="326">
        <f>AE75*MoM!AJ75/100*$A75</f>
        <v>0.11295479999999999</v>
      </c>
      <c r="AG75" s="326">
        <f>AF75*MoM!AK75/100*$A75</f>
        <v>0.11444580335999997</v>
      </c>
      <c r="AH75" s="326">
        <f>AG75*MoM!AL75/100*$A75</f>
        <v>0.11543003726889597</v>
      </c>
      <c r="AI75" s="326">
        <f>AH75*MoM!AM75/100*$A75</f>
        <v>0.11687291273475717</v>
      </c>
      <c r="AJ75" s="326">
        <f>AI75*MoM!AN75/100*$A75</f>
        <v>0.11723521876423491</v>
      </c>
      <c r="AK75" s="326">
        <f>AJ75*MoM!AO75/100*$A75</f>
        <v>0.11732900693924631</v>
      </c>
      <c r="AL75" s="326">
        <f>AK75*MoM!AP75/100*$A75</f>
        <v>0.1174698017475734</v>
      </c>
      <c r="AM75" s="326">
        <f>AL75*MoM!AQ75/100*$A75</f>
        <v>0.11718787422337923</v>
      </c>
      <c r="AN75" s="326">
        <f>AM75*MoM!AR75/100*$A75</f>
        <v>0.11698865483719949</v>
      </c>
      <c r="AO75" s="326">
        <f>AN75*MoM!AS75/100*$A75</f>
        <v>0.11791286521041337</v>
      </c>
      <c r="AP75" s="326">
        <f>AO75*MoM!AT75/100*$A75</f>
        <v>0.11767703947999256</v>
      </c>
      <c r="AQ75" s="327">
        <f>IF($A75=1,INDEX('2026'!$C:$C, MATCH(Веса!$F75,'2026'!$B:$B,0)),0)</f>
        <v>9.9000000000000005E-2</v>
      </c>
      <c r="AR75" s="326">
        <f>AQ75*MoM!AV75/100*$A75</f>
        <v>9.9178200000000008E-2</v>
      </c>
      <c r="AS75" s="326">
        <f>AR75*MoM!AW75/100*$A75</f>
        <v>9.9336885119999996E-2</v>
      </c>
      <c r="AT75" s="326">
        <f>AS75*MoM!AX75/100*$A75</f>
        <v>9.8780598563327993E-2</v>
      </c>
      <c r="AU75" s="326">
        <f>AT75*MoM!AY75/100*$A75</f>
        <v>9.9363404094851629E-2</v>
      </c>
    </row>
    <row r="76" spans="1:47" x14ac:dyDescent="0.45">
      <c r="A76" s="326">
        <f>IF(ToSep25!AZ76=0,0,1)</f>
        <v>1</v>
      </c>
      <c r="B76" s="202" t="s">
        <v>75</v>
      </c>
      <c r="C76" s="202" t="s">
        <v>75</v>
      </c>
      <c r="D76" s="202" t="s">
        <v>75</v>
      </c>
      <c r="E76" s="202" t="s">
        <v>75</v>
      </c>
      <c r="F76" s="202" t="s">
        <v>75</v>
      </c>
      <c r="G76" s="327">
        <f>IF($A76=1,INDEX('2023'!$C:$C,MATCH(Веса!$C76,'2023'!$B:$B,0)),0)</f>
        <v>3.1E-2</v>
      </c>
      <c r="H76" s="326">
        <f>G76*MoM!L76/100*$A76</f>
        <v>3.1018599999999997E-2</v>
      </c>
      <c r="I76" s="326">
        <f>H76*MoM!M76/100*$A76</f>
        <v>3.0506793099999995E-2</v>
      </c>
      <c r="J76" s="326">
        <f>I76*MoM!N76/100*$A76</f>
        <v>3.0323752341399998E-2</v>
      </c>
      <c r="K76" s="326">
        <f>J76*MoM!O76/100*$A76</f>
        <v>3.0311622840463435E-2</v>
      </c>
      <c r="L76" s="326">
        <f>K76*MoM!P76/100*$A76</f>
        <v>3.010550380514828E-2</v>
      </c>
      <c r="M76" s="326">
        <f>L76*MoM!Q76/100*$A76</f>
        <v>3.0490854253854179E-2</v>
      </c>
      <c r="N76" s="326">
        <f>M76*MoM!R76/100*$A76</f>
        <v>3.0439019801622624E-2</v>
      </c>
      <c r="O76" s="326">
        <f>N76*MoM!S76/100*$A76</f>
        <v>3.0697751469936415E-2</v>
      </c>
      <c r="P76" s="326">
        <f>O76*MoM!T76/100*$A76</f>
        <v>3.0906496179931985E-2</v>
      </c>
      <c r="Q76" s="326">
        <f>P76*MoM!U76/100*$A76</f>
        <v>3.0826139289864159E-2</v>
      </c>
      <c r="R76" s="326">
        <f>Q76*MoM!V76/100*$A76</f>
        <v>3.1186805119555568E-2</v>
      </c>
      <c r="S76" s="327">
        <f>IF($A76=1,INDEX('2024'!$B:$B,MATCH(Веса!D76,'2024'!$A:$A,0)),0)</f>
        <v>2.8000000000000001E-2</v>
      </c>
      <c r="T76" s="326">
        <f>S76*MoM!X76/100*$A76</f>
        <v>2.8086800000000002E-2</v>
      </c>
      <c r="U76" s="326">
        <f>T76*MoM!Y76/100*$A76</f>
        <v>2.8255320799999997E-2</v>
      </c>
      <c r="V76" s="326">
        <f>U76*MoM!Z76/100*$A76</f>
        <v>2.8362691019039998E-2</v>
      </c>
      <c r="W76" s="326">
        <f>V76*MoM!AA76/100*$A76</f>
        <v>2.8842020497261769E-2</v>
      </c>
      <c r="X76" s="326">
        <f>W76*MoM!AB76/100*$A76</f>
        <v>2.9023725226394518E-2</v>
      </c>
      <c r="Y76" s="326">
        <f>X76*MoM!AC76/100*$A76</f>
        <v>2.9517128555243227E-2</v>
      </c>
      <c r="Z76" s="326">
        <f>Y76*MoM!AD76/100*$A76</f>
        <v>3.0370173570489756E-2</v>
      </c>
      <c r="AA76" s="326">
        <f>Z76*MoM!AE76/100*$A76</f>
        <v>3.1253945621391006E-2</v>
      </c>
      <c r="AB76" s="326">
        <f>AA76*MoM!AF76/100*$A76</f>
        <v>3.1763384935019678E-2</v>
      </c>
      <c r="AC76" s="326">
        <f>AB76*MoM!AG76/100*$A76</f>
        <v>3.2163603585200928E-2</v>
      </c>
      <c r="AD76" s="326">
        <f>AC76*MoM!AH76/100*$A76</f>
        <v>3.2327637963485457E-2</v>
      </c>
      <c r="AE76" s="327">
        <f>IF($A76=1,INDEX('2025'!$C:$C,MATCH(Веса!$E76,'2025'!$B:$B,0)),0)</f>
        <v>2.7E-2</v>
      </c>
      <c r="AF76" s="326">
        <f>AE76*MoM!AJ76/100*$A76</f>
        <v>2.7216000000000001E-2</v>
      </c>
      <c r="AG76" s="326">
        <f>AF76*MoM!AK76/100*$A76</f>
        <v>2.78065872E-2</v>
      </c>
      <c r="AH76" s="326">
        <f>AG76*MoM!AL76/100*$A76</f>
        <v>2.845448068176E-2</v>
      </c>
      <c r="AI76" s="326">
        <f>AH76*MoM!AM76/100*$A76</f>
        <v>2.8710571007895841E-2</v>
      </c>
      <c r="AJ76" s="326">
        <f>AI76*MoM!AN76/100*$A76</f>
        <v>2.879957377802032E-2</v>
      </c>
      <c r="AK76" s="326">
        <f>AJ76*MoM!AO76/100*$A76</f>
        <v>2.8943571646910419E-2</v>
      </c>
      <c r="AL76" s="326">
        <f>AK76*MoM!AP76/100*$A76</f>
        <v>2.927931707801458E-2</v>
      </c>
      <c r="AM76" s="326">
        <f>AL76*MoM!AQ76/100*$A76</f>
        <v>2.9241253965813164E-2</v>
      </c>
      <c r="AN76" s="326">
        <f>AM76*MoM!AR76/100*$A76</f>
        <v>2.9048261689638796E-2</v>
      </c>
      <c r="AO76" s="326">
        <f>AN76*MoM!AS76/100*$A76</f>
        <v>2.8929163816711276E-2</v>
      </c>
      <c r="AP76" s="326">
        <f>AO76*MoM!AT76/100*$A76</f>
        <v>2.9079595468558175E-2</v>
      </c>
      <c r="AQ76" s="327">
        <f>IF($A76=1,INDEX('2026'!$C:$C, MATCH(Веса!$F76,'2026'!$B:$B,0)),0)</f>
        <v>2.4E-2</v>
      </c>
      <c r="AR76" s="326">
        <f>AQ76*MoM!AV76/100*$A76</f>
        <v>2.4285600000000001E-2</v>
      </c>
      <c r="AS76" s="326">
        <f>AR76*MoM!AW76/100*$A76</f>
        <v>2.4336599760000001E-2</v>
      </c>
      <c r="AT76" s="326">
        <f>AS76*MoM!AX76/100*$A76</f>
        <v>2.4329298780071999E-2</v>
      </c>
      <c r="AU76" s="326">
        <f>AT76*MoM!AY76/100*$A76</f>
        <v>2.4463109923362394E-2</v>
      </c>
    </row>
    <row r="77" spans="1:47" x14ac:dyDescent="0.45">
      <c r="A77" s="326">
        <f>IF(ToSep25!AZ77=0,0,1)</f>
        <v>1</v>
      </c>
      <c r="B77" s="202" t="s">
        <v>76</v>
      </c>
      <c r="C77" s="202" t="s">
        <v>76</v>
      </c>
      <c r="D77" s="202" t="s">
        <v>76</v>
      </c>
      <c r="E77" s="202" t="s">
        <v>76</v>
      </c>
      <c r="F77" s="202" t="s">
        <v>76</v>
      </c>
      <c r="G77" s="327">
        <f>IF($A77=1,INDEX('2023'!$C:$C,MATCH(Веса!$C77,'2023'!$B:$B,0)),0)</f>
        <v>0.307</v>
      </c>
      <c r="H77" s="326">
        <f>G77*MoM!L77/100*$A77</f>
        <v>0.30767539999999999</v>
      </c>
      <c r="I77" s="326">
        <f>H77*MoM!M77/100*$A77</f>
        <v>0.30724465443999999</v>
      </c>
      <c r="J77" s="326">
        <f>I77*MoM!N77/100*$A77</f>
        <v>0.30604640028768398</v>
      </c>
      <c r="K77" s="326">
        <f>J77*MoM!O77/100*$A77</f>
        <v>0.3059545863675977</v>
      </c>
      <c r="L77" s="326">
        <f>K77*MoM!P77/100*$A77</f>
        <v>0.30457779072894353</v>
      </c>
      <c r="M77" s="326">
        <f>L77*MoM!Q77/100*$A77</f>
        <v>0.30466916406616223</v>
      </c>
      <c r="N77" s="326">
        <f>M77*MoM!R77/100*$A77</f>
        <v>0.30412075957084311</v>
      </c>
      <c r="O77" s="326">
        <f>N77*MoM!S77/100*$A77</f>
        <v>0.30454652863424231</v>
      </c>
      <c r="P77" s="326">
        <f>O77*MoM!T77/100*$A77</f>
        <v>0.30469880189855941</v>
      </c>
      <c r="Q77" s="326">
        <f>P77*MoM!U77/100*$A77</f>
        <v>0.30500350070045795</v>
      </c>
      <c r="R77" s="326">
        <f>Q77*MoM!V77/100*$A77</f>
        <v>0.30610151330297958</v>
      </c>
      <c r="S77" s="327">
        <f>IF($A77=1,INDEX('2024'!$B:$B,MATCH(Веса!D77,'2024'!$A:$A,0)),0)</f>
        <v>0.29299999999999998</v>
      </c>
      <c r="T77" s="326">
        <f>S77*MoM!X77/100*$A77</f>
        <v>0.29425989999999996</v>
      </c>
      <c r="U77" s="326">
        <f>T77*MoM!Y77/100*$A77</f>
        <v>0.29449530791999995</v>
      </c>
      <c r="V77" s="326">
        <f>U77*MoM!Z77/100*$A77</f>
        <v>0.29579108727484793</v>
      </c>
      <c r="W77" s="326">
        <f>V77*MoM!AA77/100*$A77</f>
        <v>0.29913352656105369</v>
      </c>
      <c r="X77" s="326">
        <f>W77*MoM!AB77/100*$A77</f>
        <v>0.3010180677783883</v>
      </c>
      <c r="Y77" s="326">
        <f>X77*MoM!AC77/100*$A77</f>
        <v>0.30228234366305751</v>
      </c>
      <c r="Z77" s="326">
        <f>Y77*MoM!AD77/100*$A77</f>
        <v>0.3016173225069988</v>
      </c>
      <c r="AA77" s="326">
        <f>Z77*MoM!AE77/100*$A77</f>
        <v>0.30197926329400721</v>
      </c>
      <c r="AB77" s="326">
        <f>AA77*MoM!AF77/100*$A77</f>
        <v>0.30445549325301807</v>
      </c>
      <c r="AC77" s="326">
        <f>AB77*MoM!AG77/100*$A77</f>
        <v>0.30606910736725906</v>
      </c>
      <c r="AD77" s="326">
        <f>AC77*MoM!AH77/100*$A77</f>
        <v>0.31004800576303343</v>
      </c>
      <c r="AE77" s="327">
        <f>IF($A77=1,INDEX('2025'!$C:$C,MATCH(Веса!$E77,'2025'!$B:$B,0)),0)</f>
        <v>0.27200000000000002</v>
      </c>
      <c r="AF77" s="326">
        <f>AE77*MoM!AJ77/100*$A77</f>
        <v>0.27423039999999999</v>
      </c>
      <c r="AG77" s="326">
        <f>AF77*MoM!AK77/100*$A77</f>
        <v>0.27831643295999997</v>
      </c>
      <c r="AH77" s="326">
        <f>AG77*MoM!AL77/100*$A77</f>
        <v>0.28012548977424001</v>
      </c>
      <c r="AI77" s="326">
        <f>AH77*MoM!AM77/100*$A77</f>
        <v>0.28256258153527591</v>
      </c>
      <c r="AJ77" s="326">
        <f>AI77*MoM!AN77/100*$A77</f>
        <v>0.28343852553803528</v>
      </c>
      <c r="AK77" s="326">
        <f>AJ77*MoM!AO77/100*$A77</f>
        <v>0.28377865176868095</v>
      </c>
      <c r="AL77" s="326">
        <f>AK77*MoM!AP77/100*$A77</f>
        <v>0.28494214424093256</v>
      </c>
      <c r="AM77" s="326">
        <f>AL77*MoM!AQ77/100*$A77</f>
        <v>0.28648083181983358</v>
      </c>
      <c r="AN77" s="326">
        <f>AM77*MoM!AR77/100*$A77</f>
        <v>0.28639488757028764</v>
      </c>
      <c r="AO77" s="326">
        <f>AN77*MoM!AS77/100*$A77</f>
        <v>0.28902972053593429</v>
      </c>
      <c r="AP77" s="326">
        <f>AO77*MoM!AT77/100*$A77</f>
        <v>0.29024364536218522</v>
      </c>
      <c r="AQ77" s="327">
        <f>IF($A77=1,INDEX('2026'!$C:$C, MATCH(Веса!$F77,'2026'!$B:$B,0)),0)</f>
        <v>0.25</v>
      </c>
      <c r="AR77" s="326">
        <f>AQ77*MoM!AV77/100*$A77</f>
        <v>0.253525</v>
      </c>
      <c r="AS77" s="326">
        <f>AR77*MoM!AW77/100*$A77</f>
        <v>0.25233343250000001</v>
      </c>
      <c r="AT77" s="326">
        <f>AS77*MoM!AX77/100*$A77</f>
        <v>0.25233343250000001</v>
      </c>
      <c r="AU77" s="326">
        <f>AT77*MoM!AY77/100*$A77</f>
        <v>0.25374649972200003</v>
      </c>
    </row>
    <row r="78" spans="1:47" x14ac:dyDescent="0.45">
      <c r="A78" s="326">
        <f>IF(ToSep25!AZ78=0,0,1)</f>
        <v>1</v>
      </c>
      <c r="B78" s="202" t="s">
        <v>77</v>
      </c>
      <c r="C78" s="202" t="s">
        <v>77</v>
      </c>
      <c r="D78" s="202" t="s">
        <v>77</v>
      </c>
      <c r="E78" s="202" t="s">
        <v>77</v>
      </c>
      <c r="F78" s="202" t="s">
        <v>77</v>
      </c>
      <c r="G78" s="327">
        <f>IF($A78=1,INDEX('2023'!$C:$C,MATCH(Веса!$C78,'2023'!$B:$B,0)),0)</f>
        <v>0.19400000000000001</v>
      </c>
      <c r="H78" s="326">
        <f>G78*MoM!L78/100*$A78</f>
        <v>0.19485359999999999</v>
      </c>
      <c r="I78" s="326">
        <f>H78*MoM!M78/100*$A78</f>
        <v>0.19573044119999999</v>
      </c>
      <c r="J78" s="326">
        <f>I78*MoM!N78/100*$A78</f>
        <v>0.19604360990591999</v>
      </c>
      <c r="K78" s="326">
        <f>J78*MoM!O78/100*$A78</f>
        <v>0.19645530148672241</v>
      </c>
      <c r="L78" s="326">
        <f>K78*MoM!P78/100*$A78</f>
        <v>0.19692679421029055</v>
      </c>
      <c r="M78" s="326">
        <f>L78*MoM!Q78/100*$A78</f>
        <v>0.19720249172218496</v>
      </c>
      <c r="N78" s="326">
        <f>M78*MoM!R78/100*$A78</f>
        <v>0.19603899702102406</v>
      </c>
      <c r="O78" s="326">
        <f>N78*MoM!S78/100*$A78</f>
        <v>0.19833265328617006</v>
      </c>
      <c r="P78" s="326">
        <f>O78*MoM!T78/100*$A78</f>
        <v>0.19799548777558357</v>
      </c>
      <c r="Q78" s="326">
        <f>P78*MoM!U78/100*$A78</f>
        <v>0.20096542009221732</v>
      </c>
      <c r="R78" s="326">
        <f>Q78*MoM!V78/100*$A78</f>
        <v>0.2027339157890288</v>
      </c>
      <c r="S78" s="327">
        <f>IF($A78=1,INDEX('2024'!$B:$B,MATCH(Веса!D78,'2024'!$A:$A,0)),0)</f>
        <v>0.193</v>
      </c>
      <c r="T78" s="326">
        <f>S78*MoM!X78/100*$A78</f>
        <v>0.19674420000000001</v>
      </c>
      <c r="U78" s="326">
        <f>T78*MoM!Y78/100*$A78</f>
        <v>0.19703931630000004</v>
      </c>
      <c r="V78" s="326">
        <f>U78*MoM!Z78/100*$A78</f>
        <v>0.19784717749683003</v>
      </c>
      <c r="W78" s="326">
        <f>V78*MoM!AA78/100*$A78</f>
        <v>0.19816373298082496</v>
      </c>
      <c r="X78" s="326">
        <f>W78*MoM!AB78/100*$A78</f>
        <v>0.19766832364837289</v>
      </c>
      <c r="Y78" s="326">
        <f>X78*MoM!AC78/100*$A78</f>
        <v>0.19737182116290033</v>
      </c>
      <c r="Z78" s="326">
        <f>Y78*MoM!AD78/100*$A78</f>
        <v>0.19865473800045919</v>
      </c>
      <c r="AA78" s="326">
        <f>Z78*MoM!AE78/100*$A78</f>
        <v>0.19891298915985978</v>
      </c>
      <c r="AB78" s="326">
        <f>AA78*MoM!AF78/100*$A78</f>
        <v>0.19954951072517133</v>
      </c>
      <c r="AC78" s="326">
        <f>AB78*MoM!AG78/100*$A78</f>
        <v>0.20040757362128958</v>
      </c>
      <c r="AD78" s="326">
        <f>AC78*MoM!AH78/100*$A78</f>
        <v>0.20201083421025989</v>
      </c>
      <c r="AE78" s="327">
        <f>IF($A78=1,INDEX('2025'!$C:$C,MATCH(Веса!$E78,'2025'!$B:$B,0)),0)</f>
        <v>0.17199999999999999</v>
      </c>
      <c r="AF78" s="326">
        <f>AE78*MoM!AJ78/100*$A78</f>
        <v>0.17186239999999997</v>
      </c>
      <c r="AG78" s="326">
        <f>AF78*MoM!AK78/100*$A78</f>
        <v>0.17232642847999999</v>
      </c>
      <c r="AH78" s="326">
        <f>AG78*MoM!AL78/100*$A78</f>
        <v>0.17353271347935997</v>
      </c>
      <c r="AI78" s="326">
        <f>AH78*MoM!AM78/100*$A78</f>
        <v>0.17372359946418725</v>
      </c>
      <c r="AJ78" s="326">
        <f>AI78*MoM!AN78/100*$A78</f>
        <v>0.17448798330182969</v>
      </c>
      <c r="AK78" s="326">
        <f>AJ78*MoM!AO78/100*$A78</f>
        <v>0.17469736888179188</v>
      </c>
      <c r="AL78" s="326">
        <f>AK78*MoM!AP78/100*$A78</f>
        <v>0.17488953598756185</v>
      </c>
      <c r="AM78" s="326">
        <f>AL78*MoM!AQ78/100*$A78</f>
        <v>0.17488953598756185</v>
      </c>
      <c r="AN78" s="326">
        <f>AM78*MoM!AR78/100*$A78</f>
        <v>0.17453975691558671</v>
      </c>
      <c r="AO78" s="326">
        <f>AN78*MoM!AS78/100*$A78</f>
        <v>0.17488883642941791</v>
      </c>
      <c r="AP78" s="326">
        <f>AO78*MoM!AT78/100*$A78</f>
        <v>0.17457403652384496</v>
      </c>
      <c r="AQ78" s="327">
        <f>IF($A78=1,INDEX('2026'!$C:$C, MATCH(Веса!$F78,'2026'!$B:$B,0)),0)</f>
        <v>0.17499999999999999</v>
      </c>
      <c r="AR78" s="326">
        <f>AQ78*MoM!AV78/100*$A78</f>
        <v>0.17662749999999999</v>
      </c>
      <c r="AS78" s="326">
        <f>AR78*MoM!AW78/100*$A78</f>
        <v>0.17639788425</v>
      </c>
      <c r="AT78" s="326">
        <f>AS78*MoM!AX78/100*$A78</f>
        <v>0.17757975007447499</v>
      </c>
      <c r="AU78" s="326">
        <f>AT78*MoM!AY78/100*$A78</f>
        <v>0.17846764882484739</v>
      </c>
    </row>
    <row r="79" spans="1:47" x14ac:dyDescent="0.45">
      <c r="A79" s="326">
        <f>IF(ToSep25!AZ79=0,0,1)</f>
        <v>1</v>
      </c>
      <c r="B79" s="202" t="s">
        <v>78</v>
      </c>
      <c r="C79" s="202" t="s">
        <v>78</v>
      </c>
      <c r="D79" s="202" t="s">
        <v>78</v>
      </c>
      <c r="E79" s="202" t="s">
        <v>78</v>
      </c>
      <c r="F79" s="202" t="s">
        <v>78</v>
      </c>
      <c r="G79" s="327">
        <f>IF($A79=1,INDEX('2023'!$C:$C,MATCH(Веса!$C79,'2023'!$B:$B,0)),0)</f>
        <v>8.8999999999999996E-2</v>
      </c>
      <c r="H79" s="326">
        <f>G79*MoM!L79/100*$A79</f>
        <v>8.9177999999999993E-2</v>
      </c>
      <c r="I79" s="326">
        <f>H79*MoM!M79/100*$A79</f>
        <v>8.8749945599999991E-2</v>
      </c>
      <c r="J79" s="326">
        <f>I79*MoM!N79/100*$A79</f>
        <v>8.8474820768639995E-2</v>
      </c>
      <c r="K79" s="326">
        <f>J79*MoM!O79/100*$A79</f>
        <v>8.7890886951566979E-2</v>
      </c>
      <c r="L79" s="326">
        <f>K79*MoM!P79/100*$A79</f>
        <v>8.8093035991555588E-2</v>
      </c>
      <c r="M79" s="326">
        <f>L79*MoM!Q79/100*$A79</f>
        <v>8.8648022118302375E-2</v>
      </c>
      <c r="N79" s="326">
        <f>M79*MoM!R79/100*$A79</f>
        <v>8.8603698107243223E-2</v>
      </c>
      <c r="O79" s="326">
        <f>N79*MoM!S79/100*$A79</f>
        <v>8.913532029588668E-2</v>
      </c>
      <c r="P79" s="326">
        <f>O79*MoM!T79/100*$A79</f>
        <v>9.0133635883200613E-2</v>
      </c>
      <c r="Q79" s="326">
        <f>P79*MoM!U79/100*$A79</f>
        <v>9.0566277335439982E-2</v>
      </c>
      <c r="R79" s="326">
        <f>Q79*MoM!V79/100*$A79</f>
        <v>9.1136844882653237E-2</v>
      </c>
      <c r="S79" s="327">
        <f>IF($A79=1,INDEX('2024'!$B:$B,MATCH(Веса!D79,'2024'!$A:$A,0)),0)</f>
        <v>9.2999999999999999E-2</v>
      </c>
      <c r="T79" s="326">
        <f>S79*MoM!X79/100*$A79</f>
        <v>9.4357799999999992E-2</v>
      </c>
      <c r="U79" s="326">
        <f>T79*MoM!Y79/100*$A79</f>
        <v>9.5546708279999989E-2</v>
      </c>
      <c r="V79" s="326">
        <f>U79*MoM!Z79/100*$A79</f>
        <v>9.6253753921271987E-2</v>
      </c>
      <c r="W79" s="326">
        <f>V79*MoM!AA79/100*$A79</f>
        <v>9.6821651069407488E-2</v>
      </c>
      <c r="X79" s="326">
        <f>W79*MoM!AB79/100*$A79</f>
        <v>9.7489720461786403E-2</v>
      </c>
      <c r="Y79" s="326">
        <f>X79*MoM!AC79/100*$A79</f>
        <v>9.7596959154294366E-2</v>
      </c>
      <c r="Z79" s="326">
        <f>Y79*MoM!AD79/100*$A79</f>
        <v>9.8602207833583588E-2</v>
      </c>
      <c r="AA79" s="326">
        <f>Z79*MoM!AE79/100*$A79</f>
        <v>9.9420606158602334E-2</v>
      </c>
      <c r="AB79" s="326">
        <f>AA79*MoM!AF79/100*$A79</f>
        <v>9.9977361553090505E-2</v>
      </c>
      <c r="AC79" s="326">
        <f>AB79*MoM!AG79/100*$A79</f>
        <v>0.10090715101553424</v>
      </c>
      <c r="AD79" s="326">
        <f>AC79*MoM!AH79/100*$A79</f>
        <v>0.10185567823508027</v>
      </c>
      <c r="AE79" s="327">
        <f>IF($A79=1,INDEX('2025'!$C:$C,MATCH(Веса!$E79,'2025'!$B:$B,0)),0)</f>
        <v>0.106</v>
      </c>
      <c r="AF79" s="326">
        <f>AE79*MoM!AJ79/100*$A79</f>
        <v>0.10727199999999999</v>
      </c>
      <c r="AG79" s="326">
        <f>AF79*MoM!AK79/100*$A79</f>
        <v>0.1086236272</v>
      </c>
      <c r="AH79" s="326">
        <f>AG79*MoM!AL79/100*$A79</f>
        <v>0.10946002912944</v>
      </c>
      <c r="AI79" s="326">
        <f>AH79*MoM!AM79/100*$A79</f>
        <v>0.11039043937704024</v>
      </c>
      <c r="AJ79" s="326">
        <f>AI79*MoM!AN79/100*$A79</f>
        <v>0.11104174296936478</v>
      </c>
      <c r="AK79" s="326">
        <f>AJ79*MoM!AO79/100*$A79</f>
        <v>0.11125272228100658</v>
      </c>
      <c r="AL79" s="326">
        <f>AK79*MoM!AP79/100*$A79</f>
        <v>0.11148635299779669</v>
      </c>
      <c r="AM79" s="326">
        <f>AL79*MoM!AQ79/100*$A79</f>
        <v>0.11163128525669382</v>
      </c>
      <c r="AN79" s="326">
        <f>AM79*MoM!AR79/100*$A79</f>
        <v>0.11111778134451303</v>
      </c>
      <c r="AO79" s="326">
        <f>AN79*MoM!AS79/100*$A79</f>
        <v>0.1116733702512356</v>
      </c>
      <c r="AP79" s="326">
        <f>AO79*MoM!AT79/100*$A79</f>
        <v>0.1120530597100898</v>
      </c>
      <c r="AQ79" s="327">
        <f>IF($A79=1,INDEX('2026'!$C:$C, MATCH(Веса!$F79,'2026'!$B:$B,0)),0)</f>
        <v>0.107</v>
      </c>
      <c r="AR79" s="326">
        <f>AQ79*MoM!AV79/100*$A79</f>
        <v>0.1071177</v>
      </c>
      <c r="AS79" s="326">
        <f>AR79*MoM!AW79/100*$A79</f>
        <v>0.1070105823</v>
      </c>
      <c r="AT79" s="326">
        <f>AS79*MoM!AX79/100*$A79</f>
        <v>0.10836961669520999</v>
      </c>
      <c r="AU79" s="326">
        <f>AT79*MoM!AY79/100*$A79</f>
        <v>0.10923657362877166</v>
      </c>
    </row>
    <row r="80" spans="1:47" x14ac:dyDescent="0.45">
      <c r="A80" s="326">
        <f>IF(ToSep25!AZ80=0,0,1)</f>
        <v>1</v>
      </c>
      <c r="B80" s="202" t="s">
        <v>79</v>
      </c>
      <c r="C80" s="202" t="s">
        <v>79</v>
      </c>
      <c r="D80" s="202" t="s">
        <v>79</v>
      </c>
      <c r="E80" s="202" t="s">
        <v>79</v>
      </c>
      <c r="F80" s="202" t="s">
        <v>79</v>
      </c>
      <c r="G80" s="327">
        <f>IF($A80=1,INDEX('2023'!$C:$C,MATCH(Веса!$C80,'2023'!$B:$B,0)),0)</f>
        <v>0.11600000000000001</v>
      </c>
      <c r="H80" s="326">
        <f>G80*MoM!L80/100*$A80</f>
        <v>0.11602320000000001</v>
      </c>
      <c r="I80" s="326">
        <f>H80*MoM!M80/100*$A80</f>
        <v>0.11579115360000002</v>
      </c>
      <c r="J80" s="326">
        <f>I80*MoM!N80/100*$A80</f>
        <v>0.11511956490912002</v>
      </c>
      <c r="K80" s="326">
        <f>J80*MoM!O80/100*$A80</f>
        <v>0.1153728279519201</v>
      </c>
      <c r="L80" s="326">
        <f>K80*MoM!P80/100*$A80</f>
        <v>0.11539590251751047</v>
      </c>
      <c r="M80" s="326">
        <f>L80*MoM!Q80/100*$A80</f>
        <v>0.11551129842002798</v>
      </c>
      <c r="N80" s="326">
        <f>M80*MoM!R80/100*$A80</f>
        <v>0.11571921875718404</v>
      </c>
      <c r="O80" s="326">
        <f>N80*MoM!S80/100*$A80</f>
        <v>0.11568450299155687</v>
      </c>
      <c r="P80" s="326">
        <f>O80*MoM!T80/100*$A80</f>
        <v>0.1164595891616003</v>
      </c>
      <c r="Q80" s="326">
        <f>P80*MoM!U80/100*$A80</f>
        <v>0.11819483704010814</v>
      </c>
      <c r="R80" s="326">
        <f>Q80*MoM!V80/100*$A80</f>
        <v>0.11945952179643729</v>
      </c>
      <c r="S80" s="327">
        <f>IF($A80=1,INDEX('2024'!$B:$B,MATCH(Веса!D80,'2024'!$A:$A,0)),0)</f>
        <v>0.109</v>
      </c>
      <c r="T80" s="326">
        <f>S80*MoM!X80/100*$A80</f>
        <v>0.10964310000000001</v>
      </c>
      <c r="U80" s="326">
        <f>T80*MoM!Y80/100*$A80</f>
        <v>0.10996106499000001</v>
      </c>
      <c r="V80" s="326">
        <f>U80*MoM!Z80/100*$A80</f>
        <v>0.11036792093046302</v>
      </c>
      <c r="W80" s="326">
        <f>V80*MoM!AA80/100*$A80</f>
        <v>0.11065487752488223</v>
      </c>
      <c r="X80" s="326">
        <f>W80*MoM!AB80/100*$A80</f>
        <v>0.11086512179217951</v>
      </c>
      <c r="Y80" s="326">
        <f>X80*MoM!AC80/100*$A80</f>
        <v>0.11076534318256655</v>
      </c>
      <c r="Z80" s="326">
        <f>Y80*MoM!AD80/100*$A80</f>
        <v>0.11086503199143087</v>
      </c>
      <c r="AA80" s="326">
        <f>Z80*MoM!AE80/100*$A80</f>
        <v>0.11166326022176917</v>
      </c>
      <c r="AB80" s="326">
        <f>AA80*MoM!AF80/100*$A80</f>
        <v>0.11233323978309978</v>
      </c>
      <c r="AC80" s="326">
        <f>AB80*MoM!AG80/100*$A80</f>
        <v>0.11304093919373331</v>
      </c>
      <c r="AD80" s="326">
        <f>AC80*MoM!AH80/100*$A80</f>
        <v>0.11391135442552505</v>
      </c>
      <c r="AE80" s="327">
        <f>IF($A80=1,INDEX('2025'!$C:$C,MATCH(Веса!$E80,'2025'!$B:$B,0)),0)</f>
        <v>0.13400000000000001</v>
      </c>
      <c r="AF80" s="326">
        <f>AE80*MoM!AJ80/100*$A80</f>
        <v>0.13485760000000002</v>
      </c>
      <c r="AG80" s="326">
        <f>AF80*MoM!AK80/100*$A80</f>
        <v>0.13635451936000004</v>
      </c>
      <c r="AH80" s="326">
        <f>AG80*MoM!AL80/100*$A80</f>
        <v>0.13889071342009604</v>
      </c>
      <c r="AI80" s="326">
        <f>AH80*MoM!AM80/100*$A80</f>
        <v>0.1408351834079774</v>
      </c>
      <c r="AJ80" s="326">
        <f>AI80*MoM!AN80/100*$A80</f>
        <v>0.14235620338878355</v>
      </c>
      <c r="AK80" s="326">
        <f>AJ80*MoM!AO80/100*$A80</f>
        <v>0.14286868572098319</v>
      </c>
      <c r="AL80" s="326">
        <f>AK80*MoM!AP80/100*$A80</f>
        <v>0.14418307762961624</v>
      </c>
      <c r="AM80" s="326">
        <f>AL80*MoM!AQ80/100*$A80</f>
        <v>0.14525003240407539</v>
      </c>
      <c r="AN80" s="326">
        <f>AM80*MoM!AR80/100*$A80</f>
        <v>0.14619415761470189</v>
      </c>
      <c r="AO80" s="326">
        <f>AN80*MoM!AS80/100*$A80</f>
        <v>0.14737833029138098</v>
      </c>
      <c r="AP80" s="326">
        <f>AO80*MoM!AT80/100*$A80</f>
        <v>0.14718673846200217</v>
      </c>
      <c r="AQ80" s="327">
        <f>IF($A80=1,INDEX('2026'!$C:$C, MATCH(Веса!$F80,'2026'!$B:$B,0)),0)</f>
        <v>0.14199999999999999</v>
      </c>
      <c r="AR80" s="326">
        <f>AQ80*MoM!AV80/100*$A80</f>
        <v>0.14347680000000002</v>
      </c>
      <c r="AS80" s="326">
        <f>AR80*MoM!AW80/100*$A80</f>
        <v>0.14491156800000002</v>
      </c>
      <c r="AT80" s="326">
        <f>AS80*MoM!AX80/100*$A80</f>
        <v>0.14595493128960002</v>
      </c>
      <c r="AU80" s="326">
        <f>AT80*MoM!AY80/100*$A80</f>
        <v>0.14636360509721091</v>
      </c>
    </row>
    <row r="81" spans="1:47" x14ac:dyDescent="0.45">
      <c r="A81" s="326">
        <f>IF(ToSep25!AZ81=0,0,1)</f>
        <v>1</v>
      </c>
      <c r="B81" s="202" t="s">
        <v>80</v>
      </c>
      <c r="C81" s="202" t="s">
        <v>80</v>
      </c>
      <c r="D81" s="202" t="s">
        <v>80</v>
      </c>
      <c r="E81" s="202" t="s">
        <v>80</v>
      </c>
      <c r="F81" s="202" t="s">
        <v>80</v>
      </c>
      <c r="G81" s="327">
        <f>IF($A81=1,INDEX('2023'!$C:$C,MATCH(Веса!$C81,'2023'!$B:$B,0)),0)</f>
        <v>0.14499999999999999</v>
      </c>
      <c r="H81" s="326">
        <f>G81*MoM!L81/100*$A81</f>
        <v>0.14553649999999999</v>
      </c>
      <c r="I81" s="326">
        <f>H81*MoM!M81/100*$A81</f>
        <v>0.14598766315</v>
      </c>
      <c r="J81" s="326">
        <f>I81*MoM!N81/100*$A81</f>
        <v>0.14651321873734</v>
      </c>
      <c r="K81" s="326">
        <f>J81*MoM!O81/100*$A81</f>
        <v>0.14665973195607732</v>
      </c>
      <c r="L81" s="326">
        <f>K81*MoM!P81/100*$A81</f>
        <v>0.14648374027773003</v>
      </c>
      <c r="M81" s="326">
        <f>L81*MoM!Q81/100*$A81</f>
        <v>0.14613217930106351</v>
      </c>
      <c r="N81" s="326">
        <f>M81*MoM!R81/100*$A81</f>
        <v>0.14581068850660117</v>
      </c>
      <c r="O81" s="326">
        <f>N81*MoM!S81/100*$A81</f>
        <v>0.1465251608802835</v>
      </c>
      <c r="P81" s="326">
        <f>O81*MoM!T81/100*$A81</f>
        <v>0.14675960113769196</v>
      </c>
      <c r="Q81" s="326">
        <f>P81*MoM!U81/100*$A81</f>
        <v>0.14860877211202689</v>
      </c>
      <c r="R81" s="326">
        <f>Q81*MoM!V81/100*$A81</f>
        <v>0.14996111193824632</v>
      </c>
      <c r="S81" s="327">
        <f>IF($A81=1,INDEX('2024'!$B:$B,MATCH(Веса!D81,'2024'!$A:$A,0)),0)</f>
        <v>0.115</v>
      </c>
      <c r="T81" s="326">
        <f>S81*MoM!X81/100*$A81</f>
        <v>0.11548300000000002</v>
      </c>
      <c r="U81" s="326">
        <f>T81*MoM!Y81/100*$A81</f>
        <v>0.1160488667</v>
      </c>
      <c r="V81" s="326">
        <f>U81*MoM!Z81/100*$A81</f>
        <v>0.11643182796011001</v>
      </c>
      <c r="W81" s="326">
        <f>V81*MoM!AA81/100*$A81</f>
        <v>0.11722356439023876</v>
      </c>
      <c r="X81" s="326">
        <f>W81*MoM!AB81/100*$A81</f>
        <v>0.11717667496448265</v>
      </c>
      <c r="Y81" s="326">
        <f>X81*MoM!AC81/100*$A81</f>
        <v>0.1171415219619933</v>
      </c>
      <c r="Z81" s="326">
        <f>Y81*MoM!AD81/100*$A81</f>
        <v>0.1170946653532085</v>
      </c>
      <c r="AA81" s="326">
        <f>Z81*MoM!AE81/100*$A81</f>
        <v>0.11746936828233875</v>
      </c>
      <c r="AB81" s="326">
        <f>AA81*MoM!AF81/100*$A81</f>
        <v>0.11763382539793403</v>
      </c>
      <c r="AC81" s="326">
        <f>AB81*MoM!AG81/100*$A81</f>
        <v>0.11751619157253611</v>
      </c>
      <c r="AD81" s="326">
        <f>AC81*MoM!AH81/100*$A81</f>
        <v>0.1176454593832659</v>
      </c>
      <c r="AE81" s="327">
        <f>IF($A81=1,INDEX('2025'!$C:$C,MATCH(Веса!$E81,'2025'!$B:$B,0)),0)</f>
        <v>0.105</v>
      </c>
      <c r="AF81" s="326">
        <f>AE81*MoM!AJ81/100*$A81</f>
        <v>0.1054725</v>
      </c>
      <c r="AG81" s="326">
        <f>AF81*MoM!AK81/100*$A81</f>
        <v>0.10682254799999999</v>
      </c>
      <c r="AH81" s="326">
        <f>AG81*MoM!AL81/100*$A81</f>
        <v>0.10820055886919999</v>
      </c>
      <c r="AI81" s="326">
        <f>AH81*MoM!AM81/100*$A81</f>
        <v>0.10902288311660591</v>
      </c>
      <c r="AJ81" s="326">
        <f>AI81*MoM!AN81/100*$A81</f>
        <v>0.10970972728024052</v>
      </c>
      <c r="AK81" s="326">
        <f>AJ81*MoM!AO81/100*$A81</f>
        <v>0.11067517288030664</v>
      </c>
      <c r="AL81" s="326">
        <f>AK81*MoM!AP81/100*$A81</f>
        <v>0.11162697936707727</v>
      </c>
      <c r="AM81" s="326">
        <f>AL81*MoM!AQ81/100*$A81</f>
        <v>0.11222976505565949</v>
      </c>
      <c r="AN81" s="326">
        <f>AM81*MoM!AR81/100*$A81</f>
        <v>0.11363263711885523</v>
      </c>
      <c r="AO81" s="326">
        <f>AN81*MoM!AS81/100*$A81</f>
        <v>0.11433715946899213</v>
      </c>
      <c r="AP81" s="326">
        <f>AO81*MoM!AT81/100*$A81</f>
        <v>0.11490884526633709</v>
      </c>
      <c r="AQ81" s="327">
        <f>IF($A81=1,INDEX('2026'!$C:$C, MATCH(Веса!$F81,'2026'!$B:$B,0)),0)</f>
        <v>0.10199999999999999</v>
      </c>
      <c r="AR81" s="326">
        <f>AQ81*MoM!AV81/100*$A81</f>
        <v>0.10307099999999998</v>
      </c>
      <c r="AS81" s="326">
        <f>AR81*MoM!AW81/100*$A81</f>
        <v>0.10348328399999998</v>
      </c>
      <c r="AT81" s="326">
        <f>AS81*MoM!AX81/100*$A81</f>
        <v>0.10378338552359999</v>
      </c>
      <c r="AU81" s="326">
        <f>AT81*MoM!AY81/100*$A81</f>
        <v>0.10417776238858967</v>
      </c>
    </row>
    <row r="82" spans="1:47" x14ac:dyDescent="0.45">
      <c r="A82" s="326">
        <f>IF(ToSep25!AZ82=0,0,1)</f>
        <v>1</v>
      </c>
      <c r="B82" s="202" t="s">
        <v>81</v>
      </c>
      <c r="C82" s="202" t="s">
        <v>81</v>
      </c>
      <c r="D82" s="202" t="s">
        <v>81</v>
      </c>
      <c r="E82" s="202" t="s">
        <v>81</v>
      </c>
      <c r="F82" s="202" t="s">
        <v>81</v>
      </c>
      <c r="G82" s="327">
        <f>IF($A82=1,INDEX('2023'!$C:$C,MATCH(Веса!$C82,'2023'!$B:$B,0)),0)</f>
        <v>0.224</v>
      </c>
      <c r="H82" s="326">
        <f>G82*MoM!L82/100*$A82</f>
        <v>0.22400000000000003</v>
      </c>
      <c r="I82" s="326">
        <f>H82*MoM!M82/100*$A82</f>
        <v>0.21909440000000002</v>
      </c>
      <c r="J82" s="326">
        <f>I82*MoM!N82/100*$A82</f>
        <v>0.22170162336000002</v>
      </c>
      <c r="K82" s="326">
        <f>J82*MoM!O82/100*$A82</f>
        <v>0.21966196842508801</v>
      </c>
      <c r="L82" s="326">
        <f>K82*MoM!P82/100*$A82</f>
        <v>0.21904691491349776</v>
      </c>
      <c r="M82" s="326">
        <f>L82*MoM!Q82/100*$A82</f>
        <v>0.21626501909409634</v>
      </c>
      <c r="N82" s="326">
        <f>M82*MoM!R82/100*$A82</f>
        <v>0.21546483852344817</v>
      </c>
      <c r="O82" s="326">
        <f>N82*MoM!S82/100*$A82</f>
        <v>0.21546483852344817</v>
      </c>
      <c r="P82" s="326">
        <f>O82*MoM!T82/100*$A82</f>
        <v>0.2161112330390185</v>
      </c>
      <c r="Q82" s="326">
        <f>P82*MoM!U82/100*$A82</f>
        <v>0.21680278898474334</v>
      </c>
      <c r="R82" s="326">
        <f>Q82*MoM!V82/100*$A82</f>
        <v>0.21929602105806789</v>
      </c>
      <c r="S82" s="327">
        <f>IF($A82=1,INDEX('2024'!$B:$B,MATCH(Веса!D82,'2024'!$A:$A,0)),0)</f>
        <v>0.25</v>
      </c>
      <c r="T82" s="326">
        <f>S82*MoM!X82/100*$A82</f>
        <v>0.25230000000000002</v>
      </c>
      <c r="U82" s="326">
        <f>T82*MoM!Y82/100*$A82</f>
        <v>0.25376334000000006</v>
      </c>
      <c r="V82" s="326">
        <f>U82*MoM!Z82/100*$A82</f>
        <v>0.25353495299400008</v>
      </c>
      <c r="W82" s="326">
        <f>V82*MoM!AA82/100*$A82</f>
        <v>0.2540166694046887</v>
      </c>
      <c r="X82" s="326">
        <f>W82*MoM!AB82/100*$A82</f>
        <v>0.25541376108641445</v>
      </c>
      <c r="Y82" s="326">
        <f>X82*MoM!AC82/100*$A82</f>
        <v>0.25538821971030579</v>
      </c>
      <c r="Z82" s="326">
        <f>Y82*MoM!AD82/100*$A82</f>
        <v>0.25727809253616202</v>
      </c>
      <c r="AA82" s="326">
        <f>Z82*MoM!AE82/100*$A82</f>
        <v>0.26080280240390746</v>
      </c>
      <c r="AB82" s="326">
        <f>AA82*MoM!AF82/100*$A82</f>
        <v>0.26184601361352311</v>
      </c>
      <c r="AC82" s="326">
        <f>AB82*MoM!AG82/100*$A82</f>
        <v>0.26302432067478398</v>
      </c>
      <c r="AD82" s="326">
        <f>AC82*MoM!AH82/100*$A82</f>
        <v>0.26528632983258715</v>
      </c>
      <c r="AE82" s="327">
        <f>IF($A82=1,INDEX('2025'!$C:$C,MATCH(Веса!$E82,'2025'!$B:$B,0)),0)</f>
        <v>0.25900000000000001</v>
      </c>
      <c r="AF82" s="326">
        <f>AE82*MoM!AJ82/100*$A82</f>
        <v>0.26192670000000001</v>
      </c>
      <c r="AG82" s="326">
        <f>AF82*MoM!AK82/100*$A82</f>
        <v>0.26066945184000001</v>
      </c>
      <c r="AH82" s="326">
        <f>AG82*MoM!AL82/100*$A82</f>
        <v>0.26431882416576002</v>
      </c>
      <c r="AI82" s="326">
        <f>AH82*MoM!AM82/100*$A82</f>
        <v>0.26342014016359644</v>
      </c>
      <c r="AJ82" s="326">
        <f>AI82*MoM!AN82/100*$A82</f>
        <v>0.26423674259810359</v>
      </c>
      <c r="AK82" s="326">
        <f>AJ82*MoM!AO82/100*$A82</f>
        <v>0.26423674259810359</v>
      </c>
      <c r="AL82" s="326">
        <f>AK82*MoM!AP82/100*$A82</f>
        <v>0.26452740301496147</v>
      </c>
      <c r="AM82" s="326">
        <f>AL82*MoM!AQ82/100*$A82</f>
        <v>0.26312540777898219</v>
      </c>
      <c r="AN82" s="326">
        <f>AM82*MoM!AR82/100*$A82</f>
        <v>0.2633622206459833</v>
      </c>
      <c r="AO82" s="326">
        <f>AN82*MoM!AS82/100*$A82</f>
        <v>0.26525842863463439</v>
      </c>
      <c r="AP82" s="326">
        <f>AO82*MoM!AT82/100*$A82</f>
        <v>0.26531148032036134</v>
      </c>
      <c r="AQ82" s="327">
        <f>IF($A82=1,INDEX('2026'!$C:$C, MATCH(Веса!$F82,'2026'!$B:$B,0)),0)</f>
        <v>0.23899999999999999</v>
      </c>
      <c r="AR82" s="326">
        <f>AQ82*MoM!AV82/100*$A82</f>
        <v>0.24095979999999997</v>
      </c>
      <c r="AS82" s="326">
        <f>AR82*MoM!AW82/100*$A82</f>
        <v>0.23941765727999997</v>
      </c>
      <c r="AT82" s="326">
        <f>AS82*MoM!AX82/100*$A82</f>
        <v>0.24051897850348794</v>
      </c>
      <c r="AU82" s="326">
        <f>AT82*MoM!AY82/100*$A82</f>
        <v>0.2396531101808754</v>
      </c>
    </row>
    <row r="83" spans="1:47" ht="26.25" x14ac:dyDescent="0.45">
      <c r="A83" s="326">
        <f>IF(ToSep25!AZ83=0,0,1)</f>
        <v>1</v>
      </c>
      <c r="B83" s="202" t="s">
        <v>82</v>
      </c>
      <c r="C83" s="202" t="s">
        <v>82</v>
      </c>
      <c r="D83" s="202" t="s">
        <v>82</v>
      </c>
      <c r="E83" s="202" t="s">
        <v>82</v>
      </c>
      <c r="F83" s="202" t="s">
        <v>82</v>
      </c>
      <c r="G83" s="327">
        <f>IF($A83=1,INDEX('2023'!$C:$C,MATCH(Веса!$C83,'2023'!$B:$B,0)),0)</f>
        <v>0.40600000000000003</v>
      </c>
      <c r="H83" s="326">
        <f>G83*MoM!L83/100*$A83</f>
        <v>0.40579700000000002</v>
      </c>
      <c r="I83" s="326">
        <f>H83*MoM!M83/100*$A83</f>
        <v>0.40664917369999998</v>
      </c>
      <c r="J83" s="326">
        <f>I83*MoM!N83/100*$A83</f>
        <v>0.40864175465112995</v>
      </c>
      <c r="K83" s="326">
        <f>J83*MoM!O83/100*$A83</f>
        <v>0.40970422321322286</v>
      </c>
      <c r="L83" s="326">
        <f>K83*MoM!P83/100*$A83</f>
        <v>0.41019586828107873</v>
      </c>
      <c r="M83" s="326">
        <f>L83*MoM!Q83/100*$A83</f>
        <v>0.40982669199962574</v>
      </c>
      <c r="N83" s="326">
        <f>M83*MoM!R83/100*$A83</f>
        <v>0.40970374399202586</v>
      </c>
      <c r="O83" s="326">
        <f>N83*MoM!S83/100*$A83</f>
        <v>0.41027732923361471</v>
      </c>
      <c r="P83" s="326">
        <f>O83*MoM!T83/100*$A83</f>
        <v>0.41343646466871353</v>
      </c>
      <c r="Q83" s="326">
        <f>P83*MoM!U83/100*$A83</f>
        <v>0.4201754790428136</v>
      </c>
      <c r="R83" s="326">
        <f>Q83*MoM!V83/100*$A83</f>
        <v>0.42475539176438026</v>
      </c>
      <c r="S83" s="327">
        <f>IF($A83=1,INDEX('2024'!$B:$B,MATCH(Веса!D83,'2024'!$A:$A,0)),0)</f>
        <v>0.39</v>
      </c>
      <c r="T83" s="326">
        <f>S83*MoM!X83/100*$A83</f>
        <v>0.39218400000000003</v>
      </c>
      <c r="U83" s="326">
        <f>T83*MoM!Y83/100*$A83</f>
        <v>0.39449788560000004</v>
      </c>
      <c r="V83" s="326">
        <f>U83*MoM!Z83/100*$A83</f>
        <v>0.39607587714240006</v>
      </c>
      <c r="W83" s="326">
        <f>V83*MoM!AA83/100*$A83</f>
        <v>0.40090800284353734</v>
      </c>
      <c r="X83" s="326">
        <f>W83*MoM!AB83/100*$A83</f>
        <v>0.40764325729130879</v>
      </c>
      <c r="Y83" s="326">
        <f>X83*MoM!AC83/100*$A83</f>
        <v>0.41135281093265968</v>
      </c>
      <c r="Z83" s="326">
        <f>Y83*MoM!AD83/100*$A83</f>
        <v>0.41702947972353038</v>
      </c>
      <c r="AA83" s="326">
        <f>Z83*MoM!AE83/100*$A83</f>
        <v>0.4235351396072175</v>
      </c>
      <c r="AB83" s="326">
        <f>AA83*MoM!AF83/100*$A83</f>
        <v>0.42865991479646481</v>
      </c>
      <c r="AC83" s="326">
        <f>AB83*MoM!AG83/100*$A83</f>
        <v>0.43363236980810377</v>
      </c>
      <c r="AD83" s="326">
        <f>AC83*MoM!AH83/100*$A83</f>
        <v>0.43835896263901214</v>
      </c>
      <c r="AE83" s="327">
        <f>IF($A83=1,INDEX('2025'!$C:$C,MATCH(Веса!$E83,'2025'!$B:$B,0)),0)</f>
        <v>0.39500000000000002</v>
      </c>
      <c r="AF83" s="326">
        <f>AE83*MoM!AJ83/100*$A83</f>
        <v>0.40017450000000004</v>
      </c>
      <c r="AG83" s="326">
        <f>AF83*MoM!AK83/100*$A83</f>
        <v>0.40449638460000004</v>
      </c>
      <c r="AH83" s="326">
        <f>AG83*MoM!AL83/100*$A83</f>
        <v>0.41096832675359996</v>
      </c>
      <c r="AI83" s="326">
        <f>AH83*MoM!AM83/100*$A83</f>
        <v>0.41450265436368094</v>
      </c>
      <c r="AJ83" s="326">
        <f>AI83*MoM!AN83/100*$A83</f>
        <v>0.41831607878382682</v>
      </c>
      <c r="AK83" s="326">
        <f>AJ83*MoM!AO83/100*$A83</f>
        <v>0.42275022921893535</v>
      </c>
      <c r="AL83" s="326">
        <f>AK83*MoM!AP83/100*$A83</f>
        <v>0.42608995602976502</v>
      </c>
      <c r="AM83" s="326">
        <f>AL83*MoM!AQ83/100*$A83</f>
        <v>0.42736822589785434</v>
      </c>
      <c r="AN83" s="326">
        <f>AM83*MoM!AR83/100*$A83</f>
        <v>0.4301461193661904</v>
      </c>
      <c r="AO83" s="326">
        <f>AN83*MoM!AS83/100*$A83</f>
        <v>0.4352218435747115</v>
      </c>
      <c r="AP83" s="326">
        <f>AO83*MoM!AT83/100*$A83</f>
        <v>0.43870361832330912</v>
      </c>
      <c r="AQ83" s="327">
        <f>IF($A83=1,INDEX('2026'!$C:$C, MATCH(Веса!$F83,'2026'!$B:$B,0)),0)</f>
        <v>0.39900000000000002</v>
      </c>
      <c r="AR83" s="326">
        <f>AQ83*MoM!AV83/100*$A83</f>
        <v>0.40223190000000003</v>
      </c>
      <c r="AS83" s="326">
        <f>AR83*MoM!AW83/100*$A83</f>
        <v>0.40641511176000011</v>
      </c>
      <c r="AT83" s="326">
        <f>AS83*MoM!AX83/100*$A83</f>
        <v>0.41023541381054407</v>
      </c>
      <c r="AU83" s="326">
        <f>AT83*MoM!AY83/100*$A83</f>
        <v>0.41113793172092727</v>
      </c>
    </row>
    <row r="84" spans="1:47" ht="26.25" x14ac:dyDescent="0.45">
      <c r="A84" s="326">
        <f>IF(ToSep25!AZ84=0,0,1)</f>
        <v>1</v>
      </c>
      <c r="B84" s="202" t="s">
        <v>83</v>
      </c>
      <c r="C84" s="202" t="s">
        <v>83</v>
      </c>
      <c r="D84" s="202" t="s">
        <v>83</v>
      </c>
      <c r="E84" s="202" t="s">
        <v>83</v>
      </c>
      <c r="F84" s="202" t="s">
        <v>83</v>
      </c>
      <c r="G84" s="327">
        <f>IF($A84=1,INDEX('2023'!$C:$C,MATCH(Веса!$C84,'2023'!$B:$B,0)),0)</f>
        <v>0.70299999999999996</v>
      </c>
      <c r="H84" s="326">
        <f>G84*MoM!L84/100*$A84</f>
        <v>0.7031406</v>
      </c>
      <c r="I84" s="326">
        <f>H84*MoM!M84/100*$A84</f>
        <v>0.70412499683999996</v>
      </c>
      <c r="J84" s="326">
        <f>I84*MoM!N84/100*$A84</f>
        <v>0.70447705933841986</v>
      </c>
      <c r="K84" s="326">
        <f>J84*MoM!O84/100*$A84</f>
        <v>0.70680183363423665</v>
      </c>
      <c r="L84" s="326">
        <f>K84*MoM!P84/100*$A84</f>
        <v>0.70658979308414649</v>
      </c>
      <c r="M84" s="326">
        <f>L84*MoM!Q84/100*$A84</f>
        <v>0.70757901879446439</v>
      </c>
      <c r="N84" s="326">
        <f>M84*MoM!R84/100*$A84</f>
        <v>0.70772053459822326</v>
      </c>
      <c r="O84" s="326">
        <f>N84*MoM!S84/100*$A84</f>
        <v>0.70941906388125897</v>
      </c>
      <c r="P84" s="326">
        <f>O84*MoM!T84/100*$A84</f>
        <v>0.71686796405201225</v>
      </c>
      <c r="Q84" s="326">
        <f>P84*MoM!U84/100*$A84</f>
        <v>0.72934146662651722</v>
      </c>
      <c r="R84" s="326">
        <f>Q84*MoM!V84/100*$A84</f>
        <v>0.74050039106590293</v>
      </c>
      <c r="S84" s="327">
        <f>IF($A84=1,INDEX('2024'!$B:$B,MATCH(Веса!D84,'2024'!$A:$A,0)),0)</f>
        <v>0.71599999999999997</v>
      </c>
      <c r="T84" s="326">
        <f>S84*MoM!X84/100*$A84</f>
        <v>0.72136999999999996</v>
      </c>
      <c r="U84" s="326">
        <f>T84*MoM!Y84/100*$A84</f>
        <v>0.72454402799999995</v>
      </c>
      <c r="V84" s="326">
        <f>U84*MoM!Z84/100*$A84</f>
        <v>0.72700747769519991</v>
      </c>
      <c r="W84" s="326">
        <f>V84*MoM!AA84/100*$A84</f>
        <v>0.73544076443646422</v>
      </c>
      <c r="X84" s="326">
        <f>W84*MoM!AB84/100*$A84</f>
        <v>0.74831097781410238</v>
      </c>
      <c r="Y84" s="326">
        <f>X84*MoM!AC84/100*$A84</f>
        <v>0.75759003393899715</v>
      </c>
      <c r="Z84" s="326">
        <f>Y84*MoM!AD84/100*$A84</f>
        <v>0.76645383733608341</v>
      </c>
      <c r="AA84" s="326">
        <f>Z84*MoM!AE84/100*$A84</f>
        <v>0.77327527648837457</v>
      </c>
      <c r="AB84" s="326">
        <f>AA84*MoM!AF84/100*$A84</f>
        <v>0.78734888652046298</v>
      </c>
      <c r="AC84" s="326">
        <f>AB84*MoM!AG84/100*$A84</f>
        <v>0.79852924070905362</v>
      </c>
      <c r="AD84" s="326">
        <f>AC84*MoM!AH84/100*$A84</f>
        <v>0.8110661497881857</v>
      </c>
      <c r="AE84" s="327">
        <f>IF($A84=1,INDEX('2025'!$C:$C,MATCH(Веса!$E84,'2025'!$B:$B,0)),0)</f>
        <v>0.73199999999999998</v>
      </c>
      <c r="AF84" s="326">
        <f>AE84*MoM!AJ84/100*$A84</f>
        <v>0.738954</v>
      </c>
      <c r="AG84" s="326">
        <f>AF84*MoM!AK84/100*$A84</f>
        <v>0.74796923879999999</v>
      </c>
      <c r="AH84" s="326">
        <f>AG84*MoM!AL84/100*$A84</f>
        <v>0.75993674662080002</v>
      </c>
      <c r="AI84" s="326">
        <f>AH84*MoM!AM84/100*$A84</f>
        <v>0.77125980414544981</v>
      </c>
      <c r="AJ84" s="326">
        <f>AI84*MoM!AN84/100*$A84</f>
        <v>0.77727563061778426</v>
      </c>
      <c r="AK84" s="326">
        <f>AJ84*MoM!AO84/100*$A84</f>
        <v>0.78326065297354119</v>
      </c>
      <c r="AL84" s="326">
        <f>AK84*MoM!AP84/100*$A84</f>
        <v>0.79046665098089774</v>
      </c>
      <c r="AM84" s="326">
        <f>AL84*MoM!AQ84/100*$A84</f>
        <v>0.79465612423109644</v>
      </c>
      <c r="AN84" s="326">
        <f>AM84*MoM!AR84/100*$A84</f>
        <v>0.80164909812433005</v>
      </c>
      <c r="AO84" s="326">
        <f>AN84*MoM!AS84/100*$A84</f>
        <v>0.80942509437613608</v>
      </c>
      <c r="AP84" s="326">
        <f>AO84*MoM!AT84/100*$A84</f>
        <v>0.8153338975650819</v>
      </c>
      <c r="AQ84" s="327">
        <f>IF($A84=1,INDEX('2026'!$C:$C, MATCH(Веса!$F84,'2026'!$B:$B,0)),0)</f>
        <v>0.73199999999999998</v>
      </c>
      <c r="AR84" s="326">
        <f>AQ84*MoM!AV84/100*$A84</f>
        <v>0.740784</v>
      </c>
      <c r="AS84" s="326">
        <f>AR84*MoM!AW84/100*$A84</f>
        <v>0.7466361936</v>
      </c>
      <c r="AT84" s="326">
        <f>AS84*MoM!AX84/100*$A84</f>
        <v>0.75268394676815997</v>
      </c>
      <c r="AU84" s="326">
        <f>AT84*MoM!AY84/100*$A84</f>
        <v>0.75531834058184855</v>
      </c>
    </row>
    <row r="85" spans="1:47" ht="26.25" x14ac:dyDescent="0.45">
      <c r="A85" s="326">
        <f>IF(ToSep25!AZ85=0,0,1)</f>
        <v>1</v>
      </c>
      <c r="B85" s="202" t="s">
        <v>84</v>
      </c>
      <c r="C85" s="202" t="s">
        <v>84</v>
      </c>
      <c r="D85" s="202" t="s">
        <v>84</v>
      </c>
      <c r="E85" s="202" t="s">
        <v>84</v>
      </c>
      <c r="F85" s="202" t="s">
        <v>84</v>
      </c>
      <c r="G85" s="327">
        <f>IF($A85=1,INDEX('2023'!$C:$C,MATCH(Веса!$C85,'2023'!$B:$B,0)),0)</f>
        <v>0.21199999999999999</v>
      </c>
      <c r="H85" s="326">
        <f>G85*MoM!L85/100*$A85</f>
        <v>0.21206359999999999</v>
      </c>
      <c r="I85" s="326">
        <f>H85*MoM!M85/100*$A85</f>
        <v>0.21223325088</v>
      </c>
      <c r="J85" s="326">
        <f>I85*MoM!N85/100*$A85</f>
        <v>0.21244548413087996</v>
      </c>
      <c r="K85" s="326">
        <f>J85*MoM!O85/100*$A85</f>
        <v>0.21276415235707632</v>
      </c>
      <c r="L85" s="326">
        <f>K85*MoM!P85/100*$A85</f>
        <v>0.21280670518754774</v>
      </c>
      <c r="M85" s="326">
        <f>L85*MoM!Q85/100*$A85</f>
        <v>0.21310463457481033</v>
      </c>
      <c r="N85" s="326">
        <f>M85*MoM!R85/100*$A85</f>
        <v>0.21327511828247014</v>
      </c>
      <c r="O85" s="326">
        <f>N85*MoM!S85/100*$A85</f>
        <v>0.21340308335343963</v>
      </c>
      <c r="P85" s="326">
        <f>O85*MoM!T85/100*$A85</f>
        <v>0.21464082123688957</v>
      </c>
      <c r="Q85" s="326">
        <f>P85*MoM!U85/100*$A85</f>
        <v>0.21792482580181399</v>
      </c>
      <c r="R85" s="326">
        <f>Q85*MoM!V85/100*$A85</f>
        <v>0.22086681095013849</v>
      </c>
      <c r="S85" s="327">
        <f>IF($A85=1,INDEX('2024'!$B:$B,MATCH(Веса!D85,'2024'!$A:$A,0)),0)</f>
        <v>0.222</v>
      </c>
      <c r="T85" s="326">
        <f>S85*MoM!X85/100*$A85</f>
        <v>0.22373160000000003</v>
      </c>
      <c r="U85" s="326">
        <f>T85*MoM!Y85/100*$A85</f>
        <v>0.22480551168000004</v>
      </c>
      <c r="V85" s="326">
        <f>U85*MoM!Z85/100*$A85</f>
        <v>0.22554736986854404</v>
      </c>
      <c r="W85" s="326">
        <f>V85*MoM!AA85/100*$A85</f>
        <v>0.22870503304670367</v>
      </c>
      <c r="X85" s="326">
        <f>W85*MoM!AB85/100*$A85</f>
        <v>0.2303059682780306</v>
      </c>
      <c r="Y85" s="326">
        <f>X85*MoM!AC85/100*$A85</f>
        <v>0.23274721154177772</v>
      </c>
      <c r="Z85" s="326">
        <f>Y85*MoM!AD85/100*$A85</f>
        <v>0.23449281562834107</v>
      </c>
      <c r="AA85" s="326">
        <f>Z85*MoM!AE85/100*$A85</f>
        <v>0.23643910599805629</v>
      </c>
      <c r="AB85" s="326">
        <f>AA85*MoM!AF85/100*$A85</f>
        <v>0.23889807270043609</v>
      </c>
      <c r="AC85" s="326">
        <f>AB85*MoM!AG85/100*$A85</f>
        <v>0.24281600109272325</v>
      </c>
      <c r="AD85" s="326">
        <f>AC85*MoM!AH85/100*$A85</f>
        <v>0.24589976430660085</v>
      </c>
      <c r="AE85" s="327">
        <f>IF($A85=1,INDEX('2025'!$C:$C,MATCH(Веса!$E85,'2025'!$B:$B,0)),0)</f>
        <v>0.23100000000000001</v>
      </c>
      <c r="AF85" s="326">
        <f>AE85*MoM!AJ85/100*$A85</f>
        <v>0.23264009999999999</v>
      </c>
      <c r="AG85" s="326">
        <f>AF85*MoM!AK85/100*$A85</f>
        <v>0.23433837272999999</v>
      </c>
      <c r="AH85" s="326">
        <f>AG85*MoM!AL85/100*$A85</f>
        <v>0.23689266099275699</v>
      </c>
      <c r="AI85" s="326">
        <f>AH85*MoM!AM85/100*$A85</f>
        <v>0.23909576273998964</v>
      </c>
      <c r="AJ85" s="326">
        <f>AI85*MoM!AN85/100*$A85</f>
        <v>0.24076943307916956</v>
      </c>
      <c r="AK85" s="326">
        <f>AJ85*MoM!AO85/100*$A85</f>
        <v>0.24259928077057125</v>
      </c>
      <c r="AL85" s="326">
        <f>AK85*MoM!AP85/100*$A85</f>
        <v>0.24424895587981116</v>
      </c>
      <c r="AM85" s="326">
        <f>AL85*MoM!AQ85/100*$A85</f>
        <v>0.24605639815332175</v>
      </c>
      <c r="AN85" s="326">
        <f>AM85*MoM!AR85/100*$A85</f>
        <v>0.24765576474131837</v>
      </c>
      <c r="AO85" s="326">
        <f>AN85*MoM!AS85/100*$A85</f>
        <v>0.2494141206709817</v>
      </c>
      <c r="AP85" s="326">
        <f>AO85*MoM!AT85/100*$A85</f>
        <v>0.25125978516394698</v>
      </c>
      <c r="AQ85" s="327">
        <f>IF($A85=1,INDEX('2026'!$C:$C, MATCH(Веса!$F85,'2026'!$B:$B,0)),0)</f>
        <v>0.24199999999999999</v>
      </c>
      <c r="AR85" s="326">
        <f>AQ85*MoM!AV85/100*$A85</f>
        <v>0.2447346</v>
      </c>
      <c r="AS85" s="326">
        <f>AR85*MoM!AW85/100*$A85</f>
        <v>0.24659458296</v>
      </c>
      <c r="AT85" s="326">
        <f>AS85*MoM!AX85/100*$A85</f>
        <v>0.24849336124879198</v>
      </c>
      <c r="AU85" s="326">
        <f>AT85*MoM!AY85/100*$A85</f>
        <v>0.24884125195454029</v>
      </c>
    </row>
    <row r="86" spans="1:47" x14ac:dyDescent="0.45">
      <c r="A86" s="326">
        <f>IF(ToSep25!AZ86=0,0,1)</f>
        <v>1</v>
      </c>
      <c r="B86" s="202" t="s">
        <v>85</v>
      </c>
      <c r="C86" s="202" t="s">
        <v>85</v>
      </c>
      <c r="D86" s="202" t="s">
        <v>85</v>
      </c>
      <c r="E86" s="202" t="s">
        <v>85</v>
      </c>
      <c r="F86" s="202" t="s">
        <v>85</v>
      </c>
      <c r="G86" s="327">
        <f>IF($A86=1,INDEX('2023'!$C:$C,MATCH(Веса!$C86,'2023'!$B:$B,0)),0)</f>
        <v>0.13200000000000001</v>
      </c>
      <c r="H86" s="326">
        <f>G86*MoM!L86/100*$A86</f>
        <v>0.13283159999999999</v>
      </c>
      <c r="I86" s="326">
        <f>H86*MoM!M86/100*$A86</f>
        <v>0.13260578628</v>
      </c>
      <c r="J86" s="326">
        <f>I86*MoM!N86/100*$A86</f>
        <v>0.132194708342532</v>
      </c>
      <c r="K86" s="326">
        <f>J86*MoM!O86/100*$A86</f>
        <v>0.13271026770506786</v>
      </c>
      <c r="L86" s="326">
        <f>K86*MoM!P86/100*$A86</f>
        <v>0.13293587516016647</v>
      </c>
      <c r="M86" s="326">
        <f>L86*MoM!Q86/100*$A86</f>
        <v>0.13284282004755435</v>
      </c>
      <c r="N86" s="326">
        <f>M86*MoM!R86/100*$A86</f>
        <v>0.13252399727944023</v>
      </c>
      <c r="O86" s="326">
        <f>N86*MoM!S86/100*$A86</f>
        <v>0.13266977367644761</v>
      </c>
      <c r="P86" s="326">
        <f>O86*MoM!T86/100*$A86</f>
        <v>0.13320045277115342</v>
      </c>
      <c r="Q86" s="326">
        <f>P86*MoM!U86/100*$A86</f>
        <v>0.13413285594055149</v>
      </c>
      <c r="R86" s="326">
        <f>Q86*MoM!V86/100*$A86</f>
        <v>0.13516567893129372</v>
      </c>
      <c r="S86" s="327">
        <f>IF($A86=1,INDEX('2024'!$B:$B,MATCH(Веса!D86,'2024'!$A:$A,0)),0)</f>
        <v>0.125</v>
      </c>
      <c r="T86" s="326">
        <f>S86*MoM!X86/100*$A86</f>
        <v>0.12557499999999999</v>
      </c>
      <c r="U86" s="326">
        <f>T86*MoM!Y86/100*$A86</f>
        <v>0.12595172499999999</v>
      </c>
      <c r="V86" s="326">
        <f>U86*MoM!Z86/100*$A86</f>
        <v>0.12602729603499999</v>
      </c>
      <c r="W86" s="326">
        <f>V86*MoM!AA86/100*$A86</f>
        <v>0.12664482978557148</v>
      </c>
      <c r="X86" s="326">
        <f>W86*MoM!AB86/100*$A86</f>
        <v>0.12779729773662019</v>
      </c>
      <c r="Y86" s="326">
        <f>X86*MoM!AC86/100*$A86</f>
        <v>0.12801455314277244</v>
      </c>
      <c r="Z86" s="326">
        <f>Y86*MoM!AD86/100*$A86</f>
        <v>0.12873143464037196</v>
      </c>
      <c r="AA86" s="326">
        <f>Z86*MoM!AE86/100*$A86</f>
        <v>0.12958106210899842</v>
      </c>
      <c r="AB86" s="326">
        <f>AA86*MoM!AF86/100*$A86</f>
        <v>0.13033263226923061</v>
      </c>
      <c r="AC86" s="326">
        <f>AB86*MoM!AG86/100*$A86</f>
        <v>0.13163595859192292</v>
      </c>
      <c r="AD86" s="326">
        <f>AC86*MoM!AH86/100*$A86</f>
        <v>0.13274170064409507</v>
      </c>
      <c r="AE86" s="327">
        <f>IF($A86=1,INDEX('2025'!$C:$C,MATCH(Веса!$E86,'2025'!$B:$B,0)),0)</f>
        <v>0.127</v>
      </c>
      <c r="AF86" s="326">
        <f>AE86*MoM!AJ86/100*$A86</f>
        <v>0.12783820000000001</v>
      </c>
      <c r="AG86" s="326">
        <f>AF86*MoM!AK86/100*$A86</f>
        <v>0.12907823054000001</v>
      </c>
      <c r="AH86" s="326">
        <f>AG86*MoM!AL86/100*$A86</f>
        <v>0.12989142339240201</v>
      </c>
      <c r="AI86" s="326">
        <f>AH86*MoM!AM86/100*$A86</f>
        <v>0.13111240277229058</v>
      </c>
      <c r="AJ86" s="326">
        <f>AI86*MoM!AN86/100*$A86</f>
        <v>0.13214819075419168</v>
      </c>
      <c r="AK86" s="326">
        <f>AJ86*MoM!AO86/100*$A86</f>
        <v>0.13308644290854643</v>
      </c>
      <c r="AL86" s="326">
        <f>AK86*MoM!AP86/100*$A86</f>
        <v>0.13376518376738003</v>
      </c>
      <c r="AM86" s="326">
        <f>AL86*MoM!AQ86/100*$A86</f>
        <v>0.13427349146569609</v>
      </c>
      <c r="AN86" s="326">
        <f>AM86*MoM!AR86/100*$A86</f>
        <v>0.13474344868582602</v>
      </c>
      <c r="AO86" s="326">
        <f>AN86*MoM!AS86/100*$A86</f>
        <v>0.1354575889638609</v>
      </c>
      <c r="AP86" s="326">
        <f>AO86*MoM!AT86/100*$A86</f>
        <v>0.1361484226675766</v>
      </c>
      <c r="AQ86" s="327">
        <f>IF($A86=1,INDEX('2026'!$C:$C, MATCH(Веса!$F86,'2026'!$B:$B,0)),0)</f>
        <v>0.129</v>
      </c>
      <c r="AR86" s="326">
        <f>AQ86*MoM!AV86/100*$A86</f>
        <v>0.1300191</v>
      </c>
      <c r="AS86" s="326">
        <f>AR86*MoM!AW86/100*$A86</f>
        <v>0.13059118404</v>
      </c>
      <c r="AT86" s="326">
        <f>AS86*MoM!AX86/100*$A86</f>
        <v>0.13112660789456401</v>
      </c>
      <c r="AU86" s="326">
        <f>AT86*MoM!AY86/100*$A86</f>
        <v>0.13145442441430041</v>
      </c>
    </row>
    <row r="87" spans="1:47" x14ac:dyDescent="0.45">
      <c r="A87" s="326">
        <f>IF(ToSep25!AZ87=0,0,1)</f>
        <v>1</v>
      </c>
      <c r="B87" s="202" t="s">
        <v>86</v>
      </c>
      <c r="C87" s="202" t="s">
        <v>86</v>
      </c>
      <c r="D87" s="202" t="s">
        <v>86</v>
      </c>
      <c r="E87" s="202" t="s">
        <v>86</v>
      </c>
      <c r="F87" s="202" t="s">
        <v>86</v>
      </c>
      <c r="G87" s="327">
        <f>IF($A87=1,INDEX('2023'!$C:$C,MATCH(Веса!$C87,'2023'!$B:$B,0)),0)</f>
        <v>7.8E-2</v>
      </c>
      <c r="H87" s="326">
        <f>G87*MoM!L87/100*$A87</f>
        <v>7.77114E-2</v>
      </c>
      <c r="I87" s="326">
        <f>H87*MoM!M87/100*$A87</f>
        <v>7.7587061760000006E-2</v>
      </c>
      <c r="J87" s="326">
        <f>I87*MoM!N87/100*$A87</f>
        <v>7.7121539389440011E-2</v>
      </c>
      <c r="K87" s="326">
        <f>J87*MoM!O87/100*$A87</f>
        <v>7.7129251543378963E-2</v>
      </c>
      <c r="L87" s="326">
        <f>K87*MoM!P87/100*$A87</f>
        <v>7.6974993040292206E-2</v>
      </c>
      <c r="M87" s="326">
        <f>L87*MoM!Q87/100*$A87</f>
        <v>7.6990388038900265E-2</v>
      </c>
      <c r="N87" s="326">
        <f>M87*MoM!R87/100*$A87</f>
        <v>7.7190563047801405E-2</v>
      </c>
      <c r="O87" s="326">
        <f>N87*MoM!S87/100*$A87</f>
        <v>7.7113372484753612E-2</v>
      </c>
      <c r="P87" s="326">
        <f>O87*MoM!T87/100*$A87</f>
        <v>7.7722568127383165E-2</v>
      </c>
      <c r="Q87" s="326">
        <f>P87*MoM!U87/100*$A87</f>
        <v>7.794019131813984E-2</v>
      </c>
      <c r="R87" s="326">
        <f>Q87*MoM!V87/100*$A87</f>
        <v>7.8470184619103198E-2</v>
      </c>
      <c r="S87" s="327">
        <f>IF($A87=1,INDEX('2024'!$B:$B,MATCH(Веса!D87,'2024'!$A:$A,0)),0)</f>
        <v>6.9000000000000006E-2</v>
      </c>
      <c r="T87" s="326">
        <f>S87*MoM!X87/100*$A87</f>
        <v>6.9745200000000007E-2</v>
      </c>
      <c r="U87" s="326">
        <f>T87*MoM!Y87/100*$A87</f>
        <v>6.9738225479999999E-2</v>
      </c>
      <c r="V87" s="326">
        <f>U87*MoM!Z87/100*$A87</f>
        <v>7.0351921864223996E-2</v>
      </c>
      <c r="W87" s="326">
        <f>V87*MoM!AA87/100*$A87</f>
        <v>7.052780166888456E-2</v>
      </c>
      <c r="X87" s="326">
        <f>W87*MoM!AB87/100*$A87</f>
        <v>7.0802860095393216E-2</v>
      </c>
      <c r="Y87" s="326">
        <f>X87*MoM!AC87/100*$A87</f>
        <v>7.0732057235297824E-2</v>
      </c>
      <c r="Z87" s="326">
        <f>Y87*MoM!AD87/100*$A87</f>
        <v>7.1022058669962543E-2</v>
      </c>
      <c r="AA87" s="326">
        <f>Z87*MoM!AE87/100*$A87</f>
        <v>7.0951036611292595E-2</v>
      </c>
      <c r="AB87" s="326">
        <f>AA87*MoM!AF87/100*$A87</f>
        <v>7.099360723325937E-2</v>
      </c>
      <c r="AC87" s="326">
        <f>AB87*MoM!AG87/100*$A87</f>
        <v>7.1178190612065845E-2</v>
      </c>
      <c r="AD87" s="326">
        <f>AC87*MoM!AH87/100*$A87</f>
        <v>7.1576788479493419E-2</v>
      </c>
      <c r="AE87" s="327">
        <f>IF($A87=1,INDEX('2025'!$C:$C,MATCH(Веса!$E87,'2025'!$B:$B,0)),0)</f>
        <v>6.2E-2</v>
      </c>
      <c r="AF87" s="326">
        <f>AE87*MoM!AJ87/100*$A87</f>
        <v>6.21612E-2</v>
      </c>
      <c r="AG87" s="326">
        <f>AF87*MoM!AK87/100*$A87</f>
        <v>6.2086606559999993E-2</v>
      </c>
      <c r="AH87" s="326">
        <f>AG87*MoM!AL87/100*$A87</f>
        <v>6.2428082896079991E-2</v>
      </c>
      <c r="AI87" s="326">
        <f>AH87*MoM!AM87/100*$A87</f>
        <v>6.2802651393456477E-2</v>
      </c>
      <c r="AJ87" s="326">
        <f>AI87*MoM!AN87/100*$A87</f>
        <v>6.3060142264169644E-2</v>
      </c>
      <c r="AK87" s="326">
        <f>AJ87*MoM!AO87/100*$A87</f>
        <v>6.3299770804773489E-2</v>
      </c>
      <c r="AL87" s="326">
        <f>AK87*MoM!AP87/100*$A87</f>
        <v>6.3844148833694547E-2</v>
      </c>
      <c r="AM87" s="326">
        <f>AL87*MoM!AQ87/100*$A87</f>
        <v>6.3659000802076829E-2</v>
      </c>
      <c r="AN87" s="326">
        <f>AM87*MoM!AR87/100*$A87</f>
        <v>6.3627171301675792E-2</v>
      </c>
      <c r="AO87" s="326">
        <f>AN87*MoM!AS87/100*$A87</f>
        <v>6.4008934329485845E-2</v>
      </c>
      <c r="AP87" s="326">
        <f>AO87*MoM!AT87/100*$A87</f>
        <v>6.4060141476949439E-2</v>
      </c>
      <c r="AQ87" s="327">
        <f>IF($A87=1,INDEX('2026'!$C:$C, MATCH(Веса!$F87,'2026'!$B:$B,0)),0)</f>
        <v>5.8000000000000003E-2</v>
      </c>
      <c r="AR87" s="326">
        <f>AQ87*MoM!AV87/100*$A87</f>
        <v>5.7895599999999998E-2</v>
      </c>
      <c r="AS87" s="326">
        <f>AR87*MoM!AW87/100*$A87</f>
        <v>5.816191976E-2</v>
      </c>
      <c r="AT87" s="326">
        <f>AS87*MoM!AX87/100*$A87</f>
        <v>5.8272427407544E-2</v>
      </c>
      <c r="AU87" s="326">
        <f>AT87*MoM!AY87/100*$A87</f>
        <v>5.8278254650284758E-2</v>
      </c>
    </row>
    <row r="88" spans="1:47" x14ac:dyDescent="0.45">
      <c r="A88" s="326">
        <f>IF(ToSep25!AZ88=0,0,1)</f>
        <v>1</v>
      </c>
      <c r="B88" s="202" t="s">
        <v>87</v>
      </c>
      <c r="C88" s="202" t="s">
        <v>87</v>
      </c>
      <c r="D88" s="202" t="s">
        <v>87</v>
      </c>
      <c r="E88" s="202" t="s">
        <v>87</v>
      </c>
      <c r="F88" s="202" t="s">
        <v>87</v>
      </c>
      <c r="G88" s="327">
        <f>IF($A88=1,INDEX('2023'!$C:$C,MATCH(Веса!$C88,'2023'!$B:$B,0)),0)</f>
        <v>2.8000000000000001E-2</v>
      </c>
      <c r="H88" s="326">
        <f>G88*MoM!L88/100*$A88</f>
        <v>2.7720000000000002E-2</v>
      </c>
      <c r="I88" s="326">
        <f>H88*MoM!M88/100*$A88</f>
        <v>2.7004824000000004E-2</v>
      </c>
      <c r="J88" s="326">
        <f>I88*MoM!N88/100*$A88</f>
        <v>2.6567345851200002E-2</v>
      </c>
      <c r="K88" s="326">
        <f>J88*MoM!O88/100*$A88</f>
        <v>2.6373404226486243E-2</v>
      </c>
      <c r="L88" s="326">
        <f>K88*MoM!P88/100*$A88</f>
        <v>2.635758018395035E-2</v>
      </c>
      <c r="M88" s="326">
        <f>L88*MoM!Q88/100*$A88</f>
        <v>2.6494639600906891E-2</v>
      </c>
      <c r="N88" s="326">
        <f>M88*MoM!R88/100*$A88</f>
        <v>2.6507886920707345E-2</v>
      </c>
      <c r="O88" s="326">
        <f>N88*MoM!S88/100*$A88</f>
        <v>2.6605966102313965E-2</v>
      </c>
      <c r="P88" s="326">
        <f>O88*MoM!T88/100*$A88</f>
        <v>2.6613947892144659E-2</v>
      </c>
      <c r="Q88" s="326">
        <f>P88*MoM!U88/100*$A88</f>
        <v>2.7005172926159185E-2</v>
      </c>
      <c r="R88" s="326">
        <f>Q88*MoM!V88/100*$A88</f>
        <v>2.7118594652449052E-2</v>
      </c>
      <c r="S88" s="327">
        <f>IF($A88=1,INDEX('2024'!$B:$B,MATCH(Веса!D88,'2024'!$A:$A,0)),0)</f>
        <v>3.3000000000000002E-2</v>
      </c>
      <c r="T88" s="326">
        <f>S88*MoM!X88/100*$A88</f>
        <v>3.3574199999999998E-2</v>
      </c>
      <c r="U88" s="326">
        <f>T88*MoM!Y88/100*$A88</f>
        <v>3.4034166540000001E-2</v>
      </c>
      <c r="V88" s="326">
        <f>U88*MoM!Z88/100*$A88</f>
        <v>3.4510644871559998E-2</v>
      </c>
      <c r="W88" s="326">
        <f>V88*MoM!AA88/100*$A88</f>
        <v>3.4797083223993941E-2</v>
      </c>
      <c r="X88" s="326">
        <f>W88*MoM!AB88/100*$A88</f>
        <v>3.506502076481869E-2</v>
      </c>
      <c r="Y88" s="326">
        <f>X88*MoM!AC88/100*$A88</f>
        <v>3.5363073441319642E-2</v>
      </c>
      <c r="Z88" s="326">
        <f>Y88*MoM!AD88/100*$A88</f>
        <v>3.5709631561044577E-2</v>
      </c>
      <c r="AA88" s="326">
        <f>Z88*MoM!AE88/100*$A88</f>
        <v>3.5556080145332083E-2</v>
      </c>
      <c r="AB88" s="326">
        <f>AA88*MoM!AF88/100*$A88</f>
        <v>3.577297223421861E-2</v>
      </c>
      <c r="AC88" s="326">
        <f>AB88*MoM!AG88/100*$A88</f>
        <v>3.5794436017559141E-2</v>
      </c>
      <c r="AD88" s="326">
        <f>AC88*MoM!AH88/100*$A88</f>
        <v>3.6256184242185657E-2</v>
      </c>
      <c r="AE88" s="327">
        <f>IF($A88=1,INDEX('2025'!$C:$C,MATCH(Веса!$E88,'2025'!$B:$B,0)),0)</f>
        <v>3.7999999999999999E-2</v>
      </c>
      <c r="AF88" s="326">
        <f>AE88*MoM!AJ88/100*$A88</f>
        <v>3.8619399999999998E-2</v>
      </c>
      <c r="AG88" s="326">
        <f>AF88*MoM!AK88/100*$A88</f>
        <v>3.9241172339999998E-2</v>
      </c>
      <c r="AH88" s="326">
        <f>AG88*MoM!AL88/100*$A88</f>
        <v>3.9649280532336004E-2</v>
      </c>
      <c r="AI88" s="326">
        <f>AH88*MoM!AM88/100*$A88</f>
        <v>3.9673070100655405E-2</v>
      </c>
      <c r="AJ88" s="326">
        <f>AI88*MoM!AN88/100*$A88</f>
        <v>3.9502475899222587E-2</v>
      </c>
      <c r="AK88" s="326">
        <f>AJ88*MoM!AO88/100*$A88</f>
        <v>3.9336565500445848E-2</v>
      </c>
      <c r="AL88" s="326">
        <f>AK88*MoM!AP88/100*$A88</f>
        <v>3.9116280733643351E-2</v>
      </c>
      <c r="AM88" s="326">
        <f>AL88*MoM!AQ88/100*$A88</f>
        <v>3.8971550494928869E-2</v>
      </c>
      <c r="AN88" s="326">
        <f>AM88*MoM!AR88/100*$A88</f>
        <v>3.8913093169186473E-2</v>
      </c>
      <c r="AO88" s="326">
        <f>AN88*MoM!AS88/100*$A88</f>
        <v>3.9053180304595543E-2</v>
      </c>
      <c r="AP88" s="326">
        <f>AO88*MoM!AT88/100*$A88</f>
        <v>3.9111760075052439E-2</v>
      </c>
      <c r="AQ88" s="327">
        <f>IF($A88=1,INDEX('2026'!$C:$C, MATCH(Веса!$F88,'2026'!$B:$B,0)),0)</f>
        <v>3.4000000000000002E-2</v>
      </c>
      <c r="AR88" s="326">
        <f>AQ88*MoM!AV88/100*$A88</f>
        <v>3.4020400000000006E-2</v>
      </c>
      <c r="AS88" s="326">
        <f>AR88*MoM!AW88/100*$A88</f>
        <v>3.4030606120000008E-2</v>
      </c>
      <c r="AT88" s="326">
        <f>AS88*MoM!AX88/100*$A88</f>
        <v>3.4330075453856003E-2</v>
      </c>
      <c r="AU88" s="326">
        <f>AT88*MoM!AY88/100*$A88</f>
        <v>3.429917838594753E-2</v>
      </c>
    </row>
    <row r="89" spans="1:47" x14ac:dyDescent="0.45">
      <c r="A89" s="326">
        <f>IF(ToSep25!AZ89=0,0,1)</f>
        <v>1</v>
      </c>
      <c r="B89" s="202" t="s">
        <v>88</v>
      </c>
      <c r="C89" s="202" t="s">
        <v>88</v>
      </c>
      <c r="D89" s="202" t="s">
        <v>88</v>
      </c>
      <c r="E89" s="202" t="s">
        <v>88</v>
      </c>
      <c r="F89" s="202" t="s">
        <v>88</v>
      </c>
      <c r="G89" s="327">
        <f>IF($A89=1,INDEX('2023'!$C:$C,MATCH(Веса!$C89,'2023'!$B:$B,0)),0)</f>
        <v>3.6999999999999998E-2</v>
      </c>
      <c r="H89" s="326">
        <f>G89*MoM!L89/100*$A89</f>
        <v>3.6593000000000001E-2</v>
      </c>
      <c r="I89" s="326">
        <f>H89*MoM!M89/100*$A89</f>
        <v>3.5736723800000002E-2</v>
      </c>
      <c r="J89" s="326">
        <f>I89*MoM!N89/100*$A89</f>
        <v>3.535076718296E-2</v>
      </c>
      <c r="K89" s="326">
        <f>J89*MoM!O89/100*$A89</f>
        <v>3.5156337963453722E-2</v>
      </c>
      <c r="L89" s="326">
        <f>K89*MoM!P89/100*$A89</f>
        <v>3.5187978667620828E-2</v>
      </c>
      <c r="M89" s="326">
        <f>L89*MoM!Q89/100*$A89</f>
        <v>3.4969813199881579E-2</v>
      </c>
      <c r="N89" s="326">
        <f>M89*MoM!R89/100*$A89</f>
        <v>3.451520562828312E-2</v>
      </c>
      <c r="O89" s="326">
        <f>N89*MoM!S89/100*$A89</f>
        <v>3.4349532641267361E-2</v>
      </c>
      <c r="P89" s="326">
        <f>O89*MoM!T89/100*$A89</f>
        <v>3.454875993058671E-2</v>
      </c>
      <c r="Q89" s="326">
        <f>P89*MoM!U89/100*$A89</f>
        <v>3.5032442569614929E-2</v>
      </c>
      <c r="R89" s="326">
        <f>Q89*MoM!V89/100*$A89</f>
        <v>3.5796149817632537E-2</v>
      </c>
      <c r="S89" s="327">
        <f>IF($A89=1,INDEX('2024'!$B:$B,MATCH(Веса!D89,'2024'!$A:$A,0)),0)</f>
        <v>3.5999999999999997E-2</v>
      </c>
      <c r="T89" s="326">
        <f>S89*MoM!X89/100*$A89</f>
        <v>3.6356399999999997E-2</v>
      </c>
      <c r="U89" s="326">
        <f>T89*MoM!Y89/100*$A89</f>
        <v>3.6694514519999999E-2</v>
      </c>
      <c r="V89" s="326">
        <f>U89*MoM!Z89/100*$A89</f>
        <v>3.7259610043607998E-2</v>
      </c>
      <c r="W89" s="326">
        <f>V89*MoM!AA89/100*$A89</f>
        <v>3.778869650622723E-2</v>
      </c>
      <c r="X89" s="326">
        <f>W89*MoM!AB89/100*$A89</f>
        <v>3.8370642432423135E-2</v>
      </c>
      <c r="Y89" s="326">
        <f>X89*MoM!AC89/100*$A89</f>
        <v>3.9003758032558122E-2</v>
      </c>
      <c r="Z89" s="326">
        <f>Y89*MoM!AD89/100*$A89</f>
        <v>3.9694124549734401E-2</v>
      </c>
      <c r="AA89" s="326">
        <f>Z89*MoM!AE89/100*$A89</f>
        <v>4.006327990804693E-2</v>
      </c>
      <c r="AB89" s="326">
        <f>AA89*MoM!AF89/100*$A89</f>
        <v>4.040782411525614E-2</v>
      </c>
      <c r="AC89" s="326">
        <f>AB89*MoM!AG89/100*$A89</f>
        <v>4.0921003481519891E-2</v>
      </c>
      <c r="AD89" s="326">
        <f>AC89*MoM!AH89/100*$A89</f>
        <v>4.1199266305194229E-2</v>
      </c>
      <c r="AE89" s="327">
        <f>IF($A89=1,INDEX('2025'!$C:$C,MATCH(Веса!$E89,'2025'!$B:$B,0)),0)</f>
        <v>3.9E-2</v>
      </c>
      <c r="AF89" s="326">
        <f>AE89*MoM!AJ89/100*$A89</f>
        <v>3.9347099999999996E-2</v>
      </c>
      <c r="AG89" s="326">
        <f>AF89*MoM!AK89/100*$A89</f>
        <v>3.9756309839999997E-2</v>
      </c>
      <c r="AH89" s="326">
        <f>AG89*MoM!AL89/100*$A89</f>
        <v>3.9891481293455995E-2</v>
      </c>
      <c r="AI89" s="326">
        <f>AH89*MoM!AM89/100*$A89</f>
        <v>4.0019134033595048E-2</v>
      </c>
      <c r="AJ89" s="326">
        <f>AI89*MoM!AN89/100*$A89</f>
        <v>4.0035141687208488E-2</v>
      </c>
      <c r="AK89" s="326">
        <f>AJ89*MoM!AO89/100*$A89</f>
        <v>4.0167257654776273E-2</v>
      </c>
      <c r="AL89" s="326">
        <f>AK89*MoM!AP89/100*$A89</f>
        <v>4.0267675798913209E-2</v>
      </c>
      <c r="AM89" s="326">
        <f>AL89*MoM!AQ89/100*$A89</f>
        <v>4.022338135553441E-2</v>
      </c>
      <c r="AN89" s="326">
        <f>AM89*MoM!AR89/100*$A89</f>
        <v>4.0283716427567715E-2</v>
      </c>
      <c r="AO89" s="326">
        <f>AN89*MoM!AS89/100*$A89</f>
        <v>4.014675179171398E-2</v>
      </c>
      <c r="AP89" s="326">
        <f>AO89*MoM!AT89/100*$A89</f>
        <v>4.01427371165348E-2</v>
      </c>
      <c r="AQ89" s="327">
        <f>IF($A89=1,INDEX('2026'!$C:$C, MATCH(Веса!$F89,'2026'!$B:$B,0)),0)</f>
        <v>3.5999999999999997E-2</v>
      </c>
      <c r="AR89" s="326">
        <f>AQ89*MoM!AV89/100*$A89</f>
        <v>3.5906399999999998E-2</v>
      </c>
      <c r="AS89" s="326">
        <f>AR89*MoM!AW89/100*$A89</f>
        <v>3.5730458639999997E-2</v>
      </c>
      <c r="AT89" s="326">
        <f>AS89*MoM!AX89/100*$A89</f>
        <v>3.5676862952039999E-2</v>
      </c>
      <c r="AU89" s="326">
        <f>AT89*MoM!AY89/100*$A89</f>
        <v>3.5530587813936636E-2</v>
      </c>
    </row>
    <row r="90" spans="1:47" x14ac:dyDescent="0.45">
      <c r="A90" s="326">
        <f>IF(ToSep25!AZ90=0,0,1)</f>
        <v>1</v>
      </c>
      <c r="B90" s="202" t="s">
        <v>89</v>
      </c>
      <c r="C90" s="202" t="s">
        <v>89</v>
      </c>
      <c r="D90" s="202" t="s">
        <v>89</v>
      </c>
      <c r="E90" s="202" t="s">
        <v>89</v>
      </c>
      <c r="F90" s="202" t="s">
        <v>89</v>
      </c>
      <c r="G90" s="327">
        <f>IF($A90=1,INDEX('2023'!$C:$C,MATCH(Веса!$C90,'2023'!$B:$B,0)),0)</f>
        <v>2.1000000000000001E-2</v>
      </c>
      <c r="H90" s="326">
        <f>G90*MoM!L90/100*$A90</f>
        <v>2.06976E-2</v>
      </c>
      <c r="I90" s="326">
        <f>H90*MoM!M90/100*$A90</f>
        <v>2.0277438719999999E-2</v>
      </c>
      <c r="J90" s="326">
        <f>I90*MoM!N90/100*$A90</f>
        <v>1.9873917689472002E-2</v>
      </c>
      <c r="K90" s="326">
        <f>J90*MoM!O90/100*$A90</f>
        <v>1.9712938956187278E-2</v>
      </c>
      <c r="L90" s="326">
        <f>K90*MoM!P90/100*$A90</f>
        <v>1.9557206738433398E-2</v>
      </c>
      <c r="M90" s="326">
        <f>L90*MoM!Q90/100*$A90</f>
        <v>1.9291228726790705E-2</v>
      </c>
      <c r="N90" s="326">
        <f>M90*MoM!R90/100*$A90</f>
        <v>1.9098316439522797E-2</v>
      </c>
      <c r="O90" s="326">
        <f>N90*MoM!S90/100*$A90</f>
        <v>1.9029562500340515E-2</v>
      </c>
      <c r="P90" s="326">
        <f>O90*MoM!T90/100*$A90</f>
        <v>1.9063815712841131E-2</v>
      </c>
      <c r="Q90" s="326">
        <f>P90*MoM!U90/100*$A90</f>
        <v>1.9189636896545882E-2</v>
      </c>
      <c r="R90" s="326">
        <f>Q90*MoM!V90/100*$A90</f>
        <v>1.9086012857304532E-2</v>
      </c>
      <c r="S90" s="327">
        <f>IF($A90=1,INDEX('2024'!$B:$B,MATCH(Веса!D90,'2024'!$A:$A,0)),0)</f>
        <v>2.4E-2</v>
      </c>
      <c r="T90" s="326">
        <f>S90*MoM!X90/100*$A90</f>
        <v>2.40024E-2</v>
      </c>
      <c r="U90" s="326">
        <f>T90*MoM!Y90/100*$A90</f>
        <v>2.4187218480000001E-2</v>
      </c>
      <c r="V90" s="326">
        <f>U90*MoM!Z90/100*$A90</f>
        <v>2.4458115326976001E-2</v>
      </c>
      <c r="W90" s="326">
        <f>V90*MoM!AA90/100*$A90</f>
        <v>2.4475236007704883E-2</v>
      </c>
      <c r="X90" s="326">
        <f>W90*MoM!AB90/100*$A90</f>
        <v>2.457068942813493E-2</v>
      </c>
      <c r="Y90" s="326">
        <f>X90*MoM!AC90/100*$A90</f>
        <v>2.4723027702589367E-2</v>
      </c>
      <c r="Z90" s="326">
        <f>Y90*MoM!AD90/100*$A90</f>
        <v>2.4839225932791534E-2</v>
      </c>
      <c r="AA90" s="326">
        <f>Z90*MoM!AE90/100*$A90</f>
        <v>2.4722481570907413E-2</v>
      </c>
      <c r="AB90" s="326">
        <f>AA90*MoM!AF90/100*$A90</f>
        <v>2.471012033012196E-2</v>
      </c>
      <c r="AC90" s="326">
        <f>AB90*MoM!AG90/100*$A90</f>
        <v>2.4922627364961009E-2</v>
      </c>
      <c r="AD90" s="326">
        <f>AC90*MoM!AH90/100*$A90</f>
        <v>2.5079639917360265E-2</v>
      </c>
      <c r="AE90" s="327">
        <f>IF($A90=1,INDEX('2025'!$C:$C,MATCH(Веса!$E90,'2025'!$B:$B,0)),0)</f>
        <v>2.7E-2</v>
      </c>
      <c r="AF90" s="326">
        <f>AE90*MoM!AJ90/100*$A90</f>
        <v>2.7134999999999999E-2</v>
      </c>
      <c r="AG90" s="326">
        <f>AF90*MoM!AK90/100*$A90</f>
        <v>2.7343939499999997E-2</v>
      </c>
      <c r="AH90" s="326">
        <f>AG90*MoM!AL90/100*$A90</f>
        <v>2.7494331167249995E-2</v>
      </c>
      <c r="AI90" s="326">
        <f>AH90*MoM!AM90/100*$A90</f>
        <v>2.7593310759452098E-2</v>
      </c>
      <c r="AJ90" s="326">
        <f>AI90*MoM!AN90/100*$A90</f>
        <v>2.7722999320021521E-2</v>
      </c>
      <c r="AK90" s="326">
        <f>AJ90*MoM!AO90/100*$A90</f>
        <v>2.7966961714037709E-2</v>
      </c>
      <c r="AL90" s="326">
        <f>AK90*MoM!AP90/100*$A90</f>
        <v>2.8168323838378782E-2</v>
      </c>
      <c r="AM90" s="326">
        <f>AL90*MoM!AQ90/100*$A90</f>
        <v>2.8238744647974729E-2</v>
      </c>
      <c r="AN90" s="326">
        <f>AM90*MoM!AR90/100*$A90</f>
        <v>2.8317813132989058E-2</v>
      </c>
      <c r="AO90" s="326">
        <f>AN90*MoM!AS90/100*$A90</f>
        <v>2.8600991264318948E-2</v>
      </c>
      <c r="AP90" s="326">
        <f>AO90*MoM!AT90/100*$A90</f>
        <v>2.8586690768686789E-2</v>
      </c>
      <c r="AQ90" s="327">
        <f>IF($A90=1,INDEX('2026'!$C:$C, MATCH(Веса!$F90,'2026'!$B:$B,0)),0)</f>
        <v>2.8000000000000001E-2</v>
      </c>
      <c r="AR90" s="326">
        <f>AQ90*MoM!AV90/100*$A90</f>
        <v>2.8056000000000001E-2</v>
      </c>
      <c r="AS90" s="326">
        <f>AR90*MoM!AW90/100*$A90</f>
        <v>2.80812504E-2</v>
      </c>
      <c r="AT90" s="326">
        <f>AS90*MoM!AX90/100*$A90</f>
        <v>2.8272202902720003E-2</v>
      </c>
      <c r="AU90" s="326">
        <f>AT90*MoM!AY90/100*$A90</f>
        <v>2.8193040734592386E-2</v>
      </c>
    </row>
    <row r="91" spans="1:47" ht="15.75" x14ac:dyDescent="0.5">
      <c r="A91" s="326">
        <f>IF(ToSep25!AZ91=0,0,1)</f>
        <v>1</v>
      </c>
      <c r="B91" s="202" t="s">
        <v>90</v>
      </c>
      <c r="C91" s="275" t="s">
        <v>1826</v>
      </c>
      <c r="D91" s="275" t="s">
        <v>1826</v>
      </c>
      <c r="E91" s="276" t="s">
        <v>90</v>
      </c>
      <c r="F91" s="202" t="s">
        <v>90</v>
      </c>
      <c r="G91" s="327">
        <f>IF($A91=1,INDEX('2023'!$C:$C,MATCH(Веса!$C91,'2023'!$B:$B,0)),0)</f>
        <v>5.6000000000000001E-2</v>
      </c>
      <c r="H91" s="326">
        <f>G91*MoM!L91/100*$A91</f>
        <v>5.5635999999999998E-2</v>
      </c>
      <c r="I91" s="326">
        <f>H91*MoM!M91/100*$A91</f>
        <v>5.4951677199999993E-2</v>
      </c>
      <c r="J91" s="326">
        <f>I91*MoM!N91/100*$A91</f>
        <v>5.4446121769759992E-2</v>
      </c>
      <c r="K91" s="326">
        <f>J91*MoM!O91/100*$A91</f>
        <v>5.3966995898186106E-2</v>
      </c>
      <c r="L91" s="326">
        <f>K91*MoM!P91/100*$A91</f>
        <v>5.3707954317874805E-2</v>
      </c>
      <c r="M91" s="326">
        <f>L91*MoM!Q91/100*$A91</f>
        <v>5.3310515455922539E-2</v>
      </c>
      <c r="N91" s="326">
        <f>M91*MoM!R91/100*$A91</f>
        <v>5.2857376074547206E-2</v>
      </c>
      <c r="O91" s="326">
        <f>N91*MoM!S91/100*$A91</f>
        <v>5.2714661159145929E-2</v>
      </c>
      <c r="P91" s="326">
        <f>O91*MoM!T91/100*$A91</f>
        <v>5.2777918752536908E-2</v>
      </c>
      <c r="Q91" s="326">
        <f>P91*MoM!U91/100*$A91</f>
        <v>5.3126253016303651E-2</v>
      </c>
      <c r="R91" s="326">
        <f>Q91*MoM!V91/100*$A91</f>
        <v>5.35884514175455E-2</v>
      </c>
      <c r="S91" s="327">
        <f>IF($A91=1,INDEX('2024'!$B:$B,MATCH(Веса!D91,'2024'!$A:$A,0)),0)</f>
        <v>5.1999999999999998E-2</v>
      </c>
      <c r="T91" s="326">
        <f>S91*MoM!X91/100*$A91</f>
        <v>5.2603199999999989E-2</v>
      </c>
      <c r="U91" s="326">
        <f>T91*MoM!Y91/100*$A91</f>
        <v>5.3187095519999984E-2</v>
      </c>
      <c r="V91" s="326">
        <f>U91*MoM!Z91/100*$A91</f>
        <v>5.3426437449839985E-2</v>
      </c>
      <c r="W91" s="326">
        <f>V91*MoM!AA91/100*$A91</f>
        <v>5.3982072399318327E-2</v>
      </c>
      <c r="X91" s="326">
        <f>W91*MoM!AB91/100*$A91</f>
        <v>5.4262779175794779E-2</v>
      </c>
      <c r="Y91" s="326">
        <f>X91*MoM!AC91/100*$A91</f>
        <v>5.4430993791239744E-2</v>
      </c>
      <c r="Z91" s="326">
        <f>Y91*MoM!AD91/100*$A91</f>
        <v>5.477390905212455E-2</v>
      </c>
      <c r="AA91" s="326">
        <f>Z91*MoM!AE91/100*$A91</f>
        <v>5.4932753388375721E-2</v>
      </c>
      <c r="AB91" s="326">
        <f>AA91*MoM!AF91/100*$A91</f>
        <v>5.4861340808970836E-2</v>
      </c>
      <c r="AC91" s="326">
        <f>AB91*MoM!AG91/100*$A91</f>
        <v>5.5009466429155059E-2</v>
      </c>
      <c r="AD91" s="326">
        <f>AC91*MoM!AH91/100*$A91</f>
        <v>5.5201999561657097E-2</v>
      </c>
      <c r="AE91" s="327">
        <f>IF($A91=1,INDEX('2025'!$C:$C,MATCH(Веса!$E91,'2025'!$B:$B,0)),0)</f>
        <v>5.0999999999999997E-2</v>
      </c>
      <c r="AF91" s="326">
        <f>AE91*MoM!AJ91/100*$A91</f>
        <v>5.1387599999999999E-2</v>
      </c>
      <c r="AG91" s="326">
        <f>AF91*MoM!AK91/100*$A91</f>
        <v>5.2050500040000003E-2</v>
      </c>
      <c r="AH91" s="326">
        <f>AG91*MoM!AL91/100*$A91</f>
        <v>5.2326367690212011E-2</v>
      </c>
      <c r="AI91" s="326">
        <f>AH91*MoM!AM91/100*$A91</f>
        <v>5.2802537636192942E-2</v>
      </c>
      <c r="AJ91" s="326">
        <f>AI91*MoM!AN91/100*$A91</f>
        <v>5.3098231846955626E-2</v>
      </c>
      <c r="AK91" s="326">
        <f>AJ91*MoM!AO91/100*$A91</f>
        <v>5.3735410629119101E-2</v>
      </c>
      <c r="AL91" s="326">
        <f>AK91*MoM!AP91/100*$A91</f>
        <v>5.4025581846516346E-2</v>
      </c>
      <c r="AM91" s="326">
        <f>AL91*MoM!AQ91/100*$A91</f>
        <v>5.3976958822854477E-2</v>
      </c>
      <c r="AN91" s="326">
        <f>AM91*MoM!AR91/100*$A91</f>
        <v>5.3917584168149339E-2</v>
      </c>
      <c r="AO91" s="326">
        <f>AN91*MoM!AS91/100*$A91</f>
        <v>5.4516069352415791E-2</v>
      </c>
      <c r="AP91" s="326">
        <f>AO91*MoM!AT91/100*$A91</f>
        <v>5.4428843641451924E-2</v>
      </c>
      <c r="AQ91" s="327">
        <f>IF($A91=1,INDEX('2026'!$C:$C, MATCH(Веса!$F91,'2026'!$B:$B,0)),0)</f>
        <v>4.4999999999999998E-2</v>
      </c>
      <c r="AR91" s="326">
        <f>AQ91*MoM!AV91/100*$A91</f>
        <v>4.5233999999999996E-2</v>
      </c>
      <c r="AS91" s="326">
        <f>AR91*MoM!AW91/100*$A91</f>
        <v>4.4976166199999994E-2</v>
      </c>
      <c r="AT91" s="326">
        <f>AS91*MoM!AX91/100*$A91</f>
        <v>4.5016644749579997E-2</v>
      </c>
      <c r="AU91" s="326">
        <f>AT91*MoM!AY91/100*$A91</f>
        <v>4.5147193019353785E-2</v>
      </c>
    </row>
    <row r="92" spans="1:47" x14ac:dyDescent="0.45">
      <c r="A92" s="326">
        <f>IF(ToSep25!AZ92=0,0,1)</f>
        <v>1</v>
      </c>
      <c r="B92" s="202" t="s">
        <v>91</v>
      </c>
      <c r="C92" s="202" t="s">
        <v>91</v>
      </c>
      <c r="D92" s="202" t="s">
        <v>91</v>
      </c>
      <c r="E92" s="202" t="s">
        <v>91</v>
      </c>
      <c r="F92" s="202" t="s">
        <v>91</v>
      </c>
      <c r="G92" s="327">
        <f>IF($A92=1,INDEX('2023'!$C:$C,MATCH(Веса!$C92,'2023'!$B:$B,0)),0)</f>
        <v>0.14799999999999999</v>
      </c>
      <c r="H92" s="326">
        <f>G92*MoM!L92/100*$A92</f>
        <v>0.1474376</v>
      </c>
      <c r="I92" s="326">
        <f>H92*MoM!M92/100*$A92</f>
        <v>0.14593373647999999</v>
      </c>
      <c r="J92" s="326">
        <f>I92*MoM!N92/100*$A92</f>
        <v>0.14621101057931199</v>
      </c>
      <c r="K92" s="326">
        <f>J92*MoM!O92/100*$A92</f>
        <v>0.14428102523966507</v>
      </c>
      <c r="L92" s="326">
        <f>K92*MoM!P92/100*$A92</f>
        <v>0.14472829641790805</v>
      </c>
      <c r="M92" s="326">
        <f>L92*MoM!Q92/100*$A92</f>
        <v>0.143555997216923</v>
      </c>
      <c r="N92" s="326">
        <f>M92*MoM!R92/100*$A92</f>
        <v>0.14246497163807439</v>
      </c>
      <c r="O92" s="326">
        <f>N92*MoM!S92/100*$A92</f>
        <v>0.14200908372883256</v>
      </c>
      <c r="P92" s="326">
        <f>O92*MoM!T92/100*$A92</f>
        <v>0.14047538562456116</v>
      </c>
      <c r="Q92" s="326">
        <f>P92*MoM!U92/100*$A92</f>
        <v>0.14001181685200012</v>
      </c>
      <c r="R92" s="326">
        <f>Q92*MoM!V92/100*$A92</f>
        <v>0.13977379676335172</v>
      </c>
      <c r="S92" s="327">
        <f>IF($A92=1,INDEX('2024'!$B:$B,MATCH(Веса!D92,'2024'!$A:$A,0)),0)</f>
        <v>0.13400000000000001</v>
      </c>
      <c r="T92" s="326">
        <f>S92*MoM!X92/100*$A92</f>
        <v>0.13457620000000003</v>
      </c>
      <c r="U92" s="326">
        <f>T92*MoM!Y92/100*$A92</f>
        <v>0.13438779332000003</v>
      </c>
      <c r="V92" s="326">
        <f>U92*MoM!Z92/100*$A92</f>
        <v>0.13553008956322002</v>
      </c>
      <c r="W92" s="326">
        <f>V92*MoM!AA92/100*$A92</f>
        <v>0.1344729548646269</v>
      </c>
      <c r="X92" s="326">
        <f>W92*MoM!AB92/100*$A92</f>
        <v>0.1345805332285186</v>
      </c>
      <c r="Y92" s="326">
        <f>X92*MoM!AC92/100*$A92</f>
        <v>0.13478240402836136</v>
      </c>
      <c r="Z92" s="326">
        <f>Y92*MoM!AD92/100*$A92</f>
        <v>0.13599544566461663</v>
      </c>
      <c r="AA92" s="326">
        <f>Z92*MoM!AE92/100*$A92</f>
        <v>0.13649862881357572</v>
      </c>
      <c r="AB92" s="326">
        <f>AA92*MoM!AF92/100*$A92</f>
        <v>0.13660782771662658</v>
      </c>
      <c r="AC92" s="326">
        <f>AB92*MoM!AG92/100*$A92</f>
        <v>0.13703131198254812</v>
      </c>
      <c r="AD92" s="326">
        <f>AC92*MoM!AH92/100*$A92</f>
        <v>0.13681206188337605</v>
      </c>
      <c r="AE92" s="327">
        <f>IF($A92=1,INDEX('2025'!$C:$C,MATCH(Веса!$E92,'2025'!$B:$B,0)),0)</f>
        <v>0.11600000000000001</v>
      </c>
      <c r="AF92" s="326">
        <f>AE92*MoM!AJ92/100*$A92</f>
        <v>0.11649880000000001</v>
      </c>
      <c r="AG92" s="326">
        <f>AF92*MoM!AK92/100*$A92</f>
        <v>0.11703469447999999</v>
      </c>
      <c r="AH92" s="326">
        <f>AG92*MoM!AL92/100*$A92</f>
        <v>0.11767838529963999</v>
      </c>
      <c r="AI92" s="326">
        <f>AH92*MoM!AM92/100*$A92</f>
        <v>0.11874925860586671</v>
      </c>
      <c r="AJ92" s="326">
        <f>AI92*MoM!AN92/100*$A92</f>
        <v>0.11783488931460155</v>
      </c>
      <c r="AK92" s="326">
        <f>AJ92*MoM!AO92/100*$A92</f>
        <v>0.1185301151615577</v>
      </c>
      <c r="AL92" s="326">
        <f>AK92*MoM!AP92/100*$A92</f>
        <v>0.11881458743794543</v>
      </c>
      <c r="AM92" s="326">
        <f>AL92*MoM!AQ92/100*$A92</f>
        <v>0.11845814367563159</v>
      </c>
      <c r="AN92" s="326">
        <f>AM92*MoM!AR92/100*$A92</f>
        <v>0.11829230227448571</v>
      </c>
      <c r="AO92" s="326">
        <f>AN92*MoM!AS92/100*$A92</f>
        <v>0.11872998379290131</v>
      </c>
      <c r="AP92" s="326">
        <f>AO92*MoM!AT92/100*$A92</f>
        <v>0.11883684077831493</v>
      </c>
      <c r="AQ92" s="327">
        <f>IF($A92=1,INDEX('2026'!$C:$C, MATCH(Веса!$F92,'2026'!$B:$B,0)),0)</f>
        <v>0.109</v>
      </c>
      <c r="AR92" s="326">
        <f>AQ92*MoM!AV92/100*$A92</f>
        <v>0.10980659999999999</v>
      </c>
      <c r="AS92" s="326">
        <f>AR92*MoM!AW92/100*$A92</f>
        <v>0.11004817451999999</v>
      </c>
      <c r="AT92" s="326">
        <f>AS92*MoM!AX92/100*$A92</f>
        <v>0.10974003963134399</v>
      </c>
      <c r="AU92" s="326">
        <f>AT92*MoM!AY92/100*$A92</f>
        <v>0.11048627190083714</v>
      </c>
    </row>
    <row r="93" spans="1:47" ht="26.25" x14ac:dyDescent="0.45">
      <c r="A93" s="326">
        <f>IF(ToSep25!AZ93=0,0,1)</f>
        <v>1</v>
      </c>
      <c r="B93" s="202" t="s">
        <v>92</v>
      </c>
      <c r="C93" s="202" t="s">
        <v>92</v>
      </c>
      <c r="D93" s="202" t="s">
        <v>92</v>
      </c>
      <c r="E93" s="202" t="s">
        <v>92</v>
      </c>
      <c r="F93" s="202" t="s">
        <v>92</v>
      </c>
      <c r="G93" s="327">
        <f>IF($A93=1,INDEX('2023'!$C:$C,MATCH(Веса!$C93,'2023'!$B:$B,0)),0)</f>
        <v>0.39700000000000002</v>
      </c>
      <c r="H93" s="326">
        <f>G93*MoM!L93/100*$A93</f>
        <v>0.3952135</v>
      </c>
      <c r="I93" s="326">
        <f>H93*MoM!M93/100*$A93</f>
        <v>0.39169609985000003</v>
      </c>
      <c r="J93" s="326">
        <f>I93*MoM!N93/100*$A93</f>
        <v>0.39130440375015008</v>
      </c>
      <c r="K93" s="326">
        <f>J93*MoM!O93/100*$A93</f>
        <v>0.3868044031070233</v>
      </c>
      <c r="L93" s="326">
        <f>K93*MoM!P93/100*$A93</f>
        <v>0.38676572266671255</v>
      </c>
      <c r="M93" s="326">
        <f>L93*MoM!Q93/100*$A93</f>
        <v>0.38517998320377905</v>
      </c>
      <c r="N93" s="326">
        <f>M93*MoM!R93/100*$A93</f>
        <v>0.38444814123569188</v>
      </c>
      <c r="O93" s="326">
        <f>N93*MoM!S93/100*$A93</f>
        <v>0.38225678683064851</v>
      </c>
      <c r="P93" s="326">
        <f>O93*MoM!T93/100*$A93</f>
        <v>0.37893115278522188</v>
      </c>
      <c r="Q93" s="326">
        <f>P93*MoM!U93/100*$A93</f>
        <v>0.38010583935885606</v>
      </c>
      <c r="R93" s="326">
        <f>Q93*MoM!V93/100*$A93</f>
        <v>0.380447934614279</v>
      </c>
      <c r="S93" s="327">
        <f>IF($A93=1,INDEX('2024'!$B:$B,MATCH(Веса!D93,'2024'!$A:$A,0)),0)</f>
        <v>0.32600000000000001</v>
      </c>
      <c r="T93" s="326">
        <f>S93*MoM!X93/100*$A93</f>
        <v>0.32668459999999994</v>
      </c>
      <c r="U93" s="326">
        <f>T93*MoM!Y93/100*$A93</f>
        <v>0.32841602837999995</v>
      </c>
      <c r="V93" s="326">
        <f>U93*MoM!Z93/100*$A93</f>
        <v>0.3287116028055419</v>
      </c>
      <c r="W93" s="326">
        <f>V93*MoM!AA93/100*$A93</f>
        <v>0.32680507550926974</v>
      </c>
      <c r="X93" s="326">
        <f>W93*MoM!AB93/100*$A93</f>
        <v>0.32732796363008454</v>
      </c>
      <c r="Y93" s="326">
        <f>X93*MoM!AC93/100*$A93</f>
        <v>0.32886640505914594</v>
      </c>
      <c r="Z93" s="326">
        <f>Y93*MoM!AD93/100*$A93</f>
        <v>0.32962279779078202</v>
      </c>
      <c r="AA93" s="326">
        <f>Z93*MoM!AE93/100*$A93</f>
        <v>0.32995242058857277</v>
      </c>
      <c r="AB93" s="326">
        <f>AA93*MoM!AF93/100*$A93</f>
        <v>0.33094227785033853</v>
      </c>
      <c r="AC93" s="326">
        <f>AB93*MoM!AG93/100*$A93</f>
        <v>0.33239842387287999</v>
      </c>
      <c r="AD93" s="326">
        <f>AC93*MoM!AH93/100*$A93</f>
        <v>0.33349533867166054</v>
      </c>
      <c r="AE93" s="327">
        <f>IF($A93=1,INDEX('2025'!$C:$C,MATCH(Веса!$E93,'2025'!$B:$B,0)),0)</f>
        <v>0.309</v>
      </c>
      <c r="AF93" s="326">
        <f>AE93*MoM!AJ93/100*$A93</f>
        <v>0.30856739999999999</v>
      </c>
      <c r="AG93" s="326">
        <f>AF93*MoM!AK93/100*$A93</f>
        <v>0.30893768088000001</v>
      </c>
      <c r="AH93" s="326">
        <f>AG93*MoM!AL93/100*$A93</f>
        <v>0.31131650102277603</v>
      </c>
      <c r="AI93" s="326">
        <f>AH93*MoM!AM93/100*$A93</f>
        <v>0.31315326837881041</v>
      </c>
      <c r="AJ93" s="326">
        <f>AI93*MoM!AN93/100*$A93</f>
        <v>0.31290274576410737</v>
      </c>
      <c r="AK93" s="326">
        <f>AJ93*MoM!AO93/100*$A93</f>
        <v>0.31340339015732993</v>
      </c>
      <c r="AL93" s="326">
        <f>AK93*MoM!AP93/100*$A93</f>
        <v>0.31343473049634568</v>
      </c>
      <c r="AM93" s="326">
        <f>AL93*MoM!AQ93/100*$A93</f>
        <v>0.31249442630485663</v>
      </c>
      <c r="AN93" s="326">
        <f>AM93*MoM!AR93/100*$A93</f>
        <v>0.31324441292798827</v>
      </c>
      <c r="AO93" s="326">
        <f>AN93*MoM!AS93/100*$A93</f>
        <v>0.31324441292798827</v>
      </c>
      <c r="AP93" s="326">
        <f>AO93*MoM!AT93/100*$A93</f>
        <v>0.31324441292798827</v>
      </c>
      <c r="AQ93" s="327">
        <f>IF($A93=1,INDEX('2026'!$C:$C, MATCH(Веса!$F93,'2026'!$B:$B,0)),0)</f>
        <v>0.30399999999999999</v>
      </c>
      <c r="AR93" s="326">
        <f>AQ93*MoM!AV93/100*$A93</f>
        <v>0.30460799999999999</v>
      </c>
      <c r="AS93" s="326">
        <f>AR93*MoM!AW93/100*$A93</f>
        <v>0.30539998080000003</v>
      </c>
      <c r="AT93" s="326">
        <f>AS93*MoM!AX93/100*$A93</f>
        <v>0.30570538078080001</v>
      </c>
      <c r="AU93" s="326">
        <f>AT93*MoM!AY93/100*$A93</f>
        <v>0.30741733091317253</v>
      </c>
    </row>
    <row r="94" spans="1:47" x14ac:dyDescent="0.45">
      <c r="A94" s="326">
        <f>IF(ToSep25!AZ94=0,0,1)</f>
        <v>1</v>
      </c>
      <c r="B94" s="202" t="s">
        <v>93</v>
      </c>
      <c r="C94" s="202" t="s">
        <v>93</v>
      </c>
      <c r="D94" s="202" t="s">
        <v>93</v>
      </c>
      <c r="E94" s="202" t="s">
        <v>93</v>
      </c>
      <c r="F94" s="202" t="s">
        <v>93</v>
      </c>
      <c r="G94" s="327">
        <f>IF($A94=1,INDEX('2023'!$C:$C,MATCH(Веса!$C94,'2023'!$B:$B,0)),0)</f>
        <v>0.129</v>
      </c>
      <c r="H94" s="326">
        <f>G94*MoM!L94/100*$A94</f>
        <v>0.12894839999999999</v>
      </c>
      <c r="I94" s="326">
        <f>H94*MoM!M94/100*$A94</f>
        <v>0.12914182260000001</v>
      </c>
      <c r="J94" s="326">
        <f>I94*MoM!N94/100*$A94</f>
        <v>0.12827657238858001</v>
      </c>
      <c r="K94" s="326">
        <f>J94*MoM!O94/100*$A94</f>
        <v>0.12852029787611829</v>
      </c>
      <c r="L94" s="326">
        <f>K94*MoM!P94/100*$A94</f>
        <v>0.12807047683355188</v>
      </c>
      <c r="M94" s="326">
        <f>L94*MoM!Q94/100*$A94</f>
        <v>0.1282113543580688</v>
      </c>
      <c r="N94" s="326">
        <f>M94*MoM!R94/100*$A94</f>
        <v>0.12744208623192038</v>
      </c>
      <c r="O94" s="326">
        <f>N94*MoM!S94/100*$A94</f>
        <v>0.1274293420232972</v>
      </c>
      <c r="P94" s="326">
        <f>O94*MoM!T94/100*$A94</f>
        <v>0.1279772881939974</v>
      </c>
      <c r="Q94" s="326">
        <f>P94*MoM!U94/100*$A94</f>
        <v>0.12852759053323159</v>
      </c>
      <c r="R94" s="326">
        <f>Q94*MoM!V94/100*$A94</f>
        <v>0.12940157814885758</v>
      </c>
      <c r="S94" s="327">
        <f>IF($A94=1,INDEX('2024'!$B:$B,MATCH(Веса!D94,'2024'!$A:$A,0)),0)</f>
        <v>0.122</v>
      </c>
      <c r="T94" s="326">
        <f>S94*MoM!X94/100*$A94</f>
        <v>0.1227198</v>
      </c>
      <c r="U94" s="326">
        <f>T94*MoM!Y94/100*$A94</f>
        <v>0.1230879594</v>
      </c>
      <c r="V94" s="326">
        <f>U94*MoM!Z94/100*$A94</f>
        <v>0.1233341353188</v>
      </c>
      <c r="W94" s="326">
        <f>V94*MoM!AA94/100*$A94</f>
        <v>0.12329713507820436</v>
      </c>
      <c r="X94" s="326">
        <f>W94*MoM!AB94/100*$A94</f>
        <v>0.12393828018061102</v>
      </c>
      <c r="Y94" s="326">
        <f>X94*MoM!AC94/100*$A94</f>
        <v>0.12432248884917092</v>
      </c>
      <c r="Z94" s="326">
        <f>Y94*MoM!AD94/100*$A94</f>
        <v>0.12470788856460337</v>
      </c>
      <c r="AA94" s="326">
        <f>Z94*MoM!AE94/100*$A94</f>
        <v>0.12513189538572303</v>
      </c>
      <c r="AB94" s="326">
        <f>AA94*MoM!AF94/100*$A94</f>
        <v>0.12577006805219024</v>
      </c>
      <c r="AC94" s="326">
        <f>AB94*MoM!AG94/100*$A94</f>
        <v>0.12652468846050335</v>
      </c>
      <c r="AD94" s="326">
        <f>AC94*MoM!AH94/100*$A94</f>
        <v>0.12829603409895041</v>
      </c>
      <c r="AE94" s="327">
        <f>IF($A94=1,INDEX('2025'!$C:$C,MATCH(Веса!$E94,'2025'!$B:$B,0)),0)</f>
        <v>9.4E-2</v>
      </c>
      <c r="AF94" s="326">
        <f>AE94*MoM!AJ94/100*$A94</f>
        <v>9.4996399999999995E-2</v>
      </c>
      <c r="AG94" s="326">
        <f>AF94*MoM!AK94/100*$A94</f>
        <v>9.6212353919999993E-2</v>
      </c>
      <c r="AH94" s="326">
        <f>AG94*MoM!AL94/100*$A94</f>
        <v>9.7212962400768002E-2</v>
      </c>
      <c r="AI94" s="326">
        <f>AH94*MoM!AM94/100*$A94</f>
        <v>9.8233698505976061E-2</v>
      </c>
      <c r="AJ94" s="326">
        <f>AI94*MoM!AN94/100*$A94</f>
        <v>9.9225858860886418E-2</v>
      </c>
      <c r="AK94" s="326">
        <f>AJ94*MoM!AO94/100*$A94</f>
        <v>9.953345902335517E-2</v>
      </c>
      <c r="AL94" s="326">
        <f>AK94*MoM!AP94/100*$A94</f>
        <v>9.9881826129936915E-2</v>
      </c>
      <c r="AM94" s="326">
        <f>AL94*MoM!AQ94/100*$A94</f>
        <v>0.10002166068651883</v>
      </c>
      <c r="AN94" s="326">
        <f>AM94*MoM!AR94/100*$A94</f>
        <v>9.9841621697283098E-2</v>
      </c>
      <c r="AO94" s="326">
        <f>AN94*MoM!AS94/100*$A94</f>
        <v>0.10007125742718685</v>
      </c>
      <c r="AP94" s="326">
        <f>AO94*MoM!AT94/100*$A94</f>
        <v>0.10075174197769173</v>
      </c>
      <c r="AQ94" s="327">
        <f>IF($A94=1,INDEX('2026'!$C:$C, MATCH(Веса!$F94,'2026'!$B:$B,0)),0)</f>
        <v>7.6999999999999999E-2</v>
      </c>
      <c r="AR94" s="326">
        <f>AQ94*MoM!AV94/100*$A94</f>
        <v>7.7831600000000001E-2</v>
      </c>
      <c r="AS94" s="326">
        <f>AR94*MoM!AW94/100*$A94</f>
        <v>7.7349044079999998E-2</v>
      </c>
      <c r="AT94" s="326">
        <f>AS94*MoM!AX94/100*$A94</f>
        <v>7.6977768668415991E-2</v>
      </c>
      <c r="AU94" s="326">
        <f>AT94*MoM!AY94/100*$A94</f>
        <v>7.7247190858755449E-2</v>
      </c>
    </row>
    <row r="95" spans="1:47" x14ac:dyDescent="0.45">
      <c r="A95" s="326">
        <f>IF(ToSep25!AZ95=0,0,1)</f>
        <v>1</v>
      </c>
      <c r="B95" s="202" t="s">
        <v>94</v>
      </c>
      <c r="C95" s="202" t="s">
        <v>94</v>
      </c>
      <c r="D95" s="202" t="s">
        <v>94</v>
      </c>
      <c r="E95" s="202" t="s">
        <v>94</v>
      </c>
      <c r="F95" s="202" t="s">
        <v>94</v>
      </c>
      <c r="G95" s="327">
        <f>IF($A95=1,INDEX('2023'!$C:$C,MATCH(Веса!$C95,'2023'!$B:$B,0)),0)</f>
        <v>0.16300000000000001</v>
      </c>
      <c r="H95" s="326">
        <f>G95*MoM!L95/100*$A95</f>
        <v>0.16300000000000001</v>
      </c>
      <c r="I95" s="326">
        <f>H95*MoM!M95/100*$A95</f>
        <v>0.16278809999999999</v>
      </c>
      <c r="J95" s="326">
        <f>I95*MoM!N95/100*$A95</f>
        <v>0.16265786952</v>
      </c>
      <c r="K95" s="326">
        <f>J95*MoM!O95/100*$A95</f>
        <v>0.16277173002866399</v>
      </c>
      <c r="L95" s="326">
        <f>K95*MoM!P95/100*$A95</f>
        <v>0.16277173002866399</v>
      </c>
      <c r="M95" s="326">
        <f>L95*MoM!Q95/100*$A95</f>
        <v>0.16296705610469839</v>
      </c>
      <c r="N95" s="326">
        <f>M95*MoM!R95/100*$A95</f>
        <v>0.16288557257664604</v>
      </c>
      <c r="O95" s="326">
        <f>N95*MoM!S95/100*$A95</f>
        <v>0.16391175168387889</v>
      </c>
      <c r="P95" s="326">
        <f>O95*MoM!T95/100*$A95</f>
        <v>0.16458378986578279</v>
      </c>
      <c r="Q95" s="326">
        <f>P95*MoM!U95/100*$A95</f>
        <v>0.16616379424849431</v>
      </c>
      <c r="R95" s="326">
        <f>Q95*MoM!V95/100*$A95</f>
        <v>0.16868948392107141</v>
      </c>
      <c r="S95" s="327">
        <f>IF($A95=1,INDEX('2024'!$B:$B,MATCH(Веса!D95,'2024'!$A:$A,0)),0)</f>
        <v>0.16900000000000001</v>
      </c>
      <c r="T95" s="326">
        <f>S95*MoM!X95/100*$A95</f>
        <v>0.16974359999999999</v>
      </c>
      <c r="U95" s="326">
        <f>T95*MoM!Y95/100*$A95</f>
        <v>0.17176354883999997</v>
      </c>
      <c r="V95" s="326">
        <f>U95*MoM!Z95/100*$A95</f>
        <v>0.17344683161863197</v>
      </c>
      <c r="W95" s="326">
        <f>V95*MoM!AA95/100*$A95</f>
        <v>0.17476502753893361</v>
      </c>
      <c r="X95" s="326">
        <f>W95*MoM!AB95/100*$A95</f>
        <v>0.17476502753893361</v>
      </c>
      <c r="Y95" s="326">
        <f>X95*MoM!AC95/100*$A95</f>
        <v>0.1757611881959055</v>
      </c>
      <c r="Z95" s="326">
        <f>Y95*MoM!AD95/100*$A95</f>
        <v>0.17553269865125085</v>
      </c>
      <c r="AA95" s="326">
        <f>Z95*MoM!AE95/100*$A95</f>
        <v>0.17614706309653019</v>
      </c>
      <c r="AB95" s="326">
        <f>AA95*MoM!AF95/100*$A95</f>
        <v>0.17656981604796188</v>
      </c>
      <c r="AC95" s="326">
        <f>AB95*MoM!AG95/100*$A95</f>
        <v>0.17731140927536329</v>
      </c>
      <c r="AD95" s="326">
        <f>AC95*MoM!AH95/100*$A95</f>
        <v>0.17901359880440676</v>
      </c>
      <c r="AE95" s="327">
        <f>IF($A95=1,INDEX('2025'!$C:$C,MATCH(Веса!$E95,'2025'!$B:$B,0)),0)</f>
        <v>0.14599999999999999</v>
      </c>
      <c r="AF95" s="326">
        <f>AE95*MoM!AJ95/100*$A95</f>
        <v>0.14633580000000002</v>
      </c>
      <c r="AG95" s="326">
        <f>AF95*MoM!AK95/100*$A95</f>
        <v>0.14781379158000002</v>
      </c>
      <c r="AH95" s="326">
        <f>AG95*MoM!AL95/100*$A95</f>
        <v>0.147473819859366</v>
      </c>
      <c r="AI95" s="326">
        <f>AH95*MoM!AM95/100*$A95</f>
        <v>0.14779826226305659</v>
      </c>
      <c r="AJ95" s="326">
        <f>AI95*MoM!AN95/100*$A95</f>
        <v>0.14816775791871423</v>
      </c>
      <c r="AK95" s="326">
        <f>AJ95*MoM!AO95/100*$A95</f>
        <v>0.14764917076599873</v>
      </c>
      <c r="AL95" s="326">
        <f>AK95*MoM!AP95/100*$A95</f>
        <v>0.14754581634646255</v>
      </c>
      <c r="AM95" s="326">
        <f>AL95*MoM!AQ95/100*$A95</f>
        <v>0.14704416057088457</v>
      </c>
      <c r="AN95" s="326">
        <f>AM95*MoM!AR95/100*$A95</f>
        <v>0.14714709148328417</v>
      </c>
      <c r="AO95" s="326">
        <f>AN95*MoM!AS95/100*$A95</f>
        <v>0.14732366799306412</v>
      </c>
      <c r="AP95" s="326">
        <f>AO95*MoM!AT95/100*$A95</f>
        <v>0.1477067095298461</v>
      </c>
      <c r="AQ95" s="327">
        <f>IF($A95=1,INDEX('2026'!$C:$C, MATCH(Веса!$F95,'2026'!$B:$B,0)),0)</f>
        <v>0.13100000000000001</v>
      </c>
      <c r="AR95" s="326">
        <f>AQ95*MoM!AV95/100*$A95</f>
        <v>0.13183839999999999</v>
      </c>
      <c r="AS95" s="326">
        <f>AR95*MoM!AW95/100*$A95</f>
        <v>0.13190431919999998</v>
      </c>
      <c r="AT95" s="326">
        <f>AS95*MoM!AX95/100*$A95</f>
        <v>0.13282764943439998</v>
      </c>
      <c r="AU95" s="326">
        <f>AT95*MoM!AY95/100*$A95</f>
        <v>0.13389027062987519</v>
      </c>
    </row>
    <row r="96" spans="1:47" x14ac:dyDescent="0.45">
      <c r="A96" s="326">
        <f>IF(ToSep25!AZ96=0,0,1)</f>
        <v>1</v>
      </c>
      <c r="B96" s="202" t="s">
        <v>95</v>
      </c>
      <c r="C96" s="202" t="s">
        <v>95</v>
      </c>
      <c r="D96" s="202" t="s">
        <v>95</v>
      </c>
      <c r="E96" s="202" t="s">
        <v>95</v>
      </c>
      <c r="F96" s="202" t="s">
        <v>95</v>
      </c>
      <c r="G96" s="327">
        <f>IF($A96=1,INDEX('2023'!$C:$C,MATCH(Веса!$C96,'2023'!$B:$B,0)),0)</f>
        <v>0.215</v>
      </c>
      <c r="H96" s="326">
        <f>G96*MoM!L96/100*$A96</f>
        <v>0.21338750000000001</v>
      </c>
      <c r="I96" s="326">
        <f>H96*MoM!M96/100*$A96</f>
        <v>0.21225654625000001</v>
      </c>
      <c r="J96" s="326">
        <f>I96*MoM!N96/100*$A96</f>
        <v>0.21149242268350002</v>
      </c>
      <c r="K96" s="326">
        <f>J96*MoM!O96/100*$A96</f>
        <v>0.21037151284327746</v>
      </c>
      <c r="L96" s="326">
        <f>K96*MoM!P96/100*$A96</f>
        <v>0.21058188435612074</v>
      </c>
      <c r="M96" s="326">
        <f>L96*MoM!Q96/100*$A96</f>
        <v>0.21028706971802219</v>
      </c>
      <c r="N96" s="326">
        <f>M96*MoM!R96/100*$A96</f>
        <v>0.20997163911344516</v>
      </c>
      <c r="O96" s="326">
        <f>N96*MoM!S96/100*$A96</f>
        <v>0.21068554268643086</v>
      </c>
      <c r="P96" s="326">
        <f>O96*MoM!T96/100*$A96</f>
        <v>0.21188645027974348</v>
      </c>
      <c r="Q96" s="326">
        <f>P96*MoM!U96/100*$A96</f>
        <v>0.21398412613751294</v>
      </c>
      <c r="R96" s="326">
        <f>Q96*MoM!V96/100*$A96</f>
        <v>0.21627375628718432</v>
      </c>
      <c r="S96" s="327">
        <f>IF($A96=1,INDEX('2024'!$B:$B,MATCH(Веса!D96,'2024'!$A:$A,0)),0)</f>
        <v>0.19800000000000001</v>
      </c>
      <c r="T96" s="326">
        <f>S96*MoM!X96/100*$A96</f>
        <v>0.199683</v>
      </c>
      <c r="U96" s="326">
        <f>T96*MoM!Y96/100*$A96</f>
        <v>0.2007812565</v>
      </c>
      <c r="V96" s="326">
        <f>U96*MoM!Z96/100*$A96</f>
        <v>0.20186547528510002</v>
      </c>
      <c r="W96" s="326">
        <f>V96*MoM!AA96/100*$A96</f>
        <v>0.20234995242578424</v>
      </c>
      <c r="X96" s="326">
        <f>W96*MoM!AB96/100*$A96</f>
        <v>0.2035438171450964</v>
      </c>
      <c r="Y96" s="326">
        <f>X96*MoM!AC96/100*$A96</f>
        <v>0.20439870117710579</v>
      </c>
      <c r="Z96" s="326">
        <f>Y96*MoM!AD96/100*$A96</f>
        <v>0.20535937507263818</v>
      </c>
      <c r="AA96" s="326">
        <f>Z96*MoM!AE96/100*$A96</f>
        <v>0.20552366257269628</v>
      </c>
      <c r="AB96" s="326">
        <f>AA96*MoM!AF96/100*$A96</f>
        <v>0.20636630958924432</v>
      </c>
      <c r="AC96" s="326">
        <f>AB96*MoM!AG96/100*$A96</f>
        <v>0.20729495798239594</v>
      </c>
      <c r="AD96" s="326">
        <f>AC96*MoM!AH96/100*$A96</f>
        <v>0.20922280109163224</v>
      </c>
      <c r="AE96" s="327">
        <f>IF($A96=1,INDEX('2025'!$C:$C,MATCH(Веса!$E96,'2025'!$B:$B,0)),0)</f>
        <v>0.219</v>
      </c>
      <c r="AF96" s="326">
        <f>AE96*MoM!AJ96/100*$A96</f>
        <v>0.22171559999999998</v>
      </c>
      <c r="AG96" s="326">
        <f>AF96*MoM!AK96/100*$A96</f>
        <v>0.22406578535999999</v>
      </c>
      <c r="AH96" s="326">
        <f>AG96*MoM!AL96/100*$A96</f>
        <v>0.22491723534436797</v>
      </c>
      <c r="AI96" s="326">
        <f>AH96*MoM!AM96/100*$A96</f>
        <v>0.22601932979755535</v>
      </c>
      <c r="AJ96" s="326">
        <f>AI96*MoM!AN96/100*$A96</f>
        <v>0.22694600904972531</v>
      </c>
      <c r="AK96" s="326">
        <f>AJ96*MoM!AO96/100*$A96</f>
        <v>0.22739990106782479</v>
      </c>
      <c r="AL96" s="326">
        <f>AK96*MoM!AP96/100*$A96</f>
        <v>0.22801388080070789</v>
      </c>
      <c r="AM96" s="326">
        <f>AL96*MoM!AQ96/100*$A96</f>
        <v>0.22821909329342854</v>
      </c>
      <c r="AN96" s="326">
        <f>AM96*MoM!AR96/100*$A96</f>
        <v>0.22924607921324899</v>
      </c>
      <c r="AO96" s="326">
        <f>AN96*MoM!AS96/100*$A96</f>
        <v>0.23130929392616825</v>
      </c>
      <c r="AP96" s="326">
        <f>AO96*MoM!AT96/100*$A96</f>
        <v>0.23147121043191657</v>
      </c>
      <c r="AQ96" s="327">
        <f>IF($A96=1,INDEX('2026'!$C:$C, MATCH(Веса!$F96,'2026'!$B:$B,0)),0)</f>
        <v>0.23799999999999999</v>
      </c>
      <c r="AR96" s="326">
        <f>AQ96*MoM!AV96/100*$A96</f>
        <v>0.24009439999999999</v>
      </c>
      <c r="AS96" s="326">
        <f>AR96*MoM!AW96/100*$A96</f>
        <v>0.24206317407999997</v>
      </c>
      <c r="AT96" s="326">
        <f>AS96*MoM!AX96/100*$A96</f>
        <v>0.24402388579004797</v>
      </c>
      <c r="AU96" s="326">
        <f>AT96*MoM!AY96/100*$A96</f>
        <v>0.24553683388194628</v>
      </c>
    </row>
    <row r="97" spans="1:47" x14ac:dyDescent="0.45">
      <c r="A97" s="326">
        <f>IF(ToSep25!AZ97=0,0,1)</f>
        <v>1</v>
      </c>
      <c r="B97" s="202" t="s">
        <v>96</v>
      </c>
      <c r="C97" s="202" t="s">
        <v>96</v>
      </c>
      <c r="D97" s="202" t="s">
        <v>96</v>
      </c>
      <c r="E97" s="202" t="s">
        <v>96</v>
      </c>
      <c r="F97" s="202" t="s">
        <v>96</v>
      </c>
      <c r="G97" s="327">
        <f>IF($A97=1,INDEX('2023'!$C:$C,MATCH(Веса!$C97,'2023'!$B:$B,0)),0)</f>
        <v>4.1000000000000002E-2</v>
      </c>
      <c r="H97" s="326">
        <f>G97*MoM!L97/100*$A97</f>
        <v>4.0762199999999998E-2</v>
      </c>
      <c r="I97" s="326">
        <f>H97*MoM!M97/100*$A97</f>
        <v>4.0631760960000006E-2</v>
      </c>
      <c r="J97" s="326">
        <f>I97*MoM!N97/100*$A97</f>
        <v>4.0327022752800007E-2</v>
      </c>
      <c r="K97" s="326">
        <f>J97*MoM!O97/100*$A97</f>
        <v>4.0242336005019128E-2</v>
      </c>
      <c r="L97" s="326">
        <f>K97*MoM!P97/100*$A97</f>
        <v>4.0021003156991523E-2</v>
      </c>
      <c r="M97" s="326">
        <f>L97*MoM!Q97/100*$A97</f>
        <v>4.0012998956360131E-2</v>
      </c>
      <c r="N97" s="326">
        <f>M97*MoM!R97/100*$A97</f>
        <v>4.0065015855003397E-2</v>
      </c>
      <c r="O97" s="326">
        <f>N97*MoM!S97/100*$A97</f>
        <v>4.0073028858174403E-2</v>
      </c>
      <c r="P97" s="326">
        <f>O97*MoM!T97/100*$A97</f>
        <v>4.0012919314887138E-2</v>
      </c>
      <c r="Q97" s="326">
        <f>P97*MoM!U97/100*$A97</f>
        <v>4.0481070470871315E-2</v>
      </c>
      <c r="R97" s="326">
        <f>Q97*MoM!V97/100*$A97</f>
        <v>4.0930410353097989E-2</v>
      </c>
      <c r="S97" s="327">
        <f>IF($A97=1,INDEX('2024'!$B:$B,MATCH(Веса!D97,'2024'!$A:$A,0)),0)</f>
        <v>4.5999999999999999E-2</v>
      </c>
      <c r="T97" s="326">
        <f>S97*MoM!X97/100*$A97</f>
        <v>4.6179400000000002E-2</v>
      </c>
      <c r="U97" s="326">
        <f>T97*MoM!Y97/100*$A97</f>
        <v>4.6433386700000003E-2</v>
      </c>
      <c r="V97" s="326">
        <f>U97*MoM!Z97/100*$A97</f>
        <v>4.6609833569459996E-2</v>
      </c>
      <c r="W97" s="326">
        <f>V97*MoM!AA97/100*$A97</f>
        <v>4.7001356171443458E-2</v>
      </c>
      <c r="X97" s="326">
        <f>W97*MoM!AB97/100*$A97</f>
        <v>4.7241063087917826E-2</v>
      </c>
      <c r="Y97" s="326">
        <f>X97*MoM!AC97/100*$A97</f>
        <v>4.7491440722283791E-2</v>
      </c>
      <c r="Z97" s="326">
        <f>Y97*MoM!AD97/100*$A97</f>
        <v>4.7918863688784355E-2</v>
      </c>
      <c r="AA97" s="326">
        <f>Z97*MoM!AE97/100*$A97</f>
        <v>4.8513057598525276E-2</v>
      </c>
      <c r="AB97" s="326">
        <f>AA97*MoM!AF97/100*$A97</f>
        <v>4.9104916901227286E-2</v>
      </c>
      <c r="AC97" s="326">
        <f>AB97*MoM!AG97/100*$A97</f>
        <v>5.0268703431786375E-2</v>
      </c>
      <c r="AD97" s="326">
        <f>AC97*MoM!AH97/100*$A97</f>
        <v>5.185216758988765E-2</v>
      </c>
      <c r="AE97" s="327">
        <f>IF($A97=1,INDEX('2025'!$C:$C,MATCH(Веса!$E97,'2025'!$B:$B,0)),0)</f>
        <v>6.6000000000000003E-2</v>
      </c>
      <c r="AF97" s="326">
        <f>AE97*MoM!AJ97/100*$A97</f>
        <v>6.7491600000000013E-2</v>
      </c>
      <c r="AG97" s="326">
        <f>AF97*MoM!AK97/100*$A97</f>
        <v>6.9367866480000012E-2</v>
      </c>
      <c r="AH97" s="326">
        <f>AG97*MoM!AL97/100*$A97</f>
        <v>7.1115936715296008E-2</v>
      </c>
      <c r="AI97" s="326">
        <f>AH97*MoM!AM97/100*$A97</f>
        <v>7.2794272821776987E-2</v>
      </c>
      <c r="AJ97" s="326">
        <f>AI97*MoM!AN97/100*$A97</f>
        <v>7.3551333259123469E-2</v>
      </c>
      <c r="AK97" s="326">
        <f>AJ97*MoM!AO97/100*$A97</f>
        <v>7.3941155325396829E-2</v>
      </c>
      <c r="AL97" s="326">
        <f>AK97*MoM!AP97/100*$A97</f>
        <v>7.4185161137970634E-2</v>
      </c>
      <c r="AM97" s="326">
        <f>AL97*MoM!AQ97/100*$A97</f>
        <v>7.4504157330863907E-2</v>
      </c>
      <c r="AN97" s="326">
        <f>AM97*MoM!AR97/100*$A97</f>
        <v>7.468296730845797E-2</v>
      </c>
      <c r="AO97" s="326">
        <f>AN97*MoM!AS97/100*$A97</f>
        <v>7.5870426488662449E-2</v>
      </c>
      <c r="AP97" s="326">
        <f>AO97*MoM!AT97/100*$A97</f>
        <v>7.6181495237265959E-2</v>
      </c>
      <c r="AQ97" s="327">
        <f>IF($A97=1,INDEX('2026'!$C:$C, MATCH(Веса!$F97,'2026'!$B:$B,0)),0)</f>
        <v>6.0999999999999999E-2</v>
      </c>
      <c r="AR97" s="326">
        <f>AQ97*MoM!AV97/100*$A97</f>
        <v>6.1408699999999997E-2</v>
      </c>
      <c r="AS97" s="326">
        <f>AR97*MoM!AW97/100*$A97</f>
        <v>6.161134871E-2</v>
      </c>
      <c r="AT97" s="326">
        <f>AS97*MoM!AX97/100*$A97</f>
        <v>6.1796182756129997E-2</v>
      </c>
      <c r="AU97" s="326">
        <f>AT97*MoM!AY97/100*$A97</f>
        <v>6.1740566191649478E-2</v>
      </c>
    </row>
    <row r="98" spans="1:47" x14ac:dyDescent="0.45">
      <c r="A98" s="326">
        <f>IF(ToSep25!AZ98=0,0,1)</f>
        <v>1</v>
      </c>
      <c r="B98" s="202" t="s">
        <v>97</v>
      </c>
      <c r="C98" s="202" t="s">
        <v>97</v>
      </c>
      <c r="D98" s="202" t="s">
        <v>97</v>
      </c>
      <c r="E98" s="202" t="s">
        <v>97</v>
      </c>
      <c r="F98" s="202" t="s">
        <v>97</v>
      </c>
      <c r="G98" s="327">
        <f>IF($A98=1,INDEX('2023'!$C:$C,MATCH(Веса!$C98,'2023'!$B:$B,0)),0)</f>
        <v>1.083</v>
      </c>
      <c r="H98" s="326">
        <f>G98*MoM!L98/100*$A98</f>
        <v>1.0808340000000001</v>
      </c>
      <c r="I98" s="326">
        <f>H98*MoM!M98/100*$A98</f>
        <v>1.0781319149999999</v>
      </c>
      <c r="J98" s="326">
        <f>I98*MoM!N98/100*$A98</f>
        <v>1.0801803656384998</v>
      </c>
      <c r="K98" s="326">
        <f>J98*MoM!O98/100*$A98</f>
        <v>1.0783440590169144</v>
      </c>
      <c r="L98" s="326">
        <f>K98*MoM!P98/100*$A98</f>
        <v>1.0808242503526535</v>
      </c>
      <c r="M98" s="326">
        <f>L98*MoM!Q98/100*$A98</f>
        <v>1.0829858988533589</v>
      </c>
      <c r="N98" s="326">
        <f>M98*MoM!R98/100*$A98</f>
        <v>1.0861265579600339</v>
      </c>
      <c r="O98" s="326">
        <f>N98*MoM!S98/100*$A98</f>
        <v>1.089167712322322</v>
      </c>
      <c r="P98" s="326">
        <f>O98*MoM!T98/100*$A98</f>
        <v>1.088732045237393</v>
      </c>
      <c r="Q98" s="326">
        <f>P98*MoM!U98/100*$A98</f>
        <v>1.0906917629188202</v>
      </c>
      <c r="R98" s="326">
        <f>Q98*MoM!V98/100*$A98</f>
        <v>1.0921096622106146</v>
      </c>
      <c r="S98" s="327">
        <f>IF($A98=1,INDEX('2024'!$B:$B,MATCH(Веса!D98,'2024'!$A:$A,0)),0)</f>
        <v>1.06</v>
      </c>
      <c r="T98" s="326">
        <f>S98*MoM!X98/100*$A98</f>
        <v>1.062438</v>
      </c>
      <c r="U98" s="326">
        <f>T98*MoM!Y98/100*$A98</f>
        <v>1.0667939957999999</v>
      </c>
      <c r="V98" s="326">
        <f>U98*MoM!Z98/100*$A98</f>
        <v>1.0722346451785798</v>
      </c>
      <c r="W98" s="326">
        <f>V98*MoM!AA98/100*$A98</f>
        <v>1.0873531536755978</v>
      </c>
      <c r="X98" s="326">
        <f>W98*MoM!AB98/100*$A98</f>
        <v>1.0924637134978732</v>
      </c>
      <c r="Y98" s="326">
        <f>X98*MoM!AC98/100*$A98</f>
        <v>1.1045900607176997</v>
      </c>
      <c r="Z98" s="326">
        <f>Y98*MoM!AD98/100*$A98</f>
        <v>1.1147522892763027</v>
      </c>
      <c r="AA98" s="326">
        <f>Z98*MoM!AE98/100*$A98</f>
        <v>1.1155326158787959</v>
      </c>
      <c r="AB98" s="326">
        <f>AA98*MoM!AF98/100*$A98</f>
        <v>1.1225604713588324</v>
      </c>
      <c r="AC98" s="326">
        <f>AB98*MoM!AG98/100*$A98</f>
        <v>1.1313164430354312</v>
      </c>
      <c r="AD98" s="326">
        <f>AC98*MoM!AH98/100*$A98</f>
        <v>1.1382174733379473</v>
      </c>
      <c r="AE98" s="327">
        <f>IF($A98=1,INDEX('2025'!$C:$C,MATCH(Веса!$E98,'2025'!$B:$B,0)),0)</f>
        <v>1.0900000000000001</v>
      </c>
      <c r="AF98" s="326">
        <f>AE98*MoM!AJ98/100*$A98</f>
        <v>1.1044970000000001</v>
      </c>
      <c r="AG98" s="326">
        <f>AF98*MoM!AK98/100*$A98</f>
        <v>1.1378528094</v>
      </c>
      <c r="AH98" s="326">
        <f>AG98*MoM!AL98/100*$A98</f>
        <v>1.1593582274976599</v>
      </c>
      <c r="AI98" s="326">
        <f>AH98*MoM!AM98/100*$A98</f>
        <v>1.180110739769868</v>
      </c>
      <c r="AJ98" s="326">
        <f>AI98*MoM!AN98/100*$A98</f>
        <v>1.1923838914634748</v>
      </c>
      <c r="AK98" s="326">
        <f>AJ98*MoM!AO98/100*$A98</f>
        <v>1.2165892844601833</v>
      </c>
      <c r="AL98" s="326">
        <f>AK98*MoM!AP98/100*$A98</f>
        <v>1.2248620915945125</v>
      </c>
      <c r="AM98" s="326">
        <f>AL98*MoM!AQ98/100*$A98</f>
        <v>1.2268218709410637</v>
      </c>
      <c r="AN98" s="326">
        <f>AM98*MoM!AR98/100*$A98</f>
        <v>1.230747700928075</v>
      </c>
      <c r="AO98" s="326">
        <f>AN98*MoM!AS98/100*$A98</f>
        <v>1.2398552339149427</v>
      </c>
      <c r="AP98" s="326">
        <f>AO98*MoM!AT98/100*$A98</f>
        <v>1.2404751615319001</v>
      </c>
      <c r="AQ98" s="327">
        <f>IF($A98=1,INDEX('2026'!$C:$C, MATCH(Веса!$F98,'2026'!$B:$B,0)),0)</f>
        <v>1.202</v>
      </c>
      <c r="AR98" s="326">
        <f>AQ98*MoM!AV98/100*$A98</f>
        <v>1.2203906</v>
      </c>
      <c r="AS98" s="326">
        <f>AR98*MoM!AW98/100*$A98</f>
        <v>1.2385744199399999</v>
      </c>
      <c r="AT98" s="326">
        <f>AS98*MoM!AX98/100*$A98</f>
        <v>1.24662515366961</v>
      </c>
      <c r="AU98" s="326">
        <f>AT98*MoM!AY98/100*$A98</f>
        <v>1.268690418889562</v>
      </c>
    </row>
    <row r="99" spans="1:47" x14ac:dyDescent="0.45">
      <c r="A99" s="326">
        <f>IF(ToSep25!AZ99=0,0,1)</f>
        <v>1</v>
      </c>
      <c r="B99" s="277" t="s">
        <v>98</v>
      </c>
      <c r="C99" s="277" t="s">
        <v>98</v>
      </c>
      <c r="D99" s="277" t="s">
        <v>98</v>
      </c>
      <c r="E99" s="277" t="s">
        <v>98</v>
      </c>
      <c r="F99" s="277" t="s">
        <v>827</v>
      </c>
      <c r="G99" s="327">
        <f>IF($A99=1,INDEX('2023'!$C:$C,MATCH(Веса!$C99,'2023'!$B:$B,0)),0)</f>
        <v>0.13100000000000001</v>
      </c>
      <c r="H99" s="326">
        <f>G99*MoM!L99/100*$A99</f>
        <v>0.1315895</v>
      </c>
      <c r="I99" s="326">
        <f>H99*MoM!M99/100*$A99</f>
        <v>0.13182636110000001</v>
      </c>
      <c r="J99" s="326">
        <f>I99*MoM!N99/100*$A99</f>
        <v>0.13241957972495</v>
      </c>
      <c r="K99" s="326">
        <f>J99*MoM!O99/100*$A99</f>
        <v>0.1331743713293822</v>
      </c>
      <c r="L99" s="326">
        <f>K99*MoM!P99/100*$A99</f>
        <v>0.13304119695805283</v>
      </c>
      <c r="M99" s="326">
        <f>L99*MoM!Q99/100*$A99</f>
        <v>0.13356005762618925</v>
      </c>
      <c r="N99" s="326">
        <f>M99*MoM!R99/100*$A99</f>
        <v>0.13413436587398186</v>
      </c>
      <c r="O99" s="326">
        <f>N99*MoM!S99/100*$A99</f>
        <v>0.13501965268875013</v>
      </c>
      <c r="P99" s="326">
        <f>O99*MoM!T99/100*$A99</f>
        <v>0.13572175488273161</v>
      </c>
      <c r="Q99" s="326">
        <f>P99*MoM!U99/100*$A99</f>
        <v>0.13663109064044593</v>
      </c>
      <c r="R99" s="326">
        <f>Q99*MoM!V99/100*$A99</f>
        <v>0.13840729481877173</v>
      </c>
      <c r="S99" s="327">
        <f>IF($A99=1,INDEX('2024'!$B:$B,MATCH(Веса!D99,'2024'!$A:$A,0)),0)</f>
        <v>0.13300000000000001</v>
      </c>
      <c r="T99" s="326">
        <f>S99*MoM!X99/100*$A99</f>
        <v>0.13346550000000001</v>
      </c>
      <c r="U99" s="326">
        <f>T99*MoM!Y99/100*$A99</f>
        <v>0.13383920340000002</v>
      </c>
      <c r="V99" s="326">
        <f>U99*MoM!Z99/100*$A99</f>
        <v>0.13504375623060003</v>
      </c>
      <c r="W99" s="326">
        <f>V99*MoM!AA99/100*$A99</f>
        <v>0.1360295756510834</v>
      </c>
      <c r="X99" s="326">
        <f>W99*MoM!AB99/100*$A99</f>
        <v>0.13733545957733378</v>
      </c>
      <c r="Y99" s="326">
        <f>X99*MoM!AC99/100*$A99</f>
        <v>0.13820067297267097</v>
      </c>
      <c r="Z99" s="326">
        <f>Y99*MoM!AD99/100*$A99</f>
        <v>0.13956885963510041</v>
      </c>
      <c r="AA99" s="326">
        <f>Z99*MoM!AE99/100*$A99</f>
        <v>0.14079706559988928</v>
      </c>
      <c r="AB99" s="326">
        <f>AA99*MoM!AF99/100*$A99</f>
        <v>0.14168408711316857</v>
      </c>
      <c r="AC99" s="326">
        <f>AB99*MoM!AG99/100*$A99</f>
        <v>0.14286006503620785</v>
      </c>
      <c r="AD99" s="326">
        <f>AC99*MoM!AH99/100*$A99</f>
        <v>0.1435743653613889</v>
      </c>
      <c r="AE99" s="327">
        <f>IF($A99=1,INDEX('2025'!$C:$C,MATCH(Веса!$E99,'2025'!$B:$B,0)),0)</f>
        <v>0.14299999999999999</v>
      </c>
      <c r="AF99" s="326">
        <f>AE99*MoM!AJ99/100*$A99</f>
        <v>0.14407249999999999</v>
      </c>
      <c r="AG99" s="326">
        <f>AF99*MoM!AK99/100*$A99</f>
        <v>0.14686750649999999</v>
      </c>
      <c r="AH99" s="326">
        <f>AG99*MoM!AL99/100*$A99</f>
        <v>0.14920269985335</v>
      </c>
      <c r="AI99" s="326">
        <f>AH99*MoM!AM99/100*$A99</f>
        <v>0.15082900928175152</v>
      </c>
      <c r="AJ99" s="326">
        <f>AI99*MoM!AN99/100*$A99</f>
        <v>0.15203564135600553</v>
      </c>
      <c r="AK99" s="326">
        <f>AJ99*MoM!AO99/100*$A99</f>
        <v>0.15329753717926037</v>
      </c>
      <c r="AL99" s="326">
        <f>AK99*MoM!AP99/100*$A99</f>
        <v>0.15458523649156616</v>
      </c>
      <c r="AM99" s="326">
        <f>AL99*MoM!AQ99/100*$A99</f>
        <v>0.15543545529226976</v>
      </c>
      <c r="AN99" s="326">
        <f>AM99*MoM!AR99/100*$A99</f>
        <v>0.15569969556626664</v>
      </c>
      <c r="AO99" s="326">
        <f>AN99*MoM!AS99/100*$A99</f>
        <v>0.156602753800551</v>
      </c>
      <c r="AP99" s="326">
        <f>AO99*MoM!AT99/100*$A99</f>
        <v>0.15685331820663187</v>
      </c>
      <c r="AQ99" s="327">
        <f>IF($A99=1,INDEX('2026'!$C:$C, MATCH(Веса!$F99,'2026'!$B:$B,0)),0)</f>
        <v>0.16300000000000001</v>
      </c>
      <c r="AR99" s="326">
        <f>AQ99*MoM!AV99/100*$A99</f>
        <v>0.16394539999999999</v>
      </c>
      <c r="AS99" s="326">
        <f>AR99*MoM!AW99/100*$A99</f>
        <v>0.16483070516000001</v>
      </c>
      <c r="AT99" s="326">
        <f>AS99*MoM!AX99/100*$A99</f>
        <v>0.166413079929536</v>
      </c>
      <c r="AU99" s="326">
        <f>AT99*MoM!AY99/100*$A99</f>
        <v>0.16764453672101456</v>
      </c>
    </row>
    <row r="100" spans="1:47" x14ac:dyDescent="0.45">
      <c r="A100" s="326">
        <f>IF(ToSep25!AZ100=0,0,1)</f>
        <v>1</v>
      </c>
      <c r="B100" s="202" t="s">
        <v>99</v>
      </c>
      <c r="C100" s="202" t="s">
        <v>99</v>
      </c>
      <c r="D100" s="202" t="s">
        <v>99</v>
      </c>
      <c r="E100" s="202" t="s">
        <v>99</v>
      </c>
      <c r="F100" s="202" t="s">
        <v>99</v>
      </c>
      <c r="G100" s="327">
        <f>IF($A100=1,INDEX('2023'!$C:$C,MATCH(Веса!$C100,'2023'!$B:$B,0)),0)</f>
        <v>0.20300000000000001</v>
      </c>
      <c r="H100" s="326">
        <f>G100*MoM!L100/100*$A100</f>
        <v>0.20297969999999999</v>
      </c>
      <c r="I100" s="326">
        <f>H100*MoM!M100/100*$A100</f>
        <v>0.20415698225999995</v>
      </c>
      <c r="J100" s="326">
        <f>I100*MoM!N100/100*$A100</f>
        <v>0.20448363343161596</v>
      </c>
      <c r="K100" s="326">
        <f>J100*MoM!O100/100*$A100</f>
        <v>0.20468811706504755</v>
      </c>
      <c r="L100" s="326">
        <f>K100*MoM!P100/100*$A100</f>
        <v>0.20530218141624268</v>
      </c>
      <c r="M100" s="326">
        <f>L100*MoM!Q100/100*$A100</f>
        <v>0.20511740945296805</v>
      </c>
      <c r="N100" s="326">
        <f>M100*MoM!R100/100*$A100</f>
        <v>0.20905566371446505</v>
      </c>
      <c r="O100" s="326">
        <f>N100*MoM!S100/100*$A100</f>
        <v>0.21095807025426666</v>
      </c>
      <c r="P100" s="326">
        <f>O100*MoM!T100/100*$A100</f>
        <v>0.21216053125471596</v>
      </c>
      <c r="Q100" s="326">
        <f>P100*MoM!U100/100*$A100</f>
        <v>0.21307282153911125</v>
      </c>
      <c r="R100" s="326">
        <f>Q100*MoM!V100/100*$A100</f>
        <v>0.21484132595788588</v>
      </c>
      <c r="S100" s="327">
        <f>IF($A100=1,INDEX('2024'!$B:$B,MATCH(Веса!D100,'2024'!$A:$A,0)),0)</f>
        <v>0.21099999999999999</v>
      </c>
      <c r="T100" s="326">
        <f>S100*MoM!X100/100*$A100</f>
        <v>0.21137980000000003</v>
      </c>
      <c r="U100" s="326">
        <f>T100*MoM!Y100/100*$A100</f>
        <v>0.21311311435999999</v>
      </c>
      <c r="V100" s="326">
        <f>U100*MoM!Z100/100*$A100</f>
        <v>0.21545735861795998</v>
      </c>
      <c r="W100" s="326">
        <f>V100*MoM!AA100/100*$A100</f>
        <v>0.21767656941172497</v>
      </c>
      <c r="X100" s="326">
        <f>W100*MoM!AB100/100*$A100</f>
        <v>0.21904793179901882</v>
      </c>
      <c r="Y100" s="326">
        <f>X100*MoM!AC100/100*$A100</f>
        <v>0.22158888780788744</v>
      </c>
      <c r="Z100" s="326">
        <f>Y100*MoM!AD100/100*$A100</f>
        <v>0.22254172002546138</v>
      </c>
      <c r="AA100" s="326">
        <f>Z100*MoM!AE100/100*$A100</f>
        <v>0.22441107047367528</v>
      </c>
      <c r="AB100" s="326">
        <f>AA100*MoM!AF100/100*$A100</f>
        <v>0.22535359696966473</v>
      </c>
      <c r="AC100" s="326">
        <f>AB100*MoM!AG100/100*$A100</f>
        <v>0.22695360750814936</v>
      </c>
      <c r="AD100" s="326">
        <f>AC100*MoM!AH100/100*$A100</f>
        <v>0.22779333585592951</v>
      </c>
      <c r="AE100" s="327">
        <f>IF($A100=1,INDEX('2025'!$C:$C,MATCH(Веса!$E100,'2025'!$B:$B,0)),0)</f>
        <v>0.223</v>
      </c>
      <c r="AF100" s="326">
        <f>AE100*MoM!AJ100/100*$A100</f>
        <v>0.22420419999999999</v>
      </c>
      <c r="AG100" s="326">
        <f>AF100*MoM!AK100/100*$A100</f>
        <v>0.22947299869999999</v>
      </c>
      <c r="AH100" s="326">
        <f>AG100*MoM!AL100/100*$A100</f>
        <v>0.23302983017984999</v>
      </c>
      <c r="AI100" s="326">
        <f>AH100*MoM!AM100/100*$A100</f>
        <v>0.23442800916092907</v>
      </c>
      <c r="AJ100" s="326">
        <f>AI100*MoM!AN100/100*$A100</f>
        <v>0.2366550752479579</v>
      </c>
      <c r="AK100" s="326">
        <f>AJ100*MoM!AO100/100*$A100</f>
        <v>0.2382169987445944</v>
      </c>
      <c r="AL100" s="326">
        <f>AK100*MoM!AP100/100*$A100</f>
        <v>0.23912222333982386</v>
      </c>
      <c r="AM100" s="326">
        <f>AL100*MoM!AQ100/100*$A100</f>
        <v>0.24005480001084917</v>
      </c>
      <c r="AN100" s="326">
        <f>AM100*MoM!AR100/100*$A100</f>
        <v>0.24075095893088064</v>
      </c>
      <c r="AO100" s="326">
        <f>AN100*MoM!AS100/100*$A100</f>
        <v>0.24005278114998105</v>
      </c>
      <c r="AP100" s="326">
        <f>AO100*MoM!AT100/100*$A100</f>
        <v>0.23990874948129104</v>
      </c>
      <c r="AQ100" s="327">
        <f>IF($A100=1,INDEX('2026'!$C:$C, MATCH(Веса!$F100,'2026'!$B:$B,0)),0)</f>
        <v>0.24099999999999999</v>
      </c>
      <c r="AR100" s="326">
        <f>AQ100*MoM!AV100/100*$A100</f>
        <v>0.24413299999999999</v>
      </c>
      <c r="AS100" s="326">
        <f>AR100*MoM!AW100/100*$A100</f>
        <v>0.2453780783</v>
      </c>
      <c r="AT100" s="326">
        <f>AS100*MoM!AX100/100*$A100</f>
        <v>0.24824900181610998</v>
      </c>
      <c r="AU100" s="326">
        <f>AT100*MoM!AY100/100*$A100</f>
        <v>0.25145141393953785</v>
      </c>
    </row>
    <row r="101" spans="1:47" x14ac:dyDescent="0.45">
      <c r="A101" s="326">
        <f>IF(ToSep25!AZ101=0,0,1)</f>
        <v>1</v>
      </c>
      <c r="B101" s="202" t="s">
        <v>100</v>
      </c>
      <c r="C101" s="202" t="s">
        <v>100</v>
      </c>
      <c r="D101" s="202" t="s">
        <v>100</v>
      </c>
      <c r="E101" s="202" t="s">
        <v>100</v>
      </c>
      <c r="F101" s="202" t="s">
        <v>100</v>
      </c>
      <c r="G101" s="327">
        <f>IF($A101=1,INDEX('2023'!$C:$C,MATCH(Веса!$C101,'2023'!$B:$B,0)),0)</f>
        <v>0.32100000000000001</v>
      </c>
      <c r="H101" s="326">
        <f>G101*MoM!L101/100*$A101</f>
        <v>0.32167409999999996</v>
      </c>
      <c r="I101" s="326">
        <f>H101*MoM!M101/100*$A101</f>
        <v>0.32415099056999991</v>
      </c>
      <c r="J101" s="326">
        <f>I101*MoM!N101/100*$A101</f>
        <v>0.32489653784831091</v>
      </c>
      <c r="K101" s="326">
        <f>J101*MoM!O101/100*$A101</f>
        <v>0.32655351019133733</v>
      </c>
      <c r="L101" s="326">
        <f>K101*MoM!P101/100*$A101</f>
        <v>0.32714130650968171</v>
      </c>
      <c r="M101" s="326">
        <f>L101*MoM!Q101/100*$A101</f>
        <v>0.32756659020814427</v>
      </c>
      <c r="N101" s="326">
        <f>M101*MoM!R101/100*$A101</f>
        <v>0.32822172338856054</v>
      </c>
      <c r="O101" s="326">
        <f>N101*MoM!S101/100*$A101</f>
        <v>0.32914074421404849</v>
      </c>
      <c r="P101" s="326">
        <f>O101*MoM!T101/100*$A101</f>
        <v>0.32867994717214882</v>
      </c>
      <c r="Q101" s="326">
        <f>P101*MoM!U101/100*$A101</f>
        <v>0.32923870308234149</v>
      </c>
      <c r="R101" s="326">
        <f>Q101*MoM!V101/100*$A101</f>
        <v>0.33019349532128034</v>
      </c>
      <c r="S101" s="327">
        <f>IF($A101=1,INDEX('2024'!$B:$B,MATCH(Веса!D101,'2024'!$A:$A,0)),0)</f>
        <v>0.317</v>
      </c>
      <c r="T101" s="326">
        <f>S101*MoM!X101/100*$A101</f>
        <v>0.31912390000000002</v>
      </c>
      <c r="U101" s="326">
        <f>T101*MoM!Y101/100*$A101</f>
        <v>0.32273000007000002</v>
      </c>
      <c r="V101" s="326">
        <f>U101*MoM!Z101/100*$A101</f>
        <v>0.32502138307049699</v>
      </c>
      <c r="W101" s="326">
        <f>V101*MoM!AA101/100*$A101</f>
        <v>0.32999421023147563</v>
      </c>
      <c r="X101" s="326">
        <f>W101*MoM!AB101/100*$A101</f>
        <v>0.3360001048576885</v>
      </c>
      <c r="Y101" s="326">
        <f>X101*MoM!AC101/100*$A101</f>
        <v>0.34093930639909653</v>
      </c>
      <c r="Z101" s="326">
        <f>Y101*MoM!AD101/100*$A101</f>
        <v>0.34513285986780545</v>
      </c>
      <c r="AA101" s="326">
        <f>Z101*MoM!AE101/100*$A101</f>
        <v>0.34789392274674791</v>
      </c>
      <c r="AB101" s="326">
        <f>AA101*MoM!AF101/100*$A101</f>
        <v>0.35133807258194066</v>
      </c>
      <c r="AC101" s="326">
        <f>AB101*MoM!AG101/100*$A101</f>
        <v>0.35650274224889522</v>
      </c>
      <c r="AD101" s="326">
        <f>AC101*MoM!AH101/100*$A101</f>
        <v>0.36063817405898241</v>
      </c>
      <c r="AE101" s="327">
        <f>IF($A101=1,INDEX('2025'!$C:$C,MATCH(Веса!$E101,'2025'!$B:$B,0)),0)</f>
        <v>0.34499999999999997</v>
      </c>
      <c r="AF101" s="326">
        <f>AE101*MoM!AJ101/100*$A101</f>
        <v>0.34893299999999994</v>
      </c>
      <c r="AG101" s="326">
        <f>AF101*MoM!AK101/100*$A101</f>
        <v>0.35381806199999993</v>
      </c>
      <c r="AH101" s="326">
        <f>AG101*MoM!AL101/100*$A101</f>
        <v>0.36100056865859992</v>
      </c>
      <c r="AI101" s="326">
        <f>AH101*MoM!AM101/100*$A101</f>
        <v>0.36699317809833265</v>
      </c>
      <c r="AJ101" s="326">
        <f>AI101*MoM!AN101/100*$A101</f>
        <v>0.37047961329026685</v>
      </c>
      <c r="AK101" s="326">
        <f>AJ101*MoM!AO101/100*$A101</f>
        <v>0.37585156768297573</v>
      </c>
      <c r="AL101" s="326">
        <f>AK101*MoM!AP101/100*$A101</f>
        <v>0.37863286928382978</v>
      </c>
      <c r="AM101" s="326">
        <f>AL101*MoM!AQ101/100*$A101</f>
        <v>0.3796551780308961</v>
      </c>
      <c r="AN101" s="326">
        <f>AM101*MoM!AR101/100*$A101</f>
        <v>0.3814775228854444</v>
      </c>
      <c r="AO101" s="326">
        <f>AN101*MoM!AS101/100*$A101</f>
        <v>0.38246936444494656</v>
      </c>
      <c r="AP101" s="326">
        <f>AO101*MoM!AT101/100*$A101</f>
        <v>0.38319605623739195</v>
      </c>
      <c r="AQ101" s="327">
        <f>IF($A101=1,INDEX('2026'!$C:$C, MATCH(Веса!$F101,'2026'!$B:$B,0)),0)</f>
        <v>0.36599999999999999</v>
      </c>
      <c r="AR101" s="326">
        <f>AQ101*MoM!AV101/100*$A101</f>
        <v>0.3677202</v>
      </c>
      <c r="AS101" s="326">
        <f>AR101*MoM!AW101/100*$A101</f>
        <v>0.36841886837999999</v>
      </c>
      <c r="AT101" s="326">
        <f>AS101*MoM!AX101/100*$A101</f>
        <v>0.368713603474704</v>
      </c>
      <c r="AU101" s="326">
        <f>AT101*MoM!AY101/100*$A101</f>
        <v>0.36948790204200088</v>
      </c>
    </row>
    <row r="102" spans="1:47" ht="26.25" x14ac:dyDescent="0.45">
      <c r="A102" s="326">
        <f>IF(ToSep25!AZ102=0,0,1)</f>
        <v>1</v>
      </c>
      <c r="B102" s="202" t="s">
        <v>101</v>
      </c>
      <c r="C102" s="202" t="s">
        <v>101</v>
      </c>
      <c r="D102" s="202" t="s">
        <v>101</v>
      </c>
      <c r="E102" s="202" t="s">
        <v>101</v>
      </c>
      <c r="F102" s="202" t="s">
        <v>101</v>
      </c>
      <c r="G102" s="327">
        <f>IF($A102=1,INDEX('2023'!$C:$C,MATCH(Веса!$C102,'2023'!$B:$B,0)),0)</f>
        <v>0.21</v>
      </c>
      <c r="H102" s="326">
        <f>G102*MoM!L102/100*$A102</f>
        <v>0.21096599999999999</v>
      </c>
      <c r="I102" s="326">
        <f>H102*MoM!M102/100*$A102</f>
        <v>0.21124025579999997</v>
      </c>
      <c r="J102" s="326">
        <f>I102*MoM!N102/100*$A102</f>
        <v>0.21197959669529998</v>
      </c>
      <c r="K102" s="326">
        <f>J102*MoM!O102/100*$A102</f>
        <v>0.21310308855778509</v>
      </c>
      <c r="L102" s="326">
        <f>K102*MoM!P102/100*$A102</f>
        <v>0.21463743079540115</v>
      </c>
      <c r="M102" s="326">
        <f>L102*MoM!Q102/100*$A102</f>
        <v>0.21519548811546918</v>
      </c>
      <c r="N102" s="326">
        <f>M102*MoM!R102/100*$A102</f>
        <v>0.21618538736080034</v>
      </c>
      <c r="O102" s="326">
        <f>N102*MoM!S102/100*$A102</f>
        <v>0.21661775813552192</v>
      </c>
      <c r="P102" s="326">
        <f>O102*MoM!T102/100*$A102</f>
        <v>0.21744090561643689</v>
      </c>
      <c r="Q102" s="326">
        <f>P102*MoM!U102/100*$A102</f>
        <v>0.22363797142650532</v>
      </c>
      <c r="R102" s="326">
        <f>Q102*MoM!V102/100*$A102</f>
        <v>0.22652290125790725</v>
      </c>
      <c r="S102" s="327">
        <f>IF($A102=1,INDEX('2024'!$B:$B,MATCH(Веса!D102,'2024'!$A:$A,0)),0)</f>
        <v>0.22500000000000001</v>
      </c>
      <c r="T102" s="326">
        <f>S102*MoM!X102/100*$A102</f>
        <v>0.22754249999999998</v>
      </c>
      <c r="U102" s="326">
        <f>T102*MoM!Y102/100*$A102</f>
        <v>0.23002271324999998</v>
      </c>
      <c r="V102" s="326">
        <f>U102*MoM!Z102/100*$A102</f>
        <v>0.231057815459625</v>
      </c>
      <c r="W102" s="326">
        <f>V102*MoM!AA102/100*$A102</f>
        <v>0.23424641331296783</v>
      </c>
      <c r="X102" s="326">
        <f>W102*MoM!AB102/100*$A102</f>
        <v>0.23501942647690061</v>
      </c>
      <c r="Y102" s="326">
        <f>X102*MoM!AC102/100*$A102</f>
        <v>0.23619452360928508</v>
      </c>
      <c r="Z102" s="326">
        <f>Y102*MoM!AD102/100*$A102</f>
        <v>0.23737549622733151</v>
      </c>
      <c r="AA102" s="326">
        <f>Z102*MoM!AE102/100*$A102</f>
        <v>0.23839621086110907</v>
      </c>
      <c r="AB102" s="326">
        <f>AA102*MoM!AF102/100*$A102</f>
        <v>0.23839621086110907</v>
      </c>
      <c r="AC102" s="326">
        <f>AB102*MoM!AG102/100*$A102</f>
        <v>0.24049409751668682</v>
      </c>
      <c r="AD102" s="326">
        <f>AC102*MoM!AH102/100*$A102</f>
        <v>0.24143202449700191</v>
      </c>
      <c r="AE102" s="327">
        <f>IF($A102=1,INDEX('2025'!$C:$C,MATCH(Веса!$E102,'2025'!$B:$B,0)),0)</f>
        <v>0.221</v>
      </c>
      <c r="AF102" s="326">
        <f>AE102*MoM!AJ102/100*$A102</f>
        <v>0.22365200000000002</v>
      </c>
      <c r="AG102" s="326">
        <f>AF102*MoM!AK102/100*$A102</f>
        <v>0.22626872840000001</v>
      </c>
      <c r="AH102" s="326">
        <f>AG102*MoM!AL102/100*$A102</f>
        <v>0.22841828131980002</v>
      </c>
      <c r="AI102" s="326">
        <f>AH102*MoM!AM102/100*$A102</f>
        <v>0.23168466274267316</v>
      </c>
      <c r="AJ102" s="326">
        <f>AI102*MoM!AN102/100*$A102</f>
        <v>0.2339088355050028</v>
      </c>
      <c r="AK102" s="326">
        <f>AJ102*MoM!AO102/100*$A102</f>
        <v>0.23634148739425484</v>
      </c>
      <c r="AL102" s="326">
        <f>AK102*MoM!AP102/100*$A102</f>
        <v>0.23816131684719061</v>
      </c>
      <c r="AM102" s="326">
        <f>AL102*MoM!AQ102/100*$A102</f>
        <v>0.2393283072997418</v>
      </c>
      <c r="AN102" s="326">
        <f>AM102*MoM!AR102/100*$A102</f>
        <v>0.24097967262011</v>
      </c>
      <c r="AO102" s="326">
        <f>AN102*MoM!AS102/100*$A102</f>
        <v>0.24278702016476081</v>
      </c>
      <c r="AP102" s="326">
        <f>AO102*MoM!AT102/100*$A102</f>
        <v>0.24380672564945283</v>
      </c>
      <c r="AQ102" s="327">
        <f>IF($A102=1,INDEX('2026'!$C:$C, MATCH(Веса!$F102,'2026'!$B:$B,0)),0)</f>
        <v>0.30299999999999999</v>
      </c>
      <c r="AR102" s="326">
        <f>AQ102*MoM!AV102/100*$A102</f>
        <v>0.3054846</v>
      </c>
      <c r="AS102" s="326">
        <f>AR102*MoM!AW102/100*$A102</f>
        <v>0.30802012217999997</v>
      </c>
      <c r="AT102" s="326">
        <f>AS102*MoM!AX102/100*$A102</f>
        <v>0.31029947108413197</v>
      </c>
      <c r="AU102" s="326">
        <f>AT102*MoM!AY102/100*$A102</f>
        <v>0.30862385394027764</v>
      </c>
    </row>
    <row r="103" spans="1:47" ht="63" x14ac:dyDescent="0.5">
      <c r="A103" s="326">
        <f>IF(ToSep25!AZ103=0,0,1)</f>
        <v>1</v>
      </c>
      <c r="B103" s="202" t="s">
        <v>102</v>
      </c>
      <c r="C103" s="278" t="s">
        <v>1827</v>
      </c>
      <c r="D103" s="274" t="s">
        <v>603</v>
      </c>
      <c r="E103" s="279" t="s">
        <v>102</v>
      </c>
      <c r="F103" s="202" t="s">
        <v>102</v>
      </c>
      <c r="G103" s="327">
        <f>IF($A103=1,INDEX('2023'!$C:$C,MATCH(Веса!$C103,'2023'!$B:$B,0)),0)</f>
        <v>0.36099999999999999</v>
      </c>
      <c r="H103" s="326">
        <f>G103*MoM!L103/100*$A103</f>
        <v>0.36244399999999999</v>
      </c>
      <c r="I103" s="326">
        <f>H103*MoM!M103/100*$A103</f>
        <v>0.3633863544</v>
      </c>
      <c r="J103" s="326">
        <f>I103*MoM!N103/100*$A103</f>
        <v>0.36600273615168</v>
      </c>
      <c r="K103" s="326">
        <f>J103*MoM!O103/100*$A103</f>
        <v>0.36691774299205915</v>
      </c>
      <c r="L103" s="326">
        <f>K103*MoM!P103/100*$A103</f>
        <v>0.36886240702991707</v>
      </c>
      <c r="M103" s="326">
        <f>L103*MoM!Q103/100*$A103</f>
        <v>0.37015342545452179</v>
      </c>
      <c r="N103" s="326">
        <f>M103*MoM!R103/100*$A103</f>
        <v>0.37141194710106717</v>
      </c>
      <c r="O103" s="326">
        <f>N103*MoM!S103/100*$A103</f>
        <v>0.37297187727889169</v>
      </c>
      <c r="P103" s="326">
        <f>O103*MoM!T103/100*$A103</f>
        <v>0.37729835105532677</v>
      </c>
      <c r="Q103" s="326">
        <f>P103*MoM!U103/100*$A103</f>
        <v>0.39540867190598239</v>
      </c>
      <c r="R103" s="326">
        <f>Q103*MoM!V103/100*$A103</f>
        <v>0.40236786453152767</v>
      </c>
      <c r="S103" s="327">
        <f>IF($A103=1,INDEX('2024'!$B:$B,MATCH(Веса!D103,'2024'!$A:$A,0)),0)</f>
        <v>0.35099999999999998</v>
      </c>
      <c r="T103" s="326">
        <f>S103*MoM!X103/100*$A103</f>
        <v>0.35580869999999998</v>
      </c>
      <c r="U103" s="326">
        <f>T103*MoM!Y103/100*$A103</f>
        <v>0.35861958872999999</v>
      </c>
      <c r="V103" s="326">
        <f>U103*MoM!Z103/100*$A103</f>
        <v>0.36127337368660201</v>
      </c>
      <c r="W103" s="326">
        <f>V103*MoM!AA103/100*$A103</f>
        <v>0.36539189014662926</v>
      </c>
      <c r="X103" s="326">
        <f>W103*MoM!AB103/100*$A103</f>
        <v>0.36699961446327445</v>
      </c>
      <c r="Y103" s="326">
        <f>X103*MoM!AC103/100*$A103</f>
        <v>0.36861441276691287</v>
      </c>
      <c r="Z103" s="326">
        <f>Y103*MoM!AD103/100*$A103</f>
        <v>0.36938850303372334</v>
      </c>
      <c r="AA103" s="326">
        <f>Z103*MoM!AE103/100*$A103</f>
        <v>0.37064442394403796</v>
      </c>
      <c r="AB103" s="326">
        <f>AA103*MoM!AF103/100*$A103</f>
        <v>0.37138571279192606</v>
      </c>
      <c r="AC103" s="326">
        <f>AB103*MoM!AG103/100*$A103</f>
        <v>0.37550809420391645</v>
      </c>
      <c r="AD103" s="326">
        <f>AC103*MoM!AH103/100*$A103</f>
        <v>0.37772359195971961</v>
      </c>
      <c r="AE103" s="327">
        <f>IF($A103=1,INDEX('2025'!$C:$C,MATCH(Веса!$E103,'2025'!$B:$B,0)),0)</f>
        <v>0.34</v>
      </c>
      <c r="AF103" s="326">
        <f>AE103*MoM!AJ103/100*$A103</f>
        <v>0.34285600000000005</v>
      </c>
      <c r="AG103" s="326">
        <f>AF103*MoM!AK103/100*$A103</f>
        <v>0.34518742080000009</v>
      </c>
      <c r="AH103" s="326">
        <f>AG103*MoM!AL103/100*$A103</f>
        <v>0.34622298306240007</v>
      </c>
      <c r="AI103" s="326">
        <f>AH103*MoM!AM103/100*$A103</f>
        <v>0.35072388184221126</v>
      </c>
      <c r="AJ103" s="326">
        <f>AI103*MoM!AN103/100*$A103</f>
        <v>0.3541960482724491</v>
      </c>
      <c r="AK103" s="326">
        <f>AJ103*MoM!AO103/100*$A103</f>
        <v>0.35387727182900391</v>
      </c>
      <c r="AL103" s="326">
        <f>AK103*MoM!AP103/100*$A103</f>
        <v>0.36042400135784047</v>
      </c>
      <c r="AM103" s="326">
        <f>AL103*MoM!AQ103/100*$A103</f>
        <v>0.36280279976680219</v>
      </c>
      <c r="AN103" s="326">
        <f>AM103*MoM!AR103/100*$A103</f>
        <v>0.36559638132500649</v>
      </c>
      <c r="AO103" s="326">
        <f>AN103*MoM!AS103/100*$A103</f>
        <v>0.36921578550012407</v>
      </c>
      <c r="AP103" s="326">
        <f>AO103*MoM!AT103/100*$A103</f>
        <v>0.37150492337022484</v>
      </c>
      <c r="AQ103" s="327">
        <f>IF($A103=1,INDEX('2026'!$C:$C, MATCH(Веса!$F103,'2026'!$B:$B,0)),0)</f>
        <v>0.40899999999999997</v>
      </c>
      <c r="AR103" s="326">
        <f>AQ103*MoM!AV103/100*$A103</f>
        <v>0.41595300000000002</v>
      </c>
      <c r="AS103" s="326">
        <f>AR103*MoM!AW103/100*$A103</f>
        <v>0.41728404959999998</v>
      </c>
      <c r="AT103" s="326">
        <f>AS103*MoM!AX103/100*$A103</f>
        <v>0.42258355702992001</v>
      </c>
      <c r="AU103" s="326">
        <f>AT103*MoM!AY103/100*$A103</f>
        <v>0.42076644773469135</v>
      </c>
    </row>
    <row r="104" spans="1:47" ht="26.25" x14ac:dyDescent="0.45">
      <c r="A104" s="326">
        <f>IF(ToSep25!AZ104=0,0,1)</f>
        <v>1</v>
      </c>
      <c r="B104" s="202" t="s">
        <v>103</v>
      </c>
      <c r="C104" s="202" t="s">
        <v>103</v>
      </c>
      <c r="D104" s="202" t="s">
        <v>103</v>
      </c>
      <c r="E104" s="202" t="s">
        <v>103</v>
      </c>
      <c r="F104" s="202" t="s">
        <v>103</v>
      </c>
      <c r="G104" s="327">
        <f>IF($A104=1,INDEX('2023'!$C:$C,MATCH(Веса!$C104,'2023'!$B:$B,0)),0)</f>
        <v>1.04</v>
      </c>
      <c r="H104" s="326">
        <f>G104*MoM!L104/100*$A104</f>
        <v>1.0438480000000001</v>
      </c>
      <c r="I104" s="326">
        <f>H104*MoM!M104/100*$A104</f>
        <v>1.0490672400000001</v>
      </c>
      <c r="J104" s="326">
        <f>I104*MoM!N104/100*$A104</f>
        <v>1.0520046282720001</v>
      </c>
      <c r="K104" s="326">
        <f>J104*MoM!O104/100*$A104</f>
        <v>1.0554762435452978</v>
      </c>
      <c r="L104" s="326">
        <f>K104*MoM!P104/100*$A104</f>
        <v>1.0617035533822152</v>
      </c>
      <c r="M104" s="326">
        <f>L104*MoM!Q104/100*$A104</f>
        <v>1.0670120711491264</v>
      </c>
      <c r="N104" s="326">
        <f>M104*MoM!R104/100*$A104</f>
        <v>1.0714935218479527</v>
      </c>
      <c r="O104" s="326">
        <f>N104*MoM!S104/100*$A104</f>
        <v>1.0770652881615619</v>
      </c>
      <c r="P104" s="326">
        <f>O104*MoM!T104/100*$A104</f>
        <v>1.0864357561685676</v>
      </c>
      <c r="Q104" s="326">
        <f>P104*MoM!U104/100*$A104</f>
        <v>1.1038187282672647</v>
      </c>
      <c r="R104" s="326">
        <f>Q104*MoM!V104/100*$A104</f>
        <v>1.115739970532551</v>
      </c>
      <c r="S104" s="327">
        <f>IF($A104=1,INDEX('2024'!$B:$B,MATCH(Веса!D104,'2024'!$A:$A,0)),0)</f>
        <v>1.079</v>
      </c>
      <c r="T104" s="326">
        <f>S104*MoM!X104/100*$A104</f>
        <v>1.0874162000000001</v>
      </c>
      <c r="U104" s="326">
        <f>T104*MoM!Y104/100*$A104</f>
        <v>1.09383195558</v>
      </c>
      <c r="V104" s="326">
        <f>U104*MoM!Z104/100*$A104</f>
        <v>1.1011606296823861</v>
      </c>
      <c r="W104" s="326">
        <f>V104*MoM!AA104/100*$A104</f>
        <v>1.1089788701531311</v>
      </c>
      <c r="X104" s="326">
        <f>W104*MoM!AB104/100*$A104</f>
        <v>1.1164090285831572</v>
      </c>
      <c r="Y104" s="326">
        <f>X104*MoM!AC104/100*$A104</f>
        <v>1.1246704553946725</v>
      </c>
      <c r="Z104" s="326">
        <f>Y104*MoM!AD104/100*$A104</f>
        <v>1.131306011081501</v>
      </c>
      <c r="AA104" s="326">
        <f>Z104*MoM!AE104/100*$A104</f>
        <v>1.1384332389513143</v>
      </c>
      <c r="AB104" s="326">
        <f>AA104*MoM!AF104/100*$A104</f>
        <v>1.1502729446364079</v>
      </c>
      <c r="AC104" s="326">
        <f>AB104*MoM!AG104/100*$A104</f>
        <v>1.1610855103159903</v>
      </c>
      <c r="AD104" s="326">
        <f>AC104*MoM!AH104/100*$A104</f>
        <v>1.1732769081743082</v>
      </c>
      <c r="AE104" s="327">
        <f>IF($A104=1,INDEX('2025'!$C:$C,MATCH(Веса!$E104,'2025'!$B:$B,0)),0)</f>
        <v>1.139</v>
      </c>
      <c r="AF104" s="326">
        <f>AE104*MoM!AJ104/100*$A104</f>
        <v>1.1543764999999999</v>
      </c>
      <c r="AG104" s="326">
        <f>AF104*MoM!AK104/100*$A104</f>
        <v>1.1655739520499999</v>
      </c>
      <c r="AH104" s="326">
        <f>AG104*MoM!AL104/100*$A104</f>
        <v>1.1846893648636199</v>
      </c>
      <c r="AI104" s="326">
        <f>AH104*MoM!AM104/100*$A104</f>
        <v>1.1957069759568517</v>
      </c>
      <c r="AJ104" s="326">
        <f>AI104*MoM!AN104/100*$A104</f>
        <v>1.2050334903693152</v>
      </c>
      <c r="AK104" s="326">
        <f>AJ104*MoM!AO104/100*$A104</f>
        <v>1.2186503688104884</v>
      </c>
      <c r="AL104" s="326">
        <f>AK104*MoM!AP104/100*$A104</f>
        <v>1.2332741732362142</v>
      </c>
      <c r="AM104" s="326">
        <f>AL104*MoM!AQ104/100*$A104</f>
        <v>1.2405504908583078</v>
      </c>
      <c r="AN104" s="326">
        <f>AM104*MoM!AR104/100*$A104</f>
        <v>1.2553130416995217</v>
      </c>
      <c r="AO104" s="326">
        <f>AN104*MoM!AS104/100*$A104</f>
        <v>1.2664853277706474</v>
      </c>
      <c r="AP104" s="326">
        <f>AO104*MoM!AT104/100*$A104</f>
        <v>1.2731977000078318</v>
      </c>
      <c r="AQ104" s="327">
        <f>IF($A104=1,INDEX('2026'!$C:$C, MATCH(Веса!$F104,'2026'!$B:$B,0)),0)</f>
        <v>1.1259999999999999</v>
      </c>
      <c r="AR104" s="326">
        <f>AQ104*MoM!AV104/100*$A104</f>
        <v>1.1446915999999998</v>
      </c>
      <c r="AS104" s="326">
        <f>AR104*MoM!AW104/100*$A104</f>
        <v>1.1555661702</v>
      </c>
      <c r="AT104" s="326">
        <f>AS104*MoM!AX104/100*$A104</f>
        <v>1.1648106995615999</v>
      </c>
      <c r="AU104" s="326">
        <f>AT104*MoM!AY104/100*$A104</f>
        <v>1.1705182719894516</v>
      </c>
    </row>
    <row r="105" spans="1:47" x14ac:dyDescent="0.45">
      <c r="A105" s="326">
        <f>IF(ToSep25!AZ105=0,0,1)</f>
        <v>1</v>
      </c>
      <c r="B105" s="202" t="s">
        <v>104</v>
      </c>
      <c r="C105" s="202" t="s">
        <v>104</v>
      </c>
      <c r="D105" s="202" t="s">
        <v>104</v>
      </c>
      <c r="E105" s="202" t="s">
        <v>104</v>
      </c>
      <c r="F105" s="202" t="s">
        <v>104</v>
      </c>
      <c r="G105" s="327">
        <f>IF($A105=1,INDEX('2023'!$C:$C,MATCH(Веса!$C105,'2023'!$B:$B,0)),0)</f>
        <v>0.28299999999999997</v>
      </c>
      <c r="H105" s="326">
        <f>G105*MoM!L105/100*$A105</f>
        <v>0.28382069999999998</v>
      </c>
      <c r="I105" s="326">
        <f>H105*MoM!M105/100*$A105</f>
        <v>0.28444510553999997</v>
      </c>
      <c r="J105" s="326">
        <f>I105*MoM!N105/100*$A105</f>
        <v>0.28467266162443194</v>
      </c>
      <c r="K105" s="326">
        <f>J105*MoM!O105/100*$A105</f>
        <v>0.28598215586790432</v>
      </c>
      <c r="L105" s="326">
        <f>K105*MoM!P105/100*$A105</f>
        <v>0.28706888806020237</v>
      </c>
      <c r="M105" s="326">
        <f>L105*MoM!Q105/100*$A105</f>
        <v>0.28890612894378764</v>
      </c>
      <c r="N105" s="326">
        <f>M105*MoM!R105/100*$A105</f>
        <v>0.29006175345956281</v>
      </c>
      <c r="O105" s="326">
        <f>N105*MoM!S105/100*$A105</f>
        <v>0.29136703135013087</v>
      </c>
      <c r="P105" s="326">
        <f>O105*MoM!T105/100*$A105</f>
        <v>0.29267818299120646</v>
      </c>
      <c r="Q105" s="326">
        <f>P105*MoM!U105/100*$A105</f>
        <v>0.29630739246029741</v>
      </c>
      <c r="R105" s="326">
        <f>Q105*MoM!V105/100*$A105</f>
        <v>0.3014335103498606</v>
      </c>
      <c r="S105" s="327">
        <f>IF($A105=1,INDEX('2024'!$B:$B,MATCH(Веса!D105,'2024'!$A:$A,0)),0)</f>
        <v>0.30399999999999999</v>
      </c>
      <c r="T105" s="326">
        <f>S105*MoM!X105/100*$A105</f>
        <v>0.30597600000000003</v>
      </c>
      <c r="U105" s="326">
        <f>T105*MoM!Y105/100*$A105</f>
        <v>0.30918874800000001</v>
      </c>
      <c r="V105" s="326">
        <f>U105*MoM!Z105/100*$A105</f>
        <v>0.311816852358</v>
      </c>
      <c r="W105" s="326">
        <f>V105*MoM!AA105/100*$A105</f>
        <v>0.31375011684261961</v>
      </c>
      <c r="X105" s="326">
        <f>W105*MoM!AB105/100*$A105</f>
        <v>0.31541299246188553</v>
      </c>
      <c r="Y105" s="326">
        <f>X105*MoM!AC105/100*$A105</f>
        <v>0.31844095718951965</v>
      </c>
      <c r="Z105" s="326">
        <f>Y105*MoM!AD105/100*$A105</f>
        <v>0.32022422654978094</v>
      </c>
      <c r="AA105" s="326">
        <f>Z105*MoM!AE105/100*$A105</f>
        <v>0.32246579613562942</v>
      </c>
      <c r="AB105" s="326">
        <f>AA105*MoM!AF105/100*$A105</f>
        <v>0.32488428960664661</v>
      </c>
      <c r="AC105" s="326">
        <f>AB105*MoM!AG105/100*$A105</f>
        <v>0.32927022751633628</v>
      </c>
      <c r="AD105" s="326">
        <f>AC105*MoM!AH105/100*$A105</f>
        <v>0.33312268917827742</v>
      </c>
      <c r="AE105" s="327">
        <f>IF($A105=1,INDEX('2025'!$C:$C,MATCH(Веса!$E105,'2025'!$B:$B,0)),0)</f>
        <v>0.33100000000000002</v>
      </c>
      <c r="AF105" s="326">
        <f>AE105*MoM!AJ105/100*$A105</f>
        <v>0.33490580000000003</v>
      </c>
      <c r="AG105" s="326">
        <f>AF105*MoM!AK105/100*$A105</f>
        <v>0.33808740510000007</v>
      </c>
      <c r="AH105" s="326">
        <f>AG105*MoM!AL105/100*$A105</f>
        <v>0.34265158506885007</v>
      </c>
      <c r="AI105" s="326">
        <f>AH105*MoM!AM105/100*$A105</f>
        <v>0.34494735068881133</v>
      </c>
      <c r="AJ105" s="326">
        <f>AI105*MoM!AN105/100*$A105</f>
        <v>0.348224350520355</v>
      </c>
      <c r="AK105" s="326">
        <f>AJ105*MoM!AO105/100*$A105</f>
        <v>0.3515324818502984</v>
      </c>
      <c r="AL105" s="326">
        <f>AK105*MoM!AP105/100*$A105</f>
        <v>0.3541338222159906</v>
      </c>
      <c r="AM105" s="326">
        <f>AL105*MoM!AQ105/100*$A105</f>
        <v>0.35647110544261618</v>
      </c>
      <c r="AN105" s="326">
        <f>AM105*MoM!AR105/100*$A105</f>
        <v>0.35846734363309485</v>
      </c>
      <c r="AO105" s="326">
        <f>AN105*MoM!AS105/100*$A105</f>
        <v>0.3618727833976092</v>
      </c>
      <c r="AP105" s="326">
        <f>AO105*MoM!AT105/100*$A105</f>
        <v>0.36509345116984787</v>
      </c>
      <c r="AQ105" s="327">
        <f>IF($A105=1,INDEX('2026'!$C:$C, MATCH(Веса!$F105,'2026'!$B:$B,0)),0)</f>
        <v>0.39200000000000002</v>
      </c>
      <c r="AR105" s="326">
        <f>AQ105*MoM!AV105/100*$A105</f>
        <v>0.39642960000000005</v>
      </c>
      <c r="AS105" s="326">
        <f>AR105*MoM!AW105/100*$A105</f>
        <v>0.39956139384000011</v>
      </c>
      <c r="AT105" s="326">
        <f>AS105*MoM!AX105/100*$A105</f>
        <v>0.4021185867605761</v>
      </c>
      <c r="AU105" s="326">
        <f>AT105*MoM!AY105/100*$A105</f>
        <v>0.40356621367291418</v>
      </c>
    </row>
    <row r="106" spans="1:47" x14ac:dyDescent="0.45">
      <c r="A106" s="326">
        <f>IF(ToSep25!AZ106=0,0,1)</f>
        <v>1</v>
      </c>
      <c r="B106" s="202" t="s">
        <v>105</v>
      </c>
      <c r="C106" s="202" t="s">
        <v>105</v>
      </c>
      <c r="D106" s="202" t="s">
        <v>105</v>
      </c>
      <c r="E106" s="202" t="s">
        <v>105</v>
      </c>
      <c r="F106" s="202" t="s">
        <v>105</v>
      </c>
      <c r="G106" s="327">
        <f>IF($A106=1,INDEX('2023'!$C:$C,MATCH(Веса!$C106,'2023'!$B:$B,0)),0)</f>
        <v>0.42899999999999999</v>
      </c>
      <c r="H106" s="326">
        <f>G106*MoM!L106/100*$A106</f>
        <v>0.43002959999999996</v>
      </c>
      <c r="I106" s="326">
        <f>H106*MoM!M106/100*$A106</f>
        <v>0.4315347035999999</v>
      </c>
      <c r="J106" s="326">
        <f>I106*MoM!N106/100*$A106</f>
        <v>0.43282930771079992</v>
      </c>
      <c r="K106" s="326">
        <f>J106*MoM!O106/100*$A106</f>
        <v>0.43447405908010089</v>
      </c>
      <c r="L106" s="326">
        <f>K106*MoM!P106/100*$A106</f>
        <v>0.43651608715777734</v>
      </c>
      <c r="M106" s="326">
        <f>L106*MoM!Q106/100*$A106</f>
        <v>0.43821849989769268</v>
      </c>
      <c r="N106" s="326">
        <f>M106*MoM!R106/100*$A106</f>
        <v>0.43966462094735503</v>
      </c>
      <c r="O106" s="326">
        <f>N106*MoM!S106/100*$A106</f>
        <v>0.44120344712067072</v>
      </c>
      <c r="P106" s="326">
        <f>O106*MoM!T106/100*$A106</f>
        <v>0.44310062194328964</v>
      </c>
      <c r="Q106" s="326">
        <f>P106*MoM!U106/100*$A106</f>
        <v>0.44739869797613957</v>
      </c>
      <c r="R106" s="326">
        <f>Q106*MoM!V106/100*$A106</f>
        <v>0.45209638430488902</v>
      </c>
      <c r="S106" s="327">
        <f>IF($A106=1,INDEX('2024'!$B:$B,MATCH(Веса!D106,'2024'!$A:$A,0)),0)</f>
        <v>0.47399999999999998</v>
      </c>
      <c r="T106" s="326">
        <f>S106*MoM!X106/100*$A106</f>
        <v>0.47627519999999995</v>
      </c>
      <c r="U106" s="326">
        <f>T106*MoM!Y106/100*$A106</f>
        <v>0.48027591167999995</v>
      </c>
      <c r="V106" s="326">
        <f>U106*MoM!Z106/100*$A106</f>
        <v>0.48272531882956798</v>
      </c>
      <c r="W106" s="326">
        <f>V106*MoM!AA106/100*$A106</f>
        <v>0.48634575872078978</v>
      </c>
      <c r="X106" s="326">
        <f>W106*MoM!AB106/100*$A106</f>
        <v>0.49009062106293982</v>
      </c>
      <c r="Y106" s="326">
        <f>X106*MoM!AC106/100*$A106</f>
        <v>0.49410936415565587</v>
      </c>
      <c r="Z106" s="326">
        <f>Y106*MoM!AD106/100*$A106</f>
        <v>0.49618462348510967</v>
      </c>
      <c r="AA106" s="326">
        <f>Z106*MoM!AE106/100*$A106</f>
        <v>0.49906249430132327</v>
      </c>
      <c r="AB106" s="326">
        <f>AA106*MoM!AF106/100*$A106</f>
        <v>0.50270565050972293</v>
      </c>
      <c r="AC106" s="326">
        <f>AB106*MoM!AG106/100*$A106</f>
        <v>0.50934136509645123</v>
      </c>
      <c r="AD106" s="326">
        <f>AC106*MoM!AH106/100*$A106</f>
        <v>0.51514785665855078</v>
      </c>
      <c r="AE106" s="327">
        <f>IF($A106=1,INDEX('2025'!$C:$C,MATCH(Веса!$E106,'2025'!$B:$B,0)),0)</f>
        <v>0.52100000000000002</v>
      </c>
      <c r="AF106" s="326">
        <f>AE106*MoM!AJ106/100*$A106</f>
        <v>0.52662680000000006</v>
      </c>
      <c r="AG106" s="326">
        <f>AF106*MoM!AK106/100*$A106</f>
        <v>0.53099780244000006</v>
      </c>
      <c r="AH106" s="326">
        <f>AG106*MoM!AL106/100*$A106</f>
        <v>0.53705117738781605</v>
      </c>
      <c r="AI106" s="326">
        <f>AH106*MoM!AM106/100*$A106</f>
        <v>0.5416698175133513</v>
      </c>
      <c r="AJ106" s="326">
        <f>AI106*MoM!AN106/100*$A106</f>
        <v>0.54779068645125217</v>
      </c>
      <c r="AK106" s="326">
        <f>AJ106*MoM!AO106/100*$A106</f>
        <v>0.55178955846234634</v>
      </c>
      <c r="AL106" s="326">
        <f>AK106*MoM!AP106/100*$A106</f>
        <v>0.55653494866512254</v>
      </c>
      <c r="AM106" s="326">
        <f>AL106*MoM!AQ106/100*$A106</f>
        <v>0.55937327690331473</v>
      </c>
      <c r="AN106" s="326">
        <f>AM106*MoM!AR106/100*$A106</f>
        <v>0.56250576725397328</v>
      </c>
      <c r="AO106" s="326">
        <f>AN106*MoM!AS106/100*$A106</f>
        <v>0.56689331223855421</v>
      </c>
      <c r="AP106" s="326">
        <f>AO106*MoM!AT106/100*$A106</f>
        <v>0.57159852673013423</v>
      </c>
      <c r="AQ106" s="327">
        <f>IF($A106=1,INDEX('2026'!$C:$C, MATCH(Веса!$F106,'2026'!$B:$B,0)),0)</f>
        <v>0.60699999999999998</v>
      </c>
      <c r="AR106" s="326">
        <f>AQ106*MoM!AV106/100*$A106</f>
        <v>0.61282720000000002</v>
      </c>
      <c r="AS106" s="326">
        <f>AR106*MoM!AW106/100*$A106</f>
        <v>0.61632031503999996</v>
      </c>
      <c r="AT106" s="326">
        <f>AS106*MoM!AX106/100*$A106</f>
        <v>0.62180556584385593</v>
      </c>
      <c r="AU106" s="326">
        <f>AT106*MoM!AY106/100*$A106</f>
        <v>0.62466587144673758</v>
      </c>
    </row>
    <row r="107" spans="1:47" x14ac:dyDescent="0.45">
      <c r="A107" s="326">
        <f>IF(ToSep25!AZ107=0,0,1)</f>
        <v>1</v>
      </c>
      <c r="B107" s="202" t="s">
        <v>106</v>
      </c>
      <c r="C107" s="202" t="s">
        <v>106</v>
      </c>
      <c r="D107" s="202" t="s">
        <v>106</v>
      </c>
      <c r="E107" s="202" t="s">
        <v>106</v>
      </c>
      <c r="F107" s="202" t="s">
        <v>106</v>
      </c>
      <c r="G107" s="327">
        <f>IF($A107=1,INDEX('2023'!$C:$C,MATCH(Веса!$C107,'2023'!$B:$B,0)),0)</f>
        <v>7.0000000000000001E-3</v>
      </c>
      <c r="H107" s="326">
        <f>G107*MoM!L107/100*$A107</f>
        <v>7.0343000000000003E-3</v>
      </c>
      <c r="I107" s="326">
        <f>H107*MoM!M107/100*$A107</f>
        <v>7.0314862799999997E-3</v>
      </c>
      <c r="J107" s="326">
        <f>I107*MoM!N107/100*$A107</f>
        <v>7.0610185223760006E-3</v>
      </c>
      <c r="K107" s="326">
        <f>J107*MoM!O107/100*$A107</f>
        <v>7.0836137816476033E-3</v>
      </c>
      <c r="L107" s="326">
        <f>K107*MoM!P107/100*$A107</f>
        <v>7.0899890340510863E-3</v>
      </c>
      <c r="M107" s="326">
        <f>L107*MoM!Q107/100*$A107</f>
        <v>7.0977880219885428E-3</v>
      </c>
      <c r="N107" s="326">
        <f>M107*MoM!R107/100*$A107</f>
        <v>7.1055955888127296E-3</v>
      </c>
      <c r="O107" s="326">
        <f>N107*MoM!S107/100*$A107</f>
        <v>7.1404130071979124E-3</v>
      </c>
      <c r="P107" s="326">
        <f>O107*MoM!T107/100*$A107</f>
        <v>7.1668325353245457E-3</v>
      </c>
      <c r="Q107" s="326">
        <f>P107*MoM!U107/100*$A107</f>
        <v>7.2091168472829606E-3</v>
      </c>
      <c r="R107" s="326">
        <f>Q107*MoM!V107/100*$A107</f>
        <v>7.2603015768986688E-3</v>
      </c>
      <c r="S107" s="327">
        <f>IF($A107=1,INDEX('2024'!$B:$B,MATCH(Веса!D107,'2024'!$A:$A,0)),0)</f>
        <v>6.0000000000000001E-3</v>
      </c>
      <c r="T107" s="326">
        <f>S107*MoM!X107/100*$A107</f>
        <v>6.0120000000000009E-3</v>
      </c>
      <c r="U107" s="326">
        <f>T107*MoM!Y107/100*$A107</f>
        <v>6.0300360000000008E-3</v>
      </c>
      <c r="V107" s="326">
        <f>U107*MoM!Z107/100*$A107</f>
        <v>6.0595831764000008E-3</v>
      </c>
      <c r="W107" s="326">
        <f>V107*MoM!AA107/100*$A107</f>
        <v>6.0710963844351606E-3</v>
      </c>
      <c r="X107" s="326">
        <f>W107*MoM!AB107/100*$A107</f>
        <v>6.0923452217806831E-3</v>
      </c>
      <c r="Y107" s="326">
        <f>X107*MoM!AC107/100*$A107</f>
        <v>6.1008745050911764E-3</v>
      </c>
      <c r="Z107" s="326">
        <f>Y107*MoM!AD107/100*$A107</f>
        <v>6.1136863415518668E-3</v>
      </c>
      <c r="AA107" s="326">
        <f>Z107*MoM!AE107/100*$A107</f>
        <v>6.1301932946740568E-3</v>
      </c>
      <c r="AB107" s="326">
        <f>AA107*MoM!AF107/100*$A107</f>
        <v>6.1369365072981982E-3</v>
      </c>
      <c r="AC107" s="326">
        <f>AB107*MoM!AG107/100*$A107</f>
        <v>6.1541199295186335E-3</v>
      </c>
      <c r="AD107" s="326">
        <f>AC107*MoM!AH107/100*$A107</f>
        <v>6.1744285252860456E-3</v>
      </c>
      <c r="AE107" s="327">
        <f>IF($A107=1,INDEX('2025'!$C:$C,MATCH(Веса!$E107,'2025'!$B:$B,0)),0)</f>
        <v>7.0000000000000001E-3</v>
      </c>
      <c r="AF107" s="326">
        <f>AE107*MoM!AJ107/100*$A107</f>
        <v>7.0301000000000001E-3</v>
      </c>
      <c r="AG107" s="326">
        <f>AF107*MoM!AK107/100*$A107</f>
        <v>7.0722805999999996E-3</v>
      </c>
      <c r="AH107" s="326">
        <f>AG107*MoM!AL107/100*$A107</f>
        <v>7.0956191259799991E-3</v>
      </c>
      <c r="AI107" s="326">
        <f>AH107*MoM!AM107/100*$A107</f>
        <v>7.0856852592036269E-3</v>
      </c>
      <c r="AJ107" s="326">
        <f>AI107*MoM!AN107/100*$A107</f>
        <v>7.0807252795221853E-3</v>
      </c>
      <c r="AK107" s="326">
        <f>AJ107*MoM!AO107/100*$A107</f>
        <v>7.0984270927209906E-3</v>
      </c>
      <c r="AL107" s="326">
        <f>AK107*MoM!AP107/100*$A107</f>
        <v>7.11191410419716E-3</v>
      </c>
      <c r="AM107" s="326">
        <f>AL107*MoM!AQ107/100*$A107</f>
        <v>7.1289826980472327E-3</v>
      </c>
      <c r="AN107" s="326">
        <f>AM107*MoM!AR107/100*$A107</f>
        <v>7.1496567478715701E-3</v>
      </c>
      <c r="AO107" s="326">
        <f>AN107*MoM!AS107/100*$A107</f>
        <v>7.130352674652317E-3</v>
      </c>
      <c r="AP107" s="326">
        <f>AO107*MoM!AT107/100*$A107</f>
        <v>7.141048203664296E-3</v>
      </c>
      <c r="AQ107" s="327">
        <f>IF($A107=1,INDEX('2026'!$C:$C, MATCH(Веса!$F107,'2026'!$B:$B,0)),0)</f>
        <v>7.0000000000000001E-3</v>
      </c>
      <c r="AR107" s="326">
        <f>AQ107*MoM!AV107/100*$A107</f>
        <v>7.0140000000000003E-3</v>
      </c>
      <c r="AS107" s="326">
        <f>AR107*MoM!AW107/100*$A107</f>
        <v>7.0252223999999995E-3</v>
      </c>
      <c r="AT107" s="326">
        <f>AS107*MoM!AX107/100*$A107</f>
        <v>7.0413804115199994E-3</v>
      </c>
      <c r="AU107" s="326">
        <f>AT107*MoM!AY107/100*$A107</f>
        <v>7.0484217919315187E-3</v>
      </c>
    </row>
    <row r="108" spans="1:47" ht="26.25" x14ac:dyDescent="0.45">
      <c r="A108" s="326">
        <f>IF(ToSep25!AZ108=0,0,1)</f>
        <v>1</v>
      </c>
      <c r="B108" s="202" t="s">
        <v>107</v>
      </c>
      <c r="C108" s="202" t="s">
        <v>107</v>
      </c>
      <c r="D108" s="202" t="s">
        <v>107</v>
      </c>
      <c r="E108" s="202" t="s">
        <v>107</v>
      </c>
      <c r="F108" s="202" t="s">
        <v>107</v>
      </c>
      <c r="G108" s="327">
        <f>IF($A108=1,INDEX('2023'!$C:$C,MATCH(Веса!$C108,'2023'!$B:$B,0)),0)</f>
        <v>8.9999999999999993E-3</v>
      </c>
      <c r="H108" s="326">
        <f>G108*MoM!L108/100*$A108</f>
        <v>9.0206999999999996E-3</v>
      </c>
      <c r="I108" s="326">
        <f>H108*MoM!M108/100*$A108</f>
        <v>9.02521035E-3</v>
      </c>
      <c r="J108" s="326">
        <f>I108*MoM!N108/100*$A108</f>
        <v>9.0152826186150007E-3</v>
      </c>
      <c r="K108" s="326">
        <f>J108*MoM!O108/100*$A108</f>
        <v>9.0441315229945682E-3</v>
      </c>
      <c r="L108" s="326">
        <f>K108*MoM!P108/100*$A108</f>
        <v>9.0576977202790603E-3</v>
      </c>
      <c r="M108" s="326">
        <f>L108*MoM!Q108/100*$A108</f>
        <v>9.0676611877713673E-3</v>
      </c>
      <c r="N108" s="326">
        <f>M108*MoM!R108/100*$A108</f>
        <v>9.0821694456718009E-3</v>
      </c>
      <c r="O108" s="326">
        <f>N108*MoM!S108/100*$A108</f>
        <v>9.105783086230548E-3</v>
      </c>
      <c r="P108" s="326">
        <f>O108*MoM!T108/100*$A108</f>
        <v>9.1403850619582241E-3</v>
      </c>
      <c r="Q108" s="326">
        <f>P108*MoM!U108/100*$A108</f>
        <v>9.1696342941564903E-3</v>
      </c>
      <c r="R108" s="326">
        <f>Q108*MoM!V108/100*$A108</f>
        <v>9.2173163924861041E-3</v>
      </c>
      <c r="S108" s="327">
        <f>IF($A108=1,INDEX('2024'!$B:$B,MATCH(Веса!D108,'2024'!$A:$A,0)),0)</f>
        <v>6.0000000000000001E-3</v>
      </c>
      <c r="T108" s="326">
        <f>S108*MoM!X108/100*$A108</f>
        <v>6.0299999999999998E-3</v>
      </c>
      <c r="U108" s="326">
        <f>T108*MoM!Y108/100*$A108</f>
        <v>6.0505020000000001E-3</v>
      </c>
      <c r="V108" s="326">
        <f>U108*MoM!Z108/100*$A108</f>
        <v>6.0571575521999998E-3</v>
      </c>
      <c r="W108" s="326">
        <f>V108*MoM!AA108/100*$A108</f>
        <v>6.0656375727730794E-3</v>
      </c>
      <c r="X108" s="326">
        <f>W108*MoM!AB108/100*$A108</f>
        <v>6.0729163378604074E-3</v>
      </c>
      <c r="Y108" s="326">
        <f>X108*MoM!AC108/100*$A108</f>
        <v>6.0704871713252624E-3</v>
      </c>
      <c r="Z108" s="326">
        <f>Y108*MoM!AD108/100*$A108</f>
        <v>6.0801999507993833E-3</v>
      </c>
      <c r="AA108" s="326">
        <f>Z108*MoM!AE108/100*$A108</f>
        <v>6.0820240107846233E-3</v>
      </c>
      <c r="AB108" s="326">
        <f>AA108*MoM!AF108/100*$A108</f>
        <v>6.0893224395975653E-3</v>
      </c>
      <c r="AC108" s="326">
        <f>AB108*MoM!AG108/100*$A108</f>
        <v>6.1094172036482378E-3</v>
      </c>
      <c r="AD108" s="326">
        <f>AC108*MoM!AH108/100*$A108</f>
        <v>6.1369095810646541E-3</v>
      </c>
      <c r="AE108" s="327">
        <f>IF($A108=1,INDEX('2025'!$C:$C,MATCH(Веса!$E108,'2025'!$B:$B,0)),0)</f>
        <v>5.0000000000000001E-3</v>
      </c>
      <c r="AF108" s="326">
        <f>AE108*MoM!AJ108/100*$A108</f>
        <v>5.0095000000000001E-3</v>
      </c>
      <c r="AG108" s="326">
        <f>AF108*MoM!AK108/100*$A108</f>
        <v>5.0290370500000008E-3</v>
      </c>
      <c r="AH108" s="326">
        <f>AG108*MoM!AL108/100*$A108</f>
        <v>5.0436212574450009E-3</v>
      </c>
      <c r="AI108" s="326">
        <f>AH108*MoM!AM108/100*$A108</f>
        <v>5.0537084999598917E-3</v>
      </c>
      <c r="AJ108" s="326">
        <f>AI108*MoM!AN108/100*$A108</f>
        <v>5.0567407250598669E-3</v>
      </c>
      <c r="AK108" s="326">
        <f>AJ108*MoM!AO108/100*$A108</f>
        <v>5.0592690954223965E-3</v>
      </c>
      <c r="AL108" s="326">
        <f>AK108*MoM!AP108/100*$A108</f>
        <v>5.0628105837891924E-3</v>
      </c>
      <c r="AM108" s="326">
        <f>AL108*MoM!AQ108/100*$A108</f>
        <v>5.0759738913070439E-3</v>
      </c>
      <c r="AN108" s="326">
        <f>AM108*MoM!AR108/100*$A108</f>
        <v>5.0749586965287826E-3</v>
      </c>
      <c r="AO108" s="326">
        <f>AN108*MoM!AS108/100*$A108</f>
        <v>5.0714062254412131E-3</v>
      </c>
      <c r="AP108" s="326">
        <f>AO108*MoM!AT108/100*$A108</f>
        <v>5.0962561159458748E-3</v>
      </c>
      <c r="AQ108" s="327">
        <f>IF($A108=1,INDEX('2026'!$C:$C, MATCH(Веса!$F108,'2026'!$B:$B,0)),0)</f>
        <v>5.0000000000000001E-3</v>
      </c>
      <c r="AR108" s="326">
        <f>AQ108*MoM!AV108/100*$A108</f>
        <v>5.0055000000000004E-3</v>
      </c>
      <c r="AS108" s="326">
        <f>AR108*MoM!AW108/100*$A108</f>
        <v>5.0145099000000002E-3</v>
      </c>
      <c r="AT108" s="326">
        <f>AS108*MoM!AX108/100*$A108</f>
        <v>5.0245389198000003E-3</v>
      </c>
      <c r="AU108" s="326">
        <f>AT108*MoM!AY108/100*$A108</f>
        <v>5.0315732742877203E-3</v>
      </c>
    </row>
    <row r="109" spans="1:47" ht="26.25" x14ac:dyDescent="0.45">
      <c r="A109" s="326">
        <f>IF(ToSep25!AZ109=0,0,1)</f>
        <v>1</v>
      </c>
      <c r="B109" s="202" t="s">
        <v>108</v>
      </c>
      <c r="C109" s="202" t="s">
        <v>108</v>
      </c>
      <c r="D109" s="202" t="s">
        <v>108</v>
      </c>
      <c r="E109" s="202" t="s">
        <v>108</v>
      </c>
      <c r="F109" s="202" t="s">
        <v>108</v>
      </c>
      <c r="G109" s="327">
        <f>IF($A109=1,INDEX('2023'!$C:$C,MATCH(Веса!$C109,'2023'!$B:$B,0)),0)</f>
        <v>6.0000000000000001E-3</v>
      </c>
      <c r="H109" s="326">
        <f>G109*MoM!L109/100*$A109</f>
        <v>6.005400000000001E-3</v>
      </c>
      <c r="I109" s="326">
        <f>H109*MoM!M109/100*$A109</f>
        <v>6.0114054000000002E-3</v>
      </c>
      <c r="J109" s="326">
        <f>I109*MoM!N109/100*$A109</f>
        <v>5.9999837297400006E-3</v>
      </c>
      <c r="K109" s="326">
        <f>J109*MoM!O109/100*$A109</f>
        <v>6.0203836744211169E-3</v>
      </c>
      <c r="L109" s="326">
        <f>K109*MoM!P109/100*$A109</f>
        <v>6.0264040580955379E-3</v>
      </c>
      <c r="M109" s="326">
        <f>L109*MoM!Q109/100*$A109</f>
        <v>6.0396621470233478E-3</v>
      </c>
      <c r="N109" s="326">
        <f>M109*MoM!R109/100*$A109</f>
        <v>6.0541573361762033E-3</v>
      </c>
      <c r="O109" s="326">
        <f>N109*MoM!S109/100*$A109</f>
        <v>6.0650548193813218E-3</v>
      </c>
      <c r="P109" s="326">
        <f>O109*MoM!T109/100*$A109</f>
        <v>6.0935605770324145E-3</v>
      </c>
      <c r="Q109" s="326">
        <f>P109*MoM!U109/100*$A109</f>
        <v>6.1094038345326993E-3</v>
      </c>
      <c r="R109" s="326">
        <f>Q109*MoM!V109/100*$A109</f>
        <v>6.1613337671262269E-3</v>
      </c>
      <c r="S109" s="327">
        <f>IF($A109=1,INDEX('2024'!$B:$B,MATCH(Веса!D109,'2024'!$A:$A,0)),0)</f>
        <v>6.0000000000000001E-3</v>
      </c>
      <c r="T109" s="326">
        <f>S109*MoM!X109/100*$A109</f>
        <v>6.0204000000000004E-3</v>
      </c>
      <c r="U109" s="326">
        <f>T109*MoM!Y109/100*$A109</f>
        <v>6.0300326400000003E-3</v>
      </c>
      <c r="V109" s="326">
        <f>U109*MoM!Z109/100*$A109</f>
        <v>6.0469167313920002E-3</v>
      </c>
      <c r="W109" s="326">
        <f>V109*MoM!AA109/100*$A109</f>
        <v>6.0590105648547846E-3</v>
      </c>
      <c r="X109" s="326">
        <f>W109*MoM!AB109/100*$A109</f>
        <v>6.0747639923234079E-3</v>
      </c>
      <c r="Y109" s="326">
        <f>X109*MoM!AC109/100*$A109</f>
        <v>6.0832686619126611E-3</v>
      </c>
      <c r="Z109" s="326">
        <f>Y109*MoM!AD109/100*$A109</f>
        <v>6.082660335046469E-3</v>
      </c>
      <c r="AA109" s="326">
        <f>Z109*MoM!AE109/100*$A109</f>
        <v>6.0948256557165625E-3</v>
      </c>
      <c r="AB109" s="326">
        <f>AA109*MoM!AF109/100*$A109</f>
        <v>6.1039678942001376E-3</v>
      </c>
      <c r="AC109" s="326">
        <f>AB109*MoM!AG109/100*$A109</f>
        <v>6.103357497410717E-3</v>
      </c>
      <c r="AD109" s="326">
        <f>AC109*MoM!AH109/100*$A109</f>
        <v>6.118005555404502E-3</v>
      </c>
      <c r="AE109" s="327">
        <f>IF($A109=1,INDEX('2025'!$C:$C,MATCH(Веса!$E109,'2025'!$B:$B,0)),0)</f>
        <v>6.0000000000000001E-3</v>
      </c>
      <c r="AF109" s="326">
        <f>AE109*MoM!AJ109/100*$A109</f>
        <v>6.0168000000000001E-3</v>
      </c>
      <c r="AG109" s="326">
        <f>AF109*MoM!AK109/100*$A109</f>
        <v>6.0372571200000003E-3</v>
      </c>
      <c r="AH109" s="326">
        <f>AG109*MoM!AL109/100*$A109</f>
        <v>6.0475204571040012E-3</v>
      </c>
      <c r="AI109" s="326">
        <f>AH109*MoM!AM109/100*$A109</f>
        <v>6.0711057868867071E-3</v>
      </c>
      <c r="AJ109" s="326">
        <f>AI109*MoM!AN109/100*$A109</f>
        <v>6.0741413397801501E-3</v>
      </c>
      <c r="AK109" s="326">
        <f>AJ109*MoM!AO109/100*$A109</f>
        <v>6.0881118648616452E-3</v>
      </c>
      <c r="AL109" s="326">
        <f>AK109*MoM!AP109/100*$A109</f>
        <v>6.0826325641832688E-3</v>
      </c>
      <c r="AM109" s="326">
        <f>AL109*MoM!AQ109/100*$A109</f>
        <v>6.0954060925680533E-3</v>
      </c>
      <c r="AN109" s="326">
        <f>AM109*MoM!AR109/100*$A109</f>
        <v>6.0984537956143368E-3</v>
      </c>
      <c r="AO109" s="326">
        <f>AN109*MoM!AS109/100*$A109</f>
        <v>6.1051620947895121E-3</v>
      </c>
      <c r="AP109" s="326">
        <f>AO109*MoM!AT109/100*$A109</f>
        <v>6.1167619027696117E-3</v>
      </c>
      <c r="AQ109" s="327">
        <f>IF($A109=1,INDEX('2026'!$C:$C, MATCH(Веса!$F109,'2026'!$B:$B,0)),0)</f>
        <v>5.0000000000000001E-3</v>
      </c>
      <c r="AR109" s="326">
        <f>AQ109*MoM!AV109/100*$A109</f>
        <v>5.0155000000000009E-3</v>
      </c>
      <c r="AS109" s="326">
        <f>AR109*MoM!AW109/100*$A109</f>
        <v>5.0255310000000006E-3</v>
      </c>
      <c r="AT109" s="326">
        <f>AS109*MoM!AX109/100*$A109</f>
        <v>5.0406075930000006E-3</v>
      </c>
      <c r="AU109" s="326">
        <f>AT109*MoM!AY109/100*$A109</f>
        <v>5.0421197752779003E-3</v>
      </c>
    </row>
    <row r="110" spans="1:47" ht="26.25" x14ac:dyDescent="0.45">
      <c r="A110" s="326">
        <f>IF(ToSep25!AZ110=0,0,1)</f>
        <v>1</v>
      </c>
      <c r="B110" s="202" t="s">
        <v>109</v>
      </c>
      <c r="C110" s="202" t="s">
        <v>109</v>
      </c>
      <c r="D110" s="202" t="s">
        <v>109</v>
      </c>
      <c r="E110" s="202" t="s">
        <v>109</v>
      </c>
      <c r="F110" s="202" t="s">
        <v>109</v>
      </c>
      <c r="G110" s="327">
        <f>IF($A110=1,INDEX('2023'!$C:$C,MATCH(Веса!$C110,'2023'!$B:$B,0)),0)</f>
        <v>3.3000000000000002E-2</v>
      </c>
      <c r="H110" s="326">
        <f>G110*MoM!L110/100*$A110</f>
        <v>3.3046200000000005E-2</v>
      </c>
      <c r="I110" s="326">
        <f>H110*MoM!M110/100*$A110</f>
        <v>3.3056113860000007E-2</v>
      </c>
      <c r="J110" s="326">
        <f>I110*MoM!N110/100*$A110</f>
        <v>3.3168504647124009E-2</v>
      </c>
      <c r="K110" s="326">
        <f>J110*MoM!O110/100*$A110</f>
        <v>3.3178455198518149E-2</v>
      </c>
      <c r="L110" s="326">
        <f>K110*MoM!P110/100*$A110</f>
        <v>3.331116901931222E-2</v>
      </c>
      <c r="M110" s="326">
        <f>L110*MoM!Q110/100*$A110</f>
        <v>3.336779800664505E-2</v>
      </c>
      <c r="N110" s="326">
        <f>M110*MoM!R110/100*$A110</f>
        <v>3.3421186483455684E-2</v>
      </c>
      <c r="O110" s="326">
        <f>N110*MoM!S110/100*$A110</f>
        <v>3.3668503263433257E-2</v>
      </c>
      <c r="P110" s="326">
        <f>O110*MoM!T110/100*$A110</f>
        <v>3.4032123098678334E-2</v>
      </c>
      <c r="Q110" s="326">
        <f>P110*MoM!U110/100*$A110</f>
        <v>3.4283960809608549E-2</v>
      </c>
      <c r="R110" s="326">
        <f>Q110*MoM!V110/100*$A110</f>
        <v>3.449309297054716E-2</v>
      </c>
      <c r="S110" s="327">
        <f>IF($A110=1,INDEX('2024'!$B:$B,MATCH(Веса!D110,'2024'!$A:$A,0)),0)</f>
        <v>3.6999999999999998E-2</v>
      </c>
      <c r="T110" s="326">
        <f>S110*MoM!X110/100*$A110</f>
        <v>3.7066600000000005E-2</v>
      </c>
      <c r="U110" s="326">
        <f>T110*MoM!Y110/100*$A110</f>
        <v>3.7170386480000005E-2</v>
      </c>
      <c r="V110" s="326">
        <f>U110*MoM!Z110/100*$A110</f>
        <v>3.7311633948624003E-2</v>
      </c>
      <c r="W110" s="326">
        <f>V110*MoM!AA110/100*$A110</f>
        <v>3.7255666497701061E-2</v>
      </c>
      <c r="X110" s="326">
        <f>W110*MoM!AB110/100*$A110</f>
        <v>3.7341354530645778E-2</v>
      </c>
      <c r="Y110" s="326">
        <f>X110*MoM!AC110/100*$A110</f>
        <v>3.7416037239707073E-2</v>
      </c>
      <c r="Z110" s="326">
        <f>Y110*MoM!AD110/100*$A110</f>
        <v>3.7554476577493993E-2</v>
      </c>
      <c r="AA110" s="326">
        <f>Z110*MoM!AE110/100*$A110</f>
        <v>3.7655873664253228E-2</v>
      </c>
      <c r="AB110" s="326">
        <f>AA110*MoM!AF110/100*$A110</f>
        <v>3.7791434809444538E-2</v>
      </c>
      <c r="AC110" s="326">
        <f>AB110*MoM!AG110/100*$A110</f>
        <v>3.7817888813811144E-2</v>
      </c>
      <c r="AD110" s="326">
        <f>AC110*MoM!AH110/100*$A110</f>
        <v>3.7908651746964291E-2</v>
      </c>
      <c r="AE110" s="327">
        <f>IF($A110=1,INDEX('2025'!$C:$C,MATCH(Веса!$E110,'2025'!$B:$B,0)),0)</f>
        <v>3.3000000000000002E-2</v>
      </c>
      <c r="AF110" s="326">
        <f>AE110*MoM!AJ110/100*$A110</f>
        <v>3.3178200000000005E-2</v>
      </c>
      <c r="AG110" s="326">
        <f>AF110*MoM!AK110/100*$A110</f>
        <v>3.3267781140000008E-2</v>
      </c>
      <c r="AH110" s="326">
        <f>AG110*MoM!AL110/100*$A110</f>
        <v>3.3347623814736008E-2</v>
      </c>
      <c r="AI110" s="326">
        <f>AH110*MoM!AM110/100*$A110</f>
        <v>3.3404314775221058E-2</v>
      </c>
      <c r="AJ110" s="326">
        <f>AI110*MoM!AN110/100*$A110</f>
        <v>3.3424357364086194E-2</v>
      </c>
      <c r="AK110" s="326">
        <f>AJ110*MoM!AO110/100*$A110</f>
        <v>3.3464466592923098E-2</v>
      </c>
      <c r="AL110" s="326">
        <f>AK110*MoM!AP110/100*$A110</f>
        <v>3.3487891719538143E-2</v>
      </c>
      <c r="AM110" s="326">
        <f>AL110*MoM!AQ110/100*$A110</f>
        <v>3.3551518713805267E-2</v>
      </c>
      <c r="AN110" s="326">
        <f>AM110*MoM!AR110/100*$A110</f>
        <v>3.3585070232519068E-2</v>
      </c>
      <c r="AO110" s="326">
        <f>AN110*MoM!AS110/100*$A110</f>
        <v>3.3672391415123619E-2</v>
      </c>
      <c r="AP110" s="326">
        <f>AO110*MoM!AT110/100*$A110</f>
        <v>3.3719532763104791E-2</v>
      </c>
      <c r="AQ110" s="327">
        <f>IF($A110=1,INDEX('2026'!$C:$C, MATCH(Веса!$F110,'2026'!$B:$B,0)),0)</f>
        <v>3.1E-2</v>
      </c>
      <c r="AR110" s="326">
        <f>AQ110*MoM!AV110/100*$A110</f>
        <v>3.1074399999999999E-2</v>
      </c>
      <c r="AS110" s="326">
        <f>AR110*MoM!AW110/100*$A110</f>
        <v>3.1167623199999998E-2</v>
      </c>
      <c r="AT110" s="326">
        <f>AS110*MoM!AX110/100*$A110</f>
        <v>3.13702127508E-2</v>
      </c>
      <c r="AU110" s="326">
        <f>AT110*MoM!AY110/100*$A110</f>
        <v>3.1432953176301598E-2</v>
      </c>
    </row>
    <row r="111" spans="1:47" x14ac:dyDescent="0.45">
      <c r="A111" s="326">
        <f>IF(ToSep25!AZ111=0,0,1)</f>
        <v>1</v>
      </c>
      <c r="B111" s="202" t="s">
        <v>110</v>
      </c>
      <c r="C111" s="202" t="s">
        <v>110</v>
      </c>
      <c r="D111" s="202" t="s">
        <v>110</v>
      </c>
      <c r="E111" s="202" t="s">
        <v>110</v>
      </c>
      <c r="F111" s="202" t="s">
        <v>110</v>
      </c>
      <c r="G111" s="327">
        <f>IF($A111=1,INDEX('2023'!$C:$C,MATCH(Веса!$C111,'2023'!$B:$B,0)),0)</f>
        <v>0.06</v>
      </c>
      <c r="H111" s="326">
        <f>G111*MoM!L111/100*$A111</f>
        <v>6.0270000000000004E-2</v>
      </c>
      <c r="I111" s="326">
        <f>H111*MoM!M111/100*$A111</f>
        <v>6.0137406000000004E-2</v>
      </c>
      <c r="J111" s="326">
        <f>I111*MoM!N111/100*$A111</f>
        <v>5.9950980041400002E-2</v>
      </c>
      <c r="K111" s="326">
        <f>J111*MoM!O111/100*$A111</f>
        <v>6.0202774157573885E-2</v>
      </c>
      <c r="L111" s="326">
        <f>K111*MoM!P111/100*$A111</f>
        <v>6.0449605531619932E-2</v>
      </c>
      <c r="M111" s="326">
        <f>L111*MoM!Q111/100*$A111</f>
        <v>6.0504010176598386E-2</v>
      </c>
      <c r="N111" s="326">
        <f>M111*MoM!R111/100*$A111</f>
        <v>6.0370901354209874E-2</v>
      </c>
      <c r="O111" s="326">
        <f>N111*MoM!S111/100*$A111</f>
        <v>6.0908202376262342E-2</v>
      </c>
      <c r="P111" s="326">
        <f>O111*MoM!T111/100*$A111</f>
        <v>6.1249288309569411E-2</v>
      </c>
      <c r="Q111" s="326">
        <f>P111*MoM!U111/100*$A111</f>
        <v>6.1745407544876924E-2</v>
      </c>
      <c r="R111" s="326">
        <f>Q111*MoM!V111/100*$A111</f>
        <v>6.2165276316182093E-2</v>
      </c>
      <c r="S111" s="327">
        <f>IF($A111=1,INDEX('2024'!$B:$B,MATCH(Веса!D111,'2024'!$A:$A,0)),0)</f>
        <v>7.0999999999999994E-2</v>
      </c>
      <c r="T111" s="326">
        <f>S111*MoM!X111/100*$A111</f>
        <v>7.1113599999999999E-2</v>
      </c>
      <c r="U111" s="326">
        <f>T111*MoM!Y111/100*$A111</f>
        <v>7.1597172480000013E-2</v>
      </c>
      <c r="V111" s="326">
        <f>U111*MoM!Z111/100*$A111</f>
        <v>7.1897880604416015E-2</v>
      </c>
      <c r="W111" s="326">
        <f>V111*MoM!AA111/100*$A111</f>
        <v>7.216390276265236E-2</v>
      </c>
      <c r="X111" s="326">
        <f>W111*MoM!AB111/100*$A111</f>
        <v>7.2647400911162133E-2</v>
      </c>
      <c r="Y111" s="326">
        <f>X111*MoM!AC111/100*$A111</f>
        <v>7.2654665651253253E-2</v>
      </c>
      <c r="Z111" s="326">
        <f>Y111*MoM!AD111/100*$A111</f>
        <v>7.3170513777377155E-2</v>
      </c>
      <c r="AA111" s="326">
        <f>Z111*MoM!AE111/100*$A111</f>
        <v>7.3441244678353459E-2</v>
      </c>
      <c r="AB111" s="326">
        <f>AA111*MoM!AF111/100*$A111</f>
        <v>7.3411868180482107E-2</v>
      </c>
      <c r="AC111" s="326">
        <f>AB111*MoM!AG111/100*$A111</f>
        <v>7.3749562774112321E-2</v>
      </c>
      <c r="AD111" s="326">
        <f>AC111*MoM!AH111/100*$A111</f>
        <v>7.4007686243821716E-2</v>
      </c>
      <c r="AE111" s="327">
        <f>IF($A111=1,INDEX('2025'!$C:$C,MATCH(Веса!$E111,'2025'!$B:$B,0)),0)</f>
        <v>7.2999999999999995E-2</v>
      </c>
      <c r="AF111" s="326">
        <f>AE111*MoM!AJ111/100*$A111</f>
        <v>7.3452599999999993E-2</v>
      </c>
      <c r="AG111" s="326">
        <f>AF111*MoM!AK111/100*$A111</f>
        <v>7.3628886239999997E-2</v>
      </c>
      <c r="AH111" s="326">
        <f>AG111*MoM!AL111/100*$A111</f>
        <v>7.4033845114319999E-2</v>
      </c>
      <c r="AI111" s="326">
        <f>AH111*MoM!AM111/100*$A111</f>
        <v>7.453727526109738E-2</v>
      </c>
      <c r="AJ111" s="326">
        <f>AI111*MoM!AN111/100*$A111</f>
        <v>7.4544728988623493E-2</v>
      </c>
      <c r="AK111" s="326">
        <f>AJ111*MoM!AO111/100*$A111</f>
        <v>7.5021815254150678E-2</v>
      </c>
      <c r="AL111" s="326">
        <f>AK111*MoM!AP111/100*$A111</f>
        <v>7.5059326161777754E-2</v>
      </c>
      <c r="AM111" s="326">
        <f>AL111*MoM!AQ111/100*$A111</f>
        <v>7.5104361757474813E-2</v>
      </c>
      <c r="AN111" s="326">
        <f>AM111*MoM!AR111/100*$A111</f>
        <v>7.4954153033959858E-2</v>
      </c>
      <c r="AO111" s="326">
        <f>AN111*MoM!AS111/100*$A111</f>
        <v>7.5119052170634568E-2</v>
      </c>
      <c r="AP111" s="326">
        <f>AO111*MoM!AT111/100*$A111</f>
        <v>7.5036421213246871E-2</v>
      </c>
      <c r="AQ111" s="327">
        <f>IF($A111=1,INDEX('2026'!$C:$C, MATCH(Веса!$F111,'2026'!$B:$B,0)),0)</f>
        <v>7.2999999999999995E-2</v>
      </c>
      <c r="AR111" s="326">
        <f>AQ111*MoM!AV111/100*$A111</f>
        <v>7.3299299999999998E-2</v>
      </c>
      <c r="AS111" s="326">
        <f>AR111*MoM!AW111/100*$A111</f>
        <v>7.3460558459999992E-2</v>
      </c>
      <c r="AT111" s="326">
        <f>AS111*MoM!AX111/100*$A111</f>
        <v>7.3695632247071985E-2</v>
      </c>
      <c r="AU111" s="326">
        <f>AT111*MoM!AY111/100*$A111</f>
        <v>7.3695632247071985E-2</v>
      </c>
    </row>
    <row r="112" spans="1:47" x14ac:dyDescent="0.45">
      <c r="A112" s="326">
        <f>IF(ToSep25!AZ112=0,0,1)</f>
        <v>1</v>
      </c>
      <c r="B112" s="202" t="s">
        <v>111</v>
      </c>
      <c r="C112" s="202" t="s">
        <v>111</v>
      </c>
      <c r="D112" s="202" t="s">
        <v>111</v>
      </c>
      <c r="E112" s="202" t="s">
        <v>111</v>
      </c>
      <c r="F112" s="202" t="s">
        <v>111</v>
      </c>
      <c r="G112" s="327">
        <f>IF($A112=1,INDEX('2023'!$C:$C,MATCH(Веса!$C112,'2023'!$B:$B,0)),0)</f>
        <v>2.5000000000000001E-2</v>
      </c>
      <c r="H112" s="326">
        <f>G112*MoM!L112/100*$A112</f>
        <v>2.5145000000000001E-2</v>
      </c>
      <c r="I112" s="326">
        <f>H112*MoM!M112/100*$A112</f>
        <v>2.5112311499999998E-2</v>
      </c>
      <c r="J112" s="326">
        <f>I112*MoM!N112/100*$A112</f>
        <v>2.525545167555E-2</v>
      </c>
      <c r="K112" s="326">
        <f>J112*MoM!O112/100*$A112</f>
        <v>2.5293334853063329E-2</v>
      </c>
      <c r="L112" s="326">
        <f>K112*MoM!P112/100*$A112</f>
        <v>2.5432448194755177E-2</v>
      </c>
      <c r="M112" s="326">
        <f>L112*MoM!Q112/100*$A112</f>
        <v>2.5445164418852553E-2</v>
      </c>
      <c r="N112" s="326">
        <f>M112*MoM!R112/100*$A112</f>
        <v>2.5587657339598127E-2</v>
      </c>
      <c r="O112" s="326">
        <f>N112*MoM!S112/100*$A112</f>
        <v>2.5692566734690479E-2</v>
      </c>
      <c r="P112" s="326">
        <f>O112*MoM!T112/100*$A112</f>
        <v>2.5995739022159826E-2</v>
      </c>
      <c r="Q112" s="326">
        <f>P112*MoM!U112/100*$A112</f>
        <v>2.6141315160683919E-2</v>
      </c>
      <c r="R112" s="326">
        <f>Q112*MoM!V112/100*$A112</f>
        <v>2.6392271786226482E-2</v>
      </c>
      <c r="S112" s="327">
        <f>IF($A112=1,INDEX('2024'!$B:$B,MATCH(Веса!D112,'2024'!$A:$A,0)),0)</f>
        <v>2.8000000000000001E-2</v>
      </c>
      <c r="T112" s="326">
        <f>S112*MoM!X112/100*$A112</f>
        <v>2.8137200000000001E-2</v>
      </c>
      <c r="U112" s="326">
        <f>T112*MoM!Y112/100*$A112</f>
        <v>2.8255376240000005E-2</v>
      </c>
      <c r="V112" s="326">
        <f>U112*MoM!Z112/100*$A112</f>
        <v>2.8371223282584002E-2</v>
      </c>
      <c r="W112" s="326">
        <f>V112*MoM!AA112/100*$A112</f>
        <v>2.84393142184622E-2</v>
      </c>
      <c r="X112" s="326">
        <f>W112*MoM!AB112/100*$A112</f>
        <v>2.8516100366852048E-2</v>
      </c>
      <c r="Y112" s="326">
        <f>X112*MoM!AC112/100*$A112</f>
        <v>2.8575984177622433E-2</v>
      </c>
      <c r="Z112" s="326">
        <f>Y112*MoM!AD112/100*$A112</f>
        <v>2.8704576106421732E-2</v>
      </c>
      <c r="AA112" s="326">
        <f>Z112*MoM!AE112/100*$A112</f>
        <v>2.8687353360757877E-2</v>
      </c>
      <c r="AB112" s="326">
        <f>AA112*MoM!AF112/100*$A112</f>
        <v>2.8741859332143318E-2</v>
      </c>
      <c r="AC112" s="326">
        <f>AB112*MoM!AG112/100*$A112</f>
        <v>2.8977542578666894E-2</v>
      </c>
      <c r="AD112" s="326">
        <f>AC112*MoM!AH112/100*$A112</f>
        <v>2.9142714571365292E-2</v>
      </c>
      <c r="AE112" s="327">
        <f>IF($A112=1,INDEX('2025'!$C:$C,MATCH(Веса!$E112,'2025'!$B:$B,0)),0)</f>
        <v>2.8000000000000001E-2</v>
      </c>
      <c r="AF112" s="326">
        <f>AE112*MoM!AJ112/100*$A112</f>
        <v>2.80924E-2</v>
      </c>
      <c r="AG112" s="326">
        <f>AF112*MoM!AK112/100*$A112</f>
        <v>2.8117683160000004E-2</v>
      </c>
      <c r="AH112" s="326">
        <f>AG112*MoM!AL112/100*$A112</f>
        <v>2.8272330417380004E-2</v>
      </c>
      <c r="AI112" s="326">
        <f>AH112*MoM!AM112/100*$A112</f>
        <v>2.8345838476465195E-2</v>
      </c>
      <c r="AJ112" s="326">
        <f>AI112*MoM!AN112/100*$A112</f>
        <v>2.8445048911132819E-2</v>
      </c>
      <c r="AK112" s="326">
        <f>AJ112*MoM!AO112/100*$A112</f>
        <v>2.8652697768184087E-2</v>
      </c>
      <c r="AL112" s="326">
        <f>AK112*MoM!AP112/100*$A112</f>
        <v>2.864123668907681E-2</v>
      </c>
      <c r="AM112" s="326">
        <f>AL112*MoM!AQ112/100*$A112</f>
        <v>2.8681334420441518E-2</v>
      </c>
      <c r="AN112" s="326">
        <f>AM112*MoM!AR112/100*$A112</f>
        <v>2.8707147621419918E-2</v>
      </c>
      <c r="AO112" s="326">
        <f>AN112*MoM!AS112/100*$A112</f>
        <v>2.8839200500478449E-2</v>
      </c>
      <c r="AP112" s="326">
        <f>AO112*MoM!AT112/100*$A112</f>
        <v>2.8893994981429357E-2</v>
      </c>
      <c r="AQ112" s="327">
        <f>IF($A112=1,INDEX('2026'!$C:$C, MATCH(Веса!$F112,'2026'!$B:$B,0)),0)</f>
        <v>2.9000000000000001E-2</v>
      </c>
      <c r="AR112" s="326">
        <f>AQ112*MoM!AV112/100*$A112</f>
        <v>2.9031899999999999E-2</v>
      </c>
      <c r="AS112" s="326">
        <f>AR112*MoM!AW112/100*$A112</f>
        <v>2.9177059499999998E-2</v>
      </c>
      <c r="AT112" s="326">
        <f>AS112*MoM!AX112/100*$A112</f>
        <v>2.9276261502300002E-2</v>
      </c>
      <c r="AU112" s="326">
        <f>AT112*MoM!AY112/100*$A112</f>
        <v>2.9267478623849312E-2</v>
      </c>
    </row>
    <row r="113" spans="1:47" ht="26.25" x14ac:dyDescent="0.45">
      <c r="A113" s="326">
        <f>IF(ToSep25!AZ113=0,0,1)</f>
        <v>1</v>
      </c>
      <c r="B113" s="202" t="s">
        <v>112</v>
      </c>
      <c r="C113" s="202" t="s">
        <v>112</v>
      </c>
      <c r="D113" s="202" t="s">
        <v>112</v>
      </c>
      <c r="E113" s="202" t="s">
        <v>112</v>
      </c>
      <c r="F113" s="202" t="s">
        <v>112</v>
      </c>
      <c r="G113" s="327">
        <f>IF($A113=1,INDEX('2023'!$C:$C,MATCH(Веса!$C113,'2023'!$B:$B,0)),0)</f>
        <v>0.16900000000000001</v>
      </c>
      <c r="H113" s="326">
        <f>G113*MoM!L113/100*$A113</f>
        <v>0.16908450000000003</v>
      </c>
      <c r="I113" s="326">
        <f>H113*MoM!M113/100*$A113</f>
        <v>0.16735983810000005</v>
      </c>
      <c r="J113" s="326">
        <f>I113*MoM!N113/100*$A113</f>
        <v>0.16697491047237004</v>
      </c>
      <c r="K113" s="326">
        <f>J113*MoM!O113/100*$A113</f>
        <v>0.16629031333943331</v>
      </c>
      <c r="L113" s="326">
        <f>K113*MoM!P113/100*$A113</f>
        <v>0.16609076496342598</v>
      </c>
      <c r="M113" s="326">
        <f>L113*MoM!Q113/100*$A113</f>
        <v>0.16545962005656495</v>
      </c>
      <c r="N113" s="326">
        <f>M113*MoM!R113/100*$A113</f>
        <v>0.16572435544865546</v>
      </c>
      <c r="O113" s="326">
        <f>N113*MoM!S113/100*$A113</f>
        <v>0.16638725287045009</v>
      </c>
      <c r="P113" s="326">
        <f>O113*MoM!T113/100*$A113</f>
        <v>0.1688997003887939</v>
      </c>
      <c r="Q113" s="326">
        <f>P113*MoM!U113/100*$A113</f>
        <v>0.1716020955950146</v>
      </c>
      <c r="R113" s="326">
        <f>Q113*MoM!V113/100*$A113</f>
        <v>0.17318083487448874</v>
      </c>
      <c r="S113" s="327">
        <f>IF($A113=1,INDEX('2024'!$B:$B,MATCH(Веса!D113,'2024'!$A:$A,0)),0)</f>
        <v>0.16700000000000001</v>
      </c>
      <c r="T113" s="326">
        <f>S113*MoM!X113/100*$A113</f>
        <v>0.16601469999999999</v>
      </c>
      <c r="U113" s="326">
        <f>T113*MoM!Y113/100*$A113</f>
        <v>0.16573247500999996</v>
      </c>
      <c r="V113" s="326">
        <f>U113*MoM!Z113/100*$A113</f>
        <v>0.16500325211995598</v>
      </c>
      <c r="W113" s="326">
        <f>V113*MoM!AA113/100*$A113</f>
        <v>0.16497025146953198</v>
      </c>
      <c r="X113" s="326">
        <f>W113*MoM!AB113/100*$A113</f>
        <v>0.16511872469585456</v>
      </c>
      <c r="Y113" s="326">
        <f>X113*MoM!AC113/100*$A113</f>
        <v>0.16516826031326332</v>
      </c>
      <c r="Z113" s="326">
        <f>Y113*MoM!AD113/100*$A113</f>
        <v>0.16520129396532596</v>
      </c>
      <c r="AA113" s="326">
        <f>Z113*MoM!AE113/100*$A113</f>
        <v>0.16609338095273873</v>
      </c>
      <c r="AB113" s="326">
        <f>AA113*MoM!AF113/100*$A113</f>
        <v>0.16778753343845665</v>
      </c>
      <c r="AC113" s="326">
        <f>AB113*MoM!AG113/100*$A113</f>
        <v>0.16980098383971814</v>
      </c>
      <c r="AD113" s="326">
        <f>AC113*MoM!AH113/100*$A113</f>
        <v>0.17182161554741079</v>
      </c>
      <c r="AE113" s="327">
        <f>IF($A113=1,INDEX('2025'!$C:$C,MATCH(Веса!$E113,'2025'!$B:$B,0)),0)</f>
        <v>0.16</v>
      </c>
      <c r="AF113" s="326">
        <f>AE113*MoM!AJ113/100*$A113</f>
        <v>0.15751999999999999</v>
      </c>
      <c r="AG113" s="326">
        <f>AF113*MoM!AK113/100*$A113</f>
        <v>0.15526746399999999</v>
      </c>
      <c r="AH113" s="326">
        <f>AG113*MoM!AL113/100*$A113</f>
        <v>0.154413492948</v>
      </c>
      <c r="AI113" s="326">
        <f>AH113*MoM!AM113/100*$A113</f>
        <v>0.1541201073113988</v>
      </c>
      <c r="AJ113" s="326">
        <f>AI113*MoM!AN113/100*$A113</f>
        <v>0.15405845926847422</v>
      </c>
      <c r="AK113" s="326">
        <f>AJ113*MoM!AO113/100*$A113</f>
        <v>0.15396602419291314</v>
      </c>
      <c r="AL113" s="326">
        <f>AK113*MoM!AP113/100*$A113</f>
        <v>0.15407380040984817</v>
      </c>
      <c r="AM113" s="326">
        <f>AL113*MoM!AQ113/100*$A113</f>
        <v>0.15495202107218428</v>
      </c>
      <c r="AN113" s="326">
        <f>AM113*MoM!AR113/100*$A113</f>
        <v>0.15637757966604837</v>
      </c>
      <c r="AO113" s="326">
        <f>AN113*MoM!AS113/100*$A113</f>
        <v>0.15880143215087211</v>
      </c>
      <c r="AP113" s="326">
        <f>AO113*MoM!AT113/100*$A113</f>
        <v>0.15927783644732471</v>
      </c>
      <c r="AQ113" s="327">
        <f>IF($A113=1,INDEX('2026'!$C:$C, MATCH(Веса!$F113,'2026'!$B:$B,0)),0)</f>
        <v>0.151</v>
      </c>
      <c r="AR113" s="326">
        <f>AQ113*MoM!AV113/100*$A113</f>
        <v>0.1488256</v>
      </c>
      <c r="AS113" s="326">
        <f>AR113*MoM!AW113/100*$A113</f>
        <v>0.14698016256000002</v>
      </c>
      <c r="AT113" s="326">
        <f>AS113*MoM!AX113/100*$A113</f>
        <v>0.14699486057625602</v>
      </c>
      <c r="AU113" s="326">
        <f>AT113*MoM!AY113/100*$A113</f>
        <v>0.14639218164789336</v>
      </c>
    </row>
    <row r="114" spans="1:47" x14ac:dyDescent="0.45">
      <c r="A114" s="326">
        <f>IF(ToSep25!AZ114=0,0,1)</f>
        <v>1</v>
      </c>
      <c r="B114" s="202" t="s">
        <v>113</v>
      </c>
      <c r="C114" s="202" t="s">
        <v>113</v>
      </c>
      <c r="D114" s="202" t="s">
        <v>113</v>
      </c>
      <c r="E114" s="202" t="s">
        <v>113</v>
      </c>
      <c r="F114" s="202" t="s">
        <v>113</v>
      </c>
      <c r="G114" s="327">
        <f>IF($A114=1,INDEX('2023'!$C:$C,MATCH(Веса!$C114,'2023'!$B:$B,0)),0)</f>
        <v>0.112</v>
      </c>
      <c r="H114" s="326">
        <f>G114*MoM!L114/100*$A114</f>
        <v>0.11220160000000001</v>
      </c>
      <c r="I114" s="326">
        <f>H114*MoM!M114/100*$A114</f>
        <v>0.11280748864000001</v>
      </c>
      <c r="J114" s="326">
        <f>I114*MoM!N114/100*$A114</f>
        <v>0.11366482555366401</v>
      </c>
      <c r="K114" s="326">
        <f>J114*MoM!O114/100*$A114</f>
        <v>0.11374439093155157</v>
      </c>
      <c r="L114" s="326">
        <f>K114*MoM!P114/100*$A114</f>
        <v>0.11309604790324174</v>
      </c>
      <c r="M114" s="326">
        <f>L114*MoM!Q114/100*$A114</f>
        <v>0.11239485240624163</v>
      </c>
      <c r="N114" s="326">
        <f>M114*MoM!R114/100*$A114</f>
        <v>0.11167552535084167</v>
      </c>
      <c r="O114" s="326">
        <f>N114*MoM!S114/100*$A114</f>
        <v>0.11187654129647319</v>
      </c>
      <c r="P114" s="326">
        <f>O114*MoM!T114/100*$A114</f>
        <v>0.11264848943141885</v>
      </c>
      <c r="Q114" s="326">
        <f>P114*MoM!U114/100*$A114</f>
        <v>0.11305402399337196</v>
      </c>
      <c r="R114" s="326">
        <f>Q114*MoM!V114/100*$A114</f>
        <v>0.1130427185909726</v>
      </c>
      <c r="S114" s="327">
        <f>IF($A114=1,INDEX('2024'!$B:$B,MATCH(Веса!D114,'2024'!$A:$A,0)),0)</f>
        <v>0.114</v>
      </c>
      <c r="T114" s="326">
        <f>S114*MoM!X114/100*$A114</f>
        <v>0.1142394</v>
      </c>
      <c r="U114" s="326">
        <f>T114*MoM!Y114/100*$A114</f>
        <v>0.11493626034</v>
      </c>
      <c r="V114" s="326">
        <f>U114*MoM!Z114/100*$A114</f>
        <v>0.11600516756116201</v>
      </c>
      <c r="W114" s="326">
        <f>V114*MoM!AA114/100*$A114</f>
        <v>0.11646918823140666</v>
      </c>
      <c r="X114" s="326">
        <f>W114*MoM!AB114/100*$A114</f>
        <v>0.11684188963374716</v>
      </c>
      <c r="Y114" s="326">
        <f>X114*MoM!AC114/100*$A114</f>
        <v>0.11632778531935868</v>
      </c>
      <c r="Z114" s="326">
        <f>Y114*MoM!AD114/100*$A114</f>
        <v>0.1159439036278048</v>
      </c>
      <c r="AA114" s="326">
        <f>Z114*MoM!AE114/100*$A114</f>
        <v>0.11625695216759986</v>
      </c>
      <c r="AB114" s="326">
        <f>AA114*MoM!AF114/100*$A114</f>
        <v>0.11708237652798982</v>
      </c>
      <c r="AC114" s="326">
        <f>AB114*MoM!AG114/100*$A114</f>
        <v>0.11705896005268424</v>
      </c>
      <c r="AD114" s="326">
        <f>AC114*MoM!AH114/100*$A114</f>
        <v>0.11693019519662629</v>
      </c>
      <c r="AE114" s="327">
        <f>IF($A114=1,INDEX('2025'!$C:$C,MATCH(Веса!$E114,'2025'!$B:$B,0)),0)</f>
        <v>0.115</v>
      </c>
      <c r="AF114" s="326">
        <f>AE114*MoM!AJ114/100*$A114</f>
        <v>0.1154255</v>
      </c>
      <c r="AG114" s="326">
        <f>AF114*MoM!AK114/100*$A114</f>
        <v>0.11622193595000001</v>
      </c>
      <c r="AH114" s="326">
        <f>AG114*MoM!AL114/100*$A114</f>
        <v>0.11687277879132001</v>
      </c>
      <c r="AI114" s="326">
        <f>AH114*MoM!AM114/100*$A114</f>
        <v>0.1169078406249574</v>
      </c>
      <c r="AJ114" s="326">
        <f>AI114*MoM!AN114/100*$A114</f>
        <v>0.11619470279714517</v>
      </c>
      <c r="AK114" s="326">
        <f>AJ114*MoM!AO114/100*$A114</f>
        <v>0.11539295934784487</v>
      </c>
      <c r="AL114" s="326">
        <f>AK114*MoM!AP114/100*$A114</f>
        <v>0.11519679131695354</v>
      </c>
      <c r="AM114" s="326">
        <f>AL114*MoM!AQ114/100*$A114</f>
        <v>0.11534654714566557</v>
      </c>
      <c r="AN114" s="326">
        <f>AM114*MoM!AR114/100*$A114</f>
        <v>0.11530040852680729</v>
      </c>
      <c r="AO114" s="326">
        <f>AN114*MoM!AS114/100*$A114</f>
        <v>0.1152312282816912</v>
      </c>
      <c r="AP114" s="326">
        <f>AO114*MoM!AT114/100*$A114</f>
        <v>0.11541559824694189</v>
      </c>
      <c r="AQ114" s="327">
        <f>IF($A114=1,INDEX('2026'!$C:$C, MATCH(Веса!$F114,'2026'!$B:$B,0)),0)</f>
        <v>0.123</v>
      </c>
      <c r="AR114" s="326">
        <f>AQ114*MoM!AV114/100*$A114</f>
        <v>0.12254489999999998</v>
      </c>
      <c r="AS114" s="326">
        <f>AR114*MoM!AW114/100*$A114</f>
        <v>0.12245911857</v>
      </c>
      <c r="AT114" s="326">
        <f>AS114*MoM!AX114/100*$A114</f>
        <v>0.12313264372213499</v>
      </c>
      <c r="AU114" s="326">
        <f>AT114*MoM!AY114/100*$A114</f>
        <v>0.12284943864157408</v>
      </c>
    </row>
    <row r="115" spans="1:47" x14ac:dyDescent="0.45">
      <c r="A115" s="326">
        <f>IF(ToSep25!AZ115=0,0,1)</f>
        <v>1</v>
      </c>
      <c r="B115" s="202" t="s">
        <v>114</v>
      </c>
      <c r="C115" s="202" t="s">
        <v>114</v>
      </c>
      <c r="D115" s="202" t="s">
        <v>114</v>
      </c>
      <c r="E115" s="202" t="s">
        <v>114</v>
      </c>
      <c r="F115" s="202" t="s">
        <v>114</v>
      </c>
      <c r="G115" s="327">
        <f>IF($A115=1,INDEX('2023'!$C:$C,MATCH(Веса!$C115,'2023'!$B:$B,0)),0)</f>
        <v>4.7E-2</v>
      </c>
      <c r="H115" s="326">
        <f>G115*MoM!L115/100*$A115</f>
        <v>4.7479399999999998E-2</v>
      </c>
      <c r="I115" s="326">
        <f>H115*MoM!M115/100*$A115</f>
        <v>4.7555367039999998E-2</v>
      </c>
      <c r="J115" s="326">
        <f>I115*MoM!N115/100*$A115</f>
        <v>4.7631455627263994E-2</v>
      </c>
      <c r="K115" s="326">
        <f>J115*MoM!O115/100*$A115</f>
        <v>4.7826744595335778E-2</v>
      </c>
      <c r="L115" s="326">
        <f>K115*MoM!P115/100*$A115</f>
        <v>4.7645002965873505E-2</v>
      </c>
      <c r="M115" s="326">
        <f>L115*MoM!Q115/100*$A115</f>
        <v>4.757353546142469E-2</v>
      </c>
      <c r="N115" s="326">
        <f>M115*MoM!R115/100*$A115</f>
        <v>4.7564020754332408E-2</v>
      </c>
      <c r="O115" s="326">
        <f>N115*MoM!S115/100*$A115</f>
        <v>4.7987340539045971E-2</v>
      </c>
      <c r="P115" s="326">
        <f>O115*MoM!T115/100*$A115</f>
        <v>4.8404830401735675E-2</v>
      </c>
      <c r="Q115" s="326">
        <f>P115*MoM!U115/100*$A115</f>
        <v>4.9077657544319801E-2</v>
      </c>
      <c r="R115" s="326">
        <f>Q115*MoM!V115/100*$A115</f>
        <v>4.90923808415831E-2</v>
      </c>
      <c r="S115" s="327">
        <f>IF($A115=1,INDEX('2024'!$B:$B,MATCH(Веса!D115,'2024'!$A:$A,0)),0)</f>
        <v>4.7E-2</v>
      </c>
      <c r="T115" s="326">
        <f>S115*MoM!X115/100*$A115</f>
        <v>4.7070500000000008E-2</v>
      </c>
      <c r="U115" s="326">
        <f>T115*MoM!Y115/100*$A115</f>
        <v>4.7738901100000009E-2</v>
      </c>
      <c r="V115" s="326">
        <f>U115*MoM!Z115/100*$A115</f>
        <v>4.8225837891220008E-2</v>
      </c>
      <c r="W115" s="326">
        <f>V115*MoM!AA115/100*$A115</f>
        <v>4.8143853966804935E-2</v>
      </c>
      <c r="X115" s="326">
        <f>W115*MoM!AB115/100*$A115</f>
        <v>4.8278656757911993E-2</v>
      </c>
      <c r="Y115" s="326">
        <f>X115*MoM!AC115/100*$A115</f>
        <v>4.8215894504126708E-2</v>
      </c>
      <c r="Z115" s="326">
        <f>Y115*MoM!AD115/100*$A115</f>
        <v>4.8109819536217631E-2</v>
      </c>
      <c r="AA115" s="326">
        <f>Z115*MoM!AE115/100*$A115</f>
        <v>4.836961256171321E-2</v>
      </c>
      <c r="AB115" s="326">
        <f>AA115*MoM!AF115/100*$A115</f>
        <v>4.8674341120851998E-2</v>
      </c>
      <c r="AC115" s="326">
        <f>AB115*MoM!AG115/100*$A115</f>
        <v>4.8669473686739913E-2</v>
      </c>
      <c r="AD115" s="326">
        <f>AC115*MoM!AH115/100*$A115</f>
        <v>4.8445594107780911E-2</v>
      </c>
      <c r="AE115" s="327">
        <f>IF($A115=1,INDEX('2025'!$C:$C,MATCH(Веса!$E115,'2025'!$B:$B,0)),0)</f>
        <v>4.9000000000000002E-2</v>
      </c>
      <c r="AF115" s="326">
        <f>AE115*MoM!AJ115/100*$A115</f>
        <v>4.8911799999999991E-2</v>
      </c>
      <c r="AG115" s="326">
        <f>AF115*MoM!AK115/100*$A115</f>
        <v>4.9249291419999987E-2</v>
      </c>
      <c r="AH115" s="326">
        <f>AG115*MoM!AL115/100*$A115</f>
        <v>4.9293615782277991E-2</v>
      </c>
      <c r="AI115" s="326">
        <f>AH115*MoM!AM115/100*$A115</f>
        <v>4.8992924726006096E-2</v>
      </c>
      <c r="AJ115" s="326">
        <f>AI115*MoM!AN115/100*$A115</f>
        <v>4.814534712824619E-2</v>
      </c>
      <c r="AK115" s="326">
        <f>AJ115*MoM!AO115/100*$A115</f>
        <v>4.7875733184328008E-2</v>
      </c>
      <c r="AL115" s="326">
        <f>AK115*MoM!AP115/100*$A115</f>
        <v>4.7875733184328008E-2</v>
      </c>
      <c r="AM115" s="326">
        <f>AL115*MoM!AQ115/100*$A115</f>
        <v>4.8311402356305398E-2</v>
      </c>
      <c r="AN115" s="326">
        <f>AM115*MoM!AR115/100*$A115</f>
        <v>4.8552959368086929E-2</v>
      </c>
      <c r="AO115" s="326">
        <f>AN115*MoM!AS115/100*$A115</f>
        <v>4.8577235847770968E-2</v>
      </c>
      <c r="AP115" s="326">
        <f>AO115*MoM!AT115/100*$A115</f>
        <v>4.8708394384559942E-2</v>
      </c>
      <c r="AQ115" s="327">
        <f>IF($A115=1,INDEX('2026'!$C:$C, MATCH(Веса!$F115,'2026'!$B:$B,0)),0)</f>
        <v>4.7E-2</v>
      </c>
      <c r="AR115" s="326">
        <f>AQ115*MoM!AV115/100*$A115</f>
        <v>4.6741499999999998E-2</v>
      </c>
      <c r="AS115" s="326">
        <f>AR115*MoM!AW115/100*$A115</f>
        <v>4.68630279E-2</v>
      </c>
      <c r="AT115" s="326">
        <f>AS115*MoM!AX115/100*$A115</f>
        <v>4.7172323884139999E-2</v>
      </c>
      <c r="AU115" s="326">
        <f>AT115*MoM!AY115/100*$A115</f>
        <v>4.7441206130279599E-2</v>
      </c>
    </row>
    <row r="116" spans="1:47" ht="47.25" x14ac:dyDescent="0.45">
      <c r="A116" s="326">
        <f>IF(ToSep25!AZ116=0,0,1)</f>
        <v>1</v>
      </c>
      <c r="B116" s="210" t="s">
        <v>469</v>
      </c>
      <c r="C116" s="280" t="s">
        <v>115</v>
      </c>
      <c r="D116" s="280" t="s">
        <v>115</v>
      </c>
      <c r="E116" s="280" t="s">
        <v>115</v>
      </c>
      <c r="F116" s="210" t="s">
        <v>469</v>
      </c>
      <c r="G116" s="327">
        <f>IF($A116=1,INDEX('2023'!$C:$C,MATCH(Веса!$C116,'2023'!$B:$B,0)),0)</f>
        <v>0.106</v>
      </c>
      <c r="H116" s="326">
        <f>G116*MoM!L116/100*$A116</f>
        <v>0.10679499999999999</v>
      </c>
      <c r="I116" s="326">
        <f>H116*MoM!M116/100*$A116</f>
        <v>0.1070406285</v>
      </c>
      <c r="J116" s="326">
        <f>I116*MoM!N116/100*$A116</f>
        <v>0.1071904853799</v>
      </c>
      <c r="K116" s="326">
        <f>J116*MoM!O116/100*$A116</f>
        <v>0.10787650448633138</v>
      </c>
      <c r="L116" s="326">
        <f>K116*MoM!P116/100*$A116</f>
        <v>0.108210921650239</v>
      </c>
      <c r="M116" s="326">
        <f>L116*MoM!Q116/100*$A116</f>
        <v>0.10870869188983009</v>
      </c>
      <c r="N116" s="326">
        <f>M116*MoM!R116/100*$A116</f>
        <v>0.10939355664873603</v>
      </c>
      <c r="O116" s="326">
        <f>N116*MoM!S116/100*$A116</f>
        <v>0.11033434123591515</v>
      </c>
      <c r="P116" s="326">
        <f>O116*MoM!T116/100*$A116</f>
        <v>0.11089704637621832</v>
      </c>
      <c r="Q116" s="326">
        <f>P116*MoM!U116/100*$A116</f>
        <v>0.11201710654461813</v>
      </c>
      <c r="R116" s="326">
        <f>Q116*MoM!V116/100*$A116</f>
        <v>0.11283483142239385</v>
      </c>
      <c r="S116" s="327">
        <f>IF($A116=1,INDEX('2024'!$B:$B,MATCH(Веса!D116,'2024'!$A:$A,0)),0)</f>
        <v>0.104</v>
      </c>
      <c r="T116" s="326">
        <f>S116*MoM!X116/100*$A116</f>
        <v>0.10436399999999998</v>
      </c>
      <c r="U116" s="326">
        <f>T116*MoM!Y116/100*$A116</f>
        <v>0.10514672999999998</v>
      </c>
      <c r="V116" s="326">
        <f>U116*MoM!Z116/100*$A116</f>
        <v>0.10545165551699999</v>
      </c>
      <c r="W116" s="326">
        <f>V116*MoM!AA116/100*$A116</f>
        <v>0.10598945896013669</v>
      </c>
      <c r="X116" s="326">
        <f>W116*MoM!AB116/100*$A116</f>
        <v>0.10643461468776927</v>
      </c>
      <c r="Y116" s="326">
        <f>X116*MoM!AC116/100*$A116</f>
        <v>0.10712643968323977</v>
      </c>
      <c r="Z116" s="326">
        <f>Y116*MoM!AD116/100*$A116</f>
        <v>0.10728712934276464</v>
      </c>
      <c r="AA116" s="326">
        <f>Z116*MoM!AE116/100*$A116</f>
        <v>0.1076733630083986</v>
      </c>
      <c r="AB116" s="326">
        <f>AA116*MoM!AF116/100*$A116</f>
        <v>0.10798561576112295</v>
      </c>
      <c r="AC116" s="326">
        <f>AB116*MoM!AG116/100*$A116</f>
        <v>0.10879550787933137</v>
      </c>
      <c r="AD116" s="326">
        <f>AC116*MoM!AH116/100*$A116</f>
        <v>0.10927420811400042</v>
      </c>
      <c r="AE116" s="327">
        <f>IF($A116=1,INDEX('2025'!$C:$C,MATCH(Веса!$E116,'2025'!$B:$B,0)),0)</f>
        <v>9.8000000000000004E-2</v>
      </c>
      <c r="AF116" s="326">
        <f>AE116*MoM!AJ116/100*$A116</f>
        <v>9.8392000000000021E-2</v>
      </c>
      <c r="AG116" s="326">
        <f>AF116*MoM!AK116/100*$A116</f>
        <v>9.923817120000003E-2</v>
      </c>
      <c r="AH116" s="326">
        <f>AG116*MoM!AL116/100*$A116</f>
        <v>9.9545809530720036E-2</v>
      </c>
      <c r="AI116" s="326">
        <f>AH116*MoM!AM116/100*$A116</f>
        <v>9.9834492378359133E-2</v>
      </c>
      <c r="AJ116" s="326">
        <f>AI116*MoM!AN116/100*$A116</f>
        <v>9.9834492378359133E-2</v>
      </c>
      <c r="AK116" s="326">
        <f>AJ116*MoM!AO116/100*$A116</f>
        <v>0.10039356553567794</v>
      </c>
      <c r="AL116" s="326">
        <f>AK116*MoM!AP116/100*$A116</f>
        <v>0.10084533658058849</v>
      </c>
      <c r="AM116" s="326">
        <f>AL116*MoM!AQ116/100*$A116</f>
        <v>0.10149074673470425</v>
      </c>
      <c r="AN116" s="326">
        <f>AM116*MoM!AR116/100*$A116</f>
        <v>0.10077016243288785</v>
      </c>
      <c r="AO116" s="326">
        <f>AN116*MoM!AS116/100*$A116</f>
        <v>0.10162670881356739</v>
      </c>
      <c r="AP116" s="326">
        <f>AO116*MoM!AT116/100*$A116</f>
        <v>0.10249053583848271</v>
      </c>
      <c r="AQ116" s="327">
        <f>IF($A116=1,INDEX('2026'!$C:$C, MATCH(Веса!$F116,'2026'!$B:$B,0)),0)</f>
        <v>0.1</v>
      </c>
      <c r="AR116" s="326">
        <f>AQ116*MoM!AV116/100*$A116</f>
        <v>0.10002000000000001</v>
      </c>
      <c r="AS116" s="326">
        <f>AR116*MoM!AW116/100*$A116</f>
        <v>9.9529902000000017E-2</v>
      </c>
      <c r="AT116" s="326">
        <f>AS116*MoM!AX116/100*$A116</f>
        <v>9.9420419107800029E-2</v>
      </c>
      <c r="AU116" s="326">
        <f>AT116*MoM!AY116/100*$A116</f>
        <v>9.9758448532766553E-2</v>
      </c>
    </row>
    <row r="117" spans="1:47" ht="26.25" x14ac:dyDescent="0.45">
      <c r="A117" s="326">
        <f>IF(ToSep25!AZ117=0,0,1)</f>
        <v>1</v>
      </c>
      <c r="B117" s="202" t="s">
        <v>116</v>
      </c>
      <c r="C117" s="202" t="s">
        <v>116</v>
      </c>
      <c r="D117" s="202" t="s">
        <v>116</v>
      </c>
      <c r="E117" s="202" t="s">
        <v>116</v>
      </c>
      <c r="F117" s="202" t="s">
        <v>116</v>
      </c>
      <c r="G117" s="327">
        <f>IF($A117=1,INDEX('2023'!$C:$C,MATCH(Веса!$C117,'2023'!$B:$B,0)),0)</f>
        <v>0.14399999999999999</v>
      </c>
      <c r="H117" s="326">
        <f>G117*MoM!L117/100*$A117</f>
        <v>0.14450399999999999</v>
      </c>
      <c r="I117" s="326">
        <f>H117*MoM!M117/100*$A117</f>
        <v>0.1448797104</v>
      </c>
      <c r="J117" s="326">
        <f>I117*MoM!N117/100*$A117</f>
        <v>0.14474931866064</v>
      </c>
      <c r="K117" s="326">
        <f>J117*MoM!O117/100*$A117</f>
        <v>0.14545859032207714</v>
      </c>
      <c r="L117" s="326">
        <f>K117*MoM!P117/100*$A117</f>
        <v>0.14593860367014</v>
      </c>
      <c r="M117" s="326">
        <f>L117*MoM!Q117/100*$A117</f>
        <v>0.1463618256207834</v>
      </c>
      <c r="N117" s="326">
        <f>M117*MoM!R117/100*$A117</f>
        <v>0.14691800055814239</v>
      </c>
      <c r="O117" s="326">
        <f>N117*MoM!S117/100*$A117</f>
        <v>0.14796111836210518</v>
      </c>
      <c r="P117" s="326">
        <f>O117*MoM!T117/100*$A117</f>
        <v>0.14930756453920033</v>
      </c>
      <c r="Q117" s="326">
        <f>P117*MoM!U117/100*$A117</f>
        <v>0.15115897833948641</v>
      </c>
      <c r="R117" s="326">
        <f>Q117*MoM!V117/100*$A117</f>
        <v>0.15203570041385542</v>
      </c>
      <c r="S117" s="327">
        <f>IF($A117=1,INDEX('2024'!$B:$B,MATCH(Веса!D117,'2024'!$A:$A,0)),0)</f>
        <v>0.14699999999999999</v>
      </c>
      <c r="T117" s="326">
        <f>S117*MoM!X117/100*$A117</f>
        <v>0.14724989999999999</v>
      </c>
      <c r="U117" s="326">
        <f>T117*MoM!Y117/100*$A117</f>
        <v>0.14764747472999998</v>
      </c>
      <c r="V117" s="326">
        <f>U117*MoM!Z117/100*$A117</f>
        <v>0.14869577180058297</v>
      </c>
      <c r="W117" s="326">
        <f>V117*MoM!AA117/100*$A117</f>
        <v>0.14900803292136419</v>
      </c>
      <c r="X117" s="326">
        <f>W117*MoM!AB117/100*$A117</f>
        <v>0.14952956103658896</v>
      </c>
      <c r="Y117" s="326">
        <f>X117*MoM!AC117/100*$A117</f>
        <v>0.14990338493918043</v>
      </c>
      <c r="Z117" s="326">
        <f>Y117*MoM!AD117/100*$A117</f>
        <v>0.14987340426219262</v>
      </c>
      <c r="AA117" s="326">
        <f>Z117*MoM!AE117/100*$A117</f>
        <v>0.15081760670904443</v>
      </c>
      <c r="AB117" s="326">
        <f>AA117*MoM!AF117/100*$A117</f>
        <v>0.15203922932338768</v>
      </c>
      <c r="AC117" s="326">
        <f>AB117*MoM!AG117/100*$A117</f>
        <v>0.15372686476887729</v>
      </c>
      <c r="AD117" s="326">
        <f>AC117*MoM!AH117/100*$A117</f>
        <v>0.15471071670339812</v>
      </c>
      <c r="AE117" s="327">
        <f>IF($A117=1,INDEX('2025'!$C:$C,MATCH(Веса!$E117,'2025'!$B:$B,0)),0)</f>
        <v>0.11700000000000001</v>
      </c>
      <c r="AF117" s="326">
        <f>AE117*MoM!AJ117/100*$A117</f>
        <v>0.11718720000000001</v>
      </c>
      <c r="AG117" s="326">
        <f>AF117*MoM!AK117/100*$A117</f>
        <v>0.1169528256</v>
      </c>
      <c r="AH117" s="326">
        <f>AG117*MoM!AL117/100*$A117</f>
        <v>0.11742063690240002</v>
      </c>
      <c r="AI117" s="326">
        <f>AH117*MoM!AM117/100*$A117</f>
        <v>0.1174441210297805</v>
      </c>
      <c r="AJ117" s="326">
        <f>AI117*MoM!AN117/100*$A117</f>
        <v>0.11698608895776434</v>
      </c>
      <c r="AK117" s="326">
        <f>AJ117*MoM!AO117/100*$A117</f>
        <v>0.117056280611139</v>
      </c>
      <c r="AL117" s="326">
        <f>AK117*MoM!AP117/100*$A117</f>
        <v>0.11672852302542781</v>
      </c>
      <c r="AM117" s="326">
        <f>AL117*MoM!AQ117/100*$A117</f>
        <v>0.11719543711752953</v>
      </c>
      <c r="AN117" s="326">
        <f>AM117*MoM!AR117/100*$A117</f>
        <v>0.11671493582534766</v>
      </c>
      <c r="AO117" s="326">
        <f>AN117*MoM!AS117/100*$A117</f>
        <v>0.1167032643317651</v>
      </c>
      <c r="AP117" s="326">
        <f>AO117*MoM!AT117/100*$A117</f>
        <v>0.11701836314546087</v>
      </c>
      <c r="AQ117" s="327">
        <f>IF($A117=1,INDEX('2026'!$C:$C, MATCH(Веса!$F117,'2026'!$B:$B,0)),0)</f>
        <v>0.10199999999999999</v>
      </c>
      <c r="AR117" s="326">
        <f>AQ117*MoM!AV117/100*$A117</f>
        <v>0.101898</v>
      </c>
      <c r="AS117" s="326">
        <f>AR117*MoM!AW117/100*$A117</f>
        <v>0.1020916062</v>
      </c>
      <c r="AT117" s="326">
        <f>AS117*MoM!AX117/100*$A117</f>
        <v>0.10203035123628</v>
      </c>
      <c r="AU117" s="326">
        <f>AT117*MoM!AY117/100*$A117</f>
        <v>0.10210177248214539</v>
      </c>
    </row>
    <row r="118" spans="1:47" ht="26.25" x14ac:dyDescent="0.45">
      <c r="A118" s="326">
        <f>IF(ToSep25!AZ118=0,0,1)</f>
        <v>1</v>
      </c>
      <c r="B118" s="202" t="s">
        <v>117</v>
      </c>
      <c r="C118" s="202" t="s">
        <v>117</v>
      </c>
      <c r="D118" s="202" t="s">
        <v>117</v>
      </c>
      <c r="E118" s="202" t="s">
        <v>117</v>
      </c>
      <c r="F118" s="202" t="s">
        <v>117</v>
      </c>
      <c r="G118" s="327">
        <f>IF($A118=1,INDEX('2023'!$C:$C,MATCH(Веса!$C118,'2023'!$B:$B,0)),0)</f>
        <v>0.19500000000000001</v>
      </c>
      <c r="H118" s="326">
        <f>G118*MoM!L118/100*$A118</f>
        <v>0.19535100000000002</v>
      </c>
      <c r="I118" s="326">
        <f>H118*MoM!M118/100*$A118</f>
        <v>0.19591751790000003</v>
      </c>
      <c r="J118" s="326">
        <f>I118*MoM!N118/100*$A118</f>
        <v>0.19687751373771004</v>
      </c>
      <c r="K118" s="326">
        <f>J118*MoM!O118/100*$A118</f>
        <v>0.19672001172671988</v>
      </c>
      <c r="L118" s="326">
        <f>K118*MoM!P118/100*$A118</f>
        <v>0.19628722770092111</v>
      </c>
      <c r="M118" s="326">
        <f>L118*MoM!Q118/100*$A118</f>
        <v>0.19489358838424459</v>
      </c>
      <c r="N118" s="326">
        <f>M118*MoM!R118/100*$A118</f>
        <v>0.19522490748449781</v>
      </c>
      <c r="O118" s="326">
        <f>N118*MoM!S118/100*$A118</f>
        <v>0.19719667905009125</v>
      </c>
      <c r="P118" s="326">
        <f>O118*MoM!T118/100*$A118</f>
        <v>0.19810378377372168</v>
      </c>
      <c r="Q118" s="326">
        <f>P118*MoM!U118/100*$A118</f>
        <v>0.19970842442228881</v>
      </c>
      <c r="R118" s="326">
        <f>Q118*MoM!V118/100*$A118</f>
        <v>0.1998881620042689</v>
      </c>
      <c r="S118" s="327">
        <f>IF($A118=1,INDEX('2024'!$B:$B,MATCH(Веса!D118,'2024'!$A:$A,0)),0)</f>
        <v>0.193</v>
      </c>
      <c r="T118" s="326">
        <f>S118*MoM!X118/100*$A118</f>
        <v>0.19367549999999997</v>
      </c>
      <c r="U118" s="326">
        <f>T118*MoM!Y118/100*$A118</f>
        <v>0.19398538079999997</v>
      </c>
      <c r="V118" s="326">
        <f>U118*MoM!Z118/100*$A118</f>
        <v>0.19460613401855995</v>
      </c>
      <c r="W118" s="326">
        <f>V118*MoM!AA118/100*$A118</f>
        <v>0.19557916468865277</v>
      </c>
      <c r="X118" s="326">
        <f>W118*MoM!AB118/100*$A118</f>
        <v>0.19565739635452825</v>
      </c>
      <c r="Y118" s="326">
        <f>X118*MoM!AC118/100*$A118</f>
        <v>0.19618567132468548</v>
      </c>
      <c r="Z118" s="326">
        <f>Y118*MoM!AD118/100*$A118</f>
        <v>0.19602872278762573</v>
      </c>
      <c r="AA118" s="326">
        <f>Z118*MoM!AE118/100*$A118</f>
        <v>0.19587189980939562</v>
      </c>
      <c r="AB118" s="326">
        <f>AA118*MoM!AF118/100*$A118</f>
        <v>0.19710589277819479</v>
      </c>
      <c r="AC118" s="326">
        <f>AB118*MoM!AG118/100*$A118</f>
        <v>0.1983082387241418</v>
      </c>
      <c r="AD118" s="326">
        <f>AC118*MoM!AH118/100*$A118</f>
        <v>0.19924028744614528</v>
      </c>
      <c r="AE118" s="327">
        <f>IF($A118=1,INDEX('2025'!$C:$C,MATCH(Веса!$E118,'2025'!$B:$B,0)),0)</f>
        <v>0.22600000000000001</v>
      </c>
      <c r="AF118" s="326">
        <f>AE118*MoM!AJ118/100*$A118</f>
        <v>0.22690399999999999</v>
      </c>
      <c r="AG118" s="326">
        <f>AF118*MoM!AK118/100*$A118</f>
        <v>0.22692669040000002</v>
      </c>
      <c r="AH118" s="326">
        <f>AG118*MoM!AL118/100*$A118</f>
        <v>0.22710823175232001</v>
      </c>
      <c r="AI118" s="326">
        <f>AH118*MoM!AM118/100*$A118</f>
        <v>0.22533678754465189</v>
      </c>
      <c r="AJ118" s="326">
        <f>AI118*MoM!AN118/100*$A118</f>
        <v>0.22434530567945543</v>
      </c>
      <c r="AK118" s="326">
        <f>AJ118*MoM!AO118/100*$A118</f>
        <v>0.2232011446204902</v>
      </c>
      <c r="AL118" s="326">
        <f>AK118*MoM!AP118/100*$A118</f>
        <v>0.22233066015647029</v>
      </c>
      <c r="AM118" s="326">
        <f>AL118*MoM!AQ118/100*$A118</f>
        <v>0.2234645465232683</v>
      </c>
      <c r="AN118" s="326">
        <f>AM118*MoM!AR118/100*$A118</f>
        <v>0.22268242061043686</v>
      </c>
      <c r="AO118" s="326">
        <f>AN118*MoM!AS118/100*$A118</f>
        <v>0.22281603006280315</v>
      </c>
      <c r="AP118" s="326">
        <f>AO118*MoM!AT118/100*$A118</f>
        <v>0.22393011021311718</v>
      </c>
      <c r="AQ118" s="327">
        <f>IF($A118=1,INDEX('2026'!$C:$C, MATCH(Веса!$F118,'2026'!$B:$B,0)),0)</f>
        <v>0.24099999999999999</v>
      </c>
      <c r="AR118" s="326">
        <f>AQ118*MoM!AV118/100*$A118</f>
        <v>0.2400119</v>
      </c>
      <c r="AS118" s="326">
        <f>AR118*MoM!AW118/100*$A118</f>
        <v>0.23864383217000001</v>
      </c>
      <c r="AT118" s="326">
        <f>AS118*MoM!AX118/100*$A118</f>
        <v>0.23873928970286801</v>
      </c>
      <c r="AU118" s="326">
        <f>AT118*MoM!AY118/100*$A118</f>
        <v>0.23921676828227376</v>
      </c>
    </row>
    <row r="119" spans="1:47" ht="47.25" x14ac:dyDescent="0.5">
      <c r="A119" s="326">
        <f>IF(ToSep25!AZ119=0,0,1)</f>
        <v>1</v>
      </c>
      <c r="B119" s="202" t="s">
        <v>470</v>
      </c>
      <c r="C119" s="280" t="s">
        <v>450</v>
      </c>
      <c r="D119" s="280" t="s">
        <v>450</v>
      </c>
      <c r="E119" s="281" t="s">
        <v>118</v>
      </c>
      <c r="F119" s="202" t="s">
        <v>470</v>
      </c>
      <c r="G119" s="327">
        <f>IF($A119=1,INDEX('2023'!$C:$C,MATCH(Веса!$C119,'2023'!$B:$B,0)),0)</f>
        <v>0.26600000000000001</v>
      </c>
      <c r="H119" s="326">
        <f>G119*MoM!L119/100*$A119</f>
        <v>0.26613300000000001</v>
      </c>
      <c r="I119" s="326">
        <f>H119*MoM!M119/100*$A119</f>
        <v>0.2662128399</v>
      </c>
      <c r="J119" s="326">
        <f>I119*MoM!N119/100*$A119</f>
        <v>0.26573365678817995</v>
      </c>
      <c r="K119" s="326">
        <f>J119*MoM!O119/100*$A119</f>
        <v>0.26730148536323023</v>
      </c>
      <c r="L119" s="326">
        <f>K119*MoM!P119/100*$A119</f>
        <v>0.26823704056200154</v>
      </c>
      <c r="M119" s="326">
        <f>L119*MoM!Q119/100*$A119</f>
        <v>0.26842480649039491</v>
      </c>
      <c r="N119" s="326">
        <f>M119*MoM!R119/100*$A119</f>
        <v>0.26923008090986611</v>
      </c>
      <c r="O119" s="326">
        <f>N119*MoM!S119/100*$A119</f>
        <v>0.27203007375132876</v>
      </c>
      <c r="P119" s="326">
        <f>O119*MoM!T119/100*$A119</f>
        <v>0.27436953238559014</v>
      </c>
      <c r="Q119" s="326">
        <f>P119*MoM!U119/100*$A119</f>
        <v>0.27692116903677616</v>
      </c>
      <c r="R119" s="326">
        <f>Q119*MoM!V119/100*$A119</f>
        <v>0.27861038816790051</v>
      </c>
      <c r="S119" s="327">
        <f>IF($A119=1,INDEX('2024'!$B:$B,MATCH(Веса!D119,'2024'!$A:$A,0)),0)</f>
        <v>0.27100000000000002</v>
      </c>
      <c r="T119" s="326">
        <f>S119*MoM!X119/100*$A119</f>
        <v>0.27240920000000002</v>
      </c>
      <c r="U119" s="326">
        <f>T119*MoM!Y119/100*$A119</f>
        <v>0.27423434164000005</v>
      </c>
      <c r="V119" s="326">
        <f>U119*MoM!Z119/100*$A119</f>
        <v>0.27486508062577203</v>
      </c>
      <c r="W119" s="326">
        <f>V119*MoM!AA119/100*$A119</f>
        <v>0.27497502665802237</v>
      </c>
      <c r="X119" s="326">
        <f>W119*MoM!AB119/100*$A119</f>
        <v>0.27623991178064927</v>
      </c>
      <c r="Y119" s="326">
        <f>X119*MoM!AC119/100*$A119</f>
        <v>0.27748299138366223</v>
      </c>
      <c r="Z119" s="326">
        <f>Y119*MoM!AD119/100*$A119</f>
        <v>0.27792696416987606</v>
      </c>
      <c r="AA119" s="326">
        <f>Z119*MoM!AE119/100*$A119</f>
        <v>0.27962231865131232</v>
      </c>
      <c r="AB119" s="326">
        <f>AA119*MoM!AF119/100*$A119</f>
        <v>0.28166356157746691</v>
      </c>
      <c r="AC119" s="326">
        <f>AB119*MoM!AG119/100*$A119</f>
        <v>0.28188889242672888</v>
      </c>
      <c r="AD119" s="326">
        <f>AC119*MoM!AH119/100*$A119</f>
        <v>0.28256542576855304</v>
      </c>
      <c r="AE119" s="327">
        <f>IF($A119=1,INDEX('2025'!$C:$C,MATCH(Веса!$E119,'2025'!$B:$B,0)),0)</f>
        <v>0.27</v>
      </c>
      <c r="AF119" s="326">
        <f>AE119*MoM!AJ119/100*$A119</f>
        <v>0.27156600000000003</v>
      </c>
      <c r="AG119" s="326">
        <f>AF119*MoM!AK119/100*$A119</f>
        <v>0.27219060180000004</v>
      </c>
      <c r="AH119" s="326">
        <f>AG119*MoM!AL119/100*$A119</f>
        <v>0.27292551642486002</v>
      </c>
      <c r="AI119" s="326">
        <f>AH119*MoM!AM119/100*$A119</f>
        <v>0.27246154304693776</v>
      </c>
      <c r="AJ119" s="326">
        <f>AI119*MoM!AN119/100*$A119</f>
        <v>0.27058155839991388</v>
      </c>
      <c r="AK119" s="326">
        <f>AJ119*MoM!AO119/100*$A119</f>
        <v>0.26898512720535439</v>
      </c>
      <c r="AL119" s="326">
        <f>AK119*MoM!AP119/100*$A119</f>
        <v>0.26898512720535439</v>
      </c>
      <c r="AM119" s="326">
        <f>AL119*MoM!AQ119/100*$A119</f>
        <v>0.27132529781204101</v>
      </c>
      <c r="AN119" s="326">
        <f>AM119*MoM!AR119/100*$A119</f>
        <v>0.27205787611613352</v>
      </c>
      <c r="AO119" s="326">
        <f>AN119*MoM!AS119/100*$A119</f>
        <v>0.27181302402762897</v>
      </c>
      <c r="AP119" s="326">
        <f>AO119*MoM!AT119/100*$A119</f>
        <v>0.27290027612373952</v>
      </c>
      <c r="AQ119" s="327">
        <f>IF($A119=1,INDEX('2026'!$C:$C, MATCH(Веса!$F119,'2026'!$B:$B,0)),0)</f>
        <v>0.28299999999999997</v>
      </c>
      <c r="AR119" s="326">
        <f>AQ119*MoM!AV119/100*$A119</f>
        <v>0.28274529999999998</v>
      </c>
      <c r="AS119" s="326">
        <f>AR119*MoM!AW119/100*$A119</f>
        <v>0.28229290751999997</v>
      </c>
      <c r="AT119" s="326">
        <f>AS119*MoM!AX119/100*$A119</f>
        <v>0.28240582468300796</v>
      </c>
      <c r="AU119" s="326">
        <f>AT119*MoM!AY119/100*$A119</f>
        <v>0.28268823050769093</v>
      </c>
    </row>
    <row r="120" spans="1:47" ht="47.25" x14ac:dyDescent="0.45">
      <c r="A120" s="326">
        <f>IF(ToSep25!AZ120=0,0,1)</f>
        <v>1</v>
      </c>
      <c r="B120" s="202" t="s">
        <v>471</v>
      </c>
      <c r="C120" s="280" t="s">
        <v>119</v>
      </c>
      <c r="D120" s="280" t="s">
        <v>119</v>
      </c>
      <c r="E120" s="280" t="s">
        <v>119</v>
      </c>
      <c r="F120" s="202" t="s">
        <v>471</v>
      </c>
      <c r="G120" s="327">
        <f>IF($A120=1,INDEX('2023'!$C:$C,MATCH(Веса!$C120,'2023'!$B:$B,0)),0)</f>
        <v>0.122</v>
      </c>
      <c r="H120" s="326">
        <f>G120*MoM!L120/100*$A120</f>
        <v>0.12187800000000001</v>
      </c>
      <c r="I120" s="326">
        <f>H120*MoM!M120/100*$A120</f>
        <v>0.12274333379999999</v>
      </c>
      <c r="J120" s="326">
        <f>I120*MoM!N120/100*$A120</f>
        <v>0.12270651079985999</v>
      </c>
      <c r="K120" s="326">
        <f>J120*MoM!O120/100*$A120</f>
        <v>0.12232612061638042</v>
      </c>
      <c r="L120" s="326">
        <f>K120*MoM!P120/100*$A120</f>
        <v>0.12176342046154508</v>
      </c>
      <c r="M120" s="326">
        <f>L120*MoM!Q120/100*$A120</f>
        <v>0.12142248288425275</v>
      </c>
      <c r="N120" s="326">
        <f>M120*MoM!R120/100*$A120</f>
        <v>0.12179889258119393</v>
      </c>
      <c r="O120" s="326">
        <f>N120*MoM!S120/100*$A120</f>
        <v>0.12267584460777853</v>
      </c>
      <c r="P120" s="326">
        <f>O120*MoM!T120/100*$A120</f>
        <v>0.12435650367890511</v>
      </c>
      <c r="Q120" s="326">
        <f>P120*MoM!U120/100*$A120</f>
        <v>0.12523943485502531</v>
      </c>
      <c r="R120" s="326">
        <f>Q120*MoM!V120/100*$A120</f>
        <v>0.12535215034639483</v>
      </c>
      <c r="S120" s="327">
        <f>IF($A120=1,INDEX('2024'!$B:$B,MATCH(Веса!D120,'2024'!$A:$A,0)),0)</f>
        <v>0.11600000000000001</v>
      </c>
      <c r="T120" s="326">
        <f>S120*MoM!X120/100*$A120</f>
        <v>0.11616240000000001</v>
      </c>
      <c r="U120" s="326">
        <f>T120*MoM!Y120/100*$A120</f>
        <v>0.11720786160000002</v>
      </c>
      <c r="V120" s="326">
        <f>U120*MoM!Z120/100*$A120</f>
        <v>0.11714925766920002</v>
      </c>
      <c r="W120" s="326">
        <f>V120*MoM!AA120/100*$A120</f>
        <v>0.11732498155570383</v>
      </c>
      <c r="X120" s="326">
        <f>W120*MoM!AB120/100*$A120</f>
        <v>0.11730151655939268</v>
      </c>
      <c r="Y120" s="326">
        <f>X120*MoM!AC120/100*$A120</f>
        <v>0.11711383413289765</v>
      </c>
      <c r="Z120" s="326">
        <f>Y120*MoM!AD120/100*$A120</f>
        <v>0.1171841024333774</v>
      </c>
      <c r="AA120" s="326">
        <f>Z120*MoM!AE120/100*$A120</f>
        <v>0.11793408068895102</v>
      </c>
      <c r="AB120" s="326">
        <f>AA120*MoM!AF120/100*$A120</f>
        <v>0.118948313782876</v>
      </c>
      <c r="AC120" s="326">
        <f>AB120*MoM!AG120/100*$A120</f>
        <v>0.11898399827701085</v>
      </c>
      <c r="AD120" s="326">
        <f>AC120*MoM!AH120/100*$A120</f>
        <v>0.11856755428304132</v>
      </c>
      <c r="AE120" s="327">
        <f>IF($A120=1,INDEX('2025'!$C:$C,MATCH(Веса!$E120,'2025'!$B:$B,0)),0)</f>
        <v>0.107</v>
      </c>
      <c r="AF120" s="326">
        <f>AE120*MoM!AJ120/100*$A120</f>
        <v>0.10725679999999999</v>
      </c>
      <c r="AG120" s="326">
        <f>AF120*MoM!AK120/100*$A120</f>
        <v>0.10803977463999999</v>
      </c>
      <c r="AH120" s="326">
        <f>AG120*MoM!AL120/100*$A120</f>
        <v>0.10758600758651199</v>
      </c>
      <c r="AI120" s="326">
        <f>AH120*MoM!AM120/100*$A120</f>
        <v>0.10722021516071784</v>
      </c>
      <c r="AJ120" s="326">
        <f>AI120*MoM!AN120/100*$A120</f>
        <v>0.1066305039773339</v>
      </c>
      <c r="AK120" s="326">
        <f>AJ120*MoM!AO120/100*$A120</f>
        <v>0.10683310193489083</v>
      </c>
      <c r="AL120" s="326">
        <f>AK120*MoM!AP120/100*$A120</f>
        <v>0.10693993503682572</v>
      </c>
      <c r="AM120" s="326">
        <f>AL120*MoM!AQ120/100*$A120</f>
        <v>0.10783823049113506</v>
      </c>
      <c r="AN120" s="326">
        <f>AM120*MoM!AR120/100*$A120</f>
        <v>0.10847447605103275</v>
      </c>
      <c r="AO120" s="326">
        <f>AN120*MoM!AS120/100*$A120</f>
        <v>0.10865888266031951</v>
      </c>
      <c r="AP120" s="326">
        <f>AO120*MoM!AT120/100*$A120</f>
        <v>0.10875667565471379</v>
      </c>
      <c r="AQ120" s="327">
        <f>IF($A120=1,INDEX('2026'!$C:$C, MATCH(Веса!$F120,'2026'!$B:$B,0)),0)</f>
        <v>9.8000000000000004E-2</v>
      </c>
      <c r="AR120" s="326">
        <f>AQ120*MoM!AV120/100*$A120</f>
        <v>9.8029400000000017E-2</v>
      </c>
      <c r="AS120" s="326">
        <f>AR120*MoM!AW120/100*$A120</f>
        <v>9.8450926420000029E-2</v>
      </c>
      <c r="AT120" s="326">
        <f>AS120*MoM!AX120/100*$A120</f>
        <v>9.8598602809630037E-2</v>
      </c>
      <c r="AU120" s="326">
        <f>AT120*MoM!AY120/100*$A120</f>
        <v>9.79675717516484E-2</v>
      </c>
    </row>
    <row r="121" spans="1:47" ht="26.25" x14ac:dyDescent="0.45">
      <c r="A121" s="326">
        <f>IF(ToSep25!AZ121=0,0,1)</f>
        <v>1</v>
      </c>
      <c r="B121" s="202" t="s">
        <v>120</v>
      </c>
      <c r="C121" s="202" t="s">
        <v>120</v>
      </c>
      <c r="D121" s="202" t="s">
        <v>120</v>
      </c>
      <c r="E121" s="202" t="s">
        <v>120</v>
      </c>
      <c r="F121" s="202" t="s">
        <v>120</v>
      </c>
      <c r="G121" s="327">
        <f>IF($A121=1,INDEX('2023'!$C:$C,MATCH(Веса!$C121,'2023'!$B:$B,0)),0)</f>
        <v>0.193</v>
      </c>
      <c r="H121" s="326">
        <f>G121*MoM!L121/100*$A121</f>
        <v>0.19224730000000001</v>
      </c>
      <c r="I121" s="326">
        <f>H121*MoM!M121/100*$A121</f>
        <v>0.19138218714999999</v>
      </c>
      <c r="J121" s="326">
        <f>I121*MoM!N121/100*$A121</f>
        <v>0.19124821961899499</v>
      </c>
      <c r="K121" s="326">
        <f>J121*MoM!O121/100*$A121</f>
        <v>0.1905788508503285</v>
      </c>
      <c r="L121" s="326">
        <f>K121*MoM!P121/100*$A121</f>
        <v>0.1901024037232027</v>
      </c>
      <c r="M121" s="326">
        <f>L121*MoM!Q121/100*$A121</f>
        <v>0.18998834228096875</v>
      </c>
      <c r="N121" s="326">
        <f>M121*MoM!R121/100*$A121</f>
        <v>0.18985535044137208</v>
      </c>
      <c r="O121" s="326">
        <f>N121*MoM!S121/100*$A121</f>
        <v>0.19129825110472651</v>
      </c>
      <c r="P121" s="326">
        <f>O121*MoM!T121/100*$A121</f>
        <v>0.19254168973690725</v>
      </c>
      <c r="Q121" s="326">
        <f>P121*MoM!U121/100*$A121</f>
        <v>0.19535279840706607</v>
      </c>
      <c r="R121" s="326">
        <f>Q121*MoM!V121/100*$A121</f>
        <v>0.19629049183941999</v>
      </c>
      <c r="S121" s="327">
        <f>IF($A121=1,INDEX('2024'!$B:$B,MATCH(Веса!D121,'2024'!$A:$A,0)),0)</f>
        <v>0.16200000000000001</v>
      </c>
      <c r="T121" s="326">
        <f>S121*MoM!X121/100*$A121</f>
        <v>0.16097940000000002</v>
      </c>
      <c r="U121" s="326">
        <f>T121*MoM!Y121/100*$A121</f>
        <v>0.16093110618000001</v>
      </c>
      <c r="V121" s="326">
        <f>U121*MoM!Z121/100*$A121</f>
        <v>0.16072189574196602</v>
      </c>
      <c r="W121" s="326">
        <f>V121*MoM!AA121/100*$A121</f>
        <v>0.16038437976090791</v>
      </c>
      <c r="X121" s="326">
        <f>W121*MoM!AB121/100*$A121</f>
        <v>0.16040041819888401</v>
      </c>
      <c r="Y121" s="326">
        <f>X121*MoM!AC121/100*$A121</f>
        <v>0.16027209786432489</v>
      </c>
      <c r="Z121" s="326">
        <f>Y121*MoM!AD121/100*$A121</f>
        <v>0.1603682611230435</v>
      </c>
      <c r="AA121" s="326">
        <f>Z121*MoM!AE121/100*$A121</f>
        <v>0.1610418078197603</v>
      </c>
      <c r="AB121" s="326">
        <f>AA121*MoM!AF121/100*$A121</f>
        <v>0.16278105934421369</v>
      </c>
      <c r="AC121" s="326">
        <f>AB121*MoM!AG121/100*$A121</f>
        <v>0.16483210069195078</v>
      </c>
      <c r="AD121" s="326">
        <f>AC121*MoM!AH121/100*$A121</f>
        <v>0.16587054292631007</v>
      </c>
      <c r="AE121" s="327">
        <f>IF($A121=1,INDEX('2025'!$C:$C,MATCH(Веса!$E121,'2025'!$B:$B,0)),0)</f>
        <v>0.182</v>
      </c>
      <c r="AF121" s="326">
        <f>AE121*MoM!AJ121/100*$A121</f>
        <v>0.18125379999999999</v>
      </c>
      <c r="AG121" s="326">
        <f>AF121*MoM!AK121/100*$A121</f>
        <v>0.18058316093999999</v>
      </c>
      <c r="AH121" s="326">
        <f>AG121*MoM!AL121/100*$A121</f>
        <v>0.17969830345139401</v>
      </c>
      <c r="AI121" s="326">
        <f>AH121*MoM!AM121/100*$A121</f>
        <v>0.17921311803207526</v>
      </c>
      <c r="AJ121" s="326">
        <f>AI121*MoM!AN121/100*$A121</f>
        <v>0.17914143278486244</v>
      </c>
      <c r="AK121" s="326">
        <f>AJ121*MoM!AO121/100*$A121</f>
        <v>0.1788368923491282</v>
      </c>
      <c r="AL121" s="326">
        <f>AK121*MoM!AP121/100*$A121</f>
        <v>0.17899784555224241</v>
      </c>
      <c r="AM121" s="326">
        <f>AL121*MoM!AQ121/100*$A121</f>
        <v>0.17989283478000362</v>
      </c>
      <c r="AN121" s="326">
        <f>AM121*MoM!AR121/100*$A121</f>
        <v>0.18054044898521163</v>
      </c>
      <c r="AO121" s="326">
        <f>AN121*MoM!AS121/100*$A121</f>
        <v>0.18252639392404896</v>
      </c>
      <c r="AP121" s="326">
        <f>AO121*MoM!AT121/100*$A121</f>
        <v>0.1837675734027325</v>
      </c>
      <c r="AQ121" s="327">
        <f>IF($A121=1,INDEX('2026'!$C:$C, MATCH(Веса!$F121,'2026'!$B:$B,0)),0)</f>
        <v>0.17699999999999999</v>
      </c>
      <c r="AR121" s="326">
        <f>AQ121*MoM!AV121/100*$A121</f>
        <v>0.17508840000000001</v>
      </c>
      <c r="AS121" s="326">
        <f>AR121*MoM!AW121/100*$A121</f>
        <v>0.17351260440000002</v>
      </c>
      <c r="AT121" s="326">
        <f>AS121*MoM!AX121/100*$A121</f>
        <v>0.17281855398240001</v>
      </c>
      <c r="AU121" s="326">
        <f>AT121*MoM!AY121/100*$A121</f>
        <v>0.17250748058523169</v>
      </c>
    </row>
    <row r="122" spans="1:47" x14ac:dyDescent="0.45">
      <c r="A122" s="326">
        <f>IF(ToSep25!AZ122=0,0,1)</f>
        <v>1</v>
      </c>
      <c r="B122" s="202" t="s">
        <v>121</v>
      </c>
      <c r="C122" s="202" t="s">
        <v>121</v>
      </c>
      <c r="D122" s="202" t="s">
        <v>121</v>
      </c>
      <c r="E122" s="202" t="s">
        <v>121</v>
      </c>
      <c r="F122" s="202" t="s">
        <v>121</v>
      </c>
      <c r="G122" s="327">
        <f>IF($A122=1,INDEX('2023'!$C:$C,MATCH(Веса!$C122,'2023'!$B:$B,0)),0)</f>
        <v>0.115</v>
      </c>
      <c r="H122" s="326">
        <f>G122*MoM!L122/100*$A122</f>
        <v>0.114954</v>
      </c>
      <c r="I122" s="326">
        <f>H122*MoM!M122/100*$A122</f>
        <v>0.11548278839999999</v>
      </c>
      <c r="J122" s="326">
        <f>I122*MoM!N122/100*$A122</f>
        <v>0.11692632325500001</v>
      </c>
      <c r="K122" s="326">
        <f>J122*MoM!O122/100*$A122</f>
        <v>0.11742910644499652</v>
      </c>
      <c r="L122" s="326">
        <f>K122*MoM!P122/100*$A122</f>
        <v>0.11673627471697104</v>
      </c>
      <c r="M122" s="326">
        <f>L122*MoM!Q122/100*$A122</f>
        <v>0.1160475306961409</v>
      </c>
      <c r="N122" s="326">
        <f>M122*MoM!R122/100*$A122</f>
        <v>0.11535124551196407</v>
      </c>
      <c r="O122" s="326">
        <f>N122*MoM!S122/100*$A122</f>
        <v>0.11538585088561767</v>
      </c>
      <c r="P122" s="326">
        <f>O122*MoM!T122/100*$A122</f>
        <v>0.11607816599093138</v>
      </c>
      <c r="Q122" s="326">
        <f>P122*MoM!U122/100*$A122</f>
        <v>0.11586922529214769</v>
      </c>
      <c r="R122" s="326">
        <f>Q122*MoM!V122/100*$A122</f>
        <v>0.11577652991191398</v>
      </c>
      <c r="S122" s="327">
        <f>IF($A122=1,INDEX('2024'!$B:$B,MATCH(Веса!D122,'2024'!$A:$A,0)),0)</f>
        <v>0.114</v>
      </c>
      <c r="T122" s="326">
        <f>S122*MoM!X122/100*$A122</f>
        <v>0.1141938</v>
      </c>
      <c r="U122" s="326">
        <f>T122*MoM!Y122/100*$A122</f>
        <v>0.1152786411</v>
      </c>
      <c r="V122" s="326">
        <f>U122*MoM!Z122/100*$A122</f>
        <v>0.11676573557019002</v>
      </c>
      <c r="W122" s="326">
        <f>V122*MoM!AA122/100*$A122</f>
        <v>0.1176298020134094</v>
      </c>
      <c r="X122" s="326">
        <f>W122*MoM!AB122/100*$A122</f>
        <v>0.11804150632045633</v>
      </c>
      <c r="Y122" s="326">
        <f>X122*MoM!AC122/100*$A122</f>
        <v>0.11679026635345949</v>
      </c>
      <c r="Z122" s="326">
        <f>Y122*MoM!AD122/100*$A122</f>
        <v>0.11656836484738792</v>
      </c>
      <c r="AA122" s="326">
        <f>Z122*MoM!AE122/100*$A122</f>
        <v>0.11733771605538067</v>
      </c>
      <c r="AB122" s="326">
        <f>AA122*MoM!AF122/100*$A122</f>
        <v>0.11835855418506248</v>
      </c>
      <c r="AC122" s="326">
        <f>AB122*MoM!AG122/100*$A122</f>
        <v>0.11773125384788165</v>
      </c>
      <c r="AD122" s="326">
        <f>AC122*MoM!AH122/100*$A122</f>
        <v>0.11734274071018364</v>
      </c>
      <c r="AE122" s="327">
        <f>IF($A122=1,INDEX('2025'!$C:$C,MATCH(Веса!$E122,'2025'!$B:$B,0)),0)</f>
        <v>0.113</v>
      </c>
      <c r="AF122" s="326">
        <f>AE122*MoM!AJ122/100*$A122</f>
        <v>0.1131921</v>
      </c>
      <c r="AG122" s="326">
        <f>AF122*MoM!AK122/100*$A122</f>
        <v>0.11433534021000001</v>
      </c>
      <c r="AH122" s="326">
        <f>AG122*MoM!AL122/100*$A122</f>
        <v>0.11581026609870902</v>
      </c>
      <c r="AI122" s="326">
        <f>AH122*MoM!AM122/100*$A122</f>
        <v>0.11554390248668199</v>
      </c>
      <c r="AJ122" s="326">
        <f>AI122*MoM!AN122/100*$A122</f>
        <v>0.11488530224250791</v>
      </c>
      <c r="AK122" s="326">
        <f>AJ122*MoM!AO122/100*$A122</f>
        <v>0.1141385477779316</v>
      </c>
      <c r="AL122" s="326">
        <f>AK122*MoM!AP122/100*$A122</f>
        <v>0.11369340744159766</v>
      </c>
      <c r="AM122" s="326">
        <f>AL122*MoM!AQ122/100*$A122</f>
        <v>0.11453473865666547</v>
      </c>
      <c r="AN122" s="326">
        <f>AM122*MoM!AR122/100*$A122</f>
        <v>0.11432857612708347</v>
      </c>
      <c r="AO122" s="326">
        <f>AN122*MoM!AS122/100*$A122</f>
        <v>0.11424854612379452</v>
      </c>
      <c r="AP122" s="326">
        <f>AO122*MoM!AT122/100*$A122</f>
        <v>0.11432852010608117</v>
      </c>
      <c r="AQ122" s="327">
        <f>IF($A122=1,INDEX('2026'!$C:$C, MATCH(Веса!$F122,'2026'!$B:$B,0)),0)</f>
        <v>0.112</v>
      </c>
      <c r="AR122" s="326">
        <f>AQ122*MoM!AV122/100*$A122</f>
        <v>0.11200000000000002</v>
      </c>
      <c r="AS122" s="326">
        <f>AR122*MoM!AW122/100*$A122</f>
        <v>0.11201120000000003</v>
      </c>
      <c r="AT122" s="326">
        <f>AS122*MoM!AX122/100*$A122</f>
        <v>0.11277287616000004</v>
      </c>
      <c r="AU122" s="326">
        <f>AT122*MoM!AY122/100*$A122</f>
        <v>0.11344951341696002</v>
      </c>
    </row>
    <row r="123" spans="1:47" ht="26.25" x14ac:dyDescent="0.45">
      <c r="A123" s="326">
        <f>IF(ToSep25!AZ123=0,0,1)</f>
        <v>1</v>
      </c>
      <c r="B123" s="202" t="s">
        <v>122</v>
      </c>
      <c r="C123" s="202" t="s">
        <v>122</v>
      </c>
      <c r="D123" s="202" t="s">
        <v>122</v>
      </c>
      <c r="E123" s="202" t="s">
        <v>122</v>
      </c>
      <c r="F123" s="202" t="s">
        <v>122</v>
      </c>
      <c r="G123" s="327">
        <f>IF($A123=1,INDEX('2023'!$C:$C,MATCH(Веса!$C123,'2023'!$B:$B,0)),0)</f>
        <v>0.192</v>
      </c>
      <c r="H123" s="326">
        <f>G123*MoM!L123/100*$A123</f>
        <v>0.19232640000000001</v>
      </c>
      <c r="I123" s="326">
        <f>H123*MoM!M123/100*$A123</f>
        <v>0.19171095552</v>
      </c>
      <c r="J123" s="326">
        <f>I123*MoM!N123/100*$A123</f>
        <v>0.19125084922675203</v>
      </c>
      <c r="K123" s="326">
        <f>J123*MoM!O123/100*$A123</f>
        <v>0.19159510075536018</v>
      </c>
      <c r="L123" s="326">
        <f>K123*MoM!P123/100*$A123</f>
        <v>0.19121191055384945</v>
      </c>
      <c r="M123" s="326">
        <f>L123*MoM!Q123/100*$A123</f>
        <v>0.19119278936279407</v>
      </c>
      <c r="N123" s="326">
        <f>M123*MoM!R123/100*$A123</f>
        <v>0.19188108340450014</v>
      </c>
      <c r="O123" s="326">
        <f>N123*MoM!S123/100*$A123</f>
        <v>0.19303236990492714</v>
      </c>
      <c r="P123" s="326">
        <f>O123*MoM!T123/100*$A123</f>
        <v>0.1941905641243567</v>
      </c>
      <c r="Q123" s="326">
        <f>P123*MoM!U123/100*$A123</f>
        <v>0.1955498980732272</v>
      </c>
      <c r="R123" s="326">
        <f>Q123*MoM!V123/100*$A123</f>
        <v>0.19601921782860296</v>
      </c>
      <c r="S123" s="327">
        <f>IF($A123=1,INDEX('2024'!$B:$B,MATCH(Веса!D123,'2024'!$A:$A,0)),0)</f>
        <v>0.19500000000000001</v>
      </c>
      <c r="T123" s="326">
        <f>S123*MoM!X123/100*$A123</f>
        <v>0.19511700000000001</v>
      </c>
      <c r="U123" s="326">
        <f>T123*MoM!Y123/100*$A123</f>
        <v>0.19583893290000001</v>
      </c>
      <c r="V123" s="326">
        <f>U123*MoM!Z123/100*$A123</f>
        <v>0.19593685236645</v>
      </c>
      <c r="W123" s="326">
        <f>V123*MoM!AA123/100*$A123</f>
        <v>0.19607400816310652</v>
      </c>
      <c r="X123" s="326">
        <f>W123*MoM!AB123/100*$A123</f>
        <v>0.19587793415494342</v>
      </c>
      <c r="Y123" s="326">
        <f>X123*MoM!AC123/100*$A123</f>
        <v>0.195623292840542</v>
      </c>
      <c r="Z123" s="326">
        <f>Y123*MoM!AD123/100*$A123</f>
        <v>0.19472342569347553</v>
      </c>
      <c r="AA123" s="326">
        <f>Z123*MoM!AE123/100*$A123</f>
        <v>0.19649540886728617</v>
      </c>
      <c r="AB123" s="326">
        <f>AA123*MoM!AF123/100*$A123</f>
        <v>0.19749753545250934</v>
      </c>
      <c r="AC123" s="326">
        <f>AB123*MoM!AG123/100*$A123</f>
        <v>0.19882076894004114</v>
      </c>
      <c r="AD123" s="326">
        <f>AC123*MoM!AH123/100*$A123</f>
        <v>0.19886053309382912</v>
      </c>
      <c r="AE123" s="327">
        <f>IF($A123=1,INDEX('2025'!$C:$C,MATCH(Веса!$E123,'2025'!$B:$B,0)),0)</f>
        <v>0.19500000000000001</v>
      </c>
      <c r="AF123" s="326">
        <f>AE123*MoM!AJ123/100*$A123</f>
        <v>0.19523400000000002</v>
      </c>
      <c r="AG123" s="326">
        <f>AF123*MoM!AK123/100*$A123</f>
        <v>0.19462877460000003</v>
      </c>
      <c r="AH123" s="326">
        <f>AG123*MoM!AL123/100*$A123</f>
        <v>0.19458984884508002</v>
      </c>
      <c r="AI123" s="326">
        <f>AH123*MoM!AM123/100*$A123</f>
        <v>0.194550930875311</v>
      </c>
      <c r="AJ123" s="326">
        <f>AI123*MoM!AN123/100*$A123</f>
        <v>0.19422019429282297</v>
      </c>
      <c r="AK123" s="326">
        <f>AJ123*MoM!AO123/100*$A123</f>
        <v>0.1932879373602174</v>
      </c>
      <c r="AL123" s="326">
        <f>AK123*MoM!AP123/100*$A123</f>
        <v>0.19315263580406528</v>
      </c>
      <c r="AM123" s="326">
        <f>AL123*MoM!AQ123/100*$A123</f>
        <v>0.19496827058062347</v>
      </c>
      <c r="AN123" s="326">
        <f>AM123*MoM!AR123/100*$A123</f>
        <v>0.19553367856530726</v>
      </c>
      <c r="AO123" s="326">
        <f>AN123*MoM!AS123/100*$A123</f>
        <v>0.19580742571529869</v>
      </c>
      <c r="AP123" s="326">
        <f>AO123*MoM!AT123/100*$A123</f>
        <v>0.19637526724987306</v>
      </c>
      <c r="AQ123" s="327">
        <f>IF($A123=1,INDEX('2026'!$C:$C, MATCH(Веса!$F123,'2026'!$B:$B,0)),0)</f>
        <v>0.20100000000000001</v>
      </c>
      <c r="AR123" s="326">
        <f>AQ123*MoM!AV123/100*$A123</f>
        <v>0.20043720000000001</v>
      </c>
      <c r="AS123" s="326">
        <f>AR123*MoM!AW123/100*$A123</f>
        <v>0.19921453308000001</v>
      </c>
      <c r="AT123" s="326">
        <f>AS123*MoM!AX123/100*$A123</f>
        <v>0.19911492581345999</v>
      </c>
      <c r="AU123" s="326">
        <f>AT123*MoM!AY123/100*$A123</f>
        <v>0.19909501432087864</v>
      </c>
    </row>
    <row r="124" spans="1:47" ht="26.25" x14ac:dyDescent="0.45">
      <c r="A124" s="326">
        <f>IF(ToSep25!AZ124=0,0,1)</f>
        <v>1</v>
      </c>
      <c r="B124" s="202" t="s">
        <v>123</v>
      </c>
      <c r="C124" s="202" t="s">
        <v>123</v>
      </c>
      <c r="D124" s="202" t="s">
        <v>123</v>
      </c>
      <c r="E124" s="202" t="s">
        <v>123</v>
      </c>
      <c r="F124" s="202" t="s">
        <v>123</v>
      </c>
      <c r="G124" s="327">
        <f>IF($A124=1,INDEX('2023'!$C:$C,MATCH(Веса!$C124,'2023'!$B:$B,0)),0)</f>
        <v>0.17399999999999999</v>
      </c>
      <c r="H124" s="326">
        <f>G124*MoM!L124/100*$A124</f>
        <v>0.17445239999999998</v>
      </c>
      <c r="I124" s="326">
        <f>H124*MoM!M124/100*$A124</f>
        <v>0.1748013048</v>
      </c>
      <c r="J124" s="326">
        <f>I124*MoM!N124/100*$A124</f>
        <v>0.17565783119351999</v>
      </c>
      <c r="K124" s="326">
        <f>J124*MoM!O124/100*$A124</f>
        <v>0.17657125191572628</v>
      </c>
      <c r="L124" s="326">
        <f>K124*MoM!P124/100*$A124</f>
        <v>0.17717159417223974</v>
      </c>
      <c r="M124" s="326">
        <f>L124*MoM!Q124/100*$A124</f>
        <v>0.17777397759242536</v>
      </c>
      <c r="N124" s="326">
        <f>M124*MoM!R124/100*$A124</f>
        <v>0.17789841937674006</v>
      </c>
      <c r="O124" s="326">
        <f>N124*MoM!S124/100*$A124</f>
        <v>0.17844990447680797</v>
      </c>
      <c r="P124" s="326">
        <f>O124*MoM!T124/100*$A124</f>
        <v>0.17878895929531391</v>
      </c>
      <c r="Q124" s="326">
        <f>P124*MoM!U124/100*$A124</f>
        <v>0.17932532617319985</v>
      </c>
      <c r="R124" s="326">
        <f>Q124*MoM!V124/100*$A124</f>
        <v>0.18013229014097928</v>
      </c>
      <c r="S124" s="327">
        <f>IF($A124=1,INDEX('2024'!$B:$B,MATCH(Веса!D124,'2024'!$A:$A,0)),0)</f>
        <v>0.18</v>
      </c>
      <c r="T124" s="326">
        <f>S124*MoM!X124/100*$A124</f>
        <v>0.18061199999999999</v>
      </c>
      <c r="U124" s="326">
        <f>T124*MoM!Y124/100*$A124</f>
        <v>0.1814789376</v>
      </c>
      <c r="V124" s="326">
        <f>U124*MoM!Z124/100*$A124</f>
        <v>0.18256781122560001</v>
      </c>
      <c r="W124" s="326">
        <f>V124*MoM!AA124/100*$A124</f>
        <v>0.18380927234193412</v>
      </c>
      <c r="X124" s="326">
        <f>W124*MoM!AB124/100*$A124</f>
        <v>0.18570250784705603</v>
      </c>
      <c r="Y124" s="326">
        <f>X124*MoM!AC124/100*$A124</f>
        <v>0.18655673938315245</v>
      </c>
      <c r="Z124" s="326">
        <f>Y124*MoM!AD124/100*$A124</f>
        <v>0.18678060747041225</v>
      </c>
      <c r="AA124" s="326">
        <f>Z124*MoM!AE124/100*$A124</f>
        <v>0.18678060747041225</v>
      </c>
      <c r="AB124" s="326">
        <f>AA124*MoM!AF124/100*$A124</f>
        <v>0.18752772990029393</v>
      </c>
      <c r="AC124" s="326">
        <f>AB124*MoM!AG124/100*$A124</f>
        <v>0.1882778408198951</v>
      </c>
      <c r="AD124" s="326">
        <f>AC124*MoM!AH124/100*$A124</f>
        <v>0.18886150212643676</v>
      </c>
      <c r="AE124" s="327">
        <f>IF($A124=1,INDEX('2025'!$C:$C,MATCH(Веса!$E124,'2025'!$B:$B,0)),0)</f>
        <v>0.186</v>
      </c>
      <c r="AF124" s="326">
        <f>AE124*MoM!AJ124/100*$A124</f>
        <v>0.18639059999999996</v>
      </c>
      <c r="AG124" s="326">
        <f>AF124*MoM!AK124/100*$A124</f>
        <v>0.18728527487999996</v>
      </c>
      <c r="AH124" s="326">
        <f>AG124*MoM!AL124/100*$A124</f>
        <v>0.18784713070463999</v>
      </c>
      <c r="AI124" s="326">
        <f>AH124*MoM!AM124/100*$A124</f>
        <v>0.18861730394052903</v>
      </c>
      <c r="AJ124" s="326">
        <f>AI124*MoM!AN124/100*$A124</f>
        <v>0.18891909162683387</v>
      </c>
      <c r="AK124" s="326">
        <f>AJ124*MoM!AO124/100*$A124</f>
        <v>0.18963698417501582</v>
      </c>
      <c r="AL124" s="326">
        <f>AK124*MoM!AP124/100*$A124</f>
        <v>0.18959905677818081</v>
      </c>
      <c r="AM124" s="326">
        <f>AL124*MoM!AQ124/100*$A124</f>
        <v>0.18929569828733572</v>
      </c>
      <c r="AN124" s="326">
        <f>AM124*MoM!AR124/100*$A124</f>
        <v>0.18874674076230241</v>
      </c>
      <c r="AO124" s="326">
        <f>AN124*MoM!AS124/100*$A124</f>
        <v>0.18808612716963438</v>
      </c>
      <c r="AP124" s="326">
        <f>AO124*MoM!AT124/100*$A124</f>
        <v>0.18819897884593614</v>
      </c>
      <c r="AQ124" s="327">
        <f>IF($A124=1,INDEX('2026'!$C:$C, MATCH(Веса!$F124,'2026'!$B:$B,0)),0)</f>
        <v>0.189</v>
      </c>
      <c r="AR124" s="326">
        <f>AQ124*MoM!AV124/100*$A124</f>
        <v>0.18939689999999998</v>
      </c>
      <c r="AS124" s="326">
        <f>AR124*MoM!AW124/100*$A124</f>
        <v>0.18862037270999998</v>
      </c>
      <c r="AT124" s="326">
        <f>AS124*MoM!AX124/100*$A124</f>
        <v>0.18897875141814896</v>
      </c>
      <c r="AU124" s="326">
        <f>AT124*MoM!AY124/100*$A124</f>
        <v>0.18960238129782883</v>
      </c>
    </row>
    <row r="125" spans="1:47" ht="47.25" x14ac:dyDescent="0.45">
      <c r="A125" s="326">
        <f>IF(ToSep25!AZ125=0,0,1)</f>
        <v>1</v>
      </c>
      <c r="B125" s="202" t="s">
        <v>472</v>
      </c>
      <c r="C125" s="280" t="s">
        <v>124</v>
      </c>
      <c r="D125" s="280" t="s">
        <v>124</v>
      </c>
      <c r="E125" s="280" t="s">
        <v>124</v>
      </c>
      <c r="F125" s="202" t="s">
        <v>472</v>
      </c>
      <c r="G125" s="327">
        <f>IF($A125=1,INDEX('2023'!$C:$C,MATCH(Веса!$C125,'2023'!$B:$B,0)),0)</f>
        <v>0.16600000000000001</v>
      </c>
      <c r="H125" s="326">
        <f>G125*MoM!L125/100*$A125</f>
        <v>0.1655684</v>
      </c>
      <c r="I125" s="326">
        <f>H125*MoM!M125/100*$A125</f>
        <v>0.16507169480000003</v>
      </c>
      <c r="J125" s="326">
        <f>I125*MoM!N125/100*$A125</f>
        <v>0.16561643139284002</v>
      </c>
      <c r="K125" s="326">
        <f>J125*MoM!O125/100*$A125</f>
        <v>0.16591454096934716</v>
      </c>
      <c r="L125" s="326">
        <f>K125*MoM!P125/100*$A125</f>
        <v>0.1662297785971889</v>
      </c>
      <c r="M125" s="326">
        <f>L125*MoM!Q125/100*$A125</f>
        <v>0.16578095819497651</v>
      </c>
      <c r="N125" s="326">
        <f>M125*MoM!R125/100*$A125</f>
        <v>0.16520072484129411</v>
      </c>
      <c r="O125" s="326">
        <f>N125*MoM!S125/100*$A125</f>
        <v>0.16667101129238163</v>
      </c>
      <c r="P125" s="326">
        <f>O125*MoM!T125/100*$A125</f>
        <v>0.16792104387707452</v>
      </c>
      <c r="Q125" s="326">
        <f>P125*MoM!U125/100*$A125</f>
        <v>0.16902932276666319</v>
      </c>
      <c r="R125" s="326">
        <f>Q125*MoM!V125/100*$A125</f>
        <v>0.16982376058366649</v>
      </c>
      <c r="S125" s="327">
        <f>IF($A125=1,INDEX('2024'!$B:$B,MATCH(Веса!D125,'2024'!$A:$A,0)),0)</f>
        <v>0.16800000000000001</v>
      </c>
      <c r="T125" s="326">
        <f>S125*MoM!X125/100*$A125</f>
        <v>0.16752960000000003</v>
      </c>
      <c r="U125" s="326">
        <f>T125*MoM!Y125/100*$A125</f>
        <v>0.16850127168000004</v>
      </c>
      <c r="V125" s="326">
        <f>U125*MoM!Z125/100*$A125</f>
        <v>0.16971448083609605</v>
      </c>
      <c r="W125" s="326">
        <f>V125*MoM!AA125/100*$A125</f>
        <v>0.16995208110926657</v>
      </c>
      <c r="X125" s="326">
        <f>W125*MoM!AB125/100*$A125</f>
        <v>0.16985010986060101</v>
      </c>
      <c r="Y125" s="326">
        <f>X125*MoM!AC125/100*$A125</f>
        <v>0.16889894924538165</v>
      </c>
      <c r="Z125" s="326">
        <f>Y125*MoM!AD125/100*$A125</f>
        <v>0.16840914229257004</v>
      </c>
      <c r="AA125" s="326">
        <f>Z125*MoM!AE125/100*$A125</f>
        <v>0.16945327897478396</v>
      </c>
      <c r="AB125" s="326">
        <f>AA125*MoM!AF125/100*$A125</f>
        <v>0.17048694397653016</v>
      </c>
      <c r="AC125" s="326">
        <f>AB125*MoM!AG125/100*$A125</f>
        <v>0.17103250219725508</v>
      </c>
      <c r="AD125" s="326">
        <f>AC125*MoM!AH125/100*$A125</f>
        <v>0.1712377411998918</v>
      </c>
      <c r="AE125" s="327">
        <f>IF($A125=1,INDEX('2025'!$C:$C,MATCH(Веса!$E125,'2025'!$B:$B,0)),0)</f>
        <v>0.17299999999999999</v>
      </c>
      <c r="AF125" s="326">
        <f>AE125*MoM!AJ125/100*$A125</f>
        <v>0.17362279999999999</v>
      </c>
      <c r="AG125" s="326">
        <f>AF125*MoM!AK125/100*$A125</f>
        <v>0.17457772539999999</v>
      </c>
      <c r="AH125" s="326">
        <f>AG125*MoM!AL125/100*$A125</f>
        <v>0.17585214279542</v>
      </c>
      <c r="AI125" s="326">
        <f>AH125*MoM!AM125/100*$A125</f>
        <v>0.17625660272384949</v>
      </c>
      <c r="AJ125" s="326">
        <f>AI125*MoM!AN125/100*$A125</f>
        <v>0.17586883819785701</v>
      </c>
      <c r="AK125" s="326">
        <f>AJ125*MoM!AO125/100*$A125</f>
        <v>0.17497190712304792</v>
      </c>
      <c r="AL125" s="326">
        <f>AK125*MoM!AP125/100*$A125</f>
        <v>0.17481443240663716</v>
      </c>
      <c r="AM125" s="326">
        <f>AL125*MoM!AQ125/100*$A125</f>
        <v>0.17624791075237159</v>
      </c>
      <c r="AN125" s="326">
        <f>AM125*MoM!AR125/100*$A125</f>
        <v>0.17612453721484495</v>
      </c>
      <c r="AO125" s="326">
        <f>AN125*MoM!AS125/100*$A125</f>
        <v>0.1767409730950969</v>
      </c>
      <c r="AP125" s="326">
        <f>AO125*MoM!AT125/100*$A125</f>
        <v>0.17714747733321562</v>
      </c>
      <c r="AQ125" s="327">
        <f>IF($A125=1,INDEX('2026'!$C:$C, MATCH(Веса!$F125,'2026'!$B:$B,0)),0)</f>
        <v>0.16800000000000001</v>
      </c>
      <c r="AR125" s="326">
        <f>AQ125*MoM!AV125/100*$A125</f>
        <v>0.16766400000000001</v>
      </c>
      <c r="AS125" s="326">
        <f>AR125*MoM!AW125/100*$A125</f>
        <v>0.1670268768</v>
      </c>
      <c r="AT125" s="326">
        <f>AS125*MoM!AX125/100*$A125</f>
        <v>0.16764487624416002</v>
      </c>
      <c r="AU125" s="326">
        <f>AT125*MoM!AY125/100*$A125</f>
        <v>0.16784605009565304</v>
      </c>
    </row>
    <row r="126" spans="1:47" ht="26.25" x14ac:dyDescent="0.45">
      <c r="A126" s="326">
        <f>IF(ToSep25!AZ126=0,0,1)</f>
        <v>1</v>
      </c>
      <c r="B126" s="202" t="s">
        <v>125</v>
      </c>
      <c r="C126" s="202" t="s">
        <v>125</v>
      </c>
      <c r="D126" s="202" t="s">
        <v>125</v>
      </c>
      <c r="E126" s="202" t="s">
        <v>125</v>
      </c>
      <c r="F126" s="202" t="s">
        <v>125</v>
      </c>
      <c r="G126" s="327">
        <f>IF($A126=1,INDEX('2023'!$C:$C,MATCH(Веса!$C126,'2023'!$B:$B,0)),0)</f>
        <v>0.111</v>
      </c>
      <c r="H126" s="326">
        <f>G126*MoM!L126/100*$A126</f>
        <v>0.1109223</v>
      </c>
      <c r="I126" s="326">
        <f>H126*MoM!M126/100*$A126</f>
        <v>0.11118851352</v>
      </c>
      <c r="J126" s="326">
        <f>I126*MoM!N126/100*$A126</f>
        <v>0.11196683311464001</v>
      </c>
      <c r="K126" s="326">
        <f>J126*MoM!O126/100*$A126</f>
        <v>0.1119444397480171</v>
      </c>
      <c r="L126" s="326">
        <f>K126*MoM!P126/100*$A126</f>
        <v>0.11175413420044547</v>
      </c>
      <c r="M126" s="326">
        <f>L126*MoM!Q126/100*$A126</f>
        <v>0.111385345557584</v>
      </c>
      <c r="N126" s="326">
        <f>M126*MoM!R126/100*$A126</f>
        <v>0.11144103823036279</v>
      </c>
      <c r="O126" s="326">
        <f>N126*MoM!S126/100*$A126</f>
        <v>0.11244400757443605</v>
      </c>
      <c r="P126" s="326">
        <f>O126*MoM!T126/100*$A126</f>
        <v>0.11334355963503154</v>
      </c>
      <c r="Q126" s="326">
        <f>P126*MoM!U126/100*$A126</f>
        <v>0.11387627436531618</v>
      </c>
      <c r="R126" s="326">
        <f>Q126*MoM!V126/100*$A126</f>
        <v>0.11445704336457929</v>
      </c>
      <c r="S126" s="327">
        <f>IF($A126=1,INDEX('2024'!$B:$B,MATCH(Веса!D126,'2024'!$A:$A,0)),0)</f>
        <v>0.111</v>
      </c>
      <c r="T126" s="326">
        <f>S126*MoM!X126/100*$A126</f>
        <v>0.1106781</v>
      </c>
      <c r="U126" s="326">
        <f>T126*MoM!Y126/100*$A126</f>
        <v>0.11119828707</v>
      </c>
      <c r="V126" s="326">
        <f>U126*MoM!Z126/100*$A126</f>
        <v>0.11175427850535</v>
      </c>
      <c r="W126" s="326">
        <f>V126*MoM!AA126/100*$A126</f>
        <v>0.1121342430522682</v>
      </c>
      <c r="X126" s="326">
        <f>W126*MoM!AB126/100*$A126</f>
        <v>0.11232487126545707</v>
      </c>
      <c r="Y126" s="326">
        <f>X126*MoM!AC126/100*$A126</f>
        <v>0.11234733623971016</v>
      </c>
      <c r="Z126" s="326">
        <f>Y126*MoM!AD126/100*$A126</f>
        <v>0.11234733623971016</v>
      </c>
      <c r="AA126" s="326">
        <f>Z126*MoM!AE126/100*$A126</f>
        <v>0.11290907292090871</v>
      </c>
      <c r="AB126" s="326">
        <f>AA126*MoM!AF126/100*$A126</f>
        <v>0.11313489106675054</v>
      </c>
      <c r="AC126" s="326">
        <f>AB126*MoM!AG126/100*$A126</f>
        <v>0.11327065293603064</v>
      </c>
      <c r="AD126" s="326">
        <f>AC126*MoM!AH126/100*$A126</f>
        <v>0.11378037087424278</v>
      </c>
      <c r="AE126" s="327">
        <f>IF($A126=1,INDEX('2025'!$C:$C,MATCH(Веса!$E126,'2025'!$B:$B,0)),0)</f>
        <v>0.105</v>
      </c>
      <c r="AF126" s="326">
        <f>AE126*MoM!AJ126/100*$A126</f>
        <v>0.10467449999999999</v>
      </c>
      <c r="AG126" s="326">
        <f>AF126*MoM!AK126/100*$A126</f>
        <v>0.10507226309999998</v>
      </c>
      <c r="AH126" s="326">
        <f>AG126*MoM!AL126/100*$A126</f>
        <v>0.10530342207881997</v>
      </c>
      <c r="AI126" s="326">
        <f>AH126*MoM!AM126/100*$A126</f>
        <v>0.10562986268726432</v>
      </c>
      <c r="AJ126" s="326">
        <f>AI126*MoM!AN126/100*$A126</f>
        <v>0.10549254386577088</v>
      </c>
      <c r="AK126" s="326">
        <f>AJ126*MoM!AO126/100*$A126</f>
        <v>0.10531320654119908</v>
      </c>
      <c r="AL126" s="326">
        <f>AK126*MoM!AP126/100*$A126</f>
        <v>0.10517629937269551</v>
      </c>
      <c r="AM126" s="326">
        <f>AL126*MoM!AQ126/100*$A126</f>
        <v>0.10605978028742616</v>
      </c>
      <c r="AN126" s="326">
        <f>AM126*MoM!AR126/100*$A126</f>
        <v>0.10646280745251838</v>
      </c>
      <c r="AO126" s="326">
        <f>AN126*MoM!AS126/100*$A126</f>
        <v>0.10682478099785694</v>
      </c>
      <c r="AP126" s="326">
        <f>AO126*MoM!AT126/100*$A126</f>
        <v>0.10723071516564879</v>
      </c>
      <c r="AQ126" s="327">
        <f>IF($A126=1,INDEX('2026'!$C:$C, MATCH(Веса!$F126,'2026'!$B:$B,0)),0)</f>
        <v>0.12</v>
      </c>
      <c r="AR126" s="326">
        <f>AQ126*MoM!AV126/100*$A126</f>
        <v>0.119976</v>
      </c>
      <c r="AS126" s="326">
        <f>AR126*MoM!AW126/100*$A126</f>
        <v>0.11931613200000001</v>
      </c>
      <c r="AT126" s="326">
        <f>AS126*MoM!AX126/100*$A126</f>
        <v>0.11870761972680001</v>
      </c>
      <c r="AU126" s="326">
        <f>AT126*MoM!AY126/100*$A126</f>
        <v>0.11870761972680001</v>
      </c>
    </row>
    <row r="127" spans="1:47" ht="26.25" x14ac:dyDescent="0.45">
      <c r="A127" s="326">
        <f>IF(ToSep25!AZ127=0,0,1)</f>
        <v>1</v>
      </c>
      <c r="B127" s="202" t="s">
        <v>126</v>
      </c>
      <c r="C127" s="202" t="s">
        <v>126</v>
      </c>
      <c r="D127" s="202" t="s">
        <v>126</v>
      </c>
      <c r="E127" s="202" t="s">
        <v>126</v>
      </c>
      <c r="F127" s="202" t="s">
        <v>126</v>
      </c>
      <c r="G127" s="327">
        <f>IF($A127=1,INDEX('2023'!$C:$C,MATCH(Веса!$C127,'2023'!$B:$B,0)),0)</f>
        <v>0.13200000000000001</v>
      </c>
      <c r="H127" s="326">
        <f>G127*MoM!L127/100*$A127</f>
        <v>0.1322112</v>
      </c>
      <c r="I127" s="326">
        <f>H127*MoM!M127/100*$A127</f>
        <v>0.13268716032</v>
      </c>
      <c r="J127" s="326">
        <f>I127*MoM!N127/100*$A127</f>
        <v>0.13304541565286399</v>
      </c>
      <c r="K127" s="326">
        <f>J127*MoM!O127/100*$A127</f>
        <v>0.13293897932034171</v>
      </c>
      <c r="L127" s="326">
        <f>K127*MoM!P127/100*$A127</f>
        <v>0.13291239152447765</v>
      </c>
      <c r="M127" s="326">
        <f>L127*MoM!Q127/100*$A127</f>
        <v>0.13239403319753218</v>
      </c>
      <c r="N127" s="326">
        <f>M127*MoM!R127/100*$A127</f>
        <v>0.13287065171704329</v>
      </c>
      <c r="O127" s="326">
        <f>N127*MoM!S127/100*$A127</f>
        <v>0.13411963584318351</v>
      </c>
      <c r="P127" s="326">
        <f>O127*MoM!T127/100*$A127</f>
        <v>0.13468293831372488</v>
      </c>
      <c r="Q127" s="326">
        <f>P127*MoM!U127/100*$A127</f>
        <v>0.13536982129912489</v>
      </c>
      <c r="R127" s="326">
        <f>Q127*MoM!V127/100*$A127</f>
        <v>0.13559994999533342</v>
      </c>
      <c r="S127" s="327">
        <f>IF($A127=1,INDEX('2024'!$B:$B,MATCH(Веса!D127,'2024'!$A:$A,0)),0)</f>
        <v>0.13300000000000001</v>
      </c>
      <c r="T127" s="326">
        <f>S127*MoM!X127/100*$A127</f>
        <v>0.1328936</v>
      </c>
      <c r="U127" s="326">
        <f>T127*MoM!Y127/100*$A127</f>
        <v>0.13326570207999999</v>
      </c>
      <c r="V127" s="326">
        <f>U127*MoM!Z127/100*$A127</f>
        <v>0.13387872430956799</v>
      </c>
      <c r="W127" s="326">
        <f>V127*MoM!AA127/100*$A127</f>
        <v>0.13512379644564698</v>
      </c>
      <c r="X127" s="326">
        <f>W127*MoM!AB127/100*$A127</f>
        <v>0.13535350689960457</v>
      </c>
      <c r="Y127" s="326">
        <f>X127*MoM!AC127/100*$A127</f>
        <v>0.13502865848304552</v>
      </c>
      <c r="Z127" s="326">
        <f>Y127*MoM!AD127/100*$A127</f>
        <v>0.13461006964174807</v>
      </c>
      <c r="AA127" s="326">
        <f>Z127*MoM!AE127/100*$A127</f>
        <v>0.13505428287156584</v>
      </c>
      <c r="AB127" s="326">
        <f>AA127*MoM!AF127/100*$A127</f>
        <v>0.13625626598912277</v>
      </c>
      <c r="AC127" s="326">
        <f>AB127*MoM!AG127/100*$A127</f>
        <v>0.13689667043927164</v>
      </c>
      <c r="AD127" s="326">
        <f>AC127*MoM!AH127/100*$A127</f>
        <v>0.13656811843021741</v>
      </c>
      <c r="AE127" s="327">
        <f>IF($A127=1,INDEX('2025'!$C:$C,MATCH(Веса!$E127,'2025'!$B:$B,0)),0)</f>
        <v>0.14399999999999999</v>
      </c>
      <c r="AF127" s="326">
        <f>AE127*MoM!AJ127/100*$A127</f>
        <v>0.14430239999999997</v>
      </c>
      <c r="AG127" s="326">
        <f>AF127*MoM!AK127/100*$A127</f>
        <v>0.14450442335999997</v>
      </c>
      <c r="AH127" s="326">
        <f>AG127*MoM!AL127/100*$A127</f>
        <v>0.14560265697753599</v>
      </c>
      <c r="AI127" s="326">
        <f>AH127*MoM!AM127/100*$A127</f>
        <v>0.14550073511765174</v>
      </c>
      <c r="AJ127" s="326">
        <f>AI127*MoM!AN127/100*$A127</f>
        <v>0.14551528519116352</v>
      </c>
      <c r="AK127" s="326">
        <f>AJ127*MoM!AO127/100*$A127</f>
        <v>0.14507873933559004</v>
      </c>
      <c r="AL127" s="326">
        <f>AK127*MoM!AP127/100*$A127</f>
        <v>0.14500619996592223</v>
      </c>
      <c r="AM127" s="326">
        <f>AL127*MoM!AQ127/100*$A127</f>
        <v>0.14576023220574502</v>
      </c>
      <c r="AN127" s="326">
        <f>AM127*MoM!AR127/100*$A127</f>
        <v>0.14592056846117132</v>
      </c>
      <c r="AO127" s="326">
        <f>AN127*MoM!AS127/100*$A127</f>
        <v>0.14644588250763155</v>
      </c>
      <c r="AP127" s="326">
        <f>AO127*MoM!AT127/100*$A127</f>
        <v>0.14627014744862238</v>
      </c>
      <c r="AQ127" s="327">
        <f>IF($A127=1,INDEX('2026'!$C:$C, MATCH(Веса!$F127,'2026'!$B:$B,0)),0)</f>
        <v>0.155</v>
      </c>
      <c r="AR127" s="326">
        <f>AQ127*MoM!AV127/100*$A127</f>
        <v>0.15490700000000002</v>
      </c>
      <c r="AS127" s="326">
        <f>AR127*MoM!AW127/100*$A127</f>
        <v>0.15490700000000002</v>
      </c>
      <c r="AT127" s="326">
        <f>AS127*MoM!AX127/100*$A127</f>
        <v>0.15526328610000001</v>
      </c>
      <c r="AU127" s="326">
        <f>AT127*MoM!AY127/100*$A127</f>
        <v>0.15565144431525002</v>
      </c>
    </row>
    <row r="128" spans="1:47" ht="28.5" x14ac:dyDescent="0.45">
      <c r="A128" s="326">
        <f>IF(ToSep25!AZ128=0,0,1)</f>
        <v>1</v>
      </c>
      <c r="B128" s="202" t="s">
        <v>473</v>
      </c>
      <c r="C128" s="273" t="s">
        <v>127</v>
      </c>
      <c r="D128" s="273" t="s">
        <v>127</v>
      </c>
      <c r="E128" s="273" t="s">
        <v>127</v>
      </c>
      <c r="F128" s="202" t="s">
        <v>473</v>
      </c>
      <c r="G128" s="327">
        <f>IF($A128=1,INDEX('2023'!$C:$C,MATCH(Веса!$C128,'2023'!$B:$B,0)),0)</f>
        <v>0.121</v>
      </c>
      <c r="H128" s="326">
        <f>G128*MoM!L128/100*$A128</f>
        <v>0.12092739999999999</v>
      </c>
      <c r="I128" s="326">
        <f>H128*MoM!M128/100*$A128</f>
        <v>0.12074600889999998</v>
      </c>
      <c r="J128" s="326">
        <f>I128*MoM!N128/100*$A128</f>
        <v>0.12113239612847997</v>
      </c>
      <c r="K128" s="326">
        <f>J128*MoM!O128/100*$A128</f>
        <v>0.12118084908693136</v>
      </c>
      <c r="L128" s="326">
        <f>K128*MoM!P128/100*$A128</f>
        <v>0.12133838419074436</v>
      </c>
      <c r="M128" s="326">
        <f>L128*MoM!Q128/100*$A128</f>
        <v>0.12073169226979064</v>
      </c>
      <c r="N128" s="326">
        <f>M128*MoM!R128/100*$A128</f>
        <v>0.12051437522370501</v>
      </c>
      <c r="O128" s="326">
        <f>N128*MoM!S128/100*$A128</f>
        <v>0.12111694709982354</v>
      </c>
      <c r="P128" s="326">
        <f>O128*MoM!T128/100*$A128</f>
        <v>0.12141973946757309</v>
      </c>
      <c r="Q128" s="326">
        <f>P128*MoM!U128/100*$A128</f>
        <v>0.12220896777411232</v>
      </c>
      <c r="R128" s="326">
        <f>Q128*MoM!V128/100*$A128</f>
        <v>0.12272224543876359</v>
      </c>
      <c r="S128" s="327">
        <f>IF($A128=1,INDEX('2024'!$B:$B,MATCH(Веса!D128,'2024'!$A:$A,0)),0)</f>
        <v>0.122</v>
      </c>
      <c r="T128" s="326">
        <f>S128*MoM!X128/100*$A128</f>
        <v>0.1218292</v>
      </c>
      <c r="U128" s="326">
        <f>T128*MoM!Y128/100*$A128</f>
        <v>0.12243834599999999</v>
      </c>
      <c r="V128" s="326">
        <f>U128*MoM!Z128/100*$A128</f>
        <v>0.12286688021099998</v>
      </c>
      <c r="W128" s="326">
        <f>V128*MoM!AA128/100*$A128</f>
        <v>0.12303889384329539</v>
      </c>
      <c r="X128" s="326">
        <f>W128*MoM!AB128/100*$A128</f>
        <v>0.12374021553820218</v>
      </c>
      <c r="Y128" s="326">
        <f>X128*MoM!AC128/100*$A128</f>
        <v>0.12365359738732545</v>
      </c>
      <c r="Z128" s="326">
        <f>Y128*MoM!AD128/100*$A128</f>
        <v>0.12355467450941558</v>
      </c>
      <c r="AA128" s="326">
        <f>Z128*MoM!AE128/100*$A128</f>
        <v>0.12354231904196464</v>
      </c>
      <c r="AB128" s="326">
        <f>AA128*MoM!AF128/100*$A128</f>
        <v>0.12419709333288705</v>
      </c>
      <c r="AC128" s="326">
        <f>AB128*MoM!AG128/100*$A128</f>
        <v>0.12464420286888543</v>
      </c>
      <c r="AD128" s="326">
        <f>AC128*MoM!AH128/100*$A128</f>
        <v>0.12470652497031987</v>
      </c>
      <c r="AE128" s="327">
        <f>IF($A128=1,INDEX('2025'!$C:$C,MATCH(Веса!$E128,'2025'!$B:$B,0)),0)</f>
        <v>0.11899999999999999</v>
      </c>
      <c r="AF128" s="326">
        <f>AE128*MoM!AJ128/100*$A128</f>
        <v>0.1188096</v>
      </c>
      <c r="AG128" s="326">
        <f>AF128*MoM!AK128/100*$A128</f>
        <v>0.11878583808</v>
      </c>
      <c r="AH128" s="326">
        <f>AG128*MoM!AL128/100*$A128</f>
        <v>0.118583902155264</v>
      </c>
      <c r="AI128" s="326">
        <f>AH128*MoM!AM128/100*$A128</f>
        <v>0.11902266259323849</v>
      </c>
      <c r="AJ128" s="326">
        <f>AI128*MoM!AN128/100*$A128</f>
        <v>0.11891554219690458</v>
      </c>
      <c r="AK128" s="326">
        <f>AJ128*MoM!AO128/100*$A128</f>
        <v>0.11872527732938953</v>
      </c>
      <c r="AL128" s="326">
        <f>AK128*MoM!AP128/100*$A128</f>
        <v>0.11851157183019662</v>
      </c>
      <c r="AM128" s="326">
        <f>AL128*MoM!AQ128/100*$A128</f>
        <v>0.11929374820427592</v>
      </c>
      <c r="AN128" s="326">
        <f>AM128*MoM!AR128/100*$A128</f>
        <v>0.11989021694529731</v>
      </c>
      <c r="AO128" s="326">
        <f>AN128*MoM!AS128/100*$A128</f>
        <v>0.1202498875961332</v>
      </c>
      <c r="AP128" s="326">
        <f>AO128*MoM!AT128/100*$A128</f>
        <v>0.12051443734884469</v>
      </c>
      <c r="AQ128" s="327">
        <f>IF($A128=1,INDEX('2026'!$C:$C, MATCH(Веса!$F128,'2026'!$B:$B,0)),0)</f>
        <v>9.9000000000000005E-2</v>
      </c>
      <c r="AR128" s="326">
        <f>AQ128*MoM!AV128/100*$A128</f>
        <v>9.8673300000000005E-2</v>
      </c>
      <c r="AS128" s="326">
        <f>AR128*MoM!AW128/100*$A128</f>
        <v>9.8189800830000007E-2</v>
      </c>
      <c r="AT128" s="326">
        <f>AS128*MoM!AX128/100*$A128</f>
        <v>9.8170162869834016E-2</v>
      </c>
      <c r="AU128" s="326">
        <f>AT128*MoM!AY128/100*$A128</f>
        <v>9.8710098765618107E-2</v>
      </c>
    </row>
    <row r="129" spans="1:47" x14ac:dyDescent="0.45">
      <c r="A129" s="326">
        <f>IF(ToSep25!AZ129=0,0,1)</f>
        <v>1</v>
      </c>
      <c r="B129" s="202" t="s">
        <v>128</v>
      </c>
      <c r="C129" s="202" t="s">
        <v>128</v>
      </c>
      <c r="D129" s="202" t="s">
        <v>128</v>
      </c>
      <c r="E129" s="202" t="s">
        <v>128</v>
      </c>
      <c r="F129" s="202" t="s">
        <v>128</v>
      </c>
      <c r="G129" s="327">
        <f>IF($A129=1,INDEX('2023'!$C:$C,MATCH(Веса!$C129,'2023'!$B:$B,0)),0)</f>
        <v>0.24299999999999999</v>
      </c>
      <c r="H129" s="326">
        <f>G129*MoM!L129/100*$A129</f>
        <v>0.24292710000000001</v>
      </c>
      <c r="I129" s="326">
        <f>H129*MoM!M129/100*$A129</f>
        <v>0.24261129477000001</v>
      </c>
      <c r="J129" s="326">
        <f>I129*MoM!N129/100*$A129</f>
        <v>0.24413974592705098</v>
      </c>
      <c r="K129" s="326">
        <f>J129*MoM!O129/100*$A129</f>
        <v>0.24450595554594159</v>
      </c>
      <c r="L129" s="326">
        <f>K129*MoM!P129/100*$A129</f>
        <v>0.24448150495038701</v>
      </c>
      <c r="M129" s="326">
        <f>L129*MoM!Q129/100*$A129</f>
        <v>0.24357692338207054</v>
      </c>
      <c r="N129" s="326">
        <f>M129*MoM!R129/100*$A129</f>
        <v>0.24401536184415829</v>
      </c>
      <c r="O129" s="326">
        <f>N129*MoM!S129/100*$A129</f>
        <v>0.24530864326193233</v>
      </c>
      <c r="P129" s="326">
        <f>O129*MoM!T129/100*$A129</f>
        <v>0.24655971734256821</v>
      </c>
      <c r="Q129" s="326">
        <f>P129*MoM!U129/100*$A129</f>
        <v>0.24712680469245613</v>
      </c>
      <c r="R129" s="326">
        <f>Q129*MoM!V129/100*$A129</f>
        <v>0.24833772603544915</v>
      </c>
      <c r="S129" s="327">
        <f>IF($A129=1,INDEX('2024'!$B:$B,MATCH(Веса!D129,'2024'!$A:$A,0)),0)</f>
        <v>0.26</v>
      </c>
      <c r="T129" s="326">
        <f>S129*MoM!X129/100*$A129</f>
        <v>0.26041599999999998</v>
      </c>
      <c r="U129" s="326">
        <f>T129*MoM!Y129/100*$A129</f>
        <v>0.26111912319999997</v>
      </c>
      <c r="V129" s="326">
        <f>U129*MoM!Z129/100*$A129</f>
        <v>0.26070133260287998</v>
      </c>
      <c r="W129" s="326">
        <f>V129*MoM!AA129/100*$A129</f>
        <v>0.26302157446304564</v>
      </c>
      <c r="X129" s="326">
        <f>W129*MoM!AB129/100*$A129</f>
        <v>0.26325829388006239</v>
      </c>
      <c r="Y129" s="326">
        <f>X129*MoM!AC129/100*$A129</f>
        <v>0.26304768724495831</v>
      </c>
      <c r="Z129" s="326">
        <f>Y129*MoM!AD129/100*$A129</f>
        <v>0.26286355386388682</v>
      </c>
      <c r="AA129" s="326">
        <f>Z129*MoM!AE129/100*$A129</f>
        <v>0.26288984021927325</v>
      </c>
      <c r="AB129" s="326">
        <f>AA129*MoM!AF129/100*$A129</f>
        <v>0.2638099546600407</v>
      </c>
      <c r="AC129" s="326">
        <f>AB129*MoM!AG129/100*$A129</f>
        <v>0.26410014561016676</v>
      </c>
      <c r="AD129" s="326">
        <f>AC129*MoM!AH129/100*$A129</f>
        <v>0.26396809553736167</v>
      </c>
      <c r="AE129" s="327">
        <f>IF($A129=1,INDEX('2025'!$C:$C,MATCH(Веса!$E129,'2025'!$B:$B,0)),0)</f>
        <v>0.26800000000000002</v>
      </c>
      <c r="AF129" s="326">
        <f>AE129*MoM!AJ129/100*$A129</f>
        <v>0.26893800000000001</v>
      </c>
      <c r="AG129" s="326">
        <f>AF129*MoM!AK129/100*$A129</f>
        <v>0.26901868140000001</v>
      </c>
      <c r="AH129" s="326">
        <f>AG129*MoM!AL129/100*$A129</f>
        <v>0.26955671876280002</v>
      </c>
      <c r="AI129" s="326">
        <f>AH129*MoM!AM129/100*$A129</f>
        <v>0.27101232504411915</v>
      </c>
      <c r="AJ129" s="326">
        <f>AI129*MoM!AN129/100*$A129</f>
        <v>0.26976566834891619</v>
      </c>
      <c r="AK129" s="326">
        <f>AJ129*MoM!AO129/100*$A129</f>
        <v>0.26822800403932739</v>
      </c>
      <c r="AL129" s="326">
        <f>AK129*MoM!AP129/100*$A129</f>
        <v>0.26785248483367236</v>
      </c>
      <c r="AM129" s="326">
        <f>AL129*MoM!AQ129/100*$A129</f>
        <v>0.26878996853059017</v>
      </c>
      <c r="AN129" s="326">
        <f>AM129*MoM!AR129/100*$A129</f>
        <v>0.26830614658723506</v>
      </c>
      <c r="AO129" s="326">
        <f>AN129*MoM!AS129/100*$A129</f>
        <v>0.26844029966052868</v>
      </c>
      <c r="AP129" s="326">
        <f>AO129*MoM!AT129/100*$A129</f>
        <v>0.26967512503896712</v>
      </c>
      <c r="AQ129" s="327">
        <f>IF($A129=1,INDEX('2026'!$C:$C, MATCH(Веса!$F129,'2026'!$B:$B,0)),0)</f>
        <v>0.28199999999999997</v>
      </c>
      <c r="AR129" s="326">
        <f>AQ129*MoM!AV129/100*$A129</f>
        <v>0.28143599999999996</v>
      </c>
      <c r="AS129" s="326">
        <f>AR129*MoM!AW129/100*$A129</f>
        <v>0.28022582519999994</v>
      </c>
      <c r="AT129" s="326">
        <f>AS129*MoM!AX129/100*$A129</f>
        <v>0.28061814135527996</v>
      </c>
      <c r="AU129" s="326">
        <f>AT129*MoM!AY129/100*$A129</f>
        <v>0.28103906856731287</v>
      </c>
    </row>
    <row r="130" spans="1:47" x14ac:dyDescent="0.45">
      <c r="A130" s="326">
        <f>IF(ToSep25!AZ130=0,0,1)</f>
        <v>1</v>
      </c>
      <c r="B130" s="202" t="s">
        <v>129</v>
      </c>
      <c r="C130" s="202" t="s">
        <v>129</v>
      </c>
      <c r="D130" s="202" t="s">
        <v>129</v>
      </c>
      <c r="E130" s="202" t="s">
        <v>129</v>
      </c>
      <c r="F130" s="202" t="s">
        <v>129</v>
      </c>
      <c r="G130" s="327">
        <f>IF($A130=1,INDEX('2023'!$C:$C,MATCH(Веса!$C130,'2023'!$B:$B,0)),0)</f>
        <v>7.6999999999999999E-2</v>
      </c>
      <c r="H130" s="326">
        <f>G130*MoM!L130/100*$A130</f>
        <v>7.7161699999999986E-2</v>
      </c>
      <c r="I130" s="326">
        <f>H130*MoM!M130/100*$A130</f>
        <v>7.7462630629999987E-2</v>
      </c>
      <c r="J130" s="326">
        <f>I130*MoM!N130/100*$A130</f>
        <v>7.7818958730897989E-2</v>
      </c>
      <c r="K130" s="326">
        <f>J130*MoM!O130/100*$A130</f>
        <v>7.8060197502963766E-2</v>
      </c>
      <c r="L130" s="326">
        <f>K130*MoM!P130/100*$A130</f>
        <v>7.816948177946792E-2</v>
      </c>
      <c r="M130" s="326">
        <f>L130*MoM!Q130/100*$A130</f>
        <v>7.8521244447475519E-2</v>
      </c>
      <c r="N130" s="326">
        <f>M130*MoM!R130/100*$A130</f>
        <v>7.8898146420823406E-2</v>
      </c>
      <c r="O130" s="326">
        <f>N130*MoM!S130/100*$A130</f>
        <v>7.9442543631127086E-2</v>
      </c>
      <c r="P130" s="326">
        <f>O130*MoM!T130/100*$A130</f>
        <v>7.97603138056516E-2</v>
      </c>
      <c r="Q130" s="326">
        <f>P130*MoM!U130/100*$A130</f>
        <v>8.0334588065052281E-2</v>
      </c>
      <c r="R130" s="326">
        <f>Q130*MoM!V130/100*$A130</f>
        <v>8.0912997099120657E-2</v>
      </c>
      <c r="S130" s="327">
        <f>IF($A130=1,INDEX('2024'!$B:$B,MATCH(Веса!D130,'2024'!$A:$A,0)),0)</f>
        <v>7.3999999999999996E-2</v>
      </c>
      <c r="T130" s="326">
        <f>S130*MoM!X130/100*$A130</f>
        <v>7.4140599999999987E-2</v>
      </c>
      <c r="U130" s="326">
        <f>T130*MoM!Y130/100*$A130</f>
        <v>7.4503888939999985E-2</v>
      </c>
      <c r="V130" s="326">
        <f>U130*MoM!Z130/100*$A130</f>
        <v>7.4995614607003991E-2</v>
      </c>
      <c r="W130" s="326">
        <f>V130*MoM!AA130/100*$A130</f>
        <v>7.5168104520600104E-2</v>
      </c>
      <c r="X130" s="326">
        <f>W130*MoM!AB130/100*$A130</f>
        <v>7.5551461853655175E-2</v>
      </c>
      <c r="Y130" s="326">
        <f>X130*MoM!AC130/100*$A130</f>
        <v>7.5868777993440523E-2</v>
      </c>
      <c r="Z130" s="326">
        <f>Y130*MoM!AD130/100*$A130</f>
        <v>7.5997754916029378E-2</v>
      </c>
      <c r="AA130" s="326">
        <f>Z130*MoM!AE130/100*$A130</f>
        <v>7.6005354691520977E-2</v>
      </c>
      <c r="AB130" s="326">
        <f>AA130*MoM!AF130/100*$A130</f>
        <v>7.6180167007311478E-2</v>
      </c>
      <c r="AC130" s="326">
        <f>AB130*MoM!AG130/100*$A130</f>
        <v>7.673628222646485E-2</v>
      </c>
      <c r="AD130" s="326">
        <f>AC130*MoM!AH130/100*$A130</f>
        <v>7.6966491073144239E-2</v>
      </c>
      <c r="AE130" s="327">
        <f>IF($A130=1,INDEX('2025'!$C:$C,MATCH(Веса!$E130,'2025'!$B:$B,0)),0)</f>
        <v>7.2999999999999995E-2</v>
      </c>
      <c r="AF130" s="326">
        <f>AE130*MoM!AJ130/100*$A130</f>
        <v>7.3211700000000005E-2</v>
      </c>
      <c r="AG130" s="326">
        <f>AF130*MoM!AK130/100*$A130</f>
        <v>7.3702218390000004E-2</v>
      </c>
      <c r="AH130" s="326">
        <f>AG130*MoM!AL130/100*$A130</f>
        <v>7.4033878372755005E-2</v>
      </c>
      <c r="AI130" s="326">
        <f>AH130*MoM!AM130/100*$A130</f>
        <v>7.4352224049757859E-2</v>
      </c>
      <c r="AJ130" s="326">
        <f>AI130*MoM!AN130/100*$A130</f>
        <v>7.4411705828997657E-2</v>
      </c>
      <c r="AK130" s="326">
        <f>AJ130*MoM!AO130/100*$A130</f>
        <v>7.473911733464525E-2</v>
      </c>
      <c r="AL130" s="326">
        <f>AK130*MoM!AP130/100*$A130</f>
        <v>7.5075443362651151E-2</v>
      </c>
      <c r="AM130" s="326">
        <f>AL130*MoM!AQ130/100*$A130</f>
        <v>7.5758629897251281E-2</v>
      </c>
      <c r="AN130" s="326">
        <f>AM130*MoM!AR130/100*$A130</f>
        <v>7.5728326445292385E-2</v>
      </c>
      <c r="AO130" s="326">
        <f>AN130*MoM!AS130/100*$A130</f>
        <v>7.6205414901897722E-2</v>
      </c>
      <c r="AP130" s="326">
        <f>AO130*MoM!AT130/100*$A130</f>
        <v>7.6662647391309097E-2</v>
      </c>
      <c r="AQ130" s="327">
        <f>IF($A130=1,INDEX('2026'!$C:$C, MATCH(Веса!$F130,'2026'!$B:$B,0)),0)</f>
        <v>7.3999999999999996E-2</v>
      </c>
      <c r="AR130" s="326">
        <f>AQ130*MoM!AV130/100*$A130</f>
        <v>7.4318200000000001E-2</v>
      </c>
      <c r="AS130" s="326">
        <f>AR130*MoM!AW130/100*$A130</f>
        <v>7.3939177179999996E-2</v>
      </c>
      <c r="AT130" s="326">
        <f>AS130*MoM!AX130/100*$A130</f>
        <v>7.4449357502541988E-2</v>
      </c>
      <c r="AU130" s="326">
        <f>AT130*MoM!AY130/100*$A130</f>
        <v>7.5104511848564356E-2</v>
      </c>
    </row>
    <row r="131" spans="1:47" x14ac:dyDescent="0.45">
      <c r="A131" s="326">
        <f>IF(ToSep25!AZ131=0,0,1)</f>
        <v>1</v>
      </c>
      <c r="B131" s="202" t="s">
        <v>130</v>
      </c>
      <c r="C131" s="202" t="s">
        <v>130</v>
      </c>
      <c r="D131" s="202" t="s">
        <v>130</v>
      </c>
      <c r="E131" s="202" t="s">
        <v>130</v>
      </c>
      <c r="F131" s="202" t="s">
        <v>130</v>
      </c>
      <c r="G131" s="327">
        <f>IF($A131=1,INDEX('2023'!$C:$C,MATCH(Веса!$C131,'2023'!$B:$B,0)),0)</f>
        <v>8.1000000000000003E-2</v>
      </c>
      <c r="H131" s="326">
        <f>G131*MoM!L131/100*$A131</f>
        <v>8.1234899999999999E-2</v>
      </c>
      <c r="I131" s="326">
        <f>H131*MoM!M131/100*$A131</f>
        <v>8.1559839600000003E-2</v>
      </c>
      <c r="J131" s="326">
        <f>I131*MoM!N131/100*$A131</f>
        <v>8.1910546910280005E-2</v>
      </c>
      <c r="K131" s="326">
        <f>J131*MoM!O131/100*$A131</f>
        <v>8.2361054918286547E-2</v>
      </c>
      <c r="L131" s="326">
        <f>K131*MoM!P131/100*$A131</f>
        <v>8.2624610294025055E-2</v>
      </c>
      <c r="M131" s="326">
        <f>L131*MoM!Q131/100*$A131</f>
        <v>8.2765072131524897E-2</v>
      </c>
      <c r="N131" s="326">
        <f>M131*MoM!R131/100*$A131</f>
        <v>8.3245109549887744E-2</v>
      </c>
      <c r="O131" s="326">
        <f>N131*MoM!S131/100*$A131</f>
        <v>8.3985991024881745E-2</v>
      </c>
      <c r="P131" s="326">
        <f>O131*MoM!T131/100*$A131</f>
        <v>8.4473109772826044E-2</v>
      </c>
      <c r="Q131" s="326">
        <f>P131*MoM!U131/100*$A131</f>
        <v>8.4971501120485723E-2</v>
      </c>
      <c r="R131" s="326">
        <f>Q131*MoM!V131/100*$A131</f>
        <v>8.5668267429673706E-2</v>
      </c>
      <c r="S131" s="327">
        <f>IF($A131=1,INDEX('2024'!$B:$B,MATCH(Веса!D131,'2024'!$A:$A,0)),0)</f>
        <v>8.7999999999999995E-2</v>
      </c>
      <c r="T131" s="326">
        <f>S131*MoM!X131/100*$A131</f>
        <v>8.8660000000000003E-2</v>
      </c>
      <c r="U131" s="326">
        <f>T131*MoM!Y131/100*$A131</f>
        <v>8.9023506000000002E-2</v>
      </c>
      <c r="V131" s="326">
        <f>U131*MoM!Z131/100*$A131</f>
        <v>8.9477525880599998E-2</v>
      </c>
      <c r="W131" s="326">
        <f>V131*MoM!AA131/100*$A131</f>
        <v>9.0175450582468675E-2</v>
      </c>
      <c r="X131" s="326">
        <f>W131*MoM!AB131/100*$A131</f>
        <v>9.0301696213284141E-2</v>
      </c>
      <c r="Y131" s="326">
        <f>X131*MoM!AC131/100*$A131</f>
        <v>9.0337816891769465E-2</v>
      </c>
      <c r="Z131" s="326">
        <f>Y131*MoM!AD131/100*$A131</f>
        <v>9.0545593870620542E-2</v>
      </c>
      <c r="AA131" s="326">
        <f>Z131*MoM!AE131/100*$A131</f>
        <v>9.1106976552618402E-2</v>
      </c>
      <c r="AB131" s="326">
        <f>AA131*MoM!AF131/100*$A131</f>
        <v>9.1544290040070975E-2</v>
      </c>
      <c r="AC131" s="326">
        <f>AB131*MoM!AG131/100*$A131</f>
        <v>9.214848235433544E-2</v>
      </c>
      <c r="AD131" s="326">
        <f>AC131*MoM!AH131/100*$A131</f>
        <v>9.2378853560221283E-2</v>
      </c>
      <c r="AE131" s="327">
        <f>IF($A131=1,INDEX('2025'!$C:$C,MATCH(Веса!$E131,'2025'!$B:$B,0)),0)</f>
        <v>8.5999999999999993E-2</v>
      </c>
      <c r="AF131" s="326">
        <f>AE131*MoM!AJ131/100*$A131</f>
        <v>8.6275199999999982E-2</v>
      </c>
      <c r="AG131" s="326">
        <f>AF131*MoM!AK131/100*$A131</f>
        <v>8.6516770559999984E-2</v>
      </c>
      <c r="AH131" s="326">
        <f>AG131*MoM!AL131/100*$A131</f>
        <v>8.6707107455231983E-2</v>
      </c>
      <c r="AI131" s="326">
        <f>AH131*MoM!AM131/100*$A131</f>
        <v>8.7062606595798439E-2</v>
      </c>
      <c r="AJ131" s="326">
        <f>AI131*MoM!AN131/100*$A131</f>
        <v>8.687106886128769E-2</v>
      </c>
      <c r="AK131" s="326">
        <f>AJ131*MoM!AO131/100*$A131</f>
        <v>8.7088246533440911E-2</v>
      </c>
      <c r="AL131" s="326">
        <f>AK131*MoM!AP131/100*$A131</f>
        <v>8.7506270116801427E-2</v>
      </c>
      <c r="AM131" s="326">
        <f>AL131*MoM!AQ131/100*$A131</f>
        <v>8.8337579682911047E-2</v>
      </c>
      <c r="AN131" s="326">
        <f>AM131*MoM!AR131/100*$A131</f>
        <v>8.8143237007608649E-2</v>
      </c>
      <c r="AO131" s="326">
        <f>AN131*MoM!AS131/100*$A131</f>
        <v>8.8434109689733753E-2</v>
      </c>
      <c r="AP131" s="326">
        <f>AO131*MoM!AT131/100*$A131</f>
        <v>8.9150425978220593E-2</v>
      </c>
      <c r="AQ131" s="327">
        <f>IF($A131=1,INDEX('2026'!$C:$C, MATCH(Веса!$F131,'2026'!$B:$B,0)),0)</f>
        <v>8.5999999999999993E-2</v>
      </c>
      <c r="AR131" s="326">
        <f>AQ131*MoM!AV131/100*$A131</f>
        <v>8.6232199999999981E-2</v>
      </c>
      <c r="AS131" s="326">
        <f>AR131*MoM!AW131/100*$A131</f>
        <v>8.6137344579999983E-2</v>
      </c>
      <c r="AT131" s="326">
        <f>AS131*MoM!AX131/100*$A131</f>
        <v>8.6636941178563978E-2</v>
      </c>
      <c r="AU131" s="326">
        <f>AT131*MoM!AY131/100*$A131</f>
        <v>8.7295381931521074E-2</v>
      </c>
    </row>
    <row r="132" spans="1:47" ht="26.25" x14ac:dyDescent="0.45">
      <c r="A132" s="326">
        <f>IF(ToSep25!AZ132=0,0,1)</f>
        <v>1</v>
      </c>
      <c r="B132" s="202" t="s">
        <v>131</v>
      </c>
      <c r="C132" s="202" t="s">
        <v>131</v>
      </c>
      <c r="D132" s="202" t="s">
        <v>131</v>
      </c>
      <c r="E132" s="202" t="s">
        <v>131</v>
      </c>
      <c r="F132" s="202" t="s">
        <v>131</v>
      </c>
      <c r="G132" s="327">
        <f>IF($A132=1,INDEX('2023'!$C:$C,MATCH(Веса!$C132,'2023'!$B:$B,0)),0)</f>
        <v>0.10199999999999999</v>
      </c>
      <c r="H132" s="326">
        <f>G132*MoM!L132/100*$A132</f>
        <v>0.10066379999999998</v>
      </c>
      <c r="I132" s="326">
        <f>H132*MoM!M132/100*$A132</f>
        <v>0.10015041461999998</v>
      </c>
      <c r="J132" s="326">
        <f>I132*MoM!N132/100*$A132</f>
        <v>9.9779858085905976E-2</v>
      </c>
      <c r="K132" s="326">
        <f>J132*MoM!O132/100*$A132</f>
        <v>9.9290936781285047E-2</v>
      </c>
      <c r="L132" s="326">
        <f>K132*MoM!P132/100*$A132</f>
        <v>9.9082425814044348E-2</v>
      </c>
      <c r="M132" s="326">
        <f>L132*MoM!Q132/100*$A132</f>
        <v>9.9082425814044348E-2</v>
      </c>
      <c r="N132" s="326">
        <f>M132*MoM!R132/100*$A132</f>
        <v>9.9052701086300127E-2</v>
      </c>
      <c r="O132" s="326">
        <f>N132*MoM!S132/100*$A132</f>
        <v>9.9746069993904229E-2</v>
      </c>
      <c r="P132" s="326">
        <f>O132*MoM!T132/100*$A132</f>
        <v>0.1013420071138067</v>
      </c>
      <c r="Q132" s="326">
        <f>P132*MoM!U132/100*$A132</f>
        <v>0.10310535803758693</v>
      </c>
      <c r="R132" s="326">
        <f>Q132*MoM!V132/100*$A132</f>
        <v>0.10386833768706506</v>
      </c>
      <c r="S132" s="327">
        <f>IF($A132=1,INDEX('2024'!$B:$B,MATCH(Веса!D132,'2024'!$A:$A,0)),0)</f>
        <v>0.1</v>
      </c>
      <c r="T132" s="326">
        <f>S132*MoM!X132/100*$A132</f>
        <v>9.9710000000000007E-2</v>
      </c>
      <c r="U132" s="326">
        <f>T132*MoM!Y132/100*$A132</f>
        <v>9.8663045000000019E-2</v>
      </c>
      <c r="V132" s="326">
        <f>U132*MoM!Z132/100*$A132</f>
        <v>9.8445986301000016E-2</v>
      </c>
      <c r="W132" s="326">
        <f>V132*MoM!AA132/100*$A132</f>
        <v>9.8219560532507716E-2</v>
      </c>
      <c r="X132" s="326">
        <f>W132*MoM!AB132/100*$A132</f>
        <v>9.7993655543282945E-2</v>
      </c>
      <c r="Y132" s="326">
        <f>X132*MoM!AC132/100*$A132</f>
        <v>9.8101448564380564E-2</v>
      </c>
      <c r="Z132" s="326">
        <f>Y132*MoM!AD132/100*$A132</f>
        <v>9.8189739868088516E-2</v>
      </c>
      <c r="AA132" s="326">
        <f>Z132*MoM!AE132/100*$A132</f>
        <v>9.9024352656967254E-2</v>
      </c>
      <c r="AB132" s="326">
        <f>AA132*MoM!AF132/100*$A132</f>
        <v>0.10011362053619388</v>
      </c>
      <c r="AC132" s="326">
        <f>AB132*MoM!AG132/100*$A132</f>
        <v>0.10131498398262821</v>
      </c>
      <c r="AD132" s="326">
        <f>AC132*MoM!AH132/100*$A132</f>
        <v>0.10207484636249792</v>
      </c>
      <c r="AE132" s="327">
        <f>IF($A132=1,INDEX('2025'!$C:$C,MATCH(Веса!$E132,'2025'!$B:$B,0)),0)</f>
        <v>9.5000000000000001E-2</v>
      </c>
      <c r="AF132" s="326">
        <f>AE132*MoM!AJ132/100*$A132</f>
        <v>9.4639000000000001E-2</v>
      </c>
      <c r="AG132" s="326">
        <f>AF132*MoM!AK132/100*$A132</f>
        <v>9.3825104600000001E-2</v>
      </c>
      <c r="AH132" s="326">
        <f>AG132*MoM!AL132/100*$A132</f>
        <v>9.3309066524700002E-2</v>
      </c>
      <c r="AI132" s="326">
        <f>AH132*MoM!AM132/100*$A132</f>
        <v>9.2413299486062889E-2</v>
      </c>
      <c r="AJ132" s="326">
        <f>AI132*MoM!AN132/100*$A132</f>
        <v>9.1951232988632586E-2</v>
      </c>
      <c r="AK132" s="326">
        <f>AJ132*MoM!AO132/100*$A132</f>
        <v>9.1675379289666681E-2</v>
      </c>
      <c r="AL132" s="326">
        <f>AK132*MoM!AP132/100*$A132</f>
        <v>9.1840394972388092E-2</v>
      </c>
      <c r="AM132" s="326">
        <f>AL132*MoM!AQ132/100*$A132</f>
        <v>9.2400621381719658E-2</v>
      </c>
      <c r="AN132" s="326">
        <f>AM132*MoM!AR132/100*$A132</f>
        <v>9.3130586290635253E-2</v>
      </c>
      <c r="AO132" s="326">
        <f>AN132*MoM!AS132/100*$A132</f>
        <v>9.4071205212170661E-2</v>
      </c>
      <c r="AP132" s="326">
        <f>AO132*MoM!AT132/100*$A132</f>
        <v>9.4231126261031348E-2</v>
      </c>
      <c r="AQ132" s="327">
        <f>IF($A132=1,INDEX('2026'!$C:$C, MATCH(Веса!$F132,'2026'!$B:$B,0)),0)</f>
        <v>8.4000000000000005E-2</v>
      </c>
      <c r="AR132" s="326">
        <f>AQ132*MoM!AV132/100*$A132</f>
        <v>8.3395200000000003E-2</v>
      </c>
      <c r="AS132" s="326">
        <f>AR132*MoM!AW132/100*$A132</f>
        <v>8.274471743999999E-2</v>
      </c>
      <c r="AT132" s="326">
        <f>AS132*MoM!AX132/100*$A132</f>
        <v>8.2488208815935979E-2</v>
      </c>
      <c r="AU132" s="326">
        <f>AT132*MoM!AY132/100*$A132</f>
        <v>8.230673475654092E-2</v>
      </c>
    </row>
    <row r="133" spans="1:47" ht="28.5" x14ac:dyDescent="0.45">
      <c r="A133" s="326">
        <f>IF(ToSep25!AZ133=0,0,1)</f>
        <v>1</v>
      </c>
      <c r="B133" s="211" t="s">
        <v>474</v>
      </c>
      <c r="C133" s="273" t="s">
        <v>132</v>
      </c>
      <c r="D133" s="273" t="s">
        <v>132</v>
      </c>
      <c r="E133" s="273" t="s">
        <v>132</v>
      </c>
      <c r="F133" s="211" t="s">
        <v>474</v>
      </c>
      <c r="G133" s="327">
        <f>IF($A133=1,INDEX('2023'!$C:$C,MATCH(Веса!$C133,'2023'!$B:$B,0)),0)</f>
        <v>7.4999999999999997E-2</v>
      </c>
      <c r="H133" s="326">
        <f>G133*MoM!L133/100*$A133</f>
        <v>7.5337500000000002E-2</v>
      </c>
      <c r="I133" s="326">
        <f>H133*MoM!M133/100*$A133</f>
        <v>7.5277230000000001E-2</v>
      </c>
      <c r="J133" s="326">
        <f>I133*MoM!N133/100*$A133</f>
        <v>7.5337451784000004E-2</v>
      </c>
      <c r="K133" s="326">
        <f>J133*MoM!O133/100*$A133</f>
        <v>7.5473059197211215E-2</v>
      </c>
      <c r="L133" s="326">
        <f>K133*MoM!P133/100*$A133</f>
        <v>7.5707025680722573E-2</v>
      </c>
      <c r="M133" s="326">
        <f>L133*MoM!Q133/100*$A133</f>
        <v>7.6130985024534623E-2</v>
      </c>
      <c r="N133" s="326">
        <f>M133*MoM!R133/100*$A133</f>
        <v>7.6915134170287336E-2</v>
      </c>
      <c r="O133" s="326">
        <f>N133*MoM!S133/100*$A133</f>
        <v>7.7561221297317753E-2</v>
      </c>
      <c r="P133" s="326">
        <f>O133*MoM!T133/100*$A133</f>
        <v>7.7592245785836692E-2</v>
      </c>
      <c r="Q133" s="326">
        <f>P133*MoM!U133/100*$A133</f>
        <v>7.7716393379094029E-2</v>
      </c>
      <c r="R133" s="326">
        <f>Q133*MoM!V133/100*$A133</f>
        <v>7.8182691739368593E-2</v>
      </c>
      <c r="S133" s="327">
        <f>IF($A133=1,INDEX('2024'!$B:$B,MATCH(Веса!D133,'2024'!$A:$A,0)),0)</f>
        <v>7.5999999999999998E-2</v>
      </c>
      <c r="T133" s="326">
        <f>S133*MoM!X133/100*$A133</f>
        <v>7.6053199999999987E-2</v>
      </c>
      <c r="U133" s="326">
        <f>T133*MoM!Y133/100*$A133</f>
        <v>7.6273754279999995E-2</v>
      </c>
      <c r="V133" s="326">
        <f>U133*MoM!Z133/100*$A133</f>
        <v>7.6548339795407996E-2</v>
      </c>
      <c r="W133" s="326">
        <f>V133*MoM!AA133/100*$A133</f>
        <v>7.683922348663054E-2</v>
      </c>
      <c r="X133" s="326">
        <f>W133*MoM!AB133/100*$A133</f>
        <v>7.7184999992320383E-2</v>
      </c>
      <c r="Y133" s="326">
        <f>X133*MoM!AC133/100*$A133</f>
        <v>7.7825635492256642E-2</v>
      </c>
      <c r="Z133" s="326">
        <f>Y133*MoM!AD133/100*$A133</f>
        <v>7.9203149240469589E-2</v>
      </c>
      <c r="AA133" s="326">
        <f>Z133*MoM!AE133/100*$A133</f>
        <v>8.0407037108924731E-2</v>
      </c>
      <c r="AB133" s="326">
        <f>AA133*MoM!AF133/100*$A133</f>
        <v>8.072866525736043E-2</v>
      </c>
      <c r="AC133" s="326">
        <f>AB133*MoM!AG133/100*$A133</f>
        <v>8.0898195454400884E-2</v>
      </c>
      <c r="AD133" s="326">
        <f>AC133*MoM!AH133/100*$A133</f>
        <v>8.1367404988036421E-2</v>
      </c>
      <c r="AE133" s="327">
        <f>IF($A133=1,INDEX('2025'!$C:$C,MATCH(Веса!$E133,'2025'!$B:$B,0)),0)</f>
        <v>6.5000000000000002E-2</v>
      </c>
      <c r="AF133" s="326">
        <f>AE133*MoM!AJ133/100*$A133</f>
        <v>6.5143000000000006E-2</v>
      </c>
      <c r="AG133" s="326">
        <f>AF133*MoM!AK133/100*$A133</f>
        <v>6.4986656800000014E-2</v>
      </c>
      <c r="AH133" s="326">
        <f>AG133*MoM!AL133/100*$A133</f>
        <v>6.5123128779280004E-2</v>
      </c>
      <c r="AI133" s="326">
        <f>AH133*MoM!AM133/100*$A133</f>
        <v>6.5305473539861991E-2</v>
      </c>
      <c r="AJ133" s="326">
        <f>AI133*MoM!AN133/100*$A133</f>
        <v>6.5357717918693881E-2</v>
      </c>
      <c r="AK133" s="326">
        <f>AJ133*MoM!AO133/100*$A133</f>
        <v>6.6096260131175116E-2</v>
      </c>
      <c r="AL133" s="326">
        <f>AK133*MoM!AP133/100*$A133</f>
        <v>6.6750613106473747E-2</v>
      </c>
      <c r="AM133" s="326">
        <f>AL133*MoM!AQ133/100*$A133</f>
        <v>6.7584995770304662E-2</v>
      </c>
      <c r="AN133" s="326">
        <f>AM133*MoM!AR133/100*$A133</f>
        <v>6.7030798804988162E-2</v>
      </c>
      <c r="AO133" s="326">
        <f>AN133*MoM!AS133/100*$A133</f>
        <v>6.682300332869269E-2</v>
      </c>
      <c r="AP133" s="326">
        <f>AO133*MoM!AT133/100*$A133</f>
        <v>6.6903190932687123E-2</v>
      </c>
      <c r="AQ133" s="327">
        <f>IF($A133=1,INDEX('2026'!$C:$C, MATCH(Веса!$F133,'2026'!$B:$B,0)),0)</f>
        <v>0.06</v>
      </c>
      <c r="AR133" s="326">
        <f>AQ133*MoM!AV133/100*$A133</f>
        <v>5.9922000000000003E-2</v>
      </c>
      <c r="AS133" s="326">
        <f>AR133*MoM!AW133/100*$A133</f>
        <v>5.971227300000001E-2</v>
      </c>
      <c r="AT133" s="326">
        <f>AS133*MoM!AX133/100*$A133</f>
        <v>5.9586877226700016E-2</v>
      </c>
      <c r="AU133" s="326">
        <f>AT133*MoM!AY133/100*$A133</f>
        <v>5.9896728988278858E-2</v>
      </c>
    </row>
    <row r="134" spans="1:47" ht="26.25" x14ac:dyDescent="0.45">
      <c r="A134" s="326">
        <f>IF(ToSep25!AZ134=0,0,1)</f>
        <v>1</v>
      </c>
      <c r="B134" s="202" t="s">
        <v>133</v>
      </c>
      <c r="C134" s="202" t="s">
        <v>133</v>
      </c>
      <c r="D134" s="202" t="s">
        <v>133</v>
      </c>
      <c r="E134" s="202" t="s">
        <v>133</v>
      </c>
      <c r="F134" s="202" t="s">
        <v>133</v>
      </c>
      <c r="G134" s="327">
        <f>IF($A134=1,INDEX('2023'!$C:$C,MATCH(Веса!$C134,'2023'!$B:$B,0)),0)</f>
        <v>9.5000000000000001E-2</v>
      </c>
      <c r="H134" s="326">
        <f>G134*MoM!L134/100*$A134</f>
        <v>9.5313499999999995E-2</v>
      </c>
      <c r="I134" s="326">
        <f>H134*MoM!M134/100*$A134</f>
        <v>9.5113341650000016E-2</v>
      </c>
      <c r="J134" s="326">
        <f>I134*MoM!N134/100*$A134</f>
        <v>9.552232901909502E-2</v>
      </c>
      <c r="K134" s="326">
        <f>J134*MoM!O134/100*$A134</f>
        <v>9.5589194649408377E-2</v>
      </c>
      <c r="L134" s="326">
        <f>K134*MoM!P134/100*$A134</f>
        <v>9.497742380365215E-2</v>
      </c>
      <c r="M134" s="326">
        <f>L134*MoM!Q134/100*$A134</f>
        <v>9.4844455410327044E-2</v>
      </c>
      <c r="N134" s="326">
        <f>M134*MoM!R134/100*$A134</f>
        <v>9.4322810905570251E-2</v>
      </c>
      <c r="O134" s="326">
        <f>N134*MoM!S134/100*$A134</f>
        <v>9.4841586365550887E-2</v>
      </c>
      <c r="P134" s="326">
        <f>O134*MoM!T134/100*$A134</f>
        <v>9.5495993311473182E-2</v>
      </c>
      <c r="Q134" s="326">
        <f>P134*MoM!U134/100*$A134</f>
        <v>9.5877977284719085E-2</v>
      </c>
      <c r="R134" s="326">
        <f>Q134*MoM!V134/100*$A134</f>
        <v>9.5695809127878118E-2</v>
      </c>
      <c r="S134" s="327">
        <f>IF($A134=1,INDEX('2024'!$B:$B,MATCH(Веса!D134,'2024'!$A:$A,0)),0)</f>
        <v>9.4E-2</v>
      </c>
      <c r="T134" s="326">
        <f>S134*MoM!X134/100*$A134</f>
        <v>9.3971800000000008E-2</v>
      </c>
      <c r="U134" s="326">
        <f>T134*MoM!Y134/100*$A134</f>
        <v>9.3990594359999999E-2</v>
      </c>
      <c r="V134" s="326">
        <f>U134*MoM!Z134/100*$A134</f>
        <v>9.4526340747852003E-2</v>
      </c>
      <c r="W134" s="326">
        <f>V134*MoM!AA134/100*$A134</f>
        <v>9.4894993476768622E-2</v>
      </c>
      <c r="X134" s="326">
        <f>W134*MoM!AB134/100*$A134</f>
        <v>9.5094272963069826E-2</v>
      </c>
      <c r="Y134" s="326">
        <f>X134*MoM!AC134/100*$A134</f>
        <v>9.495163155362521E-2</v>
      </c>
      <c r="Z134" s="326">
        <f>Y134*MoM!AD134/100*$A134</f>
        <v>9.5018097695712733E-2</v>
      </c>
      <c r="AA134" s="326">
        <f>Z134*MoM!AE134/100*$A134</f>
        <v>9.5341159227878156E-2</v>
      </c>
      <c r="AB134" s="326">
        <f>AA134*MoM!AF134/100*$A134</f>
        <v>9.5703455632944079E-2</v>
      </c>
      <c r="AC134" s="326">
        <f>AB134*MoM!AG134/100*$A134</f>
        <v>9.6124550837729042E-2</v>
      </c>
      <c r="AD134" s="326">
        <f>AC134*MoM!AH134/100*$A134</f>
        <v>9.6239900298734332E-2</v>
      </c>
      <c r="AE134" s="327">
        <f>IF($A134=1,INDEX('2025'!$C:$C,MATCH(Веса!$E134,'2025'!$B:$B,0)),0)</f>
        <v>7.1999999999999995E-2</v>
      </c>
      <c r="AF134" s="326">
        <f>AE134*MoM!AJ134/100*$A134</f>
        <v>7.1330399999999988E-2</v>
      </c>
      <c r="AG134" s="326">
        <f>AF134*MoM!AK134/100*$A134</f>
        <v>7.0795421999999983E-2</v>
      </c>
      <c r="AH134" s="326">
        <f>AG134*MoM!AL134/100*$A134</f>
        <v>7.1432580797999995E-2</v>
      </c>
      <c r="AI134" s="326">
        <f>AH134*MoM!AM134/100*$A134</f>
        <v>7.1168280249047394E-2</v>
      </c>
      <c r="AJ134" s="326">
        <f>AI134*MoM!AN134/100*$A134</f>
        <v>7.0200391637660356E-2</v>
      </c>
      <c r="AK134" s="326">
        <f>AJ134*MoM!AO134/100*$A134</f>
        <v>6.9357986938008431E-2</v>
      </c>
      <c r="AL134" s="326">
        <f>AK134*MoM!AP134/100*$A134</f>
        <v>6.8629728075159338E-2</v>
      </c>
      <c r="AM134" s="326">
        <f>AL134*MoM!AQ134/100*$A134</f>
        <v>6.8959150769920111E-2</v>
      </c>
      <c r="AN134" s="326">
        <f>AM134*MoM!AR134/100*$A134</f>
        <v>6.9269466948384761E-2</v>
      </c>
      <c r="AO134" s="326">
        <f>AN134*MoM!AS134/100*$A134</f>
        <v>6.9027023814065419E-2</v>
      </c>
      <c r="AP134" s="326">
        <f>AO134*MoM!AT134/100*$A134</f>
        <v>6.8999413004539795E-2</v>
      </c>
      <c r="AQ134" s="327">
        <f>IF($A134=1,INDEX('2026'!$C:$C, MATCH(Веса!$F134,'2026'!$B:$B,0)),0)</f>
        <v>6.8000000000000005E-2</v>
      </c>
      <c r="AR134" s="326">
        <f>AQ134*MoM!AV134/100*$A134</f>
        <v>6.7707600000000007E-2</v>
      </c>
      <c r="AS134" s="326">
        <f>AR134*MoM!AW134/100*$A134</f>
        <v>6.7497706440000013E-2</v>
      </c>
      <c r="AT134" s="326">
        <f>AS134*MoM!AX134/100*$A134</f>
        <v>6.7598952999660011E-2</v>
      </c>
      <c r="AU134" s="326">
        <f>AT134*MoM!AY134/100*$A134</f>
        <v>6.7450235303060768E-2</v>
      </c>
    </row>
    <row r="135" spans="1:47" ht="47.25" x14ac:dyDescent="0.5">
      <c r="A135" s="326">
        <f>IF(ToSep25!AZ135=0,0,1)</f>
        <v>1</v>
      </c>
      <c r="B135" s="202" t="s">
        <v>134</v>
      </c>
      <c r="C135" s="282" t="s">
        <v>1828</v>
      </c>
      <c r="D135" s="282" t="s">
        <v>1828</v>
      </c>
      <c r="E135" s="283" t="s">
        <v>134</v>
      </c>
      <c r="F135" s="202" t="s">
        <v>134</v>
      </c>
      <c r="G135" s="327">
        <f>IF($A135=1,INDEX('2023'!$C:$C,MATCH(Веса!$C135,'2023'!$B:$B,0)),0)</f>
        <v>7.0999999999999994E-2</v>
      </c>
      <c r="H135" s="326">
        <f>G135*MoM!L135/100*$A135</f>
        <v>7.1099399999999993E-2</v>
      </c>
      <c r="I135" s="326">
        <f>H135*MoM!M135/100*$A135</f>
        <v>7.1398017479999992E-2</v>
      </c>
      <c r="J135" s="326">
        <f>I135*MoM!N135/100*$A135</f>
        <v>7.156937272195199E-2</v>
      </c>
      <c r="K135" s="326">
        <f>J135*MoM!O135/100*$A135</f>
        <v>7.1705354530123694E-2</v>
      </c>
      <c r="L135" s="326">
        <f>K135*MoM!P135/100*$A135</f>
        <v>7.1963493806432133E-2</v>
      </c>
      <c r="M135" s="326">
        <f>L135*MoM!Q135/100*$A135</f>
        <v>7.2093028095283715E-2</v>
      </c>
      <c r="N135" s="326">
        <f>M135*MoM!R135/100*$A135</f>
        <v>7.2835586284665133E-2</v>
      </c>
      <c r="O135" s="326">
        <f>N135*MoM!S135/100*$A135</f>
        <v>7.4095641927389849E-2</v>
      </c>
      <c r="P135" s="326">
        <f>O135*MoM!T135/100*$A135</f>
        <v>7.417714713350998E-2</v>
      </c>
      <c r="Q135" s="326">
        <f>P135*MoM!U135/100*$A135</f>
        <v>7.4436767148477259E-2</v>
      </c>
      <c r="R135" s="326">
        <f>Q135*MoM!V135/100*$A135</f>
        <v>7.4459098178621799E-2</v>
      </c>
      <c r="S135" s="327">
        <f>IF($A135=1,INDEX('2024'!$B:$B,MATCH(Веса!D135,'2024'!$A:$A,0)),0)</f>
        <v>7.1999999999999995E-2</v>
      </c>
      <c r="T135" s="326">
        <f>S135*MoM!X135/100*$A135</f>
        <v>7.1928000000000006E-2</v>
      </c>
      <c r="U135" s="326">
        <f>T135*MoM!Y135/100*$A135</f>
        <v>7.2115012800000017E-2</v>
      </c>
      <c r="V135" s="326">
        <f>U135*MoM!Z135/100*$A135</f>
        <v>7.2273665828160014E-2</v>
      </c>
      <c r="W135" s="326">
        <f>V135*MoM!AA135/100*$A135</f>
        <v>7.2714535189711785E-2</v>
      </c>
      <c r="X135" s="326">
        <f>W135*MoM!AB135/100*$A135</f>
        <v>7.2881778620648124E-2</v>
      </c>
      <c r="Y135" s="326">
        <f>X135*MoM!AC135/100*$A135</f>
        <v>7.3209746624441047E-2</v>
      </c>
      <c r="Z135" s="326">
        <f>Y135*MoM!AD135/100*$A135</f>
        <v>7.4190757229208565E-2</v>
      </c>
      <c r="AA135" s="326">
        <f>Z135*MoM!AE135/100*$A135</f>
        <v>7.5392647496321741E-2</v>
      </c>
      <c r="AB135" s="326">
        <f>AA135*MoM!AF135/100*$A135</f>
        <v>7.5566050585563274E-2</v>
      </c>
      <c r="AC135" s="326">
        <f>AB135*MoM!AG135/100*$A135</f>
        <v>7.5671843056383054E-2</v>
      </c>
      <c r="AD135" s="326">
        <f>AC135*MoM!AH135/100*$A135</f>
        <v>7.5732380530828161E-2</v>
      </c>
      <c r="AE135" s="327">
        <f>IF($A135=1,INDEX('2025'!$C:$C,MATCH(Веса!$E135,'2025'!$B:$B,0)),0)</f>
        <v>7.2999999999999995E-2</v>
      </c>
      <c r="AF135" s="326">
        <f>AE135*MoM!AJ135/100*$A135</f>
        <v>7.3343099999999994E-2</v>
      </c>
      <c r="AG135" s="326">
        <f>AF135*MoM!AK135/100*$A135</f>
        <v>7.3460448959999994E-2</v>
      </c>
      <c r="AH135" s="326">
        <f>AG135*MoM!AL135/100*$A135</f>
        <v>7.381305911500799E-2</v>
      </c>
      <c r="AI135" s="326">
        <f>AH135*MoM!AM135/100*$A135</f>
        <v>7.4004973068707014E-2</v>
      </c>
      <c r="AJ135" s="326">
        <f>AI135*MoM!AN135/100*$A135</f>
        <v>7.4115980528310074E-2</v>
      </c>
      <c r="AK135" s="326">
        <f>AJ135*MoM!AO135/100*$A135</f>
        <v>7.4508795225110114E-2</v>
      </c>
      <c r="AL135" s="326">
        <f>AK135*MoM!AP135/100*$A135</f>
        <v>7.5276235815928738E-2</v>
      </c>
      <c r="AM135" s="326">
        <f>AL135*MoM!AQ135/100*$A135</f>
        <v>7.6096746786322361E-2</v>
      </c>
      <c r="AN135" s="326">
        <f>AM135*MoM!AR135/100*$A135</f>
        <v>7.5739092076426651E-2</v>
      </c>
      <c r="AO135" s="326">
        <f>AN135*MoM!AS135/100*$A135</f>
        <v>7.5542170437027933E-2</v>
      </c>
      <c r="AP135" s="326">
        <f>AO135*MoM!AT135/100*$A135</f>
        <v>7.5587495739290148E-2</v>
      </c>
      <c r="AQ135" s="327">
        <f>IF($A135=1,INDEX('2026'!$C:$C, MATCH(Веса!$F135,'2026'!$B:$B,0)),0)</f>
        <v>7.5999999999999998E-2</v>
      </c>
      <c r="AR135" s="326">
        <f>AQ135*MoM!AV135/100*$A135</f>
        <v>7.5809999999999989E-2</v>
      </c>
      <c r="AS135" s="326">
        <f>AR135*MoM!AW135/100*$A135</f>
        <v>7.5635636999999992E-2</v>
      </c>
      <c r="AT135" s="326">
        <f>AS135*MoM!AX135/100*$A135</f>
        <v>7.5779344710299984E-2</v>
      </c>
      <c r="AU135" s="326">
        <f>AT135*MoM!AY135/100*$A135</f>
        <v>7.6287066319858987E-2</v>
      </c>
    </row>
    <row r="136" spans="1:47" ht="78.75" x14ac:dyDescent="0.45">
      <c r="A136" s="326">
        <f>IF(ToSep25!AZ136=0,0,1)</f>
        <v>1</v>
      </c>
      <c r="B136" s="210" t="s">
        <v>475</v>
      </c>
      <c r="C136" s="282" t="s">
        <v>135</v>
      </c>
      <c r="D136" s="282" t="s">
        <v>135</v>
      </c>
      <c r="E136" s="282" t="s">
        <v>135</v>
      </c>
      <c r="F136" s="210" t="s">
        <v>475</v>
      </c>
      <c r="G136" s="327">
        <f>IF($A136=1,INDEX('2023'!$C:$C,MATCH(Веса!$C136,'2023'!$B:$B,0)),0)</f>
        <v>6.6000000000000003E-2</v>
      </c>
      <c r="H136" s="326">
        <f>G136*MoM!L136/100*$A136</f>
        <v>6.6000000000000003E-2</v>
      </c>
      <c r="I136" s="326">
        <f>H136*MoM!M136/100*$A136</f>
        <v>6.5940600000000002E-2</v>
      </c>
      <c r="J136" s="326">
        <f>I136*MoM!N136/100*$A136</f>
        <v>6.5868065340000004E-2</v>
      </c>
      <c r="K136" s="326">
        <f>J136*MoM!O136/100*$A136</f>
        <v>6.5861478533465995E-2</v>
      </c>
      <c r="L136" s="326">
        <f>K136*MoM!P136/100*$A136</f>
        <v>6.6177613630426638E-2</v>
      </c>
      <c r="M136" s="326">
        <f>L136*MoM!Q136/100*$A136</f>
        <v>6.6541590505393988E-2</v>
      </c>
      <c r="N136" s="326">
        <f>M136*MoM!R136/100*$A136</f>
        <v>6.7253585523801701E-2</v>
      </c>
      <c r="O136" s="326">
        <f>N136*MoM!S136/100*$A136</f>
        <v>6.8040452474430191E-2</v>
      </c>
      <c r="P136" s="326">
        <f>O136*MoM!T136/100*$A136</f>
        <v>6.7870351343244109E-2</v>
      </c>
      <c r="Q136" s="326">
        <f>P136*MoM!U136/100*$A136</f>
        <v>6.7700675464886007E-2</v>
      </c>
      <c r="R136" s="326">
        <f>Q136*MoM!V136/100*$A136</f>
        <v>6.7484033303398375E-2</v>
      </c>
      <c r="S136" s="327">
        <f>IF($A136=1,INDEX('2024'!$B:$B,MATCH(Веса!D136,'2024'!$A:$A,0)),0)</f>
        <v>6.5000000000000002E-2</v>
      </c>
      <c r="T136" s="326">
        <f>S136*MoM!X136/100*$A136</f>
        <v>6.4974000000000004E-2</v>
      </c>
      <c r="U136" s="326">
        <f>T136*MoM!Y136/100*$A136</f>
        <v>6.5077958399999997E-2</v>
      </c>
      <c r="V136" s="326">
        <f>U136*MoM!Z136/100*$A136</f>
        <v>6.5038911624959991E-2</v>
      </c>
      <c r="W136" s="326">
        <f>V136*MoM!AA136/100*$A136</f>
        <v>6.5129966101234935E-2</v>
      </c>
      <c r="X136" s="326">
        <f>W136*MoM!AB136/100*$A136</f>
        <v>6.5312330006318392E-2</v>
      </c>
      <c r="Y136" s="326">
        <f>X136*MoM!AC136/100*$A136</f>
        <v>6.5665016588352512E-2</v>
      </c>
      <c r="Z136" s="326">
        <f>Y136*MoM!AD136/100*$A136</f>
        <v>6.6636858833860127E-2</v>
      </c>
      <c r="AA136" s="326">
        <f>Z136*MoM!AE136/100*$A136</f>
        <v>6.7476483255166766E-2</v>
      </c>
      <c r="AB136" s="326">
        <f>AA136*MoM!AF136/100*$A136</f>
        <v>6.7368520881958507E-2</v>
      </c>
      <c r="AC136" s="326">
        <f>AB136*MoM!AG136/100*$A136</f>
        <v>6.7334836621517527E-2</v>
      </c>
      <c r="AD136" s="326">
        <f>AC136*MoM!AH136/100*$A136</f>
        <v>6.7153032562639436E-2</v>
      </c>
      <c r="AE136" s="327">
        <f>IF($A136=1,INDEX('2025'!$C:$C,MATCH(Веса!$E136,'2025'!$B:$B,0)),0)</f>
        <v>6.3E-2</v>
      </c>
      <c r="AF136" s="326">
        <f>AE136*MoM!AJ136/100*$A136</f>
        <v>6.2930700000000006E-2</v>
      </c>
      <c r="AG136" s="326">
        <f>AF136*MoM!AK136/100*$A136</f>
        <v>6.2767080180000004E-2</v>
      </c>
      <c r="AH136" s="326">
        <f>AG136*MoM!AL136/100*$A136</f>
        <v>6.2854954092252002E-2</v>
      </c>
      <c r="AI136" s="326">
        <f>AH136*MoM!AM136/100*$A136</f>
        <v>6.2836097606024321E-2</v>
      </c>
      <c r="AJ136" s="326">
        <f>AI136*MoM!AN136/100*$A136</f>
        <v>6.2905217313390951E-2</v>
      </c>
      <c r="AK136" s="326">
        <f>AJ136*MoM!AO136/100*$A136</f>
        <v>6.3182000269569868E-2</v>
      </c>
      <c r="AL136" s="326">
        <f>AK136*MoM!AP136/100*$A136</f>
        <v>6.4053911873289932E-2</v>
      </c>
      <c r="AM136" s="326">
        <f>AL136*MoM!AQ136/100*$A136</f>
        <v>6.4828964206956732E-2</v>
      </c>
      <c r="AN136" s="326">
        <f>AM136*MoM!AR136/100*$A136</f>
        <v>6.4602062832232396E-2</v>
      </c>
      <c r="AO136" s="326">
        <f>AN136*MoM!AS136/100*$A136</f>
        <v>6.4608523038515622E-2</v>
      </c>
      <c r="AP136" s="326">
        <f>AO136*MoM!AT136/100*$A136</f>
        <v>6.4731279232288802E-2</v>
      </c>
      <c r="AQ136" s="327">
        <f>IF($A136=1,INDEX('2026'!$C:$C, MATCH(Веса!$F136,'2026'!$B:$B,0)),0)</f>
        <v>6.4000000000000001E-2</v>
      </c>
      <c r="AR136" s="326">
        <f>AQ136*MoM!AV136/100*$A136</f>
        <v>6.4057600000000006E-2</v>
      </c>
      <c r="AS136" s="326">
        <f>AR136*MoM!AW136/100*$A136</f>
        <v>6.3570762239999995E-2</v>
      </c>
      <c r="AT136" s="326">
        <f>AS136*MoM!AX136/100*$A136</f>
        <v>6.3685189612031998E-2</v>
      </c>
      <c r="AU136" s="326">
        <f>AT136*MoM!AY136/100*$A136</f>
        <v>6.389535073775171E-2</v>
      </c>
    </row>
    <row r="137" spans="1:47" x14ac:dyDescent="0.45">
      <c r="A137" s="326">
        <f>IF(ToSep25!AZ137=0,0,1)</f>
        <v>1</v>
      </c>
      <c r="B137" s="210" t="s">
        <v>136</v>
      </c>
      <c r="C137" s="210" t="s">
        <v>136</v>
      </c>
      <c r="D137" s="210" t="s">
        <v>136</v>
      </c>
      <c r="E137" s="210" t="s">
        <v>136</v>
      </c>
      <c r="F137" s="210" t="s">
        <v>136</v>
      </c>
      <c r="G137" s="327">
        <f>IF($A137=1,INDEX('2023'!$C:$C,MATCH(Веса!$C137,'2023'!$B:$B,0)),0)</f>
        <v>7.5999999999999998E-2</v>
      </c>
      <c r="H137" s="326">
        <f>G137*MoM!L137/100*$A137</f>
        <v>7.5901200000000002E-2</v>
      </c>
      <c r="I137" s="326">
        <f>H137*MoM!M137/100*$A137</f>
        <v>7.5992281440000004E-2</v>
      </c>
      <c r="J137" s="326">
        <f>I137*MoM!N137/100*$A137</f>
        <v>7.6144266002880004E-2</v>
      </c>
      <c r="K137" s="326">
        <f>J137*MoM!O137/100*$A137</f>
        <v>7.6167109282680862E-2</v>
      </c>
      <c r="L137" s="326">
        <f>K137*MoM!P137/100*$A137</f>
        <v>7.6357527055887567E-2</v>
      </c>
      <c r="M137" s="326">
        <f>L137*MoM!Q137/100*$A137</f>
        <v>7.6556056626232882E-2</v>
      </c>
      <c r="N137" s="326">
        <f>M137*MoM!R137/100*$A137</f>
        <v>7.7551285362373906E-2</v>
      </c>
      <c r="O137" s="326">
        <f>N137*MoM!S137/100*$A137</f>
        <v>7.8280267444780213E-2</v>
      </c>
      <c r="P137" s="326">
        <f>O137*MoM!T137/100*$A137</f>
        <v>7.7943662294767652E-2</v>
      </c>
      <c r="Q137" s="326">
        <f>P137*MoM!U137/100*$A137</f>
        <v>7.7904690463620266E-2</v>
      </c>
      <c r="R137" s="326">
        <f>Q137*MoM!V137/100*$A137</f>
        <v>7.7967014215991157E-2</v>
      </c>
      <c r="S137" s="327">
        <f>IF($A137=1,INDEX('2024'!$B:$B,MATCH(Веса!D137,'2024'!$A:$A,0)),0)</f>
        <v>7.3999999999999996E-2</v>
      </c>
      <c r="T137" s="326">
        <f>S137*MoM!X137/100*$A137</f>
        <v>7.4014799999999992E-2</v>
      </c>
      <c r="U137" s="326">
        <f>T137*MoM!Y137/100*$A137</f>
        <v>7.4303457719999993E-2</v>
      </c>
      <c r="V137" s="326">
        <f>U137*MoM!Z137/100*$A137</f>
        <v>7.4474355672755996E-2</v>
      </c>
      <c r="W137" s="326">
        <f>V137*MoM!AA137/100*$A137</f>
        <v>7.4764805659879738E-2</v>
      </c>
      <c r="X137" s="326">
        <f>W137*MoM!AB137/100*$A137</f>
        <v>7.4921811751765488E-2</v>
      </c>
      <c r="Y137" s="326">
        <f>X137*MoM!AC137/100*$A137</f>
        <v>7.5154069368195964E-2</v>
      </c>
      <c r="Z137" s="326">
        <f>Y137*MoM!AD137/100*$A137</f>
        <v>7.6153618490792968E-2</v>
      </c>
      <c r="AA137" s="326">
        <f>Z137*MoM!AE137/100*$A137</f>
        <v>7.7090307998229732E-2</v>
      </c>
      <c r="AB137" s="326">
        <f>AA137*MoM!AF137/100*$A137</f>
        <v>7.696696350543257E-2</v>
      </c>
      <c r="AC137" s="326">
        <f>AB137*MoM!AG137/100*$A137</f>
        <v>7.6666792347761387E-2</v>
      </c>
      <c r="AD137" s="326">
        <f>AC137*MoM!AH137/100*$A137</f>
        <v>7.6528792121535419E-2</v>
      </c>
      <c r="AE137" s="327">
        <f>IF($A137=1,INDEX('2025'!$C:$C,MATCH(Веса!$E137,'2025'!$B:$B,0)),0)</f>
        <v>7.8E-2</v>
      </c>
      <c r="AF137" s="326">
        <f>AE137*MoM!AJ137/100*$A137</f>
        <v>7.8218399999999993E-2</v>
      </c>
      <c r="AG137" s="326">
        <f>AF137*MoM!AK137/100*$A137</f>
        <v>7.8179290799999995E-2</v>
      </c>
      <c r="AH137" s="326">
        <f>AG137*MoM!AL137/100*$A137</f>
        <v>7.8085475651039987E-2</v>
      </c>
      <c r="AI137" s="326">
        <f>AH137*MoM!AM137/100*$A137</f>
        <v>7.8530562862250908E-2</v>
      </c>
      <c r="AJ137" s="326">
        <f>AI137*MoM!AN137/100*$A137</f>
        <v>7.8719036213120305E-2</v>
      </c>
      <c r="AK137" s="326">
        <f>AJ137*MoM!AO137/100*$A137</f>
        <v>7.9128375201428527E-2</v>
      </c>
      <c r="AL137" s="326">
        <f>AK137*MoM!AP137/100*$A137</f>
        <v>7.995922314104352E-2</v>
      </c>
      <c r="AM137" s="326">
        <f>AL137*MoM!AQ137/100*$A137</f>
        <v>8.0806790906338577E-2</v>
      </c>
      <c r="AN137" s="326">
        <f>AM137*MoM!AR137/100*$A137</f>
        <v>8.0257304728175466E-2</v>
      </c>
      <c r="AO137" s="326">
        <f>AN137*MoM!AS137/100*$A137</f>
        <v>8.0169021692974476E-2</v>
      </c>
      <c r="AP137" s="326">
        <f>AO137*MoM!AT137/100*$A137</f>
        <v>8.0377461149376203E-2</v>
      </c>
      <c r="AQ137" s="327">
        <f>IF($A137=1,INDEX('2026'!$C:$C, MATCH(Веса!$F137,'2026'!$B:$B,0)),0)</f>
        <v>7.9000000000000001E-2</v>
      </c>
      <c r="AR137" s="326">
        <f>AQ137*MoM!AV137/100*$A137</f>
        <v>7.9142199999999996E-2</v>
      </c>
      <c r="AS137" s="326">
        <f>AR137*MoM!AW137/100*$A137</f>
        <v>7.9205513759999999E-2</v>
      </c>
      <c r="AT137" s="326">
        <f>AS137*MoM!AX137/100*$A137</f>
        <v>7.9268878171008E-2</v>
      </c>
      <c r="AU137" s="326">
        <f>AT137*MoM!AY137/100*$A137</f>
        <v>7.9340220161361913E-2</v>
      </c>
    </row>
    <row r="138" spans="1:47" ht="47.25" x14ac:dyDescent="0.45">
      <c r="A138" s="326">
        <f>IF(ToSep25!AZ138=0,0,1)</f>
        <v>1</v>
      </c>
      <c r="B138" s="202" t="s">
        <v>476</v>
      </c>
      <c r="C138" s="282" t="s">
        <v>137</v>
      </c>
      <c r="D138" s="282" t="s">
        <v>137</v>
      </c>
      <c r="E138" s="282" t="s">
        <v>137</v>
      </c>
      <c r="F138" s="202" t="s">
        <v>476</v>
      </c>
      <c r="G138" s="327">
        <f>IF($A138=1,INDEX('2023'!$C:$C,MATCH(Веса!$C138,'2023'!$B:$B,0)),0)</f>
        <v>4.1000000000000002E-2</v>
      </c>
      <c r="H138" s="326">
        <f>G138*MoM!L138/100*$A138</f>
        <v>4.1086099999999993E-2</v>
      </c>
      <c r="I138" s="326">
        <f>H138*MoM!M138/100*$A138</f>
        <v>4.1053231119999999E-2</v>
      </c>
      <c r="J138" s="326">
        <f>I138*MoM!N138/100*$A138</f>
        <v>4.1016283211991994E-2</v>
      </c>
      <c r="K138" s="326">
        <f>J138*MoM!O138/100*$A138</f>
        <v>4.1065502751846387E-2</v>
      </c>
      <c r="L138" s="326">
        <f>K138*MoM!P138/100*$A138</f>
        <v>4.1217445112028218E-2</v>
      </c>
      <c r="M138" s="326">
        <f>L138*MoM!Q138/100*$A138</f>
        <v>4.1390558381498736E-2</v>
      </c>
      <c r="N138" s="326">
        <f>M138*MoM!R138/100*$A138</f>
        <v>4.1800324909475571E-2</v>
      </c>
      <c r="O138" s="326">
        <f>N138*MoM!S138/100*$A138</f>
        <v>4.2352089198280644E-2</v>
      </c>
      <c r="P138" s="326">
        <f>O138*MoM!T138/100*$A138</f>
        <v>4.2081035827411649E-2</v>
      </c>
      <c r="Q138" s="326">
        <f>P138*MoM!U138/100*$A138</f>
        <v>4.2055787205915199E-2</v>
      </c>
      <c r="R138" s="326">
        <f>Q138*MoM!V138/100*$A138</f>
        <v>4.217354341009176E-2</v>
      </c>
      <c r="S138" s="327">
        <f>IF($A138=1,INDEX('2024'!$B:$B,MATCH(Веса!D138,'2024'!$A:$A,0)),0)</f>
        <v>0.04</v>
      </c>
      <c r="T138" s="326">
        <f>S138*MoM!X138/100*$A138</f>
        <v>4.0091999999999996E-2</v>
      </c>
      <c r="U138" s="326">
        <f>T138*MoM!Y138/100*$A138</f>
        <v>4.0164165599999996E-2</v>
      </c>
      <c r="V138" s="326">
        <f>U138*MoM!Z138/100*$A138</f>
        <v>4.0124001434400001E-2</v>
      </c>
      <c r="W138" s="326">
        <f>V138*MoM!AA138/100*$A138</f>
        <v>4.0340671042145768E-2</v>
      </c>
      <c r="X138" s="326">
        <f>W138*MoM!AB138/100*$A138</f>
        <v>4.050606779341856E-2</v>
      </c>
      <c r="Y138" s="326">
        <f>X138*MoM!AC138/100*$A138</f>
        <v>4.0611383569681456E-2</v>
      </c>
      <c r="Z138" s="326">
        <f>Y138*MoM!AD138/100*$A138</f>
        <v>4.1350510750649654E-2</v>
      </c>
      <c r="AA138" s="326">
        <f>Z138*MoM!AE138/100*$A138</f>
        <v>4.2032794178035376E-2</v>
      </c>
      <c r="AB138" s="326">
        <f>AA138*MoM!AF138/100*$A138</f>
        <v>4.2028590898617574E-2</v>
      </c>
      <c r="AC138" s="326">
        <f>AB138*MoM!AG138/100*$A138</f>
        <v>4.2158879530403287E-2</v>
      </c>
      <c r="AD138" s="326">
        <f>AC138*MoM!AH138/100*$A138</f>
        <v>4.2129368314732005E-2</v>
      </c>
      <c r="AE138" s="327">
        <f>IF($A138=1,INDEX('2025'!$C:$C,MATCH(Веса!$E138,'2025'!$B:$B,0)),0)</f>
        <v>4.1000000000000002E-2</v>
      </c>
      <c r="AF138" s="326">
        <f>AE138*MoM!AJ138/100*$A138</f>
        <v>4.11107E-2</v>
      </c>
      <c r="AG138" s="326">
        <f>AF138*MoM!AK138/100*$A138</f>
        <v>4.1069589300000001E-2</v>
      </c>
      <c r="AH138" s="326">
        <f>AG138*MoM!AL138/100*$A138</f>
        <v>4.1106551930370001E-2</v>
      </c>
      <c r="AI138" s="326">
        <f>AH138*MoM!AM138/100*$A138</f>
        <v>4.1057224068053559E-2</v>
      </c>
      <c r="AJ138" s="326">
        <f>AI138*MoM!AN138/100*$A138</f>
        <v>4.111470418174884E-2</v>
      </c>
      <c r="AK138" s="326">
        <f>AJ138*MoM!AO138/100*$A138</f>
        <v>4.1344946525166633E-2</v>
      </c>
      <c r="AL138" s="326">
        <f>AK138*MoM!AP138/100*$A138</f>
        <v>4.1985793196306714E-2</v>
      </c>
      <c r="AM138" s="326">
        <f>AL138*MoM!AQ138/100*$A138</f>
        <v>4.2304885224598653E-2</v>
      </c>
      <c r="AN138" s="326">
        <f>AM138*MoM!AR138/100*$A138</f>
        <v>4.1941063211667108E-2</v>
      </c>
      <c r="AO138" s="326">
        <f>AN138*MoM!AS138/100*$A138</f>
        <v>4.1748134320893443E-2</v>
      </c>
      <c r="AP138" s="326">
        <f>AO138*MoM!AT138/100*$A138</f>
        <v>4.1856679470127771E-2</v>
      </c>
      <c r="AQ138" s="327">
        <f>IF($A138=1,INDEX('2026'!$C:$C, MATCH(Веса!$F138,'2026'!$B:$B,0)),0)</f>
        <v>4.2000000000000003E-2</v>
      </c>
      <c r="AR138" s="326">
        <f>AQ138*MoM!AV138/100*$A138</f>
        <v>4.1895000000000009E-2</v>
      </c>
      <c r="AS138" s="326">
        <f>AR138*MoM!AW138/100*$A138</f>
        <v>4.1844726000000006E-2</v>
      </c>
      <c r="AT138" s="326">
        <f>AS138*MoM!AX138/100*$A138</f>
        <v>4.1899124143800003E-2</v>
      </c>
      <c r="AU138" s="326">
        <f>AT138*MoM!AY138/100*$A138</f>
        <v>4.2058340815546442E-2</v>
      </c>
    </row>
    <row r="139" spans="1:47" ht="26.25" x14ac:dyDescent="0.45">
      <c r="A139" s="326">
        <f>IF(ToSep25!AZ139=0,0,1)</f>
        <v>1</v>
      </c>
      <c r="B139" s="202" t="s">
        <v>138</v>
      </c>
      <c r="C139" s="202" t="s">
        <v>138</v>
      </c>
      <c r="D139" s="202" t="s">
        <v>138</v>
      </c>
      <c r="E139" s="202" t="s">
        <v>138</v>
      </c>
      <c r="F139" s="202" t="s">
        <v>138</v>
      </c>
      <c r="G139" s="327">
        <f>IF($A139=1,INDEX('2023'!$C:$C,MATCH(Веса!$C139,'2023'!$B:$B,0)),0)</f>
        <v>6.3E-2</v>
      </c>
      <c r="H139" s="326">
        <f>G139*MoM!L139/100*$A139</f>
        <v>6.2489700000000002E-2</v>
      </c>
      <c r="I139" s="326">
        <f>H139*MoM!M139/100*$A139</f>
        <v>6.2220994289999998E-2</v>
      </c>
      <c r="J139" s="326">
        <f>I139*MoM!N139/100*$A139</f>
        <v>6.1878778821404995E-2</v>
      </c>
      <c r="K139" s="326">
        <f>J139*MoM!O139/100*$A139</f>
        <v>6.1656015217647936E-2</v>
      </c>
      <c r="L139" s="326">
        <f>K139*MoM!P139/100*$A139</f>
        <v>6.1384728750690287E-2</v>
      </c>
      <c r="M139" s="326">
        <f>L139*MoM!Q139/100*$A139</f>
        <v>6.129265165756425E-2</v>
      </c>
      <c r="N139" s="326">
        <f>M139*MoM!R139/100*$A139</f>
        <v>6.1311039453061517E-2</v>
      </c>
      <c r="O139" s="326">
        <f>N139*MoM!S139/100*$A139</f>
        <v>6.1924149847592133E-2</v>
      </c>
      <c r="P139" s="326">
        <f>O139*MoM!T139/100*$A139</f>
        <v>6.2623892740869921E-2</v>
      </c>
      <c r="Q139" s="326">
        <f>P139*MoM!U139/100*$A139</f>
        <v>6.3200032554085933E-2</v>
      </c>
      <c r="R139" s="326">
        <f>Q139*MoM!V139/100*$A139</f>
        <v>6.3623472772198306E-2</v>
      </c>
      <c r="S139" s="327">
        <f>IF($A139=1,INDEX('2024'!$B:$B,MATCH(Веса!D139,'2024'!$A:$A,0)),0)</f>
        <v>6.0999999999999999E-2</v>
      </c>
      <c r="T139" s="326">
        <f>S139*MoM!X139/100*$A139</f>
        <v>6.0939000000000007E-2</v>
      </c>
      <c r="U139" s="326">
        <f>T139*MoM!Y139/100*$A139</f>
        <v>6.0609929400000005E-2</v>
      </c>
      <c r="V139" s="326">
        <f>U139*MoM!Z139/100*$A139</f>
        <v>6.0622051385880005E-2</v>
      </c>
      <c r="W139" s="326">
        <f>V139*MoM!AA139/100*$A139</f>
        <v>6.061598918074141E-2</v>
      </c>
      <c r="X139" s="326">
        <f>W139*MoM!AB139/100*$A139</f>
        <v>6.0591742785069111E-2</v>
      </c>
      <c r="Y139" s="326">
        <f>X139*MoM!AC139/100*$A139</f>
        <v>6.0579624436512096E-2</v>
      </c>
      <c r="Z139" s="326">
        <f>Y139*MoM!AD139/100*$A139</f>
        <v>6.0658377948279558E-2</v>
      </c>
      <c r="AA139" s="326">
        <f>Z139*MoM!AE139/100*$A139</f>
        <v>6.1076920756122685E-2</v>
      </c>
      <c r="AB139" s="326">
        <f>AA139*MoM!AF139/100*$A139</f>
        <v>6.1907566878405956E-2</v>
      </c>
      <c r="AC139" s="326">
        <f>AB139*MoM!AG139/100*$A139</f>
        <v>6.2885706435084773E-2</v>
      </c>
      <c r="AD139" s="326">
        <f>AC139*MoM!AH139/100*$A139</f>
        <v>6.3143537831468616E-2</v>
      </c>
      <c r="AE139" s="327">
        <f>IF($A139=1,INDEX('2025'!$C:$C,MATCH(Веса!$E139,'2025'!$B:$B,0)),0)</f>
        <v>5.7000000000000002E-2</v>
      </c>
      <c r="AF139" s="326">
        <f>AE139*MoM!AJ139/100*$A139</f>
        <v>5.6828999999999998E-2</v>
      </c>
      <c r="AG139" s="326">
        <f>AF139*MoM!AK139/100*$A139</f>
        <v>5.65789524E-2</v>
      </c>
      <c r="AH139" s="326">
        <f>AG139*MoM!AL139/100*$A139</f>
        <v>5.6392241857080007E-2</v>
      </c>
      <c r="AI139" s="326">
        <f>AH139*MoM!AM139/100*$A139</f>
        <v>5.5986217715709025E-2</v>
      </c>
      <c r="AJ139" s="326">
        <f>AI139*MoM!AN139/100*$A139</f>
        <v>5.5644701787643198E-2</v>
      </c>
      <c r="AK139" s="326">
        <f>AJ139*MoM!AO139/100*$A139</f>
        <v>5.5544541324425441E-2</v>
      </c>
      <c r="AL139" s="326">
        <f>AK139*MoM!AP139/100*$A139</f>
        <v>5.5550095778557879E-2</v>
      </c>
      <c r="AM139" s="326">
        <f>AL139*MoM!AQ139/100*$A139</f>
        <v>5.5783406180827819E-2</v>
      </c>
      <c r="AN139" s="326">
        <f>AM139*MoM!AR139/100*$A139</f>
        <v>5.6291035177073352E-2</v>
      </c>
      <c r="AO139" s="326">
        <f>AN139*MoM!AS139/100*$A139</f>
        <v>5.6595006767029554E-2</v>
      </c>
      <c r="AP139" s="326">
        <f>AO139*MoM!AT139/100*$A139</f>
        <v>5.6832705795451084E-2</v>
      </c>
      <c r="AQ139" s="327">
        <f>IF($A139=1,INDEX('2026'!$C:$C, MATCH(Веса!$F139,'2026'!$B:$B,0)),0)</f>
        <v>5.7000000000000002E-2</v>
      </c>
      <c r="AR139" s="326">
        <f>AQ139*MoM!AV139/100*$A139</f>
        <v>5.6315999999999998E-2</v>
      </c>
      <c r="AS139" s="326">
        <f>AR139*MoM!AW139/100*$A139</f>
        <v>5.6203367999999997E-2</v>
      </c>
      <c r="AT139" s="326">
        <f>AS139*MoM!AX139/100*$A139</f>
        <v>5.6186506989599996E-2</v>
      </c>
      <c r="AU139" s="326">
        <f>AT139*MoM!AY139/100*$A139</f>
        <v>5.6192125640298955E-2</v>
      </c>
    </row>
    <row r="140" spans="1:47" ht="26.25" x14ac:dyDescent="0.45">
      <c r="A140" s="326">
        <f>IF(ToSep25!AZ140=0,0,1)</f>
        <v>1</v>
      </c>
      <c r="B140" s="202" t="s">
        <v>139</v>
      </c>
      <c r="C140" s="202" t="s">
        <v>139</v>
      </c>
      <c r="D140" s="202" t="s">
        <v>139</v>
      </c>
      <c r="E140" s="202" t="s">
        <v>139</v>
      </c>
      <c r="F140" s="202" t="s">
        <v>139</v>
      </c>
      <c r="G140" s="327">
        <f>IF($A140=1,INDEX('2023'!$C:$C,MATCH(Веса!$C140,'2023'!$B:$B,0)),0)</f>
        <v>4.4999999999999998E-2</v>
      </c>
      <c r="H140" s="326">
        <f>G140*MoM!L140/100*$A140</f>
        <v>4.4585999999999994E-2</v>
      </c>
      <c r="I140" s="326">
        <f>H140*MoM!M140/100*$A140</f>
        <v>4.4184725999999994E-2</v>
      </c>
      <c r="J140" s="326">
        <f>I140*MoM!N140/100*$A140</f>
        <v>4.3866595972799995E-2</v>
      </c>
      <c r="K140" s="326">
        <f>J140*MoM!O140/100*$A140</f>
        <v>4.3620943035352314E-2</v>
      </c>
      <c r="L140" s="326">
        <f>K140*MoM!P140/100*$A140</f>
        <v>4.3655839789780597E-2</v>
      </c>
      <c r="M140" s="326">
        <f>L140*MoM!Q140/100*$A140</f>
        <v>4.3712592381507313E-2</v>
      </c>
      <c r="N140" s="326">
        <f>M140*MoM!R140/100*$A140</f>
        <v>4.3695107344554708E-2</v>
      </c>
      <c r="O140" s="326">
        <f>N140*MoM!S140/100*$A140</f>
        <v>4.4009712117435498E-2</v>
      </c>
      <c r="P140" s="326">
        <f>O140*MoM!T140/100*$A140</f>
        <v>4.4687461684044007E-2</v>
      </c>
      <c r="Q140" s="326">
        <f>P140*MoM!U140/100*$A140</f>
        <v>4.5259461193599776E-2</v>
      </c>
      <c r="R140" s="326">
        <f>Q140*MoM!V140/100*$A140</f>
        <v>4.55853293141937E-2</v>
      </c>
      <c r="S140" s="327">
        <f>IF($A140=1,INDEX('2024'!$B:$B,MATCH(Веса!D140,'2024'!$A:$A,0)),0)</f>
        <v>4.3999999999999997E-2</v>
      </c>
      <c r="T140" s="326">
        <f>S140*MoM!X140/100*$A140</f>
        <v>4.3929599999999992E-2</v>
      </c>
      <c r="U140" s="326">
        <f>T140*MoM!Y140/100*$A140</f>
        <v>4.3775846399999992E-2</v>
      </c>
      <c r="V140" s="326">
        <f>U140*MoM!Z140/100*$A140</f>
        <v>4.3714560215039985E-2</v>
      </c>
      <c r="W140" s="326">
        <f>V140*MoM!AA140/100*$A140</f>
        <v>4.360964527052389E-2</v>
      </c>
      <c r="X140" s="326">
        <f>W140*MoM!AB140/100*$A140</f>
        <v>4.3552952731672215E-2</v>
      </c>
      <c r="Y140" s="326">
        <f>X140*MoM!AC140/100*$A140</f>
        <v>4.3592150389130717E-2</v>
      </c>
      <c r="Z140" s="326">
        <f>Y140*MoM!AD140/100*$A140</f>
        <v>4.3648820184636589E-2</v>
      </c>
      <c r="AA140" s="326">
        <f>Z140*MoM!AE140/100*$A140</f>
        <v>4.3845239875467457E-2</v>
      </c>
      <c r="AB140" s="326">
        <f>AA140*MoM!AF140/100*$A140</f>
        <v>4.4314383942134959E-2</v>
      </c>
      <c r="AC140" s="326">
        <f>AB140*MoM!AG140/100*$A140</f>
        <v>4.4948079632507493E-2</v>
      </c>
      <c r="AD140" s="326">
        <f>AC140*MoM!AH140/100*$A140</f>
        <v>4.5384076004942812E-2</v>
      </c>
      <c r="AE140" s="327">
        <f>IF($A140=1,INDEX('2025'!$C:$C,MATCH(Веса!$E140,'2025'!$B:$B,0)),0)</f>
        <v>4.1000000000000002E-2</v>
      </c>
      <c r="AF140" s="326">
        <f>AE140*MoM!AJ140/100*$A140</f>
        <v>4.0913900000000003E-2</v>
      </c>
      <c r="AG140" s="326">
        <f>AF140*MoM!AK140/100*$A140</f>
        <v>4.0484304050000003E-2</v>
      </c>
      <c r="AH140" s="326">
        <f>AG140*MoM!AL140/100*$A140</f>
        <v>4.0261640377725005E-2</v>
      </c>
      <c r="AI140" s="326">
        <f>AH140*MoM!AM140/100*$A140</f>
        <v>3.9939547254703209E-2</v>
      </c>
      <c r="AJ140" s="326">
        <f>AI140*MoM!AN140/100*$A140</f>
        <v>3.979975883931175E-2</v>
      </c>
      <c r="AK140" s="326">
        <f>AJ140*MoM!AO140/100*$A140</f>
        <v>3.9871398405222511E-2</v>
      </c>
      <c r="AL140" s="326">
        <f>AK140*MoM!AP140/100*$A140</f>
        <v>3.9863424125541468E-2</v>
      </c>
      <c r="AM140" s="326">
        <f>AL140*MoM!AQ140/100*$A140</f>
        <v>4.0230167627496448E-2</v>
      </c>
      <c r="AN140" s="326">
        <f>AM140*MoM!AR140/100*$A140</f>
        <v>4.0777297907230399E-2</v>
      </c>
      <c r="AO140" s="326">
        <f>AN140*MoM!AS140/100*$A140</f>
        <v>4.1062738992581019E-2</v>
      </c>
      <c r="AP140" s="326">
        <f>AO140*MoM!AT140/100*$A140</f>
        <v>4.1243415044148371E-2</v>
      </c>
      <c r="AQ140" s="327">
        <f>IF($A140=1,INDEX('2026'!$C:$C, MATCH(Веса!$F140,'2026'!$B:$B,0)),0)</f>
        <v>4.1000000000000002E-2</v>
      </c>
      <c r="AR140" s="326">
        <f>AQ140*MoM!AV140/100*$A140</f>
        <v>4.0368599999999998E-2</v>
      </c>
      <c r="AS140" s="326">
        <f>AR140*MoM!AW140/100*$A140</f>
        <v>4.0211162459999998E-2</v>
      </c>
      <c r="AT140" s="326">
        <f>AS140*MoM!AX140/100*$A140</f>
        <v>3.9925663206533998E-2</v>
      </c>
      <c r="AU140" s="326">
        <f>AT140*MoM!AY140/100*$A140</f>
        <v>4.0001521966626409E-2</v>
      </c>
    </row>
    <row r="141" spans="1:47" ht="47.25" x14ac:dyDescent="0.5">
      <c r="A141" s="326">
        <f>IF(ToSep25!AZ141=0,0,1)</f>
        <v>1</v>
      </c>
      <c r="B141" s="202" t="s">
        <v>140</v>
      </c>
      <c r="C141" s="282" t="s">
        <v>451</v>
      </c>
      <c r="D141" s="282" t="s">
        <v>451</v>
      </c>
      <c r="E141" s="283" t="s">
        <v>140</v>
      </c>
      <c r="F141" s="202" t="s">
        <v>140</v>
      </c>
      <c r="G141" s="327">
        <f>IF($A141=1,INDEX('2023'!$C:$C,MATCH(Веса!$C141,'2023'!$B:$B,0)),0)</f>
        <v>2.5000000000000001E-2</v>
      </c>
      <c r="H141" s="326">
        <f>G141*MoM!L141/100*$A141</f>
        <v>2.4940000000000004E-2</v>
      </c>
      <c r="I141" s="326">
        <f>H141*MoM!M141/100*$A141</f>
        <v>2.4987386000000004E-2</v>
      </c>
      <c r="J141" s="326">
        <f>I141*MoM!N141/100*$A141</f>
        <v>2.5132312838800002E-2</v>
      </c>
      <c r="K141" s="326">
        <f>J141*MoM!O141/100*$A141</f>
        <v>2.5265514096845642E-2</v>
      </c>
      <c r="L141" s="326">
        <f>K141*MoM!P141/100*$A141</f>
        <v>2.5336257536316808E-2</v>
      </c>
      <c r="M141" s="326">
        <f>L141*MoM!Q141/100*$A141</f>
        <v>2.5353992916592228E-2</v>
      </c>
      <c r="N141" s="326">
        <f>M141*MoM!R141/100*$A141</f>
        <v>2.5430054895342002E-2</v>
      </c>
      <c r="O141" s="326">
        <f>N141*MoM!S141/100*$A141</f>
        <v>2.5862365828562817E-2</v>
      </c>
      <c r="P141" s="326">
        <f>O141*MoM!T141/100*$A141</f>
        <v>2.5818399806654263E-2</v>
      </c>
      <c r="Q141" s="326">
        <f>P141*MoM!U141/100*$A141</f>
        <v>2.5882945806170898E-2</v>
      </c>
      <c r="R141" s="326">
        <f>Q141*MoM!V141/100*$A141</f>
        <v>2.5945064876105706E-2</v>
      </c>
      <c r="S141" s="327">
        <f>IF($A141=1,INDEX('2024'!$B:$B,MATCH(Веса!D141,'2024'!$A:$A,0)),0)</f>
        <v>2.5999999999999999E-2</v>
      </c>
      <c r="T141" s="326">
        <f>S141*MoM!X141/100*$A141</f>
        <v>2.5960999999999998E-2</v>
      </c>
      <c r="U141" s="326">
        <f>T141*MoM!Y141/100*$A141</f>
        <v>2.6036286899999997E-2</v>
      </c>
      <c r="V141" s="326">
        <f>U141*MoM!Z141/100*$A141</f>
        <v>2.6176882849259998E-2</v>
      </c>
      <c r="W141" s="326">
        <f>V141*MoM!AA141/100*$A141</f>
        <v>2.6328708769785707E-2</v>
      </c>
      <c r="X141" s="326">
        <f>W141*MoM!AB141/100*$A141</f>
        <v>2.6391897670833192E-2</v>
      </c>
      <c r="Y141" s="326">
        <f>X141*MoM!AC141/100*$A141</f>
        <v>2.6526496348954445E-2</v>
      </c>
      <c r="Z141" s="326">
        <f>Y141*MoM!AD141/100*$A141</f>
        <v>2.6746666268650764E-2</v>
      </c>
      <c r="AA141" s="326">
        <f>Z141*MoM!AE141/100*$A141</f>
        <v>2.7222756928232748E-2</v>
      </c>
      <c r="AB141" s="326">
        <f>AA141*MoM!AF141/100*$A141</f>
        <v>2.7309869750403091E-2</v>
      </c>
      <c r="AC141" s="326">
        <f>AB141*MoM!AG141/100*$A141</f>
        <v>2.7372682450829019E-2</v>
      </c>
      <c r="AD141" s="326">
        <f>AC141*MoM!AH141/100*$A141</f>
        <v>2.7356258841358522E-2</v>
      </c>
      <c r="AE141" s="327">
        <f>IF($A141=1,INDEX('2025'!$C:$C,MATCH(Веса!$E141,'2025'!$B:$B,0)),0)</f>
        <v>2.8000000000000001E-2</v>
      </c>
      <c r="AF141" s="326">
        <f>AE141*MoM!AJ141/100*$A141</f>
        <v>2.8033600000000002E-2</v>
      </c>
      <c r="AG141" s="326">
        <f>AF141*MoM!AK141/100*$A141</f>
        <v>2.8114897440000005E-2</v>
      </c>
      <c r="AH141" s="326">
        <f>AG141*MoM!AL141/100*$A141</f>
        <v>2.8151446806672004E-2</v>
      </c>
      <c r="AI141" s="326">
        <f>AH141*MoM!AM141/100*$A141</f>
        <v>2.8137371083268668E-2</v>
      </c>
      <c r="AJ141" s="326">
        <f>AI141*MoM!AN141/100*$A141</f>
        <v>2.8027635336043921E-2</v>
      </c>
      <c r="AK141" s="326">
        <f>AJ141*MoM!AO141/100*$A141</f>
        <v>2.8064071261980773E-2</v>
      </c>
      <c r="AL141" s="326">
        <f>AK141*MoM!AP141/100*$A141</f>
        <v>2.8083716111864158E-2</v>
      </c>
      <c r="AM141" s="326">
        <f>AL141*MoM!AQ141/100*$A141</f>
        <v>2.8403870475539411E-2</v>
      </c>
      <c r="AN141" s="326">
        <f>AM141*MoM!AR141/100*$A141</f>
        <v>2.8338541573445668E-2</v>
      </c>
      <c r="AO141" s="326">
        <f>AN141*MoM!AS141/100*$A141</f>
        <v>2.8259193657040022E-2</v>
      </c>
      <c r="AP141" s="326">
        <f>AO141*MoM!AT141/100*$A141</f>
        <v>2.8406141464056626E-2</v>
      </c>
      <c r="AQ141" s="327">
        <f>IF($A141=1,INDEX('2026'!$C:$C, MATCH(Веса!$F141,'2026'!$B:$B,0)),0)</f>
        <v>2.9000000000000001E-2</v>
      </c>
      <c r="AR141" s="326">
        <f>AQ141*MoM!AV141/100*$A141</f>
        <v>2.8921700000000002E-2</v>
      </c>
      <c r="AS141" s="326">
        <f>AR141*MoM!AW141/100*$A141</f>
        <v>2.8759738480000002E-2</v>
      </c>
      <c r="AT141" s="326">
        <f>AS141*MoM!AX141/100*$A141</f>
        <v>2.8886281329312001E-2</v>
      </c>
      <c r="AU141" s="326">
        <f>AT141*MoM!AY141/100*$A141</f>
        <v>2.8935388007571831E-2</v>
      </c>
    </row>
    <row r="142" spans="1:47" ht="26.25" x14ac:dyDescent="0.45">
      <c r="A142" s="326">
        <f>IF(ToSep25!AZ142=0,0,1)</f>
        <v>1</v>
      </c>
      <c r="B142" s="202" t="s">
        <v>141</v>
      </c>
      <c r="C142" s="202" t="s">
        <v>141</v>
      </c>
      <c r="D142" s="202" t="s">
        <v>141</v>
      </c>
      <c r="E142" s="202" t="s">
        <v>141</v>
      </c>
      <c r="F142" s="202" t="s">
        <v>141</v>
      </c>
      <c r="G142" s="327">
        <f>IF($A142=1,INDEX('2023'!$C:$C,MATCH(Веса!$C142,'2023'!$B:$B,0)),0)</f>
        <v>3.3000000000000002E-2</v>
      </c>
      <c r="H142" s="326">
        <f>G142*MoM!L142/100*$A142</f>
        <v>3.2970300000000001E-2</v>
      </c>
      <c r="I142" s="326">
        <f>H142*MoM!M142/100*$A142</f>
        <v>3.301975545E-2</v>
      </c>
      <c r="J142" s="326">
        <f>I142*MoM!N142/100*$A142</f>
        <v>3.3227779909335002E-2</v>
      </c>
      <c r="K142" s="326">
        <f>J142*MoM!O142/100*$A142</f>
        <v>3.3270976023217137E-2</v>
      </c>
      <c r="L142" s="326">
        <f>K142*MoM!P142/100*$A142</f>
        <v>3.3457293488947153E-2</v>
      </c>
      <c r="M142" s="326">
        <f>L142*MoM!Q142/100*$A142</f>
        <v>3.3500787970482782E-2</v>
      </c>
      <c r="N142" s="326">
        <f>M142*MoM!R142/100*$A142</f>
        <v>3.3306483400253981E-2</v>
      </c>
      <c r="O142" s="326">
        <f>N142*MoM!S142/100*$A142</f>
        <v>3.3183249411673041E-2</v>
      </c>
      <c r="P142" s="326">
        <f>O142*MoM!T142/100*$A142</f>
        <v>3.3136792862496697E-2</v>
      </c>
      <c r="Q142" s="326">
        <f>P142*MoM!U142/100*$A142</f>
        <v>3.3037382483909208E-2</v>
      </c>
      <c r="R142" s="326">
        <f>Q142*MoM!V142/100*$A142</f>
        <v>3.3001041363176914E-2</v>
      </c>
      <c r="S142" s="327">
        <f>IF($A142=1,INDEX('2024'!$B:$B,MATCH(Веса!D142,'2024'!$A:$A,0)),0)</f>
        <v>3.1E-2</v>
      </c>
      <c r="T142" s="326">
        <f>S142*MoM!X142/100*$A142</f>
        <v>3.1071300000000003E-2</v>
      </c>
      <c r="U142" s="326">
        <f>T142*MoM!Y142/100*$A142</f>
        <v>3.1248406409999999E-2</v>
      </c>
      <c r="V142" s="326">
        <f>U142*MoM!Z142/100*$A142</f>
        <v>3.1467145254870002E-2</v>
      </c>
      <c r="W142" s="326">
        <f>V142*MoM!AA142/100*$A142</f>
        <v>3.1759789705740296E-2</v>
      </c>
      <c r="X142" s="326">
        <f>W142*MoM!AB142/100*$A142</f>
        <v>3.1975756275739335E-2</v>
      </c>
      <c r="Y142" s="326">
        <f>X142*MoM!AC142/100*$A142</f>
        <v>3.2097264149587142E-2</v>
      </c>
      <c r="Z142" s="326">
        <f>Y142*MoM!AD142/100*$A142</f>
        <v>3.1994552904308464E-2</v>
      </c>
      <c r="AA142" s="326">
        <f>Z142*MoM!AE142/100*$A142</f>
        <v>3.1972156717275449E-2</v>
      </c>
      <c r="AB142" s="326">
        <f>AA142*MoM!AF142/100*$A142</f>
        <v>3.190501518816917E-2</v>
      </c>
      <c r="AC142" s="326">
        <f>AB142*MoM!AG142/100*$A142</f>
        <v>3.1863538668424549E-2</v>
      </c>
      <c r="AD142" s="326">
        <f>AC142*MoM!AH142/100*$A142</f>
        <v>3.1822116068155597E-2</v>
      </c>
      <c r="AE142" s="327">
        <f>IF($A142=1,INDEX('2025'!$C:$C,MATCH(Веса!$E142,'2025'!$B:$B,0)),0)</f>
        <v>0.03</v>
      </c>
      <c r="AF142" s="326">
        <f>AE142*MoM!AJ142/100*$A142</f>
        <v>3.0026999999999998E-2</v>
      </c>
      <c r="AG142" s="326">
        <f>AF142*MoM!AK142/100*$A142</f>
        <v>3.0039010799999998E-2</v>
      </c>
      <c r="AH142" s="326">
        <f>AG142*MoM!AL142/100*$A142</f>
        <v>3.0213237062639998E-2</v>
      </c>
      <c r="AI142" s="326">
        <f>AH142*MoM!AM142/100*$A142</f>
        <v>3.0364303247953198E-2</v>
      </c>
      <c r="AJ142" s="326">
        <f>AI142*MoM!AN142/100*$A142</f>
        <v>3.0418958993799518E-2</v>
      </c>
      <c r="AK142" s="326">
        <f>AJ142*MoM!AO142/100*$A142</f>
        <v>3.0574095684667898E-2</v>
      </c>
      <c r="AL142" s="326">
        <f>AK142*MoM!AP142/100*$A142</f>
        <v>3.0464028940203093E-2</v>
      </c>
      <c r="AM142" s="326">
        <f>AL142*MoM!AQ142/100*$A142</f>
        <v>3.0497539372037315E-2</v>
      </c>
      <c r="AN142" s="326">
        <f>AM142*MoM!AR142/100*$A142</f>
        <v>3.0326753151553906E-2</v>
      </c>
      <c r="AO142" s="326">
        <f>AN142*MoM!AS142/100*$A142</f>
        <v>3.0296426398402354E-2</v>
      </c>
      <c r="AP142" s="326">
        <f>AO142*MoM!AT142/100*$A142</f>
        <v>3.024492247352507E-2</v>
      </c>
      <c r="AQ142" s="327">
        <f>IF($A142=1,INDEX('2026'!$C:$C, MATCH(Веса!$F142,'2026'!$B:$B,0)),0)</f>
        <v>0.03</v>
      </c>
      <c r="AR142" s="326">
        <f>AQ142*MoM!AV142/100*$A142</f>
        <v>3.0051000000000001E-2</v>
      </c>
      <c r="AS142" s="326">
        <f>AR142*MoM!AW142/100*$A142</f>
        <v>3.0066025500000003E-2</v>
      </c>
      <c r="AT142" s="326">
        <f>AS142*MoM!AX142/100*$A142</f>
        <v>3.0198316012200004E-2</v>
      </c>
      <c r="AU142" s="326">
        <f>AT142*MoM!AY142/100*$A142</f>
        <v>3.0346287760659781E-2</v>
      </c>
    </row>
    <row r="143" spans="1:47" ht="26.25" x14ac:dyDescent="0.45">
      <c r="A143" s="326">
        <f>IF(ToSep25!AZ143=0,0,1)</f>
        <v>1</v>
      </c>
      <c r="B143" s="202" t="s">
        <v>142</v>
      </c>
      <c r="C143" s="202" t="s">
        <v>142</v>
      </c>
      <c r="D143" s="202" t="s">
        <v>142</v>
      </c>
      <c r="E143" s="202" t="s">
        <v>142</v>
      </c>
      <c r="F143" s="202" t="s">
        <v>142</v>
      </c>
      <c r="G143" s="327">
        <f>IF($A143=1,INDEX('2023'!$C:$C,MATCH(Веса!$C143,'2023'!$B:$B,0)),0)</f>
        <v>2.7E-2</v>
      </c>
      <c r="H143" s="326">
        <f>G143*MoM!L143/100*$A143</f>
        <v>2.6846100000000001E-2</v>
      </c>
      <c r="I143" s="326">
        <f>H143*MoM!M143/100*$A143</f>
        <v>2.6636700420000003E-2</v>
      </c>
      <c r="J143" s="326">
        <f>I143*MoM!N143/100*$A143</f>
        <v>2.6530153618320004E-2</v>
      </c>
      <c r="K143" s="326">
        <f>J143*MoM!O143/100*$A143</f>
        <v>2.6349748573715425E-2</v>
      </c>
      <c r="L143" s="326">
        <f>K143*MoM!P143/100*$A143</f>
        <v>2.6347113598858055E-2</v>
      </c>
      <c r="M143" s="326">
        <f>L143*MoM!Q143/100*$A143</f>
        <v>2.6362921867017372E-2</v>
      </c>
      <c r="N143" s="326">
        <f>M143*MoM!R143/100*$A143</f>
        <v>2.6381375912324284E-2</v>
      </c>
      <c r="O143" s="326">
        <f>N143*MoM!S143/100*$A143</f>
        <v>2.6571321818893018E-2</v>
      </c>
      <c r="P143" s="326">
        <f>O143*MoM!T143/100*$A143</f>
        <v>2.6783892393444159E-2</v>
      </c>
      <c r="Q143" s="326">
        <f>P143*MoM!U143/100*$A143</f>
        <v>2.7121369437601558E-2</v>
      </c>
      <c r="R143" s="326">
        <f>Q143*MoM!V143/100*$A143</f>
        <v>2.7433265186133978E-2</v>
      </c>
      <c r="S143" s="327">
        <f>IF($A143=1,INDEX('2024'!$B:$B,MATCH(Веса!D143,'2024'!$A:$A,0)),0)</f>
        <v>2.7E-2</v>
      </c>
      <c r="T143" s="326">
        <f>S143*MoM!X143/100*$A143</f>
        <v>2.6932499999999998E-2</v>
      </c>
      <c r="U143" s="326">
        <f>T143*MoM!Y143/100*$A143</f>
        <v>2.6768211749999996E-2</v>
      </c>
      <c r="V143" s="326">
        <f>U143*MoM!Z143/100*$A143</f>
        <v>2.6674523008874997E-2</v>
      </c>
      <c r="W143" s="326">
        <f>V143*MoM!AA143/100*$A143</f>
        <v>2.6551820203034177E-2</v>
      </c>
      <c r="X143" s="326">
        <f>W143*MoM!AB143/100*$A143</f>
        <v>2.6453578468282949E-2</v>
      </c>
      <c r="Y143" s="326">
        <f>X143*MoM!AC143/100*$A143</f>
        <v>2.6498549551679029E-2</v>
      </c>
      <c r="Z143" s="326">
        <f>Y143*MoM!AD143/100*$A143</f>
        <v>2.6522398246275541E-2</v>
      </c>
      <c r="AA143" s="326">
        <f>Z143*MoM!AE143/100*$A143</f>
        <v>2.6803535667686059E-2</v>
      </c>
      <c r="AB143" s="326">
        <f>AA143*MoM!AF143/100*$A143</f>
        <v>2.7151981631365976E-2</v>
      </c>
      <c r="AC143" s="326">
        <f>AB143*MoM!AG143/100*$A143</f>
        <v>2.7572837346652147E-2</v>
      </c>
      <c r="AD143" s="326">
        <f>AC143*MoM!AH143/100*$A143</f>
        <v>2.7829264733976015E-2</v>
      </c>
      <c r="AE143" s="327">
        <f>IF($A143=1,INDEX('2025'!$C:$C,MATCH(Веса!$E143,'2025'!$B:$B,0)),0)</f>
        <v>2.8000000000000001E-2</v>
      </c>
      <c r="AF143" s="326">
        <f>AE143*MoM!AJ143/100*$A143</f>
        <v>2.8025200000000004E-2</v>
      </c>
      <c r="AG143" s="326">
        <f>AF143*MoM!AK143/100*$A143</f>
        <v>2.7974754640000002E-2</v>
      </c>
      <c r="AH143" s="326">
        <f>AG143*MoM!AL143/100*$A143</f>
        <v>2.7820893489480004E-2</v>
      </c>
      <c r="AI143" s="326">
        <f>AH143*MoM!AM143/100*$A143</f>
        <v>2.7704045736824189E-2</v>
      </c>
      <c r="AJ143" s="326">
        <f>AI143*MoM!AN143/100*$A143</f>
        <v>2.7573836721861117E-2</v>
      </c>
      <c r="AK143" s="326">
        <f>AJ143*MoM!AO143/100*$A143</f>
        <v>2.7598653174910791E-2</v>
      </c>
      <c r="AL143" s="326">
        <f>AK143*MoM!AP143/100*$A143</f>
        <v>2.7637291289355669E-2</v>
      </c>
      <c r="AM143" s="326">
        <f>AL143*MoM!AQ143/100*$A143</f>
        <v>2.8057378116953875E-2</v>
      </c>
      <c r="AN143" s="326">
        <f>AM143*MoM!AR143/100*$A143</f>
        <v>2.8385649440922235E-2</v>
      </c>
      <c r="AO143" s="326">
        <f>AN143*MoM!AS143/100*$A143</f>
        <v>2.8717761539381024E-2</v>
      </c>
      <c r="AP143" s="326">
        <f>AO143*MoM!AT143/100*$A143</f>
        <v>2.8858478570923989E-2</v>
      </c>
      <c r="AQ143" s="327">
        <f>IF($A143=1,INDEX('2026'!$C:$C, MATCH(Веса!$F143,'2026'!$B:$B,0)),0)</f>
        <v>2.7E-2</v>
      </c>
      <c r="AR143" s="326">
        <f>AQ143*MoM!AV143/100*$A143</f>
        <v>2.67732E-2</v>
      </c>
      <c r="AS143" s="326">
        <f>AR143*MoM!AW143/100*$A143</f>
        <v>2.6604528840000002E-2</v>
      </c>
      <c r="AT143" s="326">
        <f>AS143*MoM!AX143/100*$A143</f>
        <v>2.6567282499624003E-2</v>
      </c>
      <c r="AU143" s="326">
        <f>AT143*MoM!AY143/100*$A143</f>
        <v>2.6522118119374643E-2</v>
      </c>
    </row>
    <row r="144" spans="1:47" x14ac:dyDescent="0.45">
      <c r="A144" s="326">
        <f>IF(ToSep25!AZ144=0,0,1)</f>
        <v>1</v>
      </c>
      <c r="B144" s="202" t="s">
        <v>143</v>
      </c>
      <c r="C144" s="202" t="s">
        <v>143</v>
      </c>
      <c r="D144" s="202" t="s">
        <v>143</v>
      </c>
      <c r="E144" s="202" t="s">
        <v>143</v>
      </c>
      <c r="F144" s="202" t="s">
        <v>143</v>
      </c>
      <c r="G144" s="327">
        <f>IF($A144=1,INDEX('2023'!$C:$C,MATCH(Веса!$C144,'2023'!$B:$B,0)),0)</f>
        <v>1.2999999999999999E-2</v>
      </c>
      <c r="H144" s="326">
        <f>G144*MoM!L144/100*$A144</f>
        <v>1.3003899999999999E-2</v>
      </c>
      <c r="I144" s="326">
        <f>H144*MoM!M144/100*$A144</f>
        <v>1.3002599609999999E-2</v>
      </c>
      <c r="J144" s="326">
        <f>I144*MoM!N144/100*$A144</f>
        <v>1.3067612608049999E-2</v>
      </c>
      <c r="K144" s="326">
        <f>J144*MoM!O144/100*$A144</f>
        <v>1.3126416864786224E-2</v>
      </c>
      <c r="L144" s="326">
        <f>K144*MoM!P144/100*$A144</f>
        <v>1.3085724972505385E-2</v>
      </c>
      <c r="M144" s="326">
        <f>L144*MoM!Q144/100*$A144</f>
        <v>1.3155079314859663E-2</v>
      </c>
      <c r="N144" s="326">
        <f>M144*MoM!R144/100*$A144</f>
        <v>1.3206384124187615E-2</v>
      </c>
      <c r="O144" s="326">
        <f>N144*MoM!S144/100*$A144</f>
        <v>1.325260646862227E-2</v>
      </c>
      <c r="P144" s="326">
        <f>O144*MoM!T144/100*$A144</f>
        <v>1.3370554666193009E-2</v>
      </c>
      <c r="Q144" s="326">
        <f>P144*MoM!U144/100*$A144</f>
        <v>1.3504260212854939E-2</v>
      </c>
      <c r="R144" s="326">
        <f>Q144*MoM!V144/100*$A144</f>
        <v>1.3627148980791919E-2</v>
      </c>
      <c r="S144" s="327">
        <f>IF($A144=1,INDEX('2024'!$B:$B,MATCH(Веса!D144,'2024'!$A:$A,0)),0)</f>
        <v>1.2999999999999999E-2</v>
      </c>
      <c r="T144" s="326">
        <f>S144*MoM!X144/100*$A144</f>
        <v>1.3011699999999999E-2</v>
      </c>
      <c r="U144" s="326">
        <f>T144*MoM!Y144/100*$A144</f>
        <v>1.320427316E-2</v>
      </c>
      <c r="V144" s="326">
        <f>U144*MoM!Z144/100*$A144</f>
        <v>1.3184466750260001E-2</v>
      </c>
      <c r="W144" s="326">
        <f>V144*MoM!AA144/100*$A144</f>
        <v>1.3018342469206723E-2</v>
      </c>
      <c r="X144" s="326">
        <f>W144*MoM!AB144/100*$A144</f>
        <v>1.29350250774038E-2</v>
      </c>
      <c r="Y144" s="326">
        <f>X144*MoM!AC144/100*$A144</f>
        <v>1.2951840610004423E-2</v>
      </c>
      <c r="Z144" s="326">
        <f>Y144*MoM!AD144/100*$A144</f>
        <v>1.2944069505638421E-2</v>
      </c>
      <c r="AA144" s="326">
        <f>Z144*MoM!AE144/100*$A144</f>
        <v>1.2976429679402516E-2</v>
      </c>
      <c r="AB144" s="326">
        <f>AA144*MoM!AF144/100*$A144</f>
        <v>1.3015358968440725E-2</v>
      </c>
      <c r="AC144" s="326">
        <f>AB144*MoM!AG144/100*$A144</f>
        <v>1.3085641906870305E-2</v>
      </c>
      <c r="AD144" s="326">
        <f>AC144*MoM!AH144/100*$A144</f>
        <v>1.319294417050664E-2</v>
      </c>
      <c r="AE144" s="327">
        <f>IF($A144=1,INDEX('2025'!$C:$C,MATCH(Веса!$E144,'2025'!$B:$B,0)),0)</f>
        <v>1.2E-2</v>
      </c>
      <c r="AF144" s="326">
        <f>AE144*MoM!AJ144/100*$A144</f>
        <v>1.20876E-2</v>
      </c>
      <c r="AG144" s="326">
        <f>AF144*MoM!AK144/100*$A144</f>
        <v>1.2091226280000001E-2</v>
      </c>
      <c r="AH144" s="326">
        <f>AG144*MoM!AL144/100*$A144</f>
        <v>1.2160146269796E-2</v>
      </c>
      <c r="AI144" s="326">
        <f>AH144*MoM!AM144/100*$A144</f>
        <v>1.2201490767113308E-2</v>
      </c>
      <c r="AJ144" s="326">
        <f>AI144*MoM!AN144/100*$A144</f>
        <v>1.2269819115409142E-2</v>
      </c>
      <c r="AK144" s="326">
        <f>AJ144*MoM!AO144/100*$A144</f>
        <v>1.2493129823309588E-2</v>
      </c>
      <c r="AL144" s="326">
        <f>AK144*MoM!AP144/100*$A144</f>
        <v>1.2564340663302451E-2</v>
      </c>
      <c r="AM144" s="326">
        <f>AL144*MoM!AQ144/100*$A144</f>
        <v>1.2661086086409881E-2</v>
      </c>
      <c r="AN144" s="326">
        <f>AM144*MoM!AR144/100*$A144</f>
        <v>1.2591450112934627E-2</v>
      </c>
      <c r="AO144" s="326">
        <f>AN144*MoM!AS144/100*$A144</f>
        <v>1.2692181713838104E-2</v>
      </c>
      <c r="AP144" s="326">
        <f>AO144*MoM!AT144/100*$A144</f>
        <v>1.2712489204580244E-2</v>
      </c>
      <c r="AQ144" s="327">
        <f>IF($A144=1,INDEX('2026'!$C:$C, MATCH(Веса!$F144,'2026'!$B:$B,0)),0)</f>
        <v>1.2E-2</v>
      </c>
      <c r="AR144" s="326">
        <f>AQ144*MoM!AV144/100*$A144</f>
        <v>1.20252E-2</v>
      </c>
      <c r="AS144" s="326">
        <f>AR144*MoM!AW144/100*$A144</f>
        <v>1.20372252E-2</v>
      </c>
      <c r="AT144" s="326">
        <f>AS144*MoM!AX144/100*$A144</f>
        <v>1.2108244828679999E-2</v>
      </c>
      <c r="AU144" s="326">
        <f>AT144*MoM!AY144/100*$A144</f>
        <v>1.2179683473169212E-2</v>
      </c>
    </row>
    <row r="145" spans="1:47" ht="26.25" x14ac:dyDescent="0.45">
      <c r="A145" s="326">
        <f>IF(ToSep25!AZ145=0,0,1)</f>
        <v>1</v>
      </c>
      <c r="B145" s="202" t="s">
        <v>144</v>
      </c>
      <c r="C145" s="202" t="s">
        <v>144</v>
      </c>
      <c r="D145" s="202" t="s">
        <v>144</v>
      </c>
      <c r="E145" s="202" t="s">
        <v>144</v>
      </c>
      <c r="F145" s="202" t="s">
        <v>144</v>
      </c>
      <c r="G145" s="327">
        <f>IF($A145=1,INDEX('2023'!$C:$C,MATCH(Веса!$C145,'2023'!$B:$B,0)),0)</f>
        <v>1.2999999999999999E-2</v>
      </c>
      <c r="H145" s="326">
        <f>G145*MoM!L145/100*$A145</f>
        <v>1.30559E-2</v>
      </c>
      <c r="I145" s="326">
        <f>H145*MoM!M145/100*$A145</f>
        <v>1.3101595649999999E-2</v>
      </c>
      <c r="J145" s="326">
        <f>I145*MoM!N145/100*$A145</f>
        <v>1.31277988413E-2</v>
      </c>
      <c r="K145" s="326">
        <f>J145*MoM!O145/100*$A145</f>
        <v>1.3180310036665201E-2</v>
      </c>
      <c r="L145" s="326">
        <f>K145*MoM!P145/100*$A145</f>
        <v>1.3207988687742199E-2</v>
      </c>
      <c r="M145" s="326">
        <f>L145*MoM!Q145/100*$A145</f>
        <v>1.3251575050411748E-2</v>
      </c>
      <c r="N145" s="326">
        <f>M145*MoM!R145/100*$A145</f>
        <v>1.3313857453148684E-2</v>
      </c>
      <c r="O145" s="326">
        <f>N145*MoM!S145/100*$A145</f>
        <v>1.3513565314945915E-2</v>
      </c>
      <c r="P145" s="326">
        <f>O145*MoM!T145/100*$A145</f>
        <v>1.3589241280709612E-2</v>
      </c>
      <c r="Q145" s="326">
        <f>P145*MoM!U145/100*$A145</f>
        <v>1.3688442742058793E-2</v>
      </c>
      <c r="R145" s="326">
        <f>Q145*MoM!V145/100*$A145</f>
        <v>1.3808901038188911E-2</v>
      </c>
      <c r="S145" s="327">
        <f>IF($A145=1,INDEX('2024'!$B:$B,MATCH(Веса!D145,'2024'!$A:$A,0)),0)</f>
        <v>1.4E-2</v>
      </c>
      <c r="T145" s="326">
        <f>S145*MoM!X145/100*$A145</f>
        <v>1.4025200000000002E-2</v>
      </c>
      <c r="U145" s="326">
        <f>T145*MoM!Y145/100*$A145</f>
        <v>1.4084105840000001E-2</v>
      </c>
      <c r="V145" s="326">
        <f>U145*MoM!Z145/100*$A145</f>
        <v>1.4119316104600002E-2</v>
      </c>
      <c r="W145" s="326">
        <f>V145*MoM!AA145/100*$A145</f>
        <v>1.4187088821902083E-2</v>
      </c>
      <c r="X145" s="326">
        <f>W145*MoM!AB145/100*$A145</f>
        <v>1.4246674594954071E-2</v>
      </c>
      <c r="Y145" s="326">
        <f>X145*MoM!AC145/100*$A145</f>
        <v>1.4290839286198429E-2</v>
      </c>
      <c r="Z145" s="326">
        <f>Y145*MoM!AD145/100*$A145</f>
        <v>1.4306559209413247E-2</v>
      </c>
      <c r="AA145" s="326">
        <f>Z145*MoM!AE145/100*$A145</f>
        <v>1.4382383973223138E-2</v>
      </c>
      <c r="AB145" s="326">
        <f>AA145*MoM!AF145/100*$A145</f>
        <v>1.4488813614624989E-2</v>
      </c>
      <c r="AC145" s="326">
        <f>AB145*MoM!AG145/100*$A145</f>
        <v>1.4543871106360564E-2</v>
      </c>
      <c r="AD145" s="326">
        <f>AC145*MoM!AH145/100*$A145</f>
        <v>1.4587502719679646E-2</v>
      </c>
      <c r="AE145" s="327">
        <f>IF($A145=1,INDEX('2025'!$C:$C,MATCH(Веса!$E145,'2025'!$B:$B,0)),0)</f>
        <v>1.4E-2</v>
      </c>
      <c r="AF145" s="326">
        <f>AE145*MoM!AJ145/100*$A145</f>
        <v>1.4057399999999999E-2</v>
      </c>
      <c r="AG145" s="326">
        <f>AF145*MoM!AK145/100*$A145</f>
        <v>1.4127687E-2</v>
      </c>
      <c r="AH145" s="326">
        <f>AG145*MoM!AL145/100*$A145</f>
        <v>1.4127687E-2</v>
      </c>
      <c r="AI145" s="326">
        <f>AH145*MoM!AM145/100*$A145</f>
        <v>1.42520106456E-2</v>
      </c>
      <c r="AJ145" s="326">
        <f>AI145*MoM!AN145/100*$A145</f>
        <v>1.426911305837472E-2</v>
      </c>
      <c r="AK145" s="326">
        <f>AJ145*MoM!AO145/100*$A145</f>
        <v>1.4330470244525733E-2</v>
      </c>
      <c r="AL145" s="326">
        <f>AK145*MoM!AP145/100*$A145</f>
        <v>1.436199727906369E-2</v>
      </c>
      <c r="AM145" s="326">
        <f>AL145*MoM!AQ145/100*$A145</f>
        <v>1.4507053451582234E-2</v>
      </c>
      <c r="AN145" s="326">
        <f>AM145*MoM!AR145/100*$A145</f>
        <v>1.4533166147795082E-2</v>
      </c>
      <c r="AO145" s="326">
        <f>AN145*MoM!AS145/100*$A145</f>
        <v>1.456949906316457E-2</v>
      </c>
      <c r="AP145" s="326">
        <f>AO145*MoM!AT145/100*$A145</f>
        <v>1.460300891100985E-2</v>
      </c>
      <c r="AQ145" s="327">
        <f>IF($A145=1,INDEX('2026'!$C:$C, MATCH(Веса!$F145,'2026'!$B:$B,0)),0)</f>
        <v>1.4E-2</v>
      </c>
      <c r="AR145" s="326">
        <f>AQ145*MoM!AV145/100*$A145</f>
        <v>1.40462E-2</v>
      </c>
      <c r="AS145" s="326">
        <f>AR145*MoM!AW145/100*$A145</f>
        <v>1.405181848E-2</v>
      </c>
      <c r="AT145" s="326">
        <f>AS145*MoM!AX145/100*$A145</f>
        <v>1.4123482754248001E-2</v>
      </c>
      <c r="AU145" s="326">
        <f>AT145*MoM!AY145/100*$A145</f>
        <v>1.4202574257671789E-2</v>
      </c>
    </row>
    <row r="146" spans="1:47" ht="26.25" x14ac:dyDescent="0.45">
      <c r="A146" s="326">
        <f>IF(ToSep25!AZ146=0,0,1)</f>
        <v>1</v>
      </c>
      <c r="B146" s="202" t="s">
        <v>145</v>
      </c>
      <c r="C146" s="202" t="s">
        <v>145</v>
      </c>
      <c r="D146" s="202" t="s">
        <v>145</v>
      </c>
      <c r="E146" s="202" t="s">
        <v>145</v>
      </c>
      <c r="F146" s="202" t="s">
        <v>145</v>
      </c>
      <c r="G146" s="327">
        <f>IF($A146=1,INDEX('2023'!$C:$C,MATCH(Веса!$C146,'2023'!$B:$B,0)),0)</f>
        <v>2.1000000000000001E-2</v>
      </c>
      <c r="H146" s="326">
        <f>G146*MoM!L146/100*$A146</f>
        <v>2.1111300000000003E-2</v>
      </c>
      <c r="I146" s="326">
        <f>H146*MoM!M146/100*$A146</f>
        <v>2.1136633560000003E-2</v>
      </c>
      <c r="J146" s="326">
        <f>I146*MoM!N146/100*$A146</f>
        <v>2.1181020490476002E-2</v>
      </c>
      <c r="K146" s="326">
        <f>J146*MoM!O146/100*$A146</f>
        <v>2.1238209245800287E-2</v>
      </c>
      <c r="L146" s="326">
        <f>K146*MoM!P146/100*$A146</f>
        <v>2.1265818917819826E-2</v>
      </c>
      <c r="M146" s="326">
        <f>L146*MoM!Q146/100*$A146</f>
        <v>2.1267945499711609E-2</v>
      </c>
      <c r="N146" s="326">
        <f>M146*MoM!R146/100*$A146</f>
        <v>2.1404060350909762E-2</v>
      </c>
      <c r="O146" s="326">
        <f>N146*MoM!S146/100*$A146</f>
        <v>2.168231313547159E-2</v>
      </c>
      <c r="P146" s="326">
        <f>O146*MoM!T146/100*$A146</f>
        <v>2.1942500893097253E-2</v>
      </c>
      <c r="Q146" s="326">
        <f>P146*MoM!U146/100*$A146</f>
        <v>2.2161925902028225E-2</v>
      </c>
      <c r="R146" s="326">
        <f>Q146*MoM!V146/100*$A146</f>
        <v>2.2279384109308978E-2</v>
      </c>
      <c r="S146" s="327">
        <f>IF($A146=1,INDEX('2024'!$B:$B,MATCH(Веса!D146,'2024'!$A:$A,0)),0)</f>
        <v>2.1999999999999999E-2</v>
      </c>
      <c r="T146" s="326">
        <f>S146*MoM!X146/100*$A146</f>
        <v>2.2149600000000002E-2</v>
      </c>
      <c r="U146" s="326">
        <f>T146*MoM!Y146/100*$A146</f>
        <v>2.2216048800000002E-2</v>
      </c>
      <c r="V146" s="326">
        <f>U146*MoM!Z146/100*$A146</f>
        <v>2.2307134600080002E-2</v>
      </c>
      <c r="W146" s="326">
        <f>V146*MoM!AA146/100*$A146</f>
        <v>2.2472207396120592E-2</v>
      </c>
      <c r="X146" s="326">
        <f>W146*MoM!AB146/100*$A146</f>
        <v>2.2580073991621971E-2</v>
      </c>
      <c r="Y146" s="326">
        <f>X146*MoM!AC146/100*$A146</f>
        <v>2.2713296428172543E-2</v>
      </c>
      <c r="Z146" s="326">
        <f>Y146*MoM!AD146/100*$A146</f>
        <v>2.2751909032100438E-2</v>
      </c>
      <c r="AA146" s="326">
        <f>Z146*MoM!AE146/100*$A146</f>
        <v>2.291572277713156E-2</v>
      </c>
      <c r="AB146" s="326">
        <f>AA146*MoM!AF146/100*$A146</f>
        <v>2.312654742668117E-2</v>
      </c>
      <c r="AC146" s="326">
        <f>AB146*MoM!AG146/100*$A146</f>
        <v>2.3182051140505203E-2</v>
      </c>
      <c r="AD146" s="326">
        <f>AC146*MoM!AH146/100*$A146</f>
        <v>2.3258551909268871E-2</v>
      </c>
      <c r="AE146" s="327">
        <f>IF($A146=1,INDEX('2025'!$C:$C,MATCH(Веса!$E146,'2025'!$B:$B,0)),0)</f>
        <v>2.1000000000000001E-2</v>
      </c>
      <c r="AF146" s="326">
        <f>AE146*MoM!AJ146/100*$A146</f>
        <v>2.1098699999999998E-2</v>
      </c>
      <c r="AG146" s="326">
        <f>AF146*MoM!AK146/100*$A146</f>
        <v>2.1221072459999997E-2</v>
      </c>
      <c r="AH146" s="326">
        <f>AG146*MoM!AL146/100*$A146</f>
        <v>2.1380230503449997E-2</v>
      </c>
      <c r="AI146" s="326">
        <f>AH146*MoM!AM146/100*$A146</f>
        <v>2.1474303517665175E-2</v>
      </c>
      <c r="AJ146" s="326">
        <f>AI146*MoM!AN146/100*$A146</f>
        <v>2.1474303517665175E-2</v>
      </c>
      <c r="AK146" s="326">
        <f>AJ146*MoM!AO146/100*$A146</f>
        <v>2.1555905871032302E-2</v>
      </c>
      <c r="AL146" s="326">
        <f>AK146*MoM!AP146/100*$A146</f>
        <v>2.1560217052206506E-2</v>
      </c>
      <c r="AM146" s="326">
        <f>AL146*MoM!AQ146/100*$A146</f>
        <v>2.1715450614982396E-2</v>
      </c>
      <c r="AN146" s="326">
        <f>AM146*MoM!AR146/100*$A146</f>
        <v>2.1769739241519849E-2</v>
      </c>
      <c r="AO146" s="326">
        <f>AN146*MoM!AS146/100*$A146</f>
        <v>2.1837225433168558E-2</v>
      </c>
      <c r="AP146" s="326">
        <f>AO146*MoM!AT146/100*$A146</f>
        <v>2.1909288277098017E-2</v>
      </c>
      <c r="AQ146" s="327">
        <f>IF($A146=1,INDEX('2026'!$C:$C, MATCH(Веса!$F146,'2026'!$B:$B,0)),0)</f>
        <v>0.02</v>
      </c>
      <c r="AR146" s="326">
        <f>AQ146*MoM!AV146/100*$A146</f>
        <v>2.0048E-2</v>
      </c>
      <c r="AS146" s="326">
        <f>AR146*MoM!AW146/100*$A146</f>
        <v>2.0076067200000002E-2</v>
      </c>
      <c r="AT146" s="326">
        <f>AS146*MoM!AX146/100*$A146</f>
        <v>2.0134287794880003E-2</v>
      </c>
      <c r="AU146" s="326">
        <f>AT146*MoM!AY146/100*$A146</f>
        <v>2.0245026377751843E-2</v>
      </c>
    </row>
    <row r="147" spans="1:47" s="328" customFormat="1" ht="26.25" x14ac:dyDescent="0.45">
      <c r="A147" s="326">
        <f>IF(ToSep25!AZ147=0,0,1)</f>
        <v>0</v>
      </c>
      <c r="B147" s="202" t="s">
        <v>146</v>
      </c>
      <c r="C147" s="202" t="s">
        <v>146</v>
      </c>
      <c r="D147" s="202" t="s">
        <v>146</v>
      </c>
      <c r="E147" s="202" t="s">
        <v>146</v>
      </c>
      <c r="F147" s="202" t="s">
        <v>146</v>
      </c>
      <c r="G147" s="327">
        <f>IF($A147=1,INDEX('2023'!$C:$C,MATCH(Веса!$C147,'2023'!$B:$B,0)),0)</f>
        <v>0</v>
      </c>
      <c r="H147" s="328">
        <f>G147*MoM!L147/100*$A147</f>
        <v>0</v>
      </c>
      <c r="I147" s="328">
        <f>H147*MoM!M147/100*$A147</f>
        <v>0</v>
      </c>
      <c r="J147" s="328">
        <f>I147*MoM!N147/100*$A147</f>
        <v>0</v>
      </c>
      <c r="K147" s="328">
        <f>J147*MoM!O147/100*$A147</f>
        <v>0</v>
      </c>
      <c r="L147" s="328">
        <f>K147*MoM!P147/100*$A147</f>
        <v>0</v>
      </c>
      <c r="M147" s="328">
        <f>L147*MoM!Q147/100*$A147</f>
        <v>0</v>
      </c>
      <c r="N147" s="328">
        <f>M147*MoM!R147/100*$A147</f>
        <v>0</v>
      </c>
      <c r="O147" s="328">
        <f>N147*MoM!S147/100*$A147</f>
        <v>0</v>
      </c>
      <c r="P147" s="328">
        <f>O147*MoM!T147/100*$A147</f>
        <v>0</v>
      </c>
      <c r="Q147" s="328">
        <f>P147*MoM!U147/100*$A147</f>
        <v>0</v>
      </c>
      <c r="R147" s="328">
        <f>Q147*MoM!V147/100*$A147</f>
        <v>0</v>
      </c>
      <c r="S147" s="327">
        <f>IF($A147=1,INDEX('2024'!$B:$B,MATCH(Веса!D147,'2024'!$A:$A,0)),0)</f>
        <v>0</v>
      </c>
      <c r="T147" s="328">
        <f>S147*MoM!X147/100*$A147</f>
        <v>0</v>
      </c>
      <c r="U147" s="328">
        <f>T147*MoM!Y147/100*$A147</f>
        <v>0</v>
      </c>
      <c r="V147" s="328">
        <f>U147*MoM!Z147/100*$A147</f>
        <v>0</v>
      </c>
      <c r="W147" s="328">
        <f>V147*MoM!AA147/100*$A147</f>
        <v>0</v>
      </c>
      <c r="X147" s="328">
        <f>W147*MoM!AB147/100*$A147</f>
        <v>0</v>
      </c>
      <c r="Y147" s="328">
        <f>X147*MoM!AC147/100*$A147</f>
        <v>0</v>
      </c>
      <c r="Z147" s="328">
        <f>Y147*MoM!AD147/100*$A147</f>
        <v>0</v>
      </c>
      <c r="AA147" s="328">
        <f>Z147*MoM!AE147/100*$A147</f>
        <v>0</v>
      </c>
      <c r="AB147" s="328">
        <f>AA147*MoM!AF147/100*$A147</f>
        <v>0</v>
      </c>
      <c r="AC147" s="328">
        <f>AB147*MoM!AG147/100*$A147</f>
        <v>0</v>
      </c>
      <c r="AD147" s="328">
        <f>AC147*MoM!AH147/100*$A147</f>
        <v>0</v>
      </c>
      <c r="AE147" s="327">
        <f>IF($A147=1,INDEX('2025'!$C:$C,MATCH(Веса!$E147,'2025'!$B:$B,0)),0)</f>
        <v>0</v>
      </c>
      <c r="AF147" s="328">
        <f>AE147*MoM!AJ147/100*$A147</f>
        <v>0</v>
      </c>
      <c r="AG147" s="328">
        <f>AF147*MoM!AK147/100*$A147</f>
        <v>0</v>
      </c>
      <c r="AH147" s="328">
        <f>AG147*MoM!AL147/100*$A147</f>
        <v>0</v>
      </c>
      <c r="AI147" s="328">
        <f>AH147*MoM!AM147/100*$A147</f>
        <v>0</v>
      </c>
      <c r="AJ147" s="328">
        <f>AI147*MoM!AN147/100*$A147</f>
        <v>0</v>
      </c>
      <c r="AK147" s="328">
        <f>AJ147*MoM!AO147/100*$A147</f>
        <v>0</v>
      </c>
      <c r="AL147" s="328">
        <f>AK147*MoM!AP147/100*$A147</f>
        <v>0</v>
      </c>
      <c r="AM147" s="328">
        <f>AL147*MoM!AQ147/100*$A147</f>
        <v>0</v>
      </c>
      <c r="AN147" s="328">
        <f>AM147*MoM!AR147/100*$A147</f>
        <v>0</v>
      </c>
      <c r="AO147" s="328">
        <f>AN147*MoM!AS147/100*$A147</f>
        <v>0</v>
      </c>
      <c r="AP147" s="328">
        <f>AO147*MoM!AT147/100*$A147</f>
        <v>0</v>
      </c>
      <c r="AQ147" s="327">
        <f>IF($A147=1,INDEX('2026'!$C:$C, MATCH(Веса!$F147,'2026'!$B:$B,0)),0)</f>
        <v>0</v>
      </c>
      <c r="AR147" s="326">
        <f>AQ147*MoM!AV147/100*$A147</f>
        <v>0</v>
      </c>
      <c r="AS147" s="326">
        <f>AR147*MoM!AW147/100*$A147</f>
        <v>0</v>
      </c>
      <c r="AT147" s="326">
        <f>AS147*MoM!AX147/100*$A147</f>
        <v>0</v>
      </c>
      <c r="AU147" s="326">
        <f>AT147*MoM!AY147/100*$A147</f>
        <v>0</v>
      </c>
    </row>
    <row r="148" spans="1:47" x14ac:dyDescent="0.45">
      <c r="A148" s="326">
        <f>IF(ToSep25!AZ148=0,0,1)</f>
        <v>1</v>
      </c>
      <c r="B148" s="202" t="s">
        <v>147</v>
      </c>
      <c r="C148" s="202" t="s">
        <v>147</v>
      </c>
      <c r="D148" s="202" t="s">
        <v>147</v>
      </c>
      <c r="E148" s="202" t="s">
        <v>147</v>
      </c>
      <c r="F148" s="202" t="s">
        <v>147</v>
      </c>
      <c r="G148" s="327">
        <f>IF($A148=1,INDEX('2023'!$C:$C,MATCH(Веса!$C148,'2023'!$B:$B,0)),0)</f>
        <v>6.3E-2</v>
      </c>
      <c r="H148" s="326">
        <f>G148*MoM!L148/100*$A148</f>
        <v>6.2691300000000005E-2</v>
      </c>
      <c r="I148" s="326">
        <f>H148*MoM!M148/100*$A148</f>
        <v>6.2829220860000007E-2</v>
      </c>
      <c r="J148" s="326">
        <f>I148*MoM!N148/100*$A148</f>
        <v>6.3111952353870016E-2</v>
      </c>
      <c r="K148" s="326">
        <f>J148*MoM!O148/100*$A148</f>
        <v>6.2846882153983763E-2</v>
      </c>
      <c r="L148" s="326">
        <f>K148*MoM!P148/100*$A148</f>
        <v>6.3286810329061652E-2</v>
      </c>
      <c r="M148" s="326">
        <f>L148*MoM!Q148/100*$A148</f>
        <v>6.3286810329061652E-2</v>
      </c>
      <c r="N148" s="326">
        <f>M148*MoM!R148/100*$A148</f>
        <v>6.3400726587653972E-2</v>
      </c>
      <c r="O148" s="326">
        <f>N148*MoM!S148/100*$A148</f>
        <v>6.3869891964402611E-2</v>
      </c>
      <c r="P148" s="326">
        <f>O148*MoM!T148/100*$A148</f>
        <v>6.4380851100117834E-2</v>
      </c>
      <c r="Q148" s="326">
        <f>P148*MoM!U148/100*$A148</f>
        <v>6.4722069610948466E-2</v>
      </c>
      <c r="R148" s="326">
        <f>Q148*MoM!V148/100*$A148</f>
        <v>6.4974485682431166E-2</v>
      </c>
      <c r="S148" s="327">
        <f>IF($A148=1,INDEX('2024'!$B:$B,MATCH(Веса!D148,'2024'!$A:$A,0)),0)</f>
        <v>6.6000000000000003E-2</v>
      </c>
      <c r="T148" s="326">
        <f>S148*MoM!X148/100*$A148</f>
        <v>6.6191400000000011E-2</v>
      </c>
      <c r="U148" s="326">
        <f>T148*MoM!Y148/100*$A148</f>
        <v>6.6601786680000011E-2</v>
      </c>
      <c r="V148" s="326">
        <f>U148*MoM!Z148/100*$A148</f>
        <v>6.6681708824016014E-2</v>
      </c>
      <c r="W148" s="326">
        <f>V148*MoM!AA148/100*$A148</f>
        <v>6.6861749437840859E-2</v>
      </c>
      <c r="X148" s="326">
        <f>W148*MoM!AB148/100*$A148</f>
        <v>6.7222802884805199E-2</v>
      </c>
      <c r="Y148" s="326">
        <f>X148*MoM!AC148/100*$A148</f>
        <v>6.764630654297947E-2</v>
      </c>
      <c r="Z148" s="326">
        <f>Y148*MoM!AD148/100*$A148</f>
        <v>6.782218693999123E-2</v>
      </c>
      <c r="AA148" s="326">
        <f>Z148*MoM!AE148/100*$A148</f>
        <v>6.8134168999915187E-2</v>
      </c>
      <c r="AB148" s="326">
        <f>AA148*MoM!AF148/100*$A148</f>
        <v>6.7922953076015438E-2</v>
      </c>
      <c r="AC148" s="326">
        <f>AB148*MoM!AG148/100*$A148</f>
        <v>6.8479921291238754E-2</v>
      </c>
      <c r="AD148" s="326">
        <f>AC148*MoM!AH148/100*$A148</f>
        <v>6.9055152630085159E-2</v>
      </c>
      <c r="AE148" s="327">
        <f>IF($A148=1,INDEX('2025'!$C:$C,MATCH(Веса!$E148,'2025'!$B:$B,0)),0)</f>
        <v>6.5000000000000002E-2</v>
      </c>
      <c r="AF148" s="326">
        <f>AE148*MoM!AJ148/100*$A148</f>
        <v>6.5377000000000005E-2</v>
      </c>
      <c r="AG148" s="326">
        <f>AF148*MoM!AK148/100*$A148</f>
        <v>6.5671196500000001E-2</v>
      </c>
      <c r="AH148" s="326">
        <f>AG148*MoM!AL148/100*$A148</f>
        <v>6.5598958183850004E-2</v>
      </c>
      <c r="AI148" s="326">
        <f>AH148*MoM!AM148/100*$A148</f>
        <v>6.5638317558760317E-2</v>
      </c>
      <c r="AJ148" s="326">
        <f>AI148*MoM!AN148/100*$A148</f>
        <v>6.5664572885783826E-2</v>
      </c>
      <c r="AK148" s="326">
        <f>AJ148*MoM!AO148/100*$A148</f>
        <v>6.5946930549192706E-2</v>
      </c>
      <c r="AL148" s="326">
        <f>AK148*MoM!AP148/100*$A148</f>
        <v>6.6434937835256724E-2</v>
      </c>
      <c r="AM148" s="326">
        <f>AL148*MoM!AQ148/100*$A148</f>
        <v>6.6640886142546027E-2</v>
      </c>
      <c r="AN148" s="326">
        <f>AM148*MoM!AR148/100*$A148</f>
        <v>6.6360994420747332E-2</v>
      </c>
      <c r="AO148" s="326">
        <f>AN148*MoM!AS148/100*$A148</f>
        <v>6.6294633426326591E-2</v>
      </c>
      <c r="AP148" s="326">
        <f>AO148*MoM!AT148/100*$A148</f>
        <v>6.6878026200478266E-2</v>
      </c>
      <c r="AQ148" s="327">
        <f>IF($A148=1,INDEX('2026'!$C:$C, MATCH(Веса!$F148,'2026'!$B:$B,0)),0)</f>
        <v>7.1999999999999995E-2</v>
      </c>
      <c r="AR148" s="326">
        <f>AQ148*MoM!AV148/100*$A148</f>
        <v>7.2417599999999999E-2</v>
      </c>
      <c r="AS148" s="326">
        <f>AR148*MoM!AW148/100*$A148</f>
        <v>7.2946248480000003E-2</v>
      </c>
      <c r="AT148" s="326">
        <f>AS148*MoM!AX148/100*$A148</f>
        <v>7.3062962477567994E-2</v>
      </c>
      <c r="AU148" s="326">
        <f>AT148*MoM!AY148/100*$A148</f>
        <v>7.3501340252433392E-2</v>
      </c>
    </row>
    <row r="149" spans="1:47" x14ac:dyDescent="0.45">
      <c r="A149" s="326">
        <f>IF(ToSep25!AZ149=0,0,1)</f>
        <v>1</v>
      </c>
      <c r="B149" s="202" t="s">
        <v>148</v>
      </c>
      <c r="C149" s="202" t="s">
        <v>148</v>
      </c>
      <c r="D149" s="202" t="s">
        <v>148</v>
      </c>
      <c r="E149" s="202" t="s">
        <v>148</v>
      </c>
      <c r="F149" s="202" t="s">
        <v>148</v>
      </c>
      <c r="G149" s="327">
        <f>IF($A149=1,INDEX('2023'!$C:$C,MATCH(Веса!$C149,'2023'!$B:$B,0)),0)</f>
        <v>6.3E-2</v>
      </c>
      <c r="H149" s="326">
        <f>G149*MoM!L149/100*$A149</f>
        <v>6.2861400000000012E-2</v>
      </c>
      <c r="I149" s="326">
        <f>H149*MoM!M149/100*$A149</f>
        <v>6.2993408940000009E-2</v>
      </c>
      <c r="J149" s="326">
        <f>I149*MoM!N149/100*$A149</f>
        <v>6.2936714871954E-2</v>
      </c>
      <c r="K149" s="326">
        <f>J149*MoM!O149/100*$A149</f>
        <v>6.2905246514518023E-2</v>
      </c>
      <c r="L149" s="326">
        <f>K149*MoM!P149/100*$A149</f>
        <v>6.3263806419650764E-2</v>
      </c>
      <c r="M149" s="326">
        <f>L149*MoM!Q149/100*$A149</f>
        <v>6.3561146309823124E-2</v>
      </c>
      <c r="N149" s="326">
        <f>M149*MoM!R149/100*$A149</f>
        <v>6.3796322551169474E-2</v>
      </c>
      <c r="O149" s="326">
        <f>N149*MoM!S149/100*$A149</f>
        <v>6.3885637402741113E-2</v>
      </c>
      <c r="P149" s="326">
        <f>O149*MoM!T149/100*$A149</f>
        <v>6.4530882340508799E-2</v>
      </c>
      <c r="Q149" s="326">
        <f>P149*MoM!U149/100*$A149</f>
        <v>6.500195778159451E-2</v>
      </c>
      <c r="R149" s="326">
        <f>Q149*MoM!V149/100*$A149</f>
        <v>6.5313967178946164E-2</v>
      </c>
      <c r="S149" s="327">
        <f>IF($A149=1,INDEX('2024'!$B:$B,MATCH(Веса!D149,'2024'!$A:$A,0)),0)</f>
        <v>6.7000000000000004E-2</v>
      </c>
      <c r="T149" s="326">
        <f>S149*MoM!X149/100*$A149</f>
        <v>6.7241200000000001E-2</v>
      </c>
      <c r="U149" s="326">
        <f>T149*MoM!Y149/100*$A149</f>
        <v>6.7483268319999998E-2</v>
      </c>
      <c r="V149" s="326">
        <f>U149*MoM!Z149/100*$A149</f>
        <v>6.7672221471295993E-2</v>
      </c>
      <c r="W149" s="326">
        <f>V149*MoM!AA149/100*$A149</f>
        <v>6.7794031469944324E-2</v>
      </c>
      <c r="X149" s="326">
        <f>W149*MoM!AB149/100*$A149</f>
        <v>6.8031310580089127E-2</v>
      </c>
      <c r="Y149" s="326">
        <f>X149*MoM!AC149/100*$A149</f>
        <v>6.8214995118655364E-2</v>
      </c>
      <c r="Z149" s="326">
        <f>Y149*MoM!AD149/100*$A149</f>
        <v>6.8631106588879165E-2</v>
      </c>
      <c r="AA149" s="326">
        <f>Z149*MoM!AE149/100*$A149</f>
        <v>6.9118387445660193E-2</v>
      </c>
      <c r="AB149" s="326">
        <f>AA149*MoM!AF149/100*$A149</f>
        <v>6.9339566285486307E-2</v>
      </c>
      <c r="AC149" s="326">
        <f>AB149*MoM!AG149/100*$A149</f>
        <v>6.9984424251941332E-2</v>
      </c>
      <c r="AD149" s="326">
        <f>AC149*MoM!AH149/100*$A149</f>
        <v>7.0327347930775844E-2</v>
      </c>
      <c r="AE149" s="327">
        <f>IF($A149=1,INDEX('2025'!$C:$C,MATCH(Веса!$E149,'2025'!$B:$B,0)),0)</f>
        <v>6.7000000000000004E-2</v>
      </c>
      <c r="AF149" s="326">
        <f>AE149*MoM!AJ149/100*$A149</f>
        <v>6.7556099999999994E-2</v>
      </c>
      <c r="AG149" s="326">
        <f>AF149*MoM!AK149/100*$A149</f>
        <v>6.794116976999999E-2</v>
      </c>
      <c r="AH149" s="326">
        <f>AG149*MoM!AL149/100*$A149</f>
        <v>6.798872858883899E-2</v>
      </c>
      <c r="AI149" s="326">
        <f>AH149*MoM!AM149/100*$A149</f>
        <v>6.8043119571710053E-2</v>
      </c>
      <c r="AJ149" s="326">
        <f>AI149*MoM!AN149/100*$A149</f>
        <v>6.8526225720669187E-2</v>
      </c>
      <c r="AK149" s="326">
        <f>AJ149*MoM!AO149/100*$A149</f>
        <v>6.8992204055569745E-2</v>
      </c>
      <c r="AL149" s="326">
        <f>AK149*MoM!AP149/100*$A149</f>
        <v>6.9323366635036479E-2</v>
      </c>
      <c r="AM149" s="326">
        <f>AL149*MoM!AQ149/100*$A149</f>
        <v>6.9565998418259098E-2</v>
      </c>
      <c r="AN149" s="326">
        <f>AM149*MoM!AR149/100*$A149</f>
        <v>6.9844262411932145E-2</v>
      </c>
      <c r="AO149" s="326">
        <f>AN149*MoM!AS149/100*$A149</f>
        <v>7.0375078806262842E-2</v>
      </c>
      <c r="AP149" s="326">
        <f>AO149*MoM!AT149/100*$A149</f>
        <v>7.0924004420951689E-2</v>
      </c>
      <c r="AQ149" s="327">
        <f>IF($A149=1,INDEX('2026'!$C:$C, MATCH(Веса!$F149,'2026'!$B:$B,0)),0)</f>
        <v>5.8999999999999997E-2</v>
      </c>
      <c r="AR149" s="326">
        <f>AQ149*MoM!AV149/100*$A149</f>
        <v>5.9247800000000003E-2</v>
      </c>
      <c r="AS149" s="326">
        <f>AR149*MoM!AW149/100*$A149</f>
        <v>5.9348521260000002E-2</v>
      </c>
      <c r="AT149" s="326">
        <f>AS149*MoM!AX149/100*$A149</f>
        <v>5.9746156352442001E-2</v>
      </c>
      <c r="AU149" s="326">
        <f>AT149*MoM!AY149/100*$A149</f>
        <v>6.0325694069060687E-2</v>
      </c>
    </row>
    <row r="150" spans="1:47" x14ac:dyDescent="0.45">
      <c r="A150" s="326">
        <f>IF(ToSep25!AZ150=0,0,1)</f>
        <v>1</v>
      </c>
      <c r="B150" s="202" t="s">
        <v>149</v>
      </c>
      <c r="C150" s="202" t="s">
        <v>149</v>
      </c>
      <c r="D150" s="202" t="s">
        <v>149</v>
      </c>
      <c r="E150" s="202" t="s">
        <v>149</v>
      </c>
      <c r="F150" s="202" t="s">
        <v>149</v>
      </c>
      <c r="G150" s="327">
        <f>IF($A150=1,INDEX('2023'!$C:$C,MATCH(Веса!$C150,'2023'!$B:$B,0)),0)</f>
        <v>0.107</v>
      </c>
      <c r="H150" s="326">
        <f>G150*MoM!L150/100*$A150</f>
        <v>0.1067111</v>
      </c>
      <c r="I150" s="326">
        <f>H150*MoM!M150/100*$A150</f>
        <v>0.10630559782</v>
      </c>
      <c r="J150" s="326">
        <f>I150*MoM!N150/100*$A150</f>
        <v>0.106273706140654</v>
      </c>
      <c r="K150" s="326">
        <f>J150*MoM!O150/100*$A150</f>
        <v>0.10615680506389928</v>
      </c>
      <c r="L150" s="326">
        <f>K150*MoM!P150/100*$A150</f>
        <v>0.10585956600972037</v>
      </c>
      <c r="M150" s="326">
        <f>L150*MoM!Q150/100*$A150</f>
        <v>0.10553140135509023</v>
      </c>
      <c r="N150" s="326">
        <f>M150*MoM!R150/100*$A150</f>
        <v>0.1057319110176649</v>
      </c>
      <c r="O150" s="326">
        <f>N150*MoM!S150/100*$A150</f>
        <v>0.10616541185283732</v>
      </c>
      <c r="P150" s="326">
        <f>O150*MoM!T150/100*$A150</f>
        <v>0.10746062987744193</v>
      </c>
      <c r="Q150" s="326">
        <f>P150*MoM!U150/100*$A150</f>
        <v>0.10847075979828988</v>
      </c>
      <c r="R150" s="326">
        <f>Q150*MoM!V150/100*$A150</f>
        <v>0.1092625963448174</v>
      </c>
      <c r="S150" s="327">
        <f>IF($A150=1,INDEX('2024'!$B:$B,MATCH(Веса!D150,'2024'!$A:$A,0)),0)</f>
        <v>0.105</v>
      </c>
      <c r="T150" s="326">
        <f>S150*MoM!X150/100*$A150</f>
        <v>0.10512600000000001</v>
      </c>
      <c r="U150" s="326">
        <f>T150*MoM!Y150/100*$A150</f>
        <v>0.10531522680000002</v>
      </c>
      <c r="V150" s="326">
        <f>U150*MoM!Z150/100*$A150</f>
        <v>0.10559957791236002</v>
      </c>
      <c r="W150" s="326">
        <f>V150*MoM!AA150/100*$A150</f>
        <v>0.10531445905199666</v>
      </c>
      <c r="X150" s="326">
        <f>W150*MoM!AB150/100*$A150</f>
        <v>0.10505117290436666</v>
      </c>
      <c r="Y150" s="326">
        <f>X150*MoM!AC150/100*$A150</f>
        <v>0.10522975989830409</v>
      </c>
      <c r="Z150" s="326">
        <f>Y150*MoM!AD150/100*$A150</f>
        <v>0.10535603561018206</v>
      </c>
      <c r="AA150" s="326">
        <f>Z150*MoM!AE150/100*$A150</f>
        <v>0.10593549380603806</v>
      </c>
      <c r="AB150" s="326">
        <f>AA150*MoM!AF150/100*$A150</f>
        <v>0.10691010034905361</v>
      </c>
      <c r="AC150" s="326">
        <f>AB150*MoM!AG150/100*$A150</f>
        <v>0.10787229125219509</v>
      </c>
      <c r="AD150" s="326">
        <f>AC150*MoM!AH150/100*$A150</f>
        <v>0.10816354643857602</v>
      </c>
      <c r="AE150" s="327">
        <f>IF($A150=1,INDEX('2025'!$C:$C,MATCH(Веса!$E150,'2025'!$B:$B,0)),0)</f>
        <v>0.10100000000000001</v>
      </c>
      <c r="AF150" s="326">
        <f>AE150*MoM!AJ150/100*$A150</f>
        <v>0.1010505</v>
      </c>
      <c r="AG150" s="326">
        <f>AF150*MoM!AK150/100*$A150</f>
        <v>0.10106060505</v>
      </c>
      <c r="AH150" s="326">
        <f>AG150*MoM!AL150/100*$A150</f>
        <v>0.10066646869030499</v>
      </c>
      <c r="AI150" s="326">
        <f>AH150*MoM!AM150/100*$A150</f>
        <v>0.10009266981877026</v>
      </c>
      <c r="AJ150" s="326">
        <f>AI150*MoM!AN150/100*$A150</f>
        <v>9.9612225003640156E-2</v>
      </c>
      <c r="AK150" s="326">
        <f>AJ150*MoM!AO150/100*$A150</f>
        <v>9.9582341336139066E-2</v>
      </c>
      <c r="AL150" s="326">
        <f>AK150*MoM!AP150/100*$A150</f>
        <v>9.9482758994802939E-2</v>
      </c>
      <c r="AM150" s="326">
        <f>AL150*MoM!AQ150/100*$A150</f>
        <v>0.10006970727287229</v>
      </c>
      <c r="AN150" s="326">
        <f>AM150*MoM!AR150/100*$A150</f>
        <v>0.10054003489705479</v>
      </c>
      <c r="AO150" s="326">
        <f>AN150*MoM!AS150/100*$A150</f>
        <v>0.1009220870296636</v>
      </c>
      <c r="AP150" s="326">
        <f>AO150*MoM!AT150/100*$A150</f>
        <v>0.10113402341242589</v>
      </c>
      <c r="AQ150" s="327">
        <f>IF($A150=1,INDEX('2026'!$C:$C, MATCH(Веса!$F150,'2026'!$B:$B,0)),0)</f>
        <v>0.1</v>
      </c>
      <c r="AR150" s="326">
        <f>AQ150*MoM!AV150/100*$A150</f>
        <v>9.9290000000000017E-2</v>
      </c>
      <c r="AS150" s="326">
        <f>AR150*MoM!AW150/100*$A150</f>
        <v>9.8823337000000025E-2</v>
      </c>
      <c r="AT150" s="326">
        <f>AS150*MoM!AX150/100*$A150</f>
        <v>9.8260043979100029E-2</v>
      </c>
      <c r="AU150" s="326">
        <f>AT150*MoM!AY150/100*$A150</f>
        <v>9.8122479917529273E-2</v>
      </c>
    </row>
    <row r="151" spans="1:47" x14ac:dyDescent="0.45">
      <c r="A151" s="326">
        <f>IF(ToSep25!AZ151=0,0,1)</f>
        <v>1</v>
      </c>
      <c r="B151" s="202" t="s">
        <v>150</v>
      </c>
      <c r="C151" s="202" t="s">
        <v>150</v>
      </c>
      <c r="D151" s="202" t="s">
        <v>150</v>
      </c>
      <c r="E151" s="202" t="s">
        <v>150</v>
      </c>
      <c r="F151" s="202" t="s">
        <v>150</v>
      </c>
      <c r="G151" s="327">
        <f>IF($A151=1,INDEX('2023'!$C:$C,MATCH(Веса!$C151,'2023'!$B:$B,0)),0)</f>
        <v>0.13900000000000001</v>
      </c>
      <c r="H151" s="326">
        <f>G151*MoM!L151/100*$A151</f>
        <v>0.13873590000000002</v>
      </c>
      <c r="I151" s="326">
        <f>H151*MoM!M151/100*$A151</f>
        <v>0.13823645076000002</v>
      </c>
      <c r="J151" s="326">
        <f>I151*MoM!N151/100*$A151</f>
        <v>0.13860968917705199</v>
      </c>
      <c r="K151" s="326">
        <f>J151*MoM!O151/100*$A151</f>
        <v>0.13865127208380509</v>
      </c>
      <c r="L151" s="326">
        <f>K151*MoM!P151/100*$A151</f>
        <v>0.13813826237709501</v>
      </c>
      <c r="M151" s="326">
        <f>L151*MoM!Q151/100*$A151</f>
        <v>0.13776528906867685</v>
      </c>
      <c r="N151" s="326">
        <f>M151*MoM!R151/100*$A151</f>
        <v>0.13771018295304938</v>
      </c>
      <c r="O151" s="326">
        <f>N151*MoM!S151/100*$A151</f>
        <v>0.13894957459962684</v>
      </c>
      <c r="P151" s="326">
        <f>O151*MoM!T151/100*$A151</f>
        <v>0.140380755218003</v>
      </c>
      <c r="Q151" s="326">
        <f>P151*MoM!U151/100*$A151</f>
        <v>0.14163014393944323</v>
      </c>
      <c r="R151" s="326">
        <f>Q151*MoM!V151/100*$A151</f>
        <v>0.14289065222050426</v>
      </c>
      <c r="S151" s="327">
        <f>IF($A151=1,INDEX('2024'!$B:$B,MATCH(Веса!D151,'2024'!$A:$A,0)),0)</f>
        <v>0.14499999999999999</v>
      </c>
      <c r="T151" s="326">
        <f>S151*MoM!X151/100*$A151</f>
        <v>0.1451595</v>
      </c>
      <c r="U151" s="326">
        <f>T151*MoM!Y151/100*$A151</f>
        <v>0.1455949785</v>
      </c>
      <c r="V151" s="326">
        <f>U151*MoM!Z151/100*$A151</f>
        <v>0.145886168457</v>
      </c>
      <c r="W151" s="326">
        <f>V151*MoM!AA151/100*$A151</f>
        <v>0.1464405358971366</v>
      </c>
      <c r="X151" s="326">
        <f>W151*MoM!AB151/100*$A151</f>
        <v>0.1472020266838017</v>
      </c>
      <c r="Y151" s="326">
        <f>X151*MoM!AC151/100*$A151</f>
        <v>0.14696650344110762</v>
      </c>
      <c r="Z151" s="326">
        <f>Y151*MoM!AD151/100*$A151</f>
        <v>0.1469518067907635</v>
      </c>
      <c r="AA151" s="326">
        <f>Z151*MoM!AE151/100*$A151</f>
        <v>0.14846541040070835</v>
      </c>
      <c r="AB151" s="326">
        <f>AA151*MoM!AF151/100*$A151</f>
        <v>0.15039546073591756</v>
      </c>
      <c r="AC151" s="326">
        <f>AB151*MoM!AG151/100*$A151</f>
        <v>0.15239572036370524</v>
      </c>
      <c r="AD151" s="326">
        <f>AC151*MoM!AH151/100*$A151</f>
        <v>0.1526243139442508</v>
      </c>
      <c r="AE151" s="327">
        <f>IF($A151=1,INDEX('2025'!$C:$C,MATCH(Веса!$E151,'2025'!$B:$B,0)),0)</f>
        <v>0.14599999999999999</v>
      </c>
      <c r="AF151" s="326">
        <f>AE151*MoM!AJ151/100*$A151</f>
        <v>0.1460584</v>
      </c>
      <c r="AG151" s="326">
        <f>AF151*MoM!AK151/100*$A151</f>
        <v>0.14569325399999999</v>
      </c>
      <c r="AH151" s="326">
        <f>AG151*MoM!AL151/100*$A151</f>
        <v>0.14524160491259999</v>
      </c>
      <c r="AI151" s="326">
        <f>AH151*MoM!AM151/100*$A151</f>
        <v>0.14500921834473984</v>
      </c>
      <c r="AJ151" s="326">
        <f>AI151*MoM!AN151/100*$A151</f>
        <v>0.1441971667220093</v>
      </c>
      <c r="AK151" s="326">
        <f>AJ151*MoM!AO151/100*$A151</f>
        <v>0.14351944003841585</v>
      </c>
      <c r="AL151" s="326">
        <f>AK151*MoM!AP151/100*$A151</f>
        <v>0.143777775030485</v>
      </c>
      <c r="AM151" s="326">
        <f>AL151*MoM!AQ151/100*$A151</f>
        <v>0.14544559722083863</v>
      </c>
      <c r="AN151" s="326">
        <f>AM151*MoM!AR151/100*$A151</f>
        <v>0.14612919152777656</v>
      </c>
      <c r="AO151" s="326">
        <f>AN151*MoM!AS151/100*$A151</f>
        <v>0.14690367624287379</v>
      </c>
      <c r="AP151" s="326">
        <f>AO151*MoM!AT151/100*$A151</f>
        <v>0.14796138271182246</v>
      </c>
      <c r="AQ151" s="327">
        <f>IF($A151=1,INDEX('2026'!$C:$C, MATCH(Веса!$F151,'2026'!$B:$B,0)),0)</f>
        <v>0.14299999999999999</v>
      </c>
      <c r="AR151" s="326">
        <f>AQ151*MoM!AV151/100*$A151</f>
        <v>0.14191319999999996</v>
      </c>
      <c r="AS151" s="326">
        <f>AR151*MoM!AW151/100*$A151</f>
        <v>0.14111848607999997</v>
      </c>
      <c r="AT151" s="326">
        <f>AS151*MoM!AX151/100*$A151</f>
        <v>0.14075157801619198</v>
      </c>
      <c r="AU151" s="326">
        <f>AT151*MoM!AY151/100*$A151</f>
        <v>0.14080787864739847</v>
      </c>
    </row>
    <row r="152" spans="1:47" x14ac:dyDescent="0.45">
      <c r="A152" s="326">
        <f>IF(ToSep25!AZ152=0,0,1)</f>
        <v>1</v>
      </c>
      <c r="B152" s="202" t="s">
        <v>151</v>
      </c>
      <c r="C152" s="202" t="s">
        <v>151</v>
      </c>
      <c r="D152" s="202" t="s">
        <v>151</v>
      </c>
      <c r="E152" s="202" t="s">
        <v>151</v>
      </c>
      <c r="F152" s="202" t="s">
        <v>151</v>
      </c>
      <c r="G152" s="327">
        <f>IF($A152=1,INDEX('2023'!$C:$C,MATCH(Веса!$C152,'2023'!$B:$B,0)),0)</f>
        <v>4.9000000000000002E-2</v>
      </c>
      <c r="H152" s="326">
        <f>G152*MoM!L152/100*$A152</f>
        <v>4.9014700000000008E-2</v>
      </c>
      <c r="I152" s="326">
        <f>H152*MoM!M152/100*$A152</f>
        <v>4.8999995590000012E-2</v>
      </c>
      <c r="J152" s="326">
        <f>I152*MoM!N152/100*$A152</f>
        <v>4.8524695632777011E-2</v>
      </c>
      <c r="K152" s="326">
        <f>J152*MoM!O152/100*$A152</f>
        <v>4.8539253041466841E-2</v>
      </c>
      <c r="L152" s="326">
        <f>K152*MoM!P152/100*$A152</f>
        <v>4.8456736311296343E-2</v>
      </c>
      <c r="M152" s="326">
        <f>L152*MoM!Q152/100*$A152</f>
        <v>4.8369514185936005E-2</v>
      </c>
      <c r="N152" s="326">
        <f>M152*MoM!R152/100*$A152</f>
        <v>4.8529133582749594E-2</v>
      </c>
      <c r="O152" s="326">
        <f>N152*MoM!S152/100*$A152</f>
        <v>4.8936778304844691E-2</v>
      </c>
      <c r="P152" s="326">
        <f>O152*MoM!T152/100*$A152</f>
        <v>4.9328272531283447E-2</v>
      </c>
      <c r="Q152" s="326">
        <f>P152*MoM!U152/100*$A152</f>
        <v>4.9510787139649202E-2</v>
      </c>
      <c r="R152" s="326">
        <f>Q152*MoM!V152/100*$A152</f>
        <v>4.9639515186212291E-2</v>
      </c>
      <c r="S152" s="327">
        <f>IF($A152=1,INDEX('2024'!$B:$B,MATCH(Веса!D152,'2024'!$A:$A,0)),0)</f>
        <v>5.0999999999999997E-2</v>
      </c>
      <c r="T152" s="326">
        <f>S152*MoM!X152/100*$A152</f>
        <v>5.1056099999999993E-2</v>
      </c>
      <c r="U152" s="326">
        <f>T152*MoM!Y152/100*$A152</f>
        <v>5.1056099999999993E-2</v>
      </c>
      <c r="V152" s="326">
        <f>U152*MoM!Z152/100*$A152</f>
        <v>5.1122472929999996E-2</v>
      </c>
      <c r="W152" s="326">
        <f>V152*MoM!AA152/100*$A152</f>
        <v>5.1061125962483994E-2</v>
      </c>
      <c r="X152" s="326">
        <f>W152*MoM!AB152/100*$A152</f>
        <v>5.0933473147577783E-2</v>
      </c>
      <c r="Y152" s="326">
        <f>X152*MoM!AC152/100*$A152</f>
        <v>5.0846886243226905E-2</v>
      </c>
      <c r="Z152" s="326">
        <f>Y152*MoM!AD152/100*$A152</f>
        <v>5.1243491955924078E-2</v>
      </c>
      <c r="AA152" s="326">
        <f>Z152*MoM!AE152/100*$A152</f>
        <v>5.1740553827896545E-2</v>
      </c>
      <c r="AB152" s="326">
        <f>AA152*MoM!AF152/100*$A152</f>
        <v>5.2185522590816456E-2</v>
      </c>
      <c r="AC152" s="326">
        <f>AB152*MoM!AG152/100*$A152</f>
        <v>5.2482980069584108E-2</v>
      </c>
      <c r="AD152" s="326">
        <f>AC152*MoM!AH152/100*$A152</f>
        <v>5.2598442625737193E-2</v>
      </c>
      <c r="AE152" s="327">
        <f>IF($A152=1,INDEX('2025'!$C:$C,MATCH(Веса!$E152,'2025'!$B:$B,0)),0)</f>
        <v>5.0999999999999997E-2</v>
      </c>
      <c r="AF152" s="326">
        <f>AE152*MoM!AJ152/100*$A152</f>
        <v>5.0923499999999997E-2</v>
      </c>
      <c r="AG152" s="326">
        <f>AF152*MoM!AK152/100*$A152</f>
        <v>5.0755452449999995E-2</v>
      </c>
      <c r="AH152" s="326">
        <f>AG152*MoM!AL152/100*$A152</f>
        <v>5.049659964250499E-2</v>
      </c>
      <c r="AI152" s="326">
        <f>AH152*MoM!AM152/100*$A152</f>
        <v>5.0279464264042215E-2</v>
      </c>
      <c r="AJ152" s="326">
        <f>AI152*MoM!AN152/100*$A152</f>
        <v>4.9786725514254594E-2</v>
      </c>
      <c r="AK152" s="326">
        <f>AJ152*MoM!AO152/100*$A152</f>
        <v>4.9522855869029048E-2</v>
      </c>
      <c r="AL152" s="326">
        <f>AK152*MoM!AP152/100*$A152</f>
        <v>4.9641710723114719E-2</v>
      </c>
      <c r="AM152" s="326">
        <f>AL152*MoM!AQ152/100*$A152</f>
        <v>5.0103378632839687E-2</v>
      </c>
      <c r="AN152" s="326">
        <f>AM152*MoM!AR152/100*$A152</f>
        <v>5.0303792147371046E-2</v>
      </c>
      <c r="AO152" s="326">
        <f>AN152*MoM!AS152/100*$A152</f>
        <v>5.0394338973236322E-2</v>
      </c>
      <c r="AP152" s="326">
        <f>AO152*MoM!AT152/100*$A152</f>
        <v>5.0439693878312236E-2</v>
      </c>
      <c r="AQ152" s="327">
        <f>IF($A152=1,INDEX('2026'!$C:$C, MATCH(Веса!$F152,'2026'!$B:$B,0)),0)</f>
        <v>4.2999999999999997E-2</v>
      </c>
      <c r="AR152" s="326">
        <f>AQ152*MoM!AV152/100*$A152</f>
        <v>4.2780699999999998E-2</v>
      </c>
      <c r="AS152" s="326">
        <f>AR152*MoM!AW152/100*$A152</f>
        <v>4.2635245619999998E-2</v>
      </c>
      <c r="AT152" s="326">
        <f>AS152*MoM!AX152/100*$A152</f>
        <v>4.2400751769089993E-2</v>
      </c>
      <c r="AU152" s="326">
        <f>AT152*MoM!AY152/100*$A152</f>
        <v>4.2354110942144002E-2</v>
      </c>
    </row>
    <row r="153" spans="1:47" x14ac:dyDescent="0.45">
      <c r="A153" s="326">
        <f>IF(ToSep25!AZ153=0,0,1)</f>
        <v>1</v>
      </c>
      <c r="B153" s="202" t="s">
        <v>152</v>
      </c>
      <c r="C153" s="202" t="s">
        <v>152</v>
      </c>
      <c r="D153" s="202" t="s">
        <v>152</v>
      </c>
      <c r="E153" s="202" t="s">
        <v>152</v>
      </c>
      <c r="F153" s="202" t="s">
        <v>152</v>
      </c>
      <c r="G153" s="327">
        <f>IF($A153=1,INDEX('2023'!$C:$C,MATCH(Веса!$C153,'2023'!$B:$B,0)),0)</f>
        <v>5.8000000000000003E-2</v>
      </c>
      <c r="H153" s="326">
        <f>G153*MoM!L153/100*$A153</f>
        <v>5.8017400000000004E-2</v>
      </c>
      <c r="I153" s="326">
        <f>H153*MoM!M153/100*$A153</f>
        <v>5.8087020880000007E-2</v>
      </c>
      <c r="J153" s="326">
        <f>I153*MoM!N153/100*$A153</f>
        <v>5.8371647282312006E-2</v>
      </c>
      <c r="K153" s="326">
        <f>J153*MoM!O153/100*$A153</f>
        <v>5.8634319695082412E-2</v>
      </c>
      <c r="L153" s="326">
        <f>K153*MoM!P153/100*$A153</f>
        <v>5.8429099576149633E-2</v>
      </c>
      <c r="M153" s="326">
        <f>L153*MoM!Q153/100*$A153</f>
        <v>5.831224137699733E-2</v>
      </c>
      <c r="N153" s="326">
        <f>M153*MoM!R153/100*$A153</f>
        <v>5.8323903825272728E-2</v>
      </c>
      <c r="O153" s="326">
        <f>N153*MoM!S153/100*$A153</f>
        <v>5.9105444136531383E-2</v>
      </c>
      <c r="P153" s="326">
        <f>O153*MoM!T153/100*$A153</f>
        <v>5.9400971357214033E-2</v>
      </c>
      <c r="Q153" s="326">
        <f>P153*MoM!U153/100*$A153</f>
        <v>6.0196944373400701E-2</v>
      </c>
      <c r="R153" s="326">
        <f>Q153*MoM!V153/100*$A153</f>
        <v>6.0816972900446728E-2</v>
      </c>
      <c r="S153" s="327">
        <f>IF($A153=1,INDEX('2024'!$B:$B,MATCH(Веса!D153,'2024'!$A:$A,0)),0)</f>
        <v>0.06</v>
      </c>
      <c r="T153" s="326">
        <f>S153*MoM!X153/100*$A153</f>
        <v>5.9849999999999993E-2</v>
      </c>
      <c r="U153" s="326">
        <f>T153*MoM!Y153/100*$A153</f>
        <v>5.9849999999999993E-2</v>
      </c>
      <c r="V153" s="326">
        <f>U153*MoM!Z153/100*$A153</f>
        <v>6.0239024999999995E-2</v>
      </c>
      <c r="W153" s="326">
        <f>V153*MoM!AA153/100*$A153</f>
        <v>6.0377574757499997E-2</v>
      </c>
      <c r="X153" s="326">
        <f>W153*MoM!AB153/100*$A153</f>
        <v>6.052851869439374E-2</v>
      </c>
      <c r="Y153" s="326">
        <f>X153*MoM!AC153/100*$A153</f>
        <v>6.0498254435046549E-2</v>
      </c>
      <c r="Z153" s="326">
        <f>Y153*MoM!AD153/100*$A153</f>
        <v>6.0474055133272531E-2</v>
      </c>
      <c r="AA153" s="326">
        <f>Z153*MoM!AE153/100*$A153</f>
        <v>6.0982037196392024E-2</v>
      </c>
      <c r="AB153" s="326">
        <f>AA153*MoM!AF153/100*$A153</f>
        <v>6.1360125827009657E-2</v>
      </c>
      <c r="AC153" s="326">
        <f>AB153*MoM!AG153/100*$A153</f>
        <v>6.1783510695216017E-2</v>
      </c>
      <c r="AD153" s="326">
        <f>AC153*MoM!AH153/100*$A153</f>
        <v>6.188236431232836E-2</v>
      </c>
      <c r="AE153" s="327">
        <f>IF($A153=1,INDEX('2025'!$C:$C,MATCH(Веса!$E153,'2025'!$B:$B,0)),0)</f>
        <v>7.2999999999999995E-2</v>
      </c>
      <c r="AF153" s="326">
        <f>AE153*MoM!AJ153/100*$A153</f>
        <v>7.3102199999999992E-2</v>
      </c>
      <c r="AG153" s="326">
        <f>AF153*MoM!AK153/100*$A153</f>
        <v>7.2875583179999995E-2</v>
      </c>
      <c r="AH153" s="326">
        <f>AG153*MoM!AL153/100*$A153</f>
        <v>7.3057772137949992E-2</v>
      </c>
      <c r="AI153" s="326">
        <f>AH153*MoM!AM153/100*$A153</f>
        <v>7.316735879615692E-2</v>
      </c>
      <c r="AJ153" s="326">
        <f>AI153*MoM!AN153/100*$A153</f>
        <v>7.3152725324397691E-2</v>
      </c>
      <c r="AK153" s="326">
        <f>AJ153*MoM!AO153/100*$A153</f>
        <v>7.3050311508943533E-2</v>
      </c>
      <c r="AL153" s="326">
        <f>AK153*MoM!AP153/100*$A153</f>
        <v>7.2845770636718488E-2</v>
      </c>
      <c r="AM153" s="326">
        <f>AL153*MoM!AQ153/100*$A153</f>
        <v>7.304245421743763E-2</v>
      </c>
      <c r="AN153" s="326">
        <f>AM153*MoM!AR153/100*$A153</f>
        <v>7.2976716008641931E-2</v>
      </c>
      <c r="AO153" s="326">
        <f>AN153*MoM!AS153/100*$A153</f>
        <v>7.2954822993839333E-2</v>
      </c>
      <c r="AP153" s="326">
        <f>AO153*MoM!AT153/100*$A153</f>
        <v>7.2925641064641791E-2</v>
      </c>
      <c r="AQ153" s="327">
        <f>IF($A153=1,INDEX('2026'!$C:$C, MATCH(Веса!$F153,'2026'!$B:$B,0)),0)</f>
        <v>0.08</v>
      </c>
      <c r="AR153" s="326">
        <f>AQ153*MoM!AV153/100*$A153</f>
        <v>8.0320000000000003E-2</v>
      </c>
      <c r="AS153" s="326">
        <f>AR153*MoM!AW153/100*$A153</f>
        <v>8.0215584000000006E-2</v>
      </c>
      <c r="AT153" s="326">
        <f>AS153*MoM!AX153/100*$A153</f>
        <v>8.0392058284800005E-2</v>
      </c>
      <c r="AU153" s="326">
        <f>AT153*MoM!AY153/100*$A153</f>
        <v>8.050460716639872E-2</v>
      </c>
    </row>
    <row r="154" spans="1:47" ht="26.25" x14ac:dyDescent="0.45">
      <c r="A154" s="326">
        <f>IF(ToSep25!AZ154=0,0,1)</f>
        <v>1</v>
      </c>
      <c r="B154" s="202" t="s">
        <v>153</v>
      </c>
      <c r="C154" s="202" t="s">
        <v>153</v>
      </c>
      <c r="D154" s="202" t="s">
        <v>153</v>
      </c>
      <c r="E154" s="202" t="s">
        <v>153</v>
      </c>
      <c r="F154" s="202" t="s">
        <v>153</v>
      </c>
      <c r="G154" s="327">
        <f>IF($A154=1,INDEX('2023'!$C:$C,MATCH(Веса!$C154,'2023'!$B:$B,0)),0)</f>
        <v>0.05</v>
      </c>
      <c r="H154" s="326">
        <f>G154*MoM!L154/100*$A154</f>
        <v>4.9945000000000003E-2</v>
      </c>
      <c r="I154" s="326">
        <f>H154*MoM!M154/100*$A154</f>
        <v>5.0124802000000003E-2</v>
      </c>
      <c r="J154" s="326">
        <f>I154*MoM!N154/100*$A154</f>
        <v>5.0149864401000006E-2</v>
      </c>
      <c r="K154" s="326">
        <f>J154*MoM!O154/100*$A154</f>
        <v>5.0154879387440107E-2</v>
      </c>
      <c r="L154" s="326">
        <f>K154*MoM!P154/100*$A154</f>
        <v>5.0290297561786199E-2</v>
      </c>
      <c r="M154" s="326">
        <f>L154*MoM!Q154/100*$A154</f>
        <v>5.0234978234468236E-2</v>
      </c>
      <c r="N154" s="326">
        <f>M154*MoM!R154/100*$A154</f>
        <v>5.0757422008106713E-2</v>
      </c>
      <c r="O154" s="326">
        <f>N154*MoM!S154/100*$A154</f>
        <v>5.1366511072203996E-2</v>
      </c>
      <c r="P154" s="326">
        <f>O154*MoM!T154/100*$A154</f>
        <v>5.1833946322961053E-2</v>
      </c>
      <c r="Q154" s="326">
        <f>P154*MoM!U154/100*$A154</f>
        <v>5.1813212744431868E-2</v>
      </c>
      <c r="R154" s="326">
        <f>Q154*MoM!V154/100*$A154</f>
        <v>5.1725130282766332E-2</v>
      </c>
      <c r="S154" s="327">
        <f>IF($A154=1,INDEX('2024'!$B:$B,MATCH(Веса!D154,'2024'!$A:$A,0)),0)</f>
        <v>4.2999999999999997E-2</v>
      </c>
      <c r="T154" s="326">
        <f>S154*MoM!X154/100*$A154</f>
        <v>4.2965599999999993E-2</v>
      </c>
      <c r="U154" s="326">
        <f>T154*MoM!Y154/100*$A154</f>
        <v>4.2892558479999988E-2</v>
      </c>
      <c r="V154" s="326">
        <f>U154*MoM!Z154/100*$A154</f>
        <v>4.3085574993159986E-2</v>
      </c>
      <c r="W154" s="326">
        <f>V154*MoM!AA154/100*$A154</f>
        <v>4.3128660568153149E-2</v>
      </c>
      <c r="X154" s="326">
        <f>W154*MoM!AB154/100*$A154</f>
        <v>4.3072593309414549E-2</v>
      </c>
      <c r="Y154" s="326">
        <f>X154*MoM!AC154/100*$A154</f>
        <v>4.2913224714169716E-2</v>
      </c>
      <c r="Z154" s="326">
        <f>Y154*MoM!AD154/100*$A154</f>
        <v>4.2921807359112545E-2</v>
      </c>
      <c r="AA154" s="326">
        <f>Z154*MoM!AE154/100*$A154</f>
        <v>4.3372486336383229E-2</v>
      </c>
      <c r="AB154" s="326">
        <f>AA154*MoM!AF154/100*$A154</f>
        <v>4.3598023265332422E-2</v>
      </c>
      <c r="AC154" s="326">
        <f>AB154*MoM!AG154/100*$A154</f>
        <v>4.3432350776924158E-2</v>
      </c>
      <c r="AD154" s="326">
        <f>AC154*MoM!AH154/100*$A154</f>
        <v>4.324993490366108E-2</v>
      </c>
      <c r="AE154" s="327">
        <f>IF($A154=1,INDEX('2025'!$C:$C,MATCH(Веса!$E154,'2025'!$B:$B,0)),0)</f>
        <v>7.9000000000000001E-2</v>
      </c>
      <c r="AF154" s="326">
        <f>AE154*MoM!AJ154/100*$A154</f>
        <v>7.8691899999999995E-2</v>
      </c>
      <c r="AG154" s="326">
        <f>AF154*MoM!AK154/100*$A154</f>
        <v>7.8715507569999996E-2</v>
      </c>
      <c r="AH154" s="326">
        <f>AG154*MoM!AL154/100*$A154</f>
        <v>7.9006754948008989E-2</v>
      </c>
      <c r="AI154" s="326">
        <f>AH154*MoM!AM154/100*$A154</f>
        <v>7.8864542789102571E-2</v>
      </c>
      <c r="AJ154" s="326">
        <f>AI154*MoM!AN154/100*$A154</f>
        <v>7.9085363508912057E-2</v>
      </c>
      <c r="AK154" s="326">
        <f>AJ154*MoM!AO154/100*$A154</f>
        <v>7.9069546436210281E-2</v>
      </c>
      <c r="AL154" s="326">
        <f>AK154*MoM!AP154/100*$A154</f>
        <v>7.938582462195512E-2</v>
      </c>
      <c r="AM154" s="326">
        <f>AL154*MoM!AQ154/100*$A154</f>
        <v>7.9822446657375867E-2</v>
      </c>
      <c r="AN154" s="326">
        <f>AM154*MoM!AR154/100*$A154</f>
        <v>7.9151938105453915E-2</v>
      </c>
      <c r="AO154" s="326">
        <f>AN154*MoM!AS154/100*$A154</f>
        <v>7.9666425703139365E-2</v>
      </c>
      <c r="AP154" s="326">
        <f>AO154*MoM!AT154/100*$A154</f>
        <v>8.0096624401936337E-2</v>
      </c>
      <c r="AQ154" s="327">
        <f>IF($A154=1,INDEX('2026'!$C:$C, MATCH(Веса!$F154,'2026'!$B:$B,0)),0)</f>
        <v>9.6000000000000002E-2</v>
      </c>
      <c r="AR154" s="326">
        <f>AQ154*MoM!AV154/100*$A154</f>
        <v>9.4790399999999997E-2</v>
      </c>
      <c r="AS154" s="326">
        <f>AR154*MoM!AW154/100*$A154</f>
        <v>9.4155304319999994E-2</v>
      </c>
      <c r="AT154" s="326">
        <f>AS154*MoM!AX154/100*$A154</f>
        <v>9.4569587659007984E-2</v>
      </c>
      <c r="AU154" s="326">
        <f>AT154*MoM!AY154/100*$A154</f>
        <v>9.5184289978791539E-2</v>
      </c>
    </row>
    <row r="155" spans="1:47" ht="26.25" x14ac:dyDescent="0.45">
      <c r="A155" s="326">
        <f>IF(ToSep25!AZ155=0,0,1)</f>
        <v>1</v>
      </c>
      <c r="B155" s="202" t="s">
        <v>154</v>
      </c>
      <c r="C155" s="202" t="s">
        <v>154</v>
      </c>
      <c r="D155" s="202" t="s">
        <v>154</v>
      </c>
      <c r="E155" s="202" t="s">
        <v>154</v>
      </c>
      <c r="F155" s="202" t="s">
        <v>154</v>
      </c>
      <c r="G155" s="327">
        <f>IF($A155=1,INDEX('2023'!$C:$C,MATCH(Веса!$C155,'2023'!$B:$B,0)),0)</f>
        <v>2.4E-2</v>
      </c>
      <c r="H155" s="326">
        <f>G155*MoM!L155/100*$A155</f>
        <v>2.4009599999999999E-2</v>
      </c>
      <c r="I155" s="326">
        <f>H155*MoM!M155/100*$A155</f>
        <v>2.3999996159999995E-2</v>
      </c>
      <c r="J155" s="326">
        <f>I155*MoM!N155/100*$A155</f>
        <v>2.4057596150783997E-2</v>
      </c>
      <c r="K155" s="326">
        <f>J155*MoM!O155/100*$A155</f>
        <v>2.4112928621930801E-2</v>
      </c>
      <c r="L155" s="326">
        <f>K155*MoM!P155/100*$A155</f>
        <v>2.4112928621930801E-2</v>
      </c>
      <c r="M155" s="326">
        <f>L155*MoM!Q155/100*$A155</f>
        <v>2.4055057593238168E-2</v>
      </c>
      <c r="N155" s="326">
        <f>M155*MoM!R155/100*$A155</f>
        <v>2.419457692727895E-2</v>
      </c>
      <c r="O155" s="326">
        <f>N155*MoM!S155/100*$A155</f>
        <v>2.4356680592691721E-2</v>
      </c>
      <c r="P155" s="326">
        <f>O155*MoM!T155/100*$A155</f>
        <v>2.451499901654422E-2</v>
      </c>
      <c r="Q155" s="326">
        <f>P155*MoM!U155/100*$A155</f>
        <v>2.4787115505627861E-2</v>
      </c>
      <c r="R155" s="326">
        <f>Q155*MoM!V155/100*$A155</f>
        <v>2.4891221390751495E-2</v>
      </c>
      <c r="S155" s="327">
        <f>IF($A155=1,INDEX('2024'!$B:$B,MATCH(Веса!D155,'2024'!$A:$A,0)),0)</f>
        <v>2.5999999999999999E-2</v>
      </c>
      <c r="T155" s="326">
        <f>S155*MoM!X155/100*$A155</f>
        <v>2.61196E-2</v>
      </c>
      <c r="U155" s="326">
        <f>T155*MoM!Y155/100*$A155</f>
        <v>2.6195346840000001E-2</v>
      </c>
      <c r="V155" s="326">
        <f>U155*MoM!Z155/100*$A155</f>
        <v>2.6339421247619999E-2</v>
      </c>
      <c r="W155" s="326">
        <f>V155*MoM!AA155/100*$A155</f>
        <v>2.6457948643234287E-2</v>
      </c>
      <c r="X155" s="326">
        <f>W155*MoM!AB155/100*$A155</f>
        <v>2.6468531822691582E-2</v>
      </c>
      <c r="Y155" s="326">
        <f>X155*MoM!AC155/100*$A155</f>
        <v>2.6481766088602927E-2</v>
      </c>
      <c r="Z155" s="326">
        <f>Y155*MoM!AD155/100*$A155</f>
        <v>2.6540025973997853E-2</v>
      </c>
      <c r="AA155" s="326">
        <f>Z155*MoM!AE155/100*$A155</f>
        <v>2.671519014542624E-2</v>
      </c>
      <c r="AB155" s="326">
        <f>AA155*MoM!AF155/100*$A155</f>
        <v>2.6843423058124288E-2</v>
      </c>
      <c r="AC155" s="326">
        <f>AB155*MoM!AG155/100*$A155</f>
        <v>2.6988377542638161E-2</v>
      </c>
      <c r="AD155" s="326">
        <f>AC155*MoM!AH155/100*$A155</f>
        <v>2.7066643837511815E-2</v>
      </c>
      <c r="AE155" s="327">
        <f>IF($A155=1,INDEX('2025'!$C:$C,MATCH(Веса!$E155,'2025'!$B:$B,0)),0)</f>
        <v>2.5999999999999999E-2</v>
      </c>
      <c r="AF155" s="326">
        <f>AE155*MoM!AJ155/100*$A155</f>
        <v>2.6057199999999999E-2</v>
      </c>
      <c r="AG155" s="326">
        <f>AF155*MoM!AK155/100*$A155</f>
        <v>2.603374852E-2</v>
      </c>
      <c r="AH155" s="326">
        <f>AG155*MoM!AL155/100*$A155</f>
        <v>2.6101436266152002E-2</v>
      </c>
      <c r="AI155" s="326">
        <f>AH155*MoM!AM155/100*$A155</f>
        <v>2.6117097127911694E-2</v>
      </c>
      <c r="AJ155" s="326">
        <f>AI155*MoM!AN155/100*$A155</f>
        <v>2.6010017029687256E-2</v>
      </c>
      <c r="AK155" s="326">
        <f>AJ155*MoM!AO155/100*$A155</f>
        <v>2.5973603005845693E-2</v>
      </c>
      <c r="AL155" s="326">
        <f>AK155*MoM!AP155/100*$A155</f>
        <v>2.5955421483741605E-2</v>
      </c>
      <c r="AM155" s="326">
        <f>AL155*MoM!AQ155/100*$A155</f>
        <v>2.6137109434127795E-2</v>
      </c>
      <c r="AN155" s="326">
        <f>AM155*MoM!AR155/100*$A155</f>
        <v>2.6152791699788271E-2</v>
      </c>
      <c r="AO155" s="326">
        <f>AN155*MoM!AS155/100*$A155</f>
        <v>2.6273094541607294E-2</v>
      </c>
      <c r="AP155" s="326">
        <f>AO155*MoM!AT155/100*$A155</f>
        <v>2.6359795753594598E-2</v>
      </c>
      <c r="AQ155" s="327">
        <f>IF($A155=1,INDEX('2026'!$C:$C, MATCH(Веса!$F155,'2026'!$B:$B,0)),0)</f>
        <v>2.5000000000000001E-2</v>
      </c>
      <c r="AR155" s="326">
        <f>AQ155*MoM!AV155/100*$A155</f>
        <v>2.4995000000000003E-2</v>
      </c>
      <c r="AS155" s="326">
        <f>AR155*MoM!AW155/100*$A155</f>
        <v>2.4927513500000002E-2</v>
      </c>
      <c r="AT155" s="326">
        <f>AS155*MoM!AX155/100*$A155</f>
        <v>2.5009774294550001E-2</v>
      </c>
      <c r="AU155" s="326">
        <f>AT155*MoM!AY155/100*$A155</f>
        <v>2.5094807527151472E-2</v>
      </c>
    </row>
    <row r="156" spans="1:47" x14ac:dyDescent="0.45">
      <c r="A156" s="326">
        <f>IF(ToSep25!AZ156=0,0,1)</f>
        <v>1</v>
      </c>
      <c r="B156" s="202" t="s">
        <v>155</v>
      </c>
      <c r="C156" s="202" t="s">
        <v>155</v>
      </c>
      <c r="D156" s="202" t="s">
        <v>155</v>
      </c>
      <c r="E156" s="202" t="s">
        <v>155</v>
      </c>
      <c r="F156" s="202" t="s">
        <v>155</v>
      </c>
      <c r="G156" s="327">
        <f>IF($A156=1,INDEX('2023'!$C:$C,MATCH(Веса!$C156,'2023'!$B:$B,0)),0)</f>
        <v>5.6000000000000001E-2</v>
      </c>
      <c r="H156" s="326">
        <f>G156*MoM!L156/100*$A156</f>
        <v>5.5697599999999993E-2</v>
      </c>
      <c r="I156" s="326">
        <f>H156*MoM!M156/100*$A156</f>
        <v>5.4873275519999994E-2</v>
      </c>
      <c r="J156" s="326">
        <f>I156*MoM!N156/100*$A156</f>
        <v>5.4626345780159992E-2</v>
      </c>
      <c r="K156" s="326">
        <f>J156*MoM!O156/100*$A156</f>
        <v>5.4467929377397528E-2</v>
      </c>
      <c r="L156" s="326">
        <f>K156*MoM!P156/100*$A156</f>
        <v>5.4408014655082396E-2</v>
      </c>
      <c r="M156" s="326">
        <f>L156*MoM!Q156/100*$A156</f>
        <v>5.4348165838961807E-2</v>
      </c>
      <c r="N156" s="326">
        <f>M156*MoM!R156/100*$A156</f>
        <v>5.445142735405583E-2</v>
      </c>
      <c r="O156" s="326">
        <f>N156*MoM!S156/100*$A156</f>
        <v>5.4772690775444763E-2</v>
      </c>
      <c r="P156" s="326">
        <f>O156*MoM!T156/100*$A156</f>
        <v>5.5435440333827642E-2</v>
      </c>
      <c r="Q156" s="326">
        <f>P156*MoM!U156/100*$A156</f>
        <v>5.6582953948737871E-2</v>
      </c>
      <c r="R156" s="326">
        <f>Q156*MoM!V156/100*$A156</f>
        <v>5.704127587572265E-2</v>
      </c>
      <c r="S156" s="327">
        <f>IF($A156=1,INDEX('2024'!$B:$B,MATCH(Веса!D156,'2024'!$A:$A,0)),0)</f>
        <v>4.3999999999999997E-2</v>
      </c>
      <c r="T156" s="326">
        <f>S156*MoM!X156/100*$A156</f>
        <v>4.3427999999999994E-2</v>
      </c>
      <c r="U156" s="326">
        <f>T156*MoM!Y156/100*$A156</f>
        <v>4.316308919999999E-2</v>
      </c>
      <c r="V156" s="326">
        <f>U156*MoM!Z156/100*$A156</f>
        <v>4.3128558728639986E-2</v>
      </c>
      <c r="W156" s="326">
        <f>V156*MoM!AA156/100*$A156</f>
        <v>4.3141497296258581E-2</v>
      </c>
      <c r="X156" s="326">
        <f>W156*MoM!AB156/100*$A156</f>
        <v>4.3094041649232695E-2</v>
      </c>
      <c r="Y156" s="326">
        <f>X156*MoM!AC156/100*$A156</f>
        <v>4.3150063903376695E-2</v>
      </c>
      <c r="Z156" s="326">
        <f>Y156*MoM!AD156/100*$A156</f>
        <v>4.3227734018402769E-2</v>
      </c>
      <c r="AA156" s="326">
        <f>Z156*MoM!AE156/100*$A156</f>
        <v>4.3504391516120552E-2</v>
      </c>
      <c r="AB156" s="326">
        <f>AA156*MoM!AF156/100*$A156</f>
        <v>4.4222213976136543E-2</v>
      </c>
      <c r="AC156" s="326">
        <f>AB156*MoM!AG156/100*$A156</f>
        <v>4.4987258277923707E-2</v>
      </c>
      <c r="AD156" s="326">
        <f>AC156*MoM!AH156/100*$A156</f>
        <v>4.5419135957391769E-2</v>
      </c>
      <c r="AE156" s="327">
        <f>IF($A156=1,INDEX('2025'!$C:$C,MATCH(Веса!$E156,'2025'!$B:$B,0)),0)</f>
        <v>4.8000000000000001E-2</v>
      </c>
      <c r="AF156" s="326">
        <f>AE156*MoM!AJ156/100*$A156</f>
        <v>4.7563200000000007E-2</v>
      </c>
      <c r="AG156" s="326">
        <f>AF156*MoM!AK156/100*$A156</f>
        <v>4.7244526560000007E-2</v>
      </c>
      <c r="AH156" s="326">
        <f>AG156*MoM!AL156/100*$A156</f>
        <v>4.7022477285168007E-2</v>
      </c>
      <c r="AI156" s="326">
        <f>AH156*MoM!AM156/100*$A156</f>
        <v>4.6843791871484373E-2</v>
      </c>
      <c r="AJ156" s="326">
        <f>AI156*MoM!AN156/100*$A156</f>
        <v>4.6754788666928553E-2</v>
      </c>
      <c r="AK156" s="326">
        <f>AJ156*MoM!AO156/100*$A156</f>
        <v>4.671738483599501E-2</v>
      </c>
      <c r="AL156" s="326">
        <f>AK156*MoM!AP156/100*$A156</f>
        <v>4.6778117436281803E-2</v>
      </c>
      <c r="AM156" s="326">
        <f>AL156*MoM!AQ156/100*$A156</f>
        <v>4.7100886446592147E-2</v>
      </c>
      <c r="AN156" s="326">
        <f>AM156*MoM!AR156/100*$A156</f>
        <v>4.7887471250250238E-2</v>
      </c>
      <c r="AO156" s="326">
        <f>AN156*MoM!AS156/100*$A156</f>
        <v>4.8481275893753339E-2</v>
      </c>
      <c r="AP156" s="326">
        <f>AO156*MoM!AT156/100*$A156</f>
        <v>4.8869126100903361E-2</v>
      </c>
      <c r="AQ156" s="327">
        <f>IF($A156=1,INDEX('2026'!$C:$C, MATCH(Веса!$F156,'2026'!$B:$B,0)),0)</f>
        <v>4.8000000000000001E-2</v>
      </c>
      <c r="AR156" s="326">
        <f>AQ156*MoM!AV156/100*$A156</f>
        <v>4.7707199999999998E-2</v>
      </c>
      <c r="AS156" s="326">
        <f>AR156*MoM!AW156/100*$A156</f>
        <v>4.7273064480000002E-2</v>
      </c>
      <c r="AT156" s="326">
        <f>AS156*MoM!AX156/100*$A156</f>
        <v>4.7150154512351994E-2</v>
      </c>
      <c r="AU156" s="326">
        <f>AT156*MoM!AY156/100*$A156</f>
        <v>4.7357615192206347E-2</v>
      </c>
    </row>
    <row r="157" spans="1:47" x14ac:dyDescent="0.45">
      <c r="A157" s="326">
        <f>IF(ToSep25!AZ157=0,0,1)</f>
        <v>1</v>
      </c>
      <c r="B157" s="202" t="s">
        <v>156</v>
      </c>
      <c r="C157" s="202" t="s">
        <v>156</v>
      </c>
      <c r="D157" s="202" t="s">
        <v>156</v>
      </c>
      <c r="E157" s="202" t="s">
        <v>156</v>
      </c>
      <c r="F157" s="202" t="s">
        <v>156</v>
      </c>
      <c r="G157" s="327">
        <f>IF($A157=1,INDEX('2023'!$C:$C,MATCH(Веса!$C157,'2023'!$B:$B,0)),0)</f>
        <v>0.06</v>
      </c>
      <c r="H157" s="326">
        <f>G157*MoM!L157/100*$A157</f>
        <v>5.9573999999999995E-2</v>
      </c>
      <c r="I157" s="326">
        <f>H157*MoM!M157/100*$A157</f>
        <v>5.9222513399999989E-2</v>
      </c>
      <c r="J157" s="326">
        <f>I157*MoM!N157/100*$A157</f>
        <v>5.8819800308879983E-2</v>
      </c>
      <c r="K157" s="326">
        <f>J157*MoM!O157/100*$A157</f>
        <v>5.8896266049281526E-2</v>
      </c>
      <c r="L157" s="326">
        <f>K157*MoM!P157/100*$A157</f>
        <v>5.8931603808911097E-2</v>
      </c>
      <c r="M157" s="326">
        <f>L157*MoM!Q157/100*$A157</f>
        <v>5.8896244846625742E-2</v>
      </c>
      <c r="N157" s="326">
        <f>M157*MoM!R157/100*$A157</f>
        <v>5.8966920340441702E-2</v>
      </c>
      <c r="O157" s="326">
        <f>N157*MoM!S157/100*$A157</f>
        <v>5.951531269960781E-2</v>
      </c>
      <c r="P157" s="326">
        <f>O157*MoM!T157/100*$A157</f>
        <v>6.0003338263744592E-2</v>
      </c>
      <c r="Q157" s="326">
        <f>P157*MoM!U157/100*$A157</f>
        <v>6.0795382328826017E-2</v>
      </c>
      <c r="R157" s="326">
        <f>Q157*MoM!V157/100*$A157</f>
        <v>6.1135836469867443E-2</v>
      </c>
      <c r="S157" s="327">
        <f>IF($A157=1,INDEX('2024'!$B:$B,MATCH(Веса!D157,'2024'!$A:$A,0)),0)</f>
        <v>6.5000000000000002E-2</v>
      </c>
      <c r="T157" s="326">
        <f>S157*MoM!X157/100*$A157</f>
        <v>6.4694500000000002E-2</v>
      </c>
      <c r="U157" s="326">
        <f>T157*MoM!Y157/100*$A157</f>
        <v>6.4636274950000003E-2</v>
      </c>
      <c r="V157" s="326">
        <f>U157*MoM!Z157/100*$A157</f>
        <v>6.4435902497655004E-2</v>
      </c>
      <c r="W157" s="326">
        <f>V157*MoM!AA157/100*$A157</f>
        <v>6.432636146340899E-2</v>
      </c>
      <c r="X157" s="326">
        <f>W157*MoM!AB157/100*$A157</f>
        <v>6.4268467738091917E-2</v>
      </c>
      <c r="Y157" s="326">
        <f>X157*MoM!AC157/100*$A157</f>
        <v>6.4255614044544301E-2</v>
      </c>
      <c r="Z157" s="326">
        <f>Y157*MoM!AD157/100*$A157</f>
        <v>6.4441955325273484E-2</v>
      </c>
      <c r="AA157" s="326">
        <f>Z157*MoM!AE157/100*$A157</f>
        <v>6.457728343145655E-2</v>
      </c>
      <c r="AB157" s="326">
        <f>AA157*MoM!AF157/100*$A157</f>
        <v>6.5261802635829994E-2</v>
      </c>
      <c r="AC157" s="326">
        <f>AB157*MoM!AG157/100*$A157</f>
        <v>6.6175467872731625E-2</v>
      </c>
      <c r="AD157" s="326">
        <f>AC157*MoM!AH157/100*$A157</f>
        <v>6.6420317103860732E-2</v>
      </c>
      <c r="AE157" s="327">
        <f>IF($A157=1,INDEX('2025'!$C:$C,MATCH(Веса!$E157,'2025'!$B:$B,0)),0)</f>
        <v>5.8999999999999997E-2</v>
      </c>
      <c r="AF157" s="326">
        <f>AE157*MoM!AJ157/100*$A157</f>
        <v>5.869909999999999E-2</v>
      </c>
      <c r="AG157" s="326">
        <f>AF157*MoM!AK157/100*$A157</f>
        <v>5.8387994769999993E-2</v>
      </c>
      <c r="AH157" s="326">
        <f>AG157*MoM!AL157/100*$A157</f>
        <v>5.8428866366338983E-2</v>
      </c>
      <c r="AI157" s="326">
        <f>AH157*MoM!AM157/100*$A157</f>
        <v>5.8335380180152843E-2</v>
      </c>
      <c r="AJ157" s="326">
        <f>AI157*MoM!AN157/100*$A157</f>
        <v>5.8037869741234066E-2</v>
      </c>
      <c r="AK157" s="326">
        <f>AJ157*MoM!AO157/100*$A157</f>
        <v>5.8066888676104683E-2</v>
      </c>
      <c r="AL157" s="326">
        <f>AK157*MoM!AP157/100*$A157</f>
        <v>5.8043661920634239E-2</v>
      </c>
      <c r="AM157" s="326">
        <f>AL157*MoM!AQ157/100*$A157</f>
        <v>5.8583467976496141E-2</v>
      </c>
      <c r="AN157" s="326">
        <f>AM157*MoM!AR157/100*$A157</f>
        <v>5.9368486447381193E-2</v>
      </c>
      <c r="AO157" s="326">
        <f>AN157*MoM!AS157/100*$A157</f>
        <v>6.005716089017081E-2</v>
      </c>
      <c r="AP157" s="326">
        <f>AO157*MoM!AT157/100*$A157</f>
        <v>6.0087189470615893E-2</v>
      </c>
      <c r="AQ157" s="327">
        <f>IF($A157=1,INDEX('2026'!$C:$C, MATCH(Веса!$F157,'2026'!$B:$B,0)),0)</f>
        <v>5.8000000000000003E-2</v>
      </c>
      <c r="AR157" s="326">
        <f>AQ157*MoM!AV157/100*$A157</f>
        <v>5.7739000000000006E-2</v>
      </c>
      <c r="AS157" s="326">
        <f>AR157*MoM!AW157/100*$A157</f>
        <v>5.7398339900000005E-2</v>
      </c>
      <c r="AT157" s="326">
        <f>AS157*MoM!AX157/100*$A157</f>
        <v>5.7472957741870001E-2</v>
      </c>
      <c r="AU157" s="326">
        <f>AT157*MoM!AY157/100*$A157</f>
        <v>5.7547672586934426E-2</v>
      </c>
    </row>
    <row r="158" spans="1:47" x14ac:dyDescent="0.45">
      <c r="A158" s="326">
        <f>IF(ToSep25!AZ158=0,0,1)</f>
        <v>1</v>
      </c>
      <c r="B158" s="202" t="s">
        <v>157</v>
      </c>
      <c r="C158" s="202" t="s">
        <v>157</v>
      </c>
      <c r="D158" s="202" t="s">
        <v>157</v>
      </c>
      <c r="E158" s="202" t="s">
        <v>157</v>
      </c>
      <c r="F158" s="202" t="s">
        <v>157</v>
      </c>
      <c r="G158" s="327">
        <f>IF($A158=1,INDEX('2023'!$C:$C,MATCH(Веса!$C158,'2023'!$B:$B,0)),0)</f>
        <v>1.2E-2</v>
      </c>
      <c r="H158" s="326">
        <f>G158*MoM!L158/100*$A158</f>
        <v>1.1904000000000001E-2</v>
      </c>
      <c r="I158" s="326">
        <f>H158*MoM!M158/100*$A158</f>
        <v>1.1805196800000002E-2</v>
      </c>
      <c r="J158" s="326">
        <f>I158*MoM!N158/100*$A158</f>
        <v>1.167652015488E-2</v>
      </c>
      <c r="K158" s="326">
        <f>J158*MoM!O158/100*$A158</f>
        <v>1.1657837722632194E-2</v>
      </c>
      <c r="L158" s="326">
        <f>K158*MoM!P158/100*$A158</f>
        <v>1.1597216966474509E-2</v>
      </c>
      <c r="M158" s="326">
        <f>L158*MoM!Q158/100*$A158</f>
        <v>1.1594897523081214E-2</v>
      </c>
      <c r="N158" s="326">
        <f>M158*MoM!R158/100*$A158</f>
        <v>1.1611130379613527E-2</v>
      </c>
      <c r="O158" s="326">
        <f>N158*MoM!S158/100*$A158</f>
        <v>1.1666863805435673E-2</v>
      </c>
      <c r="P158" s="326">
        <f>O158*MoM!T158/100*$A158</f>
        <v>1.1857033685464273E-2</v>
      </c>
      <c r="Q158" s="326">
        <f>P158*MoM!U158/100*$A158</f>
        <v>1.207401740190827E-2</v>
      </c>
      <c r="R158" s="326">
        <f>Q158*MoM!V158/100*$A158</f>
        <v>1.2211661200290025E-2</v>
      </c>
      <c r="S158" s="327">
        <f>IF($A158=1,INDEX('2024'!$B:$B,MATCH(Веса!D158,'2024'!$A:$A,0)),0)</f>
        <v>1.2E-2</v>
      </c>
      <c r="T158" s="326">
        <f>S158*MoM!X158/100*$A158</f>
        <v>1.1974800000000001E-2</v>
      </c>
      <c r="U158" s="326">
        <f>T158*MoM!Y158/100*$A158</f>
        <v>1.1884989000000002E-2</v>
      </c>
      <c r="V158" s="326">
        <f>U158*MoM!Z158/100*$A158</f>
        <v>1.18505225319E-2</v>
      </c>
      <c r="W158" s="326">
        <f>V158*MoM!AA158/100*$A158</f>
        <v>1.1814970964304301E-2</v>
      </c>
      <c r="X158" s="326">
        <f>W158*MoM!AB158/100*$A158</f>
        <v>1.1807881981725719E-2</v>
      </c>
      <c r="Y158" s="326">
        <f>X158*MoM!AC158/100*$A158</f>
        <v>1.1811424346320236E-2</v>
      </c>
      <c r="Z158" s="326">
        <f>Y158*MoM!AD158/100*$A158</f>
        <v>1.1823235770666556E-2</v>
      </c>
      <c r="AA158" s="326">
        <f>Z158*MoM!AE158/100*$A158</f>
        <v>1.1894175185290554E-2</v>
      </c>
      <c r="AB158" s="326">
        <f>AA158*MoM!AF158/100*$A158</f>
        <v>1.2063072472921679E-2</v>
      </c>
      <c r="AC158" s="326">
        <f>AB158*MoM!AG158/100*$A158</f>
        <v>1.2340523139798878E-2</v>
      </c>
      <c r="AD158" s="326">
        <f>AC158*MoM!AH158/100*$A158</f>
        <v>1.2482439155906567E-2</v>
      </c>
      <c r="AE158" s="327">
        <f>IF($A158=1,INDEX('2025'!$C:$C,MATCH(Веса!$E158,'2025'!$B:$B,0)),0)</f>
        <v>1.0999999999999999E-2</v>
      </c>
      <c r="AF158" s="326">
        <f>AE158*MoM!AJ158/100*$A158</f>
        <v>1.0932899999999999E-2</v>
      </c>
      <c r="AG158" s="326">
        <f>AF158*MoM!AK158/100*$A158</f>
        <v>1.0868395889999998E-2</v>
      </c>
      <c r="AH158" s="326">
        <f>AG158*MoM!AL158/100*$A158</f>
        <v>1.0815140750138999E-2</v>
      </c>
      <c r="AI158" s="326">
        <f>AH158*MoM!AM158/100*$A158</f>
        <v>1.0788102898263652E-2</v>
      </c>
      <c r="AJ158" s="326">
        <f>AI158*MoM!AN158/100*$A158</f>
        <v>1.0767605502756952E-2</v>
      </c>
      <c r="AK158" s="326">
        <f>AJ158*MoM!AO158/100*$A158</f>
        <v>1.0774066066058607E-2</v>
      </c>
      <c r="AL158" s="326">
        <f>AK158*MoM!AP158/100*$A158</f>
        <v>1.0790227165157696E-2</v>
      </c>
      <c r="AM158" s="326">
        <f>AL158*MoM!AQ158/100*$A158</f>
        <v>1.0857126573581675E-2</v>
      </c>
      <c r="AN158" s="326">
        <f>AM158*MoM!AR158/100*$A158</f>
        <v>1.1015640621555967E-2</v>
      </c>
      <c r="AO158" s="326">
        <f>AN158*MoM!AS158/100*$A158</f>
        <v>1.1142320488703861E-2</v>
      </c>
      <c r="AP158" s="326">
        <f>AO158*MoM!AT158/100*$A158</f>
        <v>1.1281599494812659E-2</v>
      </c>
      <c r="AQ158" s="327">
        <f>IF($A158=1,INDEX('2026'!$C:$C, MATCH(Веса!$F158,'2026'!$B:$B,0)),0)</f>
        <v>1.0999999999999999E-2</v>
      </c>
      <c r="AR158" s="326">
        <f>AQ158*MoM!AV158/100*$A158</f>
        <v>1.0900999999999999E-2</v>
      </c>
      <c r="AS158" s="326">
        <f>AR158*MoM!AW158/100*$A158</f>
        <v>1.0772368199999998E-2</v>
      </c>
      <c r="AT158" s="326">
        <f>AS158*MoM!AX158/100*$A158</f>
        <v>1.0726047016739997E-2</v>
      </c>
      <c r="AU158" s="326">
        <f>AT158*MoM!AY158/100*$A158</f>
        <v>1.0672416781656298E-2</v>
      </c>
    </row>
    <row r="159" spans="1:47" x14ac:dyDescent="0.45">
      <c r="A159" s="326">
        <f>IF(ToSep25!AZ159=0,0,1)</f>
        <v>1</v>
      </c>
      <c r="B159" s="202" t="s">
        <v>158</v>
      </c>
      <c r="C159" s="202" t="s">
        <v>158</v>
      </c>
      <c r="D159" s="202" t="s">
        <v>158</v>
      </c>
      <c r="E159" s="202" t="s">
        <v>158</v>
      </c>
      <c r="F159" s="202" t="s">
        <v>158</v>
      </c>
      <c r="G159" s="327">
        <f>IF($A159=1,INDEX('2023'!$C:$C,MATCH(Веса!$C159,'2023'!$B:$B,0)),0)</f>
        <v>1.0999999999999999E-2</v>
      </c>
      <c r="H159" s="326">
        <f>G159*MoM!L159/100*$A159</f>
        <v>1.0986799999999998E-2</v>
      </c>
      <c r="I159" s="326">
        <f>H159*MoM!M159/100*$A159</f>
        <v>1.0920879199999997E-2</v>
      </c>
      <c r="J159" s="326">
        <f>I159*MoM!N159/100*$A159</f>
        <v>1.0884840298639998E-2</v>
      </c>
      <c r="K159" s="326">
        <f>J159*MoM!O159/100*$A159</f>
        <v>1.0873955458341357E-2</v>
      </c>
      <c r="L159" s="326">
        <f>K159*MoM!P159/100*$A159</f>
        <v>1.0871780667249689E-2</v>
      </c>
      <c r="M159" s="326">
        <f>L159*MoM!Q159/100*$A159</f>
        <v>1.0866344776916064E-2</v>
      </c>
      <c r="N159" s="326">
        <f>M159*MoM!R159/100*$A159</f>
        <v>1.0886990831992205E-2</v>
      </c>
      <c r="O159" s="326">
        <f>N159*MoM!S159/100*$A159</f>
        <v>1.1005659032060921E-2</v>
      </c>
      <c r="P159" s="326">
        <f>O159*MoM!T159/100*$A159</f>
        <v>1.1127821847316796E-2</v>
      </c>
      <c r="Q159" s="326">
        <f>P159*MoM!U159/100*$A159</f>
        <v>1.1334799333676888E-2</v>
      </c>
      <c r="R159" s="326">
        <f>Q159*MoM!V159/100*$A159</f>
        <v>1.1491219564481627E-2</v>
      </c>
      <c r="S159" s="327">
        <f>IF($A159=1,INDEX('2024'!$B:$B,MATCH(Веса!D159,'2024'!$A:$A,0)),0)</f>
        <v>1.0999999999999999E-2</v>
      </c>
      <c r="T159" s="326">
        <f>S159*MoM!X159/100*$A159</f>
        <v>1.09934E-2</v>
      </c>
      <c r="U159" s="326">
        <f>T159*MoM!Y159/100*$A159</f>
        <v>1.0927439600000002E-2</v>
      </c>
      <c r="V159" s="326">
        <f>U159*MoM!Z159/100*$A159</f>
        <v>1.0913233928520004E-2</v>
      </c>
      <c r="W159" s="326">
        <f>V159*MoM!AA159/100*$A159</f>
        <v>1.097107406834116E-2</v>
      </c>
      <c r="X159" s="326">
        <f>W159*MoM!AB159/100*$A159</f>
        <v>1.0944743490577143E-2</v>
      </c>
      <c r="Y159" s="326">
        <f>X159*MoM!AC159/100*$A159</f>
        <v>1.0942554541879028E-2</v>
      </c>
      <c r="Z159" s="326">
        <f>Y159*MoM!AD159/100*$A159</f>
        <v>1.0941460286424841E-2</v>
      </c>
      <c r="AA159" s="326">
        <f>Z159*MoM!AE159/100*$A159</f>
        <v>1.0960060768911763E-2</v>
      </c>
      <c r="AB159" s="326">
        <f>AA159*MoM!AF159/100*$A159</f>
        <v>1.1042261224678602E-2</v>
      </c>
      <c r="AC159" s="326">
        <f>AB159*MoM!AG159/100*$A159</f>
        <v>1.1183602168354487E-2</v>
      </c>
      <c r="AD159" s="326">
        <f>AC159*MoM!AH159/100*$A159</f>
        <v>1.1230573297461577E-2</v>
      </c>
      <c r="AE159" s="327">
        <f>IF($A159=1,INDEX('2025'!$C:$C,MATCH(Веса!$E159,'2025'!$B:$B,0)),0)</f>
        <v>1.0999999999999999E-2</v>
      </c>
      <c r="AF159" s="326">
        <f>AE159*MoM!AJ159/100*$A159</f>
        <v>1.0932899999999999E-2</v>
      </c>
      <c r="AG159" s="326">
        <f>AF159*MoM!AK159/100*$A159</f>
        <v>1.0832317319999998E-2</v>
      </c>
      <c r="AH159" s="326">
        <f>AG159*MoM!AL159/100*$A159</f>
        <v>1.0761907257419998E-2</v>
      </c>
      <c r="AI159" s="326">
        <f>AH159*MoM!AM159/100*$A159</f>
        <v>1.0732850107824965E-2</v>
      </c>
      <c r="AJ159" s="326">
        <f>AI159*MoM!AN159/100*$A159</f>
        <v>1.0734996677846529E-2</v>
      </c>
      <c r="AK159" s="326">
        <f>AJ159*MoM!AO159/100*$A159</f>
        <v>1.0736070177514314E-2</v>
      </c>
      <c r="AL159" s="326">
        <f>AK159*MoM!AP159/100*$A159</f>
        <v>1.0794044956472893E-2</v>
      </c>
      <c r="AM159" s="326">
        <f>AL159*MoM!AQ159/100*$A159</f>
        <v>1.0836141731803138E-2</v>
      </c>
      <c r="AN159" s="326">
        <f>AM159*MoM!AR159/100*$A159</f>
        <v>1.0919580023138023E-2</v>
      </c>
      <c r="AO159" s="326">
        <f>AN159*MoM!AS159/100*$A159</f>
        <v>1.1048431067411053E-2</v>
      </c>
      <c r="AP159" s="326">
        <f>AO159*MoM!AT159/100*$A159</f>
        <v>1.1145657260804269E-2</v>
      </c>
      <c r="AQ159" s="327">
        <f>IF($A159=1,INDEX('2026'!$C:$C, MATCH(Веса!$F159,'2026'!$B:$B,0)),0)</f>
        <v>8.9999999999999993E-3</v>
      </c>
      <c r="AR159" s="326">
        <f>AQ159*MoM!AV159/100*$A159</f>
        <v>8.9693999999999989E-3</v>
      </c>
      <c r="AS159" s="326">
        <f>AR159*MoM!AW159/100*$A159</f>
        <v>8.885087639999999E-3</v>
      </c>
      <c r="AT159" s="326">
        <f>AS159*MoM!AX159/100*$A159</f>
        <v>8.8397736930359988E-3</v>
      </c>
      <c r="AU159" s="326">
        <f>AT159*MoM!AY159/100*$A159</f>
        <v>8.8327018740815694E-3</v>
      </c>
    </row>
    <row r="160" spans="1:47" x14ac:dyDescent="0.45">
      <c r="A160" s="326">
        <f>IF(ToSep25!AZ160=0,0,1)</f>
        <v>1</v>
      </c>
      <c r="B160" s="202" t="s">
        <v>159</v>
      </c>
      <c r="C160" s="202" t="s">
        <v>159</v>
      </c>
      <c r="D160" s="202" t="s">
        <v>159</v>
      </c>
      <c r="E160" s="202" t="s">
        <v>159</v>
      </c>
      <c r="F160" s="202" t="s">
        <v>159</v>
      </c>
      <c r="G160" s="327">
        <f>IF($A160=1,INDEX('2023'!$C:$C,MATCH(Веса!$C160,'2023'!$B:$B,0)),0)</f>
        <v>3.4000000000000002E-2</v>
      </c>
      <c r="H160" s="326">
        <f>G160*MoM!L160/100*$A160</f>
        <v>3.4091799999999998E-2</v>
      </c>
      <c r="I160" s="326">
        <f>H160*MoM!M160/100*$A160</f>
        <v>3.3849748220000003E-2</v>
      </c>
      <c r="J160" s="326">
        <f>I160*MoM!N160/100*$A160</f>
        <v>3.3832823345890002E-2</v>
      </c>
      <c r="K160" s="326">
        <f>J160*MoM!O160/100*$A160</f>
        <v>3.3744858005190691E-2</v>
      </c>
      <c r="L160" s="326">
        <f>K160*MoM!P160/100*$A160</f>
        <v>3.3667244831778749E-2</v>
      </c>
      <c r="M160" s="326">
        <f>L160*MoM!Q160/100*$A160</f>
        <v>3.3630210862463789E-2</v>
      </c>
      <c r="N160" s="326">
        <f>M160*MoM!R160/100*$A160</f>
        <v>3.3653752010067511E-2</v>
      </c>
      <c r="O160" s="326">
        <f>N160*MoM!S160/100*$A160</f>
        <v>3.3774905517303756E-2</v>
      </c>
      <c r="P160" s="326">
        <f>O160*MoM!T160/100*$A160</f>
        <v>3.4170071911856212E-2</v>
      </c>
      <c r="Q160" s="326">
        <f>P160*MoM!U160/100*$A160</f>
        <v>3.4692874012107612E-2</v>
      </c>
      <c r="R160" s="326">
        <f>Q160*MoM!V160/100*$A160</f>
        <v>3.4946131992396004E-2</v>
      </c>
      <c r="S160" s="327">
        <f>IF($A160=1,INDEX('2024'!$B:$B,MATCH(Веса!D160,'2024'!$A:$A,0)),0)</f>
        <v>3.5000000000000003E-2</v>
      </c>
      <c r="T160" s="326">
        <f>S160*MoM!X160/100*$A160</f>
        <v>3.4961500000000006E-2</v>
      </c>
      <c r="U160" s="326">
        <f>T160*MoM!Y160/100*$A160</f>
        <v>3.4849623200000013E-2</v>
      </c>
      <c r="V160" s="326">
        <f>U160*MoM!Z160/100*$A160</f>
        <v>3.4616130724560011E-2</v>
      </c>
      <c r="W160" s="326">
        <f>V160*MoM!AA160/100*$A160</f>
        <v>3.463343878992229E-2</v>
      </c>
      <c r="X160" s="326">
        <f>W160*MoM!AB160/100*$A160</f>
        <v>3.4685388948107174E-2</v>
      </c>
      <c r="Y160" s="326">
        <f>X160*MoM!AC160/100*$A160</f>
        <v>3.4737417031529334E-2</v>
      </c>
      <c r="Z160" s="326">
        <f>Y160*MoM!AD160/100*$A160</f>
        <v>3.4737417031529334E-2</v>
      </c>
      <c r="AA160" s="326">
        <f>Z160*MoM!AE160/100*$A160</f>
        <v>3.477910193196717E-2</v>
      </c>
      <c r="AB160" s="326">
        <f>AA160*MoM!AF160/100*$A160</f>
        <v>3.5192973244957577E-2</v>
      </c>
      <c r="AC160" s="326">
        <f>AB160*MoM!AG160/100*$A160</f>
        <v>3.5784215195472868E-2</v>
      </c>
      <c r="AD160" s="326">
        <f>AC160*MoM!AH160/100*$A160</f>
        <v>3.6063332073997562E-2</v>
      </c>
      <c r="AE160" s="327">
        <f>IF($A160=1,INDEX('2025'!$C:$C,MATCH(Веса!$E160,'2025'!$B:$B,0)),0)</f>
        <v>3.5000000000000003E-2</v>
      </c>
      <c r="AF160" s="326">
        <f>AE160*MoM!AJ160/100*$A160</f>
        <v>3.4842500000000005E-2</v>
      </c>
      <c r="AG160" s="326">
        <f>AF160*MoM!AK160/100*$A160</f>
        <v>3.4563760000000006E-2</v>
      </c>
      <c r="AH160" s="326">
        <f>AG160*MoM!AL160/100*$A160</f>
        <v>3.4290706296000006E-2</v>
      </c>
      <c r="AI160" s="326">
        <f>AH160*MoM!AM160/100*$A160</f>
        <v>3.4150114400186407E-2</v>
      </c>
      <c r="AJ160" s="326">
        <f>AI160*MoM!AN160/100*$A160</f>
        <v>3.408864419426607E-2</v>
      </c>
      <c r="AK160" s="326">
        <f>AJ160*MoM!AO160/100*$A160</f>
        <v>3.4180683533590585E-2</v>
      </c>
      <c r="AL160" s="326">
        <f>AK160*MoM!AP160/100*$A160</f>
        <v>3.4177265465237222E-2</v>
      </c>
      <c r="AM160" s="326">
        <f>AL160*MoM!AQ160/100*$A160</f>
        <v>3.4454101315505643E-2</v>
      </c>
      <c r="AN160" s="326">
        <f>AM160*MoM!AR160/100*$A160</f>
        <v>3.4933013323791173E-2</v>
      </c>
      <c r="AO160" s="326">
        <f>AN160*MoM!AS160/100*$A160</f>
        <v>3.5257890347702429E-2</v>
      </c>
      <c r="AP160" s="326">
        <f>AO160*MoM!AT160/100*$A160</f>
        <v>3.5564633993727439E-2</v>
      </c>
      <c r="AQ160" s="327">
        <f>IF($A160=1,INDEX('2026'!$C:$C, MATCH(Веса!$F160,'2026'!$B:$B,0)),0)</f>
        <v>3.5000000000000003E-2</v>
      </c>
      <c r="AR160" s="326">
        <f>AQ160*MoM!AV160/100*$A160</f>
        <v>3.4639500000000004E-2</v>
      </c>
      <c r="AS160" s="326">
        <f>AR160*MoM!AW160/100*$A160</f>
        <v>3.4355456100000008E-2</v>
      </c>
      <c r="AT160" s="326">
        <f>AS160*MoM!AX160/100*$A160</f>
        <v>3.4111532361690011E-2</v>
      </c>
      <c r="AU160" s="326">
        <f>AT160*MoM!AY160/100*$A160</f>
        <v>3.4114943514926187E-2</v>
      </c>
    </row>
    <row r="161" spans="1:47" x14ac:dyDescent="0.45">
      <c r="A161" s="326">
        <f>IF(ToSep25!AZ161=0,0,1)</f>
        <v>1</v>
      </c>
      <c r="B161" s="202" t="s">
        <v>160</v>
      </c>
      <c r="C161" s="202" t="s">
        <v>160</v>
      </c>
      <c r="D161" s="202" t="s">
        <v>160</v>
      </c>
      <c r="E161" s="202" t="s">
        <v>160</v>
      </c>
      <c r="F161" s="202" t="s">
        <v>160</v>
      </c>
      <c r="G161" s="327">
        <f>IF($A161=1,INDEX('2023'!$C:$C,MATCH(Веса!$C161,'2023'!$B:$B,0)),0)</f>
        <v>7.3999999999999996E-2</v>
      </c>
      <c r="H161" s="326">
        <f>G161*MoM!L161/100*$A161</f>
        <v>7.3955599999999996E-2</v>
      </c>
      <c r="I161" s="326">
        <f>H161*MoM!M161/100*$A161</f>
        <v>7.440672915999999E-2</v>
      </c>
      <c r="J161" s="326">
        <f>I161*MoM!N161/100*$A161</f>
        <v>7.4763881459967998E-2</v>
      </c>
      <c r="K161" s="326">
        <f>J161*MoM!O161/100*$A161</f>
        <v>7.45395898155881E-2</v>
      </c>
      <c r="L161" s="326">
        <f>K161*MoM!P161/100*$A161</f>
        <v>7.4383056676975368E-2</v>
      </c>
      <c r="M161" s="326">
        <f>L161*MoM!Q161/100*$A161</f>
        <v>7.4472316344987743E-2</v>
      </c>
      <c r="N161" s="326">
        <f>M161*MoM!R161/100*$A161</f>
        <v>7.4732969452195194E-2</v>
      </c>
      <c r="O161" s="326">
        <f>N161*MoM!S161/100*$A161</f>
        <v>7.5315886613922314E-2</v>
      </c>
      <c r="P161" s="326">
        <f>O161*MoM!T161/100*$A161</f>
        <v>7.6332651083210259E-2</v>
      </c>
      <c r="Q161" s="326">
        <f>P161*MoM!U161/100*$A161</f>
        <v>7.7111244124259001E-2</v>
      </c>
      <c r="R161" s="326">
        <f>Q161*MoM!V161/100*$A161</f>
        <v>7.8136823671111647E-2</v>
      </c>
      <c r="S161" s="327">
        <f>IF($A161=1,INDEX('2024'!$B:$B,MATCH(Веса!D161,'2024'!$A:$A,0)),0)</f>
        <v>7.5999999999999998E-2</v>
      </c>
      <c r="T161" s="326">
        <f>S161*MoM!X161/100*$A161</f>
        <v>7.6045600000000005E-2</v>
      </c>
      <c r="U161" s="326">
        <f>T161*MoM!Y161/100*$A161</f>
        <v>7.6250923120000008E-2</v>
      </c>
      <c r="V161" s="326">
        <f>U161*MoM!Z161/100*$A161</f>
        <v>7.7021057443512009E-2</v>
      </c>
      <c r="W161" s="326">
        <f>V161*MoM!AA161/100*$A161</f>
        <v>7.7637225903060103E-2</v>
      </c>
      <c r="X161" s="326">
        <f>W161*MoM!AB161/100*$A161</f>
        <v>7.7940011084082036E-2</v>
      </c>
      <c r="Y161" s="326">
        <f>X161*MoM!AC161/100*$A161</f>
        <v>7.8041333098491344E-2</v>
      </c>
      <c r="Z161" s="326">
        <f>Y161*MoM!AD161/100*$A161</f>
        <v>7.783842563243526E-2</v>
      </c>
      <c r="AA161" s="326">
        <f>Z161*MoM!AE161/100*$A161</f>
        <v>7.783842563243526E-2</v>
      </c>
      <c r="AB161" s="326">
        <f>AA161*MoM!AF161/100*$A161</f>
        <v>7.8219833918034179E-2</v>
      </c>
      <c r="AC161" s="326">
        <f>AB161*MoM!AG161/100*$A161</f>
        <v>7.898638829043092E-2</v>
      </c>
      <c r="AD161" s="326">
        <f>AC161*MoM!AH161/100*$A161</f>
        <v>7.942871206485734E-2</v>
      </c>
      <c r="AE161" s="327">
        <f>IF($A161=1,INDEX('2025'!$C:$C,MATCH(Веса!$E161,'2025'!$B:$B,0)),0)</f>
        <v>7.4999999999999997E-2</v>
      </c>
      <c r="AF161" s="326">
        <f>AE161*MoM!AJ161/100*$A161</f>
        <v>7.5749999999999998E-2</v>
      </c>
      <c r="AG161" s="326">
        <f>AF161*MoM!AK161/100*$A161</f>
        <v>7.5727274999999997E-2</v>
      </c>
      <c r="AH161" s="326">
        <f>AG161*MoM!AL161/100*$A161</f>
        <v>7.6408820475E-2</v>
      </c>
      <c r="AI161" s="326">
        <f>AH161*MoM!AM161/100*$A161</f>
        <v>7.5652373152297503E-2</v>
      </c>
      <c r="AJ161" s="326">
        <f>AI161*MoM!AN161/100*$A161</f>
        <v>7.4910979895404989E-2</v>
      </c>
      <c r="AK161" s="326">
        <f>AJ161*MoM!AO161/100*$A161</f>
        <v>7.5075784051174876E-2</v>
      </c>
      <c r="AL161" s="326">
        <f>AK161*MoM!AP161/100*$A161</f>
        <v>7.469289755251389E-2</v>
      </c>
      <c r="AM161" s="326">
        <f>AL161*MoM!AQ161/100*$A161</f>
        <v>7.490203766566092E-2</v>
      </c>
      <c r="AN161" s="326">
        <f>AM161*MoM!AR161/100*$A161</f>
        <v>7.4842116035528386E-2</v>
      </c>
      <c r="AO161" s="326">
        <f>AN161*MoM!AS161/100*$A161</f>
        <v>7.4452937032143646E-2</v>
      </c>
      <c r="AP161" s="326">
        <f>AO161*MoM!AT161/100*$A161</f>
        <v>7.4877318773226856E-2</v>
      </c>
      <c r="AQ161" s="327">
        <f>IF($A161=1,INDEX('2026'!$C:$C, MATCH(Веса!$F161,'2026'!$B:$B,0)),0)</f>
        <v>7.0999999999999994E-2</v>
      </c>
      <c r="AR161" s="326">
        <f>AQ161*MoM!AV161/100*$A161</f>
        <v>7.1312399999999998E-2</v>
      </c>
      <c r="AS161" s="326">
        <f>AR161*MoM!AW161/100*$A161</f>
        <v>7.1176906439999993E-2</v>
      </c>
      <c r="AT161" s="326">
        <f>AS161*MoM!AX161/100*$A161</f>
        <v>7.2052382389211994E-2</v>
      </c>
      <c r="AU161" s="326">
        <f>AT161*MoM!AY161/100*$A161</f>
        <v>7.2499107160025111E-2</v>
      </c>
    </row>
    <row r="162" spans="1:47" x14ac:dyDescent="0.45">
      <c r="A162" s="326">
        <f>IF(ToSep25!AZ162=0,0,1)</f>
        <v>1</v>
      </c>
      <c r="B162" s="202" t="s">
        <v>161</v>
      </c>
      <c r="C162" s="202" t="s">
        <v>161</v>
      </c>
      <c r="D162" s="202" t="s">
        <v>161</v>
      </c>
      <c r="E162" s="202" t="s">
        <v>161</v>
      </c>
      <c r="F162" s="202" t="s">
        <v>161</v>
      </c>
      <c r="G162" s="327">
        <f>IF($A162=1,INDEX('2023'!$C:$C,MATCH(Веса!$C162,'2023'!$B:$B,0)),0)</f>
        <v>7.9000000000000001E-2</v>
      </c>
      <c r="H162" s="326">
        <f>G162*MoM!L162/100*$A162</f>
        <v>7.8897300000000004E-2</v>
      </c>
      <c r="I162" s="326">
        <f>H162*MoM!M162/100*$A162</f>
        <v>7.8589600530000012E-2</v>
      </c>
      <c r="J162" s="326">
        <f>I162*MoM!N162/100*$A162</f>
        <v>7.853458780962902E-2</v>
      </c>
      <c r="K162" s="326">
        <f>J162*MoM!O162/100*$A162</f>
        <v>7.8668096608905391E-2</v>
      </c>
      <c r="L162" s="326">
        <f>K162*MoM!P162/100*$A162</f>
        <v>7.868383022822717E-2</v>
      </c>
      <c r="M162" s="326">
        <f>L162*MoM!Q162/100*$A162</f>
        <v>7.8597278014976124E-2</v>
      </c>
      <c r="N162" s="326">
        <f>M162*MoM!R162/100*$A162</f>
        <v>7.8872368488028533E-2</v>
      </c>
      <c r="O162" s="326">
        <f>N162*MoM!S162/100*$A162</f>
        <v>7.9613768751816E-2</v>
      </c>
      <c r="P162" s="326">
        <f>O162*MoM!T162/100*$A162</f>
        <v>8.0282524409331243E-2</v>
      </c>
      <c r="Q162" s="326">
        <f>P162*MoM!U162/100*$A162</f>
        <v>8.0643795769173229E-2</v>
      </c>
      <c r="R162" s="326">
        <f>Q162*MoM!V162/100*$A162</f>
        <v>8.1329268033211194E-2</v>
      </c>
      <c r="S162" s="327">
        <f>IF($A162=1,INDEX('2024'!$B:$B,MATCH(Веса!D162,'2024'!$A:$A,0)),0)</f>
        <v>7.6999999999999999E-2</v>
      </c>
      <c r="T162" s="326">
        <f>S162*MoM!X162/100*$A162</f>
        <v>7.7192499999999997E-2</v>
      </c>
      <c r="U162" s="326">
        <f>T162*MoM!Y162/100*$A162</f>
        <v>7.7462673749999988E-2</v>
      </c>
      <c r="V162" s="326">
        <f>U162*MoM!Z162/100*$A162</f>
        <v>7.7958434861999992E-2</v>
      </c>
      <c r="W162" s="326">
        <f>V162*MoM!AA162/100*$A162</f>
        <v>7.8472960532089187E-2</v>
      </c>
      <c r="X162" s="326">
        <f>W162*MoM!AB162/100*$A162</f>
        <v>7.8645601045259778E-2</v>
      </c>
      <c r="Y162" s="326">
        <f>X162*MoM!AC162/100*$A162</f>
        <v>7.8952318889336293E-2</v>
      </c>
      <c r="Z162" s="326">
        <f>Y162*MoM!AD162/100*$A162</f>
        <v>7.9118118759003903E-2</v>
      </c>
      <c r="AA162" s="326">
        <f>Z162*MoM!AE162/100*$A162</f>
        <v>7.9046912452120796E-2</v>
      </c>
      <c r="AB162" s="326">
        <f>AA162*MoM!AF162/100*$A162</f>
        <v>7.9205006277025036E-2</v>
      </c>
      <c r="AC162" s="326">
        <f>AB162*MoM!AG162/100*$A162</f>
        <v>7.949806480025004E-2</v>
      </c>
      <c r="AD162" s="326">
        <f>AC162*MoM!AH162/100*$A162</f>
        <v>7.9657060929850546E-2</v>
      </c>
      <c r="AE162" s="327">
        <f>IF($A162=1,INDEX('2025'!$C:$C,MATCH(Веса!$E162,'2025'!$B:$B,0)),0)</f>
        <v>7.6999999999999999E-2</v>
      </c>
      <c r="AF162" s="326">
        <f>AE162*MoM!AJ162/100*$A162</f>
        <v>7.7184799999999998E-2</v>
      </c>
      <c r="AG162" s="326">
        <f>AF162*MoM!AK162/100*$A162</f>
        <v>7.7385480480000005E-2</v>
      </c>
      <c r="AH162" s="326">
        <f>AG162*MoM!AL162/100*$A162</f>
        <v>7.775693078630401E-2</v>
      </c>
      <c r="AI162" s="326">
        <f>AH162*MoM!AM162/100*$A162</f>
        <v>7.7725828013989473E-2</v>
      </c>
      <c r="AJ162" s="326">
        <f>AI162*MoM!AN162/100*$A162</f>
        <v>7.7407152119132128E-2</v>
      </c>
      <c r="AK162" s="326">
        <f>AJ162*MoM!AO162/100*$A162</f>
        <v>7.7027857073748388E-2</v>
      </c>
      <c r="AL162" s="326">
        <f>AK162*MoM!AP162/100*$A162</f>
        <v>7.676596235969764E-2</v>
      </c>
      <c r="AM162" s="326">
        <f>AL162*MoM!AQ162/100*$A162</f>
        <v>7.695020066936091E-2</v>
      </c>
      <c r="AN162" s="326">
        <f>AM162*MoM!AR162/100*$A162</f>
        <v>7.7027150870030259E-2</v>
      </c>
      <c r="AO162" s="326">
        <f>AN162*MoM!AS162/100*$A162</f>
        <v>7.6980934579508234E-2</v>
      </c>
      <c r="AP162" s="326">
        <f>AO162*MoM!AT162/100*$A162</f>
        <v>7.7304254504742168E-2</v>
      </c>
      <c r="AQ162" s="327">
        <f>IF($A162=1,INDEX('2026'!$C:$C, MATCH(Веса!$F162,'2026'!$B:$B,0)),0)</f>
        <v>7.6999999999999999E-2</v>
      </c>
      <c r="AR162" s="326">
        <f>AQ162*MoM!AV162/100*$A162</f>
        <v>7.7092400000000005E-2</v>
      </c>
      <c r="AS162" s="326">
        <f>AR162*MoM!AW162/100*$A162</f>
        <v>7.6668391800000013E-2</v>
      </c>
      <c r="AT162" s="326">
        <f>AS162*MoM!AX162/100*$A162</f>
        <v>7.6814061744420015E-2</v>
      </c>
      <c r="AU162" s="326">
        <f>AT162*MoM!AY162/100*$A162</f>
        <v>7.6998415492606623E-2</v>
      </c>
    </row>
    <row r="163" spans="1:47" x14ac:dyDescent="0.45">
      <c r="A163" s="326">
        <f>IF(ToSep25!AZ163=0,0,1)</f>
        <v>1</v>
      </c>
      <c r="B163" s="202" t="s">
        <v>162</v>
      </c>
      <c r="C163" s="202" t="s">
        <v>162</v>
      </c>
      <c r="D163" s="202" t="s">
        <v>162</v>
      </c>
      <c r="E163" s="202" t="s">
        <v>162</v>
      </c>
      <c r="F163" s="202" t="s">
        <v>162</v>
      </c>
      <c r="G163" s="327">
        <f>IF($A163=1,INDEX('2023'!$C:$C,MATCH(Веса!$C163,'2023'!$B:$B,0)),0)</f>
        <v>5.3999999999999999E-2</v>
      </c>
      <c r="H163" s="326">
        <f>G163*MoM!L163/100*$A163</f>
        <v>5.4102600000000001E-2</v>
      </c>
      <c r="I163" s="326">
        <f>H163*MoM!M163/100*$A163</f>
        <v>5.4356882219999993E-2</v>
      </c>
      <c r="J163" s="326">
        <f>I163*MoM!N163/100*$A163</f>
        <v>5.4623230942877993E-2</v>
      </c>
      <c r="K163" s="326">
        <f>J163*MoM!O163/100*$A163</f>
        <v>5.4814412251178064E-2</v>
      </c>
      <c r="L163" s="326">
        <f>K163*MoM!P163/100*$A163</f>
        <v>5.4962411164256243E-2</v>
      </c>
      <c r="M163" s="326">
        <f>L163*MoM!Q163/100*$A163</f>
        <v>5.5066839745468332E-2</v>
      </c>
      <c r="N163" s="326">
        <f>M163*MoM!R163/100*$A163</f>
        <v>5.5441294255737524E-2</v>
      </c>
      <c r="O163" s="326">
        <f>N163*MoM!S163/100*$A163</f>
        <v>5.5773942021271949E-2</v>
      </c>
      <c r="P163" s="326">
        <f>O163*MoM!T163/100*$A163</f>
        <v>5.6214556163239997E-2</v>
      </c>
      <c r="Q163" s="326">
        <f>P163*MoM!U163/100*$A163</f>
        <v>5.6624922423231652E-2</v>
      </c>
      <c r="R163" s="326">
        <f>Q163*MoM!V163/100*$A163</f>
        <v>5.7043946849163564E-2</v>
      </c>
      <c r="S163" s="327">
        <f>IF($A163=1,INDEX('2024'!$B:$B,MATCH(Веса!D163,'2024'!$A:$A,0)),0)</f>
        <v>5.3999999999999999E-2</v>
      </c>
      <c r="T163" s="326">
        <f>S163*MoM!X163/100*$A163</f>
        <v>5.4259200000000007E-2</v>
      </c>
      <c r="U163" s="326">
        <f>T163*MoM!Y163/100*$A163</f>
        <v>5.439484800000001E-2</v>
      </c>
      <c r="V163" s="326">
        <f>U163*MoM!Z163/100*$A163</f>
        <v>5.4704898633600008E-2</v>
      </c>
      <c r="W163" s="326">
        <f>V163*MoM!AA163/100*$A163</f>
        <v>5.5175360761848966E-2</v>
      </c>
      <c r="X163" s="326">
        <f>W163*MoM!AB163/100*$A163</f>
        <v>5.5478825246039136E-2</v>
      </c>
      <c r="Y163" s="326">
        <f>X163*MoM!AC163/100*$A163</f>
        <v>5.5634165956728043E-2</v>
      </c>
      <c r="Z163" s="326">
        <f>Y163*MoM!AD163/100*$A163</f>
        <v>5.5723180622258804E-2</v>
      </c>
      <c r="AA163" s="326">
        <f>Z163*MoM!AE163/100*$A163</f>
        <v>5.5957217980872297E-2</v>
      </c>
      <c r="AB163" s="326">
        <f>AA163*MoM!AF163/100*$A163</f>
        <v>5.6365705672132664E-2</v>
      </c>
      <c r="AC163" s="326">
        <f>AB163*MoM!AG163/100*$A163</f>
        <v>5.6619351347657262E-2</v>
      </c>
      <c r="AD163" s="326">
        <f>AC163*MoM!AH163/100*$A163</f>
        <v>5.6851490688182654E-2</v>
      </c>
      <c r="AE163" s="327">
        <f>IF($A163=1,INDEX('2025'!$C:$C,MATCH(Веса!$E163,'2025'!$B:$B,0)),0)</f>
        <v>5.2999999999999999E-2</v>
      </c>
      <c r="AF163" s="326">
        <f>AE163*MoM!AJ163/100*$A163</f>
        <v>5.3196099999999996E-2</v>
      </c>
      <c r="AG163" s="326">
        <f>AF163*MoM!AK163/100*$A163</f>
        <v>5.3339729469999993E-2</v>
      </c>
      <c r="AH163" s="326">
        <f>AG163*MoM!AL163/100*$A163</f>
        <v>5.3510416604303987E-2</v>
      </c>
      <c r="AI163" s="326">
        <f>AH163*MoM!AM163/100*$A163</f>
        <v>5.3579980145889577E-2</v>
      </c>
      <c r="AJ163" s="326">
        <f>AI163*MoM!AN163/100*$A163</f>
        <v>5.3633560126035464E-2</v>
      </c>
      <c r="AK163" s="326">
        <f>AJ163*MoM!AO163/100*$A163</f>
        <v>5.3730100534262332E-2</v>
      </c>
      <c r="AL163" s="326">
        <f>AK163*MoM!AP163/100*$A163</f>
        <v>5.3751592574476037E-2</v>
      </c>
      <c r="AM163" s="326">
        <f>AL163*MoM!AQ163/100*$A163</f>
        <v>5.3799969007793068E-2</v>
      </c>
      <c r="AN163" s="326">
        <f>AM163*MoM!AR163/100*$A163</f>
        <v>5.3670849082174364E-2</v>
      </c>
      <c r="AO163" s="326">
        <f>AN163*MoM!AS163/100*$A163</f>
        <v>5.3665481997266146E-2</v>
      </c>
      <c r="AP163" s="326">
        <f>AO163*MoM!AT163/100*$A163</f>
        <v>5.3724514027463137E-2</v>
      </c>
      <c r="AQ163" s="327">
        <f>IF($A163=1,INDEX('2026'!$C:$C, MATCH(Веса!$F163,'2026'!$B:$B,0)),0)</f>
        <v>5.2999999999999999E-2</v>
      </c>
      <c r="AR163" s="326">
        <f>AQ163*MoM!AV163/100*$A163</f>
        <v>5.3254400000000007E-2</v>
      </c>
      <c r="AS163" s="326">
        <f>AR163*MoM!AW163/100*$A163</f>
        <v>5.3211796480000011E-2</v>
      </c>
      <c r="AT163" s="326">
        <f>AS163*MoM!AX163/100*$A163</f>
        <v>5.3477855462400005E-2</v>
      </c>
      <c r="AU163" s="326">
        <f>AT163*MoM!AY163/100*$A163</f>
        <v>5.3681071313157122E-2</v>
      </c>
    </row>
    <row r="164" spans="1:47" x14ac:dyDescent="0.45">
      <c r="A164" s="326">
        <f>IF(ToSep25!AZ164=0,0,1)</f>
        <v>1</v>
      </c>
      <c r="B164" s="202" t="s">
        <v>163</v>
      </c>
      <c r="C164" s="202" t="s">
        <v>163</v>
      </c>
      <c r="D164" s="202" t="s">
        <v>163</v>
      </c>
      <c r="E164" s="202" t="s">
        <v>163</v>
      </c>
      <c r="F164" s="202" t="s">
        <v>163</v>
      </c>
      <c r="G164" s="327">
        <f>IF($A164=1,INDEX('2023'!$C:$C,MATCH(Веса!$C164,'2023'!$B:$B,0)),0)</f>
        <v>0.10199999999999999</v>
      </c>
      <c r="H164" s="326">
        <f>G164*MoM!L164/100*$A164</f>
        <v>0.1022652</v>
      </c>
      <c r="I164" s="326">
        <f>H164*MoM!M164/100*$A164</f>
        <v>0.10249018343999999</v>
      </c>
      <c r="J164" s="326">
        <f>I164*MoM!N164/100*$A164</f>
        <v>0.10237744423821599</v>
      </c>
      <c r="K164" s="326">
        <f>J164*MoM!O164/100*$A164</f>
        <v>0.10277671627074503</v>
      </c>
      <c r="L164" s="326">
        <f>K164*MoM!P164/100*$A164</f>
        <v>0.10276643859911795</v>
      </c>
      <c r="M164" s="326">
        <f>L164*MoM!Q164/100*$A164</f>
        <v>0.10293086490087652</v>
      </c>
      <c r="N164" s="326">
        <f>M164*MoM!R164/100*$A164</f>
        <v>0.10317789897663862</v>
      </c>
      <c r="O164" s="326">
        <f>N164*MoM!S164/100*$A164</f>
        <v>0.10382791974019144</v>
      </c>
      <c r="P164" s="326">
        <f>O164*MoM!T164/100*$A164</f>
        <v>0.10507385477707373</v>
      </c>
      <c r="Q164" s="326">
        <f>P164*MoM!U164/100*$A164</f>
        <v>0.105746327447647</v>
      </c>
      <c r="R164" s="326">
        <f>Q164*MoM!V164/100*$A164</f>
        <v>0.10653942490350436</v>
      </c>
      <c r="S164" s="327">
        <f>IF($A164=1,INDEX('2024'!$B:$B,MATCH(Веса!D164,'2024'!$A:$A,0)),0)</f>
        <v>0.1</v>
      </c>
      <c r="T164" s="326">
        <f>S164*MoM!X164/100*$A164</f>
        <v>0.10042000000000001</v>
      </c>
      <c r="U164" s="326">
        <f>T164*MoM!Y164/100*$A164</f>
        <v>0.10114302400000001</v>
      </c>
      <c r="V164" s="326">
        <f>U164*MoM!Z164/100*$A164</f>
        <v>0.1015374817936</v>
      </c>
      <c r="W164" s="326">
        <f>V164*MoM!AA164/100*$A164</f>
        <v>0.10262393284879152</v>
      </c>
      <c r="X164" s="326">
        <f>W164*MoM!AB164/100*$A164</f>
        <v>0.10287023028762862</v>
      </c>
      <c r="Y164" s="326">
        <f>X164*MoM!AC164/100*$A164</f>
        <v>0.10264391578099584</v>
      </c>
      <c r="Z164" s="326">
        <f>Y164*MoM!AD164/100*$A164</f>
        <v>0.10287999678729215</v>
      </c>
      <c r="AA164" s="326">
        <f>Z164*MoM!AE164/100*$A164</f>
        <v>0.10327094077508386</v>
      </c>
      <c r="AB164" s="326">
        <f>AA164*MoM!AF164/100*$A164</f>
        <v>0.10359108069148663</v>
      </c>
      <c r="AC164" s="326">
        <f>AB164*MoM!AG164/100*$A164</f>
        <v>0.10388113571742279</v>
      </c>
      <c r="AD164" s="326">
        <f>AC164*MoM!AH164/100*$A164</f>
        <v>0.10405773364814241</v>
      </c>
      <c r="AE164" s="327">
        <f>IF($A164=1,INDEX('2025'!$C:$C,MATCH(Веса!$E164,'2025'!$B:$B,0)),0)</f>
        <v>9.5000000000000001E-2</v>
      </c>
      <c r="AF164" s="326">
        <f>AE164*MoM!AJ164/100*$A164</f>
        <v>9.5541500000000001E-2</v>
      </c>
      <c r="AG164" s="326">
        <f>AF164*MoM!AK164/100*$A164</f>
        <v>9.6143411449999994E-2</v>
      </c>
      <c r="AH164" s="326">
        <f>AG164*MoM!AL164/100*$A164</f>
        <v>9.6768343624425004E-2</v>
      </c>
      <c r="AI164" s="326">
        <f>AH164*MoM!AM164/100*$A164</f>
        <v>9.7145740164560263E-2</v>
      </c>
      <c r="AJ164" s="326">
        <f>AI164*MoM!AN164/100*$A164</f>
        <v>9.718459846062609E-2</v>
      </c>
      <c r="AK164" s="326">
        <f>AJ164*MoM!AO164/100*$A164</f>
        <v>9.7281783059086704E-2</v>
      </c>
      <c r="AL164" s="326">
        <f>AK164*MoM!AP164/100*$A164</f>
        <v>9.7486074803510778E-2</v>
      </c>
      <c r="AM164" s="326">
        <f>AL164*MoM!AQ164/100*$A164</f>
        <v>9.7564063663353587E-2</v>
      </c>
      <c r="AN164" s="326">
        <f>AM164*MoM!AR164/100*$A164</f>
        <v>9.7544550850620929E-2</v>
      </c>
      <c r="AO164" s="326">
        <f>AN164*MoM!AS164/100*$A164</f>
        <v>9.7846938958257856E-2</v>
      </c>
      <c r="AP164" s="326">
        <f>AO164*MoM!AT164/100*$A164</f>
        <v>9.8257896101882541E-2</v>
      </c>
      <c r="AQ164" s="327">
        <f>IF($A164=1,INDEX('2026'!$C:$C, MATCH(Веса!$F164,'2026'!$B:$B,0)),0)</f>
        <v>9.6000000000000002E-2</v>
      </c>
      <c r="AR164" s="326">
        <f>AQ164*MoM!AV164/100*$A164</f>
        <v>9.6432000000000004E-2</v>
      </c>
      <c r="AS164" s="326">
        <f>AR164*MoM!AW164/100*$A164</f>
        <v>9.6287351999999993E-2</v>
      </c>
      <c r="AT164" s="326">
        <f>AS164*MoM!AX164/100*$A164</f>
        <v>9.6662872672799993E-2</v>
      </c>
      <c r="AU164" s="326">
        <f>AT164*MoM!AY164/100*$A164</f>
        <v>9.6962527578085669E-2</v>
      </c>
    </row>
    <row r="165" spans="1:47" x14ac:dyDescent="0.45">
      <c r="A165" s="326">
        <f>IF(ToSep25!AZ165=0,0,1)</f>
        <v>1</v>
      </c>
      <c r="B165" s="202" t="s">
        <v>164</v>
      </c>
      <c r="C165" s="202" t="s">
        <v>164</v>
      </c>
      <c r="D165" s="202" t="s">
        <v>164</v>
      </c>
      <c r="E165" s="202" t="s">
        <v>164</v>
      </c>
      <c r="F165" s="202" t="s">
        <v>164</v>
      </c>
      <c r="G165" s="327">
        <f>IF($A165=1,INDEX('2023'!$C:$C,MATCH(Веса!$C165,'2023'!$B:$B,0)),0)</f>
        <v>4.4999999999999998E-2</v>
      </c>
      <c r="H165" s="326">
        <f>G165*MoM!L165/100*$A165</f>
        <v>4.5099E-2</v>
      </c>
      <c r="I165" s="326">
        <f>H165*MoM!M165/100*$A165</f>
        <v>4.5022331700000001E-2</v>
      </c>
      <c r="J165" s="326">
        <f>I165*MoM!N165/100*$A165</f>
        <v>4.5067354031699994E-2</v>
      </c>
      <c r="K165" s="326">
        <f>J165*MoM!O165/100*$A165</f>
        <v>4.5157488739763399E-2</v>
      </c>
      <c r="L165" s="326">
        <f>K165*MoM!P165/100*$A165</f>
        <v>4.5392307681210164E-2</v>
      </c>
      <c r="M165" s="326">
        <f>L165*MoM!Q165/100*$A165</f>
        <v>4.5278826912007138E-2</v>
      </c>
      <c r="N165" s="326">
        <f>M165*MoM!R165/100*$A165</f>
        <v>4.5147518313962312E-2</v>
      </c>
      <c r="O165" s="326">
        <f>N165*MoM!S165/100*$A165</f>
        <v>4.5215239591433261E-2</v>
      </c>
      <c r="P165" s="326">
        <f>O165*MoM!T165/100*$A165</f>
        <v>4.5717128750898173E-2</v>
      </c>
      <c r="Q165" s="326">
        <f>P165*MoM!U165/100*$A165</f>
        <v>4.5648553057771817E-2</v>
      </c>
      <c r="R165" s="326">
        <f>Q165*MoM!V165/100*$A165</f>
        <v>4.5621163925937153E-2</v>
      </c>
      <c r="S165" s="327">
        <f>IF($A165=1,INDEX('2024'!$B:$B,MATCH(Веса!D165,'2024'!$A:$A,0)),0)</f>
        <v>4.2999999999999997E-2</v>
      </c>
      <c r="T165" s="326">
        <f>S165*MoM!X165/100*$A165</f>
        <v>4.3085999999999999E-2</v>
      </c>
      <c r="U165" s="326">
        <f>T165*MoM!Y165/100*$A165</f>
        <v>4.3297121399999999E-2</v>
      </c>
      <c r="V165" s="326">
        <f>U165*MoM!Z165/100*$A165</f>
        <v>4.3682465780459999E-2</v>
      </c>
      <c r="W165" s="326">
        <f>V165*MoM!AA165/100*$A165</f>
        <v>4.386593213673793E-2</v>
      </c>
      <c r="X165" s="326">
        <f>W165*MoM!AB165/100*$A165</f>
        <v>4.3997529933148136E-2</v>
      </c>
      <c r="Y165" s="326">
        <f>X165*MoM!AC165/100*$A165</f>
        <v>4.415152128791415E-2</v>
      </c>
      <c r="Z165" s="326">
        <f>Y165*MoM!AD165/100*$A165</f>
        <v>4.4076463701724695E-2</v>
      </c>
      <c r="AA165" s="326">
        <f>Z165*MoM!AE165/100*$A165</f>
        <v>4.4151393690017623E-2</v>
      </c>
      <c r="AB165" s="326">
        <f>AA165*MoM!AF165/100*$A165</f>
        <v>4.4579662208810794E-2</v>
      </c>
      <c r="AC165" s="326">
        <f>AB165*MoM!AG165/100*$A165</f>
        <v>4.4624241871019599E-2</v>
      </c>
      <c r="AD165" s="326">
        <f>AC165*MoM!AH165/100*$A165</f>
        <v>4.4619779446832493E-2</v>
      </c>
      <c r="AE165" s="327">
        <f>IF($A165=1,INDEX('2025'!$C:$C,MATCH(Веса!$E165,'2025'!$B:$B,0)),0)</f>
        <v>4.2000000000000003E-2</v>
      </c>
      <c r="AF165" s="326">
        <f>AE165*MoM!AJ165/100*$A165</f>
        <v>4.1907600000000003E-2</v>
      </c>
      <c r="AG165" s="326">
        <f>AF165*MoM!AK165/100*$A165</f>
        <v>4.1928553800000004E-2</v>
      </c>
      <c r="AH165" s="326">
        <f>AG165*MoM!AL165/100*$A165</f>
        <v>4.197467520918001E-2</v>
      </c>
      <c r="AI165" s="326">
        <f>AH165*MoM!AM165/100*$A165</f>
        <v>4.1924305598928992E-2</v>
      </c>
      <c r="AJ165" s="326">
        <f>AI165*MoM!AN165/100*$A165</f>
        <v>4.1509254973499596E-2</v>
      </c>
      <c r="AK165" s="326">
        <f>AJ165*MoM!AO165/100*$A165</f>
        <v>4.1554915153970445E-2</v>
      </c>
      <c r="AL165" s="326">
        <f>AK165*MoM!AP165/100*$A165</f>
        <v>4.1093655595761377E-2</v>
      </c>
      <c r="AM165" s="326">
        <f>AL165*MoM!AQ165/100*$A165</f>
        <v>4.1147077348035868E-2</v>
      </c>
      <c r="AN165" s="326">
        <f>AM165*MoM!AR165/100*$A165</f>
        <v>4.1262289164610368E-2</v>
      </c>
      <c r="AO165" s="326">
        <f>AN165*MoM!AS165/100*$A165</f>
        <v>4.1159133441698845E-2</v>
      </c>
      <c r="AP165" s="326">
        <f>AO165*MoM!AT165/100*$A165</f>
        <v>4.0973917341211197E-2</v>
      </c>
      <c r="AQ165" s="327">
        <f>IF($A165=1,INDEX('2026'!$C:$C, MATCH(Веса!$F165,'2026'!$B:$B,0)),0)</f>
        <v>0.04</v>
      </c>
      <c r="AR165" s="326">
        <f>AQ165*MoM!AV165/100*$A165</f>
        <v>3.9695999999999995E-2</v>
      </c>
      <c r="AS165" s="326">
        <f>AR165*MoM!AW165/100*$A165</f>
        <v>3.9648364799999995E-2</v>
      </c>
      <c r="AT165" s="326">
        <f>AS165*MoM!AX165/100*$A165</f>
        <v>3.9810923095679997E-2</v>
      </c>
      <c r="AU165" s="326">
        <f>AT165*MoM!AY165/100*$A165</f>
        <v>3.9918412588038327E-2</v>
      </c>
    </row>
    <row r="166" spans="1:47" x14ac:dyDescent="0.45">
      <c r="A166" s="326">
        <f>IF(ToSep25!AZ166=0,0,1)</f>
        <v>1</v>
      </c>
      <c r="B166" s="202" t="s">
        <v>165</v>
      </c>
      <c r="C166" s="202" t="s">
        <v>165</v>
      </c>
      <c r="D166" s="202" t="s">
        <v>165</v>
      </c>
      <c r="E166" s="202" t="s">
        <v>165</v>
      </c>
      <c r="F166" s="202" t="s">
        <v>165</v>
      </c>
      <c r="G166" s="327">
        <f>IF($A166=1,INDEX('2023'!$C:$C,MATCH(Веса!$C166,'2023'!$B:$B,0)),0)</f>
        <v>0.04</v>
      </c>
      <c r="H166" s="326">
        <f>G166*MoM!L166/100*$A166</f>
        <v>4.0323999999999999E-2</v>
      </c>
      <c r="I166" s="326">
        <f>H166*MoM!M166/100*$A166</f>
        <v>4.0400615599999995E-2</v>
      </c>
      <c r="J166" s="326">
        <f>I166*MoM!N166/100*$A166</f>
        <v>4.0344054738159996E-2</v>
      </c>
      <c r="K166" s="326">
        <f>J166*MoM!O166/100*$A166</f>
        <v>4.036019236005526E-2</v>
      </c>
      <c r="L166" s="326">
        <f>K166*MoM!P166/100*$A166</f>
        <v>4.021085964832305E-2</v>
      </c>
      <c r="M166" s="326">
        <f>L166*MoM!Q166/100*$A166</f>
        <v>4.0255091593936206E-2</v>
      </c>
      <c r="N166" s="326">
        <f>M166*MoM!R166/100*$A166</f>
        <v>4.0601285381644064E-2</v>
      </c>
      <c r="O166" s="326">
        <f>N166*MoM!S166/100*$A166</f>
        <v>4.0922035536159057E-2</v>
      </c>
      <c r="P166" s="326">
        <f>O166*MoM!T166/100*$A166</f>
        <v>4.1310794873752575E-2</v>
      </c>
      <c r="Q166" s="326">
        <f>P166*MoM!U166/100*$A166</f>
        <v>4.1496693450684463E-2</v>
      </c>
      <c r="R166" s="326">
        <f>Q166*MoM!V166/100*$A166</f>
        <v>4.1766421958113913E-2</v>
      </c>
      <c r="S166" s="327">
        <f>IF($A166=1,INDEX('2024'!$B:$B,MATCH(Веса!D166,'2024'!$A:$A,0)),0)</f>
        <v>3.9E-2</v>
      </c>
      <c r="T166" s="326">
        <f>S166*MoM!X166/100*$A166</f>
        <v>3.9292500000000001E-2</v>
      </c>
      <c r="U166" s="326">
        <f>T166*MoM!Y166/100*$A166</f>
        <v>3.9504679500000001E-2</v>
      </c>
      <c r="V166" s="326">
        <f>U166*MoM!Z166/100*$A166</f>
        <v>3.9769360852650003E-2</v>
      </c>
      <c r="W166" s="326">
        <f>V166*MoM!AA166/100*$A166</f>
        <v>4.0031838634277485E-2</v>
      </c>
      <c r="X166" s="326">
        <f>W166*MoM!AB166/100*$A166</f>
        <v>4.0219988275858584E-2</v>
      </c>
      <c r="Y166" s="326">
        <f>X166*MoM!AC166/100*$A166</f>
        <v>4.03004282524103E-2</v>
      </c>
      <c r="Z166" s="326">
        <f>Y166*MoM!AD166/100*$A166</f>
        <v>4.0481780179546151E-2</v>
      </c>
      <c r="AA166" s="326">
        <f>Z166*MoM!AE166/100*$A166</f>
        <v>4.0866357091251838E-2</v>
      </c>
      <c r="AB166" s="326">
        <f>AA166*MoM!AF166/100*$A166</f>
        <v>4.102982251961685E-2</v>
      </c>
      <c r="AC166" s="326">
        <f>AB166*MoM!AG166/100*$A166</f>
        <v>4.1296516365994365E-2</v>
      </c>
      <c r="AD166" s="326">
        <f>AC166*MoM!AH166/100*$A166</f>
        <v>4.1391498353636154E-2</v>
      </c>
      <c r="AE166" s="327">
        <f>IF($A166=1,INDEX('2025'!$C:$C,MATCH(Веса!$E166,'2025'!$B:$B,0)),0)</f>
        <v>3.7999999999999999E-2</v>
      </c>
      <c r="AF166" s="326">
        <f>AE166*MoM!AJ166/100*$A166</f>
        <v>3.8037999999999995E-2</v>
      </c>
      <c r="AG166" s="326">
        <f>AF166*MoM!AK166/100*$A166</f>
        <v>3.8171132999999996E-2</v>
      </c>
      <c r="AH166" s="326">
        <f>AG166*MoM!AL166/100*$A166</f>
        <v>3.8270377945799995E-2</v>
      </c>
      <c r="AI166" s="326">
        <f>AH166*MoM!AM166/100*$A166</f>
        <v>3.825506979462167E-2</v>
      </c>
      <c r="AJ166" s="326">
        <f>AI166*MoM!AN166/100*$A166</f>
        <v>3.8075270966586944E-2</v>
      </c>
      <c r="AK166" s="326">
        <f>AJ166*MoM!AO166/100*$A166</f>
        <v>3.8109538710456872E-2</v>
      </c>
      <c r="AL166" s="326">
        <f>AK166*MoM!AP166/100*$A166</f>
        <v>3.8197190649490925E-2</v>
      </c>
      <c r="AM166" s="326">
        <f>AL166*MoM!AQ166/100*$A166</f>
        <v>3.8506587893751804E-2</v>
      </c>
      <c r="AN166" s="326">
        <f>AM166*MoM!AR166/100*$A166</f>
        <v>3.8652912927748057E-2</v>
      </c>
      <c r="AO166" s="326">
        <f>AN166*MoM!AS166/100*$A166</f>
        <v>3.8579472393185335E-2</v>
      </c>
      <c r="AP166" s="326">
        <f>AO166*MoM!AT166/100*$A166</f>
        <v>3.8753080018954666E-2</v>
      </c>
      <c r="AQ166" s="327">
        <f>IF($A166=1,INDEX('2026'!$C:$C, MATCH(Веса!$F166,'2026'!$B:$B,0)),0)</f>
        <v>3.5999999999999997E-2</v>
      </c>
      <c r="AR166" s="326">
        <f>AQ166*MoM!AV166/100*$A166</f>
        <v>3.6093600000000003E-2</v>
      </c>
      <c r="AS166" s="326">
        <f>AR166*MoM!AW166/100*$A166</f>
        <v>3.5942006880000002E-2</v>
      </c>
      <c r="AT166" s="326">
        <f>AS166*MoM!AX166/100*$A166</f>
        <v>3.6010296693072E-2</v>
      </c>
      <c r="AU166" s="326">
        <f>AT166*MoM!AY166/100*$A166</f>
        <v>3.6294778036947271E-2</v>
      </c>
    </row>
    <row r="167" spans="1:47" x14ac:dyDescent="0.45">
      <c r="A167" s="326">
        <f>IF(ToSep25!AZ167=0,0,1)</f>
        <v>1</v>
      </c>
      <c r="B167" s="202" t="s">
        <v>166</v>
      </c>
      <c r="C167" s="202" t="s">
        <v>166</v>
      </c>
      <c r="D167" s="202" t="s">
        <v>166</v>
      </c>
      <c r="E167" s="202" t="s">
        <v>166</v>
      </c>
      <c r="F167" s="202" t="s">
        <v>166</v>
      </c>
      <c r="G167" s="327">
        <f>IF($A167=1,INDEX('2023'!$C:$C,MATCH(Веса!$C167,'2023'!$B:$B,0)),0)</f>
        <v>8.6999999999999994E-2</v>
      </c>
      <c r="H167" s="326">
        <f>G167*MoM!L167/100*$A167</f>
        <v>8.7017399999999995E-2</v>
      </c>
      <c r="I167" s="326">
        <f>H167*MoM!M167/100*$A167</f>
        <v>8.7147926099999995E-2</v>
      </c>
      <c r="J167" s="326">
        <f>I167*MoM!N167/100*$A167</f>
        <v>8.7174070477830004E-2</v>
      </c>
      <c r="K167" s="326">
        <f>J167*MoM!O167/100*$A167</f>
        <v>8.7025874558017691E-2</v>
      </c>
      <c r="L167" s="326">
        <f>K167*MoM!P167/100*$A167</f>
        <v>8.7034577145473496E-2</v>
      </c>
      <c r="M167" s="326">
        <f>L167*MoM!Q167/100*$A167</f>
        <v>8.7165129011191722E-2</v>
      </c>
      <c r="N167" s="326">
        <f>M167*MoM!R167/100*$A167</f>
        <v>8.7688119785258867E-2</v>
      </c>
      <c r="O167" s="326">
        <f>N167*MoM!S167/100*$A167</f>
        <v>8.8415931179476506E-2</v>
      </c>
      <c r="P167" s="326">
        <f>O167*MoM!T167/100*$A167</f>
        <v>8.9556496691691759E-2</v>
      </c>
      <c r="Q167" s="326">
        <f>P167*MoM!U167/100*$A167</f>
        <v>9.0102791321511083E-2</v>
      </c>
      <c r="R167" s="326">
        <f>Q167*MoM!V167/100*$A167</f>
        <v>9.0066750204982476E-2</v>
      </c>
      <c r="S167" s="327">
        <f>IF($A167=1,INDEX('2024'!$B:$B,MATCH(Веса!D167,'2024'!$A:$A,0)),0)</f>
        <v>8.5000000000000006E-2</v>
      </c>
      <c r="T167" s="326">
        <f>S167*MoM!X167/100*$A167</f>
        <v>8.5773500000000003E-2</v>
      </c>
      <c r="U167" s="326">
        <f>T167*MoM!Y167/100*$A167</f>
        <v>8.6039397849999991E-2</v>
      </c>
      <c r="V167" s="326">
        <f>U167*MoM!Z167/100*$A167</f>
        <v>8.6521218477960002E-2</v>
      </c>
      <c r="W167" s="326">
        <f>V167*MoM!AA167/100*$A167</f>
        <v>8.6711565158611503E-2</v>
      </c>
      <c r="X167" s="326">
        <f>W167*MoM!AB167/100*$A167</f>
        <v>8.69803710106032E-2</v>
      </c>
      <c r="Y167" s="326">
        <f>X167*MoM!AC167/100*$A167</f>
        <v>8.7067351381613797E-2</v>
      </c>
      <c r="Z167" s="326">
        <f>Y167*MoM!AD167/100*$A167</f>
        <v>8.7232779349238856E-2</v>
      </c>
      <c r="AA167" s="326">
        <f>Z167*MoM!AE167/100*$A167</f>
        <v>8.6901294787711747E-2</v>
      </c>
      <c r="AB167" s="326">
        <f>AA167*MoM!AF167/100*$A167</f>
        <v>8.7127238154159806E-2</v>
      </c>
      <c r="AC167" s="326">
        <f>AB167*MoM!AG167/100*$A167</f>
        <v>8.763257613545393E-2</v>
      </c>
      <c r="AD167" s="326">
        <f>AC167*MoM!AH167/100*$A167</f>
        <v>8.8316110229310477E-2</v>
      </c>
      <c r="AE167" s="327">
        <f>IF($A167=1,INDEX('2025'!$C:$C,MATCH(Веса!$E167,'2025'!$B:$B,0)),0)</f>
        <v>8.2000000000000003E-2</v>
      </c>
      <c r="AF167" s="326">
        <f>AE167*MoM!AJ167/100*$A167</f>
        <v>8.2393600000000011E-2</v>
      </c>
      <c r="AG167" s="326">
        <f>AF167*MoM!AK167/100*$A167</f>
        <v>8.2302967040000008E-2</v>
      </c>
      <c r="AH167" s="326">
        <f>AG167*MoM!AL167/100*$A167</f>
        <v>8.2451112380672015E-2</v>
      </c>
      <c r="AI167" s="326">
        <f>AH167*MoM!AM167/100*$A167</f>
        <v>8.2723201051528236E-2</v>
      </c>
      <c r="AJ167" s="326">
        <f>AI167*MoM!AN167/100*$A167</f>
        <v>8.2441942167953031E-2</v>
      </c>
      <c r="AK167" s="326">
        <f>AJ167*MoM!AO167/100*$A167</f>
        <v>8.1922557932294915E-2</v>
      </c>
      <c r="AL167" s="326">
        <f>AK167*MoM!AP167/100*$A167</f>
        <v>8.1881596653328781E-2</v>
      </c>
      <c r="AM167" s="326">
        <f>AL167*MoM!AQ167/100*$A167</f>
        <v>8.1848844014667452E-2</v>
      </c>
      <c r="AN167" s="326">
        <f>AM167*MoM!AR167/100*$A167</f>
        <v>8.2299012656748119E-2</v>
      </c>
      <c r="AO167" s="326">
        <f>AN167*MoM!AS167/100*$A167</f>
        <v>8.2052115618777871E-2</v>
      </c>
      <c r="AP167" s="326">
        <f>AO167*MoM!AT167/100*$A167</f>
        <v>8.2774174236223116E-2</v>
      </c>
      <c r="AQ167" s="327">
        <f>IF($A167=1,INDEX('2026'!$C:$C, MATCH(Веса!$F167,'2026'!$B:$B,0)),0)</f>
        <v>8.5999999999999993E-2</v>
      </c>
      <c r="AR167" s="326">
        <f>AQ167*MoM!AV167/100*$A167</f>
        <v>8.6515999999999982E-2</v>
      </c>
      <c r="AS167" s="326">
        <f>AR167*MoM!AW167/100*$A167</f>
        <v>8.5771962399999971E-2</v>
      </c>
      <c r="AT167" s="326">
        <f>AS167*MoM!AX167/100*$A167</f>
        <v>8.6080741464639968E-2</v>
      </c>
      <c r="AU167" s="326">
        <f>AT167*MoM!AY167/100*$A167</f>
        <v>8.6330375614887433E-2</v>
      </c>
    </row>
    <row r="168" spans="1:47" x14ac:dyDescent="0.45">
      <c r="A168" s="326">
        <f>IF(ToSep25!AZ168=0,0,1)</f>
        <v>1</v>
      </c>
      <c r="B168" s="202" t="s">
        <v>167</v>
      </c>
      <c r="C168" s="202" t="s">
        <v>167</v>
      </c>
      <c r="D168" s="202" t="s">
        <v>167</v>
      </c>
      <c r="E168" s="202" t="s">
        <v>167</v>
      </c>
      <c r="F168" s="202" t="s">
        <v>167</v>
      </c>
      <c r="G168" s="327">
        <f>IF($A168=1,INDEX('2023'!$C:$C,MATCH(Веса!$C168,'2023'!$B:$B,0)),0)</f>
        <v>5.0999999999999997E-2</v>
      </c>
      <c r="H168" s="326">
        <f>G168*MoM!L168/100*$A168</f>
        <v>5.1015299999999993E-2</v>
      </c>
      <c r="I168" s="326">
        <f>H168*MoM!M168/100*$A168</f>
        <v>5.1229564259999992E-2</v>
      </c>
      <c r="J168" s="326">
        <f>I168*MoM!N168/100*$A168</f>
        <v>5.105538374151599E-2</v>
      </c>
      <c r="K168" s="326">
        <f>J168*MoM!O168/100*$A168</f>
        <v>5.1382138197461694E-2</v>
      </c>
      <c r="L168" s="326">
        <f>K168*MoM!P168/100*$A168</f>
        <v>5.1294788562526013E-2</v>
      </c>
      <c r="M168" s="326">
        <f>L168*MoM!Q168/100*$A168</f>
        <v>5.1074220971707149E-2</v>
      </c>
      <c r="N168" s="326">
        <f>M168*MoM!R168/100*$A168</f>
        <v>5.1426633096411926E-2</v>
      </c>
      <c r="O168" s="326">
        <f>N168*MoM!S168/100*$A168</f>
        <v>5.1637482292107212E-2</v>
      </c>
      <c r="P168" s="326">
        <f>O168*MoM!T168/100*$A168</f>
        <v>5.1854359717734069E-2</v>
      </c>
      <c r="Q168" s="326">
        <f>P168*MoM!U168/100*$A168</f>
        <v>5.2289936339363033E-2</v>
      </c>
      <c r="R168" s="326">
        <f>Q168*MoM!V168/100*$A168</f>
        <v>5.2577530989229529E-2</v>
      </c>
      <c r="S168" s="327">
        <f>IF($A168=1,INDEX('2024'!$B:$B,MATCH(Веса!D168,'2024'!$A:$A,0)),0)</f>
        <v>4.8000000000000001E-2</v>
      </c>
      <c r="T168" s="326">
        <f>S168*MoM!X168/100*$A168</f>
        <v>4.8475200000000003E-2</v>
      </c>
      <c r="U168" s="326">
        <f>T168*MoM!Y168/100*$A168</f>
        <v>4.8683643360000008E-2</v>
      </c>
      <c r="V168" s="326">
        <f>U168*MoM!Z168/100*$A168</f>
        <v>4.9063375778208004E-2</v>
      </c>
      <c r="W168" s="326">
        <f>V168*MoM!AA168/100*$A168</f>
        <v>4.9186034217653524E-2</v>
      </c>
      <c r="X168" s="326">
        <f>W168*MoM!AB168/100*$A168</f>
        <v>4.9387696957945905E-2</v>
      </c>
      <c r="Y168" s="326">
        <f>X168*MoM!AC168/100*$A168</f>
        <v>4.9481533582165997E-2</v>
      </c>
      <c r="Z168" s="326">
        <f>Y168*MoM!AD168/100*$A168</f>
        <v>4.9446896508658487E-2</v>
      </c>
      <c r="AA168" s="326">
        <f>Z168*MoM!AE168/100*$A168</f>
        <v>4.9486454025865406E-2</v>
      </c>
      <c r="AB168" s="326">
        <f>AA168*MoM!AF168/100*$A168</f>
        <v>4.969429713277404E-2</v>
      </c>
      <c r="AC168" s="326">
        <f>AB168*MoM!AG168/100*$A168</f>
        <v>5.0022279493850352E-2</v>
      </c>
      <c r="AD168" s="326">
        <f>AC168*MoM!AH168/100*$A168</f>
        <v>5.0207361927977603E-2</v>
      </c>
      <c r="AE168" s="327">
        <f>IF($A168=1,INDEX('2025'!$C:$C,MATCH(Веса!$E168,'2025'!$B:$B,0)),0)</f>
        <v>4.5999999999999999E-2</v>
      </c>
      <c r="AF168" s="326">
        <f>AE168*MoM!AJ168/100*$A168</f>
        <v>4.6386399999999994E-2</v>
      </c>
      <c r="AG168" s="326">
        <f>AF168*MoM!AK168/100*$A168</f>
        <v>4.6738936639999992E-2</v>
      </c>
      <c r="AH168" s="326">
        <f>AG168*MoM!AL168/100*$A168</f>
        <v>4.6813718938623988E-2</v>
      </c>
      <c r="AI168" s="326">
        <f>AH168*MoM!AM168/100*$A168</f>
        <v>4.6940115979758265E-2</v>
      </c>
      <c r="AJ168" s="326">
        <f>AI168*MoM!AN168/100*$A168</f>
        <v>4.7019914176923853E-2</v>
      </c>
      <c r="AK168" s="326">
        <f>AJ168*MoM!AO168/100*$A168</f>
        <v>4.6987000237000004E-2</v>
      </c>
      <c r="AL168" s="326">
        <f>AK168*MoM!AP168/100*$A168</f>
        <v>4.7132659937734703E-2</v>
      </c>
      <c r="AM168" s="326">
        <f>AL168*MoM!AQ168/100*$A168</f>
        <v>4.7415455897361111E-2</v>
      </c>
      <c r="AN168" s="326">
        <f>AM168*MoM!AR168/100*$A168</f>
        <v>4.7387006623822697E-2</v>
      </c>
      <c r="AO168" s="326">
        <f>AN168*MoM!AS168/100*$A168</f>
        <v>4.73585744198484E-2</v>
      </c>
      <c r="AP168" s="326">
        <f>AO168*MoM!AT168/100*$A168</f>
        <v>4.7481706713340011E-2</v>
      </c>
      <c r="AQ168" s="327">
        <f>IF($A168=1,INDEX('2026'!$C:$C, MATCH(Веса!$F168,'2026'!$B:$B,0)),0)</f>
        <v>0.05</v>
      </c>
      <c r="AR168" s="326">
        <f>AQ168*MoM!AV168/100*$A168</f>
        <v>5.0090000000000003E-2</v>
      </c>
      <c r="AS168" s="326">
        <f>AR168*MoM!AW168/100*$A168</f>
        <v>5.0074972999999995E-2</v>
      </c>
      <c r="AT168" s="326">
        <f>AS168*MoM!AX168/100*$A168</f>
        <v>5.0195152935199994E-2</v>
      </c>
      <c r="AU168" s="326">
        <f>AT168*MoM!AY168/100*$A168</f>
        <v>5.0124879721090719E-2</v>
      </c>
    </row>
    <row r="169" spans="1:47" x14ac:dyDescent="0.45">
      <c r="A169" s="326">
        <f>IF(ToSep25!AZ169=0,0,1)</f>
        <v>1</v>
      </c>
      <c r="B169" s="202" t="s">
        <v>168</v>
      </c>
      <c r="C169" s="202" t="s">
        <v>168</v>
      </c>
      <c r="D169" s="202" t="s">
        <v>168</v>
      </c>
      <c r="E169" s="202" t="s">
        <v>168</v>
      </c>
      <c r="F169" s="202" t="s">
        <v>168</v>
      </c>
      <c r="G169" s="327">
        <f>IF($A169=1,INDEX('2023'!$C:$C,MATCH(Веса!$C169,'2023'!$B:$B,0)),0)</f>
        <v>0.1</v>
      </c>
      <c r="H169" s="326">
        <f>G169*MoM!L169/100*$A169</f>
        <v>0.10054000000000002</v>
      </c>
      <c r="I169" s="326">
        <f>H169*MoM!M169/100*$A169</f>
        <v>0.10066064800000003</v>
      </c>
      <c r="J169" s="326">
        <f>I169*MoM!N169/100*$A169</f>
        <v>0.10008688230640005</v>
      </c>
      <c r="K169" s="326">
        <f>J169*MoM!O169/100*$A169</f>
        <v>9.9976786735863007E-2</v>
      </c>
      <c r="L169" s="326">
        <f>K169*MoM!P169/100*$A169</f>
        <v>0.10080659406577067</v>
      </c>
      <c r="M169" s="326">
        <f>L169*MoM!Q169/100*$A169</f>
        <v>0.10050417428357335</v>
      </c>
      <c r="N169" s="326">
        <f>M169*MoM!R169/100*$A169</f>
        <v>0.10096649348527778</v>
      </c>
      <c r="O169" s="326">
        <f>N169*MoM!S169/100*$A169</f>
        <v>0.10079485044635281</v>
      </c>
      <c r="P169" s="326">
        <f>O169*MoM!T169/100*$A169</f>
        <v>0.10320384737202064</v>
      </c>
      <c r="Q169" s="326">
        <f>P169*MoM!U169/100*$A169</f>
        <v>0.10505119623997981</v>
      </c>
      <c r="R169" s="326">
        <f>Q169*MoM!V169/100*$A169</f>
        <v>0.10597564676689164</v>
      </c>
      <c r="S169" s="327">
        <f>IF($A169=1,INDEX('2024'!$B:$B,MATCH(Веса!D169,'2024'!$A:$A,0)),0)</f>
        <v>9.6000000000000002E-2</v>
      </c>
      <c r="T169" s="326">
        <f>S169*MoM!X169/100*$A169</f>
        <v>9.6921599999999997E-2</v>
      </c>
      <c r="U169" s="326">
        <f>T169*MoM!Y169/100*$A169</f>
        <v>9.719298048000001E-2</v>
      </c>
      <c r="V169" s="326">
        <f>U169*MoM!Z169/100*$A169</f>
        <v>9.7066629605376015E-2</v>
      </c>
      <c r="W169" s="326">
        <f>V169*MoM!AA169/100*$A169</f>
        <v>9.7551962753402888E-2</v>
      </c>
      <c r="X169" s="326">
        <f>W169*MoM!AB169/100*$A169</f>
        <v>9.7737311482634356E-2</v>
      </c>
      <c r="Y169" s="326">
        <f>X169*MoM!AC169/100*$A169</f>
        <v>9.7786180138375672E-2</v>
      </c>
      <c r="Z169" s="326">
        <f>Y169*MoM!AD169/100*$A169</f>
        <v>9.8363118601192095E-2</v>
      </c>
      <c r="AA169" s="326">
        <f>Z169*MoM!AE169/100*$A169</f>
        <v>9.8913952065358773E-2</v>
      </c>
      <c r="AB169" s="326">
        <f>AA169*MoM!AF169/100*$A169</f>
        <v>0.10010091949014308</v>
      </c>
      <c r="AC169" s="326">
        <f>AB169*MoM!AG169/100*$A169</f>
        <v>0.1003311516049704</v>
      </c>
      <c r="AD169" s="326">
        <f>AC169*MoM!AH169/100*$A169</f>
        <v>0.10154515853939053</v>
      </c>
      <c r="AE169" s="327">
        <f>IF($A169=1,INDEX('2025'!$C:$C,MATCH(Веса!$E169,'2025'!$B:$B,0)),0)</f>
        <v>9.1999999999999998E-2</v>
      </c>
      <c r="AF169" s="326">
        <f>AE169*MoM!AJ169/100*$A169</f>
        <v>9.2404799999999995E-2</v>
      </c>
      <c r="AG169" s="326">
        <f>AF169*MoM!AK169/100*$A169</f>
        <v>9.2617331039999987E-2</v>
      </c>
      <c r="AH169" s="326">
        <f>AG169*MoM!AL169/100*$A169</f>
        <v>9.1950486256511976E-2</v>
      </c>
      <c r="AI169" s="326">
        <f>AH169*MoM!AM169/100*$A169</f>
        <v>9.298033170258492E-2</v>
      </c>
      <c r="AJ169" s="326">
        <f>AI169*MoM!AN169/100*$A169</f>
        <v>9.3807856654737926E-2</v>
      </c>
      <c r="AK169" s="326">
        <f>AJ169*MoM!AO169/100*$A169</f>
        <v>9.3760952726410551E-2</v>
      </c>
      <c r="AL169" s="326">
        <f>AK169*MoM!AP169/100*$A169</f>
        <v>9.4201629204224688E-2</v>
      </c>
      <c r="AM169" s="326">
        <f>AL169*MoM!AQ169/100*$A169</f>
        <v>9.4276990507588074E-2</v>
      </c>
      <c r="AN169" s="326">
        <f>AM169*MoM!AR169/100*$A169</f>
        <v>9.4691809265821464E-2</v>
      </c>
      <c r="AO169" s="326">
        <f>AN169*MoM!AS169/100*$A169</f>
        <v>9.5335713568829056E-2</v>
      </c>
      <c r="AP169" s="326">
        <f>AO169*MoM!AT169/100*$A169</f>
        <v>9.5764724279888788E-2</v>
      </c>
      <c r="AQ169" s="327">
        <f>IF($A169=1,INDEX('2026'!$C:$C, MATCH(Веса!$F169,'2026'!$B:$B,0)),0)</f>
        <v>8.5999999999999993E-2</v>
      </c>
      <c r="AR169" s="326">
        <f>AQ169*MoM!AV169/100*$A169</f>
        <v>8.6593399999999987E-2</v>
      </c>
      <c r="AS169" s="326">
        <f>AR169*MoM!AW169/100*$A169</f>
        <v>8.625568573999999E-2</v>
      </c>
      <c r="AT169" s="326">
        <f>AS169*MoM!AX169/100*$A169</f>
        <v>8.6609334051533982E-2</v>
      </c>
      <c r="AU169" s="326">
        <f>AT169*MoM!AY169/100*$A169</f>
        <v>8.6704604318990658E-2</v>
      </c>
    </row>
    <row r="170" spans="1:47" x14ac:dyDescent="0.45">
      <c r="A170" s="326">
        <f>IF(ToSep25!AZ170=0,0,1)</f>
        <v>1</v>
      </c>
      <c r="B170" s="202" t="s">
        <v>169</v>
      </c>
      <c r="C170" s="202" t="s">
        <v>169</v>
      </c>
      <c r="D170" s="202" t="s">
        <v>169</v>
      </c>
      <c r="E170" s="202" t="s">
        <v>169</v>
      </c>
      <c r="F170" s="202" t="s">
        <v>169</v>
      </c>
      <c r="G170" s="327">
        <f>IF($A170=1,INDEX('2023'!$C:$C,MATCH(Веса!$C170,'2023'!$B:$B,0)),0)</f>
        <v>3.4000000000000002E-2</v>
      </c>
      <c r="H170" s="326">
        <f>G170*MoM!L170/100*$A170</f>
        <v>3.4020400000000006E-2</v>
      </c>
      <c r="I170" s="326">
        <f>H170*MoM!M170/100*$A170</f>
        <v>3.3982977560000009E-2</v>
      </c>
      <c r="J170" s="326">
        <f>I170*MoM!N170/100*$A170</f>
        <v>3.4118909470240009E-2</v>
      </c>
      <c r="K170" s="326">
        <f>J170*MoM!O170/100*$A170</f>
        <v>3.4077966778875722E-2</v>
      </c>
      <c r="L170" s="326">
        <f>K170*MoM!P170/100*$A170</f>
        <v>3.4313104749649964E-2</v>
      </c>
      <c r="M170" s="326">
        <f>L170*MoM!Q170/100*$A170</f>
        <v>3.4443494547698635E-2</v>
      </c>
      <c r="N170" s="326">
        <f>M170*MoM!R170/100*$A170</f>
        <v>3.4557158079706038E-2</v>
      </c>
      <c r="O170" s="326">
        <f>N170*MoM!S170/100*$A170</f>
        <v>3.4660829553945158E-2</v>
      </c>
      <c r="P170" s="326">
        <f>O170*MoM!T170/100*$A170</f>
        <v>3.4865328448313436E-2</v>
      </c>
      <c r="Q170" s="326">
        <f>P170*MoM!U170/100*$A170</f>
        <v>3.5029195492020507E-2</v>
      </c>
      <c r="R170" s="326">
        <f>Q170*MoM!V170/100*$A170</f>
        <v>3.5295417377759868E-2</v>
      </c>
      <c r="S170" s="327">
        <f>IF($A170=1,INDEX('2024'!$B:$B,MATCH(Веса!D170,'2024'!$A:$A,0)),0)</f>
        <v>3.3000000000000002E-2</v>
      </c>
      <c r="T170" s="326">
        <f>S170*MoM!X170/100*$A170</f>
        <v>3.3033E-2</v>
      </c>
      <c r="U170" s="326">
        <f>T170*MoM!Y170/100*$A170</f>
        <v>3.3092459400000003E-2</v>
      </c>
      <c r="V170" s="326">
        <f>U170*MoM!Z170/100*$A170</f>
        <v>3.3168572056620008E-2</v>
      </c>
      <c r="W170" s="326">
        <f>V170*MoM!AA170/100*$A170</f>
        <v>3.3171888913825671E-2</v>
      </c>
      <c r="X170" s="326">
        <f>W170*MoM!AB170/100*$A170</f>
        <v>3.3284673336132678E-2</v>
      </c>
      <c r="Y170" s="326">
        <f>X170*MoM!AC170/100*$A170</f>
        <v>3.3294658738133517E-2</v>
      </c>
      <c r="Z170" s="326">
        <f>Y170*MoM!AD170/100*$A170</f>
        <v>3.3517732951679015E-2</v>
      </c>
      <c r="AA170" s="326">
        <f>Z170*MoM!AE170/100*$A170</f>
        <v>3.3745653535750438E-2</v>
      </c>
      <c r="AB170" s="326">
        <f>AA170*MoM!AF170/100*$A170</f>
        <v>3.3968374849086394E-2</v>
      </c>
      <c r="AC170" s="326">
        <f>AB170*MoM!AG170/100*$A170</f>
        <v>3.420615347303E-2</v>
      </c>
      <c r="AD170" s="326">
        <f>AC170*MoM!AH170/100*$A170</f>
        <v>3.4339557471574821E-2</v>
      </c>
      <c r="AE170" s="327">
        <f>IF($A170=1,INDEX('2025'!$C:$C,MATCH(Веса!$E170,'2025'!$B:$B,0)),0)</f>
        <v>3.1E-2</v>
      </c>
      <c r="AF170" s="326">
        <f>AE170*MoM!AJ170/100*$A170</f>
        <v>3.1024799999999998E-2</v>
      </c>
      <c r="AG170" s="326">
        <f>AF170*MoM!AK170/100*$A170</f>
        <v>3.0981365279999999E-2</v>
      </c>
      <c r="AH170" s="326">
        <f>AG170*MoM!AL170/100*$A170</f>
        <v>3.1074309375839996E-2</v>
      </c>
      <c r="AI170" s="326">
        <f>AH170*MoM!AM170/100*$A170</f>
        <v>3.1167532303967516E-2</v>
      </c>
      <c r="AJ170" s="326">
        <f>AI170*MoM!AN170/100*$A170</f>
        <v>3.1042862174751641E-2</v>
      </c>
      <c r="AK170" s="326">
        <f>AJ170*MoM!AO170/100*$A170</f>
        <v>3.1064592178273967E-2</v>
      </c>
      <c r="AL170" s="326">
        <f>AK170*MoM!AP170/100*$A170</f>
        <v>3.1157785954808791E-2</v>
      </c>
      <c r="AM170" s="326">
        <f>AL170*MoM!AQ170/100*$A170</f>
        <v>3.1400816685256301E-2</v>
      </c>
      <c r="AN170" s="326">
        <f>AM170*MoM!AR170/100*$A170</f>
        <v>3.1677143872086554E-2</v>
      </c>
      <c r="AO170" s="326">
        <f>AN170*MoM!AS170/100*$A170</f>
        <v>3.1797517018800486E-2</v>
      </c>
      <c r="AP170" s="326">
        <f>AO170*MoM!AT170/100*$A170</f>
        <v>3.1845213294328684E-2</v>
      </c>
      <c r="AQ170" s="327">
        <f>IF($A170=1,INDEX('2026'!$C:$C, MATCH(Веса!$F170,'2026'!$B:$B,0)),0)</f>
        <v>0.03</v>
      </c>
      <c r="AR170" s="326">
        <f>AQ170*MoM!AV170/100*$A170</f>
        <v>2.9984999999999998E-2</v>
      </c>
      <c r="AS170" s="326">
        <f>AR170*MoM!AW170/100*$A170</f>
        <v>2.9934025499999999E-2</v>
      </c>
      <c r="AT170" s="326">
        <f>AS170*MoM!AX170/100*$A170</f>
        <v>2.9877150851550002E-2</v>
      </c>
      <c r="AU170" s="326">
        <f>AT170*MoM!AY170/100*$A170</f>
        <v>2.9972757734274959E-2</v>
      </c>
    </row>
    <row r="171" spans="1:47" x14ac:dyDescent="0.45">
      <c r="A171" s="326">
        <f>IF(ToSep25!AZ171=0,0,1)</f>
        <v>1</v>
      </c>
      <c r="B171" s="202" t="s">
        <v>170</v>
      </c>
      <c r="C171" s="202" t="s">
        <v>170</v>
      </c>
      <c r="D171" s="202" t="s">
        <v>170</v>
      </c>
      <c r="E171" s="202" t="s">
        <v>170</v>
      </c>
      <c r="F171" s="202" t="s">
        <v>170</v>
      </c>
      <c r="G171" s="327">
        <f>IF($A171=1,INDEX('2023'!$C:$C,MATCH(Веса!$C171,'2023'!$B:$B,0)),0)</f>
        <v>2.1999999999999999E-2</v>
      </c>
      <c r="H171" s="326">
        <f>G171*MoM!L171/100*$A171</f>
        <v>2.2118799999999997E-2</v>
      </c>
      <c r="I171" s="326">
        <f>H171*MoM!M171/100*$A171</f>
        <v>2.214976632E-2</v>
      </c>
      <c r="J171" s="326">
        <f>I171*MoM!N171/100*$A171</f>
        <v>2.2220645572223998E-2</v>
      </c>
      <c r="K171" s="326">
        <f>J171*MoM!O171/100*$A171</f>
        <v>2.2216201443109554E-2</v>
      </c>
      <c r="L171" s="326">
        <f>K171*MoM!P171/100*$A171</f>
        <v>2.2287293287727505E-2</v>
      </c>
      <c r="M171" s="326">
        <f>L171*MoM!Q171/100*$A171</f>
        <v>2.2331867874302958E-2</v>
      </c>
      <c r="N171" s="326">
        <f>M171*MoM!R171/100*$A171</f>
        <v>2.2343033808240109E-2</v>
      </c>
      <c r="O171" s="326">
        <f>N171*MoM!S171/100*$A171</f>
        <v>2.2539652505752617E-2</v>
      </c>
      <c r="P171" s="326">
        <f>O171*MoM!T171/100*$A171</f>
        <v>2.2735747482552665E-2</v>
      </c>
      <c r="Q171" s="326">
        <f>P171*MoM!U171/100*$A171</f>
        <v>2.2833511196727642E-2</v>
      </c>
      <c r="R171" s="326">
        <f>Q171*MoM!V171/100*$A171</f>
        <v>2.2899728379198153E-2</v>
      </c>
      <c r="S171" s="327">
        <f>IF($A171=1,INDEX('2024'!$B:$B,MATCH(Веса!D171,'2024'!$A:$A,0)),0)</f>
        <v>0.02</v>
      </c>
      <c r="T171" s="326">
        <f>S171*MoM!X171/100*$A171</f>
        <v>2.0001999999999999E-2</v>
      </c>
      <c r="U171" s="326">
        <f>T171*MoM!Y171/100*$A171</f>
        <v>1.99979996E-2</v>
      </c>
      <c r="V171" s="326">
        <f>U171*MoM!Z171/100*$A171</f>
        <v>2.0081991198320003E-2</v>
      </c>
      <c r="W171" s="326">
        <f>V171*MoM!AA171/100*$A171</f>
        <v>2.0110105985997651E-2</v>
      </c>
      <c r="X171" s="326">
        <f>W171*MoM!AB171/100*$A171</f>
        <v>2.0116139017793452E-2</v>
      </c>
      <c r="Y171" s="326">
        <f>X171*MoM!AC171/100*$A171</f>
        <v>2.0204650029471742E-2</v>
      </c>
      <c r="Z171" s="326">
        <f>Y171*MoM!AD171/100*$A171</f>
        <v>2.0281427699583732E-2</v>
      </c>
      <c r="AA171" s="326">
        <f>Z171*MoM!AE171/100*$A171</f>
        <v>2.0372694124231861E-2</v>
      </c>
      <c r="AB171" s="326">
        <f>AA171*MoM!AF171/100*$A171</f>
        <v>2.0505116636039367E-2</v>
      </c>
      <c r="AC171" s="326">
        <f>AB171*MoM!AG171/100*$A171</f>
        <v>2.061584426587398E-2</v>
      </c>
      <c r="AD171" s="326">
        <f>AC171*MoM!AH171/100*$A171</f>
        <v>2.0673568629818426E-2</v>
      </c>
      <c r="AE171" s="327">
        <f>IF($A171=1,INDEX('2025'!$C:$C,MATCH(Веса!$E171,'2025'!$B:$B,0)),0)</f>
        <v>1.9E-2</v>
      </c>
      <c r="AF171" s="326">
        <f>AE171*MoM!AJ171/100*$A171</f>
        <v>1.9036099999999997E-2</v>
      </c>
      <c r="AG171" s="326">
        <f>AF171*MoM!AK171/100*$A171</f>
        <v>1.9116051619999998E-2</v>
      </c>
      <c r="AH171" s="326">
        <f>AG171*MoM!AL171/100*$A171</f>
        <v>1.9205897062613997E-2</v>
      </c>
      <c r="AI171" s="326">
        <f>AH171*MoM!AM171/100*$A171</f>
        <v>1.9240467677326702E-2</v>
      </c>
      <c r="AJ171" s="326">
        <f>AI171*MoM!AN171/100*$A171</f>
        <v>1.9225075303184843E-2</v>
      </c>
      <c r="AK171" s="326">
        <f>AJ171*MoM!AO171/100*$A171</f>
        <v>1.9250067901078981E-2</v>
      </c>
      <c r="AL171" s="326">
        <f>AK171*MoM!AP171/100*$A171</f>
        <v>1.9263542948609734E-2</v>
      </c>
      <c r="AM171" s="326">
        <f>AL171*MoM!AQ171/100*$A171</f>
        <v>1.9346376183288758E-2</v>
      </c>
      <c r="AN171" s="326">
        <f>AM171*MoM!AR171/100*$A171</f>
        <v>1.9387003573273661E-2</v>
      </c>
      <c r="AO171" s="326">
        <f>AN171*MoM!AS171/100*$A171</f>
        <v>1.9369555270057716E-2</v>
      </c>
      <c r="AP171" s="326">
        <f>AO171*MoM!AT171/100*$A171</f>
        <v>1.9400546558489808E-2</v>
      </c>
      <c r="AQ171" s="327">
        <f>IF($A171=1,INDEX('2026'!$C:$C, MATCH(Веса!$F171,'2026'!$B:$B,0)),0)</f>
        <v>1.7999999999999999E-2</v>
      </c>
      <c r="AR171" s="326">
        <f>AQ171*MoM!AV171/100*$A171</f>
        <v>1.7963999999999997E-2</v>
      </c>
      <c r="AS171" s="326">
        <f>AR171*MoM!AW171/100*$A171</f>
        <v>1.7960407199999997E-2</v>
      </c>
      <c r="AT171" s="326">
        <f>AS171*MoM!AX171/100*$A171</f>
        <v>1.8021472584479999E-2</v>
      </c>
      <c r="AU171" s="326">
        <f>AT171*MoM!AY171/100*$A171</f>
        <v>1.8109777800143952E-2</v>
      </c>
    </row>
    <row r="172" spans="1:47" ht="26.25" x14ac:dyDescent="0.45">
      <c r="A172" s="326">
        <f>IF(ToSep25!AZ172=0,0,1)</f>
        <v>1</v>
      </c>
      <c r="B172" s="202" t="s">
        <v>171</v>
      </c>
      <c r="C172" s="202" t="s">
        <v>171</v>
      </c>
      <c r="D172" s="202" t="s">
        <v>171</v>
      </c>
      <c r="E172" s="202" t="s">
        <v>171</v>
      </c>
      <c r="F172" s="202" t="s">
        <v>171</v>
      </c>
      <c r="G172" s="327">
        <f>IF($A172=1,INDEX('2023'!$C:$C,MATCH(Веса!$C172,'2023'!$B:$B,0)),0)</f>
        <v>8.8999999999999996E-2</v>
      </c>
      <c r="H172" s="326">
        <f>G172*MoM!L172/100*$A172</f>
        <v>8.9311499999999988E-2</v>
      </c>
      <c r="I172" s="326">
        <f>H172*MoM!M172/100*$A172</f>
        <v>8.944546724999998E-2</v>
      </c>
      <c r="J172" s="326">
        <f>I172*MoM!N172/100*$A172</f>
        <v>9.0572480137349989E-2</v>
      </c>
      <c r="K172" s="326">
        <f>J172*MoM!O172/100*$A172</f>
        <v>9.0807968585707111E-2</v>
      </c>
      <c r="L172" s="326">
        <f>K172*MoM!P172/100*$A172</f>
        <v>8.9772757743830048E-2</v>
      </c>
      <c r="M172" s="326">
        <f>L172*MoM!Q172/100*$A172</f>
        <v>8.9090484784976928E-2</v>
      </c>
      <c r="N172" s="326">
        <f>M172*MoM!R172/100*$A172</f>
        <v>8.8760849991272511E-2</v>
      </c>
      <c r="O172" s="326">
        <f>N172*MoM!S172/100*$A172</f>
        <v>8.9630706321186984E-2</v>
      </c>
      <c r="P172" s="326">
        <f>O172*MoM!T172/100*$A172</f>
        <v>9.0302936618595883E-2</v>
      </c>
      <c r="Q172" s="326">
        <f>P172*MoM!U172/100*$A172</f>
        <v>9.0176512507329859E-2</v>
      </c>
      <c r="R172" s="326">
        <f>Q172*MoM!V172/100*$A172</f>
        <v>9.0059283041070332E-2</v>
      </c>
      <c r="S172" s="327">
        <f>IF($A172=1,INDEX('2024'!$B:$B,MATCH(Веса!D172,'2024'!$A:$A,0)),0)</f>
        <v>7.8E-2</v>
      </c>
      <c r="T172" s="326">
        <f>S172*MoM!X172/100*$A172</f>
        <v>7.8460200000000008E-2</v>
      </c>
      <c r="U172" s="326">
        <f>T172*MoM!Y172/100*$A172</f>
        <v>7.9535104740000015E-2</v>
      </c>
      <c r="V172" s="326">
        <f>U172*MoM!Z172/100*$A172</f>
        <v>8.0712224290152026E-2</v>
      </c>
      <c r="W172" s="326">
        <f>V172*MoM!AA172/100*$A172</f>
        <v>8.0704153067723008E-2</v>
      </c>
      <c r="X172" s="326">
        <f>W172*MoM!AB172/100*$A172</f>
        <v>8.0663800991189138E-2</v>
      </c>
      <c r="Y172" s="326">
        <f>X172*MoM!AC172/100*$A172</f>
        <v>8.0647668230990899E-2</v>
      </c>
      <c r="Z172" s="326">
        <f>Y172*MoM!AD172/100*$A172</f>
        <v>8.0857352168391475E-2</v>
      </c>
      <c r="AA172" s="326">
        <f>Z172*MoM!AE172/100*$A172</f>
        <v>8.1488039515304922E-2</v>
      </c>
      <c r="AB172" s="326">
        <f>AA172*MoM!AF172/100*$A172</f>
        <v>8.215624143933041E-2</v>
      </c>
      <c r="AC172" s="326">
        <f>AB172*MoM!AG172/100*$A172</f>
        <v>8.2599885143102791E-2</v>
      </c>
      <c r="AD172" s="326">
        <f>AC172*MoM!AH172/100*$A172</f>
        <v>8.3070704488418468E-2</v>
      </c>
      <c r="AE172" s="327">
        <f>IF($A172=1,INDEX('2025'!$C:$C,MATCH(Веса!$E172,'2025'!$B:$B,0)),0)</f>
        <v>7.4999999999999997E-2</v>
      </c>
      <c r="AF172" s="326">
        <f>AE172*MoM!AJ172/100*$A172</f>
        <v>7.5209999999999999E-2</v>
      </c>
      <c r="AG172" s="326">
        <f>AF172*MoM!AK172/100*$A172</f>
        <v>7.5969621000000001E-2</v>
      </c>
      <c r="AH172" s="326">
        <f>AG172*MoM!AL172/100*$A172</f>
        <v>7.6562184043800011E-2</v>
      </c>
      <c r="AI172" s="326">
        <f>AH172*MoM!AM172/100*$A172</f>
        <v>7.6546871606991251E-2</v>
      </c>
      <c r="AJ172" s="326">
        <f>AI172*MoM!AN172/100*$A172</f>
        <v>7.5850295075367627E-2</v>
      </c>
      <c r="AK172" s="326">
        <f>AJ172*MoM!AO172/100*$A172</f>
        <v>7.548621365900586E-2</v>
      </c>
      <c r="AL172" s="326">
        <f>AK172*MoM!AP172/100*$A172</f>
        <v>7.529749812485835E-2</v>
      </c>
      <c r="AM172" s="326">
        <f>AL172*MoM!AQ172/100*$A172</f>
        <v>7.5779402112857441E-2</v>
      </c>
      <c r="AN172" s="326">
        <f>AM172*MoM!AR172/100*$A172</f>
        <v>7.5559641846730155E-2</v>
      </c>
      <c r="AO172" s="326">
        <f>AN172*MoM!AS172/100*$A172</f>
        <v>7.5506750097437444E-2</v>
      </c>
      <c r="AP172" s="326">
        <f>AO172*MoM!AT172/100*$A172</f>
        <v>7.5755922372758994E-2</v>
      </c>
      <c r="AQ172" s="327">
        <f>IF($A172=1,INDEX('2026'!$C:$C, MATCH(Веса!$F172,'2026'!$B:$B,0)),0)</f>
        <v>7.2999999999999995E-2</v>
      </c>
      <c r="AR172" s="326">
        <f>AQ172*MoM!AV172/100*$A172</f>
        <v>7.3321200000000003E-2</v>
      </c>
      <c r="AS172" s="326">
        <f>AR172*MoM!AW172/100*$A172</f>
        <v>7.366580964000001E-2</v>
      </c>
      <c r="AT172" s="326">
        <f>AS172*MoM!AX172/100*$A172</f>
        <v>7.3953106297596008E-2</v>
      </c>
      <c r="AU172" s="326">
        <f>AT172*MoM!AY172/100*$A172</f>
        <v>7.381999070626033E-2</v>
      </c>
    </row>
    <row r="173" spans="1:47" ht="26.25" x14ac:dyDescent="0.45">
      <c r="A173" s="326">
        <f>IF(ToSep25!AZ173=0,0,1)</f>
        <v>1</v>
      </c>
      <c r="B173" s="202" t="s">
        <v>172</v>
      </c>
      <c r="C173" s="202" t="s">
        <v>172</v>
      </c>
      <c r="D173" s="202" t="s">
        <v>172</v>
      </c>
      <c r="E173" s="202" t="s">
        <v>172</v>
      </c>
      <c r="F173" s="202" t="s">
        <v>172</v>
      </c>
      <c r="G173" s="327">
        <f>IF($A173=1,INDEX('2023'!$C:$C,MATCH(Веса!$C173,'2023'!$B:$B,0)),0)</f>
        <v>2.9000000000000001E-2</v>
      </c>
      <c r="H173" s="326">
        <f>G173*MoM!L173/100*$A173</f>
        <v>2.9107300000000006E-2</v>
      </c>
      <c r="I173" s="326">
        <f>H173*MoM!M173/100*$A173</f>
        <v>2.9118942920000009E-2</v>
      </c>
      <c r="J173" s="326">
        <f>I173*MoM!N173/100*$A173</f>
        <v>2.9264537634600008E-2</v>
      </c>
      <c r="K173" s="326">
        <f>J173*MoM!O173/100*$A173</f>
        <v>2.9179670475459666E-2</v>
      </c>
      <c r="L173" s="326">
        <f>K173*MoM!P173/100*$A173</f>
        <v>2.8864530034324702E-2</v>
      </c>
      <c r="M173" s="326">
        <f>L173*MoM!Q173/100*$A173</f>
        <v>2.8702888666132482E-2</v>
      </c>
      <c r="N173" s="326">
        <f>M173*MoM!R173/100*$A173</f>
        <v>2.8803348776463941E-2</v>
      </c>
      <c r="O173" s="326">
        <f>N173*MoM!S173/100*$A173</f>
        <v>2.9002091883021542E-2</v>
      </c>
      <c r="P173" s="326">
        <f>O173*MoM!T173/100*$A173</f>
        <v>2.9170304015943067E-2</v>
      </c>
      <c r="Q173" s="326">
        <f>P173*MoM!U173/100*$A173</f>
        <v>2.9356993961645102E-2</v>
      </c>
      <c r="R173" s="326">
        <f>Q173*MoM!V173/100*$A173</f>
        <v>2.9339379765268112E-2</v>
      </c>
      <c r="S173" s="327">
        <f>IF($A173=1,INDEX('2024'!$B:$B,MATCH(Веса!D173,'2024'!$A:$A,0)),0)</f>
        <v>2.5999999999999999E-2</v>
      </c>
      <c r="T173" s="326">
        <f>S173*MoM!X173/100*$A173</f>
        <v>2.6306799999999998E-2</v>
      </c>
      <c r="U173" s="326">
        <f>T173*MoM!Y173/100*$A173</f>
        <v>2.6525146439999994E-2</v>
      </c>
      <c r="V173" s="326">
        <f>U173*MoM!Z173/100*$A173</f>
        <v>2.6968116385547997E-2</v>
      </c>
      <c r="W173" s="326">
        <f>V173*MoM!AA173/100*$A173</f>
        <v>2.7089472909282965E-2</v>
      </c>
      <c r="X173" s="326">
        <f>W173*MoM!AB173/100*$A173</f>
        <v>2.7121980276774104E-2</v>
      </c>
      <c r="Y173" s="326">
        <f>X173*MoM!AC173/100*$A173</f>
        <v>2.7216907207742815E-2</v>
      </c>
      <c r="Z173" s="326">
        <f>Y173*MoM!AD173/100*$A173</f>
        <v>2.7295836238645271E-2</v>
      </c>
      <c r="AA173" s="326">
        <f>Z173*MoM!AE173/100*$A173</f>
        <v>2.7435045003462361E-2</v>
      </c>
      <c r="AB173" s="326">
        <f>AA173*MoM!AF173/100*$A173</f>
        <v>2.7753291525502523E-2</v>
      </c>
      <c r="AC173" s="326">
        <f>AB173*MoM!AG173/100*$A173</f>
        <v>2.7983643845164195E-2</v>
      </c>
      <c r="AD173" s="326">
        <f>AC173*MoM!AH173/100*$A173</f>
        <v>2.8151545708235179E-2</v>
      </c>
      <c r="AE173" s="327">
        <f>IF($A173=1,INDEX('2025'!$C:$C,MATCH(Веса!$E173,'2025'!$B:$B,0)),0)</f>
        <v>2.5000000000000001E-2</v>
      </c>
      <c r="AF173" s="326">
        <f>AE173*MoM!AJ173/100*$A173</f>
        <v>2.5180000000000001E-2</v>
      </c>
      <c r="AG173" s="326">
        <f>AF173*MoM!AK173/100*$A173</f>
        <v>2.5187554000000004E-2</v>
      </c>
      <c r="AH173" s="326">
        <f>AG173*MoM!AL173/100*$A173</f>
        <v>2.5411723230600005E-2</v>
      </c>
      <c r="AI173" s="326">
        <f>AH173*MoM!AM173/100*$A173</f>
        <v>2.5221135306370504E-2</v>
      </c>
      <c r="AJ173" s="326">
        <f>AI173*MoM!AN173/100*$A173</f>
        <v>2.5238790101084964E-2</v>
      </c>
      <c r="AK173" s="326">
        <f>AJ173*MoM!AO173/100*$A173</f>
        <v>2.5152978214741273E-2</v>
      </c>
      <c r="AL173" s="326">
        <f>AK173*MoM!AP173/100*$A173</f>
        <v>2.5220891255921071E-2</v>
      </c>
      <c r="AM173" s="326">
        <f>AL173*MoM!AQ173/100*$A173</f>
        <v>2.5357084068703045E-2</v>
      </c>
      <c r="AN173" s="326">
        <f>AM173*MoM!AR173/100*$A173</f>
        <v>2.5339334109854957E-2</v>
      </c>
      <c r="AO173" s="326">
        <f>AN173*MoM!AS173/100*$A173</f>
        <v>2.5255714307292437E-2</v>
      </c>
      <c r="AP173" s="326">
        <f>AO173*MoM!AT173/100*$A173</f>
        <v>2.5359262735952334E-2</v>
      </c>
      <c r="AQ173" s="327">
        <f>IF($A173=1,INDEX('2026'!$C:$C, MATCH(Веса!$F173,'2026'!$B:$B,0)),0)</f>
        <v>2.5000000000000001E-2</v>
      </c>
      <c r="AR173" s="326">
        <f>AQ173*MoM!AV173/100*$A173</f>
        <v>2.5042500000000002E-2</v>
      </c>
      <c r="AS173" s="326">
        <f>AR173*MoM!AW173/100*$A173</f>
        <v>2.5057525500000004E-2</v>
      </c>
      <c r="AT173" s="326">
        <f>AS173*MoM!AX173/100*$A173</f>
        <v>2.5087594530600006E-2</v>
      </c>
      <c r="AU173" s="326">
        <f>AT173*MoM!AY173/100*$A173</f>
        <v>2.5185436149269345E-2</v>
      </c>
    </row>
    <row r="174" spans="1:47" s="328" customFormat="1" ht="26.25" x14ac:dyDescent="0.45">
      <c r="A174" s="326">
        <f>IF(ToSep25!AZ174=0,0,1)</f>
        <v>0</v>
      </c>
      <c r="B174" s="202" t="s">
        <v>173</v>
      </c>
      <c r="C174" s="202" t="s">
        <v>173</v>
      </c>
      <c r="D174" s="202" t="s">
        <v>173</v>
      </c>
      <c r="E174" s="202" t="s">
        <v>173</v>
      </c>
      <c r="F174" s="202" t="s">
        <v>173</v>
      </c>
      <c r="G174" s="327">
        <f>IF($A174=1,INDEX('2023'!$C:$C,MATCH(Веса!$C174,'2023'!$B:$B,0)),0)</f>
        <v>0</v>
      </c>
      <c r="H174" s="328">
        <f>G174*MoM!L174/100*$A174</f>
        <v>0</v>
      </c>
      <c r="I174" s="328">
        <f>H174*MoM!M174/100*$A174</f>
        <v>0</v>
      </c>
      <c r="J174" s="328">
        <f>I174*MoM!N174/100*$A174</f>
        <v>0</v>
      </c>
      <c r="K174" s="328">
        <f>J174*MoM!O174/100*$A174</f>
        <v>0</v>
      </c>
      <c r="L174" s="328">
        <f>K174*MoM!P174/100*$A174</f>
        <v>0</v>
      </c>
      <c r="M174" s="328">
        <f>L174*MoM!Q174/100*$A174</f>
        <v>0</v>
      </c>
      <c r="N174" s="328">
        <f>M174*MoM!R174/100*$A174</f>
        <v>0</v>
      </c>
      <c r="O174" s="328">
        <f>N174*MoM!S174/100*$A174</f>
        <v>0</v>
      </c>
      <c r="P174" s="328">
        <f>O174*MoM!T174/100*$A174</f>
        <v>0</v>
      </c>
      <c r="Q174" s="328">
        <f>P174*MoM!U174/100*$A174</f>
        <v>0</v>
      </c>
      <c r="R174" s="328">
        <f>Q174*MoM!V174/100*$A174</f>
        <v>0</v>
      </c>
      <c r="S174" s="327">
        <f>IF($A174=1,INDEX('2024'!$B:$B,MATCH(Веса!D174,'2024'!$A:$A,0)),0)</f>
        <v>0</v>
      </c>
      <c r="T174" s="328">
        <f>S174*MoM!X174/100*$A174</f>
        <v>0</v>
      </c>
      <c r="U174" s="328">
        <f>T174*MoM!Y174/100*$A174</f>
        <v>0</v>
      </c>
      <c r="V174" s="328">
        <f>U174*MoM!Z174/100*$A174</f>
        <v>0</v>
      </c>
      <c r="W174" s="328">
        <f>V174*MoM!AA174/100*$A174</f>
        <v>0</v>
      </c>
      <c r="X174" s="328">
        <f>W174*MoM!AB174/100*$A174</f>
        <v>0</v>
      </c>
      <c r="Y174" s="328">
        <f>X174*MoM!AC174/100*$A174</f>
        <v>0</v>
      </c>
      <c r="Z174" s="328">
        <f>Y174*MoM!AD174/100*$A174</f>
        <v>0</v>
      </c>
      <c r="AA174" s="328">
        <f>Z174*MoM!AE174/100*$A174</f>
        <v>0</v>
      </c>
      <c r="AB174" s="328">
        <f>AA174*MoM!AF174/100*$A174</f>
        <v>0</v>
      </c>
      <c r="AC174" s="328">
        <f>AB174*MoM!AG174/100*$A174</f>
        <v>0</v>
      </c>
      <c r="AD174" s="328">
        <f>AC174*MoM!AH174/100*$A174</f>
        <v>0</v>
      </c>
      <c r="AE174" s="327">
        <f>IF($A174=1,INDEX('2025'!$C:$C,MATCH(Веса!$E174,'2025'!$B:$B,0)),0)</f>
        <v>0</v>
      </c>
      <c r="AF174" s="328">
        <f>AE174*MoM!AJ174/100*$A174</f>
        <v>0</v>
      </c>
      <c r="AG174" s="328">
        <f>AF174*MoM!AK174/100*$A174</f>
        <v>0</v>
      </c>
      <c r="AH174" s="328">
        <f>AG174*MoM!AL174/100*$A174</f>
        <v>0</v>
      </c>
      <c r="AI174" s="328">
        <f>AH174*MoM!AM174/100*$A174</f>
        <v>0</v>
      </c>
      <c r="AJ174" s="328">
        <f>AI174*MoM!AN174/100*$A174</f>
        <v>0</v>
      </c>
      <c r="AK174" s="328">
        <f>AJ174*MoM!AO174/100*$A174</f>
        <v>0</v>
      </c>
      <c r="AL174" s="328">
        <f>AK174*MoM!AP174/100*$A174</f>
        <v>0</v>
      </c>
      <c r="AM174" s="328">
        <f>AL174*MoM!AQ174/100*$A174</f>
        <v>0</v>
      </c>
      <c r="AN174" s="328">
        <f>AM174*MoM!AR174/100*$A174</f>
        <v>0</v>
      </c>
      <c r="AO174" s="328">
        <f>AN174*MoM!AS174/100*$A174</f>
        <v>0</v>
      </c>
      <c r="AP174" s="328">
        <f>AO174*MoM!AT174/100*$A174</f>
        <v>0</v>
      </c>
      <c r="AQ174" s="327">
        <f>IF($A174=1,INDEX('2026'!$C:$C, MATCH(Веса!$F174,'2026'!$B:$B,0)),0)</f>
        <v>0</v>
      </c>
      <c r="AR174" s="326">
        <f>AQ174*MoM!AV174/100*$A174</f>
        <v>0</v>
      </c>
      <c r="AS174" s="326">
        <f>AR174*MoM!AW174/100*$A174</f>
        <v>0</v>
      </c>
      <c r="AT174" s="326">
        <f>AS174*MoM!AX174/100*$A174</f>
        <v>0</v>
      </c>
      <c r="AU174" s="326">
        <f>AT174*MoM!AY174/100*$A174</f>
        <v>0</v>
      </c>
    </row>
    <row r="175" spans="1:47" x14ac:dyDescent="0.45">
      <c r="A175" s="326">
        <f>IF(ToSep25!AZ175=0,0,1)</f>
        <v>1</v>
      </c>
      <c r="B175" s="202" t="s">
        <v>174</v>
      </c>
      <c r="C175" s="202" t="s">
        <v>174</v>
      </c>
      <c r="D175" s="202" t="s">
        <v>174</v>
      </c>
      <c r="E175" s="202" t="s">
        <v>174</v>
      </c>
      <c r="F175" s="202" t="s">
        <v>174</v>
      </c>
      <c r="G175" s="327">
        <f>IF($A175=1,INDEX('2023'!$C:$C,MATCH(Веса!$C175,'2023'!$B:$B,0)),0)</f>
        <v>0.109</v>
      </c>
      <c r="H175" s="326">
        <f>G175*MoM!L175/100*$A175</f>
        <v>0.1099156</v>
      </c>
      <c r="I175" s="326">
        <f>H175*MoM!M175/100*$A175</f>
        <v>0.11041022019999999</v>
      </c>
      <c r="J175" s="326">
        <f>I175*MoM!N175/100*$A175</f>
        <v>0.11078561494868</v>
      </c>
      <c r="K175" s="326">
        <f>J175*MoM!O175/100*$A175</f>
        <v>0.11106257898605171</v>
      </c>
      <c r="L175" s="326">
        <f>K175*MoM!P175/100*$A175</f>
        <v>0.10951880913814559</v>
      </c>
      <c r="M175" s="326">
        <f>L175*MoM!Q175/100*$A175</f>
        <v>0.10933262716261075</v>
      </c>
      <c r="N175" s="326">
        <f>M175*MoM!R175/100*$A175</f>
        <v>0.10849076593345865</v>
      </c>
      <c r="O175" s="326">
        <f>N175*MoM!S175/100*$A175</f>
        <v>0.10908746514609266</v>
      </c>
      <c r="P175" s="326">
        <f>O175*MoM!T175/100*$A175</f>
        <v>0.10898928642746117</v>
      </c>
      <c r="Q175" s="326">
        <f>P175*MoM!U175/100*$A175</f>
        <v>0.10895658964153293</v>
      </c>
      <c r="R175" s="326">
        <f>Q175*MoM!V175/100*$A175</f>
        <v>0.10867330250846495</v>
      </c>
      <c r="S175" s="327">
        <f>IF($A175=1,INDEX('2024'!$B:$B,MATCH(Веса!D175,'2024'!$A:$A,0)),0)</f>
        <v>0.105</v>
      </c>
      <c r="T175" s="326">
        <f>S175*MoM!X175/100*$A175</f>
        <v>0.1052415</v>
      </c>
      <c r="U175" s="326">
        <f>T175*MoM!Y175/100*$A175</f>
        <v>0.1062518184</v>
      </c>
      <c r="V175" s="326">
        <f>U175*MoM!Z175/100*$A175</f>
        <v>0.10744183876608</v>
      </c>
      <c r="W175" s="326">
        <f>V175*MoM!AA175/100*$A175</f>
        <v>0.10759225734035251</v>
      </c>
      <c r="X175" s="326">
        <f>W175*MoM!AB175/100*$A175</f>
        <v>0.10708657373085285</v>
      </c>
      <c r="Y175" s="326">
        <f>X175*MoM!AC175/100*$A175</f>
        <v>0.10684027461127188</v>
      </c>
      <c r="Z175" s="326">
        <f>Y175*MoM!AD175/100*$A175</f>
        <v>0.10752405236878403</v>
      </c>
      <c r="AA175" s="326">
        <f>Z175*MoM!AE175/100*$A175</f>
        <v>0.10859929289247187</v>
      </c>
      <c r="AB175" s="326">
        <f>AA175*MoM!AF175/100*$A175</f>
        <v>0.10878391169038908</v>
      </c>
      <c r="AC175" s="326">
        <f>AB175*MoM!AG175/100*$A175</f>
        <v>0.10886006042857234</v>
      </c>
      <c r="AD175" s="326">
        <f>AC175*MoM!AH175/100*$A175</f>
        <v>0.10899069250108663</v>
      </c>
      <c r="AE175" s="327">
        <f>IF($A175=1,INDEX('2025'!$C:$C,MATCH(Веса!$E175,'2025'!$B:$B,0)),0)</f>
        <v>0.10100000000000001</v>
      </c>
      <c r="AF175" s="326">
        <f>AE175*MoM!AJ175/100*$A175</f>
        <v>0.10123230000000001</v>
      </c>
      <c r="AG175" s="326">
        <f>AF175*MoM!AK175/100*$A175</f>
        <v>0.10243696437000001</v>
      </c>
      <c r="AH175" s="326">
        <f>AG175*MoM!AL175/100*$A175</f>
        <v>0.10323597269208601</v>
      </c>
      <c r="AI175" s="326">
        <f>AH175*MoM!AM175/100*$A175</f>
        <v>0.1023997613132801</v>
      </c>
      <c r="AJ175" s="326">
        <f>AI175*MoM!AN175/100*$A175</f>
        <v>0.10171368291248113</v>
      </c>
      <c r="AK175" s="326">
        <f>AJ175*MoM!AO175/100*$A175</f>
        <v>0.10139837049545244</v>
      </c>
      <c r="AL175" s="326">
        <f>AK175*MoM!AP175/100*$A175</f>
        <v>0.10122599326561017</v>
      </c>
      <c r="AM175" s="326">
        <f>AL175*MoM!AQ175/100*$A175</f>
        <v>0.10146893564944763</v>
      </c>
      <c r="AN175" s="326">
        <f>AM175*MoM!AR175/100*$A175</f>
        <v>0.10119496952319412</v>
      </c>
      <c r="AO175" s="326">
        <f>AN175*MoM!AS175/100*$A175</f>
        <v>0.10080030914205367</v>
      </c>
      <c r="AP175" s="326">
        <f>AO175*MoM!AT175/100*$A175</f>
        <v>0.10097166966759516</v>
      </c>
      <c r="AQ175" s="327">
        <f>IF($A175=1,INDEX('2026'!$C:$C, MATCH(Веса!$F175,'2026'!$B:$B,0)),0)</f>
        <v>9.2999999999999999E-2</v>
      </c>
      <c r="AR175" s="326">
        <f>AQ175*MoM!AV175/100*$A175</f>
        <v>9.3102300000000013E-2</v>
      </c>
      <c r="AS175" s="326">
        <f>AR175*MoM!AW175/100*$A175</f>
        <v>9.2934715860000003E-2</v>
      </c>
      <c r="AT175" s="326">
        <f>AS175*MoM!AX175/100*$A175</f>
        <v>9.3529498041503997E-2</v>
      </c>
      <c r="AU175" s="326">
        <f>AT175*MoM!AY175/100*$A175</f>
        <v>9.3501439192091543E-2</v>
      </c>
    </row>
    <row r="176" spans="1:47" x14ac:dyDescent="0.45">
      <c r="A176" s="326">
        <f>IF(ToSep25!AZ176=0,0,1)</f>
        <v>1</v>
      </c>
      <c r="B176" s="202" t="s">
        <v>175</v>
      </c>
      <c r="C176" s="202" t="s">
        <v>175</v>
      </c>
      <c r="D176" s="202" t="s">
        <v>175</v>
      </c>
      <c r="E176" s="202" t="s">
        <v>175</v>
      </c>
      <c r="F176" s="202" t="s">
        <v>175</v>
      </c>
      <c r="G176" s="327">
        <f>IF($A176=1,INDEX('2023'!$C:$C,MATCH(Веса!$C176,'2023'!$B:$B,0)),0)</f>
        <v>0.10199999999999999</v>
      </c>
      <c r="H176" s="326">
        <f>G176*MoM!L176/100*$A176</f>
        <v>0.1020102</v>
      </c>
      <c r="I176" s="326">
        <f>H176*MoM!M176/100*$A176</f>
        <v>0.10234683365999998</v>
      </c>
      <c r="J176" s="326">
        <f>I176*MoM!N176/100*$A176</f>
        <v>0.10311443491245</v>
      </c>
      <c r="K176" s="326">
        <f>J176*MoM!O176/100*$A176</f>
        <v>0.10412495637459201</v>
      </c>
      <c r="L176" s="326">
        <f>K176*MoM!P176/100*$A176</f>
        <v>0.10494754352995131</v>
      </c>
      <c r="M176" s="326">
        <f>L176*MoM!Q176/100*$A176</f>
        <v>0.10491605926689232</v>
      </c>
      <c r="N176" s="326">
        <f>M176*MoM!R176/100*$A176</f>
        <v>0.10373050779717645</v>
      </c>
      <c r="O176" s="326">
        <f>N176*MoM!S176/100*$A176</f>
        <v>0.1024649956020509</v>
      </c>
      <c r="P176" s="326">
        <f>O176*MoM!T176/100*$A176</f>
        <v>0.10185020562843861</v>
      </c>
      <c r="Q176" s="326">
        <f>P176*MoM!U176/100*$A176</f>
        <v>0.10148354488817622</v>
      </c>
      <c r="R176" s="326">
        <f>Q176*MoM!V176/100*$A176</f>
        <v>0.1012907261528887</v>
      </c>
      <c r="S176" s="327">
        <f>IF($A176=1,INDEX('2024'!$B:$B,MATCH(Веса!D176,'2024'!$A:$A,0)),0)</f>
        <v>0.109</v>
      </c>
      <c r="T176" s="326">
        <f>S176*MoM!X176/100*$A176</f>
        <v>0.1091526</v>
      </c>
      <c r="U176" s="326">
        <f>T176*MoM!Y176/100*$A176</f>
        <v>0.11022229548000001</v>
      </c>
      <c r="V176" s="326">
        <f>U176*MoM!Z176/100*$A176</f>
        <v>0.11156700748485601</v>
      </c>
      <c r="W176" s="326">
        <f>V176*MoM!AA176/100*$A176</f>
        <v>0.11338554970685916</v>
      </c>
      <c r="X176" s="326">
        <f>W176*MoM!AB176/100*$A176</f>
        <v>0.11558522937117223</v>
      </c>
      <c r="Y176" s="326">
        <f>X176*MoM!AC176/100*$A176</f>
        <v>0.11595510210515997</v>
      </c>
      <c r="Z176" s="326">
        <f>Y176*MoM!AD176/100*$A176</f>
        <v>0.11506224781895025</v>
      </c>
      <c r="AA176" s="326">
        <f>Z176*MoM!AE176/100*$A176</f>
        <v>0.11407271248770728</v>
      </c>
      <c r="AB176" s="326">
        <f>AA176*MoM!AF176/100*$A176</f>
        <v>0.11374190162149292</v>
      </c>
      <c r="AC176" s="326">
        <f>AB176*MoM!AG176/100*$A176</f>
        <v>0.11395801123457375</v>
      </c>
      <c r="AD176" s="326">
        <f>AC176*MoM!AH176/100*$A176</f>
        <v>0.11424290626266018</v>
      </c>
      <c r="AE176" s="327">
        <f>IF($A176=1,INDEX('2025'!$C:$C,MATCH(Веса!$E176,'2025'!$B:$B,0)),0)</f>
        <v>0.11</v>
      </c>
      <c r="AF176" s="326">
        <f>AE176*MoM!AJ176/100*$A176</f>
        <v>0.11020899999999999</v>
      </c>
      <c r="AG176" s="326">
        <f>AF176*MoM!AK176/100*$A176</f>
        <v>0.11193928129999998</v>
      </c>
      <c r="AH176" s="326">
        <f>AG176*MoM!AL176/100*$A176</f>
        <v>0.11280121376600999</v>
      </c>
      <c r="AI176" s="326">
        <f>AH176*MoM!AM176/100*$A176</f>
        <v>0.1141773885739553</v>
      </c>
      <c r="AJ176" s="326">
        <f>AI176*MoM!AN176/100*$A176</f>
        <v>0.11465693360596592</v>
      </c>
      <c r="AK176" s="326">
        <f>AJ176*MoM!AO176/100*$A176</f>
        <v>0.11398045769769072</v>
      </c>
      <c r="AL176" s="326">
        <f>AK176*MoM!AP176/100*$A176</f>
        <v>0.11216816842029743</v>
      </c>
      <c r="AM176" s="326">
        <f>AL176*MoM!AQ176/100*$A176</f>
        <v>0.11007062367083786</v>
      </c>
      <c r="AN176" s="326">
        <f>AM176*MoM!AR176/100*$A176</f>
        <v>0.10911300924490157</v>
      </c>
      <c r="AO176" s="326">
        <f>AN176*MoM!AS176/100*$A176</f>
        <v>0.10949490477725872</v>
      </c>
      <c r="AP176" s="326">
        <f>AO176*MoM!AT176/100*$A176</f>
        <v>0.10958250070108053</v>
      </c>
      <c r="AQ176" s="327">
        <f>IF($A176=1,INDEX('2026'!$C:$C, MATCH(Веса!$F176,'2026'!$B:$B,0)),0)</f>
        <v>0.109</v>
      </c>
      <c r="AR176" s="326">
        <f>AQ176*MoM!AV176/100*$A176</f>
        <v>0.10935969999999999</v>
      </c>
      <c r="AS176" s="326">
        <f>AR176*MoM!AW176/100*$A176</f>
        <v>0.10981901074</v>
      </c>
      <c r="AT176" s="326">
        <f>AS176*MoM!AX176/100*$A176</f>
        <v>0.110247304881886</v>
      </c>
      <c r="AU176" s="326">
        <f>AT176*MoM!AY176/100*$A176</f>
        <v>0.11063317044897258</v>
      </c>
    </row>
    <row r="177" spans="1:47" ht="26.25" x14ac:dyDescent="0.45">
      <c r="A177" s="326">
        <f>IF(ToSep25!AZ177=0,0,1)</f>
        <v>1</v>
      </c>
      <c r="B177" s="202" t="s">
        <v>176</v>
      </c>
      <c r="C177" s="202" t="s">
        <v>176</v>
      </c>
      <c r="D177" s="202" t="s">
        <v>176</v>
      </c>
      <c r="E177" s="202" t="s">
        <v>176</v>
      </c>
      <c r="F177" s="202" t="s">
        <v>176</v>
      </c>
      <c r="G177" s="327">
        <f>IF($A177=1,INDEX('2023'!$C:$C,MATCH(Веса!$C177,'2023'!$B:$B,0)),0)</f>
        <v>5.3999999999999999E-2</v>
      </c>
      <c r="H177" s="326">
        <f>G177*MoM!L177/100*$A177</f>
        <v>5.4178199999999996E-2</v>
      </c>
      <c r="I177" s="326">
        <f>H177*MoM!M177/100*$A177</f>
        <v>5.4492433559999991E-2</v>
      </c>
      <c r="J177" s="326">
        <f>I177*MoM!N177/100*$A177</f>
        <v>5.4901126811699993E-2</v>
      </c>
      <c r="K177" s="326">
        <f>J177*MoM!O177/100*$A177</f>
        <v>5.4906616924381167E-2</v>
      </c>
      <c r="L177" s="326">
        <f>K177*MoM!P177/100*$A177</f>
        <v>5.4170868257594457E-2</v>
      </c>
      <c r="M177" s="326">
        <f>L177*MoM!Q177/100*$A177</f>
        <v>5.3905431003132248E-2</v>
      </c>
      <c r="N177" s="326">
        <f>M177*MoM!R177/100*$A177</f>
        <v>5.3662856563618154E-2</v>
      </c>
      <c r="O177" s="326">
        <f>N177*MoM!S177/100*$A177</f>
        <v>5.4017031416938026E-2</v>
      </c>
      <c r="P177" s="326">
        <f>O177*MoM!T177/100*$A177</f>
        <v>5.3984621198087862E-2</v>
      </c>
      <c r="Q177" s="326">
        <f>P177*MoM!U177/100*$A177</f>
        <v>5.3822667334493604E-2</v>
      </c>
      <c r="R177" s="326">
        <f>Q177*MoM!V177/100*$A177</f>
        <v>5.3784991467359468E-2</v>
      </c>
      <c r="S177" s="327">
        <f>IF($A177=1,INDEX('2024'!$B:$B,MATCH(Веса!D177,'2024'!$A:$A,0)),0)</f>
        <v>0.05</v>
      </c>
      <c r="T177" s="326">
        <f>S177*MoM!X177/100*$A177</f>
        <v>4.9995000000000005E-2</v>
      </c>
      <c r="U177" s="326">
        <f>T177*MoM!Y177/100*$A177</f>
        <v>5.0599939499999996E-2</v>
      </c>
      <c r="V177" s="326">
        <f>U177*MoM!Z177/100*$A177</f>
        <v>5.1065458943399998E-2</v>
      </c>
      <c r="W177" s="326">
        <f>V177*MoM!AA177/100*$A177</f>
        <v>5.1075672035188681E-2</v>
      </c>
      <c r="X177" s="326">
        <f>W177*MoM!AB177/100*$A177</f>
        <v>5.1050134199171086E-2</v>
      </c>
      <c r="Y177" s="326">
        <f>X177*MoM!AC177/100*$A177</f>
        <v>5.095824395761258E-2</v>
      </c>
      <c r="Z177" s="326">
        <f>Y177*MoM!AD177/100*$A177</f>
        <v>5.0815560874531263E-2</v>
      </c>
      <c r="AA177" s="326">
        <f>Z177*MoM!AE177/100*$A177</f>
        <v>5.110520957151609E-2</v>
      </c>
      <c r="AB177" s="326">
        <f>AA177*MoM!AF177/100*$A177</f>
        <v>5.119208842778767E-2</v>
      </c>
      <c r="AC177" s="326">
        <f>AB177*MoM!AG177/100*$A177</f>
        <v>5.1401975990341596E-2</v>
      </c>
      <c r="AD177" s="326">
        <f>AC177*MoM!AH177/100*$A177</f>
        <v>5.1417396583138694E-2</v>
      </c>
      <c r="AE177" s="327">
        <f>IF($A177=1,INDEX('2025'!$C:$C,MATCH(Веса!$E177,'2025'!$B:$B,0)),0)</f>
        <v>4.7E-2</v>
      </c>
      <c r="AF177" s="326">
        <f>AE177*MoM!AJ177/100*$A177</f>
        <v>4.6915399999999996E-2</v>
      </c>
      <c r="AG177" s="326">
        <f>AF177*MoM!AK177/100*$A177</f>
        <v>4.7459618639999999E-2</v>
      </c>
      <c r="AH177" s="326">
        <f>AG177*MoM!AL177/100*$A177</f>
        <v>4.7706408656927997E-2</v>
      </c>
      <c r="AI177" s="326">
        <f>AH177*MoM!AM177/100*$A177</f>
        <v>4.7386775718926577E-2</v>
      </c>
      <c r="AJ177" s="326">
        <f>AI177*MoM!AN177/100*$A177</f>
        <v>4.6955556059884343E-2</v>
      </c>
      <c r="AK177" s="326">
        <f>AJ177*MoM!AO177/100*$A177</f>
        <v>4.6462522721255554E-2</v>
      </c>
      <c r="AL177" s="326">
        <f>AK177*MoM!AP177/100*$A177</f>
        <v>4.6244148864465658E-2</v>
      </c>
      <c r="AM177" s="326">
        <f>AL177*MoM!AQ177/100*$A177</f>
        <v>4.6244148864465658E-2</v>
      </c>
      <c r="AN177" s="326">
        <f>AM177*MoM!AR177/100*$A177</f>
        <v>4.5726214397183634E-2</v>
      </c>
      <c r="AO177" s="326">
        <f>AN177*MoM!AS177/100*$A177</f>
        <v>4.5625616725509834E-2</v>
      </c>
      <c r="AP177" s="326">
        <f>AO177*MoM!AT177/100*$A177</f>
        <v>4.582636943910208E-2</v>
      </c>
      <c r="AQ177" s="327">
        <f>IF($A177=1,INDEX('2026'!$C:$C, MATCH(Веса!$F177,'2026'!$B:$B,0)),0)</f>
        <v>4.5999999999999999E-2</v>
      </c>
      <c r="AR177" s="326">
        <f>AQ177*MoM!AV177/100*$A177</f>
        <v>4.5958600000000002E-2</v>
      </c>
      <c r="AS177" s="326">
        <f>AR177*MoM!AW177/100*$A177</f>
        <v>4.5811532480000007E-2</v>
      </c>
      <c r="AT177" s="326">
        <f>AS177*MoM!AX177/100*$A177</f>
        <v>4.6086401674880005E-2</v>
      </c>
      <c r="AU177" s="326">
        <f>AT177*MoM!AY177/100*$A177</f>
        <v>4.6067967114210046E-2</v>
      </c>
    </row>
    <row r="178" spans="1:47" ht="26.25" x14ac:dyDescent="0.45">
      <c r="A178" s="326">
        <f>IF(ToSep25!AZ178=0,0,1)</f>
        <v>1</v>
      </c>
      <c r="B178" s="202" t="s">
        <v>177</v>
      </c>
      <c r="C178" s="202" t="s">
        <v>177</v>
      </c>
      <c r="D178" s="202" t="s">
        <v>177</v>
      </c>
      <c r="E178" s="202" t="s">
        <v>177</v>
      </c>
      <c r="F178" s="202" t="s">
        <v>177</v>
      </c>
      <c r="G178" s="327">
        <f>IF($A178=1,INDEX('2023'!$C:$C,MATCH(Веса!$C178,'2023'!$B:$B,0)),0)</f>
        <v>0.06</v>
      </c>
      <c r="H178" s="326">
        <f>G178*MoM!L178/100*$A178</f>
        <v>5.9975999999999995E-2</v>
      </c>
      <c r="I178" s="326">
        <f>H178*MoM!M178/100*$A178</f>
        <v>6.0077959199999996E-2</v>
      </c>
      <c r="J178" s="326">
        <f>I178*MoM!N178/100*$A178</f>
        <v>5.9993850057119998E-2</v>
      </c>
      <c r="K178" s="326">
        <f>J178*MoM!O178/100*$A178</f>
        <v>5.9807869121942928E-2</v>
      </c>
      <c r="L178" s="326">
        <f>K178*MoM!P178/100*$A178</f>
        <v>5.9616483940752717E-2</v>
      </c>
      <c r="M178" s="326">
        <f>L178*MoM!Q178/100*$A178</f>
        <v>5.955686745681197E-2</v>
      </c>
      <c r="N178" s="326">
        <f>M178*MoM!R178/100*$A178</f>
        <v>5.9711715312199681E-2</v>
      </c>
      <c r="O178" s="326">
        <f>N178*MoM!S178/100*$A178</f>
        <v>6.0267034264603142E-2</v>
      </c>
      <c r="P178" s="326">
        <f>O178*MoM!T178/100*$A178</f>
        <v>6.0827517683263957E-2</v>
      </c>
      <c r="Q178" s="326">
        <f>P178*MoM!U178/100*$A178</f>
        <v>6.1076910505765337E-2</v>
      </c>
      <c r="R178" s="326">
        <f>Q178*MoM!V178/100*$A178</f>
        <v>6.1040264359461881E-2</v>
      </c>
      <c r="S178" s="327">
        <f>IF($A178=1,INDEX('2024'!$B:$B,MATCH(Веса!D178,'2024'!$A:$A,0)),0)</f>
        <v>5.6000000000000001E-2</v>
      </c>
      <c r="T178" s="326">
        <f>S178*MoM!X178/100*$A178</f>
        <v>5.6134400000000001E-2</v>
      </c>
      <c r="U178" s="326">
        <f>T178*MoM!Y178/100*$A178</f>
        <v>5.6263509120000006E-2</v>
      </c>
      <c r="V178" s="326">
        <f>U178*MoM!Z178/100*$A178</f>
        <v>5.6077839539904008E-2</v>
      </c>
      <c r="W178" s="326">
        <f>V178*MoM!AA178/100*$A178</f>
        <v>5.5769411422434544E-2</v>
      </c>
      <c r="X178" s="326">
        <f>W178*MoM!AB178/100*$A178</f>
        <v>5.5596526247024991E-2</v>
      </c>
      <c r="Y178" s="326">
        <f>X178*MoM!AC178/100*$A178</f>
        <v>5.5585406941775585E-2</v>
      </c>
      <c r="Z178" s="326">
        <f>Y178*MoM!AD178/100*$A178</f>
        <v>5.5613199645246469E-2</v>
      </c>
      <c r="AA178" s="326">
        <f>Z178*MoM!AE178/100*$A178</f>
        <v>5.6219383521379659E-2</v>
      </c>
      <c r="AB178" s="326">
        <f>AA178*MoM!AF178/100*$A178</f>
        <v>5.6820930925058424E-2</v>
      </c>
      <c r="AC178" s="326">
        <f>AB178*MoM!AG178/100*$A178</f>
        <v>5.7093671393498704E-2</v>
      </c>
      <c r="AD178" s="326">
        <f>AC178*MoM!AH178/100*$A178</f>
        <v>5.7230696204843098E-2</v>
      </c>
      <c r="AE178" s="327">
        <f>IF($A178=1,INDEX('2025'!$C:$C,MATCH(Веса!$E178,'2025'!$B:$B,0)),0)</f>
        <v>5.1999999999999998E-2</v>
      </c>
      <c r="AF178" s="326">
        <f>AE178*MoM!AJ178/100*$A178</f>
        <v>5.1885599999999997E-2</v>
      </c>
      <c r="AG178" s="326">
        <f>AF178*MoM!AK178/100*$A178</f>
        <v>5.1797394479999995E-2</v>
      </c>
      <c r="AH178" s="326">
        <f>AG178*MoM!AL178/100*$A178</f>
        <v>5.1750776824967995E-2</v>
      </c>
      <c r="AI178" s="326">
        <f>AH178*MoM!AM178/100*$A178</f>
        <v>5.1321245377320759E-2</v>
      </c>
      <c r="AJ178" s="326">
        <f>AI178*MoM!AN178/100*$A178</f>
        <v>5.1126224644886947E-2</v>
      </c>
      <c r="AK178" s="326">
        <f>AJ178*MoM!AO178/100*$A178</f>
        <v>5.0937057613700862E-2</v>
      </c>
      <c r="AL178" s="326">
        <f>AK178*MoM!AP178/100*$A178</f>
        <v>5.1008369494360044E-2</v>
      </c>
      <c r="AM178" s="326">
        <f>AL178*MoM!AQ178/100*$A178</f>
        <v>5.1523554026253082E-2</v>
      </c>
      <c r="AN178" s="326">
        <f>AM178*MoM!AR178/100*$A178</f>
        <v>5.196665659087886E-2</v>
      </c>
      <c r="AO178" s="326">
        <f>AN178*MoM!AS178/100*$A178</f>
        <v>5.2034213244447E-2</v>
      </c>
      <c r="AP178" s="326">
        <f>AO178*MoM!AT178/100*$A178</f>
        <v>5.1841686655442538E-2</v>
      </c>
      <c r="AQ178" s="327">
        <f>IF($A178=1,INDEX('2026'!$C:$C, MATCH(Веса!$F178,'2026'!$B:$B,0)),0)</f>
        <v>4.8000000000000001E-2</v>
      </c>
      <c r="AR178" s="326">
        <f>AQ178*MoM!AV178/100*$A178</f>
        <v>4.7923199999999999E-2</v>
      </c>
      <c r="AS178" s="326">
        <f>AR178*MoM!AW178/100*$A178</f>
        <v>4.7630868480000005E-2</v>
      </c>
      <c r="AT178" s="326">
        <f>AS178*MoM!AX178/100*$A178</f>
        <v>4.7473686614016006E-2</v>
      </c>
      <c r="AU178" s="326">
        <f>AT178*MoM!AY178/100*$A178</f>
        <v>4.7293286604882745E-2</v>
      </c>
    </row>
    <row r="179" spans="1:47" ht="26.25" x14ac:dyDescent="0.45">
      <c r="A179" s="326">
        <f>IF(ToSep25!AZ179=0,0,1)</f>
        <v>1</v>
      </c>
      <c r="B179" s="202" t="s">
        <v>178</v>
      </c>
      <c r="C179" s="202" t="s">
        <v>178</v>
      </c>
      <c r="D179" s="202" t="s">
        <v>178</v>
      </c>
      <c r="E179" s="202" t="s">
        <v>178</v>
      </c>
      <c r="F179" s="202" t="s">
        <v>178</v>
      </c>
      <c r="G179" s="327">
        <f>IF($A179=1,INDEX('2023'!$C:$C,MATCH(Веса!$C179,'2023'!$B:$B,0)),0)</f>
        <v>4.5999999999999999E-2</v>
      </c>
      <c r="H179" s="326">
        <f>G179*MoM!L179/100*$A179</f>
        <v>4.5751599999999996E-2</v>
      </c>
      <c r="I179" s="326">
        <f>H179*MoM!M179/100*$A179</f>
        <v>4.5719573880000003E-2</v>
      </c>
      <c r="J179" s="326">
        <f>I179*MoM!N179/100*$A179</f>
        <v>4.5495547967988006E-2</v>
      </c>
      <c r="K179" s="326">
        <f>J179*MoM!O179/100*$A179</f>
        <v>4.5322664885709657E-2</v>
      </c>
      <c r="L179" s="326">
        <f>K179*MoM!P179/100*$A179</f>
        <v>4.5213890489983956E-2</v>
      </c>
      <c r="M179" s="326">
        <f>L179*MoM!Q179/100*$A179</f>
        <v>4.5146069654248978E-2</v>
      </c>
      <c r="N179" s="326">
        <f>M179*MoM!R179/100*$A179</f>
        <v>4.5146069654248978E-2</v>
      </c>
      <c r="O179" s="326">
        <f>N179*MoM!S179/100*$A179</f>
        <v>4.5543355067206373E-2</v>
      </c>
      <c r="P179" s="326">
        <f>O179*MoM!T179/100*$A179</f>
        <v>4.6098983999026288E-2</v>
      </c>
      <c r="Q179" s="326">
        <f>P179*MoM!U179/100*$A179</f>
        <v>4.6389407598220148E-2</v>
      </c>
      <c r="R179" s="326">
        <f>Q179*MoM!V179/100*$A179</f>
        <v>4.6537853702534451E-2</v>
      </c>
      <c r="S179" s="327">
        <f>IF($A179=1,INDEX('2024'!$B:$B,MATCH(Веса!D179,'2024'!$A:$A,0)),0)</f>
        <v>4.2000000000000003E-2</v>
      </c>
      <c r="T179" s="326">
        <f>S179*MoM!X179/100*$A179</f>
        <v>4.186560000000001E-2</v>
      </c>
      <c r="U179" s="326">
        <f>T179*MoM!Y179/100*$A179</f>
        <v>4.1618592960000013E-2</v>
      </c>
      <c r="V179" s="326">
        <f>U179*MoM!Z179/100*$A179</f>
        <v>4.1443794869568007E-2</v>
      </c>
      <c r="W179" s="326">
        <f>V179*MoM!AA179/100*$A179</f>
        <v>4.1228287136246253E-2</v>
      </c>
      <c r="X179" s="326">
        <f>W179*MoM!AB179/100*$A179</f>
        <v>4.104275984413315E-2</v>
      </c>
      <c r="Y179" s="326">
        <f>X179*MoM!AC179/100*$A179</f>
        <v>4.0968882876413711E-2</v>
      </c>
      <c r="Z179" s="326">
        <f>Y179*MoM!AD179/100*$A179</f>
        <v>4.097707665298899E-2</v>
      </c>
      <c r="AA179" s="326">
        <f>Z179*MoM!AE179/100*$A179</f>
        <v>4.1337674927535289E-2</v>
      </c>
      <c r="AB179" s="326">
        <f>AA179*MoM!AF179/100*$A179</f>
        <v>4.1916402376520792E-2</v>
      </c>
      <c r="AC179" s="326">
        <f>AB179*MoM!AG179/100*$A179</f>
        <v>4.2381674442900169E-2</v>
      </c>
      <c r="AD179" s="326">
        <f>AC179*MoM!AH179/100*$A179</f>
        <v>4.2508819466228864E-2</v>
      </c>
      <c r="AE179" s="327">
        <f>IF($A179=1,INDEX('2025'!$C:$C,MATCH(Веса!$E179,'2025'!$B:$B,0)),0)</f>
        <v>3.9E-2</v>
      </c>
      <c r="AF179" s="326">
        <f>AE179*MoM!AJ179/100*$A179</f>
        <v>3.8816700000000003E-2</v>
      </c>
      <c r="AG179" s="326">
        <f>AF179*MoM!AK179/100*$A179</f>
        <v>3.8882688390000003E-2</v>
      </c>
      <c r="AH179" s="326">
        <f>AG179*MoM!AL179/100*$A179</f>
        <v>3.8742710711796004E-2</v>
      </c>
      <c r="AI179" s="326">
        <f>AH179*MoM!AM179/100*$A179</f>
        <v>3.8556745700379383E-2</v>
      </c>
      <c r="AJ179" s="326">
        <f>AI179*MoM!AN179/100*$A179</f>
        <v>3.8452642486988362E-2</v>
      </c>
      <c r="AK179" s="326">
        <f>AJ179*MoM!AO179/100*$A179</f>
        <v>3.8414189844501373E-2</v>
      </c>
      <c r="AL179" s="326">
        <f>AK179*MoM!AP179/100*$A179</f>
        <v>3.8448762615361426E-2</v>
      </c>
      <c r="AM179" s="326">
        <f>AL179*MoM!AQ179/100*$A179</f>
        <v>3.8760197592545856E-2</v>
      </c>
      <c r="AN179" s="326">
        <f>AM179*MoM!AR179/100*$A179</f>
        <v>3.8988882758341878E-2</v>
      </c>
      <c r="AO179" s="326">
        <f>AN179*MoM!AS179/100*$A179</f>
        <v>3.9082456076961897E-2</v>
      </c>
      <c r="AP179" s="326">
        <f>AO179*MoM!AT179/100*$A179</f>
        <v>3.9074639585746508E-2</v>
      </c>
      <c r="AQ179" s="327">
        <f>IF($A179=1,INDEX('2026'!$C:$C, MATCH(Веса!$F179,'2026'!$B:$B,0)),0)</f>
        <v>3.6999999999999998E-2</v>
      </c>
      <c r="AR179" s="326">
        <f>AQ179*MoM!AV179/100*$A179</f>
        <v>3.6659599999999994E-2</v>
      </c>
      <c r="AS179" s="326">
        <f>AR179*MoM!AW179/100*$A179</f>
        <v>3.6238014599999993E-2</v>
      </c>
      <c r="AT179" s="326">
        <f>AS179*MoM!AX179/100*$A179</f>
        <v>3.6219895592699995E-2</v>
      </c>
      <c r="AU179" s="326">
        <f>AT179*MoM!AY179/100*$A179</f>
        <v>3.6205407634462915E-2</v>
      </c>
    </row>
    <row r="180" spans="1:47" x14ac:dyDescent="0.45">
      <c r="A180" s="326">
        <f>IF(ToSep25!AZ180=0,0,1)</f>
        <v>1</v>
      </c>
      <c r="B180" s="202" t="s">
        <v>179</v>
      </c>
      <c r="C180" s="202" t="s">
        <v>179</v>
      </c>
      <c r="D180" s="202" t="s">
        <v>179</v>
      </c>
      <c r="E180" s="202" t="s">
        <v>179</v>
      </c>
      <c r="F180" s="202" t="s">
        <v>179</v>
      </c>
      <c r="G180" s="327">
        <f>IF($A180=1,INDEX('2023'!$C:$C,MATCH(Веса!$C180,'2023'!$B:$B,0)),0)</f>
        <v>4.1000000000000002E-2</v>
      </c>
      <c r="H180" s="326">
        <f>G180*MoM!L180/100*$A180</f>
        <v>4.1057400000000001E-2</v>
      </c>
      <c r="I180" s="326">
        <f>H180*MoM!M180/100*$A180</f>
        <v>4.11600435E-2</v>
      </c>
      <c r="J180" s="326">
        <f>I180*MoM!N180/100*$A180</f>
        <v>4.1374075726199999E-2</v>
      </c>
      <c r="K180" s="326">
        <f>J180*MoM!O180/100*$A180</f>
        <v>4.1643007218420305E-2</v>
      </c>
      <c r="L180" s="326">
        <f>K180*MoM!P180/100*$A180</f>
        <v>4.2188530612981612E-2</v>
      </c>
      <c r="M180" s="326">
        <f>L180*MoM!Q180/100*$A180</f>
        <v>4.2066183874203959E-2</v>
      </c>
      <c r="N180" s="326">
        <f>M180*MoM!R180/100*$A180</f>
        <v>4.193998532258135E-2</v>
      </c>
      <c r="O180" s="326">
        <f>N180*MoM!S180/100*$A180</f>
        <v>4.1872881346065219E-2</v>
      </c>
      <c r="P180" s="326">
        <f>O180*MoM!T180/100*$A180</f>
        <v>4.1680266091873322E-2</v>
      </c>
      <c r="Q180" s="326">
        <f>P180*MoM!U180/100*$A180</f>
        <v>4.1646921878999821E-2</v>
      </c>
      <c r="R180" s="326">
        <f>Q180*MoM!V180/100*$A180</f>
        <v>4.171355695400622E-2</v>
      </c>
      <c r="S180" s="327">
        <f>IF($A180=1,INDEX('2024'!$B:$B,MATCH(Веса!D180,'2024'!$A:$A,0)),0)</f>
        <v>0.04</v>
      </c>
      <c r="T180" s="326">
        <f>S180*MoM!X180/100*$A180</f>
        <v>4.0011999999999999E-2</v>
      </c>
      <c r="U180" s="326">
        <f>T180*MoM!Y180/100*$A180</f>
        <v>4.01800504E-2</v>
      </c>
      <c r="V180" s="326">
        <f>U180*MoM!Z180/100*$A180</f>
        <v>4.0409076687279999E-2</v>
      </c>
      <c r="W180" s="326">
        <f>V180*MoM!AA180/100*$A180</f>
        <v>4.099096739157683E-2</v>
      </c>
      <c r="X180" s="326">
        <f>W180*MoM!AB180/100*$A180</f>
        <v>4.1294300550274492E-2</v>
      </c>
      <c r="Y180" s="326">
        <f>X180*MoM!AC180/100*$A180</f>
        <v>4.1430571742090395E-2</v>
      </c>
      <c r="Z180" s="326">
        <f>Y180*MoM!AD180/100*$A180</f>
        <v>4.1306280026864123E-2</v>
      </c>
      <c r="AA180" s="326">
        <f>Z180*MoM!AE180/100*$A180</f>
        <v>4.1103879254732495E-2</v>
      </c>
      <c r="AB180" s="326">
        <f>AA180*MoM!AF180/100*$A180</f>
        <v>4.1099768866807017E-2</v>
      </c>
      <c r="AC180" s="326">
        <f>AB180*MoM!AG180/100*$A180</f>
        <v>4.1173748450767274E-2</v>
      </c>
      <c r="AD180" s="326">
        <f>AC180*MoM!AH180/100*$A180</f>
        <v>4.1194335324992656E-2</v>
      </c>
      <c r="AE180" s="327">
        <f>IF($A180=1,INDEX('2025'!$C:$C,MATCH(Веса!$E180,'2025'!$B:$B,0)),0)</f>
        <v>3.7999999999999999E-2</v>
      </c>
      <c r="AF180" s="326">
        <f>AE180*MoM!AJ180/100*$A180</f>
        <v>3.8057000000000001E-2</v>
      </c>
      <c r="AG180" s="326">
        <f>AF180*MoM!AK180/100*$A180</f>
        <v>3.84451814E-2</v>
      </c>
      <c r="AH180" s="326">
        <f>AG180*MoM!AL180/100*$A180</f>
        <v>3.8702764115380005E-2</v>
      </c>
      <c r="AI180" s="326">
        <f>AH180*MoM!AM180/100*$A180</f>
        <v>3.9004645675479968E-2</v>
      </c>
      <c r="AJ180" s="326">
        <f>AI180*MoM!AN180/100*$A180</f>
        <v>3.9246474478667942E-2</v>
      </c>
      <c r="AK180" s="326">
        <f>AJ180*MoM!AO180/100*$A180</f>
        <v>3.9277871658250876E-2</v>
      </c>
      <c r="AL180" s="326">
        <f>AK180*MoM!AP180/100*$A180</f>
        <v>3.9061843364130502E-2</v>
      </c>
      <c r="AM180" s="326">
        <f>AL180*MoM!AQ180/100*$A180</f>
        <v>3.8929033096692461E-2</v>
      </c>
      <c r="AN180" s="326">
        <f>AM180*MoM!AR180/100*$A180</f>
        <v>3.8742173737828338E-2</v>
      </c>
      <c r="AO180" s="326">
        <f>AN180*MoM!AS180/100*$A180</f>
        <v>3.8664689390352683E-2</v>
      </c>
      <c r="AP180" s="326">
        <f>AO180*MoM!AT180/100*$A180</f>
        <v>3.8687888203986893E-2</v>
      </c>
      <c r="AQ180" s="327">
        <f>IF($A180=1,INDEX('2026'!$C:$C, MATCH(Веса!$F180,'2026'!$B:$B,0)),0)</f>
        <v>3.7999999999999999E-2</v>
      </c>
      <c r="AR180" s="326">
        <f>AQ180*MoM!AV180/100*$A180</f>
        <v>3.81178E-2</v>
      </c>
      <c r="AS180" s="326">
        <f>AR180*MoM!AW180/100*$A180</f>
        <v>3.8190223820000001E-2</v>
      </c>
      <c r="AT180" s="326">
        <f>AS180*MoM!AX180/100*$A180</f>
        <v>3.8312432536223996E-2</v>
      </c>
      <c r="AU180" s="326">
        <f>AT180*MoM!AY180/100*$A180</f>
        <v>3.8323926265984867E-2</v>
      </c>
    </row>
    <row r="181" spans="1:47" x14ac:dyDescent="0.45">
      <c r="A181" s="326">
        <f>IF(ToSep25!AZ181=0,0,1)</f>
        <v>1</v>
      </c>
      <c r="B181" s="202" t="s">
        <v>180</v>
      </c>
      <c r="C181" s="202" t="s">
        <v>180</v>
      </c>
      <c r="D181" s="202" t="s">
        <v>180</v>
      </c>
      <c r="E181" s="202" t="s">
        <v>180</v>
      </c>
      <c r="F181" s="202" t="s">
        <v>180</v>
      </c>
      <c r="G181" s="327">
        <f>IF($A181=1,INDEX('2023'!$C:$C,MATCH(Веса!$C181,'2023'!$B:$B,0)),0)</f>
        <v>0.1</v>
      </c>
      <c r="H181" s="326">
        <f>G181*MoM!L181/100*$A181</f>
        <v>9.9930000000000019E-2</v>
      </c>
      <c r="I181" s="326">
        <f>H181*MoM!M181/100*$A181</f>
        <v>0.10051958700000002</v>
      </c>
      <c r="J181" s="326">
        <f>I181*MoM!N181/100*$A181</f>
        <v>0.10096187318280002</v>
      </c>
      <c r="K181" s="326">
        <f>J181*MoM!O181/100*$A181</f>
        <v>0.10090129605889034</v>
      </c>
      <c r="L181" s="326">
        <f>K181*MoM!P181/100*$A181</f>
        <v>0.10065913294834901</v>
      </c>
      <c r="M181" s="326">
        <f>L181*MoM!Q181/100*$A181</f>
        <v>0.10006524406395374</v>
      </c>
      <c r="N181" s="326">
        <f>M181*MoM!R181/100*$A181</f>
        <v>9.9364787355506065E-2</v>
      </c>
      <c r="O181" s="326">
        <f>N181*MoM!S181/100*$A181</f>
        <v>0.10026900692044118</v>
      </c>
      <c r="P181" s="326">
        <f>O181*MoM!T181/100*$A181</f>
        <v>0.10057984084189454</v>
      </c>
      <c r="Q181" s="326">
        <f>P181*MoM!U181/100*$A181</f>
        <v>9.9986419780927371E-2</v>
      </c>
      <c r="R181" s="326">
        <f>Q181*MoM!V181/100*$A181</f>
        <v>0.10000641706488356</v>
      </c>
      <c r="S181" s="327">
        <f>IF($A181=1,INDEX('2024'!$B:$B,MATCH(Веса!D181,'2024'!$A:$A,0)),0)</f>
        <v>0.1</v>
      </c>
      <c r="T181" s="326">
        <f>S181*MoM!X181/100*$A181</f>
        <v>0.10036000000000002</v>
      </c>
      <c r="U181" s="326">
        <f>T181*MoM!Y181/100*$A181</f>
        <v>0.10108259200000001</v>
      </c>
      <c r="V181" s="326">
        <f>U181*MoM!Z181/100*$A181</f>
        <v>0.1020833096608</v>
      </c>
      <c r="W181" s="326">
        <f>V181*MoM!AA181/100*$A181</f>
        <v>0.10202205967500351</v>
      </c>
      <c r="X181" s="326">
        <f>W181*MoM!AB181/100*$A181</f>
        <v>0.10237913688386602</v>
      </c>
      <c r="Y181" s="326">
        <f>X181*MoM!AC181/100*$A181</f>
        <v>0.10191843076788862</v>
      </c>
      <c r="Z181" s="326">
        <f>Y181*MoM!AD181/100*$A181</f>
        <v>0.10194900629711899</v>
      </c>
      <c r="AA181" s="326">
        <f>Z181*MoM!AE181/100*$A181</f>
        <v>0.10223446351475092</v>
      </c>
      <c r="AB181" s="326">
        <f>AA181*MoM!AF181/100*$A181</f>
        <v>0.10239803865637452</v>
      </c>
      <c r="AC181" s="326">
        <f>AB181*MoM!AG181/100*$A181</f>
        <v>0.10257211532209036</v>
      </c>
      <c r="AD181" s="326">
        <f>AC181*MoM!AH181/100*$A181</f>
        <v>0.10268494464894466</v>
      </c>
      <c r="AE181" s="327">
        <f>IF($A181=1,INDEX('2025'!$C:$C,MATCH(Веса!$E181,'2025'!$B:$B,0)),0)</f>
        <v>0.10100000000000001</v>
      </c>
      <c r="AF181" s="326">
        <f>AE181*MoM!AJ181/100*$A181</f>
        <v>0.10052530000000001</v>
      </c>
      <c r="AG181" s="326">
        <f>AF181*MoM!AK181/100*$A181</f>
        <v>0.10108824168000002</v>
      </c>
      <c r="AH181" s="326">
        <f>AG181*MoM!AL181/100*$A181</f>
        <v>0.10127020051502403</v>
      </c>
      <c r="AI181" s="326">
        <f>AH181*MoM!AM181/100*$A181</f>
        <v>0.10070308739213989</v>
      </c>
      <c r="AJ181" s="326">
        <f>AI181*MoM!AN181/100*$A181</f>
        <v>9.9303314477389132E-2</v>
      </c>
      <c r="AK181" s="326">
        <f>AJ181*MoM!AO181/100*$A181</f>
        <v>9.8647912601838375E-2</v>
      </c>
      <c r="AL181" s="326">
        <f>AK181*MoM!AP181/100*$A181</f>
        <v>9.806588991748752E-2</v>
      </c>
      <c r="AM181" s="326">
        <f>AL181*MoM!AQ181/100*$A181</f>
        <v>9.8124729451438006E-2</v>
      </c>
      <c r="AN181" s="326">
        <f>AM181*MoM!AR181/100*$A181</f>
        <v>9.7398606453497363E-2</v>
      </c>
      <c r="AO181" s="326">
        <f>AN181*MoM!AS181/100*$A181</f>
        <v>9.7379126732206667E-2</v>
      </c>
      <c r="AP181" s="326">
        <f>AO181*MoM!AT181/100*$A181</f>
        <v>9.7681002025076499E-2</v>
      </c>
      <c r="AQ181" s="327">
        <f>IF($A181=1,INDEX('2026'!$C:$C, MATCH(Веса!$F181,'2026'!$B:$B,0)),0)</f>
        <v>9.9000000000000005E-2</v>
      </c>
      <c r="AR181" s="326">
        <f>AQ181*MoM!AV181/100*$A181</f>
        <v>9.9198000000000008E-2</v>
      </c>
      <c r="AS181" s="326">
        <f>AR181*MoM!AW181/100*$A181</f>
        <v>9.9445995000000009E-2</v>
      </c>
      <c r="AT181" s="326">
        <f>AS181*MoM!AX181/100*$A181</f>
        <v>9.9694609987500016E-2</v>
      </c>
      <c r="AU181" s="326">
        <f>AT181*MoM!AY181/100*$A181</f>
        <v>9.974445729249376E-2</v>
      </c>
    </row>
    <row r="182" spans="1:47" ht="26.25" x14ac:dyDescent="0.45">
      <c r="A182" s="326">
        <f>IF(ToSep25!AZ182=0,0,1)</f>
        <v>1</v>
      </c>
      <c r="B182" s="202" t="s">
        <v>181</v>
      </c>
      <c r="C182" s="202" t="s">
        <v>181</v>
      </c>
      <c r="D182" s="202" t="s">
        <v>181</v>
      </c>
      <c r="E182" s="202" t="s">
        <v>181</v>
      </c>
      <c r="F182" s="202" t="s">
        <v>181</v>
      </c>
      <c r="G182" s="327">
        <f>IF($A182=1,INDEX('2023'!$C:$C,MATCH(Веса!$C182,'2023'!$B:$B,0)),0)</f>
        <v>0.05</v>
      </c>
      <c r="H182" s="326">
        <f>G182*MoM!L182/100*$A182</f>
        <v>5.0160000000000003E-2</v>
      </c>
      <c r="I182" s="326">
        <f>H182*MoM!M182/100*$A182</f>
        <v>5.0245272000000007E-2</v>
      </c>
      <c r="J182" s="326">
        <f>I182*MoM!N182/100*$A182</f>
        <v>5.0330688962400005E-2</v>
      </c>
      <c r="K182" s="326">
        <f>J182*MoM!O182/100*$A182</f>
        <v>5.0577309338315758E-2</v>
      </c>
      <c r="L182" s="326">
        <f>K182*MoM!P182/100*$A182</f>
        <v>5.0754329920999861E-2</v>
      </c>
      <c r="M182" s="326">
        <f>L182*MoM!Q182/100*$A182</f>
        <v>5.1018252436589064E-2</v>
      </c>
      <c r="N182" s="326">
        <f>M182*MoM!R182/100*$A182</f>
        <v>5.1181510844386144E-2</v>
      </c>
      <c r="O182" s="326">
        <f>N182*MoM!S182/100*$A182</f>
        <v>5.1376000585594807E-2</v>
      </c>
      <c r="P182" s="326">
        <f>O182*MoM!T182/100*$A182</f>
        <v>5.1596917388112867E-2</v>
      </c>
      <c r="Q182" s="326">
        <f>P182*MoM!U182/100*$A182</f>
        <v>5.1633035230284542E-2</v>
      </c>
      <c r="R182" s="326">
        <f>Q182*MoM!V182/100*$A182</f>
        <v>5.180342424654448E-2</v>
      </c>
      <c r="S182" s="327">
        <f>IF($A182=1,INDEX('2024'!$B:$B,MATCH(Веса!D182,'2024'!$A:$A,0)),0)</f>
        <v>4.2999999999999997E-2</v>
      </c>
      <c r="T182" s="326">
        <f>S182*MoM!X182/100*$A182</f>
        <v>4.3189199999999997E-2</v>
      </c>
      <c r="U182" s="326">
        <f>T182*MoM!Y182/100*$A182</f>
        <v>4.34483352E-2</v>
      </c>
      <c r="V182" s="326">
        <f>U182*MoM!Z182/100*$A182</f>
        <v>4.3630818207840004E-2</v>
      </c>
      <c r="W182" s="326">
        <f>V182*MoM!AA182/100*$A182</f>
        <v>4.3866424626162345E-2</v>
      </c>
      <c r="X182" s="326">
        <f>W182*MoM!AB182/100*$A182</f>
        <v>4.3629545933181066E-2</v>
      </c>
      <c r="Y182" s="326">
        <f>X182*MoM!AC182/100*$A182</f>
        <v>4.3716805025047434E-2</v>
      </c>
      <c r="Z182" s="326">
        <f>Y182*MoM!AD182/100*$A182</f>
        <v>4.3694946622534904E-2</v>
      </c>
      <c r="AA182" s="326">
        <f>Z182*MoM!AE182/100*$A182</f>
        <v>4.379981449442899E-2</v>
      </c>
      <c r="AB182" s="326">
        <f>AA182*MoM!AF182/100*$A182</f>
        <v>4.4075753325743892E-2</v>
      </c>
      <c r="AC182" s="326">
        <f>AB182*MoM!AG182/100*$A182</f>
        <v>4.4406321475686968E-2</v>
      </c>
      <c r="AD182" s="326">
        <f>AC182*MoM!AH182/100*$A182</f>
        <v>4.4579506129442149E-2</v>
      </c>
      <c r="AE182" s="327">
        <f>IF($A182=1,INDEX('2025'!$C:$C,MATCH(Веса!$E182,'2025'!$B:$B,0)),0)</f>
        <v>4.1000000000000002E-2</v>
      </c>
      <c r="AF182" s="326">
        <f>AE182*MoM!AJ182/100*$A182</f>
        <v>4.1213199999999998E-2</v>
      </c>
      <c r="AG182" s="326">
        <f>AF182*MoM!AK182/100*$A182</f>
        <v>4.1242049239999995E-2</v>
      </c>
      <c r="AH182" s="326">
        <f>AG182*MoM!AL182/100*$A182</f>
        <v>4.1415265846807998E-2</v>
      </c>
      <c r="AI182" s="326">
        <f>AH182*MoM!AM182/100*$A182</f>
        <v>4.1237180203666721E-2</v>
      </c>
      <c r="AJ182" s="326">
        <f>AI182*MoM!AN182/100*$A182</f>
        <v>4.1121716099096456E-2</v>
      </c>
      <c r="AK182" s="326">
        <f>AJ182*MoM!AO182/100*$A182</f>
        <v>4.1212183874514467E-2</v>
      </c>
      <c r="AL182" s="326">
        <f>AK182*MoM!AP182/100*$A182</f>
        <v>4.1150365598702693E-2</v>
      </c>
      <c r="AM182" s="326">
        <f>AL182*MoM!AQ182/100*$A182</f>
        <v>4.1335542243896857E-2</v>
      </c>
      <c r="AN182" s="326">
        <f>AM182*MoM!AR182/100*$A182</f>
        <v>4.1484350195974878E-2</v>
      </c>
      <c r="AO182" s="326">
        <f>AN182*MoM!AS182/100*$A182</f>
        <v>4.1471904890916081E-2</v>
      </c>
      <c r="AP182" s="326">
        <f>AO182*MoM!AT182/100*$A182</f>
        <v>4.1588026224610643E-2</v>
      </c>
      <c r="AQ182" s="327">
        <f>IF($A182=1,INDEX('2026'!$C:$C, MATCH(Веса!$F182,'2026'!$B:$B,0)),0)</f>
        <v>0.04</v>
      </c>
      <c r="AR182" s="326">
        <f>AQ182*MoM!AV182/100*$A182</f>
        <v>4.0116000000000006E-2</v>
      </c>
      <c r="AS182" s="326">
        <f>AR182*MoM!AW182/100*$A182</f>
        <v>4.0124023200000004E-2</v>
      </c>
      <c r="AT182" s="326">
        <f>AS182*MoM!AX182/100*$A182</f>
        <v>4.0244395269600004E-2</v>
      </c>
      <c r="AU182" s="326">
        <f>AT182*MoM!AY182/100*$A182</f>
        <v>4.0167930918587766E-2</v>
      </c>
    </row>
    <row r="183" spans="1:47" ht="26.25" x14ac:dyDescent="0.45">
      <c r="A183" s="326">
        <f>IF(ToSep25!AZ183=0,0,1)</f>
        <v>1</v>
      </c>
      <c r="B183" s="202" t="s">
        <v>182</v>
      </c>
      <c r="C183" s="202" t="s">
        <v>182</v>
      </c>
      <c r="D183" s="202" t="s">
        <v>182</v>
      </c>
      <c r="E183" s="202" t="s">
        <v>182</v>
      </c>
      <c r="F183" s="202" t="s">
        <v>182</v>
      </c>
      <c r="G183" s="327">
        <f>IF($A183=1,INDEX('2023'!$C:$C,MATCH(Веса!$C183,'2023'!$B:$B,0)),0)</f>
        <v>0.01</v>
      </c>
      <c r="H183" s="326">
        <f>G183*MoM!L183/100*$A183</f>
        <v>9.9799999999999993E-3</v>
      </c>
      <c r="I183" s="326">
        <f>H183*MoM!M183/100*$A183</f>
        <v>9.9730140000000005E-3</v>
      </c>
      <c r="J183" s="326">
        <f>I183*MoM!N183/100*$A183</f>
        <v>9.9889708224000003E-3</v>
      </c>
      <c r="K183" s="326">
        <f>J183*MoM!O183/100*$A183</f>
        <v>9.9709906749196799E-3</v>
      </c>
      <c r="L183" s="326">
        <f>K183*MoM!P183/100*$A183</f>
        <v>9.9570312879747932E-3</v>
      </c>
      <c r="M183" s="326">
        <f>L183*MoM!Q183/100*$A183</f>
        <v>9.9679840223915652E-3</v>
      </c>
      <c r="N183" s="326">
        <f>M183*MoM!R183/100*$A183</f>
        <v>9.968980820793805E-3</v>
      </c>
      <c r="O183" s="326">
        <f>N183*MoM!S183/100*$A183</f>
        <v>9.9958970690099472E-3</v>
      </c>
      <c r="P183" s="326">
        <f>O183*MoM!T183/100*$A183</f>
        <v>1.0025884760216977E-2</v>
      </c>
      <c r="Q183" s="326">
        <f>P183*MoM!U183/100*$A183</f>
        <v>1.0039920998881281E-2</v>
      </c>
      <c r="R183" s="326">
        <f>Q183*MoM!V183/100*$A183</f>
        <v>1.0045944951480611E-2</v>
      </c>
      <c r="S183" s="327">
        <f>IF($A183=1,INDEX('2024'!$B:$B,MATCH(Веса!D183,'2024'!$A:$A,0)),0)</f>
        <v>8.9999999999999993E-3</v>
      </c>
      <c r="T183" s="326">
        <f>S183*MoM!X183/100*$A183</f>
        <v>9.0026999999999989E-3</v>
      </c>
      <c r="U183" s="326">
        <f>T183*MoM!Y183/100*$A183</f>
        <v>9.0396110699999983E-3</v>
      </c>
      <c r="V183" s="326">
        <f>U183*MoM!Z183/100*$A183</f>
        <v>9.059498214353999E-3</v>
      </c>
      <c r="W183" s="326">
        <f>V183*MoM!AA183/100*$A183</f>
        <v>9.0830529097113196E-3</v>
      </c>
      <c r="X183" s="326">
        <f>W183*MoM!AB183/100*$A183</f>
        <v>9.1130269843133667E-3</v>
      </c>
      <c r="Y183" s="326">
        <f>X183*MoM!AC183/100*$A183</f>
        <v>9.1303417355835612E-3</v>
      </c>
      <c r="Z183" s="326">
        <f>Y183*MoM!AD183/100*$A183</f>
        <v>9.1212113938479774E-3</v>
      </c>
      <c r="AA183" s="326">
        <f>Z183*MoM!AE183/100*$A183</f>
        <v>9.1494871491689059E-3</v>
      </c>
      <c r="AB183" s="326">
        <f>AA183*MoM!AF183/100*$A183</f>
        <v>9.2272577899368408E-3</v>
      </c>
      <c r="AC183" s="326">
        <f>AB183*MoM!AG183/100*$A183</f>
        <v>9.2789304335604873E-3</v>
      </c>
      <c r="AD183" s="326">
        <f>AC183*MoM!AH183/100*$A183</f>
        <v>9.3206856205115089E-3</v>
      </c>
      <c r="AE183" s="327">
        <f>IF($A183=1,INDEX('2025'!$C:$C,MATCH(Веса!$E183,'2025'!$B:$B,0)),0)</f>
        <v>8.9999999999999993E-3</v>
      </c>
      <c r="AF183" s="326">
        <f>AE183*MoM!AJ183/100*$A183</f>
        <v>9.0314999999999996E-3</v>
      </c>
      <c r="AG183" s="326">
        <f>AF183*MoM!AK183/100*$A183</f>
        <v>9.0342094499999987E-3</v>
      </c>
      <c r="AH183" s="326">
        <f>AG183*MoM!AL183/100*$A183</f>
        <v>9.0287889243299991E-3</v>
      </c>
      <c r="AI183" s="326">
        <f>AH183*MoM!AM183/100*$A183</f>
        <v>9.0468465021786588E-3</v>
      </c>
      <c r="AJ183" s="326">
        <f>AI183*MoM!AN183/100*$A183</f>
        <v>8.9798998380625373E-3</v>
      </c>
      <c r="AK183" s="326">
        <f>AJ183*MoM!AO183/100*$A183</f>
        <v>8.9870837579329871E-3</v>
      </c>
      <c r="AL183" s="326">
        <f>AK183*MoM!AP183/100*$A183</f>
        <v>9.0212346762131319E-3</v>
      </c>
      <c r="AM183" s="326">
        <f>AL183*MoM!AQ183/100*$A183</f>
        <v>9.1096427760400216E-3</v>
      </c>
      <c r="AN183" s="326">
        <f>AM183*MoM!AR183/100*$A183</f>
        <v>9.216225596519691E-3</v>
      </c>
      <c r="AO183" s="326">
        <f>AN183*MoM!AS183/100*$A183</f>
        <v>9.2208337093179511E-3</v>
      </c>
      <c r="AP183" s="326">
        <f>AO183*MoM!AT183/100*$A183</f>
        <v>9.2632495443808124E-3</v>
      </c>
      <c r="AQ183" s="327">
        <f>IF($A183=1,INDEX('2026'!$C:$C, MATCH(Веса!$F183,'2026'!$B:$B,0)),0)</f>
        <v>8.9999999999999993E-3</v>
      </c>
      <c r="AR183" s="326">
        <f>AQ183*MoM!AV183/100*$A183</f>
        <v>9.0162000000000003E-3</v>
      </c>
      <c r="AS183" s="326">
        <f>AR183*MoM!AW183/100*$A183</f>
        <v>9.0396421200000018E-3</v>
      </c>
      <c r="AT183" s="326">
        <f>AS183*MoM!AX183/100*$A183</f>
        <v>9.0748967242680022E-3</v>
      </c>
      <c r="AU183" s="326">
        <f>AT183*MoM!AY183/100*$A183</f>
        <v>9.1229936769066221E-3</v>
      </c>
    </row>
    <row r="184" spans="1:47" x14ac:dyDescent="0.45">
      <c r="A184" s="326">
        <f>IF(ToSep25!AZ184=0,0,1)</f>
        <v>1</v>
      </c>
      <c r="B184" s="202" t="s">
        <v>183</v>
      </c>
      <c r="C184" s="202" t="s">
        <v>183</v>
      </c>
      <c r="D184" s="202" t="s">
        <v>183</v>
      </c>
      <c r="E184" s="202" t="s">
        <v>183</v>
      </c>
      <c r="F184" s="202" t="s">
        <v>183</v>
      </c>
      <c r="G184" s="327">
        <f>IF($A184=1,INDEX('2023'!$C:$C,MATCH(Веса!$C184,'2023'!$B:$B,0)),0)</f>
        <v>0.312</v>
      </c>
      <c r="H184" s="326">
        <f>G184*MoM!L184/100*$A184</f>
        <v>0.31159439999999999</v>
      </c>
      <c r="I184" s="326">
        <f>H184*MoM!M184/100*$A184</f>
        <v>0.31237338600000003</v>
      </c>
      <c r="J184" s="326">
        <f>I184*MoM!N184/100*$A184</f>
        <v>0.31624681598640003</v>
      </c>
      <c r="K184" s="326">
        <f>J184*MoM!O184/100*$A184</f>
        <v>0.31681606025517556</v>
      </c>
      <c r="L184" s="326">
        <f>K184*MoM!P184/100*$A184</f>
        <v>0.31143018723083754</v>
      </c>
      <c r="M184" s="326">
        <f>L184*MoM!Q184/100*$A184</f>
        <v>0.30725702272194433</v>
      </c>
      <c r="N184" s="326">
        <f>M184*MoM!R184/100*$A184</f>
        <v>0.30544420628788482</v>
      </c>
      <c r="O184" s="326">
        <f>N184*MoM!S184/100*$A184</f>
        <v>0.30910953676333947</v>
      </c>
      <c r="P184" s="326">
        <f>O184*MoM!T184/100*$A184</f>
        <v>0.31084055016921419</v>
      </c>
      <c r="Q184" s="326">
        <f>P184*MoM!U184/100*$A184</f>
        <v>0.30754564033742054</v>
      </c>
      <c r="R184" s="326">
        <f>Q184*MoM!V184/100*$A184</f>
        <v>0.30723809469708313</v>
      </c>
      <c r="S184" s="327">
        <f>IF($A184=1,INDEX('2024'!$B:$B,MATCH(Веса!D184,'2024'!$A:$A,0)),0)</f>
        <v>0.34399999999999997</v>
      </c>
      <c r="T184" s="326">
        <f>S184*MoM!X184/100*$A184</f>
        <v>0.34568559999999998</v>
      </c>
      <c r="U184" s="326">
        <f>T184*MoM!Y184/100*$A184</f>
        <v>0.35066347264000003</v>
      </c>
      <c r="V184" s="326">
        <f>U184*MoM!Z184/100*$A184</f>
        <v>0.35371424485196806</v>
      </c>
      <c r="W184" s="326">
        <f>V184*MoM!AA184/100*$A184</f>
        <v>0.35332515918263091</v>
      </c>
      <c r="X184" s="326">
        <f>W184*MoM!AB184/100*$A184</f>
        <v>0.34904992475652108</v>
      </c>
      <c r="Y184" s="326">
        <f>X184*MoM!AC184/100*$A184</f>
        <v>0.34576885546380981</v>
      </c>
      <c r="Z184" s="326">
        <f>Y184*MoM!AD184/100*$A184</f>
        <v>0.34493901021069667</v>
      </c>
      <c r="AA184" s="326">
        <f>Z184*MoM!AE184/100*$A184</f>
        <v>0.34818143690667724</v>
      </c>
      <c r="AB184" s="326">
        <f>AA184*MoM!AF184/100*$A184</f>
        <v>0.34922598121739723</v>
      </c>
      <c r="AC184" s="326">
        <f>AB184*MoM!AG184/100*$A184</f>
        <v>0.34905136822678856</v>
      </c>
      <c r="AD184" s="326">
        <f>AC184*MoM!AH184/100*$A184</f>
        <v>0.34988909151053282</v>
      </c>
      <c r="AE184" s="327">
        <f>IF($A184=1,INDEX('2025'!$C:$C,MATCH(Веса!$E184,'2025'!$B:$B,0)),0)</f>
        <v>0.34699999999999998</v>
      </c>
      <c r="AF184" s="326">
        <f>AE184*MoM!AJ184/100*$A184</f>
        <v>0.34432809999999997</v>
      </c>
      <c r="AG184" s="326">
        <f>AF184*MoM!AK184/100*$A184</f>
        <v>0.34653179983999999</v>
      </c>
      <c r="AH184" s="326">
        <f>AG184*MoM!AL184/100*$A184</f>
        <v>0.35041295599820799</v>
      </c>
      <c r="AI184" s="326">
        <f>AH184*MoM!AM184/100*$A184</f>
        <v>0.34694386773382574</v>
      </c>
      <c r="AJ184" s="326">
        <f>AI184*MoM!AN184/100*$A184</f>
        <v>0.34114990514267085</v>
      </c>
      <c r="AK184" s="326">
        <f>AJ184*MoM!AO184/100*$A184</f>
        <v>0.33749960115764432</v>
      </c>
      <c r="AL184" s="326">
        <f>AK184*MoM!AP184/100*$A184</f>
        <v>0.33422585502641516</v>
      </c>
      <c r="AM184" s="326">
        <f>AL184*MoM!AQ184/100*$A184</f>
        <v>0.33165231594271177</v>
      </c>
      <c r="AN184" s="326">
        <f>AM184*MoM!AR184/100*$A184</f>
        <v>0.32770565338299351</v>
      </c>
      <c r="AO184" s="326">
        <f>AN184*MoM!AS184/100*$A184</f>
        <v>0.3277384239483318</v>
      </c>
      <c r="AP184" s="326">
        <f>AO184*MoM!AT184/100*$A184</f>
        <v>0.32859054385059749</v>
      </c>
      <c r="AQ184" s="327">
        <f>IF($A184=1,INDEX('2026'!$C:$C, MATCH(Веса!$F184,'2026'!$B:$B,0)),0)</f>
        <v>0.35899999999999999</v>
      </c>
      <c r="AR184" s="326">
        <f>AQ184*MoM!AV184/100*$A184</f>
        <v>0.3611181</v>
      </c>
      <c r="AS184" s="326">
        <f>AR184*MoM!AW184/100*$A184</f>
        <v>0.36126254724000001</v>
      </c>
      <c r="AT184" s="326">
        <f>AS184*MoM!AX184/100*$A184</f>
        <v>0.3648751727124</v>
      </c>
      <c r="AU184" s="326">
        <f>AT184*MoM!AY184/100*$A184</f>
        <v>0.3644008349878739</v>
      </c>
    </row>
    <row r="185" spans="1:47" x14ac:dyDescent="0.45">
      <c r="A185" s="326">
        <f>IF(ToSep25!AZ185=0,0,1)</f>
        <v>1</v>
      </c>
      <c r="B185" s="202" t="s">
        <v>184</v>
      </c>
      <c r="C185" s="202" t="s">
        <v>184</v>
      </c>
      <c r="D185" s="202" t="s">
        <v>184</v>
      </c>
      <c r="E185" s="202" t="s">
        <v>184</v>
      </c>
      <c r="F185" s="202" t="s">
        <v>184</v>
      </c>
      <c r="G185" s="327">
        <f>IF($A185=1,INDEX('2023'!$C:$C,MATCH(Веса!$C185,'2023'!$B:$B,0)),0)</f>
        <v>1.4E-2</v>
      </c>
      <c r="H185" s="326">
        <f>G185*MoM!L185/100*$A185</f>
        <v>1.4009799999999999E-2</v>
      </c>
      <c r="I185" s="326">
        <f>H185*MoM!M185/100*$A185</f>
        <v>1.3992988239999999E-2</v>
      </c>
      <c r="J185" s="326">
        <f>I185*MoM!N185/100*$A185</f>
        <v>1.3909030310560001E-2</v>
      </c>
      <c r="K185" s="326">
        <f>J185*MoM!O185/100*$A185</f>
        <v>1.3782458134733905E-2</v>
      </c>
      <c r="L185" s="326">
        <f>K185*MoM!P185/100*$A185</f>
        <v>1.3786592872174326E-2</v>
      </c>
      <c r="M185" s="326">
        <f>L185*MoM!Q185/100*$A185</f>
        <v>1.374247577498337E-2</v>
      </c>
      <c r="N185" s="326">
        <f>M185*MoM!R185/100*$A185</f>
        <v>1.3725984804053388E-2</v>
      </c>
      <c r="O185" s="326">
        <f>N185*MoM!S185/100*$A185</f>
        <v>1.383442008400541E-2</v>
      </c>
      <c r="P185" s="326">
        <f>O185*MoM!T185/100*$A185</f>
        <v>1.396308019078666E-2</v>
      </c>
      <c r="Q185" s="326">
        <f>P185*MoM!U185/100*$A185</f>
        <v>1.3974250654939289E-2</v>
      </c>
      <c r="R185" s="326">
        <f>Q185*MoM!V185/100*$A185</f>
        <v>1.4017570831969601E-2</v>
      </c>
      <c r="S185" s="327">
        <f>IF($A185=1,INDEX('2024'!$B:$B,MATCH(Веса!D185,'2024'!$A:$A,0)),0)</f>
        <v>1.2E-2</v>
      </c>
      <c r="T185" s="326">
        <f>S185*MoM!X185/100*$A185</f>
        <v>1.2039599999999999E-2</v>
      </c>
      <c r="U185" s="326">
        <f>T185*MoM!Y185/100*$A185</f>
        <v>1.2157588079999998E-2</v>
      </c>
      <c r="V185" s="326">
        <f>U185*MoM!Z185/100*$A185</f>
        <v>1.2237828161327997E-2</v>
      </c>
      <c r="W185" s="326">
        <f>V185*MoM!AA185/100*$A185</f>
        <v>1.2301464867766903E-2</v>
      </c>
      <c r="X185" s="326">
        <f>W185*MoM!AB185/100*$A185</f>
        <v>1.2324837651015661E-2</v>
      </c>
      <c r="Y185" s="326">
        <f>X185*MoM!AC185/100*$A185</f>
        <v>1.2271840849116294E-2</v>
      </c>
      <c r="Z185" s="326">
        <f>Y185*MoM!AD185/100*$A185</f>
        <v>1.2246069983333149E-2</v>
      </c>
      <c r="AA185" s="326">
        <f>Z185*MoM!AE185/100*$A185</f>
        <v>1.2319546403233149E-2</v>
      </c>
      <c r="AB185" s="326">
        <f>AA185*MoM!AF185/100*$A185</f>
        <v>1.2426726456941277E-2</v>
      </c>
      <c r="AC185" s="326">
        <f>AB185*MoM!AG185/100*$A185</f>
        <v>1.2466491981603489E-2</v>
      </c>
      <c r="AD185" s="326">
        <f>AC185*MoM!AH185/100*$A185</f>
        <v>1.2526331143115186E-2</v>
      </c>
      <c r="AE185" s="327">
        <f>IF($A185=1,INDEX('2025'!$C:$C,MATCH(Веса!$E185,'2025'!$B:$B,0)),0)</f>
        <v>1.2999999999999999E-2</v>
      </c>
      <c r="AF185" s="326">
        <f>AE185*MoM!AJ185/100*$A185</f>
        <v>1.3071499999999998E-2</v>
      </c>
      <c r="AG185" s="326">
        <f>AF185*MoM!AK185/100*$A185</f>
        <v>1.3202214999999996E-2</v>
      </c>
      <c r="AH185" s="326">
        <f>AG185*MoM!AL185/100*$A185</f>
        <v>1.3277467625499995E-2</v>
      </c>
      <c r="AI185" s="326">
        <f>AH185*MoM!AM185/100*$A185</f>
        <v>1.3270828891687245E-2</v>
      </c>
      <c r="AJ185" s="326">
        <f>AI185*MoM!AN185/100*$A185</f>
        <v>1.317262475788876E-2</v>
      </c>
      <c r="AK185" s="326">
        <f>AJ185*MoM!AO185/100*$A185</f>
        <v>1.312652057123615E-2</v>
      </c>
      <c r="AL185" s="326">
        <f>AK185*MoM!AP185/100*$A185</f>
        <v>1.3122582615064779E-2</v>
      </c>
      <c r="AM185" s="326">
        <f>AL185*MoM!AQ185/100*$A185</f>
        <v>1.3213128435108724E-2</v>
      </c>
      <c r="AN185" s="326">
        <f>AM185*MoM!AR185/100*$A185</f>
        <v>1.3226341563543832E-2</v>
      </c>
      <c r="AO185" s="326">
        <f>AN185*MoM!AS185/100*$A185</f>
        <v>1.315624195325705E-2</v>
      </c>
      <c r="AP185" s="326">
        <f>AO185*MoM!AT185/100*$A185</f>
        <v>1.3127298220959885E-2</v>
      </c>
      <c r="AQ185" s="327">
        <f>IF($A185=1,INDEX('2026'!$C:$C, MATCH(Веса!$F185,'2026'!$B:$B,0)),0)</f>
        <v>1.2E-2</v>
      </c>
      <c r="AR185" s="326">
        <f>AQ185*MoM!AV185/100*$A185</f>
        <v>1.1982E-2</v>
      </c>
      <c r="AS185" s="326">
        <f>AR185*MoM!AW185/100*$A185</f>
        <v>1.1997576599999999E-2</v>
      </c>
      <c r="AT185" s="326">
        <f>AS185*MoM!AX185/100*$A185</f>
        <v>1.208875818216E-2</v>
      </c>
      <c r="AU185" s="326">
        <f>AT185*MoM!AY185/100*$A185</f>
        <v>1.21189800776154E-2</v>
      </c>
    </row>
    <row r="186" spans="1:47" x14ac:dyDescent="0.45">
      <c r="A186" s="326">
        <f>IF(ToSep25!AZ186=0,0,1)</f>
        <v>1</v>
      </c>
      <c r="B186" s="202" t="s">
        <v>185</v>
      </c>
      <c r="C186" s="202" t="s">
        <v>185</v>
      </c>
      <c r="D186" s="202" t="s">
        <v>185</v>
      </c>
      <c r="E186" s="202" t="s">
        <v>185</v>
      </c>
      <c r="F186" s="202" t="s">
        <v>185</v>
      </c>
      <c r="G186" s="327">
        <f>IF($A186=1,INDEX('2023'!$C:$C,MATCH(Веса!$C186,'2023'!$B:$B,0)),0)</f>
        <v>3.3000000000000002E-2</v>
      </c>
      <c r="H186" s="326">
        <f>G186*MoM!L186/100*$A186</f>
        <v>3.29307E-2</v>
      </c>
      <c r="I186" s="326">
        <f>H186*MoM!M186/100*$A186</f>
        <v>3.300314754E-2</v>
      </c>
      <c r="J186" s="326">
        <f>I186*MoM!N186/100*$A186</f>
        <v>3.3072454149833994E-2</v>
      </c>
      <c r="K186" s="326">
        <f>J186*MoM!O186/100*$A186</f>
        <v>3.2926935351574725E-2</v>
      </c>
      <c r="L186" s="326">
        <f>K186*MoM!P186/100*$A186</f>
        <v>3.2890715722687994E-2</v>
      </c>
      <c r="M186" s="326">
        <f>L186*MoM!Q186/100*$A186</f>
        <v>3.2880848507971183E-2</v>
      </c>
      <c r="N186" s="326">
        <f>M186*MoM!R186/100*$A186</f>
        <v>3.2943322120136329E-2</v>
      </c>
      <c r="O186" s="326">
        <f>N186*MoM!S186/100*$A186</f>
        <v>3.3061918079768819E-2</v>
      </c>
      <c r="P186" s="326">
        <f>O186*MoM!T186/100*$A186</f>
        <v>3.310489857327252E-2</v>
      </c>
      <c r="Q186" s="326">
        <f>P186*MoM!U186/100*$A186</f>
        <v>3.321745522842165E-2</v>
      </c>
      <c r="R186" s="326">
        <f>Q186*MoM!V186/100*$A186</f>
        <v>3.3194203009761752E-2</v>
      </c>
      <c r="S186" s="327">
        <f>IF($A186=1,INDEX('2024'!$B:$B,MATCH(Веса!D186,'2024'!$A:$A,0)),0)</f>
        <v>3.2000000000000001E-2</v>
      </c>
      <c r="T186" s="326">
        <f>S186*MoM!X186/100*$A186</f>
        <v>3.2003200000000002E-2</v>
      </c>
      <c r="U186" s="326">
        <f>T186*MoM!Y186/100*$A186</f>
        <v>3.2192018879999999E-2</v>
      </c>
      <c r="V186" s="326">
        <f>U186*MoM!Z186/100*$A186</f>
        <v>3.2385170993279998E-2</v>
      </c>
      <c r="W186" s="326">
        <f>V186*MoM!AA186/100*$A186</f>
        <v>3.2702545669014142E-2</v>
      </c>
      <c r="X186" s="326">
        <f>W186*MoM!AB186/100*$A186</f>
        <v>3.2797383051454285E-2</v>
      </c>
      <c r="Y186" s="326">
        <f>X186*MoM!AC186/100*$A186</f>
        <v>3.2941691536880681E-2</v>
      </c>
      <c r="Z186" s="326">
        <f>Y186*MoM!AD186/100*$A186</f>
        <v>3.2954868213495435E-2</v>
      </c>
      <c r="AA186" s="326">
        <f>Z186*MoM!AE186/100*$A186</f>
        <v>3.311634706774156E-2</v>
      </c>
      <c r="AB186" s="326">
        <f>AA186*MoM!AF186/100*$A186</f>
        <v>3.3321668419561558E-2</v>
      </c>
      <c r="AC186" s="326">
        <f>AB186*MoM!AG186/100*$A186</f>
        <v>3.330167541850982E-2</v>
      </c>
      <c r="AD186" s="326">
        <f>AC186*MoM!AH186/100*$A186</f>
        <v>3.344820279035126E-2</v>
      </c>
      <c r="AE186" s="327">
        <f>IF($A186=1,INDEX('2025'!$C:$C,MATCH(Веса!$E186,'2025'!$B:$B,0)),0)</f>
        <v>3.4000000000000002E-2</v>
      </c>
      <c r="AF186" s="326">
        <f>AE186*MoM!AJ186/100*$A186</f>
        <v>3.4044199999999997E-2</v>
      </c>
      <c r="AG186" s="326">
        <f>AF186*MoM!AK186/100*$A186</f>
        <v>3.4187185639999999E-2</v>
      </c>
      <c r="AH186" s="326">
        <f>AG186*MoM!AL186/100*$A186</f>
        <v>3.4200860514255998E-2</v>
      </c>
      <c r="AI186" s="326">
        <f>AH186*MoM!AM186/100*$A186</f>
        <v>3.4019595953530442E-2</v>
      </c>
      <c r="AJ186" s="326">
        <f>AI186*MoM!AN186/100*$A186</f>
        <v>3.3829086216190671E-2</v>
      </c>
      <c r="AK186" s="326">
        <f>AJ186*MoM!AO186/100*$A186</f>
        <v>3.3825703307569045E-2</v>
      </c>
      <c r="AL186" s="326">
        <f>AK186*MoM!AP186/100*$A186</f>
        <v>3.3974536402122349E-2</v>
      </c>
      <c r="AM186" s="326">
        <f>AL186*MoM!AQ186/100*$A186</f>
        <v>3.419537088873615E-2</v>
      </c>
      <c r="AN186" s="326">
        <f>AM186*MoM!AR186/100*$A186</f>
        <v>3.4188531814558408E-2</v>
      </c>
      <c r="AO186" s="326">
        <f>AN186*MoM!AS186/100*$A186</f>
        <v>3.4126992457292199E-2</v>
      </c>
      <c r="AP186" s="326">
        <f>AO186*MoM!AT186/100*$A186</f>
        <v>3.4161119449749491E-2</v>
      </c>
      <c r="AQ186" s="327">
        <f>IF($A186=1,INDEX('2026'!$C:$C, MATCH(Веса!$F186,'2026'!$B:$B,0)),0)</f>
        <v>3.5000000000000003E-2</v>
      </c>
      <c r="AR186" s="326">
        <f>AQ186*MoM!AV186/100*$A186</f>
        <v>3.4797000000000002E-2</v>
      </c>
      <c r="AS186" s="326">
        <f>AR186*MoM!AW186/100*$A186</f>
        <v>3.4751763900000003E-2</v>
      </c>
      <c r="AT186" s="326">
        <f>AS186*MoM!AX186/100*$A186</f>
        <v>3.4995026247300005E-2</v>
      </c>
      <c r="AU186" s="326">
        <f>AT186*MoM!AY186/100*$A186</f>
        <v>3.5180499886410692E-2</v>
      </c>
    </row>
    <row r="187" spans="1:47" x14ac:dyDescent="0.45">
      <c r="A187" s="326">
        <f>IF(ToSep25!AZ187=0,0,1)</f>
        <v>1</v>
      </c>
      <c r="B187" s="202" t="s">
        <v>186</v>
      </c>
      <c r="C187" s="202" t="s">
        <v>186</v>
      </c>
      <c r="D187" s="202" t="s">
        <v>186</v>
      </c>
      <c r="E187" s="202" t="s">
        <v>186</v>
      </c>
      <c r="F187" s="202" t="s">
        <v>186</v>
      </c>
      <c r="G187" s="327">
        <f>IF($A187=1,INDEX('2023'!$C:$C,MATCH(Веса!$C187,'2023'!$B:$B,0)),0)</f>
        <v>0.109</v>
      </c>
      <c r="H187" s="326">
        <f>G187*MoM!L187/100*$A187</f>
        <v>0.1092616</v>
      </c>
      <c r="I187" s="326">
        <f>H187*MoM!M187/100*$A187</f>
        <v>0.10992809576000001</v>
      </c>
      <c r="J187" s="326">
        <f>I187*MoM!N187/100*$A187</f>
        <v>0.10988412452169599</v>
      </c>
      <c r="K187" s="326">
        <f>J187*MoM!O187/100*$A187</f>
        <v>0.11010389277073938</v>
      </c>
      <c r="L187" s="326">
        <f>K187*MoM!P187/100*$A187</f>
        <v>0.11022500705278721</v>
      </c>
      <c r="M187" s="326">
        <f>L187*MoM!Q187/100*$A187</f>
        <v>0.11012580454643968</v>
      </c>
      <c r="N187" s="326">
        <f>M187*MoM!R187/100*$A187</f>
        <v>0.11067643356917188</v>
      </c>
      <c r="O187" s="326">
        <f>N187*MoM!S187/100*$A187</f>
        <v>0.11082031293281179</v>
      </c>
      <c r="P187" s="326">
        <f>O187*MoM!T187/100*$A187</f>
        <v>0.11175120356144742</v>
      </c>
      <c r="Q187" s="326">
        <f>P187*MoM!U187/100*$A187</f>
        <v>0.11226525909783007</v>
      </c>
      <c r="R187" s="326">
        <f>Q187*MoM!V187/100*$A187</f>
        <v>0.11272554666013117</v>
      </c>
      <c r="S187" s="327">
        <f>IF($A187=1,INDEX('2024'!$B:$B,MATCH(Веса!D187,'2024'!$A:$A,0)),0)</f>
        <v>0.10100000000000001</v>
      </c>
      <c r="T187" s="326">
        <f>S187*MoM!X187/100*$A187</f>
        <v>0.10085860000000001</v>
      </c>
      <c r="U187" s="326">
        <f>T187*MoM!Y187/100*$A187</f>
        <v>0.10073756968</v>
      </c>
      <c r="V187" s="326">
        <f>U187*MoM!Z187/100*$A187</f>
        <v>0.101462880181696</v>
      </c>
      <c r="W187" s="326">
        <f>V187*MoM!AA187/100*$A187</f>
        <v>0.10123966184529626</v>
      </c>
      <c r="X187" s="326">
        <f>W187*MoM!AB187/100*$A187</f>
        <v>0.10178635601926085</v>
      </c>
      <c r="Y187" s="326">
        <f>X187*MoM!AC187/100*$A187</f>
        <v>0.10229528779935716</v>
      </c>
      <c r="Z187" s="326">
        <f>Y187*MoM!AD187/100*$A187</f>
        <v>0.10234643544325683</v>
      </c>
      <c r="AA187" s="326">
        <f>Z187*MoM!AE187/100*$A187</f>
        <v>0.1026534747495866</v>
      </c>
      <c r="AB187" s="326">
        <f>AA187*MoM!AF187/100*$A187</f>
        <v>0.1028998430889856</v>
      </c>
      <c r="AC187" s="326">
        <f>AB187*MoM!AG187/100*$A187</f>
        <v>0.10307477282223688</v>
      </c>
      <c r="AD187" s="326">
        <f>AC187*MoM!AH187/100*$A187</f>
        <v>0.10338399714070359</v>
      </c>
      <c r="AE187" s="327">
        <f>IF($A187=1,INDEX('2025'!$C:$C,MATCH(Веса!$E187,'2025'!$B:$B,0)),0)</f>
        <v>9.9000000000000005E-2</v>
      </c>
      <c r="AF187" s="326">
        <f>AE187*MoM!AJ187/100*$A187</f>
        <v>9.9069299999999985E-2</v>
      </c>
      <c r="AG187" s="326">
        <f>AF187*MoM!AK187/100*$A187</f>
        <v>9.9891575189999984E-2</v>
      </c>
      <c r="AH187" s="326">
        <f>AG187*MoM!AL187/100*$A187</f>
        <v>0.10044097885354498</v>
      </c>
      <c r="AI187" s="326">
        <f>AH187*MoM!AM187/100*$A187</f>
        <v>0.10087287506261523</v>
      </c>
      <c r="AJ187" s="326">
        <f>AI187*MoM!AN187/100*$A187</f>
        <v>0.10060051829994618</v>
      </c>
      <c r="AK187" s="326">
        <f>AJ187*MoM!AO187/100*$A187</f>
        <v>0.10228054695555527</v>
      </c>
      <c r="AL187" s="326">
        <f>AK187*MoM!AP187/100*$A187</f>
        <v>0.10274080941685527</v>
      </c>
      <c r="AM187" s="326">
        <f>AL187*MoM!AQ187/100*$A187</f>
        <v>0.10240176474577967</v>
      </c>
      <c r="AN187" s="326">
        <f>AM187*MoM!AR187/100*$A187</f>
        <v>0.10385586980516974</v>
      </c>
      <c r="AO187" s="326">
        <f>AN187*MoM!AS187/100*$A187</f>
        <v>0.10400126802289698</v>
      </c>
      <c r="AP187" s="326">
        <f>AO187*MoM!AT187/100*$A187</f>
        <v>0.10504128070312595</v>
      </c>
      <c r="AQ187" s="327">
        <f>IF($A187=1,INDEX('2026'!$C:$C, MATCH(Веса!$F187,'2026'!$B:$B,0)),0)</f>
        <v>9.1999999999999998E-2</v>
      </c>
      <c r="AR187" s="326">
        <f>AQ187*MoM!AV187/100*$A187</f>
        <v>9.3306400000000012E-2</v>
      </c>
      <c r="AS187" s="326">
        <f>AR187*MoM!AW187/100*$A187</f>
        <v>9.3679625600000024E-2</v>
      </c>
      <c r="AT187" s="326">
        <f>AS187*MoM!AX187/100*$A187</f>
        <v>9.4148023728000019E-2</v>
      </c>
      <c r="AU187" s="326">
        <f>AT187*MoM!AY187/100*$A187</f>
        <v>9.489179311545122E-2</v>
      </c>
    </row>
    <row r="188" spans="1:47" x14ac:dyDescent="0.45">
      <c r="A188" s="326">
        <f>IF(ToSep25!AZ188=0,0,1)</f>
        <v>1</v>
      </c>
      <c r="B188" s="202" t="s">
        <v>187</v>
      </c>
      <c r="C188" s="202" t="s">
        <v>187</v>
      </c>
      <c r="D188" s="202" t="s">
        <v>187</v>
      </c>
      <c r="E188" s="202" t="s">
        <v>187</v>
      </c>
      <c r="F188" s="202" t="s">
        <v>187</v>
      </c>
      <c r="G188" s="327">
        <f>IF($A188=1,INDEX('2023'!$C:$C,MATCH(Веса!$C188,'2023'!$B:$B,0)),0)</f>
        <v>0.29399999999999998</v>
      </c>
      <c r="H188" s="326">
        <f>G188*MoM!L188/100*$A188</f>
        <v>0.2940294</v>
      </c>
      <c r="I188" s="326">
        <f>H188*MoM!M188/100*$A188</f>
        <v>0.29252985005999999</v>
      </c>
      <c r="J188" s="326">
        <f>I188*MoM!N188/100*$A188</f>
        <v>0.29159375453980801</v>
      </c>
      <c r="K188" s="326">
        <f>J188*MoM!O188/100*$A188</f>
        <v>0.29089392952891246</v>
      </c>
      <c r="L188" s="326">
        <f>K188*MoM!P188/100*$A188</f>
        <v>0.29051576742052487</v>
      </c>
      <c r="M188" s="326">
        <f>L188*MoM!Q188/100*$A188</f>
        <v>0.29098059264839771</v>
      </c>
      <c r="N188" s="326">
        <f>M188*MoM!R188/100*$A188</f>
        <v>0.29118427906325156</v>
      </c>
      <c r="O188" s="326">
        <f>N188*MoM!S188/100*$A188</f>
        <v>0.29371758229110184</v>
      </c>
      <c r="P188" s="326">
        <f>O188*MoM!T188/100*$A188</f>
        <v>0.29436376097214223</v>
      </c>
      <c r="Q188" s="326">
        <f>P188*MoM!U188/100*$A188</f>
        <v>0.29630656179455839</v>
      </c>
      <c r="R188" s="326">
        <f>Q188*MoM!V188/100*$A188</f>
        <v>0.29944741134958069</v>
      </c>
      <c r="S188" s="327">
        <f>IF($A188=1,INDEX('2024'!$B:$B,MATCH(Веса!D188,'2024'!$A:$A,0)),0)</f>
        <v>0.27500000000000002</v>
      </c>
      <c r="T188" s="326">
        <f>S188*MoM!X188/100*$A188</f>
        <v>0.274285</v>
      </c>
      <c r="U188" s="326">
        <f>T188*MoM!Y188/100*$A188</f>
        <v>0.27329757400000004</v>
      </c>
      <c r="V188" s="326">
        <f>U188*MoM!Z188/100*$A188</f>
        <v>0.27288762763900004</v>
      </c>
      <c r="W188" s="326">
        <f>V188*MoM!AA188/100*$A188</f>
        <v>0.27354255794533361</v>
      </c>
      <c r="X188" s="326">
        <f>W188*MoM!AB188/100*$A188</f>
        <v>0.27326901538738829</v>
      </c>
      <c r="Y188" s="326">
        <f>X188*MoM!AC188/100*$A188</f>
        <v>0.27242188143968737</v>
      </c>
      <c r="Z188" s="326">
        <f>Y188*MoM!AD188/100*$A188</f>
        <v>0.27054217045775353</v>
      </c>
      <c r="AA188" s="326">
        <f>Z188*MoM!AE188/100*$A188</f>
        <v>0.26951411021001409</v>
      </c>
      <c r="AB188" s="326">
        <f>AA188*MoM!AF188/100*$A188</f>
        <v>0.26951411021001409</v>
      </c>
      <c r="AC188" s="326">
        <f>AB188*MoM!AG188/100*$A188</f>
        <v>0.27091558358310613</v>
      </c>
      <c r="AD188" s="326">
        <f>AC188*MoM!AH188/100*$A188</f>
        <v>0.27159287254206388</v>
      </c>
      <c r="AE188" s="327">
        <f>IF($A188=1,INDEX('2025'!$C:$C,MATCH(Веса!$E188,'2025'!$B:$B,0)),0)</f>
        <v>0.26</v>
      </c>
      <c r="AF188" s="326">
        <f>AE188*MoM!AJ188/100*$A188</f>
        <v>0.25708799999999998</v>
      </c>
      <c r="AG188" s="326">
        <f>AF188*MoM!AK188/100*$A188</f>
        <v>0.2578849728</v>
      </c>
      <c r="AH188" s="326">
        <f>AG188*MoM!AL188/100*$A188</f>
        <v>0.25855547372928001</v>
      </c>
      <c r="AI188" s="326">
        <f>AH188*MoM!AM188/100*$A188</f>
        <v>0.25757296292910875</v>
      </c>
      <c r="AJ188" s="326">
        <f>AI188*MoM!AN188/100*$A188</f>
        <v>0.25682600133661432</v>
      </c>
      <c r="AK188" s="326">
        <f>AJ188*MoM!AO188/100*$A188</f>
        <v>0.25844400514503496</v>
      </c>
      <c r="AL188" s="326">
        <f>AK188*MoM!AP188/100*$A188</f>
        <v>0.25818556113988994</v>
      </c>
      <c r="AM188" s="326">
        <f>AL188*MoM!AQ188/100*$A188</f>
        <v>0.25562952408460504</v>
      </c>
      <c r="AN188" s="326">
        <f>AM188*MoM!AR188/100*$A188</f>
        <v>0.2569332346574365</v>
      </c>
      <c r="AO188" s="326">
        <f>AN188*MoM!AS188/100*$A188</f>
        <v>0.25924563376935345</v>
      </c>
      <c r="AP188" s="326">
        <f>AO188*MoM!AT188/100*$A188</f>
        <v>0.26023076717767696</v>
      </c>
      <c r="AQ188" s="327">
        <f>IF($A188=1,INDEX('2026'!$C:$C, MATCH(Веса!$F188,'2026'!$B:$B,0)),0)</f>
        <v>0.248</v>
      </c>
      <c r="AR188" s="326">
        <f>AQ188*MoM!AV188/100*$A188</f>
        <v>0.24958720000000001</v>
      </c>
      <c r="AS188" s="326">
        <f>AR188*MoM!AW188/100*$A188</f>
        <v>0.24961215872000003</v>
      </c>
      <c r="AT188" s="326">
        <f>AS188*MoM!AX188/100*$A188</f>
        <v>0.25133448261516805</v>
      </c>
      <c r="AU188" s="326">
        <f>AT188*MoM!AY188/100*$A188</f>
        <v>0.24967567502990795</v>
      </c>
    </row>
    <row r="189" spans="1:47" x14ac:dyDescent="0.45">
      <c r="A189" s="326">
        <f>IF(ToSep25!AZ189=0,0,1)</f>
        <v>1</v>
      </c>
      <c r="B189" s="202" t="s">
        <v>188</v>
      </c>
      <c r="C189" s="202" t="s">
        <v>188</v>
      </c>
      <c r="D189" s="202" t="s">
        <v>188</v>
      </c>
      <c r="E189" s="202" t="s">
        <v>188</v>
      </c>
      <c r="F189" s="202" t="s">
        <v>188</v>
      </c>
      <c r="G189" s="327">
        <f>IF($A189=1,INDEX('2023'!$C:$C,MATCH(Веса!$C189,'2023'!$B:$B,0)),0)</f>
        <v>0.246</v>
      </c>
      <c r="H189" s="326">
        <f>G189*MoM!L189/100*$A189</f>
        <v>0.24600000000000002</v>
      </c>
      <c r="I189" s="326">
        <f>H189*MoM!M189/100*$A189</f>
        <v>0.24666420000000003</v>
      </c>
      <c r="J189" s="326">
        <f>I189*MoM!N189/100*$A189</f>
        <v>0.24543087900000005</v>
      </c>
      <c r="K189" s="326">
        <f>J189*MoM!O189/100*$A189</f>
        <v>0.24449824165980005</v>
      </c>
      <c r="L189" s="326">
        <f>K189*MoM!P189/100*$A189</f>
        <v>0.24459604095646398</v>
      </c>
      <c r="M189" s="326">
        <f>L189*MoM!Q189/100*$A189</f>
        <v>0.24322630312710777</v>
      </c>
      <c r="N189" s="326">
        <f>M189*MoM!R189/100*$A189</f>
        <v>0.2437370783636747</v>
      </c>
      <c r="O189" s="326">
        <f>N189*MoM!S189/100*$A189</f>
        <v>0.24385894690285653</v>
      </c>
      <c r="P189" s="326">
        <f>O189*MoM!T189/100*$A189</f>
        <v>0.24449298016480397</v>
      </c>
      <c r="Q189" s="326">
        <f>P189*MoM!U189/100*$A189</f>
        <v>0.24525090840331487</v>
      </c>
      <c r="R189" s="326">
        <f>Q189*MoM!V189/100*$A189</f>
        <v>0.24691861458045744</v>
      </c>
      <c r="S189" s="327">
        <f>IF($A189=1,INDEX('2024'!$B:$B,MATCH(Веса!D189,'2024'!$A:$A,0)),0)</f>
        <v>0.23799999999999999</v>
      </c>
      <c r="T189" s="326">
        <f>S189*MoM!X189/100*$A189</f>
        <v>0.23961840000000001</v>
      </c>
      <c r="U189" s="326">
        <f>T189*MoM!Y189/100*$A189</f>
        <v>0.23913916320000003</v>
      </c>
      <c r="V189" s="326">
        <f>U189*MoM!Z189/100*$A189</f>
        <v>0.23947395802848004</v>
      </c>
      <c r="W189" s="326">
        <f>V189*MoM!AA189/100*$A189</f>
        <v>0.23899501011242308</v>
      </c>
      <c r="X189" s="326">
        <f>W189*MoM!AB189/100*$A189</f>
        <v>0.23861261809624321</v>
      </c>
      <c r="Y189" s="326">
        <f>X189*MoM!AC189/100*$A189</f>
        <v>0.24030676768472653</v>
      </c>
      <c r="Z189" s="326">
        <f>Y189*MoM!AD189/100*$A189</f>
        <v>0.23898508046246053</v>
      </c>
      <c r="AA189" s="326">
        <f>Z189*MoM!AE189/100*$A189</f>
        <v>0.23912847151073802</v>
      </c>
      <c r="AB189" s="326">
        <f>AA189*MoM!AF189/100*$A189</f>
        <v>0.23829152186045044</v>
      </c>
      <c r="AC189" s="326">
        <f>AB189*MoM!AG189/100*$A189</f>
        <v>0.23826769270826439</v>
      </c>
      <c r="AD189" s="326">
        <f>AC189*MoM!AH189/100*$A189</f>
        <v>0.23964964532597233</v>
      </c>
      <c r="AE189" s="327">
        <f>IF($A189=1,INDEX('2025'!$C:$C,MATCH(Веса!$E189,'2025'!$B:$B,0)),0)</f>
        <v>0.22500000000000001</v>
      </c>
      <c r="AF189" s="326">
        <f>AE189*MoM!AJ189/100*$A189</f>
        <v>0.22509000000000001</v>
      </c>
      <c r="AG189" s="326">
        <f>AF189*MoM!AK189/100*$A189</f>
        <v>0.22427967600000001</v>
      </c>
      <c r="AH189" s="326">
        <f>AG189*MoM!AL189/100*$A189</f>
        <v>0.22499737096319999</v>
      </c>
      <c r="AI189" s="326">
        <f>AH189*MoM!AM189/100*$A189</f>
        <v>0.22423237990192513</v>
      </c>
      <c r="AJ189" s="326">
        <f>AI189*MoM!AN189/100*$A189</f>
        <v>0.22324575743035666</v>
      </c>
      <c r="AK189" s="326">
        <f>AJ189*MoM!AO189/100*$A189</f>
        <v>0.22389317012690468</v>
      </c>
      <c r="AL189" s="326">
        <f>AK189*MoM!AP189/100*$A189</f>
        <v>0.22438573510118387</v>
      </c>
      <c r="AM189" s="326">
        <f>AL189*MoM!AQ189/100*$A189</f>
        <v>0.22315161355812738</v>
      </c>
      <c r="AN189" s="326">
        <f>AM189*MoM!AR189/100*$A189</f>
        <v>0.22453515356218776</v>
      </c>
      <c r="AO189" s="326">
        <f>AN189*MoM!AS189/100*$A189</f>
        <v>0.22502913090002458</v>
      </c>
      <c r="AP189" s="326">
        <f>AO189*MoM!AT189/100*$A189</f>
        <v>0.22610927072834472</v>
      </c>
      <c r="AQ189" s="327">
        <f>IF($A189=1,INDEX('2026'!$C:$C, MATCH(Веса!$F189,'2026'!$B:$B,0)),0)</f>
        <v>0.27</v>
      </c>
      <c r="AR189" s="326">
        <f>AQ189*MoM!AV189/100*$A189</f>
        <v>0.27194400000000002</v>
      </c>
      <c r="AS189" s="326">
        <f>AR189*MoM!AW189/100*$A189</f>
        <v>0.27387480240000001</v>
      </c>
      <c r="AT189" s="326">
        <f>AS189*MoM!AX189/100*$A189</f>
        <v>0.27390218988024001</v>
      </c>
      <c r="AU189" s="326">
        <f>AT189*MoM!AY189/100*$A189</f>
        <v>0.2737652387852999</v>
      </c>
    </row>
    <row r="190" spans="1:47" x14ac:dyDescent="0.45">
      <c r="A190" s="326">
        <f>IF(ToSep25!AZ190=0,0,1)</f>
        <v>1</v>
      </c>
      <c r="B190" s="202" t="s">
        <v>189</v>
      </c>
      <c r="C190" s="202" t="s">
        <v>189</v>
      </c>
      <c r="D190" s="202" t="s">
        <v>189</v>
      </c>
      <c r="E190" s="202" t="s">
        <v>189</v>
      </c>
      <c r="F190" s="202" t="s">
        <v>189</v>
      </c>
      <c r="G190" s="327">
        <f>IF($A190=1,INDEX('2023'!$C:$C,MATCH(Веса!$C190,'2023'!$B:$B,0)),0)</f>
        <v>9.1999999999999998E-2</v>
      </c>
      <c r="H190" s="326">
        <f>G190*MoM!L190/100*$A190</f>
        <v>9.1843599999999997E-2</v>
      </c>
      <c r="I190" s="326">
        <f>H190*MoM!M190/100*$A190</f>
        <v>9.1834415639999986E-2</v>
      </c>
      <c r="J190" s="326">
        <f>I190*MoM!N190/100*$A190</f>
        <v>9.2229303627251985E-2</v>
      </c>
      <c r="K190" s="326">
        <f>J190*MoM!O190/100*$A190</f>
        <v>9.1924946925282053E-2</v>
      </c>
      <c r="L190" s="326">
        <f>K190*MoM!P190/100*$A190</f>
        <v>9.2200721766057897E-2</v>
      </c>
      <c r="M190" s="326">
        <f>L190*MoM!Q190/100*$A190</f>
        <v>9.2016320322525769E-2</v>
      </c>
      <c r="N190" s="326">
        <f>M190*MoM!R190/100*$A190</f>
        <v>9.2430393763977145E-2</v>
      </c>
      <c r="O190" s="326">
        <f>N190*MoM!S190/100*$A190</f>
        <v>9.2374935527718749E-2</v>
      </c>
      <c r="P190" s="326">
        <f>O190*MoM!T190/100*$A190</f>
        <v>9.2245610617979937E-2</v>
      </c>
      <c r="Q190" s="326">
        <f>P190*MoM!U190/100*$A190</f>
        <v>9.3011249186109174E-2</v>
      </c>
      <c r="R190" s="326">
        <f>Q190*MoM!V190/100*$A190</f>
        <v>9.310426043529528E-2</v>
      </c>
      <c r="S190" s="327">
        <f>IF($A190=1,INDEX('2024'!$B:$B,MATCH(Веса!D190,'2024'!$A:$A,0)),0)</f>
        <v>7.5999999999999998E-2</v>
      </c>
      <c r="T190" s="326">
        <f>S190*MoM!X190/100*$A190</f>
        <v>7.64788E-2</v>
      </c>
      <c r="U190" s="326">
        <f>T190*MoM!Y190/100*$A190</f>
        <v>7.7105926159999991E-2</v>
      </c>
      <c r="V190" s="326">
        <f>U190*MoM!Z190/100*$A190</f>
        <v>7.6944003715063991E-2</v>
      </c>
      <c r="W190" s="326">
        <f>V190*MoM!AA190/100*$A190</f>
        <v>7.7567250145156016E-2</v>
      </c>
      <c r="X190" s="326">
        <f>W190*MoM!AB190/100*$A190</f>
        <v>7.7396602194836669E-2</v>
      </c>
      <c r="Y190" s="326">
        <f>X190*MoM!AC190/100*$A190</f>
        <v>7.7388862534617187E-2</v>
      </c>
      <c r="Z190" s="326">
        <f>Y190*MoM!AD190/100*$A190</f>
        <v>7.7582334690953728E-2</v>
      </c>
      <c r="AA190" s="326">
        <f>Z190*MoM!AE190/100*$A190</f>
        <v>7.7815081695026586E-2</v>
      </c>
      <c r="AB190" s="326">
        <f>AA190*MoM!AF190/100*$A190</f>
        <v>7.7900678284891112E-2</v>
      </c>
      <c r="AC190" s="326">
        <f>AB190*MoM!AG190/100*$A190</f>
        <v>7.8227861133687654E-2</v>
      </c>
      <c r="AD190" s="326">
        <f>AC190*MoM!AH190/100*$A190</f>
        <v>7.8626823225469475E-2</v>
      </c>
      <c r="AE190" s="327">
        <f>IF($A190=1,INDEX('2025'!$C:$C,MATCH(Веса!$E190,'2025'!$B:$B,0)),0)</f>
        <v>7.0999999999999994E-2</v>
      </c>
      <c r="AF190" s="326">
        <f>AE190*MoM!AJ190/100*$A190</f>
        <v>7.1866199999999991E-2</v>
      </c>
      <c r="AG190" s="326">
        <f>AF190*MoM!AK190/100*$A190</f>
        <v>7.1571548579999991E-2</v>
      </c>
      <c r="AH190" s="326">
        <f>AG190*MoM!AL190/100*$A190</f>
        <v>7.2487664401823984E-2</v>
      </c>
      <c r="AI190" s="326">
        <f>AH190*MoM!AM190/100*$A190</f>
        <v>7.2668883562828551E-2</v>
      </c>
      <c r="AJ190" s="326">
        <f>AI190*MoM!AN190/100*$A190</f>
        <v>7.3337437291606578E-2</v>
      </c>
      <c r="AK190" s="326">
        <f>AJ190*MoM!AO190/100*$A190</f>
        <v>7.3850799352647822E-2</v>
      </c>
      <c r="AL190" s="326">
        <f>AK190*MoM!AP190/100*$A190</f>
        <v>7.4131432390187879E-2</v>
      </c>
      <c r="AM190" s="326">
        <f>AL190*MoM!AQ190/100*$A190</f>
        <v>7.4420544976509614E-2</v>
      </c>
      <c r="AN190" s="326">
        <f>AM190*MoM!AR190/100*$A190</f>
        <v>7.4651248665936795E-2</v>
      </c>
      <c r="AO190" s="326">
        <f>AN190*MoM!AS190/100*$A190</f>
        <v>7.5330575028796809E-2</v>
      </c>
      <c r="AP190" s="326">
        <f>AO190*MoM!AT190/100*$A190</f>
        <v>7.5963351859038714E-2</v>
      </c>
      <c r="AQ190" s="327">
        <f>IF($A190=1,INDEX('2026'!$C:$C, MATCH(Веса!$F190,'2026'!$B:$B,0)),0)</f>
        <v>7.3999999999999996E-2</v>
      </c>
      <c r="AR190" s="326">
        <f>AQ190*MoM!AV190/100*$A190</f>
        <v>7.4991599999999992E-2</v>
      </c>
      <c r="AS190" s="326">
        <f>AR190*MoM!AW190/100*$A190</f>
        <v>7.4676635279999987E-2</v>
      </c>
      <c r="AT190" s="326">
        <f>AS190*MoM!AX190/100*$A190</f>
        <v>7.5109759764623987E-2</v>
      </c>
      <c r="AU190" s="326">
        <f>AT190*MoM!AY190/100*$A190</f>
        <v>7.5042160980835826E-2</v>
      </c>
    </row>
    <row r="191" spans="1:47" x14ac:dyDescent="0.45">
      <c r="A191" s="326">
        <f>IF(ToSep25!AZ191=0,0,1)</f>
        <v>1</v>
      </c>
      <c r="B191" s="202" t="s">
        <v>190</v>
      </c>
      <c r="C191" s="202" t="s">
        <v>190</v>
      </c>
      <c r="D191" s="202" t="s">
        <v>190</v>
      </c>
      <c r="E191" s="202" t="s">
        <v>190</v>
      </c>
      <c r="F191" s="202" t="s">
        <v>190</v>
      </c>
      <c r="G191" s="327">
        <f>IF($A191=1,INDEX('2023'!$C:$C,MATCH(Веса!$C191,'2023'!$B:$B,0)),0)</f>
        <v>0.34499999999999997</v>
      </c>
      <c r="H191" s="326">
        <f>G191*MoM!L191/100*$A191</f>
        <v>0.34689749999999997</v>
      </c>
      <c r="I191" s="326">
        <f>H191*MoM!M191/100*$A191</f>
        <v>0.3455792895</v>
      </c>
      <c r="J191" s="326">
        <f>I191*MoM!N191/100*$A191</f>
        <v>0.34844759760284999</v>
      </c>
      <c r="K191" s="326">
        <f>J191*MoM!O191/100*$A191</f>
        <v>0.34945809563589825</v>
      </c>
      <c r="L191" s="326">
        <f>K191*MoM!P191/100*$A191</f>
        <v>0.3478855342055367</v>
      </c>
      <c r="M191" s="326">
        <f>L191*MoM!Q191/100*$A191</f>
        <v>0.34872045948762997</v>
      </c>
      <c r="N191" s="326">
        <f>M191*MoM!R191/100*$A191</f>
        <v>0.35360254592045687</v>
      </c>
      <c r="O191" s="326">
        <f>N191*MoM!S191/100*$A191</f>
        <v>0.35745681367098991</v>
      </c>
      <c r="P191" s="326">
        <f>O191*MoM!T191/100*$A191</f>
        <v>0.35652742595544529</v>
      </c>
      <c r="Q191" s="326">
        <f>P191*MoM!U191/100*$A191</f>
        <v>0.35998574198721306</v>
      </c>
      <c r="R191" s="326">
        <f>Q191*MoM!V191/100*$A191</f>
        <v>0.35710585605131534</v>
      </c>
      <c r="S191" s="327">
        <f>IF($A191=1,INDEX('2024'!$B:$B,MATCH(Веса!D191,'2024'!$A:$A,0)),0)</f>
        <v>0.36599999999999999</v>
      </c>
      <c r="T191" s="326">
        <f>S191*MoM!X191/100*$A191</f>
        <v>0.37456440000000002</v>
      </c>
      <c r="U191" s="326">
        <f>T191*MoM!Y191/100*$A191</f>
        <v>0.38100690768000001</v>
      </c>
      <c r="V191" s="326">
        <f>U191*MoM!Z191/100*$A191</f>
        <v>0.38546468849985599</v>
      </c>
      <c r="W191" s="326">
        <f>V191*MoM!AA191/100*$A191</f>
        <v>0.3915935770470037</v>
      </c>
      <c r="X191" s="326">
        <f>W191*MoM!AB191/100*$A191</f>
        <v>0.39241592355880234</v>
      </c>
      <c r="Y191" s="326">
        <f>X191*MoM!AC191/100*$A191</f>
        <v>0.39323999699827583</v>
      </c>
      <c r="Z191" s="326">
        <f>Y191*MoM!AD191/100*$A191</f>
        <v>0.39292540500067724</v>
      </c>
      <c r="AA191" s="326">
        <f>Z191*MoM!AE191/100*$A191</f>
        <v>0.39712970683418447</v>
      </c>
      <c r="AB191" s="326">
        <f>AA191*MoM!AF191/100*$A191</f>
        <v>0.40165698549209417</v>
      </c>
      <c r="AC191" s="326">
        <f>AB191*MoM!AG191/100*$A191</f>
        <v>0.40406692740504674</v>
      </c>
      <c r="AD191" s="326">
        <f>AC191*MoM!AH191/100*$A191</f>
        <v>0.40721864943880609</v>
      </c>
      <c r="AE191" s="327">
        <f>IF($A191=1,INDEX('2025'!$C:$C,MATCH(Веса!$E191,'2025'!$B:$B,0)),0)</f>
        <v>0.35599999999999998</v>
      </c>
      <c r="AF191" s="326">
        <f>AE191*MoM!AJ191/100*$A191</f>
        <v>0.3582072</v>
      </c>
      <c r="AG191" s="326">
        <f>AF191*MoM!AK191/100*$A191</f>
        <v>0.35412363792000001</v>
      </c>
      <c r="AH191" s="326">
        <f>AG191*MoM!AL191/100*$A191</f>
        <v>0.35787734848195202</v>
      </c>
      <c r="AI191" s="326">
        <f>AH191*MoM!AM191/100*$A191</f>
        <v>0.35490696648955178</v>
      </c>
      <c r="AJ191" s="326">
        <f>AI191*MoM!AN191/100*$A191</f>
        <v>0.3528130153872634</v>
      </c>
      <c r="AK191" s="326">
        <f>AJ191*MoM!AO191/100*$A191</f>
        <v>0.3524249210703374</v>
      </c>
      <c r="AL191" s="326">
        <f>AK191*MoM!AP191/100*$A191</f>
        <v>0.35425753065990312</v>
      </c>
      <c r="AM191" s="326">
        <f>AL191*MoM!AQ191/100*$A191</f>
        <v>0.36024448292805544</v>
      </c>
      <c r="AN191" s="326">
        <f>AM191*MoM!AR191/100*$A191</f>
        <v>0.36485561230953456</v>
      </c>
      <c r="AO191" s="326">
        <f>AN191*MoM!AS191/100*$A191</f>
        <v>0.3674096015957013</v>
      </c>
      <c r="AP191" s="326">
        <f>AO191*MoM!AT191/100*$A191</f>
        <v>0.37225940833676452</v>
      </c>
      <c r="AQ191" s="327">
        <f>IF($A191=1,INDEX('2026'!$C:$C, MATCH(Веса!$F191,'2026'!$B:$B,0)),0)</f>
        <v>0.36899999999999999</v>
      </c>
      <c r="AR191" s="326">
        <f>AQ191*MoM!AV191/100*$A191</f>
        <v>0.37453500000000001</v>
      </c>
      <c r="AS191" s="326">
        <f>AR191*MoM!AW191/100*$A191</f>
        <v>0.37442263949999999</v>
      </c>
      <c r="AT191" s="326">
        <f>AS191*MoM!AX191/100*$A191</f>
        <v>0.37880338438215</v>
      </c>
      <c r="AU191" s="326">
        <f>AT191*MoM!AY191/100*$A191</f>
        <v>0.38020495690436396</v>
      </c>
    </row>
    <row r="192" spans="1:47" x14ac:dyDescent="0.45">
      <c r="A192" s="326">
        <f>IF(ToSep25!AZ192=0,0,1)</f>
        <v>1</v>
      </c>
      <c r="B192" s="202" t="s">
        <v>191</v>
      </c>
      <c r="C192" s="202" t="s">
        <v>191</v>
      </c>
      <c r="D192" s="202" t="s">
        <v>191</v>
      </c>
      <c r="E192" s="202" t="s">
        <v>191</v>
      </c>
      <c r="F192" s="202" t="s">
        <v>191</v>
      </c>
      <c r="G192" s="327">
        <f>IF($A192=1,INDEX('2023'!$C:$C,MATCH(Веса!$C192,'2023'!$B:$B,0)),0)</f>
        <v>0.2</v>
      </c>
      <c r="H192" s="326">
        <f>G192*MoM!L192/100*$A192</f>
        <v>0.19975999999999999</v>
      </c>
      <c r="I192" s="326">
        <f>H192*MoM!M192/100*$A192</f>
        <v>0.19940043199999999</v>
      </c>
      <c r="J192" s="326">
        <f>I192*MoM!N192/100*$A192</f>
        <v>0.19904151122239999</v>
      </c>
      <c r="K192" s="326">
        <f>J192*MoM!O192/100*$A192</f>
        <v>0.19969834820943391</v>
      </c>
      <c r="L192" s="326">
        <f>K192*MoM!P192/100*$A192</f>
        <v>0.20019759407995749</v>
      </c>
      <c r="M192" s="326">
        <f>L192*MoM!Q192/100*$A192</f>
        <v>0.19885627019962179</v>
      </c>
      <c r="N192" s="326">
        <f>M192*MoM!R192/100*$A192</f>
        <v>0.20038746348015887</v>
      </c>
      <c r="O192" s="326">
        <f>N192*MoM!S192/100*$A192</f>
        <v>0.20110885834868741</v>
      </c>
      <c r="P192" s="326">
        <f>O192*MoM!T192/100*$A192</f>
        <v>0.20028431202945779</v>
      </c>
      <c r="Q192" s="326">
        <f>P192*MoM!U192/100*$A192</f>
        <v>0.20092522182795203</v>
      </c>
      <c r="R192" s="326">
        <f>Q192*MoM!V192/100*$A192</f>
        <v>0.20180929280399501</v>
      </c>
      <c r="S192" s="327">
        <f>IF($A192=1,INDEX('2024'!$B:$B,MATCH(Веса!D192,'2024'!$A:$A,0)),0)</f>
        <v>0.18099999999999999</v>
      </c>
      <c r="T192" s="326">
        <f>S192*MoM!X192/100*$A192</f>
        <v>0.18096380000000001</v>
      </c>
      <c r="U192" s="326">
        <f>T192*MoM!Y192/100*$A192</f>
        <v>0.1820495828</v>
      </c>
      <c r="V192" s="326">
        <f>U192*MoM!Z192/100*$A192</f>
        <v>0.1820495828</v>
      </c>
      <c r="W192" s="326">
        <f>V192*MoM!AA192/100*$A192</f>
        <v>0.18197676296687998</v>
      </c>
      <c r="X192" s="326">
        <f>W192*MoM!AB192/100*$A192</f>
        <v>0.18441525159063615</v>
      </c>
      <c r="Y192" s="326">
        <f>X192*MoM!AC192/100*$A192</f>
        <v>0.18454434226674959</v>
      </c>
      <c r="Z192" s="326">
        <f>Y192*MoM!AD192/100*$A192</f>
        <v>0.18271735327830879</v>
      </c>
      <c r="AA192" s="326">
        <f>Z192*MoM!AE192/100*$A192</f>
        <v>0.18282698369027578</v>
      </c>
      <c r="AB192" s="326">
        <f>AA192*MoM!AF192/100*$A192</f>
        <v>0.18271728750006161</v>
      </c>
      <c r="AC192" s="326">
        <f>AB192*MoM!AG192/100*$A192</f>
        <v>0.18238839638256149</v>
      </c>
      <c r="AD192" s="326">
        <f>AC192*MoM!AH192/100*$A192</f>
        <v>0.18302675576990043</v>
      </c>
      <c r="AE192" s="327">
        <f>IF($A192=1,INDEX('2025'!$C:$C,MATCH(Веса!$E192,'2025'!$B:$B,0)),0)</f>
        <v>0.17299999999999999</v>
      </c>
      <c r="AF192" s="326">
        <f>AE192*MoM!AJ192/100*$A192</f>
        <v>0.1715295</v>
      </c>
      <c r="AG192" s="326">
        <f>AF192*MoM!AK192/100*$A192</f>
        <v>0.17192401785</v>
      </c>
      <c r="AH192" s="326">
        <f>AG192*MoM!AL192/100*$A192</f>
        <v>0.17206155706428</v>
      </c>
      <c r="AI192" s="326">
        <f>AH192*MoM!AM192/100*$A192</f>
        <v>0.17127007390178431</v>
      </c>
      <c r="AJ192" s="326">
        <f>AI192*MoM!AN192/100*$A192</f>
        <v>0.1722291863156343</v>
      </c>
      <c r="AK192" s="326">
        <f>AJ192*MoM!AO192/100*$A192</f>
        <v>0.17148860081447709</v>
      </c>
      <c r="AL192" s="326">
        <f>AK192*MoM!AP192/100*$A192</f>
        <v>0.17358076174441373</v>
      </c>
      <c r="AM192" s="326">
        <f>AL192*MoM!AQ192/100*$A192</f>
        <v>0.17333774867797153</v>
      </c>
      <c r="AN192" s="326">
        <f>AM192*MoM!AR192/100*$A192</f>
        <v>0.17333774867797153</v>
      </c>
      <c r="AO192" s="326">
        <f>AN192*MoM!AS192/100*$A192</f>
        <v>0.17524446391342921</v>
      </c>
      <c r="AP192" s="326">
        <f>AO192*MoM!AT192/100*$A192</f>
        <v>0.17524446391342921</v>
      </c>
      <c r="AQ192" s="327">
        <f>IF($A192=1,INDEX('2026'!$C:$C, MATCH(Веса!$F192,'2026'!$B:$B,0)),0)</f>
        <v>0.16900000000000001</v>
      </c>
      <c r="AR192" s="326">
        <f>AQ192*MoM!AV192/100*$A192</f>
        <v>0.16954080000000002</v>
      </c>
      <c r="AS192" s="326">
        <f>AR192*MoM!AW192/100*$A192</f>
        <v>0.17089712640000002</v>
      </c>
      <c r="AT192" s="326">
        <f>AS192*MoM!AX192/100*$A192</f>
        <v>0.16980338479104001</v>
      </c>
      <c r="AU192" s="326">
        <f>AT192*MoM!AY192/100*$A192</f>
        <v>0.1717900843930952</v>
      </c>
    </row>
    <row r="193" spans="1:47" x14ac:dyDescent="0.45">
      <c r="A193" s="326">
        <f>IF(ToSep25!AZ193=0,0,1)</f>
        <v>1</v>
      </c>
      <c r="B193" s="202" t="s">
        <v>192</v>
      </c>
      <c r="C193" s="202" t="s">
        <v>192</v>
      </c>
      <c r="D193" s="202" t="s">
        <v>192</v>
      </c>
      <c r="E193" s="202" t="s">
        <v>192</v>
      </c>
      <c r="F193" s="202" t="s">
        <v>192</v>
      </c>
      <c r="G193" s="327">
        <f>IF($A193=1,INDEX('2023'!$C:$C,MATCH(Веса!$C193,'2023'!$B:$B,0)),0)</f>
        <v>0.14000000000000001</v>
      </c>
      <c r="H193" s="326">
        <f>G193*MoM!L193/100*$A193</f>
        <v>0.14043400000000003</v>
      </c>
      <c r="I193" s="326">
        <f>H193*MoM!M193/100*$A193</f>
        <v>0.13949309220000003</v>
      </c>
      <c r="J193" s="326">
        <f>I193*MoM!N193/100*$A193</f>
        <v>0.14169708305676004</v>
      </c>
      <c r="K193" s="326">
        <f>J193*MoM!O193/100*$A193</f>
        <v>0.1405493366840003</v>
      </c>
      <c r="L193" s="326">
        <f>K193*MoM!P193/100*$A193</f>
        <v>0.14149101723978311</v>
      </c>
      <c r="M193" s="326">
        <f>L193*MoM!Q193/100*$A193</f>
        <v>0.14095335137427192</v>
      </c>
      <c r="N193" s="326">
        <f>M193*MoM!R193/100*$A193</f>
        <v>0.14102382804995905</v>
      </c>
      <c r="O193" s="326">
        <f>N193*MoM!S193/100*$A193</f>
        <v>0.14095331613593406</v>
      </c>
      <c r="P193" s="326">
        <f>O193*MoM!T193/100*$A193</f>
        <v>0.14077007682495737</v>
      </c>
      <c r="Q193" s="326">
        <f>P193*MoM!U193/100*$A193</f>
        <v>0.14107977099397229</v>
      </c>
      <c r="R193" s="326">
        <f>Q193*MoM!V193/100*$A193</f>
        <v>0.14120674278786688</v>
      </c>
      <c r="S193" s="327">
        <f>IF($A193=1,INDEX('2024'!$B:$B,MATCH(Веса!D193,'2024'!$A:$A,0)),0)</f>
        <v>0.124</v>
      </c>
      <c r="T193" s="326">
        <f>S193*MoM!X193/100*$A193</f>
        <v>0.12502920000000001</v>
      </c>
      <c r="U193" s="326">
        <f>T193*MoM!Y193/100*$A193</f>
        <v>0.12400396056000001</v>
      </c>
      <c r="V193" s="326">
        <f>U193*MoM!Z193/100*$A193</f>
        <v>0.12443797442196</v>
      </c>
      <c r="W193" s="326">
        <f>V193*MoM!AA193/100*$A193</f>
        <v>0.12442553062451779</v>
      </c>
      <c r="X193" s="326">
        <f>W193*MoM!AB193/100*$A193</f>
        <v>0.12507254338376528</v>
      </c>
      <c r="Y193" s="326">
        <f>X193*MoM!AC193/100*$A193</f>
        <v>0.12522263043582579</v>
      </c>
      <c r="Z193" s="326">
        <f>Y193*MoM!AD193/100*$A193</f>
        <v>0.12482191801843116</v>
      </c>
      <c r="AA193" s="326">
        <f>Z193*MoM!AE193/100*$A193</f>
        <v>0.12524631253969384</v>
      </c>
      <c r="AB193" s="326">
        <f>AA193*MoM!AF193/100*$A193</f>
        <v>0.12478290118329698</v>
      </c>
      <c r="AC193" s="326">
        <f>AB193*MoM!AG193/100*$A193</f>
        <v>0.12499503211530857</v>
      </c>
      <c r="AD193" s="326">
        <f>AC193*MoM!AH193/100*$A193</f>
        <v>0.12512002714742387</v>
      </c>
      <c r="AE193" s="327">
        <f>IF($A193=1,INDEX('2025'!$C:$C,MATCH(Веса!$E193,'2025'!$B:$B,0)),0)</f>
        <v>0.11600000000000001</v>
      </c>
      <c r="AF193" s="326">
        <f>AE193*MoM!AJ193/100*$A193</f>
        <v>0.1165104</v>
      </c>
      <c r="AG193" s="326">
        <f>AF193*MoM!AK193/100*$A193</f>
        <v>0.11583463968</v>
      </c>
      <c r="AH193" s="326">
        <f>AG193*MoM!AL193/100*$A193</f>
        <v>0.11692348529299201</v>
      </c>
      <c r="AI193" s="326">
        <f>AH193*MoM!AM193/100*$A193</f>
        <v>0.11677148476211112</v>
      </c>
      <c r="AJ193" s="326">
        <f>AI193*MoM!AN193/100*$A193</f>
        <v>0.11705173632554018</v>
      </c>
      <c r="AK193" s="326">
        <f>AJ193*MoM!AO193/100*$A193</f>
        <v>0.11753164844447489</v>
      </c>
      <c r="AL193" s="326">
        <f>AK193*MoM!AP193/100*$A193</f>
        <v>0.1176844395874527</v>
      </c>
      <c r="AM193" s="326">
        <f>AL193*MoM!AQ193/100*$A193</f>
        <v>0.1177315133632877</v>
      </c>
      <c r="AN193" s="326">
        <f>AM193*MoM!AR193/100*$A193</f>
        <v>0.11795520323867795</v>
      </c>
      <c r="AO193" s="326">
        <f>AN193*MoM!AS193/100*$A193</f>
        <v>0.11940605223851369</v>
      </c>
      <c r="AP193" s="326">
        <f>AO193*MoM!AT193/100*$A193</f>
        <v>0.12022995399895944</v>
      </c>
      <c r="AQ193" s="327">
        <f>IF($A193=1,INDEX('2026'!$C:$C, MATCH(Веса!$F193,'2026'!$B:$B,0)),0)</f>
        <v>0.105</v>
      </c>
      <c r="AR193" s="326">
        <f>AQ193*MoM!AV193/100*$A193</f>
        <v>0.10568250000000001</v>
      </c>
      <c r="AS193" s="326">
        <f>AR193*MoM!AW193/100*$A193</f>
        <v>0.10539715725000003</v>
      </c>
      <c r="AT193" s="326">
        <f>AS193*MoM!AX193/100*$A193</f>
        <v>0.10604007990922502</v>
      </c>
      <c r="AU193" s="326">
        <f>AT193*MoM!AY193/100*$A193</f>
        <v>0.10652786427680745</v>
      </c>
    </row>
    <row r="194" spans="1:47" x14ac:dyDescent="0.45">
      <c r="A194" s="326">
        <f>IF(ToSep25!AZ194=0,0,1)</f>
        <v>1</v>
      </c>
      <c r="B194" s="202" t="s">
        <v>193</v>
      </c>
      <c r="C194" s="202" t="s">
        <v>193</v>
      </c>
      <c r="D194" s="202" t="s">
        <v>193</v>
      </c>
      <c r="E194" s="202" t="s">
        <v>193</v>
      </c>
      <c r="F194" s="202" t="s">
        <v>193</v>
      </c>
      <c r="G194" s="327">
        <f>IF($A194=1,INDEX('2023'!$C:$C,MATCH(Веса!$C194,'2023'!$B:$B,0)),0)</f>
        <v>8.7999999999999995E-2</v>
      </c>
      <c r="H194" s="326">
        <f>G194*MoM!L194/100*$A194</f>
        <v>8.7788799999999986E-2</v>
      </c>
      <c r="I194" s="326">
        <f>H194*MoM!M194/100*$A194</f>
        <v>8.7156720639999991E-2</v>
      </c>
      <c r="J194" s="326">
        <f>I194*MoM!N194/100*$A194</f>
        <v>8.6999838542847985E-2</v>
      </c>
      <c r="K194" s="326">
        <f>J194*MoM!O194/100*$A194</f>
        <v>8.6756238994928001E-2</v>
      </c>
      <c r="L194" s="326">
        <f>K194*MoM!P194/100*$A194</f>
        <v>8.6322457799953373E-2</v>
      </c>
      <c r="M194" s="326">
        <f>L194*MoM!Q194/100*$A194</f>
        <v>8.5381543009933877E-2</v>
      </c>
      <c r="N194" s="326">
        <f>M194*MoM!R194/100*$A194</f>
        <v>8.5176627306710037E-2</v>
      </c>
      <c r="O194" s="326">
        <f>N194*MoM!S194/100*$A194</f>
        <v>8.5006274052096611E-2</v>
      </c>
      <c r="P194" s="326">
        <f>O194*MoM!T194/100*$A194</f>
        <v>8.4946769660260144E-2</v>
      </c>
      <c r="Q194" s="326">
        <f>P194*MoM!U194/100*$A194</f>
        <v>8.5133652553512712E-2</v>
      </c>
      <c r="R194" s="326">
        <f>Q194*MoM!V194/100*$A194</f>
        <v>8.5261353032342987E-2</v>
      </c>
      <c r="S194" s="327">
        <f>IF($A194=1,INDEX('2024'!$B:$B,MATCH(Веса!D194,'2024'!$A:$A,0)),0)</f>
        <v>7.6999999999999999E-2</v>
      </c>
      <c r="T194" s="326">
        <f>S194*MoM!X194/100*$A194</f>
        <v>7.7284900000000004E-2</v>
      </c>
      <c r="U194" s="326">
        <f>T194*MoM!Y194/100*$A194</f>
        <v>7.7377641880000014E-2</v>
      </c>
      <c r="V194" s="326">
        <f>U194*MoM!Z194/100*$A194</f>
        <v>7.6843736151028019E-2</v>
      </c>
      <c r="W194" s="326">
        <f>V194*MoM!AA194/100*$A194</f>
        <v>7.7197217337322752E-2</v>
      </c>
      <c r="X194" s="326">
        <f>W194*MoM!AB194/100*$A194</f>
        <v>7.723581594599141E-2</v>
      </c>
      <c r="Y194" s="326">
        <f>X194*MoM!AC194/100*$A194</f>
        <v>7.6911425519018251E-2</v>
      </c>
      <c r="Z194" s="326">
        <f>Y194*MoM!AD194/100*$A194</f>
        <v>7.7126777510471506E-2</v>
      </c>
      <c r="AA194" s="326">
        <f>Z194*MoM!AE194/100*$A194</f>
        <v>7.7227042321235118E-2</v>
      </c>
      <c r="AB194" s="326">
        <f>AA194*MoM!AF194/100*$A194</f>
        <v>7.74510007439667E-2</v>
      </c>
      <c r="AC194" s="326">
        <f>AB194*MoM!AG194/100*$A194</f>
        <v>7.6808157437791777E-2</v>
      </c>
      <c r="AD194" s="326">
        <f>AC194*MoM!AH194/100*$A194</f>
        <v>7.7153794146261848E-2</v>
      </c>
      <c r="AE194" s="327">
        <f>IF($A194=1,INDEX('2025'!$C:$C,MATCH(Веса!$E194,'2025'!$B:$B,0)),0)</f>
        <v>7.0999999999999994E-2</v>
      </c>
      <c r="AF194" s="326">
        <f>AE194*MoM!AJ194/100*$A194</f>
        <v>7.0808299999999991E-2</v>
      </c>
      <c r="AG194" s="326">
        <f>AF194*MoM!AK194/100*$A194</f>
        <v>7.0794138339999993E-2</v>
      </c>
      <c r="AH194" s="326">
        <f>AG194*MoM!AL194/100*$A194</f>
        <v>7.0914488375177998E-2</v>
      </c>
      <c r="AI194" s="326">
        <f>AH194*MoM!AM194/100*$A194</f>
        <v>7.1084683147278421E-2</v>
      </c>
      <c r="AJ194" s="326">
        <f>AI194*MoM!AN194/100*$A194</f>
        <v>7.1340588006608627E-2</v>
      </c>
      <c r="AK194" s="326">
        <f>AJ194*MoM!AO194/100*$A194</f>
        <v>7.1326319889007311E-2</v>
      </c>
      <c r="AL194" s="326">
        <f>AK194*MoM!AP194/100*$A194</f>
        <v>7.1540298848674327E-2</v>
      </c>
      <c r="AM194" s="326">
        <f>AL194*MoM!AQ194/100*$A194</f>
        <v>7.1525990788904592E-2</v>
      </c>
      <c r="AN194" s="326">
        <f>AM194*MoM!AR194/100*$A194</f>
        <v>7.1332870613774552E-2</v>
      </c>
      <c r="AO194" s="326">
        <f>AN194*MoM!AS194/100*$A194</f>
        <v>7.2302997654121889E-2</v>
      </c>
      <c r="AP194" s="326">
        <f>AO194*MoM!AT194/100*$A194</f>
        <v>7.2331918853183547E-2</v>
      </c>
      <c r="AQ194" s="327">
        <f>IF($A194=1,INDEX('2026'!$C:$C, MATCH(Веса!$F194,'2026'!$B:$B,0)),0)</f>
        <v>6.8000000000000005E-2</v>
      </c>
      <c r="AR194" s="326">
        <f>AQ194*MoM!AV194/100*$A194</f>
        <v>6.863240000000001E-2</v>
      </c>
      <c r="AS194" s="326">
        <f>AR194*MoM!AW194/100*$A194</f>
        <v>6.8419639560000009E-2</v>
      </c>
      <c r="AT194" s="326">
        <f>AS194*MoM!AX194/100*$A194</f>
        <v>6.8645424370548005E-2</v>
      </c>
      <c r="AU194" s="326">
        <f>AT194*MoM!AY194/100*$A194</f>
        <v>6.8885683355844926E-2</v>
      </c>
    </row>
    <row r="195" spans="1:47" x14ac:dyDescent="0.45">
      <c r="A195" s="326">
        <f>IF(ToSep25!AZ195=0,0,1)</f>
        <v>1</v>
      </c>
      <c r="B195" s="202" t="s">
        <v>194</v>
      </c>
      <c r="C195" s="202" t="s">
        <v>194</v>
      </c>
      <c r="D195" s="202" t="s">
        <v>194</v>
      </c>
      <c r="E195" s="202" t="s">
        <v>194</v>
      </c>
      <c r="F195" s="202" t="s">
        <v>194</v>
      </c>
      <c r="G195" s="327">
        <f>IF($A195=1,INDEX('2023'!$C:$C,MATCH(Веса!$C195,'2023'!$B:$B,0)),0)</f>
        <v>0.10199999999999999</v>
      </c>
      <c r="H195" s="326">
        <f>G195*MoM!L195/100*$A195</f>
        <v>0.1022652</v>
      </c>
      <c r="I195" s="326">
        <f>H195*MoM!M195/100*$A195</f>
        <v>0.10181523312</v>
      </c>
      <c r="J195" s="326">
        <f>I195*MoM!N195/100*$A195</f>
        <v>0.10148942437401601</v>
      </c>
      <c r="K195" s="326">
        <f>J195*MoM!O195/100*$A195</f>
        <v>0.10205776515051049</v>
      </c>
      <c r="L195" s="326">
        <f>K195*MoM!P195/100*$A195</f>
        <v>0.10155768210127299</v>
      </c>
      <c r="M195" s="326">
        <f>L195*MoM!Q195/100*$A195</f>
        <v>0.10100927061792611</v>
      </c>
      <c r="N195" s="326">
        <f>M195*MoM!R195/100*$A195</f>
        <v>0.10166583087694264</v>
      </c>
      <c r="O195" s="326">
        <f>N195*MoM!S195/100*$A195</f>
        <v>0.10199116153574884</v>
      </c>
      <c r="P195" s="326">
        <f>O195*MoM!T195/100*$A195</f>
        <v>0.10197076330344171</v>
      </c>
      <c r="Q195" s="326">
        <f>P195*MoM!U195/100*$A195</f>
        <v>0.1022664785170217</v>
      </c>
      <c r="R195" s="326">
        <f>Q195*MoM!V195/100*$A195</f>
        <v>0.10203126561643254</v>
      </c>
      <c r="S195" s="327">
        <f>IF($A195=1,INDEX('2024'!$B:$B,MATCH(Веса!D195,'2024'!$A:$A,0)),0)</f>
        <v>8.8999999999999996E-2</v>
      </c>
      <c r="T195" s="326">
        <f>S195*MoM!X195/100*$A195</f>
        <v>8.9952299999999999E-2</v>
      </c>
      <c r="U195" s="326">
        <f>T195*MoM!Y195/100*$A195</f>
        <v>9.0006271380000002E-2</v>
      </c>
      <c r="V195" s="326">
        <f>U195*MoM!Z195/100*$A195</f>
        <v>9.0357295838382007E-2</v>
      </c>
      <c r="W195" s="326">
        <f>V195*MoM!AA195/100*$A195</f>
        <v>9.0583189077977966E-2</v>
      </c>
      <c r="X195" s="326">
        <f>W195*MoM!AB195/100*$A195</f>
        <v>9.095458015319767E-2</v>
      </c>
      <c r="Y195" s="326">
        <f>X195*MoM!AC195/100*$A195</f>
        <v>9.0763575534875962E-2</v>
      </c>
      <c r="Z195" s="326">
        <f>Y195*MoM!AD195/100*$A195</f>
        <v>9.0464055735610865E-2</v>
      </c>
      <c r="AA195" s="326">
        <f>Z195*MoM!AE195/100*$A195</f>
        <v>9.142297472640834E-2</v>
      </c>
      <c r="AB195" s="326">
        <f>AA195*MoM!AF195/100*$A195</f>
        <v>9.1102994314865918E-2</v>
      </c>
      <c r="AC195" s="326">
        <f>AB195*MoM!AG195/100*$A195</f>
        <v>9.2341995037548086E-2</v>
      </c>
      <c r="AD195" s="326">
        <f>AC195*MoM!AH195/100*$A195</f>
        <v>9.238816603506686E-2</v>
      </c>
      <c r="AE195" s="327">
        <f>IF($A195=1,INDEX('2025'!$C:$C,MATCH(Веса!$E195,'2025'!$B:$B,0)),0)</f>
        <v>8.3000000000000004E-2</v>
      </c>
      <c r="AF195" s="326">
        <f>AE195*MoM!AJ195/100*$A195</f>
        <v>8.2834000000000005E-2</v>
      </c>
      <c r="AG195" s="326">
        <f>AF195*MoM!AK195/100*$A195</f>
        <v>8.1881409000000002E-2</v>
      </c>
      <c r="AH195" s="326">
        <f>AG195*MoM!AL195/100*$A195</f>
        <v>8.2618341681000004E-2</v>
      </c>
      <c r="AI195" s="326">
        <f>AH195*MoM!AM195/100*$A195</f>
        <v>8.303143338940501E-2</v>
      </c>
      <c r="AJ195" s="326">
        <f>AI195*MoM!AN195/100*$A195</f>
        <v>8.2807248519253612E-2</v>
      </c>
      <c r="AK195" s="326">
        <f>AJ195*MoM!AO195/100*$A195</f>
        <v>8.2376650826953488E-2</v>
      </c>
      <c r="AL195" s="326">
        <f>AK195*MoM!AP195/100*$A195</f>
        <v>8.2409601487284281E-2</v>
      </c>
      <c r="AM195" s="326">
        <f>AL195*MoM!AQ195/100*$A195</f>
        <v>8.2178854603119883E-2</v>
      </c>
      <c r="AN195" s="326">
        <f>AM195*MoM!AR195/100*$A195</f>
        <v>8.1685781475501165E-2</v>
      </c>
      <c r="AO195" s="326">
        <f>AN195*MoM!AS195/100*$A195</f>
        <v>8.3196968432797933E-2</v>
      </c>
      <c r="AP195" s="326">
        <f>AO195*MoM!AT195/100*$A195</f>
        <v>8.3446559338096318E-2</v>
      </c>
      <c r="AQ195" s="327">
        <f>IF($A195=1,INDEX('2026'!$C:$C, MATCH(Веса!$F195,'2026'!$B:$B,0)),0)</f>
        <v>9.0999999999999998E-2</v>
      </c>
      <c r="AR195" s="326">
        <f>AQ195*MoM!AV195/100*$A195</f>
        <v>9.2010099999999997E-2</v>
      </c>
      <c r="AS195" s="326">
        <f>AR195*MoM!AW195/100*$A195</f>
        <v>9.1642059599999992E-2</v>
      </c>
      <c r="AT195" s="326">
        <f>AS195*MoM!AX195/100*$A195</f>
        <v>9.2155255133759995E-2</v>
      </c>
      <c r="AU195" s="326">
        <f>AT195*MoM!AY195/100*$A195</f>
        <v>9.245015195018802E-2</v>
      </c>
    </row>
    <row r="196" spans="1:47" x14ac:dyDescent="0.45">
      <c r="A196" s="326">
        <f>IF(ToSep25!AZ196=0,0,1)</f>
        <v>1</v>
      </c>
      <c r="B196" s="202" t="s">
        <v>195</v>
      </c>
      <c r="C196" s="202" t="s">
        <v>195</v>
      </c>
      <c r="D196" s="202" t="s">
        <v>195</v>
      </c>
      <c r="E196" s="202" t="s">
        <v>195</v>
      </c>
      <c r="F196" s="202" t="s">
        <v>195</v>
      </c>
      <c r="G196" s="327">
        <f>IF($A196=1,INDEX('2023'!$C:$C,MATCH(Веса!$C196,'2023'!$B:$B,0)),0)</f>
        <v>0.14799999999999999</v>
      </c>
      <c r="H196" s="326">
        <f>G196*MoM!L196/100*$A196</f>
        <v>0.14897679999999999</v>
      </c>
      <c r="I196" s="326">
        <f>H196*MoM!M196/100*$A196</f>
        <v>0.14899169768000001</v>
      </c>
      <c r="J196" s="326">
        <f>I196*MoM!N196/100*$A196</f>
        <v>0.14917048771721603</v>
      </c>
      <c r="K196" s="326">
        <f>J196*MoM!O196/100*$A196</f>
        <v>0.14900640018072708</v>
      </c>
      <c r="L196" s="326">
        <f>K196*MoM!P196/100*$A196</f>
        <v>0.14814216305967887</v>
      </c>
      <c r="M196" s="326">
        <f>L196*MoM!Q196/100*$A196</f>
        <v>0.14783106451725356</v>
      </c>
      <c r="N196" s="326">
        <f>M196*MoM!R196/100*$A196</f>
        <v>0.14778671519789838</v>
      </c>
      <c r="O196" s="326">
        <f>N196*MoM!S196/100*$A196</f>
        <v>0.14821529667197228</v>
      </c>
      <c r="P196" s="326">
        <f>O196*MoM!T196/100*$A196</f>
        <v>0.14874887173999138</v>
      </c>
      <c r="Q196" s="326">
        <f>P196*MoM!U196/100*$A196</f>
        <v>0.14938849188847336</v>
      </c>
      <c r="R196" s="326">
        <f>Q196*MoM!V196/100*$A196</f>
        <v>0.15024000629223766</v>
      </c>
      <c r="S196" s="327">
        <f>IF($A196=1,INDEX('2024'!$B:$B,MATCH(Веса!D196,'2024'!$A:$A,0)),0)</f>
        <v>0.13500000000000001</v>
      </c>
      <c r="T196" s="326">
        <f>S196*MoM!X196/100*$A196</f>
        <v>0.13594500000000001</v>
      </c>
      <c r="U196" s="326">
        <f>T196*MoM!Y196/100*$A196</f>
        <v>0.13670629200000001</v>
      </c>
      <c r="V196" s="326">
        <f>U196*MoM!Z196/100*$A196</f>
        <v>0.13743083534760001</v>
      </c>
      <c r="W196" s="326">
        <f>V196*MoM!AA196/100*$A196</f>
        <v>0.13763698160062141</v>
      </c>
      <c r="X196" s="326">
        <f>W196*MoM!AB196/100*$A196</f>
        <v>0.13847656718838519</v>
      </c>
      <c r="Y196" s="326">
        <f>X196*MoM!AC196/100*$A196</f>
        <v>0.13824115702416495</v>
      </c>
      <c r="Z196" s="326">
        <f>Y196*MoM!AD196/100*$A196</f>
        <v>0.13778496120598521</v>
      </c>
      <c r="AA196" s="326">
        <f>Z196*MoM!AE196/100*$A196</f>
        <v>0.13699958692711112</v>
      </c>
      <c r="AB196" s="326">
        <f>AA196*MoM!AF196/100*$A196</f>
        <v>0.13798598395298631</v>
      </c>
      <c r="AC196" s="326">
        <f>AB196*MoM!AG196/100*$A196</f>
        <v>0.13888289284868072</v>
      </c>
      <c r="AD196" s="326">
        <f>AC196*MoM!AH196/100*$A196</f>
        <v>0.14000784428075502</v>
      </c>
      <c r="AE196" s="327">
        <f>IF($A196=1,INDEX('2025'!$C:$C,MATCH(Веса!$E196,'2025'!$B:$B,0)),0)</f>
        <v>0.127</v>
      </c>
      <c r="AF196" s="326">
        <f>AE196*MoM!AJ196/100*$A196</f>
        <v>0.12804139999999997</v>
      </c>
      <c r="AG196" s="326">
        <f>AF196*MoM!AK196/100*$A196</f>
        <v>0.12691463567999997</v>
      </c>
      <c r="AH196" s="326">
        <f>AG196*MoM!AL196/100*$A196</f>
        <v>0.12735883690487998</v>
      </c>
      <c r="AI196" s="326">
        <f>AH196*MoM!AM196/100*$A196</f>
        <v>0.12875978411083364</v>
      </c>
      <c r="AJ196" s="326">
        <f>AI196*MoM!AN196/100*$A196</f>
        <v>0.1278584656220578</v>
      </c>
      <c r="AK196" s="326">
        <f>AJ196*MoM!AO196/100*$A196</f>
        <v>0.12852332964329249</v>
      </c>
      <c r="AL196" s="326">
        <f>AK196*MoM!AP196/100*$A196</f>
        <v>0.12879322863554341</v>
      </c>
      <c r="AM196" s="326">
        <f>AL196*MoM!AQ196/100*$A196</f>
        <v>0.1293341601958127</v>
      </c>
      <c r="AN196" s="326">
        <f>AM196*MoM!AR196/100*$A196</f>
        <v>0.13109310477447575</v>
      </c>
      <c r="AO196" s="326">
        <f>AN196*MoM!AS196/100*$A196</f>
        <v>0.13081780925444936</v>
      </c>
      <c r="AP196" s="326">
        <f>AO196*MoM!AT196/100*$A196</f>
        <v>0.13136724405331804</v>
      </c>
      <c r="AQ196" s="327">
        <f>IF($A196=1,INDEX('2026'!$C:$C, MATCH(Веса!$F196,'2026'!$B:$B,0)),0)</f>
        <v>0.121</v>
      </c>
      <c r="AR196" s="326">
        <f>AQ196*MoM!AV196/100*$A196</f>
        <v>0.12262140000000001</v>
      </c>
      <c r="AS196" s="326">
        <f>AR196*MoM!AW196/100*$A196</f>
        <v>0.12377404116000001</v>
      </c>
      <c r="AT196" s="326">
        <f>AS196*MoM!AX196/100*$A196</f>
        <v>0.12408347626290002</v>
      </c>
      <c r="AU196" s="326">
        <f>AT196*MoM!AY196/100*$A196</f>
        <v>0.1261184452736116</v>
      </c>
    </row>
    <row r="197" spans="1:47" x14ac:dyDescent="0.45">
      <c r="A197" s="326">
        <f>IF(ToSep25!AZ197=0,0,1)</f>
        <v>1</v>
      </c>
      <c r="B197" s="202" t="s">
        <v>196</v>
      </c>
      <c r="C197" s="202" t="s">
        <v>196</v>
      </c>
      <c r="D197" s="202" t="s">
        <v>196</v>
      </c>
      <c r="E197" s="202" t="s">
        <v>196</v>
      </c>
      <c r="F197" s="202" t="s">
        <v>196</v>
      </c>
      <c r="G197" s="327">
        <f>IF($A197=1,INDEX('2023'!$C:$C,MATCH(Веса!$C197,'2023'!$B:$B,0)),0)</f>
        <v>0.13300000000000001</v>
      </c>
      <c r="H197" s="326">
        <f>G197*MoM!L197/100*$A197</f>
        <v>0.13496840000000002</v>
      </c>
      <c r="I197" s="326">
        <f>H197*MoM!M197/100*$A197</f>
        <v>0.13378067808000002</v>
      </c>
      <c r="J197" s="326">
        <f>I197*MoM!N197/100*$A197</f>
        <v>0.13351311672384003</v>
      </c>
      <c r="K197" s="326">
        <f>J197*MoM!O197/100*$A197</f>
        <v>0.132538470971756</v>
      </c>
      <c r="L197" s="326">
        <f>K197*MoM!P197/100*$A197</f>
        <v>0.13224688633561812</v>
      </c>
      <c r="M197" s="326">
        <f>L197*MoM!Q197/100*$A197</f>
        <v>0.13080539527455989</v>
      </c>
      <c r="N197" s="326">
        <f>M197*MoM!R197/100*$A197</f>
        <v>0.13186491897628383</v>
      </c>
      <c r="O197" s="326">
        <f>N197*MoM!S197/100*$A197</f>
        <v>0.13277478691722019</v>
      </c>
      <c r="P197" s="326">
        <f>O197*MoM!T197/100*$A197</f>
        <v>0.13169931114319072</v>
      </c>
      <c r="Q197" s="326">
        <f>P197*MoM!U197/100*$A197</f>
        <v>0.13320068329022308</v>
      </c>
      <c r="R197" s="326">
        <f>Q197*MoM!V197/100*$A197</f>
        <v>0.13361360540842276</v>
      </c>
      <c r="S197" s="327">
        <f>IF($A197=1,INDEX('2024'!$B:$B,MATCH(Веса!D197,'2024'!$A:$A,0)),0)</f>
        <v>0.11600000000000001</v>
      </c>
      <c r="T197" s="326">
        <f>S197*MoM!X197/100*$A197</f>
        <v>0.1170556</v>
      </c>
      <c r="U197" s="326">
        <f>T197*MoM!Y197/100*$A197</f>
        <v>0.11734823900000001</v>
      </c>
      <c r="V197" s="326">
        <f>U197*MoM!Z197/100*$A197</f>
        <v>0.11818141149689999</v>
      </c>
      <c r="W197" s="326">
        <f>V197*MoM!AA197/100*$A197</f>
        <v>0.11881959111898326</v>
      </c>
      <c r="X197" s="326">
        <f>W197*MoM!AB197/100*$A197</f>
        <v>0.11886711895543085</v>
      </c>
      <c r="Y197" s="326">
        <f>X197*MoM!AC197/100*$A197</f>
        <v>0.11891466580301303</v>
      </c>
      <c r="Z197" s="326">
        <f>Y197*MoM!AD197/100*$A197</f>
        <v>0.1186530535382464</v>
      </c>
      <c r="AA197" s="326">
        <f>Z197*MoM!AE197/100*$A197</f>
        <v>0.11878357189713848</v>
      </c>
      <c r="AB197" s="326">
        <f>AA197*MoM!AF197/100*$A197</f>
        <v>0.11897362561217389</v>
      </c>
      <c r="AC197" s="326">
        <f>AB197*MoM!AG197/100*$A197</f>
        <v>0.11891413879936781</v>
      </c>
      <c r="AD197" s="326">
        <f>AC197*MoM!AH197/100*$A197</f>
        <v>0.11942546959620509</v>
      </c>
      <c r="AE197" s="327">
        <f>IF($A197=1,INDEX('2025'!$C:$C,MATCH(Веса!$E197,'2025'!$B:$B,0)),0)</f>
        <v>0.111</v>
      </c>
      <c r="AF197" s="326">
        <f>AE197*MoM!AJ197/100*$A197</f>
        <v>0.1110444</v>
      </c>
      <c r="AG197" s="326">
        <f>AF197*MoM!AK197/100*$A197</f>
        <v>0.11173287528000002</v>
      </c>
      <c r="AH197" s="326">
        <f>AG197*MoM!AL197/100*$A197</f>
        <v>0.11164348897977602</v>
      </c>
      <c r="AI197" s="326">
        <f>AH197*MoM!AM197/100*$A197</f>
        <v>0.11293855345194143</v>
      </c>
      <c r="AJ197" s="326">
        <f>AI197*MoM!AN197/100*$A197</f>
        <v>0.11253197465951442</v>
      </c>
      <c r="AK197" s="326">
        <f>AJ197*MoM!AO197/100*$A197</f>
        <v>0.11288082378095891</v>
      </c>
      <c r="AL197" s="326">
        <f>AK197*MoM!AP197/100*$A197</f>
        <v>0.11308400926376465</v>
      </c>
      <c r="AM197" s="326">
        <f>AL197*MoM!AQ197/100*$A197</f>
        <v>0.11452017618141445</v>
      </c>
      <c r="AN197" s="326">
        <f>AM197*MoM!AR197/100*$A197</f>
        <v>0.11421097170572464</v>
      </c>
      <c r="AO197" s="326">
        <f>AN197*MoM!AS197/100*$A197</f>
        <v>0.1142680771915775</v>
      </c>
      <c r="AP197" s="326">
        <f>AO197*MoM!AT197/100*$A197</f>
        <v>0.11493083203928865</v>
      </c>
      <c r="AQ197" s="327">
        <f>IF($A197=1,INDEX('2026'!$C:$C, MATCH(Веса!$F197,'2026'!$B:$B,0)),0)</f>
        <v>0.108</v>
      </c>
      <c r="AR197" s="326">
        <f>AQ197*MoM!AV197/100*$A197</f>
        <v>0.10909080000000002</v>
      </c>
      <c r="AS197" s="326">
        <f>AR197*MoM!AW197/100*$A197</f>
        <v>0.10971261756</v>
      </c>
      <c r="AT197" s="326">
        <f>AS197*MoM!AX197/100*$A197</f>
        <v>0.11031603695657999</v>
      </c>
      <c r="AU197" s="326">
        <f>AT197*MoM!AY197/100*$A197</f>
        <v>0.11131991289288486</v>
      </c>
    </row>
    <row r="198" spans="1:47" x14ac:dyDescent="0.45">
      <c r="A198" s="326">
        <f>IF(ToSep25!AZ198=0,0,1)</f>
        <v>1</v>
      </c>
      <c r="B198" s="202" t="s">
        <v>197</v>
      </c>
      <c r="C198" s="202" t="s">
        <v>197</v>
      </c>
      <c r="D198" s="202" t="s">
        <v>197</v>
      </c>
      <c r="E198" s="202" t="s">
        <v>197</v>
      </c>
      <c r="F198" s="202" t="s">
        <v>197</v>
      </c>
      <c r="G198" s="327">
        <f>IF($A198=1,INDEX('2023'!$C:$C,MATCH(Веса!$C198,'2023'!$B:$B,0)),0)</f>
        <v>0.16200000000000001</v>
      </c>
      <c r="H198" s="326">
        <f>G198*MoM!L198/100*$A198</f>
        <v>0.1616274</v>
      </c>
      <c r="I198" s="326">
        <f>H198*MoM!M198/100*$A198</f>
        <v>0.16238704877999999</v>
      </c>
      <c r="J198" s="326">
        <f>I198*MoM!N198/100*$A198</f>
        <v>0.16259815194341398</v>
      </c>
      <c r="K198" s="326">
        <f>J198*MoM!O198/100*$A198</f>
        <v>0.16354122122468578</v>
      </c>
      <c r="L198" s="326">
        <f>K198*MoM!P198/100*$A198</f>
        <v>0.16349215885831839</v>
      </c>
      <c r="M198" s="326">
        <f>L198*MoM!Q198/100*$A198</f>
        <v>0.16609168418416564</v>
      </c>
      <c r="N198" s="326">
        <f>M198*MoM!R198/100*$A198</f>
        <v>0.16537748994217372</v>
      </c>
      <c r="O198" s="326">
        <f>N198*MoM!S198/100*$A198</f>
        <v>0.16627052838786147</v>
      </c>
      <c r="P198" s="326">
        <f>O198*MoM!T198/100*$A198</f>
        <v>0.16715176218831715</v>
      </c>
      <c r="Q198" s="326">
        <f>P198*MoM!U198/100*$A198</f>
        <v>0.16905729227726396</v>
      </c>
      <c r="R198" s="326">
        <f>Q198*MoM!V198/100*$A198</f>
        <v>0.16981805009251164</v>
      </c>
      <c r="S198" s="327">
        <f>IF($A198=1,INDEX('2024'!$B:$B,MATCH(Веса!D198,'2024'!$A:$A,0)),0)</f>
        <v>0.14499999999999999</v>
      </c>
      <c r="T198" s="326">
        <f>S198*MoM!X198/100*$A198</f>
        <v>0.146537</v>
      </c>
      <c r="U198" s="326">
        <f>T198*MoM!Y198/100*$A198</f>
        <v>0.14715245539999999</v>
      </c>
      <c r="V198" s="326">
        <f>U198*MoM!Z198/100*$A198</f>
        <v>0.14838853602536001</v>
      </c>
      <c r="W198" s="326">
        <f>V198*MoM!AA198/100*$A198</f>
        <v>0.14910080099828174</v>
      </c>
      <c r="X198" s="326">
        <f>W198*MoM!AB198/100*$A198</f>
        <v>0.14984630500327314</v>
      </c>
      <c r="Y198" s="326">
        <f>X198*MoM!AC198/100*$A198</f>
        <v>0.15058055189778918</v>
      </c>
      <c r="Z198" s="326">
        <f>Y198*MoM!AD198/100*$A198</f>
        <v>0.15107746771905189</v>
      </c>
      <c r="AA198" s="326">
        <f>Z198*MoM!AE198/100*$A198</f>
        <v>0.15186307055119097</v>
      </c>
      <c r="AB198" s="326">
        <f>AA198*MoM!AF198/100*$A198</f>
        <v>0.15237940499106503</v>
      </c>
      <c r="AC198" s="326">
        <f>AB198*MoM!AG198/100*$A198</f>
        <v>0.15320225377801677</v>
      </c>
      <c r="AD198" s="326">
        <f>AC198*MoM!AH198/100*$A198</f>
        <v>0.15422870887832948</v>
      </c>
      <c r="AE198" s="327">
        <f>IF($A198=1,INDEX('2025'!$C:$C,MATCH(Веса!$E198,'2025'!$B:$B,0)),0)</f>
        <v>0.14299999999999999</v>
      </c>
      <c r="AF198" s="326">
        <f>AE198*MoM!AJ198/100*$A198</f>
        <v>0.14357199999999998</v>
      </c>
      <c r="AG198" s="326">
        <f>AF198*MoM!AK198/100*$A198</f>
        <v>0.14410321639999998</v>
      </c>
      <c r="AH198" s="326">
        <f>AG198*MoM!AL198/100*$A198</f>
        <v>0.14525604213119997</v>
      </c>
      <c r="AI198" s="326">
        <f>AH198*MoM!AM198/100*$A198</f>
        <v>0.14641809046824958</v>
      </c>
      <c r="AJ198" s="326">
        <f>AI198*MoM!AN198/100*$A198</f>
        <v>0.14726731539296542</v>
      </c>
      <c r="AK198" s="326">
        <f>AJ198*MoM!AO198/100*$A198</f>
        <v>0.14794474504377306</v>
      </c>
      <c r="AL198" s="326">
        <f>AK198*MoM!AP198/100*$A198</f>
        <v>0.14803351189079933</v>
      </c>
      <c r="AM198" s="326">
        <f>AL198*MoM!AQ198/100*$A198</f>
        <v>0.14980991403348892</v>
      </c>
      <c r="AN198" s="326">
        <f>AM198*MoM!AR198/100*$A198</f>
        <v>0.15082862144891665</v>
      </c>
      <c r="AO198" s="326">
        <f>AN198*MoM!AS198/100*$A198</f>
        <v>0.15232182480126091</v>
      </c>
      <c r="AP198" s="326">
        <f>AO198*MoM!AT198/100*$A198</f>
        <v>0.15194102023925776</v>
      </c>
      <c r="AQ198" s="327">
        <f>IF($A198=1,INDEX('2026'!$C:$C, MATCH(Веса!$F198,'2026'!$B:$B,0)),0)</f>
        <v>0.106</v>
      </c>
      <c r="AR198" s="326">
        <f>AQ198*MoM!AV198/100*$A198</f>
        <v>0.10744159999999998</v>
      </c>
      <c r="AS198" s="326">
        <f>AR198*MoM!AW198/100*$A198</f>
        <v>0.10847303935999998</v>
      </c>
      <c r="AT198" s="326">
        <f>AS198*MoM!AX198/100*$A198</f>
        <v>0.10982895235199998</v>
      </c>
      <c r="AU198" s="326">
        <f>AT198*MoM!AY198/100*$A198</f>
        <v>0.11025728526617279</v>
      </c>
    </row>
    <row r="199" spans="1:47" x14ac:dyDescent="0.45">
      <c r="A199" s="326">
        <f>IF(ToSep25!AZ199=0,0,1)</f>
        <v>1</v>
      </c>
      <c r="B199" s="202" t="s">
        <v>198</v>
      </c>
      <c r="C199" s="202" t="s">
        <v>198</v>
      </c>
      <c r="D199" s="202" t="s">
        <v>198</v>
      </c>
      <c r="E199" s="202" t="s">
        <v>198</v>
      </c>
      <c r="F199" s="202" t="s">
        <v>198</v>
      </c>
      <c r="G199" s="327">
        <f>IF($A199=1,INDEX('2023'!$C:$C,MATCH(Веса!$C199,'2023'!$B:$B,0)),0)</f>
        <v>0.13300000000000001</v>
      </c>
      <c r="H199" s="326">
        <f>G199*MoM!L199/100*$A199</f>
        <v>0.1327074</v>
      </c>
      <c r="I199" s="326">
        <f>H199*MoM!M199/100*$A199</f>
        <v>0.13200405077999999</v>
      </c>
      <c r="J199" s="326">
        <f>I199*MoM!N199/100*$A199</f>
        <v>0.13172684227336201</v>
      </c>
      <c r="K199" s="326">
        <f>J199*MoM!O199/100*$A199</f>
        <v>0.13196395058945407</v>
      </c>
      <c r="L199" s="326">
        <f>K199*MoM!P199/100*$A199</f>
        <v>0.13192436140427724</v>
      </c>
      <c r="M199" s="326">
        <f>L199*MoM!Q199/100*$A199</f>
        <v>0.1314758185755027</v>
      </c>
      <c r="N199" s="326">
        <f>M199*MoM!R199/100*$A199</f>
        <v>0.13235670655995857</v>
      </c>
      <c r="O199" s="326">
        <f>N199*MoM!S199/100*$A199</f>
        <v>0.13288613338619842</v>
      </c>
      <c r="P199" s="326">
        <f>O199*MoM!T199/100*$A199</f>
        <v>0.13380304770656321</v>
      </c>
      <c r="Q199" s="326">
        <f>P199*MoM!U199/100*$A199</f>
        <v>0.13468614782142652</v>
      </c>
      <c r="R199" s="326">
        <f>Q199*MoM!V199/100*$A199</f>
        <v>0.1353461099457515</v>
      </c>
      <c r="S199" s="327">
        <f>IF($A199=1,INDEX('2024'!$B:$B,MATCH(Веса!D199,'2024'!$A:$A,0)),0)</f>
        <v>0.127</v>
      </c>
      <c r="T199" s="326">
        <f>S199*MoM!X199/100*$A199</f>
        <v>0.12758419999999998</v>
      </c>
      <c r="U199" s="326">
        <f>T199*MoM!Y199/100*$A199</f>
        <v>0.12792867733999999</v>
      </c>
      <c r="V199" s="326">
        <f>U199*MoM!Z199/100*$A199</f>
        <v>0.12860669932990199</v>
      </c>
      <c r="W199" s="326">
        <f>V199*MoM!AA199/100*$A199</f>
        <v>0.12999565168266491</v>
      </c>
      <c r="X199" s="326">
        <f>W199*MoM!AB199/100*$A199</f>
        <v>0.13117861211297716</v>
      </c>
      <c r="Y199" s="326">
        <f>X199*MoM!AC199/100*$A199</f>
        <v>0.13145408719841439</v>
      </c>
      <c r="Z199" s="326">
        <f>Y199*MoM!AD199/100*$A199</f>
        <v>0.13201933977336758</v>
      </c>
      <c r="AA199" s="326">
        <f>Z199*MoM!AE199/100*$A199</f>
        <v>0.13200613783939022</v>
      </c>
      <c r="AB199" s="326">
        <f>AA199*MoM!AF199/100*$A199</f>
        <v>0.13319419307994473</v>
      </c>
      <c r="AC199" s="326">
        <f>AB199*MoM!AG199/100*$A199</f>
        <v>0.13421978836666029</v>
      </c>
      <c r="AD199" s="326">
        <f>AC199*MoM!AH199/100*$A199</f>
        <v>0.1343003202396803</v>
      </c>
      <c r="AE199" s="327">
        <f>IF($A199=1,INDEX('2025'!$C:$C,MATCH(Веса!$E199,'2025'!$B:$B,0)),0)</f>
        <v>0.123</v>
      </c>
      <c r="AF199" s="326">
        <f>AE199*MoM!AJ199/100*$A199</f>
        <v>0.1233567</v>
      </c>
      <c r="AG199" s="326">
        <f>AF199*MoM!AK199/100*$A199</f>
        <v>0.12566347029000002</v>
      </c>
      <c r="AH199" s="326">
        <f>AG199*MoM!AL199/100*$A199</f>
        <v>0.12708346750427701</v>
      </c>
      <c r="AI199" s="326">
        <f>AH199*MoM!AM199/100*$A199</f>
        <v>0.12647346686025648</v>
      </c>
      <c r="AJ199" s="326">
        <f>AI199*MoM!AN199/100*$A199</f>
        <v>0.12581580483258314</v>
      </c>
      <c r="AK199" s="326">
        <f>AJ199*MoM!AO199/100*$A199</f>
        <v>0.12623099698853066</v>
      </c>
      <c r="AL199" s="326">
        <f>AK199*MoM!AP199/100*$A199</f>
        <v>0.12803610024546666</v>
      </c>
      <c r="AM199" s="326">
        <f>AL199*MoM!AQ199/100*$A199</f>
        <v>0.12952131900831407</v>
      </c>
      <c r="AN199" s="326">
        <f>AM199*MoM!AR199/100*$A199</f>
        <v>0.13036320758186812</v>
      </c>
      <c r="AO199" s="326">
        <f>AN199*MoM!AS199/100*$A199</f>
        <v>0.12882492173240206</v>
      </c>
      <c r="AP199" s="326">
        <f>AO199*MoM!AT199/100*$A199</f>
        <v>0.12854150690459079</v>
      </c>
      <c r="AQ199" s="327">
        <f>IF($A199=1,INDEX('2026'!$C:$C, MATCH(Веса!$F199,'2026'!$B:$B,0)),0)</f>
        <v>0.13700000000000001</v>
      </c>
      <c r="AR199" s="326">
        <f>AQ199*MoM!AV199/100*$A199</f>
        <v>0.13660269999999999</v>
      </c>
      <c r="AS199" s="326">
        <f>AR199*MoM!AW199/100*$A199</f>
        <v>0.13862441995999999</v>
      </c>
      <c r="AT199" s="326">
        <f>AS199*MoM!AX199/100*$A199</f>
        <v>0.13833330867808399</v>
      </c>
      <c r="AU199" s="326">
        <f>AT199*MoM!AY199/100*$A199</f>
        <v>0.13783530876684288</v>
      </c>
    </row>
    <row r="200" spans="1:47" x14ac:dyDescent="0.45">
      <c r="A200" s="326">
        <f>IF(ToSep25!AZ200=0,0,1)</f>
        <v>1</v>
      </c>
      <c r="B200" s="202" t="s">
        <v>199</v>
      </c>
      <c r="C200" s="202" t="s">
        <v>199</v>
      </c>
      <c r="D200" s="202" t="s">
        <v>199</v>
      </c>
      <c r="E200" s="202" t="s">
        <v>199</v>
      </c>
      <c r="F200" s="202" t="s">
        <v>199</v>
      </c>
      <c r="G200" s="327">
        <f>IF($A200=1,INDEX('2023'!$C:$C,MATCH(Веса!$C200,'2023'!$B:$B,0)),0)</f>
        <v>0.123</v>
      </c>
      <c r="H200" s="326">
        <f>G200*MoM!L200/100*$A200</f>
        <v>0.1241931</v>
      </c>
      <c r="I200" s="326">
        <f>H200*MoM!M200/100*$A200</f>
        <v>0.12487616205</v>
      </c>
      <c r="J200" s="326">
        <f>I200*MoM!N200/100*$A200</f>
        <v>0.12607497320567998</v>
      </c>
      <c r="K200" s="326">
        <f>J200*MoM!O200/100*$A200</f>
        <v>0.12646580562261758</v>
      </c>
      <c r="L200" s="326">
        <f>K200*MoM!P200/100*$A200</f>
        <v>0.12663021116992698</v>
      </c>
      <c r="M200" s="326">
        <f>L200*MoM!Q200/100*$A200</f>
        <v>0.12721271014130864</v>
      </c>
      <c r="N200" s="326">
        <f>M200*MoM!R200/100*$A200</f>
        <v>0.12726359522536518</v>
      </c>
      <c r="O200" s="326">
        <f>N200*MoM!S200/100*$A200</f>
        <v>0.12816716675146528</v>
      </c>
      <c r="P200" s="326">
        <f>O200*MoM!T200/100*$A200</f>
        <v>0.12775703181786061</v>
      </c>
      <c r="Q200" s="326">
        <f>P200*MoM!U200/100*$A200</f>
        <v>0.12821695713240491</v>
      </c>
      <c r="R200" s="326">
        <f>Q200*MoM!V200/100*$A200</f>
        <v>0.12711429130106622</v>
      </c>
      <c r="S200" s="327">
        <f>IF($A200=1,INDEX('2024'!$B:$B,MATCH(Веса!D200,'2024'!$A:$A,0)),0)</f>
        <v>0.113</v>
      </c>
      <c r="T200" s="326">
        <f>S200*MoM!X200/100*$A200</f>
        <v>0.1133503</v>
      </c>
      <c r="U200" s="326">
        <f>T200*MoM!Y200/100*$A200</f>
        <v>0.11367901587000001</v>
      </c>
      <c r="V200" s="326">
        <f>U200*MoM!Z200/100*$A200</f>
        <v>0.11397458131126202</v>
      </c>
      <c r="W200" s="326">
        <f>V200*MoM!AA200/100*$A200</f>
        <v>0.1144874669271627</v>
      </c>
      <c r="X200" s="326">
        <f>W200*MoM!AB200/100*$A200</f>
        <v>0.11492251930148592</v>
      </c>
      <c r="Y200" s="326">
        <f>X200*MoM!AC200/100*$A200</f>
        <v>0.11463521300323221</v>
      </c>
      <c r="Z200" s="326">
        <f>Y200*MoM!AD200/100*$A200</f>
        <v>0.11551790414335709</v>
      </c>
      <c r="AA200" s="326">
        <f>Z200*MoM!AE200/100*$A200</f>
        <v>0.11556411130501446</v>
      </c>
      <c r="AB200" s="326">
        <f>AA200*MoM!AF200/100*$A200</f>
        <v>0.11614193186153952</v>
      </c>
      <c r="AC200" s="326">
        <f>AB200*MoM!AG200/100*$A200</f>
        <v>0.11678071248677799</v>
      </c>
      <c r="AD200" s="326">
        <f>AC200*MoM!AH200/100*$A200</f>
        <v>0.1189761898815294</v>
      </c>
      <c r="AE200" s="327">
        <f>IF($A200=1,INDEX('2025'!$C:$C,MATCH(Веса!$E200,'2025'!$B:$B,0)),0)</f>
        <v>0.104</v>
      </c>
      <c r="AF200" s="326">
        <f>AE200*MoM!AJ200/100*$A200</f>
        <v>0.10393759999999999</v>
      </c>
      <c r="AG200" s="326">
        <f>AF200*MoM!AK200/100*$A200</f>
        <v>0.10625540847999999</v>
      </c>
      <c r="AH200" s="326">
        <f>AG200*MoM!AL200/100*$A200</f>
        <v>0.106584800246288</v>
      </c>
      <c r="AI200" s="326">
        <f>AH200*MoM!AM200/100*$A200</f>
        <v>0.10674467744665744</v>
      </c>
      <c r="AJ200" s="326">
        <f>AI200*MoM!AN200/100*$A200</f>
        <v>0.10625365193040283</v>
      </c>
      <c r="AK200" s="326">
        <f>AJ200*MoM!AO200/100*$A200</f>
        <v>0.10701867822430172</v>
      </c>
      <c r="AL200" s="326">
        <f>AK200*MoM!AP200/100*$A200</f>
        <v>0.10716850437381575</v>
      </c>
      <c r="AM200" s="326">
        <f>AL200*MoM!AQ200/100*$A200</f>
        <v>0.10727567287818957</v>
      </c>
      <c r="AN200" s="326">
        <f>AM200*MoM!AR200/100*$A200</f>
        <v>0.10818751609765417</v>
      </c>
      <c r="AO200" s="326">
        <f>AN200*MoM!AS200/100*$A200</f>
        <v>0.10849044114272761</v>
      </c>
      <c r="AP200" s="326">
        <f>AO200*MoM!AT200/100*$A200</f>
        <v>0.10922817614249818</v>
      </c>
      <c r="AQ200" s="327">
        <f>IF($A200=1,INDEX('2026'!$C:$C, MATCH(Веса!$F200,'2026'!$B:$B,0)),0)</f>
        <v>8.2000000000000003E-2</v>
      </c>
      <c r="AR200" s="326">
        <f>AQ200*MoM!AV200/100*$A200</f>
        <v>8.2951200000000003E-2</v>
      </c>
      <c r="AS200" s="326">
        <f>AR200*MoM!AW200/100*$A200</f>
        <v>8.4361370399999996E-2</v>
      </c>
      <c r="AT200" s="326">
        <f>AS200*MoM!AX200/100*$A200</f>
        <v>8.405766946656E-2</v>
      </c>
      <c r="AU200" s="326">
        <f>AT200*MoM!AY200/100*$A200</f>
        <v>8.4595638551145991E-2</v>
      </c>
    </row>
    <row r="201" spans="1:47" x14ac:dyDescent="0.45">
      <c r="A201" s="326">
        <f>IF(ToSep25!AZ201=0,0,1)</f>
        <v>1</v>
      </c>
      <c r="B201" s="202" t="s">
        <v>200</v>
      </c>
      <c r="C201" s="202" t="s">
        <v>200</v>
      </c>
      <c r="D201" s="202" t="s">
        <v>200</v>
      </c>
      <c r="E201" s="202" t="s">
        <v>200</v>
      </c>
      <c r="F201" s="202" t="s">
        <v>200</v>
      </c>
      <c r="G201" s="327">
        <f>IF($A201=1,INDEX('2023'!$C:$C,MATCH(Веса!$C201,'2023'!$B:$B,0)),0)</f>
        <v>0.219</v>
      </c>
      <c r="H201" s="326">
        <f>G201*MoM!L201/100*$A201</f>
        <v>0.21954750000000001</v>
      </c>
      <c r="I201" s="326">
        <f>H201*MoM!M201/100*$A201</f>
        <v>0.22139169900000003</v>
      </c>
      <c r="J201" s="326">
        <f>I201*MoM!N201/100*$A201</f>
        <v>0.2209931939418</v>
      </c>
      <c r="K201" s="326">
        <f>J201*MoM!O201/100*$A201</f>
        <v>0.22205396127272065</v>
      </c>
      <c r="L201" s="326">
        <f>K201*MoM!P201/100*$A201</f>
        <v>0.22336407964422972</v>
      </c>
      <c r="M201" s="326">
        <f>L201*MoM!Q201/100*$A201</f>
        <v>0.22293968789290569</v>
      </c>
      <c r="N201" s="326">
        <f>M201*MoM!R201/100*$A201</f>
        <v>0.2242773260202631</v>
      </c>
      <c r="O201" s="326">
        <f>N201*MoM!S201/100*$A201</f>
        <v>0.2242773260202631</v>
      </c>
      <c r="P201" s="326">
        <f>O201*MoM!T201/100*$A201</f>
        <v>0.2229092343315395</v>
      </c>
      <c r="Q201" s="326">
        <f>P201*MoM!U201/100*$A201</f>
        <v>0.22449188989529342</v>
      </c>
      <c r="R201" s="326">
        <f>Q201*MoM!V201/100*$A201</f>
        <v>0.22507556880902119</v>
      </c>
      <c r="S201" s="327">
        <f>IF($A201=1,INDEX('2024'!$B:$B,MATCH(Веса!D201,'2024'!$A:$A,0)),0)</f>
        <v>0.20300000000000001</v>
      </c>
      <c r="T201" s="326">
        <f>S201*MoM!X201/100*$A201</f>
        <v>0.20409620000000003</v>
      </c>
      <c r="U201" s="326">
        <f>T201*MoM!Y201/100*$A201</f>
        <v>0.20572896960000001</v>
      </c>
      <c r="V201" s="326">
        <f>U201*MoM!Z201/100*$A201</f>
        <v>0.20751881163552002</v>
      </c>
      <c r="W201" s="326">
        <f>V201*MoM!AA201/100*$A201</f>
        <v>0.20768482668482843</v>
      </c>
      <c r="X201" s="326">
        <f>W201*MoM!AB201/100*$A201</f>
        <v>0.20841172357822532</v>
      </c>
      <c r="Y201" s="326">
        <f>X201*MoM!AC201/100*$A201</f>
        <v>0.20786985309692191</v>
      </c>
      <c r="Z201" s="326">
        <f>Y201*MoM!AD201/100*$A201</f>
        <v>0.20955359890700698</v>
      </c>
      <c r="AA201" s="326">
        <f>Z201*MoM!AE201/100*$A201</f>
        <v>0.2101403489839466</v>
      </c>
      <c r="AB201" s="326">
        <f>AA201*MoM!AF201/100*$A201</f>
        <v>0.21064468582150805</v>
      </c>
      <c r="AC201" s="326">
        <f>AB201*MoM!AG201/100*$A201</f>
        <v>0.2105814924157616</v>
      </c>
      <c r="AD201" s="326">
        <f>AC201*MoM!AH201/100*$A201</f>
        <v>0.21041302722182897</v>
      </c>
      <c r="AE201" s="327">
        <f>IF($A201=1,INDEX('2025'!$C:$C,MATCH(Веса!$E201,'2025'!$B:$B,0)),0)</f>
        <v>0.189</v>
      </c>
      <c r="AF201" s="326">
        <f>AE201*MoM!AJ201/100*$A201</f>
        <v>0.18735569999999999</v>
      </c>
      <c r="AG201" s="326">
        <f>AF201*MoM!AK201/100*$A201</f>
        <v>0.19112154956999997</v>
      </c>
      <c r="AH201" s="326">
        <f>AG201*MoM!AL201/100*$A201</f>
        <v>0.19316655015039896</v>
      </c>
      <c r="AI201" s="326">
        <f>AH201*MoM!AM201/100*$A201</f>
        <v>0.19419033286619608</v>
      </c>
      <c r="AJ201" s="326">
        <f>AI201*MoM!AN201/100*$A201</f>
        <v>0.19527779873024678</v>
      </c>
      <c r="AK201" s="326">
        <f>AJ201*MoM!AO201/100*$A201</f>
        <v>0.19719152115780322</v>
      </c>
      <c r="AL201" s="326">
        <f>AK201*MoM!AP201/100*$A201</f>
        <v>0.19786197232973976</v>
      </c>
      <c r="AM201" s="326">
        <f>AL201*MoM!AQ201/100*$A201</f>
        <v>0.19895021317755332</v>
      </c>
      <c r="AN201" s="326">
        <f>AM201*MoM!AR201/100*$A201</f>
        <v>0.1985523127511982</v>
      </c>
      <c r="AO201" s="326">
        <f>AN201*MoM!AS201/100*$A201</f>
        <v>0.20039884925978435</v>
      </c>
      <c r="AP201" s="326">
        <f>AO201*MoM!AT201/100*$A201</f>
        <v>0.20166136201012097</v>
      </c>
      <c r="AQ201" s="327">
        <f>IF($A201=1,INDEX('2026'!$C:$C, MATCH(Веса!$F201,'2026'!$B:$B,0)),0)</f>
        <v>0.17799999999999999</v>
      </c>
      <c r="AR201" s="326">
        <f>AQ201*MoM!AV201/100*$A201</f>
        <v>0.17919259999999998</v>
      </c>
      <c r="AS201" s="326">
        <f>AR201*MoM!AW201/100*$A201</f>
        <v>0.17955098520000001</v>
      </c>
      <c r="AT201" s="326">
        <f>AS201*MoM!AX201/100*$A201</f>
        <v>0.18023327894375998</v>
      </c>
      <c r="AU201" s="326">
        <f>AT201*MoM!AY201/100*$A201</f>
        <v>0.18257631157002888</v>
      </c>
    </row>
    <row r="202" spans="1:47" x14ac:dyDescent="0.45">
      <c r="A202" s="326">
        <f>IF(ToSep25!AZ202=0,0,1)</f>
        <v>1</v>
      </c>
      <c r="B202" s="202" t="s">
        <v>201</v>
      </c>
      <c r="C202" s="202" t="s">
        <v>201</v>
      </c>
      <c r="D202" s="202" t="s">
        <v>201</v>
      </c>
      <c r="E202" s="202" t="s">
        <v>201</v>
      </c>
      <c r="F202" s="202" t="s">
        <v>201</v>
      </c>
      <c r="G202" s="327">
        <f>IF($A202=1,INDEX('2023'!$C:$C,MATCH(Веса!$C202,'2023'!$B:$B,0)),0)</f>
        <v>8.5999999999999993E-2</v>
      </c>
      <c r="H202" s="326">
        <f>G202*MoM!L202/100*$A202</f>
        <v>8.6498800000000001E-2</v>
      </c>
      <c r="I202" s="326">
        <f>H202*MoM!M202/100*$A202</f>
        <v>8.4431478680000005E-2</v>
      </c>
      <c r="J202" s="326">
        <f>I202*MoM!N202/100*$A202</f>
        <v>8.622142602801601E-2</v>
      </c>
      <c r="K202" s="326">
        <f>J202*MoM!O202/100*$A202</f>
        <v>8.6117960316782385E-2</v>
      </c>
      <c r="L202" s="326">
        <f>K202*MoM!P202/100*$A202</f>
        <v>8.6918857347728459E-2</v>
      </c>
      <c r="M202" s="326">
        <f>L202*MoM!Q202/100*$A202</f>
        <v>8.7249149005649826E-2</v>
      </c>
      <c r="N202" s="326">
        <f>M202*MoM!R202/100*$A202</f>
        <v>8.7275323750351519E-2</v>
      </c>
      <c r="O202" s="326">
        <f>N202*MoM!S202/100*$A202</f>
        <v>8.8523360879981555E-2</v>
      </c>
      <c r="P202" s="326">
        <f>O202*MoM!T202/100*$A202</f>
        <v>8.9753835596213291E-2</v>
      </c>
      <c r="Q202" s="326">
        <f>P202*MoM!U202/100*$A202</f>
        <v>9.1145020047954606E-2</v>
      </c>
      <c r="R202" s="326">
        <f>Q202*MoM!V202/100*$A202</f>
        <v>9.2512195348673915E-2</v>
      </c>
      <c r="S202" s="327">
        <f>IF($A202=1,INDEX('2024'!$B:$B,MATCH(Веса!D202,'2024'!$A:$A,0)),0)</f>
        <v>0.08</v>
      </c>
      <c r="T202" s="326">
        <f>S202*MoM!X202/100*$A202</f>
        <v>8.1079999999999999E-2</v>
      </c>
      <c r="U202" s="326">
        <f>T202*MoM!Y202/100*$A202</f>
        <v>8.1209727999999981E-2</v>
      </c>
      <c r="V202" s="326">
        <f>U202*MoM!Z202/100*$A202</f>
        <v>8.1420873292799983E-2</v>
      </c>
      <c r="W202" s="326">
        <f>V202*MoM!AA202/100*$A202</f>
        <v>8.1730272611312618E-2</v>
      </c>
      <c r="X202" s="326">
        <f>W202*MoM!AB202/100*$A202</f>
        <v>8.1779310774879405E-2</v>
      </c>
      <c r="Y202" s="326">
        <f>X202*MoM!AC202/100*$A202</f>
        <v>8.1869268016731778E-2</v>
      </c>
      <c r="Z202" s="326">
        <f>Y202*MoM!AD202/100*$A202</f>
        <v>8.2827138452527538E-2</v>
      </c>
      <c r="AA202" s="326">
        <f>Z202*MoM!AE202/100*$A202</f>
        <v>8.3141881578647131E-2</v>
      </c>
      <c r="AB202" s="326">
        <f>AA202*MoM!AF202/100*$A202</f>
        <v>8.3183452519436457E-2</v>
      </c>
      <c r="AC202" s="326">
        <f>AB202*MoM!AG202/100*$A202</f>
        <v>8.3549459710521981E-2</v>
      </c>
      <c r="AD202" s="326">
        <f>AC202*MoM!AH202/100*$A202</f>
        <v>8.4618892794816658E-2</v>
      </c>
      <c r="AE202" s="327">
        <f>IF($A202=1,INDEX('2025'!$C:$C,MATCH(Веса!$E202,'2025'!$B:$B,0)),0)</f>
        <v>7.4999999999999997E-2</v>
      </c>
      <c r="AF202" s="326">
        <f>AE202*MoM!AJ202/100*$A202</f>
        <v>7.4774999999999994E-2</v>
      </c>
      <c r="AG202" s="326">
        <f>AF202*MoM!AK202/100*$A202</f>
        <v>7.375806E-2</v>
      </c>
      <c r="AH202" s="326">
        <f>AG202*MoM!AL202/100*$A202</f>
        <v>7.4407130927999998E-2</v>
      </c>
      <c r="AI202" s="326">
        <f>AH202*MoM!AM202/100*$A202</f>
        <v>7.4667555886248002E-2</v>
      </c>
      <c r="AJ202" s="326">
        <f>AI202*MoM!AN202/100*$A202</f>
        <v>7.4361418907114396E-2</v>
      </c>
      <c r="AK202" s="326">
        <f>AJ202*MoM!AO202/100*$A202</f>
        <v>7.50083632516063E-2</v>
      </c>
      <c r="AL202" s="326">
        <f>AK202*MoM!AP202/100*$A202</f>
        <v>7.5158379978109521E-2</v>
      </c>
      <c r="AM202" s="326">
        <f>AL202*MoM!AQ202/100*$A202</f>
        <v>7.5008063218153301E-2</v>
      </c>
      <c r="AN202" s="326">
        <f>AM202*MoM!AR202/100*$A202</f>
        <v>7.4730533384246123E-2</v>
      </c>
      <c r="AO202" s="326">
        <f>AN202*MoM!AS202/100*$A202</f>
        <v>7.4767898650938247E-2</v>
      </c>
      <c r="AP202" s="326">
        <f>AO202*MoM!AT202/100*$A202</f>
        <v>7.4902480868509938E-2</v>
      </c>
      <c r="AQ202" s="327">
        <f>IF($A202=1,INDEX('2026'!$C:$C, MATCH(Веса!$F202,'2026'!$B:$B,0)),0)</f>
        <v>8.4000000000000005E-2</v>
      </c>
      <c r="AR202" s="326">
        <f>AQ202*MoM!AV202/100*$A202</f>
        <v>8.5806000000000007E-2</v>
      </c>
      <c r="AS202" s="326">
        <f>AR202*MoM!AW202/100*$A202</f>
        <v>8.494794E-2</v>
      </c>
      <c r="AT202" s="326">
        <f>AS202*MoM!AX202/100*$A202</f>
        <v>8.6018284044000012E-2</v>
      </c>
      <c r="AU202" s="326">
        <f>AT202*MoM!AY202/100*$A202</f>
        <v>8.5261323144412829E-2</v>
      </c>
    </row>
    <row r="203" spans="1:47" x14ac:dyDescent="0.45">
      <c r="A203" s="326">
        <f>IF(ToSep25!AZ203=0,0,1)</f>
        <v>1</v>
      </c>
      <c r="B203" s="202" t="s">
        <v>202</v>
      </c>
      <c r="C203" s="202" t="s">
        <v>202</v>
      </c>
      <c r="D203" s="202" t="s">
        <v>202</v>
      </c>
      <c r="E203" s="202" t="s">
        <v>202</v>
      </c>
      <c r="F203" s="202" t="s">
        <v>202</v>
      </c>
      <c r="G203" s="327">
        <f>IF($A203=1,INDEX('2023'!$C:$C,MATCH(Веса!$C203,'2023'!$B:$B,0)),0)</f>
        <v>0.11</v>
      </c>
      <c r="H203" s="326">
        <f>G203*MoM!L203/100*$A203</f>
        <v>0.11013200000000001</v>
      </c>
      <c r="I203" s="326">
        <f>H203*MoM!M203/100*$A203</f>
        <v>0.110517462</v>
      </c>
      <c r="J203" s="326">
        <f>I203*MoM!N203/100*$A203</f>
        <v>0.111014790579</v>
      </c>
      <c r="K203" s="326">
        <f>J203*MoM!O203/100*$A203</f>
        <v>0.11127012459733171</v>
      </c>
      <c r="L203" s="326">
        <f>K203*MoM!P203/100*$A203</f>
        <v>0.11149266484652637</v>
      </c>
      <c r="M203" s="326">
        <f>L203*MoM!Q203/100*$A203</f>
        <v>0.11179369504161199</v>
      </c>
      <c r="N203" s="326">
        <f>M203*MoM!R203/100*$A203</f>
        <v>0.1123973809948367</v>
      </c>
      <c r="O203" s="326">
        <f>N203*MoM!S203/100*$A203</f>
        <v>0.11334151899519335</v>
      </c>
      <c r="P203" s="326">
        <f>O203*MoM!T203/100*$A203</f>
        <v>0.11410090717246116</v>
      </c>
      <c r="Q203" s="326">
        <f>P203*MoM!U203/100*$A203</f>
        <v>0.11496807406697186</v>
      </c>
      <c r="R203" s="326">
        <f>Q203*MoM!V203/100*$A203</f>
        <v>0.11573836016322059</v>
      </c>
      <c r="S203" s="327">
        <f>IF($A203=1,INDEX('2024'!$B:$B,MATCH(Веса!D203,'2024'!$A:$A,0)),0)</f>
        <v>0.111</v>
      </c>
      <c r="T203" s="326">
        <f>S203*MoM!X203/100*$A203</f>
        <v>0.1115217</v>
      </c>
      <c r="U203" s="326">
        <f>T203*MoM!Y203/100*$A203</f>
        <v>0.11204585199</v>
      </c>
      <c r="V203" s="326">
        <f>U203*MoM!Z203/100*$A203</f>
        <v>0.112684513346343</v>
      </c>
      <c r="W203" s="326">
        <f>V203*MoM!AA203/100*$A203</f>
        <v>0.11313525139972837</v>
      </c>
      <c r="X203" s="326">
        <f>W203*MoM!AB203/100*$A203</f>
        <v>0.11344071657850764</v>
      </c>
      <c r="Y203" s="326">
        <f>X203*MoM!AC203/100*$A203</f>
        <v>0.11366759801166466</v>
      </c>
      <c r="Z203" s="326">
        <f>Y203*MoM!AD203/100*$A203</f>
        <v>0.11390629996748915</v>
      </c>
      <c r="AA203" s="326">
        <f>Z203*MoM!AE203/100*$A203</f>
        <v>0.1144074876873461</v>
      </c>
      <c r="AB203" s="326">
        <f>AA203*MoM!AF203/100*$A203</f>
        <v>0.1148651176380955</v>
      </c>
      <c r="AC203" s="326">
        <f>AB203*MoM!AG203/100*$A203</f>
        <v>0.11553133532039644</v>
      </c>
      <c r="AD203" s="326">
        <f>AC203*MoM!AH203/100*$A203</f>
        <v>0.11612054513053048</v>
      </c>
      <c r="AE203" s="327">
        <f>IF($A203=1,INDEX('2025'!$C:$C,MATCH(Веса!$E203,'2025'!$B:$B,0)),0)</f>
        <v>0.108</v>
      </c>
      <c r="AF203" s="326">
        <f>AE203*MoM!AJ203/100*$A203</f>
        <v>0.1085832</v>
      </c>
      <c r="AG203" s="326">
        <f>AF203*MoM!AK203/100*$A203</f>
        <v>0.10853976672</v>
      </c>
      <c r="AH203" s="326">
        <f>AG203*MoM!AL203/100*$A203</f>
        <v>0.1090824655536</v>
      </c>
      <c r="AI203" s="326">
        <f>AH203*MoM!AM203/100*$A203</f>
        <v>0.10923518100537505</v>
      </c>
      <c r="AJ203" s="326">
        <f>AI203*MoM!AN203/100*$A203</f>
        <v>0.10910409878816858</v>
      </c>
      <c r="AK203" s="326">
        <f>AJ203*MoM!AO203/100*$A203</f>
        <v>0.10920229247707795</v>
      </c>
      <c r="AL203" s="326">
        <f>AK203*MoM!AP203/100*$A203</f>
        <v>0.10920229247707795</v>
      </c>
      <c r="AM203" s="326">
        <f>AL203*MoM!AQ203/100*$A203</f>
        <v>0.1098138253149496</v>
      </c>
      <c r="AN203" s="326">
        <f>AM203*MoM!AR203/100*$A203</f>
        <v>0.10955027213419372</v>
      </c>
      <c r="AO203" s="326">
        <f>AN203*MoM!AS203/100*$A203</f>
        <v>0.1095393171069803</v>
      </c>
      <c r="AP203" s="326">
        <f>AO203*MoM!AT203/100*$A203</f>
        <v>0.10992270471685472</v>
      </c>
      <c r="AQ203" s="327">
        <f>IF($A203=1,INDEX('2026'!$C:$C, MATCH(Веса!$F203,'2026'!$B:$B,0)),0)</f>
        <v>0.107</v>
      </c>
      <c r="AR203" s="326">
        <f>AQ203*MoM!AV203/100*$A203</f>
        <v>0.1074494</v>
      </c>
      <c r="AS203" s="326">
        <f>AR203*MoM!AW203/100*$A203</f>
        <v>0.10751386964</v>
      </c>
      <c r="AT203" s="326">
        <f>AS203*MoM!AX203/100*$A203</f>
        <v>0.10742785854428799</v>
      </c>
      <c r="AU203" s="326">
        <f>AT203*MoM!AY203/100*$A203</f>
        <v>0.107954255051155</v>
      </c>
    </row>
    <row r="204" spans="1:47" x14ac:dyDescent="0.45">
      <c r="A204" s="326">
        <f>IF(ToSep25!AZ204=0,0,1)</f>
        <v>1</v>
      </c>
      <c r="B204" s="202" t="s">
        <v>203</v>
      </c>
      <c r="C204" s="202" t="s">
        <v>203</v>
      </c>
      <c r="D204" s="202" t="s">
        <v>203</v>
      </c>
      <c r="E204" s="202" t="s">
        <v>203</v>
      </c>
      <c r="F204" s="202" t="s">
        <v>203</v>
      </c>
      <c r="G204" s="327">
        <f>IF($A204=1,INDEX('2023'!$C:$C,MATCH(Веса!$C204,'2023'!$B:$B,0)),0)</f>
        <v>8.5000000000000006E-2</v>
      </c>
      <c r="H204" s="326">
        <f>G204*MoM!L204/100*$A204</f>
        <v>8.5068000000000005E-2</v>
      </c>
      <c r="I204" s="326">
        <f>H204*MoM!M204/100*$A204</f>
        <v>8.5127547600000006E-2</v>
      </c>
      <c r="J204" s="326">
        <f>I204*MoM!N204/100*$A204</f>
        <v>8.5221187902359996E-2</v>
      </c>
      <c r="K204" s="326">
        <f>J204*MoM!O204/100*$A204</f>
        <v>8.5263798496311174E-2</v>
      </c>
      <c r="L204" s="326">
        <f>K204*MoM!P204/100*$A204</f>
        <v>8.4811900364280726E-2</v>
      </c>
      <c r="M204" s="326">
        <f>L204*MoM!Q204/100*$A204</f>
        <v>8.4659238943625023E-2</v>
      </c>
      <c r="N204" s="326">
        <f>M204*MoM!R204/100*$A204</f>
        <v>8.4870887040984083E-2</v>
      </c>
      <c r="O204" s="326">
        <f>N204*MoM!S204/100*$A204</f>
        <v>8.5015167548953746E-2</v>
      </c>
      <c r="P204" s="326">
        <f>O204*MoM!T204/100*$A204</f>
        <v>8.4811131146836263E-2</v>
      </c>
      <c r="Q204" s="326">
        <f>P204*MoM!U204/100*$A204</f>
        <v>8.472632001568943E-2</v>
      </c>
      <c r="R204" s="326">
        <f>Q204*MoM!V204/100*$A204</f>
        <v>8.451450421565021E-2</v>
      </c>
      <c r="S204" s="327">
        <f>IF($A204=1,INDEX('2024'!$B:$B,MATCH(Веса!D204,'2024'!$A:$A,0)),0)</f>
        <v>8.4000000000000005E-2</v>
      </c>
      <c r="T204" s="326">
        <f>S204*MoM!X204/100*$A204</f>
        <v>8.427720000000001E-2</v>
      </c>
      <c r="U204" s="326">
        <f>T204*MoM!Y204/100*$A204</f>
        <v>8.4336194039999993E-2</v>
      </c>
      <c r="V204" s="326">
        <f>U204*MoM!Z204/100*$A204</f>
        <v>8.4791609487816E-2</v>
      </c>
      <c r="W204" s="326">
        <f>V204*MoM!AA204/100*$A204</f>
        <v>8.5351234110435589E-2</v>
      </c>
      <c r="X204" s="326">
        <f>W204*MoM!AB204/100*$A204</f>
        <v>8.5709709293699421E-2</v>
      </c>
      <c r="Y204" s="326">
        <f>X204*MoM!AC204/100*$A204</f>
        <v>8.593255453786304E-2</v>
      </c>
      <c r="Z204" s="326">
        <f>Y204*MoM!AD204/100*$A204</f>
        <v>8.6078639880577401E-2</v>
      </c>
      <c r="AA204" s="326">
        <f>Z204*MoM!AE204/100*$A204</f>
        <v>8.6603719583848923E-2</v>
      </c>
      <c r="AB204" s="326">
        <f>AA204*MoM!AF204/100*$A204</f>
        <v>8.6915492974350778E-2</v>
      </c>
      <c r="AC204" s="326">
        <f>AB204*MoM!AG204/100*$A204</f>
        <v>8.7402219735007142E-2</v>
      </c>
      <c r="AD204" s="326">
        <f>AC204*MoM!AH204/100*$A204</f>
        <v>8.748962195474215E-2</v>
      </c>
      <c r="AE204" s="327">
        <f>IF($A204=1,INDEX('2025'!$C:$C,MATCH(Веса!$E204,'2025'!$B:$B,0)),0)</f>
        <v>8.2000000000000003E-2</v>
      </c>
      <c r="AF204" s="326">
        <f>AE204*MoM!AJ204/100*$A204</f>
        <v>8.1959000000000004E-2</v>
      </c>
      <c r="AG204" s="326">
        <f>AF204*MoM!AK204/100*$A204</f>
        <v>8.2049154900000018E-2</v>
      </c>
      <c r="AH204" s="326">
        <f>AG204*MoM!AL204/100*$A204</f>
        <v>8.225427778725003E-2</v>
      </c>
      <c r="AI204" s="326">
        <f>AH204*MoM!AM204/100*$A204</f>
        <v>8.1843006398313781E-2</v>
      </c>
      <c r="AJ204" s="326">
        <f>AI204*MoM!AN204/100*$A204</f>
        <v>8.1613845980398503E-2</v>
      </c>
      <c r="AK204" s="326">
        <f>AJ204*MoM!AO204/100*$A204</f>
        <v>8.1238422288888668E-2</v>
      </c>
      <c r="AL204" s="326">
        <f>AK204*MoM!AP204/100*$A204</f>
        <v>8.0978459337564229E-2</v>
      </c>
      <c r="AM204" s="326">
        <f>AL204*MoM!AQ204/100*$A204</f>
        <v>8.1610091320397232E-2</v>
      </c>
      <c r="AN204" s="326">
        <f>AM204*MoM!AR204/100*$A204</f>
        <v>8.1699862420849673E-2</v>
      </c>
      <c r="AO204" s="326">
        <f>AN204*MoM!AS204/100*$A204</f>
        <v>8.177339229702843E-2</v>
      </c>
      <c r="AP204" s="326">
        <f>AO204*MoM!AT204/100*$A204</f>
        <v>8.1977825777771005E-2</v>
      </c>
      <c r="AQ204" s="327">
        <f>IF($A204=1,INDEX('2026'!$C:$C, MATCH(Веса!$F204,'2026'!$B:$B,0)),0)</f>
        <v>0.08</v>
      </c>
      <c r="AR204" s="326">
        <f>AQ204*MoM!AV204/100*$A204</f>
        <v>8.0079999999999985E-2</v>
      </c>
      <c r="AS204" s="326">
        <f>AR204*MoM!AW204/100*$A204</f>
        <v>7.9975895999999991E-2</v>
      </c>
      <c r="AT204" s="326">
        <f>AS204*MoM!AX204/100*$A204</f>
        <v>8.05517224512E-2</v>
      </c>
      <c r="AU204" s="326">
        <f>AT204*MoM!AY204/100*$A204</f>
        <v>8.0374508661807356E-2</v>
      </c>
    </row>
    <row r="205" spans="1:47" x14ac:dyDescent="0.45">
      <c r="A205" s="326">
        <f>IF(ToSep25!AZ205=0,0,1)</f>
        <v>1</v>
      </c>
      <c r="B205" s="202" t="s">
        <v>204</v>
      </c>
      <c r="C205" s="202" t="s">
        <v>204</v>
      </c>
      <c r="D205" s="202" t="s">
        <v>204</v>
      </c>
      <c r="E205" s="202" t="s">
        <v>204</v>
      </c>
      <c r="F205" s="202" t="s">
        <v>204</v>
      </c>
      <c r="G205" s="327">
        <f>IF($A205=1,INDEX('2023'!$C:$C,MATCH(Веса!$C205,'2023'!$B:$B,0)),0)</f>
        <v>5.2999999999999999E-2</v>
      </c>
      <c r="H205" s="326">
        <f>G205*MoM!L205/100*$A205</f>
        <v>5.2957599999999994E-2</v>
      </c>
      <c r="I205" s="326">
        <f>H205*MoM!M205/100*$A205</f>
        <v>5.2883459359999989E-2</v>
      </c>
      <c r="J205" s="326">
        <f>I205*MoM!N205/100*$A205</f>
        <v>5.3073839813695983E-2</v>
      </c>
      <c r="K205" s="326">
        <f>J205*MoM!O205/100*$A205</f>
        <v>5.3259598253043917E-2</v>
      </c>
      <c r="L205" s="326">
        <f>K205*MoM!P205/100*$A205</f>
        <v>5.3099819458284792E-2</v>
      </c>
      <c r="M205" s="326">
        <f>L205*MoM!Q205/100*$A205</f>
        <v>5.2977689873530735E-2</v>
      </c>
      <c r="N205" s="326">
        <f>M205*MoM!R205/100*$A205</f>
        <v>5.3242578322898387E-2</v>
      </c>
      <c r="O205" s="326">
        <f>N205*MoM!S205/100*$A205</f>
        <v>5.3242578322898387E-2</v>
      </c>
      <c r="P205" s="326">
        <f>O205*MoM!T205/100*$A205</f>
        <v>5.3514115472345171E-2</v>
      </c>
      <c r="Q205" s="326">
        <f>P205*MoM!U205/100*$A205</f>
        <v>5.3680009230309446E-2</v>
      </c>
      <c r="R205" s="326">
        <f>Q205*MoM!V205/100*$A205</f>
        <v>5.3728321238616726E-2</v>
      </c>
      <c r="S205" s="327">
        <f>IF($A205=1,INDEX('2024'!$B:$B,MATCH(Веса!D205,'2024'!$A:$A,0)),0)</f>
        <v>5.3999999999999999E-2</v>
      </c>
      <c r="T205" s="326">
        <f>S205*MoM!X205/100*$A205</f>
        <v>5.38434E-2</v>
      </c>
      <c r="U205" s="326">
        <f>T205*MoM!Y205/100*$A205</f>
        <v>5.3972624159999996E-2</v>
      </c>
      <c r="V205" s="326">
        <f>U205*MoM!Z205/100*$A205</f>
        <v>5.4280268117711999E-2</v>
      </c>
      <c r="W205" s="326">
        <f>V205*MoM!AA205/100*$A205</f>
        <v>5.4665658021347749E-2</v>
      </c>
      <c r="X205" s="326">
        <f>W205*MoM!AB205/100*$A205</f>
        <v>5.4867920956026738E-2</v>
      </c>
      <c r="Y205" s="326">
        <f>X205*MoM!AC205/100*$A205</f>
        <v>5.4900841708600358E-2</v>
      </c>
      <c r="Z205" s="326">
        <f>Y205*MoM!AD205/100*$A205</f>
        <v>5.5252207095535404E-2</v>
      </c>
      <c r="AA205" s="326">
        <f>Z205*MoM!AE205/100*$A205</f>
        <v>5.5263257536954512E-2</v>
      </c>
      <c r="AB205" s="326">
        <f>AA205*MoM!AF205/100*$A205</f>
        <v>5.5810363786570359E-2</v>
      </c>
      <c r="AC205" s="326">
        <f>AB205*MoM!AG205/100*$A205</f>
        <v>5.6094996641881868E-2</v>
      </c>
      <c r="AD205" s="326">
        <f>AC205*MoM!AH205/100*$A205</f>
        <v>5.6173529637180503E-2</v>
      </c>
      <c r="AE205" s="327">
        <f>IF($A205=1,INDEX('2025'!$C:$C,MATCH(Веса!$E205,'2025'!$B:$B,0)),0)</f>
        <v>5.1999999999999998E-2</v>
      </c>
      <c r="AF205" s="326">
        <f>AE205*MoM!AJ205/100*$A205</f>
        <v>5.2077999999999999E-2</v>
      </c>
      <c r="AG205" s="326">
        <f>AF205*MoM!AK205/100*$A205</f>
        <v>5.2301935399999999E-2</v>
      </c>
      <c r="AH205" s="326">
        <f>AG205*MoM!AL205/100*$A205</f>
        <v>5.2500682754519995E-2</v>
      </c>
      <c r="AI205" s="326">
        <f>AH205*MoM!AM205/100*$A205</f>
        <v>5.237468111590915E-2</v>
      </c>
      <c r="AJ205" s="326">
        <f>AI205*MoM!AN205/100*$A205</f>
        <v>5.2259456817454149E-2</v>
      </c>
      <c r="AK205" s="326">
        <f>AJ205*MoM!AO205/100*$A205</f>
        <v>5.2196745469273199E-2</v>
      </c>
      <c r="AL205" s="326">
        <f>AK205*MoM!AP205/100*$A205</f>
        <v>5.1940981416473762E-2</v>
      </c>
      <c r="AM205" s="326">
        <f>AL205*MoM!AQ205/100*$A205</f>
        <v>5.2091610262581536E-2</v>
      </c>
      <c r="AN205" s="326">
        <f>AM205*MoM!AR205/100*$A205</f>
        <v>5.2201002644132952E-2</v>
      </c>
      <c r="AO205" s="326">
        <f>AN205*MoM!AS205/100*$A205</f>
        <v>5.2044399636200556E-2</v>
      </c>
      <c r="AP205" s="326">
        <f>AO205*MoM!AT205/100*$A205</f>
        <v>5.2002764116491601E-2</v>
      </c>
      <c r="AQ205" s="327">
        <f>IF($A205=1,INDEX('2026'!$C:$C, MATCH(Веса!$F205,'2026'!$B:$B,0)),0)</f>
        <v>5.0999999999999997E-2</v>
      </c>
      <c r="AR205" s="326">
        <f>AQ205*MoM!AV205/100*$A205</f>
        <v>5.09031E-2</v>
      </c>
      <c r="AS205" s="326">
        <f>AR205*MoM!AW205/100*$A205</f>
        <v>5.1086351160000001E-2</v>
      </c>
      <c r="AT205" s="326">
        <f>AS205*MoM!AX205/100*$A205</f>
        <v>5.1352000186032004E-2</v>
      </c>
      <c r="AU205" s="326">
        <f>AT205*MoM!AY205/100*$A205</f>
        <v>5.1531732186683117E-2</v>
      </c>
    </row>
    <row r="206" spans="1:47" x14ac:dyDescent="0.45">
      <c r="A206" s="326">
        <f>IF(ToSep25!AZ206=0,0,1)</f>
        <v>1</v>
      </c>
      <c r="B206" s="202" t="s">
        <v>205</v>
      </c>
      <c r="C206" s="202" t="s">
        <v>205</v>
      </c>
      <c r="D206" s="202" t="s">
        <v>205</v>
      </c>
      <c r="E206" s="202" t="s">
        <v>205</v>
      </c>
      <c r="F206" s="202" t="s">
        <v>205</v>
      </c>
      <c r="G206" s="327">
        <f>IF($A206=1,INDEX('2023'!$C:$C,MATCH(Веса!$C206,'2023'!$B:$B,0)),0)</f>
        <v>6.7000000000000004E-2</v>
      </c>
      <c r="H206" s="326">
        <f>G206*MoM!L206/100*$A206</f>
        <v>6.6993299999999992E-2</v>
      </c>
      <c r="I206" s="326">
        <f>H206*MoM!M206/100*$A206</f>
        <v>6.706029329999999E-2</v>
      </c>
      <c r="J206" s="326">
        <f>I206*MoM!N206/100*$A206</f>
        <v>6.6986526977369995E-2</v>
      </c>
      <c r="K206" s="326">
        <f>J206*MoM!O206/100*$A206</f>
        <v>6.6879348534206212E-2</v>
      </c>
      <c r="L206" s="326">
        <f>K206*MoM!P206/100*$A206</f>
        <v>6.6886036469059634E-2</v>
      </c>
      <c r="M206" s="326">
        <f>L206*MoM!Q206/100*$A206</f>
        <v>6.6799084621649851E-2</v>
      </c>
      <c r="N206" s="326">
        <f>M206*MoM!R206/100*$A206</f>
        <v>6.736687684093387E-2</v>
      </c>
      <c r="O206" s="326">
        <f>N206*MoM!S206/100*$A206</f>
        <v>6.8013598858606833E-2</v>
      </c>
      <c r="P206" s="326">
        <f>O206*MoM!T206/100*$A206</f>
        <v>6.8108817897008886E-2</v>
      </c>
      <c r="Q206" s="326">
        <f>P206*MoM!U206/100*$A206</f>
        <v>6.8040709079111888E-2</v>
      </c>
      <c r="R206" s="326">
        <f>Q206*MoM!V206/100*$A206</f>
        <v>6.8367304482691627E-2</v>
      </c>
      <c r="S206" s="327">
        <f>IF($A206=1,INDEX('2024'!$B:$B,MATCH(Веса!D206,'2024'!$A:$A,0)),0)</f>
        <v>6.6000000000000003E-2</v>
      </c>
      <c r="T206" s="326">
        <f>S206*MoM!X206/100*$A206</f>
        <v>6.6026400000000013E-2</v>
      </c>
      <c r="U206" s="326">
        <f>T206*MoM!Y206/100*$A206</f>
        <v>6.6244287120000009E-2</v>
      </c>
      <c r="V206" s="326">
        <f>U206*MoM!Z206/100*$A206</f>
        <v>6.6469517696208014E-2</v>
      </c>
      <c r="W206" s="326">
        <f>V206*MoM!AA206/100*$A206</f>
        <v>6.6529340262134598E-2</v>
      </c>
      <c r="X206" s="326">
        <f>W206*MoM!AB206/100*$A206</f>
        <v>6.6582563734344305E-2</v>
      </c>
      <c r="Y206" s="326">
        <f>X206*MoM!AC206/100*$A206</f>
        <v>6.6788969681920773E-2</v>
      </c>
      <c r="Z206" s="326">
        <f>Y206*MoM!AD206/100*$A206</f>
        <v>6.6996015487934726E-2</v>
      </c>
      <c r="AA206" s="326">
        <f>Z206*MoM!AE206/100*$A206</f>
        <v>6.7652576439716491E-2</v>
      </c>
      <c r="AB206" s="326">
        <f>AA206*MoM!AF206/100*$A206</f>
        <v>6.7808177365527841E-2</v>
      </c>
      <c r="AC206" s="326">
        <f>AB206*MoM!AG206/100*$A206</f>
        <v>6.7875985542893369E-2</v>
      </c>
      <c r="AD206" s="326">
        <f>AC206*MoM!AH206/100*$A206</f>
        <v>6.8011737513979154E-2</v>
      </c>
      <c r="AE206" s="327">
        <f>IF($A206=1,INDEX('2025'!$C:$C,MATCH(Веса!$E206,'2025'!$B:$B,0)),0)</f>
        <v>6.0999999999999999E-2</v>
      </c>
      <c r="AF206" s="326">
        <f>AE206*MoM!AJ206/100*$A206</f>
        <v>6.1067099999999999E-2</v>
      </c>
      <c r="AG206" s="326">
        <f>AF206*MoM!AK206/100*$A206</f>
        <v>6.1244194590000002E-2</v>
      </c>
      <c r="AH206" s="326">
        <f>AG206*MoM!AL206/100*$A206</f>
        <v>6.1238070170540997E-2</v>
      </c>
      <c r="AI206" s="326">
        <f>AH206*MoM!AM206/100*$A206</f>
        <v>6.100536550389294E-2</v>
      </c>
      <c r="AJ206" s="326">
        <f>AI206*MoM!AN206/100*$A206</f>
        <v>6.0865053163233984E-2</v>
      </c>
      <c r="AK206" s="326">
        <f>AJ206*MoM!AO206/100*$A206</f>
        <v>6.0877226173866629E-2</v>
      </c>
      <c r="AL206" s="326">
        <f>AK206*MoM!AP206/100*$A206</f>
        <v>6.1370331705874949E-2</v>
      </c>
      <c r="AM206" s="326">
        <f>AL206*MoM!AQ206/100*$A206</f>
        <v>6.1523757535139632E-2</v>
      </c>
      <c r="AN206" s="326">
        <f>AM206*MoM!AR206/100*$A206</f>
        <v>6.1031567474858522E-2</v>
      </c>
      <c r="AO206" s="326">
        <f>AN206*MoM!AS206/100*$A206</f>
        <v>6.0634862286271934E-2</v>
      </c>
      <c r="AP206" s="326">
        <f>AO206*MoM!AT206/100*$A206</f>
        <v>6.0689433662329574E-2</v>
      </c>
      <c r="AQ206" s="327">
        <f>IF($A206=1,INDEX('2026'!$C:$C, MATCH(Веса!$F206,'2026'!$B:$B,0)),0)</f>
        <v>6.0999999999999999E-2</v>
      </c>
      <c r="AR206" s="326">
        <f>AQ206*MoM!AV206/100*$A206</f>
        <v>6.1115899999999994E-2</v>
      </c>
      <c r="AS206" s="326">
        <f>AR206*MoM!AW206/100*$A206</f>
        <v>6.1079230459999988E-2</v>
      </c>
      <c r="AT206" s="326">
        <f>AS206*MoM!AX206/100*$A206</f>
        <v>6.0993719537355988E-2</v>
      </c>
      <c r="AU206" s="326">
        <f>AT206*MoM!AY206/100*$A206</f>
        <v>6.10303157690784E-2</v>
      </c>
    </row>
    <row r="207" spans="1:47" x14ac:dyDescent="0.45">
      <c r="A207" s="326">
        <f>IF(ToSep25!AZ207=0,0,1)</f>
        <v>1</v>
      </c>
      <c r="B207" s="202" t="s">
        <v>206</v>
      </c>
      <c r="C207" s="202" t="s">
        <v>206</v>
      </c>
      <c r="D207" s="202" t="s">
        <v>206</v>
      </c>
      <c r="E207" s="202" t="s">
        <v>206</v>
      </c>
      <c r="F207" s="202" t="s">
        <v>206</v>
      </c>
      <c r="G207" s="327">
        <f>IF($A207=1,INDEX('2023'!$C:$C,MATCH(Веса!$C207,'2023'!$B:$B,0)),0)</f>
        <v>6.5000000000000002E-2</v>
      </c>
      <c r="H207" s="326">
        <f>G207*MoM!L207/100*$A207</f>
        <v>6.4753000000000005E-2</v>
      </c>
      <c r="I207" s="326">
        <f>H207*MoM!M207/100*$A207</f>
        <v>6.4901931900000015E-2</v>
      </c>
      <c r="J207" s="326">
        <f>I207*MoM!N207/100*$A207</f>
        <v>6.4700735911110016E-2</v>
      </c>
      <c r="K207" s="326">
        <f>J207*MoM!O207/100*$A207</f>
        <v>6.4674855616745561E-2</v>
      </c>
      <c r="L207" s="326">
        <f>K207*MoM!P207/100*$A207</f>
        <v>6.5049969779322689E-2</v>
      </c>
      <c r="M207" s="326">
        <f>L207*MoM!Q207/100*$A207</f>
        <v>6.5206089706793063E-2</v>
      </c>
      <c r="N207" s="326">
        <f>M207*MoM!R207/100*$A207</f>
        <v>6.5519078937385677E-2</v>
      </c>
      <c r="O207" s="326">
        <f>N207*MoM!S207/100*$A207</f>
        <v>6.6102198739928411E-2</v>
      </c>
      <c r="P207" s="326">
        <f>O207*MoM!T207/100*$A207</f>
        <v>6.6022876101440489E-2</v>
      </c>
      <c r="Q207" s="326">
        <f>P207*MoM!U207/100*$A207</f>
        <v>6.630677446867668E-2</v>
      </c>
      <c r="R207" s="326">
        <f>Q207*MoM!V207/100*$A207</f>
        <v>6.6499064114635853E-2</v>
      </c>
      <c r="S207" s="327">
        <f>IF($A207=1,INDEX('2024'!$B:$B,MATCH(Веса!D207,'2024'!$A:$A,0)),0)</f>
        <v>6.6000000000000003E-2</v>
      </c>
      <c r="T207" s="326">
        <f>S207*MoM!X207/100*$A207</f>
        <v>6.633E-2</v>
      </c>
      <c r="U207" s="326">
        <f>T207*MoM!Y207/100*$A207</f>
        <v>6.6893805000000001E-2</v>
      </c>
      <c r="V207" s="326">
        <f>U207*MoM!Z207/100*$A207</f>
        <v>6.7602879332999993E-2</v>
      </c>
      <c r="W207" s="326">
        <f>V207*MoM!AA207/100*$A207</f>
        <v>6.8109900927997499E-2</v>
      </c>
      <c r="X207" s="326">
        <f>W207*MoM!AB207/100*$A207</f>
        <v>6.8368718551523877E-2</v>
      </c>
      <c r="Y207" s="326">
        <f>X207*MoM!AC207/100*$A207</f>
        <v>6.871739901613666E-2</v>
      </c>
      <c r="Z207" s="326">
        <f>Y207*MoM!AD207/100*$A207</f>
        <v>6.8923551213185066E-2</v>
      </c>
      <c r="AA207" s="326">
        <f>Z207*MoM!AE207/100*$A207</f>
        <v>6.9385339006313412E-2</v>
      </c>
      <c r="AB207" s="326">
        <f>AA207*MoM!AF207/100*$A207</f>
        <v>6.9551863819928561E-2</v>
      </c>
      <c r="AC207" s="326">
        <f>AB207*MoM!AG207/100*$A207</f>
        <v>6.9969175002848119E-2</v>
      </c>
      <c r="AD207" s="326">
        <f>AC207*MoM!AH207/100*$A207</f>
        <v>7.0221064032858382E-2</v>
      </c>
      <c r="AE207" s="327">
        <f>IF($A207=1,INDEX('2025'!$C:$C,MATCH(Веса!$E207,'2025'!$B:$B,0)),0)</f>
        <v>6.3E-2</v>
      </c>
      <c r="AF207" s="326">
        <f>AE207*MoM!AJ207/100*$A207</f>
        <v>6.3535499999999995E-2</v>
      </c>
      <c r="AG207" s="326">
        <f>AF207*MoM!AK207/100*$A207</f>
        <v>6.3427489649999988E-2</v>
      </c>
      <c r="AH207" s="326">
        <f>AG207*MoM!AL207/100*$A207</f>
        <v>6.3395775905174992E-2</v>
      </c>
      <c r="AI207" s="326">
        <f>AH207*MoM!AM207/100*$A207</f>
        <v>6.3592302810481033E-2</v>
      </c>
      <c r="AJ207" s="326">
        <f>AI207*MoM!AN207/100*$A207</f>
        <v>6.3515992047108449E-2</v>
      </c>
      <c r="AK207" s="326">
        <f>AJ207*MoM!AO207/100*$A207</f>
        <v>6.3547750043132012E-2</v>
      </c>
      <c r="AL207" s="326">
        <f>AK207*MoM!AP207/100*$A207</f>
        <v>6.4126034568524504E-2</v>
      </c>
      <c r="AM207" s="326">
        <f>AL207*MoM!AQ207/100*$A207</f>
        <v>6.4626217638158998E-2</v>
      </c>
      <c r="AN207" s="326">
        <f>AM207*MoM!AR207/100*$A207</f>
        <v>6.4316011793495831E-2</v>
      </c>
      <c r="AO207" s="326">
        <f>AN207*MoM!AS207/100*$A207</f>
        <v>6.4547549435952409E-2</v>
      </c>
      <c r="AP207" s="326">
        <f>AO207*MoM!AT207/100*$A207</f>
        <v>6.4560458945839588E-2</v>
      </c>
      <c r="AQ207" s="327">
        <f>IF($A207=1,INDEX('2026'!$C:$C, MATCH(Веса!$F207,'2026'!$B:$B,0)),0)</f>
        <v>0.06</v>
      </c>
      <c r="AR207" s="326">
        <f>AQ207*MoM!AV207/100*$A207</f>
        <v>6.0258000000000006E-2</v>
      </c>
      <c r="AS207" s="326">
        <f>AR207*MoM!AW207/100*$A207</f>
        <v>6.0511083600000008E-2</v>
      </c>
      <c r="AT207" s="326">
        <f>AS207*MoM!AX207/100*$A207</f>
        <v>6.0571594683600002E-2</v>
      </c>
      <c r="AU207" s="326">
        <f>AT207*MoM!AY207/100*$A207</f>
        <v>6.1013767324790288E-2</v>
      </c>
    </row>
    <row r="208" spans="1:47" x14ac:dyDescent="0.45">
      <c r="A208" s="326">
        <f>IF(ToSep25!AZ208=0,0,1)</f>
        <v>1</v>
      </c>
      <c r="B208" s="202" t="s">
        <v>207</v>
      </c>
      <c r="C208" s="202" t="s">
        <v>207</v>
      </c>
      <c r="D208" s="202" t="s">
        <v>207</v>
      </c>
      <c r="E208" s="202" t="s">
        <v>207</v>
      </c>
      <c r="F208" s="202" t="s">
        <v>207</v>
      </c>
      <c r="G208" s="327">
        <f>IF($A208=1,INDEX('2023'!$C:$C,MATCH(Веса!$C208,'2023'!$B:$B,0)),0)</f>
        <v>5.8000000000000003E-2</v>
      </c>
      <c r="H208" s="326">
        <f>G208*MoM!L208/100*$A208</f>
        <v>5.8220400000000005E-2</v>
      </c>
      <c r="I208" s="326">
        <f>H208*MoM!M208/100*$A208</f>
        <v>5.8138891440000007E-2</v>
      </c>
      <c r="J208" s="326">
        <f>I208*MoM!N208/100*$A208</f>
        <v>5.8057496991984009E-2</v>
      </c>
      <c r="K208" s="326">
        <f>J208*MoM!O208/100*$A208</f>
        <v>5.832456147814713E-2</v>
      </c>
      <c r="L208" s="326">
        <f>K208*MoM!P208/100*$A208</f>
        <v>5.8849482531450462E-2</v>
      </c>
      <c r="M208" s="326">
        <f>L208*MoM!Q208/100*$A208</f>
        <v>5.9084880461576263E-2</v>
      </c>
      <c r="N208" s="326">
        <f>M208*MoM!R208/100*$A208</f>
        <v>5.9492566136761134E-2</v>
      </c>
      <c r="O208" s="326">
        <f>N208*MoM!S208/100*$A208</f>
        <v>6.0010151462150961E-2</v>
      </c>
      <c r="P208" s="326">
        <f>O208*MoM!T208/100*$A208</f>
        <v>6.0514236734433027E-2</v>
      </c>
      <c r="Q208" s="326">
        <f>P208*MoM!U208/100*$A208</f>
        <v>6.0744190834023867E-2</v>
      </c>
      <c r="R208" s="326">
        <f>Q208*MoM!V208/100*$A208</f>
        <v>6.1017539692776977E-2</v>
      </c>
      <c r="S208" s="327">
        <f>IF($A208=1,INDEX('2024'!$B:$B,MATCH(Веса!D208,'2024'!$A:$A,0)),0)</f>
        <v>5.2999999999999999E-2</v>
      </c>
      <c r="T208" s="326">
        <f>S208*MoM!X208/100*$A208</f>
        <v>5.3074199999999995E-2</v>
      </c>
      <c r="U208" s="326">
        <f>T208*MoM!Y208/100*$A208</f>
        <v>5.3562482639999992E-2</v>
      </c>
      <c r="V208" s="326">
        <f>U208*MoM!Z208/100*$A208</f>
        <v>5.3782088818823987E-2</v>
      </c>
      <c r="W208" s="326">
        <f>V208*MoM!AA208/100*$A208</f>
        <v>5.3636877179013165E-2</v>
      </c>
      <c r="X208" s="326">
        <f>W208*MoM!AB208/100*$A208</f>
        <v>5.3797787810550203E-2</v>
      </c>
      <c r="Y208" s="326">
        <f>X208*MoM!AC208/100*$A208</f>
        <v>5.3776268695425983E-2</v>
      </c>
      <c r="Z208" s="326">
        <f>Y208*MoM!AD208/100*$A208</f>
        <v>5.3604184635600627E-2</v>
      </c>
      <c r="AA208" s="326">
        <f>Z208*MoM!AE208/100*$A208</f>
        <v>5.3738195097189634E-2</v>
      </c>
      <c r="AB208" s="326">
        <f>AA208*MoM!AF208/100*$A208</f>
        <v>5.4125110101889397E-2</v>
      </c>
      <c r="AC208" s="326">
        <f>AB208*MoM!AG208/100*$A208</f>
        <v>5.424418534411355E-2</v>
      </c>
      <c r="AD208" s="326">
        <f>AC208*MoM!AH208/100*$A208</f>
        <v>5.4580499293247063E-2</v>
      </c>
      <c r="AE208" s="327">
        <f>IF($A208=1,INDEX('2025'!$C:$C,MATCH(Веса!$E208,'2025'!$B:$B,0)),0)</f>
        <v>5.5E-2</v>
      </c>
      <c r="AF208" s="326">
        <f>AE208*MoM!AJ208/100*$A208</f>
        <v>5.5296999999999999E-2</v>
      </c>
      <c r="AG208" s="326">
        <f>AF208*MoM!AK208/100*$A208</f>
        <v>5.5352296999999995E-2</v>
      </c>
      <c r="AH208" s="326">
        <f>AG208*MoM!AL208/100*$A208</f>
        <v>5.5413184526699993E-2</v>
      </c>
      <c r="AI208" s="326">
        <f>AH208*MoM!AM208/100*$A208</f>
        <v>5.5385477934436649E-2</v>
      </c>
      <c r="AJ208" s="326">
        <f>AI208*MoM!AN208/100*$A208</f>
        <v>5.5258091335187443E-2</v>
      </c>
      <c r="AK208" s="326">
        <f>AJ208*MoM!AO208/100*$A208</f>
        <v>5.4932068596309828E-2</v>
      </c>
      <c r="AL208" s="326">
        <f>AK208*MoM!AP208/100*$A208</f>
        <v>5.5030946319783197E-2</v>
      </c>
      <c r="AM208" s="326">
        <f>AL208*MoM!AQ208/100*$A208</f>
        <v>5.4799816345240109E-2</v>
      </c>
      <c r="AN208" s="326">
        <f>AM208*MoM!AR208/100*$A208</f>
        <v>5.4662816804377012E-2</v>
      </c>
      <c r="AO208" s="326">
        <f>AN208*MoM!AS208/100*$A208</f>
        <v>5.4384036438674691E-2</v>
      </c>
      <c r="AP208" s="326">
        <f>AO208*MoM!AT208/100*$A208</f>
        <v>5.4171938696563865E-2</v>
      </c>
      <c r="AQ208" s="327">
        <f>IF($A208=1,INDEX('2026'!$C:$C, MATCH(Веса!$F208,'2026'!$B:$B,0)),0)</f>
        <v>5.0999999999999997E-2</v>
      </c>
      <c r="AR208" s="326">
        <f>AQ208*MoM!AV208/100*$A208</f>
        <v>5.1142800000000002E-2</v>
      </c>
      <c r="AS208" s="326">
        <f>AR208*MoM!AW208/100*$A208</f>
        <v>5.1014943000000007E-2</v>
      </c>
      <c r="AT208" s="326">
        <f>AS208*MoM!AX208/100*$A208</f>
        <v>5.0953725068400006E-2</v>
      </c>
      <c r="AU208" s="326">
        <f>AT208*MoM!AY208/100*$A208</f>
        <v>5.0979201930934206E-2</v>
      </c>
    </row>
    <row r="209" spans="1:47" x14ac:dyDescent="0.45">
      <c r="A209" s="326">
        <f>IF(ToSep25!AZ209=0,0,1)</f>
        <v>1</v>
      </c>
      <c r="B209" s="202" t="s">
        <v>208</v>
      </c>
      <c r="C209" s="202" t="s">
        <v>208</v>
      </c>
      <c r="D209" s="202" t="s">
        <v>208</v>
      </c>
      <c r="E209" s="202" t="s">
        <v>208</v>
      </c>
      <c r="F209" s="202" t="s">
        <v>208</v>
      </c>
      <c r="G209" s="327">
        <f>IF($A209=1,INDEX('2023'!$C:$C,MATCH(Веса!$C209,'2023'!$B:$B,0)),0)</f>
        <v>7.2999999999999995E-2</v>
      </c>
      <c r="H209" s="326">
        <f>G209*MoM!L209/100*$A209</f>
        <v>7.3423399999999986E-2</v>
      </c>
      <c r="I209" s="326">
        <f>H209*MoM!M209/100*$A209</f>
        <v>7.321781447999999E-2</v>
      </c>
      <c r="J209" s="326">
        <f>I209*MoM!N209/100*$A209</f>
        <v>7.3437467923439984E-2</v>
      </c>
      <c r="K209" s="326">
        <f>J209*MoM!O209/100*$A209</f>
        <v>7.3151061798538558E-2</v>
      </c>
      <c r="L209" s="326">
        <f>K209*MoM!P209/100*$A209</f>
        <v>7.2807251808085421E-2</v>
      </c>
      <c r="M209" s="326">
        <f>L209*MoM!Q209/100*$A209</f>
        <v>7.2814532533266238E-2</v>
      </c>
      <c r="N209" s="326">
        <f>M209*MoM!R209/100*$A209</f>
        <v>7.3200449555692548E-2</v>
      </c>
      <c r="O209" s="326">
        <f>N209*MoM!S209/100*$A209</f>
        <v>7.3507891443826467E-2</v>
      </c>
      <c r="P209" s="326">
        <f>O209*MoM!T209/100*$A209</f>
        <v>7.3221210667195544E-2</v>
      </c>
      <c r="Q209" s="326">
        <f>P209*MoM!U209/100*$A209</f>
        <v>7.2986902793060526E-2</v>
      </c>
      <c r="R209" s="326">
        <f>Q209*MoM!V209/100*$A209</f>
        <v>7.3490512422332635E-2</v>
      </c>
      <c r="S209" s="327">
        <f>IF($A209=1,INDEX('2024'!$B:$B,MATCH(Веса!D209,'2024'!$A:$A,0)),0)</f>
        <v>7.4999999999999997E-2</v>
      </c>
      <c r="T209" s="326">
        <f>S209*MoM!X209/100*$A209</f>
        <v>7.5209999999999999E-2</v>
      </c>
      <c r="U209" s="326">
        <f>T209*MoM!Y209/100*$A209</f>
        <v>7.5390503999999997E-2</v>
      </c>
      <c r="V209" s="326">
        <f>U209*MoM!Z209/100*$A209</f>
        <v>7.5925776578399995E-2</v>
      </c>
      <c r="W209" s="326">
        <f>V209*MoM!AA209/100*$A209</f>
        <v>7.6449664436790951E-2</v>
      </c>
      <c r="X209" s="326">
        <f>W209*MoM!AB209/100*$A209</f>
        <v>7.6579628866333488E-2</v>
      </c>
      <c r="Y209" s="326">
        <f>X209*MoM!AC209/100*$A209</f>
        <v>7.7016132750871588E-2</v>
      </c>
      <c r="Z209" s="326">
        <f>Y209*MoM!AD209/100*$A209</f>
        <v>7.7162463403098236E-2</v>
      </c>
      <c r="AA209" s="326">
        <f>Z209*MoM!AE209/100*$A209</f>
        <v>7.7555991966454046E-2</v>
      </c>
      <c r="AB209" s="326">
        <f>AA209*MoM!AF209/100*$A209</f>
        <v>7.7765393144763467E-2</v>
      </c>
      <c r="AC209" s="326">
        <f>AB209*MoM!AG209/100*$A209</f>
        <v>7.7959806627625375E-2</v>
      </c>
      <c r="AD209" s="326">
        <f>AC209*MoM!AH209/100*$A209</f>
        <v>7.785066289834669E-2</v>
      </c>
      <c r="AE209" s="327">
        <f>IF($A209=1,INDEX('2025'!$C:$C,MATCH(Веса!$E209,'2025'!$B:$B,0)),0)</f>
        <v>7.5999999999999998E-2</v>
      </c>
      <c r="AF209" s="326">
        <f>AE209*MoM!AJ209/100*$A209</f>
        <v>7.5885999999999995E-2</v>
      </c>
      <c r="AG209" s="326">
        <f>AF209*MoM!AK209/100*$A209</f>
        <v>7.6052949199999997E-2</v>
      </c>
      <c r="AH209" s="326">
        <f>AG209*MoM!AL209/100*$A209</f>
        <v>7.6577714549479994E-2</v>
      </c>
      <c r="AI209" s="326">
        <f>AH209*MoM!AM209/100*$A209</f>
        <v>7.6838078778948229E-2</v>
      </c>
      <c r="AJ209" s="326">
        <f>AI209*MoM!AN209/100*$A209</f>
        <v>7.6622932158367171E-2</v>
      </c>
      <c r="AK209" s="326">
        <f>AJ209*MoM!AO209/100*$A209</f>
        <v>7.6400725655107901E-2</v>
      </c>
      <c r="AL209" s="326">
        <f>AK209*MoM!AP209/100*$A209</f>
        <v>7.6545887033852608E-2</v>
      </c>
      <c r="AM209" s="326">
        <f>AL209*MoM!AQ209/100*$A209</f>
        <v>7.6760215517547387E-2</v>
      </c>
      <c r="AN209" s="326">
        <f>AM209*MoM!AR209/100*$A209</f>
        <v>7.6721835409788608E-2</v>
      </c>
      <c r="AO209" s="326">
        <f>AN209*MoM!AS209/100*$A209</f>
        <v>7.6806229428739381E-2</v>
      </c>
      <c r="AP209" s="326">
        <f>AO209*MoM!AT209/100*$A209</f>
        <v>7.7220983067654583E-2</v>
      </c>
      <c r="AQ209" s="327">
        <f>IF($A209=1,INDEX('2026'!$C:$C, MATCH(Веса!$F209,'2026'!$B:$B,0)),0)</f>
        <v>0.08</v>
      </c>
      <c r="AR209" s="326">
        <f>AQ209*MoM!AV209/100*$A209</f>
        <v>8.0264000000000002E-2</v>
      </c>
      <c r="AS209" s="326">
        <f>AR209*MoM!AW209/100*$A209</f>
        <v>8.0280052800000001E-2</v>
      </c>
      <c r="AT209" s="326">
        <f>AS209*MoM!AX209/100*$A209</f>
        <v>8.0344276842239992E-2</v>
      </c>
      <c r="AU209" s="326">
        <f>AT209*MoM!AY209/100*$A209</f>
        <v>8.0802239220240754E-2</v>
      </c>
    </row>
    <row r="210" spans="1:47" x14ac:dyDescent="0.45">
      <c r="A210" s="326">
        <f>IF(ToSep25!AZ210=0,0,1)</f>
        <v>1</v>
      </c>
      <c r="B210" s="202" t="s">
        <v>209</v>
      </c>
      <c r="C210" s="202" t="s">
        <v>209</v>
      </c>
      <c r="D210" s="202" t="s">
        <v>209</v>
      </c>
      <c r="E210" s="202" t="s">
        <v>209</v>
      </c>
      <c r="F210" s="202" t="s">
        <v>209</v>
      </c>
      <c r="G210" s="327">
        <f>IF($A210=1,INDEX('2023'!$C:$C,MATCH(Веса!$C210,'2023'!$B:$B,0)),0)</f>
        <v>0.11700000000000001</v>
      </c>
      <c r="H210" s="326">
        <f>G210*MoM!L210/100*$A210</f>
        <v>0.11730420000000001</v>
      </c>
      <c r="I210" s="326">
        <f>H210*MoM!M210/100*$A210</f>
        <v>0.11746842588000002</v>
      </c>
      <c r="J210" s="326">
        <f>I210*MoM!N210/100*$A210</f>
        <v>0.11785607168540402</v>
      </c>
      <c r="K210" s="326">
        <f>J210*MoM!O210/100*$A210</f>
        <v>0.11809178382877483</v>
      </c>
      <c r="L210" s="326">
        <f>K210*MoM!P210/100*$A210</f>
        <v>0.11798550122332893</v>
      </c>
      <c r="M210" s="326">
        <f>L210*MoM!Q210/100*$A210</f>
        <v>0.11803269542381827</v>
      </c>
      <c r="N210" s="326">
        <f>M210*MoM!R210/100*$A210</f>
        <v>0.11828056408420828</v>
      </c>
      <c r="O210" s="326">
        <f>N210*MoM!S210/100*$A210</f>
        <v>0.11868271800209459</v>
      </c>
      <c r="P210" s="326">
        <f>O210*MoM!T210/100*$A210</f>
        <v>0.11903876615610087</v>
      </c>
      <c r="Q210" s="326">
        <f>P210*MoM!U210/100*$A210</f>
        <v>0.11944349796103162</v>
      </c>
      <c r="R210" s="326">
        <f>Q210*MoM!V210/100*$A210</f>
        <v>0.11998099370185628</v>
      </c>
      <c r="S210" s="327">
        <f>IF($A210=1,INDEX('2024'!$B:$B,MATCH(Веса!D210,'2024'!$A:$A,0)),0)</f>
        <v>0.11</v>
      </c>
      <c r="T210" s="326">
        <f>S210*MoM!X210/100*$A210</f>
        <v>0.110231</v>
      </c>
      <c r="U210" s="326">
        <f>T210*MoM!Y210/100*$A210</f>
        <v>0.1098341684</v>
      </c>
      <c r="V210" s="326">
        <f>U210*MoM!Z210/100*$A210</f>
        <v>0.11011973723784001</v>
      </c>
      <c r="W210" s="326">
        <f>V210*MoM!AA210/100*$A210</f>
        <v>0.11024086894880164</v>
      </c>
      <c r="X210" s="326">
        <f>W210*MoM!AB210/100*$A210</f>
        <v>0.11040623025222486</v>
      </c>
      <c r="Y210" s="326">
        <f>X210*MoM!AC210/100*$A210</f>
        <v>0.1107705708120572</v>
      </c>
      <c r="Z210" s="326">
        <f>Y210*MoM!AD210/100*$A210</f>
        <v>0.11091457255411287</v>
      </c>
      <c r="AA210" s="326">
        <f>Z210*MoM!AE210/100*$A210</f>
        <v>0.11103657858392239</v>
      </c>
      <c r="AB210" s="326">
        <f>AA210*MoM!AF210/100*$A210</f>
        <v>0.11124754808323184</v>
      </c>
      <c r="AC210" s="326">
        <f>AB210*MoM!AG210/100*$A210</f>
        <v>0.11141441940535669</v>
      </c>
      <c r="AD210" s="326">
        <f>AC210*MoM!AH210/100*$A210</f>
        <v>0.11182665275715652</v>
      </c>
      <c r="AE210" s="327">
        <f>IF($A210=1,INDEX('2025'!$C:$C,MATCH(Веса!$E210,'2025'!$B:$B,0)),0)</f>
        <v>0.10299999999999999</v>
      </c>
      <c r="AF210" s="326">
        <f>AE210*MoM!AJ210/100*$A210</f>
        <v>0.1031545</v>
      </c>
      <c r="AG210" s="326">
        <f>AF210*MoM!AK210/100*$A210</f>
        <v>0.10291724465</v>
      </c>
      <c r="AH210" s="326">
        <f>AG210*MoM!AL210/100*$A210</f>
        <v>0.10297899499679002</v>
      </c>
      <c r="AI210" s="326">
        <f>AH210*MoM!AM210/100*$A210</f>
        <v>0.10304078239378808</v>
      </c>
      <c r="AJ210" s="326">
        <f>AI210*MoM!AN210/100*$A210</f>
        <v>0.10309230278498496</v>
      </c>
      <c r="AK210" s="326">
        <f>AJ210*MoM!AO210/100*$A210</f>
        <v>0.10304075663359248</v>
      </c>
      <c r="AL210" s="326">
        <f>AK210*MoM!AP210/100*$A210</f>
        <v>0.10327775037384974</v>
      </c>
      <c r="AM210" s="326">
        <f>AL210*MoM!AQ210/100*$A210</f>
        <v>0.10353594474978436</v>
      </c>
      <c r="AN210" s="326">
        <f>AM210*MoM!AR210/100*$A210</f>
        <v>0.10346346958845952</v>
      </c>
      <c r="AO210" s="326">
        <f>AN210*MoM!AS210/100*$A210</f>
        <v>0.10353589401717142</v>
      </c>
      <c r="AP210" s="326">
        <f>AO210*MoM!AT210/100*$A210</f>
        <v>0.10398109836144526</v>
      </c>
      <c r="AQ210" s="327">
        <f>IF($A210=1,INDEX('2026'!$C:$C, MATCH(Веса!$F210,'2026'!$B:$B,0)),0)</f>
        <v>0.09</v>
      </c>
      <c r="AR210" s="326">
        <f>AQ210*MoM!AV210/100*$A210</f>
        <v>9.0377999999999986E-2</v>
      </c>
      <c r="AS210" s="326">
        <f>AR210*MoM!AW210/100*$A210</f>
        <v>9.0468377999999988E-2</v>
      </c>
      <c r="AT210" s="326">
        <f>AS210*MoM!AX210/100*$A210</f>
        <v>9.0866438863199991E-2</v>
      </c>
      <c r="AU210" s="326">
        <f>AT210*MoM!AY210/100*$A210</f>
        <v>9.1166298111448552E-2</v>
      </c>
    </row>
    <row r="211" spans="1:47" x14ac:dyDescent="0.45">
      <c r="A211" s="326">
        <f>IF(ToSep25!AZ211=0,0,1)</f>
        <v>1</v>
      </c>
      <c r="B211" s="202" t="s">
        <v>210</v>
      </c>
      <c r="C211" s="202" t="s">
        <v>210</v>
      </c>
      <c r="D211" s="202" t="s">
        <v>210</v>
      </c>
      <c r="E211" s="202" t="s">
        <v>210</v>
      </c>
      <c r="F211" s="202" t="s">
        <v>210</v>
      </c>
      <c r="G211" s="327">
        <f>IF($A211=1,INDEX('2023'!$C:$C,MATCH(Веса!$C211,'2023'!$B:$B,0)),0)</f>
        <v>1.9E-2</v>
      </c>
      <c r="H211" s="326">
        <f>G211*MoM!L211/100*$A211</f>
        <v>1.90437E-2</v>
      </c>
      <c r="I211" s="326">
        <f>H211*MoM!M211/100*$A211</f>
        <v>1.8906585360000002E-2</v>
      </c>
      <c r="J211" s="326">
        <f>I211*MoM!N211/100*$A211</f>
        <v>1.8925491945360001E-2</v>
      </c>
      <c r="K211" s="326">
        <f>J211*MoM!O211/100*$A211</f>
        <v>1.902579705267041E-2</v>
      </c>
      <c r="L211" s="326">
        <f>K211*MoM!P211/100*$A211</f>
        <v>1.9023894472965142E-2</v>
      </c>
      <c r="M211" s="326">
        <f>L211*MoM!Q211/100*$A211</f>
        <v>1.897633473678273E-2</v>
      </c>
      <c r="N211" s="326">
        <f>M211*MoM!R211/100*$A211</f>
        <v>1.9018082673203651E-2</v>
      </c>
      <c r="O211" s="326">
        <f>N211*MoM!S211/100*$A211</f>
        <v>1.9025689906272934E-2</v>
      </c>
      <c r="P211" s="326">
        <f>O211*MoM!T211/100*$A211</f>
        <v>1.9246387909185699E-2</v>
      </c>
      <c r="Q211" s="326">
        <f>P211*MoM!U211/100*$A211</f>
        <v>1.9554330115732668E-2</v>
      </c>
      <c r="R211" s="326">
        <f>Q211*MoM!V211/100*$A211</f>
        <v>1.9697076725577519E-2</v>
      </c>
      <c r="S211" s="327">
        <f>IF($A211=1,INDEX('2024'!$B:$B,MATCH(Веса!D211,'2024'!$A:$A,0)),0)</f>
        <v>1.9E-2</v>
      </c>
      <c r="T211" s="326">
        <f>S211*MoM!X211/100*$A211</f>
        <v>1.8996200000000001E-2</v>
      </c>
      <c r="U211" s="326">
        <f>T211*MoM!Y211/100*$A211</f>
        <v>1.8950609120000003E-2</v>
      </c>
      <c r="V211" s="326">
        <f>U211*MoM!Z211/100*$A211</f>
        <v>1.8965769607296002E-2</v>
      </c>
      <c r="W211" s="326">
        <f>V211*MoM!AA211/100*$A211</f>
        <v>1.8893699682788277E-2</v>
      </c>
      <c r="X211" s="326">
        <f>W211*MoM!AB211/100*$A211</f>
        <v>1.8831350473835076E-2</v>
      </c>
      <c r="Y211" s="326">
        <f>X211*MoM!AC211/100*$A211</f>
        <v>1.8870896309830128E-2</v>
      </c>
      <c r="Z211" s="326">
        <f>Y211*MoM!AD211/100*$A211</f>
        <v>1.8923734819497651E-2</v>
      </c>
      <c r="AA211" s="326">
        <f>Z211*MoM!AE211/100*$A211</f>
        <v>1.8959689915654696E-2</v>
      </c>
      <c r="AB211" s="326">
        <f>AA211*MoM!AF211/100*$A211</f>
        <v>1.9046904489266707E-2</v>
      </c>
      <c r="AC211" s="326">
        <f>AB211*MoM!AG211/100*$A211</f>
        <v>1.9208803177425474E-2</v>
      </c>
      <c r="AD211" s="326">
        <f>AC211*MoM!AH211/100*$A211</f>
        <v>1.9362473602844876E-2</v>
      </c>
      <c r="AE211" s="327">
        <f>IF($A211=1,INDEX('2025'!$C:$C,MATCH(Веса!$E211,'2025'!$B:$B,0)),0)</f>
        <v>1.7999999999999999E-2</v>
      </c>
      <c r="AF211" s="326">
        <f>AE211*MoM!AJ211/100*$A211</f>
        <v>1.79478E-2</v>
      </c>
      <c r="AG211" s="326">
        <f>AF211*MoM!AK211/100*$A211</f>
        <v>1.7895751379999998E-2</v>
      </c>
      <c r="AH211" s="326">
        <f>AG211*MoM!AL211/100*$A211</f>
        <v>1.7772270695477998E-2</v>
      </c>
      <c r="AI211" s="326">
        <f>AH211*MoM!AM211/100*$A211</f>
        <v>1.7706513293904727E-2</v>
      </c>
      <c r="AJ211" s="326">
        <f>AI211*MoM!AN211/100*$A211</f>
        <v>1.7676412221305088E-2</v>
      </c>
      <c r="AK211" s="326">
        <f>AJ211*MoM!AO211/100*$A211</f>
        <v>1.768171514497148E-2</v>
      </c>
      <c r="AL211" s="326">
        <f>AK211*MoM!AP211/100*$A211</f>
        <v>1.7727687604348407E-2</v>
      </c>
      <c r="AM211" s="326">
        <f>AL211*MoM!AQ211/100*$A211</f>
        <v>1.7880145717745804E-2</v>
      </c>
      <c r="AN211" s="326">
        <f>AM211*MoM!AR211/100*$A211</f>
        <v>1.8066099233210363E-2</v>
      </c>
      <c r="AO211" s="326">
        <f>AN211*MoM!AS211/100*$A211</f>
        <v>1.8244953615619144E-2</v>
      </c>
      <c r="AP211" s="326">
        <f>AO211*MoM!AT211/100*$A211</f>
        <v>1.8370843795566916E-2</v>
      </c>
      <c r="AQ211" s="327">
        <f>IF($A211=1,INDEX('2026'!$C:$C, MATCH(Веса!$F211,'2026'!$B:$B,0)),0)</f>
        <v>1.4999999999999999E-2</v>
      </c>
      <c r="AR211" s="326">
        <f>AQ211*MoM!AV211/100*$A211</f>
        <v>1.4992499999999999E-2</v>
      </c>
      <c r="AS211" s="326">
        <f>AR211*MoM!AW211/100*$A211</f>
        <v>1.4787102749999998E-2</v>
      </c>
      <c r="AT211" s="326">
        <f>AS211*MoM!AX211/100*$A211</f>
        <v>1.4686550451299997E-2</v>
      </c>
      <c r="AU211" s="326">
        <f>AT211*MoM!AY211/100*$A211</f>
        <v>1.4715923552202597E-2</v>
      </c>
    </row>
    <row r="212" spans="1:47" x14ac:dyDescent="0.45">
      <c r="A212" s="326">
        <f>IF(ToSep25!AZ212=0,0,1)</f>
        <v>1</v>
      </c>
      <c r="B212" s="202" t="s">
        <v>211</v>
      </c>
      <c r="C212" s="202" t="s">
        <v>211</v>
      </c>
      <c r="D212" s="202" t="s">
        <v>211</v>
      </c>
      <c r="E212" s="202" t="s">
        <v>211</v>
      </c>
      <c r="F212" s="202" t="s">
        <v>211</v>
      </c>
      <c r="G212" s="327">
        <f>IF($A212=1,INDEX('2023'!$C:$C,MATCH(Веса!$C212,'2023'!$B:$B,0)),0)</f>
        <v>5.3999999999999999E-2</v>
      </c>
      <c r="H212" s="326">
        <f>G212*MoM!L212/100*$A212</f>
        <v>5.3692200000000002E-2</v>
      </c>
      <c r="I212" s="326">
        <f>H212*MoM!M212/100*$A212</f>
        <v>5.3643877020000001E-2</v>
      </c>
      <c r="J212" s="326">
        <f>I212*MoM!N212/100*$A212</f>
        <v>5.3863816915782001E-2</v>
      </c>
      <c r="K212" s="326">
        <f>J212*MoM!O212/100*$A212</f>
        <v>5.403079474822093E-2</v>
      </c>
      <c r="L212" s="326">
        <f>K212*MoM!P212/100*$A212</f>
        <v>5.4052407066120224E-2</v>
      </c>
      <c r="M212" s="326">
        <f>L212*MoM!Q212/100*$A212</f>
        <v>5.4176727602372299E-2</v>
      </c>
      <c r="N212" s="326">
        <f>M212*MoM!R212/100*$A212</f>
        <v>5.433925778517941E-2</v>
      </c>
      <c r="O212" s="326">
        <f>N212*MoM!S212/100*$A212</f>
        <v>5.5176082355071182E-2</v>
      </c>
      <c r="P212" s="326">
        <f>O212*MoM!T212/100*$A212</f>
        <v>5.575543121979943E-2</v>
      </c>
      <c r="Q212" s="326">
        <f>P212*MoM!U212/100*$A212</f>
        <v>5.5911546427214874E-2</v>
      </c>
      <c r="R212" s="326">
        <f>Q212*MoM!V212/100*$A212</f>
        <v>5.6107236839710126E-2</v>
      </c>
      <c r="S212" s="327">
        <f>IF($A212=1,INDEX('2024'!$B:$B,MATCH(Веса!D212,'2024'!$A:$A,0)),0)</f>
        <v>5.7000000000000002E-2</v>
      </c>
      <c r="T212" s="326">
        <f>S212*MoM!X212/100*$A212</f>
        <v>5.7205200000000005E-2</v>
      </c>
      <c r="U212" s="326">
        <f>T212*MoM!Y212/100*$A212</f>
        <v>5.7468343920000005E-2</v>
      </c>
      <c r="V212" s="326">
        <f>U212*MoM!Z212/100*$A212</f>
        <v>5.7933837505752005E-2</v>
      </c>
      <c r="W212" s="326">
        <f>V212*MoM!AA212/100*$A212</f>
        <v>5.7997564727008337E-2</v>
      </c>
      <c r="X212" s="326">
        <f>W212*MoM!AB212/100*$A212</f>
        <v>5.7997564727008337E-2</v>
      </c>
      <c r="Y212" s="326">
        <f>X212*MoM!AC212/100*$A212</f>
        <v>5.802656350937184E-2</v>
      </c>
      <c r="Z212" s="326">
        <f>Y212*MoM!AD212/100*$A212</f>
        <v>5.7782851942632475E-2</v>
      </c>
      <c r="AA212" s="326">
        <f>Z212*MoM!AE212/100*$A212</f>
        <v>5.7719290805495579E-2</v>
      </c>
      <c r="AB212" s="326">
        <f>AA212*MoM!AF212/100*$A212</f>
        <v>5.7932852181475918E-2</v>
      </c>
      <c r="AC212" s="326">
        <f>AB212*MoM!AG212/100*$A212</f>
        <v>5.8321002291091807E-2</v>
      </c>
      <c r="AD212" s="326">
        <f>AC212*MoM!AH212/100*$A212</f>
        <v>5.8525125799110622E-2</v>
      </c>
      <c r="AE212" s="327">
        <f>IF($A212=1,INDEX('2025'!$C:$C,MATCH(Веса!$E212,'2025'!$B:$B,0)),0)</f>
        <v>5.2999999999999999E-2</v>
      </c>
      <c r="AF212" s="326">
        <f>AE212*MoM!AJ212/100*$A212</f>
        <v>5.3307399999999998E-2</v>
      </c>
      <c r="AG212" s="326">
        <f>AF212*MoM!AK212/100*$A212</f>
        <v>5.3403353320000006E-2</v>
      </c>
      <c r="AH212" s="326">
        <f>AG212*MoM!AL212/100*$A212</f>
        <v>5.3285865942696013E-2</v>
      </c>
      <c r="AI212" s="326">
        <f>AH212*MoM!AM212/100*$A212</f>
        <v>5.3126008344867921E-2</v>
      </c>
      <c r="AJ212" s="326">
        <f>AI212*MoM!AN212/100*$A212</f>
        <v>5.2940067315660894E-2</v>
      </c>
      <c r="AK212" s="326">
        <f>AJ212*MoM!AO212/100*$A212</f>
        <v>5.2834187181029571E-2</v>
      </c>
      <c r="AL212" s="326">
        <f>AK212*MoM!AP212/100*$A212</f>
        <v>5.2702101713077001E-2</v>
      </c>
      <c r="AM212" s="326">
        <f>AL212*MoM!AQ212/100*$A212</f>
        <v>5.2802235706331843E-2</v>
      </c>
      <c r="AN212" s="326">
        <f>AM212*MoM!AR212/100*$A212</f>
        <v>5.2928961072027034E-2</v>
      </c>
      <c r="AO212" s="326">
        <f>AN212*MoM!AS212/100*$A212</f>
        <v>5.3087747955243111E-2</v>
      </c>
      <c r="AP212" s="326">
        <f>AO212*MoM!AT212/100*$A212</f>
        <v>5.3316025271450664E-2</v>
      </c>
      <c r="AQ212" s="327">
        <f>IF($A212=1,INDEX('2026'!$C:$C, MATCH(Веса!$F212,'2026'!$B:$B,0)),0)</f>
        <v>5.1999999999999998E-2</v>
      </c>
      <c r="AR212" s="326">
        <f>AQ212*MoM!AV212/100*$A212</f>
        <v>5.18804E-2</v>
      </c>
      <c r="AS212" s="326">
        <f>AR212*MoM!AW212/100*$A212</f>
        <v>5.1812955480000006E-2</v>
      </c>
      <c r="AT212" s="326">
        <f>AS212*MoM!AX212/100*$A212</f>
        <v>5.1833680662192003E-2</v>
      </c>
      <c r="AU212" s="326">
        <f>AT212*MoM!AY212/100*$A212</f>
        <v>5.1812947189927121E-2</v>
      </c>
    </row>
    <row r="213" spans="1:47" x14ac:dyDescent="0.45">
      <c r="A213" s="326">
        <f>IF(ToSep25!AZ213=0,0,1)</f>
        <v>1</v>
      </c>
      <c r="B213" s="202" t="s">
        <v>212</v>
      </c>
      <c r="C213" s="202" t="s">
        <v>212</v>
      </c>
      <c r="D213" s="202" t="s">
        <v>212</v>
      </c>
      <c r="E213" s="202" t="s">
        <v>212</v>
      </c>
      <c r="F213" s="202" t="s">
        <v>212</v>
      </c>
      <c r="G213" s="327">
        <f>IF($A213=1,INDEX('2023'!$C:$C,MATCH(Веса!$C213,'2023'!$B:$B,0)),0)</f>
        <v>0.123</v>
      </c>
      <c r="H213" s="326">
        <f>G213*MoM!L213/100*$A213</f>
        <v>0.12279089999999999</v>
      </c>
      <c r="I213" s="326">
        <f>H213*MoM!M213/100*$A213</f>
        <v>0.12323294724</v>
      </c>
      <c r="J213" s="326">
        <f>I213*MoM!N213/100*$A213</f>
        <v>0.12328224041889602</v>
      </c>
      <c r="K213" s="326">
        <f>J213*MoM!O213/100*$A213</f>
        <v>0.12482326842413222</v>
      </c>
      <c r="L213" s="326">
        <f>K213*MoM!P213/100*$A213</f>
        <v>0.12394950554516329</v>
      </c>
      <c r="M213" s="326">
        <f>L213*MoM!Q213/100*$A213</f>
        <v>0.12393711059460877</v>
      </c>
      <c r="N213" s="326">
        <f>M213*MoM!R213/100*$A213</f>
        <v>0.12378838606189524</v>
      </c>
      <c r="O213" s="326">
        <f>N213*MoM!S213/100*$A213</f>
        <v>0.12267429058733818</v>
      </c>
      <c r="P213" s="326">
        <f>O213*MoM!T213/100*$A213</f>
        <v>0.12207318656346024</v>
      </c>
      <c r="Q213" s="326">
        <f>P213*MoM!U213/100*$A213</f>
        <v>0.1220365646074912</v>
      </c>
      <c r="R213" s="326">
        <f>Q213*MoM!V213/100*$A213</f>
        <v>0.12158502931844348</v>
      </c>
      <c r="S213" s="327">
        <f>IF($A213=1,INDEX('2024'!$B:$B,MATCH(Веса!D213,'2024'!$A:$A,0)),0)</f>
        <v>0.109</v>
      </c>
      <c r="T213" s="326">
        <f>S213*MoM!X213/100*$A213</f>
        <v>0.10964310000000001</v>
      </c>
      <c r="U213" s="326">
        <f>T213*MoM!Y213/100*$A213</f>
        <v>0.10913874174000002</v>
      </c>
      <c r="V213" s="326">
        <f>U213*MoM!Z213/100*$A213</f>
        <v>0.10973900481957001</v>
      </c>
      <c r="W213" s="326">
        <f>V213*MoM!AA213/100*$A213</f>
        <v>0.10977192652101588</v>
      </c>
      <c r="X213" s="326">
        <f>W213*MoM!AB213/100*$A213</f>
        <v>0.10988169844753688</v>
      </c>
      <c r="Y213" s="326">
        <f>X213*MoM!AC213/100*$A213</f>
        <v>0.11039814243024031</v>
      </c>
      <c r="Z213" s="326">
        <f>Y213*MoM!AD213/100*$A213</f>
        <v>0.11051958038691356</v>
      </c>
      <c r="AA213" s="326">
        <f>Z213*MoM!AE213/100*$A213</f>
        <v>0.11107217828884813</v>
      </c>
      <c r="AB213" s="326">
        <f>AA213*MoM!AF213/100*$A213</f>
        <v>0.11133875151674136</v>
      </c>
      <c r="AC213" s="326">
        <f>AB213*MoM!AG213/100*$A213</f>
        <v>0.11190657914947674</v>
      </c>
      <c r="AD213" s="326">
        <f>AC213*MoM!AH213/100*$A213</f>
        <v>0.11237658678190454</v>
      </c>
      <c r="AE213" s="327">
        <f>IF($A213=1,INDEX('2025'!$C:$C,MATCH(Веса!$E213,'2025'!$B:$B,0)),0)</f>
        <v>0.122</v>
      </c>
      <c r="AF213" s="326">
        <f>AE213*MoM!AJ213/100*$A213</f>
        <v>0.12124359999999999</v>
      </c>
      <c r="AG213" s="326">
        <f>AF213*MoM!AK213/100*$A213</f>
        <v>0.12199531031999999</v>
      </c>
      <c r="AH213" s="326">
        <f>AG213*MoM!AL213/100*$A213</f>
        <v>0.12219050281651199</v>
      </c>
      <c r="AI213" s="326">
        <f>AH213*MoM!AM213/100*$A213</f>
        <v>0.12266704577749639</v>
      </c>
      <c r="AJ213" s="326">
        <f>AI213*MoM!AN213/100*$A213</f>
        <v>0.12405318339478208</v>
      </c>
      <c r="AK213" s="326">
        <f>AJ213*MoM!AO213/100*$A213</f>
        <v>0.12457420676504016</v>
      </c>
      <c r="AL213" s="326">
        <f>AK213*MoM!AP213/100*$A213</f>
        <v>0.12515970553683586</v>
      </c>
      <c r="AM213" s="326">
        <f>AL213*MoM!AQ213/100*$A213</f>
        <v>0.1256728603295369</v>
      </c>
      <c r="AN213" s="326">
        <f>AM213*MoM!AR213/100*$A213</f>
        <v>0.1252958417485483</v>
      </c>
      <c r="AO213" s="326">
        <f>AN213*MoM!AS213/100*$A213</f>
        <v>0.12582208428389222</v>
      </c>
      <c r="AP213" s="326">
        <f>AO213*MoM!AT213/100*$A213</f>
        <v>0.12577175545017866</v>
      </c>
      <c r="AQ213" s="327">
        <f>IF($A213=1,INDEX('2026'!$C:$C, MATCH(Веса!$F213,'2026'!$B:$B,0)),0)</f>
        <v>0.13300000000000001</v>
      </c>
      <c r="AR213" s="326">
        <f>AQ213*MoM!AV213/100*$A213</f>
        <v>0.1341704</v>
      </c>
      <c r="AS213" s="326">
        <f>AR213*MoM!AW213/100*$A213</f>
        <v>0.13421065112</v>
      </c>
      <c r="AT213" s="326">
        <f>AS213*MoM!AX213/100*$A213</f>
        <v>0.13407644046888001</v>
      </c>
      <c r="AU213" s="326">
        <f>AT213*MoM!AY213/100*$A213</f>
        <v>0.13390214109627047</v>
      </c>
    </row>
    <row r="214" spans="1:47" x14ac:dyDescent="0.45">
      <c r="A214" s="326">
        <f>IF(ToSep25!AZ214=0,0,1)</f>
        <v>1</v>
      </c>
      <c r="B214" s="202" t="s">
        <v>213</v>
      </c>
      <c r="C214" s="202" t="s">
        <v>213</v>
      </c>
      <c r="D214" s="202" t="s">
        <v>213</v>
      </c>
      <c r="E214" s="202" t="s">
        <v>213</v>
      </c>
      <c r="F214" s="202" t="s">
        <v>213</v>
      </c>
      <c r="G214" s="327">
        <f>IF($A214=1,INDEX('2023'!$C:$C,MATCH(Веса!$C214,'2023'!$B:$B,0)),0)</f>
        <v>0.10299999999999999</v>
      </c>
      <c r="H214" s="326">
        <f>G214*MoM!L214/100*$A214</f>
        <v>0.10319569999999999</v>
      </c>
      <c r="I214" s="326">
        <f>H214*MoM!M214/100*$A214</f>
        <v>0.10282419547999998</v>
      </c>
      <c r="J214" s="326">
        <f>I214*MoM!N214/100*$A214</f>
        <v>0.10298871419276796</v>
      </c>
      <c r="K214" s="326">
        <f>J214*MoM!O214/100*$A214</f>
        <v>0.1027518401501246</v>
      </c>
      <c r="L214" s="326">
        <f>K214*MoM!P214/100*$A214</f>
        <v>0.10291624309436481</v>
      </c>
      <c r="M214" s="326">
        <f>L214*MoM!Q214/100*$A214</f>
        <v>0.10289565984574595</v>
      </c>
      <c r="N214" s="326">
        <f>M214*MoM!R214/100*$A214</f>
        <v>0.10284421201582308</v>
      </c>
      <c r="O214" s="326">
        <f>N214*MoM!S214/100*$A214</f>
        <v>0.10374924108156232</v>
      </c>
      <c r="P214" s="326">
        <f>O214*MoM!T214/100*$A214</f>
        <v>0.10499423197454107</v>
      </c>
      <c r="Q214" s="326">
        <f>P214*MoM!U214/100*$A214</f>
        <v>0.10652714776136936</v>
      </c>
      <c r="R214" s="326">
        <f>Q214*MoM!V214/100*$A214</f>
        <v>0.10759241923898305</v>
      </c>
      <c r="S214" s="327">
        <f>IF($A214=1,INDEX('2024'!$B:$B,MATCH(Веса!D214,'2024'!$A:$A,0)),0)</f>
        <v>9.5000000000000001E-2</v>
      </c>
      <c r="T214" s="326">
        <f>S214*MoM!X214/100*$A214</f>
        <v>9.5266000000000003E-2</v>
      </c>
      <c r="U214" s="326">
        <f>T214*MoM!Y214/100*$A214</f>
        <v>9.5837596000000011E-2</v>
      </c>
      <c r="V214" s="326">
        <f>U214*MoM!Z214/100*$A214</f>
        <v>9.6182611345600008E-2</v>
      </c>
      <c r="W214" s="326">
        <f>V214*MoM!AA214/100*$A214</f>
        <v>9.6211466129003678E-2</v>
      </c>
      <c r="X214" s="326">
        <f>W214*MoM!AB214/100*$A214</f>
        <v>9.685608295206799E-2</v>
      </c>
      <c r="Y214" s="326">
        <f>X214*MoM!AC214/100*$A214</f>
        <v>9.7253192892171464E-2</v>
      </c>
      <c r="Z214" s="326">
        <f>Y214*MoM!AD214/100*$A214</f>
        <v>9.7739458856632322E-2</v>
      </c>
      <c r="AA214" s="326">
        <f>Z214*MoM!AE214/100*$A214</f>
        <v>9.7964259612002585E-2</v>
      </c>
      <c r="AB214" s="326">
        <f>AA214*MoM!AF214/100*$A214</f>
        <v>9.8111206001420592E-2</v>
      </c>
      <c r="AC214" s="326">
        <f>AB214*MoM!AG214/100*$A214</f>
        <v>9.8434972981225291E-2</v>
      </c>
      <c r="AD214" s="326">
        <f>AC214*MoM!AH214/100*$A214</f>
        <v>9.8779495386659574E-2</v>
      </c>
      <c r="AE214" s="327">
        <f>IF($A214=1,INDEX('2025'!$C:$C,MATCH(Веса!$E214,'2025'!$B:$B,0)),0)</f>
        <v>7.5999999999999998E-2</v>
      </c>
      <c r="AF214" s="326">
        <f>AE214*MoM!AJ214/100*$A214</f>
        <v>7.6319200000000004E-2</v>
      </c>
      <c r="AG214" s="326">
        <f>AF214*MoM!AK214/100*$A214</f>
        <v>7.6235248880000009E-2</v>
      </c>
      <c r="AH214" s="326">
        <f>AG214*MoM!AL214/100*$A214</f>
        <v>7.6646919223952018E-2</v>
      </c>
      <c r="AI214" s="326">
        <f>AH214*MoM!AM214/100*$A214</f>
        <v>7.7114465431218124E-2</v>
      </c>
      <c r="AJ214" s="326">
        <f>AI214*MoM!AN214/100*$A214</f>
        <v>7.7299540148253049E-2</v>
      </c>
      <c r="AK214" s="326">
        <f>AJ214*MoM!AO214/100*$A214</f>
        <v>7.7917936469439078E-2</v>
      </c>
      <c r="AL214" s="326">
        <f>AK214*MoM!AP214/100*$A214</f>
        <v>7.883736811977847E-2</v>
      </c>
      <c r="AM214" s="326">
        <f>AL214*MoM!AQ214/100*$A214</f>
        <v>7.8750647014846714E-2</v>
      </c>
      <c r="AN214" s="326">
        <f>AM214*MoM!AR214/100*$A214</f>
        <v>7.8656146238428898E-2</v>
      </c>
      <c r="AO214" s="326">
        <f>AN214*MoM!AS214/100*$A214</f>
        <v>7.8750533613915014E-2</v>
      </c>
      <c r="AP214" s="326">
        <f>AO214*MoM!AT214/100*$A214</f>
        <v>7.8750533613915014E-2</v>
      </c>
      <c r="AQ214" s="327">
        <f>IF($A214=1,INDEX('2026'!$C:$C, MATCH(Веса!$F214,'2026'!$B:$B,0)),0)</f>
        <v>7.0999999999999994E-2</v>
      </c>
      <c r="AR214" s="326">
        <f>AQ214*MoM!AV214/100*$A214</f>
        <v>7.1241399999999996E-2</v>
      </c>
      <c r="AS214" s="326">
        <f>AR214*MoM!AW214/100*$A214</f>
        <v>7.1084668919999996E-2</v>
      </c>
      <c r="AT214" s="326">
        <f>AS214*MoM!AX214/100*$A214</f>
        <v>7.0963824982835988E-2</v>
      </c>
      <c r="AU214" s="326">
        <f>AT214*MoM!AY214/100*$A214</f>
        <v>7.116252369278793E-2</v>
      </c>
    </row>
    <row r="215" spans="1:47" x14ac:dyDescent="0.45">
      <c r="A215" s="326">
        <f>IF(ToSep25!AZ215=0,0,1)</f>
        <v>1</v>
      </c>
      <c r="B215" s="202" t="s">
        <v>214</v>
      </c>
      <c r="C215" s="202" t="s">
        <v>214</v>
      </c>
      <c r="D215" s="202" t="s">
        <v>214</v>
      </c>
      <c r="E215" s="202" t="s">
        <v>214</v>
      </c>
      <c r="F215" s="202" t="s">
        <v>214</v>
      </c>
      <c r="G215" s="327">
        <f>IF($A215=1,INDEX('2023'!$C:$C,MATCH(Веса!$C215,'2023'!$B:$B,0)),0)</f>
        <v>1.9E-2</v>
      </c>
      <c r="H215" s="326">
        <f>G215*MoM!L215/100*$A215</f>
        <v>1.9039899999999998E-2</v>
      </c>
      <c r="I215" s="326">
        <f>H215*MoM!M215/100*$A215</f>
        <v>1.9133195509999999E-2</v>
      </c>
      <c r="J215" s="326">
        <f>I215*MoM!N215/100*$A215</f>
        <v>1.9077709243020997E-2</v>
      </c>
      <c r="K215" s="326">
        <f>J215*MoM!O215/100*$A215</f>
        <v>1.915974339276599E-2</v>
      </c>
      <c r="L215" s="326">
        <f>K215*MoM!P215/100*$A215</f>
        <v>1.9238298340676328E-2</v>
      </c>
      <c r="M215" s="326">
        <f>L215*MoM!Q215/100*$A215</f>
        <v>1.9321023023541238E-2</v>
      </c>
      <c r="N215" s="326">
        <f>M215*MoM!R215/100*$A215</f>
        <v>1.9398307115635404E-2</v>
      </c>
      <c r="O215" s="326">
        <f>N215*MoM!S215/100*$A215</f>
        <v>1.9481719836232637E-2</v>
      </c>
      <c r="P215" s="326">
        <f>O215*MoM!T215/100*$A215</f>
        <v>1.9583024779381047E-2</v>
      </c>
      <c r="Q215" s="326">
        <f>P215*MoM!U215/100*$A215</f>
        <v>1.9708356137969084E-2</v>
      </c>
      <c r="R215" s="326">
        <f>Q215*MoM!V215/100*$A215</f>
        <v>1.9808868754272728E-2</v>
      </c>
      <c r="S215" s="327">
        <f>IF($A215=1,INDEX('2024'!$B:$B,MATCH(Веса!D215,'2024'!$A:$A,0)),0)</f>
        <v>1.6E-2</v>
      </c>
      <c r="T215" s="326">
        <f>S215*MoM!X215/100*$A215</f>
        <v>1.60784E-2</v>
      </c>
      <c r="U215" s="326">
        <f>T215*MoM!Y215/100*$A215</f>
        <v>1.6137890080000002E-2</v>
      </c>
      <c r="V215" s="326">
        <f>U215*MoM!Z215/100*$A215</f>
        <v>1.6200827851312001E-2</v>
      </c>
      <c r="W215" s="326">
        <f>V215*MoM!AA215/100*$A215</f>
        <v>1.6225129093088972E-2</v>
      </c>
      <c r="X215" s="326">
        <f>W215*MoM!AB215/100*$A215</f>
        <v>1.6262446890003078E-2</v>
      </c>
      <c r="Y215" s="326">
        <f>X215*MoM!AC215/100*$A215</f>
        <v>1.6278709336893082E-2</v>
      </c>
      <c r="Z215" s="326">
        <f>Y215*MoM!AD215/100*$A215</f>
        <v>1.6301499529964732E-2</v>
      </c>
      <c r="AA215" s="326">
        <f>Z215*MoM!AE215/100*$A215</f>
        <v>1.6335732678977657E-2</v>
      </c>
      <c r="AB215" s="326">
        <f>AA215*MoM!AF215/100*$A215</f>
        <v>1.6409243476033057E-2</v>
      </c>
      <c r="AC215" s="326">
        <f>AB215*MoM!AG215/100*$A215</f>
        <v>1.6435498265594709E-2</v>
      </c>
      <c r="AD215" s="326">
        <f>AC215*MoM!AH215/100*$A215</f>
        <v>1.648973540987117E-2</v>
      </c>
      <c r="AE215" s="327">
        <f>IF($A215=1,INDEX('2025'!$C:$C,MATCH(Веса!$E215,'2025'!$B:$B,0)),0)</f>
        <v>1.2999999999999999E-2</v>
      </c>
      <c r="AF215" s="326">
        <f>AE215*MoM!AJ215/100*$A215</f>
        <v>1.30559E-2</v>
      </c>
      <c r="AG215" s="326">
        <f>AF215*MoM!AK215/100*$A215</f>
        <v>1.3131624220000001E-2</v>
      </c>
      <c r="AH215" s="326">
        <f>AG215*MoM!AL215/100*$A215</f>
        <v>1.3148695331486E-2</v>
      </c>
      <c r="AI215" s="326">
        <f>AH215*MoM!AM215/100*$A215</f>
        <v>1.3180252200281566E-2</v>
      </c>
      <c r="AJ215" s="326">
        <f>AI215*MoM!AN215/100*$A215</f>
        <v>1.3215838881222327E-2</v>
      </c>
      <c r="AK215" s="326">
        <f>AJ215*MoM!AO215/100*$A215</f>
        <v>1.3279274907852195E-2</v>
      </c>
      <c r="AL215" s="326">
        <f>AK215*MoM!AP215/100*$A215</f>
        <v>1.331645687759418E-2</v>
      </c>
      <c r="AM215" s="326">
        <f>AL215*MoM!AQ215/100*$A215</f>
        <v>1.3336431562910573E-2</v>
      </c>
      <c r="AN215" s="326">
        <f>AM215*MoM!AR215/100*$A215</f>
        <v>1.3327096060816536E-2</v>
      </c>
      <c r="AO215" s="326">
        <f>AN215*MoM!AS215/100*$A215</f>
        <v>1.3327096060816536E-2</v>
      </c>
      <c r="AP215" s="326">
        <f>AO215*MoM!AT215/100*$A215</f>
        <v>1.3359081091362494E-2</v>
      </c>
      <c r="AQ215" s="327">
        <f>IF($A215=1,INDEX('2026'!$C:$C, MATCH(Веса!$F215,'2026'!$B:$B,0)),0)</f>
        <v>1.2E-2</v>
      </c>
      <c r="AR215" s="326">
        <f>AQ215*MoM!AV215/100*$A215</f>
        <v>1.2054E-2</v>
      </c>
      <c r="AS215" s="326">
        <f>AR215*MoM!AW215/100*$A215</f>
        <v>1.2111859200000002E-2</v>
      </c>
      <c r="AT215" s="326">
        <f>AS215*MoM!AX215/100*$A215</f>
        <v>1.2266890997760002E-2</v>
      </c>
      <c r="AU215" s="326">
        <f>AT215*MoM!AY215/100*$A215</f>
        <v>1.2330678830948355E-2</v>
      </c>
    </row>
    <row r="216" spans="1:47" x14ac:dyDescent="0.45">
      <c r="A216" s="326">
        <f>IF(ToSep25!AZ216=0,0,1)</f>
        <v>1</v>
      </c>
      <c r="B216" s="202" t="s">
        <v>215</v>
      </c>
      <c r="C216" s="202" t="s">
        <v>215</v>
      </c>
      <c r="D216" s="202" t="s">
        <v>215</v>
      </c>
      <c r="E216" s="202" t="s">
        <v>215</v>
      </c>
      <c r="F216" s="202" t="s">
        <v>215</v>
      </c>
      <c r="G216" s="327">
        <f>IF($A216=1,INDEX('2023'!$C:$C,MATCH(Веса!$C216,'2023'!$B:$B,0)),0)</f>
        <v>0.13400000000000001</v>
      </c>
      <c r="H216" s="326">
        <f>G216*MoM!L216/100*$A216</f>
        <v>0.13594300000000001</v>
      </c>
      <c r="I216" s="326">
        <f>H216*MoM!M216/100*$A216</f>
        <v>0.13815887090000001</v>
      </c>
      <c r="J216" s="326">
        <f>I216*MoM!N216/100*$A216</f>
        <v>0.13923651009302002</v>
      </c>
      <c r="K216" s="326">
        <f>J216*MoM!O216/100*$A216</f>
        <v>0.13972383787834558</v>
      </c>
      <c r="L216" s="326">
        <f>K216*MoM!P216/100*$A216</f>
        <v>0.14039451230016164</v>
      </c>
      <c r="M216" s="326">
        <f>L216*MoM!Q216/100*$A216</f>
        <v>0.14130707663011269</v>
      </c>
      <c r="N216" s="326">
        <f>M216*MoM!R216/100*$A216</f>
        <v>0.14164621361402496</v>
      </c>
      <c r="O216" s="326">
        <f>N216*MoM!S216/100*$A216</f>
        <v>0.14178785982763897</v>
      </c>
      <c r="P216" s="326">
        <f>O216*MoM!T216/100*$A216</f>
        <v>0.14195800525943214</v>
      </c>
      <c r="Q216" s="326">
        <f>P216*MoM!U216/100*$A216</f>
        <v>0.14343436851413024</v>
      </c>
      <c r="R216" s="326">
        <f>Q216*MoM!V216/100*$A216</f>
        <v>0.1446822475202032</v>
      </c>
      <c r="S216" s="327">
        <f>IF($A216=1,INDEX('2024'!$B:$B,MATCH(Веса!D216,'2024'!$A:$A,0)),0)</f>
        <v>0.11600000000000001</v>
      </c>
      <c r="T216" s="326">
        <f>S216*MoM!X216/100*$A216</f>
        <v>0.11742680000000001</v>
      </c>
      <c r="U216" s="326">
        <f>T216*MoM!Y216/100*$A216</f>
        <v>0.11817833152</v>
      </c>
      <c r="V216" s="326">
        <f>U216*MoM!Z216/100*$A216</f>
        <v>0.118461959515648</v>
      </c>
      <c r="W216" s="326">
        <f>V216*MoM!AA216/100*$A216</f>
        <v>0.11913719268488719</v>
      </c>
      <c r="X216" s="326">
        <f>W216*MoM!AB216/100*$A216</f>
        <v>0.11914910640415569</v>
      </c>
      <c r="Y216" s="326">
        <f>X216*MoM!AC216/100*$A216</f>
        <v>0.11851761614021365</v>
      </c>
      <c r="Z216" s="326">
        <f>Y216*MoM!AD216/100*$A216</f>
        <v>0.12017686276617665</v>
      </c>
      <c r="AA216" s="326">
        <f>Z216*MoM!AE216/100*$A216</f>
        <v>0.1211022246094762</v>
      </c>
      <c r="AB216" s="326">
        <f>AA216*MoM!AF216/100*$A216</f>
        <v>0.12171984595498454</v>
      </c>
      <c r="AC216" s="326">
        <f>AB216*MoM!AG216/100*$A216</f>
        <v>0.12190242572391703</v>
      </c>
      <c r="AD216" s="326">
        <f>AC216*MoM!AH216/100*$A216</f>
        <v>0.12198775742192376</v>
      </c>
      <c r="AE216" s="327">
        <f>IF($A216=1,INDEX('2025'!$C:$C,MATCH(Веса!$E216,'2025'!$B:$B,0)),0)</f>
        <v>8.4000000000000005E-2</v>
      </c>
      <c r="AF216" s="326">
        <f>AE216*MoM!AJ216/100*$A216</f>
        <v>8.4319199999999997E-2</v>
      </c>
      <c r="AG216" s="326">
        <f>AF216*MoM!AK216/100*$A216</f>
        <v>8.4816683279999999E-2</v>
      </c>
      <c r="AH216" s="326">
        <f>AG216*MoM!AL216/100*$A216</f>
        <v>8.5054169993184006E-2</v>
      </c>
      <c r="AI216" s="326">
        <f>AH216*MoM!AM216/100*$A216</f>
        <v>8.5768625021126754E-2</v>
      </c>
      <c r="AJ216" s="326">
        <f>AI216*MoM!AN216/100*$A216</f>
        <v>8.6480504608802106E-2</v>
      </c>
      <c r="AK216" s="326">
        <f>AJ216*MoM!AO216/100*$A216</f>
        <v>8.6809130526315545E-2</v>
      </c>
      <c r="AL216" s="326">
        <f>AK216*MoM!AP216/100*$A216</f>
        <v>8.6296956656210289E-2</v>
      </c>
      <c r="AM216" s="326">
        <f>AL216*MoM!AQ216/100*$A216</f>
        <v>8.7367038918747295E-2</v>
      </c>
      <c r="AN216" s="326">
        <f>AM216*MoM!AR216/100*$A216</f>
        <v>8.8520283832474747E-2</v>
      </c>
      <c r="AO216" s="326">
        <f>AN216*MoM!AS216/100*$A216</f>
        <v>8.8847808882654908E-2</v>
      </c>
      <c r="AP216" s="326">
        <f>AO216*MoM!AT216/100*$A216</f>
        <v>8.9922867370135023E-2</v>
      </c>
      <c r="AQ216" s="327">
        <f>IF($A216=1,INDEX('2026'!$C:$C, MATCH(Веса!$F216,'2026'!$B:$B,0)),0)</f>
        <v>5.8000000000000003E-2</v>
      </c>
      <c r="AR216" s="326">
        <f>AQ216*MoM!AV216/100*$A216</f>
        <v>5.8498800000000004E-2</v>
      </c>
      <c r="AS216" s="326">
        <f>AR216*MoM!AW216/100*$A216</f>
        <v>5.9604427320000007E-2</v>
      </c>
      <c r="AT216" s="326">
        <f>AS216*MoM!AX216/100*$A216</f>
        <v>6.098128959109201E-2</v>
      </c>
      <c r="AU216" s="326">
        <f>AT216*MoM!AY216/100*$A216</f>
        <v>6.162159313179847E-2</v>
      </c>
    </row>
    <row r="217" spans="1:47" x14ac:dyDescent="0.45">
      <c r="A217" s="326">
        <f>IF(ToSep25!AZ217=0,0,1)</f>
        <v>1</v>
      </c>
      <c r="B217" s="202" t="s">
        <v>216</v>
      </c>
      <c r="C217" s="202" t="s">
        <v>216</v>
      </c>
      <c r="D217" s="202" t="s">
        <v>216</v>
      </c>
      <c r="E217" s="202" t="s">
        <v>216</v>
      </c>
      <c r="F217" s="202" t="s">
        <v>216</v>
      </c>
      <c r="G217" s="327">
        <f>IF($A217=1,INDEX('2023'!$C:$C,MATCH(Веса!$C217,'2023'!$B:$B,0)),0)</f>
        <v>0.17299999999999999</v>
      </c>
      <c r="H217" s="326">
        <f>G217*MoM!L217/100*$A217</f>
        <v>0.17251559999999999</v>
      </c>
      <c r="I217" s="326">
        <f>H217*MoM!M217/100*$A217</f>
        <v>0.17217056879999998</v>
      </c>
      <c r="J217" s="326">
        <f>I217*MoM!N217/100*$A217</f>
        <v>0.17187787883303998</v>
      </c>
      <c r="K217" s="326">
        <f>J217*MoM!O217/100*$A217</f>
        <v>0.17225601016647268</v>
      </c>
      <c r="L217" s="326">
        <f>K217*MoM!P217/100*$A217</f>
        <v>0.17215265656037279</v>
      </c>
      <c r="M217" s="326">
        <f>L217*MoM!Q217/100*$A217</f>
        <v>0.1718427817785641</v>
      </c>
      <c r="N217" s="326">
        <f>M217*MoM!R217/100*$A217</f>
        <v>0.1734924724836383</v>
      </c>
      <c r="O217" s="326">
        <f>N217*MoM!S217/100*$A217</f>
        <v>0.17455077656578852</v>
      </c>
      <c r="P217" s="326">
        <f>O217*MoM!T217/100*$A217</f>
        <v>0.17695957728239636</v>
      </c>
      <c r="Q217" s="326">
        <f>P217*MoM!U217/100*$A217</f>
        <v>0.18115351926398915</v>
      </c>
      <c r="R217" s="326">
        <f>Q217*MoM!V217/100*$A217</f>
        <v>0.18501208922431212</v>
      </c>
      <c r="S217" s="327">
        <f>IF($A217=1,INDEX('2024'!$B:$B,MATCH(Веса!D217,'2024'!$A:$A,0)),0)</f>
        <v>0.17399999999999999</v>
      </c>
      <c r="T217" s="326">
        <f>S217*MoM!X217/100*$A217</f>
        <v>0.17558339999999997</v>
      </c>
      <c r="U217" s="326">
        <f>T217*MoM!Y217/100*$A217</f>
        <v>0.17702318387999993</v>
      </c>
      <c r="V217" s="326">
        <f>U217*MoM!Z217/100*$A217</f>
        <v>0.17766046734196791</v>
      </c>
      <c r="W217" s="326">
        <f>V217*MoM!AA217/100*$A217</f>
        <v>0.17783812780930985</v>
      </c>
      <c r="X217" s="326">
        <f>W217*MoM!AB217/100*$A217</f>
        <v>0.17796261449877637</v>
      </c>
      <c r="Y217" s="326">
        <f>X217*MoM!AC217/100*$A217</f>
        <v>0.1783363359892238</v>
      </c>
      <c r="Z217" s="326">
        <f>Y217*MoM!AD217/100*$A217</f>
        <v>0.17880001046279578</v>
      </c>
      <c r="AA217" s="326">
        <f>Z217*MoM!AE217/100*$A217</f>
        <v>0.18028405054963698</v>
      </c>
      <c r="AB217" s="326">
        <f>AA217*MoM!AF217/100*$A217</f>
        <v>0.18185252178941883</v>
      </c>
      <c r="AC217" s="326">
        <f>AB217*MoM!AG217/100*$A217</f>
        <v>0.18318004519848161</v>
      </c>
      <c r="AD217" s="326">
        <f>AC217*MoM!AH217/100*$A217</f>
        <v>0.18415089943803356</v>
      </c>
      <c r="AE217" s="327">
        <f>IF($A217=1,INDEX('2025'!$C:$C,MATCH(Веса!$E217,'2025'!$B:$B,0)),0)</f>
        <v>0.18099999999999999</v>
      </c>
      <c r="AF217" s="326">
        <f>AE217*MoM!AJ217/100*$A217</f>
        <v>0.18335299999999999</v>
      </c>
      <c r="AG217" s="326">
        <f>AF217*MoM!AK217/100*$A217</f>
        <v>0.18382971779999999</v>
      </c>
      <c r="AH217" s="326">
        <f>AG217*MoM!AL217/100*$A217</f>
        <v>0.18405031346136</v>
      </c>
      <c r="AI217" s="326">
        <f>AH217*MoM!AM217/100*$A217</f>
        <v>0.18397669333597544</v>
      </c>
      <c r="AJ217" s="326">
        <f>AI217*MoM!AN217/100*$A217</f>
        <v>0.18335117257863312</v>
      </c>
      <c r="AK217" s="326">
        <f>AJ217*MoM!AO217/100*$A217</f>
        <v>0.1831678214060545</v>
      </c>
      <c r="AL217" s="326">
        <f>AK217*MoM!AP217/100*$A217</f>
        <v>0.18325940531675752</v>
      </c>
      <c r="AM217" s="326">
        <f>AL217*MoM!AQ217/100*$A217</f>
        <v>0.18450556927291151</v>
      </c>
      <c r="AN217" s="326">
        <f>AM217*MoM!AR217/100*$A217</f>
        <v>0.18439486593134777</v>
      </c>
      <c r="AO217" s="326">
        <f>AN217*MoM!AS217/100*$A217</f>
        <v>0.18500336898892122</v>
      </c>
      <c r="AP217" s="326">
        <f>AO217*MoM!AT217/100*$A217</f>
        <v>0.18629839257184369</v>
      </c>
      <c r="AQ217" s="327">
        <f>IF($A217=1,INDEX('2026'!$C:$C, MATCH(Веса!$F217,'2026'!$B:$B,0)),0)</f>
        <v>0.16900000000000001</v>
      </c>
      <c r="AR217" s="326">
        <f>AQ217*MoM!AV217/100*$A217</f>
        <v>0.17075760000000004</v>
      </c>
      <c r="AS217" s="326">
        <f>AR217*MoM!AW217/100*$A217</f>
        <v>0.17169676680000001</v>
      </c>
      <c r="AT217" s="326">
        <f>AS217*MoM!AX217/100*$A217</f>
        <v>0.17202299065692001</v>
      </c>
      <c r="AU217" s="326">
        <f>AT217*MoM!AY217/100*$A217</f>
        <v>0.17262507112421921</v>
      </c>
    </row>
    <row r="218" spans="1:47" x14ac:dyDescent="0.45">
      <c r="A218" s="326">
        <f>IF(ToSep25!AZ218=0,0,1)</f>
        <v>1</v>
      </c>
      <c r="B218" s="202" t="s">
        <v>217</v>
      </c>
      <c r="C218" s="202" t="s">
        <v>217</v>
      </c>
      <c r="D218" s="202" t="s">
        <v>217</v>
      </c>
      <c r="E218" s="202" t="s">
        <v>217</v>
      </c>
      <c r="F218" s="202" t="s">
        <v>217</v>
      </c>
      <c r="G218" s="327">
        <f>IF($A218=1,INDEX('2023'!$C:$C,MATCH(Веса!$C218,'2023'!$B:$B,0)),0)</f>
        <v>6.5000000000000002E-2</v>
      </c>
      <c r="H218" s="326">
        <f>G218*MoM!L218/100*$A218</f>
        <v>6.4908999999999994E-2</v>
      </c>
      <c r="I218" s="326">
        <f>H218*MoM!M218/100*$A218</f>
        <v>6.4883036399999983E-2</v>
      </c>
      <c r="J218" s="326">
        <f>I218*MoM!N218/100*$A218</f>
        <v>6.4967384347319981E-2</v>
      </c>
      <c r="K218" s="326">
        <f>J218*MoM!O218/100*$A218</f>
        <v>6.4980377824189445E-2</v>
      </c>
      <c r="L218" s="326">
        <f>K218*MoM!P218/100*$A218</f>
        <v>6.5220805222138953E-2</v>
      </c>
      <c r="M218" s="326">
        <f>L218*MoM!Q218/100*$A218</f>
        <v>6.5253415624750011E-2</v>
      </c>
      <c r="N218" s="326">
        <f>M218*MoM!R218/100*$A218</f>
        <v>6.5573157361311279E-2</v>
      </c>
      <c r="O218" s="326">
        <f>N218*MoM!S218/100*$A218</f>
        <v>6.6156758461826948E-2</v>
      </c>
      <c r="P218" s="326">
        <f>O218*MoM!T218/100*$A218</f>
        <v>6.6805094694752848E-2</v>
      </c>
      <c r="Q218" s="326">
        <f>P218*MoM!U218/100*$A218</f>
        <v>6.7653519397376211E-2</v>
      </c>
      <c r="R218" s="326">
        <f>Q218*MoM!V218/100*$A218</f>
        <v>6.8478892334024211E-2</v>
      </c>
      <c r="S218" s="327">
        <f>IF($A218=1,INDEX('2024'!$B:$B,MATCH(Веса!D218,'2024'!$A:$A,0)),0)</f>
        <v>6.7000000000000004E-2</v>
      </c>
      <c r="T218" s="326">
        <f>S218*MoM!X218/100*$A218</f>
        <v>6.7321600000000009E-2</v>
      </c>
      <c r="U218" s="326">
        <f>T218*MoM!Y218/100*$A218</f>
        <v>6.7442778880000012E-2</v>
      </c>
      <c r="V218" s="326">
        <f>U218*MoM!Z218/100*$A218</f>
        <v>6.7820458441728015E-2</v>
      </c>
      <c r="W218" s="326">
        <f>V218*MoM!AA218/100*$A218</f>
        <v>6.8179906871469173E-2</v>
      </c>
      <c r="X218" s="326">
        <f>W218*MoM!AB218/100*$A218</f>
        <v>6.8479898461703631E-2</v>
      </c>
      <c r="Y218" s="326">
        <f>X218*MoM!AC218/100*$A218</f>
        <v>6.8746970065704266E-2</v>
      </c>
      <c r="Z218" s="326">
        <f>Y218*MoM!AD218/100*$A218</f>
        <v>6.896696036991451E-2</v>
      </c>
      <c r="AA218" s="326">
        <f>Z218*MoM!AE218/100*$A218</f>
        <v>6.9160067858950264E-2</v>
      </c>
      <c r="AB218" s="326">
        <f>AA218*MoM!AF218/100*$A218</f>
        <v>6.936754806252711E-2</v>
      </c>
      <c r="AC218" s="326">
        <f>AB218*MoM!AG218/100*$A218</f>
        <v>6.980456361532103E-2</v>
      </c>
      <c r="AD218" s="326">
        <f>AC218*MoM!AH218/100*$A218</f>
        <v>7.0216410540651419E-2</v>
      </c>
      <c r="AE218" s="327">
        <f>IF($A218=1,INDEX('2025'!$C:$C,MATCH(Веса!$E218,'2025'!$B:$B,0)),0)</f>
        <v>7.0000000000000007E-2</v>
      </c>
      <c r="AF218" s="326">
        <f>AE218*MoM!AJ218/100*$A218</f>
        <v>7.0588000000000012E-2</v>
      </c>
      <c r="AG218" s="326">
        <f>AF218*MoM!AK218/100*$A218</f>
        <v>7.0983292800000014E-2</v>
      </c>
      <c r="AH218" s="326">
        <f>AG218*MoM!AL218/100*$A218</f>
        <v>7.1302717617600014E-2</v>
      </c>
      <c r="AI218" s="326">
        <f>AH218*MoM!AM218/100*$A218</f>
        <v>7.1224284628220655E-2</v>
      </c>
      <c r="AJ218" s="326">
        <f>AI218*MoM!AN218/100*$A218</f>
        <v>7.147356962441942E-2</v>
      </c>
      <c r="AK218" s="326">
        <f>AJ218*MoM!AO218/100*$A218</f>
        <v>7.1630811477593148E-2</v>
      </c>
      <c r="AL218" s="326">
        <f>AK218*MoM!AP218/100*$A218</f>
        <v>7.1981802453833343E-2</v>
      </c>
      <c r="AM218" s="326">
        <f>AL218*MoM!AQ218/100*$A218</f>
        <v>7.2377702367329433E-2</v>
      </c>
      <c r="AN218" s="326">
        <f>AM218*MoM!AR218/100*$A218</f>
        <v>7.2500744461353892E-2</v>
      </c>
      <c r="AO218" s="326">
        <f>AN218*MoM!AS218/100*$A218</f>
        <v>7.2783497364753175E-2</v>
      </c>
      <c r="AP218" s="326">
        <f>AO218*MoM!AT218/100*$A218</f>
        <v>7.3169249900786368E-2</v>
      </c>
      <c r="AQ218" s="327">
        <f>IF($A218=1,INDEX('2026'!$C:$C, MATCH(Веса!$F218,'2026'!$B:$B,0)),0)</f>
        <v>7.4999999999999997E-2</v>
      </c>
      <c r="AR218" s="326">
        <f>AQ218*MoM!AV218/100*$A218</f>
        <v>7.5787499999999994E-2</v>
      </c>
      <c r="AS218" s="326">
        <f>AR218*MoM!AW218/100*$A218</f>
        <v>7.627254E-2</v>
      </c>
      <c r="AT218" s="326">
        <f>AS218*MoM!AX218/100*$A218</f>
        <v>7.6501357620000002E-2</v>
      </c>
      <c r="AU218" s="326">
        <f>AT218*MoM!AY218/100*$A218</f>
        <v>7.6860914000814004E-2</v>
      </c>
    </row>
    <row r="219" spans="1:47" x14ac:dyDescent="0.45">
      <c r="A219" s="326">
        <f>IF(ToSep25!AZ219=0,0,1)</f>
        <v>1</v>
      </c>
      <c r="B219" s="202" t="s">
        <v>218</v>
      </c>
      <c r="C219" s="202" t="s">
        <v>218</v>
      </c>
      <c r="D219" s="202" t="s">
        <v>218</v>
      </c>
      <c r="E219" s="202" t="s">
        <v>218</v>
      </c>
      <c r="F219" s="202" t="s">
        <v>218</v>
      </c>
      <c r="G219" s="327">
        <f>IF($A219=1,INDEX('2023'!$C:$C,MATCH(Веса!$C219,'2023'!$B:$B,0)),0)</f>
        <v>0.224</v>
      </c>
      <c r="H219" s="326">
        <f>G219*MoM!L219/100*$A219</f>
        <v>0.22438079999999999</v>
      </c>
      <c r="I219" s="326">
        <f>H219*MoM!M219/100*$A219</f>
        <v>0.22381984799999999</v>
      </c>
      <c r="J219" s="326">
        <f>I219*MoM!N219/100*$A219</f>
        <v>0.22373032006079999</v>
      </c>
      <c r="K219" s="326">
        <f>J219*MoM!O219/100*$A219</f>
        <v>0.2229472639405872</v>
      </c>
      <c r="L219" s="326">
        <f>K219*MoM!P219/100*$A219</f>
        <v>0.22285808503501095</v>
      </c>
      <c r="M219" s="326">
        <f>L219*MoM!Q219/100*$A219</f>
        <v>0.22345980186460548</v>
      </c>
      <c r="N219" s="326">
        <f>M219*MoM!R219/100*$A219</f>
        <v>0.22410783529001285</v>
      </c>
      <c r="O219" s="326">
        <f>N219*MoM!S219/100*$A219</f>
        <v>0.22711088028289905</v>
      </c>
      <c r="P219" s="326">
        <f>O219*MoM!T219/100*$A219</f>
        <v>0.23042669913502936</v>
      </c>
      <c r="Q219" s="326">
        <f>P219*MoM!U219/100*$A219</f>
        <v>0.23247749675733112</v>
      </c>
      <c r="R219" s="326">
        <f>Q219*MoM!V219/100*$A219</f>
        <v>0.23545320871582498</v>
      </c>
      <c r="S219" s="327">
        <f>IF($A219=1,INDEX('2024'!$B:$B,MATCH(Веса!D219,'2024'!$A:$A,0)),0)</f>
        <v>0.19700000000000001</v>
      </c>
      <c r="T219" s="326">
        <f>S219*MoM!X219/100*$A219</f>
        <v>0.19904880000000003</v>
      </c>
      <c r="U219" s="326">
        <f>T219*MoM!Y219/100*$A219</f>
        <v>0.20022318792000005</v>
      </c>
      <c r="V219" s="326">
        <f>U219*MoM!Z219/100*$A219</f>
        <v>0.20070372357100805</v>
      </c>
      <c r="W219" s="326">
        <f>V219*MoM!AA219/100*$A219</f>
        <v>0.20132590511407816</v>
      </c>
      <c r="X219" s="326">
        <f>W219*MoM!AB219/100*$A219</f>
        <v>0.20205067837248883</v>
      </c>
      <c r="Y219" s="326">
        <f>X219*MoM!AC219/100*$A219</f>
        <v>0.20213149864383784</v>
      </c>
      <c r="Z219" s="326">
        <f>Y219*MoM!AD219/100*$A219</f>
        <v>0.20257618794085427</v>
      </c>
      <c r="AA219" s="326">
        <f>Z219*MoM!AE219/100*$A219</f>
        <v>0.20452091934508648</v>
      </c>
      <c r="AB219" s="326">
        <f>AA219*MoM!AF219/100*$A219</f>
        <v>0.20640251180306127</v>
      </c>
      <c r="AC219" s="326">
        <f>AB219*MoM!AG219/100*$A219</f>
        <v>0.208136292902207</v>
      </c>
      <c r="AD219" s="326">
        <f>AC219*MoM!AH219/100*$A219</f>
        <v>0.20982219687471487</v>
      </c>
      <c r="AE219" s="327">
        <f>IF($A219=1,INDEX('2025'!$C:$C,MATCH(Веса!$E219,'2025'!$B:$B,0)),0)</f>
        <v>0.20200000000000001</v>
      </c>
      <c r="AF219" s="326">
        <f>AE219*MoM!AJ219/100*$A219</f>
        <v>0.20399979999999998</v>
      </c>
      <c r="AG219" s="326">
        <f>AF219*MoM!AK219/100*$A219</f>
        <v>0.20487699914000002</v>
      </c>
      <c r="AH219" s="326">
        <f>AG219*MoM!AL219/100*$A219</f>
        <v>0.20524577773845201</v>
      </c>
      <c r="AI219" s="326">
        <f>AH219*MoM!AM219/100*$A219</f>
        <v>0.20545102351619046</v>
      </c>
      <c r="AJ219" s="326">
        <f>AI219*MoM!AN219/100*$A219</f>
        <v>0.20610846679144224</v>
      </c>
      <c r="AK219" s="326">
        <f>AJ219*MoM!AO219/100*$A219</f>
        <v>0.20650007287834599</v>
      </c>
      <c r="AL219" s="326">
        <f>AK219*MoM!AP219/100*$A219</f>
        <v>0.20707827308240534</v>
      </c>
      <c r="AM219" s="326">
        <f>AL219*MoM!AQ219/100*$A219</f>
        <v>0.20747172180126192</v>
      </c>
      <c r="AN219" s="326">
        <f>AM219*MoM!AR219/100*$A219</f>
        <v>0.20888252950951053</v>
      </c>
      <c r="AO219" s="326">
        <f>AN219*MoM!AS219/100*$A219</f>
        <v>0.20953006535099</v>
      </c>
      <c r="AP219" s="326">
        <f>AO219*MoM!AT219/100*$A219</f>
        <v>0.21064057469735026</v>
      </c>
      <c r="AQ219" s="327">
        <f>IF($A219=1,INDEX('2026'!$C:$C, MATCH(Веса!$F219,'2026'!$B:$B,0)),0)</f>
        <v>0.21199999999999999</v>
      </c>
      <c r="AR219" s="326">
        <f>AQ219*MoM!AV219/100*$A219</f>
        <v>0.21375959999999999</v>
      </c>
      <c r="AS219" s="326">
        <f>AR219*MoM!AW219/100*$A219</f>
        <v>0.21467876628000002</v>
      </c>
      <c r="AT219" s="326">
        <f>AS219*MoM!AX219/100*$A219</f>
        <v>0.21495784867616399</v>
      </c>
      <c r="AU219" s="326">
        <f>AT219*MoM!AY219/100*$A219</f>
        <v>0.21588216742547151</v>
      </c>
    </row>
    <row r="220" spans="1:47" x14ac:dyDescent="0.45">
      <c r="A220" s="326">
        <f>IF(ToSep25!AZ220=0,0,1)</f>
        <v>1</v>
      </c>
      <c r="B220" s="202" t="s">
        <v>219</v>
      </c>
      <c r="C220" s="202" t="s">
        <v>219</v>
      </c>
      <c r="D220" s="202" t="s">
        <v>219</v>
      </c>
      <c r="E220" s="202" t="s">
        <v>219</v>
      </c>
      <c r="F220" s="202" t="s">
        <v>219</v>
      </c>
      <c r="G220" s="327">
        <f>IF($A220=1,INDEX('2023'!$C:$C,MATCH(Веса!$C220,'2023'!$B:$B,0)),0)</f>
        <v>0.22900000000000001</v>
      </c>
      <c r="H220" s="326">
        <f>G220*MoM!L220/100*$A220</f>
        <v>0.22934350000000003</v>
      </c>
      <c r="I220" s="326">
        <f>H220*MoM!M220/100*$A220</f>
        <v>0.22870133820000002</v>
      </c>
      <c r="J220" s="326">
        <f>I220*MoM!N220/100*$A220</f>
        <v>0.22838115632652001</v>
      </c>
      <c r="K220" s="326">
        <f>J220*MoM!O220/100*$A220</f>
        <v>0.2275818222793772</v>
      </c>
      <c r="L220" s="326">
        <f>K220*MoM!P220/100*$A220</f>
        <v>0.2275818222793772</v>
      </c>
      <c r="M220" s="326">
        <f>L220*MoM!Q220/100*$A220</f>
        <v>0.22755906409714924</v>
      </c>
      <c r="N220" s="326">
        <f>M220*MoM!R220/100*$A220</f>
        <v>0.22833276491507956</v>
      </c>
      <c r="O220" s="326">
        <f>N220*MoM!S220/100*$A220</f>
        <v>0.23086725860563692</v>
      </c>
      <c r="P220" s="326">
        <f>O220*MoM!T220/100*$A220</f>
        <v>0.23324519136927499</v>
      </c>
      <c r="Q220" s="326">
        <f>P220*MoM!U220/100*$A220</f>
        <v>0.23541437164900927</v>
      </c>
      <c r="R220" s="326">
        <f>Q220*MoM!V220/100*$A220</f>
        <v>0.23835705129462187</v>
      </c>
      <c r="S220" s="327">
        <f>IF($A220=1,INDEX('2024'!$B:$B,MATCH(Веса!D220,'2024'!$A:$A,0)),0)</f>
        <v>0.17699999999999999</v>
      </c>
      <c r="T220" s="326">
        <f>S220*MoM!X220/100*$A220</f>
        <v>0.17809740000000002</v>
      </c>
      <c r="U220" s="326">
        <f>T220*MoM!Y220/100*$A220</f>
        <v>0.17921941362000002</v>
      </c>
      <c r="V220" s="326">
        <f>U220*MoM!Z220/100*$A220</f>
        <v>0.17939863303362</v>
      </c>
      <c r="W220" s="326">
        <f>V220*MoM!AA220/100*$A220</f>
        <v>0.18013416742905783</v>
      </c>
      <c r="X220" s="326">
        <f>W220*MoM!AB220/100*$A220</f>
        <v>0.1813770931843183</v>
      </c>
      <c r="Y220" s="326">
        <f>X220*MoM!AC220/100*$A220</f>
        <v>0.18226584094092146</v>
      </c>
      <c r="Z220" s="326">
        <f>Y220*MoM!AD220/100*$A220</f>
        <v>0.18275795871146194</v>
      </c>
      <c r="AA220" s="326">
        <f>Z220*MoM!AE220/100*$A220</f>
        <v>0.18405554021831333</v>
      </c>
      <c r="AB220" s="326">
        <f>AA220*MoM!AF220/100*$A220</f>
        <v>0.18501262902744856</v>
      </c>
      <c r="AC220" s="326">
        <f>AB220*MoM!AG220/100*$A220</f>
        <v>0.1860116972241968</v>
      </c>
      <c r="AD220" s="326">
        <f>AC220*MoM!AH220/100*$A220</f>
        <v>0.18854145630644589</v>
      </c>
      <c r="AE220" s="327">
        <f>IF($A220=1,INDEX('2025'!$C:$C,MATCH(Веса!$E220,'2025'!$B:$B,0)),0)</f>
        <v>0.159</v>
      </c>
      <c r="AF220" s="326">
        <f>AE220*MoM!AJ220/100*$A220</f>
        <v>0.16003350000000002</v>
      </c>
      <c r="AG220" s="326">
        <f>AF220*MoM!AK220/100*$A220</f>
        <v>0.16070564070000004</v>
      </c>
      <c r="AH220" s="326">
        <f>AG220*MoM!AL220/100*$A220</f>
        <v>0.16070564070000004</v>
      </c>
      <c r="AI220" s="326">
        <f>AH220*MoM!AM220/100*$A220</f>
        <v>0.16134846326280006</v>
      </c>
      <c r="AJ220" s="326">
        <f>AI220*MoM!AN220/100*$A220</f>
        <v>0.16136459810912634</v>
      </c>
      <c r="AK220" s="326">
        <f>AJ220*MoM!AO220/100*$A220</f>
        <v>0.16155823562685728</v>
      </c>
      <c r="AL220" s="326">
        <f>AK220*MoM!AP220/100*$A220</f>
        <v>0.16222062439292739</v>
      </c>
      <c r="AM220" s="326">
        <f>AL220*MoM!AQ220/100*$A220</f>
        <v>0.1628857289529384</v>
      </c>
      <c r="AN220" s="326">
        <f>AM220*MoM!AR220/100*$A220</f>
        <v>0.16313005754636781</v>
      </c>
      <c r="AO220" s="326">
        <f>AN220*MoM!AS220/100*$A220</f>
        <v>0.16370101274778009</v>
      </c>
      <c r="AP220" s="326">
        <f>AO220*MoM!AT220/100*$A220</f>
        <v>0.16479780953319023</v>
      </c>
      <c r="AQ220" s="327">
        <f>IF($A220=1,INDEX('2026'!$C:$C, MATCH(Веса!$F220,'2026'!$B:$B,0)),0)</f>
        <v>0.13800000000000001</v>
      </c>
      <c r="AR220" s="326">
        <f>AQ220*MoM!AV220/100*$A220</f>
        <v>0.13931100000000002</v>
      </c>
      <c r="AS220" s="326">
        <f>AR220*MoM!AW220/100*$A220</f>
        <v>0.14007721049999999</v>
      </c>
      <c r="AT220" s="326">
        <f>AS220*MoM!AX220/100*$A220</f>
        <v>0.14056748073674999</v>
      </c>
      <c r="AU220" s="326">
        <f>AT220*MoM!AY220/100*$A220</f>
        <v>0.14107352366740228</v>
      </c>
    </row>
    <row r="221" spans="1:47" x14ac:dyDescent="0.45">
      <c r="A221" s="326">
        <f>IF(ToSep25!AZ221=0,0,1)</f>
        <v>1</v>
      </c>
      <c r="B221" s="202" t="s">
        <v>220</v>
      </c>
      <c r="C221" s="202" t="s">
        <v>220</v>
      </c>
      <c r="D221" s="202" t="s">
        <v>220</v>
      </c>
      <c r="E221" s="202" t="s">
        <v>220</v>
      </c>
      <c r="F221" s="202" t="s">
        <v>220</v>
      </c>
      <c r="G221" s="327">
        <f>IF($A221=1,INDEX('2023'!$C:$C,MATCH(Веса!$C221,'2023'!$B:$B,0)),0)</f>
        <v>0.105</v>
      </c>
      <c r="H221" s="326">
        <f>G221*MoM!L221/100*$A221</f>
        <v>0.10521000000000001</v>
      </c>
      <c r="I221" s="326">
        <f>H221*MoM!M221/100*$A221</f>
        <v>0.10430519400000002</v>
      </c>
      <c r="J221" s="326">
        <f>I221*MoM!N221/100*$A221</f>
        <v>0.10375237647180002</v>
      </c>
      <c r="K221" s="326">
        <f>J221*MoM!O221/100*$A221</f>
        <v>0.10272522794472921</v>
      </c>
      <c r="L221" s="326">
        <f>K221*MoM!P221/100*$A221</f>
        <v>0.10272522794472921</v>
      </c>
      <c r="M221" s="326">
        <f>L221*MoM!Q221/100*$A221</f>
        <v>0.10276631803590711</v>
      </c>
      <c r="N221" s="326">
        <f>M221*MoM!R221/100*$A221</f>
        <v>0.10336236268051537</v>
      </c>
      <c r="O221" s="326">
        <f>N221*MoM!S221/100*$A221</f>
        <v>0.10443733125239273</v>
      </c>
      <c r="P221" s="326">
        <f>O221*MoM!T221/100*$A221</f>
        <v>0.10587856642367574</v>
      </c>
      <c r="Q221" s="326">
        <f>P221*MoM!U221/100*$A221</f>
        <v>0.10749850848995798</v>
      </c>
      <c r="R221" s="326">
        <f>Q221*MoM!V221/100*$A221</f>
        <v>0.10801450133070979</v>
      </c>
      <c r="S221" s="327">
        <f>IF($A221=1,INDEX('2024'!$B:$B,MATCH(Веса!D221,'2024'!$A:$A,0)),0)</f>
        <v>0.14699999999999999</v>
      </c>
      <c r="T221" s="326">
        <f>S221*MoM!X221/100*$A221</f>
        <v>0.1483671</v>
      </c>
      <c r="U221" s="326">
        <f>T221*MoM!Y221/100*$A221</f>
        <v>0.14853030380999999</v>
      </c>
      <c r="V221" s="326">
        <f>U221*MoM!Z221/100*$A221</f>
        <v>0.14873824623533399</v>
      </c>
      <c r="W221" s="326">
        <f>V221*MoM!AA221/100*$A221</f>
        <v>0.14912496567554587</v>
      </c>
      <c r="X221" s="326">
        <f>W221*MoM!AB221/100*$A221</f>
        <v>0.14896092821330276</v>
      </c>
      <c r="Y221" s="326">
        <f>X221*MoM!AC221/100*$A221</f>
        <v>0.14952697974051332</v>
      </c>
      <c r="Z221" s="326">
        <f>Y221*MoM!AD221/100*$A221</f>
        <v>0.14936250006279875</v>
      </c>
      <c r="AA221" s="326">
        <f>Z221*MoM!AE221/100*$A221</f>
        <v>0.1499151413130311</v>
      </c>
      <c r="AB221" s="326">
        <f>AA221*MoM!AF221/100*$A221</f>
        <v>0.15073967459025275</v>
      </c>
      <c r="AC221" s="326">
        <f>AB221*MoM!AG221/100*$A221</f>
        <v>0.15227721927107332</v>
      </c>
      <c r="AD221" s="326">
        <f>AC221*MoM!AH221/100*$A221</f>
        <v>0.15378476374185693</v>
      </c>
      <c r="AE221" s="327">
        <f>IF($A221=1,INDEX('2025'!$C:$C,MATCH(Веса!$E221,'2025'!$B:$B,0)),0)</f>
        <v>0.158</v>
      </c>
      <c r="AF221" s="326">
        <f>AE221*MoM!AJ221/100*$A221</f>
        <v>0.16052799999999998</v>
      </c>
      <c r="AG221" s="326">
        <f>AF221*MoM!AK221/100*$A221</f>
        <v>0.16232591359999998</v>
      </c>
      <c r="AH221" s="326">
        <f>AG221*MoM!AL221/100*$A221</f>
        <v>0.16243954173951999</v>
      </c>
      <c r="AI221" s="326">
        <f>AH221*MoM!AM221/100*$A221</f>
        <v>0.1628781285022167</v>
      </c>
      <c r="AJ221" s="326">
        <f>AI221*MoM!AN221/100*$A221</f>
        <v>0.16346448976482467</v>
      </c>
      <c r="AK221" s="326">
        <f>AJ221*MoM!AO221/100*$A221</f>
        <v>0.16372603294844837</v>
      </c>
      <c r="AL221" s="326">
        <f>AK221*MoM!AP221/100*$A221</f>
        <v>0.16410260282422981</v>
      </c>
      <c r="AM221" s="326">
        <f>AL221*MoM!AQ221/100*$A221</f>
        <v>0.16398773100225283</v>
      </c>
      <c r="AN221" s="326">
        <f>AM221*MoM!AR221/100*$A221</f>
        <v>0.16400412977535306</v>
      </c>
      <c r="AO221" s="326">
        <f>AN221*MoM!AS221/100*$A221</f>
        <v>0.16479134959827477</v>
      </c>
      <c r="AP221" s="326">
        <f>AO221*MoM!AT221/100*$A221</f>
        <v>0.16484078700315424</v>
      </c>
      <c r="AQ221" s="327">
        <f>IF($A221=1,INDEX('2026'!$C:$C, MATCH(Веса!$F221,'2026'!$B:$B,0)),0)</f>
        <v>0.15</v>
      </c>
      <c r="AR221" s="326">
        <f>AQ221*MoM!AV221/100*$A221</f>
        <v>0.15225</v>
      </c>
      <c r="AS221" s="326">
        <f>AR221*MoM!AW221/100*$A221</f>
        <v>0.15331575</v>
      </c>
      <c r="AT221" s="326">
        <f>AS221*MoM!AX221/100*$A221</f>
        <v>0.153944344575</v>
      </c>
      <c r="AU221" s="326">
        <f>AT221*MoM!AY221/100*$A221</f>
        <v>0.15460630525667252</v>
      </c>
    </row>
    <row r="222" spans="1:47" x14ac:dyDescent="0.45">
      <c r="A222" s="326">
        <f>IF(ToSep25!AZ222=0,0,1)</f>
        <v>1</v>
      </c>
      <c r="B222" s="202" t="s">
        <v>221</v>
      </c>
      <c r="C222" s="202" t="s">
        <v>221</v>
      </c>
      <c r="D222" s="202" t="s">
        <v>221</v>
      </c>
      <c r="E222" s="202" t="s">
        <v>221</v>
      </c>
      <c r="F222" s="202" t="s">
        <v>221</v>
      </c>
      <c r="G222" s="327">
        <f>IF($A222=1,INDEX('2023'!$C:$C,MATCH(Веса!$C222,'2023'!$B:$B,0)),0)</f>
        <v>7.5999999999999998E-2</v>
      </c>
      <c r="H222" s="326">
        <f>G222*MoM!L222/100*$A222</f>
        <v>7.5772000000000006E-2</v>
      </c>
      <c r="I222" s="326">
        <f>H222*MoM!M222/100*$A222</f>
        <v>7.4809695600000004E-2</v>
      </c>
      <c r="J222" s="326">
        <f>I222*MoM!N222/100*$A222</f>
        <v>7.4704962026160004E-2</v>
      </c>
      <c r="K222" s="326">
        <f>J222*MoM!O222/100*$A222</f>
        <v>7.4383730689447508E-2</v>
      </c>
      <c r="L222" s="326">
        <f>K222*MoM!P222/100*$A222</f>
        <v>7.4071319020551835E-2</v>
      </c>
      <c r="M222" s="326">
        <f>L222*MoM!Q222/100*$A222</f>
        <v>7.4545375462283361E-2</v>
      </c>
      <c r="N222" s="326">
        <f>M222*MoM!R222/100*$A222</f>
        <v>7.4843556964132502E-2</v>
      </c>
      <c r="O222" s="326">
        <f>N222*MoM!S222/100*$A222</f>
        <v>7.5023181500846414E-2</v>
      </c>
      <c r="P222" s="326">
        <f>O222*MoM!T222/100*$A222</f>
        <v>7.5585855362102758E-2</v>
      </c>
      <c r="Q222" s="326">
        <f>P222*MoM!U222/100*$A222</f>
        <v>7.6848139146649869E-2</v>
      </c>
      <c r="R222" s="326">
        <f>Q222*MoM!V222/100*$A222</f>
        <v>7.7678099049433694E-2</v>
      </c>
      <c r="S222" s="327">
        <f>IF($A222=1,INDEX('2024'!$B:$B,MATCH(Веса!D222,'2024'!$A:$A,0)),0)</f>
        <v>4.8000000000000001E-2</v>
      </c>
      <c r="T222" s="326">
        <f>S222*MoM!X222/100*$A222</f>
        <v>4.8398399999999994E-2</v>
      </c>
      <c r="U222" s="326">
        <f>T222*MoM!Y222/100*$A222</f>
        <v>4.8708149759999993E-2</v>
      </c>
      <c r="V222" s="326">
        <f>U222*MoM!Z222/100*$A222</f>
        <v>4.8771470354687992E-2</v>
      </c>
      <c r="W222" s="326">
        <f>V222*MoM!AA222/100*$A222</f>
        <v>4.8776347501723459E-2</v>
      </c>
      <c r="X222" s="326">
        <f>W222*MoM!AB222/100*$A222</f>
        <v>4.8869022561976727E-2</v>
      </c>
      <c r="Y222" s="326">
        <f>X222*MoM!AC222/100*$A222</f>
        <v>4.8859248757464335E-2</v>
      </c>
      <c r="Z222" s="326">
        <f>Y222*MoM!AD222/100*$A222</f>
        <v>4.9035142052991205E-2</v>
      </c>
      <c r="AA222" s="326">
        <f>Z222*MoM!AE222/100*$A222</f>
        <v>4.9314642362693249E-2</v>
      </c>
      <c r="AB222" s="326">
        <f>AA222*MoM!AF222/100*$A222</f>
        <v>4.942806604012745E-2</v>
      </c>
      <c r="AC222" s="326">
        <f>AB222*MoM!AG222/100*$A222</f>
        <v>4.9774062502408345E-2</v>
      </c>
      <c r="AD222" s="326">
        <f>AC222*MoM!AH222/100*$A222</f>
        <v>5.014239056492617E-2</v>
      </c>
      <c r="AE222" s="327">
        <f>IF($A222=1,INDEX('2025'!$C:$C,MATCH(Веса!$E222,'2025'!$B:$B,0)),0)</f>
        <v>4.5999999999999999E-2</v>
      </c>
      <c r="AF222" s="326">
        <f>AE222*MoM!AJ222/100*$A222</f>
        <v>4.6772800000000003E-2</v>
      </c>
      <c r="AG222" s="326">
        <f>AF222*MoM!AK222/100*$A222</f>
        <v>4.7161014240000007E-2</v>
      </c>
      <c r="AH222" s="326">
        <f>AG222*MoM!AL222/100*$A222</f>
        <v>4.7208175254240009E-2</v>
      </c>
      <c r="AI222" s="326">
        <f>AH222*MoM!AM222/100*$A222</f>
        <v>4.7496145123290867E-2</v>
      </c>
      <c r="AJ222" s="326">
        <f>AI222*MoM!AN222/100*$A222</f>
        <v>4.7619635100611422E-2</v>
      </c>
      <c r="AK222" s="326">
        <f>AJ222*MoM!AO222/100*$A222</f>
        <v>4.7795827750483688E-2</v>
      </c>
      <c r="AL222" s="326">
        <f>AK222*MoM!AP222/100*$A222</f>
        <v>4.794399481651019E-2</v>
      </c>
      <c r="AM222" s="326">
        <f>AL222*MoM!AQ222/100*$A222</f>
        <v>4.778098523413405E-2</v>
      </c>
      <c r="AN222" s="326">
        <f>AM222*MoM!AR222/100*$A222</f>
        <v>4.7580305096150688E-2</v>
      </c>
      <c r="AO222" s="326">
        <f>AN222*MoM!AS222/100*$A222</f>
        <v>4.7656433584304533E-2</v>
      </c>
      <c r="AP222" s="326">
        <f>AO222*MoM!AT222/100*$A222</f>
        <v>4.7751746451473141E-2</v>
      </c>
      <c r="AQ222" s="327">
        <f>IF($A222=1,INDEX('2026'!$C:$C, MATCH(Веса!$F222,'2026'!$B:$B,0)),0)</f>
        <v>3.9E-2</v>
      </c>
      <c r="AR222" s="326">
        <f>AQ222*MoM!AV222/100*$A222</f>
        <v>3.92886E-2</v>
      </c>
      <c r="AS222" s="326">
        <f>AR222*MoM!AW222/100*$A222</f>
        <v>3.9602908800000003E-2</v>
      </c>
      <c r="AT222" s="326">
        <f>AS222*MoM!AX222/100*$A222</f>
        <v>3.9931612943039999E-2</v>
      </c>
      <c r="AU222" s="326">
        <f>AT222*MoM!AY222/100*$A222</f>
        <v>4.0275024814350149E-2</v>
      </c>
    </row>
    <row r="223" spans="1:47" x14ac:dyDescent="0.45">
      <c r="A223" s="326">
        <f>IF(ToSep25!AZ223=0,0,1)</f>
        <v>1</v>
      </c>
      <c r="B223" s="202" t="s">
        <v>222</v>
      </c>
      <c r="C223" s="202" t="s">
        <v>222</v>
      </c>
      <c r="D223" s="202" t="s">
        <v>222</v>
      </c>
      <c r="E223" s="202" t="s">
        <v>222</v>
      </c>
      <c r="F223" s="202" t="s">
        <v>222</v>
      </c>
      <c r="G223" s="327">
        <f>IF($A223=1,INDEX('2023'!$C:$C,MATCH(Веса!$C223,'2023'!$B:$B,0)),0)</f>
        <v>0.111</v>
      </c>
      <c r="H223" s="326">
        <f>G223*MoM!L223/100*$A223</f>
        <v>0.1111665</v>
      </c>
      <c r="I223" s="326">
        <f>H223*MoM!M223/100*$A223</f>
        <v>0.11085523379999999</v>
      </c>
      <c r="J223" s="326">
        <f>I223*MoM!N223/100*$A223</f>
        <v>0.11045615495831999</v>
      </c>
      <c r="K223" s="326">
        <f>J223*MoM!O223/100*$A223</f>
        <v>0.11061079357526164</v>
      </c>
      <c r="L223" s="326">
        <f>K223*MoM!P223/100*$A223</f>
        <v>0.11058867141654659</v>
      </c>
      <c r="M223" s="326">
        <f>L223*MoM!Q223/100*$A223</f>
        <v>0.11034537633943019</v>
      </c>
      <c r="N223" s="326">
        <f>M223*MoM!R223/100*$A223</f>
        <v>0.11118400119960986</v>
      </c>
      <c r="O223" s="326">
        <f>N223*MoM!S223/100*$A223</f>
        <v>0.11201788120860692</v>
      </c>
      <c r="P223" s="326">
        <f>O223*MoM!T223/100*$A223</f>
        <v>0.11413501916344959</v>
      </c>
      <c r="Q223" s="326">
        <f>P223*MoM!U223/100*$A223</f>
        <v>0.11597259297198112</v>
      </c>
      <c r="R223" s="326">
        <f>Q223*MoM!V223/100*$A223</f>
        <v>0.1185935735731479</v>
      </c>
      <c r="S223" s="327">
        <f>IF($A223=1,INDEX('2024'!$B:$B,MATCH(Веса!D223,'2024'!$A:$A,0)),0)</f>
        <v>9.5000000000000001E-2</v>
      </c>
      <c r="T223" s="326">
        <f>S223*MoM!X223/100*$A223</f>
        <v>9.5931000000000002E-2</v>
      </c>
      <c r="U223" s="326">
        <f>T223*MoM!Y223/100*$A223</f>
        <v>9.6784785900000003E-2</v>
      </c>
      <c r="V223" s="326">
        <f>U223*MoM!Z223/100*$A223</f>
        <v>9.7317102222450005E-2</v>
      </c>
      <c r="W223" s="326">
        <f>V223*MoM!AA223/100*$A223</f>
        <v>9.743388274511694E-2</v>
      </c>
      <c r="X223" s="326">
        <f>W223*MoM!AB223/100*$A223</f>
        <v>9.7804131499548377E-2</v>
      </c>
      <c r="Y223" s="326">
        <f>X223*MoM!AC223/100*$A223</f>
        <v>9.8254030504446296E-2</v>
      </c>
      <c r="Z223" s="326">
        <f>Y223*MoM!AD223/100*$A223</f>
        <v>9.8499665580707413E-2</v>
      </c>
      <c r="AA223" s="326">
        <f>Z223*MoM!AE223/100*$A223</f>
        <v>9.9208863172888503E-2</v>
      </c>
      <c r="AB223" s="326">
        <f>AA223*MoM!AF223/100*$A223</f>
        <v>9.9685065716118362E-2</v>
      </c>
      <c r="AC223" s="326">
        <f>AB223*MoM!AG223/100*$A223</f>
        <v>0.10046260922870408</v>
      </c>
      <c r="AD223" s="326">
        <f>AC223*MoM!AH223/100*$A223</f>
        <v>0.10067358070808435</v>
      </c>
      <c r="AE223" s="327">
        <f>IF($A223=1,INDEX('2025'!$C:$C,MATCH(Веса!$E223,'2025'!$B:$B,0)),0)</f>
        <v>9.5000000000000001E-2</v>
      </c>
      <c r="AF223" s="326">
        <f>AE223*MoM!AJ223/100*$A223</f>
        <v>9.5988000000000004E-2</v>
      </c>
      <c r="AG223" s="326">
        <f>AF223*MoM!AK223/100*$A223</f>
        <v>9.7034269199999995E-2</v>
      </c>
      <c r="AH223" s="326">
        <f>AG223*MoM!AL223/100*$A223</f>
        <v>9.6791683527000003E-2</v>
      </c>
      <c r="AI223" s="326">
        <f>AH223*MoM!AM223/100*$A223</f>
        <v>9.6723929348531107E-2</v>
      </c>
      <c r="AJ223" s="326">
        <f>AI223*MoM!AN223/100*$A223</f>
        <v>9.6617533026247718E-2</v>
      </c>
      <c r="AK223" s="326">
        <f>AJ223*MoM!AO223/100*$A223</f>
        <v>9.6694827052668714E-2</v>
      </c>
      <c r="AL223" s="326">
        <f>AK223*MoM!AP223/100*$A223</f>
        <v>9.6743174466195042E-2</v>
      </c>
      <c r="AM223" s="326">
        <f>AL223*MoM!AQ223/100*$A223</f>
        <v>9.7294610560652348E-2</v>
      </c>
      <c r="AN223" s="326">
        <f>AM223*MoM!AR223/100*$A223</f>
        <v>9.741136409332514E-2</v>
      </c>
      <c r="AO223" s="326">
        <f>AN223*MoM!AS223/100*$A223</f>
        <v>9.7791268413289098E-2</v>
      </c>
      <c r="AP223" s="326">
        <f>AO223*MoM!AT223/100*$A223</f>
        <v>9.8417132531134155E-2</v>
      </c>
      <c r="AQ223" s="327">
        <f>IF($A223=1,INDEX('2026'!$C:$C, MATCH(Веса!$F223,'2026'!$B:$B,0)),0)</f>
        <v>0.09</v>
      </c>
      <c r="AR223" s="326">
        <f>AQ223*MoM!AV223/100*$A223</f>
        <v>9.1044E-2</v>
      </c>
      <c r="AS223" s="326">
        <f>AR223*MoM!AW223/100*$A223</f>
        <v>9.1599368400000006E-2</v>
      </c>
      <c r="AT223" s="326">
        <f>AS223*MoM!AX223/100*$A223</f>
        <v>9.179172707364E-2</v>
      </c>
      <c r="AU223" s="326">
        <f>AT223*MoM!AY223/100*$A223</f>
        <v>9.2204789845471383E-2</v>
      </c>
    </row>
    <row r="224" spans="1:47" s="328" customFormat="1" ht="31.5" x14ac:dyDescent="0.5">
      <c r="A224" s="326">
        <f>IF(ToSep25!AZ224=0,0,1)</f>
        <v>0</v>
      </c>
      <c r="B224" s="202" t="s">
        <v>223</v>
      </c>
      <c r="C224" s="278" t="s">
        <v>635</v>
      </c>
      <c r="D224" s="278" t="s">
        <v>635</v>
      </c>
      <c r="E224" s="279" t="s">
        <v>223</v>
      </c>
      <c r="F224" s="202" t="s">
        <v>223</v>
      </c>
      <c r="G224" s="327">
        <f>IF($A224=1,INDEX('2023'!$C:$C,MATCH(Веса!$C224,'2023'!$B:$B,0)),0)</f>
        <v>0</v>
      </c>
      <c r="H224" s="328">
        <f>G224*MoM!L224/100*$A224</f>
        <v>0</v>
      </c>
      <c r="I224" s="328">
        <f>H224*MoM!M224/100*$A224</f>
        <v>0</v>
      </c>
      <c r="J224" s="328">
        <f>I224*MoM!N224/100*$A224</f>
        <v>0</v>
      </c>
      <c r="K224" s="328">
        <f>J224*MoM!O224/100*$A224</f>
        <v>0</v>
      </c>
      <c r="L224" s="328">
        <f>K224*MoM!P224/100*$A224</f>
        <v>0</v>
      </c>
      <c r="M224" s="328">
        <f>L224*MoM!Q224/100*$A224</f>
        <v>0</v>
      </c>
      <c r="N224" s="328">
        <f>M224*MoM!R224/100*$A224</f>
        <v>0</v>
      </c>
      <c r="O224" s="328">
        <f>N224*MoM!S224/100*$A224</f>
        <v>0</v>
      </c>
      <c r="P224" s="328">
        <f>O224*MoM!T224/100*$A224</f>
        <v>0</v>
      </c>
      <c r="Q224" s="328">
        <f>P224*MoM!U224/100*$A224</f>
        <v>0</v>
      </c>
      <c r="R224" s="328">
        <f>Q224*MoM!V224/100*$A224</f>
        <v>0</v>
      </c>
      <c r="S224" s="327">
        <f>IF($A224=1,INDEX('2024'!$B:$B,MATCH(Веса!D224,'2024'!$A:$A,0)),0)</f>
        <v>0</v>
      </c>
      <c r="T224" s="328">
        <f>S224*MoM!X224/100*$A224</f>
        <v>0</v>
      </c>
      <c r="U224" s="328">
        <f>T224*MoM!Y224/100*$A224</f>
        <v>0</v>
      </c>
      <c r="V224" s="328">
        <f>U224*MoM!Z224/100*$A224</f>
        <v>0</v>
      </c>
      <c r="W224" s="328">
        <f>V224*MoM!AA224/100*$A224</f>
        <v>0</v>
      </c>
      <c r="X224" s="328">
        <f>W224*MoM!AB224/100*$A224</f>
        <v>0</v>
      </c>
      <c r="Y224" s="328">
        <f>X224*MoM!AC224/100*$A224</f>
        <v>0</v>
      </c>
      <c r="Z224" s="328">
        <f>Y224*MoM!AD224/100*$A224</f>
        <v>0</v>
      </c>
      <c r="AA224" s="328">
        <f>Z224*MoM!AE224/100*$A224</f>
        <v>0</v>
      </c>
      <c r="AB224" s="328">
        <f>AA224*MoM!AF224/100*$A224</f>
        <v>0</v>
      </c>
      <c r="AC224" s="328">
        <f>AB224*MoM!AG224/100*$A224</f>
        <v>0</v>
      </c>
      <c r="AD224" s="328">
        <f>AC224*MoM!AH224/100*$A224</f>
        <v>0</v>
      </c>
      <c r="AE224" s="327">
        <f>IF($A224=1,INDEX('2025'!$C:$C,MATCH(Веса!$E224,'2025'!$B:$B,0)),0)</f>
        <v>0</v>
      </c>
      <c r="AF224" s="328">
        <f>AE224*MoM!AJ224/100*$A224</f>
        <v>0</v>
      </c>
      <c r="AG224" s="328">
        <f>AF224*MoM!AK224/100*$A224</f>
        <v>0</v>
      </c>
      <c r="AH224" s="328">
        <f>AG224*MoM!AL224/100*$A224</f>
        <v>0</v>
      </c>
      <c r="AI224" s="328">
        <f>AH224*MoM!AM224/100*$A224</f>
        <v>0</v>
      </c>
      <c r="AJ224" s="328">
        <f>AI224*MoM!AN224/100*$A224</f>
        <v>0</v>
      </c>
      <c r="AK224" s="328">
        <f>AJ224*MoM!AO224/100*$A224</f>
        <v>0</v>
      </c>
      <c r="AL224" s="328">
        <f>AK224*MoM!AP224/100*$A224</f>
        <v>0</v>
      </c>
      <c r="AM224" s="328">
        <f>AL224*MoM!AQ224/100*$A224</f>
        <v>0</v>
      </c>
      <c r="AN224" s="328">
        <f>AM224*MoM!AR224/100*$A224</f>
        <v>0</v>
      </c>
      <c r="AO224" s="328">
        <f>AN224*MoM!AS224/100*$A224</f>
        <v>0</v>
      </c>
      <c r="AP224" s="328">
        <f>AO224*MoM!AT224/100*$A224</f>
        <v>0</v>
      </c>
      <c r="AQ224" s="327">
        <f>IF($A224=1,INDEX('2026'!$C:$C, MATCH(Веса!$F224,'2026'!$B:$B,0)),0)</f>
        <v>0</v>
      </c>
      <c r="AR224" s="326">
        <f>AQ224*MoM!AV224/100*$A224</f>
        <v>0</v>
      </c>
      <c r="AS224" s="326">
        <f>AR224*MoM!AW224/100*$A224</f>
        <v>0</v>
      </c>
      <c r="AT224" s="326">
        <f>AS224*MoM!AX224/100*$A224</f>
        <v>0</v>
      </c>
      <c r="AU224" s="326">
        <f>AT224*MoM!AY224/100*$A224</f>
        <v>0</v>
      </c>
    </row>
    <row r="225" spans="1:47" x14ac:dyDescent="0.45">
      <c r="A225" s="326">
        <f>IF(ToSep25!AZ225=0,0,1)</f>
        <v>1</v>
      </c>
      <c r="B225" s="202" t="s">
        <v>224</v>
      </c>
      <c r="C225" s="202" t="s">
        <v>224</v>
      </c>
      <c r="D225" s="202" t="s">
        <v>224</v>
      </c>
      <c r="E225" s="202" t="s">
        <v>224</v>
      </c>
      <c r="F225" s="202" t="s">
        <v>224</v>
      </c>
      <c r="G225" s="327">
        <f>IF($A225=1,INDEX('2023'!$C:$C,MATCH(Веса!$C225,'2023'!$B:$B,0)),0)</f>
        <v>0.115</v>
      </c>
      <c r="H225" s="326">
        <f>G225*MoM!L225/100*$A225</f>
        <v>0.1151495</v>
      </c>
      <c r="I225" s="326">
        <f>H225*MoM!M225/100*$A225</f>
        <v>0.11486162625</v>
      </c>
      <c r="J225" s="326">
        <f>I225*MoM!N225/100*$A225</f>
        <v>0.1141724564925</v>
      </c>
      <c r="K225" s="326">
        <f>J225*MoM!O225/100*$A225</f>
        <v>0.11412678750990299</v>
      </c>
      <c r="L225" s="326">
        <f>K225*MoM!P225/100*$A225</f>
        <v>0.11368169303861438</v>
      </c>
      <c r="M225" s="326">
        <f>L225*MoM!Q225/100*$A225</f>
        <v>0.11394316093260319</v>
      </c>
      <c r="N225" s="326">
        <f>M225*MoM!R225/100*$A225</f>
        <v>0.11412546999009536</v>
      </c>
      <c r="O225" s="326">
        <f>N225*MoM!S225/100*$A225</f>
        <v>0.11460479696405375</v>
      </c>
      <c r="P225" s="326">
        <f>O225*MoM!T225/100*$A225</f>
        <v>0.11547579342098055</v>
      </c>
      <c r="Q225" s="326">
        <f>P225*MoM!U225/100*$A225</f>
        <v>0.11779685686874225</v>
      </c>
      <c r="R225" s="326">
        <f>Q225*MoM!V225/100*$A225</f>
        <v>0.11933999569372278</v>
      </c>
      <c r="S225" s="327">
        <f>IF($A225=1,INDEX('2024'!$B:$B,MATCH(Веса!D225,'2024'!$A:$A,0)),0)</f>
        <v>0.113</v>
      </c>
      <c r="T225" s="326">
        <f>S225*MoM!X225/100*$A225</f>
        <v>0.1140057</v>
      </c>
      <c r="U225" s="326">
        <f>T225*MoM!Y225/100*$A225</f>
        <v>0.11466693306</v>
      </c>
      <c r="V225" s="326">
        <f>U225*MoM!Z225/100*$A225</f>
        <v>0.11478159999305999</v>
      </c>
      <c r="W225" s="326">
        <f>V225*MoM!AA225/100*$A225</f>
        <v>0.11604419759298365</v>
      </c>
      <c r="X225" s="326">
        <f>W225*MoM!AB225/100*$A225</f>
        <v>0.11619505504985453</v>
      </c>
      <c r="Y225" s="326">
        <f>X225*MoM!AC225/100*$A225</f>
        <v>0.11649716219298416</v>
      </c>
      <c r="Z225" s="326">
        <f>Y225*MoM!AD225/100*$A225</f>
        <v>0.11703304913907188</v>
      </c>
      <c r="AA225" s="326">
        <f>Z225*MoM!AE225/100*$A225</f>
        <v>0.11792250031252884</v>
      </c>
      <c r="AB225" s="326">
        <f>AA225*MoM!AF225/100*$A225</f>
        <v>0.11859465856431024</v>
      </c>
      <c r="AC225" s="326">
        <f>AB225*MoM!AG225/100*$A225</f>
        <v>0.11948411850354257</v>
      </c>
      <c r="AD225" s="326">
        <f>AC225*MoM!AH225/100*$A225</f>
        <v>0.12002179703680853</v>
      </c>
      <c r="AE225" s="327">
        <f>IF($A225=1,INDEX('2025'!$C:$C,MATCH(Веса!$E225,'2025'!$B:$B,0)),0)</f>
        <v>0.111</v>
      </c>
      <c r="AF225" s="326">
        <f>AE225*MoM!AJ225/100*$A225</f>
        <v>0.1119213</v>
      </c>
      <c r="AG225" s="326">
        <f>AF225*MoM!AK225/100*$A225</f>
        <v>0.113040513</v>
      </c>
      <c r="AH225" s="326">
        <f>AG225*MoM!AL225/100*$A225</f>
        <v>0.1130179048974</v>
      </c>
      <c r="AI225" s="326">
        <f>AH225*MoM!AM225/100*$A225</f>
        <v>0.11272405834466676</v>
      </c>
      <c r="AJ225" s="326">
        <f>AI225*MoM!AN225/100*$A225</f>
        <v>0.11264515150382551</v>
      </c>
      <c r="AK225" s="326">
        <f>AJ225*MoM!AO225/100*$A225</f>
        <v>0.11274653214017896</v>
      </c>
      <c r="AL225" s="326">
        <f>AK225*MoM!AP225/100*$A225</f>
        <v>0.11328771549445182</v>
      </c>
      <c r="AM225" s="326">
        <f>AL225*MoM!AQ225/100*$A225</f>
        <v>0.11416003090375909</v>
      </c>
      <c r="AN225" s="326">
        <f>AM225*MoM!AR225/100*$A225</f>
        <v>0.11433127095011474</v>
      </c>
      <c r="AO225" s="326">
        <f>AN225*MoM!AS225/100*$A225</f>
        <v>0.11433127095011474</v>
      </c>
      <c r="AP225" s="326">
        <f>AO225*MoM!AT225/100*$A225</f>
        <v>0.11557748180347099</v>
      </c>
      <c r="AQ225" s="327">
        <f>IF($A225=1,INDEX('2026'!$C:$C, MATCH(Веса!$F225,'2026'!$B:$B,0)),0)</f>
        <v>0.1</v>
      </c>
      <c r="AR225" s="326">
        <f>AQ225*MoM!AV225/100*$A225</f>
        <v>0.10074</v>
      </c>
      <c r="AS225" s="326">
        <f>AR225*MoM!AW225/100*$A225</f>
        <v>0.10125377399999999</v>
      </c>
      <c r="AT225" s="326">
        <f>AS225*MoM!AX225/100*$A225</f>
        <v>0.10120314711299999</v>
      </c>
      <c r="AU225" s="326">
        <f>AT225*MoM!AY225/100*$A225</f>
        <v>0.10169904253385369</v>
      </c>
    </row>
    <row r="226" spans="1:47" x14ac:dyDescent="0.45">
      <c r="A226" s="326">
        <f>IF(ToSep25!AZ226=0,0,1)</f>
        <v>1</v>
      </c>
      <c r="B226" s="202" t="s">
        <v>225</v>
      </c>
      <c r="C226" s="202" t="s">
        <v>225</v>
      </c>
      <c r="D226" s="202" t="s">
        <v>225</v>
      </c>
      <c r="E226" s="202" t="s">
        <v>225</v>
      </c>
      <c r="F226" s="202" t="s">
        <v>225</v>
      </c>
      <c r="G226" s="327">
        <f>IF($A226=1,INDEX('2023'!$C:$C,MATCH(Веса!$C226,'2023'!$B:$B,0)),0)</f>
        <v>6.2E-2</v>
      </c>
      <c r="H226" s="326">
        <f>G226*MoM!L226/100*$A226</f>
        <v>6.2123999999999999E-2</v>
      </c>
      <c r="I226" s="326">
        <f>H226*MoM!M226/100*$A226</f>
        <v>6.2068088399999999E-2</v>
      </c>
      <c r="J226" s="326">
        <f>I226*MoM!N226/100*$A226</f>
        <v>6.2018433929279998E-2</v>
      </c>
      <c r="K226" s="326">
        <f>J226*MoM!O226/100*$A226</f>
        <v>6.2037039459458779E-2</v>
      </c>
      <c r="L226" s="326">
        <f>K226*MoM!P226/100*$A226</f>
        <v>6.2353428360702026E-2</v>
      </c>
      <c r="M226" s="326">
        <f>L226*MoM!Q226/100*$A226</f>
        <v>6.2440723160407011E-2</v>
      </c>
      <c r="N226" s="326">
        <f>M226*MoM!R226/100*$A226</f>
        <v>6.2677997908416549E-2</v>
      </c>
      <c r="O226" s="326">
        <f>N226*MoM!S226/100*$A226</f>
        <v>6.2803353904233375E-2</v>
      </c>
      <c r="P226" s="326">
        <f>O226*MoM!T226/100*$A226</f>
        <v>6.3155052686097085E-2</v>
      </c>
      <c r="Q226" s="326">
        <f>P226*MoM!U226/100*$A226</f>
        <v>6.3717132655003353E-2</v>
      </c>
      <c r="R226" s="326">
        <f>Q226*MoM!V226/100*$A226</f>
        <v>6.3921027479499362E-2</v>
      </c>
      <c r="S226" s="327">
        <f>IF($A226=1,INDEX('2024'!$B:$B,MATCH(Веса!D226,'2024'!$A:$A,0)),0)</f>
        <v>6.7000000000000004E-2</v>
      </c>
      <c r="T226" s="326">
        <f>S226*MoM!X226/100*$A226</f>
        <v>6.7214400000000007E-2</v>
      </c>
      <c r="U226" s="326">
        <f>T226*MoM!Y226/100*$A226</f>
        <v>6.7570636320000016E-2</v>
      </c>
      <c r="V226" s="326">
        <f>U226*MoM!Z226/100*$A226</f>
        <v>6.7631449892688017E-2</v>
      </c>
      <c r="W226" s="326">
        <f>V226*MoM!AA226/100*$A226</f>
        <v>6.7814054807398272E-2</v>
      </c>
      <c r="X226" s="326">
        <f>W226*MoM!AB226/100*$A226</f>
        <v>6.7861524645763449E-2</v>
      </c>
      <c r="Y226" s="326">
        <f>X226*MoM!AC226/100*$A226</f>
        <v>6.7915813865480054E-2</v>
      </c>
      <c r="Z226" s="326">
        <f>Y226*MoM!AD226/100*$A226</f>
        <v>6.8173893958168877E-2</v>
      </c>
      <c r="AA226" s="326">
        <f>Z226*MoM!AE226/100*$A226</f>
        <v>6.8262520020314493E-2</v>
      </c>
      <c r="AB226" s="326">
        <f>AA226*MoM!AF226/100*$A226</f>
        <v>6.8740357660456691E-2</v>
      </c>
      <c r="AC226" s="326">
        <f>AB226*MoM!AG226/100*$A226</f>
        <v>6.9077185412992931E-2</v>
      </c>
      <c r="AD226" s="326">
        <f>AC226*MoM!AH226/100*$A226</f>
        <v>6.9505463962553485E-2</v>
      </c>
      <c r="AE226" s="327">
        <f>IF($A226=1,INDEX('2025'!$C:$C,MATCH(Веса!$E226,'2025'!$B:$B,0)),0)</f>
        <v>6.3E-2</v>
      </c>
      <c r="AF226" s="326">
        <f>AE226*MoM!AJ226/100*$A226</f>
        <v>6.3674099999999997E-2</v>
      </c>
      <c r="AG226" s="326">
        <f>AF226*MoM!AK226/100*$A226</f>
        <v>6.4100716469999999E-2</v>
      </c>
      <c r="AH226" s="326">
        <f>AG226*MoM!AL226/100*$A226</f>
        <v>6.4434040195643999E-2</v>
      </c>
      <c r="AI226" s="326">
        <f>AH226*MoM!AM226/100*$A226</f>
        <v>6.4427596791624436E-2</v>
      </c>
      <c r="AJ226" s="326">
        <f>AI226*MoM!AN226/100*$A226</f>
        <v>6.4479138869057734E-2</v>
      </c>
      <c r="AK226" s="326">
        <f>AJ226*MoM!AO226/100*$A226</f>
        <v>6.4388868074641059E-2</v>
      </c>
      <c r="AL226" s="326">
        <f>AK226*MoM!AP226/100*$A226</f>
        <v>6.4614229112902294E-2</v>
      </c>
      <c r="AM226" s="326">
        <f>AL226*MoM!AQ226/100*$A226</f>
        <v>6.4846840337708739E-2</v>
      </c>
      <c r="AN226" s="326">
        <f>AM226*MoM!AR226/100*$A226</f>
        <v>6.4794962865438566E-2</v>
      </c>
      <c r="AO226" s="326">
        <f>AN226*MoM!AS226/100*$A226</f>
        <v>6.4859757828303999E-2</v>
      </c>
      <c r="AP226" s="326">
        <f>AO226*MoM!AT226/100*$A226</f>
        <v>6.528134625418798E-2</v>
      </c>
      <c r="AQ226" s="327">
        <f>IF($A226=1,INDEX('2026'!$C:$C, MATCH(Веса!$F226,'2026'!$B:$B,0)),0)</f>
        <v>5.8000000000000003E-2</v>
      </c>
      <c r="AR226" s="326">
        <f>AQ226*MoM!AV226/100*$A226</f>
        <v>5.8347999999999997E-2</v>
      </c>
      <c r="AS226" s="326">
        <f>AR226*MoM!AW226/100*$A226</f>
        <v>5.8657244400000003E-2</v>
      </c>
      <c r="AT226" s="326">
        <f>AS226*MoM!AX226/100*$A226</f>
        <v>5.8704170195519996E-2</v>
      </c>
      <c r="AU226" s="326">
        <f>AT226*MoM!AY226/100*$A226</f>
        <v>5.8868541872067456E-2</v>
      </c>
    </row>
    <row r="227" spans="1:47" x14ac:dyDescent="0.45">
      <c r="A227" s="326">
        <f>IF(ToSep25!AZ227=0,0,1)</f>
        <v>1</v>
      </c>
      <c r="B227" s="210" t="s">
        <v>226</v>
      </c>
      <c r="C227" s="210" t="s">
        <v>226</v>
      </c>
      <c r="D227" s="210" t="s">
        <v>226</v>
      </c>
      <c r="E227" s="210" t="s">
        <v>226</v>
      </c>
      <c r="F227" s="210" t="s">
        <v>226</v>
      </c>
      <c r="G227" s="327">
        <f>IF($A227=1,INDEX('2023'!$C:$C,MATCH(Веса!$C227,'2023'!$B:$B,0)),0)</f>
        <v>7.9000000000000001E-2</v>
      </c>
      <c r="H227" s="326">
        <f>G227*MoM!L227/100*$A227</f>
        <v>7.9102699999999998E-2</v>
      </c>
      <c r="I227" s="326">
        <f>H227*MoM!M227/100*$A227</f>
        <v>7.8920763790000001E-2</v>
      </c>
      <c r="J227" s="326">
        <f>I227*MoM!N227/100*$A227</f>
        <v>7.9228554768781004E-2</v>
      </c>
      <c r="K227" s="326">
        <f>J227*MoM!O227/100*$A227</f>
        <v>7.9062174803766566E-2</v>
      </c>
      <c r="L227" s="326">
        <f>K227*MoM!P227/100*$A227</f>
        <v>7.9402142155422767E-2</v>
      </c>
      <c r="M227" s="326">
        <f>L227*MoM!Q227/100*$A227</f>
        <v>7.9362441084345065E-2</v>
      </c>
      <c r="N227" s="326">
        <f>M227*MoM!R227/100*$A227</f>
        <v>7.9552910942947488E-2</v>
      </c>
      <c r="O227" s="326">
        <f>N227*MoM!S227/100*$A227</f>
        <v>7.9863167295624982E-2</v>
      </c>
      <c r="P227" s="326">
        <f>O227*MoM!T227/100*$A227</f>
        <v>8.0414223149964797E-2</v>
      </c>
      <c r="Q227" s="326">
        <f>P227*MoM!U227/100*$A227</f>
        <v>8.125857249303943E-2</v>
      </c>
      <c r="R227" s="326">
        <f>Q227*MoM!V227/100*$A227</f>
        <v>8.1559229211263684E-2</v>
      </c>
      <c r="S227" s="327">
        <f>IF($A227=1,INDEX('2024'!$B:$B,MATCH(Веса!D227,'2024'!$A:$A,0)),0)</f>
        <v>8.2000000000000003E-2</v>
      </c>
      <c r="T227" s="326">
        <f>S227*MoM!X227/100*$A227</f>
        <v>8.2590400000000008E-2</v>
      </c>
      <c r="U227" s="326">
        <f>T227*MoM!Y227/100*$A227</f>
        <v>8.2862948320000018E-2</v>
      </c>
      <c r="V227" s="326">
        <f>U227*MoM!Z227/100*$A227</f>
        <v>8.3003815332144015E-2</v>
      </c>
      <c r="W227" s="326">
        <f>V227*MoM!AA227/100*$A227</f>
        <v>8.3377332501138671E-2</v>
      </c>
      <c r="X227" s="326">
        <f>W227*MoM!AB227/100*$A227</f>
        <v>8.3819232363394711E-2</v>
      </c>
      <c r="Y227" s="326">
        <f>X227*MoM!AC227/100*$A227</f>
        <v>8.4246710448448031E-2</v>
      </c>
      <c r="Z227" s="326">
        <f>Y227*MoM!AD227/100*$A227</f>
        <v>8.458369729024183E-2</v>
      </c>
      <c r="AA227" s="326">
        <f>Z227*MoM!AE227/100*$A227</f>
        <v>8.5099657843712304E-2</v>
      </c>
      <c r="AB227" s="326">
        <f>AA227*MoM!AF227/100*$A227</f>
        <v>8.5771945140677625E-2</v>
      </c>
      <c r="AC227" s="326">
        <f>AB227*MoM!AG227/100*$A227</f>
        <v>8.6286576811521687E-2</v>
      </c>
      <c r="AD227" s="326">
        <f>AC227*MoM!AH227/100*$A227</f>
        <v>8.6692123722535847E-2</v>
      </c>
      <c r="AE227" s="327">
        <f>IF($A227=1,INDEX('2025'!$C:$C,MATCH(Веса!$E227,'2025'!$B:$B,0)),0)</f>
        <v>8.3000000000000004E-2</v>
      </c>
      <c r="AF227" s="326">
        <f>AE227*MoM!AJ227/100*$A227</f>
        <v>8.3871500000000002E-2</v>
      </c>
      <c r="AG227" s="326">
        <f>AF227*MoM!AK227/100*$A227</f>
        <v>8.4760537900000002E-2</v>
      </c>
      <c r="AH227" s="326">
        <f>AG227*MoM!AL227/100*$A227</f>
        <v>8.5294529288769988E-2</v>
      </c>
      <c r="AI227" s="326">
        <f>AH227*MoM!AM227/100*$A227</f>
        <v>8.5482177253205283E-2</v>
      </c>
      <c r="AJ227" s="326">
        <f>AI227*MoM!AN227/100*$A227</f>
        <v>8.5721527349514257E-2</v>
      </c>
      <c r="AK227" s="326">
        <f>AJ227*MoM!AO227/100*$A227</f>
        <v>8.619299574993658E-2</v>
      </c>
      <c r="AL227" s="326">
        <f>AK227*MoM!AP227/100*$A227</f>
        <v>8.671015372443619E-2</v>
      </c>
      <c r="AM227" s="326">
        <f>AL227*MoM!AQ227/100*$A227</f>
        <v>8.6970284185609495E-2</v>
      </c>
      <c r="AN227" s="326">
        <f>AM227*MoM!AR227/100*$A227</f>
        <v>8.7048557441376545E-2</v>
      </c>
      <c r="AO227" s="326">
        <f>AN227*MoM!AS227/100*$A227</f>
        <v>8.7335817680933084E-2</v>
      </c>
      <c r="AP227" s="326">
        <f>AO227*MoM!AT227/100*$A227</f>
        <v>8.8182975112438125E-2</v>
      </c>
      <c r="AQ227" s="327">
        <f>IF($A227=1,INDEX('2026'!$C:$C, MATCH(Веса!$F227,'2026'!$B:$B,0)),0)</f>
        <v>7.1999999999999995E-2</v>
      </c>
      <c r="AR227" s="326">
        <f>AQ227*MoM!AV227/100*$A227</f>
        <v>7.2633599999999993E-2</v>
      </c>
      <c r="AS227" s="326">
        <f>AR227*MoM!AW227/100*$A227</f>
        <v>7.3171088639999993E-2</v>
      </c>
      <c r="AT227" s="326">
        <f>AS227*MoM!AX227/100*$A227</f>
        <v>7.3478407212287988E-2</v>
      </c>
      <c r="AU227" s="326">
        <f>AT227*MoM!AY227/100*$A227</f>
        <v>7.3831103566906975E-2</v>
      </c>
    </row>
    <row r="228" spans="1:47" x14ac:dyDescent="0.45">
      <c r="A228" s="326">
        <f>IF(ToSep25!AZ228=0,0,1)</f>
        <v>1</v>
      </c>
      <c r="B228" s="202" t="s">
        <v>227</v>
      </c>
      <c r="C228" s="202" t="s">
        <v>227</v>
      </c>
      <c r="D228" s="202" t="s">
        <v>227</v>
      </c>
      <c r="E228" s="202" t="s">
        <v>227</v>
      </c>
      <c r="F228" s="202" t="s">
        <v>227</v>
      </c>
      <c r="G228" s="327">
        <f>IF($A228=1,INDEX('2023'!$C:$C,MATCH(Веса!$C228,'2023'!$B:$B,0)),0)</f>
        <v>7.0999999999999994E-2</v>
      </c>
      <c r="H228" s="326">
        <f>G228*MoM!L228/100*$A228</f>
        <v>7.1191699999999983E-2</v>
      </c>
      <c r="I228" s="326">
        <f>H228*MoM!M228/100*$A228</f>
        <v>7.1419513439999985E-2</v>
      </c>
      <c r="J228" s="326">
        <f>I228*MoM!N228/100*$A228</f>
        <v>7.1562352466879989E-2</v>
      </c>
      <c r="K228" s="326">
        <f>J228*MoM!O228/100*$A228</f>
        <v>7.1769883289033942E-2</v>
      </c>
      <c r="L228" s="326">
        <f>K228*MoM!P228/100*$A228</f>
        <v>7.2308157413701696E-2</v>
      </c>
      <c r="M228" s="326">
        <f>L228*MoM!Q228/100*$A228</f>
        <v>7.2554005148908279E-2</v>
      </c>
      <c r="N228" s="326">
        <f>M228*MoM!R228/100*$A228</f>
        <v>7.2677346957661426E-2</v>
      </c>
      <c r="O228" s="326">
        <f>N228*MoM!S228/100*$A228</f>
        <v>7.3549475121153368E-2</v>
      </c>
      <c r="P228" s="326">
        <f>O228*MoM!T228/100*$A228</f>
        <v>7.4476198507679905E-2</v>
      </c>
      <c r="Q228" s="326">
        <f>P228*MoM!U228/100*$A228</f>
        <v>7.5198617633204401E-2</v>
      </c>
      <c r="R228" s="326">
        <f>Q228*MoM!V228/100*$A228</f>
        <v>7.57099682331102E-2</v>
      </c>
      <c r="S228" s="327">
        <f>IF($A228=1,INDEX('2024'!$B:$B,MATCH(Веса!D228,'2024'!$A:$A,0)),0)</f>
        <v>6.5000000000000002E-2</v>
      </c>
      <c r="T228" s="326">
        <f>S228*MoM!X228/100*$A228</f>
        <v>6.5565499999999999E-2</v>
      </c>
      <c r="U228" s="326">
        <f>T228*MoM!Y228/100*$A228</f>
        <v>6.5788422700000002E-2</v>
      </c>
      <c r="V228" s="326">
        <f>U228*MoM!Z228/100*$A228</f>
        <v>6.5926578387669993E-2</v>
      </c>
      <c r="W228" s="326">
        <f>V228*MoM!AA228/100*$A228</f>
        <v>6.6157321412026834E-2</v>
      </c>
      <c r="X228" s="326">
        <f>W228*MoM!AB228/100*$A228</f>
        <v>6.6369024840545313E-2</v>
      </c>
      <c r="Y228" s="326">
        <f>X228*MoM!AC228/100*$A228</f>
        <v>6.7026078186466706E-2</v>
      </c>
      <c r="Z228" s="326">
        <f>Y228*MoM!AD228/100*$A228</f>
        <v>6.687191820663782E-2</v>
      </c>
      <c r="AA228" s="326">
        <f>Z228*MoM!AE228/100*$A228</f>
        <v>6.7714504376041471E-2</v>
      </c>
      <c r="AB228" s="326">
        <f>AA228*MoM!AF228/100*$A228</f>
        <v>6.8323934915425849E-2</v>
      </c>
      <c r="AC228" s="326">
        <f>AB228*MoM!AG228/100*$A228</f>
        <v>6.8487912359222858E-2</v>
      </c>
      <c r="AD228" s="326">
        <f>AC228*MoM!AH228/100*$A228</f>
        <v>6.8850898294726737E-2</v>
      </c>
      <c r="AE228" s="327">
        <f>IF($A228=1,INDEX('2025'!$C:$C,MATCH(Веса!$E228,'2025'!$B:$B,0)),0)</f>
        <v>6.0999999999999999E-2</v>
      </c>
      <c r="AF228" s="326">
        <f>AE228*MoM!AJ228/100*$A228</f>
        <v>6.1573399999999993E-2</v>
      </c>
      <c r="AG228" s="326">
        <f>AF228*MoM!AK228/100*$A228</f>
        <v>6.2029043159999991E-2</v>
      </c>
      <c r="AH228" s="326">
        <f>AG228*MoM!AL228/100*$A228</f>
        <v>6.2109680916107995E-2</v>
      </c>
      <c r="AI228" s="326">
        <f>AH228*MoM!AM228/100*$A228</f>
        <v>6.2159368660840882E-2</v>
      </c>
      <c r="AJ228" s="326">
        <f>AI228*MoM!AN228/100*$A228</f>
        <v>6.2190448345171304E-2</v>
      </c>
      <c r="AK228" s="326">
        <f>AJ228*MoM!AO228/100*$A228</f>
        <v>6.1997657955301273E-2</v>
      </c>
      <c r="AL228" s="326">
        <f>AK228*MoM!AP228/100*$A228</f>
        <v>6.2462640389966032E-2</v>
      </c>
      <c r="AM228" s="326">
        <f>AL228*MoM!AQ228/100*$A228</f>
        <v>6.2587565670745957E-2</v>
      </c>
      <c r="AN228" s="326">
        <f>AM228*MoM!AR228/100*$A228</f>
        <v>6.246864929597154E-2</v>
      </c>
      <c r="AO228" s="326">
        <f>AN228*MoM!AS228/100*$A228</f>
        <v>6.2543611675126703E-2</v>
      </c>
      <c r="AP228" s="326">
        <f>AO228*MoM!AT228/100*$A228</f>
        <v>6.2762514315989643E-2</v>
      </c>
      <c r="AQ228" s="327">
        <f>IF($A228=1,INDEX('2026'!$C:$C, MATCH(Веса!$F228,'2026'!$B:$B,0)),0)</f>
        <v>5.1999999999999998E-2</v>
      </c>
      <c r="AR228" s="326">
        <f>AQ228*MoM!AV228/100*$A228</f>
        <v>5.24108E-2</v>
      </c>
      <c r="AS228" s="326">
        <f>AR228*MoM!AW228/100*$A228</f>
        <v>5.2735746959999996E-2</v>
      </c>
      <c r="AT228" s="326">
        <f>AS228*MoM!AX228/100*$A228</f>
        <v>5.2888680626184001E-2</v>
      </c>
      <c r="AU228" s="326">
        <f>AT228*MoM!AY228/100*$A228</f>
        <v>5.3105524216751354E-2</v>
      </c>
    </row>
    <row r="229" spans="1:47" x14ac:dyDescent="0.45">
      <c r="A229" s="326">
        <f>IF(ToSep25!AZ229=0,0,1)</f>
        <v>1</v>
      </c>
      <c r="B229" s="202" t="s">
        <v>228</v>
      </c>
      <c r="C229" s="202" t="s">
        <v>228</v>
      </c>
      <c r="D229" s="202" t="s">
        <v>228</v>
      </c>
      <c r="E229" s="202" t="s">
        <v>228</v>
      </c>
      <c r="F229" s="202" t="s">
        <v>228</v>
      </c>
      <c r="G229" s="327">
        <f>IF($A229=1,INDEX('2023'!$C:$C,MATCH(Веса!$C229,'2023'!$B:$B,0)),0)</f>
        <v>0.106</v>
      </c>
      <c r="H229" s="326">
        <f>G229*MoM!L229/100*$A229</f>
        <v>0.1062544</v>
      </c>
      <c r="I229" s="326">
        <f>H229*MoM!M229/100*$A229</f>
        <v>0.10613752016</v>
      </c>
      <c r="J229" s="326">
        <f>I229*MoM!N229/100*$A229</f>
        <v>0.10533087500678401</v>
      </c>
      <c r="K229" s="326">
        <f>J229*MoM!O229/100*$A229</f>
        <v>0.10505701473176636</v>
      </c>
      <c r="L229" s="326">
        <f>K229*MoM!P229/100*$A229</f>
        <v>0.10469982088167835</v>
      </c>
      <c r="M229" s="326">
        <f>L229*MoM!Q229/100*$A229</f>
        <v>0.10501392034432339</v>
      </c>
      <c r="N229" s="326">
        <f>M229*MoM!R229/100*$A229</f>
        <v>0.10555999273011386</v>
      </c>
      <c r="O229" s="326">
        <f>N229*MoM!S229/100*$A229</f>
        <v>0.10676337664723716</v>
      </c>
      <c r="P229" s="326">
        <f>O229*MoM!T229/100*$A229</f>
        <v>0.10835415095928098</v>
      </c>
      <c r="Q229" s="326">
        <f>P229*MoM!U229/100*$A229</f>
        <v>0.11065125895961775</v>
      </c>
      <c r="R229" s="326">
        <f>Q229*MoM!V229/100*$A229</f>
        <v>0.11233315809580394</v>
      </c>
      <c r="S229" s="327">
        <f>IF($A229=1,INDEX('2024'!$B:$B,MATCH(Веса!D229,'2024'!$A:$A,0)),0)</f>
        <v>8.5000000000000006E-2</v>
      </c>
      <c r="T229" s="326">
        <f>S229*MoM!X229/100*$A229</f>
        <v>8.5747999999999991E-2</v>
      </c>
      <c r="U229" s="326">
        <f>T229*MoM!Y229/100*$A229</f>
        <v>8.6373960399999991E-2</v>
      </c>
      <c r="V229" s="326">
        <f>U229*MoM!Z229/100*$A229</f>
        <v>8.6572620508919992E-2</v>
      </c>
      <c r="W229" s="326">
        <f>V229*MoM!AA229/100*$A229</f>
        <v>8.6711136701734262E-2</v>
      </c>
      <c r="X229" s="326">
        <f>W229*MoM!AB229/100*$A229</f>
        <v>8.690190120247808E-2</v>
      </c>
      <c r="Y229" s="326">
        <f>X229*MoM!AC229/100*$A229</f>
        <v>8.7197367666566508E-2</v>
      </c>
      <c r="Z229" s="326">
        <f>Y229*MoM!AD229/100*$A229</f>
        <v>8.72584058239331E-2</v>
      </c>
      <c r="AA229" s="326">
        <f>Z229*MoM!AE229/100*$A229</f>
        <v>8.7877940505283011E-2</v>
      </c>
      <c r="AB229" s="326">
        <f>AA229*MoM!AF229/100*$A229</f>
        <v>8.8009757416040946E-2</v>
      </c>
      <c r="AC229" s="326">
        <f>AB229*MoM!AG229/100*$A229</f>
        <v>8.8608223766470026E-2</v>
      </c>
      <c r="AD229" s="326">
        <f>AC229*MoM!AH229/100*$A229</f>
        <v>8.8980378306289201E-2</v>
      </c>
      <c r="AE229" s="327">
        <f>IF($A229=1,INDEX('2025'!$C:$C,MATCH(Веса!$E229,'2025'!$B:$B,0)),0)</f>
        <v>0.08</v>
      </c>
      <c r="AF229" s="326">
        <f>AE229*MoM!AJ229/100*$A229</f>
        <v>8.0768000000000006E-2</v>
      </c>
      <c r="AG229" s="326">
        <f>AF229*MoM!AK229/100*$A229</f>
        <v>8.1139532800000011E-2</v>
      </c>
      <c r="AH229" s="326">
        <f>AG229*MoM!AL229/100*$A229</f>
        <v>8.1236900239360019E-2</v>
      </c>
      <c r="AI229" s="326">
        <f>AH229*MoM!AM229/100*$A229</f>
        <v>8.1163787029144605E-2</v>
      </c>
      <c r="AJ229" s="326">
        <f>AI229*MoM!AN229/100*$A229</f>
        <v>8.1220601680065008E-2</v>
      </c>
      <c r="AK229" s="326">
        <f>AJ229*MoM!AO229/100*$A229</f>
        <v>8.1212479619896985E-2</v>
      </c>
      <c r="AL229" s="326">
        <f>AK229*MoM!AP229/100*$A229</f>
        <v>8.1293692099516882E-2</v>
      </c>
      <c r="AM229" s="326">
        <f>AL229*MoM!AQ229/100*$A229</f>
        <v>8.152131443739552E-2</v>
      </c>
      <c r="AN229" s="326">
        <f>AM229*MoM!AR229/100*$A229</f>
        <v>8.1635444277607869E-2</v>
      </c>
      <c r="AO229" s="326">
        <f>AN229*MoM!AS229/100*$A229</f>
        <v>8.1708916177457722E-2</v>
      </c>
      <c r="AP229" s="326">
        <f>AO229*MoM!AT229/100*$A229</f>
        <v>8.2362587506877388E-2</v>
      </c>
      <c r="AQ229" s="327">
        <f>IF($A229=1,INDEX('2026'!$C:$C, MATCH(Веса!$F229,'2026'!$B:$B,0)),0)</f>
        <v>7.3999999999999996E-2</v>
      </c>
      <c r="AR229" s="326">
        <f>AQ229*MoM!AV229/100*$A229</f>
        <v>7.4880599999999992E-2</v>
      </c>
      <c r="AS229" s="326">
        <f>AR229*MoM!AW229/100*$A229</f>
        <v>7.5479644799999995E-2</v>
      </c>
      <c r="AT229" s="326">
        <f>AS229*MoM!AX229/100*$A229</f>
        <v>7.569853576992E-2</v>
      </c>
      <c r="AU229" s="326">
        <f>AT229*MoM!AY229/100*$A229</f>
        <v>7.5963480645114712E-2</v>
      </c>
    </row>
    <row r="230" spans="1:47" ht="15.75" x14ac:dyDescent="0.5">
      <c r="A230" s="326">
        <f>IF(ToSep25!AZ230=0,0,1)</f>
        <v>1</v>
      </c>
      <c r="B230" s="202" t="s">
        <v>229</v>
      </c>
      <c r="C230" s="202" t="s">
        <v>229</v>
      </c>
      <c r="D230" s="202" t="s">
        <v>229</v>
      </c>
      <c r="E230" s="202" t="s">
        <v>229</v>
      </c>
      <c r="F230" s="274" t="s">
        <v>454</v>
      </c>
      <c r="G230" s="327">
        <f>IF($A230=1,INDEX('2023'!$C:$C,MATCH(Веса!$C230,'2023'!$B:$B,0)),0)</f>
        <v>5.6000000000000001E-2</v>
      </c>
      <c r="H230" s="326">
        <f>G230*MoM!L230/100*$A230</f>
        <v>5.6414400000000003E-2</v>
      </c>
      <c r="I230" s="326">
        <f>H230*MoM!M230/100*$A230</f>
        <v>5.5991291999999998E-2</v>
      </c>
      <c r="J230" s="326">
        <f>I230*MoM!N230/100*$A230</f>
        <v>5.6579200566E-2</v>
      </c>
      <c r="K230" s="326">
        <f>J230*MoM!O230/100*$A230</f>
        <v>5.6692358967132005E-2</v>
      </c>
      <c r="L230" s="326">
        <f>K230*MoM!P230/100*$A230</f>
        <v>5.6448581823573332E-2</v>
      </c>
      <c r="M230" s="326">
        <f>L230*MoM!Q230/100*$A230</f>
        <v>5.6883235903614847E-2</v>
      </c>
      <c r="N230" s="326">
        <f>M230*MoM!R230/100*$A230</f>
        <v>5.7076638905687142E-2</v>
      </c>
      <c r="O230" s="326">
        <f>N230*MoM!S230/100*$A230</f>
        <v>5.6922531980641795E-2</v>
      </c>
      <c r="P230" s="326">
        <f>O230*MoM!T230/100*$A230</f>
        <v>5.6911147474245673E-2</v>
      </c>
      <c r="Q230" s="326">
        <f>P230*MoM!U230/100*$A230</f>
        <v>5.7884328096055267E-2</v>
      </c>
      <c r="R230" s="326">
        <f>Q230*MoM!V230/100*$A230</f>
        <v>5.839371018330055E-2</v>
      </c>
      <c r="S230" s="327">
        <f>IF($A230=1,INDEX('2024'!$B:$B,MATCH(Веса!D230,'2024'!$A:$A,0)),0)</f>
        <v>4.2999999999999997E-2</v>
      </c>
      <c r="T230" s="326">
        <f>S230*MoM!X230/100*$A230</f>
        <v>4.3129000000000001E-2</v>
      </c>
      <c r="U230" s="326">
        <f>T230*MoM!Y230/100*$A230</f>
        <v>4.3486970700000002E-2</v>
      </c>
      <c r="V230" s="326">
        <f>U230*MoM!Z230/100*$A230</f>
        <v>4.3430437638090007E-2</v>
      </c>
      <c r="W230" s="326">
        <f>V230*MoM!AA230/100*$A230</f>
        <v>4.3261058931301458E-2</v>
      </c>
      <c r="X230" s="326">
        <f>W230*MoM!AB230/100*$A230</f>
        <v>4.3464385908278579E-2</v>
      </c>
      <c r="Y230" s="326">
        <f>X230*MoM!AC230/100*$A230</f>
        <v>4.3655629206274998E-2</v>
      </c>
      <c r="Z230" s="326">
        <f>Y230*MoM!AD230/100*$A230</f>
        <v>4.3708015961322531E-2</v>
      </c>
      <c r="AA230" s="326">
        <f>Z230*MoM!AE230/100*$A230</f>
        <v>4.4070792493801504E-2</v>
      </c>
      <c r="AB230" s="326">
        <f>AA230*MoM!AF230/100*$A230</f>
        <v>4.4471836705495101E-2</v>
      </c>
      <c r="AC230" s="326">
        <f>AB230*MoM!AG230/100*$A230</f>
        <v>4.455633319523554E-2</v>
      </c>
      <c r="AD230" s="326">
        <f>AC230*MoM!AH230/100*$A230</f>
        <v>4.5028630327105044E-2</v>
      </c>
      <c r="AE230" s="327">
        <f>IF($A230=1,INDEX('2025'!$C:$C,MATCH(Веса!$E230,'2025'!$B:$B,0)),0)</f>
        <v>4.1000000000000002E-2</v>
      </c>
      <c r="AF230" s="326">
        <f>AE230*MoM!AJ230/100*$A230</f>
        <v>4.1274700000000004E-2</v>
      </c>
      <c r="AG230" s="326">
        <f>AF230*MoM!AK230/100*$A230</f>
        <v>4.1786506280000003E-2</v>
      </c>
      <c r="AH230" s="326">
        <f>AG230*MoM!AL230/100*$A230</f>
        <v>4.1819935485024003E-2</v>
      </c>
      <c r="AI230" s="326">
        <f>AH230*MoM!AM230/100*$A230</f>
        <v>4.1832481465669515E-2</v>
      </c>
      <c r="AJ230" s="326">
        <f>AI230*MoM!AN230/100*$A230</f>
        <v>4.2070926610023832E-2</v>
      </c>
      <c r="AK230" s="326">
        <f>AJ230*MoM!AO230/100*$A230</f>
        <v>4.2369630188954996E-2</v>
      </c>
      <c r="AL230" s="326">
        <f>AK230*MoM!AP230/100*$A230</f>
        <v>4.2564530487824187E-2</v>
      </c>
      <c r="AM230" s="326">
        <f>AL230*MoM!AQ230/100*$A230</f>
        <v>4.2402785271970458E-2</v>
      </c>
      <c r="AN230" s="326">
        <f>AM230*MoM!AR230/100*$A230</f>
        <v>4.2750488111200614E-2</v>
      </c>
      <c r="AO230" s="326">
        <f>AN230*MoM!AS230/100*$A230</f>
        <v>4.29813407470011E-2</v>
      </c>
      <c r="AP230" s="326">
        <f>AO230*MoM!AT230/100*$A230</f>
        <v>4.3299402668528907E-2</v>
      </c>
      <c r="AQ230" s="327">
        <f>IF($A230=1,INDEX('2026'!$C:$C, MATCH(Веса!$F230,'2026'!$B:$B,0)),0)</f>
        <v>3.7999999999999999E-2</v>
      </c>
      <c r="AR230" s="326">
        <f>AQ230*MoM!AV230/100*$A230</f>
        <v>3.8053200000000002E-2</v>
      </c>
      <c r="AS230" s="326">
        <f>AR230*MoM!AW230/100*$A230</f>
        <v>3.8251076639999999E-2</v>
      </c>
      <c r="AT230" s="326">
        <f>AS230*MoM!AX230/100*$A230</f>
        <v>3.8124848087087999E-2</v>
      </c>
      <c r="AU230" s="326">
        <f>AT230*MoM!AY230/100*$A230</f>
        <v>3.8239222631349261E-2</v>
      </c>
    </row>
    <row r="231" spans="1:47" ht="26.25" x14ac:dyDescent="0.45">
      <c r="A231" s="326">
        <f>IF(ToSep25!AZ231=0,0,1)</f>
        <v>1</v>
      </c>
      <c r="B231" s="202" t="s">
        <v>230</v>
      </c>
      <c r="C231" s="202" t="s">
        <v>230</v>
      </c>
      <c r="D231" s="202" t="s">
        <v>230</v>
      </c>
      <c r="E231" s="202" t="s">
        <v>230</v>
      </c>
      <c r="F231" s="202" t="s">
        <v>230</v>
      </c>
      <c r="G231" s="327">
        <f>IF($A231=1,INDEX('2023'!$C:$C,MATCH(Веса!$C231,'2023'!$B:$B,0)),0)</f>
        <v>6.3E-2</v>
      </c>
      <c r="H231" s="326">
        <f>G231*MoM!L231/100*$A231</f>
        <v>6.2905500000000003E-2</v>
      </c>
      <c r="I231" s="326">
        <f>H231*MoM!M231/100*$A231</f>
        <v>6.2773398450000018E-2</v>
      </c>
      <c r="J231" s="326">
        <f>I231*MoM!N231/100*$A231</f>
        <v>6.2735734410930014E-2</v>
      </c>
      <c r="K231" s="326">
        <f>J231*MoM!O231/100*$A231</f>
        <v>6.280474371878203E-2</v>
      </c>
      <c r="L231" s="326">
        <f>K231*MoM!P231/100*$A231</f>
        <v>6.2974316526822741E-2</v>
      </c>
      <c r="M231" s="326">
        <f>L231*MoM!Q231/100*$A231</f>
        <v>6.2980613958475429E-2</v>
      </c>
      <c r="N231" s="326">
        <f>M231*MoM!R231/100*$A231</f>
        <v>6.3238834475705177E-2</v>
      </c>
      <c r="O231" s="326">
        <f>N231*MoM!S231/100*$A231</f>
        <v>6.3599295832216698E-2</v>
      </c>
      <c r="P231" s="326">
        <f>O231*MoM!T231/100*$A231</f>
        <v>6.4139889846790532E-2</v>
      </c>
      <c r="Q231" s="326">
        <f>P231*MoM!U231/100*$A231</f>
        <v>6.496088043682946E-2</v>
      </c>
      <c r="R231" s="326">
        <f>Q231*MoM!V231/100*$A231</f>
        <v>6.5318165279232024E-2</v>
      </c>
      <c r="S231" s="327">
        <f>IF($A231=1,INDEX('2024'!$B:$B,MATCH(Веса!D231,'2024'!$A:$A,0)),0)</f>
        <v>5.8000000000000003E-2</v>
      </c>
      <c r="T231" s="326">
        <f>S231*MoM!X231/100*$A231</f>
        <v>5.8034800000000004E-2</v>
      </c>
      <c r="U231" s="326">
        <f>T231*MoM!Y231/100*$A231</f>
        <v>5.829015312E-2</v>
      </c>
      <c r="V231" s="326">
        <f>U231*MoM!Z231/100*$A231</f>
        <v>5.8295982135312008E-2</v>
      </c>
      <c r="W231" s="326">
        <f>V231*MoM!AA231/100*$A231</f>
        <v>5.832513012637966E-2</v>
      </c>
      <c r="X231" s="326">
        <f>W231*MoM!AB231/100*$A231</f>
        <v>5.8523435568809352E-2</v>
      </c>
      <c r="Y231" s="326">
        <f>X231*MoM!AC231/100*$A231</f>
        <v>5.8693153531958905E-2</v>
      </c>
      <c r="Z231" s="326">
        <f>Y231*MoM!AD231/100*$A231</f>
        <v>5.8792931892963238E-2</v>
      </c>
      <c r="AA231" s="326">
        <f>Z231*MoM!AE231/100*$A231</f>
        <v>5.8845845531666906E-2</v>
      </c>
      <c r="AB231" s="326">
        <f>AA231*MoM!AF231/100*$A231</f>
        <v>5.9169497682091066E-2</v>
      </c>
      <c r="AC231" s="326">
        <f>AB231*MoM!AG231/100*$A231</f>
        <v>5.9560016366792867E-2</v>
      </c>
      <c r="AD231" s="326">
        <f>AC231*MoM!AH231/100*$A231</f>
        <v>5.9869728451900188E-2</v>
      </c>
      <c r="AE231" s="327">
        <f>IF($A231=1,INDEX('2025'!$C:$C,MATCH(Веса!$E231,'2025'!$B:$B,0)),0)</f>
        <v>6.0999999999999999E-2</v>
      </c>
      <c r="AF231" s="326">
        <f>AE231*MoM!AJ231/100*$A231</f>
        <v>6.1518499999999997E-2</v>
      </c>
      <c r="AG231" s="326">
        <f>AF231*MoM!AK231/100*$A231</f>
        <v>6.1696903650000003E-2</v>
      </c>
      <c r="AH231" s="326">
        <f>AG231*MoM!AL231/100*$A231</f>
        <v>6.2023897239345004E-2</v>
      </c>
      <c r="AI231" s="326">
        <f>AH231*MoM!AM231/100*$A231</f>
        <v>6.1974278121553532E-2</v>
      </c>
      <c r="AJ231" s="326">
        <f>AI231*MoM!AN231/100*$A231</f>
        <v>6.2067239538735865E-2</v>
      </c>
      <c r="AK231" s="326">
        <f>AJ231*MoM!AO231/100*$A231</f>
        <v>6.2154133674090097E-2</v>
      </c>
      <c r="AL231" s="326">
        <f>AK231*MoM!AP231/100*$A231</f>
        <v>6.2365457728581999E-2</v>
      </c>
      <c r="AM231" s="326">
        <f>AL231*MoM!AQ231/100*$A231</f>
        <v>6.2365457728581999E-2</v>
      </c>
      <c r="AN231" s="326">
        <f>AM231*MoM!AR231/100*$A231</f>
        <v>6.2234490267351984E-2</v>
      </c>
      <c r="AO231" s="326">
        <f>AN231*MoM!AS231/100*$A231</f>
        <v>6.2302948206646072E-2</v>
      </c>
      <c r="AP231" s="326">
        <f>AO231*MoM!AT231/100*$A231</f>
        <v>6.2577081178755323E-2</v>
      </c>
      <c r="AQ231" s="327">
        <f>IF($A231=1,INDEX('2026'!$C:$C, MATCH(Веса!$F231,'2026'!$B:$B,0)),0)</f>
        <v>6.0999999999999999E-2</v>
      </c>
      <c r="AR231" s="326">
        <f>AQ231*MoM!AV231/100*$A231</f>
        <v>6.1189099999999996E-2</v>
      </c>
      <c r="AS231" s="326">
        <f>AR231*MoM!AW231/100*$A231</f>
        <v>6.1421618579999997E-2</v>
      </c>
      <c r="AT231" s="326">
        <f>AS231*MoM!AX231/100*$A231</f>
        <v>6.1489182360437995E-2</v>
      </c>
      <c r="AU231" s="326">
        <f>AT231*MoM!AY231/100*$A231</f>
        <v>6.1427693178077565E-2</v>
      </c>
    </row>
    <row r="232" spans="1:47" x14ac:dyDescent="0.45">
      <c r="A232" s="326">
        <f>IF(ToSep25!AZ232=0,0,1)</f>
        <v>1</v>
      </c>
      <c r="B232" s="202" t="s">
        <v>231</v>
      </c>
      <c r="C232" s="202" t="s">
        <v>231</v>
      </c>
      <c r="D232" s="202" t="s">
        <v>231</v>
      </c>
      <c r="E232" s="202" t="s">
        <v>231</v>
      </c>
      <c r="F232" s="202" t="s">
        <v>231</v>
      </c>
      <c r="G232" s="327">
        <f>IF($A232=1,INDEX('2023'!$C:$C,MATCH(Веса!$C232,'2023'!$B:$B,0)),0)</f>
        <v>8.4000000000000005E-2</v>
      </c>
      <c r="H232" s="326">
        <f>G232*MoM!L232/100*$A232</f>
        <v>8.3974800000000002E-2</v>
      </c>
      <c r="I232" s="326">
        <f>H232*MoM!M232/100*$A232</f>
        <v>8.4083967239999988E-2</v>
      </c>
      <c r="J232" s="326">
        <f>I232*MoM!N232/100*$A232</f>
        <v>8.4529612266371984E-2</v>
      </c>
      <c r="K232" s="326">
        <f>J232*MoM!O232/100*$A232</f>
        <v>8.4842371831757551E-2</v>
      </c>
      <c r="L232" s="326">
        <f>K232*MoM!P232/100*$A232</f>
        <v>8.5173257081901405E-2</v>
      </c>
      <c r="M232" s="326">
        <f>L232*MoM!Q232/100*$A232</f>
        <v>8.5139187779068648E-2</v>
      </c>
      <c r="N232" s="326">
        <f>M232*MoM!R232/100*$A232</f>
        <v>8.5650022905743056E-2</v>
      </c>
      <c r="O232" s="326">
        <f>N232*MoM!S232/100*$A232</f>
        <v>8.628383307524555E-2</v>
      </c>
      <c r="P232" s="326">
        <f>O232*MoM!T232/100*$A232</f>
        <v>8.668073870739168E-2</v>
      </c>
      <c r="Q232" s="326">
        <f>P232*MoM!U232/100*$A232</f>
        <v>8.7634226833172985E-2</v>
      </c>
      <c r="R232" s="326">
        <f>Q232*MoM!V232/100*$A232</f>
        <v>8.8177559039538667E-2</v>
      </c>
      <c r="S232" s="327">
        <f>IF($A232=1,INDEX('2024'!$B:$B,MATCH(Веса!D232,'2024'!$A:$A,0)),0)</f>
        <v>7.8E-2</v>
      </c>
      <c r="T232" s="326">
        <f>S232*MoM!X232/100*$A232</f>
        <v>7.8452399999999992E-2</v>
      </c>
      <c r="U232" s="326">
        <f>T232*MoM!Y232/100*$A232</f>
        <v>7.8507316679999994E-2</v>
      </c>
      <c r="V232" s="326">
        <f>U232*MoM!Z232/100*$A232</f>
        <v>7.9363046431811995E-2</v>
      </c>
      <c r="W232" s="326">
        <f>V232*MoM!AA232/100*$A232</f>
        <v>7.9910651452191492E-2</v>
      </c>
      <c r="X232" s="326">
        <f>W232*MoM!AB232/100*$A232</f>
        <v>8.0422079621485523E-2</v>
      </c>
      <c r="Y232" s="326">
        <f>X232*MoM!AC232/100*$A232</f>
        <v>8.0767894563857912E-2</v>
      </c>
      <c r="Z232" s="326">
        <f>Y232*MoM!AD232/100*$A232</f>
        <v>8.1284809089066601E-2</v>
      </c>
      <c r="AA232" s="326">
        <f>Z232*MoM!AE232/100*$A232</f>
        <v>8.2178941989046322E-2</v>
      </c>
      <c r="AB232" s="326">
        <f>AA232*MoM!AF232/100*$A232</f>
        <v>8.2770630371367448E-2</v>
      </c>
      <c r="AC232" s="326">
        <f>AB232*MoM!AG232/100*$A232</f>
        <v>8.3350024783967025E-2</v>
      </c>
      <c r="AD232" s="326">
        <f>AC232*MoM!AH232/100*$A232</f>
        <v>8.4000154977281957E-2</v>
      </c>
      <c r="AE232" s="327">
        <f>IF($A232=1,INDEX('2025'!$C:$C,MATCH(Веса!$E232,'2025'!$B:$B,0)),0)</f>
        <v>0.08</v>
      </c>
      <c r="AF232" s="326">
        <f>AE232*MoM!AJ232/100*$A232</f>
        <v>8.0488000000000004E-2</v>
      </c>
      <c r="AG232" s="326">
        <f>AF232*MoM!AK232/100*$A232</f>
        <v>8.0504097600000005E-2</v>
      </c>
      <c r="AH232" s="326">
        <f>AG232*MoM!AL232/100*$A232</f>
        <v>8.0930769317280007E-2</v>
      </c>
      <c r="AI232" s="326">
        <f>AH232*MoM!AM232/100*$A232</f>
        <v>8.0631325470806064E-2</v>
      </c>
      <c r="AJ232" s="326">
        <f>AI232*MoM!AN232/100*$A232</f>
        <v>8.0623262338258977E-2</v>
      </c>
      <c r="AK232" s="326">
        <f>AJ232*MoM!AO232/100*$A232</f>
        <v>8.0776446536701657E-2</v>
      </c>
      <c r="AL232" s="326">
        <f>AK232*MoM!AP232/100*$A232</f>
        <v>8.1220716992653513E-2</v>
      </c>
      <c r="AM232" s="326">
        <f>AL232*MoM!AQ232/100*$A232</f>
        <v>8.1829872370098422E-2</v>
      </c>
      <c r="AN232" s="326">
        <f>AM232*MoM!AR232/100*$A232</f>
        <v>8.1617114701936166E-2</v>
      </c>
      <c r="AO232" s="326">
        <f>AN232*MoM!AS232/100*$A232</f>
        <v>8.1715055239578491E-2</v>
      </c>
      <c r="AP232" s="326">
        <f>AO232*MoM!AT232/100*$A232</f>
        <v>8.1968371910821194E-2</v>
      </c>
      <c r="AQ232" s="327">
        <f>IF($A232=1,INDEX('2026'!$C:$C, MATCH(Веса!$F232,'2026'!$B:$B,0)),0)</f>
        <v>8.5000000000000006E-2</v>
      </c>
      <c r="AR232" s="326">
        <f>AQ232*MoM!AV232/100*$A232</f>
        <v>8.5212499999999997E-2</v>
      </c>
      <c r="AS232" s="326">
        <f>AR232*MoM!AW232/100*$A232</f>
        <v>8.5612998750000002E-2</v>
      </c>
      <c r="AT232" s="326">
        <f>AS232*MoM!AX232/100*$A232</f>
        <v>8.6272218840375003E-2</v>
      </c>
      <c r="AU232" s="326">
        <f>AT232*MoM!AY232/100*$A232</f>
        <v>8.6712207156460913E-2</v>
      </c>
    </row>
    <row r="233" spans="1:47" x14ac:dyDescent="0.45">
      <c r="A233" s="326">
        <f>IF(ToSep25!AZ233=0,0,1)</f>
        <v>1</v>
      </c>
      <c r="B233" s="202" t="s">
        <v>232</v>
      </c>
      <c r="C233" s="202" t="s">
        <v>232</v>
      </c>
      <c r="D233" s="202" t="s">
        <v>232</v>
      </c>
      <c r="E233" s="202" t="s">
        <v>232</v>
      </c>
      <c r="F233" s="202" t="s">
        <v>232</v>
      </c>
      <c r="G233" s="327">
        <f>IF($A233=1,INDEX('2023'!$C:$C,MATCH(Веса!$C233,'2023'!$B:$B,0)),0)</f>
        <v>3.7999999999999999E-2</v>
      </c>
      <c r="H233" s="326">
        <f>G233*MoM!L233/100*$A233</f>
        <v>3.7908799999999999E-2</v>
      </c>
      <c r="I233" s="326">
        <f>H233*MoM!M233/100*$A233</f>
        <v>3.7939127039999999E-2</v>
      </c>
      <c r="J233" s="326">
        <f>I233*MoM!N233/100*$A233</f>
        <v>3.8212288754687997E-2</v>
      </c>
      <c r="K233" s="326">
        <f>J233*MoM!O233/100*$A233</f>
        <v>3.8365137909706755E-2</v>
      </c>
      <c r="L233" s="326">
        <f>K233*MoM!P233/100*$A233</f>
        <v>3.8365137909706755E-2</v>
      </c>
      <c r="M233" s="326">
        <f>L233*MoM!Q233/100*$A233</f>
        <v>3.8353628368333843E-2</v>
      </c>
      <c r="N233" s="326">
        <f>M233*MoM!R233/100*$A233</f>
        <v>3.8533890421665017E-2</v>
      </c>
      <c r="O233" s="326">
        <f>N233*MoM!S233/100*$A233</f>
        <v>3.8807481043658838E-2</v>
      </c>
      <c r="P233" s="326">
        <f>O233*MoM!T233/100*$A233</f>
        <v>3.8935545731102909E-2</v>
      </c>
      <c r="Q233" s="326">
        <f>P233*MoM!U233/100*$A233</f>
        <v>3.9258710760671063E-2</v>
      </c>
      <c r="R233" s="326">
        <f>Q233*MoM!V233/100*$A233</f>
        <v>3.9537447607071827E-2</v>
      </c>
      <c r="S233" s="327">
        <f>IF($A233=1,INDEX('2024'!$B:$B,MATCH(Веса!D233,'2024'!$A:$A,0)),0)</f>
        <v>3.5000000000000003E-2</v>
      </c>
      <c r="T233" s="326">
        <f>S233*MoM!X233/100*$A233</f>
        <v>3.5224000000000005E-2</v>
      </c>
      <c r="U233" s="326">
        <f>T233*MoM!Y233/100*$A233</f>
        <v>3.5502269600000004E-2</v>
      </c>
      <c r="V233" s="326">
        <f>U233*MoM!Z233/100*$A233</f>
        <v>3.5704632536720002E-2</v>
      </c>
      <c r="W233" s="326">
        <f>V233*MoM!AA233/100*$A233</f>
        <v>3.5911719405432974E-2</v>
      </c>
      <c r="X233" s="326">
        <f>W233*MoM!AB233/100*$A233</f>
        <v>3.6102051518281768E-2</v>
      </c>
      <c r="Y233" s="326">
        <f>X233*MoM!AC233/100*$A233</f>
        <v>3.6441410802553614E-2</v>
      </c>
      <c r="Z233" s="326">
        <f>Y233*MoM!AD233/100*$A233</f>
        <v>3.6609041292245362E-2</v>
      </c>
      <c r="AA233" s="326">
        <f>Z233*MoM!AE233/100*$A233</f>
        <v>3.689093091019565E-2</v>
      </c>
      <c r="AB233" s="326">
        <f>AA233*MoM!AF233/100*$A233</f>
        <v>3.7101209216383761E-2</v>
      </c>
      <c r="AC233" s="326">
        <f>AB233*MoM!AG233/100*$A233</f>
        <v>3.7283005141544041E-2</v>
      </c>
      <c r="AD233" s="326">
        <f>AC233*MoM!AH233/100*$A233</f>
        <v>3.7394854156968672E-2</v>
      </c>
      <c r="AE233" s="327">
        <f>IF($A233=1,INDEX('2025'!$C:$C,MATCH(Веса!$E233,'2025'!$B:$B,0)),0)</f>
        <v>3.5000000000000003E-2</v>
      </c>
      <c r="AF233" s="326">
        <f>AE233*MoM!AJ233/100*$A233</f>
        <v>3.5115500000000001E-2</v>
      </c>
      <c r="AG233" s="326">
        <f>AF233*MoM!AK233/100*$A233</f>
        <v>3.532970455E-2</v>
      </c>
      <c r="AH233" s="326">
        <f>AG233*MoM!AL233/100*$A233</f>
        <v>3.5481622279565E-2</v>
      </c>
      <c r="AI233" s="326">
        <f>AH233*MoM!AM233/100*$A233</f>
        <v>3.5499363090704783E-2</v>
      </c>
      <c r="AJ233" s="326">
        <f>AI233*MoM!AN233/100*$A233</f>
        <v>3.5644910479376672E-2</v>
      </c>
      <c r="AK233" s="326">
        <f>AJ233*MoM!AO233/100*$A233</f>
        <v>3.5644910479376672E-2</v>
      </c>
      <c r="AL233" s="326">
        <f>AK233*MoM!AP233/100*$A233</f>
        <v>3.5844521978061185E-2</v>
      </c>
      <c r="AM233" s="326">
        <f>AL233*MoM!AQ233/100*$A233</f>
        <v>3.6116940345094453E-2</v>
      </c>
      <c r="AN233" s="326">
        <f>AM233*MoM!AR233/100*$A233</f>
        <v>3.6088046792818379E-2</v>
      </c>
      <c r="AO233" s="326">
        <f>AN233*MoM!AS233/100*$A233</f>
        <v>3.5914824168212851E-2</v>
      </c>
      <c r="AP233" s="326">
        <f>AO233*MoM!AT233/100*$A233</f>
        <v>3.6076440876969811E-2</v>
      </c>
      <c r="AQ233" s="327">
        <f>IF($A233=1,INDEX('2026'!$C:$C, MATCH(Веса!$F233,'2026'!$B:$B,0)),0)</f>
        <v>4.5999999999999999E-2</v>
      </c>
      <c r="AR233" s="326">
        <f>AQ233*MoM!AV233/100*$A233</f>
        <v>4.6303599999999993E-2</v>
      </c>
      <c r="AS233" s="326">
        <f>AR233*MoM!AW233/100*$A233</f>
        <v>4.6433250079999995E-2</v>
      </c>
      <c r="AT233" s="326">
        <f>AS233*MoM!AX233/100*$A233</f>
        <v>4.6897582580799992E-2</v>
      </c>
      <c r="AU233" s="326">
        <f>AT233*MoM!AY233/100*$A233</f>
        <v>4.7075793394607032E-2</v>
      </c>
    </row>
    <row r="234" spans="1:47" x14ac:dyDescent="0.45">
      <c r="A234" s="326">
        <f>IF(ToSep25!AZ234=0,0,1)</f>
        <v>1</v>
      </c>
      <c r="B234" s="202" t="s">
        <v>233</v>
      </c>
      <c r="C234" s="202" t="s">
        <v>233</v>
      </c>
      <c r="D234" s="202" t="s">
        <v>233</v>
      </c>
      <c r="E234" s="202" t="s">
        <v>233</v>
      </c>
      <c r="F234" s="202" t="s">
        <v>233</v>
      </c>
      <c r="G234" s="327">
        <f>IF($A234=1,INDEX('2023'!$C:$C,MATCH(Веса!$C234,'2023'!$B:$B,0)),0)</f>
        <v>6.5000000000000002E-2</v>
      </c>
      <c r="H234" s="326">
        <f>G234*MoM!L234/100*$A234</f>
        <v>6.4694500000000002E-2</v>
      </c>
      <c r="I234" s="326">
        <f>H234*MoM!M234/100*$A234</f>
        <v>6.4539233200000004E-2</v>
      </c>
      <c r="J234" s="326">
        <f>I234*MoM!N234/100*$A234</f>
        <v>6.419072134072E-2</v>
      </c>
      <c r="K234" s="326">
        <f>J234*MoM!O234/100*$A234</f>
        <v>6.4505255875289519E-2</v>
      </c>
      <c r="L234" s="326">
        <f>K234*MoM!P234/100*$A234</f>
        <v>6.4808430577903378E-2</v>
      </c>
      <c r="M234" s="326">
        <f>L234*MoM!Q234/100*$A234</f>
        <v>6.4542716012533974E-2</v>
      </c>
      <c r="N234" s="326">
        <f>M234*MoM!R234/100*$A234</f>
        <v>6.4581441642141496E-2</v>
      </c>
      <c r="O234" s="326">
        <f>N234*MoM!S234/100*$A234</f>
        <v>6.5162674616920768E-2</v>
      </c>
      <c r="P234" s="326">
        <f>O234*MoM!T234/100*$A234</f>
        <v>6.5097511942303857E-2</v>
      </c>
      <c r="Q234" s="326">
        <f>P234*MoM!U234/100*$A234</f>
        <v>6.6041425865467268E-2</v>
      </c>
      <c r="R234" s="326">
        <f>Q234*MoM!V234/100*$A234</f>
        <v>6.6239550143063666E-2</v>
      </c>
      <c r="S234" s="327">
        <f>IF($A234=1,INDEX('2024'!$B:$B,MATCH(Веса!D234,'2024'!$A:$A,0)),0)</f>
        <v>6.4000000000000001E-2</v>
      </c>
      <c r="T234" s="326">
        <f>S234*MoM!X234/100*$A234</f>
        <v>6.4640000000000003E-2</v>
      </c>
      <c r="U234" s="326">
        <f>T234*MoM!Y234/100*$A234</f>
        <v>6.5118335999999999E-2</v>
      </c>
      <c r="V234" s="326">
        <f>U234*MoM!Z234/100*$A234</f>
        <v>6.5736960191999996E-2</v>
      </c>
      <c r="W234" s="326">
        <f>V234*MoM!AA234/100*$A234</f>
        <v>6.5999908032767993E-2</v>
      </c>
      <c r="X234" s="326">
        <f>W234*MoM!AB234/100*$A234</f>
        <v>6.599330804196471E-2</v>
      </c>
      <c r="Y234" s="326">
        <f>X234*MoM!AC234/100*$A234</f>
        <v>6.6580648483538202E-2</v>
      </c>
      <c r="Z234" s="326">
        <f>Y234*MoM!AD234/100*$A234</f>
        <v>6.6500751705357949E-2</v>
      </c>
      <c r="AA234" s="326">
        <f>Z234*MoM!AE234/100*$A234</f>
        <v>6.6879805990078478E-2</v>
      </c>
      <c r="AB234" s="326">
        <f>AA234*MoM!AF234/100*$A234</f>
        <v>6.6672478591509238E-2</v>
      </c>
      <c r="AC234" s="326">
        <f>AB234*MoM!AG234/100*$A234</f>
        <v>6.6499130147171306E-2</v>
      </c>
      <c r="AD234" s="326">
        <f>AC234*MoM!AH234/100*$A234</f>
        <v>6.6339532234818102E-2</v>
      </c>
      <c r="AE234" s="327">
        <f>IF($A234=1,INDEX('2025'!$C:$C,MATCH(Веса!$E234,'2025'!$B:$B,0)),0)</f>
        <v>6.4000000000000001E-2</v>
      </c>
      <c r="AF234" s="326">
        <f>AE234*MoM!AJ234/100*$A234</f>
        <v>6.4524799999999993E-2</v>
      </c>
      <c r="AG234" s="326">
        <f>AF234*MoM!AK234/100*$A234</f>
        <v>6.4750636799999983E-2</v>
      </c>
      <c r="AH234" s="326">
        <f>AG234*MoM!AL234/100*$A234</f>
        <v>6.4899563264639984E-2</v>
      </c>
      <c r="AI234" s="326">
        <f>AH234*MoM!AM234/100*$A234</f>
        <v>6.4626985098928488E-2</v>
      </c>
      <c r="AJ234" s="326">
        <f>AI234*MoM!AN234/100*$A234</f>
        <v>6.5021209708031949E-2</v>
      </c>
      <c r="AK234" s="326">
        <f>AJ234*MoM!AO234/100*$A234</f>
        <v>6.4897669409586689E-2</v>
      </c>
      <c r="AL234" s="326">
        <f>AK234*MoM!AP234/100*$A234</f>
        <v>6.4982036379819141E-2</v>
      </c>
      <c r="AM234" s="326">
        <f>AL234*MoM!AQ234/100*$A234</f>
        <v>6.5534383689047598E-2</v>
      </c>
      <c r="AN234" s="326">
        <f>AM234*MoM!AR234/100*$A234</f>
        <v>6.5016662057904115E-2</v>
      </c>
      <c r="AO234" s="326">
        <f>AN234*MoM!AS234/100*$A234</f>
        <v>6.5237718708900994E-2</v>
      </c>
      <c r="AP234" s="326">
        <f>AO234*MoM!AT234/100*$A234</f>
        <v>6.5120290815224968E-2</v>
      </c>
      <c r="AQ234" s="327">
        <f>IF($A234=1,INDEX('2026'!$C:$C, MATCH(Веса!$F234,'2026'!$B:$B,0)),0)</f>
        <v>6.9000000000000006E-2</v>
      </c>
      <c r="AR234" s="326">
        <f>AQ234*MoM!AV234/100*$A234</f>
        <v>6.9310500000000011E-2</v>
      </c>
      <c r="AS234" s="326">
        <f>AR234*MoM!AW234/100*$A234</f>
        <v>6.9615466200000004E-2</v>
      </c>
      <c r="AT234" s="326">
        <f>AS234*MoM!AX234/100*$A234</f>
        <v>7.0005312810720005E-2</v>
      </c>
      <c r="AU234" s="326">
        <f>AT234*MoM!AY234/100*$A234</f>
        <v>7.0320336718368251E-2</v>
      </c>
    </row>
    <row r="235" spans="1:47" ht="26.25" x14ac:dyDescent="0.45">
      <c r="A235" s="326">
        <f>IF(ToSep25!AZ235=0,0,1)</f>
        <v>1</v>
      </c>
      <c r="B235" s="202" t="s">
        <v>234</v>
      </c>
      <c r="C235" s="202" t="s">
        <v>234</v>
      </c>
      <c r="D235" s="202" t="s">
        <v>234</v>
      </c>
      <c r="E235" s="202" t="s">
        <v>234</v>
      </c>
      <c r="F235" s="202" t="s">
        <v>234</v>
      </c>
      <c r="G235" s="327">
        <f>IF($A235=1,INDEX('2023'!$C:$C,MATCH(Веса!$C235,'2023'!$B:$B,0)),0)</f>
        <v>2.1999999999999999E-2</v>
      </c>
      <c r="H235" s="326">
        <f>G235*MoM!L235/100*$A235</f>
        <v>2.2026400000000002E-2</v>
      </c>
      <c r="I235" s="326">
        <f>H235*MoM!M235/100*$A235</f>
        <v>2.2030805279999999E-2</v>
      </c>
      <c r="J235" s="326">
        <f>I235*MoM!N235/100*$A235</f>
        <v>2.2024196038415999E-2</v>
      </c>
      <c r="K235" s="326">
        <f>J235*MoM!O235/100*$A235</f>
        <v>2.2013183940396794E-2</v>
      </c>
      <c r="L235" s="326">
        <f>K235*MoM!P235/100*$A235</f>
        <v>2.2114444586522616E-2</v>
      </c>
      <c r="M235" s="326">
        <f>L235*MoM!Q235/100*$A235</f>
        <v>2.2149827697861051E-2</v>
      </c>
      <c r="N235" s="326">
        <f>M235*MoM!R235/100*$A235</f>
        <v>2.2304876491746079E-2</v>
      </c>
      <c r="O235" s="326">
        <f>N235*MoM!S235/100*$A235</f>
        <v>2.2407478923608108E-2</v>
      </c>
      <c r="P235" s="326">
        <f>O235*MoM!T235/100*$A235</f>
        <v>2.249262734351782E-2</v>
      </c>
      <c r="Q235" s="326">
        <f>P235*MoM!U235/100*$A235</f>
        <v>2.2533114072736154E-2</v>
      </c>
      <c r="R235" s="326">
        <f>Q235*MoM!V235/100*$A235</f>
        <v>2.2609726660583456E-2</v>
      </c>
      <c r="S235" s="327">
        <f>IF($A235=1,INDEX('2024'!$B:$B,MATCH(Веса!D235,'2024'!$A:$A,0)),0)</f>
        <v>1.7999999999999999E-2</v>
      </c>
      <c r="T235" s="326">
        <f>S235*MoM!X235/100*$A235</f>
        <v>1.8089999999999998E-2</v>
      </c>
      <c r="U235" s="326">
        <f>T235*MoM!Y235/100*$A235</f>
        <v>1.8164168999999997E-2</v>
      </c>
      <c r="V235" s="326">
        <f>U235*MoM!Z235/100*$A235</f>
        <v>1.8207763005599998E-2</v>
      </c>
      <c r="W235" s="326">
        <f>V235*MoM!AA235/100*$A235</f>
        <v>1.8218687663403357E-2</v>
      </c>
      <c r="X235" s="326">
        <f>W235*MoM!AB235/100*$A235</f>
        <v>1.8293384282823309E-2</v>
      </c>
      <c r="Y235" s="326">
        <f>X235*MoM!AC235/100*$A235</f>
        <v>1.8350093774100063E-2</v>
      </c>
      <c r="Z235" s="326">
        <f>Y235*MoM!AD235/100*$A235</f>
        <v>1.8379453924138624E-2</v>
      </c>
      <c r="AA235" s="326">
        <f>Z235*MoM!AE235/100*$A235</f>
        <v>1.8500758320037936E-2</v>
      </c>
      <c r="AB235" s="326">
        <f>AA235*MoM!AF235/100*$A235</f>
        <v>1.8519259078357973E-2</v>
      </c>
      <c r="AC235" s="326">
        <f>AB235*MoM!AG235/100*$A235</f>
        <v>1.8561853374238199E-2</v>
      </c>
      <c r="AD235" s="326">
        <f>AC235*MoM!AH235/100*$A235</f>
        <v>1.870292345988241E-2</v>
      </c>
      <c r="AE235" s="327">
        <f>IF($A235=1,INDEX('2025'!$C:$C,MATCH(Веса!$E235,'2025'!$B:$B,0)),0)</f>
        <v>1.7999999999999999E-2</v>
      </c>
      <c r="AF235" s="326">
        <f>AE235*MoM!AJ235/100*$A235</f>
        <v>1.8127799999999999E-2</v>
      </c>
      <c r="AG235" s="326">
        <f>AF235*MoM!AK235/100*$A235</f>
        <v>1.8107859419999997E-2</v>
      </c>
      <c r="AH235" s="326">
        <f>AG235*MoM!AL235/100*$A235</f>
        <v>1.8173047713911997E-2</v>
      </c>
      <c r="AI235" s="326">
        <f>AH235*MoM!AM235/100*$A235</f>
        <v>1.8138518923255565E-2</v>
      </c>
      <c r="AJ235" s="326">
        <f>AI235*MoM!AN235/100*$A235</f>
        <v>1.8171168257317426E-2</v>
      </c>
      <c r="AK235" s="326">
        <f>AJ235*MoM!AO235/100*$A235</f>
        <v>1.8218413294786451E-2</v>
      </c>
      <c r="AL235" s="326">
        <f>AK235*MoM!AP235/100*$A235</f>
        <v>1.8232988025422281E-2</v>
      </c>
      <c r="AM235" s="326">
        <f>AL235*MoM!AQ235/100*$A235</f>
        <v>1.8391615021243455E-2</v>
      </c>
      <c r="AN235" s="326">
        <f>AM235*MoM!AR235/100*$A235</f>
        <v>1.8455985673817805E-2</v>
      </c>
      <c r="AO235" s="326">
        <f>AN235*MoM!AS235/100*$A235</f>
        <v>1.8566721587860709E-2</v>
      </c>
      <c r="AP235" s="326">
        <f>AO235*MoM!AT235/100*$A235</f>
        <v>1.8568578260019498E-2</v>
      </c>
      <c r="AQ235" s="327">
        <f>IF($A235=1,INDEX('2026'!$C:$C, MATCH(Веса!$F235,'2026'!$B:$B,0)),0)</f>
        <v>1.6E-2</v>
      </c>
      <c r="AR235" s="326">
        <f>AQ235*MoM!AV235/100*$A235</f>
        <v>1.6083199999999999E-2</v>
      </c>
      <c r="AS235" s="326">
        <f>AR235*MoM!AW235/100*$A235</f>
        <v>1.6150749439999997E-2</v>
      </c>
      <c r="AT235" s="326">
        <f>AS235*MoM!AX235/100*$A235</f>
        <v>1.6265419761023997E-2</v>
      </c>
      <c r="AU235" s="326">
        <f>AT235*MoM!AY235/100*$A235</f>
        <v>1.6276805554856711E-2</v>
      </c>
    </row>
    <row r="236" spans="1:47" x14ac:dyDescent="0.45">
      <c r="A236" s="326">
        <f>IF(ToSep25!AZ236=0,0,1)</f>
        <v>1</v>
      </c>
      <c r="B236" s="202" t="s">
        <v>235</v>
      </c>
      <c r="C236" s="202" t="s">
        <v>235</v>
      </c>
      <c r="D236" s="202" t="s">
        <v>235</v>
      </c>
      <c r="E236" s="202" t="s">
        <v>235</v>
      </c>
      <c r="F236" s="202" t="s">
        <v>235</v>
      </c>
      <c r="G236" s="327">
        <f>IF($A236=1,INDEX('2023'!$C:$C,MATCH(Веса!$C236,'2023'!$B:$B,0)),0)</f>
        <v>3.1E-2</v>
      </c>
      <c r="H236" s="326">
        <f>G236*MoM!L236/100*$A236</f>
        <v>3.1015500000000001E-2</v>
      </c>
      <c r="I236" s="326">
        <f>H236*MoM!M236/100*$A236</f>
        <v>3.1111648049999999E-2</v>
      </c>
      <c r="J236" s="326">
        <f>I236*MoM!N236/100*$A236</f>
        <v>3.0772531086254998E-2</v>
      </c>
      <c r="K236" s="326">
        <f>J236*MoM!O236/100*$A236</f>
        <v>3.0907930223034522E-2</v>
      </c>
      <c r="L236" s="326">
        <f>K236*MoM!P236/100*$A236</f>
        <v>3.0809024846320813E-2</v>
      </c>
      <c r="M236" s="326">
        <f>L236*MoM!Q236/100*$A236</f>
        <v>3.1049335240122114E-2</v>
      </c>
      <c r="N236" s="326">
        <f>M236*MoM!R236/100*$A236</f>
        <v>3.1443661797671663E-2</v>
      </c>
      <c r="O236" s="326">
        <f>N236*MoM!S236/100*$A236</f>
        <v>3.1607168839019553E-2</v>
      </c>
      <c r="P236" s="326">
        <f>O236*MoM!T236/100*$A236</f>
        <v>3.1762043966330748E-2</v>
      </c>
      <c r="Q236" s="326">
        <f>P236*MoM!U236/100*$A236</f>
        <v>3.228611769177521E-2</v>
      </c>
      <c r="R236" s="326">
        <f>Q236*MoM!V236/100*$A236</f>
        <v>3.244109105669573E-2</v>
      </c>
      <c r="S236" s="327">
        <f>IF($A236=1,INDEX('2024'!$B:$B,MATCH(Веса!D236,'2024'!$A:$A,0)),0)</f>
        <v>2.7E-2</v>
      </c>
      <c r="T236" s="326">
        <f>S236*MoM!X236/100*$A236</f>
        <v>2.7113399999999999E-2</v>
      </c>
      <c r="U236" s="326">
        <f>T236*MoM!Y236/100*$A236</f>
        <v>2.72760804E-2</v>
      </c>
      <c r="V236" s="326">
        <f>U236*MoM!Z236/100*$A236</f>
        <v>2.7584300108519998E-2</v>
      </c>
      <c r="W236" s="326">
        <f>V236*MoM!AA236/100*$A236</f>
        <v>2.7912553279811382E-2</v>
      </c>
      <c r="X236" s="326">
        <f>W236*MoM!AB236/100*$A236</f>
        <v>2.8024203492930631E-2</v>
      </c>
      <c r="Y236" s="326">
        <f>X236*MoM!AC236/100*$A236</f>
        <v>2.8043820435375681E-2</v>
      </c>
      <c r="Z236" s="326">
        <f>Y236*MoM!AD236/100*$A236</f>
        <v>2.8220496504118543E-2</v>
      </c>
      <c r="AA236" s="326">
        <f>Z236*MoM!AE236/100*$A236</f>
        <v>2.8358776936988721E-2</v>
      </c>
      <c r="AB236" s="326">
        <f>AA236*MoM!AF236/100*$A236</f>
        <v>2.845803265626818E-2</v>
      </c>
      <c r="AC236" s="326">
        <f>AB236*MoM!AG236/100*$A236</f>
        <v>2.8560481573830745E-2</v>
      </c>
      <c r="AD236" s="326">
        <f>AC236*MoM!AH236/100*$A236</f>
        <v>2.8703283981699902E-2</v>
      </c>
      <c r="AE236" s="327">
        <f>IF($A236=1,INDEX('2025'!$C:$C,MATCH(Веса!$E236,'2025'!$B:$B,0)),0)</f>
        <v>2.5999999999999999E-2</v>
      </c>
      <c r="AF236" s="326">
        <f>AE236*MoM!AJ236/100*$A236</f>
        <v>2.6023399999999999E-2</v>
      </c>
      <c r="AG236" s="326">
        <f>AF236*MoM!AK236/100*$A236</f>
        <v>2.60624351E-2</v>
      </c>
      <c r="AH236" s="326">
        <f>AG236*MoM!AL236/100*$A236</f>
        <v>2.6138016161790002E-2</v>
      </c>
      <c r="AI236" s="326">
        <f>AH236*MoM!AM236/100*$A236</f>
        <v>2.6158926574719431E-2</v>
      </c>
      <c r="AJ236" s="326">
        <f>AI236*MoM!AN236/100*$A236</f>
        <v>2.6187701393951622E-2</v>
      </c>
      <c r="AK236" s="326">
        <f>AJ236*MoM!AO236/100*$A236</f>
        <v>2.6263645727994084E-2</v>
      </c>
      <c r="AL236" s="326">
        <f>AK236*MoM!AP236/100*$A236</f>
        <v>2.6381832133770058E-2</v>
      </c>
      <c r="AM236" s="326">
        <f>AL236*MoM!AQ236/100*$A236</f>
        <v>2.6447786714104481E-2</v>
      </c>
      <c r="AN236" s="326">
        <f>AM236*MoM!AR236/100*$A236</f>
        <v>2.6524485295575384E-2</v>
      </c>
      <c r="AO236" s="326">
        <f>AN236*MoM!AS236/100*$A236</f>
        <v>2.6617320994109895E-2</v>
      </c>
      <c r="AP236" s="326">
        <f>AO236*MoM!AT236/100*$A236</f>
        <v>2.6641276583004594E-2</v>
      </c>
      <c r="AQ236" s="327">
        <f>IF($A236=1,INDEX('2026'!$C:$C, MATCH(Веса!$F236,'2026'!$B:$B,0)),0)</f>
        <v>2.7E-2</v>
      </c>
      <c r="AR236" s="326">
        <f>AQ236*MoM!AV236/100*$A236</f>
        <v>2.7153899999999998E-2</v>
      </c>
      <c r="AS236" s="326">
        <f>AR236*MoM!AW236/100*$A236</f>
        <v>2.736570042E-2</v>
      </c>
      <c r="AT236" s="326">
        <f>AS236*MoM!AX236/100*$A236</f>
        <v>2.7614728293821996E-2</v>
      </c>
      <c r="AU236" s="326">
        <f>AT236*MoM!AY236/100*$A236</f>
        <v>2.7714141315679758E-2</v>
      </c>
    </row>
    <row r="237" spans="1:47" x14ac:dyDescent="0.45">
      <c r="A237" s="326">
        <f>IF(ToSep25!AZ237=0,0,1)</f>
        <v>1</v>
      </c>
      <c r="B237" s="202" t="s">
        <v>236</v>
      </c>
      <c r="C237" s="202" t="s">
        <v>236</v>
      </c>
      <c r="D237" s="202" t="s">
        <v>236</v>
      </c>
      <c r="E237" s="202" t="s">
        <v>236</v>
      </c>
      <c r="F237" s="202" t="s">
        <v>236</v>
      </c>
      <c r="G237" s="327">
        <f>IF($A237=1,INDEX('2023'!$C:$C,MATCH(Веса!$C237,'2023'!$B:$B,0)),0)</f>
        <v>6.5000000000000002E-2</v>
      </c>
      <c r="H237" s="326">
        <f>G237*MoM!L237/100*$A237</f>
        <v>6.5201499999999996E-2</v>
      </c>
      <c r="I237" s="326">
        <f>H237*MoM!M237/100*$A237</f>
        <v>6.5012415649999988E-2</v>
      </c>
      <c r="J237" s="326">
        <f>I237*MoM!N237/100*$A237</f>
        <v>6.4966906959045001E-2</v>
      </c>
      <c r="K237" s="326">
        <f>J237*MoM!O237/100*$A237</f>
        <v>6.4992893721828621E-2</v>
      </c>
      <c r="L237" s="326">
        <f>K237*MoM!P237/100*$A237</f>
        <v>6.514237737738883E-2</v>
      </c>
      <c r="M237" s="326">
        <f>L237*MoM!Q237/100*$A237</f>
        <v>6.5709116060572115E-2</v>
      </c>
      <c r="N237" s="326">
        <f>M237*MoM!R237/100*$A237</f>
        <v>6.5906243408753826E-2</v>
      </c>
      <c r="O237" s="326">
        <f>N237*MoM!S237/100*$A237</f>
        <v>6.6413721483001231E-2</v>
      </c>
      <c r="P237" s="326">
        <f>O237*MoM!T237/100*$A237</f>
        <v>6.6905183021975428E-2</v>
      </c>
      <c r="Q237" s="326">
        <f>P237*MoM!U237/100*$A237</f>
        <v>6.7199565827272115E-2</v>
      </c>
      <c r="R237" s="326">
        <f>Q237*MoM!V237/100*$A237</f>
        <v>6.7616203135401204E-2</v>
      </c>
      <c r="S237" s="327">
        <f>IF($A237=1,INDEX('2024'!$B:$B,MATCH(Веса!D237,'2024'!$A:$A,0)),0)</f>
        <v>5.0999999999999997E-2</v>
      </c>
      <c r="T237" s="326">
        <f>S237*MoM!X237/100*$A237</f>
        <v>5.126519999999999E-2</v>
      </c>
      <c r="U237" s="326">
        <f>T237*MoM!Y237/100*$A237</f>
        <v>5.1347224319999982E-2</v>
      </c>
      <c r="V237" s="326">
        <f>U237*MoM!Z237/100*$A237</f>
        <v>5.1665577110783983E-2</v>
      </c>
      <c r="W237" s="326">
        <f>V237*MoM!AA237/100*$A237</f>
        <v>5.190323876549359E-2</v>
      </c>
      <c r="X237" s="326">
        <f>W237*MoM!AB237/100*$A237</f>
        <v>5.2027806538530771E-2</v>
      </c>
      <c r="Y237" s="326">
        <f>X237*MoM!AC237/100*$A237</f>
        <v>5.2012198196569208E-2</v>
      </c>
      <c r="Z237" s="326">
        <f>Y237*MoM!AD237/100*$A237</f>
        <v>5.2402289683043481E-2</v>
      </c>
      <c r="AA237" s="326">
        <f>Z237*MoM!AE237/100*$A237</f>
        <v>5.2365608080265351E-2</v>
      </c>
      <c r="AB237" s="326">
        <f>AA237*MoM!AF237/100*$A237</f>
        <v>5.2726930776019178E-2</v>
      </c>
      <c r="AC237" s="326">
        <f>AB237*MoM!AG237/100*$A237</f>
        <v>5.308547390529611E-2</v>
      </c>
      <c r="AD237" s="326">
        <f>AC237*MoM!AH237/100*$A237</f>
        <v>5.3377444011775237E-2</v>
      </c>
      <c r="AE237" s="327">
        <f>IF($A237=1,INDEX('2025'!$C:$C,MATCH(Веса!$E237,'2025'!$B:$B,0)),0)</f>
        <v>4.9000000000000002E-2</v>
      </c>
      <c r="AF237" s="326">
        <f>AE237*MoM!AJ237/100*$A237</f>
        <v>4.9357700000000004E-2</v>
      </c>
      <c r="AG237" s="326">
        <f>AF237*MoM!AK237/100*$A237</f>
        <v>4.9594616960000011E-2</v>
      </c>
      <c r="AH237" s="326">
        <f>AG237*MoM!AL237/100*$A237</f>
        <v>4.990210358515202E-2</v>
      </c>
      <c r="AI237" s="326">
        <f>AH237*MoM!AM237/100*$A237</f>
        <v>4.980229937798171E-2</v>
      </c>
      <c r="AJ237" s="326">
        <f>AI237*MoM!AN237/100*$A237</f>
        <v>4.9872022597110884E-2</v>
      </c>
      <c r="AK237" s="326">
        <f>AJ237*MoM!AO237/100*$A237</f>
        <v>5.0116395507836725E-2</v>
      </c>
      <c r="AL237" s="326">
        <f>AK237*MoM!AP237/100*$A237</f>
        <v>5.0121407147387512E-2</v>
      </c>
      <c r="AM237" s="326">
        <f>AL237*MoM!AQ237/100*$A237</f>
        <v>5.0256734946685457E-2</v>
      </c>
      <c r="AN237" s="326">
        <f>AM237*MoM!AR237/100*$A237</f>
        <v>5.0146170129802749E-2</v>
      </c>
      <c r="AO237" s="326">
        <f>AN237*MoM!AS237/100*$A237</f>
        <v>5.0421974065516656E-2</v>
      </c>
      <c r="AP237" s="326">
        <f>AO237*MoM!AT237/100*$A237</f>
        <v>5.0598450974745968E-2</v>
      </c>
      <c r="AQ237" s="327">
        <f>IF($A237=1,INDEX('2026'!$C:$C, MATCH(Веса!$F237,'2026'!$B:$B,0)),0)</f>
        <v>4.4999999999999998E-2</v>
      </c>
      <c r="AR237" s="326">
        <f>AQ237*MoM!AV237/100*$A237</f>
        <v>4.5184499999999996E-2</v>
      </c>
      <c r="AS237" s="326">
        <f>AR237*MoM!AW237/100*$A237</f>
        <v>4.5500791499999992E-2</v>
      </c>
      <c r="AT237" s="326">
        <f>AS237*MoM!AX237/100*$A237</f>
        <v>4.5914848702649988E-2</v>
      </c>
      <c r="AU237" s="326">
        <f>AT237*MoM!AY237/100*$A237</f>
        <v>4.593780612700131E-2</v>
      </c>
    </row>
    <row r="238" spans="1:47" x14ac:dyDescent="0.45">
      <c r="A238" s="326">
        <f>IF(ToSep25!AZ238=0,0,1)</f>
        <v>1</v>
      </c>
      <c r="B238" s="202" t="s">
        <v>237</v>
      </c>
      <c r="C238" s="202" t="s">
        <v>237</v>
      </c>
      <c r="D238" s="202" t="s">
        <v>237</v>
      </c>
      <c r="E238" s="202" t="s">
        <v>237</v>
      </c>
      <c r="F238" s="202" t="s">
        <v>237</v>
      </c>
      <c r="G238" s="327">
        <f>IF($A238=1,INDEX('2023'!$C:$C,MATCH(Веса!$C238,'2023'!$B:$B,0)),0)</f>
        <v>2.3E-2</v>
      </c>
      <c r="H238" s="326">
        <f>G238*MoM!L238/100*$A238</f>
        <v>2.2990799999999999E-2</v>
      </c>
      <c r="I238" s="326">
        <f>H238*MoM!M238/100*$A238</f>
        <v>2.3117249399999998E-2</v>
      </c>
      <c r="J238" s="326">
        <f>I238*MoM!N238/100*$A238</f>
        <v>2.3165795623739997E-2</v>
      </c>
      <c r="K238" s="326">
        <f>J238*MoM!O238/100*$A238</f>
        <v>2.3158845885052872E-2</v>
      </c>
      <c r="L238" s="326">
        <f>K238*MoM!P238/100*$A238</f>
        <v>2.3216742999765505E-2</v>
      </c>
      <c r="M238" s="326">
        <f>L238*MoM!Q238/100*$A238</f>
        <v>2.33165749946645E-2</v>
      </c>
      <c r="N238" s="326">
        <f>M238*MoM!R238/100*$A238</f>
        <v>2.3582383949603675E-2</v>
      </c>
      <c r="O238" s="326">
        <f>N238*MoM!S238/100*$A238</f>
        <v>2.362011576392304E-2</v>
      </c>
      <c r="P238" s="326">
        <f>O238*MoM!T238/100*$A238</f>
        <v>2.3681528064909241E-2</v>
      </c>
      <c r="Q238" s="326">
        <f>P238*MoM!U238/100*$A238</f>
        <v>2.388282105346097E-2</v>
      </c>
      <c r="R238" s="326">
        <f>Q238*MoM!V238/100*$A238</f>
        <v>2.3985517183990855E-2</v>
      </c>
      <c r="S238" s="327">
        <f>IF($A238=1,INDEX('2024'!$B:$B,MATCH(Веса!D238,'2024'!$A:$A,0)),0)</f>
        <v>0.02</v>
      </c>
      <c r="T238" s="326">
        <f>S238*MoM!X238/100*$A238</f>
        <v>2.0034E-2</v>
      </c>
      <c r="U238" s="326">
        <f>T238*MoM!Y238/100*$A238</f>
        <v>2.0124153000000002E-2</v>
      </c>
      <c r="V238" s="326">
        <f>U238*MoM!Z238/100*$A238</f>
        <v>2.0160376475400001E-2</v>
      </c>
      <c r="W238" s="326">
        <f>V238*MoM!AA238/100*$A238</f>
        <v>2.0253114207186843E-2</v>
      </c>
      <c r="X238" s="326">
        <f>W238*MoM!AB238/100*$A238</f>
        <v>2.0295645747021935E-2</v>
      </c>
      <c r="Y238" s="326">
        <f>X238*MoM!AC238/100*$A238</f>
        <v>2.0356532684263004E-2</v>
      </c>
      <c r="Z238" s="326">
        <f>Y238*MoM!AD238/100*$A238</f>
        <v>2.0382996176752544E-2</v>
      </c>
      <c r="AA238" s="326">
        <f>Z238*MoM!AE238/100*$A238</f>
        <v>2.0444145165282798E-2</v>
      </c>
      <c r="AB238" s="326">
        <f>AA238*MoM!AF238/100*$A238</f>
        <v>2.0505477600778647E-2</v>
      </c>
      <c r="AC238" s="326">
        <f>AB238*MoM!AG238/100*$A238</f>
        <v>2.0603903893262384E-2</v>
      </c>
      <c r="AD238" s="326">
        <f>AC238*MoM!AH238/100*$A238</f>
        <v>2.0560635695086534E-2</v>
      </c>
      <c r="AE238" s="327">
        <f>IF($A238=1,INDEX('2025'!$C:$C,MATCH(Веса!$E238,'2025'!$B:$B,0)),0)</f>
        <v>1.7999999999999999E-2</v>
      </c>
      <c r="AF238" s="326">
        <f>AE238*MoM!AJ238/100*$A238</f>
        <v>1.7992799999999996E-2</v>
      </c>
      <c r="AG238" s="326">
        <f>AF238*MoM!AK238/100*$A238</f>
        <v>1.80647712E-2</v>
      </c>
      <c r="AH238" s="326">
        <f>AG238*MoM!AL238/100*$A238</f>
        <v>1.808644892544E-2</v>
      </c>
      <c r="AI238" s="326">
        <f>AH238*MoM!AM238/100*$A238</f>
        <v>1.8158794721141763E-2</v>
      </c>
      <c r="AJ238" s="326">
        <f>AI238*MoM!AN238/100*$A238</f>
        <v>1.8089791301201426E-2</v>
      </c>
      <c r="AK238" s="326">
        <f>AJ238*MoM!AO238/100*$A238</f>
        <v>1.814767863336527E-2</v>
      </c>
      <c r="AL238" s="326">
        <f>AK238*MoM!AP238/100*$A238</f>
        <v>1.8251120401575453E-2</v>
      </c>
      <c r="AM238" s="326">
        <f>AL238*MoM!AQ238/100*$A238</f>
        <v>1.8296748202579392E-2</v>
      </c>
      <c r="AN238" s="326">
        <f>AM238*MoM!AR238/100*$A238</f>
        <v>1.8285770153657843E-2</v>
      </c>
      <c r="AO238" s="326">
        <f>AN238*MoM!AS238/100*$A238</f>
        <v>1.8294913038734671E-2</v>
      </c>
      <c r="AP238" s="326">
        <f>AO238*MoM!AT238/100*$A238</f>
        <v>1.8450419799563914E-2</v>
      </c>
      <c r="AQ238" s="327">
        <f>IF($A238=1,INDEX('2026'!$C:$C, MATCH(Веса!$F238,'2026'!$B:$B,0)),0)</f>
        <v>1.6E-2</v>
      </c>
      <c r="AR238" s="326">
        <f>AQ238*MoM!AV238/100*$A238</f>
        <v>1.6080000000000001E-2</v>
      </c>
      <c r="AS238" s="326">
        <f>AR238*MoM!AW238/100*$A238</f>
        <v>1.6192560000000002E-2</v>
      </c>
      <c r="AT238" s="326">
        <f>AS238*MoM!AX238/100*$A238</f>
        <v>1.6267045776000001E-2</v>
      </c>
      <c r="AU238" s="326">
        <f>AT238*MoM!AY238/100*$A238</f>
        <v>1.6389048619320001E-2</v>
      </c>
    </row>
    <row r="239" spans="1:47" x14ac:dyDescent="0.45">
      <c r="A239" s="326">
        <f>IF(ToSep25!AZ239=0,0,1)</f>
        <v>1</v>
      </c>
      <c r="B239" s="202" t="s">
        <v>238</v>
      </c>
      <c r="C239" s="202" t="s">
        <v>238</v>
      </c>
      <c r="D239" s="202" t="s">
        <v>238</v>
      </c>
      <c r="E239" s="202" t="s">
        <v>238</v>
      </c>
      <c r="F239" s="202" t="s">
        <v>238</v>
      </c>
      <c r="G239" s="327">
        <f>IF($A239=1,INDEX('2023'!$C:$C,MATCH(Веса!$C239,'2023'!$B:$B,0)),0)</f>
        <v>5.7000000000000002E-2</v>
      </c>
      <c r="H239" s="326">
        <f>G239*MoM!L239/100*$A239</f>
        <v>5.7028499999999996E-2</v>
      </c>
      <c r="I239" s="326">
        <f>H239*MoM!M239/100*$A239</f>
        <v>5.7062717099999993E-2</v>
      </c>
      <c r="J239" s="326">
        <f>I239*MoM!N239/100*$A239</f>
        <v>5.7285261696689994E-2</v>
      </c>
      <c r="K239" s="326">
        <f>J239*MoM!O239/100*$A239</f>
        <v>5.7588873583682448E-2</v>
      </c>
      <c r="L239" s="326">
        <f>K239*MoM!P239/100*$A239</f>
        <v>5.7675256894057975E-2</v>
      </c>
      <c r="M239" s="326">
        <f>L239*MoM!Q239/100*$A239</f>
        <v>5.8632666158499332E-2</v>
      </c>
      <c r="N239" s="326">
        <f>M239*MoM!R239/100*$A239</f>
        <v>5.8708888624505379E-2</v>
      </c>
      <c r="O239" s="326">
        <f>N239*MoM!S239/100*$A239</f>
        <v>5.9941775285619989E-2</v>
      </c>
      <c r="P239" s="326">
        <f>O239*MoM!T239/100*$A239</f>
        <v>5.9959757818205679E-2</v>
      </c>
      <c r="Q239" s="326">
        <f>P239*MoM!U239/100*$A239</f>
        <v>6.0175612946351223E-2</v>
      </c>
      <c r="R239" s="326">
        <f>Q239*MoM!V239/100*$A239</f>
        <v>6.0789404198404E-2</v>
      </c>
      <c r="S239" s="327">
        <f>IF($A239=1,INDEX('2024'!$B:$B,MATCH(Веса!D239,'2024'!$A:$A,0)),0)</f>
        <v>5.1999999999999998E-2</v>
      </c>
      <c r="T239" s="326">
        <f>S239*MoM!X239/100*$A239</f>
        <v>5.21352E-2</v>
      </c>
      <c r="U239" s="326">
        <f>T239*MoM!Y239/100*$A239</f>
        <v>5.3266533839999998E-2</v>
      </c>
      <c r="V239" s="326">
        <f>U239*MoM!Z239/100*$A239</f>
        <v>5.3793872525015995E-2</v>
      </c>
      <c r="W239" s="326">
        <f>V239*MoM!AA239/100*$A239</f>
        <v>5.4600780612891232E-2</v>
      </c>
      <c r="X239" s="326">
        <f>W239*MoM!AB239/100*$A239</f>
        <v>5.5130408184836277E-2</v>
      </c>
      <c r="Y239" s="326">
        <f>X239*MoM!AC239/100*$A239</f>
        <v>5.5505294960493161E-2</v>
      </c>
      <c r="Z239" s="326">
        <f>Y239*MoM!AD239/100*$A239</f>
        <v>5.5077904189297359E-2</v>
      </c>
      <c r="AA239" s="326">
        <f>Z239*MoM!AE239/100*$A239</f>
        <v>5.5419387195271001E-2</v>
      </c>
      <c r="AB239" s="326">
        <f>AA239*MoM!AF239/100*$A239</f>
        <v>5.5452638827588163E-2</v>
      </c>
      <c r="AC239" s="326">
        <f>AB239*MoM!AG239/100*$A239</f>
        <v>5.5652268327367478E-2</v>
      </c>
      <c r="AD239" s="326">
        <f>AC239*MoM!AH239/100*$A239</f>
        <v>5.5802529451851372E-2</v>
      </c>
      <c r="AE239" s="327">
        <f>IF($A239=1,INDEX('2025'!$C:$C,MATCH(Веса!$E239,'2025'!$B:$B,0)),0)</f>
        <v>6.8000000000000005E-2</v>
      </c>
      <c r="AF239" s="326">
        <f>AE239*MoM!AJ239/100*$A239</f>
        <v>6.8122400000000013E-2</v>
      </c>
      <c r="AG239" s="326">
        <f>AF239*MoM!AK239/100*$A239</f>
        <v>6.8088338800000023E-2</v>
      </c>
      <c r="AH239" s="326">
        <f>AG239*MoM!AL239/100*$A239</f>
        <v>6.7897691451360029E-2</v>
      </c>
      <c r="AI239" s="326">
        <f>AH239*MoM!AM239/100*$A239</f>
        <v>6.7340930381458886E-2</v>
      </c>
      <c r="AJ239" s="326">
        <f>AI239*MoM!AN239/100*$A239</f>
        <v>6.6169198192821507E-2</v>
      </c>
      <c r="AK239" s="326">
        <f>AJ239*MoM!AO239/100*$A239</f>
        <v>6.5414869333423345E-2</v>
      </c>
      <c r="AL239" s="326">
        <f>AK239*MoM!AP239/100*$A239</f>
        <v>6.5362537437956614E-2</v>
      </c>
      <c r="AM239" s="326">
        <f>AL239*MoM!AQ239/100*$A239</f>
        <v>6.59965540511048E-2</v>
      </c>
      <c r="AN239" s="326">
        <f>AM239*MoM!AR239/100*$A239</f>
        <v>6.5455382307885751E-2</v>
      </c>
      <c r="AO239" s="326">
        <f>AN239*MoM!AS239/100*$A239</f>
        <v>6.5245925084500514E-2</v>
      </c>
      <c r="AP239" s="326">
        <f>AO239*MoM!AT239/100*$A239</f>
        <v>6.557867930243147E-2</v>
      </c>
      <c r="AQ239" s="327">
        <f>IF($A239=1,INDEX('2026'!$C:$C, MATCH(Веса!$F239,'2026'!$B:$B,0)),0)</f>
        <v>6.9000000000000006E-2</v>
      </c>
      <c r="AR239" s="326">
        <f>AQ239*MoM!AV239/100*$A239</f>
        <v>6.8875800000000001E-2</v>
      </c>
      <c r="AS239" s="326">
        <f>AR239*MoM!AW239/100*$A239</f>
        <v>6.9054877080000007E-2</v>
      </c>
      <c r="AT239" s="326">
        <f>AS239*MoM!AX239/100*$A239</f>
        <v>6.9524450244144012E-2</v>
      </c>
      <c r="AU239" s="326">
        <f>AT239*MoM!AY239/100*$A239</f>
        <v>6.9253304888191855E-2</v>
      </c>
    </row>
    <row r="240" spans="1:47" ht="31.5" x14ac:dyDescent="0.5">
      <c r="A240" s="326">
        <f>IF(ToSep25!AZ240=0,0,1)</f>
        <v>1</v>
      </c>
      <c r="B240" s="202" t="s">
        <v>239</v>
      </c>
      <c r="C240" s="278" t="s">
        <v>1829</v>
      </c>
      <c r="D240" s="278" t="s">
        <v>1829</v>
      </c>
      <c r="E240" s="276" t="s">
        <v>239</v>
      </c>
      <c r="F240" s="202" t="s">
        <v>239</v>
      </c>
      <c r="G240" s="327">
        <f>IF($A240=1,INDEX('2023'!$C:$C,MATCH(Веса!$C240,'2023'!$B:$B,0)),0)</f>
        <v>0.25800000000000001</v>
      </c>
      <c r="H240" s="326">
        <f>G240*MoM!L240/100*$A240</f>
        <v>0.25699379999999999</v>
      </c>
      <c r="I240" s="326">
        <f>H240*MoM!M240/100*$A240</f>
        <v>0.25239361097999996</v>
      </c>
      <c r="J240" s="326">
        <f>I240*MoM!N240/100*$A240</f>
        <v>0.25458943539552598</v>
      </c>
      <c r="K240" s="326">
        <f>J240*MoM!O240/100*$A240</f>
        <v>0.24929397513929902</v>
      </c>
      <c r="L240" s="326">
        <f>K240*MoM!P240/100*$A240</f>
        <v>0.2467761059903921</v>
      </c>
      <c r="M240" s="326">
        <f>L240*MoM!Q240/100*$A240</f>
        <v>0.2476644999719575</v>
      </c>
      <c r="N240" s="326">
        <f>M240*MoM!R240/100*$A240</f>
        <v>0.25269208932138826</v>
      </c>
      <c r="O240" s="326">
        <f>N240*MoM!S240/100*$A240</f>
        <v>0.25931262206160866</v>
      </c>
      <c r="P240" s="326">
        <f>O240*MoM!T240/100*$A240</f>
        <v>0.26294299877047123</v>
      </c>
      <c r="Q240" s="326">
        <f>P240*MoM!U240/100*$A240</f>
        <v>0.26407365366518426</v>
      </c>
      <c r="R240" s="326">
        <f>Q240*MoM!V240/100*$A240</f>
        <v>0.26151213922463196</v>
      </c>
      <c r="S240" s="327">
        <f>IF($A240=1,INDEX('2024'!$B:$B,MATCH(Веса!D240,'2024'!$A:$A,0)),0)</f>
        <v>0.23499999999999999</v>
      </c>
      <c r="T240" s="326">
        <f>S240*MoM!X240/100*$A240</f>
        <v>0.23349599999999998</v>
      </c>
      <c r="U240" s="326">
        <f>T240*MoM!Y240/100*$A240</f>
        <v>0.22987681199999999</v>
      </c>
      <c r="V240" s="326">
        <f>U240*MoM!Z240/100*$A240</f>
        <v>0.22739414243039999</v>
      </c>
      <c r="W240" s="326">
        <f>V240*MoM!AA240/100*$A240</f>
        <v>0.22987273858289137</v>
      </c>
      <c r="X240" s="326">
        <f>W240*MoM!AB240/100*$A240</f>
        <v>0.2310221022758058</v>
      </c>
      <c r="Y240" s="326">
        <f>X240*MoM!AC240/100*$A240</f>
        <v>0.23256995036105368</v>
      </c>
      <c r="Z240" s="326">
        <f>Y240*MoM!AD240/100*$A240</f>
        <v>0.23524450479020584</v>
      </c>
      <c r="AA240" s="326">
        <f>Z240*MoM!AE240/100*$A240</f>
        <v>0.23846735450583167</v>
      </c>
      <c r="AB240" s="326">
        <f>AA240*MoM!AF240/100*$A240</f>
        <v>0.23894428921484334</v>
      </c>
      <c r="AC240" s="326">
        <f>AB240*MoM!AG240/100*$A240</f>
        <v>0.2390159725016078</v>
      </c>
      <c r="AD240" s="326">
        <f>AC240*MoM!AH240/100*$A240</f>
        <v>0.2406651827118689</v>
      </c>
      <c r="AE240" s="327">
        <f>IF($A240=1,INDEX('2025'!$C:$C,MATCH(Веса!$E240,'2025'!$B:$B,0)),0)</f>
        <v>0.25</v>
      </c>
      <c r="AF240" s="326">
        <f>AE240*MoM!AJ240/100*$A240</f>
        <v>0.248025</v>
      </c>
      <c r="AG240" s="326">
        <f>AF240*MoM!AK240/100*$A240</f>
        <v>0.2490419025</v>
      </c>
      <c r="AH240" s="326">
        <f>AG240*MoM!AL240/100*$A240</f>
        <v>0.24563002843574999</v>
      </c>
      <c r="AI240" s="326">
        <f>AH240*MoM!AM240/100*$A240</f>
        <v>0.24133150293812439</v>
      </c>
      <c r="AJ240" s="326">
        <f>AI240*MoM!AN240/100*$A240</f>
        <v>0.23915951941168123</v>
      </c>
      <c r="AK240" s="326">
        <f>AJ240*MoM!AO240/100*$A240</f>
        <v>0.23530905114915318</v>
      </c>
      <c r="AL240" s="326">
        <f>AK240*MoM!AP240/100*$A240</f>
        <v>0.23366188779110911</v>
      </c>
      <c r="AM240" s="326">
        <f>AL240*MoM!AQ240/100*$A240</f>
        <v>0.23478346485250642</v>
      </c>
      <c r="AN240" s="326">
        <f>AM240*MoM!AR240/100*$A240</f>
        <v>0.23494781327790318</v>
      </c>
      <c r="AO240" s="326">
        <f>AN240*MoM!AS240/100*$A240</f>
        <v>0.23445442287001961</v>
      </c>
      <c r="AP240" s="326">
        <f>AO240*MoM!AT240/100*$A240</f>
        <v>0.23426685933172359</v>
      </c>
      <c r="AQ240" s="327">
        <f>IF($A240=1,INDEX('2026'!$C:$C, MATCH(Веса!$F240,'2026'!$B:$B,0)),0)</f>
        <v>0.218</v>
      </c>
      <c r="AR240" s="326">
        <f>AQ240*MoM!AV240/100*$A240</f>
        <v>0.22004919999999997</v>
      </c>
      <c r="AS240" s="326">
        <f>AR240*MoM!AW240/100*$A240</f>
        <v>0.21573623568</v>
      </c>
      <c r="AT240" s="326">
        <f>AS240*MoM!AX240/100*$A240</f>
        <v>0.21452811276019201</v>
      </c>
      <c r="AU240" s="326">
        <f>AT240*MoM!AY240/100*$A240</f>
        <v>0.21326239689490689</v>
      </c>
    </row>
    <row r="241" spans="1:47" x14ac:dyDescent="0.45">
      <c r="A241" s="326">
        <f>IF(ToSep25!AZ241=0,0,1)</f>
        <v>1</v>
      </c>
      <c r="B241" s="202" t="s">
        <v>240</v>
      </c>
      <c r="C241" s="202" t="s">
        <v>240</v>
      </c>
      <c r="D241" s="202" t="s">
        <v>240</v>
      </c>
      <c r="E241" s="202" t="s">
        <v>240</v>
      </c>
      <c r="F241" s="202" t="s">
        <v>240</v>
      </c>
      <c r="G241" s="327">
        <f>IF($A241=1,INDEX('2023'!$C:$C,MATCH(Веса!$C241,'2023'!$B:$B,0)),0)</f>
        <v>0.23699999999999999</v>
      </c>
      <c r="H241" s="326">
        <f>G241*MoM!L241/100*$A241</f>
        <v>0.2332554</v>
      </c>
      <c r="I241" s="326">
        <f>H241*MoM!M241/100*$A241</f>
        <v>0.23108612477999999</v>
      </c>
      <c r="J241" s="326">
        <f>I241*MoM!N241/100*$A241</f>
        <v>0.22875215491972198</v>
      </c>
      <c r="K241" s="326">
        <f>J241*MoM!O241/100*$A241</f>
        <v>0.22545812388887801</v>
      </c>
      <c r="L241" s="326">
        <f>K241*MoM!P241/100*$A241</f>
        <v>0.22236934759160035</v>
      </c>
      <c r="M241" s="326">
        <f>L241*MoM!Q241/100*$A241</f>
        <v>0.22007894331140687</v>
      </c>
      <c r="N241" s="326">
        <f>M241*MoM!R241/100*$A241</f>
        <v>0.22481064059260214</v>
      </c>
      <c r="O241" s="326">
        <f>N241*MoM!S241/100*$A241</f>
        <v>0.22735100083129856</v>
      </c>
      <c r="P241" s="326">
        <f>O241*MoM!T241/100*$A241</f>
        <v>0.22941989493886336</v>
      </c>
      <c r="Q241" s="326">
        <f>P241*MoM!U241/100*$A241</f>
        <v>0.23118642812989262</v>
      </c>
      <c r="R241" s="326">
        <f>Q241*MoM!V241/100*$A241</f>
        <v>0.23116330948707961</v>
      </c>
      <c r="S241" s="327">
        <f>IF($A241=1,INDEX('2024'!$B:$B,MATCH(Веса!D241,'2024'!$A:$A,0)),0)</f>
        <v>0.20200000000000001</v>
      </c>
      <c r="T241" s="326">
        <f>S241*MoM!X241/100*$A241</f>
        <v>0.20135360000000002</v>
      </c>
      <c r="U241" s="326">
        <f>T241*MoM!Y241/100*$A241</f>
        <v>0.19621908320000003</v>
      </c>
      <c r="V241" s="326">
        <f>U241*MoM!Z241/100*$A241</f>
        <v>0.19302071214384003</v>
      </c>
      <c r="W241" s="326">
        <f>V241*MoM!AA241/100*$A241</f>
        <v>0.19452627369856199</v>
      </c>
      <c r="X241" s="326">
        <f>W241*MoM!AB241/100*$A241</f>
        <v>0.19530437879335627</v>
      </c>
      <c r="Y241" s="326">
        <f>X241*MoM!AC241/100*$A241</f>
        <v>0.19676916163430644</v>
      </c>
      <c r="Z241" s="326">
        <f>Y241*MoM!AD241/100*$A241</f>
        <v>0.20151129842969323</v>
      </c>
      <c r="AA241" s="326">
        <f>Z241*MoM!AE241/100*$A241</f>
        <v>0.2025994594412136</v>
      </c>
      <c r="AB241" s="326">
        <f>AA241*MoM!AF241/100*$A241</f>
        <v>0.20197140111694584</v>
      </c>
      <c r="AC241" s="326">
        <f>AB241*MoM!AG241/100*$A241</f>
        <v>0.20225416107850958</v>
      </c>
      <c r="AD241" s="326">
        <f>AC241*MoM!AH241/100*$A241</f>
        <v>0.20300250147450008</v>
      </c>
      <c r="AE241" s="327">
        <f>IF($A241=1,INDEX('2025'!$C:$C,MATCH(Веса!$E241,'2025'!$B:$B,0)),0)</f>
        <v>0.23100000000000001</v>
      </c>
      <c r="AF241" s="326">
        <f>AE241*MoM!AJ241/100*$A241</f>
        <v>0.23088450000000002</v>
      </c>
      <c r="AG241" s="326">
        <f>AF241*MoM!AK241/100*$A241</f>
        <v>0.23268539910000002</v>
      </c>
      <c r="AH241" s="326">
        <f>AG241*MoM!AL241/100*$A241</f>
        <v>0.22980010015116004</v>
      </c>
      <c r="AI241" s="326">
        <f>AH241*MoM!AM241/100*$A241</f>
        <v>0.224836417987895</v>
      </c>
      <c r="AJ241" s="326">
        <f>AI241*MoM!AN241/100*$A241</f>
        <v>0.22263302109161362</v>
      </c>
      <c r="AK241" s="326">
        <f>AJ241*MoM!AO241/100*$A241</f>
        <v>0.21795772764868976</v>
      </c>
      <c r="AL241" s="326">
        <f>AK241*MoM!AP241/100*$A241</f>
        <v>0.21525505182584603</v>
      </c>
      <c r="AM241" s="326">
        <f>AL241*MoM!AQ241/100*$A241</f>
        <v>0.21463081217555108</v>
      </c>
      <c r="AN241" s="326">
        <f>AM241*MoM!AR241/100*$A241</f>
        <v>0.21570396623642882</v>
      </c>
      <c r="AO241" s="326">
        <f>AN241*MoM!AS241/100*$A241</f>
        <v>0.21542355108032146</v>
      </c>
      <c r="AP241" s="326">
        <f>AO241*MoM!AT241/100*$A241</f>
        <v>0.21434643332491987</v>
      </c>
      <c r="AQ241" s="327">
        <f>IF($A241=1,INDEX('2026'!$C:$C, MATCH(Веса!$F241,'2026'!$B:$B,0)),0)</f>
        <v>0.223</v>
      </c>
      <c r="AR241" s="326">
        <f>AQ241*MoM!AV241/100*$A241</f>
        <v>0.22375820000000002</v>
      </c>
      <c r="AS241" s="326">
        <f>AR241*MoM!AW241/100*$A241</f>
        <v>0.21984243150000002</v>
      </c>
      <c r="AT241" s="326">
        <f>AS241*MoM!AX241/100*$A241</f>
        <v>0.21740218051035001</v>
      </c>
      <c r="AU241" s="326">
        <f>AT241*MoM!AY241/100*$A241</f>
        <v>0.2162716891716962</v>
      </c>
    </row>
    <row r="242" spans="1:47" x14ac:dyDescent="0.45">
      <c r="A242" s="326">
        <f>IF(ToSep25!AZ242=0,0,1)</f>
        <v>1</v>
      </c>
      <c r="B242" s="202" t="s">
        <v>241</v>
      </c>
      <c r="C242" s="202" t="s">
        <v>241</v>
      </c>
      <c r="D242" s="202" t="s">
        <v>241</v>
      </c>
      <c r="E242" s="202" t="s">
        <v>241</v>
      </c>
      <c r="F242" s="202" t="s">
        <v>241</v>
      </c>
      <c r="G242" s="327">
        <f>IF($A242=1,INDEX('2023'!$C:$C,MATCH(Веса!$C242,'2023'!$B:$B,0)),0)</f>
        <v>0.151</v>
      </c>
      <c r="H242" s="326">
        <f>G242*MoM!L242/100*$A242</f>
        <v>0.15429180000000001</v>
      </c>
      <c r="I242" s="326">
        <f>H242*MoM!M242/100*$A242</f>
        <v>0.15038821746</v>
      </c>
      <c r="J242" s="326">
        <f>I242*MoM!N242/100*$A242</f>
        <v>0.14987689752063602</v>
      </c>
      <c r="K242" s="326">
        <f>J242*MoM!O242/100*$A242</f>
        <v>0.14921743917154523</v>
      </c>
      <c r="L242" s="326">
        <f>K242*MoM!P242/100*$A242</f>
        <v>0.14712839502314359</v>
      </c>
      <c r="M242" s="326">
        <f>L242*MoM!Q242/100*$A242</f>
        <v>0.14455364811023858</v>
      </c>
      <c r="N242" s="326">
        <f>M242*MoM!R242/100*$A242</f>
        <v>0.14394652278817557</v>
      </c>
      <c r="O242" s="326">
        <f>N242*MoM!S242/100*$A242</f>
        <v>0.14445033561793419</v>
      </c>
      <c r="P242" s="326">
        <f>O242*MoM!T242/100*$A242</f>
        <v>0.14460923098711392</v>
      </c>
      <c r="Q242" s="326">
        <f>P242*MoM!U242/100*$A242</f>
        <v>0.14815215714629823</v>
      </c>
      <c r="R242" s="326">
        <f>Q242*MoM!V242/100*$A242</f>
        <v>0.147441026791996</v>
      </c>
      <c r="S242" s="327">
        <f>IF($A242=1,INDEX('2024'!$B:$B,MATCH(Веса!D242,'2024'!$A:$A,0)),0)</f>
        <v>0.127</v>
      </c>
      <c r="T242" s="326">
        <f>S242*MoM!X242/100*$A242</f>
        <v>0.12697460000000002</v>
      </c>
      <c r="U242" s="326">
        <f>T242*MoM!Y242/100*$A242</f>
        <v>0.12595880320000002</v>
      </c>
      <c r="V242" s="326">
        <f>U242*MoM!Z242/100*$A242</f>
        <v>0.12594620731968001</v>
      </c>
      <c r="W242" s="326">
        <f>V242*MoM!AA242/100*$A242</f>
        <v>0.12681523615018581</v>
      </c>
      <c r="X242" s="326">
        <f>W242*MoM!AB242/100*$A242</f>
        <v>0.12628261215835501</v>
      </c>
      <c r="Y242" s="326">
        <f>X242*MoM!AC242/100*$A242</f>
        <v>0.12464093820029641</v>
      </c>
      <c r="Z242" s="326">
        <f>Y242*MoM!AD242/100*$A242</f>
        <v>0.12461601001265636</v>
      </c>
      <c r="AA242" s="326">
        <f>Z242*MoM!AE242/100*$A242</f>
        <v>0.12366892833656017</v>
      </c>
      <c r="AB242" s="326">
        <f>AA242*MoM!AF242/100*$A242</f>
        <v>0.12234567080335898</v>
      </c>
      <c r="AC242" s="326">
        <f>AB242*MoM!AG242/100*$A242</f>
        <v>0.12179511528474386</v>
      </c>
      <c r="AD242" s="326">
        <f>AC242*MoM!AH242/100*$A242</f>
        <v>0.12082075436246592</v>
      </c>
      <c r="AE242" s="327">
        <f>IF($A242=1,INDEX('2025'!$C:$C,MATCH(Веса!$E242,'2025'!$B:$B,0)),0)</f>
        <v>9.0999999999999998E-2</v>
      </c>
      <c r="AF242" s="326">
        <f>AE242*MoM!AJ242/100*$A242</f>
        <v>9.2301300000000003E-2</v>
      </c>
      <c r="AG242" s="326">
        <f>AF242*MoM!AK242/100*$A242</f>
        <v>9.0150679710000001E-2</v>
      </c>
      <c r="AH242" s="326">
        <f>AG242*MoM!AL242/100*$A242</f>
        <v>8.9483564680145997E-2</v>
      </c>
      <c r="AI242" s="326">
        <f>AH242*MoM!AM242/100*$A242</f>
        <v>8.7935499011179474E-2</v>
      </c>
      <c r="AJ242" s="326">
        <f>AI242*MoM!AN242/100*$A242</f>
        <v>8.6748369774528558E-2</v>
      </c>
      <c r="AK242" s="326">
        <f>AJ242*MoM!AO242/100*$A242</f>
        <v>8.508280107485762E-2</v>
      </c>
      <c r="AL242" s="326">
        <f>AK242*MoM!AP242/100*$A242</f>
        <v>8.4325564145291382E-2</v>
      </c>
      <c r="AM242" s="326">
        <f>AL242*MoM!AQ242/100*$A242</f>
        <v>8.4654433845458024E-2</v>
      </c>
      <c r="AN242" s="326">
        <f>AM242*MoM!AR242/100*$A242</f>
        <v>8.3680907856235262E-2</v>
      </c>
      <c r="AO242" s="326">
        <f>AN242*MoM!AS242/100*$A242</f>
        <v>8.3580490766807791E-2</v>
      </c>
      <c r="AP242" s="326">
        <f>AO242*MoM!AT242/100*$A242</f>
        <v>8.4190628349405494E-2</v>
      </c>
      <c r="AQ242" s="327">
        <f>IF($A242=1,INDEX('2026'!$C:$C, MATCH(Веса!$F242,'2026'!$B:$B,0)),0)</f>
        <v>7.8E-2</v>
      </c>
      <c r="AR242" s="326">
        <f>AQ242*MoM!AV242/100*$A242</f>
        <v>7.8530400000000014E-2</v>
      </c>
      <c r="AS242" s="326">
        <f>AR242*MoM!AW242/100*$A242</f>
        <v>7.7697977760000023E-2</v>
      </c>
      <c r="AT242" s="326">
        <f>AS242*MoM!AX242/100*$A242</f>
        <v>7.6874379195744025E-2</v>
      </c>
      <c r="AU242" s="326">
        <f>AT242*MoM!AY242/100*$A242</f>
        <v>7.6259384162178076E-2</v>
      </c>
    </row>
    <row r="243" spans="1:47" s="328" customFormat="1" x14ac:dyDescent="0.45">
      <c r="A243" s="326">
        <f>IF(ToSep25!AZ243=0,0,1)</f>
        <v>0</v>
      </c>
      <c r="B243" s="202" t="s">
        <v>242</v>
      </c>
      <c r="C243" s="202" t="s">
        <v>242</v>
      </c>
      <c r="D243" s="202" t="s">
        <v>242</v>
      </c>
      <c r="E243" s="202" t="s">
        <v>242</v>
      </c>
      <c r="F243" s="202" t="s">
        <v>242</v>
      </c>
      <c r="G243" s="327">
        <f>IF($A243=1,INDEX('2023'!$C:$C,MATCH(Веса!$C243,'2023'!$B:$B,0)),0)</f>
        <v>0</v>
      </c>
      <c r="H243" s="328">
        <f>G243*MoM!L243/100*$A243</f>
        <v>0</v>
      </c>
      <c r="I243" s="328">
        <f>H243*MoM!M243/100*$A243</f>
        <v>0</v>
      </c>
      <c r="J243" s="328">
        <f>I243*MoM!N243/100*$A243</f>
        <v>0</v>
      </c>
      <c r="K243" s="328">
        <f>J243*MoM!O243/100*$A243</f>
        <v>0</v>
      </c>
      <c r="L243" s="328">
        <f>K243*MoM!P243/100*$A243</f>
        <v>0</v>
      </c>
      <c r="M243" s="328">
        <f>L243*MoM!Q243/100*$A243</f>
        <v>0</v>
      </c>
      <c r="N243" s="328">
        <f>M243*MoM!R243/100*$A243</f>
        <v>0</v>
      </c>
      <c r="O243" s="328">
        <f>N243*MoM!S243/100*$A243</f>
        <v>0</v>
      </c>
      <c r="P243" s="328">
        <f>O243*MoM!T243/100*$A243</f>
        <v>0</v>
      </c>
      <c r="Q243" s="328">
        <f>P243*MoM!U243/100*$A243</f>
        <v>0</v>
      </c>
      <c r="R243" s="328">
        <f>Q243*MoM!V243/100*$A243</f>
        <v>0</v>
      </c>
      <c r="S243" s="327">
        <f>IF($A243=1,INDEX('2024'!$B:$B,MATCH(Веса!D243,'2024'!$A:$A,0)),0)</f>
        <v>0</v>
      </c>
      <c r="T243" s="328">
        <f>S243*MoM!X243/100*$A243</f>
        <v>0</v>
      </c>
      <c r="U243" s="328">
        <f>T243*MoM!Y243/100*$A243</f>
        <v>0</v>
      </c>
      <c r="V243" s="328">
        <f>U243*MoM!Z243/100*$A243</f>
        <v>0</v>
      </c>
      <c r="W243" s="328">
        <f>V243*MoM!AA243/100*$A243</f>
        <v>0</v>
      </c>
      <c r="X243" s="328">
        <f>W243*MoM!AB243/100*$A243</f>
        <v>0</v>
      </c>
      <c r="Y243" s="328">
        <f>X243*MoM!AC243/100*$A243</f>
        <v>0</v>
      </c>
      <c r="Z243" s="328">
        <f>Y243*MoM!AD243/100*$A243</f>
        <v>0</v>
      </c>
      <c r="AA243" s="328">
        <f>Z243*MoM!AE243/100*$A243</f>
        <v>0</v>
      </c>
      <c r="AB243" s="328">
        <f>AA243*MoM!AF243/100*$A243</f>
        <v>0</v>
      </c>
      <c r="AC243" s="328">
        <f>AB243*MoM!AG243/100*$A243</f>
        <v>0</v>
      </c>
      <c r="AD243" s="328">
        <f>AC243*MoM!AH243/100*$A243</f>
        <v>0</v>
      </c>
      <c r="AE243" s="327">
        <f>IF($A243=1,INDEX('2025'!$C:$C,MATCH(Веса!$E243,'2025'!$B:$B,0)),0)</f>
        <v>0</v>
      </c>
      <c r="AF243" s="328">
        <f>AE243*MoM!AJ243/100*$A243</f>
        <v>0</v>
      </c>
      <c r="AG243" s="328">
        <f>AF243*MoM!AK243/100*$A243</f>
        <v>0</v>
      </c>
      <c r="AH243" s="328">
        <f>AG243*MoM!AL243/100*$A243</f>
        <v>0</v>
      </c>
      <c r="AI243" s="328">
        <f>AH243*MoM!AM243/100*$A243</f>
        <v>0</v>
      </c>
      <c r="AJ243" s="328">
        <f>AI243*MoM!AN243/100*$A243</f>
        <v>0</v>
      </c>
      <c r="AK243" s="328">
        <f>AJ243*MoM!AO243/100*$A243</f>
        <v>0</v>
      </c>
      <c r="AL243" s="328">
        <f>AK243*MoM!AP243/100*$A243</f>
        <v>0</v>
      </c>
      <c r="AM243" s="328">
        <f>AL243*MoM!AQ243/100*$A243</f>
        <v>0</v>
      </c>
      <c r="AN243" s="328">
        <f>AM243*MoM!AR243/100*$A243</f>
        <v>0</v>
      </c>
      <c r="AO243" s="328">
        <f>AN243*MoM!AS243/100*$A243</f>
        <v>0</v>
      </c>
      <c r="AP243" s="328">
        <f>AO243*MoM!AT243/100*$A243</f>
        <v>0</v>
      </c>
      <c r="AQ243" s="327">
        <f>IF($A243=1,INDEX('2026'!$C:$C, MATCH(Веса!$F243,'2026'!$B:$B,0)),0)</f>
        <v>0</v>
      </c>
      <c r="AR243" s="326">
        <f>AQ243*MoM!AV243/100*$A243</f>
        <v>0</v>
      </c>
      <c r="AS243" s="326">
        <f>AR243*MoM!AW243/100*$A243</f>
        <v>0</v>
      </c>
      <c r="AT243" s="326">
        <f>AS243*MoM!AX243/100*$A243</f>
        <v>0</v>
      </c>
      <c r="AU243" s="326">
        <f>AT243*MoM!AY243/100*$A243</f>
        <v>0</v>
      </c>
    </row>
    <row r="244" spans="1:47" x14ac:dyDescent="0.45">
      <c r="A244" s="326">
        <f>IF(ToSep25!AZ244=0,0,1)</f>
        <v>1</v>
      </c>
      <c r="B244" s="202" t="s">
        <v>243</v>
      </c>
      <c r="C244" s="202" t="s">
        <v>243</v>
      </c>
      <c r="D244" s="202" t="s">
        <v>243</v>
      </c>
      <c r="E244" s="202" t="s">
        <v>243</v>
      </c>
      <c r="F244" s="202" t="s">
        <v>243</v>
      </c>
      <c r="G244" s="327">
        <f>IF($A244=1,INDEX('2023'!$C:$C,MATCH(Веса!$C244,'2023'!$B:$B,0)),0)</f>
        <v>5.3999999999999999E-2</v>
      </c>
      <c r="H244" s="326">
        <f>G244*MoM!L244/100*$A244</f>
        <v>5.4183599999999998E-2</v>
      </c>
      <c r="I244" s="326">
        <f>H244*MoM!M244/100*$A244</f>
        <v>5.3533396799999994E-2</v>
      </c>
      <c r="J244" s="326">
        <f>I244*MoM!N244/100*$A244</f>
        <v>5.3501276761919986E-2</v>
      </c>
      <c r="K244" s="326">
        <f>J244*MoM!O244/100*$A244</f>
        <v>5.3501276761919986E-2</v>
      </c>
      <c r="L244" s="326">
        <f>K244*MoM!P244/100*$A244</f>
        <v>5.3094667058529395E-2</v>
      </c>
      <c r="M244" s="326">
        <f>L244*MoM!Q244/100*$A244</f>
        <v>5.3137142792176212E-2</v>
      </c>
      <c r="N244" s="326">
        <f>M244*MoM!R244/100*$A244</f>
        <v>5.3408142220416316E-2</v>
      </c>
      <c r="O244" s="326">
        <f>N244*MoM!S244/100*$A244</f>
        <v>5.3974268527952729E-2</v>
      </c>
      <c r="P244" s="326">
        <f>O244*MoM!T244/100*$A244</f>
        <v>5.4368280688206781E-2</v>
      </c>
      <c r="Q244" s="326">
        <f>P244*MoM!U244/100*$A244</f>
        <v>5.6178744435124071E-2</v>
      </c>
      <c r="R244" s="326">
        <f>Q244*MoM!V244/100*$A244</f>
        <v>5.6414695161751592E-2</v>
      </c>
      <c r="S244" s="327">
        <f>IF($A244=1,INDEX('2024'!$B:$B,MATCH(Веса!D244,'2024'!$A:$A,0)),0)</f>
        <v>4.9000000000000002E-2</v>
      </c>
      <c r="T244" s="326">
        <f>S244*MoM!X244/100*$A244</f>
        <v>4.9259700000000003E-2</v>
      </c>
      <c r="U244" s="326">
        <f>T244*MoM!Y244/100*$A244</f>
        <v>4.9417331039999998E-2</v>
      </c>
      <c r="V244" s="326">
        <f>U244*MoM!Z244/100*$A244</f>
        <v>4.9382738908272002E-2</v>
      </c>
      <c r="W244" s="326">
        <f>V244*MoM!AA244/100*$A244</f>
        <v>4.9733356354520725E-2</v>
      </c>
      <c r="X244" s="326">
        <f>W244*MoM!AB244/100*$A244</f>
        <v>4.9723409683249821E-2</v>
      </c>
      <c r="Y244" s="326">
        <f>X244*MoM!AC244/100*$A244</f>
        <v>5.0046611846190948E-2</v>
      </c>
      <c r="Z244" s="326">
        <f>Y244*MoM!AD244/100*$A244</f>
        <v>4.9976546589606284E-2</v>
      </c>
      <c r="AA244" s="326">
        <f>Z244*MoM!AE244/100*$A244</f>
        <v>5.012147857471614E-2</v>
      </c>
      <c r="AB244" s="326">
        <f>AA244*MoM!AF244/100*$A244</f>
        <v>5.0311940193300063E-2</v>
      </c>
      <c r="AC244" s="326">
        <f>AB244*MoM!AG244/100*$A244</f>
        <v>5.0357220939474034E-2</v>
      </c>
      <c r="AD244" s="326">
        <f>AC244*MoM!AH244/100*$A244</f>
        <v>5.110250780937825E-2</v>
      </c>
      <c r="AE244" s="327">
        <f>IF($A244=1,INDEX('2025'!$C:$C,MATCH(Веса!$E244,'2025'!$B:$B,0)),0)</f>
        <v>4.8000000000000001E-2</v>
      </c>
      <c r="AF244" s="326">
        <f>AE244*MoM!AJ244/100*$A244</f>
        <v>4.8561600000000003E-2</v>
      </c>
      <c r="AG244" s="326">
        <f>AF244*MoM!AK244/100*$A244</f>
        <v>4.8304223520000002E-2</v>
      </c>
      <c r="AH244" s="326">
        <f>AG244*MoM!AL244/100*$A244</f>
        <v>4.7743894527168006E-2</v>
      </c>
      <c r="AI244" s="326">
        <f>AH244*MoM!AM244/100*$A244</f>
        <v>4.7003864161996908E-2</v>
      </c>
      <c r="AJ244" s="326">
        <f>AI244*MoM!AN244/100*$A244</f>
        <v>4.6026183787427372E-2</v>
      </c>
      <c r="AK244" s="326">
        <f>AJ244*MoM!AO244/100*$A244</f>
        <v>4.5395625069539619E-2</v>
      </c>
      <c r="AL244" s="326">
        <f>AK244*MoM!AP244/100*$A244</f>
        <v>4.5036999631490257E-2</v>
      </c>
      <c r="AM244" s="326">
        <f>AL244*MoM!AQ244/100*$A244</f>
        <v>4.4730748033996119E-2</v>
      </c>
      <c r="AN244" s="326">
        <f>AM244*MoM!AR244/100*$A244</f>
        <v>4.4690490360765528E-2</v>
      </c>
      <c r="AO244" s="326">
        <f>AN244*MoM!AS244/100*$A244</f>
        <v>4.4467037908961699E-2</v>
      </c>
      <c r="AP244" s="326">
        <f>AO244*MoM!AT244/100*$A244</f>
        <v>4.4218022496671512E-2</v>
      </c>
      <c r="AQ244" s="327">
        <f>IF($A244=1,INDEX('2026'!$C:$C, MATCH(Веса!$F244,'2026'!$B:$B,0)),0)</f>
        <v>4.2000000000000003E-2</v>
      </c>
      <c r="AR244" s="326">
        <f>AQ244*MoM!AV244/100*$A244</f>
        <v>4.2562800000000005E-2</v>
      </c>
      <c r="AS244" s="326">
        <f>AR244*MoM!AW244/100*$A244</f>
        <v>4.2226553880000003E-2</v>
      </c>
      <c r="AT244" s="326">
        <f>AS244*MoM!AX244/100*$A244</f>
        <v>4.2142100772240003E-2</v>
      </c>
      <c r="AU244" s="326">
        <f>AT244*MoM!AY244/100*$A244</f>
        <v>4.1391971378494131E-2</v>
      </c>
    </row>
    <row r="245" spans="1:47" x14ac:dyDescent="0.45">
      <c r="A245" s="326">
        <f>IF(ToSep25!AZ245=0,0,1)</f>
        <v>1</v>
      </c>
      <c r="B245" s="202" t="s">
        <v>244</v>
      </c>
      <c r="C245" s="202" t="s">
        <v>244</v>
      </c>
      <c r="D245" s="202" t="s">
        <v>244</v>
      </c>
      <c r="E245" s="202" t="s">
        <v>244</v>
      </c>
      <c r="F245" s="202" t="s">
        <v>244</v>
      </c>
      <c r="G245" s="327">
        <f>IF($A245=1,INDEX('2023'!$C:$C,MATCH(Веса!$C245,'2023'!$B:$B,0)),0)</f>
        <v>0.16200000000000001</v>
      </c>
      <c r="H245" s="326">
        <f>G245*MoM!L245/100*$A245</f>
        <v>0.16201620000000003</v>
      </c>
      <c r="I245" s="326">
        <f>H245*MoM!M245/100*$A245</f>
        <v>0.16319891826000002</v>
      </c>
      <c r="J245" s="326">
        <f>I245*MoM!N245/100*$A245</f>
        <v>0.16385171393304002</v>
      </c>
      <c r="K245" s="326">
        <f>J245*MoM!O245/100*$A245</f>
        <v>0.16206573025116988</v>
      </c>
      <c r="L245" s="326">
        <f>K245*MoM!P245/100*$A245</f>
        <v>0.16164435935251681</v>
      </c>
      <c r="M245" s="326">
        <f>L245*MoM!Q245/100*$A245</f>
        <v>0.16062599988859597</v>
      </c>
      <c r="N245" s="326">
        <f>M245*MoM!R245/100*$A245</f>
        <v>0.16314782808684691</v>
      </c>
      <c r="O245" s="326">
        <f>N245*MoM!S245/100*$A245</f>
        <v>0.16614974812364491</v>
      </c>
      <c r="P245" s="326">
        <f>O245*MoM!T245/100*$A245</f>
        <v>0.168342924798877</v>
      </c>
      <c r="Q245" s="326">
        <f>P245*MoM!U245/100*$A245</f>
        <v>0.17075022862350095</v>
      </c>
      <c r="R245" s="326">
        <f>Q245*MoM!V245/100*$A245</f>
        <v>0.17063070346346451</v>
      </c>
      <c r="S245" s="327">
        <f>IF($A245=1,INDEX('2024'!$B:$B,MATCH(Веса!D245,'2024'!$A:$A,0)),0)</f>
        <v>0.156</v>
      </c>
      <c r="T245" s="326">
        <f>S245*MoM!X245/100*$A245</f>
        <v>0.16019639999999999</v>
      </c>
      <c r="U245" s="326">
        <f>T245*MoM!Y245/100*$A245</f>
        <v>0.16102942127999997</v>
      </c>
      <c r="V245" s="326">
        <f>U245*MoM!Z245/100*$A245</f>
        <v>0.16096500951148798</v>
      </c>
      <c r="W245" s="326">
        <f>V245*MoM!AA245/100*$A245</f>
        <v>0.16193079956855691</v>
      </c>
      <c r="X245" s="326">
        <f>W245*MoM!AB245/100*$A245</f>
        <v>0.16155835872954921</v>
      </c>
      <c r="Y245" s="326">
        <f>X245*MoM!AC245/100*$A245</f>
        <v>0.16194609879050012</v>
      </c>
      <c r="Z245" s="326">
        <f>Y245*MoM!AD245/100*$A245</f>
        <v>0.16248052091650877</v>
      </c>
      <c r="AA245" s="326">
        <f>Z245*MoM!AE245/100*$A245</f>
        <v>0.16217180792676744</v>
      </c>
      <c r="AB245" s="326">
        <f>AA245*MoM!AF245/100*$A245</f>
        <v>0.16384217754841315</v>
      </c>
      <c r="AC245" s="326">
        <f>AB245*MoM!AG245/100*$A245</f>
        <v>0.16574274680797474</v>
      </c>
      <c r="AD245" s="326">
        <f>AC245*MoM!AH245/100*$A245</f>
        <v>0.16977029555540851</v>
      </c>
      <c r="AE245" s="327">
        <f>IF($A245=1,INDEX('2025'!$C:$C,MATCH(Веса!$E245,'2025'!$B:$B,0)),0)</f>
        <v>0.16700000000000001</v>
      </c>
      <c r="AF245" s="326">
        <f>AE245*MoM!AJ245/100*$A245</f>
        <v>0.1675344</v>
      </c>
      <c r="AG245" s="326">
        <f>AF245*MoM!AK245/100*$A245</f>
        <v>0.1671993312</v>
      </c>
      <c r="AH245" s="326">
        <f>AG245*MoM!AL245/100*$A245</f>
        <v>0.16741669033055998</v>
      </c>
      <c r="AI245" s="326">
        <f>AH245*MoM!AM245/100*$A245</f>
        <v>0.16582623177241967</v>
      </c>
      <c r="AJ245" s="326">
        <f>AI245*MoM!AN245/100*$A245</f>
        <v>0.16494735274402586</v>
      </c>
      <c r="AK245" s="326">
        <f>AJ245*MoM!AO245/100*$A245</f>
        <v>0.16280303715835351</v>
      </c>
      <c r="AL245" s="326">
        <f>AK245*MoM!AP245/100*$A245</f>
        <v>0.1661567797238156</v>
      </c>
      <c r="AM245" s="326">
        <f>AL245*MoM!AQ245/100*$A245</f>
        <v>0.16640601489340132</v>
      </c>
      <c r="AN245" s="326">
        <f>AM245*MoM!AR245/100*$A245</f>
        <v>0.16590679684872112</v>
      </c>
      <c r="AO245" s="326">
        <f>AN245*MoM!AS245/100*$A245</f>
        <v>0.16315274402103236</v>
      </c>
      <c r="AP245" s="326">
        <f>AO245*MoM!AT245/100*$A245</f>
        <v>0.1633811578626618</v>
      </c>
      <c r="AQ245" s="327">
        <f>IF($A245=1,INDEX('2026'!$C:$C, MATCH(Веса!$F245,'2026'!$B:$B,0)),0)</f>
        <v>0.154</v>
      </c>
      <c r="AR245" s="326">
        <f>AQ245*MoM!AV245/100*$A245</f>
        <v>0.15726480000000001</v>
      </c>
      <c r="AS245" s="326">
        <f>AR245*MoM!AW245/100*$A245</f>
        <v>0.15583369032000002</v>
      </c>
      <c r="AT245" s="326">
        <f>AS245*MoM!AX245/100*$A245</f>
        <v>0.15789069503222403</v>
      </c>
      <c r="AU245" s="326">
        <f>AT245*MoM!AY245/100*$A245</f>
        <v>0.15446446695002478</v>
      </c>
    </row>
    <row r="246" spans="1:47" x14ac:dyDescent="0.45">
      <c r="A246" s="326">
        <f>IF(ToSep25!AZ246=0,0,1)</f>
        <v>1</v>
      </c>
      <c r="B246" s="202" t="s">
        <v>245</v>
      </c>
      <c r="C246" s="202" t="s">
        <v>245</v>
      </c>
      <c r="D246" s="202" t="s">
        <v>245</v>
      </c>
      <c r="E246" s="202" t="s">
        <v>245</v>
      </c>
      <c r="F246" s="202" t="s">
        <v>245</v>
      </c>
      <c r="G246" s="327">
        <f>IF($A246=1,INDEX('2023'!$C:$C,MATCH(Веса!$C246,'2023'!$B:$B,0)),0)</f>
        <v>6.7000000000000004E-2</v>
      </c>
      <c r="H246" s="326">
        <f>G246*MoM!L246/100*$A246</f>
        <v>6.7469000000000015E-2</v>
      </c>
      <c r="I246" s="326">
        <f>H246*MoM!M246/100*$A246</f>
        <v>6.6241064200000019E-2</v>
      </c>
      <c r="J246" s="326">
        <f>I246*MoM!N246/100*$A246</f>
        <v>6.5949603517520022E-2</v>
      </c>
      <c r="K246" s="326">
        <f>J246*MoM!O246/100*$A246</f>
        <v>6.5784729508726214E-2</v>
      </c>
      <c r="L246" s="326">
        <f>K246*MoM!P246/100*$A246</f>
        <v>6.5422913496428217E-2</v>
      </c>
      <c r="M246" s="326">
        <f>L246*MoM!Q246/100*$A246</f>
        <v>6.5370575165631079E-2</v>
      </c>
      <c r="N246" s="326">
        <f>M246*MoM!R246/100*$A246</f>
        <v>6.6253077930367096E-2</v>
      </c>
      <c r="O246" s="326">
        <f>N246*MoM!S246/100*$A246</f>
        <v>6.6836105016154321E-2</v>
      </c>
      <c r="P246" s="326">
        <f>O246*MoM!T246/100*$A246</f>
        <v>6.8306499326509715E-2</v>
      </c>
      <c r="Q246" s="326">
        <f>P246*MoM!U246/100*$A246</f>
        <v>6.8477265574825988E-2</v>
      </c>
      <c r="R246" s="326">
        <f>Q246*MoM!V246/100*$A246</f>
        <v>6.7991076989244725E-2</v>
      </c>
      <c r="S246" s="327">
        <f>IF($A246=1,INDEX('2024'!$B:$B,MATCH(Веса!D246,'2024'!$A:$A,0)),0)</f>
        <v>6.2E-2</v>
      </c>
      <c r="T246" s="326">
        <f>S246*MoM!X246/100*$A246</f>
        <v>6.2272799999999996E-2</v>
      </c>
      <c r="U246" s="326">
        <f>T246*MoM!Y246/100*$A246</f>
        <v>6.2291481839999996E-2</v>
      </c>
      <c r="V246" s="326">
        <f>U246*MoM!Z246/100*$A246</f>
        <v>6.2665230731039995E-2</v>
      </c>
      <c r="W246" s="326">
        <f>V246*MoM!AA246/100*$A246</f>
        <v>6.2220307592849612E-2</v>
      </c>
      <c r="X246" s="326">
        <f>W246*MoM!AB246/100*$A246</f>
        <v>6.2543853192332424E-2</v>
      </c>
      <c r="Y246" s="326">
        <f>X246*MoM!AC246/100*$A246</f>
        <v>6.2781519834463284E-2</v>
      </c>
      <c r="Z246" s="326">
        <f>Y246*MoM!AD246/100*$A246</f>
        <v>6.2957308089999775E-2</v>
      </c>
      <c r="AA246" s="326">
        <f>Z246*MoM!AE246/100*$A246</f>
        <v>6.3234320245595776E-2</v>
      </c>
      <c r="AB246" s="326">
        <f>AA246*MoM!AF246/100*$A246</f>
        <v>6.3202703085472975E-2</v>
      </c>
      <c r="AC246" s="326">
        <f>AB246*MoM!AG246/100*$A246</f>
        <v>6.3461834168123413E-2</v>
      </c>
      <c r="AD246" s="326">
        <f>AC246*MoM!AH246/100*$A246</f>
        <v>6.3144524997282792E-2</v>
      </c>
      <c r="AE246" s="327">
        <f>IF($A246=1,INDEX('2025'!$C:$C,MATCH(Веса!$E246,'2025'!$B:$B,0)),0)</f>
        <v>6.7000000000000004E-2</v>
      </c>
      <c r="AF246" s="326">
        <f>AE246*MoM!AJ246/100*$A246</f>
        <v>6.8353400000000009E-2</v>
      </c>
      <c r="AG246" s="326">
        <f>AF246*MoM!AK246/100*$A246</f>
        <v>6.7034179380000003E-2</v>
      </c>
      <c r="AH246" s="326">
        <f>AG246*MoM!AL246/100*$A246</f>
        <v>6.6745932408665998E-2</v>
      </c>
      <c r="AI246" s="326">
        <f>AH246*MoM!AM246/100*$A246</f>
        <v>6.6045100118375014E-2</v>
      </c>
      <c r="AJ246" s="326">
        <f>AI246*MoM!AN246/100*$A246</f>
        <v>6.5450694217309632E-2</v>
      </c>
      <c r="AK246" s="326">
        <f>AJ246*MoM!AO246/100*$A246</f>
        <v>6.5162711162753476E-2</v>
      </c>
      <c r="AL246" s="326">
        <f>AK246*MoM!AP246/100*$A246</f>
        <v>6.4107075241916875E-2</v>
      </c>
      <c r="AM246" s="326">
        <f>AL246*MoM!AQ246/100*$A246</f>
        <v>6.4440432033174844E-2</v>
      </c>
      <c r="AN246" s="326">
        <f>AM246*MoM!AR246/100*$A246</f>
        <v>6.4214890521058735E-2</v>
      </c>
      <c r="AO246" s="326">
        <f>AN246*MoM!AS246/100*$A246</f>
        <v>6.3405782900493396E-2</v>
      </c>
      <c r="AP246" s="326">
        <f>AO246*MoM!AT246/100*$A246</f>
        <v>6.2759043914908372E-2</v>
      </c>
      <c r="AQ246" s="327">
        <f>IF($A246=1,INDEX('2026'!$C:$C, MATCH(Веса!$F246,'2026'!$B:$B,0)),0)</f>
        <v>6.7000000000000004E-2</v>
      </c>
      <c r="AR246" s="326">
        <f>AQ246*MoM!AV246/100*$A246</f>
        <v>6.7462300000000003E-2</v>
      </c>
      <c r="AS246" s="326">
        <f>AR246*MoM!AW246/100*$A246</f>
        <v>6.7098003579999996E-2</v>
      </c>
      <c r="AT246" s="326">
        <f>AS246*MoM!AX246/100*$A246</f>
        <v>6.6057984524509991E-2</v>
      </c>
      <c r="AU246" s="326">
        <f>AT246*MoM!AY246/100*$A246</f>
        <v>6.5800358384864394E-2</v>
      </c>
    </row>
    <row r="247" spans="1:47" x14ac:dyDescent="0.45">
      <c r="A247" s="326">
        <f>IF(ToSep25!AZ247=0,0,1)</f>
        <v>1</v>
      </c>
      <c r="B247" s="202" t="s">
        <v>246</v>
      </c>
      <c r="C247" s="202" t="s">
        <v>246</v>
      </c>
      <c r="D247" s="202" t="s">
        <v>246</v>
      </c>
      <c r="E247" s="202" t="s">
        <v>246</v>
      </c>
      <c r="F247" s="202" t="s">
        <v>246</v>
      </c>
      <c r="G247" s="327">
        <f>IF($A247=1,INDEX('2023'!$C:$C,MATCH(Веса!$C247,'2023'!$B:$B,0)),0)</f>
        <v>7.4999999999999997E-2</v>
      </c>
      <c r="H247" s="326">
        <f>G247*MoM!L247/100*$A247</f>
        <v>7.4639999999999998E-2</v>
      </c>
      <c r="I247" s="326">
        <f>H247*MoM!M247/100*$A247</f>
        <v>7.3303943999999996E-2</v>
      </c>
      <c r="J247" s="326">
        <f>I247*MoM!N247/100*$A247</f>
        <v>7.2798146786399995E-2</v>
      </c>
      <c r="K247" s="326">
        <f>J247*MoM!O247/100*$A247</f>
        <v>7.2419596423110716E-2</v>
      </c>
      <c r="L247" s="326">
        <f>K247*MoM!P247/100*$A247</f>
        <v>7.181127181315658E-2</v>
      </c>
      <c r="M247" s="326">
        <f>L247*MoM!Q247/100*$A247</f>
        <v>7.1380404182277646E-2</v>
      </c>
      <c r="N247" s="326">
        <f>M247*MoM!R247/100*$A247</f>
        <v>7.2372591800411307E-2</v>
      </c>
      <c r="O247" s="326">
        <f>N247*MoM!S247/100*$A247</f>
        <v>7.3458180677417481E-2</v>
      </c>
      <c r="P247" s="326">
        <f>O247*MoM!T247/100*$A247</f>
        <v>7.452332429724004E-2</v>
      </c>
      <c r="Q247" s="326">
        <f>P247*MoM!U247/100*$A247</f>
        <v>7.4657466280975082E-2</v>
      </c>
      <c r="R247" s="326">
        <f>Q247*MoM!V247/100*$A247</f>
        <v>7.4552945828181713E-2</v>
      </c>
      <c r="S247" s="327">
        <f>IF($A247=1,INDEX('2024'!$B:$B,MATCH(Веса!D247,'2024'!$A:$A,0)),0)</f>
        <v>7.5999999999999998E-2</v>
      </c>
      <c r="T247" s="326">
        <f>S247*MoM!X247/100*$A247</f>
        <v>7.7177999999999997E-2</v>
      </c>
      <c r="U247" s="326">
        <f>T247*MoM!Y247/100*$A247</f>
        <v>7.6830699000000002E-2</v>
      </c>
      <c r="V247" s="326">
        <f>U247*MoM!Z247/100*$A247</f>
        <v>7.7468393801699995E-2</v>
      </c>
      <c r="W247" s="326">
        <f>V247*MoM!AA247/100*$A247</f>
        <v>7.7445153283559484E-2</v>
      </c>
      <c r="X247" s="326">
        <f>W247*MoM!AB247/100*$A247</f>
        <v>7.7104394609111823E-2</v>
      </c>
      <c r="Y247" s="326">
        <f>X247*MoM!AC247/100*$A247</f>
        <v>7.7967963828733874E-2</v>
      </c>
      <c r="Z247" s="326">
        <f>Y247*MoM!AD247/100*$A247</f>
        <v>7.8014744607031117E-2</v>
      </c>
      <c r="AA247" s="326">
        <f>Z247*MoM!AE247/100*$A247</f>
        <v>7.8498436023594714E-2</v>
      </c>
      <c r="AB247" s="326">
        <f>AA247*MoM!AF247/100*$A247</f>
        <v>7.8019595563850783E-2</v>
      </c>
      <c r="AC247" s="326">
        <f>AB247*MoM!AG247/100*$A247</f>
        <v>7.7808942655828398E-2</v>
      </c>
      <c r="AD247" s="326">
        <f>AC247*MoM!AH247/100*$A247</f>
        <v>7.7878970704218647E-2</v>
      </c>
      <c r="AE247" s="327">
        <f>IF($A247=1,INDEX('2025'!$C:$C,MATCH(Веса!$E247,'2025'!$B:$B,0)),0)</f>
        <v>8.1000000000000003E-2</v>
      </c>
      <c r="AF247" s="326">
        <f>AE247*MoM!AJ247/100*$A247</f>
        <v>8.1777599999999992E-2</v>
      </c>
      <c r="AG247" s="326">
        <f>AF247*MoM!AK247/100*$A247</f>
        <v>7.9864004159999988E-2</v>
      </c>
      <c r="AH247" s="326">
        <f>AG247*MoM!AL247/100*$A247</f>
        <v>7.9344888132959979E-2</v>
      </c>
      <c r="AI247" s="326">
        <f>AH247*MoM!AM247/100*$A247</f>
        <v>7.9416298532279647E-2</v>
      </c>
      <c r="AJ247" s="326">
        <f>AI247*MoM!AN247/100*$A247</f>
        <v>7.7526190627211389E-2</v>
      </c>
      <c r="AK247" s="326">
        <f>AJ247*MoM!AO247/100*$A247</f>
        <v>7.651835014905764E-2</v>
      </c>
      <c r="AL247" s="326">
        <f>AK247*MoM!AP247/100*$A247</f>
        <v>7.5783773987626687E-2</v>
      </c>
      <c r="AM247" s="326">
        <f>AL247*MoM!AQ247/100*$A247</f>
        <v>7.5692833458841535E-2</v>
      </c>
      <c r="AN247" s="326">
        <f>AM247*MoM!AR247/100*$A247</f>
        <v>7.6533023910234685E-2</v>
      </c>
      <c r="AO247" s="326">
        <f>AN247*MoM!AS247/100*$A247</f>
        <v>7.5209002596587624E-2</v>
      </c>
      <c r="AP247" s="326">
        <f>AO247*MoM!AT247/100*$A247</f>
        <v>7.5209002596587624E-2</v>
      </c>
      <c r="AQ247" s="327">
        <f>IF($A247=1,INDEX('2026'!$C:$C, MATCH(Веса!$F247,'2026'!$B:$B,0)),0)</f>
        <v>7.5999999999999998E-2</v>
      </c>
      <c r="AR247" s="326">
        <f>AQ247*MoM!AV247/100*$A247</f>
        <v>7.6159599999999994E-2</v>
      </c>
      <c r="AS247" s="326">
        <f>AR247*MoM!AW247/100*$A247</f>
        <v>7.5215220959999995E-2</v>
      </c>
      <c r="AT247" s="326">
        <f>AS247*MoM!AX247/100*$A247</f>
        <v>7.5117441172752E-2</v>
      </c>
      <c r="AU247" s="326">
        <f>AT247*MoM!AY247/100*$A247</f>
        <v>7.4771900943357353E-2</v>
      </c>
    </row>
    <row r="248" spans="1:47" x14ac:dyDescent="0.45">
      <c r="A248" s="326">
        <f>IF(ToSep25!AZ248=0,0,1)</f>
        <v>1</v>
      </c>
      <c r="B248" s="202" t="s">
        <v>247</v>
      </c>
      <c r="C248" s="202" t="s">
        <v>247</v>
      </c>
      <c r="D248" s="202" t="s">
        <v>247</v>
      </c>
      <c r="E248" s="202" t="s">
        <v>247</v>
      </c>
      <c r="F248" s="202" t="s">
        <v>247</v>
      </c>
      <c r="G248" s="327">
        <f>IF($A248=1,INDEX('2023'!$C:$C,MATCH(Веса!$C248,'2023'!$B:$B,0)),0)</f>
        <v>4.2999999999999997E-2</v>
      </c>
      <c r="H248" s="326">
        <f>G248*MoM!L248/100*$A248</f>
        <v>4.2913999999999994E-2</v>
      </c>
      <c r="I248" s="326">
        <f>H248*MoM!M248/100*$A248</f>
        <v>4.262218479999999E-2</v>
      </c>
      <c r="J248" s="326">
        <f>I248*MoM!N248/100*$A248</f>
        <v>4.2703166951119996E-2</v>
      </c>
      <c r="K248" s="326">
        <f>J248*MoM!O248/100*$A248</f>
        <v>4.1977213112950953E-2</v>
      </c>
      <c r="L248" s="326">
        <f>K248*MoM!P248/100*$A248</f>
        <v>4.1805106539187856E-2</v>
      </c>
      <c r="M248" s="326">
        <f>L248*MoM!Q248/100*$A248</f>
        <v>4.1759120921994748E-2</v>
      </c>
      <c r="N248" s="326">
        <f>M248*MoM!R248/100*$A248</f>
        <v>4.2869913538519808E-2</v>
      </c>
      <c r="O248" s="326">
        <f>N248*MoM!S248/100*$A248</f>
        <v>4.3221446829535666E-2</v>
      </c>
      <c r="P248" s="326">
        <f>O248*MoM!T248/100*$A248</f>
        <v>4.376171491490486E-2</v>
      </c>
      <c r="Q248" s="326">
        <f>P248*MoM!U248/100*$A248</f>
        <v>4.3774843429379331E-2</v>
      </c>
      <c r="R248" s="326">
        <f>Q248*MoM!V248/100*$A248</f>
        <v>4.3188260527425644E-2</v>
      </c>
      <c r="S248" s="327">
        <f>IF($A248=1,INDEX('2024'!$B:$B,MATCH(Веса!D248,'2024'!$A:$A,0)),0)</f>
        <v>4.3999999999999997E-2</v>
      </c>
      <c r="T248" s="326">
        <f>S248*MoM!X248/100*$A248</f>
        <v>4.4109999999999996E-2</v>
      </c>
      <c r="U248" s="326">
        <f>T248*MoM!Y248/100*$A248</f>
        <v>4.4180575999999992E-2</v>
      </c>
      <c r="V248" s="326">
        <f>U248*MoM!Z248/100*$A248</f>
        <v>4.3822713334399993E-2</v>
      </c>
      <c r="W248" s="326">
        <f>V248*MoM!AA248/100*$A248</f>
        <v>4.3673716109063031E-2</v>
      </c>
      <c r="X248" s="326">
        <f>W248*MoM!AB248/100*$A248</f>
        <v>4.3878982574775627E-2</v>
      </c>
      <c r="Y248" s="326">
        <f>X248*MoM!AC248/100*$A248</f>
        <v>4.4159808063254188E-2</v>
      </c>
      <c r="Z248" s="326">
        <f>Y248*MoM!AD248/100*$A248</f>
        <v>4.4217215813736416E-2</v>
      </c>
      <c r="AA248" s="326">
        <f>Z248*MoM!AE248/100*$A248</f>
        <v>4.37175612750412E-2</v>
      </c>
      <c r="AB248" s="326">
        <f>AA248*MoM!AF248/100*$A248</f>
        <v>4.3853085714993828E-2</v>
      </c>
      <c r="AC248" s="326">
        <f>AB248*MoM!AG248/100*$A248</f>
        <v>4.4173213240713285E-2</v>
      </c>
      <c r="AD248" s="326">
        <f>AC248*MoM!AH248/100*$A248</f>
        <v>4.3753567714926514E-2</v>
      </c>
      <c r="AE248" s="327">
        <f>IF($A248=1,INDEX('2025'!$C:$C,MATCH(Веса!$E248,'2025'!$B:$B,0)),0)</f>
        <v>4.2000000000000003E-2</v>
      </c>
      <c r="AF248" s="326">
        <f>AE248*MoM!AJ248/100*$A248</f>
        <v>4.2163800000000001E-2</v>
      </c>
      <c r="AG248" s="326">
        <f>AF248*MoM!AK248/100*$A248</f>
        <v>4.1590372319999999E-2</v>
      </c>
      <c r="AH248" s="326">
        <f>AG248*MoM!AL248/100*$A248</f>
        <v>4.1161991485103994E-2</v>
      </c>
      <c r="AI248" s="326">
        <f>AH248*MoM!AM248/100*$A248</f>
        <v>4.0770952565995507E-2</v>
      </c>
      <c r="AJ248" s="326">
        <f>AI248*MoM!AN248/100*$A248</f>
        <v>4.0004458657754788E-2</v>
      </c>
      <c r="AK248" s="326">
        <f>AJ248*MoM!AO248/100*$A248</f>
        <v>3.9420393561351574E-2</v>
      </c>
      <c r="AL248" s="326">
        <f>AK248*MoM!AP248/100*$A248</f>
        <v>3.9136566727709841E-2</v>
      </c>
      <c r="AM248" s="326">
        <f>AL248*MoM!AQ248/100*$A248</f>
        <v>3.8565172853485284E-2</v>
      </c>
      <c r="AN248" s="326">
        <f>AM248*MoM!AR248/100*$A248</f>
        <v>3.8935398512878742E-2</v>
      </c>
      <c r="AO248" s="326">
        <f>AN248*MoM!AS248/100*$A248</f>
        <v>3.8752402139868213E-2</v>
      </c>
      <c r="AP248" s="326">
        <f>AO248*MoM!AT248/100*$A248</f>
        <v>3.9217430965546633E-2</v>
      </c>
      <c r="AQ248" s="327">
        <f>IF($A248=1,INDEX('2026'!$C:$C, MATCH(Веса!$F248,'2026'!$B:$B,0)),0)</f>
        <v>0.04</v>
      </c>
      <c r="AR248" s="326">
        <f>AQ248*MoM!AV248/100*$A248</f>
        <v>4.0267999999999998E-2</v>
      </c>
      <c r="AS248" s="326">
        <f>AR248*MoM!AW248/100*$A248</f>
        <v>3.9982097200000004E-2</v>
      </c>
      <c r="AT248" s="326">
        <f>AS248*MoM!AX248/100*$A248</f>
        <v>3.9946113312520001E-2</v>
      </c>
      <c r="AU248" s="326">
        <f>AT248*MoM!AY248/100*$A248</f>
        <v>3.975836657995116E-2</v>
      </c>
    </row>
    <row r="249" spans="1:47" x14ac:dyDescent="0.45">
      <c r="A249" s="326">
        <f>IF(ToSep25!AZ249=0,0,1)</f>
        <v>1</v>
      </c>
      <c r="B249" s="202" t="s">
        <v>248</v>
      </c>
      <c r="C249" s="202" t="s">
        <v>248</v>
      </c>
      <c r="D249" s="202" t="s">
        <v>248</v>
      </c>
      <c r="E249" s="202" t="s">
        <v>248</v>
      </c>
      <c r="F249" s="202" t="s">
        <v>248</v>
      </c>
      <c r="G249" s="327">
        <f>IF($A249=1,INDEX('2023'!$C:$C,MATCH(Веса!$C249,'2023'!$B:$B,0)),0)</f>
        <v>9.1999999999999998E-2</v>
      </c>
      <c r="H249" s="326">
        <f>G249*MoM!L249/100*$A249</f>
        <v>9.1972399999999996E-2</v>
      </c>
      <c r="I249" s="326">
        <f>H249*MoM!M249/100*$A249</f>
        <v>9.214714755999999E-2</v>
      </c>
      <c r="J249" s="326">
        <f>I249*MoM!N249/100*$A249</f>
        <v>9.2285368281339986E-2</v>
      </c>
      <c r="K249" s="326">
        <f>J249*MoM!O249/100*$A249</f>
        <v>9.2571452923012137E-2</v>
      </c>
      <c r="L249" s="326">
        <f>K249*MoM!P249/100*$A249</f>
        <v>9.2886195862950383E-2</v>
      </c>
      <c r="M249" s="326">
        <f>L249*MoM!Q249/100*$A249</f>
        <v>9.2719000710397056E-2</v>
      </c>
      <c r="N249" s="326">
        <f>M249*MoM!R249/100*$A249</f>
        <v>9.292298251195992E-2</v>
      </c>
      <c r="O249" s="326">
        <f>N249*MoM!S249/100*$A249</f>
        <v>9.3675658670306791E-2</v>
      </c>
      <c r="P249" s="326">
        <f>O249*MoM!T249/100*$A249</f>
        <v>9.4200242358860514E-2</v>
      </c>
      <c r="Q249" s="326">
        <f>P249*MoM!U249/100*$A249</f>
        <v>9.4577043328295959E-2</v>
      </c>
      <c r="R249" s="326">
        <f>Q249*MoM!V249/100*$A249</f>
        <v>9.4671620371624243E-2</v>
      </c>
      <c r="S249" s="327">
        <f>IF($A249=1,INDEX('2024'!$B:$B,MATCH(Веса!D249,'2024'!$A:$A,0)),0)</f>
        <v>8.5000000000000006E-2</v>
      </c>
      <c r="T249" s="326">
        <f>S249*MoM!X249/100*$A249</f>
        <v>8.5305999999999993E-2</v>
      </c>
      <c r="U249" s="326">
        <f>T249*MoM!Y249/100*$A249</f>
        <v>8.5459550800000006E-2</v>
      </c>
      <c r="V249" s="326">
        <f>U249*MoM!Z249/100*$A249</f>
        <v>8.5459550800000006E-2</v>
      </c>
      <c r="W249" s="326">
        <f>V249*MoM!AA249/100*$A249</f>
        <v>8.5724475407480016E-2</v>
      </c>
      <c r="X249" s="326">
        <f>W249*MoM!AB249/100*$A249</f>
        <v>8.5990221281243201E-2</v>
      </c>
      <c r="Y249" s="326">
        <f>X249*MoM!AC249/100*$A249</f>
        <v>8.623959292295881E-2</v>
      </c>
      <c r="Z249" s="326">
        <f>Y249*MoM!AD249/100*$A249</f>
        <v>8.6377576271635531E-2</v>
      </c>
      <c r="AA249" s="326">
        <f>Z249*MoM!AE249/100*$A249</f>
        <v>8.6852652941129524E-2</v>
      </c>
      <c r="AB249" s="326">
        <f>AA249*MoM!AF249/100*$A249</f>
        <v>8.7095840369364699E-2</v>
      </c>
      <c r="AC249" s="326">
        <f>AB249*MoM!AG249/100*$A249</f>
        <v>8.7522609987174593E-2</v>
      </c>
      <c r="AD249" s="326">
        <f>AC249*MoM!AH249/100*$A249</f>
        <v>8.7933966254114301E-2</v>
      </c>
      <c r="AE249" s="327">
        <f>IF($A249=1,INDEX('2025'!$C:$C,MATCH(Веса!$E249,'2025'!$B:$B,0)),0)</f>
        <v>8.4000000000000005E-2</v>
      </c>
      <c r="AF249" s="326">
        <f>AE249*MoM!AJ249/100*$A249</f>
        <v>8.4293999999999994E-2</v>
      </c>
      <c r="AG249" s="326">
        <f>AF249*MoM!AK249/100*$A249</f>
        <v>8.505264600000001E-2</v>
      </c>
      <c r="AH249" s="326">
        <f>AG249*MoM!AL249/100*$A249</f>
        <v>8.5511930288400026E-2</v>
      </c>
      <c r="AI249" s="326">
        <f>AH249*MoM!AM249/100*$A249</f>
        <v>8.5845426816524795E-2</v>
      </c>
      <c r="AJ249" s="326">
        <f>AI249*MoM!AN249/100*$A249</f>
        <v>8.5948441328704633E-2</v>
      </c>
      <c r="AK249" s="326">
        <f>AJ249*MoM!AO249/100*$A249</f>
        <v>8.5819518666711558E-2</v>
      </c>
      <c r="AL249" s="326">
        <f>AK249*MoM!AP249/100*$A249</f>
        <v>8.6162796741378417E-2</v>
      </c>
      <c r="AM249" s="326">
        <f>AL249*MoM!AQ249/100*$A249</f>
        <v>8.6102482783659451E-2</v>
      </c>
      <c r="AN249" s="326">
        <f>AM249*MoM!AR249/100*$A249</f>
        <v>8.6102482783659451E-2</v>
      </c>
      <c r="AO249" s="326">
        <f>AN249*MoM!AS249/100*$A249</f>
        <v>8.6085262287102712E-2</v>
      </c>
      <c r="AP249" s="326">
        <f>AO249*MoM!AT249/100*$A249</f>
        <v>8.6154130496932393E-2</v>
      </c>
      <c r="AQ249" s="327">
        <f>IF($A249=1,INDEX('2026'!$C:$C, MATCH(Веса!$F249,'2026'!$B:$B,0)),0)</f>
        <v>8.1000000000000003E-2</v>
      </c>
      <c r="AR249" s="326">
        <f>AQ249*MoM!AV249/100*$A249</f>
        <v>8.0797500000000008E-2</v>
      </c>
      <c r="AS249" s="326">
        <f>AR249*MoM!AW249/100*$A249</f>
        <v>8.0757101250000005E-2</v>
      </c>
      <c r="AT249" s="326">
        <f>AS249*MoM!AX249/100*$A249</f>
        <v>8.081363122087501E-2</v>
      </c>
      <c r="AU249" s="326">
        <f>AT249*MoM!AY249/100*$A249</f>
        <v>8.0975258483316756E-2</v>
      </c>
    </row>
    <row r="250" spans="1:47" x14ac:dyDescent="0.45">
      <c r="A250" s="326">
        <f>IF(ToSep25!AZ250=0,0,1)</f>
        <v>1</v>
      </c>
      <c r="B250" s="202" t="s">
        <v>249</v>
      </c>
      <c r="C250" s="202" t="s">
        <v>249</v>
      </c>
      <c r="D250" s="202" t="s">
        <v>249</v>
      </c>
      <c r="E250" s="202" t="s">
        <v>249</v>
      </c>
      <c r="F250" s="202" t="s">
        <v>249</v>
      </c>
      <c r="G250" s="327">
        <f>IF($A250=1,INDEX('2023'!$C:$C,MATCH(Веса!$C250,'2023'!$B:$B,0)),0)</f>
        <v>1.6E-2</v>
      </c>
      <c r="H250" s="326">
        <f>G250*MoM!L250/100*$A250</f>
        <v>1.5977600000000002E-2</v>
      </c>
      <c r="I250" s="326">
        <f>H250*MoM!M250/100*$A250</f>
        <v>1.5996773120000002E-2</v>
      </c>
      <c r="J250" s="326">
        <f>I250*MoM!N250/100*$A250</f>
        <v>1.6121547950336001E-2</v>
      </c>
      <c r="K250" s="326">
        <f>J250*MoM!O250/100*$A250</f>
        <v>1.6160239665416808E-2</v>
      </c>
      <c r="L250" s="326">
        <f>K250*MoM!P250/100*$A250</f>
        <v>1.6142463401784851E-2</v>
      </c>
      <c r="M250" s="326">
        <f>L250*MoM!Q250/100*$A250</f>
        <v>1.6176362574928597E-2</v>
      </c>
      <c r="N250" s="326">
        <f>M250*MoM!R250/100*$A250</f>
        <v>1.6242685661485803E-2</v>
      </c>
      <c r="O250" s="326">
        <f>N250*MoM!S250/100*$A250</f>
        <v>1.6336893238322422E-2</v>
      </c>
      <c r="P250" s="326">
        <f>O250*MoM!T250/100*$A250</f>
        <v>1.6485558966791155E-2</v>
      </c>
      <c r="Q250" s="326">
        <f>P250*MoM!U250/100*$A250</f>
        <v>1.664711744466571E-2</v>
      </c>
      <c r="R250" s="326">
        <f>Q250*MoM!V250/100*$A250</f>
        <v>1.6678746967810573E-2</v>
      </c>
      <c r="S250" s="327">
        <f>IF($A250=1,INDEX('2024'!$B:$B,MATCH(Веса!D250,'2024'!$A:$A,0)),0)</f>
        <v>1.4E-2</v>
      </c>
      <c r="T250" s="326">
        <f>S250*MoM!X250/100*$A250</f>
        <v>1.4056000000000003E-2</v>
      </c>
      <c r="U250" s="326">
        <f>T250*MoM!Y250/100*$A250</f>
        <v>1.4148769600000001E-2</v>
      </c>
      <c r="V250" s="326">
        <f>U250*MoM!Z250/100*$A250</f>
        <v>1.42336622176E-2</v>
      </c>
      <c r="W250" s="326">
        <f>V250*MoM!AA250/100*$A250</f>
        <v>1.4276363204252801E-2</v>
      </c>
      <c r="X250" s="326">
        <f>W250*MoM!AB250/100*$A250</f>
        <v>1.4302060658020456E-2</v>
      </c>
      <c r="Y250" s="326">
        <f>X250*MoM!AC250/100*$A250</f>
        <v>1.4353548076389328E-2</v>
      </c>
      <c r="Z250" s="326">
        <f>Y250*MoM!AD250/100*$A250</f>
        <v>1.4432492590809469E-2</v>
      </c>
      <c r="AA250" s="326">
        <f>Z250*MoM!AE250/100*$A250</f>
        <v>1.4436822338586713E-2</v>
      </c>
      <c r="AB250" s="326">
        <f>AA250*MoM!AF250/100*$A250</f>
        <v>1.4490238581239484E-2</v>
      </c>
      <c r="AC250" s="326">
        <f>AB250*MoM!AG250/100*$A250</f>
        <v>1.4574281965010673E-2</v>
      </c>
      <c r="AD250" s="326">
        <f>AC250*MoM!AH250/100*$A250</f>
        <v>1.4705450502695769E-2</v>
      </c>
      <c r="AE250" s="327">
        <f>IF($A250=1,INDEX('2025'!$C:$C,MATCH(Веса!$E250,'2025'!$B:$B,0)),0)</f>
        <v>1.4999999999999999E-2</v>
      </c>
      <c r="AF250" s="326">
        <f>AE250*MoM!AJ250/100*$A250</f>
        <v>1.51965E-2</v>
      </c>
      <c r="AG250" s="326">
        <f>AF250*MoM!AK250/100*$A250</f>
        <v>1.5328709550000002E-2</v>
      </c>
      <c r="AH250" s="326">
        <f>AG250*MoM!AL250/100*$A250</f>
        <v>1.5425280420165001E-2</v>
      </c>
      <c r="AI250" s="326">
        <f>AH250*MoM!AM250/100*$A250</f>
        <v>1.5568735528072537E-2</v>
      </c>
      <c r="AJ250" s="326">
        <f>AI250*MoM!AN250/100*$A250</f>
        <v>1.5718195389142032E-2</v>
      </c>
      <c r="AK250" s="326">
        <f>AJ250*MoM!AO250/100*$A250</f>
        <v>1.5801501824704484E-2</v>
      </c>
      <c r="AL250" s="326">
        <f>AK250*MoM!AP250/100*$A250</f>
        <v>1.582678422762401E-2</v>
      </c>
      <c r="AM250" s="326">
        <f>AL250*MoM!AQ250/100*$A250</f>
        <v>1.5883760650843456E-2</v>
      </c>
      <c r="AN250" s="326">
        <f>AM250*MoM!AR250/100*$A250</f>
        <v>1.5923470052470565E-2</v>
      </c>
      <c r="AO250" s="326">
        <f>AN250*MoM!AS250/100*$A250</f>
        <v>1.6003087402732919E-2</v>
      </c>
      <c r="AP250" s="326">
        <f>AO250*MoM!AT250/100*$A250</f>
        <v>1.6121510249513141E-2</v>
      </c>
      <c r="AQ250" s="327">
        <f>IF($A250=1,INDEX('2026'!$C:$C, MATCH(Веса!$F250,'2026'!$B:$B,0)),0)</f>
        <v>1.7000000000000001E-2</v>
      </c>
      <c r="AR250" s="326">
        <f>AQ250*MoM!AV250/100*$A250</f>
        <v>1.7170000000000001E-2</v>
      </c>
      <c r="AS250" s="326">
        <f>AR250*MoM!AW250/100*$A250</f>
        <v>1.7298775000000002E-2</v>
      </c>
      <c r="AT250" s="326">
        <f>AS250*MoM!AX250/100*$A250</f>
        <v>1.7395648140000001E-2</v>
      </c>
      <c r="AU250" s="326">
        <f>AT250*MoM!AY250/100*$A250</f>
        <v>1.7506980288096E-2</v>
      </c>
    </row>
    <row r="251" spans="1:47" x14ac:dyDescent="0.45">
      <c r="A251" s="326">
        <f>IF(ToSep25!AZ251=0,0,1)</f>
        <v>1</v>
      </c>
      <c r="B251" s="202" t="s">
        <v>250</v>
      </c>
      <c r="C251" s="202" t="s">
        <v>250</v>
      </c>
      <c r="D251" s="202" t="s">
        <v>250</v>
      </c>
      <c r="E251" s="202" t="s">
        <v>250</v>
      </c>
      <c r="F251" s="202" t="s">
        <v>250</v>
      </c>
      <c r="G251" s="327">
        <f>IF($A251=1,INDEX('2023'!$C:$C,MATCH(Веса!$C251,'2023'!$B:$B,0)),0)</f>
        <v>2.1999999999999999E-2</v>
      </c>
      <c r="H251" s="326">
        <f>G251*MoM!L251/100*$A251</f>
        <v>2.1989000000000002E-2</v>
      </c>
      <c r="I251" s="326">
        <f>H251*MoM!M251/100*$A251</f>
        <v>2.1841673699999998E-2</v>
      </c>
      <c r="J251" s="326">
        <f>I251*MoM!N251/100*$A251</f>
        <v>2.1968355407459995E-2</v>
      </c>
      <c r="K251" s="326">
        <f>J251*MoM!O251/100*$A251</f>
        <v>2.2317652258438608E-2</v>
      </c>
      <c r="L251" s="326">
        <f>K251*MoM!P251/100*$A251</f>
        <v>2.2380141684762239E-2</v>
      </c>
      <c r="M251" s="326">
        <f>L251*MoM!Q251/100*$A251</f>
        <v>2.2536802676555574E-2</v>
      </c>
      <c r="N251" s="326">
        <f>M251*MoM!R251/100*$A251</f>
        <v>2.2647233009670694E-2</v>
      </c>
      <c r="O251" s="326">
        <f>N251*MoM!S251/100*$A251</f>
        <v>2.2837469766951932E-2</v>
      </c>
      <c r="P251" s="326">
        <f>O251*MoM!T251/100*$A251</f>
        <v>2.2812348550208285E-2</v>
      </c>
      <c r="Q251" s="326">
        <f>P251*MoM!U251/100*$A251</f>
        <v>2.2805504845643223E-2</v>
      </c>
      <c r="R251" s="326">
        <f>Q251*MoM!V251/100*$A251</f>
        <v>2.2917251819386874E-2</v>
      </c>
      <c r="S251" s="327">
        <f>IF($A251=1,INDEX('2024'!$B:$B,MATCH(Веса!D251,'2024'!$A:$A,0)),0)</f>
        <v>2.1000000000000001E-2</v>
      </c>
      <c r="T251" s="326">
        <f>S251*MoM!X251/100*$A251</f>
        <v>2.0937000000000001E-2</v>
      </c>
      <c r="U251" s="326">
        <f>T251*MoM!Y251/100*$A251</f>
        <v>2.0777878799999996E-2</v>
      </c>
      <c r="V251" s="326">
        <f>U251*MoM!Z251/100*$A251</f>
        <v>2.0748789769679997E-2</v>
      </c>
      <c r="W251" s="326">
        <f>V251*MoM!AA251/100*$A251</f>
        <v>2.071559170604851E-2</v>
      </c>
      <c r="X251" s="326">
        <f>W251*MoM!AB251/100*$A251</f>
        <v>2.0902032031402947E-2</v>
      </c>
      <c r="Y251" s="326">
        <f>X251*MoM!AC251/100*$A251</f>
        <v>2.091039284421551E-2</v>
      </c>
      <c r="Z251" s="326">
        <f>Y251*MoM!AD251/100*$A251</f>
        <v>2.0876936215664766E-2</v>
      </c>
      <c r="AA251" s="326">
        <f>Z251*MoM!AE251/100*$A251</f>
        <v>2.081013001977464E-2</v>
      </c>
      <c r="AB251" s="326">
        <f>AA251*MoM!AF251/100*$A251</f>
        <v>2.0693593291663901E-2</v>
      </c>
      <c r="AC251" s="326">
        <f>AB251*MoM!AG251/100*$A251</f>
        <v>2.0828101648059719E-2</v>
      </c>
      <c r="AD251" s="326">
        <f>AC251*MoM!AH251/100*$A251</f>
        <v>2.0930159346135211E-2</v>
      </c>
      <c r="AE251" s="327">
        <f>IF($A251=1,INDEX('2025'!$C:$C,MATCH(Веса!$E251,'2025'!$B:$B,0)),0)</f>
        <v>2.1000000000000001E-2</v>
      </c>
      <c r="AF251" s="326">
        <f>AE251*MoM!AJ251/100*$A251</f>
        <v>2.1098699999999998E-2</v>
      </c>
      <c r="AG251" s="326">
        <f>AF251*MoM!AK251/100*$A251</f>
        <v>2.0986876889999995E-2</v>
      </c>
      <c r="AH251" s="326">
        <f>AG251*MoM!AL251/100*$A251</f>
        <v>2.0988975577688994E-2</v>
      </c>
      <c r="AI251" s="326">
        <f>AH251*MoM!AM251/100*$A251</f>
        <v>2.0881931802242779E-2</v>
      </c>
      <c r="AJ251" s="326">
        <f>AI251*MoM!AN251/100*$A251</f>
        <v>2.0973812302172646E-2</v>
      </c>
      <c r="AK251" s="326">
        <f>AJ251*MoM!AO251/100*$A251</f>
        <v>2.1028344214158293E-2</v>
      </c>
      <c r="AL251" s="326">
        <f>AK251*MoM!AP251/100*$A251</f>
        <v>2.109984058448643E-2</v>
      </c>
      <c r="AM251" s="326">
        <f>AL251*MoM!AQ251/100*$A251</f>
        <v>2.1057640903317458E-2</v>
      </c>
      <c r="AN251" s="326">
        <f>AM251*MoM!AR251/100*$A251</f>
        <v>2.1059746667407793E-2</v>
      </c>
      <c r="AO251" s="326">
        <f>AN251*MoM!AS251/100*$A251</f>
        <v>2.0882844795401569E-2</v>
      </c>
      <c r="AP251" s="326">
        <f>AO251*MoM!AT251/100*$A251</f>
        <v>2.0784695424863182E-2</v>
      </c>
      <c r="AQ251" s="327">
        <f>IF($A251=1,INDEX('2026'!$C:$C, MATCH(Веса!$F251,'2026'!$B:$B,0)),0)</f>
        <v>0.02</v>
      </c>
      <c r="AR251" s="326">
        <f>AQ251*MoM!AV251/100*$A251</f>
        <v>1.9924000000000001E-2</v>
      </c>
      <c r="AS251" s="326">
        <f>AR251*MoM!AW251/100*$A251</f>
        <v>1.9830357200000003E-2</v>
      </c>
      <c r="AT251" s="326">
        <f>AS251*MoM!AX251/100*$A251</f>
        <v>2.0014779521960003E-2</v>
      </c>
      <c r="AU251" s="326">
        <f>AT251*MoM!AY251/100*$A251</f>
        <v>2.0012778044007806E-2</v>
      </c>
    </row>
    <row r="252" spans="1:47" x14ac:dyDescent="0.45">
      <c r="A252" s="326">
        <f>IF(ToSep25!AZ252=0,0,1)</f>
        <v>1</v>
      </c>
      <c r="B252" s="202" t="s">
        <v>251</v>
      </c>
      <c r="C252" s="202" t="s">
        <v>251</v>
      </c>
      <c r="D252" s="202" t="s">
        <v>251</v>
      </c>
      <c r="E252" s="202" t="s">
        <v>251</v>
      </c>
      <c r="F252" s="202" t="s">
        <v>251</v>
      </c>
      <c r="G252" s="327">
        <f>IF($A252=1,INDEX('2023'!$C:$C,MATCH(Веса!$C252,'2023'!$B:$B,0)),0)</f>
        <v>3.4000000000000002E-2</v>
      </c>
      <c r="H252" s="326">
        <f>G252*MoM!L252/100*$A252</f>
        <v>3.3564800000000006E-2</v>
      </c>
      <c r="I252" s="326">
        <f>H252*MoM!M252/100*$A252</f>
        <v>3.3678920320000007E-2</v>
      </c>
      <c r="J252" s="326">
        <f>I252*MoM!N252/100*$A252</f>
        <v>3.3631769831552007E-2</v>
      </c>
      <c r="K252" s="326">
        <f>J252*MoM!O252/100*$A252</f>
        <v>3.3530874522057351E-2</v>
      </c>
      <c r="L252" s="326">
        <f>K252*MoM!P252/100*$A252</f>
        <v>3.351075599734412E-2</v>
      </c>
      <c r="M252" s="326">
        <f>L252*MoM!Q252/100*$A252</f>
        <v>3.3685011928530309E-2</v>
      </c>
      <c r="N252" s="326">
        <f>M252*MoM!R252/100*$A252</f>
        <v>3.3725433942844545E-2</v>
      </c>
      <c r="O252" s="326">
        <f>N252*MoM!S252/100*$A252</f>
        <v>3.3850218048433071E-2</v>
      </c>
      <c r="P252" s="326">
        <f>O252*MoM!T252/100*$A252</f>
        <v>3.3904378397310558E-2</v>
      </c>
      <c r="Q252" s="326">
        <f>P252*MoM!U252/100*$A252</f>
        <v>3.3972187154105181E-2</v>
      </c>
      <c r="R252" s="326">
        <f>Q252*MoM!V252/100*$A252</f>
        <v>3.4271142401061307E-2</v>
      </c>
      <c r="S252" s="327">
        <f>IF($A252=1,INDEX('2024'!$B:$B,MATCH(Веса!D252,'2024'!$A:$A,0)),0)</f>
        <v>3.1E-2</v>
      </c>
      <c r="T252" s="326">
        <f>S252*MoM!X252/100*$A252</f>
        <v>3.0857400000000004E-2</v>
      </c>
      <c r="U252" s="326">
        <f>T252*MoM!Y252/100*$A252</f>
        <v>3.0841971300000007E-2</v>
      </c>
      <c r="V252" s="326">
        <f>U252*MoM!Z252/100*$A252</f>
        <v>3.0826550314350009E-2</v>
      </c>
      <c r="W252" s="326">
        <f>V252*MoM!AA252/100*$A252</f>
        <v>3.074023597346983E-2</v>
      </c>
      <c r="X252" s="326">
        <f>W252*MoM!AB252/100*$A252</f>
        <v>3.0721791831885746E-2</v>
      </c>
      <c r="Y252" s="326">
        <f>X252*MoM!AC252/100*$A252</f>
        <v>3.0694142219237049E-2</v>
      </c>
      <c r="Z252" s="326">
        <f>Y252*MoM!AD252/100*$A252</f>
        <v>3.0255215985501956E-2</v>
      </c>
      <c r="AA252" s="326">
        <f>Z252*MoM!AE252/100*$A252</f>
        <v>3.0460951454203373E-2</v>
      </c>
      <c r="AB252" s="326">
        <f>AA252*MoM!AF252/100*$A252</f>
        <v>3.0424398312458328E-2</v>
      </c>
      <c r="AC252" s="326">
        <f>AB252*MoM!AG252/100*$A252</f>
        <v>3.0716472536257929E-2</v>
      </c>
      <c r="AD252" s="326">
        <f>AC252*MoM!AH252/100*$A252</f>
        <v>3.0777905481330445E-2</v>
      </c>
      <c r="AE252" s="327">
        <f>IF($A252=1,INDEX('2025'!$C:$C,MATCH(Веса!$E252,'2025'!$B:$B,0)),0)</f>
        <v>3.1E-2</v>
      </c>
      <c r="AF252" s="326">
        <f>AE252*MoM!AJ252/100*$A252</f>
        <v>3.1220100000000001E-2</v>
      </c>
      <c r="AG252" s="326">
        <f>AF252*MoM!AK252/100*$A252</f>
        <v>3.122946603E-2</v>
      </c>
      <c r="AH252" s="326">
        <f>AG252*MoM!AL252/100*$A252</f>
        <v>3.1501162384461004E-2</v>
      </c>
      <c r="AI252" s="326">
        <f>AH252*MoM!AM252/100*$A252</f>
        <v>3.1167250063185718E-2</v>
      </c>
      <c r="AJ252" s="326">
        <f>AI252*MoM!AN252/100*$A252</f>
        <v>3.1348020113552193E-2</v>
      </c>
      <c r="AK252" s="326">
        <f>AJ252*MoM!AO252/100*$A252</f>
        <v>3.125084125120018E-2</v>
      </c>
      <c r="AL252" s="326">
        <f>AK252*MoM!AP252/100*$A252</f>
        <v>3.1160213811571698E-2</v>
      </c>
      <c r="AM252" s="326">
        <f>AL252*MoM!AQ252/100*$A252</f>
        <v>3.1197606068145586E-2</v>
      </c>
      <c r="AN252" s="326">
        <f>AM252*MoM!AR252/100*$A252</f>
        <v>3.1157049180256999E-2</v>
      </c>
      <c r="AO252" s="326">
        <f>AN252*MoM!AS252/100*$A252</f>
        <v>3.1035536688453998E-2</v>
      </c>
      <c r="AP252" s="326">
        <f>AO252*MoM!AT252/100*$A252</f>
        <v>3.0992086937090161E-2</v>
      </c>
      <c r="AQ252" s="327">
        <f>IF($A252=1,INDEX('2026'!$C:$C, MATCH(Веса!$F252,'2026'!$B:$B,0)),0)</f>
        <v>2.9000000000000001E-2</v>
      </c>
      <c r="AR252" s="326">
        <f>AQ252*MoM!AV252/100*$A252</f>
        <v>2.9150800000000001E-2</v>
      </c>
      <c r="AS252" s="326">
        <f>AR252*MoM!AW252/100*$A252</f>
        <v>2.9034196799999999E-2</v>
      </c>
      <c r="AT252" s="326">
        <f>AS252*MoM!AX252/100*$A252</f>
        <v>2.9034196799999999E-2</v>
      </c>
      <c r="AU252" s="326">
        <f>AT252*MoM!AY252/100*$A252</f>
        <v>2.9179367783999998E-2</v>
      </c>
    </row>
    <row r="253" spans="1:47" x14ac:dyDescent="0.45">
      <c r="A253" s="326">
        <f>IF(ToSep25!AZ253=0,0,1)</f>
        <v>1</v>
      </c>
      <c r="B253" s="202" t="s">
        <v>252</v>
      </c>
      <c r="C253" s="202" t="s">
        <v>252</v>
      </c>
      <c r="D253" s="202" t="s">
        <v>252</v>
      </c>
      <c r="E253" s="202" t="s">
        <v>252</v>
      </c>
      <c r="F253" s="202" t="s">
        <v>252</v>
      </c>
      <c r="G253" s="327">
        <f>IF($A253=1,INDEX('2023'!$C:$C,MATCH(Веса!$C253,'2023'!$B:$B,0)),0)</f>
        <v>2.1000000000000001E-2</v>
      </c>
      <c r="H253" s="326">
        <f>G253*MoM!L253/100*$A253</f>
        <v>2.0953800000000002E-2</v>
      </c>
      <c r="I253" s="326">
        <f>H253*MoM!M253/100*$A253</f>
        <v>2.0555677800000002E-2</v>
      </c>
      <c r="J253" s="326">
        <f>I253*MoM!N253/100*$A253</f>
        <v>2.0666678460120002E-2</v>
      </c>
      <c r="K253" s="326">
        <f>J253*MoM!O253/100*$A253</f>
        <v>2.0790678530880721E-2</v>
      </c>
      <c r="L253" s="326">
        <f>K253*MoM!P253/100*$A253</f>
        <v>2.0971557434099383E-2</v>
      </c>
      <c r="M253" s="326">
        <f>L253*MoM!Q253/100*$A253</f>
        <v>2.0921225696257543E-2</v>
      </c>
      <c r="N253" s="326">
        <f>M253*MoM!R253/100*$A253</f>
        <v>2.1128345830650489E-2</v>
      </c>
      <c r="O253" s="326">
        <f>N253*MoM!S253/100*$A253</f>
        <v>2.129525976271263E-2</v>
      </c>
      <c r="P253" s="326">
        <f>O253*MoM!T253/100*$A253</f>
        <v>2.1199431093780422E-2</v>
      </c>
      <c r="Q253" s="326">
        <f>P253*MoM!U253/100*$A253</f>
        <v>2.1371146485640043E-2</v>
      </c>
      <c r="R253" s="326">
        <f>Q253*MoM!V253/100*$A253</f>
        <v>2.1510058937796703E-2</v>
      </c>
      <c r="S253" s="327">
        <f>IF($A253=1,INDEX('2024'!$B:$B,MATCH(Веса!D253,'2024'!$A:$A,0)),0)</f>
        <v>1.9E-2</v>
      </c>
      <c r="T253" s="326">
        <f>S253*MoM!X253/100*$A253</f>
        <v>1.9060799999999999E-2</v>
      </c>
      <c r="U253" s="326">
        <f>T253*MoM!Y253/100*$A253</f>
        <v>1.9158010079999999E-2</v>
      </c>
      <c r="V253" s="326">
        <f>U253*MoM!Z253/100*$A253</f>
        <v>1.9119694059839997E-2</v>
      </c>
      <c r="W253" s="326">
        <f>V253*MoM!AA253/100*$A253</f>
        <v>1.9167493294989596E-2</v>
      </c>
      <c r="X253" s="326">
        <f>W253*MoM!AB253/100*$A253</f>
        <v>1.9125324809740617E-2</v>
      </c>
      <c r="Y253" s="326">
        <f>X253*MoM!AC253/100*$A253</f>
        <v>1.9100461887487957E-2</v>
      </c>
      <c r="Z253" s="326">
        <f>Y253*MoM!AD253/100*$A253</f>
        <v>1.9201694335491643E-2</v>
      </c>
      <c r="AA253" s="326">
        <f>Z253*MoM!AE253/100*$A253</f>
        <v>1.9172891793988404E-2</v>
      </c>
      <c r="AB253" s="326">
        <f>AA253*MoM!AF253/100*$A253</f>
        <v>1.9138380588759222E-2</v>
      </c>
      <c r="AC253" s="326">
        <f>AB253*MoM!AG253/100*$A253</f>
        <v>1.9590046370653938E-2</v>
      </c>
      <c r="AD253" s="326">
        <f>AC253*MoM!AH253/100*$A253</f>
        <v>1.9727176695248518E-2</v>
      </c>
      <c r="AE253" s="327">
        <f>IF($A253=1,INDEX('2025'!$C:$C,MATCH(Веса!$E253,'2025'!$B:$B,0)),0)</f>
        <v>1.9E-2</v>
      </c>
      <c r="AF253" s="326">
        <f>AE253*MoM!AJ253/100*$A253</f>
        <v>1.89848E-2</v>
      </c>
      <c r="AG253" s="326">
        <f>AF253*MoM!AK253/100*$A253</f>
        <v>1.9034160479999999E-2</v>
      </c>
      <c r="AH253" s="326">
        <f>AG253*MoM!AL253/100*$A253</f>
        <v>1.9171206435455997E-2</v>
      </c>
      <c r="AI253" s="326">
        <f>AH253*MoM!AM253/100*$A253</f>
        <v>1.913478114322863E-2</v>
      </c>
      <c r="AJ253" s="326">
        <f>AI253*MoM!AN253/100*$A253</f>
        <v>1.8985529850311447E-2</v>
      </c>
      <c r="AK253" s="326">
        <f>AJ253*MoM!AO253/100*$A253</f>
        <v>1.9012109592101881E-2</v>
      </c>
      <c r="AL253" s="326">
        <f>AK253*MoM!AP253/100*$A253</f>
        <v>1.8877123613997959E-2</v>
      </c>
      <c r="AM253" s="326">
        <f>AL253*MoM!AQ253/100*$A253</f>
        <v>1.8963958382622347E-2</v>
      </c>
      <c r="AN253" s="326">
        <f>AM253*MoM!AR253/100*$A253</f>
        <v>1.9123255633036376E-2</v>
      </c>
      <c r="AO253" s="326">
        <f>AN253*MoM!AS253/100*$A253</f>
        <v>1.8826845170724311E-2</v>
      </c>
      <c r="AP253" s="326">
        <f>AO253*MoM!AT253/100*$A253</f>
        <v>1.8777895373280427E-2</v>
      </c>
      <c r="AQ253" s="327">
        <f>IF($A253=1,INDEX('2026'!$C:$C, MATCH(Веса!$F253,'2026'!$B:$B,0)),0)</f>
        <v>1.9E-2</v>
      </c>
      <c r="AR253" s="326">
        <f>AQ253*MoM!AV253/100*$A253</f>
        <v>1.9138699999999998E-2</v>
      </c>
      <c r="AS253" s="326">
        <f>AR253*MoM!AW253/100*$A253</f>
        <v>1.922482415E-2</v>
      </c>
      <c r="AT253" s="326">
        <f>AS253*MoM!AX253/100*$A253</f>
        <v>1.925558386864E-2</v>
      </c>
      <c r="AU253" s="326">
        <f>AT253*MoM!AY253/100*$A253</f>
        <v>1.9197817117034079E-2</v>
      </c>
    </row>
    <row r="254" spans="1:47" x14ac:dyDescent="0.45">
      <c r="A254" s="326">
        <f>IF(ToSep25!AZ254=0,0,1)</f>
        <v>1</v>
      </c>
      <c r="B254" s="210" t="s">
        <v>253</v>
      </c>
      <c r="C254" s="210" t="s">
        <v>253</v>
      </c>
      <c r="D254" s="210" t="s">
        <v>253</v>
      </c>
      <c r="E254" s="210" t="s">
        <v>253</v>
      </c>
      <c r="F254" s="210" t="s">
        <v>253</v>
      </c>
      <c r="G254" s="327">
        <f>IF($A254=1,INDEX('2023'!$C:$C,MATCH(Веса!$C254,'2023'!$B:$B,0)),0)</f>
        <v>6.6000000000000003E-2</v>
      </c>
      <c r="H254" s="326">
        <f>G254*MoM!L254/100*$A254</f>
        <v>6.60858E-2</v>
      </c>
      <c r="I254" s="326">
        <f>H254*MoM!M254/100*$A254</f>
        <v>6.5861108279999997E-2</v>
      </c>
      <c r="J254" s="326">
        <f>I254*MoM!N254/100*$A254</f>
        <v>6.6809508239231985E-2</v>
      </c>
      <c r="K254" s="326">
        <f>J254*MoM!O254/100*$A254</f>
        <v>6.7657988993870224E-2</v>
      </c>
      <c r="L254" s="326">
        <f>K254*MoM!P254/100*$A254</f>
        <v>6.7718881183964713E-2</v>
      </c>
      <c r="M254" s="326">
        <f>L254*MoM!Q254/100*$A254</f>
        <v>6.8260632233436425E-2</v>
      </c>
      <c r="N254" s="326">
        <f>M254*MoM!R254/100*$A254</f>
        <v>6.9291367780161317E-2</v>
      </c>
      <c r="O254" s="326">
        <f>N254*MoM!S254/100*$A254</f>
        <v>7.0517824989870179E-2</v>
      </c>
      <c r="P254" s="326">
        <f>O254*MoM!T254/100*$A254</f>
        <v>7.1533281669724308E-2</v>
      </c>
      <c r="Q254" s="326">
        <f>P254*MoM!U254/100*$A254</f>
        <v>7.2127007907583029E-2</v>
      </c>
      <c r="R254" s="326">
        <f>Q254*MoM!V254/100*$A254</f>
        <v>7.1773585568835882E-2</v>
      </c>
      <c r="S254" s="327">
        <f>IF($A254=1,INDEX('2024'!$B:$B,MATCH(Веса!D254,'2024'!$A:$A,0)),0)</f>
        <v>7.2999999999999995E-2</v>
      </c>
      <c r="T254" s="326">
        <f>S254*MoM!X254/100*$A254</f>
        <v>7.3109499999999994E-2</v>
      </c>
      <c r="U254" s="326">
        <f>T254*MoM!Y254/100*$A254</f>
        <v>7.3204542349999985E-2</v>
      </c>
      <c r="V254" s="326">
        <f>U254*MoM!Z254/100*$A254</f>
        <v>7.3490040065164977E-2</v>
      </c>
      <c r="W254" s="326">
        <f>V254*MoM!AA254/100*$A254</f>
        <v>7.3784000225425639E-2</v>
      </c>
      <c r="X254" s="326">
        <f>W254*MoM!AB254/100*$A254</f>
        <v>7.3665945825064971E-2</v>
      </c>
      <c r="Y254" s="326">
        <f>X254*MoM!AC254/100*$A254</f>
        <v>7.3931143230035204E-2</v>
      </c>
      <c r="Z254" s="326">
        <f>Y254*MoM!AD254/100*$A254</f>
        <v>7.3709349800345103E-2</v>
      </c>
      <c r="AA254" s="326">
        <f>Z254*MoM!AE254/100*$A254</f>
        <v>7.4210573378987454E-2</v>
      </c>
      <c r="AB254" s="326">
        <f>AA254*MoM!AF254/100*$A254</f>
        <v>7.415862597762217E-2</v>
      </c>
      <c r="AC254" s="326">
        <f>AB254*MoM!AG254/100*$A254</f>
        <v>7.4811221886225243E-2</v>
      </c>
      <c r="AD254" s="326">
        <f>AC254*MoM!AH254/100*$A254</f>
        <v>7.5708956548859951E-2</v>
      </c>
      <c r="AE254" s="327">
        <f>IF($A254=1,INDEX('2025'!$C:$C,MATCH(Веса!$E254,'2025'!$B:$B,0)),0)</f>
        <v>7.6999999999999999E-2</v>
      </c>
      <c r="AF254" s="326">
        <f>AE254*MoM!AJ254/100*$A254</f>
        <v>7.7808500000000003E-2</v>
      </c>
      <c r="AG254" s="326">
        <f>AF254*MoM!AK254/100*$A254</f>
        <v>7.8003021249999999E-2</v>
      </c>
      <c r="AH254" s="326">
        <f>AG254*MoM!AL254/100*$A254</f>
        <v>7.7995220947874991E-2</v>
      </c>
      <c r="AI254" s="326">
        <f>AH254*MoM!AM254/100*$A254</f>
        <v>7.75584477105669E-2</v>
      </c>
      <c r="AJ254" s="326">
        <f>AI254*MoM!AN254/100*$A254</f>
        <v>7.7077585334761375E-2</v>
      </c>
      <c r="AK254" s="326">
        <f>AJ254*MoM!AO254/100*$A254</f>
        <v>7.6198900861945085E-2</v>
      </c>
      <c r="AL254" s="326">
        <f>AK254*MoM!AP254/100*$A254</f>
        <v>7.5238794711084578E-2</v>
      </c>
      <c r="AM254" s="326">
        <f>AL254*MoM!AQ254/100*$A254</f>
        <v>7.4456311246089285E-2</v>
      </c>
      <c r="AN254" s="326">
        <f>AM254*MoM!AR254/100*$A254</f>
        <v>7.3763867551500648E-2</v>
      </c>
      <c r="AO254" s="326">
        <f>AN254*MoM!AS254/100*$A254</f>
        <v>7.3343413506457095E-2</v>
      </c>
      <c r="AP254" s="326">
        <f>AO254*MoM!AT254/100*$A254</f>
        <v>7.2903353025418352E-2</v>
      </c>
      <c r="AQ254" s="327">
        <f>IF($A254=1,INDEX('2026'!$C:$C, MATCH(Веса!$F254,'2026'!$B:$B,0)),0)</f>
        <v>6.7000000000000004E-2</v>
      </c>
      <c r="AR254" s="326">
        <f>AQ254*MoM!AV254/100*$A254</f>
        <v>6.7087099999999997E-2</v>
      </c>
      <c r="AS254" s="326">
        <f>AR254*MoM!AW254/100*$A254</f>
        <v>6.6624199009999996E-2</v>
      </c>
      <c r="AT254" s="326">
        <f>AS254*MoM!AX254/100*$A254</f>
        <v>6.6830734026931002E-2</v>
      </c>
      <c r="AU254" s="326">
        <f>AT254*MoM!AY254/100*$A254</f>
        <v>6.6449798842977498E-2</v>
      </c>
    </row>
    <row r="255" spans="1:47" x14ac:dyDescent="0.45">
      <c r="A255" s="326">
        <f>IF(ToSep25!AZ255=0,0,1)</f>
        <v>1</v>
      </c>
      <c r="B255" s="202" t="s">
        <v>254</v>
      </c>
      <c r="C255" s="202" t="s">
        <v>254</v>
      </c>
      <c r="D255" s="202" t="s">
        <v>254</v>
      </c>
      <c r="E255" s="202" t="s">
        <v>254</v>
      </c>
      <c r="F255" s="202" t="s">
        <v>254</v>
      </c>
      <c r="G255" s="327">
        <f>IF($A255=1,INDEX('2023'!$C:$C,MATCH(Веса!$C255,'2023'!$B:$B,0)),0)</f>
        <v>5.3999999999999999E-2</v>
      </c>
      <c r="H255" s="326">
        <f>G255*MoM!L255/100*$A255</f>
        <v>5.48154E-2</v>
      </c>
      <c r="I255" s="326">
        <f>H255*MoM!M255/100*$A255</f>
        <v>5.4925030800000003E-2</v>
      </c>
      <c r="J255" s="326">
        <f>I255*MoM!N255/100*$A255</f>
        <v>5.5732428752760008E-2</v>
      </c>
      <c r="K255" s="326">
        <f>J255*MoM!O255/100*$A255</f>
        <v>5.6657587070055825E-2</v>
      </c>
      <c r="L255" s="326">
        <f>K255*MoM!P255/100*$A255</f>
        <v>5.71391765601513E-2</v>
      </c>
      <c r="M255" s="326">
        <f>L255*MoM!Q255/100*$A255</f>
        <v>5.7322021925143775E-2</v>
      </c>
      <c r="N255" s="326">
        <f>M255*MoM!R255/100*$A255</f>
        <v>5.7820723515892535E-2</v>
      </c>
      <c r="O255" s="326">
        <f>N255*MoM!S255/100*$A255</f>
        <v>5.8132955422878357E-2</v>
      </c>
      <c r="P255" s="326">
        <f>O255*MoM!T255/100*$A255</f>
        <v>5.8167835196132084E-2</v>
      </c>
      <c r="Q255" s="326">
        <f>P255*MoM!U255/100*$A255</f>
        <v>5.8266720515965514E-2</v>
      </c>
      <c r="R255" s="326">
        <f>Q255*MoM!V255/100*$A255</f>
        <v>5.8039480305953246E-2</v>
      </c>
      <c r="S255" s="327">
        <f>IF($A255=1,INDEX('2024'!$B:$B,MATCH(Веса!D255,'2024'!$A:$A,0)),0)</f>
        <v>6.4000000000000001E-2</v>
      </c>
      <c r="T255" s="326">
        <f>S255*MoM!X255/100*$A255</f>
        <v>6.5561599999999998E-2</v>
      </c>
      <c r="U255" s="326">
        <f>T255*MoM!Y255/100*$A255</f>
        <v>6.6197547519999997E-2</v>
      </c>
      <c r="V255" s="326">
        <f>U255*MoM!Z255/100*$A255</f>
        <v>6.6535155012351993E-2</v>
      </c>
      <c r="W255" s="326">
        <f>V255*MoM!AA255/100*$A255</f>
        <v>6.6581729620860633E-2</v>
      </c>
      <c r="X255" s="326">
        <f>W255*MoM!AB255/100*$A255</f>
        <v>6.6328719048301371E-2</v>
      </c>
      <c r="Y255" s="326">
        <f>X255*MoM!AC255/100*$A255</f>
        <v>6.6414946383064166E-2</v>
      </c>
      <c r="Z255" s="326">
        <f>Y255*MoM!AD255/100*$A255</f>
        <v>6.6381738909872631E-2</v>
      </c>
      <c r="AA255" s="326">
        <f>Z255*MoM!AE255/100*$A255</f>
        <v>6.6454758822673488E-2</v>
      </c>
      <c r="AB255" s="326">
        <f>AA255*MoM!AF255/100*$A255</f>
        <v>6.55576195785674E-2</v>
      </c>
      <c r="AC255" s="326">
        <f>AB255*MoM!AG255/100*$A255</f>
        <v>6.5885407676460228E-2</v>
      </c>
      <c r="AD255" s="326">
        <f>AC255*MoM!AH255/100*$A255</f>
        <v>6.6682621109345391E-2</v>
      </c>
      <c r="AE255" s="327">
        <f>IF($A255=1,INDEX('2025'!$C:$C,MATCH(Веса!$E255,'2025'!$B:$B,0)),0)</f>
        <v>5.8999999999999997E-2</v>
      </c>
      <c r="AF255" s="326">
        <f>AE255*MoM!AJ255/100*$A255</f>
        <v>6.0528100000000001E-2</v>
      </c>
      <c r="AG255" s="326">
        <f>AF255*MoM!AK255/100*$A255</f>
        <v>6.0945743890000001E-2</v>
      </c>
      <c r="AH255" s="326">
        <f>AG255*MoM!AL255/100*$A255</f>
        <v>6.0543501980326007E-2</v>
      </c>
      <c r="AI255" s="326">
        <f>AH255*MoM!AM255/100*$A255</f>
        <v>6.03194910229988E-2</v>
      </c>
      <c r="AJ255" s="326">
        <f>AI255*MoM!AN255/100*$A255</f>
        <v>5.9728360010973411E-2</v>
      </c>
      <c r="AK255" s="326">
        <f>AJ255*MoM!AO255/100*$A255</f>
        <v>5.9543202094939393E-2</v>
      </c>
      <c r="AL255" s="326">
        <f>AK255*MoM!AP255/100*$A255</f>
        <v>5.9287166325931152E-2</v>
      </c>
      <c r="AM255" s="326">
        <f>AL255*MoM!AQ255/100*$A255</f>
        <v>5.8178496315636236E-2</v>
      </c>
      <c r="AN255" s="326">
        <f>AM255*MoM!AR255/100*$A255</f>
        <v>5.7957418029636817E-2</v>
      </c>
      <c r="AO255" s="326">
        <f>AN255*MoM!AS255/100*$A255</f>
        <v>5.763285648867085E-2</v>
      </c>
      <c r="AP255" s="326">
        <f>AO255*MoM!AT255/100*$A255</f>
        <v>5.8105445911877947E-2</v>
      </c>
      <c r="AQ255" s="327">
        <f>IF($A255=1,INDEX('2026'!$C:$C, MATCH(Веса!$F255,'2026'!$B:$B,0)),0)</f>
        <v>6.0999999999999999E-2</v>
      </c>
      <c r="AR255" s="326">
        <f>AQ255*MoM!AV255/100*$A255</f>
        <v>6.1042699999999998E-2</v>
      </c>
      <c r="AS255" s="326">
        <f>AR255*MoM!AW255/100*$A255</f>
        <v>6.1073221349999998E-2</v>
      </c>
      <c r="AT255" s="326">
        <f>AS255*MoM!AX255/100*$A255</f>
        <v>6.0981611517974994E-2</v>
      </c>
      <c r="AU255" s="326">
        <f>AT255*MoM!AY255/100*$A255</f>
        <v>6.0902335423001629E-2</v>
      </c>
    </row>
    <row r="256" spans="1:47" x14ac:dyDescent="0.45">
      <c r="A256" s="326">
        <f>IF(ToSep25!AZ256=0,0,1)</f>
        <v>1</v>
      </c>
      <c r="B256" s="202" t="s">
        <v>255</v>
      </c>
      <c r="C256" s="202" t="s">
        <v>255</v>
      </c>
      <c r="D256" s="202" t="s">
        <v>255</v>
      </c>
      <c r="E256" s="202" t="s">
        <v>255</v>
      </c>
      <c r="F256" s="202" t="s">
        <v>255</v>
      </c>
      <c r="G256" s="327">
        <f>IF($A256=1,INDEX('2023'!$C:$C,MATCH(Веса!$C256,'2023'!$B:$B,0)),0)</f>
        <v>0.04</v>
      </c>
      <c r="H256" s="326">
        <f>G256*MoM!L256/100*$A256</f>
        <v>4.0052000000000004E-2</v>
      </c>
      <c r="I256" s="326">
        <f>H256*MoM!M256/100*$A256</f>
        <v>4.05366292E-2</v>
      </c>
      <c r="J256" s="326">
        <f>I256*MoM!N256/100*$A256</f>
        <v>4.1278449514360001E-2</v>
      </c>
      <c r="K256" s="326">
        <f>J256*MoM!O256/100*$A256</f>
        <v>4.1517864521543289E-2</v>
      </c>
      <c r="L256" s="326">
        <f>K256*MoM!P256/100*$A256</f>
        <v>4.1634114542203608E-2</v>
      </c>
      <c r="M256" s="326">
        <f>L256*MoM!Q256/100*$A256</f>
        <v>4.1979677692903901E-2</v>
      </c>
      <c r="N256" s="326">
        <f>M256*MoM!R256/100*$A256</f>
        <v>4.2286129340062102E-2</v>
      </c>
      <c r="O256" s="326">
        <f>N256*MoM!S256/100*$A256</f>
        <v>4.274704814986878E-2</v>
      </c>
      <c r="P256" s="326">
        <f>O256*MoM!T256/100*$A256</f>
        <v>4.2909486932838276E-2</v>
      </c>
      <c r="Q256" s="326">
        <f>P256*MoM!U256/100*$A256</f>
        <v>4.3021051598863658E-2</v>
      </c>
      <c r="R256" s="326">
        <f>Q256*MoM!V256/100*$A256</f>
        <v>4.3171625279459676E-2</v>
      </c>
      <c r="S256" s="327">
        <f>IF($A256=1,INDEX('2024'!$B:$B,MATCH(Веса!D256,'2024'!$A:$A,0)),0)</f>
        <v>3.4000000000000002E-2</v>
      </c>
      <c r="T256" s="326">
        <f>S256*MoM!X256/100*$A256</f>
        <v>3.4149600000000002E-2</v>
      </c>
      <c r="U256" s="326">
        <f>T256*MoM!Y256/100*$A256</f>
        <v>3.4245218880000004E-2</v>
      </c>
      <c r="V256" s="326">
        <f>U256*MoM!Z256/100*$A256</f>
        <v>3.4330831927200003E-2</v>
      </c>
      <c r="W256" s="326">
        <f>V256*MoM!AA256/100*$A256</f>
        <v>3.459517933303944E-2</v>
      </c>
      <c r="X256" s="326">
        <f>W256*MoM!AB256/100*$A256</f>
        <v>3.4688586317238645E-2</v>
      </c>
      <c r="Y256" s="326">
        <f>X256*MoM!AC256/100*$A256</f>
        <v>3.4761432348504845E-2</v>
      </c>
      <c r="Z256" s="326">
        <f>Y256*MoM!AD256/100*$A256</f>
        <v>3.4945667939951922E-2</v>
      </c>
      <c r="AA256" s="326">
        <f>Z256*MoM!AE256/100*$A256</f>
        <v>3.5375499655613332E-2</v>
      </c>
      <c r="AB256" s="326">
        <f>AA256*MoM!AF256/100*$A256</f>
        <v>3.5679728952651611E-2</v>
      </c>
      <c r="AC256" s="326">
        <f>AB256*MoM!AG256/100*$A256</f>
        <v>3.5865263543205399E-2</v>
      </c>
      <c r="AD256" s="326">
        <f>AC256*MoM!AH256/100*$A256</f>
        <v>3.5987205439252296E-2</v>
      </c>
      <c r="AE256" s="327">
        <f>IF($A256=1,INDEX('2025'!$C:$C,MATCH(Веса!$E256,'2025'!$B:$B,0)),0)</f>
        <v>0.03</v>
      </c>
      <c r="AF256" s="326">
        <f>AE256*MoM!AJ256/100*$A256</f>
        <v>3.0257999999999997E-2</v>
      </c>
      <c r="AG256" s="326">
        <f>AF256*MoM!AK256/100*$A256</f>
        <v>3.0742127999999994E-2</v>
      </c>
      <c r="AH256" s="326">
        <f>AG256*MoM!AL256/100*$A256</f>
        <v>3.1104885110399993E-2</v>
      </c>
      <c r="AI256" s="326">
        <f>AH256*MoM!AM256/100*$A256</f>
        <v>3.1670994019409274E-2</v>
      </c>
      <c r="AJ256" s="326">
        <f>AI256*MoM!AN256/100*$A256</f>
        <v>3.1870521281731554E-2</v>
      </c>
      <c r="AK256" s="326">
        <f>AJ256*MoM!AO256/100*$A256</f>
        <v>3.2042622096652901E-2</v>
      </c>
      <c r="AL256" s="326">
        <f>AK256*MoM!AP256/100*$A256</f>
        <v>3.244956339728039E-2</v>
      </c>
      <c r="AM256" s="326">
        <f>AL256*MoM!AQ256/100*$A256</f>
        <v>3.2764324162234008E-2</v>
      </c>
      <c r="AN256" s="326">
        <f>AM256*MoM!AR256/100*$A256</f>
        <v>3.3029715187948103E-2</v>
      </c>
      <c r="AO256" s="326">
        <f>AN256*MoM!AS256/100*$A256</f>
        <v>3.3108986504399175E-2</v>
      </c>
      <c r="AP256" s="326">
        <f>AO256*MoM!AT256/100*$A256</f>
        <v>3.3155339085505331E-2</v>
      </c>
      <c r="AQ256" s="327">
        <f>IF($A256=1,INDEX('2026'!$C:$C, MATCH(Веса!$F256,'2026'!$B:$B,0)),0)</f>
        <v>2.8000000000000001E-2</v>
      </c>
      <c r="AR256" s="326">
        <f>AQ256*MoM!AV256/100*$A256</f>
        <v>2.8151200000000001E-2</v>
      </c>
      <c r="AS256" s="326">
        <f>AR256*MoM!AW256/100*$A256</f>
        <v>2.8283510639999999E-2</v>
      </c>
      <c r="AT256" s="326">
        <f>AS256*MoM!AX256/100*$A256</f>
        <v>2.8405129735751999E-2</v>
      </c>
      <c r="AU256" s="326">
        <f>AT256*MoM!AY256/100*$A256</f>
        <v>2.8427853839540596E-2</v>
      </c>
    </row>
    <row r="257" spans="1:47" x14ac:dyDescent="0.45">
      <c r="A257" s="326">
        <f>IF(ToSep25!AZ257=0,0,1)</f>
        <v>1</v>
      </c>
      <c r="B257" s="202" t="s">
        <v>256</v>
      </c>
      <c r="C257" s="202" t="s">
        <v>256</v>
      </c>
      <c r="D257" s="202" t="s">
        <v>256</v>
      </c>
      <c r="E257" s="202" t="s">
        <v>256</v>
      </c>
      <c r="F257" s="202" t="s">
        <v>256</v>
      </c>
      <c r="G257" s="327">
        <f>IF($A257=1,INDEX('2023'!$C:$C,MATCH(Веса!$C257,'2023'!$B:$B,0)),0)</f>
        <v>3.2000000000000001E-2</v>
      </c>
      <c r="H257" s="326">
        <f>G257*MoM!L257/100*$A257</f>
        <v>3.2220800000000001E-2</v>
      </c>
      <c r="I257" s="326">
        <f>H257*MoM!M257/100*$A257</f>
        <v>3.2481788480000003E-2</v>
      </c>
      <c r="J257" s="326">
        <f>I257*MoM!N257/100*$A257</f>
        <v>3.3076205209184001E-2</v>
      </c>
      <c r="K257" s="326">
        <f>J257*MoM!O257/100*$A257</f>
        <v>3.3059667106579413E-2</v>
      </c>
      <c r="L257" s="326">
        <f>K257*MoM!P257/100*$A257</f>
        <v>3.3119174507371257E-2</v>
      </c>
      <c r="M257" s="326">
        <f>L257*MoM!Q257/100*$A257</f>
        <v>3.3387439820880965E-2</v>
      </c>
      <c r="N257" s="326">
        <f>M257*MoM!R257/100*$A257</f>
        <v>3.3534344556092839E-2</v>
      </c>
      <c r="O257" s="326">
        <f>N257*MoM!S257/100*$A257</f>
        <v>3.3772438402441096E-2</v>
      </c>
      <c r="P257" s="326">
        <f>O257*MoM!T257/100*$A257</f>
        <v>3.3934546106772816E-2</v>
      </c>
      <c r="Q257" s="326">
        <f>P257*MoM!U257/100*$A257</f>
        <v>3.4127973019581419E-2</v>
      </c>
      <c r="R257" s="326">
        <f>Q257*MoM!V257/100*$A257</f>
        <v>3.4179164979110797E-2</v>
      </c>
      <c r="S257" s="327">
        <f>IF($A257=1,INDEX('2024'!$B:$B,MATCH(Веса!D257,'2024'!$A:$A,0)),0)</f>
        <v>0.03</v>
      </c>
      <c r="T257" s="326">
        <f>S257*MoM!X257/100*$A257</f>
        <v>3.0026999999999998E-2</v>
      </c>
      <c r="U257" s="326">
        <f>T257*MoM!Y257/100*$A257</f>
        <v>3.0231183600000003E-2</v>
      </c>
      <c r="V257" s="326">
        <f>U257*MoM!Z257/100*$A257</f>
        <v>3.0336992742599999E-2</v>
      </c>
      <c r="W257" s="326">
        <f>V257*MoM!AA257/100*$A257</f>
        <v>3.0418902623005017E-2</v>
      </c>
      <c r="X257" s="326">
        <f>W257*MoM!AB257/100*$A257</f>
        <v>3.0616625490054551E-2</v>
      </c>
      <c r="Y257" s="326">
        <f>X257*MoM!AC257/100*$A257</f>
        <v>3.0785016930249851E-2</v>
      </c>
      <c r="Z257" s="326">
        <f>Y257*MoM!AD257/100*$A257</f>
        <v>3.0926628008128999E-2</v>
      </c>
      <c r="AA257" s="326">
        <f>Z257*MoM!AE257/100*$A257</f>
        <v>3.1211152985803788E-2</v>
      </c>
      <c r="AB257" s="326">
        <f>AA257*MoM!AF257/100*$A257</f>
        <v>3.1320392021254098E-2</v>
      </c>
      <c r="AC257" s="326">
        <f>AB257*MoM!AG257/100*$A257</f>
        <v>3.1423749314924233E-2</v>
      </c>
      <c r="AD257" s="326">
        <f>AC257*MoM!AH257/100*$A257</f>
        <v>3.1540017187389455E-2</v>
      </c>
      <c r="AE257" s="327">
        <f>IF($A257=1,INDEX('2025'!$C:$C,MATCH(Веса!$E257,'2025'!$B:$B,0)),0)</f>
        <v>2.8000000000000001E-2</v>
      </c>
      <c r="AF257" s="326">
        <f>AE257*MoM!AJ257/100*$A257</f>
        <v>2.80924E-2</v>
      </c>
      <c r="AG257" s="326">
        <f>AF257*MoM!AK257/100*$A257</f>
        <v>2.8168249479999997E-2</v>
      </c>
      <c r="AH257" s="326">
        <f>AG257*MoM!AL257/100*$A257</f>
        <v>2.8227402803907994E-2</v>
      </c>
      <c r="AI257" s="326">
        <f>AH257*MoM!AM257/100*$A257</f>
        <v>2.8405235441572613E-2</v>
      </c>
      <c r="AJ257" s="326">
        <f>AI257*MoM!AN257/100*$A257</f>
        <v>2.8481929577264857E-2</v>
      </c>
      <c r="AK257" s="326">
        <f>AJ257*MoM!AO257/100*$A257</f>
        <v>2.849617054205349E-2</v>
      </c>
      <c r="AL257" s="326">
        <f>AK257*MoM!AP257/100*$A257</f>
        <v>2.871844067228151E-2</v>
      </c>
      <c r="AM257" s="326">
        <f>AL257*MoM!AQ257/100*$A257</f>
        <v>2.8976906638332044E-2</v>
      </c>
      <c r="AN257" s="326">
        <f>AM257*MoM!AR257/100*$A257</f>
        <v>2.9081223502230039E-2</v>
      </c>
      <c r="AO257" s="326">
        <f>AN257*MoM!AS257/100*$A257</f>
        <v>2.9206272763289628E-2</v>
      </c>
      <c r="AP257" s="326">
        <f>AO257*MoM!AT257/100*$A257</f>
        <v>2.9305574090684811E-2</v>
      </c>
      <c r="AQ257" s="327">
        <f>IF($A257=1,INDEX('2026'!$C:$C, MATCH(Веса!$F257,'2026'!$B:$B,0)),0)</f>
        <v>2.7E-2</v>
      </c>
      <c r="AR257" s="326">
        <f>AQ257*MoM!AV257/100*$A257</f>
        <v>2.70297E-2</v>
      </c>
      <c r="AS257" s="326">
        <f>AR257*MoM!AW257/100*$A257</f>
        <v>2.712160098E-2</v>
      </c>
      <c r="AT257" s="326">
        <f>AS257*MoM!AX257/100*$A257</f>
        <v>2.7200253622842001E-2</v>
      </c>
      <c r="AU257" s="326">
        <f>AT257*MoM!AY257/100*$A257</f>
        <v>2.7200253622842001E-2</v>
      </c>
    </row>
    <row r="258" spans="1:47" x14ac:dyDescent="0.45">
      <c r="A258" s="326">
        <f>IF(ToSep25!AZ258=0,0,1)</f>
        <v>1</v>
      </c>
      <c r="B258" s="202" t="s">
        <v>257</v>
      </c>
      <c r="C258" s="202" t="s">
        <v>257</v>
      </c>
      <c r="D258" s="202" t="s">
        <v>257</v>
      </c>
      <c r="E258" s="202" t="s">
        <v>257</v>
      </c>
      <c r="F258" s="202" t="s">
        <v>257</v>
      </c>
      <c r="G258" s="327">
        <f>IF($A258=1,INDEX('2023'!$C:$C,MATCH(Веса!$C258,'2023'!$B:$B,0)),0)</f>
        <v>2.1000000000000001E-2</v>
      </c>
      <c r="H258" s="326">
        <f>G258*MoM!L258/100*$A258</f>
        <v>2.0974800000000002E-2</v>
      </c>
      <c r="I258" s="326">
        <f>H258*MoM!M258/100*$A258</f>
        <v>2.0888803320000003E-2</v>
      </c>
      <c r="J258" s="326">
        <f>I258*MoM!N258/100*$A258</f>
        <v>2.0727959534436003E-2</v>
      </c>
      <c r="K258" s="326">
        <f>J258*MoM!O258/100*$A258</f>
        <v>2.0746614698016995E-2</v>
      </c>
      <c r="L258" s="326">
        <f>K258*MoM!P258/100*$A258</f>
        <v>2.0719644098909574E-2</v>
      </c>
      <c r="M258" s="326">
        <f>L258*MoM!Q258/100*$A258</f>
        <v>2.0788018924435978E-2</v>
      </c>
      <c r="N258" s="326">
        <f>M258*MoM!R258/100*$A258</f>
        <v>2.0804649339575529E-2</v>
      </c>
      <c r="O258" s="326">
        <f>N258*MoM!S258/100*$A258</f>
        <v>2.0669419118868285E-2</v>
      </c>
      <c r="P258" s="326">
        <f>O258*MoM!T258/100*$A258</f>
        <v>2.078516786593395E-2</v>
      </c>
      <c r="Q258" s="326">
        <f>P258*MoM!U258/100*$A258</f>
        <v>2.0731126429482521E-2</v>
      </c>
      <c r="R258" s="326">
        <f>Q258*MoM!V258/100*$A258</f>
        <v>2.0722833978910726E-2</v>
      </c>
      <c r="S258" s="327">
        <f>IF($A258=1,INDEX('2024'!$B:$B,MATCH(Веса!D258,'2024'!$A:$A,0)),0)</f>
        <v>1.7000000000000001E-2</v>
      </c>
      <c r="T258" s="326">
        <f>S258*MoM!X258/100*$A258</f>
        <v>1.7010200000000003E-2</v>
      </c>
      <c r="U258" s="326">
        <f>T258*MoM!Y258/100*$A258</f>
        <v>1.7034014280000002E-2</v>
      </c>
      <c r="V258" s="326">
        <f>U258*MoM!Z258/100*$A258</f>
        <v>1.7090226527124001E-2</v>
      </c>
      <c r="W258" s="326">
        <f>V258*MoM!AA258/100*$A258</f>
        <v>1.7411522785833931E-2</v>
      </c>
      <c r="X258" s="326">
        <f>W258*MoM!AB258/100*$A258</f>
        <v>1.7510768465713186E-2</v>
      </c>
      <c r="Y258" s="326">
        <f>X258*MoM!AC258/100*$A258</f>
        <v>1.7391695240146336E-2</v>
      </c>
      <c r="Z258" s="326">
        <f>Y258*MoM!AD258/100*$A258</f>
        <v>1.7377781883954221E-2</v>
      </c>
      <c r="AA258" s="326">
        <f>Z258*MoM!AE258/100*$A258</f>
        <v>1.7388208553084594E-2</v>
      </c>
      <c r="AB258" s="326">
        <f>AA258*MoM!AF258/100*$A258</f>
        <v>1.7374297986242127E-2</v>
      </c>
      <c r="AC258" s="326">
        <f>AB258*MoM!AG258/100*$A258</f>
        <v>1.7405571722617363E-2</v>
      </c>
      <c r="AD258" s="326">
        <f>AC258*MoM!AH258/100*$A258</f>
        <v>1.7471712895163308E-2</v>
      </c>
      <c r="AE258" s="327">
        <f>IF($A258=1,INDEX('2025'!$C:$C,MATCH(Веса!$E258,'2025'!$B:$B,0)),0)</f>
        <v>1.7000000000000001E-2</v>
      </c>
      <c r="AF258" s="326">
        <f>AE258*MoM!AJ258/100*$A258</f>
        <v>1.7117299999999998E-2</v>
      </c>
      <c r="AG258" s="326">
        <f>AF258*MoM!AK258/100*$A258</f>
        <v>1.720459823E-2</v>
      </c>
      <c r="AH258" s="326">
        <f>AG258*MoM!AL258/100*$A258</f>
        <v>1.7335353176548E-2</v>
      </c>
      <c r="AI258" s="326">
        <f>AH258*MoM!AM258/100*$A258</f>
        <v>1.7444565901560252E-2</v>
      </c>
      <c r="AJ258" s="326">
        <f>AI258*MoM!AN258/100*$A258</f>
        <v>1.7468988293822436E-2</v>
      </c>
      <c r="AK258" s="326">
        <f>AJ258*MoM!AO258/100*$A258</f>
        <v>1.7521395258703901E-2</v>
      </c>
      <c r="AL258" s="326">
        <f>AK258*MoM!AP258/100*$A258</f>
        <v>1.7453061817194956E-2</v>
      </c>
      <c r="AM258" s="326">
        <f>AL258*MoM!AQ258/100*$A258</f>
        <v>1.7407683856470249E-2</v>
      </c>
      <c r="AN258" s="326">
        <f>AM258*MoM!AR258/100*$A258</f>
        <v>1.7386794635842483E-2</v>
      </c>
      <c r="AO258" s="326">
        <f>AN258*MoM!AS258/100*$A258</f>
        <v>1.7339850290325708E-2</v>
      </c>
      <c r="AP258" s="326">
        <f>AO258*MoM!AT258/100*$A258</f>
        <v>1.7315574499919252E-2</v>
      </c>
      <c r="AQ258" s="327">
        <f>IF($A258=1,INDEX('2026'!$C:$C, MATCH(Веса!$F258,'2026'!$B:$B,0)),0)</f>
        <v>1.7000000000000001E-2</v>
      </c>
      <c r="AR258" s="326">
        <f>AQ258*MoM!AV258/100*$A258</f>
        <v>1.71615E-2</v>
      </c>
      <c r="AS258" s="326">
        <f>AR258*MoM!AW258/100*$A258</f>
        <v>1.729707585E-2</v>
      </c>
      <c r="AT258" s="326">
        <f>AS258*MoM!AX258/100*$A258</f>
        <v>1.7364534445814997E-2</v>
      </c>
      <c r="AU258" s="326">
        <f>AT258*MoM!AY258/100*$A258</f>
        <v>1.7520815255827334E-2</v>
      </c>
    </row>
    <row r="259" spans="1:47" x14ac:dyDescent="0.45">
      <c r="A259" s="326">
        <f>IF(ToSep25!AZ259=0,0,1)</f>
        <v>1</v>
      </c>
      <c r="B259" s="202" t="s">
        <v>258</v>
      </c>
      <c r="C259" s="202" t="s">
        <v>258</v>
      </c>
      <c r="D259" s="202" t="s">
        <v>258</v>
      </c>
      <c r="E259" s="202" t="s">
        <v>258</v>
      </c>
      <c r="F259" s="202" t="s">
        <v>258</v>
      </c>
      <c r="G259" s="327">
        <f>IF($A259=1,INDEX('2023'!$C:$C,MATCH(Веса!$C259,'2023'!$B:$B,0)),0)</f>
        <v>0.13500000000000001</v>
      </c>
      <c r="H259" s="326">
        <f>G259*MoM!L259/100*$A259</f>
        <v>0.13572900000000002</v>
      </c>
      <c r="I259" s="326">
        <f>H259*MoM!M259/100*$A259</f>
        <v>0.1362447702</v>
      </c>
      <c r="J259" s="326">
        <f>I259*MoM!N259/100*$A259</f>
        <v>0.13681699823484</v>
      </c>
      <c r="K259" s="326">
        <f>J259*MoM!O259/100*$A259</f>
        <v>0.13784312572160132</v>
      </c>
      <c r="L259" s="326">
        <f>K259*MoM!P259/100*$A259</f>
        <v>0.13680930227868932</v>
      </c>
      <c r="M259" s="326">
        <f>L259*MoM!Q259/100*$A259</f>
        <v>0.13726077297620898</v>
      </c>
      <c r="N259" s="326">
        <f>M259*MoM!R259/100*$A259</f>
        <v>0.13768628137243522</v>
      </c>
      <c r="O259" s="326">
        <f>N259*MoM!S259/100*$A259</f>
        <v>0.13827833238233669</v>
      </c>
      <c r="P259" s="326">
        <f>O259*MoM!T259/100*$A259</f>
        <v>0.13852723338062492</v>
      </c>
      <c r="Q259" s="326">
        <f>P259*MoM!U259/100*$A259</f>
        <v>0.13880428784738619</v>
      </c>
      <c r="R259" s="326">
        <f>Q259*MoM!V259/100*$A259</f>
        <v>0.13981755914867211</v>
      </c>
      <c r="S259" s="327">
        <f>IF($A259=1,INDEX('2024'!$B:$B,MATCH(Веса!D259,'2024'!$A:$A,0)),0)</f>
        <v>0.128</v>
      </c>
      <c r="T259" s="326">
        <f>S259*MoM!X259/100*$A259</f>
        <v>0.12865280000000001</v>
      </c>
      <c r="U259" s="326">
        <f>T259*MoM!Y259/100*$A259</f>
        <v>0.12965629184000002</v>
      </c>
      <c r="V259" s="326">
        <f>U259*MoM!Z259/100*$A259</f>
        <v>0.13116030482534402</v>
      </c>
      <c r="W259" s="326">
        <f>V259*MoM!AA259/100*$A259</f>
        <v>0.13127834909968683</v>
      </c>
      <c r="X259" s="326">
        <f>W259*MoM!AB259/100*$A259</f>
        <v>0.13158028930261612</v>
      </c>
      <c r="Y259" s="326">
        <f>X259*MoM!AC259/100*$A259</f>
        <v>0.13142239295545297</v>
      </c>
      <c r="Z259" s="326">
        <f>Y259*MoM!AD259/100*$A259</f>
        <v>0.13225035403107233</v>
      </c>
      <c r="AA259" s="326">
        <f>Z259*MoM!AE259/100*$A259</f>
        <v>0.13191972814599465</v>
      </c>
      <c r="AB259" s="326">
        <f>AA259*MoM!AF259/100*$A259</f>
        <v>0.13292231807990421</v>
      </c>
      <c r="AC259" s="326">
        <f>AB259*MoM!AG259/100*$A259</f>
        <v>0.13273622683459232</v>
      </c>
      <c r="AD259" s="326">
        <f>AC259*MoM!AH259/100*$A259</f>
        <v>0.13382466389463596</v>
      </c>
      <c r="AE259" s="327">
        <f>IF($A259=1,INDEX('2025'!$C:$C,MATCH(Веса!$E259,'2025'!$B:$B,0)),0)</f>
        <v>0.121</v>
      </c>
      <c r="AF259" s="326">
        <f>AE259*MoM!AJ259/100*$A259</f>
        <v>0.12086689999999999</v>
      </c>
      <c r="AG259" s="326">
        <f>AF259*MoM!AK259/100*$A259</f>
        <v>0.12112072048999999</v>
      </c>
      <c r="AH259" s="326">
        <f>AG259*MoM!AL259/100*$A259</f>
        <v>0.12202912589367498</v>
      </c>
      <c r="AI259" s="326">
        <f>AH259*MoM!AM259/100*$A259</f>
        <v>0.12161422686563648</v>
      </c>
      <c r="AJ259" s="326">
        <f>AI259*MoM!AN259/100*$A259</f>
        <v>0.12211284519578559</v>
      </c>
      <c r="AK259" s="326">
        <f>AJ259*MoM!AO259/100*$A259</f>
        <v>0.12206400005770726</v>
      </c>
      <c r="AL259" s="326">
        <f>AK259*MoM!AP259/100*$A259</f>
        <v>0.12201517445768417</v>
      </c>
      <c r="AM259" s="326">
        <f>AL259*MoM!AQ259/100*$A259</f>
        <v>0.12136849403305844</v>
      </c>
      <c r="AN259" s="326">
        <f>AM259*MoM!AR259/100*$A259</f>
        <v>0.12104079909916919</v>
      </c>
      <c r="AO259" s="326">
        <f>AN259*MoM!AS259/100*$A259</f>
        <v>0.12141602557637661</v>
      </c>
      <c r="AP259" s="326">
        <f>AO259*MoM!AT259/100*$A259</f>
        <v>0.12170742403775991</v>
      </c>
      <c r="AQ259" s="327">
        <f>IF($A259=1,INDEX('2026'!$C:$C, MATCH(Веса!$F259,'2026'!$B:$B,0)),0)</f>
        <v>0.126</v>
      </c>
      <c r="AR259" s="326">
        <f>AQ259*MoM!AV259/100*$A259</f>
        <v>0.12708360000000002</v>
      </c>
      <c r="AS259" s="326">
        <f>AR259*MoM!AW259/100*$A259</f>
        <v>0.12867214500000002</v>
      </c>
      <c r="AT259" s="326">
        <f>AS259*MoM!AX259/100*$A259</f>
        <v>0.12855634006950001</v>
      </c>
      <c r="AU259" s="326">
        <f>AT259*MoM!AY259/100*$A259</f>
        <v>0.12815781541528456</v>
      </c>
    </row>
    <row r="260" spans="1:47" x14ac:dyDescent="0.45">
      <c r="A260" s="326">
        <f>IF(ToSep25!AZ260=0,0,1)</f>
        <v>1</v>
      </c>
      <c r="B260" s="202" t="s">
        <v>259</v>
      </c>
      <c r="C260" s="202" t="s">
        <v>259</v>
      </c>
      <c r="D260" s="202" t="s">
        <v>259</v>
      </c>
      <c r="E260" s="202" t="s">
        <v>259</v>
      </c>
      <c r="F260" s="202" t="s">
        <v>259</v>
      </c>
      <c r="G260" s="327">
        <f>IF($A260=1,INDEX('2023'!$C:$C,MATCH(Веса!$C260,'2023'!$B:$B,0)),0)</f>
        <v>0.122</v>
      </c>
      <c r="H260" s="326">
        <f>G260*MoM!L260/100*$A260</f>
        <v>0.12123140000000002</v>
      </c>
      <c r="I260" s="326">
        <f>H260*MoM!M260/100*$A260</f>
        <v>0.12009182484000001</v>
      </c>
      <c r="J260" s="326">
        <f>I260*MoM!N260/100*$A260</f>
        <v>0.11970753100051203</v>
      </c>
      <c r="K260" s="326">
        <f>J260*MoM!O260/100*$A260</f>
        <v>0.11916884711100971</v>
      </c>
      <c r="L260" s="326">
        <f>K260*MoM!P260/100*$A260</f>
        <v>0.11903776137918759</v>
      </c>
      <c r="M260" s="326">
        <f>L260*MoM!Q260/100*$A260</f>
        <v>0.11863303299049834</v>
      </c>
      <c r="N260" s="326">
        <f>M260*MoM!R260/100*$A260</f>
        <v>0.11981936332040333</v>
      </c>
      <c r="O260" s="326">
        <f>N260*MoM!S260/100*$A260</f>
        <v>0.12064611692731411</v>
      </c>
      <c r="P260" s="326">
        <f>O260*MoM!T260/100*$A260</f>
        <v>0.120561664645465</v>
      </c>
      <c r="Q260" s="326">
        <f>P260*MoM!U260/100*$A260</f>
        <v>0.1220686854535333</v>
      </c>
      <c r="R260" s="326">
        <f>Q260*MoM!V260/100*$A260</f>
        <v>0.12173910000280877</v>
      </c>
      <c r="S260" s="327">
        <f>IF($A260=1,INDEX('2024'!$B:$B,MATCH(Веса!D260,'2024'!$A:$A,0)),0)</f>
        <v>0.121</v>
      </c>
      <c r="T260" s="326">
        <f>S260*MoM!X260/100*$A260</f>
        <v>0.1205402</v>
      </c>
      <c r="U260" s="326">
        <f>T260*MoM!Y260/100*$A260</f>
        <v>0.12017857940000001</v>
      </c>
      <c r="V260" s="326">
        <f>U260*MoM!Z260/100*$A260</f>
        <v>0.11983006151974002</v>
      </c>
      <c r="W260" s="326">
        <f>V260*MoM!AA260/100*$A260</f>
        <v>0.11855986286763077</v>
      </c>
      <c r="X260" s="326">
        <f>W260*MoM!AB260/100*$A260</f>
        <v>0.11807376742987349</v>
      </c>
      <c r="Y260" s="326">
        <f>X260*MoM!AC260/100*$A260</f>
        <v>0.11809738218335947</v>
      </c>
      <c r="Z260" s="326">
        <f>Y260*MoM!AD260/100*$A260</f>
        <v>0.11815643087445114</v>
      </c>
      <c r="AA260" s="326">
        <f>Z260*MoM!AE260/100*$A260</f>
        <v>0.11886536945969783</v>
      </c>
      <c r="AB260" s="326">
        <f>AA260*MoM!AF260/100*$A260</f>
        <v>0.11842556759269694</v>
      </c>
      <c r="AC260" s="326">
        <f>AB260*MoM!AG260/100*$A260</f>
        <v>0.11917164866853092</v>
      </c>
      <c r="AD260" s="326">
        <f>AC260*MoM!AH260/100*$A260</f>
        <v>0.11901672552526182</v>
      </c>
      <c r="AE260" s="327">
        <f>IF($A260=1,INDEX('2025'!$C:$C,MATCH(Веса!$E260,'2025'!$B:$B,0)),0)</f>
        <v>0.11700000000000001</v>
      </c>
      <c r="AF260" s="326">
        <f>AE260*MoM!AJ260/100*$A260</f>
        <v>0.11473020000000002</v>
      </c>
      <c r="AG260" s="326">
        <f>AF260*MoM!AK260/100*$A260</f>
        <v>0.11388119652000002</v>
      </c>
      <c r="AH260" s="326">
        <f>AG260*MoM!AL260/100*$A260</f>
        <v>0.11482641045111602</v>
      </c>
      <c r="AI260" s="326">
        <f>AH260*MoM!AM260/100*$A260</f>
        <v>0.11483789309216114</v>
      </c>
      <c r="AJ260" s="326">
        <f>AI260*MoM!AN260/100*$A260</f>
        <v>0.11515943919281918</v>
      </c>
      <c r="AK260" s="326">
        <f>AJ260*MoM!AO260/100*$A260</f>
        <v>0.11538975807120481</v>
      </c>
      <c r="AL260" s="326">
        <f>AK260*MoM!AP260/100*$A260</f>
        <v>0.11507820572441256</v>
      </c>
      <c r="AM260" s="326">
        <f>AL260*MoM!AQ260/100*$A260</f>
        <v>0.11420361136090701</v>
      </c>
      <c r="AN260" s="326">
        <f>AM260*MoM!AR260/100*$A260</f>
        <v>0.11327856210888365</v>
      </c>
      <c r="AO260" s="326">
        <f>AN260*MoM!AS260/100*$A260</f>
        <v>0.11280279214802634</v>
      </c>
      <c r="AP260" s="326">
        <f>AO260*MoM!AT260/100*$A260</f>
        <v>0.11217109651199739</v>
      </c>
      <c r="AQ260" s="327">
        <f>IF($A260=1,INDEX('2026'!$C:$C, MATCH(Веса!$F260,'2026'!$B:$B,0)),0)</f>
        <v>0.10100000000000001</v>
      </c>
      <c r="AR260" s="326">
        <f>AQ260*MoM!AV260/100*$A260</f>
        <v>0.10098990000000001</v>
      </c>
      <c r="AS260" s="326">
        <f>AR260*MoM!AW260/100*$A260</f>
        <v>9.9293269680000004E-2</v>
      </c>
      <c r="AT260" s="326">
        <f>AS260*MoM!AX260/100*$A260</f>
        <v>9.8538640830432012E-2</v>
      </c>
      <c r="AU260" s="326">
        <f>AT260*MoM!AY260/100*$A260</f>
        <v>9.8390832869186345E-2</v>
      </c>
    </row>
    <row r="261" spans="1:47" x14ac:dyDescent="0.45">
      <c r="A261" s="326">
        <f>IF(ToSep25!AZ261=0,0,1)</f>
        <v>1</v>
      </c>
      <c r="B261" s="202" t="s">
        <v>260</v>
      </c>
      <c r="C261" s="202" t="s">
        <v>260</v>
      </c>
      <c r="D261" s="202" t="s">
        <v>260</v>
      </c>
      <c r="E261" s="202" t="s">
        <v>260</v>
      </c>
      <c r="F261" s="202" t="s">
        <v>260</v>
      </c>
      <c r="G261" s="327">
        <f>IF($A261=1,INDEX('2023'!$C:$C,MATCH(Веса!$C261,'2023'!$B:$B,0)),0)</f>
        <v>6.0999999999999999E-2</v>
      </c>
      <c r="H261" s="326">
        <f>G261*MoM!L261/100*$A261</f>
        <v>6.0987800000000009E-2</v>
      </c>
      <c r="I261" s="326">
        <f>H261*MoM!M261/100*$A261</f>
        <v>6.0969503660000007E-2</v>
      </c>
      <c r="J261" s="326">
        <f>I261*MoM!N261/100*$A261</f>
        <v>6.0829273801582005E-2</v>
      </c>
      <c r="K261" s="326">
        <f>J261*MoM!O261/100*$A261</f>
        <v>6.0531210359954256E-2</v>
      </c>
      <c r="L261" s="326">
        <f>K261*MoM!P261/100*$A261</f>
        <v>6.0494891633738286E-2</v>
      </c>
      <c r="M261" s="326">
        <f>L261*MoM!Q261/100*$A261</f>
        <v>6.0664277330312759E-2</v>
      </c>
      <c r="N261" s="326">
        <f>M261*MoM!R261/100*$A261</f>
        <v>6.0658210902579723E-2</v>
      </c>
      <c r="O261" s="326">
        <f>N261*MoM!S261/100*$A261</f>
        <v>6.0785593145475138E-2</v>
      </c>
      <c r="P261" s="326">
        <f>O261*MoM!T261/100*$A261</f>
        <v>6.0834221619991517E-2</v>
      </c>
      <c r="Q261" s="326">
        <f>P261*MoM!U261/100*$A261</f>
        <v>6.1010640862689494E-2</v>
      </c>
      <c r="R261" s="326">
        <f>Q261*MoM!V261/100*$A261</f>
        <v>6.1443816412814579E-2</v>
      </c>
      <c r="S261" s="327">
        <f>IF($A261=1,INDEX('2024'!$B:$B,MATCH(Веса!D261,'2024'!$A:$A,0)),0)</f>
        <v>6.0999999999999999E-2</v>
      </c>
      <c r="T261" s="326">
        <f>S261*MoM!X261/100*$A261</f>
        <v>6.1359900000000002E-2</v>
      </c>
      <c r="U261" s="326">
        <f>T261*MoM!Y261/100*$A261</f>
        <v>6.1408987919999998E-2</v>
      </c>
      <c r="V261" s="326">
        <f>U261*MoM!Z261/100*$A261</f>
        <v>6.1507242300671991E-2</v>
      </c>
      <c r="W261" s="326">
        <f>V261*MoM!AA261/100*$A261</f>
        <v>6.1648708957963538E-2</v>
      </c>
      <c r="X261" s="326">
        <f>W261*MoM!AB261/100*$A261</f>
        <v>6.174734689229628E-2</v>
      </c>
      <c r="Y261" s="326">
        <f>X261*MoM!AC261/100*$A261</f>
        <v>6.1926414198283944E-2</v>
      </c>
      <c r="Z261" s="326">
        <f>Y261*MoM!AD261/100*$A261</f>
        <v>6.2118386082298624E-2</v>
      </c>
      <c r="AA261" s="326">
        <f>Z261*MoM!AE261/100*$A261</f>
        <v>6.2143233436731553E-2</v>
      </c>
      <c r="AB261" s="326">
        <f>AA261*MoM!AF261/100*$A261</f>
        <v>6.2000303999827061E-2</v>
      </c>
      <c r="AC261" s="326">
        <f>AB261*MoM!AG261/100*$A261</f>
        <v>6.2564506766225478E-2</v>
      </c>
      <c r="AD261" s="326">
        <f>AC261*MoM!AH261/100*$A261</f>
        <v>6.2852303497350104E-2</v>
      </c>
      <c r="AE261" s="327">
        <f>IF($A261=1,INDEX('2025'!$C:$C,MATCH(Веса!$E261,'2025'!$B:$B,0)),0)</f>
        <v>5.7000000000000002E-2</v>
      </c>
      <c r="AF261" s="326">
        <f>AE261*MoM!AJ261/100*$A261</f>
        <v>5.7530100000000008E-2</v>
      </c>
      <c r="AG261" s="326">
        <f>AF261*MoM!AK261/100*$A261</f>
        <v>5.813991906000001E-2</v>
      </c>
      <c r="AH261" s="326">
        <f>AG261*MoM!AL261/100*$A261</f>
        <v>5.8593410428668016E-2</v>
      </c>
      <c r="AI261" s="326">
        <f>AH261*MoM!AM261/100*$A261</f>
        <v>5.898012693749722E-2</v>
      </c>
      <c r="AJ261" s="326">
        <f>AI261*MoM!AN261/100*$A261</f>
        <v>5.918655738177845E-2</v>
      </c>
      <c r="AK261" s="326">
        <f>AJ261*MoM!AO261/100*$A261</f>
        <v>5.9381873021138315E-2</v>
      </c>
      <c r="AL261" s="326">
        <f>AK261*MoM!AP261/100*$A261</f>
        <v>5.9340305710023522E-2</v>
      </c>
      <c r="AM261" s="326">
        <f>AL261*MoM!AQ261/100*$A261</f>
        <v>5.9559864841150612E-2</v>
      </c>
      <c r="AN261" s="326">
        <f>AM261*MoM!AR261/100*$A261</f>
        <v>5.9827884232935793E-2</v>
      </c>
      <c r="AO261" s="326">
        <f>AN261*MoM!AS261/100*$A261</f>
        <v>5.9953522789824951E-2</v>
      </c>
      <c r="AP261" s="326">
        <f>AO261*MoM!AT261/100*$A261</f>
        <v>5.9977504198940886E-2</v>
      </c>
      <c r="AQ261" s="327">
        <f>IF($A261=1,INDEX('2026'!$C:$C, MATCH(Веса!$F261,'2026'!$B:$B,0)),0)</f>
        <v>6.3E-2</v>
      </c>
      <c r="AR261" s="326">
        <f>AQ261*MoM!AV261/100*$A261</f>
        <v>6.3762299999999994E-2</v>
      </c>
      <c r="AS261" s="326">
        <f>AR261*MoM!AW261/100*$A261</f>
        <v>6.4291527089999995E-2</v>
      </c>
      <c r="AT261" s="326">
        <f>AS261*MoM!AX261/100*$A261</f>
        <v>6.4844434222973993E-2</v>
      </c>
      <c r="AU261" s="326">
        <f>AT261*MoM!AY261/100*$A261</f>
        <v>6.493521643088615E-2</v>
      </c>
    </row>
    <row r="262" spans="1:47" ht="26.25" x14ac:dyDescent="0.45">
      <c r="A262" s="326">
        <f>IF(ToSep25!AZ262=0,0,1)</f>
        <v>1</v>
      </c>
      <c r="B262" s="202" t="s">
        <v>261</v>
      </c>
      <c r="C262" s="202" t="s">
        <v>261</v>
      </c>
      <c r="D262" s="202" t="s">
        <v>261</v>
      </c>
      <c r="E262" s="202" t="s">
        <v>261</v>
      </c>
      <c r="F262" s="202" t="s">
        <v>261</v>
      </c>
      <c r="G262" s="327">
        <f>IF($A262=1,INDEX('2023'!$C:$C,MATCH(Веса!$C262,'2023'!$B:$B,0)),0)</f>
        <v>0.14099999999999999</v>
      </c>
      <c r="H262" s="326">
        <f>G262*MoM!L262/100*$A262</f>
        <v>0.1411269</v>
      </c>
      <c r="I262" s="326">
        <f>H262*MoM!M262/100*$A262</f>
        <v>0.14169140760000001</v>
      </c>
      <c r="J262" s="326">
        <f>I262*MoM!N262/100*$A262</f>
        <v>0.14211648182280001</v>
      </c>
      <c r="K262" s="326">
        <f>J262*MoM!O262/100*$A262</f>
        <v>0.14124957128368093</v>
      </c>
      <c r="L262" s="326">
        <f>K262*MoM!P262/100*$A262</f>
        <v>0.14161682016901853</v>
      </c>
      <c r="M262" s="326">
        <f>L262*MoM!Q262/100*$A262</f>
        <v>0.14119196970851147</v>
      </c>
      <c r="N262" s="326">
        <f>M262*MoM!R262/100*$A262</f>
        <v>0.14205324072373338</v>
      </c>
      <c r="O262" s="326">
        <f>N262*MoM!S262/100*$A262</f>
        <v>0.14249360576997694</v>
      </c>
      <c r="P262" s="326">
        <f>O262*MoM!T262/100*$A262</f>
        <v>0.14304933083247984</v>
      </c>
      <c r="Q262" s="326">
        <f>P262*MoM!U262/100*$A262</f>
        <v>0.14303502589939657</v>
      </c>
      <c r="R262" s="326">
        <f>Q262*MoM!V262/100*$A262</f>
        <v>0.14435094813767102</v>
      </c>
      <c r="S262" s="327">
        <f>IF($A262=1,INDEX('2024'!$B:$B,MATCH(Веса!D262,'2024'!$A:$A,0)),0)</f>
        <v>0.16200000000000001</v>
      </c>
      <c r="T262" s="326">
        <f>S262*MoM!X262/100*$A262</f>
        <v>0.16200000000000001</v>
      </c>
      <c r="U262" s="326">
        <f>T262*MoM!Y262/100*$A262</f>
        <v>0.1631988</v>
      </c>
      <c r="V262" s="326">
        <f>U262*MoM!Z262/100*$A262</f>
        <v>0.16411271328000002</v>
      </c>
      <c r="W262" s="326">
        <f>V262*MoM!AA262/100*$A262</f>
        <v>0.16437529362124803</v>
      </c>
      <c r="X262" s="326">
        <f>W262*MoM!AB262/100*$A262</f>
        <v>0.16562454585276953</v>
      </c>
      <c r="Y262" s="326">
        <f>X262*MoM!AC262/100*$A262</f>
        <v>0.1661048570357426</v>
      </c>
      <c r="Z262" s="326">
        <f>Y262*MoM!AD262/100*$A262</f>
        <v>0.16701843374943917</v>
      </c>
      <c r="AA262" s="326">
        <f>Z262*MoM!AE262/100*$A262</f>
        <v>0.16705183743618907</v>
      </c>
      <c r="AB262" s="326">
        <f>AA262*MoM!AF262/100*$A262</f>
        <v>0.16680125968003476</v>
      </c>
      <c r="AC262" s="326">
        <f>AB262*MoM!AG262/100*$A262</f>
        <v>0.167885467867955</v>
      </c>
      <c r="AD262" s="326">
        <f>AC262*MoM!AH262/100*$A262</f>
        <v>0.16991688202915725</v>
      </c>
      <c r="AE262" s="327">
        <f>IF($A262=1,INDEX('2025'!$C:$C,MATCH(Веса!$E262,'2025'!$B:$B,0)),0)</f>
        <v>0.17499999999999999</v>
      </c>
      <c r="AF262" s="326">
        <f>AE262*MoM!AJ262/100*$A262</f>
        <v>0.17582249999999999</v>
      </c>
      <c r="AG262" s="326">
        <f>AF262*MoM!AK262/100*$A262</f>
        <v>0.17617414499999998</v>
      </c>
      <c r="AH262" s="326">
        <f>AG262*MoM!AL262/100*$A262</f>
        <v>0.17763639040349996</v>
      </c>
      <c r="AI262" s="326">
        <f>AH262*MoM!AM262/100*$A262</f>
        <v>0.17802719046238769</v>
      </c>
      <c r="AJ262" s="326">
        <f>AI262*MoM!AN262/100*$A262</f>
        <v>0.17900634000993079</v>
      </c>
      <c r="AK262" s="326">
        <f>AJ262*MoM!AO262/100*$A262</f>
        <v>0.18020568248799734</v>
      </c>
      <c r="AL262" s="326">
        <f>AK262*MoM!AP262/100*$A262</f>
        <v>0.18036786760223655</v>
      </c>
      <c r="AM262" s="326">
        <f>AL262*MoM!AQ262/100*$A262</f>
        <v>0.18098111835208416</v>
      </c>
      <c r="AN262" s="326">
        <f>AM262*MoM!AR262/100*$A262</f>
        <v>0.18170504282549252</v>
      </c>
      <c r="AO262" s="326">
        <f>AN262*MoM!AS262/100*$A262</f>
        <v>0.1827044205610327</v>
      </c>
      <c r="AP262" s="326">
        <f>AO262*MoM!AT262/100*$A262</f>
        <v>0.18418432636757706</v>
      </c>
      <c r="AQ262" s="327">
        <f>IF($A262=1,INDEX('2026'!$C:$C, MATCH(Веса!$F262,'2026'!$B:$B,0)),0)</f>
        <v>0.21299999999999999</v>
      </c>
      <c r="AR262" s="326">
        <f>AQ262*MoM!AV262/100*$A262</f>
        <v>0.21434189999999997</v>
      </c>
      <c r="AS262" s="326">
        <f>AR262*MoM!AW262/100*$A262</f>
        <v>0.21562795139999996</v>
      </c>
      <c r="AT262" s="326">
        <f>AS262*MoM!AX262/100*$A262</f>
        <v>0.21519669549719997</v>
      </c>
      <c r="AU262" s="326">
        <f>AT262*MoM!AY262/100*$A262</f>
        <v>0.21517517582765022</v>
      </c>
    </row>
    <row r="263" spans="1:47" x14ac:dyDescent="0.45">
      <c r="A263" s="326">
        <f>IF(ToSep25!AZ263=0,0,1)</f>
        <v>1</v>
      </c>
      <c r="B263" s="202" t="s">
        <v>262</v>
      </c>
      <c r="C263" s="202" t="s">
        <v>262</v>
      </c>
      <c r="D263" s="202" t="s">
        <v>262</v>
      </c>
      <c r="E263" s="202" t="s">
        <v>262</v>
      </c>
      <c r="F263" s="202" t="s">
        <v>262</v>
      </c>
      <c r="G263" s="327">
        <f>IF($A263=1,INDEX('2023'!$C:$C,MATCH(Веса!$C263,'2023'!$B:$B,0)),0)</f>
        <v>5.8999999999999997E-2</v>
      </c>
      <c r="H263" s="326">
        <f>G263*MoM!L263/100*$A263</f>
        <v>5.9041299999999991E-2</v>
      </c>
      <c r="I263" s="326">
        <f>H263*MoM!M263/100*$A263</f>
        <v>5.9342410629999988E-2</v>
      </c>
      <c r="J263" s="326">
        <f>I263*MoM!N263/100*$A263</f>
        <v>5.9609451477834988E-2</v>
      </c>
      <c r="K263" s="326">
        <f>J263*MoM!O263/100*$A263</f>
        <v>5.9418701233105914E-2</v>
      </c>
      <c r="L263" s="326">
        <f>K263*MoM!P263/100*$A263</f>
        <v>5.9466236194092401E-2</v>
      </c>
      <c r="M263" s="326">
        <f>L263*MoM!Q263/100*$A263</f>
        <v>5.9739780880585222E-2</v>
      </c>
      <c r="N263" s="326">
        <f>M263*MoM!R263/100*$A263</f>
        <v>6.0175881281013498E-2</v>
      </c>
      <c r="O263" s="326">
        <f>N263*MoM!S263/100*$A263</f>
        <v>5.9742614935790195E-2</v>
      </c>
      <c r="P263" s="326">
        <f>O263*MoM!T263/100*$A263</f>
        <v>6.011899340988567E-2</v>
      </c>
      <c r="Q263" s="326">
        <f>P263*MoM!U263/100*$A263</f>
        <v>5.9896553134269094E-2</v>
      </c>
      <c r="R263" s="326">
        <f>Q263*MoM!V263/100*$A263</f>
        <v>6.0321818661522399E-2</v>
      </c>
      <c r="S263" s="327">
        <f>IF($A263=1,INDEX('2024'!$B:$B,MATCH(Веса!D263,'2024'!$A:$A,0)),0)</f>
        <v>5.8000000000000003E-2</v>
      </c>
      <c r="T263" s="326">
        <f>S263*MoM!X263/100*$A263</f>
        <v>5.8394400000000006E-2</v>
      </c>
      <c r="U263" s="326">
        <f>T263*MoM!Y263/100*$A263</f>
        <v>5.8330166160000009E-2</v>
      </c>
      <c r="V263" s="326">
        <f>U263*MoM!Z263/100*$A263</f>
        <v>5.9385942167496007E-2</v>
      </c>
      <c r="W263" s="326">
        <f>V263*MoM!AA263/100*$A263</f>
        <v>5.8964301978106787E-2</v>
      </c>
      <c r="X263" s="326">
        <f>W263*MoM!AB263/100*$A263</f>
        <v>5.9294502069184185E-2</v>
      </c>
      <c r="Y263" s="326">
        <f>X263*MoM!AC263/100*$A263</f>
        <v>5.967398688242697E-2</v>
      </c>
      <c r="Z263" s="326">
        <f>Y263*MoM!AD263/100*$A263</f>
        <v>5.9602378098168061E-2</v>
      </c>
      <c r="AA263" s="326">
        <f>Z263*MoM!AE263/100*$A263</f>
        <v>5.9292445732057587E-2</v>
      </c>
      <c r="AB263" s="326">
        <f>AA263*MoM!AF263/100*$A263</f>
        <v>5.9505898536692997E-2</v>
      </c>
      <c r="AC263" s="326">
        <f>AB263*MoM!AG263/100*$A263</f>
        <v>6.0446091733572745E-2</v>
      </c>
      <c r="AD263" s="326">
        <f>AC263*MoM!AH263/100*$A263</f>
        <v>6.1092864915121975E-2</v>
      </c>
      <c r="AE263" s="327">
        <f>IF($A263=1,INDEX('2025'!$C:$C,MATCH(Веса!$E263,'2025'!$B:$B,0)),0)</f>
        <v>5.7000000000000002E-2</v>
      </c>
      <c r="AF263" s="326">
        <f>AE263*MoM!AJ263/100*$A263</f>
        <v>5.6863200000000003E-2</v>
      </c>
      <c r="AG263" s="326">
        <f>AF263*MoM!AK263/100*$A263</f>
        <v>5.7386341440000009E-2</v>
      </c>
      <c r="AH263" s="326">
        <f>AG263*MoM!AL263/100*$A263</f>
        <v>5.7811000366656005E-2</v>
      </c>
      <c r="AI263" s="326">
        <f>AH263*MoM!AM263/100*$A263</f>
        <v>5.7967090067645978E-2</v>
      </c>
      <c r="AJ263" s="326">
        <f>AI263*MoM!AN263/100*$A263</f>
        <v>5.78975295595648E-2</v>
      </c>
      <c r="AK263" s="326">
        <f>AJ263*MoM!AO263/100*$A263</f>
        <v>5.8094381160067321E-2</v>
      </c>
      <c r="AL263" s="326">
        <f>AK263*MoM!AP263/100*$A263</f>
        <v>5.8402281380215679E-2</v>
      </c>
      <c r="AM263" s="326">
        <f>AL263*MoM!AQ263/100*$A263</f>
        <v>5.8431482520905791E-2</v>
      </c>
      <c r="AN263" s="326">
        <f>AM263*MoM!AR263/100*$A263</f>
        <v>5.850160029993088E-2</v>
      </c>
      <c r="AO263" s="326">
        <f>AN263*MoM!AS263/100*$A263</f>
        <v>5.8700505740950648E-2</v>
      </c>
      <c r="AP263" s="326">
        <f>AO263*MoM!AT263/100*$A263</f>
        <v>5.8976398117933114E-2</v>
      </c>
      <c r="AQ263" s="327">
        <f>IF($A263=1,INDEX('2026'!$C:$C, MATCH(Веса!$F263,'2026'!$B:$B,0)),0)</f>
        <v>5.3999999999999999E-2</v>
      </c>
      <c r="AR263" s="326">
        <f>AQ263*MoM!AV263/100*$A263</f>
        <v>5.4675000000000001E-2</v>
      </c>
      <c r="AS263" s="326">
        <f>AR263*MoM!AW263/100*$A263</f>
        <v>5.5035854999999995E-2</v>
      </c>
      <c r="AT263" s="326">
        <f>AS263*MoM!AX263/100*$A263</f>
        <v>5.5134919539000002E-2</v>
      </c>
      <c r="AU263" s="326">
        <f>AT263*MoM!AY263/100*$A263</f>
        <v>5.5482269532095695E-2</v>
      </c>
    </row>
    <row r="264" spans="1:47" x14ac:dyDescent="0.45">
      <c r="A264" s="326">
        <f>IF(ToSep25!AZ264=0,0,1)</f>
        <v>1</v>
      </c>
      <c r="B264" s="202" t="s">
        <v>263</v>
      </c>
      <c r="C264" s="202" t="s">
        <v>263</v>
      </c>
      <c r="D264" s="202" t="s">
        <v>263</v>
      </c>
      <c r="E264" s="202" t="s">
        <v>263</v>
      </c>
      <c r="F264" s="202" t="s">
        <v>263</v>
      </c>
      <c r="G264" s="327">
        <f>IF($A264=1,INDEX('2023'!$C:$C,MATCH(Веса!$C264,'2023'!$B:$B,0)),0)</f>
        <v>0.13200000000000001</v>
      </c>
      <c r="H264" s="326">
        <f>G264*MoM!L264/100*$A264</f>
        <v>0.1322904</v>
      </c>
      <c r="I264" s="326">
        <f>H264*MoM!M264/100*$A264</f>
        <v>0.13221102575999999</v>
      </c>
      <c r="J264" s="326">
        <f>I264*MoM!N264/100*$A264</f>
        <v>0.13213169914454398</v>
      </c>
      <c r="K264" s="326">
        <f>J264*MoM!O264/100*$A264</f>
        <v>0.13221097816403071</v>
      </c>
      <c r="L264" s="326">
        <f>K264*MoM!P264/100*$A264</f>
        <v>0.13231674694656193</v>
      </c>
      <c r="M264" s="326">
        <f>L264*MoM!Q264/100*$A264</f>
        <v>0.13152284646488258</v>
      </c>
      <c r="N264" s="326">
        <f>M264*MoM!R264/100*$A264</f>
        <v>0.13157545560346853</v>
      </c>
      <c r="O264" s="326">
        <f>N264*MoM!S264/100*$A264</f>
        <v>0.13243069606489108</v>
      </c>
      <c r="P264" s="326">
        <f>O264*MoM!T264/100*$A264</f>
        <v>0.13351662777262319</v>
      </c>
      <c r="Q264" s="326">
        <f>P264*MoM!U264/100*$A264</f>
        <v>0.13514553063144918</v>
      </c>
      <c r="R264" s="326">
        <f>Q264*MoM!V264/100*$A264</f>
        <v>0.13507795786613347</v>
      </c>
      <c r="S264" s="327">
        <f>IF($A264=1,INDEX('2024'!$B:$B,MATCH(Веса!D264,'2024'!$A:$A,0)),0)</f>
        <v>0.124</v>
      </c>
      <c r="T264" s="326">
        <f>S264*MoM!X264/100*$A264</f>
        <v>0.12458280000000001</v>
      </c>
      <c r="U264" s="326">
        <f>T264*MoM!Y264/100*$A264</f>
        <v>0.12454542516</v>
      </c>
      <c r="V264" s="326">
        <f>U264*MoM!Z264/100*$A264</f>
        <v>0.12415933434200399</v>
      </c>
      <c r="W264" s="326">
        <f>V264*MoM!AA264/100*$A264</f>
        <v>0.1246683876128062</v>
      </c>
      <c r="X264" s="326">
        <f>W264*MoM!AB264/100*$A264</f>
        <v>0.12428191561120651</v>
      </c>
      <c r="Y264" s="326">
        <f>X264*MoM!AC264/100*$A264</f>
        <v>0.12449319486774556</v>
      </c>
      <c r="Z264" s="326">
        <f>Y264*MoM!AD264/100*$A264</f>
        <v>0.12528995131489912</v>
      </c>
      <c r="AA264" s="326">
        <f>Z264*MoM!AE264/100*$A264</f>
        <v>0.1253150093051621</v>
      </c>
      <c r="AB264" s="326">
        <f>AA264*MoM!AF264/100*$A264</f>
        <v>0.12513956829213488</v>
      </c>
      <c r="AC264" s="326">
        <f>AB264*MoM!AG264/100*$A264</f>
        <v>0.12506448455115959</v>
      </c>
      <c r="AD264" s="326">
        <f>AC264*MoM!AH264/100*$A264</f>
        <v>0.12551471669554379</v>
      </c>
      <c r="AE264" s="327">
        <f>IF($A264=1,INDEX('2025'!$C:$C,MATCH(Веса!$E264,'2025'!$B:$B,0)),0)</f>
        <v>0.108</v>
      </c>
      <c r="AF264" s="326">
        <f>AE264*MoM!AJ264/100*$A264</f>
        <v>0.10621799999999998</v>
      </c>
      <c r="AG264" s="326">
        <f>AF264*MoM!AK264/100*$A264</f>
        <v>0.10580374979999999</v>
      </c>
      <c r="AH264" s="326">
        <f>AG264*MoM!AL264/100*$A264</f>
        <v>0.10535937405083999</v>
      </c>
      <c r="AI264" s="326">
        <f>AH264*MoM!AM264/100*$A264</f>
        <v>0.10572813186001792</v>
      </c>
      <c r="AJ264" s="326">
        <f>AI264*MoM!AN264/100*$A264</f>
        <v>0.10494574368425379</v>
      </c>
      <c r="AK264" s="326">
        <f>AJ264*MoM!AO264/100*$A264</f>
        <v>0.1049142599611485</v>
      </c>
      <c r="AL264" s="326">
        <f>AK264*MoM!AP264/100*$A264</f>
        <v>0.10508212277708634</v>
      </c>
      <c r="AM264" s="326">
        <f>AL264*MoM!AQ264/100*$A264</f>
        <v>0.10437807255447985</v>
      </c>
      <c r="AN264" s="326">
        <f>AM264*MoM!AR264/100*$A264</f>
        <v>0.10415887860211544</v>
      </c>
      <c r="AO264" s="326">
        <f>AN264*MoM!AS264/100*$A264</f>
        <v>0.10442969168648095</v>
      </c>
      <c r="AP264" s="326">
        <f>AO264*MoM!AT264/100*$A264</f>
        <v>0.10484741045322687</v>
      </c>
      <c r="AQ264" s="327">
        <f>IF($A264=1,INDEX('2026'!$C:$C, MATCH(Веса!$F264,'2026'!$B:$B,0)),0)</f>
        <v>0.109</v>
      </c>
      <c r="AR264" s="326">
        <f>AQ264*MoM!AV264/100*$A264</f>
        <v>0.1094469</v>
      </c>
      <c r="AS264" s="326">
        <f>AR264*MoM!AW264/100*$A264</f>
        <v>0.10873549514999999</v>
      </c>
      <c r="AT264" s="326">
        <f>AS264*MoM!AX264/100*$A264</f>
        <v>0.10977935590343998</v>
      </c>
      <c r="AU264" s="326">
        <f>AT264*MoM!AY264/100*$A264</f>
        <v>0.10961468686958481</v>
      </c>
    </row>
    <row r="265" spans="1:47" x14ac:dyDescent="0.45">
      <c r="A265" s="326">
        <f>IF(ToSep25!AZ265=0,0,1)</f>
        <v>1</v>
      </c>
      <c r="B265" s="202" t="s">
        <v>264</v>
      </c>
      <c r="C265" s="202" t="s">
        <v>264</v>
      </c>
      <c r="D265" s="202" t="s">
        <v>264</v>
      </c>
      <c r="E265" s="202" t="s">
        <v>264</v>
      </c>
      <c r="F265" s="202" t="s">
        <v>264</v>
      </c>
      <c r="G265" s="327">
        <f>IF($A265=1,INDEX('2023'!$C:$C,MATCH(Веса!$C265,'2023'!$B:$B,0)),0)</f>
        <v>7.5999999999999998E-2</v>
      </c>
      <c r="H265" s="326">
        <f>G265*MoM!L265/100*$A265</f>
        <v>7.6075999999999991E-2</v>
      </c>
      <c r="I265" s="326">
        <f>H265*MoM!M265/100*$A265</f>
        <v>7.6600924399999992E-2</v>
      </c>
      <c r="J265" s="326">
        <f>I265*MoM!N265/100*$A265</f>
        <v>7.8125282795559997E-2</v>
      </c>
      <c r="K265" s="326">
        <f>J265*MoM!O265/100*$A265</f>
        <v>7.8344033587387563E-2</v>
      </c>
      <c r="L265" s="326">
        <f>K265*MoM!P265/100*$A265</f>
        <v>7.8649575318378379E-2</v>
      </c>
      <c r="M265" s="326">
        <f>L265*MoM!Q265/100*$A265</f>
        <v>7.9325961666116426E-2</v>
      </c>
      <c r="N265" s="326">
        <f>M265*MoM!R265/100*$A265</f>
        <v>7.9286298685283377E-2</v>
      </c>
      <c r="O265" s="326">
        <f>N265*MoM!S265/100*$A265</f>
        <v>8.0182233860427082E-2</v>
      </c>
      <c r="P265" s="326">
        <f>O265*MoM!T265/100*$A265</f>
        <v>8.0911892188556961E-2</v>
      </c>
      <c r="Q265" s="326">
        <f>P265*MoM!U265/100*$A265</f>
        <v>8.1567278515284281E-2</v>
      </c>
      <c r="R265" s="326">
        <f>Q265*MoM!V265/100*$A265</f>
        <v>8.2334010933327942E-2</v>
      </c>
      <c r="S265" s="327">
        <f>IF($A265=1,INDEX('2024'!$B:$B,MATCH(Веса!D265,'2024'!$A:$A,0)),0)</f>
        <v>7.3999999999999996E-2</v>
      </c>
      <c r="T265" s="326">
        <f>S265*MoM!X265/100*$A265</f>
        <v>7.4332999999999996E-2</v>
      </c>
      <c r="U265" s="326">
        <f>T265*MoM!Y265/100*$A265</f>
        <v>7.457086559999998E-2</v>
      </c>
      <c r="V265" s="326">
        <f>U265*MoM!Z265/100*$A265</f>
        <v>7.4764749850559975E-2</v>
      </c>
      <c r="W265" s="326">
        <f>V265*MoM!AA265/100*$A265</f>
        <v>7.5273150149543791E-2</v>
      </c>
      <c r="X265" s="326">
        <f>W265*MoM!AB265/100*$A265</f>
        <v>7.5664570530321426E-2</v>
      </c>
      <c r="Y265" s="326">
        <f>X265*MoM!AC265/100*$A265</f>
        <v>7.5959662355389673E-2</v>
      </c>
      <c r="Z265" s="326">
        <f>Y265*MoM!AD265/100*$A265</f>
        <v>7.6263501004811232E-2</v>
      </c>
      <c r="AA265" s="326">
        <f>Z265*MoM!AE265/100*$A265</f>
        <v>7.7079520465562712E-2</v>
      </c>
      <c r="AB265" s="326">
        <f>AA265*MoM!AF265/100*$A265</f>
        <v>7.7303051074912851E-2</v>
      </c>
      <c r="AC265" s="326">
        <f>AB265*MoM!AG265/100*$A265</f>
        <v>7.7705026940502395E-2</v>
      </c>
      <c r="AD265" s="326">
        <f>AC265*MoM!AH265/100*$A265</f>
        <v>7.8202339112921612E-2</v>
      </c>
      <c r="AE265" s="327">
        <f>IF($A265=1,INDEX('2025'!$C:$C,MATCH(Веса!$E265,'2025'!$B:$B,0)),0)</f>
        <v>6.9000000000000006E-2</v>
      </c>
      <c r="AF265" s="326">
        <f>AE265*MoM!AJ265/100*$A265</f>
        <v>6.9938400000000012E-2</v>
      </c>
      <c r="AG265" s="326">
        <f>AF265*MoM!AK265/100*$A265</f>
        <v>7.053987024000001E-2</v>
      </c>
      <c r="AH265" s="326">
        <f>AG265*MoM!AL265/100*$A265</f>
        <v>7.1520374436336007E-2</v>
      </c>
      <c r="AI265" s="326">
        <f>AH265*MoM!AM265/100*$A265</f>
        <v>7.260748412776831E-2</v>
      </c>
      <c r="AJ265" s="326">
        <f>AI265*MoM!AN265/100*$A265</f>
        <v>7.2883392567453825E-2</v>
      </c>
      <c r="AK265" s="326">
        <f>AJ265*MoM!AO265/100*$A265</f>
        <v>7.3233232851777602E-2</v>
      </c>
      <c r="AL265" s="326">
        <f>AK265*MoM!AP265/100*$A265</f>
        <v>7.3452932550332931E-2</v>
      </c>
      <c r="AM265" s="326">
        <f>AL265*MoM!AQ265/100*$A265</f>
        <v>7.4635524764393293E-2</v>
      </c>
      <c r="AN265" s="326">
        <f>AM265*MoM!AR265/100*$A265</f>
        <v>7.4881821996115788E-2</v>
      </c>
      <c r="AO265" s="326">
        <f>AN265*MoM!AS265/100*$A265</f>
        <v>7.5316136563693264E-2</v>
      </c>
      <c r="AP265" s="326">
        <f>AO265*MoM!AT265/100*$A265</f>
        <v>7.5406515927569695E-2</v>
      </c>
      <c r="AQ265" s="327">
        <f>IF($A265=1,INDEX('2026'!$C:$C, MATCH(Веса!$F265,'2026'!$B:$B,0)),0)</f>
        <v>6.6000000000000003E-2</v>
      </c>
      <c r="AR265" s="326">
        <f>AQ265*MoM!AV265/100*$A265</f>
        <v>6.6501600000000008E-2</v>
      </c>
      <c r="AS265" s="326">
        <f>AR265*MoM!AW265/100*$A265</f>
        <v>6.714666552000001E-2</v>
      </c>
      <c r="AT265" s="326">
        <f>AS265*MoM!AX265/100*$A265</f>
        <v>6.7609977512088013E-2</v>
      </c>
      <c r="AU265" s="326">
        <f>AT265*MoM!AY265/100*$A265</f>
        <v>6.7697870482853723E-2</v>
      </c>
    </row>
    <row r="266" spans="1:47" x14ac:dyDescent="0.45">
      <c r="A266" s="326">
        <f>IF(ToSep25!AZ266=0,0,1)</f>
        <v>1</v>
      </c>
      <c r="B266" s="202" t="s">
        <v>265</v>
      </c>
      <c r="C266" s="202" t="s">
        <v>265</v>
      </c>
      <c r="D266" s="202" t="s">
        <v>265</v>
      </c>
      <c r="E266" s="202" t="s">
        <v>265</v>
      </c>
      <c r="F266" s="202" t="s">
        <v>265</v>
      </c>
      <c r="G266" s="327">
        <f>IF($A266=1,INDEX('2023'!$C:$C,MATCH(Веса!$C266,'2023'!$B:$B,0)),0)</f>
        <v>3.7999999999999999E-2</v>
      </c>
      <c r="H266" s="326">
        <f>G266*MoM!L266/100*$A266</f>
        <v>3.8186199999999997E-2</v>
      </c>
      <c r="I266" s="326">
        <f>H266*MoM!M266/100*$A266</f>
        <v>3.8422954439999997E-2</v>
      </c>
      <c r="J266" s="326">
        <f>I266*MoM!N266/100*$A266</f>
        <v>3.8757234143628E-2</v>
      </c>
      <c r="K266" s="326">
        <f>J266*MoM!O266/100*$A266</f>
        <v>3.9117676421163747E-2</v>
      </c>
      <c r="L266" s="326">
        <f>K266*MoM!P266/100*$A266</f>
        <v>3.9317176570911688E-2</v>
      </c>
      <c r="M266" s="326">
        <f>L266*MoM!Q266/100*$A266</f>
        <v>3.9608123677536432E-2</v>
      </c>
      <c r="N266" s="326">
        <f>M266*MoM!R266/100*$A266</f>
        <v>3.9913106229853459E-2</v>
      </c>
      <c r="O266" s="326">
        <f>N266*MoM!S266/100*$A266</f>
        <v>4.0735316218188447E-2</v>
      </c>
      <c r="P266" s="326">
        <f>O266*MoM!T266/100*$A266</f>
        <v>4.103268402658123E-2</v>
      </c>
      <c r="Q266" s="326">
        <f>P266*MoM!U266/100*$A266</f>
        <v>4.1414287988028438E-2</v>
      </c>
      <c r="R266" s="326">
        <f>Q266*MoM!V266/100*$A266</f>
        <v>4.1567520853584145E-2</v>
      </c>
      <c r="S266" s="327">
        <f>IF($A266=1,INDEX('2024'!$B:$B,MATCH(Веса!D266,'2024'!$A:$A,0)),0)</f>
        <v>3.7999999999999999E-2</v>
      </c>
      <c r="T266" s="326">
        <f>S266*MoM!X266/100*$A266</f>
        <v>3.8243199999999998E-2</v>
      </c>
      <c r="U266" s="326">
        <f>T266*MoM!Y266/100*$A266</f>
        <v>3.8331159359999999E-2</v>
      </c>
      <c r="V266" s="326">
        <f>U266*MoM!Z266/100*$A266</f>
        <v>3.8538147620544E-2</v>
      </c>
      <c r="W266" s="326">
        <f>V266*MoM!AA266/100*$A266</f>
        <v>3.8599808656736866E-2</v>
      </c>
      <c r="X266" s="326">
        <f>W266*MoM!AB266/100*$A266</f>
        <v>3.8727188025304095E-2</v>
      </c>
      <c r="Y266" s="326">
        <f>X266*MoM!AC266/100*$A266</f>
        <v>3.8975042028666043E-2</v>
      </c>
      <c r="Z266" s="326">
        <f>Y266*MoM!AD266/100*$A266</f>
        <v>3.9551872650690302E-2</v>
      </c>
      <c r="AA266" s="326">
        <f>Z266*MoM!AE266/100*$A266</f>
        <v>3.9982988062582832E-2</v>
      </c>
      <c r="AB266" s="326">
        <f>AA266*MoM!AF266/100*$A266</f>
        <v>4.0142920014833168E-2</v>
      </c>
      <c r="AC266" s="326">
        <f>AB266*MoM!AG266/100*$A266</f>
        <v>4.050420629496667E-2</v>
      </c>
      <c r="AD266" s="326">
        <f>AC266*MoM!AH266/100*$A266</f>
        <v>4.0763433215254462E-2</v>
      </c>
      <c r="AE266" s="327">
        <f>IF($A266=1,INDEX('2025'!$C:$C,MATCH(Веса!$E266,'2025'!$B:$B,0)),0)</f>
        <v>3.5999999999999997E-2</v>
      </c>
      <c r="AF266" s="326">
        <f>AE266*MoM!AJ266/100*$A266</f>
        <v>3.6374400000000001E-2</v>
      </c>
      <c r="AG266" s="326">
        <f>AF266*MoM!AK266/100*$A266</f>
        <v>3.6589008960000002E-2</v>
      </c>
      <c r="AH266" s="326">
        <f>AG266*MoM!AL266/100*$A266</f>
        <v>3.6823178617344E-2</v>
      </c>
      <c r="AI266" s="326">
        <f>AH266*MoM!AM266/100*$A266</f>
        <v>3.7143540271314897E-2</v>
      </c>
      <c r="AJ266" s="326">
        <f>AI266*MoM!AN266/100*$A266</f>
        <v>3.72735426622645E-2</v>
      </c>
      <c r="AK266" s="326">
        <f>AJ266*MoM!AO266/100*$A266</f>
        <v>3.7374181227452612E-2</v>
      </c>
      <c r="AL266" s="326">
        <f>AK266*MoM!AP266/100*$A266</f>
        <v>3.7568526969835363E-2</v>
      </c>
      <c r="AM266" s="326">
        <f>AL266*MoM!AQ266/100*$A266</f>
        <v>3.834243862541397E-2</v>
      </c>
      <c r="AN266" s="326">
        <f>AM266*MoM!AR266/100*$A266</f>
        <v>3.8526482330815959E-2</v>
      </c>
      <c r="AO266" s="326">
        <f>AN266*MoM!AS266/100*$A266</f>
        <v>3.8607387943710672E-2</v>
      </c>
      <c r="AP266" s="326">
        <f>AO266*MoM!AT266/100*$A266</f>
        <v>3.8607387943710672E-2</v>
      </c>
      <c r="AQ266" s="327">
        <f>IF($A266=1,INDEX('2026'!$C:$C, MATCH(Веса!$F266,'2026'!$B:$B,0)),0)</f>
        <v>3.5000000000000003E-2</v>
      </c>
      <c r="AR266" s="326">
        <f>AQ266*MoM!AV266/100*$A266</f>
        <v>3.5094500000000001E-2</v>
      </c>
      <c r="AS266" s="326">
        <f>AR266*MoM!AW266/100*$A266</f>
        <v>3.5284010300000002E-2</v>
      </c>
      <c r="AT266" s="326">
        <f>AS266*MoM!AX266/100*$A266</f>
        <v>3.5453373549440004E-2</v>
      </c>
      <c r="AU266" s="326">
        <f>AT266*MoM!AY266/100*$A266</f>
        <v>3.5506553609764166E-2</v>
      </c>
    </row>
    <row r="267" spans="1:47" x14ac:dyDescent="0.45">
      <c r="A267" s="326">
        <f>IF(ToSep25!AZ267=0,0,1)</f>
        <v>1</v>
      </c>
      <c r="B267" s="202" t="s">
        <v>266</v>
      </c>
      <c r="C267" s="202" t="s">
        <v>266</v>
      </c>
      <c r="D267" s="202" t="s">
        <v>266</v>
      </c>
      <c r="E267" s="202" t="s">
        <v>266</v>
      </c>
      <c r="F267" s="202" t="s">
        <v>266</v>
      </c>
      <c r="G267" s="327">
        <f>IF($A267=1,INDEX('2023'!$C:$C,MATCH(Веса!$C267,'2023'!$B:$B,0)),0)</f>
        <v>3.5999999999999997E-2</v>
      </c>
      <c r="H267" s="326">
        <f>G267*MoM!L267/100*$A267</f>
        <v>3.5996399999999998E-2</v>
      </c>
      <c r="I267" s="326">
        <f>H267*MoM!M267/100*$A267</f>
        <v>3.6187180919999999E-2</v>
      </c>
      <c r="J267" s="326">
        <f>I267*MoM!N267/100*$A267</f>
        <v>3.6458584776899998E-2</v>
      </c>
      <c r="K267" s="326">
        <f>J267*MoM!O267/100*$A267</f>
        <v>3.661535669144067E-2</v>
      </c>
      <c r="L267" s="326">
        <f>K267*MoM!P267/100*$A267</f>
        <v>3.6794771939228726E-2</v>
      </c>
      <c r="M267" s="326">
        <f>L267*MoM!Q267/100*$A267</f>
        <v>3.7022899525251944E-2</v>
      </c>
      <c r="N267" s="326">
        <f>M267*MoM!R267/100*$A267</f>
        <v>3.7093243034349924E-2</v>
      </c>
      <c r="O267" s="326">
        <f>N267*MoM!S267/100*$A267</f>
        <v>3.7267581276611367E-2</v>
      </c>
      <c r="P267" s="326">
        <f>O267*MoM!T267/100*$A267</f>
        <v>3.7647710605632802E-2</v>
      </c>
      <c r="Q267" s="326">
        <f>P267*MoM!U267/100*$A267</f>
        <v>3.8043011566991948E-2</v>
      </c>
      <c r="R267" s="326">
        <f>Q267*MoM!V267/100*$A267</f>
        <v>3.8351159960684583E-2</v>
      </c>
      <c r="S267" s="327">
        <f>IF($A267=1,INDEX('2024'!$B:$B,MATCH(Веса!D267,'2024'!$A:$A,0)),0)</f>
        <v>3.6999999999999998E-2</v>
      </c>
      <c r="T267" s="326">
        <f>S267*MoM!X267/100*$A267</f>
        <v>3.7210899999999991E-2</v>
      </c>
      <c r="U267" s="326">
        <f>T267*MoM!Y267/100*$A267</f>
        <v>3.7441607579999994E-2</v>
      </c>
      <c r="V267" s="326">
        <f>U267*MoM!Z267/100*$A267</f>
        <v>3.7625071457141994E-2</v>
      </c>
      <c r="W267" s="326">
        <f>V267*MoM!AA267/100*$A267</f>
        <v>3.788844695734199E-2</v>
      </c>
      <c r="X267" s="326">
        <f>W267*MoM!AB267/100*$A267</f>
        <v>3.8009689987605483E-2</v>
      </c>
      <c r="Y267" s="326">
        <f>X267*MoM!AC267/100*$A267</f>
        <v>3.8059102584589367E-2</v>
      </c>
      <c r="Z267" s="326">
        <f>Y267*MoM!AD267/100*$A267</f>
        <v>3.8192309443635428E-2</v>
      </c>
      <c r="AA267" s="326">
        <f>Z267*MoM!AE267/100*$A267</f>
        <v>3.8455836378796515E-2</v>
      </c>
      <c r="AB267" s="326">
        <f>AA267*MoM!AF267/100*$A267</f>
        <v>3.8528902467916223E-2</v>
      </c>
      <c r="AC267" s="326">
        <f>AB267*MoM!AG267/100*$A267</f>
        <v>3.8717694090009011E-2</v>
      </c>
      <c r="AD267" s="326">
        <f>AC267*MoM!AH267/100*$A267</f>
        <v>3.8787385939371026E-2</v>
      </c>
      <c r="AE267" s="327">
        <f>IF($A267=1,INDEX('2025'!$C:$C,MATCH(Веса!$E267,'2025'!$B:$B,0)),0)</f>
        <v>3.5000000000000003E-2</v>
      </c>
      <c r="AF267" s="326">
        <f>AE267*MoM!AJ267/100*$A267</f>
        <v>3.5276500000000002E-2</v>
      </c>
      <c r="AG267" s="326">
        <f>AF267*MoM!AK267/100*$A267</f>
        <v>3.5484631350000004E-2</v>
      </c>
      <c r="AH267" s="326">
        <f>AG267*MoM!AL267/100*$A267</f>
        <v>3.5665602969885003E-2</v>
      </c>
      <c r="AI267" s="326">
        <f>AH267*MoM!AM267/100*$A267</f>
        <v>3.5983026836316975E-2</v>
      </c>
      <c r="AJ267" s="326">
        <f>AI267*MoM!AN267/100*$A267</f>
        <v>3.6083779311458661E-2</v>
      </c>
      <c r="AK267" s="326">
        <f>AJ267*MoM!AO267/100*$A267</f>
        <v>3.6202855783186473E-2</v>
      </c>
      <c r="AL267" s="326">
        <f>AK267*MoM!AP267/100*$A267</f>
        <v>3.6394730918837361E-2</v>
      </c>
      <c r="AM267" s="326">
        <f>AL267*MoM!AQ267/100*$A267</f>
        <v>3.6696807185463712E-2</v>
      </c>
      <c r="AN267" s="326">
        <f>AM267*MoM!AR267/100*$A267</f>
        <v>3.6744513034804811E-2</v>
      </c>
      <c r="AO267" s="326">
        <f>AN267*MoM!AS267/100*$A267</f>
        <v>3.6862095476516185E-2</v>
      </c>
      <c r="AP267" s="326">
        <f>AO267*MoM!AT267/100*$A267</f>
        <v>3.6913702410183304E-2</v>
      </c>
      <c r="AQ267" s="327">
        <f>IF($A267=1,INDEX('2026'!$C:$C, MATCH(Веса!$F267,'2026'!$B:$B,0)),0)</f>
        <v>3.3000000000000002E-2</v>
      </c>
      <c r="AR267" s="326">
        <f>AQ267*MoM!AV267/100*$A267</f>
        <v>3.3082500000000001E-2</v>
      </c>
      <c r="AS267" s="326">
        <f>AR267*MoM!AW267/100*$A267</f>
        <v>3.30758835E-2</v>
      </c>
      <c r="AT267" s="326">
        <f>AS267*MoM!AX267/100*$A267</f>
        <v>3.3118882148549994E-2</v>
      </c>
      <c r="AU267" s="326">
        <f>AT267*MoM!AY267/100*$A267</f>
        <v>3.319505557749166E-2</v>
      </c>
    </row>
    <row r="268" spans="1:47" x14ac:dyDescent="0.45">
      <c r="A268" s="326">
        <f>IF(ToSep25!AZ268=0,0,1)</f>
        <v>1</v>
      </c>
      <c r="B268" s="202" t="s">
        <v>267</v>
      </c>
      <c r="C268" s="202" t="s">
        <v>267</v>
      </c>
      <c r="D268" s="202" t="s">
        <v>267</v>
      </c>
      <c r="E268" s="202" t="s">
        <v>267</v>
      </c>
      <c r="F268" s="202" t="s">
        <v>267</v>
      </c>
      <c r="G268" s="327">
        <f>IF($A268=1,INDEX('2023'!$C:$C,MATCH(Веса!$C268,'2023'!$B:$B,0)),0)</f>
        <v>5.8999999999999997E-2</v>
      </c>
      <c r="H268" s="326">
        <f>G268*MoM!L268/100*$A268</f>
        <v>5.928909999999999E-2</v>
      </c>
      <c r="I268" s="326">
        <f>H268*MoM!M268/100*$A268</f>
        <v>5.9810844079999995E-2</v>
      </c>
      <c r="J268" s="326">
        <f>I268*MoM!N268/100*$A268</f>
        <v>6.0265406495007993E-2</v>
      </c>
      <c r="K268" s="326">
        <f>J268*MoM!O268/100*$A268</f>
        <v>6.0566733527483034E-2</v>
      </c>
      <c r="L268" s="326">
        <f>K268*MoM!P268/100*$A268</f>
        <v>6.0693923667890746E-2</v>
      </c>
      <c r="M268" s="326">
        <f>L268*MoM!Q268/100*$A268</f>
        <v>6.0997393286230196E-2</v>
      </c>
      <c r="N268" s="326">
        <f>M268*MoM!R268/100*$A268</f>
        <v>6.1253582338032367E-2</v>
      </c>
      <c r="O268" s="326">
        <f>N268*MoM!S268/100*$A268</f>
        <v>6.155372489148872E-2</v>
      </c>
      <c r="P268" s="326">
        <f>O268*MoM!T268/100*$A268</f>
        <v>6.1898425750881059E-2</v>
      </c>
      <c r="Q268" s="326">
        <f>P268*MoM!U268/100*$A268</f>
        <v>6.2257436620236167E-2</v>
      </c>
      <c r="R268" s="326">
        <f>Q268*MoM!V268/100*$A268</f>
        <v>6.26870129329158E-2</v>
      </c>
      <c r="S268" s="327">
        <f>IF($A268=1,INDEX('2024'!$B:$B,MATCH(Веса!D268,'2024'!$A:$A,0)),0)</f>
        <v>5.3999999999999999E-2</v>
      </c>
      <c r="T268" s="326">
        <f>S268*MoM!X268/100*$A268</f>
        <v>5.4383399999999991E-2</v>
      </c>
      <c r="U268" s="326">
        <f>T268*MoM!Y268/100*$A268</f>
        <v>5.5057754159999986E-2</v>
      </c>
      <c r="V268" s="326">
        <f>U268*MoM!Z268/100*$A268</f>
        <v>5.5718447209919988E-2</v>
      </c>
      <c r="W268" s="326">
        <f>V268*MoM!AA268/100*$A268</f>
        <v>5.6114048185110413E-2</v>
      </c>
      <c r="X268" s="326">
        <f>W268*MoM!AB268/100*$A268</f>
        <v>5.6461955283858105E-2</v>
      </c>
      <c r="Y268" s="326">
        <f>X268*MoM!AC268/100*$A268</f>
        <v>5.6823311797674796E-2</v>
      </c>
      <c r="Z268" s="326">
        <f>Y268*MoM!AD268/100*$A268</f>
        <v>5.719266332435969E-2</v>
      </c>
      <c r="AA268" s="326">
        <f>Z268*MoM!AE268/100*$A268</f>
        <v>5.7856098218922264E-2</v>
      </c>
      <c r="AB268" s="326">
        <f>AA268*MoM!AF268/100*$A268</f>
        <v>5.8399945542180136E-2</v>
      </c>
      <c r="AC268" s="326">
        <f>AB268*MoM!AG268/100*$A268</f>
        <v>5.8843785128300706E-2</v>
      </c>
      <c r="AD268" s="326">
        <f>AC268*MoM!AH268/100*$A268</f>
        <v>5.9302766652301449E-2</v>
      </c>
      <c r="AE268" s="327">
        <f>IF($A268=1,INDEX('2025'!$C:$C,MATCH(Веса!$E268,'2025'!$B:$B,0)),0)</f>
        <v>4.8000000000000001E-2</v>
      </c>
      <c r="AF268" s="326">
        <f>AE268*MoM!AJ268/100*$A268</f>
        <v>4.9699199999999999E-2</v>
      </c>
      <c r="AG268" s="326">
        <f>AF268*MoM!AK268/100*$A268</f>
        <v>5.1995303040000003E-2</v>
      </c>
      <c r="AH268" s="326">
        <f>AG268*MoM!AL268/100*$A268</f>
        <v>5.3445971994816002E-2</v>
      </c>
      <c r="AI268" s="326">
        <f>AH268*MoM!AM268/100*$A268</f>
        <v>5.4210249394341874E-2</v>
      </c>
      <c r="AJ268" s="326">
        <f>AI268*MoM!AN268/100*$A268</f>
        <v>5.484993033719511E-2</v>
      </c>
      <c r="AK268" s="326">
        <f>AJ268*MoM!AO268/100*$A268</f>
        <v>5.5211939877420596E-2</v>
      </c>
      <c r="AL268" s="326">
        <f>AK268*MoM!AP268/100*$A268</f>
        <v>5.5499041964783176E-2</v>
      </c>
      <c r="AM268" s="326">
        <f>AL268*MoM!AQ268/100*$A268</f>
        <v>5.5676638899070478E-2</v>
      </c>
      <c r="AN268" s="326">
        <f>AM268*MoM!AR268/100*$A268</f>
        <v>5.6083078363033695E-2</v>
      </c>
      <c r="AO268" s="326">
        <f>AN268*MoM!AS268/100*$A268</f>
        <v>5.6772900226899008E-2</v>
      </c>
      <c r="AP268" s="326">
        <f>AO268*MoM!AT268/100*$A268</f>
        <v>5.7244115298782268E-2</v>
      </c>
      <c r="AQ268" s="327">
        <f>IF($A268=1,INDEX('2026'!$C:$C, MATCH(Веса!$F268,'2026'!$B:$B,0)),0)</f>
        <v>4.9000000000000002E-2</v>
      </c>
      <c r="AR268" s="326">
        <f>AQ268*MoM!AV268/100*$A268</f>
        <v>5.1606800000000001E-2</v>
      </c>
      <c r="AS268" s="326">
        <f>AR268*MoM!AW268/100*$A268</f>
        <v>5.3294342359999997E-2</v>
      </c>
      <c r="AT268" s="326">
        <f>AS268*MoM!AX268/100*$A268</f>
        <v>5.4147051837759995E-2</v>
      </c>
      <c r="AU268" s="326">
        <f>AT268*MoM!AY268/100*$A268</f>
        <v>5.495384291014261E-2</v>
      </c>
    </row>
    <row r="269" spans="1:47" x14ac:dyDescent="0.45">
      <c r="A269" s="326">
        <f>IF(ToSep25!AZ269=0,0,1)</f>
        <v>1</v>
      </c>
      <c r="B269" s="202" t="s">
        <v>268</v>
      </c>
      <c r="C269" s="202" t="s">
        <v>268</v>
      </c>
      <c r="D269" s="202" t="s">
        <v>268</v>
      </c>
      <c r="E269" s="202" t="s">
        <v>268</v>
      </c>
      <c r="F269" s="202" t="s">
        <v>268</v>
      </c>
      <c r="G269" s="327">
        <f>IF($A269=1,INDEX('2023'!$C:$C,MATCH(Веса!$C269,'2023'!$B:$B,0)),0)</f>
        <v>8.5000000000000006E-2</v>
      </c>
      <c r="H269" s="326">
        <f>G269*MoM!L269/100*$A269</f>
        <v>8.4804500000000005E-2</v>
      </c>
      <c r="I269" s="326">
        <f>H269*MoM!M269/100*$A269</f>
        <v>8.4143024900000002E-2</v>
      </c>
      <c r="J269" s="326">
        <f>I269*MoM!N269/100*$A269</f>
        <v>8.5203227013740002E-2</v>
      </c>
      <c r="K269" s="326">
        <f>J269*MoM!O269/100*$A269</f>
        <v>8.5237308304545498E-2</v>
      </c>
      <c r="L269" s="326">
        <f>K269*MoM!P269/100*$A269</f>
        <v>8.4657694608074582E-2</v>
      </c>
      <c r="M269" s="326">
        <f>L269*MoM!Q269/100*$A269</f>
        <v>8.5326490395478377E-2</v>
      </c>
      <c r="N269" s="326">
        <f>M269*MoM!R269/100*$A269</f>
        <v>8.5949373775365365E-2</v>
      </c>
      <c r="O269" s="326">
        <f>N269*MoM!S269/100*$A269</f>
        <v>8.533053828418273E-2</v>
      </c>
      <c r="P269" s="326">
        <f>O269*MoM!T269/100*$A269</f>
        <v>8.5586529899035285E-2</v>
      </c>
      <c r="Q269" s="326">
        <f>P269*MoM!U269/100*$A269</f>
        <v>8.5834730835742501E-2</v>
      </c>
      <c r="R269" s="326">
        <f>Q269*MoM!V269/100*$A269</f>
        <v>8.5757479577990334E-2</v>
      </c>
      <c r="S269" s="327">
        <f>IF($A269=1,INDEX('2024'!$B:$B,MATCH(Веса!D269,'2024'!$A:$A,0)),0)</f>
        <v>7.6999999999999999E-2</v>
      </c>
      <c r="T269" s="326">
        <f>S269*MoM!X269/100*$A269</f>
        <v>7.7538999999999997E-2</v>
      </c>
      <c r="U269" s="326">
        <f>T269*MoM!Y269/100*$A269</f>
        <v>7.7825894300000004E-2</v>
      </c>
      <c r="V269" s="326">
        <f>U269*MoM!Z269/100*$A269</f>
        <v>7.7989328678030004E-2</v>
      </c>
      <c r="W269" s="326">
        <f>V269*MoM!AA269/100*$A269</f>
        <v>7.8511857180172798E-2</v>
      </c>
      <c r="X269" s="326">
        <f>W269*MoM!AB269/100*$A269</f>
        <v>7.9030035437561943E-2</v>
      </c>
      <c r="Y269" s="326">
        <f>X269*MoM!AC269/100*$A269</f>
        <v>7.9251319536787115E-2</v>
      </c>
      <c r="Z269" s="326">
        <f>Y269*MoM!AD269/100*$A269</f>
        <v>8.0027982468247633E-2</v>
      </c>
      <c r="AA269" s="326">
        <f>Z269*MoM!AE269/100*$A269</f>
        <v>8.0067996459481761E-2</v>
      </c>
      <c r="AB269" s="326">
        <f>AA269*MoM!AF269/100*$A269</f>
        <v>8.0196105253816916E-2</v>
      </c>
      <c r="AC269" s="326">
        <f>AB269*MoM!AG269/100*$A269</f>
        <v>8.0765497601119007E-2</v>
      </c>
      <c r="AD269" s="326">
        <f>AC269*MoM!AH269/100*$A269</f>
        <v>8.0854339648480239E-2</v>
      </c>
      <c r="AE269" s="327">
        <f>IF($A269=1,INDEX('2025'!$C:$C,MATCH(Веса!$E269,'2025'!$B:$B,0)),0)</f>
        <v>7.3999999999999996E-2</v>
      </c>
      <c r="AF269" s="326">
        <f>AE269*MoM!AJ269/100*$A269</f>
        <v>7.3785399999999987E-2</v>
      </c>
      <c r="AG269" s="326">
        <f>AF269*MoM!AK269/100*$A269</f>
        <v>7.4545389619999985E-2</v>
      </c>
      <c r="AH269" s="326">
        <f>AG269*MoM!AL269/100*$A269</f>
        <v>7.4843571178479992E-2</v>
      </c>
      <c r="AI269" s="326">
        <f>AH269*MoM!AM269/100*$A269</f>
        <v>7.5083070606251121E-2</v>
      </c>
      <c r="AJ269" s="326">
        <f>AI269*MoM!AN269/100*$A269</f>
        <v>7.5443469345161121E-2</v>
      </c>
      <c r="AK269" s="326">
        <f>AJ269*MoM!AO269/100*$A269</f>
        <v>7.6084738834594989E-2</v>
      </c>
      <c r="AL269" s="326">
        <f>AK269*MoM!AP269/100*$A269</f>
        <v>7.679993537964018E-2</v>
      </c>
      <c r="AM269" s="326">
        <f>AL269*MoM!AQ269/100*$A269</f>
        <v>7.6961215243937411E-2</v>
      </c>
      <c r="AN269" s="326">
        <f>AM269*MoM!AR269/100*$A269</f>
        <v>7.7353717441681499E-2</v>
      </c>
      <c r="AO269" s="326">
        <f>AN269*MoM!AS269/100*$A269</f>
        <v>7.7191274635053972E-2</v>
      </c>
      <c r="AP269" s="326">
        <f>AO269*MoM!AT269/100*$A269</f>
        <v>7.7924591744086988E-2</v>
      </c>
      <c r="AQ269" s="327">
        <f>IF($A269=1,INDEX('2026'!$C:$C, MATCH(Веса!$F269,'2026'!$B:$B,0)),0)</f>
        <v>7.3999999999999996E-2</v>
      </c>
      <c r="AR269" s="326">
        <f>AQ269*MoM!AV269/100*$A269</f>
        <v>7.4199799999999982E-2</v>
      </c>
      <c r="AS269" s="326">
        <f>AR269*MoM!AW269/100*$A269</f>
        <v>7.522375723999998E-2</v>
      </c>
      <c r="AT269" s="326">
        <f>AS269*MoM!AX269/100*$A269</f>
        <v>7.5938382933779983E-2</v>
      </c>
      <c r="AU269" s="326">
        <f>AT269*MoM!AY269/100*$A269</f>
        <v>7.6538296158956853E-2</v>
      </c>
    </row>
    <row r="270" spans="1:47" ht="39.4" x14ac:dyDescent="0.45">
      <c r="A270" s="326">
        <f>IF(ToSep25!AZ270=0,0,1)</f>
        <v>1</v>
      </c>
      <c r="B270" s="202" t="s">
        <v>269</v>
      </c>
      <c r="C270" s="202" t="s">
        <v>269</v>
      </c>
      <c r="D270" s="202" t="s">
        <v>269</v>
      </c>
      <c r="E270" s="202" t="s">
        <v>269</v>
      </c>
      <c r="F270" s="202" t="s">
        <v>269</v>
      </c>
      <c r="G270" s="327">
        <f>IF($A270=1,INDEX('2023'!$C:$C,MATCH(Веса!$C270,'2023'!$B:$B,0)),0)</f>
        <v>4.3999999999999997E-2</v>
      </c>
      <c r="H270" s="326">
        <f>G270*MoM!L270/100*$A270</f>
        <v>4.4338799999999991E-2</v>
      </c>
      <c r="I270" s="326">
        <f>H270*MoM!M270/100*$A270</f>
        <v>4.4724547559999994E-2</v>
      </c>
      <c r="J270" s="326">
        <f>I270*MoM!N270/100*$A270</f>
        <v>4.4948170297799989E-2</v>
      </c>
      <c r="K270" s="326">
        <f>J270*MoM!O270/100*$A270</f>
        <v>4.5172911149288987E-2</v>
      </c>
      <c r="L270" s="326">
        <f>K270*MoM!P270/100*$A270</f>
        <v>4.536715466723093E-2</v>
      </c>
      <c r="M270" s="326">
        <f>L270*MoM!Q270/100*$A270</f>
        <v>4.5231053203229239E-2</v>
      </c>
      <c r="N270" s="326">
        <f>M270*MoM!R270/100*$A270</f>
        <v>4.5280807361752794E-2</v>
      </c>
      <c r="O270" s="326">
        <f>N270*MoM!S270/100*$A270</f>
        <v>4.5389481299421004E-2</v>
      </c>
      <c r="P270" s="326">
        <f>O270*MoM!T270/100*$A270</f>
        <v>4.5639123446567814E-2</v>
      </c>
      <c r="Q270" s="326">
        <f>P270*MoM!U270/100*$A270</f>
        <v>4.5885574713179285E-2</v>
      </c>
      <c r="R270" s="326">
        <f>Q270*MoM!V270/100*$A270</f>
        <v>4.5991111535019599E-2</v>
      </c>
      <c r="S270" s="327">
        <f>IF($A270=1,INDEX('2024'!$B:$B,MATCH(Веса!D270,'2024'!$A:$A,0)),0)</f>
        <v>3.7999999999999999E-2</v>
      </c>
      <c r="T270" s="326">
        <f>S270*MoM!X270/100*$A270</f>
        <v>3.8155799999999997E-2</v>
      </c>
      <c r="U270" s="326">
        <f>T270*MoM!Y270/100*$A270</f>
        <v>3.8235927179999997E-2</v>
      </c>
      <c r="V270" s="326">
        <f>U270*MoM!Z270/100*$A270</f>
        <v>3.8365929332412001E-2</v>
      </c>
      <c r="W270" s="326">
        <f>V270*MoM!AA270/100*$A270</f>
        <v>3.8504046678008684E-2</v>
      </c>
      <c r="X270" s="326">
        <f>W270*MoM!AB270/100*$A270</f>
        <v>3.8627259627378313E-2</v>
      </c>
      <c r="Y270" s="326">
        <f>X270*MoM!AC270/100*$A270</f>
        <v>3.8947865882285548E-2</v>
      </c>
      <c r="Z270" s="326">
        <f>Y270*MoM!AD270/100*$A270</f>
        <v>3.9251659236167379E-2</v>
      </c>
      <c r="AA270" s="326">
        <f>Z270*MoM!AE270/100*$A270</f>
        <v>3.9604924169292885E-2</v>
      </c>
      <c r="AB270" s="326">
        <f>AA270*MoM!AF270/100*$A270</f>
        <v>3.990592159297951E-2</v>
      </c>
      <c r="AC270" s="326">
        <f>AB270*MoM!AG270/100*$A270</f>
        <v>3.9945827514572485E-2</v>
      </c>
      <c r="AD270" s="326">
        <f>AC270*MoM!AH270/100*$A270</f>
        <v>4.0009740838595799E-2</v>
      </c>
      <c r="AE270" s="327">
        <f>IF($A270=1,INDEX('2025'!$C:$C,MATCH(Веса!$E270,'2025'!$B:$B,0)),0)</f>
        <v>3.5000000000000003E-2</v>
      </c>
      <c r="AF270" s="326">
        <f>AE270*MoM!AJ270/100*$A270</f>
        <v>3.5087500000000008E-2</v>
      </c>
      <c r="AG270" s="326">
        <f>AF270*MoM!AK270/100*$A270</f>
        <v>3.5536620000000012E-2</v>
      </c>
      <c r="AH270" s="326">
        <f>AG270*MoM!AL270/100*$A270</f>
        <v>3.5746286058000017E-2</v>
      </c>
      <c r="AI270" s="326">
        <f>AH270*MoM!AM270/100*$A270</f>
        <v>3.5628323314008614E-2</v>
      </c>
      <c r="AJ270" s="326">
        <f>AI270*MoM!AN270/100*$A270</f>
        <v>3.5710268457630832E-2</v>
      </c>
      <c r="AK270" s="326">
        <f>AJ270*MoM!AO270/100*$A270</f>
        <v>3.5820970289849485E-2</v>
      </c>
      <c r="AL270" s="326">
        <f>AK270*MoM!AP270/100*$A270</f>
        <v>3.6129030634342189E-2</v>
      </c>
      <c r="AM270" s="326">
        <f>AL270*MoM!AQ270/100*$A270</f>
        <v>3.6353030624275112E-2</v>
      </c>
      <c r="AN270" s="326">
        <f>AM270*MoM!AR270/100*$A270</f>
        <v>3.6029488651719059E-2</v>
      </c>
      <c r="AO270" s="326">
        <f>AN270*MoM!AS270/100*$A270</f>
        <v>3.5838532361864947E-2</v>
      </c>
      <c r="AP270" s="326">
        <f>AO270*MoM!AT270/100*$A270</f>
        <v>3.6512296770268009E-2</v>
      </c>
      <c r="AQ270" s="327">
        <f>IF($A270=1,INDEX('2026'!$C:$C, MATCH(Веса!$F270,'2026'!$B:$B,0)),0)</f>
        <v>3.3000000000000002E-2</v>
      </c>
      <c r="AR270" s="326">
        <f>AQ270*MoM!AV270/100*$A270</f>
        <v>3.3336600000000001E-2</v>
      </c>
      <c r="AS270" s="326">
        <f>AR270*MoM!AW270/100*$A270</f>
        <v>3.3546620579999999E-2</v>
      </c>
      <c r="AT270" s="326">
        <f>AS270*MoM!AX270/100*$A270</f>
        <v>3.3697580372610003E-2</v>
      </c>
      <c r="AU270" s="326">
        <f>AT270*MoM!AY270/100*$A270</f>
        <v>3.3835740452137705E-2</v>
      </c>
    </row>
    <row r="271" spans="1:47" x14ac:dyDescent="0.45">
      <c r="A271" s="326">
        <f>IF(ToSep25!AZ271=0,0,1)</f>
        <v>1</v>
      </c>
      <c r="B271" s="202" t="s">
        <v>270</v>
      </c>
      <c r="C271" s="202" t="s">
        <v>270</v>
      </c>
      <c r="D271" s="202" t="s">
        <v>270</v>
      </c>
      <c r="E271" s="202" t="s">
        <v>270</v>
      </c>
      <c r="F271" s="202" t="s">
        <v>270</v>
      </c>
      <c r="G271" s="327">
        <f>IF($A271=1,INDEX('2023'!$C:$C,MATCH(Веса!$C271,'2023'!$B:$B,0)),0)</f>
        <v>8.3000000000000004E-2</v>
      </c>
      <c r="H271" s="326">
        <f>G271*MoM!L271/100*$A271</f>
        <v>8.3473100000000008E-2</v>
      </c>
      <c r="I271" s="326">
        <f>H271*MoM!M271/100*$A271</f>
        <v>8.3907160120000004E-2</v>
      </c>
      <c r="J271" s="326">
        <f>I271*MoM!N271/100*$A271</f>
        <v>8.3689001503688007E-2</v>
      </c>
      <c r="K271" s="326">
        <f>J271*MoM!O271/100*$A271</f>
        <v>8.4684900621581891E-2</v>
      </c>
      <c r="L271" s="326">
        <f>K271*MoM!P271/100*$A271</f>
        <v>8.5836615270035402E-2</v>
      </c>
      <c r="M271" s="326">
        <f>L271*MoM!Q271/100*$A271</f>
        <v>8.5519019793536266E-2</v>
      </c>
      <c r="N271" s="326">
        <f>M271*MoM!R271/100*$A271</f>
        <v>8.463817388966284E-2</v>
      </c>
      <c r="O271" s="326">
        <f>N271*MoM!S271/100*$A271</f>
        <v>8.4274229741937282E-2</v>
      </c>
      <c r="P271" s="326">
        <f>O271*MoM!T271/100*$A271</f>
        <v>8.415624582029857E-2</v>
      </c>
      <c r="Q271" s="326">
        <f>P271*MoM!U271/100*$A271</f>
        <v>8.4021595826986081E-2</v>
      </c>
      <c r="R271" s="326">
        <f>Q271*MoM!V271/100*$A271</f>
        <v>8.3979585029072601E-2</v>
      </c>
      <c r="S271" s="327">
        <f>IF($A271=1,INDEX('2024'!$B:$B,MATCH(Веса!D271,'2024'!$A:$A,0)),0)</f>
        <v>6.7000000000000004E-2</v>
      </c>
      <c r="T271" s="326">
        <f>S271*MoM!X271/100*$A271</f>
        <v>6.7321600000000009E-2</v>
      </c>
      <c r="U271" s="326">
        <f>T271*MoM!Y271/100*$A271</f>
        <v>6.7866904960000016E-2</v>
      </c>
      <c r="V271" s="326">
        <f>U271*MoM!Z271/100*$A271</f>
        <v>6.8579507462080025E-2</v>
      </c>
      <c r="W271" s="326">
        <f>V271*MoM!AA271/100*$A271</f>
        <v>6.9237870733715984E-2</v>
      </c>
      <c r="X271" s="326">
        <f>W271*MoM!AB271/100*$A271</f>
        <v>6.9521746003724211E-2</v>
      </c>
      <c r="Y271" s="326">
        <f>X271*MoM!AC271/100*$A271</f>
        <v>6.9646885146530918E-2</v>
      </c>
      <c r="Z271" s="326">
        <f>Y271*MoM!AD271/100*$A271</f>
        <v>6.9437944491091322E-2</v>
      </c>
      <c r="AA271" s="326">
        <f>Z271*MoM!AE271/100*$A271</f>
        <v>6.891715990740814E-2</v>
      </c>
      <c r="AB271" s="326">
        <f>AA271*MoM!AF271/100*$A271</f>
        <v>6.8648382983769241E-2</v>
      </c>
      <c r="AC271" s="326">
        <f>AB271*MoM!AG271/100*$A271</f>
        <v>6.8483626864608196E-2</v>
      </c>
      <c r="AD271" s="326">
        <f>AC271*MoM!AH271/100*$A271</f>
        <v>6.8613745755650948E-2</v>
      </c>
      <c r="AE271" s="327">
        <f>IF($A271=1,INDEX('2025'!$C:$C,MATCH(Веса!$E271,'2025'!$B:$B,0)),0)</f>
        <v>0.06</v>
      </c>
      <c r="AF271" s="326">
        <f>AE271*MoM!AJ271/100*$A271</f>
        <v>6.0125999999999992E-2</v>
      </c>
      <c r="AG271" s="326">
        <f>AF271*MoM!AK271/100*$A271</f>
        <v>6.0733272599999992E-2</v>
      </c>
      <c r="AH271" s="326">
        <f>AG271*MoM!AL271/100*$A271</f>
        <v>6.1577465089139992E-2</v>
      </c>
      <c r="AI271" s="326">
        <f>AH271*MoM!AM271/100*$A271</f>
        <v>6.2107031288906593E-2</v>
      </c>
      <c r="AJ271" s="326">
        <f>AI271*MoM!AN271/100*$A271</f>
        <v>6.2243666757742185E-2</v>
      </c>
      <c r="AK271" s="326">
        <f>AJ271*MoM!AO271/100*$A271</f>
        <v>6.2025813924090088E-2</v>
      </c>
      <c r="AL271" s="326">
        <f>AK271*MoM!AP271/100*$A271</f>
        <v>6.2063029412444549E-2</v>
      </c>
      <c r="AM271" s="326">
        <f>AL271*MoM!AQ271/100*$A271</f>
        <v>6.1578937783027483E-2</v>
      </c>
      <c r="AN271" s="326">
        <f>AM271*MoM!AR271/100*$A271</f>
        <v>6.0969306298975512E-2</v>
      </c>
      <c r="AO271" s="326">
        <f>AN271*MoM!AS271/100*$A271</f>
        <v>6.0371807097245551E-2</v>
      </c>
      <c r="AP271" s="326">
        <f>AO271*MoM!AT271/100*$A271</f>
        <v>6.0383881458664995E-2</v>
      </c>
      <c r="AQ271" s="327">
        <f>IF($A271=1,INDEX('2026'!$C:$C, MATCH(Веса!$F271,'2026'!$B:$B,0)),0)</f>
        <v>6.7000000000000004E-2</v>
      </c>
      <c r="AR271" s="326">
        <f>AQ271*MoM!AV271/100*$A271</f>
        <v>6.6919599999999996E-2</v>
      </c>
      <c r="AS271" s="326">
        <f>AR271*MoM!AW271/100*$A271</f>
        <v>6.8097384959999993E-2</v>
      </c>
      <c r="AT271" s="326">
        <f>AS271*MoM!AX271/100*$A271</f>
        <v>6.9255040504319992E-2</v>
      </c>
      <c r="AU271" s="326">
        <f>AT271*MoM!AY271/100*$A271</f>
        <v>6.9538986170387701E-2</v>
      </c>
    </row>
    <row r="272" spans="1:47" x14ac:dyDescent="0.45">
      <c r="A272" s="326">
        <f>IF(ToSep25!AZ272=0,0,1)</f>
        <v>1</v>
      </c>
      <c r="B272" s="202" t="s">
        <v>271</v>
      </c>
      <c r="C272" s="202" t="s">
        <v>271</v>
      </c>
      <c r="D272" s="202" t="s">
        <v>271</v>
      </c>
      <c r="E272" s="202" t="s">
        <v>271</v>
      </c>
      <c r="F272" s="202" t="s">
        <v>271</v>
      </c>
      <c r="G272" s="327">
        <f>IF($A272=1,INDEX('2023'!$C:$C,MATCH(Веса!$C272,'2023'!$B:$B,0)),0)</f>
        <v>5.7000000000000002E-2</v>
      </c>
      <c r="H272" s="326">
        <f>G272*MoM!L272/100*$A272</f>
        <v>5.7165300000000002E-2</v>
      </c>
      <c r="I272" s="326">
        <f>H272*MoM!M272/100*$A272</f>
        <v>5.745684303000001E-2</v>
      </c>
      <c r="J272" s="326">
        <f>I272*MoM!N272/100*$A272</f>
        <v>5.7020171022972008E-2</v>
      </c>
      <c r="K272" s="326">
        <f>J272*MoM!O272/100*$A272</f>
        <v>5.7379398100416729E-2</v>
      </c>
      <c r="L272" s="326">
        <f>K272*MoM!P272/100*$A272</f>
        <v>5.7258901364405854E-2</v>
      </c>
      <c r="M272" s="326">
        <f>L272*MoM!Q272/100*$A272</f>
        <v>5.6840911384445691E-2</v>
      </c>
      <c r="N272" s="326">
        <f>M272*MoM!R272/100*$A272</f>
        <v>5.6738597743953685E-2</v>
      </c>
      <c r="O272" s="326">
        <f>N272*MoM!S272/100*$A272</f>
        <v>5.6279015102227659E-2</v>
      </c>
      <c r="P272" s="326">
        <f>O272*MoM!T272/100*$A272</f>
        <v>5.6087666450880078E-2</v>
      </c>
      <c r="Q272" s="326">
        <f>P272*MoM!U272/100*$A272</f>
        <v>5.6272755750167977E-2</v>
      </c>
      <c r="R272" s="326">
        <f>Q272*MoM!V272/100*$A272</f>
        <v>5.64472012929935E-2</v>
      </c>
      <c r="S272" s="327">
        <f>IF($A272=1,INDEX('2024'!$B:$B,MATCH(Веса!D272,'2024'!$A:$A,0)),0)</f>
        <v>4.9000000000000002E-2</v>
      </c>
      <c r="T272" s="326">
        <f>S272*MoM!X272/100*$A272</f>
        <v>4.9176400000000002E-2</v>
      </c>
      <c r="U272" s="326">
        <f>T272*MoM!Y272/100*$A272</f>
        <v>4.9309176280000006E-2</v>
      </c>
      <c r="V272" s="326">
        <f>U272*MoM!Z272/100*$A272</f>
        <v>4.9738166113636011E-2</v>
      </c>
      <c r="W272" s="326">
        <f>V272*MoM!AA272/100*$A272</f>
        <v>5.0374814639890547E-2</v>
      </c>
      <c r="X272" s="326">
        <f>W272*MoM!AB272/100*$A272</f>
        <v>5.0712325897977813E-2</v>
      </c>
      <c r="Y272" s="326">
        <f>X272*MoM!AC272/100*$A272</f>
        <v>5.0920246434159516E-2</v>
      </c>
      <c r="Z272" s="326">
        <f>Y272*MoM!AD272/100*$A272</f>
        <v>5.0787853793430697E-2</v>
      </c>
      <c r="AA272" s="326">
        <f>Z272*MoM!AE272/100*$A272</f>
        <v>5.0269817684737712E-2</v>
      </c>
      <c r="AB272" s="326">
        <f>AA272*MoM!AF272/100*$A272</f>
        <v>5.010392728637808E-2</v>
      </c>
      <c r="AC272" s="326">
        <f>AB272*MoM!AG272/100*$A272</f>
        <v>5.0078875322734896E-2</v>
      </c>
      <c r="AD272" s="326">
        <f>AC272*MoM!AH272/100*$A272</f>
        <v>5.0073867435202618E-2</v>
      </c>
      <c r="AE272" s="327">
        <f>IF($A272=1,INDEX('2025'!$C:$C,MATCH(Веса!$E272,'2025'!$B:$B,0)),0)</f>
        <v>4.2000000000000003E-2</v>
      </c>
      <c r="AF272" s="326">
        <f>AE272*MoM!AJ272/100*$A272</f>
        <v>4.2260400000000004E-2</v>
      </c>
      <c r="AG272" s="326">
        <f>AF272*MoM!AK272/100*$A272</f>
        <v>4.2852045600000006E-2</v>
      </c>
      <c r="AH272" s="326">
        <f>AG272*MoM!AL272/100*$A272</f>
        <v>4.3516252306800007E-2</v>
      </c>
      <c r="AI272" s="326">
        <f>AH272*MoM!AM272/100*$A272</f>
        <v>4.3903546952330529E-2</v>
      </c>
      <c r="AJ272" s="326">
        <f>AI272*MoM!AN272/100*$A272</f>
        <v>4.38596434053782E-2</v>
      </c>
      <c r="AK272" s="326">
        <f>AJ272*MoM!AO272/100*$A272</f>
        <v>4.3622801330989149E-2</v>
      </c>
      <c r="AL272" s="326">
        <f>AK272*MoM!AP272/100*$A272</f>
        <v>4.3561729409125761E-2</v>
      </c>
      <c r="AM272" s="326">
        <f>AL272*MoM!AQ272/100*$A272</f>
        <v>4.2991070753866219E-2</v>
      </c>
      <c r="AN272" s="326">
        <f>AM272*MoM!AR272/100*$A272</f>
        <v>4.2574057367553715E-2</v>
      </c>
      <c r="AO272" s="326">
        <f>AN272*MoM!AS272/100*$A272</f>
        <v>4.2293068588927868E-2</v>
      </c>
      <c r="AP272" s="326">
        <f>AO272*MoM!AT272/100*$A272</f>
        <v>4.2343820271234581E-2</v>
      </c>
      <c r="AQ272" s="327">
        <f>IF($A272=1,INDEX('2026'!$C:$C, MATCH(Веса!$F272,'2026'!$B:$B,0)),0)</f>
        <v>4.5999999999999999E-2</v>
      </c>
      <c r="AR272" s="326">
        <f>AQ272*MoM!AV272/100*$A272</f>
        <v>4.6069000000000006E-2</v>
      </c>
      <c r="AS272" s="326">
        <f>AR272*MoM!AW272/100*$A272</f>
        <v>4.6990380000000005E-2</v>
      </c>
      <c r="AT272" s="326">
        <f>AS272*MoM!AX272/100*$A272</f>
        <v>4.7728128966000004E-2</v>
      </c>
      <c r="AU272" s="326">
        <f>AT272*MoM!AY272/100*$A272</f>
        <v>4.7556307701722408E-2</v>
      </c>
    </row>
    <row r="273" spans="1:47" x14ac:dyDescent="0.45">
      <c r="A273" s="326">
        <f>IF(ToSep25!AZ273=0,0,1)</f>
        <v>1</v>
      </c>
      <c r="B273" s="202" t="s">
        <v>272</v>
      </c>
      <c r="C273" s="202" t="s">
        <v>272</v>
      </c>
      <c r="D273" s="202" t="s">
        <v>272</v>
      </c>
      <c r="E273" s="202" t="s">
        <v>272</v>
      </c>
      <c r="F273" s="202" t="s">
        <v>272</v>
      </c>
      <c r="G273" s="327">
        <f>IF($A273=1,INDEX('2023'!$C:$C,MATCH(Веса!$C273,'2023'!$B:$B,0)),0)</f>
        <v>4.9000000000000002E-2</v>
      </c>
      <c r="H273" s="326">
        <f>G273*MoM!L273/100*$A273</f>
        <v>4.8804E-2</v>
      </c>
      <c r="I273" s="326">
        <f>H273*MoM!M273/100*$A273</f>
        <v>4.8764956799999995E-2</v>
      </c>
      <c r="J273" s="326">
        <f>I273*MoM!N273/100*$A273</f>
        <v>4.8672303382079993E-2</v>
      </c>
      <c r="K273" s="326">
        <f>J273*MoM!O273/100*$A273</f>
        <v>4.9173628106915418E-2</v>
      </c>
      <c r="L273" s="326">
        <f>K273*MoM!P273/100*$A273</f>
        <v>4.9660447025173873E-2</v>
      </c>
      <c r="M273" s="326">
        <f>L273*MoM!Q273/100*$A273</f>
        <v>4.968527724868646E-2</v>
      </c>
      <c r="N273" s="326">
        <f>M273*MoM!R273/100*$A273</f>
        <v>5.1324891397893112E-2</v>
      </c>
      <c r="O273" s="326">
        <f>N273*MoM!S273/100*$A273</f>
        <v>5.2084499790581933E-2</v>
      </c>
      <c r="P273" s="326">
        <f>O273*MoM!T273/100*$A273</f>
        <v>5.2381381439388246E-2</v>
      </c>
      <c r="Q273" s="326">
        <f>P273*MoM!U273/100*$A273</f>
        <v>5.2711384142456394E-2</v>
      </c>
      <c r="R273" s="326">
        <f>Q273*MoM!V273/100*$A273</f>
        <v>5.2474182913815337E-2</v>
      </c>
      <c r="S273" s="327">
        <f>IF($A273=1,INDEX('2024'!$B:$B,MATCH(Веса!D273,'2024'!$A:$A,0)),0)</f>
        <v>3.5999999999999997E-2</v>
      </c>
      <c r="T273" s="326">
        <f>S273*MoM!X273/100*$A273</f>
        <v>3.6057599999999995E-2</v>
      </c>
      <c r="U273" s="326">
        <f>T273*MoM!Y273/100*$A273</f>
        <v>3.6295580159999993E-2</v>
      </c>
      <c r="V273" s="326">
        <f>U273*MoM!Z273/100*$A273</f>
        <v>3.6560537895167992E-2</v>
      </c>
      <c r="W273" s="326">
        <f>V273*MoM!AA273/100*$A273</f>
        <v>3.6823773768013199E-2</v>
      </c>
      <c r="X273" s="326">
        <f>W273*MoM!AB273/100*$A273</f>
        <v>3.7155187731925318E-2</v>
      </c>
      <c r="Y273" s="326">
        <f>X273*MoM!AC273/100*$A273</f>
        <v>3.7415274046048802E-2</v>
      </c>
      <c r="Z273" s="326">
        <f>Y273*MoM!AD273/100*$A273</f>
        <v>3.759112583406523E-2</v>
      </c>
      <c r="AA273" s="326">
        <f>Z273*MoM!AE273/100*$A273</f>
        <v>3.7703899211567422E-2</v>
      </c>
      <c r="AB273" s="326">
        <f>AA273*MoM!AF273/100*$A273</f>
        <v>3.7734062330936673E-2</v>
      </c>
      <c r="AC273" s="326">
        <f>AB273*MoM!AG273/100*$A273</f>
        <v>3.7968013517388481E-2</v>
      </c>
      <c r="AD273" s="326">
        <f>AC273*MoM!AH273/100*$A273</f>
        <v>3.8055339948478477E-2</v>
      </c>
      <c r="AE273" s="327">
        <f>IF($A273=1,INDEX('2025'!$C:$C,MATCH(Веса!$E273,'2025'!$B:$B,0)),0)</f>
        <v>6.5000000000000002E-2</v>
      </c>
      <c r="AF273" s="326">
        <f>AE273*MoM!AJ273/100*$A273</f>
        <v>6.611149999999999E-2</v>
      </c>
      <c r="AG273" s="326">
        <f>AF273*MoM!AK273/100*$A273</f>
        <v>6.6349501399999997E-2</v>
      </c>
      <c r="AH273" s="326">
        <f>AG273*MoM!AL273/100*$A273</f>
        <v>6.6077468444260004E-2</v>
      </c>
      <c r="AI273" s="326">
        <f>AH273*MoM!AM273/100*$A273</f>
        <v>6.587923603892723E-2</v>
      </c>
      <c r="AJ273" s="326">
        <f>AI273*MoM!AN273/100*$A273</f>
        <v>6.5589367400355952E-2</v>
      </c>
      <c r="AK273" s="326">
        <f>AJ273*MoM!AO273/100*$A273</f>
        <v>6.5261420563354169E-2</v>
      </c>
      <c r="AL273" s="326">
        <f>AK273*MoM!AP273/100*$A273</f>
        <v>6.4302077681072864E-2</v>
      </c>
      <c r="AM273" s="326">
        <f>AL273*MoM!AQ273/100*$A273</f>
        <v>6.4089880824725332E-2</v>
      </c>
      <c r="AN273" s="326">
        <f>AM273*MoM!AR273/100*$A273</f>
        <v>6.3609206718539896E-2</v>
      </c>
      <c r="AO273" s="326">
        <f>AN273*MoM!AS273/100*$A273</f>
        <v>6.2680512300449215E-2</v>
      </c>
      <c r="AP273" s="326">
        <f>AO273*MoM!AT273/100*$A273</f>
        <v>6.236710973894697E-2</v>
      </c>
      <c r="AQ273" s="327">
        <f>IF($A273=1,INDEX('2026'!$C:$C, MATCH(Веса!$F273,'2026'!$B:$B,0)),0)</f>
        <v>7.0000000000000007E-2</v>
      </c>
      <c r="AR273" s="326">
        <f>AQ273*MoM!AV273/100*$A273</f>
        <v>7.0315000000000016E-2</v>
      </c>
      <c r="AS273" s="326">
        <f>AR273*MoM!AW273/100*$A273</f>
        <v>7.0708764000000021E-2</v>
      </c>
      <c r="AT273" s="326">
        <f>AS273*MoM!AX273/100*$A273</f>
        <v>7.0850181528000031E-2</v>
      </c>
      <c r="AU273" s="326">
        <f>AT273*MoM!AY273/100*$A273</f>
        <v>7.0942286763986437E-2</v>
      </c>
    </row>
    <row r="274" spans="1:47" x14ac:dyDescent="0.45">
      <c r="A274" s="326">
        <f>IF(ToSep25!AZ274=0,0,1)</f>
        <v>1</v>
      </c>
      <c r="B274" s="202" t="s">
        <v>273</v>
      </c>
      <c r="C274" s="202" t="s">
        <v>273</v>
      </c>
      <c r="D274" s="202" t="s">
        <v>273</v>
      </c>
      <c r="E274" s="202" t="s">
        <v>273</v>
      </c>
      <c r="F274" s="202" t="s">
        <v>273</v>
      </c>
      <c r="G274" s="327">
        <f>IF($A274=1,INDEX('2023'!$C:$C,MATCH(Веса!$C274,'2023'!$B:$B,0)),0)</f>
        <v>0.24199999999999999</v>
      </c>
      <c r="H274" s="326">
        <f>G274*MoM!L274/100*$A274</f>
        <v>0.24379079999999997</v>
      </c>
      <c r="I274" s="326">
        <f>H274*MoM!M274/100*$A274</f>
        <v>0.23279583491999997</v>
      </c>
      <c r="J274" s="326">
        <f>I274*MoM!N274/100*$A274</f>
        <v>0.22413582986097599</v>
      </c>
      <c r="K274" s="326">
        <f>J274*MoM!O274/100*$A274</f>
        <v>0.21810657603771574</v>
      </c>
      <c r="L274" s="326">
        <f>K274*MoM!P274/100*$A274</f>
        <v>0.21127984020773524</v>
      </c>
      <c r="M274" s="326">
        <f>L274*MoM!Q274/100*$A274</f>
        <v>0.20673732364326891</v>
      </c>
      <c r="N274" s="326">
        <f>M274*MoM!R274/100*$A274</f>
        <v>0.21684677876942476</v>
      </c>
      <c r="O274" s="326">
        <f>N274*MoM!S274/100*$A274</f>
        <v>0.21925377801376539</v>
      </c>
      <c r="P274" s="326">
        <f>O274*MoM!T274/100*$A274</f>
        <v>0.21760937467866215</v>
      </c>
      <c r="Q274" s="326">
        <f>P274*MoM!U274/100*$A274</f>
        <v>0.22109112467352074</v>
      </c>
      <c r="R274" s="326">
        <f>Q274*MoM!V274/100*$A274</f>
        <v>0.22226290763429041</v>
      </c>
      <c r="S274" s="327">
        <f>IF($A274=1,INDEX('2024'!$B:$B,MATCH(Веса!D274,'2024'!$A:$A,0)),0)</f>
        <v>0.17599999999999999</v>
      </c>
      <c r="T274" s="326">
        <f>S274*MoM!X274/100*$A274</f>
        <v>0.1775312</v>
      </c>
      <c r="U274" s="326">
        <f>T274*MoM!Y274/100*$A274</f>
        <v>0.17664354400000001</v>
      </c>
      <c r="V274" s="326">
        <f>U274*MoM!Z274/100*$A274</f>
        <v>0.17878093088239999</v>
      </c>
      <c r="W274" s="326">
        <f>V274*MoM!AA274/100*$A274</f>
        <v>0.17717190250445838</v>
      </c>
      <c r="X274" s="326">
        <f>W274*MoM!AB274/100*$A274</f>
        <v>0.1769061446507017</v>
      </c>
      <c r="Y274" s="326">
        <f>X274*MoM!AC274/100*$A274</f>
        <v>0.17450022108345217</v>
      </c>
      <c r="Z274" s="326">
        <f>Y274*MoM!AD274/100*$A274</f>
        <v>0.17477942143718569</v>
      </c>
      <c r="AA274" s="326">
        <f>Z274*MoM!AE274/100*$A274</f>
        <v>0.17584557590795252</v>
      </c>
      <c r="AB274" s="326">
        <f>AA274*MoM!AF274/100*$A274</f>
        <v>0.1751597781619115</v>
      </c>
      <c r="AC274" s="326">
        <f>AB274*MoM!AG274/100*$A274</f>
        <v>0.17347824429155714</v>
      </c>
      <c r="AD274" s="326">
        <f>AC274*MoM!AH274/100*$A274</f>
        <v>0.17283637478767835</v>
      </c>
      <c r="AE274" s="327">
        <f>IF($A274=1,INDEX('2025'!$C:$C,MATCH(Веса!$E274,'2025'!$B:$B,0)),0)</f>
        <v>0.155</v>
      </c>
      <c r="AF274" s="326">
        <f>AE274*MoM!AJ274/100*$A274</f>
        <v>0.15588349999999998</v>
      </c>
      <c r="AG274" s="326">
        <f>AF274*MoM!AK274/100*$A274</f>
        <v>0.15505731744999998</v>
      </c>
      <c r="AH274" s="326">
        <f>AG274*MoM!AL274/100*$A274</f>
        <v>0.15080874695186999</v>
      </c>
      <c r="AI274" s="326">
        <f>AH274*MoM!AM274/100*$A274</f>
        <v>0.14675199165886471</v>
      </c>
      <c r="AJ274" s="326">
        <f>AI274*MoM!AN274/100*$A274</f>
        <v>0.14271631188824593</v>
      </c>
      <c r="AK274" s="326">
        <f>AJ274*MoM!AO274/100*$A274</f>
        <v>0.13923403387817274</v>
      </c>
      <c r="AL274" s="326">
        <f>AK274*MoM!AP274/100*$A274</f>
        <v>0.13933149770188746</v>
      </c>
      <c r="AM274" s="326">
        <f>AL274*MoM!AQ274/100*$A274</f>
        <v>0.1390389015567135</v>
      </c>
      <c r="AN274" s="326">
        <f>AM274*MoM!AR274/100*$A274</f>
        <v>0.13910842100749185</v>
      </c>
      <c r="AO274" s="326">
        <f>AN274*MoM!AS274/100*$A274</f>
        <v>0.13956747879681658</v>
      </c>
      <c r="AP274" s="326">
        <f>AO274*MoM!AT274/100*$A274</f>
        <v>0.13926043034346358</v>
      </c>
      <c r="AQ274" s="327">
        <f>IF($A274=1,INDEX('2026'!$C:$C, MATCH(Веса!$F274,'2026'!$B:$B,0)),0)</f>
        <v>0.14199999999999999</v>
      </c>
      <c r="AR274" s="326">
        <f>AQ274*MoM!AV274/100*$A274</f>
        <v>0.14271</v>
      </c>
      <c r="AS274" s="326">
        <f>AR274*MoM!AW274/100*$A274</f>
        <v>0.14362334399999999</v>
      </c>
      <c r="AT274" s="326">
        <f>AS274*MoM!AX274/100*$A274</f>
        <v>0.14426964904799999</v>
      </c>
      <c r="AU274" s="326">
        <f>AT274*MoM!AY274/100*$A274</f>
        <v>0.14219216610170882</v>
      </c>
    </row>
    <row r="275" spans="1:47" x14ac:dyDescent="0.45">
      <c r="A275" s="326">
        <f>IF(ToSep25!AZ275=0,0,1)</f>
        <v>1</v>
      </c>
      <c r="B275" s="202" t="s">
        <v>274</v>
      </c>
      <c r="C275" s="202" t="s">
        <v>274</v>
      </c>
      <c r="D275" s="202" t="s">
        <v>274</v>
      </c>
      <c r="E275" s="202" t="s">
        <v>274</v>
      </c>
      <c r="F275" s="202" t="s">
        <v>274</v>
      </c>
      <c r="G275" s="327">
        <f>IF($A275=1,INDEX('2023'!$C:$C,MATCH(Веса!$C275,'2023'!$B:$B,0)),0)</f>
        <v>1.4999999999999999E-2</v>
      </c>
      <c r="H275" s="326">
        <f>G275*MoM!L275/100*$A275</f>
        <v>1.49295E-2</v>
      </c>
      <c r="I275" s="326">
        <f>H275*MoM!M275/100*$A275</f>
        <v>1.4517445799999999E-2</v>
      </c>
      <c r="J275" s="326">
        <f>I275*MoM!N275/100*$A275</f>
        <v>1.4286618411779998E-2</v>
      </c>
      <c r="K275" s="326">
        <f>J275*MoM!O275/100*$A275</f>
        <v>1.4093749063220968E-2</v>
      </c>
      <c r="L275" s="326">
        <f>K275*MoM!P275/100*$A275</f>
        <v>1.3957039697307725E-2</v>
      </c>
      <c r="M275" s="326">
        <f>L275*MoM!Q275/100*$A275</f>
        <v>1.3704417278786454E-2</v>
      </c>
      <c r="N275" s="326">
        <f>M275*MoM!R275/100*$A275</f>
        <v>1.3835979684662802E-2</v>
      </c>
      <c r="O275" s="326">
        <f>N275*MoM!S275/100*$A275</f>
        <v>1.3964654295730168E-2</v>
      </c>
      <c r="P275" s="326">
        <f>O275*MoM!T275/100*$A275</f>
        <v>1.3926949729131697E-2</v>
      </c>
      <c r="Q275" s="326">
        <f>P275*MoM!U275/100*$A275</f>
        <v>1.4098251210800017E-2</v>
      </c>
      <c r="R275" s="326">
        <f>Q275*MoM!V275/100*$A275</f>
        <v>1.4426740464011658E-2</v>
      </c>
      <c r="S275" s="327">
        <f>IF($A275=1,INDEX('2024'!$B:$B,MATCH(Веса!D275,'2024'!$A:$A,0)),0)</f>
        <v>1.7999999999999999E-2</v>
      </c>
      <c r="T275" s="326">
        <f>S275*MoM!X275/100*$A275</f>
        <v>1.8118799999999997E-2</v>
      </c>
      <c r="U275" s="326">
        <f>T275*MoM!Y275/100*$A275</f>
        <v>1.8506542319999996E-2</v>
      </c>
      <c r="V275" s="326">
        <f>U275*MoM!Z275/100*$A275</f>
        <v>1.8526899516551995E-2</v>
      </c>
      <c r="W275" s="326">
        <f>V275*MoM!AA275/100*$A275</f>
        <v>1.8612123254328133E-2</v>
      </c>
      <c r="X275" s="326">
        <f>W275*MoM!AB275/100*$A275</f>
        <v>1.8526507487358224E-2</v>
      </c>
      <c r="Y275" s="326">
        <f>X275*MoM!AC275/100*$A275</f>
        <v>1.8941501255075047E-2</v>
      </c>
      <c r="Z275" s="326">
        <f>Y275*MoM!AD275/100*$A275</f>
        <v>1.9100609865617679E-2</v>
      </c>
      <c r="AA275" s="326">
        <f>Z275*MoM!AE275/100*$A275</f>
        <v>1.9110160170550488E-2</v>
      </c>
      <c r="AB275" s="326">
        <f>AA275*MoM!AF275/100*$A275</f>
        <v>1.8997410225544239E-2</v>
      </c>
      <c r="AC275" s="326">
        <f>AB275*MoM!AG275/100*$A275</f>
        <v>1.9130392097123049E-2</v>
      </c>
      <c r="AD275" s="326">
        <f>AC275*MoM!AH275/100*$A275</f>
        <v>1.9109348665816213E-2</v>
      </c>
      <c r="AE275" s="327">
        <f>IF($A275=1,INDEX('2025'!$C:$C,MATCH(Веса!$E275,'2025'!$B:$B,0)),0)</f>
        <v>1.4E-2</v>
      </c>
      <c r="AF275" s="326">
        <f>AE275*MoM!AJ275/100*$A275</f>
        <v>1.4189E-2</v>
      </c>
      <c r="AG275" s="326">
        <f>AF275*MoM!AK275/100*$A275</f>
        <v>1.4329471099999999E-2</v>
      </c>
      <c r="AH275" s="326">
        <f>AG275*MoM!AL275/100*$A275</f>
        <v>1.397983200516E-2</v>
      </c>
      <c r="AI275" s="326">
        <f>AH275*MoM!AM275/100*$A275</f>
        <v>1.3834441752306335E-2</v>
      </c>
      <c r="AJ275" s="326">
        <f>AI275*MoM!AN275/100*$A275</f>
        <v>1.3405574057984839E-2</v>
      </c>
      <c r="AK275" s="326">
        <f>AJ275*MoM!AO275/100*$A275</f>
        <v>1.3421660746854422E-2</v>
      </c>
      <c r="AL275" s="326">
        <f>AK275*MoM!AP275/100*$A275</f>
        <v>1.353977136142674E-2</v>
      </c>
      <c r="AM275" s="326">
        <f>AL275*MoM!AQ275/100*$A275</f>
        <v>1.3477488413164177E-2</v>
      </c>
      <c r="AN275" s="326">
        <f>AM275*MoM!AR275/100*$A275</f>
        <v>1.3416839715304938E-2</v>
      </c>
      <c r="AO275" s="326">
        <f>AN275*MoM!AS275/100*$A275</f>
        <v>1.3229003959290669E-2</v>
      </c>
      <c r="AP275" s="326">
        <f>AO275*MoM!AT275/100*$A275</f>
        <v>1.3344096293736498E-2</v>
      </c>
      <c r="AQ275" s="327">
        <f>IF($A275=1,INDEX('2026'!$C:$C, MATCH(Веса!$F275,'2026'!$B:$B,0)),0)</f>
        <v>1.0999999999999999E-2</v>
      </c>
      <c r="AR275" s="326">
        <f>AQ275*MoM!AV275/100*$A275</f>
        <v>1.1515899999999999E-2</v>
      </c>
      <c r="AS275" s="326">
        <f>AR275*MoM!AW275/100*$A275</f>
        <v>1.1582692219999999E-2</v>
      </c>
      <c r="AT275" s="326">
        <f>AS275*MoM!AX275/100*$A275</f>
        <v>1.1831720102730002E-2</v>
      </c>
      <c r="AU275" s="326">
        <f>AT275*MoM!AY275/100*$A275</f>
        <v>1.2094384289010609E-2</v>
      </c>
    </row>
    <row r="276" spans="1:47" x14ac:dyDescent="0.45">
      <c r="A276" s="326">
        <f>IF(ToSep25!AZ276=0,0,1)</f>
        <v>1</v>
      </c>
      <c r="B276" s="202" t="s">
        <v>275</v>
      </c>
      <c r="C276" s="202" t="s">
        <v>275</v>
      </c>
      <c r="D276" s="202" t="s">
        <v>275</v>
      </c>
      <c r="E276" s="202" t="s">
        <v>275</v>
      </c>
      <c r="F276" s="202" t="s">
        <v>275</v>
      </c>
      <c r="G276" s="327">
        <f>IF($A276=1,INDEX('2023'!$C:$C,MATCH(Веса!$C276,'2023'!$B:$B,0)),0)</f>
        <v>6.5000000000000002E-2</v>
      </c>
      <c r="H276" s="326">
        <f>G276*MoM!L276/100*$A276</f>
        <v>6.4856999999999998E-2</v>
      </c>
      <c r="I276" s="326">
        <f>H276*MoM!M276/100*$A276</f>
        <v>6.4396515299999998E-2</v>
      </c>
      <c r="J276" s="326">
        <f>I276*MoM!N276/100*$A276</f>
        <v>6.3907101783719999E-2</v>
      </c>
      <c r="K276" s="326">
        <f>J276*MoM!O276/100*$A276</f>
        <v>6.423302800281698E-2</v>
      </c>
      <c r="L276" s="326">
        <f>K276*MoM!P276/100*$A276</f>
        <v>6.3404421941580635E-2</v>
      </c>
      <c r="M276" s="326">
        <f>L276*MoM!Q276/100*$A276</f>
        <v>6.2567483571951771E-2</v>
      </c>
      <c r="N276" s="326">
        <f>M276*MoM!R276/100*$A276</f>
        <v>6.2917861479954706E-2</v>
      </c>
      <c r="O276" s="326">
        <f>N276*MoM!S276/100*$A276</f>
        <v>6.2005552488495361E-2</v>
      </c>
      <c r="P276" s="326">
        <f>O276*MoM!T276/100*$A276</f>
        <v>6.101346364867944E-2</v>
      </c>
      <c r="Q276" s="326">
        <f>P276*MoM!U276/100*$A276</f>
        <v>6.1001260955949703E-2</v>
      </c>
      <c r="R276" s="326">
        <f>Q276*MoM!V276/100*$A276</f>
        <v>6.0220444815713543E-2</v>
      </c>
      <c r="S276" s="327">
        <f>IF($A276=1,INDEX('2024'!$B:$B,MATCH(Веса!D276,'2024'!$A:$A,0)),0)</f>
        <v>6.8000000000000005E-2</v>
      </c>
      <c r="T276" s="326">
        <f>S276*MoM!X276/100*$A276</f>
        <v>6.8510000000000015E-2</v>
      </c>
      <c r="U276" s="326">
        <f>T276*MoM!Y276/100*$A276</f>
        <v>6.7400138000000012E-2</v>
      </c>
      <c r="V276" s="326">
        <f>U276*MoM!Z276/100*$A276</f>
        <v>6.7292297779200011E-2</v>
      </c>
      <c r="W276" s="326">
        <f>V276*MoM!AA276/100*$A276</f>
        <v>6.7783531552988177E-2</v>
      </c>
      <c r="X276" s="326">
        <f>W276*MoM!AB276/100*$A276</f>
        <v>6.793265532240475E-2</v>
      </c>
      <c r="Y276" s="326">
        <f>X276*MoM!AC276/100*$A276</f>
        <v>6.6968011616826598E-2</v>
      </c>
      <c r="Z276" s="326">
        <f>Y276*MoM!AD276/100*$A276</f>
        <v>6.7785021358551883E-2</v>
      </c>
      <c r="AA276" s="326">
        <f>Z276*MoM!AE276/100*$A276</f>
        <v>6.7046164625743671E-2</v>
      </c>
      <c r="AB276" s="326">
        <f>AA276*MoM!AF276/100*$A276</f>
        <v>6.7468555462885854E-2</v>
      </c>
      <c r="AC276" s="326">
        <f>AB276*MoM!AG276/100*$A276</f>
        <v>6.8028544473227801E-2</v>
      </c>
      <c r="AD276" s="326">
        <f>AC276*MoM!AH276/100*$A276</f>
        <v>6.7395879009626777E-2</v>
      </c>
      <c r="AE276" s="327">
        <f>IF($A276=1,INDEX('2025'!$C:$C,MATCH(Веса!$E276,'2025'!$B:$B,0)),0)</f>
        <v>6.7000000000000004E-2</v>
      </c>
      <c r="AF276" s="326">
        <f>AE276*MoM!AJ276/100*$A276</f>
        <v>6.6852599999999998E-2</v>
      </c>
      <c r="AG276" s="326">
        <f>AF276*MoM!AK276/100*$A276</f>
        <v>6.6337834979999996E-2</v>
      </c>
      <c r="AH276" s="326">
        <f>AG276*MoM!AL276/100*$A276</f>
        <v>6.5362668805794E-2</v>
      </c>
      <c r="AI276" s="326">
        <f>AH276*MoM!AM276/100*$A276</f>
        <v>6.4395301307468247E-2</v>
      </c>
      <c r="AJ276" s="326">
        <f>AI276*MoM!AN276/100*$A276</f>
        <v>6.3416492727594725E-2</v>
      </c>
      <c r="AK276" s="326">
        <f>AJ276*MoM!AO276/100*$A276</f>
        <v>6.2940869032137761E-2</v>
      </c>
      <c r="AL276" s="326">
        <f>AK276*MoM!AP276/100*$A276</f>
        <v>6.3110809378524535E-2</v>
      </c>
      <c r="AM276" s="326">
        <f>AL276*MoM!AQ276/100*$A276</f>
        <v>6.2713211279439823E-2</v>
      </c>
      <c r="AN276" s="326">
        <f>AM276*MoM!AR276/100*$A276</f>
        <v>6.2681854673800108E-2</v>
      </c>
      <c r="AO276" s="326">
        <f>AN276*MoM!AS276/100*$A276</f>
        <v>6.3032873059973391E-2</v>
      </c>
      <c r="AP276" s="326">
        <f>AO276*MoM!AT276/100*$A276</f>
        <v>6.2181929273663748E-2</v>
      </c>
      <c r="AQ276" s="327">
        <f>IF($A276=1,INDEX('2026'!$C:$C, MATCH(Веса!$F276,'2026'!$B:$B,0)),0)</f>
        <v>5.6000000000000001E-2</v>
      </c>
      <c r="AR276" s="326">
        <f>AQ276*MoM!AV276/100*$A276</f>
        <v>5.5680800000000003E-2</v>
      </c>
      <c r="AS276" s="326">
        <f>AR276*MoM!AW276/100*$A276</f>
        <v>5.4695249840000001E-2</v>
      </c>
      <c r="AT276" s="326">
        <f>AS276*MoM!AX276/100*$A276</f>
        <v>5.3962333492144E-2</v>
      </c>
      <c r="AU276" s="326">
        <f>AT276*MoM!AY276/100*$A276</f>
        <v>5.3816635191715215E-2</v>
      </c>
    </row>
    <row r="277" spans="1:47" ht="26.25" x14ac:dyDescent="0.45">
      <c r="A277" s="326">
        <f>IF(ToSep25!AZ277=0,0,1)</f>
        <v>1</v>
      </c>
      <c r="B277" s="202" t="s">
        <v>276</v>
      </c>
      <c r="C277" s="202" t="s">
        <v>276</v>
      </c>
      <c r="D277" s="202" t="s">
        <v>276</v>
      </c>
      <c r="E277" s="202" t="s">
        <v>276</v>
      </c>
      <c r="F277" s="202" t="s">
        <v>276</v>
      </c>
      <c r="G277" s="327">
        <f>IF($A277=1,INDEX('2023'!$C:$C,MATCH(Веса!$C277,'2023'!$B:$B,0)),0)</f>
        <v>0.17299999999999999</v>
      </c>
      <c r="H277" s="326">
        <f>G277*MoM!L277/100*$A277</f>
        <v>0.1728789</v>
      </c>
      <c r="I277" s="326">
        <f>H277*MoM!M277/100*$A277</f>
        <v>0.17177247504000001</v>
      </c>
      <c r="J277" s="326">
        <f>I277*MoM!N277/100*$A277</f>
        <v>0.17058724496222399</v>
      </c>
      <c r="K277" s="326">
        <f>J277*MoM!O277/100*$A277</f>
        <v>0.16970019128842043</v>
      </c>
      <c r="L277" s="326">
        <f>K277*MoM!P277/100*$A277</f>
        <v>0.16919109071455515</v>
      </c>
      <c r="M277" s="326">
        <f>L277*MoM!Q277/100*$A277</f>
        <v>0.16768529000719559</v>
      </c>
      <c r="N277" s="326">
        <f>M277*MoM!R277/100*$A277</f>
        <v>0.16924476320426252</v>
      </c>
      <c r="O277" s="326">
        <f>N277*MoM!S277/100*$A277</f>
        <v>0.16914321634633997</v>
      </c>
      <c r="P277" s="326">
        <f>O277*MoM!T277/100*$A277</f>
        <v>0.17103762036941897</v>
      </c>
      <c r="Q277" s="326">
        <f>P277*MoM!U277/100*$A277</f>
        <v>0.17278220409718703</v>
      </c>
      <c r="R277" s="326">
        <f>Q277*MoM!V277/100*$A277</f>
        <v>0.1736806715584924</v>
      </c>
      <c r="S277" s="327">
        <f>IF($A277=1,INDEX('2024'!$B:$B,MATCH(Веса!D277,'2024'!$A:$A,0)),0)</f>
        <v>0.16500000000000001</v>
      </c>
      <c r="T277" s="326">
        <f>S277*MoM!X277/100*$A277</f>
        <v>0.165825</v>
      </c>
      <c r="U277" s="326">
        <f>T277*MoM!Y277/100*$A277</f>
        <v>0.16521144749999997</v>
      </c>
      <c r="V277" s="326">
        <f>U277*MoM!Z277/100*$A277</f>
        <v>0.16550882810549997</v>
      </c>
      <c r="W277" s="326">
        <f>V277*MoM!AA277/100*$A277</f>
        <v>0.16544262457425776</v>
      </c>
      <c r="X277" s="326">
        <f>W277*MoM!AB277/100*$A277</f>
        <v>0.16539299178688549</v>
      </c>
      <c r="Y277" s="326">
        <f>X277*MoM!AC277/100*$A277</f>
        <v>0.16344135448380023</v>
      </c>
      <c r="Z277" s="326">
        <f>Y277*MoM!AD277/100*$A277</f>
        <v>0.16203575883523957</v>
      </c>
      <c r="AA277" s="326">
        <f>Z277*MoM!AE277/100*$A277</f>
        <v>0.16129039434459749</v>
      </c>
      <c r="AB277" s="326">
        <f>AA277*MoM!AF277/100*$A277</f>
        <v>0.16067749084608804</v>
      </c>
      <c r="AC277" s="326">
        <f>AB277*MoM!AG277/100*$A277</f>
        <v>0.16140053955489544</v>
      </c>
      <c r="AD277" s="326">
        <f>AC277*MoM!AH277/100*$A277</f>
        <v>0.16138439950093997</v>
      </c>
      <c r="AE277" s="327">
        <f>IF($A277=1,INDEX('2025'!$C:$C,MATCH(Веса!$E277,'2025'!$B:$B,0)),0)</f>
        <v>0.158</v>
      </c>
      <c r="AF277" s="326">
        <f>AE277*MoM!AJ277/100*$A277</f>
        <v>0.1582528</v>
      </c>
      <c r="AG277" s="326">
        <f>AF277*MoM!AK277/100*$A277</f>
        <v>0.15570492992000001</v>
      </c>
      <c r="AH277" s="326">
        <f>AG277*MoM!AL277/100*$A277</f>
        <v>0.15316693956230401</v>
      </c>
      <c r="AI277" s="326">
        <f>AH277*MoM!AM277/100*$A277</f>
        <v>0.15135956967546882</v>
      </c>
      <c r="AJ277" s="326">
        <f>AI277*MoM!AN277/100*$A277</f>
        <v>0.14857455359344018</v>
      </c>
      <c r="AK277" s="326">
        <f>AJ277*MoM!AO277/100*$A277</f>
        <v>0.14612307345914841</v>
      </c>
      <c r="AL277" s="326">
        <f>AK277*MoM!AP277/100*$A277</f>
        <v>0.14686830113379007</v>
      </c>
      <c r="AM277" s="326">
        <f>AL277*MoM!AQ277/100*$A277</f>
        <v>0.1470004826048105</v>
      </c>
      <c r="AN277" s="326">
        <f>AM277*MoM!AR277/100*$A277</f>
        <v>0.14844108733433764</v>
      </c>
      <c r="AO277" s="326">
        <f>AN277*MoM!AS277/100*$A277</f>
        <v>0.14706058522212828</v>
      </c>
      <c r="AP277" s="326">
        <f>AO277*MoM!AT277/100*$A277</f>
        <v>0.14839883654764965</v>
      </c>
      <c r="AQ277" s="327">
        <f>IF($A277=1,INDEX('2026'!$C:$C, MATCH(Веса!$F277,'2026'!$B:$B,0)),0)</f>
        <v>0.14899999999999999</v>
      </c>
      <c r="AR277" s="326">
        <f>AQ277*MoM!AV277/100*$A277</f>
        <v>0.15123500000000001</v>
      </c>
      <c r="AS277" s="326">
        <f>AR277*MoM!AW277/100*$A277</f>
        <v>0.15153747000000001</v>
      </c>
      <c r="AT277" s="326">
        <f>AS277*MoM!AX277/100*$A277</f>
        <v>0.15318922842300001</v>
      </c>
      <c r="AU277" s="326">
        <f>AT277*MoM!AY277/100*$A277</f>
        <v>0.15522664516102591</v>
      </c>
    </row>
    <row r="278" spans="1:47" x14ac:dyDescent="0.45">
      <c r="A278" s="326">
        <f>IF(ToSep25!AZ278=0,0,1)</f>
        <v>1</v>
      </c>
      <c r="B278" s="202" t="s">
        <v>277</v>
      </c>
      <c r="C278" s="202" t="s">
        <v>277</v>
      </c>
      <c r="D278" s="202" t="s">
        <v>277</v>
      </c>
      <c r="E278" s="202" t="s">
        <v>277</v>
      </c>
      <c r="F278" s="202" t="s">
        <v>277</v>
      </c>
      <c r="G278" s="327">
        <f>IF($A278=1,INDEX('2023'!$C:$C,MATCH(Веса!$C278,'2023'!$B:$B,0)),0)</f>
        <v>0.104</v>
      </c>
      <c r="H278" s="326">
        <f>G278*MoM!L278/100*$A278</f>
        <v>0.10529999999999999</v>
      </c>
      <c r="I278" s="326">
        <f>H278*MoM!M278/100*$A278</f>
        <v>0.10427859</v>
      </c>
      <c r="J278" s="326">
        <f>I278*MoM!N278/100*$A278</f>
        <v>0.105582072375</v>
      </c>
      <c r="K278" s="326">
        <f>J278*MoM!O278/100*$A278</f>
        <v>0.10542369926643749</v>
      </c>
      <c r="L278" s="326">
        <f>K278*MoM!P278/100*$A278</f>
        <v>0.10391614036692744</v>
      </c>
      <c r="M278" s="326">
        <f>L278*MoM!Q278/100*$A278</f>
        <v>0.1030952028580287</v>
      </c>
      <c r="N278" s="326">
        <f>M278*MoM!R278/100*$A278</f>
        <v>0.10456946425889851</v>
      </c>
      <c r="O278" s="326">
        <f>N278*MoM!S278/100*$A278</f>
        <v>0.10376427938410498</v>
      </c>
      <c r="P278" s="326">
        <f>O278*MoM!T278/100*$A278</f>
        <v>0.1038991729473043</v>
      </c>
      <c r="Q278" s="326">
        <f>P278*MoM!U278/100*$A278</f>
        <v>0.10369137460140969</v>
      </c>
      <c r="R278" s="326">
        <f>Q278*MoM!V278/100*$A278</f>
        <v>0.10420983147441674</v>
      </c>
      <c r="S278" s="327">
        <f>IF($A278=1,INDEX('2024'!$B:$B,MATCH(Веса!D278,'2024'!$A:$A,0)),0)</f>
        <v>0.10199999999999999</v>
      </c>
      <c r="T278" s="326">
        <f>S278*MoM!X278/100*$A278</f>
        <v>0.10194900000000001</v>
      </c>
      <c r="U278" s="326">
        <f>T278*MoM!Y278/100*$A278</f>
        <v>0.10096009470000002</v>
      </c>
      <c r="V278" s="326">
        <f>U278*MoM!Z278/100*$A278</f>
        <v>0.10019279798028002</v>
      </c>
      <c r="W278" s="326">
        <f>V278*MoM!AA278/100*$A278</f>
        <v>9.9992412384319454E-2</v>
      </c>
      <c r="X278" s="326">
        <f>W278*MoM!AB278/100*$A278</f>
        <v>9.9142476879052741E-2</v>
      </c>
      <c r="Y278" s="326">
        <f>X278*MoM!AC278/100*$A278</f>
        <v>9.8914449182230926E-2</v>
      </c>
      <c r="Z278" s="326">
        <f>Y278*MoM!AD278/100*$A278</f>
        <v>9.862759727960245E-2</v>
      </c>
      <c r="AA278" s="326">
        <f>Z278*MoM!AE278/100*$A278</f>
        <v>9.7779399942997877E-2</v>
      </c>
      <c r="AB278" s="326">
        <f>AA278*MoM!AF278/100*$A278</f>
        <v>9.8551857202547555E-2</v>
      </c>
      <c r="AC278" s="326">
        <f>AB278*MoM!AG278/100*$A278</f>
        <v>9.8078808287975328E-2</v>
      </c>
      <c r="AD278" s="326">
        <f>AC278*MoM!AH278/100*$A278</f>
        <v>9.7205906894212338E-2</v>
      </c>
      <c r="AE278" s="327">
        <f>IF($A278=1,INDEX('2025'!$C:$C,MATCH(Веса!$E278,'2025'!$B:$B,0)),0)</f>
        <v>9.6000000000000002E-2</v>
      </c>
      <c r="AF278" s="326">
        <f>AE278*MoM!AJ278/100*$A278</f>
        <v>9.6499199999999993E-2</v>
      </c>
      <c r="AG278" s="326">
        <f>AF278*MoM!AK278/100*$A278</f>
        <v>9.6238652160000007E-2</v>
      </c>
      <c r="AH278" s="326">
        <f>AG278*MoM!AL278/100*$A278</f>
        <v>9.5930688473088013E-2</v>
      </c>
      <c r="AI278" s="326">
        <f>AH278*MoM!AM278/100*$A278</f>
        <v>9.3283001471230781E-2</v>
      </c>
      <c r="AJ278" s="326">
        <f>AI278*MoM!AN278/100*$A278</f>
        <v>9.1529281043571636E-2</v>
      </c>
      <c r="AK278" s="326">
        <f>AJ278*MoM!AO278/100*$A278</f>
        <v>8.9973283265830914E-2</v>
      </c>
      <c r="AL278" s="326">
        <f>AK278*MoM!AP278/100*$A278</f>
        <v>8.923550234305111E-2</v>
      </c>
      <c r="AM278" s="326">
        <f>AL278*MoM!AQ278/100*$A278</f>
        <v>8.8494847673603785E-2</v>
      </c>
      <c r="AN278" s="326">
        <f>AM278*MoM!AR278/100*$A278</f>
        <v>8.9282451817898872E-2</v>
      </c>
      <c r="AO278" s="326">
        <f>AN278*MoM!AS278/100*$A278</f>
        <v>8.896996323653622E-2</v>
      </c>
      <c r="AP278" s="326">
        <f>AO278*MoM!AT278/100*$A278</f>
        <v>8.9281358107864098E-2</v>
      </c>
      <c r="AQ278" s="327">
        <f>IF($A278=1,INDEX('2026'!$C:$C, MATCH(Веса!$F278,'2026'!$B:$B,0)),0)</f>
        <v>9.5000000000000001E-2</v>
      </c>
      <c r="AR278" s="326">
        <f>AQ278*MoM!AV278/100*$A278</f>
        <v>9.5646000000000009E-2</v>
      </c>
      <c r="AS278" s="326">
        <f>AR278*MoM!AW278/100*$A278</f>
        <v>9.7195465200000011E-2</v>
      </c>
      <c r="AT278" s="326">
        <f>AS278*MoM!AX278/100*$A278</f>
        <v>9.7817516177280017E-2</v>
      </c>
      <c r="AU278" s="326">
        <f>AT278*MoM!AY278/100*$A278</f>
        <v>9.8081623470958668E-2</v>
      </c>
    </row>
    <row r="279" spans="1:47" x14ac:dyDescent="0.45">
      <c r="A279" s="326">
        <f>IF(ToSep25!AZ279=0,0,1)</f>
        <v>1</v>
      </c>
      <c r="B279" s="202" t="s">
        <v>278</v>
      </c>
      <c r="C279" s="202" t="s">
        <v>278</v>
      </c>
      <c r="D279" s="202" t="s">
        <v>278</v>
      </c>
      <c r="E279" s="202" t="s">
        <v>278</v>
      </c>
      <c r="F279" s="202" t="s">
        <v>278</v>
      </c>
      <c r="G279" s="327">
        <f>IF($A279=1,INDEX('2023'!$C:$C,MATCH(Веса!$C279,'2023'!$B:$B,0)),0)</f>
        <v>9.1999999999999998E-2</v>
      </c>
      <c r="H279" s="326">
        <f>G279*MoM!L279/100*$A279</f>
        <v>9.18712E-2</v>
      </c>
      <c r="I279" s="326">
        <f>H279*MoM!M279/100*$A279</f>
        <v>9.1540463679999989E-2</v>
      </c>
      <c r="J279" s="326">
        <f>I279*MoM!N279/100*$A279</f>
        <v>9.0643367135935987E-2</v>
      </c>
      <c r="K279" s="326">
        <f>J279*MoM!O279/100*$A279</f>
        <v>9.1486350450300194E-2</v>
      </c>
      <c r="L279" s="326">
        <f>K279*MoM!P279/100*$A279</f>
        <v>9.0589784215887245E-2</v>
      </c>
      <c r="M279" s="326">
        <f>L279*MoM!Q279/100*$A279</f>
        <v>8.8922932186314918E-2</v>
      </c>
      <c r="N279" s="326">
        <f>M279*MoM!R279/100*$A279</f>
        <v>8.9821053801396697E-2</v>
      </c>
      <c r="O279" s="326">
        <f>N279*MoM!S279/100*$A279</f>
        <v>8.9066556949464956E-2</v>
      </c>
      <c r="P279" s="326">
        <f>O279*MoM!T279/100*$A279</f>
        <v>8.9841435994925292E-2</v>
      </c>
      <c r="Q279" s="326">
        <f>P279*MoM!U279/100*$A279</f>
        <v>8.9868388425723769E-2</v>
      </c>
      <c r="R279" s="326">
        <f>Q279*MoM!V279/100*$A279</f>
        <v>8.9670677971187177E-2</v>
      </c>
      <c r="S279" s="327">
        <f>IF($A279=1,INDEX('2024'!$B:$B,MATCH(Веса!D279,'2024'!$A:$A,0)),0)</f>
        <v>8.4000000000000005E-2</v>
      </c>
      <c r="T279" s="326">
        <f>S279*MoM!X279/100*$A279</f>
        <v>8.3672400000000008E-2</v>
      </c>
      <c r="U279" s="326">
        <f>T279*MoM!Y279/100*$A279</f>
        <v>8.4099129240000001E-2</v>
      </c>
      <c r="V279" s="326">
        <f>U279*MoM!Z279/100*$A279</f>
        <v>8.3972980546139997E-2</v>
      </c>
      <c r="W279" s="326">
        <f>V279*MoM!AA279/100*$A279</f>
        <v>8.3930994055866931E-2</v>
      </c>
      <c r="X279" s="326">
        <f>W279*MoM!AB279/100*$A279</f>
        <v>8.4367435224957446E-2</v>
      </c>
      <c r="Y279" s="326">
        <f>X279*MoM!AC279/100*$A279</f>
        <v>8.4569917069497347E-2</v>
      </c>
      <c r="Z279" s="326">
        <f>Y279*MoM!AD279/100*$A279</f>
        <v>8.4333121301702757E-2</v>
      </c>
      <c r="AA279" s="326">
        <f>Z279*MoM!AE279/100*$A279</f>
        <v>8.3717489516200325E-2</v>
      </c>
      <c r="AB279" s="326">
        <f>AA279*MoM!AF279/100*$A279</f>
        <v>8.36672590224906E-2</v>
      </c>
      <c r="AC279" s="326">
        <f>AB279*MoM!AG279/100*$A279</f>
        <v>8.3558491585761369E-2</v>
      </c>
      <c r="AD279" s="326">
        <f>AC279*MoM!AH279/100*$A279</f>
        <v>8.3316171960162666E-2</v>
      </c>
      <c r="AE279" s="327">
        <f>IF($A279=1,INDEX('2025'!$C:$C,MATCH(Веса!$E279,'2025'!$B:$B,0)),0)</f>
        <v>0.08</v>
      </c>
      <c r="AF279" s="326">
        <f>AE279*MoM!AJ279/100*$A279</f>
        <v>8.1591999999999998E-2</v>
      </c>
      <c r="AG279" s="326">
        <f>AF279*MoM!AK279/100*$A279</f>
        <v>8.1004537600000009E-2</v>
      </c>
      <c r="AH279" s="326">
        <f>AG279*MoM!AL279/100*$A279</f>
        <v>8.0421304929280013E-2</v>
      </c>
      <c r="AI279" s="326">
        <f>AH279*MoM!AM279/100*$A279</f>
        <v>7.8885258005130771E-2</v>
      </c>
      <c r="AJ279" s="326">
        <f>AI279*MoM!AN279/100*$A279</f>
        <v>7.7346995474030719E-2</v>
      </c>
      <c r="AK279" s="326">
        <f>AJ279*MoM!AO279/100*$A279</f>
        <v>7.5807790264097508E-2</v>
      </c>
      <c r="AL279" s="326">
        <f>AK279*MoM!AP279/100*$A279</f>
        <v>7.5883598054361595E-2</v>
      </c>
      <c r="AM279" s="326">
        <f>AL279*MoM!AQ279/100*$A279</f>
        <v>7.5322059428759316E-2</v>
      </c>
      <c r="AN279" s="326">
        <f>AM279*MoM!AR279/100*$A279</f>
        <v>7.5517896783274099E-2</v>
      </c>
      <c r="AO279" s="326">
        <f>AN279*MoM!AS279/100*$A279</f>
        <v>7.4928857188364562E-2</v>
      </c>
      <c r="AP279" s="326">
        <f>AO279*MoM!AT279/100*$A279</f>
        <v>7.4314440559419978E-2</v>
      </c>
      <c r="AQ279" s="327">
        <f>IF($A279=1,INDEX('2026'!$C:$C, MATCH(Веса!$F279,'2026'!$B:$B,0)),0)</f>
        <v>7.5999999999999998E-2</v>
      </c>
      <c r="AR279" s="326">
        <f>AQ279*MoM!AV279/100*$A279</f>
        <v>7.6904399999999998E-2</v>
      </c>
      <c r="AS279" s="326">
        <f>AR279*MoM!AW279/100*$A279</f>
        <v>7.5935404559999989E-2</v>
      </c>
      <c r="AT279" s="326">
        <f>AS279*MoM!AX279/100*$A279</f>
        <v>7.6269520340063984E-2</v>
      </c>
      <c r="AU279" s="326">
        <f>AT279*MoM!AY279/100*$A279</f>
        <v>7.6483074997016162E-2</v>
      </c>
    </row>
    <row r="280" spans="1:47" x14ac:dyDescent="0.45">
      <c r="A280" s="326">
        <f>IF(ToSep25!AZ280=0,0,1)</f>
        <v>1</v>
      </c>
      <c r="B280" s="202" t="s">
        <v>279</v>
      </c>
      <c r="C280" s="202" t="s">
        <v>279</v>
      </c>
      <c r="D280" s="202" t="s">
        <v>279</v>
      </c>
      <c r="E280" s="202" t="s">
        <v>279</v>
      </c>
      <c r="F280" s="202" t="s">
        <v>279</v>
      </c>
      <c r="G280" s="327">
        <f>IF($A280=1,INDEX('2023'!$C:$C,MATCH(Веса!$C280,'2023'!$B:$B,0)),0)</f>
        <v>0.67600000000000005</v>
      </c>
      <c r="H280" s="326">
        <f>G280*MoM!L280/100*$A280</f>
        <v>0.67539159999999998</v>
      </c>
      <c r="I280" s="326">
        <f>H280*MoM!M280/100*$A280</f>
        <v>0.65756126175999996</v>
      </c>
      <c r="J280" s="326">
        <f>I280*MoM!N280/100*$A280</f>
        <v>0.65512828509148791</v>
      </c>
      <c r="K280" s="326">
        <f>J280*MoM!O280/100*$A280</f>
        <v>0.64883905355460969</v>
      </c>
      <c r="L280" s="326">
        <f>K280*MoM!P280/100*$A280</f>
        <v>0.66239978977390113</v>
      </c>
      <c r="M280" s="326">
        <f>L280*MoM!Q280/100*$A280</f>
        <v>0.65570955189718472</v>
      </c>
      <c r="N280" s="326">
        <f>M280*MoM!R280/100*$A280</f>
        <v>0.67079087159081996</v>
      </c>
      <c r="O280" s="326">
        <f>N280*MoM!S280/100*$A280</f>
        <v>0.67816957117831889</v>
      </c>
      <c r="P280" s="326">
        <f>O280*MoM!T280/100*$A280</f>
        <v>0.68210295469115312</v>
      </c>
      <c r="Q280" s="326">
        <f>P280*MoM!U280/100*$A280</f>
        <v>0.68292147823678251</v>
      </c>
      <c r="R280" s="326">
        <f>Q280*MoM!V280/100*$A280</f>
        <v>0.67281424035887805</v>
      </c>
      <c r="S280" s="327">
        <f>IF($A280=1,INDEX('2024'!$B:$B,MATCH(Веса!D280,'2024'!$A:$A,0)),0)</f>
        <v>0.72599999999999998</v>
      </c>
      <c r="T280" s="326">
        <f>S280*MoM!X280/100*$A280</f>
        <v>0.71844960000000002</v>
      </c>
      <c r="U280" s="326">
        <f>T280*MoM!Y280/100*$A280</f>
        <v>0.70695440639999996</v>
      </c>
      <c r="V280" s="326">
        <f>U280*MoM!Z280/100*$A280</f>
        <v>0.68715968302079999</v>
      </c>
      <c r="W280" s="326">
        <f>V280*MoM!AA280/100*$A280</f>
        <v>0.68461719219362294</v>
      </c>
      <c r="X280" s="326">
        <f>W280*MoM!AB280/100*$A280</f>
        <v>0.6869448906470812</v>
      </c>
      <c r="Y280" s="326">
        <f>X280*MoM!AC280/100*$A280</f>
        <v>0.68460927801888105</v>
      </c>
      <c r="Z280" s="326">
        <f>Y280*MoM!AD280/100*$A280</f>
        <v>0.68419851245206975</v>
      </c>
      <c r="AA280" s="326">
        <f>Z280*MoM!AE280/100*$A280</f>
        <v>0.68330905438588208</v>
      </c>
      <c r="AB280" s="326">
        <f>AA280*MoM!AF280/100*$A280</f>
        <v>0.68918551225360059</v>
      </c>
      <c r="AC280" s="326">
        <f>AB280*MoM!AG280/100*$A280</f>
        <v>0.6870490371656145</v>
      </c>
      <c r="AD280" s="326">
        <f>AC280*MoM!AH280/100*$A280</f>
        <v>0.68512529986155069</v>
      </c>
      <c r="AE280" s="327">
        <f>IF($A280=1,INDEX('2025'!$C:$C,MATCH(Веса!$E280,'2025'!$B:$B,0)),0)</f>
        <v>0.71399999999999997</v>
      </c>
      <c r="AF280" s="326">
        <f>AE280*MoM!AJ280/100*$A280</f>
        <v>0.71785560000000004</v>
      </c>
      <c r="AG280" s="326">
        <f>AF280*MoM!AK280/100*$A280</f>
        <v>0.72309594588000015</v>
      </c>
      <c r="AH280" s="326">
        <f>AG280*MoM!AL280/100*$A280</f>
        <v>0.69583522872032422</v>
      </c>
      <c r="AI280" s="326">
        <f>AH280*MoM!AM280/100*$A280</f>
        <v>0.67231599798957731</v>
      </c>
      <c r="AJ280" s="326">
        <f>AI280*MoM!AN280/100*$A280</f>
        <v>0.65618041403782745</v>
      </c>
      <c r="AK280" s="326">
        <f>AJ280*MoM!AO280/100*$A280</f>
        <v>0.64095702843214997</v>
      </c>
      <c r="AL280" s="326">
        <f>AK280*MoM!AP280/100*$A280</f>
        <v>0.64582830184823437</v>
      </c>
      <c r="AM280" s="326">
        <f>AL280*MoM!AQ280/100*$A280</f>
        <v>0.65913236486630788</v>
      </c>
      <c r="AN280" s="326">
        <f>AM280*MoM!AR280/100*$A280</f>
        <v>0.66249393992712613</v>
      </c>
      <c r="AO280" s="326">
        <f>AN280*MoM!AS280/100*$A280</f>
        <v>0.65626649689181127</v>
      </c>
      <c r="AP280" s="326">
        <f>AO280*MoM!AT280/100*$A280</f>
        <v>0.65429769740113586</v>
      </c>
      <c r="AQ280" s="327">
        <f>IF($A280=1,INDEX('2026'!$C:$C, MATCH(Веса!$F280,'2026'!$B:$B,0)),0)</f>
        <v>0.69699999999999995</v>
      </c>
      <c r="AR280" s="326">
        <f>AQ280*MoM!AV280/100*$A280</f>
        <v>0.69281800000000004</v>
      </c>
      <c r="AS280" s="326">
        <f>AR280*MoM!AW280/100*$A280</f>
        <v>0.69060098240000012</v>
      </c>
      <c r="AT280" s="326">
        <f>AS280*MoM!AX280/100*$A280</f>
        <v>0.69080816269472012</v>
      </c>
      <c r="AU280" s="326">
        <f>AT280*MoM!AY280/100*$A280</f>
        <v>0.68638699045347396</v>
      </c>
    </row>
    <row r="281" spans="1:47" x14ac:dyDescent="0.45">
      <c r="A281" s="326">
        <f>IF(ToSep25!AZ281=0,0,1)</f>
        <v>1</v>
      </c>
      <c r="B281" s="202" t="s">
        <v>280</v>
      </c>
      <c r="C281" s="202" t="s">
        <v>280</v>
      </c>
      <c r="D281" s="202" t="s">
        <v>280</v>
      </c>
      <c r="E281" s="202" t="s">
        <v>280</v>
      </c>
      <c r="F281" s="202" t="s">
        <v>280</v>
      </c>
      <c r="G281" s="327">
        <f>IF($A281=1,INDEX('2023'!$C:$C,MATCH(Веса!$C281,'2023'!$B:$B,0)),0)</f>
        <v>0.14599999999999999</v>
      </c>
      <c r="H281" s="326">
        <f>G281*MoM!L281/100*$A281</f>
        <v>0.14769359999999998</v>
      </c>
      <c r="I281" s="326">
        <f>H281*MoM!M281/100*$A281</f>
        <v>0.14720621111999999</v>
      </c>
      <c r="J281" s="326">
        <f>I281*MoM!N281/100*$A281</f>
        <v>0.14716204925666398</v>
      </c>
      <c r="K281" s="326">
        <f>J281*MoM!O281/100*$A281</f>
        <v>0.14624964455127265</v>
      </c>
      <c r="L281" s="326">
        <f>K281*MoM!P281/100*$A281</f>
        <v>0.14576702072425346</v>
      </c>
      <c r="M281" s="326">
        <f>L281*MoM!Q281/100*$A281</f>
        <v>0.14589821104290529</v>
      </c>
      <c r="N281" s="326">
        <f>M281*MoM!R281/100*$A281</f>
        <v>0.14705080691014424</v>
      </c>
      <c r="O281" s="326">
        <f>N281*MoM!S281/100*$A281</f>
        <v>0.14655083416664977</v>
      </c>
      <c r="P281" s="326">
        <f>O281*MoM!T281/100*$A281</f>
        <v>0.14688790108523306</v>
      </c>
      <c r="Q281" s="326">
        <f>P281*MoM!U281/100*$A281</f>
        <v>0.14587437456774496</v>
      </c>
      <c r="R281" s="326">
        <f>Q281*MoM!V281/100*$A281</f>
        <v>0.14387589563616687</v>
      </c>
      <c r="S281" s="327">
        <f>IF($A281=1,INDEX('2024'!$B:$B,MATCH(Веса!D281,'2024'!$A:$A,0)),0)</f>
        <v>0.14099999999999999</v>
      </c>
      <c r="T281" s="326">
        <f>S281*MoM!X281/100*$A281</f>
        <v>0.1419588</v>
      </c>
      <c r="U281" s="326">
        <f>T281*MoM!Y281/100*$A281</f>
        <v>0.14043984084</v>
      </c>
      <c r="V281" s="326">
        <f>U281*MoM!Z281/100*$A281</f>
        <v>0.141366743789544</v>
      </c>
      <c r="W281" s="326">
        <f>V281*MoM!AA281/100*$A281</f>
        <v>0.14061750004745943</v>
      </c>
      <c r="X281" s="326">
        <f>W281*MoM!AB281/100*$A281</f>
        <v>0.13863479329679027</v>
      </c>
      <c r="Y281" s="326">
        <f>X281*MoM!AC281/100*$A281</f>
        <v>0.13808025412360311</v>
      </c>
      <c r="Z281" s="326">
        <f>Y281*MoM!AD281/100*$A281</f>
        <v>0.13675468368401653</v>
      </c>
      <c r="AA281" s="326">
        <f>Z281*MoM!AE281/100*$A281</f>
        <v>0.13583842730333362</v>
      </c>
      <c r="AB281" s="326">
        <f>AA281*MoM!AF281/100*$A281</f>
        <v>0.13635461332708629</v>
      </c>
      <c r="AC281" s="326">
        <f>AB281*MoM!AG281/100*$A281</f>
        <v>0.13587737218044149</v>
      </c>
      <c r="AD281" s="326">
        <f>AC281*MoM!AH281/100*$A281</f>
        <v>0.13489905510074232</v>
      </c>
      <c r="AE281" s="327">
        <f>IF($A281=1,INDEX('2025'!$C:$C,MATCH(Веса!$E281,'2025'!$B:$B,0)),0)</f>
        <v>0.14299999999999999</v>
      </c>
      <c r="AF281" s="326">
        <f>AE281*MoM!AJ281/100*$A281</f>
        <v>0.14282839999999999</v>
      </c>
      <c r="AG281" s="326">
        <f>AF281*MoM!AK281/100*$A281</f>
        <v>0.14024320595999998</v>
      </c>
      <c r="AH281" s="326">
        <f>AG281*MoM!AL281/100*$A281</f>
        <v>0.13944381968602801</v>
      </c>
      <c r="AI281" s="326">
        <f>AH281*MoM!AM281/100*$A281</f>
        <v>0.13753343935632942</v>
      </c>
      <c r="AJ281" s="326">
        <f>AI281*MoM!AN281/100*$A281</f>
        <v>0.13552545114172701</v>
      </c>
      <c r="AK281" s="326">
        <f>AJ281*MoM!AO281/100*$A281</f>
        <v>0.13335704392345937</v>
      </c>
      <c r="AL281" s="326">
        <f>AK281*MoM!AP281/100*$A281</f>
        <v>0.13327702969710528</v>
      </c>
      <c r="AM281" s="326">
        <f>AL281*MoM!AQ281/100*$A281</f>
        <v>0.13325037429116585</v>
      </c>
      <c r="AN281" s="326">
        <f>AM281*MoM!AR281/100*$A281</f>
        <v>0.13333032451574056</v>
      </c>
      <c r="AO281" s="326">
        <f>AN281*MoM!AS281/100*$A281</f>
        <v>0.13149036603742334</v>
      </c>
      <c r="AP281" s="326">
        <f>AO281*MoM!AT281/100*$A281</f>
        <v>0.13112219301251854</v>
      </c>
      <c r="AQ281" s="327">
        <f>IF($A281=1,INDEX('2026'!$C:$C, MATCH(Веса!$F281,'2026'!$B:$B,0)),0)</f>
        <v>0.14000000000000001</v>
      </c>
      <c r="AR281" s="326">
        <f>AQ281*MoM!AV281/100*$A281</f>
        <v>0.14044800000000002</v>
      </c>
      <c r="AS281" s="326">
        <f>AR281*MoM!AW281/100*$A281</f>
        <v>0.13933846080000001</v>
      </c>
      <c r="AT281" s="326">
        <f>AS281*MoM!AX281/100*$A281</f>
        <v>0.14034169771776001</v>
      </c>
      <c r="AU281" s="326">
        <f>AT281*MoM!AY281/100*$A281</f>
        <v>0.13782958132861209</v>
      </c>
    </row>
    <row r="282" spans="1:47" x14ac:dyDescent="0.45">
      <c r="A282" s="326">
        <f>IF(ToSep25!AZ282=0,0,1)</f>
        <v>1</v>
      </c>
      <c r="B282" s="202" t="s">
        <v>281</v>
      </c>
      <c r="C282" s="202" t="s">
        <v>281</v>
      </c>
      <c r="D282" s="202" t="s">
        <v>281</v>
      </c>
      <c r="E282" s="202" t="s">
        <v>281</v>
      </c>
      <c r="F282" s="202" t="s">
        <v>281</v>
      </c>
      <c r="G282" s="327">
        <f>IF($A282=1,INDEX('2023'!$C:$C,MATCH(Веса!$C282,'2023'!$B:$B,0)),0)</f>
        <v>3.6999999999999998E-2</v>
      </c>
      <c r="H282" s="326">
        <f>G282*MoM!L282/100*$A282</f>
        <v>3.7181299999999994E-2</v>
      </c>
      <c r="I282" s="326">
        <f>H282*MoM!M282/100*$A282</f>
        <v>3.6404210829999992E-2</v>
      </c>
      <c r="J282" s="326">
        <f>I282*MoM!N282/100*$A282</f>
        <v>3.7237867258006999E-2</v>
      </c>
      <c r="K282" s="326">
        <f>J282*MoM!O282/100*$A282</f>
        <v>3.7420332807571233E-2</v>
      </c>
      <c r="L282" s="326">
        <f>K282*MoM!P282/100*$A282</f>
        <v>3.7259425376498678E-2</v>
      </c>
      <c r="M282" s="326">
        <f>L282*MoM!Q282/100*$A282</f>
        <v>3.695017214587374E-2</v>
      </c>
      <c r="N282" s="326">
        <f>M282*MoM!R282/100*$A282</f>
        <v>3.8147357723400048E-2</v>
      </c>
      <c r="O282" s="326">
        <f>N282*MoM!S282/100*$A282</f>
        <v>3.6983863312836346E-2</v>
      </c>
      <c r="P282" s="326">
        <f>O282*MoM!T282/100*$A282</f>
        <v>3.7431368058921659E-2</v>
      </c>
      <c r="Q282" s="326">
        <f>P282*MoM!U282/100*$A282</f>
        <v>3.7655956267275185E-2</v>
      </c>
      <c r="R282" s="326">
        <f>Q282*MoM!V282/100*$A282</f>
        <v>3.7712440201676099E-2</v>
      </c>
      <c r="S282" s="327">
        <f>IF($A282=1,INDEX('2024'!$B:$B,MATCH(Веса!D282,'2024'!$A:$A,0)),0)</f>
        <v>3.5000000000000003E-2</v>
      </c>
      <c r="T282" s="326">
        <f>S282*MoM!X282/100*$A282</f>
        <v>3.5129500000000008E-2</v>
      </c>
      <c r="U282" s="326">
        <f>T282*MoM!Y282/100*$A282</f>
        <v>3.4873054650000006E-2</v>
      </c>
      <c r="V282" s="326">
        <f>U282*MoM!Z282/100*$A282</f>
        <v>3.4472014521525006E-2</v>
      </c>
      <c r="W282" s="326">
        <f>V282*MoM!AA282/100*$A282</f>
        <v>3.4110058369048991E-2</v>
      </c>
      <c r="X282" s="326">
        <f>W282*MoM!AB282/100*$A282</f>
        <v>3.4672874332138302E-2</v>
      </c>
      <c r="Y282" s="326">
        <f>X282*MoM!AC282/100*$A282</f>
        <v>3.439202405004798E-2</v>
      </c>
      <c r="Z282" s="326">
        <f>Y282*MoM!AD282/100*$A282</f>
        <v>3.3583811484871856E-2</v>
      </c>
      <c r="AA282" s="326">
        <f>Z282*MoM!AE282/100*$A282</f>
        <v>3.3415892427447497E-2</v>
      </c>
      <c r="AB282" s="326">
        <f>AA282*MoM!AF282/100*$A282</f>
        <v>3.4027403258869784E-2</v>
      </c>
      <c r="AC282" s="326">
        <f>AB282*MoM!AG282/100*$A282</f>
        <v>3.345234014379489E-2</v>
      </c>
      <c r="AD282" s="326">
        <f>AC282*MoM!AH282/100*$A282</f>
        <v>3.3709923162902111E-2</v>
      </c>
      <c r="AE282" s="327">
        <f>IF($A282=1,INDEX('2025'!$C:$C,MATCH(Веса!$E282,'2025'!$B:$B,0)),0)</f>
        <v>3.6999999999999998E-2</v>
      </c>
      <c r="AF282" s="326">
        <f>AE282*MoM!AJ282/100*$A282</f>
        <v>3.6818700000000003E-2</v>
      </c>
      <c r="AG282" s="326">
        <f>AF282*MoM!AK282/100*$A282</f>
        <v>3.626273763E-2</v>
      </c>
      <c r="AH282" s="326">
        <f>AG282*MoM!AL282/100*$A282</f>
        <v>3.5932746717567E-2</v>
      </c>
      <c r="AI282" s="326">
        <f>AH282*MoM!AM282/100*$A282</f>
        <v>3.5440468087536335E-2</v>
      </c>
      <c r="AJ282" s="326">
        <f>AI282*MoM!AN282/100*$A282</f>
        <v>3.5181752670497321E-2</v>
      </c>
      <c r="AK282" s="326">
        <f>AJ282*MoM!AO282/100*$A282</f>
        <v>3.4650508205172813E-2</v>
      </c>
      <c r="AL282" s="326">
        <f>AK282*MoM!AP282/100*$A282</f>
        <v>3.4200051598505567E-2</v>
      </c>
      <c r="AM282" s="326">
        <f>AL282*MoM!AQ282/100*$A282</f>
        <v>3.4104291454029753E-2</v>
      </c>
      <c r="AN282" s="326">
        <f>AM282*MoM!AR282/100*$A282</f>
        <v>3.4240708619845871E-2</v>
      </c>
      <c r="AO282" s="326">
        <f>AN282*MoM!AS282/100*$A282</f>
        <v>3.3970207021749091E-2</v>
      </c>
      <c r="AP282" s="326">
        <f>AO282*MoM!AT282/100*$A282</f>
        <v>3.3582946661701148E-2</v>
      </c>
      <c r="AQ282" s="327">
        <f>IF($A282=1,INDEX('2026'!$C:$C, MATCH(Веса!$F282,'2026'!$B:$B,0)),0)</f>
        <v>3.5999999999999997E-2</v>
      </c>
      <c r="AR282" s="326">
        <f>AQ282*MoM!AV282/100*$A282</f>
        <v>3.6010799999999996E-2</v>
      </c>
      <c r="AS282" s="326">
        <f>AR282*MoM!AW282/100*$A282</f>
        <v>3.5953182719999997E-2</v>
      </c>
      <c r="AT282" s="326">
        <f>AS282*MoM!AX282/100*$A282</f>
        <v>3.5888466991103998E-2</v>
      </c>
      <c r="AU282" s="326">
        <f>AT282*MoM!AY282/100*$A282</f>
        <v>3.5335784599440999E-2</v>
      </c>
    </row>
    <row r="283" spans="1:47" ht="26.25" x14ac:dyDescent="0.45">
      <c r="A283" s="326">
        <f>IF(ToSep25!AZ283=0,0,1)</f>
        <v>1</v>
      </c>
      <c r="B283" s="202" t="s">
        <v>282</v>
      </c>
      <c r="C283" s="202" t="s">
        <v>282</v>
      </c>
      <c r="D283" s="202" t="s">
        <v>282</v>
      </c>
      <c r="E283" s="202" t="s">
        <v>282</v>
      </c>
      <c r="F283" s="202" t="s">
        <v>282</v>
      </c>
      <c r="G283" s="327">
        <f>IF($A283=1,INDEX('2023'!$C:$C,MATCH(Веса!$C283,'2023'!$B:$B,0)),0)</f>
        <v>0.16500000000000001</v>
      </c>
      <c r="H283" s="326">
        <f>G283*MoM!L283/100*$A283</f>
        <v>0.16524750000000002</v>
      </c>
      <c r="I283" s="326">
        <f>H283*MoM!M283/100*$A283</f>
        <v>0.16554494550000004</v>
      </c>
      <c r="J283" s="326">
        <f>I283*MoM!N283/100*$A283</f>
        <v>0.16494898369620004</v>
      </c>
      <c r="K283" s="326">
        <f>J283*MoM!O283/100*$A283</f>
        <v>0.16557578983424559</v>
      </c>
      <c r="L283" s="326">
        <f>K283*MoM!P283/100*$A283</f>
        <v>0.16638711120443339</v>
      </c>
      <c r="M283" s="326">
        <f>L283*MoM!Q283/100*$A283</f>
        <v>0.16716913062709424</v>
      </c>
      <c r="N283" s="326">
        <f>M283*MoM!R283/100*$A283</f>
        <v>0.16772078875816365</v>
      </c>
      <c r="O283" s="326">
        <f>N283*MoM!S283/100*$A283</f>
        <v>0.16810654657230742</v>
      </c>
      <c r="P283" s="326">
        <f>O283*MoM!T283/100*$A283</f>
        <v>0.16872854079462496</v>
      </c>
      <c r="Q283" s="326">
        <f>P283*MoM!U283/100*$A283</f>
        <v>0.17012898768322035</v>
      </c>
      <c r="R283" s="326">
        <f>Q283*MoM!V283/100*$A283</f>
        <v>0.1717792388637476</v>
      </c>
      <c r="S283" s="327">
        <f>IF($A283=1,INDEX('2024'!$B:$B,MATCH(Веса!D283,'2024'!$A:$A,0)),0)</f>
        <v>0.16500000000000001</v>
      </c>
      <c r="T283" s="326">
        <f>S283*MoM!X283/100*$A283</f>
        <v>0.16544550000000002</v>
      </c>
      <c r="U283" s="326">
        <f>T283*MoM!Y283/100*$A283</f>
        <v>0.16534623270000001</v>
      </c>
      <c r="V283" s="326">
        <f>U283*MoM!Z283/100*$A283</f>
        <v>0.16600761763080002</v>
      </c>
      <c r="W283" s="326">
        <f>V283*MoM!AA283/100*$A283</f>
        <v>0.16690405876600636</v>
      </c>
      <c r="X283" s="326">
        <f>W283*MoM!AB283/100*$A283</f>
        <v>0.16693743957775953</v>
      </c>
      <c r="Y283" s="326">
        <f>X283*MoM!AC283/100*$A283</f>
        <v>0.16797245170314162</v>
      </c>
      <c r="Z283" s="326">
        <f>Y283*MoM!AD283/100*$A283</f>
        <v>0.16834199109688852</v>
      </c>
      <c r="AA283" s="326">
        <f>Z283*MoM!AE283/100*$A283</f>
        <v>0.1686618408799726</v>
      </c>
      <c r="AB283" s="326">
        <f>AA283*MoM!AF283/100*$A283</f>
        <v>0.16896543219355656</v>
      </c>
      <c r="AC283" s="326">
        <f>AB283*MoM!AG283/100*$A283</f>
        <v>0.16981025935452432</v>
      </c>
      <c r="AD283" s="326">
        <f>AC283*MoM!AH283/100*$A283</f>
        <v>0.16989516448420158</v>
      </c>
      <c r="AE283" s="327">
        <f>IF($A283=1,INDEX('2025'!$C:$C,MATCH(Веса!$E283,'2025'!$B:$B,0)),0)</f>
        <v>0.159</v>
      </c>
      <c r="AF283" s="326">
        <f>AE283*MoM!AJ283/100*$A283</f>
        <v>0.1597314</v>
      </c>
      <c r="AG283" s="326">
        <f>AF283*MoM!AK283/100*$A283</f>
        <v>0.16014670164000003</v>
      </c>
      <c r="AH283" s="326">
        <f>AG283*MoM!AL283/100*$A283</f>
        <v>0.16091540580787203</v>
      </c>
      <c r="AI283" s="326">
        <f>AH283*MoM!AM283/100*$A283</f>
        <v>0.16088322272671046</v>
      </c>
      <c r="AJ283" s="326">
        <f>AI283*MoM!AN283/100*$A283</f>
        <v>0.1608027811153471</v>
      </c>
      <c r="AK283" s="326">
        <f>AJ283*MoM!AO283/100*$A283</f>
        <v>0.1615103133522546</v>
      </c>
      <c r="AL283" s="326">
        <f>AK283*MoM!AP283/100*$A283</f>
        <v>0.1619463911983057</v>
      </c>
      <c r="AM283" s="326">
        <f>AL283*MoM!AQ283/100*$A283</f>
        <v>0.16178444480710741</v>
      </c>
      <c r="AN283" s="326">
        <f>AM283*MoM!AR283/100*$A283</f>
        <v>0.16218890591912519</v>
      </c>
      <c r="AO283" s="326">
        <f>AN283*MoM!AS283/100*$A283</f>
        <v>0.16165368252959209</v>
      </c>
      <c r="AP283" s="326">
        <f>AO283*MoM!AT283/100*$A283</f>
        <v>0.16215480894543383</v>
      </c>
      <c r="AQ283" s="327">
        <f>IF($A283=1,INDEX('2026'!$C:$C, MATCH(Веса!$F283,'2026'!$B:$B,0)),0)</f>
        <v>0.154</v>
      </c>
      <c r="AR283" s="326">
        <f>AQ283*MoM!AV283/100*$A283</f>
        <v>0.1543542</v>
      </c>
      <c r="AS283" s="326">
        <f>AR283*MoM!AW283/100*$A283</f>
        <v>0.15574338779999999</v>
      </c>
      <c r="AT283" s="326">
        <f>AS283*MoM!AX283/100*$A283</f>
        <v>0.15610159759194001</v>
      </c>
      <c r="AU283" s="326">
        <f>AT283*MoM!AY283/100*$A283</f>
        <v>0.15656990238471583</v>
      </c>
    </row>
    <row r="284" spans="1:47" x14ac:dyDescent="0.45">
      <c r="A284" s="326">
        <f>IF(ToSep25!AZ284=0,0,1)</f>
        <v>1</v>
      </c>
      <c r="B284" s="202" t="s">
        <v>283</v>
      </c>
      <c r="C284" s="202" t="s">
        <v>283</v>
      </c>
      <c r="D284" s="202" t="s">
        <v>283</v>
      </c>
      <c r="E284" s="202" t="s">
        <v>283</v>
      </c>
      <c r="F284" s="202" t="s">
        <v>283</v>
      </c>
      <c r="G284" s="327">
        <f>IF($A284=1,INDEX('2023'!$C:$C,MATCH(Веса!$C284,'2023'!$B:$B,0)),0)</f>
        <v>6.2E-2</v>
      </c>
      <c r="H284" s="326">
        <f>G284*MoM!L284/100*$A284</f>
        <v>6.1931800000000002E-2</v>
      </c>
      <c r="I284" s="326">
        <f>H284*MoM!M284/100*$A284</f>
        <v>6.1900834100000003E-2</v>
      </c>
      <c r="J284" s="326">
        <f>I284*MoM!N284/100*$A284</f>
        <v>6.2204148187089997E-2</v>
      </c>
      <c r="K284" s="326">
        <f>J284*MoM!O284/100*$A284</f>
        <v>6.2303674824189331E-2</v>
      </c>
      <c r="L284" s="326">
        <f>K284*MoM!P284/100*$A284</f>
        <v>6.2671266505652051E-2</v>
      </c>
      <c r="M284" s="326">
        <f>L284*MoM!Q284/100*$A284</f>
        <v>6.2583526732544137E-2</v>
      </c>
      <c r="N284" s="326">
        <f>M284*MoM!R284/100*$A284</f>
        <v>6.3115486709770754E-2</v>
      </c>
      <c r="O284" s="326">
        <f>N284*MoM!S284/100*$A284</f>
        <v>6.3285898523887135E-2</v>
      </c>
      <c r="P284" s="326">
        <f>O284*MoM!T284/100*$A284</f>
        <v>6.4178229693073949E-2</v>
      </c>
      <c r="Q284" s="326">
        <f>P284*MoM!U284/100*$A284</f>
        <v>6.4871354573759143E-2</v>
      </c>
      <c r="R284" s="326">
        <f>Q284*MoM!V284/100*$A284</f>
        <v>6.4475639310859215E-2</v>
      </c>
      <c r="S284" s="327">
        <f>IF($A284=1,INDEX('2024'!$B:$B,MATCH(Веса!D284,'2024'!$A:$A,0)),0)</f>
        <v>5.0999999999999997E-2</v>
      </c>
      <c r="T284" s="326">
        <f>S284*MoM!X284/100*$A284</f>
        <v>5.1209099999999994E-2</v>
      </c>
      <c r="U284" s="326">
        <f>T284*MoM!Y284/100*$A284</f>
        <v>5.1332001839999988E-2</v>
      </c>
      <c r="V284" s="326">
        <f>U284*MoM!Z284/100*$A284</f>
        <v>5.1706725453431988E-2</v>
      </c>
      <c r="W284" s="326">
        <f>V284*MoM!AA284/100*$A284</f>
        <v>5.2094525894332729E-2</v>
      </c>
      <c r="X284" s="326">
        <f>W284*MoM!AB284/100*$A284</f>
        <v>5.2354998523804389E-2</v>
      </c>
      <c r="Y284" s="326">
        <f>X284*MoM!AC284/100*$A284</f>
        <v>5.236023402365677E-2</v>
      </c>
      <c r="Z284" s="326">
        <f>Y284*MoM!AD284/100*$A284</f>
        <v>5.2538258819337207E-2</v>
      </c>
      <c r="AA284" s="326">
        <f>Z284*MoM!AE284/100*$A284</f>
        <v>5.2259806047594719E-2</v>
      </c>
      <c r="AB284" s="326">
        <f>AA284*MoM!AF284/100*$A284</f>
        <v>5.2385229582108943E-2</v>
      </c>
      <c r="AC284" s="326">
        <f>AB284*MoM!AG284/100*$A284</f>
        <v>5.2505715610147795E-2</v>
      </c>
      <c r="AD284" s="326">
        <f>AC284*MoM!AH284/100*$A284</f>
        <v>5.2636979899173167E-2</v>
      </c>
      <c r="AE284" s="327">
        <f>IF($A284=1,INDEX('2025'!$C:$C,MATCH(Веса!$E284,'2025'!$B:$B,0)),0)</f>
        <v>4.7E-2</v>
      </c>
      <c r="AF284" s="326">
        <f>AE284*MoM!AJ284/100*$A284</f>
        <v>4.7225600000000006E-2</v>
      </c>
      <c r="AG284" s="326">
        <f>AF284*MoM!AK284/100*$A284</f>
        <v>4.7376721920000003E-2</v>
      </c>
      <c r="AH284" s="326">
        <f>AG284*MoM!AL284/100*$A284</f>
        <v>4.7618343201792007E-2</v>
      </c>
      <c r="AI284" s="326">
        <f>AH284*MoM!AM284/100*$A284</f>
        <v>4.7751674562757022E-2</v>
      </c>
      <c r="AJ284" s="326">
        <f>AI284*MoM!AN284/100*$A284</f>
        <v>4.76179698739813E-2</v>
      </c>
      <c r="AK284" s="326">
        <f>AJ284*MoM!AO284/100*$A284</f>
        <v>4.8075102384771515E-2</v>
      </c>
      <c r="AL284" s="326">
        <f>AK284*MoM!AP284/100*$A284</f>
        <v>4.8012604751671316E-2</v>
      </c>
      <c r="AM284" s="326">
        <f>AL284*MoM!AQ284/100*$A284</f>
        <v>4.8271872817330343E-2</v>
      </c>
      <c r="AN284" s="326">
        <f>AM284*MoM!AR284/100*$A284</f>
        <v>4.8368416562965005E-2</v>
      </c>
      <c r="AO284" s="326">
        <f>AN284*MoM!AS284/100*$A284</f>
        <v>4.8402274454559073E-2</v>
      </c>
      <c r="AP284" s="326">
        <f>AO284*MoM!AT284/100*$A284</f>
        <v>4.8576522642595481E-2</v>
      </c>
      <c r="AQ284" s="327">
        <f>IF($A284=1,INDEX('2026'!$C:$C, MATCH(Веса!$F284,'2026'!$B:$B,0)),0)</f>
        <v>3.9E-2</v>
      </c>
      <c r="AR284" s="326">
        <f>AQ284*MoM!AV284/100*$A284</f>
        <v>3.9113100000000005E-2</v>
      </c>
      <c r="AS284" s="326">
        <f>AR284*MoM!AW284/100*$A284</f>
        <v>3.9027051180000008E-2</v>
      </c>
      <c r="AT284" s="326">
        <f>AS284*MoM!AX284/100*$A284</f>
        <v>3.9237797256372012E-2</v>
      </c>
      <c r="AU284" s="326">
        <f>AT284*MoM!AY284/100*$A284</f>
        <v>3.901414181201069E-2</v>
      </c>
    </row>
    <row r="285" spans="1:47" x14ac:dyDescent="0.45">
      <c r="A285" s="326">
        <f>IF(ToSep25!AZ285=0,0,1)</f>
        <v>1</v>
      </c>
      <c r="B285" s="202" t="s">
        <v>284</v>
      </c>
      <c r="C285" s="202" t="s">
        <v>284</v>
      </c>
      <c r="D285" s="202" t="s">
        <v>284</v>
      </c>
      <c r="E285" s="202" t="s">
        <v>284</v>
      </c>
      <c r="F285" s="202" t="s">
        <v>284</v>
      </c>
      <c r="G285" s="327">
        <f>IF($A285=1,INDEX('2023'!$C:$C,MATCH(Веса!$C285,'2023'!$B:$B,0)),0)</f>
        <v>0.13400000000000001</v>
      </c>
      <c r="H285" s="326">
        <f>G285*MoM!L285/100*$A285</f>
        <v>0.13395979999999999</v>
      </c>
      <c r="I285" s="326">
        <f>H285*MoM!M285/100*$A285</f>
        <v>0.13276755777999999</v>
      </c>
      <c r="J285" s="326">
        <f>I285*MoM!N285/100*$A285</f>
        <v>0.13327207449956399</v>
      </c>
      <c r="K285" s="326">
        <f>J285*MoM!O285/100*$A285</f>
        <v>0.13231251556316714</v>
      </c>
      <c r="L285" s="326">
        <f>K285*MoM!P285/100*$A285</f>
        <v>0.13263006560051874</v>
      </c>
      <c r="M285" s="326">
        <f>L285*MoM!Q285/100*$A285</f>
        <v>0.13318711187604093</v>
      </c>
      <c r="N285" s="326">
        <f>M285*MoM!R285/100*$A285</f>
        <v>0.13177532849015491</v>
      </c>
      <c r="O285" s="326">
        <f>N285*MoM!S285/100*$A285</f>
        <v>0.13144589016892952</v>
      </c>
      <c r="P285" s="326">
        <f>O285*MoM!T285/100*$A285</f>
        <v>0.13235286681109512</v>
      </c>
      <c r="Q285" s="326">
        <f>P285*MoM!U285/100*$A285</f>
        <v>0.13390139535278492</v>
      </c>
      <c r="R285" s="326">
        <f>Q285*MoM!V285/100*$A285</f>
        <v>0.1337942742365027</v>
      </c>
      <c r="S285" s="327">
        <f>IF($A285=1,INDEX('2024'!$B:$B,MATCH(Веса!D285,'2024'!$A:$A,0)),0)</f>
        <v>0.113</v>
      </c>
      <c r="T285" s="326">
        <f>S285*MoM!X285/100*$A285</f>
        <v>0.11361020000000002</v>
      </c>
      <c r="U285" s="326">
        <f>T285*MoM!Y285/100*$A285</f>
        <v>0.11351931184000003</v>
      </c>
      <c r="V285" s="326">
        <f>U285*MoM!Z285/100*$A285</f>
        <v>0.11382581398196802</v>
      </c>
      <c r="W285" s="326">
        <f>V285*MoM!AA285/100*$A285</f>
        <v>0.11422420433090491</v>
      </c>
      <c r="X285" s="326">
        <f>W285*MoM!AB285/100*$A285</f>
        <v>0.11404144560397546</v>
      </c>
      <c r="Y285" s="326">
        <f>X285*MoM!AC285/100*$A285</f>
        <v>0.11388178758012989</v>
      </c>
      <c r="Z285" s="326">
        <f>Y285*MoM!AD285/100*$A285</f>
        <v>0.11440564380299847</v>
      </c>
      <c r="AA285" s="326">
        <f>Z285*MoM!AE285/100*$A285</f>
        <v>0.11478318242754837</v>
      </c>
      <c r="AB285" s="326">
        <f>AA285*MoM!AF285/100*$A285</f>
        <v>0.11457657269917877</v>
      </c>
      <c r="AC285" s="326">
        <f>AB285*MoM!AG285/100*$A285</f>
        <v>0.1147828105300373</v>
      </c>
      <c r="AD285" s="326">
        <f>AC285*MoM!AH285/100*$A285</f>
        <v>0.11636681331535181</v>
      </c>
      <c r="AE285" s="327">
        <f>IF($A285=1,INDEX('2025'!$C:$C,MATCH(Веса!$E285,'2025'!$B:$B,0)),0)</f>
        <v>0.104</v>
      </c>
      <c r="AF285" s="326">
        <f>AE285*MoM!AJ285/100*$A285</f>
        <v>0.10436399999999998</v>
      </c>
      <c r="AG285" s="326">
        <f>AF285*MoM!AK285/100*$A285</f>
        <v>0.10506323879999999</v>
      </c>
      <c r="AH285" s="326">
        <f>AG285*MoM!AL285/100*$A285</f>
        <v>0.10491615026567999</v>
      </c>
      <c r="AI285" s="326">
        <f>AH285*MoM!AM285/100*$A285</f>
        <v>0.10506303287605194</v>
      </c>
      <c r="AJ285" s="326">
        <f>AI285*MoM!AN285/100*$A285</f>
        <v>0.10471632486756097</v>
      </c>
      <c r="AK285" s="326">
        <f>AJ285*MoM!AO285/100*$A285</f>
        <v>0.10548075403909417</v>
      </c>
      <c r="AL285" s="326">
        <f>AK285*MoM!AP285/100*$A285</f>
        <v>0.10573390784878799</v>
      </c>
      <c r="AM285" s="326">
        <f>AL285*MoM!AQ285/100*$A285</f>
        <v>0.1058290683658519</v>
      </c>
      <c r="AN285" s="326">
        <f>AM285*MoM!AR285/100*$A285</f>
        <v>0.10637937952135433</v>
      </c>
      <c r="AO285" s="326">
        <f>AN285*MoM!AS285/100*$A285</f>
        <v>0.1055283444851835</v>
      </c>
      <c r="AP285" s="326">
        <f>AO285*MoM!AT285/100*$A285</f>
        <v>0.10561276716077166</v>
      </c>
      <c r="AQ285" s="327">
        <f>IF($A285=1,INDEX('2026'!$C:$C, MATCH(Веса!$F285,'2026'!$B:$B,0)),0)</f>
        <v>9.1999999999999998E-2</v>
      </c>
      <c r="AR285" s="326">
        <f>AQ285*MoM!AV285/100*$A285</f>
        <v>9.3103999999999992E-2</v>
      </c>
      <c r="AS285" s="326">
        <f>AR285*MoM!AW285/100*$A285</f>
        <v>9.3038827200000007E-2</v>
      </c>
      <c r="AT285" s="326">
        <f>AS285*MoM!AX285/100*$A285</f>
        <v>9.3578452397760012E-2</v>
      </c>
      <c r="AU285" s="326">
        <f>AT285*MoM!AY285/100*$A285</f>
        <v>9.3962124052590815E-2</v>
      </c>
    </row>
    <row r="286" spans="1:47" x14ac:dyDescent="0.45">
      <c r="A286" s="326">
        <f>IF(ToSep25!AZ286=0,0,1)</f>
        <v>1</v>
      </c>
      <c r="B286" s="202" t="s">
        <v>285</v>
      </c>
      <c r="C286" s="202" t="s">
        <v>285</v>
      </c>
      <c r="D286" s="202" t="s">
        <v>285</v>
      </c>
      <c r="E286" s="202" t="s">
        <v>285</v>
      </c>
      <c r="F286" s="202" t="s">
        <v>285</v>
      </c>
      <c r="G286" s="327">
        <f>IF($A286=1,INDEX('2023'!$C:$C,MATCH(Веса!$C286,'2023'!$B:$B,0)),0)</f>
        <v>4.9000000000000002E-2</v>
      </c>
      <c r="H286" s="326">
        <f>G286*MoM!L286/100*$A286</f>
        <v>4.91568E-2</v>
      </c>
      <c r="I286" s="326">
        <f>H286*MoM!M286/100*$A286</f>
        <v>4.8547255679999998E-2</v>
      </c>
      <c r="J286" s="326">
        <f>I286*MoM!N286/100*$A286</f>
        <v>4.8513272601024005E-2</v>
      </c>
      <c r="K286" s="326">
        <f>J286*MoM!O286/100*$A286</f>
        <v>4.8901378781832198E-2</v>
      </c>
      <c r="L286" s="326">
        <f>K286*MoM!P286/100*$A286</f>
        <v>4.8735114093973964E-2</v>
      </c>
      <c r="M286" s="326">
        <f>L286*MoM!Q286/100*$A286</f>
        <v>4.9865768740954157E-2</v>
      </c>
      <c r="N286" s="326">
        <f>M286*MoM!R286/100*$A286</f>
        <v>5.0932896192010579E-2</v>
      </c>
      <c r="O286" s="326">
        <f>N286*MoM!S286/100*$A286</f>
        <v>5.1416758705834675E-2</v>
      </c>
      <c r="P286" s="326">
        <f>O286*MoM!T286/100*$A286</f>
        <v>5.1411617029964087E-2</v>
      </c>
      <c r="Q286" s="326">
        <f>P286*MoM!U286/100*$A286</f>
        <v>5.1735510217252853E-2</v>
      </c>
      <c r="R286" s="326">
        <f>Q286*MoM!V286/100*$A286</f>
        <v>5.2226997564316757E-2</v>
      </c>
      <c r="S286" s="327">
        <f>IF($A286=1,INDEX('2024'!$B:$B,MATCH(Веса!D286,'2024'!$A:$A,0)),0)</f>
        <v>3.6999999999999998E-2</v>
      </c>
      <c r="T286" s="326">
        <f>S286*MoM!X286/100*$A286</f>
        <v>3.73589E-2</v>
      </c>
      <c r="U286" s="326">
        <f>T286*MoM!Y286/100*$A286</f>
        <v>3.7343956439999999E-2</v>
      </c>
      <c r="V286" s="326">
        <f>U286*MoM!Z286/100*$A286</f>
        <v>3.7482129078828003E-2</v>
      </c>
      <c r="W286" s="326">
        <f>V286*MoM!AA286/100*$A286</f>
        <v>3.7680784362945793E-2</v>
      </c>
      <c r="X286" s="326">
        <f>W286*MoM!AB286/100*$A286</f>
        <v>3.8076432598756725E-2</v>
      </c>
      <c r="Y286" s="326">
        <f>X286*MoM!AC286/100*$A286</f>
        <v>3.851050393038255E-2</v>
      </c>
      <c r="Z286" s="326">
        <f>Y286*MoM!AD286/100*$A286</f>
        <v>3.8525908131954709E-2</v>
      </c>
      <c r="AA286" s="326">
        <f>Z286*MoM!AE286/100*$A286</f>
        <v>3.8664601401229744E-2</v>
      </c>
      <c r="AB286" s="326">
        <f>AA286*MoM!AF286/100*$A286</f>
        <v>3.8861790868376017E-2</v>
      </c>
      <c r="AC286" s="326">
        <f>AB286*MoM!AG286/100*$A286</f>
        <v>3.9067758359978409E-2</v>
      </c>
      <c r="AD286" s="326">
        <f>AC286*MoM!AH286/100*$A286</f>
        <v>3.8481741984578738E-2</v>
      </c>
      <c r="AE286" s="327">
        <f>IF($A286=1,INDEX('2025'!$C:$C,MATCH(Веса!$E286,'2025'!$B:$B,0)),0)</f>
        <v>3.9E-2</v>
      </c>
      <c r="AF286" s="326">
        <f>AE286*MoM!AJ286/100*$A286</f>
        <v>3.9592799999999997E-2</v>
      </c>
      <c r="AG286" s="326">
        <f>AF286*MoM!AK286/100*$A286</f>
        <v>3.99689316E-2</v>
      </c>
      <c r="AH286" s="326">
        <f>AG286*MoM!AL286/100*$A286</f>
        <v>3.9497298207119995E-2</v>
      </c>
      <c r="AI286" s="326">
        <f>AH286*MoM!AM286/100*$A286</f>
        <v>3.9623689561382777E-2</v>
      </c>
      <c r="AJ286" s="326">
        <f>AI286*MoM!AN286/100*$A286</f>
        <v>3.835573149541853E-2</v>
      </c>
      <c r="AK286" s="326">
        <f>AJ286*MoM!AO286/100*$A286</f>
        <v>3.7511905402519322E-2</v>
      </c>
      <c r="AL286" s="326">
        <f>AK286*MoM!AP286/100*$A286</f>
        <v>3.6746662532307926E-2</v>
      </c>
      <c r="AM286" s="326">
        <f>AL286*MoM!AQ286/100*$A286</f>
        <v>3.6735638533548234E-2</v>
      </c>
      <c r="AN286" s="326">
        <f>AM286*MoM!AR286/100*$A286</f>
        <v>3.6658493692627789E-2</v>
      </c>
      <c r="AO286" s="326">
        <f>AN286*MoM!AS286/100*$A286</f>
        <v>3.6383554989933085E-2</v>
      </c>
      <c r="AP286" s="326">
        <f>AO286*MoM!AT286/100*$A286</f>
        <v>3.6248935836470333E-2</v>
      </c>
      <c r="AQ286" s="327">
        <f>IF($A286=1,INDEX('2026'!$C:$C, MATCH(Веса!$F286,'2026'!$B:$B,0)),0)</f>
        <v>3.6999999999999998E-2</v>
      </c>
      <c r="AR286" s="326">
        <f>AQ286*MoM!AV286/100*$A286</f>
        <v>3.70592E-2</v>
      </c>
      <c r="AS286" s="326">
        <f>AR286*MoM!AW286/100*$A286</f>
        <v>3.6314310079999995E-2</v>
      </c>
      <c r="AT286" s="326">
        <f>AS286*MoM!AX286/100*$A286</f>
        <v>3.5896695514079993E-2</v>
      </c>
      <c r="AU286" s="326">
        <f>AT286*MoM!AY286/100*$A286</f>
        <v>3.4977740108919547E-2</v>
      </c>
    </row>
    <row r="287" spans="1:47" s="328" customFormat="1" x14ac:dyDescent="0.45">
      <c r="A287" s="326">
        <f>IF(ToSep25!AZ287=0,0,1)</f>
        <v>0</v>
      </c>
      <c r="B287" s="202" t="s">
        <v>286</v>
      </c>
      <c r="C287" s="202" t="s">
        <v>286</v>
      </c>
      <c r="D287" s="202" t="s">
        <v>286</v>
      </c>
      <c r="E287" s="202" t="s">
        <v>286</v>
      </c>
      <c r="F287" s="202" t="s">
        <v>286</v>
      </c>
      <c r="G287" s="327">
        <f>IF($A287=1,INDEX('2023'!$C:$C,MATCH(Веса!$C287,'2023'!$B:$B,0)),0)</f>
        <v>0</v>
      </c>
      <c r="H287" s="328">
        <f>G287*MoM!L287/100*$A287</f>
        <v>0</v>
      </c>
      <c r="I287" s="328">
        <f>H287*MoM!M287/100*$A287</f>
        <v>0</v>
      </c>
      <c r="J287" s="328">
        <f>I287*MoM!N287/100*$A287</f>
        <v>0</v>
      </c>
      <c r="K287" s="328">
        <f>J287*MoM!O287/100*$A287</f>
        <v>0</v>
      </c>
      <c r="L287" s="328">
        <f>K287*MoM!P287/100*$A287</f>
        <v>0</v>
      </c>
      <c r="M287" s="328">
        <f>L287*MoM!Q287/100*$A287</f>
        <v>0</v>
      </c>
      <c r="N287" s="328">
        <f>M287*MoM!R287/100*$A287</f>
        <v>0</v>
      </c>
      <c r="O287" s="328">
        <f>N287*MoM!S287/100*$A287</f>
        <v>0</v>
      </c>
      <c r="P287" s="328">
        <f>O287*MoM!T287/100*$A287</f>
        <v>0</v>
      </c>
      <c r="Q287" s="328">
        <f>P287*MoM!U287/100*$A287</f>
        <v>0</v>
      </c>
      <c r="R287" s="328">
        <f>Q287*MoM!V287/100*$A287</f>
        <v>0</v>
      </c>
      <c r="S287" s="327">
        <f>IF($A287=1,INDEX('2024'!$B:$B,MATCH(Веса!D287,'2024'!$A:$A,0)),0)</f>
        <v>0</v>
      </c>
      <c r="T287" s="328">
        <f>S287*MoM!X287/100*$A287</f>
        <v>0</v>
      </c>
      <c r="U287" s="328">
        <f>T287*MoM!Y287/100*$A287</f>
        <v>0</v>
      </c>
      <c r="V287" s="328">
        <f>U287*MoM!Z287/100*$A287</f>
        <v>0</v>
      </c>
      <c r="W287" s="328">
        <f>V287*MoM!AA287/100*$A287</f>
        <v>0</v>
      </c>
      <c r="X287" s="328">
        <f>W287*MoM!AB287/100*$A287</f>
        <v>0</v>
      </c>
      <c r="Y287" s="328">
        <f>X287*MoM!AC287/100*$A287</f>
        <v>0</v>
      </c>
      <c r="Z287" s="328">
        <f>Y287*MoM!AD287/100*$A287</f>
        <v>0</v>
      </c>
      <c r="AA287" s="328">
        <f>Z287*MoM!AE287/100*$A287</f>
        <v>0</v>
      </c>
      <c r="AB287" s="328">
        <f>AA287*MoM!AF287/100*$A287</f>
        <v>0</v>
      </c>
      <c r="AC287" s="328">
        <f>AB287*MoM!AG287/100*$A287</f>
        <v>0</v>
      </c>
      <c r="AD287" s="328">
        <f>AC287*MoM!AH287/100*$A287</f>
        <v>0</v>
      </c>
      <c r="AE287" s="327">
        <f>IF($A287=1,INDEX('2025'!$C:$C,MATCH(Веса!$E287,'2025'!$B:$B,0)),0)</f>
        <v>0</v>
      </c>
      <c r="AF287" s="328">
        <f>AE287*MoM!AJ287/100*$A287</f>
        <v>0</v>
      </c>
      <c r="AG287" s="328">
        <f>AF287*MoM!AK287/100*$A287</f>
        <v>0</v>
      </c>
      <c r="AH287" s="328">
        <f>AG287*MoM!AL287/100*$A287</f>
        <v>0</v>
      </c>
      <c r="AI287" s="328">
        <f>AH287*MoM!AM287/100*$A287</f>
        <v>0</v>
      </c>
      <c r="AJ287" s="328">
        <f>AI287*MoM!AN287/100*$A287</f>
        <v>0</v>
      </c>
      <c r="AK287" s="328">
        <f>AJ287*MoM!AO287/100*$A287</f>
        <v>0</v>
      </c>
      <c r="AL287" s="328">
        <f>AK287*MoM!AP287/100*$A287</f>
        <v>0</v>
      </c>
      <c r="AM287" s="328">
        <f>AL287*MoM!AQ287/100*$A287</f>
        <v>0</v>
      </c>
      <c r="AN287" s="328">
        <f>AM287*MoM!AR287/100*$A287</f>
        <v>0</v>
      </c>
      <c r="AO287" s="328">
        <f>AN287*MoM!AS287/100*$A287</f>
        <v>0</v>
      </c>
      <c r="AP287" s="328">
        <f>AO287*MoM!AT287/100*$A287</f>
        <v>0</v>
      </c>
      <c r="AQ287" s="327">
        <f>IF($A287=1,INDEX('2026'!$C:$C, MATCH(Веса!$F287,'2026'!$B:$B,0)),0)</f>
        <v>0</v>
      </c>
      <c r="AR287" s="326">
        <f>AQ287*MoM!AV287/100*$A287</f>
        <v>0</v>
      </c>
      <c r="AS287" s="326">
        <f>AR287*MoM!AW287/100*$A287</f>
        <v>0</v>
      </c>
      <c r="AT287" s="326">
        <f>AS287*MoM!AX287/100*$A287</f>
        <v>0</v>
      </c>
      <c r="AU287" s="326">
        <f>AT287*MoM!AY287/100*$A287</f>
        <v>0</v>
      </c>
    </row>
    <row r="288" spans="1:47" x14ac:dyDescent="0.45">
      <c r="A288" s="326">
        <f>IF(ToSep25!AZ288=0,0,1)</f>
        <v>1</v>
      </c>
      <c r="B288" s="202" t="s">
        <v>287</v>
      </c>
      <c r="C288" s="202" t="s">
        <v>287</v>
      </c>
      <c r="D288" s="202" t="s">
        <v>287</v>
      </c>
      <c r="E288" s="202" t="s">
        <v>287</v>
      </c>
      <c r="F288" s="202" t="s">
        <v>287</v>
      </c>
      <c r="G288" s="327">
        <f>IF($A288=1,INDEX('2023'!$C:$C,MATCH(Веса!$C288,'2023'!$B:$B,0)),0)</f>
        <v>0.108</v>
      </c>
      <c r="H288" s="326">
        <f>G288*MoM!L288/100*$A288</f>
        <v>0.10726559999999999</v>
      </c>
      <c r="I288" s="326">
        <f>H288*MoM!M288/100*$A288</f>
        <v>0.10634311583999999</v>
      </c>
      <c r="J288" s="326">
        <f>I288*MoM!N288/100*$A288</f>
        <v>0.105822034572384</v>
      </c>
      <c r="K288" s="326">
        <f>J288*MoM!O288/100*$A288</f>
        <v>0.10569504813089713</v>
      </c>
      <c r="L288" s="326">
        <f>K288*MoM!P288/100*$A288</f>
        <v>0.1061389673330469</v>
      </c>
      <c r="M288" s="326">
        <f>L288*MoM!Q288/100*$A288</f>
        <v>0.1061389673330469</v>
      </c>
      <c r="N288" s="326">
        <f>M288*MoM!R288/100*$A288</f>
        <v>0.10575686705064793</v>
      </c>
      <c r="O288" s="326">
        <f>N288*MoM!S288/100*$A288</f>
        <v>0.10547132350961119</v>
      </c>
      <c r="P288" s="326">
        <f>O288*MoM!T288/100*$A288</f>
        <v>0.10597758586245734</v>
      </c>
      <c r="Q288" s="326">
        <f>P288*MoM!U288/100*$A288</f>
        <v>0.10787458464939532</v>
      </c>
      <c r="R288" s="326">
        <f>Q288*MoM!V288/100*$A288</f>
        <v>0.11215720565997632</v>
      </c>
      <c r="S288" s="327">
        <f>IF($A288=1,INDEX('2024'!$B:$B,MATCH(Веса!D288,'2024'!$A:$A,0)),0)</f>
        <v>0.10199999999999999</v>
      </c>
      <c r="T288" s="326">
        <f>S288*MoM!X288/100*$A288</f>
        <v>0.10122479999999999</v>
      </c>
      <c r="U288" s="326">
        <f>T288*MoM!Y288/100*$A288</f>
        <v>0.10140700464000001</v>
      </c>
      <c r="V288" s="326">
        <f>U288*MoM!Z288/100*$A288</f>
        <v>0.10154897444649601</v>
      </c>
      <c r="W288" s="326">
        <f>V288*MoM!AA288/100*$A288</f>
        <v>0.10158959403627461</v>
      </c>
      <c r="X288" s="326">
        <f>W288*MoM!AB288/100*$A288</f>
        <v>0.10139657380760569</v>
      </c>
      <c r="Y288" s="326">
        <f>X288*MoM!AC288/100*$A288</f>
        <v>0.10050428395809878</v>
      </c>
      <c r="Z288" s="326">
        <f>Y288*MoM!AD288/100*$A288</f>
        <v>9.9991712109912478E-2</v>
      </c>
      <c r="AA288" s="326">
        <f>Z288*MoM!AE288/100*$A288</f>
        <v>0.10094163337495665</v>
      </c>
      <c r="AB288" s="326">
        <f>AA288*MoM!AF288/100*$A288</f>
        <v>0.1012848349284315</v>
      </c>
      <c r="AC288" s="326">
        <f>AB288*MoM!AG288/100*$A288</f>
        <v>0.10209511360785894</v>
      </c>
      <c r="AD288" s="326">
        <f>AC288*MoM!AH288/100*$A288</f>
        <v>0.10329983594843169</v>
      </c>
      <c r="AE288" s="327">
        <f>IF($A288=1,INDEX('2025'!$C:$C,MATCH(Веса!$E288,'2025'!$B:$B,0)),0)</f>
        <v>0.106</v>
      </c>
      <c r="AF288" s="326">
        <f>AE288*MoM!AJ288/100*$A288</f>
        <v>0.10544880000000001</v>
      </c>
      <c r="AG288" s="326">
        <f>AF288*MoM!AK288/100*$A288</f>
        <v>0.10532226144000001</v>
      </c>
      <c r="AH288" s="326">
        <f>AG288*MoM!AL288/100*$A288</f>
        <v>0.10537492257072001</v>
      </c>
      <c r="AI288" s="326">
        <f>AH288*MoM!AM288/100*$A288</f>
        <v>0.10526954764814929</v>
      </c>
      <c r="AJ288" s="326">
        <f>AI288*MoM!AN288/100*$A288</f>
        <v>0.10511164332667705</v>
      </c>
      <c r="AK288" s="326">
        <f>AJ288*MoM!AO288/100*$A288</f>
        <v>0.10495397586168703</v>
      </c>
      <c r="AL288" s="326">
        <f>AK288*MoM!AP288/100*$A288</f>
        <v>0.10507992063272105</v>
      </c>
      <c r="AM288" s="326">
        <f>AL288*MoM!AQ288/100*$A288</f>
        <v>0.10474366488669634</v>
      </c>
      <c r="AN288" s="326">
        <f>AM288*MoM!AR288/100*$A288</f>
        <v>0.10455512628990028</v>
      </c>
      <c r="AO288" s="326">
        <f>AN288*MoM!AS288/100*$A288</f>
        <v>0.10491061371928595</v>
      </c>
      <c r="AP288" s="326">
        <f>AO288*MoM!AT288/100*$A288</f>
        <v>0.10546663997199816</v>
      </c>
      <c r="AQ288" s="327">
        <f>IF($A288=1,INDEX('2026'!$C:$C, MATCH(Веса!$F288,'2026'!$B:$B,0)),0)</f>
        <v>0.107</v>
      </c>
      <c r="AR288" s="326">
        <f>AQ288*MoM!AV288/100*$A288</f>
        <v>0.1073424</v>
      </c>
      <c r="AS288" s="326">
        <f>AR288*MoM!AW288/100*$A288</f>
        <v>0.10726726032000002</v>
      </c>
      <c r="AT288" s="326">
        <f>AS288*MoM!AX288/100*$A288</f>
        <v>0.10717071978571202</v>
      </c>
      <c r="AU288" s="326">
        <f>AT288*MoM!AY288/100*$A288</f>
        <v>0.10672060276261203</v>
      </c>
    </row>
    <row r="289" spans="1:47" x14ac:dyDescent="0.45">
      <c r="A289" s="326">
        <f>IF(ToSep25!AZ289=0,0,1)</f>
        <v>1</v>
      </c>
      <c r="B289" s="202" t="s">
        <v>288</v>
      </c>
      <c r="C289" s="202" t="s">
        <v>288</v>
      </c>
      <c r="D289" s="202" t="s">
        <v>288</v>
      </c>
      <c r="E289" s="202" t="s">
        <v>288</v>
      </c>
      <c r="F289" s="202" t="s">
        <v>288</v>
      </c>
      <c r="G289" s="327">
        <f>IF($A289=1,INDEX('2023'!$C:$C,MATCH(Веса!$C289,'2023'!$B:$B,0)),0)</f>
        <v>0.13900000000000001</v>
      </c>
      <c r="H289" s="326">
        <f>G289*MoM!L289/100*$A289</f>
        <v>0.13713740000000002</v>
      </c>
      <c r="I289" s="326">
        <f>H289*MoM!M289/100*$A289</f>
        <v>0.13516262144000002</v>
      </c>
      <c r="J289" s="326">
        <f>I289*MoM!N289/100*$A289</f>
        <v>0.13364880007987201</v>
      </c>
      <c r="K289" s="326">
        <f>J289*MoM!O289/100*$A289</f>
        <v>0.13351515127979213</v>
      </c>
      <c r="L289" s="326">
        <f>K289*MoM!P289/100*$A289</f>
        <v>0.13595847854821233</v>
      </c>
      <c r="M289" s="326">
        <f>L289*MoM!Q289/100*$A289</f>
        <v>0.13931665296835319</v>
      </c>
      <c r="N289" s="326">
        <f>M289*MoM!R289/100*$A289</f>
        <v>0.14118349611812914</v>
      </c>
      <c r="O289" s="326">
        <f>N289*MoM!S289/100*$A289</f>
        <v>0.14290593477077032</v>
      </c>
      <c r="P289" s="326">
        <f>O289*MoM!T289/100*$A289</f>
        <v>0.14439215649238635</v>
      </c>
      <c r="Q289" s="326">
        <f>P289*MoM!U289/100*$A289</f>
        <v>0.146428085898929</v>
      </c>
      <c r="R289" s="326">
        <f>Q289*MoM!V289/100*$A289</f>
        <v>0.14692594139098536</v>
      </c>
      <c r="S289" s="327">
        <f>IF($A289=1,INDEX('2024'!$B:$B,MATCH(Веса!D289,'2024'!$A:$A,0)),0)</f>
        <v>0.13200000000000001</v>
      </c>
      <c r="T289" s="326">
        <f>S289*MoM!X289/100*$A289</f>
        <v>0.13263360000000002</v>
      </c>
      <c r="U289" s="326">
        <f>T289*MoM!Y289/100*$A289</f>
        <v>0.13394667264000001</v>
      </c>
      <c r="V289" s="326">
        <f>U289*MoM!Z289/100*$A289</f>
        <v>0.13575495272064</v>
      </c>
      <c r="W289" s="326">
        <f>V289*MoM!AA289/100*$A289</f>
        <v>0.1385786557372293</v>
      </c>
      <c r="X289" s="326">
        <f>W289*MoM!AB289/100*$A289</f>
        <v>0.14245885809787173</v>
      </c>
      <c r="Y289" s="326">
        <f>X289*MoM!AC289/100*$A289</f>
        <v>0.14654742732528064</v>
      </c>
      <c r="Z289" s="326">
        <f>Y289*MoM!AD289/100*$A289</f>
        <v>0.15182313470899073</v>
      </c>
      <c r="AA289" s="326">
        <f>Z289*MoM!AE289/100*$A289</f>
        <v>0.1538272000871494</v>
      </c>
      <c r="AB289" s="326">
        <f>AA289*MoM!AF289/100*$A289</f>
        <v>0.15684221320885749</v>
      </c>
      <c r="AC289" s="326">
        <f>AB289*MoM!AG289/100*$A289</f>
        <v>0.15688926587282015</v>
      </c>
      <c r="AD289" s="326">
        <f>AC289*MoM!AH289/100*$A289</f>
        <v>0.15739131152361316</v>
      </c>
      <c r="AE289" s="327">
        <f>IF($A289=1,INDEX('2025'!$C:$C,MATCH(Веса!$E289,'2025'!$B:$B,0)),0)</f>
        <v>0.14299999999999999</v>
      </c>
      <c r="AF289" s="326">
        <f>AE289*MoM!AJ289/100*$A289</f>
        <v>0.1433575</v>
      </c>
      <c r="AG289" s="326">
        <f>AF289*MoM!AK289/100*$A289</f>
        <v>0.14289875600000002</v>
      </c>
      <c r="AH289" s="326">
        <f>AG289*MoM!AL289/100*$A289</f>
        <v>0.1437990181628</v>
      </c>
      <c r="AI289" s="326">
        <f>AH289*MoM!AM289/100*$A289</f>
        <v>0.1455821259880187</v>
      </c>
      <c r="AJ289" s="326">
        <f>AI289*MoM!AN289/100*$A289</f>
        <v>0.14619357091716836</v>
      </c>
      <c r="AK289" s="326">
        <f>AJ289*MoM!AO289/100*$A289</f>
        <v>0.14669062905828675</v>
      </c>
      <c r="AL289" s="326">
        <f>AK289*MoM!AP289/100*$A289</f>
        <v>0.14623588810820606</v>
      </c>
      <c r="AM289" s="326">
        <f>AL289*MoM!AQ289/100*$A289</f>
        <v>0.14537309636836765</v>
      </c>
      <c r="AN289" s="326">
        <f>AM289*MoM!AR289/100*$A289</f>
        <v>0.14511142479490458</v>
      </c>
      <c r="AO289" s="326">
        <f>AN289*MoM!AS289/100*$A289</f>
        <v>0.14503886908250713</v>
      </c>
      <c r="AP289" s="326">
        <f>AO289*MoM!AT289/100*$A289</f>
        <v>0.14482131077888336</v>
      </c>
      <c r="AQ289" s="327">
        <f>IF($A289=1,INDEX('2026'!$C:$C, MATCH(Веса!$F289,'2026'!$B:$B,0)),0)</f>
        <v>0.13600000000000001</v>
      </c>
      <c r="AR289" s="326">
        <f>AQ289*MoM!AV289/100*$A289</f>
        <v>0.13617679999999999</v>
      </c>
      <c r="AS289" s="326">
        <f>AR289*MoM!AW289/100*$A289</f>
        <v>0.13599977015999998</v>
      </c>
      <c r="AT289" s="326">
        <f>AS289*MoM!AX289/100*$A289</f>
        <v>0.13601337013701598</v>
      </c>
      <c r="AU289" s="326">
        <f>AT289*MoM!AY289/100*$A289</f>
        <v>0.13572774205972826</v>
      </c>
    </row>
    <row r="290" spans="1:47" ht="26.25" x14ac:dyDescent="0.45">
      <c r="A290" s="326">
        <f>IF(ToSep25!AZ290=0,0,1)</f>
        <v>1</v>
      </c>
      <c r="B290" s="202" t="s">
        <v>289</v>
      </c>
      <c r="C290" s="202" t="s">
        <v>289</v>
      </c>
      <c r="D290" s="202" t="s">
        <v>289</v>
      </c>
      <c r="E290" s="202" t="s">
        <v>289</v>
      </c>
      <c r="F290" s="202" t="s">
        <v>289</v>
      </c>
      <c r="G290" s="327">
        <f>IF($A290=1,INDEX('2023'!$C:$C,MATCH(Веса!$C290,'2023'!$B:$B,0)),0)</f>
        <v>8.5999999999999993E-2</v>
      </c>
      <c r="H290" s="326">
        <f>G290*MoM!L290/100*$A290</f>
        <v>8.4512199999999996E-2</v>
      </c>
      <c r="I290" s="326">
        <f>H290*MoM!M290/100*$A290</f>
        <v>8.2272626699999976E-2</v>
      </c>
      <c r="J290" s="326">
        <f>I290*MoM!N290/100*$A290</f>
        <v>8.1630900211739979E-2</v>
      </c>
      <c r="K290" s="326">
        <f>J290*MoM!O290/100*$A290</f>
        <v>8.2161501063116288E-2</v>
      </c>
      <c r="L290" s="326">
        <f>K290*MoM!P290/100*$A290</f>
        <v>8.4429158492458301E-2</v>
      </c>
      <c r="M290" s="326">
        <f>L290*MoM!Q290/100*$A290</f>
        <v>8.7713452757814919E-2</v>
      </c>
      <c r="N290" s="326">
        <f>M290*MoM!R290/100*$A290</f>
        <v>8.9046697239733699E-2</v>
      </c>
      <c r="O290" s="326">
        <f>N290*MoM!S290/100*$A290</f>
        <v>9.0498158404741347E-2</v>
      </c>
      <c r="P290" s="326">
        <f>O290*MoM!T290/100*$A290</f>
        <v>9.1412189804629229E-2</v>
      </c>
      <c r="Q290" s="326">
        <f>P290*MoM!U290/100*$A290</f>
        <v>9.240858267349969E-2</v>
      </c>
      <c r="R290" s="326">
        <f>Q290*MoM!V290/100*$A290</f>
        <v>9.1992744051468942E-2</v>
      </c>
      <c r="S290" s="327">
        <f>IF($A290=1,INDEX('2024'!$B:$B,MATCH(Веса!D290,'2024'!$A:$A,0)),0)</f>
        <v>7.0999999999999994E-2</v>
      </c>
      <c r="T290" s="326">
        <f>S290*MoM!X290/100*$A290</f>
        <v>7.0921899999999996E-2</v>
      </c>
      <c r="U290" s="326">
        <f>T290*MoM!Y290/100*$A290</f>
        <v>7.232615362E-2</v>
      </c>
      <c r="V290" s="326">
        <f>U290*MoM!Z290/100*$A290</f>
        <v>7.3924561615001994E-2</v>
      </c>
      <c r="W290" s="326">
        <f>V290*MoM!AA290/100*$A290</f>
        <v>7.5388267934979034E-2</v>
      </c>
      <c r="X290" s="326">
        <f>W290*MoM!AB290/100*$A290</f>
        <v>7.8351026864823717E-2</v>
      </c>
      <c r="Y290" s="326">
        <f>X290*MoM!AC290/100*$A290</f>
        <v>8.1281355269568131E-2</v>
      </c>
      <c r="Z290" s="326">
        <f>Y290*MoM!AD290/100*$A290</f>
        <v>8.4792709817213471E-2</v>
      </c>
      <c r="AA290" s="326">
        <f>Z290*MoM!AE290/100*$A290</f>
        <v>8.5131880656482334E-2</v>
      </c>
      <c r="AB290" s="326">
        <f>AA290*MoM!AF290/100*$A290</f>
        <v>8.4706221253199918E-2</v>
      </c>
      <c r="AC290" s="326">
        <f>AB290*MoM!AG290/100*$A290</f>
        <v>8.4621515031946717E-2</v>
      </c>
      <c r="AD290" s="326">
        <f>AC290*MoM!AH290/100*$A290</f>
        <v>8.541695727324701E-2</v>
      </c>
      <c r="AE290" s="327">
        <f>IF($A290=1,INDEX('2025'!$C:$C,MATCH(Веса!$E290,'2025'!$B:$B,0)),0)</f>
        <v>0.08</v>
      </c>
      <c r="AF290" s="326">
        <f>AE290*MoM!AJ290/100*$A290</f>
        <v>8.0815999999999999E-2</v>
      </c>
      <c r="AG290" s="326">
        <f>AF290*MoM!AK290/100*$A290</f>
        <v>8.2020158400000001E-2</v>
      </c>
      <c r="AH290" s="326">
        <f>AG290*MoM!AL290/100*$A290</f>
        <v>8.2159592669279996E-2</v>
      </c>
      <c r="AI290" s="326">
        <f>AH290*MoM!AM290/100*$A290</f>
        <v>8.2364991650953193E-2</v>
      </c>
      <c r="AJ290" s="326">
        <f>AI290*MoM!AN290/100*$A290</f>
        <v>8.2677978619226808E-2</v>
      </c>
      <c r="AK290" s="326">
        <f>AJ290*MoM!AO290/100*$A290</f>
        <v>8.3140975299494477E-2</v>
      </c>
      <c r="AL290" s="326">
        <f>AK290*MoM!AP290/100*$A290</f>
        <v>8.3506795590812255E-2</v>
      </c>
      <c r="AM290" s="326">
        <f>AL290*MoM!AQ290/100*$A290</f>
        <v>8.3506795590812255E-2</v>
      </c>
      <c r="AN290" s="326">
        <f>AM290*MoM!AR290/100*$A290</f>
        <v>8.2613272877990571E-2</v>
      </c>
      <c r="AO290" s="326">
        <f>AN290*MoM!AS290/100*$A290</f>
        <v>8.2423262350371188E-2</v>
      </c>
      <c r="AP290" s="326">
        <f>AO290*MoM!AT290/100*$A290</f>
        <v>8.2035873017324443E-2</v>
      </c>
      <c r="AQ290" s="327">
        <f>IF($A290=1,INDEX('2026'!$C:$C, MATCH(Веса!$F290,'2026'!$B:$B,0)),0)</f>
        <v>7.2999999999999995E-2</v>
      </c>
      <c r="AR290" s="326">
        <f>AQ290*MoM!AV290/100*$A290</f>
        <v>7.2729899999999986E-2</v>
      </c>
      <c r="AS290" s="326">
        <f>AR290*MoM!AW290/100*$A290</f>
        <v>7.2446253389999993E-2</v>
      </c>
      <c r="AT290" s="326">
        <f>AS290*MoM!AX290/100*$A290</f>
        <v>7.1069774575589995E-2</v>
      </c>
      <c r="AU290" s="326">
        <f>AT290*MoM!AY290/100*$A290</f>
        <v>7.1453551358298187E-2</v>
      </c>
    </row>
    <row r="291" spans="1:47" x14ac:dyDescent="0.45">
      <c r="A291" s="326">
        <f>IF(ToSep25!AZ291=0,0,1)</f>
        <v>1</v>
      </c>
      <c r="B291" s="202" t="s">
        <v>290</v>
      </c>
      <c r="C291" s="202" t="s">
        <v>290</v>
      </c>
      <c r="D291" s="202" t="s">
        <v>290</v>
      </c>
      <c r="E291" s="202" t="s">
        <v>290</v>
      </c>
      <c r="F291" s="202" t="s">
        <v>290</v>
      </c>
      <c r="G291" s="327">
        <f>IF($A291=1,INDEX('2023'!$C:$C,MATCH(Веса!$C291,'2023'!$B:$B,0)),0)</f>
        <v>4.5999999999999999E-2</v>
      </c>
      <c r="H291" s="326">
        <f>G291*MoM!L291/100*$A291</f>
        <v>4.5912599999999998E-2</v>
      </c>
      <c r="I291" s="326">
        <f>H291*MoM!M291/100*$A291</f>
        <v>4.5999833939999998E-2</v>
      </c>
      <c r="J291" s="326">
        <f>I291*MoM!N291/100*$A291</f>
        <v>4.6216033159518E-2</v>
      </c>
      <c r="K291" s="326">
        <f>J291*MoM!O291/100*$A291</f>
        <v>4.6631977457953659E-2</v>
      </c>
      <c r="L291" s="326">
        <f>K291*MoM!P291/100*$A291</f>
        <v>4.7354773108551934E-2</v>
      </c>
      <c r="M291" s="326">
        <f>L291*MoM!Q291/100*$A291</f>
        <v>5.0129762812713079E-2</v>
      </c>
      <c r="N291" s="326">
        <f>M291*MoM!R291/100*$A291</f>
        <v>5.1763993080407529E-2</v>
      </c>
      <c r="O291" s="326">
        <f>N291*MoM!S291/100*$A291</f>
        <v>5.248868898353324E-2</v>
      </c>
      <c r="P291" s="326">
        <f>O291*MoM!T291/100*$A291</f>
        <v>5.3249774973794475E-2</v>
      </c>
      <c r="Q291" s="326">
        <f>P291*MoM!U291/100*$A291</f>
        <v>5.3601223488621522E-2</v>
      </c>
      <c r="R291" s="326">
        <f>Q291*MoM!V291/100*$A291</f>
        <v>5.3574422876877213E-2</v>
      </c>
      <c r="S291" s="327">
        <f>IF($A291=1,INDEX('2024'!$B:$B,MATCH(Веса!D291,'2024'!$A:$A,0)),0)</f>
        <v>4.3999999999999997E-2</v>
      </c>
      <c r="T291" s="326">
        <f>S291*MoM!X291/100*$A291</f>
        <v>4.4246399999999998E-2</v>
      </c>
      <c r="U291" s="326">
        <f>T291*MoM!Y291/100*$A291</f>
        <v>4.4211002879999996E-2</v>
      </c>
      <c r="V291" s="326">
        <f>U291*MoM!Z291/100*$A291</f>
        <v>4.4383425791231994E-2</v>
      </c>
      <c r="W291" s="326">
        <f>V291*MoM!AA291/100*$A291</f>
        <v>4.529328601995225E-2</v>
      </c>
      <c r="X291" s="326">
        <f>W291*MoM!AB291/100*$A291</f>
        <v>4.576433619455976E-2</v>
      </c>
      <c r="Y291" s="326">
        <f>X291*MoM!AC291/100*$A291</f>
        <v>4.6546906343486724E-2</v>
      </c>
      <c r="Z291" s="326">
        <f>Y291*MoM!AD291/100*$A291</f>
        <v>4.6830842472181999E-2</v>
      </c>
      <c r="AA291" s="326">
        <f>Z291*MoM!AE291/100*$A291</f>
        <v>4.6999433505081852E-2</v>
      </c>
      <c r="AB291" s="326">
        <f>AA291*MoM!AF291/100*$A291</f>
        <v>4.6971233844978803E-2</v>
      </c>
      <c r="AC291" s="326">
        <f>AB291*MoM!AG291/100*$A291</f>
        <v>4.7135633163436233E-2</v>
      </c>
      <c r="AD291" s="326">
        <f>AC291*MoM!AH291/100*$A291</f>
        <v>4.732417569608998E-2</v>
      </c>
      <c r="AE291" s="327">
        <f>IF($A291=1,INDEX('2025'!$C:$C,MATCH(Веса!$E291,'2025'!$B:$B,0)),0)</f>
        <v>4.4999999999999998E-2</v>
      </c>
      <c r="AF291" s="326">
        <f>AE291*MoM!AJ291/100*$A291</f>
        <v>4.5080999999999996E-2</v>
      </c>
      <c r="AG291" s="326">
        <f>AF291*MoM!AK291/100*$A291</f>
        <v>4.5518285699999994E-2</v>
      </c>
      <c r="AH291" s="326">
        <f>AG291*MoM!AL291/100*$A291</f>
        <v>4.5732221642789998E-2</v>
      </c>
      <c r="AI291" s="326">
        <f>AH291*MoM!AM291/100*$A291</f>
        <v>4.6646866075645797E-2</v>
      </c>
      <c r="AJ291" s="326">
        <f>AI291*MoM!AN291/100*$A291</f>
        <v>4.6968729451567749E-2</v>
      </c>
      <c r="AK291" s="326">
        <f>AJ291*MoM!AO291/100*$A291</f>
        <v>4.7330388668344818E-2</v>
      </c>
      <c r="AL291" s="326">
        <f>AK291*MoM!AP291/100*$A291</f>
        <v>4.7685366583357404E-2</v>
      </c>
      <c r="AM291" s="326">
        <f>AL291*MoM!AQ291/100*$A291</f>
        <v>4.7666292436724059E-2</v>
      </c>
      <c r="AN291" s="326">
        <f>AM291*MoM!AR291/100*$A291</f>
        <v>4.7590026368825304E-2</v>
      </c>
      <c r="AO291" s="326">
        <f>AN291*MoM!AS291/100*$A291</f>
        <v>4.7685206421562959E-2</v>
      </c>
      <c r="AP291" s="326">
        <f>AO291*MoM!AT291/100*$A291</f>
        <v>4.8157289965136435E-2</v>
      </c>
      <c r="AQ291" s="327">
        <f>IF($A291=1,INDEX('2026'!$C:$C, MATCH(Веса!$F291,'2026'!$B:$B,0)),0)</f>
        <v>0.04</v>
      </c>
      <c r="AR291" s="326">
        <f>AQ291*MoM!AV291/100*$A291</f>
        <v>4.0079999999999998E-2</v>
      </c>
      <c r="AS291" s="326">
        <f>AR291*MoM!AW291/100*$A291</f>
        <v>4.0212263999999998E-2</v>
      </c>
      <c r="AT291" s="326">
        <f>AS291*MoM!AX291/100*$A291</f>
        <v>4.0304752207199999E-2</v>
      </c>
      <c r="AU291" s="326">
        <f>AT291*MoM!AY291/100*$A291</f>
        <v>4.0336996008965759E-2</v>
      </c>
    </row>
    <row r="292" spans="1:47" ht="15.75" x14ac:dyDescent="0.5">
      <c r="A292" s="326">
        <f>IF(ToSep25!AZ292=0,0,1)</f>
        <v>1</v>
      </c>
      <c r="B292" s="202" t="s">
        <v>2007</v>
      </c>
      <c r="C292" s="273" t="s">
        <v>658</v>
      </c>
      <c r="D292" s="273" t="s">
        <v>658</v>
      </c>
      <c r="E292" s="279" t="s">
        <v>291</v>
      </c>
      <c r="F292" s="202" t="s">
        <v>2007</v>
      </c>
      <c r="G292" s="327">
        <f>IF($A292=1,INDEX('2023'!$C:$C,MATCH(Веса!$C292,'2023'!$B:$B,0)),0)</f>
        <v>3.3000000000000002E-2</v>
      </c>
      <c r="H292" s="326">
        <f>G292*MoM!L292/100*$A292</f>
        <v>3.3026400000000004E-2</v>
      </c>
      <c r="I292" s="326">
        <f>H292*MoM!M292/100*$A292</f>
        <v>3.3042913200000003E-2</v>
      </c>
      <c r="J292" s="326">
        <f>I292*MoM!N292/100*$A292</f>
        <v>3.3059434656600002E-2</v>
      </c>
      <c r="K292" s="326">
        <f>J292*MoM!O292/100*$A292</f>
        <v>3.3178448621363758E-2</v>
      </c>
      <c r="L292" s="326">
        <f>K292*MoM!P292/100*$A292</f>
        <v>3.311209172412103E-2</v>
      </c>
      <c r="M292" s="326">
        <f>L292*MoM!Q292/100*$A292</f>
        <v>3.3042556331500376E-2</v>
      </c>
      <c r="N292" s="326">
        <f>M292*MoM!R292/100*$A292</f>
        <v>3.3178030812459527E-2</v>
      </c>
      <c r="O292" s="326">
        <f>N292*MoM!S292/100*$A292</f>
        <v>3.3287518314140646E-2</v>
      </c>
      <c r="P292" s="326">
        <f>O292*MoM!T292/100*$A292</f>
        <v>3.3563804716148012E-2</v>
      </c>
      <c r="Q292" s="326">
        <f>P292*MoM!U292/100*$A292</f>
        <v>3.3563804716148012E-2</v>
      </c>
      <c r="R292" s="326">
        <f>Q292*MoM!V292/100*$A292</f>
        <v>3.3721554598313906E-2</v>
      </c>
      <c r="S292" s="327">
        <f>IF($A292=1,INDEX('2024'!$B:$B,MATCH(Веса!D292,'2024'!$A:$A,0)),0)</f>
        <v>2.5000000000000001E-2</v>
      </c>
      <c r="T292" s="326">
        <f>S292*MoM!X292/100*$A292</f>
        <v>2.51825E-2</v>
      </c>
      <c r="U292" s="326">
        <f>T292*MoM!Y292/100*$A292</f>
        <v>2.5348704499999999E-2</v>
      </c>
      <c r="V292" s="326">
        <f>U292*MoM!Z292/100*$A292</f>
        <v>2.5627540249499998E-2</v>
      </c>
      <c r="W292" s="326">
        <f>V292*MoM!AA292/100*$A292</f>
        <v>2.5799244769171649E-2</v>
      </c>
      <c r="X292" s="326">
        <f>W292*MoM!AB292/100*$A292</f>
        <v>2.5933400841971342E-2</v>
      </c>
      <c r="Y292" s="326">
        <f>X292*MoM!AC292/100*$A292</f>
        <v>2.6109747967696748E-2</v>
      </c>
      <c r="Z292" s="326">
        <f>Y292*MoM!AD292/100*$A292</f>
        <v>2.6138468690461214E-2</v>
      </c>
      <c r="AA292" s="326">
        <f>Z292*MoM!AE292/100*$A292</f>
        <v>2.653838726142527E-2</v>
      </c>
      <c r="AB292" s="326">
        <f>AA292*MoM!AF292/100*$A292</f>
        <v>2.6533079583972986E-2</v>
      </c>
      <c r="AC292" s="326">
        <f>AB292*MoM!AG292/100*$A292</f>
        <v>2.6798410379812718E-2</v>
      </c>
      <c r="AD292" s="326">
        <f>AC292*MoM!AH292/100*$A292</f>
        <v>2.6677817533103561E-2</v>
      </c>
      <c r="AE292" s="327">
        <f>IF($A292=1,INDEX('2025'!$C:$C,MATCH(Веса!$E292,'2025'!$B:$B,0)),0)</f>
        <v>2.5000000000000001E-2</v>
      </c>
      <c r="AF292" s="326">
        <f>AE292*MoM!AJ292/100*$A292</f>
        <v>2.5085000000000003E-2</v>
      </c>
      <c r="AG292" s="326">
        <f>AF292*MoM!AK292/100*$A292</f>
        <v>2.5155238000000003E-2</v>
      </c>
      <c r="AH292" s="326">
        <f>AG292*MoM!AL292/100*$A292</f>
        <v>2.5172846666600003E-2</v>
      </c>
      <c r="AI292" s="326">
        <f>AH292*MoM!AM292/100*$A292</f>
        <v>2.5442196125932622E-2</v>
      </c>
      <c r="AJ292" s="326">
        <f>AI292*MoM!AN292/100*$A292</f>
        <v>2.558976086346303E-2</v>
      </c>
      <c r="AK292" s="326">
        <f>AJ292*MoM!AO292/100*$A292</f>
        <v>2.572026864386669E-2</v>
      </c>
      <c r="AL292" s="326">
        <f>AK292*MoM!AP292/100*$A292</f>
        <v>2.5856586067679186E-2</v>
      </c>
      <c r="AM292" s="326">
        <f>AL292*MoM!AQ292/100*$A292</f>
        <v>2.5892785288173938E-2</v>
      </c>
      <c r="AN292" s="326">
        <f>AM292*MoM!AR292/100*$A292</f>
        <v>2.5983410036682544E-2</v>
      </c>
      <c r="AO292" s="326">
        <f>AN292*MoM!AS292/100*$A292</f>
        <v>2.605096690277792E-2</v>
      </c>
      <c r="AP292" s="326">
        <f>AO292*MoM!AT292/100*$A292</f>
        <v>2.6108279029964029E-2</v>
      </c>
      <c r="AQ292" s="327">
        <f>IF($A292=1,INDEX('2026'!$C:$C, MATCH(Веса!$F292,'2026'!$B:$B,0)),0)</f>
        <v>2.3E-2</v>
      </c>
      <c r="AR292" s="326">
        <f>AQ292*MoM!AV292/100*$A292</f>
        <v>2.3115E-2</v>
      </c>
      <c r="AS292" s="326">
        <f>AR292*MoM!AW292/100*$A292</f>
        <v>2.3198213999999998E-2</v>
      </c>
      <c r="AT292" s="326">
        <f>AS292*MoM!AX292/100*$A292</f>
        <v>2.32051734642E-2</v>
      </c>
      <c r="AU292" s="326">
        <f>AT292*MoM!AY292/100*$A292</f>
        <v>2.3279430019285438E-2</v>
      </c>
    </row>
    <row r="293" spans="1:47" x14ac:dyDescent="0.45">
      <c r="A293" s="326">
        <f>IF(ToSep25!AZ293=0,0,1)</f>
        <v>1</v>
      </c>
      <c r="B293" s="202" t="s">
        <v>292</v>
      </c>
      <c r="C293" s="202" t="s">
        <v>292</v>
      </c>
      <c r="D293" s="202" t="s">
        <v>292</v>
      </c>
      <c r="E293" s="202" t="s">
        <v>292</v>
      </c>
      <c r="F293" s="202" t="s">
        <v>292</v>
      </c>
      <c r="G293" s="327">
        <f>IF($A293=1,INDEX('2023'!$C:$C,MATCH(Веса!$C293,'2023'!$B:$B,0)),0)</f>
        <v>7.4999999999999997E-2</v>
      </c>
      <c r="H293" s="326">
        <f>G293*MoM!L293/100*$A293</f>
        <v>7.4962500000000001E-2</v>
      </c>
      <c r="I293" s="326">
        <f>H293*MoM!M293/100*$A293</f>
        <v>7.499998125E-2</v>
      </c>
      <c r="J293" s="326">
        <f>I293*MoM!N293/100*$A293</f>
        <v>7.5217481195625005E-2</v>
      </c>
      <c r="K293" s="326">
        <f>J293*MoM!O293/100*$A293</f>
        <v>7.5360394409896697E-2</v>
      </c>
      <c r="L293" s="326">
        <f>K293*MoM!P293/100*$A293</f>
        <v>7.5699516184741231E-2</v>
      </c>
      <c r="M293" s="326">
        <f>L293*MoM!Q293/100*$A293</f>
        <v>7.6456511346588651E-2</v>
      </c>
      <c r="N293" s="326">
        <f>M293*MoM!R293/100*$A293</f>
        <v>7.7901539411039181E-2</v>
      </c>
      <c r="O293" s="326">
        <f>N293*MoM!S293/100*$A293</f>
        <v>7.9560842200494308E-2</v>
      </c>
      <c r="P293" s="326">
        <f>O293*MoM!T293/100*$A293</f>
        <v>8.0587177064880694E-2</v>
      </c>
      <c r="Q293" s="326">
        <f>P293*MoM!U293/100*$A293</f>
        <v>8.1457518577181406E-2</v>
      </c>
      <c r="R293" s="326">
        <f>Q293*MoM!V293/100*$A293</f>
        <v>8.1742619892201537E-2</v>
      </c>
      <c r="S293" s="327">
        <f>IF($A293=1,INDEX('2024'!$B:$B,MATCH(Веса!D293,'2024'!$A:$A,0)),0)</f>
        <v>7.3999999999999996E-2</v>
      </c>
      <c r="T293" s="326">
        <f>S293*MoM!X293/100*$A293</f>
        <v>7.4629000000000001E-2</v>
      </c>
      <c r="U293" s="326">
        <f>T293*MoM!Y293/100*$A293</f>
        <v>7.5397678699999998E-2</v>
      </c>
      <c r="V293" s="326">
        <f>U293*MoM!Z293/100*$A293</f>
        <v>7.5850064772199993E-2</v>
      </c>
      <c r="W293" s="326">
        <f>V293*MoM!AA293/100*$A293</f>
        <v>7.6153465031288795E-2</v>
      </c>
      <c r="X293" s="326">
        <f>W293*MoM!AB293/100*$A293</f>
        <v>7.7105383344179906E-2</v>
      </c>
      <c r="Y293" s="326">
        <f>X293*MoM!AC293/100*$A293</f>
        <v>7.8223411402670515E-2</v>
      </c>
      <c r="Z293" s="326">
        <f>Y293*MoM!AD293/100*$A293</f>
        <v>7.8411147590036923E-2</v>
      </c>
      <c r="AA293" s="326">
        <f>Z293*MoM!AE293/100*$A293</f>
        <v>7.8332736442446885E-2</v>
      </c>
      <c r="AB293" s="326">
        <f>AA293*MoM!AF293/100*$A293</f>
        <v>7.8066405138542558E-2</v>
      </c>
      <c r="AC293" s="326">
        <f>AB293*MoM!AG293/100*$A293</f>
        <v>7.8683129739137048E-2</v>
      </c>
      <c r="AD293" s="326">
        <f>AC293*MoM!AH293/100*$A293</f>
        <v>7.885623262456315E-2</v>
      </c>
      <c r="AE293" s="327">
        <f>IF($A293=1,INDEX('2025'!$C:$C,MATCH(Веса!$E293,'2025'!$B:$B,0)),0)</f>
        <v>0.08</v>
      </c>
      <c r="AF293" s="326">
        <f>AE293*MoM!AJ293/100*$A293</f>
        <v>8.0808000000000005E-2</v>
      </c>
      <c r="AG293" s="326">
        <f>AF293*MoM!AK293/100*$A293</f>
        <v>8.1729211199999999E-2</v>
      </c>
      <c r="AH293" s="326">
        <f>AG293*MoM!AL293/100*$A293</f>
        <v>8.2301315678400003E-2</v>
      </c>
      <c r="AI293" s="326">
        <f>AH293*MoM!AM293/100*$A293</f>
        <v>8.2753972914631199E-2</v>
      </c>
      <c r="AJ293" s="326">
        <f>AI293*MoM!AN293/100*$A293</f>
        <v>8.3043611819832414E-2</v>
      </c>
      <c r="AK293" s="326">
        <f>AJ293*MoM!AO293/100*$A293</f>
        <v>8.3218003404654045E-2</v>
      </c>
      <c r="AL293" s="326">
        <f>AK293*MoM!AP293/100*$A293</f>
        <v>8.3625771621336845E-2</v>
      </c>
      <c r="AM293" s="326">
        <f>AL293*MoM!AQ293/100*$A293</f>
        <v>8.3667584507147522E-2</v>
      </c>
      <c r="AN293" s="326">
        <f>AM293*MoM!AR293/100*$A293</f>
        <v>8.3977154569823964E-2</v>
      </c>
      <c r="AO293" s="326">
        <f>AN293*MoM!AS293/100*$A293</f>
        <v>8.3867984268883186E-2</v>
      </c>
      <c r="AP293" s="326">
        <f>AO293*MoM!AT293/100*$A293</f>
        <v>8.3708635098772299E-2</v>
      </c>
      <c r="AQ293" s="327">
        <f>IF($A293=1,INDEX('2026'!$C:$C, MATCH(Веса!$F293,'2026'!$B:$B,0)),0)</f>
        <v>6.8000000000000005E-2</v>
      </c>
      <c r="AR293" s="326">
        <f>AQ293*MoM!AV293/100*$A293</f>
        <v>6.8543999999999994E-2</v>
      </c>
      <c r="AS293" s="326">
        <f>AR293*MoM!AW293/100*$A293</f>
        <v>6.8742777599999999E-2</v>
      </c>
      <c r="AT293" s="326">
        <f>AS293*MoM!AX293/100*$A293</f>
        <v>6.8955880210559997E-2</v>
      </c>
      <c r="AU293" s="326">
        <f>AT293*MoM!AY293/100*$A293</f>
        <v>6.9183434615254849E-2</v>
      </c>
    </row>
    <row r="294" spans="1:47" x14ac:dyDescent="0.45">
      <c r="A294" s="326">
        <f>IF(ToSep25!AZ294=0,0,1)</f>
        <v>1</v>
      </c>
      <c r="B294" s="202" t="s">
        <v>293</v>
      </c>
      <c r="C294" s="202" t="s">
        <v>293</v>
      </c>
      <c r="D294" s="202" t="s">
        <v>293</v>
      </c>
      <c r="E294" s="202" t="s">
        <v>293</v>
      </c>
      <c r="F294" s="202" t="s">
        <v>293</v>
      </c>
      <c r="G294" s="327">
        <f>IF($A294=1,INDEX('2023'!$C:$C,MATCH(Веса!$C294,'2023'!$B:$B,0)),0)</f>
        <v>1.0999999999999999E-2</v>
      </c>
      <c r="H294" s="326">
        <f>G294*MoM!L294/100*$A294</f>
        <v>1.1014299999999999E-2</v>
      </c>
      <c r="I294" s="326">
        <f>H294*MoM!M294/100*$A294</f>
        <v>1.10253143E-2</v>
      </c>
      <c r="J294" s="326">
        <f>I294*MoM!N294/100*$A294</f>
        <v>1.1033032020009999E-2</v>
      </c>
      <c r="K294" s="326">
        <f>J294*MoM!O294/100*$A294</f>
        <v>1.1006552743161974E-2</v>
      </c>
      <c r="L294" s="326">
        <f>K294*MoM!P294/100*$A294</f>
        <v>1.099004291404723E-2</v>
      </c>
      <c r="M294" s="326">
        <f>L294*MoM!Q294/100*$A294</f>
        <v>1.1016419017040945E-2</v>
      </c>
      <c r="N294" s="326">
        <f>M294*MoM!R294/100*$A294</f>
        <v>1.1057179767403997E-2</v>
      </c>
      <c r="O294" s="326">
        <f>N294*MoM!S294/100*$A294</f>
        <v>1.1104725640403833E-2</v>
      </c>
      <c r="P294" s="326">
        <f>O294*MoM!T294/100*$A294</f>
        <v>1.1145813125273327E-2</v>
      </c>
      <c r="Q294" s="326">
        <f>P294*MoM!U294/100*$A294</f>
        <v>1.1171448495461455E-2</v>
      </c>
      <c r="R294" s="326">
        <f>Q294*MoM!V294/100*$A294</f>
        <v>1.1225071448239672E-2</v>
      </c>
      <c r="S294" s="327">
        <f>IF($A294=1,INDEX('2024'!$B:$B,MATCH(Веса!D294,'2024'!$A:$A,0)),0)</f>
        <v>0.02</v>
      </c>
      <c r="T294" s="326">
        <f>S294*MoM!X294/100*$A294</f>
        <v>2.0063999999999999E-2</v>
      </c>
      <c r="U294" s="326">
        <f>T294*MoM!Y294/100*$A294</f>
        <v>2.0136230399999996E-2</v>
      </c>
      <c r="V294" s="326">
        <f>U294*MoM!Z294/100*$A294</f>
        <v>2.0174489237759996E-2</v>
      </c>
      <c r="W294" s="326">
        <f>V294*MoM!AA294/100*$A294</f>
        <v>2.025922209255859E-2</v>
      </c>
      <c r="X294" s="326">
        <f>W294*MoM!AB294/100*$A294</f>
        <v>2.0303792381162217E-2</v>
      </c>
      <c r="Y294" s="326">
        <f>X294*MoM!AC294/100*$A294</f>
        <v>2.0334248069733961E-2</v>
      </c>
      <c r="Z294" s="326">
        <f>Y294*MoM!AD294/100*$A294</f>
        <v>2.0358649167417645E-2</v>
      </c>
      <c r="AA294" s="326">
        <f>Z294*MoM!AE294/100*$A294</f>
        <v>2.0370864356918098E-2</v>
      </c>
      <c r="AB294" s="326">
        <f>AA294*MoM!AF294/100*$A294</f>
        <v>2.0436051122860236E-2</v>
      </c>
      <c r="AC294" s="326">
        <f>AB294*MoM!AG294/100*$A294</f>
        <v>2.0525969747800819E-2</v>
      </c>
      <c r="AD294" s="326">
        <f>AC294*MoM!AH294/100*$A294</f>
        <v>2.1221800122251267E-2</v>
      </c>
      <c r="AE294" s="327">
        <f>IF($A294=1,INDEX('2025'!$C:$C,MATCH(Веса!$E294,'2025'!$B:$B,0)),0)</f>
        <v>8.9999999999999993E-3</v>
      </c>
      <c r="AF294" s="326">
        <f>AE294*MoM!AJ294/100*$A294</f>
        <v>9.0521999999999998E-3</v>
      </c>
      <c r="AG294" s="326">
        <f>AF294*MoM!AK294/100*$A294</f>
        <v>9.1499637599999992E-3</v>
      </c>
      <c r="AH294" s="326">
        <f>AG294*MoM!AL294/100*$A294</f>
        <v>9.1883936077919986E-3</v>
      </c>
      <c r="AI294" s="326">
        <f>AH294*MoM!AM294/100*$A294</f>
        <v>9.2233095035016074E-3</v>
      </c>
      <c r="AJ294" s="326">
        <f>AI294*MoM!AN294/100*$A294</f>
        <v>9.2463677772603621E-3</v>
      </c>
      <c r="AK294" s="326">
        <f>AJ294*MoM!AO294/100*$A294</f>
        <v>9.2916749793689381E-3</v>
      </c>
      <c r="AL294" s="326">
        <f>AK294*MoM!AP294/100*$A294</f>
        <v>9.3121166643235498E-3</v>
      </c>
      <c r="AM294" s="326">
        <f>AL294*MoM!AQ294/100*$A294</f>
        <v>9.3409842259829529E-3</v>
      </c>
      <c r="AN294" s="326">
        <f>AM294*MoM!AR294/100*$A294</f>
        <v>9.3568638991671244E-3</v>
      </c>
      <c r="AO294" s="326">
        <f>AN294*MoM!AS294/100*$A294</f>
        <v>9.3774489997452918E-3</v>
      </c>
      <c r="AP294" s="326">
        <f>AO294*MoM!AT294/100*$A294</f>
        <v>9.4093323263444266E-3</v>
      </c>
      <c r="AQ294" s="327">
        <f>IF($A294=1,INDEX('2026'!$C:$C, MATCH(Веса!$F294,'2026'!$B:$B,0)),0)</f>
        <v>6.0000000000000001E-3</v>
      </c>
      <c r="AR294" s="326">
        <f>AQ294*MoM!AV294/100*$A294</f>
        <v>6.0924000000000004E-3</v>
      </c>
      <c r="AS294" s="326">
        <f>AR294*MoM!AW294/100*$A294</f>
        <v>6.12347124E-3</v>
      </c>
      <c r="AT294" s="326">
        <f>AS294*MoM!AX294/100*$A294</f>
        <v>6.1295947112399995E-3</v>
      </c>
      <c r="AU294" s="326">
        <f>AT294*MoM!AY294/100*$A294</f>
        <v>6.1424668601336033E-3</v>
      </c>
    </row>
    <row r="295" spans="1:47" s="328" customFormat="1" x14ac:dyDescent="0.45">
      <c r="A295" s="326">
        <f>IF(ToSep25!AZ295=0,0,1)</f>
        <v>0</v>
      </c>
      <c r="B295" s="202" t="s">
        <v>294</v>
      </c>
      <c r="C295" s="202" t="s">
        <v>294</v>
      </c>
      <c r="D295" s="202" t="s">
        <v>294</v>
      </c>
      <c r="E295" s="202" t="s">
        <v>294</v>
      </c>
      <c r="F295" s="202" t="s">
        <v>294</v>
      </c>
      <c r="G295" s="327">
        <f>IF($A295=1,INDEX('2023'!$C:$C,MATCH(Веса!$C295,'2023'!$B:$B,0)),0)</f>
        <v>0</v>
      </c>
      <c r="H295" s="328">
        <f>G295*MoM!L295/100*$A295</f>
        <v>0</v>
      </c>
      <c r="I295" s="328">
        <f>H295*MoM!M295/100*$A295</f>
        <v>0</v>
      </c>
      <c r="J295" s="328">
        <f>I295*MoM!N295/100*$A295</f>
        <v>0</v>
      </c>
      <c r="K295" s="328">
        <f>J295*MoM!O295/100*$A295</f>
        <v>0</v>
      </c>
      <c r="L295" s="328">
        <f>K295*MoM!P295/100*$A295</f>
        <v>0</v>
      </c>
      <c r="M295" s="328">
        <f>L295*MoM!Q295/100*$A295</f>
        <v>0</v>
      </c>
      <c r="N295" s="328">
        <f>M295*MoM!R295/100*$A295</f>
        <v>0</v>
      </c>
      <c r="O295" s="328">
        <f>N295*MoM!S295/100*$A295</f>
        <v>0</v>
      </c>
      <c r="P295" s="328">
        <f>O295*MoM!T295/100*$A295</f>
        <v>0</v>
      </c>
      <c r="Q295" s="328">
        <f>P295*MoM!U295/100*$A295</f>
        <v>0</v>
      </c>
      <c r="R295" s="328">
        <f>Q295*MoM!V295/100*$A295</f>
        <v>0</v>
      </c>
      <c r="S295" s="327">
        <f>IF($A295=1,INDEX('2024'!$B:$B,MATCH(Веса!D295,'2024'!$A:$A,0)),0)</f>
        <v>0</v>
      </c>
      <c r="T295" s="328">
        <f>S295*MoM!X295/100*$A295</f>
        <v>0</v>
      </c>
      <c r="U295" s="328">
        <f>T295*MoM!Y295/100*$A295</f>
        <v>0</v>
      </c>
      <c r="V295" s="328">
        <f>U295*MoM!Z295/100*$A295</f>
        <v>0</v>
      </c>
      <c r="W295" s="328">
        <f>V295*MoM!AA295/100*$A295</f>
        <v>0</v>
      </c>
      <c r="X295" s="328">
        <f>W295*MoM!AB295/100*$A295</f>
        <v>0</v>
      </c>
      <c r="Y295" s="328">
        <f>X295*MoM!AC295/100*$A295</f>
        <v>0</v>
      </c>
      <c r="Z295" s="328">
        <f>Y295*MoM!AD295/100*$A295</f>
        <v>0</v>
      </c>
      <c r="AA295" s="328">
        <f>Z295*MoM!AE295/100*$A295</f>
        <v>0</v>
      </c>
      <c r="AB295" s="328">
        <f>AA295*MoM!AF295/100*$A295</f>
        <v>0</v>
      </c>
      <c r="AC295" s="328">
        <f>AB295*MoM!AG295/100*$A295</f>
        <v>0</v>
      </c>
      <c r="AD295" s="328">
        <f>AC295*MoM!AH295/100*$A295</f>
        <v>0</v>
      </c>
      <c r="AE295" s="327">
        <f>IF($A295=1,INDEX('2025'!$C:$C,MATCH(Веса!$E295,'2025'!$B:$B,0)),0)</f>
        <v>0</v>
      </c>
      <c r="AF295" s="328">
        <f>AE295*MoM!AJ295/100*$A295</f>
        <v>0</v>
      </c>
      <c r="AG295" s="328">
        <f>AF295*MoM!AK295/100*$A295</f>
        <v>0</v>
      </c>
      <c r="AH295" s="328">
        <f>AG295*MoM!AL295/100*$A295</f>
        <v>0</v>
      </c>
      <c r="AI295" s="328">
        <f>AH295*MoM!AM295/100*$A295</f>
        <v>0</v>
      </c>
      <c r="AJ295" s="328">
        <f>AI295*MoM!AN295/100*$A295</f>
        <v>0</v>
      </c>
      <c r="AK295" s="328">
        <f>AJ295*MoM!AO295/100*$A295</f>
        <v>0</v>
      </c>
      <c r="AL295" s="328">
        <f>AK295*MoM!AP295/100*$A295</f>
        <v>0</v>
      </c>
      <c r="AM295" s="328">
        <f>AL295*MoM!AQ295/100*$A295</f>
        <v>0</v>
      </c>
      <c r="AN295" s="328">
        <f>AM295*MoM!AR295/100*$A295</f>
        <v>0</v>
      </c>
      <c r="AO295" s="328">
        <f>AN295*MoM!AS295/100*$A295</f>
        <v>0</v>
      </c>
      <c r="AP295" s="328">
        <f>AO295*MoM!AT295/100*$A295</f>
        <v>0</v>
      </c>
      <c r="AQ295" s="327">
        <f>IF($A295=1,INDEX('2026'!$C:$C, MATCH(Веса!$F295,'2026'!$B:$B,0)),0)</f>
        <v>0</v>
      </c>
      <c r="AR295" s="326">
        <f>AQ295*MoM!AV295/100*$A295</f>
        <v>0</v>
      </c>
      <c r="AS295" s="326">
        <f>AR295*MoM!AW295/100*$A295</f>
        <v>0</v>
      </c>
      <c r="AT295" s="326">
        <f>AS295*MoM!AX295/100*$A295</f>
        <v>0</v>
      </c>
      <c r="AU295" s="326">
        <f>AT295*MoM!AY295/100*$A295</f>
        <v>0</v>
      </c>
    </row>
    <row r="296" spans="1:47" x14ac:dyDescent="0.45">
      <c r="A296" s="326">
        <f>IF(ToSep25!AZ296=0,0,1)</f>
        <v>1</v>
      </c>
      <c r="B296" s="202" t="s">
        <v>295</v>
      </c>
      <c r="C296" s="202" t="s">
        <v>295</v>
      </c>
      <c r="D296" s="202" t="s">
        <v>295</v>
      </c>
      <c r="E296" s="202" t="s">
        <v>295</v>
      </c>
      <c r="F296" s="202" t="s">
        <v>295</v>
      </c>
      <c r="G296" s="327">
        <f>IF($A296=1,INDEX('2023'!$C:$C,MATCH(Веса!$C296,'2023'!$B:$B,0)),0)</f>
        <v>2.3E-2</v>
      </c>
      <c r="H296" s="326">
        <f>G296*MoM!L296/100*$A296</f>
        <v>2.2956299999999999E-2</v>
      </c>
      <c r="I296" s="326">
        <f>H296*MoM!M296/100*$A296</f>
        <v>2.2979256300000001E-2</v>
      </c>
      <c r="J296" s="326">
        <f>I296*MoM!N296/100*$A296</f>
        <v>2.2878147572280003E-2</v>
      </c>
      <c r="K296" s="326">
        <f>J296*MoM!O296/100*$A296</f>
        <v>2.2846118165678813E-2</v>
      </c>
      <c r="L296" s="326">
        <f>K296*MoM!P296/100*$A296</f>
        <v>2.2841548942045677E-2</v>
      </c>
      <c r="M296" s="326">
        <f>L296*MoM!Q296/100*$A296</f>
        <v>2.2850685561622498E-2</v>
      </c>
      <c r="N296" s="326">
        <f>M296*MoM!R296/100*$A296</f>
        <v>2.2859825835847149E-2</v>
      </c>
      <c r="O296" s="326">
        <f>N296*MoM!S296/100*$A296</f>
        <v>2.2871255748765074E-2</v>
      </c>
      <c r="P296" s="326">
        <f>O296*MoM!T296/100*$A296</f>
        <v>2.2836948865141923E-2</v>
      </c>
      <c r="Q296" s="326">
        <f>P296*MoM!U296/100*$A296</f>
        <v>2.3236595470281906E-2</v>
      </c>
      <c r="R296" s="326">
        <f>Q296*MoM!V296/100*$A296</f>
        <v>2.3385309681291711E-2</v>
      </c>
      <c r="S296" s="327">
        <f>IF($A296=1,INDEX('2024'!$B:$B,MATCH(Веса!D296,'2024'!$A:$A,0)),0)</f>
        <v>1.7000000000000001E-2</v>
      </c>
      <c r="T296" s="326">
        <f>S296*MoM!X296/100*$A296</f>
        <v>1.7051E-2</v>
      </c>
      <c r="U296" s="326">
        <f>T296*MoM!Y296/100*$A296</f>
        <v>1.69606297E-2</v>
      </c>
      <c r="V296" s="326">
        <f>U296*MoM!Z296/100*$A296</f>
        <v>1.696402182594E-2</v>
      </c>
      <c r="W296" s="326">
        <f>V296*MoM!AA296/100*$A296</f>
        <v>1.7077680772173798E-2</v>
      </c>
      <c r="X296" s="326">
        <f>W296*MoM!AB296/100*$A296</f>
        <v>1.7306521694520929E-2</v>
      </c>
      <c r="Y296" s="326">
        <f>X296*MoM!AC296/100*$A296</f>
        <v>1.7552274302583125E-2</v>
      </c>
      <c r="Z296" s="326">
        <f>Y296*MoM!AD296/100*$A296</f>
        <v>1.7768167276504897E-2</v>
      </c>
      <c r="AA296" s="326">
        <f>Z296*MoM!AE296/100*$A296</f>
        <v>1.7954733032908197E-2</v>
      </c>
      <c r="AB296" s="326">
        <f>AA296*MoM!AF296/100*$A296</f>
        <v>1.8150439622966898E-2</v>
      </c>
      <c r="AC296" s="326">
        <f>AB296*MoM!AG296/100*$A296</f>
        <v>1.8313793579573599E-2</v>
      </c>
      <c r="AD296" s="326">
        <f>AC296*MoM!AH296/100*$A296</f>
        <v>1.840902530618738E-2</v>
      </c>
      <c r="AE296" s="327">
        <f>IF($A296=1,INDEX('2025'!$C:$C,MATCH(Веса!$E296,'2025'!$B:$B,0)),0)</f>
        <v>1.6E-2</v>
      </c>
      <c r="AF296" s="326">
        <f>AE296*MoM!AJ296/100*$A296</f>
        <v>1.6033599999999999E-2</v>
      </c>
      <c r="AG296" s="326">
        <f>AF296*MoM!AK296/100*$A296</f>
        <v>1.6128198239999999E-2</v>
      </c>
      <c r="AH296" s="326">
        <f>AG296*MoM!AL296/100*$A296</f>
        <v>1.6236257168208E-2</v>
      </c>
      <c r="AI296" s="326">
        <f>AH296*MoM!AM296/100*$A296</f>
        <v>1.6317438454049042E-2</v>
      </c>
      <c r="AJ296" s="326">
        <f>AI296*MoM!AN296/100*$A296</f>
        <v>1.639739390247388E-2</v>
      </c>
      <c r="AK296" s="326">
        <f>AJ296*MoM!AO296/100*$A296</f>
        <v>1.6476101393205756E-2</v>
      </c>
      <c r="AL296" s="326">
        <f>AK296*MoM!AP296/100*$A296</f>
        <v>1.6525529697385372E-2</v>
      </c>
      <c r="AM296" s="326">
        <f>AL296*MoM!AQ296/100*$A296</f>
        <v>1.6535445015203806E-2</v>
      </c>
      <c r="AN296" s="326">
        <f>AM296*MoM!AR296/100*$A296</f>
        <v>1.6525523748194684E-2</v>
      </c>
      <c r="AO296" s="326">
        <f>AN296*MoM!AS296/100*$A296</f>
        <v>1.6504040567322031E-2</v>
      </c>
      <c r="AP296" s="326">
        <f>AO296*MoM!AT296/100*$A296</f>
        <v>1.6548601476853799E-2</v>
      </c>
      <c r="AQ296" s="327">
        <f>IF($A296=1,INDEX('2026'!$C:$C, MATCH(Веса!$F296,'2026'!$B:$B,0)),0)</f>
        <v>1.4999999999999999E-2</v>
      </c>
      <c r="AR296" s="326">
        <f>AQ296*MoM!AV296/100*$A296</f>
        <v>1.512E-2</v>
      </c>
      <c r="AS296" s="326">
        <f>AR296*MoM!AW296/100*$A296</f>
        <v>1.5162336E-2</v>
      </c>
      <c r="AT296" s="326">
        <f>AS296*MoM!AX296/100*$A296</f>
        <v>1.51881119712E-2</v>
      </c>
      <c r="AU296" s="326">
        <f>AT296*MoM!AY296/100*$A296</f>
        <v>1.5182036726411519E-2</v>
      </c>
    </row>
    <row r="297" spans="1:47" x14ac:dyDescent="0.45">
      <c r="A297" s="326">
        <f>IF(ToSep25!AZ297=0,0,1)</f>
        <v>1</v>
      </c>
      <c r="B297" s="202" t="s">
        <v>296</v>
      </c>
      <c r="C297" s="202" t="s">
        <v>296</v>
      </c>
      <c r="D297" s="202" t="s">
        <v>296</v>
      </c>
      <c r="E297" s="202" t="s">
        <v>296</v>
      </c>
      <c r="F297" s="202" t="s">
        <v>296</v>
      </c>
      <c r="G297" s="327">
        <f>IF($A297=1,INDEX('2023'!$C:$C,MATCH(Веса!$C297,'2023'!$B:$B,0)),0)</f>
        <v>3.5000000000000003E-2</v>
      </c>
      <c r="H297" s="326">
        <f>G297*MoM!L297/100*$A297</f>
        <v>3.5031500000000007E-2</v>
      </c>
      <c r="I297" s="326">
        <f>H297*MoM!M297/100*$A297</f>
        <v>3.5115575600000004E-2</v>
      </c>
      <c r="J297" s="326">
        <f>I297*MoM!N297/100*$A297</f>
        <v>3.5642309234000004E-2</v>
      </c>
      <c r="K297" s="326">
        <f>J297*MoM!O297/100*$A297</f>
        <v>3.5963090017106007E-2</v>
      </c>
      <c r="L297" s="326">
        <f>K297*MoM!P297/100*$A297</f>
        <v>3.702040486360892E-2</v>
      </c>
      <c r="M297" s="326">
        <f>L297*MoM!Q297/100*$A297</f>
        <v>3.7668261948722075E-2</v>
      </c>
      <c r="N297" s="326">
        <f>M297*MoM!R297/100*$A297</f>
        <v>3.9491405827040221E-2</v>
      </c>
      <c r="O297" s="326">
        <f>N297*MoM!S297/100*$A297</f>
        <v>4.1292213932753258E-2</v>
      </c>
      <c r="P297" s="326">
        <f>O297*MoM!T297/100*$A297</f>
        <v>4.2493817358196379E-2</v>
      </c>
      <c r="Q297" s="326">
        <f>P297*MoM!U297/100*$A297</f>
        <v>4.3551913410415463E-2</v>
      </c>
      <c r="R297" s="326">
        <f>Q297*MoM!V297/100*$A297</f>
        <v>4.3978722161837541E-2</v>
      </c>
      <c r="S297" s="327">
        <f>IF($A297=1,INDEX('2024'!$B:$B,MATCH(Веса!D297,'2024'!$A:$A,0)),0)</f>
        <v>3.2000000000000001E-2</v>
      </c>
      <c r="T297" s="326">
        <f>S297*MoM!X297/100*$A297</f>
        <v>3.1865600000000001E-2</v>
      </c>
      <c r="U297" s="326">
        <f>T297*MoM!Y297/100*$A297</f>
        <v>3.1919771520000001E-2</v>
      </c>
      <c r="V297" s="326">
        <f>U297*MoM!Z297/100*$A297</f>
        <v>3.2280464938176004E-2</v>
      </c>
      <c r="W297" s="326">
        <f>V297*MoM!AA297/100*$A297</f>
        <v>3.2793724330693004E-2</v>
      </c>
      <c r="X297" s="326">
        <f>W297*MoM!AB297/100*$A297</f>
        <v>3.3357776389180922E-2</v>
      </c>
      <c r="Y297" s="326">
        <f>X297*MoM!AC297/100*$A297</f>
        <v>3.3561258825154927E-2</v>
      </c>
      <c r="Z297" s="326">
        <f>Y297*MoM!AD297/100*$A297</f>
        <v>3.3910295916936541E-2</v>
      </c>
      <c r="AA297" s="326">
        <f>Z297*MoM!AE297/100*$A297</f>
        <v>3.4137494899580012E-2</v>
      </c>
      <c r="AB297" s="326">
        <f>AA297*MoM!AF297/100*$A297</f>
        <v>3.4260389881218496E-2</v>
      </c>
      <c r="AC297" s="326">
        <f>AB297*MoM!AG297/100*$A297</f>
        <v>3.4349466894909669E-2</v>
      </c>
      <c r="AD297" s="326">
        <f>AC297*MoM!AH297/100*$A297</f>
        <v>3.4091845893197845E-2</v>
      </c>
      <c r="AE297" s="327">
        <f>IF($A297=1,INDEX('2025'!$C:$C,MATCH(Веса!$E297,'2025'!$B:$B,0)),0)</f>
        <v>3.1E-2</v>
      </c>
      <c r="AF297" s="326">
        <f>AE297*MoM!AJ297/100*$A297</f>
        <v>3.0631100000000001E-2</v>
      </c>
      <c r="AG297" s="326">
        <f>AF297*MoM!AK297/100*$A297</f>
        <v>3.0609658230000007E-2</v>
      </c>
      <c r="AH297" s="326">
        <f>AG297*MoM!AL297/100*$A297</f>
        <v>3.0643328854053006E-2</v>
      </c>
      <c r="AI297" s="326">
        <f>AH297*MoM!AM297/100*$A297</f>
        <v>3.0830253160062729E-2</v>
      </c>
      <c r="AJ297" s="326">
        <f>AI297*MoM!AN297/100*$A297</f>
        <v>3.0811755008166689E-2</v>
      </c>
      <c r="AK297" s="326">
        <f>AJ297*MoM!AO297/100*$A297</f>
        <v>3.0586829196607074E-2</v>
      </c>
      <c r="AL297" s="326">
        <f>AK297*MoM!AP297/100*$A297</f>
        <v>3.0519538172374537E-2</v>
      </c>
      <c r="AM297" s="326">
        <f>AL297*MoM!AQ297/100*$A297</f>
        <v>3.0302849451350679E-2</v>
      </c>
      <c r="AN297" s="326">
        <f>AM297*MoM!AR297/100*$A297</f>
        <v>3.0139214064313382E-2</v>
      </c>
      <c r="AO297" s="326">
        <f>AN297*MoM!AS297/100*$A297</f>
        <v>3.0027698972275422E-2</v>
      </c>
      <c r="AP297" s="326">
        <f>AO297*MoM!AT297/100*$A297</f>
        <v>2.9952629724844734E-2</v>
      </c>
      <c r="AQ297" s="327">
        <f>IF($A297=1,INDEX('2026'!$C:$C, MATCH(Веса!$F297,'2026'!$B:$B,0)),0)</f>
        <v>3.1E-2</v>
      </c>
      <c r="AR297" s="326">
        <f>AQ297*MoM!AV297/100*$A297</f>
        <v>3.0814000000000005E-2</v>
      </c>
      <c r="AS297" s="326">
        <f>AR297*MoM!AW297/100*$A297</f>
        <v>3.0693825400000003E-2</v>
      </c>
      <c r="AT297" s="326">
        <f>AS297*MoM!AX297/100*$A297</f>
        <v>3.0518870595220005E-2</v>
      </c>
      <c r="AU297" s="326">
        <f>AT297*MoM!AY297/100*$A297</f>
        <v>3.0308290388112988E-2</v>
      </c>
    </row>
    <row r="298" spans="1:47" x14ac:dyDescent="0.45">
      <c r="A298" s="326">
        <f>IF(ToSep25!AZ298=0,0,1)</f>
        <v>1</v>
      </c>
      <c r="B298" s="202" t="s">
        <v>297</v>
      </c>
      <c r="C298" s="202" t="s">
        <v>297</v>
      </c>
      <c r="D298" s="202" t="s">
        <v>297</v>
      </c>
      <c r="E298" s="202" t="s">
        <v>297</v>
      </c>
      <c r="F298" s="202" t="s">
        <v>297</v>
      </c>
      <c r="G298" s="327">
        <f>IF($A298=1,INDEX('2023'!$C:$C,MATCH(Веса!$C298,'2023'!$B:$B,0)),0)</f>
        <v>6.3E-2</v>
      </c>
      <c r="H298" s="326">
        <f>G298*MoM!L298/100*$A298</f>
        <v>6.2792100000000003E-2</v>
      </c>
      <c r="I298" s="326">
        <f>H298*MoM!M298/100*$A298</f>
        <v>6.2352555300000001E-2</v>
      </c>
      <c r="J298" s="326">
        <f>I298*MoM!N298/100*$A298</f>
        <v>6.232137902235E-2</v>
      </c>
      <c r="K298" s="326">
        <f>J298*MoM!O298/100*$A298</f>
        <v>6.1754254473246617E-2</v>
      </c>
      <c r="L298" s="326">
        <f>K298*MoM!P298/100*$A298</f>
        <v>6.1235518735671339E-2</v>
      </c>
      <c r="M298" s="326">
        <f>L298*MoM!Q298/100*$A298</f>
        <v>6.1168159665062102E-2</v>
      </c>
      <c r="N298" s="326">
        <f>M298*MoM!R298/100*$A298</f>
        <v>6.1180393296995109E-2</v>
      </c>
      <c r="O298" s="326">
        <f>N298*MoM!S298/100*$A298</f>
        <v>6.1345580358896992E-2</v>
      </c>
      <c r="P298" s="326">
        <f>O298*MoM!T298/100*$A298</f>
        <v>6.160323179640436E-2</v>
      </c>
      <c r="Q298" s="326">
        <f>P298*MoM!U298/100*$A298</f>
        <v>6.1923568601745665E-2</v>
      </c>
      <c r="R298" s="326">
        <f>Q298*MoM!V298/100*$A298</f>
        <v>6.2183647589872999E-2</v>
      </c>
      <c r="S298" s="327">
        <f>IF($A298=1,INDEX('2024'!$B:$B,MATCH(Веса!D298,'2024'!$A:$A,0)),0)</f>
        <v>6.6000000000000003E-2</v>
      </c>
      <c r="T298" s="326">
        <f>S298*MoM!X298/100*$A298</f>
        <v>6.6151800000000011E-2</v>
      </c>
      <c r="U298" s="326">
        <f>T298*MoM!Y298/100*$A298</f>
        <v>6.6350255400000002E-2</v>
      </c>
      <c r="V298" s="326">
        <f>U298*MoM!Z298/100*$A298</f>
        <v>6.6662101600379997E-2</v>
      </c>
      <c r="W298" s="326">
        <f>V298*MoM!AA298/100*$A298</f>
        <v>6.6528777397179231E-2</v>
      </c>
      <c r="X298" s="326">
        <f>W298*MoM!AB298/100*$A298</f>
        <v>6.6468901497521771E-2</v>
      </c>
      <c r="Y298" s="326">
        <f>X298*MoM!AC298/100*$A298</f>
        <v>6.6688248872463593E-2</v>
      </c>
      <c r="Z298" s="326">
        <f>Y298*MoM!AD298/100*$A298</f>
        <v>6.7208417213668811E-2</v>
      </c>
      <c r="AA298" s="326">
        <f>Z298*MoM!AE298/100*$A298</f>
        <v>6.7349554889817517E-2</v>
      </c>
      <c r="AB298" s="326">
        <f>AA298*MoM!AF298/100*$A298</f>
        <v>6.7511193821553073E-2</v>
      </c>
      <c r="AC298" s="326">
        <f>AB298*MoM!AG298/100*$A298</f>
        <v>6.8044532252743345E-2</v>
      </c>
      <c r="AD298" s="326">
        <f>AC298*MoM!AH298/100*$A298</f>
        <v>6.8160207957573007E-2</v>
      </c>
      <c r="AE298" s="327">
        <f>IF($A298=1,INDEX('2025'!$C:$C,MATCH(Веса!$E298,'2025'!$B:$B,0)),0)</f>
        <v>7.2999999999999995E-2</v>
      </c>
      <c r="AF298" s="326">
        <f>AE298*MoM!AJ298/100*$A298</f>
        <v>7.3627799999999993E-2</v>
      </c>
      <c r="AG298" s="326">
        <f>AF298*MoM!AK298/100*$A298</f>
        <v>7.3937036759999991E-2</v>
      </c>
      <c r="AH298" s="326">
        <f>AG298*MoM!AL298/100*$A298</f>
        <v>7.4402840091587985E-2</v>
      </c>
      <c r="AI298" s="326">
        <f>AH298*MoM!AM298/100*$A298</f>
        <v>7.4566526339789482E-2</v>
      </c>
      <c r="AJ298" s="326">
        <f>AI298*MoM!AN298/100*$A298</f>
        <v>7.4357740066038069E-2</v>
      </c>
      <c r="AK298" s="326">
        <f>AJ298*MoM!AO298/100*$A298</f>
        <v>7.4231331907925802E-2</v>
      </c>
      <c r="AL298" s="326">
        <f>AK298*MoM!AP298/100*$A298</f>
        <v>7.434267890578769E-2</v>
      </c>
      <c r="AM298" s="326">
        <f>AL298*MoM!AQ298/100*$A298</f>
        <v>7.4521101335161571E-2</v>
      </c>
      <c r="AN298" s="326">
        <f>AM298*MoM!AR298/100*$A298</f>
        <v>7.4386963352758281E-2</v>
      </c>
      <c r="AO298" s="326">
        <f>AN298*MoM!AS298/100*$A298</f>
        <v>7.4320015085740793E-2</v>
      </c>
      <c r="AP298" s="326">
        <f>AO298*MoM!AT298/100*$A298</f>
        <v>7.4632159149100902E-2</v>
      </c>
      <c r="AQ298" s="327">
        <f>IF($A298=1,INDEX('2026'!$C:$C, MATCH(Веса!$F298,'2026'!$B:$B,0)),0)</f>
        <v>7.9000000000000001E-2</v>
      </c>
      <c r="AR298" s="326">
        <f>AQ298*MoM!AV298/100*$A298</f>
        <v>7.9647799999999991E-2</v>
      </c>
      <c r="AS298" s="326">
        <f>AR298*MoM!AW298/100*$A298</f>
        <v>7.9910637739999985E-2</v>
      </c>
      <c r="AT298" s="326">
        <f>AS298*MoM!AX298/100*$A298</f>
        <v>8.0398092630213983E-2</v>
      </c>
      <c r="AU298" s="326">
        <f>AT298*MoM!AY298/100*$A298</f>
        <v>8.1009118134203625E-2</v>
      </c>
    </row>
    <row r="299" spans="1:47" x14ac:dyDescent="0.45">
      <c r="A299" s="326">
        <f>IF(ToSep25!AZ299=0,0,1)</f>
        <v>1</v>
      </c>
      <c r="B299" s="202" t="s">
        <v>298</v>
      </c>
      <c r="C299" s="202" t="s">
        <v>298</v>
      </c>
      <c r="D299" s="202" t="s">
        <v>298</v>
      </c>
      <c r="E299" s="202" t="s">
        <v>298</v>
      </c>
      <c r="F299" s="202" t="s">
        <v>298</v>
      </c>
      <c r="G299" s="327">
        <f>IF($A299=1,INDEX('2023'!$C:$C,MATCH(Веса!$C299,'2023'!$B:$B,0)),0)</f>
        <v>8.2000000000000003E-2</v>
      </c>
      <c r="H299" s="326">
        <f>G299*MoM!L299/100*$A299</f>
        <v>8.2008200000000003E-2</v>
      </c>
      <c r="I299" s="326">
        <f>H299*MoM!M299/100*$A299</f>
        <v>8.1737572940000003E-2</v>
      </c>
      <c r="J299" s="326">
        <f>I299*MoM!N299/100*$A299</f>
        <v>8.1418796405533997E-2</v>
      </c>
      <c r="K299" s="326">
        <f>J299*MoM!O299/100*$A299</f>
        <v>8.1158256257036279E-2</v>
      </c>
      <c r="L299" s="326">
        <f>K299*MoM!P299/100*$A299</f>
        <v>8.1564047538321457E-2</v>
      </c>
      <c r="M299" s="326">
        <f>L299*MoM!Q299/100*$A299</f>
        <v>8.1857678109459417E-2</v>
      </c>
      <c r="N299" s="326">
        <f>M299*MoM!R299/100*$A299</f>
        <v>8.1579362003887254E-2</v>
      </c>
      <c r="O299" s="326">
        <f>N299*MoM!S299/100*$A299</f>
        <v>8.1554888195286085E-2</v>
      </c>
      <c r="P299" s="326">
        <f>O299*MoM!T299/100*$A299</f>
        <v>8.2354126099599884E-2</v>
      </c>
      <c r="Q299" s="326">
        <f>P299*MoM!U299/100*$A299</f>
        <v>8.3054136171446483E-2</v>
      </c>
      <c r="R299" s="326">
        <f>Q299*MoM!V299/100*$A299</f>
        <v>8.3785012569755193E-2</v>
      </c>
      <c r="S299" s="327">
        <f>IF($A299=1,INDEX('2024'!$B:$B,MATCH(Веса!D299,'2024'!$A:$A,0)),0)</f>
        <v>5.1999999999999998E-2</v>
      </c>
      <c r="T299" s="326">
        <f>S299*MoM!X299/100*$A299</f>
        <v>5.2415999999999997E-2</v>
      </c>
      <c r="U299" s="326">
        <f>T299*MoM!Y299/100*$A299</f>
        <v>5.2861535999999994E-2</v>
      </c>
      <c r="V299" s="326">
        <f>U299*MoM!Z299/100*$A299</f>
        <v>5.2887966767999998E-2</v>
      </c>
      <c r="W299" s="326">
        <f>V299*MoM!AA299/100*$A299</f>
        <v>5.2845656394585598E-2</v>
      </c>
      <c r="X299" s="326">
        <f>W299*MoM!AB299/100*$A299</f>
        <v>5.3199722292429322E-2</v>
      </c>
      <c r="Y299" s="326">
        <f>X299*MoM!AC299/100*$A299</f>
        <v>5.3236962098034024E-2</v>
      </c>
      <c r="Z299" s="326">
        <f>Y299*MoM!AD299/100*$A299</f>
        <v>5.3503146908524195E-2</v>
      </c>
      <c r="AA299" s="326">
        <f>Z299*MoM!AE299/100*$A299</f>
        <v>5.3610153202341249E-2</v>
      </c>
      <c r="AB299" s="326">
        <f>AA299*MoM!AF299/100*$A299</f>
        <v>5.3797788738549436E-2</v>
      </c>
      <c r="AC299" s="326">
        <f>AB299*MoM!AG299/100*$A299</f>
        <v>5.4120575470980724E-2</v>
      </c>
      <c r="AD299" s="326">
        <f>AC299*MoM!AH299/100*$A299</f>
        <v>5.4531891844560178E-2</v>
      </c>
      <c r="AE299" s="327">
        <f>IF($A299=1,INDEX('2025'!$C:$C,MATCH(Веса!$E299,'2025'!$B:$B,0)),0)</f>
        <v>4.2000000000000003E-2</v>
      </c>
      <c r="AF299" s="326">
        <f>AE299*MoM!AJ299/100*$A299</f>
        <v>4.2302400000000004E-2</v>
      </c>
      <c r="AG299" s="326">
        <f>AF299*MoM!AK299/100*$A299</f>
        <v>4.2683121600000005E-2</v>
      </c>
      <c r="AH299" s="326">
        <f>AG299*MoM!AL299/100*$A299</f>
        <v>4.298190345120001E-2</v>
      </c>
      <c r="AI299" s="326">
        <f>AH299*MoM!AM299/100*$A299</f>
        <v>4.3140936493969446E-2</v>
      </c>
      <c r="AJ299" s="326">
        <f>AI299*MoM!AN299/100*$A299</f>
        <v>4.3171135149515226E-2</v>
      </c>
      <c r="AK299" s="326">
        <f>AJ299*MoM!AO299/100*$A299</f>
        <v>4.3304965668478725E-2</v>
      </c>
      <c r="AL299" s="326">
        <f>AK299*MoM!AP299/100*$A299</f>
        <v>4.3326618151312966E-2</v>
      </c>
      <c r="AM299" s="326">
        <f>AL299*MoM!AQ299/100*$A299</f>
        <v>4.3356946784018885E-2</v>
      </c>
      <c r="AN299" s="326">
        <f>AM299*MoM!AR299/100*$A299</f>
        <v>4.3443660677586926E-2</v>
      </c>
      <c r="AO299" s="326">
        <f>AN299*MoM!AS299/100*$A299</f>
        <v>4.3543581097145373E-2</v>
      </c>
      <c r="AP299" s="326">
        <f>AO299*MoM!AT299/100*$A299</f>
        <v>4.3678566198546528E-2</v>
      </c>
      <c r="AQ299" s="327">
        <f>IF($A299=1,INDEX('2026'!$C:$C, MATCH(Веса!$F299,'2026'!$B:$B,0)),0)</f>
        <v>3.9E-2</v>
      </c>
      <c r="AR299" s="326">
        <f>AQ299*MoM!AV299/100*$A299</f>
        <v>3.9222300000000002E-2</v>
      </c>
      <c r="AS299" s="326">
        <f>AR299*MoM!AW299/100*$A299</f>
        <v>3.9320355750000001E-2</v>
      </c>
      <c r="AT299" s="326">
        <f>AS299*MoM!AX299/100*$A299</f>
        <v>3.9312491678850002E-2</v>
      </c>
      <c r="AU299" s="326">
        <f>AT299*MoM!AY299/100*$A299</f>
        <v>3.9536572881419443E-2</v>
      </c>
    </row>
    <row r="300" spans="1:47" ht="26.25" x14ac:dyDescent="0.45">
      <c r="A300" s="326">
        <f>IF(ToSep25!AZ300=0,0,1)</f>
        <v>1</v>
      </c>
      <c r="B300" s="202" t="s">
        <v>299</v>
      </c>
      <c r="C300" s="202" t="s">
        <v>299</v>
      </c>
      <c r="D300" s="202" t="s">
        <v>299</v>
      </c>
      <c r="E300" s="202" t="s">
        <v>299</v>
      </c>
      <c r="F300" s="202" t="s">
        <v>299</v>
      </c>
      <c r="G300" s="327">
        <f>IF($A300=1,INDEX('2023'!$C:$C,MATCH(Веса!$C300,'2023'!$B:$B,0)),0)</f>
        <v>0.125</v>
      </c>
      <c r="H300" s="326">
        <f>G300*MoM!L300/100*$A300</f>
        <v>0.12506249999999999</v>
      </c>
      <c r="I300" s="326">
        <f>H300*MoM!M300/100*$A300</f>
        <v>0.12545019374999999</v>
      </c>
      <c r="J300" s="326">
        <f>I300*MoM!N300/100*$A300</f>
        <v>0.12602726464125</v>
      </c>
      <c r="K300" s="326">
        <f>J300*MoM!O300/100*$A300</f>
        <v>0.12638014098224551</v>
      </c>
      <c r="L300" s="326">
        <f>K300*MoM!P300/100*$A300</f>
        <v>0.12620320878487037</v>
      </c>
      <c r="M300" s="326">
        <f>L300*MoM!Q300/100*$A300</f>
        <v>0.12611486653872098</v>
      </c>
      <c r="N300" s="326">
        <f>M300*MoM!R300/100*$A300</f>
        <v>0.12607703207875937</v>
      </c>
      <c r="O300" s="326">
        <f>N300*MoM!S300/100*$A300</f>
        <v>0.12619050140763025</v>
      </c>
      <c r="P300" s="326">
        <f>O300*MoM!T300/100*$A300</f>
        <v>0.12640502526002323</v>
      </c>
      <c r="Q300" s="326">
        <f>P300*MoM!U300/100*$A300</f>
        <v>0.12654407078780927</v>
      </c>
      <c r="R300" s="326">
        <f>Q300*MoM!V300/100*$A300</f>
        <v>0.12667061485859707</v>
      </c>
      <c r="S300" s="327">
        <f>IF($A300=1,INDEX('2024'!$B:$B,MATCH(Веса!D300,'2024'!$A:$A,0)),0)</f>
        <v>0.13100000000000001</v>
      </c>
      <c r="T300" s="326">
        <f>S300*MoM!X300/100*$A300</f>
        <v>0.13174669999999999</v>
      </c>
      <c r="U300" s="326">
        <f>T300*MoM!Y300/100*$A300</f>
        <v>0.13165447731000002</v>
      </c>
      <c r="V300" s="326">
        <f>U300*MoM!Z300/100*$A300</f>
        <v>0.13178613178731</v>
      </c>
      <c r="W300" s="326">
        <f>V300*MoM!AA300/100*$A300</f>
        <v>0.13293267113385959</v>
      </c>
      <c r="X300" s="326">
        <f>W300*MoM!AB300/100*$A300</f>
        <v>0.1337967334962297</v>
      </c>
      <c r="Y300" s="326">
        <f>X300*MoM!AC300/100*$A300</f>
        <v>0.13429178141016573</v>
      </c>
      <c r="Z300" s="326">
        <f>Y300*MoM!AD300/100*$A300</f>
        <v>0.13486923607022944</v>
      </c>
      <c r="AA300" s="326">
        <f>Z300*MoM!AE300/100*$A300</f>
        <v>0.13468041913973111</v>
      </c>
      <c r="AB300" s="326">
        <f>AA300*MoM!AF300/100*$A300</f>
        <v>0.13489590781035468</v>
      </c>
      <c r="AC300" s="326">
        <f>AB300*MoM!AG300/100*$A300</f>
        <v>0.13571877284799785</v>
      </c>
      <c r="AD300" s="326">
        <f>AC300*MoM!AH300/100*$A300</f>
        <v>0.13575948847985225</v>
      </c>
      <c r="AE300" s="327">
        <f>IF($A300=1,INDEX('2025'!$C:$C,MATCH(Веса!$E300,'2025'!$B:$B,0)),0)</f>
        <v>0.13800000000000001</v>
      </c>
      <c r="AF300" s="326">
        <f>AE300*MoM!AJ300/100*$A300</f>
        <v>0.13856580000000002</v>
      </c>
      <c r="AG300" s="326">
        <f>AF300*MoM!AK300/100*$A300</f>
        <v>0.13827481182000004</v>
      </c>
      <c r="AH300" s="326">
        <f>AG300*MoM!AL300/100*$A300</f>
        <v>0.13860667136836802</v>
      </c>
      <c r="AI300" s="326">
        <f>AH300*MoM!AM300/100*$A300</f>
        <v>0.13838490069417864</v>
      </c>
      <c r="AJ300" s="326">
        <f>AI300*MoM!AN300/100*$A300</f>
        <v>0.13837106220410922</v>
      </c>
      <c r="AK300" s="326">
        <f>AJ300*MoM!AO300/100*$A300</f>
        <v>0.13837106220410922</v>
      </c>
      <c r="AL300" s="326">
        <f>AK300*MoM!AP300/100*$A300</f>
        <v>0.13839873641655004</v>
      </c>
      <c r="AM300" s="326">
        <f>AL300*MoM!AQ300/100*$A300</f>
        <v>0.13805273957550868</v>
      </c>
      <c r="AN300" s="326">
        <f>AM300*MoM!AR300/100*$A300</f>
        <v>0.13885344546504663</v>
      </c>
      <c r="AO300" s="326">
        <f>AN300*MoM!AS300/100*$A300</f>
        <v>0.13838134375046546</v>
      </c>
      <c r="AP300" s="326">
        <f>AO300*MoM!AT300/100*$A300</f>
        <v>0.13886567845359207</v>
      </c>
      <c r="AQ300" s="327">
        <f>IF($A300=1,INDEX('2026'!$C:$C, MATCH(Веса!$F300,'2026'!$B:$B,0)),0)</f>
        <v>0.13300000000000001</v>
      </c>
      <c r="AR300" s="326">
        <f>AQ300*MoM!AV300/100*$A300</f>
        <v>0.13365170000000001</v>
      </c>
      <c r="AS300" s="326">
        <f>AR300*MoM!AW300/100*$A300</f>
        <v>0.1337853517</v>
      </c>
      <c r="AT300" s="326">
        <f>AS300*MoM!AX300/100*$A300</f>
        <v>0.13369170195381</v>
      </c>
      <c r="AU300" s="326">
        <f>AT300*MoM!AY300/100*$A300</f>
        <v>0.13442700631455595</v>
      </c>
    </row>
    <row r="301" spans="1:47" x14ac:dyDescent="0.45">
      <c r="A301" s="326">
        <f>IF(ToSep25!AZ301=0,0,1)</f>
        <v>1</v>
      </c>
      <c r="B301" s="202" t="s">
        <v>300</v>
      </c>
      <c r="C301" s="202" t="s">
        <v>300</v>
      </c>
      <c r="D301" s="202" t="s">
        <v>300</v>
      </c>
      <c r="E301" s="202" t="s">
        <v>300</v>
      </c>
      <c r="F301" s="202" t="s">
        <v>300</v>
      </c>
      <c r="G301" s="327">
        <f>IF($A301=1,INDEX('2023'!$C:$C,MATCH(Веса!$C301,'2023'!$B:$B,0)),0)</f>
        <v>7.1999999999999995E-2</v>
      </c>
      <c r="H301" s="326">
        <f>G301*MoM!L301/100*$A301</f>
        <v>7.2194399999999992E-2</v>
      </c>
      <c r="I301" s="326">
        <f>H301*MoM!M301/100*$A301</f>
        <v>7.2389324879999994E-2</v>
      </c>
      <c r="J301" s="326">
        <f>I301*MoM!N301/100*$A301</f>
        <v>7.2512386732296E-2</v>
      </c>
      <c r="K301" s="326">
        <f>J301*MoM!O301/100*$A301</f>
        <v>7.2795185040551949E-2</v>
      </c>
      <c r="L301" s="326">
        <f>K301*MoM!P301/100*$A301</f>
        <v>7.2831582633072225E-2</v>
      </c>
      <c r="M301" s="326">
        <f>L301*MoM!Q301/100*$A301</f>
        <v>7.294083000702184E-2</v>
      </c>
      <c r="N301" s="326">
        <f>M301*MoM!R301/100*$A301</f>
        <v>7.3203416995047121E-2</v>
      </c>
      <c r="O301" s="326">
        <f>N301*MoM!S301/100*$A301</f>
        <v>7.3547473054923845E-2</v>
      </c>
      <c r="P301" s="326">
        <f>O301*MoM!T301/100*$A301</f>
        <v>7.3804889210616065E-2</v>
      </c>
      <c r="Q301" s="326">
        <f>P301*MoM!U301/100*$A301</f>
        <v>7.4144391700984899E-2</v>
      </c>
      <c r="R301" s="326">
        <f>Q301*MoM!V301/100*$A301</f>
        <v>7.4099905065964297E-2</v>
      </c>
      <c r="S301" s="327">
        <f>IF($A301=1,INDEX('2024'!$B:$B,MATCH(Веса!D301,'2024'!$A:$A,0)),0)</f>
        <v>5.7000000000000002E-2</v>
      </c>
      <c r="T301" s="326">
        <f>S301*MoM!X301/100*$A301</f>
        <v>5.7222300000000004E-2</v>
      </c>
      <c r="U301" s="326">
        <f>T301*MoM!Y301/100*$A301</f>
        <v>5.7577078260000004E-2</v>
      </c>
      <c r="V301" s="326">
        <f>U301*MoM!Z301/100*$A301</f>
        <v>5.7968602392168007E-2</v>
      </c>
      <c r="W301" s="326">
        <f>V301*MoM!AA301/100*$A301</f>
        <v>5.8212070522215116E-2</v>
      </c>
      <c r="X301" s="326">
        <f>W301*MoM!AB301/100*$A301</f>
        <v>5.839252794083398E-2</v>
      </c>
      <c r="Y301" s="326">
        <f>X301*MoM!AC301/100*$A301</f>
        <v>5.8661133569361812E-2</v>
      </c>
      <c r="Z301" s="326">
        <f>Y301*MoM!AD301/100*$A301</f>
        <v>5.9277075471840107E-2</v>
      </c>
      <c r="AA301" s="326">
        <f>Z301*MoM!AE301/100*$A301</f>
        <v>5.9905412471841613E-2</v>
      </c>
      <c r="AB301" s="326">
        <f>AA301*MoM!AF301/100*$A301</f>
        <v>6.0085128709257134E-2</v>
      </c>
      <c r="AC301" s="326">
        <f>AB301*MoM!AG301/100*$A301</f>
        <v>5.9995001016193247E-2</v>
      </c>
      <c r="AD301" s="326">
        <f>AC301*MoM!AH301/100*$A301</f>
        <v>6.0216982519953166E-2</v>
      </c>
      <c r="AE301" s="327">
        <f>IF($A301=1,INDEX('2025'!$C:$C,MATCH(Веса!$E301,'2025'!$B:$B,0)),0)</f>
        <v>5.5E-2</v>
      </c>
      <c r="AF301" s="326">
        <f>AE301*MoM!AJ301/100*$A301</f>
        <v>5.5264000000000008E-2</v>
      </c>
      <c r="AG301" s="326">
        <f>AF301*MoM!AK301/100*$A301</f>
        <v>5.5860851200000006E-2</v>
      </c>
      <c r="AH301" s="326">
        <f>AG301*MoM!AL301/100*$A301</f>
        <v>5.6452976222720004E-2</v>
      </c>
      <c r="AI301" s="326">
        <f>AH301*MoM!AM301/100*$A301</f>
        <v>5.6938471818235394E-2</v>
      </c>
      <c r="AJ301" s="326">
        <f>AI301*MoM!AN301/100*$A301</f>
        <v>5.7109287233690104E-2</v>
      </c>
      <c r="AK301" s="326">
        <f>AJ301*MoM!AO301/100*$A301</f>
        <v>5.7748911250707434E-2</v>
      </c>
      <c r="AL301" s="326">
        <f>AK301*MoM!AP301/100*$A301</f>
        <v>5.8135828956087175E-2</v>
      </c>
      <c r="AM301" s="326">
        <f>AL301*MoM!AQ301/100*$A301</f>
        <v>5.8234659865312531E-2</v>
      </c>
      <c r="AN301" s="326">
        <f>AM301*MoM!AR301/100*$A301</f>
        <v>5.8333658787083562E-2</v>
      </c>
      <c r="AO301" s="326">
        <f>AN301*MoM!AS301/100*$A301</f>
        <v>5.820532473775198E-2</v>
      </c>
      <c r="AP301" s="326">
        <f>AO301*MoM!AT301/100*$A301</f>
        <v>5.8356658582070134E-2</v>
      </c>
      <c r="AQ301" s="327">
        <f>IF($A301=1,INDEX('2026'!$C:$C, MATCH(Веса!$F301,'2026'!$B:$B,0)),0)</f>
        <v>5.1999999999999998E-2</v>
      </c>
      <c r="AR301" s="326">
        <f>AQ301*MoM!AV301/100*$A301</f>
        <v>5.2379599999999998E-2</v>
      </c>
      <c r="AS301" s="326">
        <f>AR301*MoM!AW301/100*$A301</f>
        <v>5.2777684960000001E-2</v>
      </c>
      <c r="AT301" s="326">
        <f>AS301*MoM!AX301/100*$A301</f>
        <v>5.3326572883584007E-2</v>
      </c>
      <c r="AU301" s="326">
        <f>AT301*MoM!AY301/100*$A301</f>
        <v>5.3886501898861641E-2</v>
      </c>
    </row>
    <row r="302" spans="1:47" x14ac:dyDescent="0.45">
      <c r="A302" s="326">
        <f>IF(ToSep25!AZ302=0,0,1)</f>
        <v>1</v>
      </c>
      <c r="B302" s="202" t="s">
        <v>301</v>
      </c>
      <c r="C302" s="202" t="s">
        <v>301</v>
      </c>
      <c r="D302" s="202" t="s">
        <v>301</v>
      </c>
      <c r="E302" s="202" t="s">
        <v>301</v>
      </c>
      <c r="F302" s="202" t="s">
        <v>301</v>
      </c>
      <c r="G302" s="327">
        <f>IF($A302=1,INDEX('2023'!$C:$C,MATCH(Веса!$C302,'2023'!$B:$B,0)),0)</f>
        <v>0.129</v>
      </c>
      <c r="H302" s="326">
        <f>G302*MoM!L302/100*$A302</f>
        <v>0.12907740000000001</v>
      </c>
      <c r="I302" s="326">
        <f>H302*MoM!M302/100*$A302</f>
        <v>0.12925810836000001</v>
      </c>
      <c r="J302" s="326">
        <f>I302*MoM!N302/100*$A302</f>
        <v>0.12964588268508001</v>
      </c>
      <c r="K302" s="326">
        <f>J302*MoM!O302/100*$A302</f>
        <v>0.12996999739179271</v>
      </c>
      <c r="L302" s="326">
        <f>K302*MoM!P302/100*$A302</f>
        <v>0.13093177537249198</v>
      </c>
      <c r="M302" s="326">
        <f>L302*MoM!Q302/100*$A302</f>
        <v>0.13137694340875847</v>
      </c>
      <c r="N302" s="326">
        <f>M302*MoM!R302/100*$A302</f>
        <v>0.13208637890316577</v>
      </c>
      <c r="O302" s="326">
        <f>N302*MoM!S302/100*$A302</f>
        <v>0.13283927126291381</v>
      </c>
      <c r="P302" s="326">
        <f>O302*MoM!T302/100*$A302</f>
        <v>0.13370272652612275</v>
      </c>
      <c r="Q302" s="326">
        <f>P302*MoM!U302/100*$A302</f>
        <v>0.13427764825018509</v>
      </c>
      <c r="R302" s="326">
        <f>Q302*MoM!V302/100*$A302</f>
        <v>0.13496246425626104</v>
      </c>
      <c r="S302" s="327">
        <f>IF($A302=1,INDEX('2024'!$B:$B,MATCH(Веса!D302,'2024'!$A:$A,0)),0)</f>
        <v>0.16300000000000001</v>
      </c>
      <c r="T302" s="326">
        <f>S302*MoM!X302/100*$A302</f>
        <v>0.16313040000000001</v>
      </c>
      <c r="U302" s="326">
        <f>T302*MoM!Y302/100*$A302</f>
        <v>0.16371766944000002</v>
      </c>
      <c r="V302" s="326">
        <f>U302*MoM!Z302/100*$A302</f>
        <v>0.16451988602025602</v>
      </c>
      <c r="W302" s="326">
        <f>V302*MoM!AA302/100*$A302</f>
        <v>0.1652602255073472</v>
      </c>
      <c r="X302" s="326">
        <f>W302*MoM!AB302/100*$A302</f>
        <v>0.16578905822897069</v>
      </c>
      <c r="Y302" s="326">
        <f>X302*MoM!AC302/100*$A302</f>
        <v>0.16563984807656459</v>
      </c>
      <c r="Z302" s="326">
        <f>Y302*MoM!AD302/100*$A302</f>
        <v>0.16544108025887272</v>
      </c>
      <c r="AA302" s="326">
        <f>Z302*MoM!AE302/100*$A302</f>
        <v>0.16633446209227062</v>
      </c>
      <c r="AB302" s="326">
        <f>AA302*MoM!AF302/100*$A302</f>
        <v>0.16645089621573519</v>
      </c>
      <c r="AC302" s="326">
        <f>AB302*MoM!AG302/100*$A302</f>
        <v>0.16728315069681388</v>
      </c>
      <c r="AD302" s="326">
        <f>AC302*MoM!AH302/100*$A302</f>
        <v>0.16743370553244102</v>
      </c>
      <c r="AE302" s="327">
        <f>IF($A302=1,INDEX('2025'!$C:$C,MATCH(Веса!$E302,'2025'!$B:$B,0)),0)</f>
        <v>0.13300000000000001</v>
      </c>
      <c r="AF302" s="326">
        <f>AE302*MoM!AJ302/100*$A302</f>
        <v>0.13339899999999999</v>
      </c>
      <c r="AG302" s="326">
        <f>AF302*MoM!AK302/100*$A302</f>
        <v>0.13421273389999999</v>
      </c>
      <c r="AH302" s="326">
        <f>AG302*MoM!AL302/100*$A302</f>
        <v>0.13452142318797</v>
      </c>
      <c r="AI302" s="326">
        <f>AH302*MoM!AM302/100*$A302</f>
        <v>0.13465594461115796</v>
      </c>
      <c r="AJ302" s="326">
        <f>AI302*MoM!AN302/100*$A302</f>
        <v>0.1346155478277746</v>
      </c>
      <c r="AK302" s="326">
        <f>AJ302*MoM!AO302/100*$A302</f>
        <v>0.1351001637999546</v>
      </c>
      <c r="AL302" s="326">
        <f>AK302*MoM!AP302/100*$A302</f>
        <v>0.13503261371805464</v>
      </c>
      <c r="AM302" s="326">
        <f>AL302*MoM!AQ302/100*$A302</f>
        <v>0.13466802566101591</v>
      </c>
      <c r="AN302" s="326">
        <f>AM302*MoM!AR302/100*$A302</f>
        <v>0.13457375804305319</v>
      </c>
      <c r="AO302" s="326">
        <f>AN302*MoM!AS302/100*$A302</f>
        <v>0.13474870392850916</v>
      </c>
      <c r="AP302" s="326">
        <f>AO302*MoM!AT302/100*$A302</f>
        <v>0.13478912853968772</v>
      </c>
      <c r="AQ302" s="327">
        <f>IF($A302=1,INDEX('2026'!$C:$C, MATCH(Веса!$F302,'2026'!$B:$B,0)),0)</f>
        <v>0.115</v>
      </c>
      <c r="AR302" s="326">
        <f>AQ302*MoM!AV302/100*$A302</f>
        <v>0.115437</v>
      </c>
      <c r="AS302" s="326">
        <f>AR302*MoM!AW302/100*$A302</f>
        <v>0.11592183540000001</v>
      </c>
      <c r="AT302" s="326">
        <f>AS302*MoM!AX302/100*$A302</f>
        <v>0.11617686343788</v>
      </c>
      <c r="AU302" s="326">
        <f>AT302*MoM!AY302/100*$A302</f>
        <v>0.11609553963347348</v>
      </c>
    </row>
    <row r="303" spans="1:47" ht="31.5" x14ac:dyDescent="0.5">
      <c r="A303" s="326">
        <f>IF(ToSep25!AZ303=0,0,1)</f>
        <v>0</v>
      </c>
      <c r="B303" s="214" t="s">
        <v>302</v>
      </c>
      <c r="C303" s="278" t="s">
        <v>458</v>
      </c>
      <c r="D303" s="278" t="s">
        <v>458</v>
      </c>
      <c r="E303" s="279" t="s">
        <v>302</v>
      </c>
      <c r="F303" s="214" t="s">
        <v>302</v>
      </c>
      <c r="G303" s="327">
        <f>IF($A303=1,INDEX('2023'!$C:$C,MATCH(Веса!$C303,'2023'!$B:$B,0)),0)</f>
        <v>0</v>
      </c>
      <c r="H303" s="326">
        <f>G303*MoM!L303/100*$A303</f>
        <v>0</v>
      </c>
      <c r="I303" s="326">
        <f>H303*MoM!M303/100*$A303</f>
        <v>0</v>
      </c>
      <c r="J303" s="326">
        <f>I303*MoM!N303/100*$A303</f>
        <v>0</v>
      </c>
      <c r="K303" s="326">
        <f>J303*MoM!O303/100*$A303</f>
        <v>0</v>
      </c>
      <c r="L303" s="326">
        <f>K303*MoM!P303/100*$A303</f>
        <v>0</v>
      </c>
      <c r="M303" s="326">
        <f>L303*MoM!Q303/100*$A303</f>
        <v>0</v>
      </c>
      <c r="N303" s="326">
        <f>M303*MoM!R303/100*$A303</f>
        <v>0</v>
      </c>
      <c r="O303" s="326">
        <f>N303*MoM!S303/100*$A303</f>
        <v>0</v>
      </c>
      <c r="P303" s="326">
        <f>O303*MoM!T303/100*$A303</f>
        <v>0</v>
      </c>
      <c r="Q303" s="326">
        <f>P303*MoM!U303/100*$A303</f>
        <v>0</v>
      </c>
      <c r="R303" s="326">
        <f>Q303*MoM!V303/100*$A303</f>
        <v>0</v>
      </c>
      <c r="S303" s="327">
        <f>IF($A303=1,INDEX('2024'!$B:$B,MATCH(Веса!D303,'2024'!$A:$A,0)),0)</f>
        <v>0</v>
      </c>
      <c r="T303" s="326">
        <f>S303*MoM!X303/100*$A303</f>
        <v>0</v>
      </c>
      <c r="U303" s="326">
        <f>T303*MoM!Y303/100*$A303</f>
        <v>0</v>
      </c>
      <c r="V303" s="326">
        <f>U303*MoM!Z303/100*$A303</f>
        <v>0</v>
      </c>
      <c r="W303" s="326">
        <f>V303*MoM!AA303/100*$A303</f>
        <v>0</v>
      </c>
      <c r="X303" s="326">
        <f>W303*MoM!AB303/100*$A303</f>
        <v>0</v>
      </c>
      <c r="Y303" s="326">
        <f>X303*MoM!AC303/100*$A303</f>
        <v>0</v>
      </c>
      <c r="Z303" s="326">
        <f>Y303*MoM!AD303/100*$A303</f>
        <v>0</v>
      </c>
      <c r="AA303" s="326">
        <f>Z303*MoM!AE303/100*$A303</f>
        <v>0</v>
      </c>
      <c r="AB303" s="326">
        <f>AA303*MoM!AF303/100*$A303</f>
        <v>0</v>
      </c>
      <c r="AC303" s="326">
        <f>AB303*MoM!AG303/100*$A303</f>
        <v>0</v>
      </c>
      <c r="AD303" s="326">
        <f>AC303*MoM!AH303/100*$A303</f>
        <v>0</v>
      </c>
      <c r="AE303" s="327">
        <f>IF($A303=1,INDEX('2025'!$C:$C,MATCH(Веса!$E303,'2025'!$B:$B,0)),0)</f>
        <v>0</v>
      </c>
      <c r="AF303" s="326">
        <f>AE303*MoM!AJ303/100*$A303</f>
        <v>0</v>
      </c>
      <c r="AG303" s="326">
        <f>AF303*MoM!AK303/100*$A303</f>
        <v>0</v>
      </c>
      <c r="AH303" s="326">
        <f>AG303*MoM!AL303/100*$A303</f>
        <v>0</v>
      </c>
      <c r="AI303" s="326">
        <f>AH303*MoM!AM303/100*$A303</f>
        <v>0</v>
      </c>
      <c r="AJ303" s="326">
        <f>AI303*MoM!AN303/100*$A303</f>
        <v>0</v>
      </c>
      <c r="AK303" s="326">
        <f>AJ303*MoM!AO303/100*$A303</f>
        <v>0</v>
      </c>
      <c r="AL303" s="326">
        <f>AK303*MoM!AP303/100*$A303</f>
        <v>0</v>
      </c>
      <c r="AM303" s="326">
        <f>AL303*MoM!AQ303/100*$A303</f>
        <v>0</v>
      </c>
      <c r="AN303" s="326">
        <f>AM303*MoM!AR303/100*$A303</f>
        <v>0</v>
      </c>
      <c r="AO303" s="326">
        <f>AN303*MoM!AS303/100*$A303</f>
        <v>0</v>
      </c>
      <c r="AP303" s="326">
        <f>AO303*MoM!AT303/100*$A303</f>
        <v>0</v>
      </c>
      <c r="AQ303" s="327">
        <f>IF($A303=1,INDEX('2026'!$C:$C, MATCH(Веса!$F303,'2026'!$B:$B,0)),0)</f>
        <v>0</v>
      </c>
      <c r="AR303" s="326">
        <f>AQ303*MoM!AV303/100*$A303</f>
        <v>0</v>
      </c>
      <c r="AS303" s="326">
        <f>AR303*MoM!AW303/100*$A303</f>
        <v>0</v>
      </c>
      <c r="AT303" s="326">
        <f>AS303*MoM!AX303/100*$A303</f>
        <v>0</v>
      </c>
      <c r="AU303" s="326">
        <f>AT303*MoM!AY303/100*$A303</f>
        <v>0</v>
      </c>
    </row>
    <row r="304" spans="1:47" x14ac:dyDescent="0.45">
      <c r="A304" s="326">
        <f>IF(ToSep25!AZ304=0,0,1)</f>
        <v>1</v>
      </c>
      <c r="B304" s="202" t="s">
        <v>303</v>
      </c>
      <c r="C304" s="202" t="s">
        <v>303</v>
      </c>
      <c r="D304" s="202" t="s">
        <v>303</v>
      </c>
      <c r="E304" s="202" t="s">
        <v>303</v>
      </c>
      <c r="F304" s="202" t="s">
        <v>303</v>
      </c>
      <c r="G304" s="327">
        <f>IF($A304=1,INDEX('2023'!$C:$C,MATCH(Веса!$C304,'2023'!$B:$B,0)),0)</f>
        <v>0.32700000000000001</v>
      </c>
      <c r="H304" s="326">
        <f>G304*MoM!L304/100*$A304</f>
        <v>0.33494610000000002</v>
      </c>
      <c r="I304" s="326">
        <f>H304*MoM!M304/100*$A304</f>
        <v>0.33853002326999998</v>
      </c>
      <c r="J304" s="326">
        <f>I304*MoM!N304/100*$A304</f>
        <v>0.33890240629559698</v>
      </c>
      <c r="K304" s="326">
        <f>J304*MoM!O304/100*$A304</f>
        <v>0.3476121981373938</v>
      </c>
      <c r="L304" s="326">
        <f>K304*MoM!P304/100*$A304</f>
        <v>0.35407778502274928</v>
      </c>
      <c r="M304" s="326">
        <f>L304*MoM!Q304/100*$A304</f>
        <v>0.36002629181113149</v>
      </c>
      <c r="N304" s="326">
        <f>M304*MoM!R304/100*$A304</f>
        <v>0.36341053895415615</v>
      </c>
      <c r="O304" s="326">
        <f>N304*MoM!S304/100*$A304</f>
        <v>0.37627527203313327</v>
      </c>
      <c r="P304" s="326">
        <f>O304*MoM!T304/100*$A304</f>
        <v>0.38737539255811071</v>
      </c>
      <c r="Q304" s="326">
        <f>P304*MoM!U304/100*$A304</f>
        <v>0.39427067454564507</v>
      </c>
      <c r="R304" s="326">
        <f>Q304*MoM!V304/100*$A304</f>
        <v>0.39281187304982618</v>
      </c>
      <c r="S304" s="327">
        <f>IF($A304=1,INDEX('2024'!$B:$B,MATCH(Веса!D304,'2024'!$A:$A,0)),0)</f>
        <v>0.34899999999999998</v>
      </c>
      <c r="T304" s="326">
        <f>S304*MoM!X304/100*$A304</f>
        <v>0.35025639999999997</v>
      </c>
      <c r="U304" s="326">
        <f>T304*MoM!Y304/100*$A304</f>
        <v>0.35663106647999998</v>
      </c>
      <c r="V304" s="326">
        <f>U304*MoM!Z304/100*$A304</f>
        <v>0.36825723924724796</v>
      </c>
      <c r="W304" s="326">
        <f>V304*MoM!AA304/100*$A304</f>
        <v>0.380299250970633</v>
      </c>
      <c r="X304" s="326">
        <f>W304*MoM!AB304/100*$A304</f>
        <v>0.39414214370596407</v>
      </c>
      <c r="Y304" s="326">
        <f>X304*MoM!AC304/100*$A304</f>
        <v>0.39508808485085839</v>
      </c>
      <c r="Z304" s="326">
        <f>Y304*MoM!AD304/100*$A304</f>
        <v>0.40054030042180022</v>
      </c>
      <c r="AA304" s="326">
        <f>Z304*MoM!AE304/100*$A304</f>
        <v>0.40754975567918172</v>
      </c>
      <c r="AB304" s="326">
        <f>AA304*MoM!AF304/100*$A304</f>
        <v>0.42246607673703979</v>
      </c>
      <c r="AC304" s="326">
        <f>AB304*MoM!AG304/100*$A304</f>
        <v>0.44189951626694357</v>
      </c>
      <c r="AD304" s="326">
        <f>AC304*MoM!AH304/100*$A304</f>
        <v>0.45444946252892476</v>
      </c>
      <c r="AE304" s="327">
        <f>IF($A304=1,INDEX('2025'!$C:$C,MATCH(Веса!$E304,'2025'!$B:$B,0)),0)</f>
        <v>0.377</v>
      </c>
      <c r="AF304" s="326">
        <f>AE304*MoM!AJ304/100*$A304</f>
        <v>0.38065689999999996</v>
      </c>
      <c r="AG304" s="326">
        <f>AF304*MoM!AK304/100*$A304</f>
        <v>0.37098821473999999</v>
      </c>
      <c r="AH304" s="326">
        <f>AG304*MoM!AL304/100*$A304</f>
        <v>0.36965265716693602</v>
      </c>
      <c r="AI304" s="326">
        <f>AH304*MoM!AM304/100*$A304</f>
        <v>0.37227719103282125</v>
      </c>
      <c r="AJ304" s="326">
        <f>AI304*MoM!AN304/100*$A304</f>
        <v>0.36903837947083568</v>
      </c>
      <c r="AK304" s="326">
        <f>AJ304*MoM!AO304/100*$A304</f>
        <v>0.37191687883070818</v>
      </c>
      <c r="AL304" s="326">
        <f>AK304*MoM!AP304/100*$A304</f>
        <v>0.36901592717582865</v>
      </c>
      <c r="AM304" s="326">
        <f>AL304*MoM!AQ304/100*$A304</f>
        <v>0.3714883338879067</v>
      </c>
      <c r="AN304" s="326">
        <f>AM304*MoM!AR304/100*$A304</f>
        <v>0.37917814239938635</v>
      </c>
      <c r="AO304" s="326">
        <f>AN304*MoM!AS304/100*$A304</f>
        <v>0.40147381717247022</v>
      </c>
      <c r="AP304" s="326">
        <f>AO304*MoM!AT304/100*$A304</f>
        <v>0.40476590247328448</v>
      </c>
      <c r="AQ304" s="327">
        <f>IF($A304=1,INDEX('2026'!$C:$C, MATCH(Веса!$F304,'2026'!$B:$B,0)),0)</f>
        <v>0.36099999999999999</v>
      </c>
      <c r="AR304" s="326">
        <f>AQ304*MoM!AV304/100*$A304</f>
        <v>0.36984450000000002</v>
      </c>
      <c r="AS304" s="326">
        <f>AR304*MoM!AW304/100*$A304</f>
        <v>0.38989007190000002</v>
      </c>
      <c r="AT304" s="326">
        <f>AS304*MoM!AX304/100*$A304</f>
        <v>0.40072901589881998</v>
      </c>
      <c r="AU304" s="326">
        <f>AT304*MoM!AY304/100*$A304</f>
        <v>0.40389477512442068</v>
      </c>
    </row>
    <row r="305" spans="1:47" ht="26.25" x14ac:dyDescent="0.45">
      <c r="A305" s="326">
        <f>IF(ToSep25!AZ305=0,0,1)</f>
        <v>1</v>
      </c>
      <c r="B305" s="202" t="s">
        <v>304</v>
      </c>
      <c r="C305" s="202" t="s">
        <v>304</v>
      </c>
      <c r="D305" s="202" t="s">
        <v>304</v>
      </c>
      <c r="E305" s="202" t="s">
        <v>304</v>
      </c>
      <c r="F305" s="202" t="s">
        <v>304</v>
      </c>
      <c r="G305" s="327">
        <f>IF($A305=1,INDEX('2023'!$C:$C,MATCH(Веса!$C305,'2023'!$B:$B,0)),0)</f>
        <v>1.4810000000000001</v>
      </c>
      <c r="H305" s="326">
        <f>G305*MoM!L305/100*$A305</f>
        <v>1.4787785</v>
      </c>
      <c r="I305" s="326">
        <f>H305*MoM!M305/100*$A305</f>
        <v>1.4790742556999998</v>
      </c>
      <c r="J305" s="326">
        <f>I305*MoM!N305/100*$A305</f>
        <v>1.4901673126177499</v>
      </c>
      <c r="K305" s="326">
        <f>J305*MoM!O305/100*$A305</f>
        <v>1.4918064966616293</v>
      </c>
      <c r="L305" s="326">
        <f>K305*MoM!P305/100*$A305</f>
        <v>1.5119458843665612</v>
      </c>
      <c r="M305" s="326">
        <f>L305*MoM!Q305/100*$A305</f>
        <v>1.5470230288838653</v>
      </c>
      <c r="N305" s="326">
        <f>M305*MoM!R305/100*$A305</f>
        <v>1.570383076620012</v>
      </c>
      <c r="O305" s="326">
        <f>N305*MoM!S305/100*$A305</f>
        <v>1.5809046432333662</v>
      </c>
      <c r="P305" s="326">
        <f>O305*MoM!T305/100*$A305</f>
        <v>1.6000335894164899</v>
      </c>
      <c r="Q305" s="326">
        <f>P305*MoM!U305/100*$A305</f>
        <v>1.6166739387464215</v>
      </c>
      <c r="R305" s="326">
        <f>Q305*MoM!V305/100*$A305</f>
        <v>1.7138360424650816</v>
      </c>
      <c r="S305" s="327">
        <f>IF($A305=1,INDEX('2024'!$B:$B,MATCH(Веса!D305,'2024'!$A:$A,0)),0)</f>
        <v>1.274</v>
      </c>
      <c r="T305" s="326">
        <f>S305*MoM!X305/100*$A305</f>
        <v>1.2748917999999998</v>
      </c>
      <c r="U305" s="326">
        <f>T305*MoM!Y305/100*$A305</f>
        <v>1.2743818432799998</v>
      </c>
      <c r="V305" s="326">
        <f>U305*MoM!Z305/100*$A305</f>
        <v>1.2520801610225998</v>
      </c>
      <c r="W305" s="326">
        <f>V305*MoM!AA305/100*$A305</f>
        <v>1.2599682660370422</v>
      </c>
      <c r="X305" s="326">
        <f>W305*MoM!AB305/100*$A305</f>
        <v>1.3048231363079608</v>
      </c>
      <c r="Y305" s="326">
        <f>X305*MoM!AC305/100*$A305</f>
        <v>1.3069108533260536</v>
      </c>
      <c r="Z305" s="326">
        <f>Y305*MoM!AD305/100*$A305</f>
        <v>1.3082177641793797</v>
      </c>
      <c r="AA305" s="326">
        <f>Z305*MoM!AE305/100*$A305</f>
        <v>1.3260095257722193</v>
      </c>
      <c r="AB305" s="326">
        <f>AA305*MoM!AF305/100*$A305</f>
        <v>1.3261421267247966</v>
      </c>
      <c r="AC305" s="326">
        <f>AB305*MoM!AG305/100*$A305</f>
        <v>1.329590096254281</v>
      </c>
      <c r="AD305" s="326">
        <f>AC305*MoM!AH305/100*$A305</f>
        <v>1.329590096254281</v>
      </c>
      <c r="AE305" s="327">
        <f>IF($A305=1,INDEX('2025'!$C:$C,MATCH(Веса!$E305,'2025'!$B:$B,0)),0)</f>
        <v>1.413</v>
      </c>
      <c r="AF305" s="326">
        <f>AE305*MoM!AJ305/100*$A305</f>
        <v>1.4398470000000001</v>
      </c>
      <c r="AG305" s="326">
        <f>AF305*MoM!AK305/100*$A305</f>
        <v>1.4440225563000002</v>
      </c>
      <c r="AH305" s="326">
        <f>AG305*MoM!AL305/100*$A305</f>
        <v>1.4446001653225204</v>
      </c>
      <c r="AI305" s="326">
        <f>AH305*MoM!AM305/100*$A305</f>
        <v>1.4447446253390526</v>
      </c>
      <c r="AJ305" s="326">
        <f>AI305*MoM!AN305/100*$A305</f>
        <v>1.4479230635147986</v>
      </c>
      <c r="AK305" s="326">
        <f>AJ305*MoM!AO305/100*$A305</f>
        <v>1.4485022327402046</v>
      </c>
      <c r="AL305" s="326">
        <f>AK305*MoM!AP305/100*$A305</f>
        <v>1.4515440874289589</v>
      </c>
      <c r="AM305" s="326">
        <f>AL305*MoM!AQ305/100*$A305</f>
        <v>1.4515440874289589</v>
      </c>
      <c r="AN305" s="326">
        <f>AM305*MoM!AR305/100*$A305</f>
        <v>1.4516892418377021</v>
      </c>
      <c r="AO305" s="326">
        <f>AN305*MoM!AS305/100*$A305</f>
        <v>1.4550281270939289</v>
      </c>
      <c r="AP305" s="326">
        <f>AO305*MoM!AT305/100*$A305</f>
        <v>1.4550281270939289</v>
      </c>
      <c r="AQ305" s="327">
        <f>IF($A305=1,INDEX('2026'!$C:$C, MATCH(Веса!$F305,'2026'!$B:$B,0)),0)</f>
        <v>1.1839999999999999</v>
      </c>
      <c r="AR305" s="326">
        <f>AQ305*MoM!AV305/100*$A305</f>
        <v>1.1986815999999998</v>
      </c>
      <c r="AS305" s="326">
        <f>AR305*MoM!AW305/100*$A305</f>
        <v>1.2005994905599997</v>
      </c>
      <c r="AT305" s="326">
        <f>AS305*MoM!AX305/100*$A305</f>
        <v>1.2036009892863997</v>
      </c>
      <c r="AU305" s="326">
        <f>AT305*MoM!AY305/100*$A305</f>
        <v>1.205165670572472</v>
      </c>
    </row>
    <row r="306" spans="1:47" ht="26.25" x14ac:dyDescent="0.45">
      <c r="A306" s="326">
        <f>IF(ToSep25!AZ306=0,0,1)</f>
        <v>1</v>
      </c>
      <c r="B306" s="202" t="s">
        <v>305</v>
      </c>
      <c r="C306" s="202" t="s">
        <v>305</v>
      </c>
      <c r="D306" s="202" t="s">
        <v>305</v>
      </c>
      <c r="E306" s="202" t="s">
        <v>305</v>
      </c>
      <c r="F306" s="202" t="s">
        <v>305</v>
      </c>
      <c r="G306" s="327">
        <f>IF($A306=1,INDEX('2023'!$C:$C,MATCH(Веса!$C306,'2023'!$B:$B,0)),0)</f>
        <v>1.3879999999999999</v>
      </c>
      <c r="H306" s="326">
        <f>G306*MoM!L306/100*$A306</f>
        <v>1.3856403999999998</v>
      </c>
      <c r="I306" s="326">
        <f>H306*MoM!M306/100*$A306</f>
        <v>1.3845318876799999</v>
      </c>
      <c r="J306" s="326">
        <f>I306*MoM!N306/100*$A306</f>
        <v>1.3830089026035521</v>
      </c>
      <c r="K306" s="326">
        <f>J306*MoM!O306/100*$A306</f>
        <v>1.3922750622509961</v>
      </c>
      <c r="L306" s="326">
        <f>K306*MoM!P306/100*$A306</f>
        <v>1.3968695699564242</v>
      </c>
      <c r="M306" s="326">
        <f>L306*MoM!Q306/100*$A306</f>
        <v>1.3988251873543631</v>
      </c>
      <c r="N306" s="326">
        <f>M306*MoM!R306/100*$A306</f>
        <v>1.4184087399773242</v>
      </c>
      <c r="O306" s="326">
        <f>N306*MoM!S306/100*$A306</f>
        <v>1.4358551674790454</v>
      </c>
      <c r="P306" s="326">
        <f>O306*MoM!T306/100*$A306</f>
        <v>1.4483471074361132</v>
      </c>
      <c r="Q306" s="326">
        <f>P306*MoM!U306/100*$A306</f>
        <v>1.4563130165270117</v>
      </c>
      <c r="R306" s="326">
        <f>Q306*MoM!V306/100*$A306</f>
        <v>1.4472838758245441</v>
      </c>
      <c r="S306" s="327">
        <f>IF($A306=1,INDEX('2024'!$B:$B,MATCH(Веса!D306,'2024'!$A:$A,0)),0)</f>
        <v>1.0469999999999999</v>
      </c>
      <c r="T306" s="326">
        <f>S306*MoM!X306/100*$A306</f>
        <v>1.0495127999999998</v>
      </c>
      <c r="U306" s="326">
        <f>T306*MoM!Y306/100*$A306</f>
        <v>1.0481484333599997</v>
      </c>
      <c r="V306" s="326">
        <f>U306*MoM!Z306/100*$A306</f>
        <v>1.0489869521066877</v>
      </c>
      <c r="W306" s="326">
        <f>V306*MoM!AA306/100*$A306</f>
        <v>1.0456301938599464</v>
      </c>
      <c r="X306" s="326">
        <f>W306*MoM!AB306/100*$A306</f>
        <v>1.0446891266854723</v>
      </c>
      <c r="Y306" s="326">
        <f>X306*MoM!AC306/100*$A306</f>
        <v>1.0481366008035342</v>
      </c>
      <c r="Z306" s="326">
        <f>Y306*MoM!AD306/100*$A306</f>
        <v>1.0483462281236948</v>
      </c>
      <c r="AA306" s="326">
        <f>Z306*MoM!AE306/100*$A306</f>
        <v>1.0514912668080658</v>
      </c>
      <c r="AB306" s="326">
        <f>AA306*MoM!AF306/100*$A306</f>
        <v>1.0525427580748739</v>
      </c>
      <c r="AC306" s="326">
        <f>AB306*MoM!AG306/100*$A306</f>
        <v>1.0632786942072376</v>
      </c>
      <c r="AD306" s="326">
        <f>AC306*MoM!AH306/100*$A306</f>
        <v>1.0566863663031527</v>
      </c>
      <c r="AE306" s="327">
        <f>IF($A306=1,INDEX('2025'!$C:$C,MATCH(Веса!$E306,'2025'!$B:$B,0)),0)</f>
        <v>1.222</v>
      </c>
      <c r="AF306" s="326">
        <f>AE306*MoM!AJ306/100*$A306</f>
        <v>1.2245661999999999</v>
      </c>
      <c r="AG306" s="326">
        <f>AF306*MoM!AK306/100*$A306</f>
        <v>1.2273827022599999</v>
      </c>
      <c r="AH306" s="326">
        <f>AG306*MoM!AL306/100*$A306</f>
        <v>1.2261553195577399</v>
      </c>
      <c r="AI306" s="326">
        <f>AH306*MoM!AM306/100*$A306</f>
        <v>1.2257874729618725</v>
      </c>
      <c r="AJ306" s="326">
        <f>AI306*MoM!AN306/100*$A306</f>
        <v>1.2292196778861659</v>
      </c>
      <c r="AK306" s="326">
        <f>AJ306*MoM!AO306/100*$A306</f>
        <v>1.2293425998539547</v>
      </c>
      <c r="AL306" s="326">
        <f>AK306*MoM!AP306/100*$A306</f>
        <v>1.2065997617566566</v>
      </c>
      <c r="AM306" s="326">
        <f>AL306*MoM!AQ306/100*$A306</f>
        <v>1.1965849837340763</v>
      </c>
      <c r="AN306" s="326">
        <f>AM306*MoM!AR306/100*$A306</f>
        <v>1.2000550801869052</v>
      </c>
      <c r="AO306" s="326">
        <f>AN306*MoM!AS306/100*$A306</f>
        <v>1.2082154547321762</v>
      </c>
      <c r="AP306" s="326">
        <f>AO306*MoM!AT306/100*$A306</f>
        <v>1.2123233872782655</v>
      </c>
      <c r="AQ306" s="327">
        <f>IF($A306=1,INDEX('2026'!$C:$C, MATCH(Веса!$F306,'2026'!$B:$B,0)),0)</f>
        <v>1.407</v>
      </c>
      <c r="AR306" s="326">
        <f>AQ306*MoM!AV306/100*$A306</f>
        <v>1.4303561999999999</v>
      </c>
      <c r="AS306" s="326">
        <f>AR306*MoM!AW306/100*$A306</f>
        <v>1.43207262744</v>
      </c>
      <c r="AT306" s="326">
        <f>AS306*MoM!AX306/100*$A306</f>
        <v>1.4365120525850639</v>
      </c>
      <c r="AU306" s="326">
        <f>AT306*MoM!AY306/100*$A306</f>
        <v>1.4403906351270437</v>
      </c>
    </row>
    <row r="307" spans="1:47" ht="26.25" x14ac:dyDescent="0.45">
      <c r="A307" s="326">
        <f>IF(ToSep25!AZ307=0,0,1)</f>
        <v>1</v>
      </c>
      <c r="B307" s="202" t="s">
        <v>306</v>
      </c>
      <c r="C307" s="202" t="s">
        <v>306</v>
      </c>
      <c r="D307" s="202" t="s">
        <v>306</v>
      </c>
      <c r="E307" s="202" t="s">
        <v>306</v>
      </c>
      <c r="F307" s="202" t="s">
        <v>306</v>
      </c>
      <c r="G307" s="327">
        <f>IF($A307=1,INDEX('2023'!$C:$C,MATCH(Веса!$C307,'2023'!$B:$B,0)),0)</f>
        <v>2.1230000000000002</v>
      </c>
      <c r="H307" s="326">
        <f>G307*MoM!L307/100*$A307</f>
        <v>2.1435931000000004</v>
      </c>
      <c r="I307" s="326">
        <f>H307*MoM!M307/100*$A307</f>
        <v>2.1555972213600003</v>
      </c>
      <c r="J307" s="326">
        <f>I307*MoM!N307/100*$A307</f>
        <v>2.1711175213537923</v>
      </c>
      <c r="K307" s="326">
        <f>J307*MoM!O307/100*$A307</f>
        <v>2.1997762726356624</v>
      </c>
      <c r="L307" s="326">
        <f>K307*MoM!P307/100*$A307</f>
        <v>2.2131949078987403</v>
      </c>
      <c r="M307" s="326">
        <f>L307*MoM!Q307/100*$A307</f>
        <v>2.2353268569777276</v>
      </c>
      <c r="N307" s="326">
        <f>M307*MoM!R307/100*$A307</f>
        <v>2.2800333941172819</v>
      </c>
      <c r="O307" s="326">
        <f>N307*MoM!S307/100*$A307</f>
        <v>2.3520824493713879</v>
      </c>
      <c r="P307" s="326">
        <f>O307*MoM!T307/100*$A307</f>
        <v>2.4130013848101068</v>
      </c>
      <c r="Q307" s="326">
        <f>P307*MoM!U307/100*$A307</f>
        <v>2.4631918136141571</v>
      </c>
      <c r="R307" s="326">
        <f>Q307*MoM!V307/100*$A307</f>
        <v>2.4897942852011901</v>
      </c>
      <c r="S307" s="327">
        <f>IF($A307=1,INDEX('2024'!$B:$B,MATCH(Веса!D307,'2024'!$A:$A,0)),0)</f>
        <v>2.2370000000000001</v>
      </c>
      <c r="T307" s="326">
        <f>S307*MoM!X307/100*$A307</f>
        <v>2.2531064000000001</v>
      </c>
      <c r="U307" s="326">
        <f>T307*MoM!Y307/100*$A307</f>
        <v>2.2488254978400004</v>
      </c>
      <c r="V307" s="326">
        <f>U307*MoM!Z307/100*$A307</f>
        <v>2.2562466219828723</v>
      </c>
      <c r="W307" s="326">
        <f>V307*MoM!AA307/100*$A307</f>
        <v>2.2706866003635628</v>
      </c>
      <c r="X307" s="326">
        <f>W307*MoM!AB307/100*$A307</f>
        <v>2.2650098838626538</v>
      </c>
      <c r="Y307" s="326">
        <f>X307*MoM!AC307/100*$A307</f>
        <v>2.2557233433388166</v>
      </c>
      <c r="Z307" s="326">
        <f>Y307*MoM!AD307/100*$A307</f>
        <v>2.2631672303718346</v>
      </c>
      <c r="AA307" s="326">
        <f>Z307*MoM!AE307/100*$A307</f>
        <v>2.2697304153399132</v>
      </c>
      <c r="AB307" s="326">
        <f>AA307*MoM!AF307/100*$A307</f>
        <v>2.2715461996721853</v>
      </c>
      <c r="AC307" s="326">
        <f>AB307*MoM!AG307/100*$A307</f>
        <v>2.2906271877494317</v>
      </c>
      <c r="AD307" s="326">
        <f>AC307*MoM!AH307/100*$A307</f>
        <v>2.2828390553110838</v>
      </c>
      <c r="AE307" s="327">
        <f>IF($A307=1,INDEX('2025'!$C:$C,MATCH(Веса!$E307,'2025'!$B:$B,0)),0)</f>
        <v>2.117</v>
      </c>
      <c r="AF307" s="326">
        <f>AE307*MoM!AJ307/100*$A307</f>
        <v>2.1227159000000002</v>
      </c>
      <c r="AG307" s="326">
        <f>AF307*MoM!AK307/100*$A307</f>
        <v>2.11082869096</v>
      </c>
      <c r="AH307" s="326">
        <f>AG307*MoM!AL307/100*$A307</f>
        <v>2.0926755642177439</v>
      </c>
      <c r="AI307" s="326">
        <f>AH307*MoM!AM307/100*$A307</f>
        <v>2.0654707818829134</v>
      </c>
      <c r="AJ307" s="326">
        <f>AI307*MoM!AN307/100*$A307</f>
        <v>2.0499797510187916</v>
      </c>
      <c r="AK307" s="326">
        <f>AJ307*MoM!AO307/100*$A307</f>
        <v>2.0331699170604374</v>
      </c>
      <c r="AL307" s="326">
        <f>AK307*MoM!AP307/100*$A307</f>
        <v>2.015887972765424</v>
      </c>
      <c r="AM307" s="326">
        <f>AL307*MoM!AQ307/100*$A307</f>
        <v>2.002179934550619</v>
      </c>
      <c r="AN307" s="326">
        <f>AM307*MoM!AR307/100*$A307</f>
        <v>1.9953725227731467</v>
      </c>
      <c r="AO307" s="326">
        <f>AN307*MoM!AS307/100*$A307</f>
        <v>1.9869919581774993</v>
      </c>
      <c r="AP307" s="326">
        <f>AO307*MoM!AT307/100*$A307</f>
        <v>1.9963308203809336</v>
      </c>
      <c r="AQ307" s="327">
        <f>IF($A307=1,INDEX('2026'!$C:$C, MATCH(Веса!$F307,'2026'!$B:$B,0)),0)</f>
        <v>2.2200000000000002</v>
      </c>
      <c r="AR307" s="326">
        <f>AQ307*MoM!AV307/100*$A307</f>
        <v>2.225994</v>
      </c>
      <c r="AS307" s="326">
        <f>AR307*MoM!AW307/100*$A307</f>
        <v>2.2308911868000001</v>
      </c>
      <c r="AT307" s="326">
        <f>AS307*MoM!AX307/100*$A307</f>
        <v>2.2393685733098398</v>
      </c>
      <c r="AU307" s="326">
        <f>AT307*MoM!AY307/100*$A307</f>
        <v>2.2418318787404807</v>
      </c>
    </row>
    <row r="308" spans="1:47" x14ac:dyDescent="0.45">
      <c r="A308" s="326">
        <f>IF(ToSep25!AZ308=0,0,1)</f>
        <v>1</v>
      </c>
      <c r="B308" s="202" t="s">
        <v>307</v>
      </c>
      <c r="C308" s="202" t="s">
        <v>307</v>
      </c>
      <c r="D308" s="202" t="s">
        <v>307</v>
      </c>
      <c r="E308" s="202" t="s">
        <v>307</v>
      </c>
      <c r="F308" s="202" t="s">
        <v>307</v>
      </c>
      <c r="G308" s="327">
        <f>IF($A308=1,INDEX('2023'!$C:$C,MATCH(Веса!$C308,'2023'!$B:$B,0)),0)</f>
        <v>0.83399999999999996</v>
      </c>
      <c r="H308" s="326">
        <f>G308*MoM!L308/100*$A308</f>
        <v>0.82791179999999998</v>
      </c>
      <c r="I308" s="326">
        <f>H308*MoM!M308/100*$A308</f>
        <v>0.82029501143999994</v>
      </c>
      <c r="J308" s="326">
        <f>I308*MoM!N308/100*$A308</f>
        <v>0.81504512336678392</v>
      </c>
      <c r="K308" s="326">
        <f>J308*MoM!O308/100*$A308</f>
        <v>0.81602317751482401</v>
      </c>
      <c r="L308" s="326">
        <f>K308*MoM!P308/100*$A308</f>
        <v>0.82100091889766447</v>
      </c>
      <c r="M308" s="326">
        <f>L308*MoM!Q308/100*$A308</f>
        <v>0.82420282248136534</v>
      </c>
      <c r="N308" s="326">
        <f>M308*MoM!R308/100*$A308</f>
        <v>0.8285710974405166</v>
      </c>
      <c r="O308" s="326">
        <f>N308*MoM!S308/100*$A308</f>
        <v>0.83304538136669548</v>
      </c>
      <c r="P308" s="326">
        <f>O308*MoM!T308/100*$A308</f>
        <v>0.84279201232868584</v>
      </c>
      <c r="Q308" s="326">
        <f>P308*MoM!U308/100*$A308</f>
        <v>0.85290551647663004</v>
      </c>
      <c r="R308" s="326">
        <f>Q308*MoM!V308/100*$A308</f>
        <v>0.85827882123043286</v>
      </c>
      <c r="S308" s="327">
        <f>IF($A308=1,INDEX('2024'!$B:$B,MATCH(Веса!D308,'2024'!$A:$A,0)),0)</f>
        <v>0.78900000000000003</v>
      </c>
      <c r="T308" s="326">
        <f>S308*MoM!X308/100*$A308</f>
        <v>0.79373400000000005</v>
      </c>
      <c r="U308" s="326">
        <f>T308*MoM!Y308/100*$A308</f>
        <v>0.79968700500000012</v>
      </c>
      <c r="V308" s="326">
        <f>U308*MoM!Z308/100*$A308</f>
        <v>0.80384537742600004</v>
      </c>
      <c r="W308" s="326">
        <f>V308*MoM!AA308/100*$A308</f>
        <v>0.80979383321895237</v>
      </c>
      <c r="X308" s="326">
        <f>W308*MoM!AB308/100*$A308</f>
        <v>0.81408574053501281</v>
      </c>
      <c r="Y308" s="326">
        <f>X308*MoM!AC308/100*$A308</f>
        <v>0.81538827771986877</v>
      </c>
      <c r="Z308" s="326">
        <f>Y308*MoM!AD308/100*$A308</f>
        <v>0.81758982606971242</v>
      </c>
      <c r="AA308" s="326">
        <f>Z308*MoM!AE308/100*$A308</f>
        <v>0.82118722130441912</v>
      </c>
      <c r="AB308" s="326">
        <f>AA308*MoM!AF308/100*$A308</f>
        <v>0.82595010718798478</v>
      </c>
      <c r="AC308" s="326">
        <f>AB308*MoM!AG308/100*$A308</f>
        <v>0.83726562365646018</v>
      </c>
      <c r="AD308" s="326">
        <f>AC308*MoM!AH308/100*$A308</f>
        <v>0.84421492833280876</v>
      </c>
      <c r="AE308" s="327">
        <f>IF($A308=1,INDEX('2025'!$C:$C,MATCH(Веса!$E308,'2025'!$B:$B,0)),0)</f>
        <v>0.85199999999999998</v>
      </c>
      <c r="AF308" s="326">
        <f>AE308*MoM!AJ308/100*$A308</f>
        <v>0.85506720000000003</v>
      </c>
      <c r="AG308" s="326">
        <f>AF308*MoM!AK308/100*$A308</f>
        <v>0.85780341503999991</v>
      </c>
      <c r="AH308" s="326">
        <f>AG308*MoM!AL308/100*$A308</f>
        <v>0.86243555348121592</v>
      </c>
      <c r="AI308" s="326">
        <f>AH308*MoM!AM308/100*$A308</f>
        <v>0.8647641294756151</v>
      </c>
      <c r="AJ308" s="326">
        <f>AI308*MoM!AN308/100*$A308</f>
        <v>0.86511003512740547</v>
      </c>
      <c r="AK308" s="326">
        <f>AJ308*MoM!AO308/100*$A308</f>
        <v>0.86009239692366646</v>
      </c>
      <c r="AL308" s="326">
        <f>AK308*MoM!AP308/100*$A308</f>
        <v>0.85888826756797332</v>
      </c>
      <c r="AM308" s="326">
        <f>AL308*MoM!AQ308/100*$A308</f>
        <v>0.85759993516662136</v>
      </c>
      <c r="AN308" s="326">
        <f>AM308*MoM!AR308/100*$A308</f>
        <v>0.86248825479707103</v>
      </c>
      <c r="AO308" s="326">
        <f>AN308*MoM!AS308/100*$A308</f>
        <v>0.86792193080229252</v>
      </c>
      <c r="AP308" s="326">
        <f>AO308*MoM!AT308/100*$A308</f>
        <v>0.86471061965832408</v>
      </c>
      <c r="AQ308" s="327">
        <f>IF($A308=1,INDEX('2026'!$C:$C, MATCH(Веса!$F308,'2026'!$B:$B,0)),0)</f>
        <v>0.51600000000000001</v>
      </c>
      <c r="AR308" s="326">
        <f>AQ308*MoM!AV308/100*$A308</f>
        <v>0.51806400000000008</v>
      </c>
      <c r="AS308" s="326">
        <f>AR308*MoM!AW308/100*$A308</f>
        <v>0.51889290240000008</v>
      </c>
      <c r="AT308" s="326">
        <f>AS308*MoM!AX308/100*$A308</f>
        <v>0.51863345594880006</v>
      </c>
      <c r="AU308" s="326">
        <f>AT308*MoM!AY308/100*$A308</f>
        <v>0.51935954278712837</v>
      </c>
    </row>
    <row r="309" spans="1:47" x14ac:dyDescent="0.45">
      <c r="A309" s="326">
        <f>IF(ToSep25!AZ309=0,0,1)</f>
        <v>1</v>
      </c>
      <c r="B309" s="202" t="s">
        <v>308</v>
      </c>
      <c r="C309" s="202" t="s">
        <v>308</v>
      </c>
      <c r="D309" s="202" t="s">
        <v>308</v>
      </c>
      <c r="E309" s="202" t="s">
        <v>308</v>
      </c>
      <c r="F309" s="202" t="s">
        <v>308</v>
      </c>
      <c r="G309" s="327">
        <f>IF($A309=1,INDEX('2023'!$C:$C,MATCH(Веса!$C309,'2023'!$B:$B,0)),0)</f>
        <v>8.3000000000000004E-2</v>
      </c>
      <c r="H309" s="326">
        <f>G309*MoM!L309/100*$A309</f>
        <v>8.221980000000001E-2</v>
      </c>
      <c r="I309" s="326">
        <f>H309*MoM!M309/100*$A309</f>
        <v>8.1512709720000007E-2</v>
      </c>
      <c r="J309" s="326">
        <f>I309*MoM!N309/100*$A309</f>
        <v>8.1341533029588006E-2</v>
      </c>
      <c r="K309" s="326">
        <f>J309*MoM!O309/100*$A309</f>
        <v>8.1146313350316995E-2</v>
      </c>
      <c r="L309" s="326">
        <f>K309*MoM!P309/100*$A309</f>
        <v>8.1300491345682596E-2</v>
      </c>
      <c r="M309" s="326">
        <f>L309*MoM!Q309/100*$A309</f>
        <v>8.1650083458469039E-2</v>
      </c>
      <c r="N309" s="326">
        <f>M309*MoM!R309/100*$A309</f>
        <v>8.2246129067715862E-2</v>
      </c>
      <c r="O309" s="326">
        <f>N309*MoM!S309/100*$A309</f>
        <v>8.2780728906656012E-2</v>
      </c>
      <c r="P309" s="326">
        <f>O309*MoM!T309/100*$A309</f>
        <v>8.297112458314132E-2</v>
      </c>
      <c r="Q309" s="326">
        <f>P309*MoM!U309/100*$A309</f>
        <v>8.3095581270016025E-2</v>
      </c>
      <c r="R309" s="326">
        <f>Q309*MoM!V309/100*$A309</f>
        <v>8.3884989292081186E-2</v>
      </c>
      <c r="S309" s="327">
        <f>IF($A309=1,INDEX('2024'!$B:$B,MATCH(Веса!D309,'2024'!$A:$A,0)),0)</f>
        <v>7.0999999999999994E-2</v>
      </c>
      <c r="T309" s="326">
        <f>S309*MoM!X309/100*$A309</f>
        <v>7.1362099999999998E-2</v>
      </c>
      <c r="U309" s="326">
        <f>T309*MoM!Y309/100*$A309</f>
        <v>7.2204172780000006E-2</v>
      </c>
      <c r="V309" s="326">
        <f>U309*MoM!Z309/100*$A309</f>
        <v>7.2536311974787993E-2</v>
      </c>
      <c r="W309" s="326">
        <f>V309*MoM!AA309/100*$A309</f>
        <v>7.2398492982035892E-2</v>
      </c>
      <c r="X309" s="326">
        <f>W309*MoM!AB309/100*$A309</f>
        <v>7.2630168159578401E-2</v>
      </c>
      <c r="Y309" s="326">
        <f>X309*MoM!AC309/100*$A309</f>
        <v>7.3029634084456077E-2</v>
      </c>
      <c r="Z309" s="326">
        <f>Y309*MoM!AD309/100*$A309</f>
        <v>7.2817848145611153E-2</v>
      </c>
      <c r="AA309" s="326">
        <f>Z309*MoM!AE309/100*$A309</f>
        <v>7.2832411715240269E-2</v>
      </c>
      <c r="AB309" s="326">
        <f>AA309*MoM!AF309/100*$A309</f>
        <v>7.3036342468042942E-2</v>
      </c>
      <c r="AC309" s="326">
        <f>AB309*MoM!AG309/100*$A309</f>
        <v>7.3489167791344817E-2</v>
      </c>
      <c r="AD309" s="326">
        <f>AC309*MoM!AH309/100*$A309</f>
        <v>7.390805604775548E-2</v>
      </c>
      <c r="AE309" s="327">
        <f>IF($A309=1,INDEX('2025'!$C:$C,MATCH(Веса!$E309,'2025'!$B:$B,0)),0)</f>
        <v>7.6999999999999999E-2</v>
      </c>
      <c r="AF309" s="326">
        <f>AE309*MoM!AJ309/100*$A309</f>
        <v>7.7061599999999994E-2</v>
      </c>
      <c r="AG309" s="326">
        <f>AF309*MoM!AK309/100*$A309</f>
        <v>7.6976832240000001E-2</v>
      </c>
      <c r="AH309" s="326">
        <f>AG309*MoM!AL309/100*$A309</f>
        <v>7.6992227606447999E-2</v>
      </c>
      <c r="AI309" s="326">
        <f>AH309*MoM!AM309/100*$A309</f>
        <v>7.7061520611293802E-2</v>
      </c>
      <c r="AJ309" s="326">
        <f>AI309*MoM!AN309/100*$A309</f>
        <v>7.6776392985032013E-2</v>
      </c>
      <c r="AK309" s="326">
        <f>AJ309*MoM!AO309/100*$A309</f>
        <v>7.6668906034852963E-2</v>
      </c>
      <c r="AL309" s="326">
        <f>AK309*MoM!AP309/100*$A309</f>
        <v>7.7052250565027236E-2</v>
      </c>
      <c r="AM309" s="326">
        <f>AL309*MoM!AQ309/100*$A309</f>
        <v>7.7075366240196744E-2</v>
      </c>
      <c r="AN309" s="326">
        <f>AM309*MoM!AR309/100*$A309</f>
        <v>7.6327735187666834E-2</v>
      </c>
      <c r="AO309" s="326">
        <f>AN309*MoM!AS309/100*$A309</f>
        <v>7.6381164602298199E-2</v>
      </c>
      <c r="AP309" s="326">
        <f>AO309*MoM!AT309/100*$A309</f>
        <v>7.6816537240531294E-2</v>
      </c>
      <c r="AQ309" s="327">
        <f>IF($A309=1,INDEX('2026'!$C:$C, MATCH(Веса!$F309,'2026'!$B:$B,0)),0)</f>
        <v>7.5999999999999998E-2</v>
      </c>
      <c r="AR309" s="326">
        <f>AQ309*MoM!AV309/100*$A309</f>
        <v>7.6866400000000001E-2</v>
      </c>
      <c r="AS309" s="326">
        <f>AR309*MoM!AW309/100*$A309</f>
        <v>7.7473644559999999E-2</v>
      </c>
      <c r="AT309" s="326">
        <f>AS309*MoM!AX309/100*$A309</f>
        <v>7.710177106611199E-2</v>
      </c>
      <c r="AU309" s="326">
        <f>AT309*MoM!AY309/100*$A309</f>
        <v>7.6484956897583098E-2</v>
      </c>
    </row>
    <row r="310" spans="1:47" x14ac:dyDescent="0.45">
      <c r="A310" s="326">
        <f>IF(ToSep25!AZ310=0,0,1)</f>
        <v>1</v>
      </c>
      <c r="B310" s="202" t="s">
        <v>309</v>
      </c>
      <c r="C310" s="202" t="s">
        <v>309</v>
      </c>
      <c r="D310" s="202" t="s">
        <v>309</v>
      </c>
      <c r="E310" s="202" t="s">
        <v>309</v>
      </c>
      <c r="F310" s="202" t="s">
        <v>309</v>
      </c>
      <c r="G310" s="327">
        <f>IF($A310=1,INDEX('2023'!$C:$C,MATCH(Веса!$C310,'2023'!$B:$B,0)),0)</f>
        <v>0.14000000000000001</v>
      </c>
      <c r="H310" s="326">
        <f>G310*MoM!L310/100*$A310</f>
        <v>0.14049</v>
      </c>
      <c r="I310" s="326">
        <f>H310*MoM!M310/100*$A310</f>
        <v>0.14190894900000001</v>
      </c>
      <c r="J310" s="326">
        <f>I310*MoM!N310/100*$A310</f>
        <v>0.1425049665858</v>
      </c>
      <c r="K310" s="326">
        <f>J310*MoM!O310/100*$A310</f>
        <v>0.14291823098889883</v>
      </c>
      <c r="L310" s="326">
        <f>K310*MoM!P310/100*$A310</f>
        <v>0.14287535551960218</v>
      </c>
      <c r="M310" s="326">
        <f>L310*MoM!Q310/100*$A310</f>
        <v>0.14350400708388841</v>
      </c>
      <c r="N310" s="326">
        <f>M310*MoM!R310/100*$A310</f>
        <v>0.14407802311222398</v>
      </c>
      <c r="O310" s="326">
        <f>N310*MoM!S310/100*$A310</f>
        <v>0.14471196641391776</v>
      </c>
      <c r="P310" s="326">
        <f>O310*MoM!T310/100*$A310</f>
        <v>0.14537764145942178</v>
      </c>
      <c r="Q310" s="326">
        <f>P310*MoM!U310/100*$A310</f>
        <v>0.14622083177988643</v>
      </c>
      <c r="R310" s="326">
        <f>Q310*MoM!V310/100*$A310</f>
        <v>0.14699580218831984</v>
      </c>
      <c r="S310" s="327">
        <f>IF($A310=1,INDEX('2024'!$B:$B,MATCH(Веса!D310,'2024'!$A:$A,0)),0)</f>
        <v>0.13700000000000001</v>
      </c>
      <c r="T310" s="326">
        <f>S310*MoM!X310/100*$A310</f>
        <v>0.13731510000000002</v>
      </c>
      <c r="U310" s="326">
        <f>T310*MoM!Y310/100*$A310</f>
        <v>0.13850974137000002</v>
      </c>
      <c r="V310" s="326">
        <f>U310*MoM!Z310/100*$A310</f>
        <v>0.13903607838720602</v>
      </c>
      <c r="W310" s="326">
        <f>V310*MoM!AA310/100*$A310</f>
        <v>0.14023178866133601</v>
      </c>
      <c r="X310" s="326">
        <f>W310*MoM!AB310/100*$A310</f>
        <v>0.14089087806804429</v>
      </c>
      <c r="Y310" s="326">
        <f>X310*MoM!AC310/100*$A310</f>
        <v>0.14089087806804429</v>
      </c>
      <c r="Z310" s="326">
        <f>Y310*MoM!AD310/100*$A310</f>
        <v>0.14129946161444162</v>
      </c>
      <c r="AA310" s="326">
        <f>Z310*MoM!AE310/100*$A310</f>
        <v>0.14192117924554515</v>
      </c>
      <c r="AB310" s="326">
        <f>AA310*MoM!AF310/100*$A310</f>
        <v>0.14257401667007463</v>
      </c>
      <c r="AC310" s="326">
        <f>AB310*MoM!AG310/100*$A310</f>
        <v>0.14334391636009303</v>
      </c>
      <c r="AD310" s="326">
        <f>AC310*MoM!AH310/100*$A310</f>
        <v>0.14378828250080933</v>
      </c>
      <c r="AE310" s="327">
        <f>IF($A310=1,INDEX('2025'!$C:$C,MATCH(Веса!$E310,'2025'!$B:$B,0)),0)</f>
        <v>0.124</v>
      </c>
      <c r="AF310" s="326">
        <f>AE310*MoM!AJ310/100*$A310</f>
        <v>0.1249672</v>
      </c>
      <c r="AG310" s="326">
        <f>AF310*MoM!AK310/100*$A310</f>
        <v>0.12585446712000001</v>
      </c>
      <c r="AH310" s="326">
        <f>AG310*MoM!AL310/100*$A310</f>
        <v>0.126634764816144</v>
      </c>
      <c r="AI310" s="326">
        <f>AH310*MoM!AM310/100*$A310</f>
        <v>0.12730592906966956</v>
      </c>
      <c r="AJ310" s="326">
        <f>AI310*MoM!AN310/100*$A310</f>
        <v>0.12776423041432039</v>
      </c>
      <c r="AK310" s="326">
        <f>AJ310*MoM!AO310/100*$A310</f>
        <v>0.1286074743350549</v>
      </c>
      <c r="AL310" s="326">
        <f>AK310*MoM!AP310/100*$A310</f>
        <v>0.12922479021186317</v>
      </c>
      <c r="AM310" s="326">
        <f>AL310*MoM!AQ310/100*$A310</f>
        <v>0.13020689861747334</v>
      </c>
      <c r="AN310" s="326">
        <f>AM310*MoM!AR310/100*$A310</f>
        <v>0.13096209862945468</v>
      </c>
      <c r="AO310" s="326">
        <f>AN310*MoM!AS310/100*$A310</f>
        <v>0.13115854177739888</v>
      </c>
      <c r="AP310" s="326">
        <f>AO310*MoM!AT310/100*$A310</f>
        <v>0.1317618710695749</v>
      </c>
      <c r="AQ310" s="327">
        <f>IF($A310=1,INDEX('2026'!$C:$C, MATCH(Веса!$F310,'2026'!$B:$B,0)),0)</f>
        <v>0.13100000000000001</v>
      </c>
      <c r="AR310" s="326">
        <f>AQ310*MoM!AV310/100*$A310</f>
        <v>0.13231000000000001</v>
      </c>
      <c r="AS310" s="326">
        <f>AR310*MoM!AW310/100*$A310</f>
        <v>0.13354048300000002</v>
      </c>
      <c r="AT310" s="326">
        <f>AS310*MoM!AX310/100*$A310</f>
        <v>0.13492930402320003</v>
      </c>
      <c r="AU310" s="326">
        <f>AT310*MoM!AY310/100*$A310</f>
        <v>0.13522614849205106</v>
      </c>
    </row>
    <row r="311" spans="1:47" ht="31.5" x14ac:dyDescent="0.5">
      <c r="A311" s="326">
        <f>IF(ToSep25!AZ311=0,0,1)</f>
        <v>1</v>
      </c>
      <c r="B311" s="202" t="s">
        <v>310</v>
      </c>
      <c r="C311" s="202" t="s">
        <v>310</v>
      </c>
      <c r="D311" s="202" t="s">
        <v>310</v>
      </c>
      <c r="E311" s="202" t="s">
        <v>310</v>
      </c>
      <c r="F311" s="274" t="s">
        <v>459</v>
      </c>
      <c r="G311" s="327">
        <f>IF($A311=1,INDEX('2023'!$C:$C,MATCH(Веса!$C311,'2023'!$B:$B,0)),0)</f>
        <v>7.0000000000000001E-3</v>
      </c>
      <c r="H311" s="326">
        <f>G311*MoM!L311/100*$A311</f>
        <v>7.0007000000000012E-3</v>
      </c>
      <c r="I311" s="326">
        <f>H311*MoM!M311/100*$A311</f>
        <v>6.9915990900000016E-3</v>
      </c>
      <c r="J311" s="326">
        <f>I311*MoM!N311/100*$A311</f>
        <v>7.0097772476340019E-3</v>
      </c>
      <c r="K311" s="326">
        <f>J311*MoM!O311/100*$A311</f>
        <v>6.9985616040377872E-3</v>
      </c>
      <c r="L311" s="326">
        <f>K311*MoM!P311/100*$A311</f>
        <v>6.8753869198067219E-3</v>
      </c>
      <c r="M311" s="326">
        <f>L311*MoM!Q311/100*$A311</f>
        <v>6.8265716726760954E-3</v>
      </c>
      <c r="N311" s="326">
        <f>M311*MoM!R311/100*$A311</f>
        <v>6.8231583868397574E-3</v>
      </c>
      <c r="O311" s="326">
        <f>N311*MoM!S311/100*$A311</f>
        <v>6.8422632303229095E-3</v>
      </c>
      <c r="P311" s="326">
        <f>O311*MoM!T311/100*$A311</f>
        <v>6.878527225443621E-3</v>
      </c>
      <c r="Q311" s="326">
        <f>P311*MoM!U311/100*$A311</f>
        <v>6.9658845212067543E-3</v>
      </c>
      <c r="R311" s="326">
        <f>Q311*MoM!V311/100*$A311</f>
        <v>7.0466887816527527E-3</v>
      </c>
      <c r="S311" s="327">
        <f>IF($A311=1,INDEX('2024'!$B:$B,MATCH(Веса!D311,'2024'!$A:$A,0)),0)</f>
        <v>7.0000000000000001E-3</v>
      </c>
      <c r="T311" s="326">
        <f>S311*MoM!X311/100*$A311</f>
        <v>7.1722000000000001E-3</v>
      </c>
      <c r="U311" s="326">
        <f>T311*MoM!Y311/100*$A311</f>
        <v>7.2302948200000001E-3</v>
      </c>
      <c r="V311" s="326">
        <f>U311*MoM!Z311/100*$A311</f>
        <v>7.2664462940999998E-3</v>
      </c>
      <c r="W311" s="326">
        <f>V311*MoM!AA311/100*$A311</f>
        <v>7.2976920131646306E-3</v>
      </c>
      <c r="X311" s="326">
        <f>W311*MoM!AB311/100*$A311</f>
        <v>7.3232339352107068E-3</v>
      </c>
      <c r="Y311" s="326">
        <f>X311*MoM!AC311/100*$A311</f>
        <v>7.3386127264746491E-3</v>
      </c>
      <c r="Z311" s="326">
        <f>Y311*MoM!AD311/100*$A311</f>
        <v>7.3606285646540728E-3</v>
      </c>
      <c r="AA311" s="326">
        <f>Z311*MoM!AE311/100*$A311</f>
        <v>7.3429630560989034E-3</v>
      </c>
      <c r="AB311" s="326">
        <f>AA311*MoM!AF311/100*$A311</f>
        <v>7.3422287597932935E-3</v>
      </c>
      <c r="AC311" s="326">
        <f>AB311*MoM!AG311/100*$A311</f>
        <v>7.3370891996614382E-3</v>
      </c>
      <c r="AD311" s="326">
        <f>AC311*MoM!AH311/100*$A311</f>
        <v>7.364970138620152E-3</v>
      </c>
      <c r="AE311" s="327">
        <f>IF($A311=1,INDEX('2025'!$C:$C,MATCH(Веса!$E311,'2025'!$B:$B,0)),0)</f>
        <v>7.0000000000000001E-3</v>
      </c>
      <c r="AF311" s="326">
        <f>AE311*MoM!AJ311/100*$A311</f>
        <v>6.9754999999999999E-3</v>
      </c>
      <c r="AG311" s="326">
        <f>AF311*MoM!AK311/100*$A311</f>
        <v>6.9448078000000002E-3</v>
      </c>
      <c r="AH311" s="326">
        <f>AG311*MoM!AL311/100*$A311</f>
        <v>6.9982828200599997E-3</v>
      </c>
      <c r="AI311" s="326">
        <f>AH311*MoM!AM311/100*$A311</f>
        <v>7.0843616987467384E-3</v>
      </c>
      <c r="AJ311" s="326">
        <f>AI311*MoM!AN311/100*$A311</f>
        <v>7.0340627306856376E-3</v>
      </c>
      <c r="AK311" s="326">
        <f>AJ311*MoM!AO311/100*$A311</f>
        <v>7.0650126067006548E-3</v>
      </c>
      <c r="AL311" s="326">
        <f>AK311*MoM!AP311/100*$A311</f>
        <v>7.0183835234964307E-3</v>
      </c>
      <c r="AM311" s="326">
        <f>AL311*MoM!AQ311/100*$A311</f>
        <v>7.0247000686675777E-3</v>
      </c>
      <c r="AN311" s="326">
        <f>AM311*MoM!AR311/100*$A311</f>
        <v>7.0268074786881789E-3</v>
      </c>
      <c r="AO311" s="326">
        <f>AN311*MoM!AS311/100*$A311</f>
        <v>7.0176726289658846E-3</v>
      </c>
      <c r="AP311" s="326">
        <f>AO311*MoM!AT311/100*$A311</f>
        <v>7.0120584908627114E-3</v>
      </c>
      <c r="AQ311" s="327">
        <f>IF($A311=1,INDEX('2026'!$C:$C, MATCH(Веса!$F311,'2026'!$B:$B,0)),0)</f>
        <v>6.0000000000000001E-3</v>
      </c>
      <c r="AR311" s="326">
        <f>AQ311*MoM!AV311/100*$A311</f>
        <v>6.0066E-3</v>
      </c>
      <c r="AS311" s="326">
        <f>AR311*MoM!AW311/100*$A311</f>
        <v>5.9765670000000003E-3</v>
      </c>
      <c r="AT311" s="326">
        <f>AS311*MoM!AX311/100*$A311</f>
        <v>6.0411139236000002E-3</v>
      </c>
      <c r="AU311" s="326">
        <f>AT311*MoM!AY311/100*$A311</f>
        <v>6.0900469463811601E-3</v>
      </c>
    </row>
    <row r="312" spans="1:47" ht="26.25" x14ac:dyDescent="0.45">
      <c r="A312" s="326">
        <f>IF(ToSep25!AZ312=0,0,1)</f>
        <v>1</v>
      </c>
      <c r="B312" s="202" t="s">
        <v>311</v>
      </c>
      <c r="C312" s="202" t="s">
        <v>311</v>
      </c>
      <c r="D312" s="202" t="s">
        <v>311</v>
      </c>
      <c r="E312" s="202" t="s">
        <v>311</v>
      </c>
      <c r="F312" s="202" t="s">
        <v>311</v>
      </c>
      <c r="G312" s="327">
        <f>IF($A312=1,INDEX('2023'!$C:$C,MATCH(Веса!$C312,'2023'!$B:$B,0)),0)</f>
        <v>0.05</v>
      </c>
      <c r="H312" s="326">
        <f>G312*MoM!L312/100*$A312</f>
        <v>5.008E-2</v>
      </c>
      <c r="I312" s="326">
        <f>H312*MoM!M312/100*$A312</f>
        <v>5.0470623999999999E-2</v>
      </c>
      <c r="J312" s="326">
        <f>I312*MoM!N312/100*$A312</f>
        <v>5.0273788566399996E-2</v>
      </c>
      <c r="K312" s="326">
        <f>J312*MoM!O312/100*$A312</f>
        <v>4.9836406605872317E-2</v>
      </c>
      <c r="L312" s="326">
        <f>K312*MoM!P312/100*$A312</f>
        <v>4.9726766511339393E-2</v>
      </c>
      <c r="M312" s="326">
        <f>L312*MoM!Q312/100*$A312</f>
        <v>4.9706875804734853E-2</v>
      </c>
      <c r="N312" s="326">
        <f>M312*MoM!R312/100*$A312</f>
        <v>4.9602491365544912E-2</v>
      </c>
      <c r="O312" s="326">
        <f>N312*MoM!S312/100*$A312</f>
        <v>4.9617372112954576E-2</v>
      </c>
      <c r="P312" s="326">
        <f>O312*MoM!T312/100*$A312</f>
        <v>4.9984540666590437E-2</v>
      </c>
      <c r="Q312" s="326">
        <f>P312*MoM!U312/100*$A312</f>
        <v>5.0019529845057045E-2</v>
      </c>
      <c r="R312" s="326">
        <f>Q312*MoM!V312/100*$A312</f>
        <v>5.0429689989786509E-2</v>
      </c>
      <c r="S312" s="327">
        <f>IF($A312=1,INDEX('2024'!$B:$B,MATCH(Веса!D312,'2024'!$A:$A,0)),0)</f>
        <v>4.4999999999999998E-2</v>
      </c>
      <c r="T312" s="326">
        <f>S312*MoM!X312/100*$A312</f>
        <v>4.5926999999999996E-2</v>
      </c>
      <c r="U312" s="326">
        <f>T312*MoM!Y312/100*$A312</f>
        <v>4.6294415999999998E-2</v>
      </c>
      <c r="V312" s="326">
        <f>U312*MoM!Z312/100*$A312</f>
        <v>4.6558294171199999E-2</v>
      </c>
      <c r="W312" s="326">
        <f>V312*MoM!AA312/100*$A312</f>
        <v>4.6921448865735363E-2</v>
      </c>
      <c r="X312" s="326">
        <f>W312*MoM!AB312/100*$A312</f>
        <v>4.7489198397010754E-2</v>
      </c>
      <c r="Y312" s="326">
        <f>X312*MoM!AC312/100*$A312</f>
        <v>4.7641163831881182E-2</v>
      </c>
      <c r="Z312" s="326">
        <f>Y312*MoM!AD312/100*$A312</f>
        <v>4.7707861461245817E-2</v>
      </c>
      <c r="AA312" s="326">
        <f>Z312*MoM!AE312/100*$A312</f>
        <v>4.7602904166031079E-2</v>
      </c>
      <c r="AB312" s="326">
        <f>AA312*MoM!AF312/100*$A312</f>
        <v>4.7564821842698252E-2</v>
      </c>
      <c r="AC312" s="326">
        <f>AB312*MoM!AG312/100*$A312</f>
        <v>4.7678977415120727E-2</v>
      </c>
      <c r="AD312" s="326">
        <f>AC312*MoM!AH312/100*$A312</f>
        <v>4.7926908097679355E-2</v>
      </c>
      <c r="AE312" s="327">
        <f>IF($A312=1,INDEX('2025'!$C:$C,MATCH(Веса!$E312,'2025'!$B:$B,0)),0)</f>
        <v>4.3999999999999997E-2</v>
      </c>
      <c r="AF312" s="326">
        <f>AE312*MoM!AJ312/100*$A312</f>
        <v>4.4409200000000003E-2</v>
      </c>
      <c r="AG312" s="326">
        <f>AF312*MoM!AK312/100*$A312</f>
        <v>4.4493577480000004E-2</v>
      </c>
      <c r="AH312" s="326">
        <f>AG312*MoM!AL312/100*$A312</f>
        <v>4.4671551789920008E-2</v>
      </c>
      <c r="AI312" s="326">
        <f>AH312*MoM!AM312/100*$A312</f>
        <v>4.4845770841900695E-2</v>
      </c>
      <c r="AJ312" s="326">
        <f>AI312*MoM!AN312/100*$A312</f>
        <v>4.5101391735699527E-2</v>
      </c>
      <c r="AK312" s="326">
        <f>AJ312*MoM!AO312/100*$A312</f>
        <v>4.5128452570740947E-2</v>
      </c>
      <c r="AL312" s="326">
        <f>AK312*MoM!AP312/100*$A312</f>
        <v>4.5101375499198501E-2</v>
      </c>
      <c r="AM312" s="326">
        <f>AL312*MoM!AQ312/100*$A312</f>
        <v>4.4997642335550342E-2</v>
      </c>
      <c r="AN312" s="326">
        <f>AM312*MoM!AR312/100*$A312</f>
        <v>4.4988642807083236E-2</v>
      </c>
      <c r="AO312" s="326">
        <f>AN312*MoM!AS312/100*$A312</f>
        <v>4.5069622364135989E-2</v>
      </c>
      <c r="AP312" s="326">
        <f>AO312*MoM!AT312/100*$A312</f>
        <v>4.5015538817299028E-2</v>
      </c>
      <c r="AQ312" s="327">
        <f>IF($A312=1,INDEX('2026'!$C:$C, MATCH(Веса!$F312,'2026'!$B:$B,0)),0)</f>
        <v>4.2999999999999997E-2</v>
      </c>
      <c r="AR312" s="326">
        <f>AQ312*MoM!AV312/100*$A312</f>
        <v>4.3318199999999994E-2</v>
      </c>
      <c r="AS312" s="326">
        <f>AR312*MoM!AW312/100*$A312</f>
        <v>4.3365850019999999E-2</v>
      </c>
      <c r="AT312" s="326">
        <f>AS312*MoM!AX312/100*$A312</f>
        <v>4.3136011014894005E-2</v>
      </c>
      <c r="AU312" s="326">
        <f>AT312*MoM!AY312/100*$A312</f>
        <v>4.3813246387827832E-2</v>
      </c>
    </row>
    <row r="313" spans="1:47" x14ac:dyDescent="0.45">
      <c r="A313" s="326">
        <f>IF(ToSep25!AZ313=0,0,1)</f>
        <v>1</v>
      </c>
      <c r="B313" s="202" t="s">
        <v>312</v>
      </c>
      <c r="C313" s="202" t="s">
        <v>312</v>
      </c>
      <c r="D313" s="202" t="s">
        <v>312</v>
      </c>
      <c r="E313" s="202" t="s">
        <v>312</v>
      </c>
      <c r="F313" s="202" t="s">
        <v>312</v>
      </c>
      <c r="G313" s="327">
        <f>IF($A313=1,INDEX('2023'!$C:$C,MATCH(Веса!$C313,'2023'!$B:$B,0)),0)</f>
        <v>1.2E-2</v>
      </c>
      <c r="H313" s="326">
        <f>G313*MoM!L313/100*$A313</f>
        <v>1.2016800000000001E-2</v>
      </c>
      <c r="I313" s="326">
        <f>H313*MoM!M313/100*$A313</f>
        <v>1.1998774800000001E-2</v>
      </c>
      <c r="J313" s="326">
        <f>I313*MoM!N313/100*$A313</f>
        <v>1.1896785214200001E-2</v>
      </c>
      <c r="K313" s="326">
        <f>J313*MoM!O313/100*$A313</f>
        <v>1.1851577430386041E-2</v>
      </c>
      <c r="L313" s="326">
        <f>K313*MoM!P313/100*$A313</f>
        <v>1.1850392272643001E-2</v>
      </c>
      <c r="M313" s="326">
        <f>L313*MoM!Q313/100*$A313</f>
        <v>1.1925049743960652E-2</v>
      </c>
      <c r="N313" s="326">
        <f>M313*MoM!R313/100*$A313</f>
        <v>1.1945322328525385E-2</v>
      </c>
      <c r="O313" s="326">
        <f>N313*MoM!S313/100*$A313</f>
        <v>1.2043273971619292E-2</v>
      </c>
      <c r="P313" s="326">
        <f>O313*MoM!T313/100*$A313</f>
        <v>1.2076995138739825E-2</v>
      </c>
      <c r="Q313" s="326">
        <f>P313*MoM!U313/100*$A313</f>
        <v>1.2132549316378027E-2</v>
      </c>
      <c r="R313" s="326">
        <f>Q313*MoM!V313/100*$A313</f>
        <v>1.2179866258711902E-2</v>
      </c>
      <c r="S313" s="327">
        <f>IF($A313=1,INDEX('2024'!$B:$B,MATCH(Веса!D313,'2024'!$A:$A,0)),0)</f>
        <v>1.4999999999999999E-2</v>
      </c>
      <c r="T313" s="326">
        <f>S313*MoM!X313/100*$A313</f>
        <v>1.4943E-2</v>
      </c>
      <c r="U313" s="326">
        <f>T313*MoM!Y313/100*$A313</f>
        <v>1.5071509800000001E-2</v>
      </c>
      <c r="V313" s="326">
        <f>U313*MoM!Z313/100*$A313</f>
        <v>1.5249353615640003E-2</v>
      </c>
      <c r="W313" s="326">
        <f>V313*MoM!AA313/100*$A313</f>
        <v>1.5348474414141665E-2</v>
      </c>
      <c r="X313" s="326">
        <f>W313*MoM!AB313/100*$A313</f>
        <v>1.5451309192716414E-2</v>
      </c>
      <c r="Y313" s="326">
        <f>X313*MoM!AC313/100*$A313</f>
        <v>1.549457285845602E-2</v>
      </c>
      <c r="Z313" s="326">
        <f>Y313*MoM!AD313/100*$A313</f>
        <v>1.5497671773027711E-2</v>
      </c>
      <c r="AA313" s="326">
        <f>Z313*MoM!AE313/100*$A313</f>
        <v>1.5534866185282976E-2</v>
      </c>
      <c r="AB313" s="326">
        <f>AA313*MoM!AF313/100*$A313</f>
        <v>1.5673126494331995E-2</v>
      </c>
      <c r="AC313" s="326">
        <f>AB313*MoM!AG313/100*$A313</f>
        <v>1.5848665511068515E-2</v>
      </c>
      <c r="AD313" s="326">
        <f>AC313*MoM!AH313/100*$A313</f>
        <v>1.5980209434810384E-2</v>
      </c>
      <c r="AE313" s="327">
        <f>IF($A313=1,INDEX('2025'!$C:$C,MATCH(Веса!$E313,'2025'!$B:$B,0)),0)</f>
        <v>1.4E-2</v>
      </c>
      <c r="AF313" s="326">
        <f>AE313*MoM!AJ313/100*$A313</f>
        <v>1.40882E-2</v>
      </c>
      <c r="AG313" s="326">
        <f>AF313*MoM!AK313/100*$A313</f>
        <v>1.4188226219999999E-2</v>
      </c>
      <c r="AH313" s="326">
        <f>AG313*MoM!AL313/100*$A313</f>
        <v>1.4206670914085999E-2</v>
      </c>
      <c r="AI313" s="326">
        <f>AH313*MoM!AM313/100*$A313</f>
        <v>1.4323165615581503E-2</v>
      </c>
      <c r="AJ313" s="326">
        <f>AI313*MoM!AN313/100*$A313</f>
        <v>1.4414833875521225E-2</v>
      </c>
      <c r="AK313" s="326">
        <f>AJ313*MoM!AO313/100*$A313</f>
        <v>1.4488349528286384E-2</v>
      </c>
      <c r="AL313" s="326">
        <f>AK313*MoM!AP313/100*$A313</f>
        <v>1.4486900693333556E-2</v>
      </c>
      <c r="AM313" s="326">
        <f>AL313*MoM!AQ313/100*$A313</f>
        <v>1.4560783886869558E-2</v>
      </c>
      <c r="AN313" s="326">
        <f>AM313*MoM!AR313/100*$A313</f>
        <v>1.4637956041469967E-2</v>
      </c>
      <c r="AO313" s="326">
        <f>AN313*MoM!AS313/100*$A313</f>
        <v>1.4613071516199467E-2</v>
      </c>
      <c r="AP313" s="326">
        <f>AO313*MoM!AT313/100*$A313</f>
        <v>1.4579461451712208E-2</v>
      </c>
      <c r="AQ313" s="327">
        <f>IF($A313=1,INDEX('2026'!$C:$C, MATCH(Веса!$F313,'2026'!$B:$B,0)),0)</f>
        <v>8.9999999999999993E-3</v>
      </c>
      <c r="AR313" s="326">
        <f>AQ313*MoM!AV313/100*$A313</f>
        <v>9.0296999999999999E-3</v>
      </c>
      <c r="AS313" s="326">
        <f>AR313*MoM!AW313/100*$A313</f>
        <v>9.0658188000000001E-3</v>
      </c>
      <c r="AT313" s="326">
        <f>AS313*MoM!AX313/100*$A313</f>
        <v>9.11205447588E-3</v>
      </c>
      <c r="AU313" s="326">
        <f>AT313*MoM!AY313/100*$A313</f>
        <v>9.103853626851708E-3</v>
      </c>
    </row>
    <row r="314" spans="1:47" x14ac:dyDescent="0.45">
      <c r="A314" s="326">
        <f>IF(ToSep25!AZ314=0,0,1)</f>
        <v>1</v>
      </c>
      <c r="B314" s="202" t="s">
        <v>313</v>
      </c>
      <c r="C314" s="202" t="s">
        <v>313</v>
      </c>
      <c r="D314" s="202" t="s">
        <v>313</v>
      </c>
      <c r="E314" s="202" t="s">
        <v>313</v>
      </c>
      <c r="F314" s="202" t="s">
        <v>313</v>
      </c>
      <c r="G314" s="327">
        <f>IF($A314=1,INDEX('2023'!$C:$C,MATCH(Веса!$C314,'2023'!$B:$B,0)),0)</f>
        <v>1.2E-2</v>
      </c>
      <c r="H314" s="326">
        <f>G314*MoM!L314/100*$A314</f>
        <v>1.19772E-2</v>
      </c>
      <c r="I314" s="326">
        <f>H314*MoM!M314/100*$A314</f>
        <v>1.1895755040000001E-2</v>
      </c>
      <c r="J314" s="326">
        <f>I314*MoM!N314/100*$A314</f>
        <v>1.1879100982944001E-2</v>
      </c>
      <c r="K314" s="326">
        <f>J314*MoM!O314/100*$A314</f>
        <v>1.1928993207072365E-2</v>
      </c>
      <c r="L314" s="326">
        <f>K314*MoM!P314/100*$A314</f>
        <v>1.1917064213865293E-2</v>
      </c>
      <c r="M314" s="326">
        <f>L314*MoM!Q314/100*$A314</f>
        <v>1.1927789571657773E-2</v>
      </c>
      <c r="N314" s="326">
        <f>M314*MoM!R314/100*$A314</f>
        <v>1.1931367908529269E-2</v>
      </c>
      <c r="O314" s="326">
        <f>N314*MoM!S314/100*$A314</f>
        <v>1.204590904045115E-2</v>
      </c>
      <c r="P314" s="326">
        <f>O314*MoM!T314/100*$A314</f>
        <v>1.2084455949380592E-2</v>
      </c>
      <c r="Q314" s="326">
        <f>P314*MoM!U314/100*$A314</f>
        <v>1.2263305897431425E-2</v>
      </c>
      <c r="R314" s="326">
        <f>Q314*MoM!V314/100*$A314</f>
        <v>1.229641682335449E-2</v>
      </c>
      <c r="S314" s="327">
        <f>IF($A314=1,INDEX('2024'!$B:$B,MATCH(Веса!D314,'2024'!$A:$A,0)),0)</f>
        <v>1.2999999999999999E-2</v>
      </c>
      <c r="T314" s="326">
        <f>S314*MoM!X314/100*$A314</f>
        <v>1.32782E-2</v>
      </c>
      <c r="U314" s="326">
        <f>T314*MoM!Y314/100*$A314</f>
        <v>1.3323345880000002E-2</v>
      </c>
      <c r="V314" s="326">
        <f>U314*MoM!Z314/100*$A314</f>
        <v>1.3417941635748E-2</v>
      </c>
      <c r="W314" s="326">
        <f>V314*MoM!AA314/100*$A314</f>
        <v>1.3341459368424237E-2</v>
      </c>
      <c r="X314" s="326">
        <f>W314*MoM!AB314/100*$A314</f>
        <v>1.3326783763118971E-2</v>
      </c>
      <c r="Y314" s="326">
        <f>X314*MoM!AC314/100*$A314</f>
        <v>1.3302795552345356E-2</v>
      </c>
      <c r="Z314" s="326">
        <f>Y314*MoM!AD314/100*$A314</f>
        <v>1.3421190432761229E-2</v>
      </c>
      <c r="AA314" s="326">
        <f>Z314*MoM!AE314/100*$A314</f>
        <v>1.3417164075631401E-2</v>
      </c>
      <c r="AB314" s="326">
        <f>AA314*MoM!AF314/100*$A314</f>
        <v>1.3438631538152411E-2</v>
      </c>
      <c r="AC314" s="326">
        <f>AB314*MoM!AG314/100*$A314</f>
        <v>1.356629853776486E-2</v>
      </c>
      <c r="AD314" s="326">
        <f>AC314*MoM!AH314/100*$A314</f>
        <v>1.3703318152996285E-2</v>
      </c>
      <c r="AE314" s="327">
        <f>IF($A314=1,INDEX('2025'!$C:$C,MATCH(Веса!$E314,'2025'!$B:$B,0)),0)</f>
        <v>1.2999999999999999E-2</v>
      </c>
      <c r="AF314" s="326">
        <f>AE314*MoM!AJ314/100*$A314</f>
        <v>1.3098799999999999E-2</v>
      </c>
      <c r="AG314" s="326">
        <f>AF314*MoM!AK314/100*$A314</f>
        <v>1.3199660759999999E-2</v>
      </c>
      <c r="AH314" s="326">
        <f>AG314*MoM!AL314/100*$A314</f>
        <v>1.3284138588863998E-2</v>
      </c>
      <c r="AI314" s="326">
        <f>AH314*MoM!AM314/100*$A314</f>
        <v>1.3411666319317093E-2</v>
      </c>
      <c r="AJ314" s="326">
        <f>AI314*MoM!AN314/100*$A314</f>
        <v>1.3528347816295153E-2</v>
      </c>
      <c r="AK314" s="326">
        <f>AJ314*MoM!AO314/100*$A314</f>
        <v>1.3579755537997073E-2</v>
      </c>
      <c r="AL314" s="326">
        <f>AK314*MoM!AP314/100*$A314</f>
        <v>1.3578397562443272E-2</v>
      </c>
      <c r="AM314" s="326">
        <f>AL314*MoM!AQ314/100*$A314</f>
        <v>1.3640858191230509E-2</v>
      </c>
      <c r="AN314" s="326">
        <f>AM314*MoM!AR314/100*$A314</f>
        <v>1.370360613891017E-2</v>
      </c>
      <c r="AO314" s="326">
        <f>AN314*MoM!AS314/100*$A314</f>
        <v>1.3667976762949003E-2</v>
      </c>
      <c r="AP314" s="326">
        <f>AO314*MoM!AT314/100*$A314</f>
        <v>1.3773220184023709E-2</v>
      </c>
      <c r="AQ314" s="327">
        <f>IF($A314=1,INDEX('2026'!$C:$C, MATCH(Веса!$F314,'2026'!$B:$B,0)),0)</f>
        <v>0.01</v>
      </c>
      <c r="AR314" s="326">
        <f>AQ314*MoM!AV314/100*$A314</f>
        <v>1.0065000000000001E-2</v>
      </c>
      <c r="AS314" s="326">
        <f>AR314*MoM!AW314/100*$A314</f>
        <v>1.01425005E-2</v>
      </c>
      <c r="AT314" s="326">
        <f>AS314*MoM!AX314/100*$A314</f>
        <v>1.02074125032E-2</v>
      </c>
      <c r="AU314" s="326">
        <f>AT314*MoM!AY314/100*$A314</f>
        <v>1.02278273282064E-2</v>
      </c>
    </row>
    <row r="315" spans="1:47" x14ac:dyDescent="0.45">
      <c r="A315" s="326">
        <f>IF(ToSep25!AZ315=0,0,1)</f>
        <v>1</v>
      </c>
      <c r="B315" s="202" t="s">
        <v>314</v>
      </c>
      <c r="C315" s="202" t="s">
        <v>314</v>
      </c>
      <c r="D315" s="202" t="s">
        <v>314</v>
      </c>
      <c r="E315" s="202" t="s">
        <v>314</v>
      </c>
      <c r="F315" s="202" t="s">
        <v>314</v>
      </c>
      <c r="G315" s="327">
        <f>IF($A315=1,INDEX('2023'!$C:$C,MATCH(Веса!$C315,'2023'!$B:$B,0)),0)</f>
        <v>0.09</v>
      </c>
      <c r="H315" s="326">
        <f>G315*MoM!L315/100*$A315</f>
        <v>9.0305999999999997E-2</v>
      </c>
      <c r="I315" s="326">
        <f>H315*MoM!M315/100*$A315</f>
        <v>8.9944776000000004E-2</v>
      </c>
      <c r="J315" s="326">
        <f>I315*MoM!N315/100*$A315</f>
        <v>8.9710919582400003E-2</v>
      </c>
      <c r="K315" s="326">
        <f>J315*MoM!O315/100*$A315</f>
        <v>8.9091914237281439E-2</v>
      </c>
      <c r="L315" s="326">
        <f>K315*MoM!P315/100*$A315</f>
        <v>8.8691000623213667E-2</v>
      </c>
      <c r="M315" s="326">
        <f>L315*MoM!Q315/100*$A315</f>
        <v>9.0597857136612781E-2</v>
      </c>
      <c r="N315" s="326">
        <f>M315*MoM!R315/100*$A315</f>
        <v>9.0760933279458694E-2</v>
      </c>
      <c r="O315" s="326">
        <f>N315*MoM!S315/100*$A315</f>
        <v>9.1977129785403455E-2</v>
      </c>
      <c r="P315" s="326">
        <f>O315*MoM!T315/100*$A315</f>
        <v>9.2023118350296154E-2</v>
      </c>
      <c r="Q315" s="326">
        <f>P315*MoM!U315/100*$A315</f>
        <v>9.3026170340314393E-2</v>
      </c>
      <c r="R315" s="326">
        <f>Q315*MoM!V315/100*$A315</f>
        <v>9.417039223550025E-2</v>
      </c>
      <c r="S315" s="327">
        <f>IF($A315=1,INDEX('2024'!$B:$B,MATCH(Веса!D315,'2024'!$A:$A,0)),0)</f>
        <v>6.2E-2</v>
      </c>
      <c r="T315" s="326">
        <f>S315*MoM!X315/100*$A315</f>
        <v>6.2911399999999992E-2</v>
      </c>
      <c r="U315" s="326">
        <f>T315*MoM!Y315/100*$A315</f>
        <v>6.320708357999999E-2</v>
      </c>
      <c r="V315" s="326">
        <f>U315*MoM!Z315/100*$A315</f>
        <v>6.4155189833699999E-2</v>
      </c>
      <c r="W315" s="326">
        <f>V315*MoM!AA315/100*$A315</f>
        <v>6.4193682947600222E-2</v>
      </c>
      <c r="X315" s="326">
        <f>W315*MoM!AB315/100*$A315</f>
        <v>6.4399102733032537E-2</v>
      </c>
      <c r="Y315" s="326">
        <f>X315*MoM!AC315/100*$A315</f>
        <v>6.4263864617293165E-2</v>
      </c>
      <c r="Z315" s="326">
        <f>Y315*MoM!AD315/100*$A315</f>
        <v>6.4816533853001887E-2</v>
      </c>
      <c r="AA315" s="326">
        <f>Z315*MoM!AE315/100*$A315</f>
        <v>6.4777643932690088E-2</v>
      </c>
      <c r="AB315" s="326">
        <f>AA315*MoM!AF315/100*$A315</f>
        <v>6.5049710037207387E-2</v>
      </c>
      <c r="AC315" s="326">
        <f>AB315*MoM!AG315/100*$A315</f>
        <v>6.5153789573266924E-2</v>
      </c>
      <c r="AD315" s="326">
        <f>AC315*MoM!AH315/100*$A315</f>
        <v>6.5759719816298301E-2</v>
      </c>
      <c r="AE315" s="327">
        <f>IF($A315=1,INDEX('2025'!$C:$C,MATCH(Веса!$E315,'2025'!$B:$B,0)),0)</f>
        <v>6.3E-2</v>
      </c>
      <c r="AF315" s="326">
        <f>AE315*MoM!AJ315/100*$A315</f>
        <v>6.3611100000000004E-2</v>
      </c>
      <c r="AG315" s="326">
        <f>AF315*MoM!AK315/100*$A315</f>
        <v>6.4259933219999996E-2</v>
      </c>
      <c r="AH315" s="326">
        <f>AG315*MoM!AL315/100*$A315</f>
        <v>6.4651918812641998E-2</v>
      </c>
      <c r="AI315" s="326">
        <f>AH315*MoM!AM315/100*$A315</f>
        <v>6.5020434749874054E-2</v>
      </c>
      <c r="AJ315" s="326">
        <f>AI315*MoM!AN315/100*$A315</f>
        <v>6.5358541010573395E-2</v>
      </c>
      <c r="AK315" s="326">
        <f>AJ315*MoM!AO315/100*$A315</f>
        <v>6.5985983004274898E-2</v>
      </c>
      <c r="AL315" s="326">
        <f>AK315*MoM!AP315/100*$A315</f>
        <v>6.6375300304000129E-2</v>
      </c>
      <c r="AM315" s="326">
        <f>AL315*MoM!AQ315/100*$A315</f>
        <v>6.6554513614820926E-2</v>
      </c>
      <c r="AN315" s="326">
        <f>AM315*MoM!AR315/100*$A315</f>
        <v>6.671424444749649E-2</v>
      </c>
      <c r="AO315" s="326">
        <f>AN315*MoM!AS315/100*$A315</f>
        <v>6.6327301829701008E-2</v>
      </c>
      <c r="AP315" s="326">
        <f>AO315*MoM!AT315/100*$A315</f>
        <v>6.6247709067505364E-2</v>
      </c>
      <c r="AQ315" s="327">
        <f>IF($A315=1,INDEX('2026'!$C:$C, MATCH(Веса!$F315,'2026'!$B:$B,0)),0)</f>
        <v>4.5999999999999999E-2</v>
      </c>
      <c r="AR315" s="326">
        <f>AQ315*MoM!AV315/100*$A315</f>
        <v>4.6147199999999992E-2</v>
      </c>
      <c r="AS315" s="326">
        <f>AR315*MoM!AW315/100*$A315</f>
        <v>4.6387165439999996E-2</v>
      </c>
      <c r="AT315" s="326">
        <f>AS315*MoM!AX315/100*$A315</f>
        <v>4.6665488432639998E-2</v>
      </c>
      <c r="AU315" s="326">
        <f>AT315*MoM!AY315/100*$A315</f>
        <v>4.6800818349094657E-2</v>
      </c>
    </row>
    <row r="316" spans="1:47" x14ac:dyDescent="0.45">
      <c r="A316" s="326">
        <f>IF(ToSep25!AZ316=0,0,1)</f>
        <v>1</v>
      </c>
      <c r="B316" s="202" t="s">
        <v>315</v>
      </c>
      <c r="C316" s="202" t="s">
        <v>315</v>
      </c>
      <c r="D316" s="202" t="s">
        <v>315</v>
      </c>
      <c r="E316" s="202" t="s">
        <v>315</v>
      </c>
      <c r="F316" s="202" t="s">
        <v>315</v>
      </c>
      <c r="G316" s="327">
        <f>IF($A316=1,INDEX('2023'!$C:$C,MATCH(Веса!$C316,'2023'!$B:$B,0)),0)</f>
        <v>2.4E-2</v>
      </c>
      <c r="H316" s="326">
        <f>G316*MoM!L316/100*$A316</f>
        <v>2.3899199999999999E-2</v>
      </c>
      <c r="I316" s="326">
        <f>H316*MoM!M316/100*$A316</f>
        <v>2.372951568E-2</v>
      </c>
      <c r="J316" s="326">
        <f>I316*MoM!N316/100*$A316</f>
        <v>2.3644089423552003E-2</v>
      </c>
      <c r="K316" s="326">
        <f>J316*MoM!O316/100*$A316</f>
        <v>2.3592072426820189E-2</v>
      </c>
      <c r="L316" s="326">
        <f>K316*MoM!P316/100*$A316</f>
        <v>2.3686440716527469E-2</v>
      </c>
      <c r="M316" s="326">
        <f>L316*MoM!Q316/100*$A316</f>
        <v>2.3684072072455816E-2</v>
      </c>
      <c r="N316" s="326">
        <f>M316*MoM!R316/100*$A316</f>
        <v>2.387828146344995E-2</v>
      </c>
      <c r="O316" s="326">
        <f>N316*MoM!S316/100*$A316</f>
        <v>2.3897384088620709E-2</v>
      </c>
      <c r="P316" s="326">
        <f>O316*MoM!T316/100*$A316</f>
        <v>2.3789845860221915E-2</v>
      </c>
      <c r="Q316" s="326">
        <f>P316*MoM!U316/100*$A316</f>
        <v>2.3808877736910091E-2</v>
      </c>
      <c r="R316" s="326">
        <f>Q316*MoM!V316/100*$A316</f>
        <v>2.3913636798952496E-2</v>
      </c>
      <c r="S316" s="327">
        <f>IF($A316=1,INDEX('2024'!$B:$B,MATCH(Веса!D316,'2024'!$A:$A,0)),0)</f>
        <v>1.6E-2</v>
      </c>
      <c r="T316" s="326">
        <f>S316*MoM!X316/100*$A316</f>
        <v>1.5996799999999999E-2</v>
      </c>
      <c r="U316" s="326">
        <f>T316*MoM!Y316/100*$A316</f>
        <v>1.6054388480000001E-2</v>
      </c>
      <c r="V316" s="326">
        <f>U316*MoM!Z316/100*$A316</f>
        <v>1.6117000595072001E-2</v>
      </c>
      <c r="W316" s="326">
        <f>V316*MoM!AA316/100*$A316</f>
        <v>1.6302346101915329E-2</v>
      </c>
      <c r="X316" s="326">
        <f>W316*MoM!AB316/100*$A316</f>
        <v>1.6245287890558627E-2</v>
      </c>
      <c r="Y316" s="326">
        <f>X316*MoM!AC316/100*$A316</f>
        <v>1.6331387916378587E-2</v>
      </c>
      <c r="Z316" s="326">
        <f>Y316*MoM!AD316/100*$A316</f>
        <v>1.6393447190460826E-2</v>
      </c>
      <c r="AA316" s="326">
        <f>Z316*MoM!AE316/100*$A316</f>
        <v>1.6380332432708457E-2</v>
      </c>
      <c r="AB316" s="326">
        <f>AA316*MoM!AF316/100*$A316</f>
        <v>1.6404902931357521E-2</v>
      </c>
      <c r="AC316" s="326">
        <f>AB316*MoM!AG316/100*$A316</f>
        <v>1.6513175290704479E-2</v>
      </c>
      <c r="AD316" s="326">
        <f>AC316*MoM!AH316/100*$A316</f>
        <v>1.6584181944454511E-2</v>
      </c>
      <c r="AE316" s="327">
        <f>IF($A316=1,INDEX('2025'!$C:$C,MATCH(Веса!$E316,'2025'!$B:$B,0)),0)</f>
        <v>1.6E-2</v>
      </c>
      <c r="AF316" s="326">
        <f>AE316*MoM!AJ316/100*$A316</f>
        <v>1.6105600000000001E-2</v>
      </c>
      <c r="AG316" s="326">
        <f>AF316*MoM!AK316/100*$A316</f>
        <v>1.6173243520000002E-2</v>
      </c>
      <c r="AH316" s="326">
        <f>AG316*MoM!AL316/100*$A316</f>
        <v>1.6281604251584002E-2</v>
      </c>
      <c r="AI316" s="326">
        <f>AH316*MoM!AM316/100*$A316</f>
        <v>1.6395575481345091E-2</v>
      </c>
      <c r="AJ316" s="326">
        <f>AI316*MoM!AN316/100*$A316</f>
        <v>1.6457878668174202E-2</v>
      </c>
      <c r="AK316" s="326">
        <f>AJ316*MoM!AO316/100*$A316</f>
        <v>1.6495731789111002E-2</v>
      </c>
      <c r="AL316" s="326">
        <f>AK316*MoM!AP316/100*$A316</f>
        <v>1.638521038612396E-2</v>
      </c>
      <c r="AM316" s="326">
        <f>AL316*MoM!AQ316/100*$A316</f>
        <v>1.6457305311822906E-2</v>
      </c>
      <c r="AN316" s="326">
        <f>AM316*MoM!AR316/100*$A316</f>
        <v>1.6485282730853007E-2</v>
      </c>
      <c r="AO316" s="326">
        <f>AN316*MoM!AS316/100*$A316</f>
        <v>1.6615516464426747E-2</v>
      </c>
      <c r="AP316" s="326">
        <f>AO316*MoM!AT316/100*$A316</f>
        <v>1.6700255598395324E-2</v>
      </c>
      <c r="AQ316" s="327">
        <f>IF($A316=1,INDEX('2026'!$C:$C, MATCH(Веса!$F316,'2026'!$B:$B,0)),0)</f>
        <v>1.7000000000000001E-2</v>
      </c>
      <c r="AR316" s="326">
        <f>AQ316*MoM!AV316/100*$A316</f>
        <v>1.7302600000000001E-2</v>
      </c>
      <c r="AS316" s="326">
        <f>AR316*MoM!AW316/100*$A316</f>
        <v>1.7333744680000002E-2</v>
      </c>
      <c r="AT316" s="326">
        <f>AS316*MoM!AX316/100*$A316</f>
        <v>1.7436013773612001E-2</v>
      </c>
      <c r="AU316" s="326">
        <f>AT316*MoM!AY316/100*$A316</f>
        <v>1.7570271079668812E-2</v>
      </c>
    </row>
    <row r="317" spans="1:47" ht="26.25" x14ac:dyDescent="0.45">
      <c r="A317" s="326">
        <f>IF(ToSep25!AZ317=0,0,1)</f>
        <v>1</v>
      </c>
      <c r="B317" s="202" t="s">
        <v>316</v>
      </c>
      <c r="C317" s="202" t="s">
        <v>316</v>
      </c>
      <c r="D317" s="202" t="s">
        <v>316</v>
      </c>
      <c r="E317" s="202" t="s">
        <v>316</v>
      </c>
      <c r="F317" s="202" t="s">
        <v>316</v>
      </c>
      <c r="G317" s="327">
        <f>IF($A317=1,INDEX('2023'!$C:$C,MATCH(Веса!$C317,'2023'!$B:$B,0)),0)</f>
        <v>6.0000000000000001E-3</v>
      </c>
      <c r="H317" s="326">
        <f>G317*MoM!L317/100*$A317</f>
        <v>5.9286000000000009E-3</v>
      </c>
      <c r="I317" s="326">
        <f>H317*MoM!M317/100*$A317</f>
        <v>5.8752426000000003E-3</v>
      </c>
      <c r="J317" s="326">
        <f>I317*MoM!N317/100*$A317</f>
        <v>5.8194277953000006E-3</v>
      </c>
      <c r="K317" s="326">
        <f>J317*MoM!O317/100*$A317</f>
        <v>5.7338822067090909E-3</v>
      </c>
      <c r="L317" s="326">
        <f>K317*MoM!P317/100*$A317</f>
        <v>5.6346860445330238E-3</v>
      </c>
      <c r="M317" s="326">
        <f>L317*MoM!Q317/100*$A317</f>
        <v>5.6076395515192654E-3</v>
      </c>
      <c r="N317" s="326">
        <f>M317*MoM!R317/100*$A317</f>
        <v>5.5588530874210477E-3</v>
      </c>
      <c r="O317" s="326">
        <f>N317*MoM!S317/100*$A317</f>
        <v>5.5582972021123054E-3</v>
      </c>
      <c r="P317" s="326">
        <f>O317*MoM!T317/100*$A317</f>
        <v>5.5699696262367406E-3</v>
      </c>
      <c r="Q317" s="326">
        <f>P317*MoM!U317/100*$A317</f>
        <v>5.6095164105830209E-3</v>
      </c>
      <c r="R317" s="326">
        <f>Q317*MoM!V317/100*$A317</f>
        <v>5.5994192810439715E-3</v>
      </c>
      <c r="S317" s="327">
        <f>IF($A317=1,INDEX('2024'!$B:$B,MATCH(Веса!D317,'2024'!$A:$A,0)),0)</f>
        <v>6.0000000000000001E-3</v>
      </c>
      <c r="T317" s="326">
        <f>S317*MoM!X317/100*$A317</f>
        <v>6.0329999999999993E-3</v>
      </c>
      <c r="U317" s="326">
        <f>T317*MoM!Y317/100*$A317</f>
        <v>6.0541154999999994E-3</v>
      </c>
      <c r="V317" s="326">
        <f>U317*MoM!Z317/100*$A317</f>
        <v>6.0583533808499989E-3</v>
      </c>
      <c r="W317" s="326">
        <f>V317*MoM!AA317/100*$A317</f>
        <v>6.142564492843814E-3</v>
      </c>
      <c r="X317" s="326">
        <f>W317*MoM!AB317/100*$A317</f>
        <v>6.191705008786564E-3</v>
      </c>
      <c r="Y317" s="326">
        <f>X317*MoM!AC317/100*$A317</f>
        <v>6.1811791102716262E-3</v>
      </c>
      <c r="Z317" s="326">
        <f>Y317*MoM!AD317/100*$A317</f>
        <v>6.1731435774282743E-3</v>
      </c>
      <c r="AA317" s="326">
        <f>Z317*MoM!AE317/100*$A317</f>
        <v>6.1959842086647589E-3</v>
      </c>
      <c r="AB317" s="326">
        <f>AA317*MoM!AF317/100*$A317</f>
        <v>6.1804942481430971E-3</v>
      </c>
      <c r="AC317" s="326">
        <f>AB317*MoM!AG317/100*$A317</f>
        <v>6.2911250951848581E-3</v>
      </c>
      <c r="AD317" s="326">
        <f>AC317*MoM!AH317/100*$A317</f>
        <v>6.3175478205846347E-3</v>
      </c>
      <c r="AE317" s="327">
        <f>IF($A317=1,INDEX('2025'!$C:$C,MATCH(Веса!$E317,'2025'!$B:$B,0)),0)</f>
        <v>7.0000000000000001E-3</v>
      </c>
      <c r="AF317" s="326">
        <f>AE317*MoM!AJ317/100*$A317</f>
        <v>7.0707000000000009E-3</v>
      </c>
      <c r="AG317" s="326">
        <f>AF317*MoM!AK317/100*$A317</f>
        <v>7.136457510000002E-3</v>
      </c>
      <c r="AH317" s="326">
        <f>AG317*MoM!AL317/100*$A317</f>
        <v>7.2156721883610024E-3</v>
      </c>
      <c r="AI317" s="326">
        <f>AH317*MoM!AM317/100*$A317</f>
        <v>7.2272172638623801E-3</v>
      </c>
      <c r="AJ317" s="326">
        <f>AI317*MoM!AN317/100*$A317</f>
        <v>7.2221582117776772E-3</v>
      </c>
      <c r="AK317" s="326">
        <f>AJ317*MoM!AO317/100*$A317</f>
        <v>7.2236026434200325E-3</v>
      </c>
      <c r="AL317" s="326">
        <f>AK317*MoM!AP317/100*$A317</f>
        <v>7.2062659970758246E-3</v>
      </c>
      <c r="AM317" s="326">
        <f>AL317*MoM!AQ317/100*$A317</f>
        <v>7.2048247438764104E-3</v>
      </c>
      <c r="AN317" s="326">
        <f>AM317*MoM!AR317/100*$A317</f>
        <v>7.2480536923396691E-3</v>
      </c>
      <c r="AO317" s="326">
        <f>AN317*MoM!AS317/100*$A317</f>
        <v>7.2226855044164803E-3</v>
      </c>
      <c r="AP317" s="326">
        <f>AO317*MoM!AT317/100*$A317</f>
        <v>7.2248523100678051E-3</v>
      </c>
      <c r="AQ317" s="327">
        <f>IF($A317=1,INDEX('2026'!$C:$C, MATCH(Веса!$F317,'2026'!$B:$B,0)),0)</f>
        <v>6.0000000000000001E-3</v>
      </c>
      <c r="AR317" s="326">
        <f>AQ317*MoM!AV317/100*$A317</f>
        <v>6.0162000000000002E-3</v>
      </c>
      <c r="AS317" s="326">
        <f>AR317*MoM!AW317/100*$A317</f>
        <v>5.9428023599999999E-3</v>
      </c>
      <c r="AT317" s="326">
        <f>AS317*MoM!AX317/100*$A317</f>
        <v>5.9416137995280003E-3</v>
      </c>
      <c r="AU317" s="326">
        <f>AT317*MoM!AY317/100*$A317</f>
        <v>5.9190356670897936E-3</v>
      </c>
    </row>
    <row r="318" spans="1:47" s="328" customFormat="1" x14ac:dyDescent="0.45">
      <c r="A318" s="326">
        <f>IF(ToSep25!AZ318=0,0,1)</f>
        <v>0</v>
      </c>
      <c r="B318" s="216" t="s">
        <v>317</v>
      </c>
      <c r="C318" s="216" t="s">
        <v>317</v>
      </c>
      <c r="D318" s="216" t="s">
        <v>317</v>
      </c>
      <c r="E318" s="216" t="s">
        <v>317</v>
      </c>
      <c r="F318" s="216" t="s">
        <v>317</v>
      </c>
      <c r="G318" s="327">
        <f>IF($A318=1,INDEX('2023'!$C:$C,MATCH(Веса!$C318,'2023'!$B:$B,0)),0)</f>
        <v>0</v>
      </c>
      <c r="H318" s="328">
        <f>G318*MoM!L318/100*$A318</f>
        <v>0</v>
      </c>
      <c r="I318" s="328">
        <f>H318*MoM!M318/100*$A318</f>
        <v>0</v>
      </c>
      <c r="J318" s="328">
        <f>I318*MoM!N318/100*$A318</f>
        <v>0</v>
      </c>
      <c r="K318" s="328">
        <f>J318*MoM!O318/100*$A318</f>
        <v>0</v>
      </c>
      <c r="L318" s="328">
        <f>K318*MoM!P318/100*$A318</f>
        <v>0</v>
      </c>
      <c r="M318" s="328">
        <f>L318*MoM!Q318/100*$A318</f>
        <v>0</v>
      </c>
      <c r="N318" s="328">
        <f>M318*MoM!R318/100*$A318</f>
        <v>0</v>
      </c>
      <c r="O318" s="328">
        <f>N318*MoM!S318/100*$A318</f>
        <v>0</v>
      </c>
      <c r="P318" s="328">
        <f>O318*MoM!T318/100*$A318</f>
        <v>0</v>
      </c>
      <c r="Q318" s="328">
        <f>P318*MoM!U318/100*$A318</f>
        <v>0</v>
      </c>
      <c r="R318" s="328">
        <f>Q318*MoM!V318/100*$A318</f>
        <v>0</v>
      </c>
      <c r="S318" s="327">
        <f>IF($A318=1,INDEX('2024'!$B:$B,MATCH(Веса!D318,'2024'!$A:$A,0)),0)</f>
        <v>0</v>
      </c>
      <c r="T318" s="328">
        <f>S318*MoM!X318/100*$A318</f>
        <v>0</v>
      </c>
      <c r="U318" s="328">
        <f>T318*MoM!Y318/100*$A318</f>
        <v>0</v>
      </c>
      <c r="V318" s="328">
        <f>U318*MoM!Z318/100*$A318</f>
        <v>0</v>
      </c>
      <c r="W318" s="328">
        <f>V318*MoM!AA318/100*$A318</f>
        <v>0</v>
      </c>
      <c r="X318" s="328">
        <f>W318*MoM!AB318/100*$A318</f>
        <v>0</v>
      </c>
      <c r="Y318" s="328">
        <f>X318*MoM!AC318/100*$A318</f>
        <v>0</v>
      </c>
      <c r="Z318" s="328">
        <f>Y318*MoM!AD318/100*$A318</f>
        <v>0</v>
      </c>
      <c r="AA318" s="328">
        <f>Z318*MoM!AE318/100*$A318</f>
        <v>0</v>
      </c>
      <c r="AB318" s="328">
        <f>AA318*MoM!AF318/100*$A318</f>
        <v>0</v>
      </c>
      <c r="AC318" s="328">
        <f>AB318*MoM!AG318/100*$A318</f>
        <v>0</v>
      </c>
      <c r="AD318" s="328">
        <f>AC318*MoM!AH318/100*$A318</f>
        <v>0</v>
      </c>
      <c r="AE318" s="327">
        <f>IF($A318=1,INDEX('2025'!$C:$C,MATCH(Веса!$E318,'2025'!$B:$B,0)),0)</f>
        <v>0</v>
      </c>
      <c r="AF318" s="328">
        <f>AE318*MoM!AJ318/100*$A318</f>
        <v>0</v>
      </c>
      <c r="AG318" s="328">
        <f>AF318*MoM!AK318/100*$A318</f>
        <v>0</v>
      </c>
      <c r="AH318" s="328">
        <f>AG318*MoM!AL318/100*$A318</f>
        <v>0</v>
      </c>
      <c r="AI318" s="328">
        <f>AH318*MoM!AM318/100*$A318</f>
        <v>0</v>
      </c>
      <c r="AJ318" s="328">
        <f>AI318*MoM!AN318/100*$A318</f>
        <v>0</v>
      </c>
      <c r="AK318" s="328">
        <f>AJ318*MoM!AO318/100*$A318</f>
        <v>0</v>
      </c>
      <c r="AL318" s="328">
        <f>AK318*MoM!AP318/100*$A318</f>
        <v>0</v>
      </c>
      <c r="AM318" s="328">
        <f>AL318*MoM!AQ318/100*$A318</f>
        <v>0</v>
      </c>
      <c r="AN318" s="328">
        <f>AM318*MoM!AR318/100*$A318</f>
        <v>0</v>
      </c>
      <c r="AO318" s="328">
        <f>AN318*MoM!AS318/100*$A318</f>
        <v>0</v>
      </c>
      <c r="AP318" s="328">
        <f>AO318*MoM!AT318/100*$A318</f>
        <v>0</v>
      </c>
      <c r="AQ318" s="327">
        <f>IF($A318=1,INDEX('2026'!$C:$C, MATCH(Веса!$F318,'2026'!$B:$B,0)),0)</f>
        <v>0</v>
      </c>
      <c r="AR318" s="326">
        <f>AQ318*MoM!AV318/100*$A318</f>
        <v>0</v>
      </c>
      <c r="AS318" s="326">
        <f>AR318*MoM!AW318/100*$A318</f>
        <v>0</v>
      </c>
      <c r="AT318" s="326">
        <f>AS318*MoM!AX318/100*$A318</f>
        <v>0</v>
      </c>
      <c r="AU318" s="326">
        <f>AT318*MoM!AY318/100*$A318</f>
        <v>0</v>
      </c>
    </row>
    <row r="319" spans="1:47" ht="47.25" x14ac:dyDescent="0.5">
      <c r="A319" s="326">
        <f>IF(ToSep25!AZ319=0,0,1)</f>
        <v>1</v>
      </c>
      <c r="B319" s="216" t="s">
        <v>477</v>
      </c>
      <c r="C319" s="275" t="s">
        <v>460</v>
      </c>
      <c r="D319" s="275" t="s">
        <v>460</v>
      </c>
      <c r="E319" s="276" t="s">
        <v>318</v>
      </c>
      <c r="F319" s="274" t="s">
        <v>672</v>
      </c>
      <c r="G319" s="327">
        <f>IF($A319=1,INDEX('2023'!$C:$C,MATCH(Веса!$C319,'2023'!$B:$B,0)),0)</f>
        <v>4.8000000000000001E-2</v>
      </c>
      <c r="H319" s="326">
        <f>G319*MoM!L319/100*$A319</f>
        <v>4.8676799999999999E-2</v>
      </c>
      <c r="I319" s="326">
        <f>H319*MoM!M319/100*$A319</f>
        <v>4.9134361920000001E-2</v>
      </c>
      <c r="J319" s="326">
        <f>I319*MoM!N319/100*$A319</f>
        <v>4.9065573813311995E-2</v>
      </c>
      <c r="K319" s="326">
        <f>J319*MoM!O319/100*$A319</f>
        <v>4.8957629550922706E-2</v>
      </c>
      <c r="L319" s="326">
        <f>K319*MoM!P319/100*$A319</f>
        <v>4.9545121105533781E-2</v>
      </c>
      <c r="M319" s="326">
        <f>L319*MoM!Q319/100*$A319</f>
        <v>4.9693756468850381E-2</v>
      </c>
      <c r="N319" s="326">
        <f>M319*MoM!R319/100*$A319</f>
        <v>4.9753388976613008E-2</v>
      </c>
      <c r="O319" s="326">
        <f>N319*MoM!S319/100*$A319</f>
        <v>5.0464862438978582E-2</v>
      </c>
      <c r="P319" s="326">
        <f>O319*MoM!T319/100*$A319</f>
        <v>5.0989697008343965E-2</v>
      </c>
      <c r="Q319" s="326">
        <f>P319*MoM!U319/100*$A319</f>
        <v>5.2045183736416679E-2</v>
      </c>
      <c r="R319" s="326">
        <f>Q319*MoM!V319/100*$A319</f>
        <v>5.2544817500286278E-2</v>
      </c>
      <c r="S319" s="327">
        <f>IF($A319=1,INDEX('2024'!$B:$B,MATCH(Веса!D319,'2024'!$A:$A,0)),0)</f>
        <v>4.5999999999999999E-2</v>
      </c>
      <c r="T319" s="326">
        <f>S319*MoM!X319/100*$A319</f>
        <v>4.6920000000000003E-2</v>
      </c>
      <c r="U319" s="326">
        <f>T319*MoM!Y319/100*$A319</f>
        <v>4.7534652000000011E-2</v>
      </c>
      <c r="V319" s="326">
        <f>U319*MoM!Z319/100*$A319</f>
        <v>4.7905422285600012E-2</v>
      </c>
      <c r="W319" s="326">
        <f>V319*MoM!AA319/100*$A319</f>
        <v>4.8925807780283284E-2</v>
      </c>
      <c r="X319" s="326">
        <f>W319*MoM!AB319/100*$A319</f>
        <v>4.9415065858086117E-2</v>
      </c>
      <c r="Y319" s="326">
        <f>X319*MoM!AC319/100*$A319</f>
        <v>4.9360709285642221E-2</v>
      </c>
      <c r="Z319" s="326">
        <f>Y319*MoM!AD319/100*$A319</f>
        <v>4.9706234250641718E-2</v>
      </c>
      <c r="AA319" s="326">
        <f>Z319*MoM!AE319/100*$A319</f>
        <v>4.984541170654351E-2</v>
      </c>
      <c r="AB319" s="326">
        <f>AA319*MoM!AF319/100*$A319</f>
        <v>5.0897149893551576E-2</v>
      </c>
      <c r="AC319" s="326">
        <f>AB319*MoM!AG319/100*$A319</f>
        <v>5.1635158567008073E-2</v>
      </c>
      <c r="AD319" s="326">
        <f>AC319*MoM!AH319/100*$A319</f>
        <v>5.1975950613550329E-2</v>
      </c>
      <c r="AE319" s="327">
        <f>IF($A319=1,INDEX('2025'!$C:$C,MATCH(Веса!$E319,'2025'!$B:$B,0)),0)</f>
        <v>4.2999999999999997E-2</v>
      </c>
      <c r="AF319" s="326">
        <f>AE319*MoM!AJ319/100*$A319</f>
        <v>4.409649999999999E-2</v>
      </c>
      <c r="AG319" s="326">
        <f>AF319*MoM!AK319/100*$A319</f>
        <v>4.4277295649999993E-2</v>
      </c>
      <c r="AH319" s="326">
        <f>AG319*MoM!AL319/100*$A319</f>
        <v>4.5083142430829982E-2</v>
      </c>
      <c r="AI319" s="326">
        <f>AH319*MoM!AM319/100*$A319</f>
        <v>4.544380757027662E-2</v>
      </c>
      <c r="AJ319" s="326">
        <f>AI319*MoM!AN319/100*$A319</f>
        <v>4.5239310436210378E-2</v>
      </c>
      <c r="AK319" s="326">
        <f>AJ319*MoM!AO319/100*$A319</f>
        <v>4.5307169401864703E-2</v>
      </c>
      <c r="AL319" s="326">
        <f>AK319*MoM!AP319/100*$A319</f>
        <v>4.5646973172378688E-2</v>
      </c>
      <c r="AM319" s="326">
        <f>AL319*MoM!AQ319/100*$A319</f>
        <v>4.5806737578482012E-2</v>
      </c>
      <c r="AN319" s="326">
        <f>AM319*MoM!AR319/100*$A319</f>
        <v>4.6136546089047083E-2</v>
      </c>
      <c r="AO319" s="326">
        <f>AN319*MoM!AS319/100*$A319</f>
        <v>4.6071954924522415E-2</v>
      </c>
      <c r="AP319" s="326">
        <f>AO319*MoM!AT319/100*$A319</f>
        <v>4.651424569179783E-2</v>
      </c>
      <c r="AQ319" s="327">
        <f>IF($A319=1,INDEX('2026'!$C:$C, MATCH(Веса!$F319,'2026'!$B:$B,0)),0)</f>
        <v>0.04</v>
      </c>
      <c r="AR319" s="326">
        <f>AQ319*MoM!AV319/100*$A319</f>
        <v>4.0480000000000002E-2</v>
      </c>
      <c r="AS319" s="326">
        <f>AR319*MoM!AW319/100*$A319</f>
        <v>4.0986000000000002E-2</v>
      </c>
      <c r="AT319" s="326">
        <f>AS319*MoM!AX319/100*$A319</f>
        <v>4.1969663999999997E-2</v>
      </c>
      <c r="AU319" s="326">
        <f>AT319*MoM!AY319/100*$A319</f>
        <v>4.2913981439999999E-2</v>
      </c>
    </row>
    <row r="320" spans="1:47" s="328" customFormat="1" x14ac:dyDescent="0.45">
      <c r="A320" s="326">
        <f>IF(ToSep25!AZ320=0,0,1)</f>
        <v>0</v>
      </c>
      <c r="B320" s="217" t="s">
        <v>319</v>
      </c>
      <c r="C320" s="217" t="s">
        <v>319</v>
      </c>
      <c r="D320" s="217" t="s">
        <v>319</v>
      </c>
      <c r="E320" s="217" t="s">
        <v>319</v>
      </c>
      <c r="F320" s="217" t="s">
        <v>319</v>
      </c>
      <c r="G320" s="327">
        <f>IF($A320=1,INDEX('2023'!$C:$C,MATCH(Веса!$C320,'2023'!$B:$B,0)),0)</f>
        <v>0</v>
      </c>
      <c r="H320" s="328">
        <f>G320*MoM!L320/100*$A320</f>
        <v>0</v>
      </c>
      <c r="I320" s="328">
        <f>H320*MoM!M320/100*$A320</f>
        <v>0</v>
      </c>
      <c r="J320" s="328">
        <f>I320*MoM!N320/100*$A320</f>
        <v>0</v>
      </c>
      <c r="K320" s="328">
        <f>J320*MoM!O320/100*$A320</f>
        <v>0</v>
      </c>
      <c r="L320" s="328">
        <f>K320*MoM!P320/100*$A320</f>
        <v>0</v>
      </c>
      <c r="M320" s="328">
        <f>L320*MoM!Q320/100*$A320</f>
        <v>0</v>
      </c>
      <c r="N320" s="328">
        <f>M320*MoM!R320/100*$A320</f>
        <v>0</v>
      </c>
      <c r="O320" s="328">
        <f>N320*MoM!S320/100*$A320</f>
        <v>0</v>
      </c>
      <c r="P320" s="328">
        <f>O320*MoM!T320/100*$A320</f>
        <v>0</v>
      </c>
      <c r="Q320" s="328">
        <f>P320*MoM!U320/100*$A320</f>
        <v>0</v>
      </c>
      <c r="R320" s="328">
        <f>Q320*MoM!V320/100*$A320</f>
        <v>0</v>
      </c>
      <c r="S320" s="327">
        <f>IF($A320=1,INDEX('2024'!$B:$B,MATCH(Веса!D320,'2024'!$A:$A,0)),0)</f>
        <v>0</v>
      </c>
      <c r="T320" s="328">
        <f>S320*MoM!X320/100*$A320</f>
        <v>0</v>
      </c>
      <c r="U320" s="328">
        <f>T320*MoM!Y320/100*$A320</f>
        <v>0</v>
      </c>
      <c r="V320" s="328">
        <f>U320*MoM!Z320/100*$A320</f>
        <v>0</v>
      </c>
      <c r="W320" s="328">
        <f>V320*MoM!AA320/100*$A320</f>
        <v>0</v>
      </c>
      <c r="X320" s="328">
        <f>W320*MoM!AB320/100*$A320</f>
        <v>0</v>
      </c>
      <c r="Y320" s="328">
        <f>X320*MoM!AC320/100*$A320</f>
        <v>0</v>
      </c>
      <c r="Z320" s="328">
        <f>Y320*MoM!AD320/100*$A320</f>
        <v>0</v>
      </c>
      <c r="AA320" s="328">
        <f>Z320*MoM!AE320/100*$A320</f>
        <v>0</v>
      </c>
      <c r="AB320" s="328">
        <f>AA320*MoM!AF320/100*$A320</f>
        <v>0</v>
      </c>
      <c r="AC320" s="328">
        <f>AB320*MoM!AG320/100*$A320</f>
        <v>0</v>
      </c>
      <c r="AD320" s="328">
        <f>AC320*MoM!AH320/100*$A320</f>
        <v>0</v>
      </c>
      <c r="AE320" s="327">
        <f>IF($A320=1,INDEX('2025'!$C:$C,MATCH(Веса!$E320,'2025'!$B:$B,0)),0)</f>
        <v>0</v>
      </c>
      <c r="AF320" s="328">
        <f>AE320*MoM!AJ320/100*$A320</f>
        <v>0</v>
      </c>
      <c r="AG320" s="328">
        <f>AF320*MoM!AK320/100*$A320</f>
        <v>0</v>
      </c>
      <c r="AH320" s="328">
        <f>AG320*MoM!AL320/100*$A320</f>
        <v>0</v>
      </c>
      <c r="AI320" s="328">
        <f>AH320*MoM!AM320/100*$A320</f>
        <v>0</v>
      </c>
      <c r="AJ320" s="328">
        <f>AI320*MoM!AN320/100*$A320</f>
        <v>0</v>
      </c>
      <c r="AK320" s="328">
        <f>AJ320*MoM!AO320/100*$A320</f>
        <v>0</v>
      </c>
      <c r="AL320" s="328">
        <f>AK320*MoM!AP320/100*$A320</f>
        <v>0</v>
      </c>
      <c r="AM320" s="328">
        <f>AL320*MoM!AQ320/100*$A320</f>
        <v>0</v>
      </c>
      <c r="AN320" s="328">
        <f>AM320*MoM!AR320/100*$A320</f>
        <v>0</v>
      </c>
      <c r="AO320" s="328">
        <f>AN320*MoM!AS320/100*$A320</f>
        <v>0</v>
      </c>
      <c r="AP320" s="328">
        <f>AO320*MoM!AT320/100*$A320</f>
        <v>0</v>
      </c>
      <c r="AQ320" s="327">
        <f>IF($A320=1,INDEX('2026'!$C:$C, MATCH(Веса!$F320,'2026'!$B:$B,0)),0)</f>
        <v>0</v>
      </c>
      <c r="AR320" s="326">
        <f>AQ320*MoM!AV320/100*$A320</f>
        <v>0</v>
      </c>
      <c r="AS320" s="326">
        <f>AR320*MoM!AW320/100*$A320</f>
        <v>0</v>
      </c>
      <c r="AT320" s="326">
        <f>AS320*MoM!AX320/100*$A320</f>
        <v>0</v>
      </c>
      <c r="AU320" s="326">
        <f>AT320*MoM!AY320/100*$A320</f>
        <v>0</v>
      </c>
    </row>
    <row r="321" spans="1:47" s="328" customFormat="1" x14ac:dyDescent="0.45">
      <c r="A321" s="326">
        <f>IF(ToSep25!AZ321=0,0,1)</f>
        <v>0</v>
      </c>
      <c r="B321" s="216" t="s">
        <v>320</v>
      </c>
      <c r="C321" s="216" t="s">
        <v>320</v>
      </c>
      <c r="D321" s="216" t="s">
        <v>320</v>
      </c>
      <c r="E321" s="216" t="s">
        <v>320</v>
      </c>
      <c r="F321" s="216" t="s">
        <v>320</v>
      </c>
      <c r="G321" s="327">
        <f>IF($A321=1,INDEX('2023'!$C:$C,MATCH(Веса!$C321,'2023'!$B:$B,0)),0)</f>
        <v>0</v>
      </c>
      <c r="H321" s="328">
        <f>G321*MoM!L321/100*$A321</f>
        <v>0</v>
      </c>
      <c r="I321" s="328">
        <f>H321*MoM!M321/100*$A321</f>
        <v>0</v>
      </c>
      <c r="J321" s="328">
        <f>I321*MoM!N321/100*$A321</f>
        <v>0</v>
      </c>
      <c r="K321" s="328">
        <f>J321*MoM!O321/100*$A321</f>
        <v>0</v>
      </c>
      <c r="L321" s="328">
        <f>K321*MoM!P321/100*$A321</f>
        <v>0</v>
      </c>
      <c r="M321" s="328">
        <f>L321*MoM!Q321/100*$A321</f>
        <v>0</v>
      </c>
      <c r="N321" s="328">
        <f>M321*MoM!R321/100*$A321</f>
        <v>0</v>
      </c>
      <c r="O321" s="328">
        <f>N321*MoM!S321/100*$A321</f>
        <v>0</v>
      </c>
      <c r="P321" s="328">
        <f>O321*MoM!T321/100*$A321</f>
        <v>0</v>
      </c>
      <c r="Q321" s="328">
        <f>P321*MoM!U321/100*$A321</f>
        <v>0</v>
      </c>
      <c r="R321" s="328">
        <f>Q321*MoM!V321/100*$A321</f>
        <v>0</v>
      </c>
      <c r="S321" s="327">
        <f>IF($A321=1,INDEX('2024'!$B:$B,MATCH(Веса!D321,'2024'!$A:$A,0)),0)</f>
        <v>0</v>
      </c>
      <c r="T321" s="328">
        <f>S321*MoM!X321/100*$A321</f>
        <v>0</v>
      </c>
      <c r="U321" s="328">
        <f>T321*MoM!Y321/100*$A321</f>
        <v>0</v>
      </c>
      <c r="V321" s="328">
        <f>U321*MoM!Z321/100*$A321</f>
        <v>0</v>
      </c>
      <c r="W321" s="328">
        <f>V321*MoM!AA321/100*$A321</f>
        <v>0</v>
      </c>
      <c r="X321" s="328">
        <f>W321*MoM!AB321/100*$A321</f>
        <v>0</v>
      </c>
      <c r="Y321" s="328">
        <f>X321*MoM!AC321/100*$A321</f>
        <v>0</v>
      </c>
      <c r="Z321" s="328">
        <f>Y321*MoM!AD321/100*$A321</f>
        <v>0</v>
      </c>
      <c r="AA321" s="328">
        <f>Z321*MoM!AE321/100*$A321</f>
        <v>0</v>
      </c>
      <c r="AB321" s="328">
        <f>AA321*MoM!AF321/100*$A321</f>
        <v>0</v>
      </c>
      <c r="AC321" s="328">
        <f>AB321*MoM!AG321/100*$A321</f>
        <v>0</v>
      </c>
      <c r="AD321" s="328">
        <f>AC321*MoM!AH321/100*$A321</f>
        <v>0</v>
      </c>
      <c r="AE321" s="327">
        <f>IF($A321=1,INDEX('2025'!$C:$C,MATCH(Веса!$E321,'2025'!$B:$B,0)),0)</f>
        <v>0</v>
      </c>
      <c r="AF321" s="328">
        <f>AE321*MoM!AJ321/100*$A321</f>
        <v>0</v>
      </c>
      <c r="AG321" s="328">
        <f>AF321*MoM!AK321/100*$A321</f>
        <v>0</v>
      </c>
      <c r="AH321" s="328">
        <f>AG321*MoM!AL321/100*$A321</f>
        <v>0</v>
      </c>
      <c r="AI321" s="328">
        <f>AH321*MoM!AM321/100*$A321</f>
        <v>0</v>
      </c>
      <c r="AJ321" s="328">
        <f>AI321*MoM!AN321/100*$A321</f>
        <v>0</v>
      </c>
      <c r="AK321" s="328">
        <f>AJ321*MoM!AO321/100*$A321</f>
        <v>0</v>
      </c>
      <c r="AL321" s="328">
        <f>AK321*MoM!AP321/100*$A321</f>
        <v>0</v>
      </c>
      <c r="AM321" s="328">
        <f>AL321*MoM!AQ321/100*$A321</f>
        <v>0</v>
      </c>
      <c r="AN321" s="328">
        <f>AM321*MoM!AR321/100*$A321</f>
        <v>0</v>
      </c>
      <c r="AO321" s="328">
        <f>AN321*MoM!AS321/100*$A321</f>
        <v>0</v>
      </c>
      <c r="AP321" s="328">
        <f>AO321*MoM!AT321/100*$A321</f>
        <v>0</v>
      </c>
      <c r="AQ321" s="327">
        <f>IF($A321=1,INDEX('2026'!$C:$C, MATCH(Веса!$F321,'2026'!$B:$B,0)),0)</f>
        <v>0</v>
      </c>
      <c r="AR321" s="326">
        <f>AQ321*MoM!AV321/100*$A321</f>
        <v>0</v>
      </c>
      <c r="AS321" s="326">
        <f>AR321*MoM!AW321/100*$A321</f>
        <v>0</v>
      </c>
      <c r="AT321" s="326">
        <f>AS321*MoM!AX321/100*$A321</f>
        <v>0</v>
      </c>
      <c r="AU321" s="326">
        <f>AT321*MoM!AY321/100*$A321</f>
        <v>0</v>
      </c>
    </row>
    <row r="322" spans="1:47" x14ac:dyDescent="0.45">
      <c r="A322" s="326">
        <f>IF(ToSep25!AZ322=0,0,1)</f>
        <v>1</v>
      </c>
      <c r="B322" s="216" t="s">
        <v>321</v>
      </c>
      <c r="C322" s="216" t="s">
        <v>321</v>
      </c>
      <c r="D322" s="216" t="s">
        <v>321</v>
      </c>
      <c r="E322" s="216" t="s">
        <v>321</v>
      </c>
      <c r="F322" s="216" t="s">
        <v>321</v>
      </c>
      <c r="G322" s="327">
        <f>IF($A322=1,INDEX('2023'!$C:$C,MATCH(Веса!$C322,'2023'!$B:$B,0)),0)</f>
        <v>3.7999999999999999E-2</v>
      </c>
      <c r="H322" s="326">
        <f>G322*MoM!L322/100*$A322</f>
        <v>3.8520600000000002E-2</v>
      </c>
      <c r="I322" s="326">
        <f>H322*MoM!M322/100*$A322</f>
        <v>3.8485931460000004E-2</v>
      </c>
      <c r="J322" s="326">
        <f>I322*MoM!N322/100*$A322</f>
        <v>3.8374322258766004E-2</v>
      </c>
      <c r="K322" s="326">
        <f>J322*MoM!O322/100*$A322</f>
        <v>3.8005928765081853E-2</v>
      </c>
      <c r="L322" s="326">
        <f>K322*MoM!P322/100*$A322</f>
        <v>3.799832757932884E-2</v>
      </c>
      <c r="M322" s="326">
        <f>L322*MoM!Q322/100*$A322</f>
        <v>3.8188319217225486E-2</v>
      </c>
      <c r="N322" s="326">
        <f>M322*MoM!R322/100*$A322</f>
        <v>3.8348710157937831E-2</v>
      </c>
      <c r="O322" s="326">
        <f>N322*MoM!S322/100*$A322</f>
        <v>3.8724527517485618E-2</v>
      </c>
      <c r="P322" s="326">
        <f>O322*MoM!T322/100*$A322</f>
        <v>3.9258925997226919E-2</v>
      </c>
      <c r="Q322" s="326">
        <f>P322*MoM!U322/100*$A322</f>
        <v>3.9804625068588374E-2</v>
      </c>
      <c r="R322" s="326">
        <f>Q322*MoM!V322/100*$A322</f>
        <v>3.9920058481287282E-2</v>
      </c>
      <c r="S322" s="327">
        <f>IF($A322=1,INDEX('2024'!$B:$B,MATCH(Веса!D322,'2024'!$A:$A,0)),0)</f>
        <v>3.9E-2</v>
      </c>
      <c r="T322" s="326">
        <f>S322*MoM!X322/100*$A322</f>
        <v>3.9378299999999998E-2</v>
      </c>
      <c r="U322" s="326">
        <f>T322*MoM!Y322/100*$A322</f>
        <v>3.9720891209999998E-2</v>
      </c>
      <c r="V322" s="326">
        <f>U322*MoM!Z322/100*$A322</f>
        <v>4.0058518785284998E-2</v>
      </c>
      <c r="W322" s="326">
        <f>V322*MoM!AA322/100*$A322</f>
        <v>4.0567261973858119E-2</v>
      </c>
      <c r="X322" s="326">
        <f>W322*MoM!AB322/100*$A322</f>
        <v>4.1139260367689515E-2</v>
      </c>
      <c r="Y322" s="326">
        <f>X322*MoM!AC322/100*$A322</f>
        <v>4.1386095929895644E-2</v>
      </c>
      <c r="Z322" s="326">
        <f>Y322*MoM!AD322/100*$A322</f>
        <v>4.1650966943846977E-2</v>
      </c>
      <c r="AA322" s="326">
        <f>Z322*MoM!AE322/100*$A322</f>
        <v>4.2117457773618062E-2</v>
      </c>
      <c r="AB322" s="326">
        <f>AA322*MoM!AF322/100*$A322</f>
        <v>4.2858725030433746E-2</v>
      </c>
      <c r="AC322" s="326">
        <f>AB322*MoM!AG322/100*$A322</f>
        <v>4.309016214559809E-2</v>
      </c>
      <c r="AD322" s="326">
        <f>AC322*MoM!AH322/100*$A322</f>
        <v>4.3430574426548317E-2</v>
      </c>
      <c r="AE322" s="327">
        <f>IF($A322=1,INDEX('2025'!$C:$C,MATCH(Веса!$E322,'2025'!$B:$B,0)),0)</f>
        <v>4.2999999999999997E-2</v>
      </c>
      <c r="AF322" s="326">
        <f>AE322*MoM!AJ322/100*$A322</f>
        <v>4.3223600000000001E-2</v>
      </c>
      <c r="AG322" s="326">
        <f>AF322*MoM!AK322/100*$A322</f>
        <v>4.3491586319999997E-2</v>
      </c>
      <c r="AH322" s="326">
        <f>AG322*MoM!AL322/100*$A322</f>
        <v>4.4178753383855997E-2</v>
      </c>
      <c r="AI322" s="326">
        <f>AH322*MoM!AM322/100*$A322</f>
        <v>4.4828181058598676E-2</v>
      </c>
      <c r="AJ322" s="326">
        <f>AI322*MoM!AN322/100*$A322</f>
        <v>4.5043356327679952E-2</v>
      </c>
      <c r="AK322" s="326">
        <f>AJ322*MoM!AO322/100*$A322</f>
        <v>4.5304607794380496E-2</v>
      </c>
      <c r="AL322" s="326">
        <f>AK322*MoM!AP322/100*$A322</f>
        <v>4.540880839230757E-2</v>
      </c>
      <c r="AM322" s="326">
        <f>AL322*MoM!AQ322/100*$A322</f>
        <v>4.5413349273146802E-2</v>
      </c>
      <c r="AN322" s="326">
        <f>AM322*MoM!AR322/100*$A322</f>
        <v>4.5753949392695406E-2</v>
      </c>
      <c r="AO322" s="326">
        <f>AN322*MoM!AS322/100*$A322</f>
        <v>4.5927814400387651E-2</v>
      </c>
      <c r="AP322" s="326">
        <f>AO322*MoM!AT322/100*$A322</f>
        <v>4.6116118439429234E-2</v>
      </c>
      <c r="AQ322" s="327">
        <f>IF($A322=1,INDEX('2026'!$C:$C, MATCH(Веса!$F322,'2026'!$B:$B,0)),0)</f>
        <v>0.04</v>
      </c>
      <c r="AR322" s="326">
        <f>AQ322*MoM!AV322/100*$A322</f>
        <v>4.0475999999999998E-2</v>
      </c>
      <c r="AS322" s="326">
        <f>AR322*MoM!AW322/100*$A322</f>
        <v>4.1050759200000002E-2</v>
      </c>
      <c r="AT322" s="326">
        <f>AS322*MoM!AX322/100*$A322</f>
        <v>4.1904614991360001E-2</v>
      </c>
      <c r="AU322" s="326">
        <f>AT322*MoM!AY322/100*$A322</f>
        <v>4.2587660215719164E-2</v>
      </c>
    </row>
    <row r="323" spans="1:47" s="328" customFormat="1" ht="26.25" x14ac:dyDescent="0.45">
      <c r="A323" s="326">
        <f>IF(ToSep25!AZ323=0,0,1)</f>
        <v>0</v>
      </c>
      <c r="B323" s="216" t="s">
        <v>478</v>
      </c>
      <c r="C323" s="216" t="s">
        <v>478</v>
      </c>
      <c r="D323" s="216" t="s">
        <v>478</v>
      </c>
      <c r="E323" s="216" t="s">
        <v>478</v>
      </c>
      <c r="F323" s="216" t="s">
        <v>478</v>
      </c>
      <c r="G323" s="327">
        <f>IF($A323=1,INDEX('2023'!$C:$C,MATCH(Веса!$C323,'2023'!$B:$B,0)),0)</f>
        <v>0</v>
      </c>
      <c r="H323" s="328">
        <f>G323*MoM!L323/100*$A323</f>
        <v>0</v>
      </c>
      <c r="I323" s="328">
        <f>H323*MoM!M323/100*$A323</f>
        <v>0</v>
      </c>
      <c r="J323" s="328">
        <f>I323*MoM!N323/100*$A323</f>
        <v>0</v>
      </c>
      <c r="K323" s="328">
        <f>J323*MoM!O323/100*$A323</f>
        <v>0</v>
      </c>
      <c r="L323" s="328">
        <f>K323*MoM!P323/100*$A323</f>
        <v>0</v>
      </c>
      <c r="M323" s="328">
        <f>L323*MoM!Q323/100*$A323</f>
        <v>0</v>
      </c>
      <c r="N323" s="328">
        <f>M323*MoM!R323/100*$A323</f>
        <v>0</v>
      </c>
      <c r="O323" s="328">
        <f>N323*MoM!S323/100*$A323</f>
        <v>0</v>
      </c>
      <c r="P323" s="328">
        <f>O323*MoM!T323/100*$A323</f>
        <v>0</v>
      </c>
      <c r="Q323" s="328">
        <f>P323*MoM!U323/100*$A323</f>
        <v>0</v>
      </c>
      <c r="R323" s="328">
        <f>Q323*MoM!V323/100*$A323</f>
        <v>0</v>
      </c>
      <c r="S323" s="327">
        <f>IF($A323=1,INDEX('2024'!$B:$B,MATCH(Веса!D323,'2024'!$A:$A,0)),0)</f>
        <v>0</v>
      </c>
      <c r="T323" s="328">
        <f>S323*MoM!X323/100*$A323</f>
        <v>0</v>
      </c>
      <c r="U323" s="328">
        <f>T323*MoM!Y323/100*$A323</f>
        <v>0</v>
      </c>
      <c r="V323" s="328">
        <f>U323*MoM!Z323/100*$A323</f>
        <v>0</v>
      </c>
      <c r="W323" s="328">
        <f>V323*MoM!AA323/100*$A323</f>
        <v>0</v>
      </c>
      <c r="X323" s="328">
        <f>W323*MoM!AB323/100*$A323</f>
        <v>0</v>
      </c>
      <c r="Y323" s="328">
        <f>X323*MoM!AC323/100*$A323</f>
        <v>0</v>
      </c>
      <c r="Z323" s="328">
        <f>Y323*MoM!AD323/100*$A323</f>
        <v>0</v>
      </c>
      <c r="AA323" s="328">
        <f>Z323*MoM!AE323/100*$A323</f>
        <v>0</v>
      </c>
      <c r="AB323" s="328">
        <f>AA323*MoM!AF323/100*$A323</f>
        <v>0</v>
      </c>
      <c r="AC323" s="328">
        <f>AB323*MoM!AG323/100*$A323</f>
        <v>0</v>
      </c>
      <c r="AD323" s="328">
        <f>AC323*MoM!AH323/100*$A323</f>
        <v>0</v>
      </c>
      <c r="AE323" s="327">
        <f>IF($A323=1,INDEX('2025'!$C:$C,MATCH(Веса!$E323,'2025'!$B:$B,0)),0)</f>
        <v>0</v>
      </c>
      <c r="AF323" s="328">
        <f>AE323*MoM!AJ323/100*$A323</f>
        <v>0</v>
      </c>
      <c r="AG323" s="328">
        <f>AF323*MoM!AK323/100*$A323</f>
        <v>0</v>
      </c>
      <c r="AH323" s="328">
        <f>AG323*MoM!AL323/100*$A323</f>
        <v>0</v>
      </c>
      <c r="AI323" s="328">
        <f>AH323*MoM!AM323/100*$A323</f>
        <v>0</v>
      </c>
      <c r="AJ323" s="328">
        <f>AI323*MoM!AN323/100*$A323</f>
        <v>0</v>
      </c>
      <c r="AK323" s="328">
        <f>AJ323*MoM!AO323/100*$A323</f>
        <v>0</v>
      </c>
      <c r="AL323" s="328">
        <f>AK323*MoM!AP323/100*$A323</f>
        <v>0</v>
      </c>
      <c r="AM323" s="328">
        <f>AL323*MoM!AQ323/100*$A323</f>
        <v>0</v>
      </c>
      <c r="AN323" s="328">
        <f>AM323*MoM!AR323/100*$A323</f>
        <v>0</v>
      </c>
      <c r="AO323" s="328">
        <f>AN323*MoM!AS323/100*$A323</f>
        <v>0</v>
      </c>
      <c r="AP323" s="328">
        <f>AO323*MoM!AT323/100*$A323</f>
        <v>0</v>
      </c>
      <c r="AQ323" s="327">
        <f>IF($A323=1,INDEX('2026'!$C:$C, MATCH(Веса!$F323,'2026'!$B:$B,0)),0)</f>
        <v>0</v>
      </c>
      <c r="AR323" s="326">
        <f>AQ323*MoM!AV323/100*$A323</f>
        <v>0</v>
      </c>
      <c r="AS323" s="326">
        <f>AR323*MoM!AW323/100*$A323</f>
        <v>0</v>
      </c>
      <c r="AT323" s="326">
        <f>AS323*MoM!AX323/100*$A323</f>
        <v>0</v>
      </c>
      <c r="AU323" s="326">
        <f>AT323*MoM!AY323/100*$A323</f>
        <v>0</v>
      </c>
    </row>
    <row r="324" spans="1:47" ht="15.75" x14ac:dyDescent="0.45">
      <c r="A324" s="326">
        <f>IF(ToSep25!AZ324=0,0,1)</f>
        <v>1</v>
      </c>
      <c r="B324" s="216" t="s">
        <v>323</v>
      </c>
      <c r="C324" s="275" t="s">
        <v>462</v>
      </c>
      <c r="D324" s="275" t="s">
        <v>462</v>
      </c>
      <c r="E324" s="275" t="s">
        <v>323</v>
      </c>
      <c r="F324" s="216" t="s">
        <v>323</v>
      </c>
      <c r="G324" s="327">
        <f>IF($A324=1,INDEX('2023'!$C:$C,MATCH(Веса!$C324,'2023'!$B:$B,0)),0)</f>
        <v>3.5999999999999997E-2</v>
      </c>
      <c r="H324" s="326">
        <f>G324*MoM!L324/100*$A324</f>
        <v>3.6439199999999998E-2</v>
      </c>
      <c r="I324" s="326">
        <f>H324*MoM!M324/100*$A324</f>
        <v>3.6643259519999999E-2</v>
      </c>
      <c r="J324" s="326">
        <f>I324*MoM!N324/100*$A324</f>
        <v>3.6694560083327998E-2</v>
      </c>
      <c r="K324" s="326">
        <f>J324*MoM!O324/100*$A324</f>
        <v>3.6720246275386323E-2</v>
      </c>
      <c r="L324" s="326">
        <f>K324*MoM!P324/100*$A324</f>
        <v>3.6801030817192174E-2</v>
      </c>
      <c r="M324" s="326">
        <f>L324*MoM!Q324/100*$A324</f>
        <v>3.6878312981908273E-2</v>
      </c>
      <c r="N324" s="326">
        <f>M324*MoM!R324/100*$A324</f>
        <v>3.7217593461341833E-2</v>
      </c>
      <c r="O324" s="326">
        <f>N324*MoM!S324/100*$A324</f>
        <v>3.758976939595525E-2</v>
      </c>
      <c r="P324" s="326">
        <f>O324*MoM!T324/100*$A324</f>
        <v>3.7999497882371162E-2</v>
      </c>
      <c r="Q324" s="326">
        <f>P324*MoM!U324/100*$A324</f>
        <v>3.809449662707709E-2</v>
      </c>
      <c r="R324" s="326">
        <f>Q324*MoM!V324/100*$A324</f>
        <v>3.8502107740986814E-2</v>
      </c>
      <c r="S324" s="327">
        <f>IF($A324=1,INDEX('2024'!$B:$B,MATCH(Веса!D324,'2024'!$A:$A,0)),0)</f>
        <v>3.5999999999999997E-2</v>
      </c>
      <c r="T324" s="326">
        <f>S324*MoM!X324/100*$A324</f>
        <v>3.6370799999999995E-2</v>
      </c>
      <c r="U324" s="326">
        <f>T324*MoM!Y324/100*$A324</f>
        <v>3.6709048439999996E-2</v>
      </c>
      <c r="V324" s="326">
        <f>U324*MoM!Z324/100*$A324</f>
        <v>3.7182595164876001E-2</v>
      </c>
      <c r="W324" s="326">
        <f>V324*MoM!AA324/100*$A324</f>
        <v>3.7595321971206123E-2</v>
      </c>
      <c r="X324" s="326">
        <f>W324*MoM!AB324/100*$A324</f>
        <v>3.7918641740158493E-2</v>
      </c>
      <c r="Y324" s="326">
        <f>X324*MoM!AC324/100*$A324</f>
        <v>3.7888306826766367E-2</v>
      </c>
      <c r="Z324" s="326">
        <f>Y324*MoM!AD324/100*$A324</f>
        <v>3.8123214329092318E-2</v>
      </c>
      <c r="AA324" s="326">
        <f>Z324*MoM!AE324/100*$A324</f>
        <v>3.8363390579365594E-2</v>
      </c>
      <c r="AB324" s="326">
        <f>AA324*MoM!AF324/100*$A324</f>
        <v>3.8984877506751323E-2</v>
      </c>
      <c r="AC324" s="326">
        <f>AB324*MoM!AG324/100*$A324</f>
        <v>3.9265568624799935E-2</v>
      </c>
      <c r="AD324" s="326">
        <f>AC324*MoM!AH324/100*$A324</f>
        <v>3.9595399401248253E-2</v>
      </c>
      <c r="AE324" s="327">
        <f>IF($A324=1,INDEX('2025'!$C:$C,MATCH(Веса!$E324,'2025'!$B:$B,0)),0)</f>
        <v>3.7999999999999999E-2</v>
      </c>
      <c r="AF324" s="326">
        <f>AE324*MoM!AJ324/100*$A324</f>
        <v>3.8334399999999998E-2</v>
      </c>
      <c r="AG324" s="326">
        <f>AF324*MoM!AK324/100*$A324</f>
        <v>3.8694743359999999E-2</v>
      </c>
      <c r="AH324" s="326">
        <f>AG324*MoM!AL324/100*$A324</f>
        <v>3.9108777113951998E-2</v>
      </c>
      <c r="AI324" s="326">
        <f>AH324*MoM!AM324/100*$A324</f>
        <v>3.9257390466985009E-2</v>
      </c>
      <c r="AJ324" s="326">
        <f>AI324*MoM!AN324/100*$A324</f>
        <v>3.9441900202179837E-2</v>
      </c>
      <c r="AK324" s="326">
        <f>AJ324*MoM!AO324/100*$A324</f>
        <v>3.9390625731917005E-2</v>
      </c>
      <c r="AL324" s="326">
        <f>AK324*MoM!AP324/100*$A324</f>
        <v>3.9567883547710632E-2</v>
      </c>
      <c r="AM324" s="326">
        <f>AL324*MoM!AQ324/100*$A324</f>
        <v>3.981320442570644E-2</v>
      </c>
      <c r="AN324" s="326">
        <f>AM324*MoM!AR324/100*$A324</f>
        <v>4.0446234376075169E-2</v>
      </c>
      <c r="AO324" s="326">
        <f>AN324*MoM!AS324/100*$A324</f>
        <v>4.1186400465157341E-2</v>
      </c>
      <c r="AP324" s="326">
        <f>AO324*MoM!AT324/100*$A324</f>
        <v>4.1132858144552635E-2</v>
      </c>
      <c r="AQ324" s="327">
        <f>IF($A324=1,INDEX('2026'!$C:$C, MATCH(Веса!$F324,'2026'!$B:$B,0)),0)</f>
        <v>4.3999999999999997E-2</v>
      </c>
      <c r="AR324" s="326">
        <f>AQ324*MoM!AV324/100*$A324</f>
        <v>4.4321200000000005E-2</v>
      </c>
      <c r="AS324" s="326">
        <f>AR324*MoM!AW324/100*$A324</f>
        <v>4.4516213280000008E-2</v>
      </c>
      <c r="AT324" s="326">
        <f>AS324*MoM!AX324/100*$A324</f>
        <v>4.4787762181008002E-2</v>
      </c>
      <c r="AU324" s="326">
        <f>AT324*MoM!AY324/100*$A324</f>
        <v>4.4863901376715719E-2</v>
      </c>
    </row>
    <row r="325" spans="1:47" ht="31.5" x14ac:dyDescent="0.45">
      <c r="A325" s="326">
        <f>IF(ToSep25!AZ325=0,0,1)</f>
        <v>1</v>
      </c>
      <c r="B325" s="216" t="s">
        <v>479</v>
      </c>
      <c r="C325" s="275" t="s">
        <v>463</v>
      </c>
      <c r="D325" s="275" t="s">
        <v>463</v>
      </c>
      <c r="E325" s="275" t="s">
        <v>324</v>
      </c>
      <c r="F325" s="275" t="s">
        <v>324</v>
      </c>
      <c r="G325" s="327">
        <f>IF($A325=1,INDEX('2023'!$C:$C,MATCH(Веса!$C325,'2023'!$B:$B,0)),0)</f>
        <v>3.6999999999999998E-2</v>
      </c>
      <c r="H325" s="326">
        <f>G325*MoM!L325/100*$A325</f>
        <v>3.7240500000000003E-2</v>
      </c>
      <c r="I325" s="326">
        <f>H325*MoM!M325/100*$A325</f>
        <v>3.7616629050000003E-2</v>
      </c>
      <c r="J325" s="326">
        <f>I325*MoM!N325/100*$A325</f>
        <v>3.781223552106E-2</v>
      </c>
      <c r="K325" s="326">
        <f>J325*MoM!O325/100*$A325</f>
        <v>3.7872735097893698E-2</v>
      </c>
      <c r="L325" s="326">
        <f>K325*MoM!P325/100*$A325</f>
        <v>3.8164355158147478E-2</v>
      </c>
      <c r="M325" s="326">
        <f>L325*MoM!Q325/100*$A325</f>
        <v>3.8202519513305624E-2</v>
      </c>
      <c r="N325" s="326">
        <f>M325*MoM!R325/100*$A325</f>
        <v>3.8404992866726141E-2</v>
      </c>
      <c r="O325" s="326">
        <f>N325*MoM!S325/100*$A325</f>
        <v>3.9146209229053958E-2</v>
      </c>
      <c r="P325" s="326">
        <f>O325*MoM!T325/100*$A325</f>
        <v>3.9870414099791453E-2</v>
      </c>
      <c r="Q325" s="326">
        <f>P325*MoM!U325/100*$A325</f>
        <v>4.0540237056667955E-2</v>
      </c>
      <c r="R325" s="326">
        <f>Q325*MoM!V325/100*$A325</f>
        <v>4.0714560076011624E-2</v>
      </c>
      <c r="S325" s="327">
        <f>IF($A325=1,INDEX('2024'!$B:$B,MATCH(Веса!D325,'2024'!$A:$A,0)),0)</f>
        <v>3.9E-2</v>
      </c>
      <c r="T325" s="326">
        <f>S325*MoM!X325/100*$A325</f>
        <v>3.9666899999999998E-2</v>
      </c>
      <c r="U325" s="326">
        <f>T325*MoM!Y325/100*$A325</f>
        <v>4.0392804269999999E-2</v>
      </c>
      <c r="V325" s="326">
        <f>U325*MoM!Z325/100*$A325</f>
        <v>4.0780575190991993E-2</v>
      </c>
      <c r="W325" s="326">
        <f>V325*MoM!AA325/100*$A325</f>
        <v>4.1592108637292728E-2</v>
      </c>
      <c r="X325" s="326">
        <f>W325*MoM!AB325/100*$A325</f>
        <v>4.222430868857957E-2</v>
      </c>
      <c r="Y325" s="326">
        <f>X325*MoM!AC325/100*$A325</f>
        <v>4.3064572431482304E-2</v>
      </c>
      <c r="Z325" s="326">
        <f>Y325*MoM!AD325/100*$A325</f>
        <v>4.315070157634527E-2</v>
      </c>
      <c r="AA325" s="326">
        <f>Z325*MoM!AE325/100*$A325</f>
        <v>4.3314674242335378E-2</v>
      </c>
      <c r="AB325" s="326">
        <f>AA325*MoM!AF325/100*$A325</f>
        <v>4.3869102072637271E-2</v>
      </c>
      <c r="AC325" s="326">
        <f>AB325*MoM!AG325/100*$A325</f>
        <v>4.4698228101810115E-2</v>
      </c>
      <c r="AD325" s="326">
        <f>AC325*MoM!AH325/100*$A325</f>
        <v>4.4452387847250162E-2</v>
      </c>
      <c r="AE325" s="327">
        <f>IF($A325=1,INDEX('2025'!$C:$C,MATCH(Веса!$E325,'2025'!$B:$B,0)),0)</f>
        <v>0.04</v>
      </c>
      <c r="AF325" s="326">
        <f>AE325*MoM!AJ325/100*$A325</f>
        <v>4.0576000000000001E-2</v>
      </c>
      <c r="AG325" s="326">
        <f>AF325*MoM!AK325/100*$A325</f>
        <v>4.1208985600000005E-2</v>
      </c>
      <c r="AH325" s="326">
        <f>AG325*MoM!AL325/100*$A325</f>
        <v>4.2127945978880012E-2</v>
      </c>
      <c r="AI325" s="326">
        <f>AH325*MoM!AM325/100*$A325</f>
        <v>4.279356752534632E-2</v>
      </c>
      <c r="AJ325" s="326">
        <f>AI325*MoM!AN325/100*$A325</f>
        <v>4.3041770216993333E-2</v>
      </c>
      <c r="AK325" s="326">
        <f>AJ325*MoM!AO325/100*$A325</f>
        <v>4.2938469968472545E-2</v>
      </c>
      <c r="AL325" s="326">
        <f>AK325*MoM!AP325/100*$A325</f>
        <v>4.3157456165311761E-2</v>
      </c>
      <c r="AM325" s="326">
        <f>AL325*MoM!AQ325/100*$A325</f>
        <v>4.3472505595318539E-2</v>
      </c>
      <c r="AN325" s="326">
        <f>AM325*MoM!AR325/100*$A325</f>
        <v>4.4302830452189121E-2</v>
      </c>
      <c r="AO325" s="326">
        <f>AN325*MoM!AS325/100*$A325</f>
        <v>4.459522913317357E-2</v>
      </c>
      <c r="AP325" s="326">
        <f>AO325*MoM!AT325/100*$A325</f>
        <v>4.489401716836583E-2</v>
      </c>
      <c r="AQ325" s="327">
        <f>IF($A325=1,INDEX('2026'!$C:$C, MATCH(Веса!$F325,'2026'!$B:$B,0)),0)</f>
        <v>3.4000000000000002E-2</v>
      </c>
      <c r="AR325" s="326">
        <f>AQ325*MoM!AV325/100*$A325</f>
        <v>3.4513400000000007E-2</v>
      </c>
      <c r="AS325" s="326">
        <f>AR325*MoM!AW325/100*$A325</f>
        <v>3.5289951500000007E-2</v>
      </c>
      <c r="AT325" s="326">
        <f>AS325*MoM!AX325/100*$A325</f>
        <v>3.6680375589100006E-2</v>
      </c>
      <c r="AU325" s="326">
        <f>AT325*MoM!AY325/100*$A325</f>
        <v>3.7399310950646365E-2</v>
      </c>
    </row>
    <row r="326" spans="1:47" s="328" customFormat="1" ht="39.4" x14ac:dyDescent="0.45">
      <c r="A326" s="326">
        <f>IF(ToSep25!AZ326=0,0,1)</f>
        <v>0</v>
      </c>
      <c r="B326" s="216" t="s">
        <v>480</v>
      </c>
      <c r="C326" s="216" t="s">
        <v>480</v>
      </c>
      <c r="D326" s="216" t="s">
        <v>480</v>
      </c>
      <c r="E326" s="216" t="s">
        <v>480</v>
      </c>
      <c r="F326" s="216" t="s">
        <v>480</v>
      </c>
      <c r="G326" s="327">
        <f>IF($A326=1,INDEX('2023'!$C:$C,MATCH(Веса!$C326,'2023'!$B:$B,0)),0)</f>
        <v>0</v>
      </c>
      <c r="H326" s="328">
        <f>G326*MoM!L326/100*$A326</f>
        <v>0</v>
      </c>
      <c r="I326" s="328">
        <f>H326*MoM!M326/100*$A326</f>
        <v>0</v>
      </c>
      <c r="J326" s="328">
        <f>I326*MoM!N326/100*$A326</f>
        <v>0</v>
      </c>
      <c r="K326" s="328">
        <f>J326*MoM!O326/100*$A326</f>
        <v>0</v>
      </c>
      <c r="L326" s="328">
        <f>K326*MoM!P326/100*$A326</f>
        <v>0</v>
      </c>
      <c r="M326" s="328">
        <f>L326*MoM!Q326/100*$A326</f>
        <v>0</v>
      </c>
      <c r="N326" s="328">
        <f>M326*MoM!R326/100*$A326</f>
        <v>0</v>
      </c>
      <c r="O326" s="328">
        <f>N326*MoM!S326/100*$A326</f>
        <v>0</v>
      </c>
      <c r="P326" s="328">
        <f>O326*MoM!T326/100*$A326</f>
        <v>0</v>
      </c>
      <c r="Q326" s="328">
        <f>P326*MoM!U326/100*$A326</f>
        <v>0</v>
      </c>
      <c r="R326" s="328">
        <f>Q326*MoM!V326/100*$A326</f>
        <v>0</v>
      </c>
      <c r="S326" s="327">
        <f>IF($A326=1,INDEX('2024'!$B:$B,MATCH(Веса!D326,'2024'!$A:$A,0)),0)</f>
        <v>0</v>
      </c>
      <c r="T326" s="328">
        <f>S326*MoM!X326/100*$A326</f>
        <v>0</v>
      </c>
      <c r="U326" s="328">
        <f>T326*MoM!Y326/100*$A326</f>
        <v>0</v>
      </c>
      <c r="V326" s="328">
        <f>U326*MoM!Z326/100*$A326</f>
        <v>0</v>
      </c>
      <c r="W326" s="328">
        <f>V326*MoM!AA326/100*$A326</f>
        <v>0</v>
      </c>
      <c r="X326" s="328">
        <f>W326*MoM!AB326/100*$A326</f>
        <v>0</v>
      </c>
      <c r="Y326" s="328">
        <f>X326*MoM!AC326/100*$A326</f>
        <v>0</v>
      </c>
      <c r="Z326" s="328">
        <f>Y326*MoM!AD326/100*$A326</f>
        <v>0</v>
      </c>
      <c r="AA326" s="328">
        <f>Z326*MoM!AE326/100*$A326</f>
        <v>0</v>
      </c>
      <c r="AB326" s="328">
        <f>AA326*MoM!AF326/100*$A326</f>
        <v>0</v>
      </c>
      <c r="AC326" s="328">
        <f>AB326*MoM!AG326/100*$A326</f>
        <v>0</v>
      </c>
      <c r="AD326" s="328">
        <f>AC326*MoM!AH326/100*$A326</f>
        <v>0</v>
      </c>
      <c r="AE326" s="327">
        <f>IF($A326=1,INDEX('2025'!$C:$C,MATCH(Веса!$E326,'2025'!$B:$B,0)),0)</f>
        <v>0</v>
      </c>
      <c r="AF326" s="328">
        <f>AE326*MoM!AJ326/100*$A326</f>
        <v>0</v>
      </c>
      <c r="AG326" s="328">
        <f>AF326*MoM!AK326/100*$A326</f>
        <v>0</v>
      </c>
      <c r="AH326" s="328">
        <f>AG326*MoM!AL326/100*$A326</f>
        <v>0</v>
      </c>
      <c r="AI326" s="328">
        <f>AH326*MoM!AM326/100*$A326</f>
        <v>0</v>
      </c>
      <c r="AJ326" s="328">
        <f>AI326*MoM!AN326/100*$A326</f>
        <v>0</v>
      </c>
      <c r="AK326" s="328">
        <f>AJ326*MoM!AO326/100*$A326</f>
        <v>0</v>
      </c>
      <c r="AL326" s="328">
        <f>AK326*MoM!AP326/100*$A326</f>
        <v>0</v>
      </c>
      <c r="AM326" s="328">
        <f>AL326*MoM!AQ326/100*$A326</f>
        <v>0</v>
      </c>
      <c r="AN326" s="328">
        <f>AM326*MoM!AR326/100*$A326</f>
        <v>0</v>
      </c>
      <c r="AO326" s="328">
        <f>AN326*MoM!AS326/100*$A326</f>
        <v>0</v>
      </c>
      <c r="AP326" s="328">
        <f>AO326*MoM!AT326/100*$A326</f>
        <v>0</v>
      </c>
      <c r="AQ326" s="327">
        <f>IF($A326=1,INDEX('2026'!$C:$C, MATCH(Веса!$F326,'2026'!$B:$B,0)),0)</f>
        <v>0</v>
      </c>
      <c r="AR326" s="326">
        <f>AQ326*MoM!AV326/100*$A326</f>
        <v>0</v>
      </c>
      <c r="AS326" s="326">
        <f>AR326*MoM!AW326/100*$A326</f>
        <v>0</v>
      </c>
      <c r="AT326" s="326">
        <f>AS326*MoM!AX326/100*$A326</f>
        <v>0</v>
      </c>
      <c r="AU326" s="326">
        <f>AT326*MoM!AY326/100*$A326</f>
        <v>0</v>
      </c>
    </row>
    <row r="327" spans="1:47" x14ac:dyDescent="0.45">
      <c r="A327" s="326">
        <f>IF(ToSep25!AZ327=0,0,1)</f>
        <v>1</v>
      </c>
      <c r="B327" s="216" t="s">
        <v>326</v>
      </c>
      <c r="C327" s="216" t="s">
        <v>326</v>
      </c>
      <c r="D327" s="216" t="s">
        <v>326</v>
      </c>
      <c r="E327" s="216" t="s">
        <v>326</v>
      </c>
      <c r="F327" s="216" t="s">
        <v>326</v>
      </c>
      <c r="G327" s="327">
        <f>IF($A327=1,INDEX('2023'!$C:$C,MATCH(Веса!$C327,'2023'!$B:$B,0)),0)</f>
        <v>3.4000000000000002E-2</v>
      </c>
      <c r="H327" s="326">
        <f>G327*MoM!L327/100*$A327</f>
        <v>3.4928200000000006E-2</v>
      </c>
      <c r="I327" s="326">
        <f>H327*MoM!M327/100*$A327</f>
        <v>3.5598821440000011E-2</v>
      </c>
      <c r="J327" s="326">
        <f>I327*MoM!N327/100*$A327</f>
        <v>3.606872588300801E-2</v>
      </c>
      <c r="K327" s="326">
        <f>J327*MoM!O327/100*$A327</f>
        <v>3.598216094088879E-2</v>
      </c>
      <c r="L327" s="326">
        <f>K327*MoM!P327/100*$A327</f>
        <v>3.5676312572891236E-2</v>
      </c>
      <c r="M327" s="326">
        <f>L327*MoM!Q327/100*$A327</f>
        <v>3.5515769166313223E-2</v>
      </c>
      <c r="N327" s="326">
        <f>M327*MoM!R327/100*$A327</f>
        <v>3.5419876589564178E-2</v>
      </c>
      <c r="O327" s="326">
        <f>N327*MoM!S327/100*$A327</f>
        <v>3.5380914725315661E-2</v>
      </c>
      <c r="P327" s="326">
        <f>O327*MoM!T327/100*$A327</f>
        <v>3.5787795244656792E-2</v>
      </c>
      <c r="Q327" s="326">
        <f>P327*MoM!U327/100*$A327</f>
        <v>3.590589496896416E-2</v>
      </c>
      <c r="R327" s="326">
        <f>Q327*MoM!V327/100*$A327</f>
        <v>3.6369081014063796E-2</v>
      </c>
      <c r="S327" s="327">
        <f>IF($A327=1,INDEX('2024'!$B:$B,MATCH(Веса!D327,'2024'!$A:$A,0)),0)</f>
        <v>3.5999999999999997E-2</v>
      </c>
      <c r="T327" s="326">
        <f>S327*MoM!X327/100*$A327</f>
        <v>3.6626399999999996E-2</v>
      </c>
      <c r="U327" s="326">
        <f>T327*MoM!Y327/100*$A327</f>
        <v>3.7172133359999998E-2</v>
      </c>
      <c r="V327" s="326">
        <f>U327*MoM!Z327/100*$A327</f>
        <v>3.7685108800367996E-2</v>
      </c>
      <c r="W327" s="326">
        <f>V327*MoM!AA327/100*$A327</f>
        <v>3.7884839877009947E-2</v>
      </c>
      <c r="X327" s="326">
        <f>W327*MoM!AB327/100*$A327</f>
        <v>3.7862108973083737E-2</v>
      </c>
      <c r="Y327" s="326">
        <f>X327*MoM!AC327/100*$A327</f>
        <v>3.8002198776284149E-2</v>
      </c>
      <c r="Z327" s="326">
        <f>Y327*MoM!AD327/100*$A327</f>
        <v>3.7952795917874982E-2</v>
      </c>
      <c r="AA327" s="326">
        <f>Z327*MoM!AE327/100*$A327</f>
        <v>3.8169126854606869E-2</v>
      </c>
      <c r="AB327" s="326">
        <f>AA327*MoM!AF327/100*$A327</f>
        <v>3.8753114495482355E-2</v>
      </c>
      <c r="AC327" s="326">
        <f>AB327*MoM!AG327/100*$A327</f>
        <v>3.8830620724473318E-2</v>
      </c>
      <c r="AD327" s="326">
        <f>AC327*MoM!AH327/100*$A327</f>
        <v>3.8865568283125346E-2</v>
      </c>
      <c r="AE327" s="327">
        <f>IF($A327=1,INDEX('2025'!$C:$C,MATCH(Веса!$E327,'2025'!$B:$B,0)),0)</f>
        <v>4.2999999999999997E-2</v>
      </c>
      <c r="AF327" s="326">
        <f>AE327*MoM!AJ327/100*$A327</f>
        <v>4.3894399999999993E-2</v>
      </c>
      <c r="AG327" s="326">
        <f>AF327*MoM!AK327/100*$A327</f>
        <v>4.5816974719999994E-2</v>
      </c>
      <c r="AH327" s="326">
        <f>AG327*MoM!AL327/100*$A327</f>
        <v>4.9789306428223989E-2</v>
      </c>
      <c r="AI327" s="326">
        <f>AH327*MoM!AM327/100*$A327</f>
        <v>5.1472184985497958E-2</v>
      </c>
      <c r="AJ327" s="326">
        <f>AI327*MoM!AN327/100*$A327</f>
        <v>5.3284005896987487E-2</v>
      </c>
      <c r="AK327" s="326">
        <f>AJ327*MoM!AO327/100*$A327</f>
        <v>5.4045967181314408E-2</v>
      </c>
      <c r="AL327" s="326">
        <f>AK327*MoM!AP327/100*$A327</f>
        <v>5.4629663626872604E-2</v>
      </c>
      <c r="AM327" s="326">
        <f>AL327*MoM!AQ327/100*$A327</f>
        <v>5.5028460171348777E-2</v>
      </c>
      <c r="AN327" s="326">
        <f>AM327*MoM!AR327/100*$A327</f>
        <v>5.6206069219015643E-2</v>
      </c>
      <c r="AO327" s="326">
        <f>AN327*MoM!AS327/100*$A327</f>
        <v>5.7026677829613265E-2</v>
      </c>
      <c r="AP327" s="326">
        <f>AO327*MoM!AT327/100*$A327</f>
        <v>5.6975353819566615E-2</v>
      </c>
      <c r="AQ327" s="327">
        <f>IF($A327=1,INDEX('2026'!$C:$C, MATCH(Веса!$F327,'2026'!$B:$B,0)),0)</f>
        <v>4.2999999999999997E-2</v>
      </c>
      <c r="AR327" s="326">
        <f>AQ327*MoM!AV327/100*$A327</f>
        <v>4.3464399999999993E-2</v>
      </c>
      <c r="AS327" s="326">
        <f>AR327*MoM!AW327/100*$A327</f>
        <v>4.3533943039999995E-2</v>
      </c>
      <c r="AT327" s="326">
        <f>AS327*MoM!AX327/100*$A327</f>
        <v>4.3755966149504E-2</v>
      </c>
      <c r="AU327" s="326">
        <f>AT327*MoM!AY327/100*$A327</f>
        <v>4.3944116803946873E-2</v>
      </c>
    </row>
    <row r="328" spans="1:47" x14ac:dyDescent="0.45">
      <c r="A328" s="326">
        <f>IF(ToSep25!AZ328=0,0,1)</f>
        <v>1</v>
      </c>
      <c r="B328" s="216" t="s">
        <v>327</v>
      </c>
      <c r="C328" s="216" t="s">
        <v>327</v>
      </c>
      <c r="D328" s="216" t="s">
        <v>327</v>
      </c>
      <c r="E328" s="216" t="s">
        <v>327</v>
      </c>
      <c r="F328" s="216" t="s">
        <v>327</v>
      </c>
      <c r="G328" s="327">
        <f>IF($A328=1,INDEX('2023'!$C:$C,MATCH(Веса!$C328,'2023'!$B:$B,0)),0)</f>
        <v>3.5999999999999997E-2</v>
      </c>
      <c r="H328" s="326">
        <f>G328*MoM!L328/100*$A328</f>
        <v>3.6705599999999998E-2</v>
      </c>
      <c r="I328" s="326">
        <f>H328*MoM!M328/100*$A328</f>
        <v>3.6672564960000001E-2</v>
      </c>
      <c r="J328" s="326">
        <f>I328*MoM!N328/100*$A328</f>
        <v>3.6500203904688E-2</v>
      </c>
      <c r="K328" s="326">
        <f>J328*MoM!O328/100*$A328</f>
        <v>3.6419903456097684E-2</v>
      </c>
      <c r="L328" s="326">
        <f>K328*MoM!P328/100*$A328</f>
        <v>3.6423545446443301E-2</v>
      </c>
      <c r="M328" s="326">
        <f>L328*MoM!Q328/100*$A328</f>
        <v>3.6430830155532591E-2</v>
      </c>
      <c r="N328" s="326">
        <f>M328*MoM!R328/100*$A328</f>
        <v>3.6696775215667977E-2</v>
      </c>
      <c r="O328" s="326">
        <f>N328*MoM!S328/100*$A328</f>
        <v>3.6960991997220784E-2</v>
      </c>
      <c r="P328" s="326">
        <f>O328*MoM!T328/100*$A328</f>
        <v>3.7363866809990494E-2</v>
      </c>
      <c r="Q328" s="326">
        <f>P328*MoM!U328/100*$A328</f>
        <v>3.719572940934554E-2</v>
      </c>
      <c r="R328" s="326">
        <f>Q328*MoM!V328/100*$A328</f>
        <v>3.7731347912840114E-2</v>
      </c>
      <c r="S328" s="327">
        <f>IF($A328=1,INDEX('2024'!$B:$B,MATCH(Веса!D328,'2024'!$A:$A,0)),0)</f>
        <v>3.5000000000000003E-2</v>
      </c>
      <c r="T328" s="326">
        <f>S328*MoM!X328/100*$A328</f>
        <v>3.6035999999999999E-2</v>
      </c>
      <c r="U328" s="326">
        <f>T328*MoM!Y328/100*$A328</f>
        <v>3.6306270000000002E-2</v>
      </c>
      <c r="V328" s="326">
        <f>U328*MoM!Z328/100*$A328</f>
        <v>3.6574936398000003E-2</v>
      </c>
      <c r="W328" s="326">
        <f>V328*MoM!AA328/100*$A328</f>
        <v>3.7229627759524202E-2</v>
      </c>
      <c r="X328" s="326">
        <f>W328*MoM!AB328/100*$A328</f>
        <v>3.764287662765492E-2</v>
      </c>
      <c r="Y328" s="326">
        <f>X328*MoM!AC328/100*$A328</f>
        <v>3.7597705175701733E-2</v>
      </c>
      <c r="Z328" s="326">
        <f>Y328*MoM!AD328/100*$A328</f>
        <v>3.7597705175701733E-2</v>
      </c>
      <c r="AA328" s="326">
        <f>Z328*MoM!AE328/100*$A328</f>
        <v>3.7684179897605849E-2</v>
      </c>
      <c r="AB328" s="326">
        <f>AA328*MoM!AF328/100*$A328</f>
        <v>3.8324810955865145E-2</v>
      </c>
      <c r="AC328" s="326">
        <f>AB328*MoM!AG328/100*$A328</f>
        <v>3.8819201017195805E-2</v>
      </c>
      <c r="AD328" s="326">
        <f>AC328*MoM!AH328/100*$A328</f>
        <v>3.9207393027367761E-2</v>
      </c>
      <c r="AE328" s="327">
        <f>IF($A328=1,INDEX('2025'!$C:$C,MATCH(Веса!$E328,'2025'!$B:$B,0)),0)</f>
        <v>0.04</v>
      </c>
      <c r="AF328" s="326">
        <f>AE328*MoM!AJ328/100*$A328</f>
        <v>4.0183999999999997E-2</v>
      </c>
      <c r="AG328" s="326">
        <f>AF328*MoM!AK328/100*$A328</f>
        <v>4.0196055199999997E-2</v>
      </c>
      <c r="AH328" s="326">
        <f>AG328*MoM!AL328/100*$A328</f>
        <v>4.2467132318800005E-2</v>
      </c>
      <c r="AI328" s="326">
        <f>AH328*MoM!AM328/100*$A328</f>
        <v>4.2896050355219886E-2</v>
      </c>
      <c r="AJ328" s="326">
        <f>AI328*MoM!AN328/100*$A328</f>
        <v>4.3144847447280164E-2</v>
      </c>
      <c r="AK328" s="326">
        <f>AJ328*MoM!AO328/100*$A328</f>
        <v>4.3399402047219121E-2</v>
      </c>
      <c r="AL328" s="326">
        <f>AK328*MoM!AP328/100*$A328</f>
        <v>4.3759617084211042E-2</v>
      </c>
      <c r="AM328" s="326">
        <f>AL328*MoM!AQ328/100*$A328</f>
        <v>4.3361404568744717E-2</v>
      </c>
      <c r="AN328" s="326">
        <f>AM328*MoM!AR328/100*$A328</f>
        <v>4.3816699316716529E-2</v>
      </c>
      <c r="AO328" s="326">
        <f>AN328*MoM!AS328/100*$A328</f>
        <v>4.4565964875032379E-2</v>
      </c>
      <c r="AP328" s="326">
        <f>AO328*MoM!AT328/100*$A328</f>
        <v>4.4926949190520142E-2</v>
      </c>
      <c r="AQ328" s="327">
        <f>IF($A328=1,INDEX('2026'!$C:$C, MATCH(Веса!$F328,'2026'!$B:$B,0)),0)</f>
        <v>3.9E-2</v>
      </c>
      <c r="AR328" s="326">
        <f>AQ328*MoM!AV328/100*$A328</f>
        <v>3.9046800000000007E-2</v>
      </c>
      <c r="AS328" s="326">
        <f>AR328*MoM!AW328/100*$A328</f>
        <v>3.9542694360000005E-2</v>
      </c>
      <c r="AT328" s="326">
        <f>AS328*MoM!AX328/100*$A328</f>
        <v>3.9479426049024005E-2</v>
      </c>
      <c r="AU328" s="326">
        <f>AT328*MoM!AY328/100*$A328</f>
        <v>3.9850532653884829E-2</v>
      </c>
    </row>
    <row r="329" spans="1:47" x14ac:dyDescent="0.45">
      <c r="A329" s="326">
        <f>IF(ToSep25!AZ329=0,0,1)</f>
        <v>1</v>
      </c>
      <c r="B329" s="216" t="s">
        <v>328</v>
      </c>
      <c r="C329" s="216" t="s">
        <v>328</v>
      </c>
      <c r="D329" s="216" t="s">
        <v>328</v>
      </c>
      <c r="E329" s="216" t="s">
        <v>328</v>
      </c>
      <c r="F329" s="216" t="s">
        <v>328</v>
      </c>
      <c r="G329" s="327">
        <f>IF($A329=1,INDEX('2023'!$C:$C,MATCH(Веса!$C329,'2023'!$B:$B,0)),0)</f>
        <v>4.8000000000000001E-2</v>
      </c>
      <c r="H329" s="326">
        <f>G329*MoM!L329/100*$A329</f>
        <v>4.8729599999999998E-2</v>
      </c>
      <c r="I329" s="326">
        <f>H329*MoM!M329/100*$A329</f>
        <v>4.9031723520000001E-2</v>
      </c>
      <c r="J329" s="326">
        <f>I329*MoM!N329/100*$A329</f>
        <v>4.8771855385344003E-2</v>
      </c>
      <c r="K329" s="326">
        <f>J329*MoM!O329/100*$A329</f>
        <v>4.8396312098876855E-2</v>
      </c>
      <c r="L329" s="326">
        <f>K329*MoM!P329/100*$A329</f>
        <v>4.8522142510333939E-2</v>
      </c>
      <c r="M329" s="326">
        <f>L329*MoM!Q329/100*$A329</f>
        <v>4.8434802653815334E-2</v>
      </c>
      <c r="N329" s="326">
        <f>M329*MoM!R329/100*$A329</f>
        <v>4.8439646134080715E-2</v>
      </c>
      <c r="O329" s="326">
        <f>N329*MoM!S329/100*$A329</f>
        <v>4.8279795301838249E-2</v>
      </c>
      <c r="P329" s="326">
        <f>O329*MoM!T329/100*$A329</f>
        <v>4.8714313459554799E-2</v>
      </c>
      <c r="Q329" s="326">
        <f>P329*MoM!U329/100*$A329</f>
        <v>4.9001727908966168E-2</v>
      </c>
      <c r="R329" s="326">
        <f>Q329*MoM!V329/100*$A329</f>
        <v>4.9163433611065753E-2</v>
      </c>
      <c r="S329" s="327">
        <f>IF($A329=1,INDEX('2024'!$B:$B,MATCH(Веса!D329,'2024'!$A:$A,0)),0)</f>
        <v>4.2000000000000003E-2</v>
      </c>
      <c r="T329" s="326">
        <f>S329*MoM!X329/100*$A329</f>
        <v>4.23486E-2</v>
      </c>
      <c r="U329" s="326">
        <f>T329*MoM!Y329/100*$A329</f>
        <v>4.2577282440000003E-2</v>
      </c>
      <c r="V329" s="326">
        <f>U329*MoM!Z329/100*$A329</f>
        <v>4.2837003862883999E-2</v>
      </c>
      <c r="W329" s="326">
        <f>V329*MoM!AA329/100*$A329</f>
        <v>4.3728013543231983E-2</v>
      </c>
      <c r="X329" s="326">
        <f>W329*MoM!AB329/100*$A329</f>
        <v>4.3885434391987624E-2</v>
      </c>
      <c r="Y329" s="326">
        <f>X329*MoM!AC329/100*$A329</f>
        <v>4.3740612458494067E-2</v>
      </c>
      <c r="Z329" s="326">
        <f>Y329*MoM!AD329/100*$A329</f>
        <v>4.4261125746750146E-2</v>
      </c>
      <c r="AA329" s="326">
        <f>Z329*MoM!AE329/100*$A329</f>
        <v>4.4013263442568347E-2</v>
      </c>
      <c r="AB329" s="326">
        <f>AA329*MoM!AF329/100*$A329</f>
        <v>4.4237731086125442E-2</v>
      </c>
      <c r="AC329" s="326">
        <f>AB329*MoM!AG329/100*$A329</f>
        <v>4.4591632934814447E-2</v>
      </c>
      <c r="AD329" s="326">
        <f>AC329*MoM!AH329/100*$A329</f>
        <v>4.4426643892955635E-2</v>
      </c>
      <c r="AE329" s="327">
        <f>IF($A329=1,INDEX('2025'!$C:$C,MATCH(Веса!$E329,'2025'!$B:$B,0)),0)</f>
        <v>3.7999999999999999E-2</v>
      </c>
      <c r="AF329" s="326">
        <f>AE329*MoM!AJ329/100*$A329</f>
        <v>3.8258400000000005E-2</v>
      </c>
      <c r="AG329" s="326">
        <f>AF329*MoM!AK329/100*$A329</f>
        <v>3.8950877040000005E-2</v>
      </c>
      <c r="AH329" s="326">
        <f>AG329*MoM!AL329/100*$A329</f>
        <v>3.9087205109640005E-2</v>
      </c>
      <c r="AI329" s="326">
        <f>AH329*MoM!AM329/100*$A329</f>
        <v>3.9423355073582911E-2</v>
      </c>
      <c r="AJ329" s="326">
        <f>AI329*MoM!AN329/100*$A329</f>
        <v>4.016057181345891E-2</v>
      </c>
      <c r="AK329" s="326">
        <f>AJ329*MoM!AO329/100*$A329</f>
        <v>4.0509968788236005E-2</v>
      </c>
      <c r="AL329" s="326">
        <f>AK329*MoM!AP329/100*$A329</f>
        <v>4.0850252526057187E-2</v>
      </c>
      <c r="AM329" s="326">
        <f>AL329*MoM!AQ329/100*$A329</f>
        <v>4.0927868005856689E-2</v>
      </c>
      <c r="AN329" s="326">
        <f>AM329*MoM!AR329/100*$A329</f>
        <v>4.1013816528668985E-2</v>
      </c>
      <c r="AO329" s="326">
        <f>AN329*MoM!AS329/100*$A329</f>
        <v>4.1050728963544787E-2</v>
      </c>
      <c r="AP329" s="326">
        <f>AO329*MoM!AT329/100*$A329</f>
        <v>4.1186196369124489E-2</v>
      </c>
      <c r="AQ329" s="327">
        <f>IF($A329=1,INDEX('2026'!$C:$C, MATCH(Веса!$F329,'2026'!$B:$B,0)),0)</f>
        <v>3.5000000000000003E-2</v>
      </c>
      <c r="AR329" s="326">
        <f>AQ329*MoM!AV329/100*$A329</f>
        <v>3.5346500000000003E-2</v>
      </c>
      <c r="AS329" s="326">
        <f>AR329*MoM!AW329/100*$A329</f>
        <v>3.5639875950000004E-2</v>
      </c>
      <c r="AT329" s="326">
        <f>AS329*MoM!AX329/100*$A329</f>
        <v>3.5924994957600001E-2</v>
      </c>
      <c r="AU329" s="326">
        <f>AT329*MoM!AY329/100*$A329</f>
        <v>3.625191241171416E-2</v>
      </c>
    </row>
    <row r="330" spans="1:47" x14ac:dyDescent="0.45">
      <c r="A330" s="326">
        <f>IF(ToSep25!AZ330=0,0,1)</f>
        <v>1</v>
      </c>
      <c r="B330" s="217" t="s">
        <v>329</v>
      </c>
      <c r="C330" s="217" t="s">
        <v>329</v>
      </c>
      <c r="D330" s="217" t="s">
        <v>329</v>
      </c>
      <c r="E330" s="217" t="s">
        <v>329</v>
      </c>
      <c r="F330" s="217" t="s">
        <v>329</v>
      </c>
      <c r="G330" s="327">
        <f>IF($A330=1,INDEX('2023'!$C:$C,MATCH(Веса!$C330,'2023'!$B:$B,0)),0)</f>
        <v>0.04</v>
      </c>
      <c r="H330" s="326">
        <f>G330*MoM!L330/100*$A330</f>
        <v>3.9919999999999997E-2</v>
      </c>
      <c r="I330" s="326">
        <f>H330*MoM!M330/100*$A330</f>
        <v>3.9864111999999993E-2</v>
      </c>
      <c r="J330" s="326">
        <f>I330*MoM!N330/100*$A330</f>
        <v>4.0485992147199994E-2</v>
      </c>
      <c r="K330" s="326">
        <f>J330*MoM!O330/100*$A330</f>
        <v>4.0137812614734071E-2</v>
      </c>
      <c r="L330" s="326">
        <f>K330*MoM!P330/100*$A330</f>
        <v>4.0563273428450258E-2</v>
      </c>
      <c r="M330" s="326">
        <f>L330*MoM!Q330/100*$A330</f>
        <v>4.0972962490077612E-2</v>
      </c>
      <c r="N330" s="326">
        <f>M330*MoM!R330/100*$A330</f>
        <v>4.1132757043788916E-2</v>
      </c>
      <c r="O330" s="326">
        <f>N330*MoM!S330/100*$A330</f>
        <v>4.1762088226558892E-2</v>
      </c>
      <c r="P330" s="326">
        <f>O330*MoM!T330/100*$A330</f>
        <v>4.1991779711804969E-2</v>
      </c>
      <c r="Q330" s="326">
        <f>P330*MoM!U330/100*$A330</f>
        <v>4.1832210948900113E-2</v>
      </c>
      <c r="R330" s="326">
        <f>Q330*MoM!V330/100*$A330</f>
        <v>4.2802718242914588E-2</v>
      </c>
      <c r="S330" s="327">
        <f>IF($A330=1,INDEX('2024'!$B:$B,MATCH(Веса!D330,'2024'!$A:$A,0)),0)</f>
        <v>0.04</v>
      </c>
      <c r="T330" s="326">
        <f>S330*MoM!X330/100*$A330</f>
        <v>4.0716000000000002E-2</v>
      </c>
      <c r="U330" s="326">
        <f>T330*MoM!Y330/100*$A330</f>
        <v>4.1021370000000001E-2</v>
      </c>
      <c r="V330" s="326">
        <f>U330*MoM!Z330/100*$A330</f>
        <v>4.1722835426999998E-2</v>
      </c>
      <c r="W330" s="326">
        <f>V330*MoM!AA330/100*$A330</f>
        <v>4.1197127700619791E-2</v>
      </c>
      <c r="X330" s="326">
        <f>W330*MoM!AB330/100*$A330</f>
        <v>4.2004591403551936E-2</v>
      </c>
      <c r="Y330" s="326">
        <f>X330*MoM!AC330/100*$A330</f>
        <v>4.1899579925043062E-2</v>
      </c>
      <c r="Z330" s="326">
        <f>Y330*MoM!AD330/100*$A330</f>
        <v>4.131717576408496E-2</v>
      </c>
      <c r="AA330" s="326">
        <f>Z330*MoM!AE330/100*$A330</f>
        <v>4.1556815383516653E-2</v>
      </c>
      <c r="AB330" s="326">
        <f>AA330*MoM!AF330/100*$A330</f>
        <v>4.2076275575810611E-2</v>
      </c>
      <c r="AC330" s="326">
        <f>AB330*MoM!AG330/100*$A330</f>
        <v>4.2501245959126299E-2</v>
      </c>
      <c r="AD330" s="326">
        <f>AC330*MoM!AH330/100*$A330</f>
        <v>4.2420493591803964E-2</v>
      </c>
      <c r="AE330" s="327">
        <f>IF($A330=1,INDEX('2025'!$C:$C,MATCH(Веса!$E330,'2025'!$B:$B,0)),0)</f>
        <v>4.1000000000000002E-2</v>
      </c>
      <c r="AF330" s="326">
        <f>AE330*MoM!AJ330/100*$A330</f>
        <v>4.1336199999999997E-2</v>
      </c>
      <c r="AG330" s="326">
        <f>AF330*MoM!AK330/100*$A330</f>
        <v>4.2348936899999995E-2</v>
      </c>
      <c r="AH330" s="326">
        <f>AG330*MoM!AL330/100*$A330</f>
        <v>4.3128157338959999E-2</v>
      </c>
      <c r="AI330" s="326">
        <f>AH330*MoM!AM330/100*$A330</f>
        <v>4.3628443964091934E-2</v>
      </c>
      <c r="AJ330" s="326">
        <f>AI330*MoM!AN330/100*$A330</f>
        <v>4.3305593478757655E-2</v>
      </c>
      <c r="AK330" s="326">
        <f>AJ330*MoM!AO330/100*$A330</f>
        <v>4.3989821855722019E-2</v>
      </c>
      <c r="AL330" s="326">
        <f>AK330*MoM!AP330/100*$A330</f>
        <v>4.5089567402115067E-2</v>
      </c>
      <c r="AM330" s="326">
        <f>AL330*MoM!AQ330/100*$A330</f>
        <v>4.5098585315595491E-2</v>
      </c>
      <c r="AN330" s="326">
        <f>AM330*MoM!AR330/100*$A330</f>
        <v>4.7700773688305345E-2</v>
      </c>
      <c r="AO330" s="326">
        <f>AN330*MoM!AS330/100*$A330</f>
        <v>4.8153931038344248E-2</v>
      </c>
      <c r="AP330" s="326">
        <f>AO330*MoM!AT330/100*$A330</f>
        <v>4.8317654403874623E-2</v>
      </c>
      <c r="AQ330" s="327">
        <f>IF($A330=1,INDEX('2026'!$C:$C, MATCH(Веса!$F330,'2026'!$B:$B,0)),0)</f>
        <v>4.1000000000000002E-2</v>
      </c>
      <c r="AR330" s="326">
        <f>AQ330*MoM!AV330/100*$A330</f>
        <v>4.0913900000000003E-2</v>
      </c>
      <c r="AS330" s="326">
        <f>AR330*MoM!AW330/100*$A330</f>
        <v>4.1752634950000006E-2</v>
      </c>
      <c r="AT330" s="326">
        <f>AS330*MoM!AX330/100*$A330</f>
        <v>4.3710833529155009E-2</v>
      </c>
      <c r="AU330" s="326">
        <f>AT330*MoM!AY330/100*$A330</f>
        <v>4.4230992448151957E-2</v>
      </c>
    </row>
    <row r="331" spans="1:47" x14ac:dyDescent="0.45">
      <c r="A331" s="326">
        <f>IF(ToSep25!AZ331=0,0,1)</f>
        <v>1</v>
      </c>
      <c r="B331" s="216" t="s">
        <v>330</v>
      </c>
      <c r="C331" s="216" t="s">
        <v>330</v>
      </c>
      <c r="D331" s="216" t="s">
        <v>330</v>
      </c>
      <c r="E331" s="216" t="s">
        <v>330</v>
      </c>
      <c r="F331" s="216" t="s">
        <v>330</v>
      </c>
      <c r="G331" s="327">
        <f>IF($A331=1,INDEX('2023'!$C:$C,MATCH(Веса!$C331,'2023'!$B:$B,0)),0)</f>
        <v>3.9E-2</v>
      </c>
      <c r="H331" s="326">
        <f>G331*MoM!L331/100*$A331</f>
        <v>3.9475799999999998E-2</v>
      </c>
      <c r="I331" s="326">
        <f>H331*MoM!M331/100*$A331</f>
        <v>3.9629755619999998E-2</v>
      </c>
      <c r="J331" s="326">
        <f>I331*MoM!N331/100*$A331</f>
        <v>3.9617866693313998E-2</v>
      </c>
      <c r="K331" s="326">
        <f>J331*MoM!O331/100*$A331</f>
        <v>3.9788223520095249E-2</v>
      </c>
      <c r="L331" s="326">
        <f>K331*MoM!P331/100*$A331</f>
        <v>3.9847905855375398E-2</v>
      </c>
      <c r="M331" s="326">
        <f>L331*MoM!Q331/100*$A331</f>
        <v>3.9859860227132012E-2</v>
      </c>
      <c r="N331" s="326">
        <f>M331*MoM!R331/100*$A331</f>
        <v>3.9879790157245576E-2</v>
      </c>
      <c r="O331" s="326">
        <f>N331*MoM!S331/100*$A331</f>
        <v>4.0079189108031807E-2</v>
      </c>
      <c r="P331" s="326">
        <f>O331*MoM!T331/100*$A331</f>
        <v>4.0355735512877224E-2</v>
      </c>
      <c r="Q331" s="326">
        <f>P331*MoM!U331/100*$A331</f>
        <v>4.0585763205300628E-2</v>
      </c>
      <c r="R331" s="326">
        <f>Q331*MoM!V331/100*$A331</f>
        <v>4.0459947339364193E-2</v>
      </c>
      <c r="S331" s="327">
        <f>IF($A331=1,INDEX('2024'!$B:$B,MATCH(Веса!D331,'2024'!$A:$A,0)),0)</f>
        <v>3.6999999999999998E-2</v>
      </c>
      <c r="T331" s="326">
        <f>S331*MoM!X331/100*$A331</f>
        <v>3.7144299999999998E-2</v>
      </c>
      <c r="U331" s="326">
        <f>T331*MoM!Y331/100*$A331</f>
        <v>3.7441454399999997E-2</v>
      </c>
      <c r="V331" s="326">
        <f>U331*MoM!Z331/100*$A331</f>
        <v>3.770728872623999E-2</v>
      </c>
      <c r="W331" s="326">
        <f>V331*MoM!AA331/100*$A331</f>
        <v>3.787697152550807E-2</v>
      </c>
      <c r="X331" s="326">
        <f>W331*MoM!AB331/100*$A331</f>
        <v>3.8081507171745813E-2</v>
      </c>
      <c r="Y331" s="326">
        <f>X331*MoM!AC331/100*$A331</f>
        <v>3.8085315322462988E-2</v>
      </c>
      <c r="Z331" s="326">
        <f>Y331*MoM!AD331/100*$A331</f>
        <v>3.7803483989076764E-2</v>
      </c>
      <c r="AA331" s="326">
        <f>Z331*MoM!AE331/100*$A331</f>
        <v>3.7784582247082227E-2</v>
      </c>
      <c r="AB331" s="326">
        <f>AA331*MoM!AF331/100*$A331</f>
        <v>3.8075523530384764E-2</v>
      </c>
      <c r="AC331" s="326">
        <f>AB331*MoM!AG331/100*$A331</f>
        <v>3.8498161841572037E-2</v>
      </c>
      <c r="AD331" s="326">
        <f>AC331*MoM!AH331/100*$A331</f>
        <v>3.8798447503936295E-2</v>
      </c>
      <c r="AE331" s="327">
        <f>IF($A331=1,INDEX('2025'!$C:$C,MATCH(Веса!$E331,'2025'!$B:$B,0)),0)</f>
        <v>3.3000000000000002E-2</v>
      </c>
      <c r="AF331" s="326">
        <f>AE331*MoM!AJ331/100*$A331</f>
        <v>3.2864700000000004E-2</v>
      </c>
      <c r="AG331" s="326">
        <f>AF331*MoM!AK331/100*$A331</f>
        <v>3.3209779350000003E-2</v>
      </c>
      <c r="AH331" s="326">
        <f>AG331*MoM!AL331/100*$A331</f>
        <v>3.3335976511530002E-2</v>
      </c>
      <c r="AI331" s="326">
        <f>AH331*MoM!AM331/100*$A331</f>
        <v>3.3445985234018052E-2</v>
      </c>
      <c r="AJ331" s="326">
        <f>AI331*MoM!AN331/100*$A331</f>
        <v>3.3733620707030607E-2</v>
      </c>
      <c r="AK331" s="326">
        <f>AJ331*MoM!AO331/100*$A331</f>
        <v>3.4121557345161459E-2</v>
      </c>
      <c r="AL331" s="326">
        <f>AK331*MoM!AP331/100*$A331</f>
        <v>3.4281928664683721E-2</v>
      </c>
      <c r="AM331" s="326">
        <f>AL331*MoM!AQ331/100*$A331</f>
        <v>3.4305926014748994E-2</v>
      </c>
      <c r="AN331" s="326">
        <f>AM331*MoM!AR331/100*$A331</f>
        <v>3.4659277052700908E-2</v>
      </c>
      <c r="AO331" s="326">
        <f>AN331*MoM!AS331/100*$A331</f>
        <v>3.4787516377795903E-2</v>
      </c>
      <c r="AP331" s="326">
        <f>AO331*MoM!AT331/100*$A331</f>
        <v>3.4790995129433684E-2</v>
      </c>
      <c r="AQ331" s="327">
        <f>IF($A331=1,INDEX('2026'!$C:$C, MATCH(Веса!$F331,'2026'!$B:$B,0)),0)</f>
        <v>3.9E-2</v>
      </c>
      <c r="AR331" s="326">
        <f>AQ331*MoM!AV331/100*$A331</f>
        <v>3.9003900000000001E-2</v>
      </c>
      <c r="AS331" s="326">
        <f>AR331*MoM!AW331/100*$A331</f>
        <v>3.8547554370000001E-2</v>
      </c>
      <c r="AT331" s="326">
        <f>AS331*MoM!AX331/100*$A331</f>
        <v>3.8034871896878999E-2</v>
      </c>
      <c r="AU331" s="326">
        <f>AT331*MoM!AY331/100*$A331</f>
        <v>3.7764824306411163E-2</v>
      </c>
    </row>
    <row r="332" spans="1:47" ht="31.5" x14ac:dyDescent="0.5">
      <c r="A332" s="326">
        <f>IF(ToSep25!AZ332=0,0,1)</f>
        <v>1</v>
      </c>
      <c r="B332" s="216" t="s">
        <v>331</v>
      </c>
      <c r="C332" s="275" t="s">
        <v>442</v>
      </c>
      <c r="D332" s="275" t="s">
        <v>442</v>
      </c>
      <c r="E332" s="276" t="s">
        <v>331</v>
      </c>
      <c r="F332" s="216" t="s">
        <v>331</v>
      </c>
      <c r="G332" s="327">
        <f>IF($A332=1,INDEX('2023'!$C:$C,MATCH(Веса!$C332,'2023'!$B:$B,0)),0)</f>
        <v>3.7999999999999999E-2</v>
      </c>
      <c r="H332" s="326">
        <f>G332*MoM!L332/100*$A332</f>
        <v>3.7867000000000005E-2</v>
      </c>
      <c r="I332" s="326">
        <f>H332*MoM!M332/100*$A332</f>
        <v>3.7567850700000002E-2</v>
      </c>
      <c r="J332" s="326">
        <f>I332*MoM!N332/100*$A332</f>
        <v>3.7361227521150002E-2</v>
      </c>
      <c r="K332" s="326">
        <f>J332*MoM!O332/100*$A332</f>
        <v>3.6965198509425812E-2</v>
      </c>
      <c r="L332" s="326">
        <f>K332*MoM!P332/100*$A332</f>
        <v>3.7560338205427569E-2</v>
      </c>
      <c r="M332" s="326">
        <f>L332*MoM!Q332/100*$A332</f>
        <v>3.751526579958106E-2</v>
      </c>
      <c r="N332" s="326">
        <f>M332*MoM!R332/100*$A332</f>
        <v>3.7916679143636577E-2</v>
      </c>
      <c r="O332" s="326">
        <f>N332*MoM!S332/100*$A332</f>
        <v>3.8265512591758033E-2</v>
      </c>
      <c r="P332" s="326">
        <f>O332*MoM!T332/100*$A332</f>
        <v>3.8759137704191711E-2</v>
      </c>
      <c r="Q332" s="326">
        <f>P332*MoM!U332/100*$A332</f>
        <v>3.9200991874019493E-2</v>
      </c>
      <c r="R332" s="326">
        <f>Q332*MoM!V332/100*$A332</f>
        <v>3.9545960602510866E-2</v>
      </c>
      <c r="S332" s="327">
        <f>IF($A332=1,INDEX('2024'!$B:$B,MATCH(Веса!D332,'2024'!$A:$A,0)),0)</f>
        <v>3.5000000000000003E-2</v>
      </c>
      <c r="T332" s="326">
        <f>S332*MoM!X332/100*$A332</f>
        <v>3.6190000000000007E-2</v>
      </c>
      <c r="U332" s="326">
        <f>T332*MoM!Y332/100*$A332</f>
        <v>3.6870372000000005E-2</v>
      </c>
      <c r="V332" s="326">
        <f>U332*MoM!Z332/100*$A332</f>
        <v>3.7264884980400002E-2</v>
      </c>
      <c r="W332" s="326">
        <f>V332*MoM!AA332/100*$A332</f>
        <v>3.8315754736847278E-2</v>
      </c>
      <c r="X332" s="326">
        <f>W332*MoM!AB332/100*$A332</f>
        <v>3.9311964360005308E-2</v>
      </c>
      <c r="Y332" s="326">
        <f>X332*MoM!AC332/100*$A332</f>
        <v>3.8427445161905188E-2</v>
      </c>
      <c r="Z332" s="326">
        <f>Y332*MoM!AD332/100*$A332</f>
        <v>3.7889460929638512E-2</v>
      </c>
      <c r="AA332" s="326">
        <f>Z332*MoM!AE332/100*$A332</f>
        <v>3.7616656810945115E-2</v>
      </c>
      <c r="AB332" s="326">
        <f>AA332*MoM!AF332/100*$A332</f>
        <v>3.7936398393838146E-2</v>
      </c>
      <c r="AC332" s="326">
        <f>AB332*MoM!AG332/100*$A332</f>
        <v>3.8057794868698425E-2</v>
      </c>
      <c r="AD332" s="326">
        <f>AC332*MoM!AH332/100*$A332</f>
        <v>3.7989290837934765E-2</v>
      </c>
      <c r="AE332" s="327">
        <f>IF($A332=1,INDEX('2025'!$C:$C,MATCH(Веса!$E332,'2025'!$B:$B,0)),0)</f>
        <v>3.9E-2</v>
      </c>
      <c r="AF332" s="326">
        <f>AE332*MoM!AJ332/100*$A332</f>
        <v>3.9522600000000005E-2</v>
      </c>
      <c r="AG332" s="326">
        <f>AF332*MoM!AK332/100*$A332</f>
        <v>3.9917826000000003E-2</v>
      </c>
      <c r="AH332" s="326">
        <f>AG332*MoM!AL332/100*$A332</f>
        <v>4.0855894911000001E-2</v>
      </c>
      <c r="AI332" s="326">
        <f>AH332*MoM!AM332/100*$A332</f>
        <v>4.0958034648277498E-2</v>
      </c>
      <c r="AJ332" s="326">
        <f>AI332*MoM!AN332/100*$A332</f>
        <v>4.1363519191295446E-2</v>
      </c>
      <c r="AK332" s="326">
        <f>AJ332*MoM!AO332/100*$A332</f>
        <v>4.154551867573715E-2</v>
      </c>
      <c r="AL332" s="326">
        <f>AK332*MoM!AP332/100*$A332</f>
        <v>4.1570445986942595E-2</v>
      </c>
      <c r="AM332" s="326">
        <f>AL332*MoM!AQ332/100*$A332</f>
        <v>4.1458205782777854E-2</v>
      </c>
      <c r="AN332" s="326">
        <f>AM332*MoM!AR332/100*$A332</f>
        <v>4.2030329022580186E-2</v>
      </c>
      <c r="AO332" s="326">
        <f>AN332*MoM!AS332/100*$A332</f>
        <v>4.2786874944986633E-2</v>
      </c>
      <c r="AP332" s="326">
        <f>AO332*MoM!AT332/100*$A332</f>
        <v>4.3193350256964011E-2</v>
      </c>
      <c r="AQ332" s="327">
        <f>IF($A332=1,INDEX('2026'!$C:$C, MATCH(Веса!$F332,'2026'!$B:$B,0)),0)</f>
        <v>4.4999999999999998E-2</v>
      </c>
      <c r="AR332" s="326">
        <f>AQ332*MoM!AV332/100*$A332</f>
        <v>4.5503999999999996E-2</v>
      </c>
      <c r="AS332" s="326">
        <f>AR332*MoM!AW332/100*$A332</f>
        <v>4.5904435199999989E-2</v>
      </c>
      <c r="AT332" s="326">
        <f>AS332*MoM!AX332/100*$A332</f>
        <v>4.6634315719679992E-2</v>
      </c>
      <c r="AU332" s="326">
        <f>AT332*MoM!AY332/100*$A332</f>
        <v>4.6830179845702646E-2</v>
      </c>
    </row>
    <row r="333" spans="1:47" ht="15.75" x14ac:dyDescent="0.5">
      <c r="A333" s="326">
        <f>IF(ToSep25!AZ333=0,0,1)</f>
        <v>1</v>
      </c>
      <c r="B333" s="217" t="s">
        <v>332</v>
      </c>
      <c r="C333" s="275" t="s">
        <v>441</v>
      </c>
      <c r="D333" s="275" t="s">
        <v>441</v>
      </c>
      <c r="E333" s="276" t="s">
        <v>332</v>
      </c>
      <c r="F333" s="217" t="s">
        <v>332</v>
      </c>
      <c r="G333" s="327">
        <f>IF($A333=1,INDEX('2023'!$C:$C,MATCH(Веса!$C333,'2023'!$B:$B,0)),0)</f>
        <v>0.04</v>
      </c>
      <c r="H333" s="326">
        <f>G333*MoM!L333/100*$A333</f>
        <v>3.9948000000000004E-2</v>
      </c>
      <c r="I333" s="326">
        <f>H333*MoM!M333/100*$A333</f>
        <v>4.0147740000000001E-2</v>
      </c>
      <c r="J333" s="326">
        <f>I333*MoM!N333/100*$A333</f>
        <v>3.9794439888000001E-2</v>
      </c>
      <c r="K333" s="326">
        <f>J333*MoM!O333/100*$A333</f>
        <v>3.9484043256873602E-2</v>
      </c>
      <c r="L333" s="326">
        <f>K333*MoM!P333/100*$A333</f>
        <v>3.9669618260180908E-2</v>
      </c>
      <c r="M333" s="326">
        <f>L333*MoM!Q333/100*$A333</f>
        <v>3.9852098504177737E-2</v>
      </c>
      <c r="N333" s="326">
        <f>M333*MoM!R333/100*$A333</f>
        <v>4.0051358996698622E-2</v>
      </c>
      <c r="O333" s="326">
        <f>N333*MoM!S333/100*$A333</f>
        <v>3.9971256278705222E-2</v>
      </c>
      <c r="P333" s="326">
        <f>O333*MoM!T333/100*$A333</f>
        <v>3.9967259153077347E-2</v>
      </c>
      <c r="Q333" s="326">
        <f>P333*MoM!U333/100*$A333</f>
        <v>4.014311509335089E-2</v>
      </c>
      <c r="R333" s="326">
        <f>Q333*MoM!V333/100*$A333</f>
        <v>4.0102971978257546E-2</v>
      </c>
      <c r="S333" s="327">
        <f>IF($A333=1,INDEX('2024'!$B:$B,MATCH(Веса!D333,'2024'!$A:$A,0)),0)</f>
        <v>3.9E-2</v>
      </c>
      <c r="T333" s="326">
        <f>S333*MoM!X333/100*$A333</f>
        <v>3.9916500000000001E-2</v>
      </c>
      <c r="U333" s="326">
        <f>T333*MoM!Y333/100*$A333</f>
        <v>3.9669017699999996E-2</v>
      </c>
      <c r="V333" s="326">
        <f>U333*MoM!Z333/100*$A333</f>
        <v>3.9252493014149993E-2</v>
      </c>
      <c r="W333" s="326">
        <f>V333*MoM!AA333/100*$A333</f>
        <v>3.9087632543490562E-2</v>
      </c>
      <c r="X333" s="326">
        <f>W333*MoM!AB333/100*$A333</f>
        <v>3.8821836642194824E-2</v>
      </c>
      <c r="Y333" s="326">
        <f>X333*MoM!AC333/100*$A333</f>
        <v>3.8600552173334315E-2</v>
      </c>
      <c r="Z333" s="326">
        <f>Y333*MoM!AD333/100*$A333</f>
        <v>3.8797414989418327E-2</v>
      </c>
      <c r="AA333" s="326">
        <f>Z333*MoM!AE333/100*$A333</f>
        <v>3.8692661968946898E-2</v>
      </c>
      <c r="AB333" s="326">
        <f>AA333*MoM!AF333/100*$A333</f>
        <v>3.9044765192864317E-2</v>
      </c>
      <c r="AC333" s="326">
        <f>AB333*MoM!AG333/100*$A333</f>
        <v>3.9634341147276569E-2</v>
      </c>
      <c r="AD333" s="326">
        <f>AC333*MoM!AH333/100*$A333</f>
        <v>3.9408425402737098E-2</v>
      </c>
      <c r="AE333" s="327">
        <f>IF($A333=1,INDEX('2025'!$C:$C,MATCH(Веса!$E333,'2025'!$B:$B,0)),0)</f>
        <v>3.9E-2</v>
      </c>
      <c r="AF333" s="326">
        <f>AE333*MoM!AJ333/100*$A333</f>
        <v>3.9202800000000003E-2</v>
      </c>
      <c r="AG333" s="326">
        <f>AF333*MoM!AK333/100*$A333</f>
        <v>3.9453697920000003E-2</v>
      </c>
      <c r="AH333" s="326">
        <f>AG333*MoM!AL333/100*$A333</f>
        <v>3.9828508050240005E-2</v>
      </c>
      <c r="AI333" s="326">
        <f>AH333*MoM!AM333/100*$A333</f>
        <v>3.9816559497824935E-2</v>
      </c>
      <c r="AJ333" s="326">
        <f>AI333*MoM!AN333/100*$A333</f>
        <v>3.9776742938327114E-2</v>
      </c>
      <c r="AK333" s="326">
        <f>AJ333*MoM!AO333/100*$A333</f>
        <v>3.9653435035218301E-2</v>
      </c>
      <c r="AL333" s="326">
        <f>AK333*MoM!AP333/100*$A333</f>
        <v>3.9863598240904963E-2</v>
      </c>
      <c r="AM333" s="326">
        <f>AL333*MoM!AQ333/100*$A333</f>
        <v>3.9971229956155402E-2</v>
      </c>
      <c r="AN333" s="326">
        <f>AM333*MoM!AR333/100*$A333</f>
        <v>4.052683005254596E-2</v>
      </c>
      <c r="AO333" s="326">
        <f>AN333*MoM!AS333/100*$A333</f>
        <v>4.0490355905498668E-2</v>
      </c>
      <c r="AP333" s="326">
        <f>AO333*MoM!AT333/100*$A333</f>
        <v>4.0490355905498668E-2</v>
      </c>
      <c r="AQ333" s="327">
        <f>IF($A333=1,INDEX('2026'!$C:$C, MATCH(Веса!$F333,'2026'!$B:$B,0)),0)</f>
        <v>3.5999999999999997E-2</v>
      </c>
      <c r="AR333" s="326">
        <f>AQ333*MoM!AV333/100*$A333</f>
        <v>3.5938799999999993E-2</v>
      </c>
      <c r="AS333" s="326">
        <f>AR333*MoM!AW333/100*$A333</f>
        <v>3.5924424479999988E-2</v>
      </c>
      <c r="AT333" s="326">
        <f>AS333*MoM!AX333/100*$A333</f>
        <v>3.6686022278975987E-2</v>
      </c>
      <c r="AU333" s="326">
        <f>AT333*MoM!AY333/100*$A333</f>
        <v>3.7019865081714669E-2</v>
      </c>
    </row>
    <row r="334" spans="1:47" s="328" customFormat="1" x14ac:dyDescent="0.45">
      <c r="A334" s="326">
        <f>IF(ToSep25!AZ334=0,0,1)</f>
        <v>0</v>
      </c>
      <c r="B334" s="216" t="s">
        <v>333</v>
      </c>
      <c r="C334" s="216" t="s">
        <v>333</v>
      </c>
      <c r="D334" s="216" t="s">
        <v>333</v>
      </c>
      <c r="E334" s="216" t="s">
        <v>333</v>
      </c>
      <c r="F334" s="216" t="s">
        <v>333</v>
      </c>
      <c r="G334" s="327">
        <f>IF($A334=1,INDEX('2023'!$C:$C,MATCH(Веса!$C334,'2023'!$B:$B,0)),0)</f>
        <v>0</v>
      </c>
      <c r="H334" s="328">
        <f>G334*MoM!L334/100*$A334</f>
        <v>0</v>
      </c>
      <c r="I334" s="328">
        <f>H334*MoM!M334/100*$A334</f>
        <v>0</v>
      </c>
      <c r="J334" s="328">
        <f>I334*MoM!N334/100*$A334</f>
        <v>0</v>
      </c>
      <c r="K334" s="328">
        <f>J334*MoM!O334/100*$A334</f>
        <v>0</v>
      </c>
      <c r="L334" s="328">
        <f>K334*MoM!P334/100*$A334</f>
        <v>0</v>
      </c>
      <c r="M334" s="328">
        <f>L334*MoM!Q334/100*$A334</f>
        <v>0</v>
      </c>
      <c r="N334" s="328">
        <f>M334*MoM!R334/100*$A334</f>
        <v>0</v>
      </c>
      <c r="O334" s="328">
        <f>N334*MoM!S334/100*$A334</f>
        <v>0</v>
      </c>
      <c r="P334" s="328">
        <f>O334*MoM!T334/100*$A334</f>
        <v>0</v>
      </c>
      <c r="Q334" s="328">
        <f>P334*MoM!U334/100*$A334</f>
        <v>0</v>
      </c>
      <c r="R334" s="328">
        <f>Q334*MoM!V334/100*$A334</f>
        <v>0</v>
      </c>
      <c r="S334" s="327">
        <f>IF($A334=1,INDEX('2024'!$B:$B,MATCH(Веса!D334,'2024'!$A:$A,0)),0)</f>
        <v>0</v>
      </c>
      <c r="T334" s="328">
        <f>S334*MoM!X334/100*$A334</f>
        <v>0</v>
      </c>
      <c r="U334" s="328">
        <f>T334*MoM!Y334/100*$A334</f>
        <v>0</v>
      </c>
      <c r="V334" s="328">
        <f>U334*MoM!Z334/100*$A334</f>
        <v>0</v>
      </c>
      <c r="W334" s="328">
        <f>V334*MoM!AA334/100*$A334</f>
        <v>0</v>
      </c>
      <c r="X334" s="328">
        <f>W334*MoM!AB334/100*$A334</f>
        <v>0</v>
      </c>
      <c r="Y334" s="328">
        <f>X334*MoM!AC334/100*$A334</f>
        <v>0</v>
      </c>
      <c r="Z334" s="328">
        <f>Y334*MoM!AD334/100*$A334</f>
        <v>0</v>
      </c>
      <c r="AA334" s="328">
        <f>Z334*MoM!AE334/100*$A334</f>
        <v>0</v>
      </c>
      <c r="AB334" s="328">
        <f>AA334*MoM!AF334/100*$A334</f>
        <v>0</v>
      </c>
      <c r="AC334" s="328">
        <f>AB334*MoM!AG334/100*$A334</f>
        <v>0</v>
      </c>
      <c r="AD334" s="328">
        <f>AC334*MoM!AH334/100*$A334</f>
        <v>0</v>
      </c>
      <c r="AE334" s="327">
        <f>IF($A334=1,INDEX('2025'!$C:$C,MATCH(Веса!$E334,'2025'!$B:$B,0)),0)</f>
        <v>0</v>
      </c>
      <c r="AF334" s="328">
        <f>AE334*MoM!AJ334/100*$A334</f>
        <v>0</v>
      </c>
      <c r="AG334" s="328">
        <f>AF334*MoM!AK334/100*$A334</f>
        <v>0</v>
      </c>
      <c r="AH334" s="328">
        <f>AG334*MoM!AL334/100*$A334</f>
        <v>0</v>
      </c>
      <c r="AI334" s="328">
        <f>AH334*MoM!AM334/100*$A334</f>
        <v>0</v>
      </c>
      <c r="AJ334" s="328">
        <f>AI334*MoM!AN334/100*$A334</f>
        <v>0</v>
      </c>
      <c r="AK334" s="328">
        <f>AJ334*MoM!AO334/100*$A334</f>
        <v>0</v>
      </c>
      <c r="AL334" s="328">
        <f>AK334*MoM!AP334/100*$A334</f>
        <v>0</v>
      </c>
      <c r="AM334" s="328">
        <f>AL334*MoM!AQ334/100*$A334</f>
        <v>0</v>
      </c>
      <c r="AN334" s="328">
        <f>AM334*MoM!AR334/100*$A334</f>
        <v>0</v>
      </c>
      <c r="AO334" s="328">
        <f>AN334*MoM!AS334/100*$A334</f>
        <v>0</v>
      </c>
      <c r="AP334" s="328">
        <f>AO334*MoM!AT334/100*$A334</f>
        <v>0</v>
      </c>
      <c r="AQ334" s="327">
        <f>IF($A334=1,INDEX('2026'!$C:$C, MATCH(Веса!$F334,'2026'!$B:$B,0)),0)</f>
        <v>0</v>
      </c>
      <c r="AR334" s="326">
        <f>AQ334*MoM!AV334/100*$A334</f>
        <v>0</v>
      </c>
      <c r="AS334" s="326">
        <f>AR334*MoM!AW334/100*$A334</f>
        <v>0</v>
      </c>
      <c r="AT334" s="326">
        <f>AS334*MoM!AX334/100*$A334</f>
        <v>0</v>
      </c>
      <c r="AU334" s="326">
        <f>AT334*MoM!AY334/100*$A334</f>
        <v>0</v>
      </c>
    </row>
    <row r="335" spans="1:47" s="328" customFormat="1" x14ac:dyDescent="0.45">
      <c r="A335" s="326">
        <f>IF(ToSep25!AZ335=0,0,1)</f>
        <v>1</v>
      </c>
      <c r="B335" s="216" t="s">
        <v>334</v>
      </c>
      <c r="C335" s="216" t="s">
        <v>334</v>
      </c>
      <c r="D335" s="216" t="s">
        <v>334</v>
      </c>
      <c r="E335" s="216" t="s">
        <v>334</v>
      </c>
      <c r="F335" s="216" t="s">
        <v>334</v>
      </c>
      <c r="G335" s="327">
        <f>IF($A335=1,INDEX('2023'!$C:$C,MATCH(Веса!$C335,'2023'!$B:$B,0)),0)</f>
        <v>4.3999999999999997E-2</v>
      </c>
      <c r="H335" s="328">
        <f>G335*MoM!L335/100*$A335</f>
        <v>4.4497199999999994E-2</v>
      </c>
      <c r="I335" s="328">
        <f>H335*MoM!M335/100*$A335</f>
        <v>4.4136772679999992E-2</v>
      </c>
      <c r="J335" s="328">
        <f>I335*MoM!N335/100*$A335</f>
        <v>4.3814574239435987E-2</v>
      </c>
      <c r="K335" s="328">
        <f>J335*MoM!O335/100*$A335</f>
        <v>4.393725504730641E-2</v>
      </c>
      <c r="L335" s="328">
        <f>K335*MoM!P335/100*$A335</f>
        <v>4.4284359362180135E-2</v>
      </c>
      <c r="M335" s="328">
        <f>L335*MoM!Q335/100*$A335</f>
        <v>4.5347183986872458E-2</v>
      </c>
      <c r="N335" s="328">
        <f>M335*MoM!R335/100*$A335</f>
        <v>4.5873211321120176E-2</v>
      </c>
      <c r="O335" s="328">
        <f>N335*MoM!S335/100*$A335</f>
        <v>4.6318181470935048E-2</v>
      </c>
      <c r="P335" s="328">
        <f>O335*MoM!T335/100*$A335</f>
        <v>4.69203178300572E-2</v>
      </c>
      <c r="Q335" s="328">
        <f>P335*MoM!U335/100*$A335</f>
        <v>4.7802419805262272E-2</v>
      </c>
      <c r="R335" s="328">
        <f>Q335*MoM!V335/100*$A335</f>
        <v>4.8309125455198047E-2</v>
      </c>
      <c r="S335" s="327">
        <f>IF($A335=1,INDEX('2024'!$B:$B,MATCH(Веса!D335,'2024'!$A:$A,0)),0)</f>
        <v>4.2999999999999997E-2</v>
      </c>
      <c r="T335" s="328">
        <f>S335*MoM!X335/100*$A335</f>
        <v>4.4087899999999999E-2</v>
      </c>
      <c r="U335" s="328">
        <f>T335*MoM!Y335/100*$A335</f>
        <v>4.4996110739999998E-2</v>
      </c>
      <c r="V335" s="328">
        <f>U335*MoM!Z335/100*$A335</f>
        <v>4.6085016619907992E-2</v>
      </c>
      <c r="W335" s="328">
        <f>V335*MoM!AA335/100*$A335</f>
        <v>4.6988282945658183E-2</v>
      </c>
      <c r="X335" s="328">
        <f>W335*MoM!AB335/100*$A335</f>
        <v>4.733599623945605E-2</v>
      </c>
      <c r="Y335" s="328">
        <f>X335*MoM!AC335/100*$A335</f>
        <v>4.7724151408619589E-2</v>
      </c>
      <c r="Z335" s="328">
        <f>Y335*MoM!AD335/100*$A335</f>
        <v>4.7643020351224932E-2</v>
      </c>
      <c r="AA335" s="328">
        <f>Z335*MoM!AE335/100*$A335</f>
        <v>4.7542970008487367E-2</v>
      </c>
      <c r="AB335" s="328">
        <f>AA335*MoM!AF335/100*$A335</f>
        <v>4.8008891114570545E-2</v>
      </c>
      <c r="AC335" s="328">
        <f>AB335*MoM!AG335/100*$A335</f>
        <v>4.9050684051756728E-2</v>
      </c>
      <c r="AD335" s="328">
        <f>AC335*MoM!AH335/100*$A335</f>
        <v>4.9443089524170779E-2</v>
      </c>
      <c r="AE335" s="327">
        <f>IF($A335=1,INDEX('2025'!$C:$C,MATCH(Веса!$E335,'2025'!$B:$B,0)),0)</f>
        <v>4.8000000000000001E-2</v>
      </c>
      <c r="AF335" s="328">
        <f>AE335*MoM!AJ335/100*$A335</f>
        <v>4.8643200000000004E-2</v>
      </c>
      <c r="AG335" s="328">
        <f>AF335*MoM!AK335/100*$A335</f>
        <v>4.9766857920000004E-2</v>
      </c>
      <c r="AH335" s="328">
        <f>AG335*MoM!AL335/100*$A335</f>
        <v>5.0876658851616005E-2</v>
      </c>
      <c r="AI335" s="328">
        <f>AH335*MoM!AM335/100*$A335</f>
        <v>5.1736474386208313E-2</v>
      </c>
      <c r="AJ335" s="328">
        <f>AI335*MoM!AN335/100*$A335</f>
        <v>5.3604161111550433E-2</v>
      </c>
      <c r="AK335" s="328">
        <f>AJ335*MoM!AO335/100*$A335</f>
        <v>5.4268852709333661E-2</v>
      </c>
      <c r="AL335" s="328">
        <f>AK335*MoM!AP335/100*$A335</f>
        <v>5.3926958937264867E-2</v>
      </c>
      <c r="AM335" s="328">
        <f>AL335*MoM!AQ335/100*$A335</f>
        <v>5.3436223610935765E-2</v>
      </c>
      <c r="AN335" s="328">
        <f>AM335*MoM!AR335/100*$A335</f>
        <v>5.3462941722741235E-2</v>
      </c>
      <c r="AO335" s="328">
        <f>AN335*MoM!AS335/100*$A335</f>
        <v>5.4473391321301044E-2</v>
      </c>
      <c r="AP335" s="328">
        <f>AO335*MoM!AT335/100*$A335</f>
        <v>5.430452380820501E-2</v>
      </c>
      <c r="AQ335" s="327">
        <f>IF($A335=1,INDEX('2026'!$C:$C, MATCH(Веса!$F335,'2026'!$B:$B,0)),0)</f>
        <v>4.1000000000000002E-2</v>
      </c>
      <c r="AR335" s="326">
        <f>AQ335*MoM!AV335/100*$A335</f>
        <v>4.1430499999999995E-2</v>
      </c>
      <c r="AS335" s="326">
        <f>AR335*MoM!AW335/100*$A335</f>
        <v>4.1708084349999994E-2</v>
      </c>
      <c r="AT335" s="326">
        <f>AS335*MoM!AX335/100*$A335</f>
        <v>4.2367072082729988E-2</v>
      </c>
      <c r="AU335" s="326">
        <f>AT335*MoM!AY335/100*$A335</f>
        <v>4.2481463177353358E-2</v>
      </c>
    </row>
    <row r="336" spans="1:47" s="328" customFormat="1" x14ac:dyDescent="0.45">
      <c r="A336" s="326">
        <f>IF(ToSep25!AZ336=0,0,1)</f>
        <v>0</v>
      </c>
      <c r="B336" s="216" t="s">
        <v>335</v>
      </c>
      <c r="C336" s="216" t="s">
        <v>335</v>
      </c>
      <c r="D336" s="216" t="s">
        <v>335</v>
      </c>
      <c r="E336" s="216" t="s">
        <v>335</v>
      </c>
      <c r="F336" s="216" t="s">
        <v>335</v>
      </c>
      <c r="G336" s="327">
        <f>IF($A336=1,INDEX('2023'!$C:$C,MATCH(Веса!$C336,'2023'!$B:$B,0)),0)</f>
        <v>0</v>
      </c>
      <c r="H336" s="328">
        <f>G336*MoM!L336/100*$A336</f>
        <v>0</v>
      </c>
      <c r="I336" s="328">
        <f>H336*MoM!M336/100*$A336</f>
        <v>0</v>
      </c>
      <c r="J336" s="328">
        <f>I336*MoM!N336/100*$A336</f>
        <v>0</v>
      </c>
      <c r="K336" s="328">
        <f>J336*MoM!O336/100*$A336</f>
        <v>0</v>
      </c>
      <c r="L336" s="328">
        <f>K336*MoM!P336/100*$A336</f>
        <v>0</v>
      </c>
      <c r="M336" s="328">
        <f>L336*MoM!Q336/100*$A336</f>
        <v>0</v>
      </c>
      <c r="N336" s="328">
        <f>M336*MoM!R336/100*$A336</f>
        <v>0</v>
      </c>
      <c r="O336" s="328">
        <f>N336*MoM!S336/100*$A336</f>
        <v>0</v>
      </c>
      <c r="P336" s="328">
        <f>O336*MoM!T336/100*$A336</f>
        <v>0</v>
      </c>
      <c r="Q336" s="328">
        <f>P336*MoM!U336/100*$A336</f>
        <v>0</v>
      </c>
      <c r="R336" s="328">
        <f>Q336*MoM!V336/100*$A336</f>
        <v>0</v>
      </c>
      <c r="S336" s="327">
        <f>IF($A336=1,INDEX('2024'!$B:$B,MATCH(Веса!D336,'2024'!$A:$A,0)),0)</f>
        <v>0</v>
      </c>
      <c r="T336" s="328">
        <f>S336*MoM!X336/100*$A336</f>
        <v>0</v>
      </c>
      <c r="U336" s="328">
        <f>T336*MoM!Y336/100*$A336</f>
        <v>0</v>
      </c>
      <c r="V336" s="328">
        <f>U336*MoM!Z336/100*$A336</f>
        <v>0</v>
      </c>
      <c r="W336" s="328">
        <f>V336*MoM!AA336/100*$A336</f>
        <v>0</v>
      </c>
      <c r="X336" s="328">
        <f>W336*MoM!AB336/100*$A336</f>
        <v>0</v>
      </c>
      <c r="Y336" s="328">
        <f>X336*MoM!AC336/100*$A336</f>
        <v>0</v>
      </c>
      <c r="Z336" s="328">
        <f>Y336*MoM!AD336/100*$A336</f>
        <v>0</v>
      </c>
      <c r="AA336" s="328">
        <f>Z336*MoM!AE336/100*$A336</f>
        <v>0</v>
      </c>
      <c r="AB336" s="328">
        <f>AA336*MoM!AF336/100*$A336</f>
        <v>0</v>
      </c>
      <c r="AC336" s="328">
        <f>AB336*MoM!AG336/100*$A336</f>
        <v>0</v>
      </c>
      <c r="AD336" s="328">
        <f>AC336*MoM!AH336/100*$A336</f>
        <v>0</v>
      </c>
      <c r="AE336" s="327">
        <f>IF($A336=1,INDEX('2025'!$C:$C,MATCH(Веса!$E336,'2025'!$B:$B,0)),0)</f>
        <v>0</v>
      </c>
      <c r="AF336" s="328">
        <f>AE336*MoM!AJ336/100*$A336</f>
        <v>0</v>
      </c>
      <c r="AG336" s="328">
        <f>AF336*MoM!AK336/100*$A336</f>
        <v>0</v>
      </c>
      <c r="AH336" s="328">
        <f>AG336*MoM!AL336/100*$A336</f>
        <v>0</v>
      </c>
      <c r="AI336" s="328">
        <f>AH336*MoM!AM336/100*$A336</f>
        <v>0</v>
      </c>
      <c r="AJ336" s="328">
        <f>AI336*MoM!AN336/100*$A336</f>
        <v>0</v>
      </c>
      <c r="AK336" s="328">
        <f>AJ336*MoM!AO336/100*$A336</f>
        <v>0</v>
      </c>
      <c r="AL336" s="328">
        <f>AK336*MoM!AP336/100*$A336</f>
        <v>0</v>
      </c>
      <c r="AM336" s="328">
        <f>AL336*MoM!AQ336/100*$A336</f>
        <v>0</v>
      </c>
      <c r="AN336" s="328">
        <f>AM336*MoM!AR336/100*$A336</f>
        <v>0</v>
      </c>
      <c r="AO336" s="328">
        <f>AN336*MoM!AS336/100*$A336</f>
        <v>0</v>
      </c>
      <c r="AP336" s="328">
        <f>AO336*MoM!AT336/100*$A336</f>
        <v>0</v>
      </c>
      <c r="AQ336" s="327">
        <f>IF($A336=1,INDEX('2026'!$C:$C, MATCH(Веса!$F336,'2026'!$B:$B,0)),0)</f>
        <v>0</v>
      </c>
      <c r="AR336" s="326">
        <f>AQ336*MoM!AV336/100*$A336</f>
        <v>0</v>
      </c>
      <c r="AS336" s="326">
        <f>AR336*MoM!AW336/100*$A336</f>
        <v>0</v>
      </c>
      <c r="AT336" s="326">
        <f>AS336*MoM!AX336/100*$A336</f>
        <v>0</v>
      </c>
      <c r="AU336" s="326">
        <f>AT336*MoM!AY336/100*$A336</f>
        <v>0</v>
      </c>
    </row>
    <row r="337" spans="1:47" x14ac:dyDescent="0.45">
      <c r="A337" s="326">
        <f>IF(ToSep25!AZ337=0,0,1)</f>
        <v>1</v>
      </c>
      <c r="B337" s="216" t="s">
        <v>336</v>
      </c>
      <c r="C337" s="216" t="s">
        <v>336</v>
      </c>
      <c r="D337" s="216" t="s">
        <v>336</v>
      </c>
      <c r="E337" s="216" t="s">
        <v>336</v>
      </c>
      <c r="F337" s="216" t="s">
        <v>336</v>
      </c>
      <c r="G337" s="327">
        <f>IF($A337=1,INDEX('2023'!$C:$C,MATCH(Веса!$C337,'2023'!$B:$B,0)),0)</f>
        <v>0.04</v>
      </c>
      <c r="H337" s="326">
        <f>G337*MoM!L337/100*$A337</f>
        <v>4.0152E-2</v>
      </c>
      <c r="I337" s="326">
        <f>H337*MoM!M337/100*$A337</f>
        <v>4.0059650399999994E-2</v>
      </c>
      <c r="J337" s="326">
        <f>I337*MoM!N337/100*$A337</f>
        <v>4.0147781630879995E-2</v>
      </c>
      <c r="K337" s="326">
        <f>J337*MoM!O337/100*$A337</f>
        <v>4.0268224975772628E-2</v>
      </c>
      <c r="L337" s="326">
        <f>K337*MoM!P337/100*$A337</f>
        <v>4.0525941615617567E-2</v>
      </c>
      <c r="M337" s="326">
        <f>L337*MoM!Q337/100*$A337</f>
        <v>4.0858254336865629E-2</v>
      </c>
      <c r="N337" s="326">
        <f>M337*MoM!R337/100*$A337</f>
        <v>4.1757135932276673E-2</v>
      </c>
      <c r="O337" s="326">
        <f>N337*MoM!S337/100*$A337</f>
        <v>4.2629860073261264E-2</v>
      </c>
      <c r="P337" s="326">
        <f>O337*MoM!T337/100*$A337</f>
        <v>4.3346041722492054E-2</v>
      </c>
      <c r="Q337" s="326">
        <f>P337*MoM!U337/100*$A337</f>
        <v>4.372315228547774E-2</v>
      </c>
      <c r="R337" s="326">
        <f>Q337*MoM!V337/100*$A337</f>
        <v>4.3972374253504955E-2</v>
      </c>
      <c r="S337" s="327">
        <f>IF($A337=1,INDEX('2024'!$B:$B,MATCH(Веса!D337,'2024'!$A:$A,0)),0)</f>
        <v>3.9E-2</v>
      </c>
      <c r="T337" s="326">
        <f>S337*MoM!X337/100*$A337</f>
        <v>3.9701999999999994E-2</v>
      </c>
      <c r="U337" s="326">
        <f>T337*MoM!Y337/100*$A337</f>
        <v>3.9991824599999996E-2</v>
      </c>
      <c r="V337" s="326">
        <f>U337*MoM!Z337/100*$A337</f>
        <v>4.0811657004299999E-2</v>
      </c>
      <c r="W337" s="326">
        <f>V337*MoM!AA337/100*$A337</f>
        <v>4.1636052475786861E-2</v>
      </c>
      <c r="X337" s="326">
        <f>W337*MoM!AB337/100*$A337</f>
        <v>4.2006613342821367E-2</v>
      </c>
      <c r="Y337" s="326">
        <f>X337*MoM!AC337/100*$A337</f>
        <v>4.2405676169578167E-2</v>
      </c>
      <c r="Z337" s="326">
        <f>Y337*MoM!AD337/100*$A337</f>
        <v>4.2867898039826574E-2</v>
      </c>
      <c r="AA337" s="326">
        <f>Z337*MoM!AE337/100*$A337</f>
        <v>4.3643806994347438E-2</v>
      </c>
      <c r="AB337" s="326">
        <f>AA337*MoM!AF337/100*$A337</f>
        <v>4.4324650383459258E-2</v>
      </c>
      <c r="AC337" s="326">
        <f>AB337*MoM!AG337/100*$A337</f>
        <v>4.4816654002715658E-2</v>
      </c>
      <c r="AD337" s="326">
        <f>AC337*MoM!AH337/100*$A337</f>
        <v>4.515277890773603E-2</v>
      </c>
      <c r="AE337" s="327">
        <f>IF($A337=1,INDEX('2025'!$C:$C,MATCH(Веса!$E337,'2025'!$B:$B,0)),0)</f>
        <v>0.04</v>
      </c>
      <c r="AF337" s="326">
        <f>AE337*MoM!AJ337/100*$A337</f>
        <v>4.0439999999999997E-2</v>
      </c>
      <c r="AG337" s="326">
        <f>AF337*MoM!AK337/100*$A337</f>
        <v>4.1366075999999995E-2</v>
      </c>
      <c r="AH337" s="326">
        <f>AG337*MoM!AL337/100*$A337</f>
        <v>4.1630818886399995E-2</v>
      </c>
      <c r="AI337" s="326">
        <f>AH337*MoM!AM337/100*$A337</f>
        <v>4.2209487268920959E-2</v>
      </c>
      <c r="AJ337" s="326">
        <f>AI337*MoM!AN337/100*$A337</f>
        <v>4.2251696756189873E-2</v>
      </c>
      <c r="AK337" s="326">
        <f>AJ337*MoM!AO337/100*$A337</f>
        <v>4.2809419153371574E-2</v>
      </c>
      <c r="AL337" s="326">
        <f>AK337*MoM!AP337/100*$A337</f>
        <v>4.308339943595315E-2</v>
      </c>
      <c r="AM337" s="326">
        <f>AL337*MoM!AQ337/100*$A337</f>
        <v>4.3484075050707512E-2</v>
      </c>
      <c r="AN337" s="326">
        <f>AM337*MoM!AR337/100*$A337</f>
        <v>4.3801508798577672E-2</v>
      </c>
      <c r="AO337" s="326">
        <f>AN337*MoM!AS337/100*$A337</f>
        <v>4.5098033459015571E-2</v>
      </c>
      <c r="AP337" s="326">
        <f>AO337*MoM!AT337/100*$A337</f>
        <v>4.5449798119995888E-2</v>
      </c>
      <c r="AQ337" s="327">
        <f>IF($A337=1,INDEX('2026'!$C:$C, MATCH(Веса!$F337,'2026'!$B:$B,0)),0)</f>
        <v>4.1000000000000002E-2</v>
      </c>
      <c r="AR337" s="326">
        <f>AQ337*MoM!AV337/100*$A337</f>
        <v>4.1549400000000007E-2</v>
      </c>
      <c r="AS337" s="326">
        <f>AR337*MoM!AW337/100*$A337</f>
        <v>4.2218345340000012E-2</v>
      </c>
      <c r="AT337" s="326">
        <f>AS337*MoM!AX337/100*$A337</f>
        <v>4.271652181501201E-2</v>
      </c>
      <c r="AU337" s="326">
        <f>AT337*MoM!AY337/100*$A337</f>
        <v>4.3352997990055681E-2</v>
      </c>
    </row>
    <row r="338" spans="1:47" ht="15.75" x14ac:dyDescent="0.45">
      <c r="A338" s="326">
        <f>IF(ToSep25!AZ338=0,0,1)</f>
        <v>1</v>
      </c>
      <c r="B338" s="216" t="s">
        <v>337</v>
      </c>
      <c r="C338" s="275" t="s">
        <v>338</v>
      </c>
      <c r="D338" s="275" t="s">
        <v>338</v>
      </c>
      <c r="E338" s="275" t="s">
        <v>338</v>
      </c>
      <c r="F338" s="216" t="s">
        <v>337</v>
      </c>
      <c r="G338" s="327">
        <f>IF($A338=1,INDEX('2023'!$C:$C,MATCH(Веса!$C338,'2023'!$B:$B,0)),0)</f>
        <v>3.7999999999999999E-2</v>
      </c>
      <c r="H338" s="326">
        <f>G338*MoM!L338/100*$A338</f>
        <v>3.7798599999999995E-2</v>
      </c>
      <c r="I338" s="326">
        <f>H338*MoM!M338/100*$A338</f>
        <v>3.7435733439999994E-2</v>
      </c>
      <c r="J338" s="326">
        <f>I338*MoM!N338/100*$A338</f>
        <v>3.6952812478623989E-2</v>
      </c>
      <c r="K338" s="326">
        <f>J338*MoM!O338/100*$A338</f>
        <v>3.6627627728812097E-2</v>
      </c>
      <c r="L338" s="326">
        <f>K338*MoM!P338/100*$A338</f>
        <v>3.6297979079252786E-2</v>
      </c>
      <c r="M338" s="326">
        <f>L338*MoM!Q338/100*$A338</f>
        <v>3.6443170995569797E-2</v>
      </c>
      <c r="N338" s="326">
        <f>M338*MoM!R338/100*$A338</f>
        <v>3.6574366411153851E-2</v>
      </c>
      <c r="O338" s="326">
        <f>N338*MoM!S338/100*$A338</f>
        <v>3.6717006440157351E-2</v>
      </c>
      <c r="P338" s="326">
        <f>O338*MoM!T338/100*$A338</f>
        <v>3.720534262581144E-2</v>
      </c>
      <c r="Q338" s="326">
        <f>P338*MoM!U338/100*$A338</f>
        <v>3.7350443462052102E-2</v>
      </c>
      <c r="R338" s="326">
        <f>Q338*MoM!V338/100*$A338</f>
        <v>3.7354178506398307E-2</v>
      </c>
      <c r="S338" s="327">
        <f>IF($A338=1,INDEX('2024'!$B:$B,MATCH(Веса!D338,'2024'!$A:$A,0)),0)</f>
        <v>3.5999999999999997E-2</v>
      </c>
      <c r="T338" s="326">
        <f>S338*MoM!X338/100*$A338</f>
        <v>3.6684000000000001E-2</v>
      </c>
      <c r="U338" s="326">
        <f>T338*MoM!Y338/100*$A338</f>
        <v>3.70765188E-2</v>
      </c>
      <c r="V338" s="326">
        <f>U338*MoM!Z338/100*$A338</f>
        <v>3.7443576336119999E-2</v>
      </c>
      <c r="W338" s="326">
        <f>V338*MoM!AA338/100*$A338</f>
        <v>3.8155004286506283E-2</v>
      </c>
      <c r="X338" s="326">
        <f>W338*MoM!AB338/100*$A338</f>
        <v>3.8704436348231973E-2</v>
      </c>
      <c r="Y338" s="326">
        <f>X338*MoM!AC338/100*$A338</f>
        <v>3.8774104333658792E-2</v>
      </c>
      <c r="Z338" s="326">
        <f>Y338*MoM!AD338/100*$A338</f>
        <v>3.8824510669292545E-2</v>
      </c>
      <c r="AA338" s="326">
        <f>Z338*MoM!AE338/100*$A338</f>
        <v>3.8867217631028766E-2</v>
      </c>
      <c r="AB338" s="326">
        <f>AA338*MoM!AF338/100*$A338</f>
        <v>3.9321964077311804E-2</v>
      </c>
      <c r="AC338" s="326">
        <f>AB338*MoM!AG338/100*$A338</f>
        <v>3.9510709504882904E-2</v>
      </c>
      <c r="AD338" s="326">
        <f>AC338*MoM!AH338/100*$A338</f>
        <v>3.9807039826169531E-2</v>
      </c>
      <c r="AE338" s="327">
        <f>IF($A338=1,INDEX('2025'!$C:$C,MATCH(Веса!$E338,'2025'!$B:$B,0)),0)</f>
        <v>3.5000000000000003E-2</v>
      </c>
      <c r="AF338" s="326">
        <f>AE338*MoM!AJ338/100*$A338</f>
        <v>3.5392000000000007E-2</v>
      </c>
      <c r="AG338" s="326">
        <f>AF338*MoM!AK338/100*$A338</f>
        <v>3.6067987200000005E-2</v>
      </c>
      <c r="AH338" s="326">
        <f>AG338*MoM!AL338/100*$A338</f>
        <v>3.7366434739200004E-2</v>
      </c>
      <c r="AI338" s="326">
        <f>AH338*MoM!AM338/100*$A338</f>
        <v>3.8390275051054086E-2</v>
      </c>
      <c r="AJ338" s="326">
        <f>AI338*MoM!AN338/100*$A338</f>
        <v>3.9035231671911801E-2</v>
      </c>
      <c r="AK338" s="326">
        <f>AJ338*MoM!AO338/100*$A338</f>
        <v>3.9441198081299686E-2</v>
      </c>
      <c r="AL338" s="326">
        <f>AK338*MoM!AP338/100*$A338</f>
        <v>3.9796168864031388E-2</v>
      </c>
      <c r="AM338" s="326">
        <f>AL338*MoM!AQ338/100*$A338</f>
        <v>4.0003108942124346E-2</v>
      </c>
      <c r="AN338" s="326">
        <f>AM338*MoM!AR338/100*$A338</f>
        <v>4.0199124175940758E-2</v>
      </c>
      <c r="AO338" s="326">
        <f>AN338*MoM!AS338/100*$A338</f>
        <v>4.0585035768029784E-2</v>
      </c>
      <c r="AP338" s="326">
        <f>AO338*MoM!AT338/100*$A338</f>
        <v>4.0751434414678711E-2</v>
      </c>
      <c r="AQ338" s="327">
        <f>IF($A338=1,INDEX('2026'!$C:$C, MATCH(Веса!$F338,'2026'!$B:$B,0)),0)</f>
        <v>3.9E-2</v>
      </c>
      <c r="AR338" s="326">
        <f>AQ338*MoM!AV338/100*$A338</f>
        <v>3.9179399999999996E-2</v>
      </c>
      <c r="AS338" s="326">
        <f>AR338*MoM!AW338/100*$A338</f>
        <v>3.978276276E-2</v>
      </c>
      <c r="AT338" s="326">
        <f>AS338*MoM!AX338/100*$A338</f>
        <v>4.0204460045255998E-2</v>
      </c>
      <c r="AU338" s="326">
        <f>AT338*MoM!AY338/100*$A338</f>
        <v>4.0763302039885055E-2</v>
      </c>
    </row>
    <row r="339" spans="1:47" ht="15.75" x14ac:dyDescent="0.5">
      <c r="A339" s="326">
        <f>IF(ToSep25!AZ339=0,0,1)</f>
        <v>1</v>
      </c>
      <c r="B339" s="216" t="s">
        <v>339</v>
      </c>
      <c r="C339" s="216" t="s">
        <v>339</v>
      </c>
      <c r="D339" s="216" t="s">
        <v>339</v>
      </c>
      <c r="E339" s="276" t="s">
        <v>340</v>
      </c>
      <c r="F339" s="276" t="s">
        <v>340</v>
      </c>
      <c r="G339" s="327">
        <f>IF($A339=1,INDEX('2023'!$C:$C,MATCH(Веса!$C339,'2023'!$B:$B,0)),0)</f>
        <v>3.5000000000000003E-2</v>
      </c>
      <c r="H339" s="326">
        <f>G339*MoM!L339/100*$A339</f>
        <v>3.4975500000000007E-2</v>
      </c>
      <c r="I339" s="326">
        <f>H339*MoM!M339/100*$A339</f>
        <v>3.4842593100000013E-2</v>
      </c>
      <c r="J339" s="326">
        <f>I339*MoM!N339/100*$A339</f>
        <v>3.4769423654490011E-2</v>
      </c>
      <c r="K339" s="326">
        <f>J339*MoM!O339/100*$A339</f>
        <v>3.432437503171254E-2</v>
      </c>
      <c r="L339" s="326">
        <f>K339*MoM!P339/100*$A339</f>
        <v>3.4358699406744249E-2</v>
      </c>
      <c r="M339" s="326">
        <f>L339*MoM!Q339/100*$A339</f>
        <v>3.4520185293955945E-2</v>
      </c>
      <c r="N339" s="326">
        <f>M339*MoM!R339/100*$A339</f>
        <v>3.4754922553954848E-2</v>
      </c>
      <c r="O339" s="326">
        <f>N339*MoM!S339/100*$A339</f>
        <v>3.5210212039411659E-2</v>
      </c>
      <c r="P339" s="326">
        <f>O339*MoM!T339/100*$A339</f>
        <v>3.5900332195384126E-2</v>
      </c>
      <c r="Q339" s="326">
        <f>P339*MoM!U339/100*$A339</f>
        <v>3.6370626547143653E-2</v>
      </c>
      <c r="R339" s="326">
        <f>Q339*MoM!V339/100*$A339</f>
        <v>3.6523383178641657E-2</v>
      </c>
      <c r="S339" s="327">
        <f>IF($A339=1,INDEX('2024'!$B:$B,MATCH(Веса!D339,'2024'!$A:$A,0)),0)</f>
        <v>3.5999999999999997E-2</v>
      </c>
      <c r="T339" s="326">
        <f>S339*MoM!X339/100*$A339</f>
        <v>3.6586799999999996E-2</v>
      </c>
      <c r="U339" s="326">
        <f>T339*MoM!Y339/100*$A339</f>
        <v>3.7494152639999993E-2</v>
      </c>
      <c r="V339" s="326">
        <f>U339*MoM!Z339/100*$A339</f>
        <v>3.7835349429023994E-2</v>
      </c>
      <c r="W339" s="326">
        <f>V339*MoM!AA339/100*$A339</f>
        <v>3.8073712130426846E-2</v>
      </c>
      <c r="X339" s="326">
        <f>W339*MoM!AB339/100*$A339</f>
        <v>3.8690506266939761E-2</v>
      </c>
      <c r="Y339" s="326">
        <f>X339*MoM!AC339/100*$A339</f>
        <v>3.9034851772715526E-2</v>
      </c>
      <c r="Z339" s="326">
        <f>Y339*MoM!AD339/100*$A339</f>
        <v>3.9109017991083683E-2</v>
      </c>
      <c r="AA339" s="326">
        <f>Z339*MoM!AE339/100*$A339</f>
        <v>3.8940849213722019E-2</v>
      </c>
      <c r="AB339" s="326">
        <f>AA339*MoM!AF339/100*$A339</f>
        <v>3.9236799667746312E-2</v>
      </c>
      <c r="AC339" s="326">
        <f>AB339*MoM!AG339/100*$A339</f>
        <v>3.9660557104157973E-2</v>
      </c>
      <c r="AD339" s="326">
        <f>AC339*MoM!AH339/100*$A339</f>
        <v>3.9934214948176658E-2</v>
      </c>
      <c r="AE339" s="327">
        <f>IF($A339=1,INDEX('2025'!$C:$C,MATCH(Веса!$E339,'2025'!$B:$B,0)),0)</f>
        <v>3.4000000000000002E-2</v>
      </c>
      <c r="AF339" s="326">
        <f>AE339*MoM!AJ339/100*$A339</f>
        <v>3.4258400000000001E-2</v>
      </c>
      <c r="AG339" s="326">
        <f>AF339*MoM!AK339/100*$A339</f>
        <v>3.48921804E-2</v>
      </c>
      <c r="AH339" s="326">
        <f>AG339*MoM!AL339/100*$A339</f>
        <v>3.5694700549200001E-2</v>
      </c>
      <c r="AI339" s="326">
        <f>AH339*MoM!AM339/100*$A339</f>
        <v>3.5944563453044399E-2</v>
      </c>
      <c r="AJ339" s="326">
        <f>AI339*MoM!AN339/100*$A339</f>
        <v>3.6206958766251629E-2</v>
      </c>
      <c r="AK339" s="326">
        <f>AJ339*MoM!AO339/100*$A339</f>
        <v>3.6445924694108886E-2</v>
      </c>
      <c r="AL339" s="326">
        <f>AK339*MoM!AP339/100*$A339</f>
        <v>3.6628154317579431E-2</v>
      </c>
      <c r="AM339" s="326">
        <f>AL339*MoM!AQ339/100*$A339</f>
        <v>3.6910191105824788E-2</v>
      </c>
      <c r="AN339" s="326">
        <f>AM339*MoM!AR339/100*$A339</f>
        <v>3.7714833271931772E-2</v>
      </c>
      <c r="AO339" s="326">
        <f>AN339*MoM!AS339/100*$A339</f>
        <v>3.8608674820476557E-2</v>
      </c>
      <c r="AP339" s="326">
        <f>AO339*MoM!AT339/100*$A339</f>
        <v>3.8917544219040368E-2</v>
      </c>
      <c r="AQ339" s="327">
        <f>IF($A339=1,INDEX('2026'!$C:$C, MATCH(Веса!$F339,'2026'!$B:$B,0)),0)</f>
        <v>3.7999999999999999E-2</v>
      </c>
      <c r="AR339" s="326">
        <f>AQ339*MoM!AV339/100*$A339</f>
        <v>3.8611800000000002E-2</v>
      </c>
      <c r="AS339" s="326">
        <f>AR339*MoM!AW339/100*$A339</f>
        <v>3.9445814879999999E-2</v>
      </c>
      <c r="AT339" s="326">
        <f>AS339*MoM!AX339/100*$A339</f>
        <v>4.0171617873791997E-2</v>
      </c>
      <c r="AU339" s="326">
        <f>AT339*MoM!AY339/100*$A339</f>
        <v>4.0886672671945491E-2</v>
      </c>
    </row>
    <row r="340" spans="1:47" x14ac:dyDescent="0.45">
      <c r="A340" s="326">
        <f>IF(ToSep25!AZ340=0,0,1)</f>
        <v>1</v>
      </c>
      <c r="B340" s="202" t="s">
        <v>341</v>
      </c>
      <c r="C340" s="202" t="s">
        <v>341</v>
      </c>
      <c r="D340" s="202" t="s">
        <v>341</v>
      </c>
      <c r="E340" s="202" t="s">
        <v>341</v>
      </c>
      <c r="F340" s="202" t="s">
        <v>341</v>
      </c>
      <c r="G340" s="327">
        <f>IF($A340=1,INDEX('2023'!$C:$C,MATCH(Веса!$C340,'2023'!$B:$B,0)),0)</f>
        <v>8.0000000000000002E-3</v>
      </c>
      <c r="H340" s="326">
        <f>G340*MoM!L340/100*$A340</f>
        <v>8.0327999999999997E-3</v>
      </c>
      <c r="I340" s="326">
        <f>H340*MoM!M340/100*$A340</f>
        <v>8.0135212799999998E-3</v>
      </c>
      <c r="J340" s="326">
        <f>I340*MoM!N340/100*$A340</f>
        <v>8.0023023502079991E-3</v>
      </c>
      <c r="K340" s="326">
        <f>J340*MoM!O340/100*$A340</f>
        <v>7.9182781755308147E-3</v>
      </c>
      <c r="L340" s="326">
        <f>K340*MoM!P340/100*$A340</f>
        <v>7.9206536589834734E-3</v>
      </c>
      <c r="M340" s="326">
        <f>L340*MoM!Q340/100*$A340</f>
        <v>7.8778821292249616E-3</v>
      </c>
      <c r="N340" s="326">
        <f>M340*MoM!R340/100*$A340</f>
        <v>7.9086058695289393E-3</v>
      </c>
      <c r="O340" s="326">
        <f>N340*MoM!S340/100*$A340</f>
        <v>7.91967791774628E-3</v>
      </c>
      <c r="P340" s="326">
        <f>O340*MoM!T340/100*$A340</f>
        <v>8.0250096340523051E-3</v>
      </c>
      <c r="Q340" s="326">
        <f>P340*MoM!U340/100*$A340</f>
        <v>8.0595171754787309E-3</v>
      </c>
      <c r="R340" s="326">
        <f>Q340*MoM!V340/100*$A340</f>
        <v>8.1135159405544381E-3</v>
      </c>
      <c r="S340" s="327">
        <f>IF($A340=1,INDEX('2024'!$B:$B,MATCH(Веса!D340,'2024'!$A:$A,0)),0)</f>
        <v>0.01</v>
      </c>
      <c r="T340" s="326">
        <f>S340*MoM!X340/100*$A340</f>
        <v>1.0019E-2</v>
      </c>
      <c r="U340" s="326">
        <f>T340*MoM!Y340/100*$A340</f>
        <v>1.00550684E-2</v>
      </c>
      <c r="V340" s="326">
        <f>U340*MoM!Z340/100*$A340</f>
        <v>1.0145564015600001E-2</v>
      </c>
      <c r="W340" s="326">
        <f>V340*MoM!AA340/100*$A340</f>
        <v>1.0378911987958801E-2</v>
      </c>
      <c r="X340" s="326">
        <f>W340*MoM!AB340/100*$A340</f>
        <v>1.0504496823013101E-2</v>
      </c>
      <c r="Y340" s="326">
        <f>X340*MoM!AC340/100*$A340</f>
        <v>1.0626348986160052E-2</v>
      </c>
      <c r="Z340" s="326">
        <f>Y340*MoM!AD340/100*$A340</f>
        <v>1.0686919175381164E-2</v>
      </c>
      <c r="AA340" s="326">
        <f>Z340*MoM!AE340/100*$A340</f>
        <v>1.0660201877442712E-2</v>
      </c>
      <c r="AB340" s="326">
        <f>AA340*MoM!AF340/100*$A340</f>
        <v>1.0726295129082858E-2</v>
      </c>
      <c r="AC340" s="326">
        <f>AB340*MoM!AG340/100*$A340</f>
        <v>1.0853938041118942E-2</v>
      </c>
      <c r="AD340" s="326">
        <f>AC340*MoM!AH340/100*$A340</f>
        <v>1.086370658535595E-2</v>
      </c>
      <c r="AE340" s="327">
        <f>IF($A340=1,INDEX('2025'!$C:$C,MATCH(Веса!$E340,'2025'!$B:$B,0)),0)</f>
        <v>0.01</v>
      </c>
      <c r="AF340" s="326">
        <f>AE340*MoM!AJ340/100*$A340</f>
        <v>1.0070000000000001E-2</v>
      </c>
      <c r="AG340" s="326">
        <f>AF340*MoM!AK340/100*$A340</f>
        <v>1.0186812E-2</v>
      </c>
      <c r="AH340" s="326">
        <f>AG340*MoM!AL340/100*$A340</f>
        <v>1.03284086868E-2</v>
      </c>
      <c r="AI340" s="326">
        <f>AH340*MoM!AM340/100*$A340</f>
        <v>1.0437889818880079E-2</v>
      </c>
      <c r="AJ340" s="326">
        <f>AI340*MoM!AN340/100*$A340</f>
        <v>1.0562100707724752E-2</v>
      </c>
      <c r="AK340" s="326">
        <f>AJ340*MoM!AO340/100*$A340</f>
        <v>1.0648709933528093E-2</v>
      </c>
      <c r="AL340" s="326">
        <f>AK340*MoM!AP340/100*$A340</f>
        <v>1.0690239902268852E-2</v>
      </c>
      <c r="AM340" s="326">
        <f>AL340*MoM!AQ340/100*$A340</f>
        <v>1.0729793789907247E-2</v>
      </c>
      <c r="AN340" s="326">
        <f>AM340*MoM!AR340/100*$A340</f>
        <v>1.0823142995879441E-2</v>
      </c>
      <c r="AO340" s="326">
        <f>AN340*MoM!AS340/100*$A340</f>
        <v>1.0816649110081913E-2</v>
      </c>
      <c r="AP340" s="326">
        <f>AO340*MoM!AT340/100*$A340</f>
        <v>1.0747422555777389E-2</v>
      </c>
      <c r="AQ340" s="327">
        <f>IF($A340=1,INDEX('2026'!$C:$C, MATCH(Веса!$F340,'2026'!$B:$B,0)),0)</f>
        <v>6.0000000000000001E-3</v>
      </c>
      <c r="AR340" s="326">
        <f>AQ340*MoM!AV340/100*$A340</f>
        <v>5.9790000000000008E-3</v>
      </c>
      <c r="AS340" s="326">
        <f>AR340*MoM!AW340/100*$A340</f>
        <v>5.9885664000000009E-3</v>
      </c>
      <c r="AT340" s="326">
        <f>AS340*MoM!AX340/100*$A340</f>
        <v>6.0059332425600014E-3</v>
      </c>
      <c r="AU340" s="326">
        <f>AT340*MoM!AY340/100*$A340</f>
        <v>6.0545813018247378E-3</v>
      </c>
    </row>
    <row r="341" spans="1:47" s="328" customFormat="1" x14ac:dyDescent="0.45">
      <c r="A341" s="326">
        <f>IF(ToSep25!AZ341=0,0,1)</f>
        <v>0</v>
      </c>
      <c r="B341" s="202" t="s">
        <v>342</v>
      </c>
      <c r="C341" s="202" t="s">
        <v>342</v>
      </c>
      <c r="D341" s="202" t="s">
        <v>342</v>
      </c>
      <c r="E341" s="202" t="s">
        <v>342</v>
      </c>
      <c r="F341" s="202" t="s">
        <v>342</v>
      </c>
      <c r="G341" s="327">
        <f>IF($A341=1,INDEX('2023'!$C:$C,MATCH(Веса!$C341,'2023'!$B:$B,0)),0)</f>
        <v>0</v>
      </c>
      <c r="H341" s="328">
        <f>G341*MoM!L341/100*$A341</f>
        <v>0</v>
      </c>
      <c r="I341" s="328">
        <f>H341*MoM!M341/100*$A341</f>
        <v>0</v>
      </c>
      <c r="J341" s="328">
        <f>I341*MoM!N341/100*$A341</f>
        <v>0</v>
      </c>
      <c r="K341" s="328">
        <f>J341*MoM!O341/100*$A341</f>
        <v>0</v>
      </c>
      <c r="L341" s="328">
        <f>K341*MoM!P341/100*$A341</f>
        <v>0</v>
      </c>
      <c r="M341" s="328">
        <f>L341*MoM!Q341/100*$A341</f>
        <v>0</v>
      </c>
      <c r="N341" s="328">
        <f>M341*MoM!R341/100*$A341</f>
        <v>0</v>
      </c>
      <c r="O341" s="328">
        <f>N341*MoM!S341/100*$A341</f>
        <v>0</v>
      </c>
      <c r="P341" s="328">
        <f>O341*MoM!T341/100*$A341</f>
        <v>0</v>
      </c>
      <c r="Q341" s="328">
        <f>P341*MoM!U341/100*$A341</f>
        <v>0</v>
      </c>
      <c r="R341" s="328">
        <f>Q341*MoM!V341/100*$A341</f>
        <v>0</v>
      </c>
      <c r="S341" s="327">
        <f>IF($A341=1,INDEX('2024'!$B:$B,MATCH(Веса!D341,'2024'!$A:$A,0)),0)</f>
        <v>0</v>
      </c>
      <c r="T341" s="328">
        <f>S341*MoM!X341/100*$A341</f>
        <v>0</v>
      </c>
      <c r="U341" s="328">
        <f>T341*MoM!Y341/100*$A341</f>
        <v>0</v>
      </c>
      <c r="V341" s="328">
        <f>U341*MoM!Z341/100*$A341</f>
        <v>0</v>
      </c>
      <c r="W341" s="328">
        <f>V341*MoM!AA341/100*$A341</f>
        <v>0</v>
      </c>
      <c r="X341" s="328">
        <f>W341*MoM!AB341/100*$A341</f>
        <v>0</v>
      </c>
      <c r="Y341" s="328">
        <f>X341*MoM!AC341/100*$A341</f>
        <v>0</v>
      </c>
      <c r="Z341" s="328">
        <f>Y341*MoM!AD341/100*$A341</f>
        <v>0</v>
      </c>
      <c r="AA341" s="328">
        <f>Z341*MoM!AE341/100*$A341</f>
        <v>0</v>
      </c>
      <c r="AB341" s="328">
        <f>AA341*MoM!AF341/100*$A341</f>
        <v>0</v>
      </c>
      <c r="AC341" s="328">
        <f>AB341*MoM!AG341/100*$A341</f>
        <v>0</v>
      </c>
      <c r="AD341" s="328">
        <f>AC341*MoM!AH341/100*$A341</f>
        <v>0</v>
      </c>
      <c r="AE341" s="327">
        <f>IF($A341=1,INDEX('2025'!$C:$C,MATCH(Веса!$E341,'2025'!$B:$B,0)),0)</f>
        <v>0</v>
      </c>
      <c r="AF341" s="328">
        <f>AE341*MoM!AJ341/100*$A341</f>
        <v>0</v>
      </c>
      <c r="AG341" s="328">
        <f>AF341*MoM!AK341/100*$A341</f>
        <v>0</v>
      </c>
      <c r="AH341" s="328">
        <f>AG341*MoM!AL341/100*$A341</f>
        <v>0</v>
      </c>
      <c r="AI341" s="328">
        <f>AH341*MoM!AM341/100*$A341</f>
        <v>0</v>
      </c>
      <c r="AJ341" s="328">
        <f>AI341*MoM!AN341/100*$A341</f>
        <v>0</v>
      </c>
      <c r="AK341" s="328">
        <f>AJ341*MoM!AO341/100*$A341</f>
        <v>0</v>
      </c>
      <c r="AL341" s="328">
        <f>AK341*MoM!AP341/100*$A341</f>
        <v>0</v>
      </c>
      <c r="AM341" s="328">
        <f>AL341*MoM!AQ341/100*$A341</f>
        <v>0</v>
      </c>
      <c r="AN341" s="328">
        <f>AM341*MoM!AR341/100*$A341</f>
        <v>0</v>
      </c>
      <c r="AO341" s="328">
        <f>AN341*MoM!AS341/100*$A341</f>
        <v>0</v>
      </c>
      <c r="AP341" s="328">
        <f>AO341*MoM!AT341/100*$A341</f>
        <v>0</v>
      </c>
      <c r="AQ341" s="327">
        <f>IF($A341=1,INDEX('2026'!$C:$C, MATCH(Веса!$F341,'2026'!$B:$B,0)),0)</f>
        <v>0</v>
      </c>
      <c r="AR341" s="326">
        <f>AQ341*MoM!AV341/100*$A341</f>
        <v>0</v>
      </c>
      <c r="AS341" s="326">
        <f>AR341*MoM!AW341/100*$A341</f>
        <v>0</v>
      </c>
      <c r="AT341" s="326">
        <f>AS341*MoM!AX341/100*$A341</f>
        <v>0</v>
      </c>
      <c r="AU341" s="326">
        <f>AT341*MoM!AY341/100*$A341</f>
        <v>0</v>
      </c>
    </row>
    <row r="342" spans="1:47" x14ac:dyDescent="0.45">
      <c r="A342" s="326">
        <f>IF(ToSep25!AZ342=0,0,1)</f>
        <v>1</v>
      </c>
      <c r="B342" s="202" t="s">
        <v>343</v>
      </c>
      <c r="C342" s="202" t="s">
        <v>343</v>
      </c>
      <c r="D342" s="202" t="s">
        <v>343</v>
      </c>
      <c r="E342" s="202" t="s">
        <v>343</v>
      </c>
      <c r="F342" s="202" t="s">
        <v>343</v>
      </c>
      <c r="G342" s="327">
        <f>IF($A342=1,INDEX('2023'!$C:$C,MATCH(Веса!$C342,'2023'!$B:$B,0)),0)</f>
        <v>0.33200000000000002</v>
      </c>
      <c r="H342" s="326">
        <f>G342*MoM!L342/100*$A342</f>
        <v>0.34358679999999997</v>
      </c>
      <c r="I342" s="326">
        <f>H342*MoM!M342/100*$A342</f>
        <v>0.36069742263999999</v>
      </c>
      <c r="J342" s="326">
        <f>I342*MoM!N342/100*$A342</f>
        <v>0.36405190867055204</v>
      </c>
      <c r="K342" s="326">
        <f>J342*MoM!O342/100*$A342</f>
        <v>0.36386988271621673</v>
      </c>
      <c r="L342" s="326">
        <f>K342*MoM!P342/100*$A342</f>
        <v>0.35826628652238696</v>
      </c>
      <c r="M342" s="326">
        <f>L342*MoM!Q342/100*$A342</f>
        <v>0.35389543782681387</v>
      </c>
      <c r="N342" s="326">
        <f>M342*MoM!R342/100*$A342</f>
        <v>0.353435373757639</v>
      </c>
      <c r="O342" s="326">
        <f>N342*MoM!S342/100*$A342</f>
        <v>0.3626246934753376</v>
      </c>
      <c r="P342" s="326">
        <f>O342*MoM!T342/100*$A342</f>
        <v>0.36926072536593629</v>
      </c>
      <c r="Q342" s="326">
        <f>P342*MoM!U342/100*$A342</f>
        <v>0.37712597881623067</v>
      </c>
      <c r="R342" s="326">
        <f>Q342*MoM!V342/100*$A342</f>
        <v>0.38263201810694758</v>
      </c>
      <c r="S342" s="327">
        <f>IF($A342=1,INDEX('2024'!$B:$B,MATCH(Веса!D342,'2024'!$A:$A,0)),0)</f>
        <v>0.375</v>
      </c>
      <c r="T342" s="326">
        <f>S342*MoM!X342/100*$A342</f>
        <v>0.37755000000000005</v>
      </c>
      <c r="U342" s="326">
        <f>T342*MoM!Y342/100*$A342</f>
        <v>0.39816423000000001</v>
      </c>
      <c r="V342" s="326">
        <f>U342*MoM!Z342/100*$A342</f>
        <v>0.41106475105199997</v>
      </c>
      <c r="W342" s="326">
        <f>V342*MoM!AA342/100*$A342</f>
        <v>0.39877391499554521</v>
      </c>
      <c r="X342" s="326">
        <f>W342*MoM!AB342/100*$A342</f>
        <v>0.40208373849000822</v>
      </c>
      <c r="Y342" s="326">
        <f>X342*MoM!AC342/100*$A342</f>
        <v>0.39910831882518216</v>
      </c>
      <c r="Z342" s="326">
        <f>Y342*MoM!AD342/100*$A342</f>
        <v>0.39815045886000178</v>
      </c>
      <c r="AA342" s="326">
        <f>Z342*MoM!AE342/100*$A342</f>
        <v>0.40643198840428979</v>
      </c>
      <c r="AB342" s="326">
        <f>AA342*MoM!AF342/100*$A342</f>
        <v>0.41065888108369442</v>
      </c>
      <c r="AC342" s="326">
        <f>AB342*MoM!AG342/100*$A342</f>
        <v>0.4248676783691902</v>
      </c>
      <c r="AD342" s="326">
        <f>AC342*MoM!AH342/100*$A342</f>
        <v>0.43612667184597376</v>
      </c>
      <c r="AE342" s="327">
        <f>IF($A342=1,INDEX('2025'!$C:$C,MATCH(Веса!$E342,'2025'!$B:$B,0)),0)</f>
        <v>0.38500000000000001</v>
      </c>
      <c r="AF342" s="326">
        <f>AE342*MoM!AJ342/100*$A342</f>
        <v>0.390621</v>
      </c>
      <c r="AG342" s="326">
        <f>AF342*MoM!AK342/100*$A342</f>
        <v>0.41398013580000004</v>
      </c>
      <c r="AH342" s="326">
        <f>AG342*MoM!AL342/100*$A342</f>
        <v>0.41211722518889998</v>
      </c>
      <c r="AI342" s="326">
        <f>AH342*MoM!AM342/100*$A342</f>
        <v>0.40202035317177193</v>
      </c>
      <c r="AJ342" s="326">
        <f>AI342*MoM!AN342/100*$A342</f>
        <v>0.39462317867341129</v>
      </c>
      <c r="AK342" s="326">
        <f>AJ342*MoM!AO342/100*$A342</f>
        <v>0.38830920781463674</v>
      </c>
      <c r="AL342" s="326">
        <f>AK342*MoM!AP342/100*$A342</f>
        <v>0.383727159162424</v>
      </c>
      <c r="AM342" s="326">
        <f>AL342*MoM!AQ342/100*$A342</f>
        <v>0.386259758412896</v>
      </c>
      <c r="AN342" s="326">
        <f>AM342*MoM!AR342/100*$A342</f>
        <v>0.38950434038356435</v>
      </c>
      <c r="AO342" s="326">
        <f>AN342*MoM!AS342/100*$A342</f>
        <v>0.39324358205124654</v>
      </c>
      <c r="AP342" s="326">
        <f>AO342*MoM!AT342/100*$A342</f>
        <v>0.39973210115509211</v>
      </c>
      <c r="AQ342" s="327">
        <f>IF($A342=1,INDEX('2026'!$C:$C, MATCH(Веса!$F342,'2026'!$B:$B,0)),0)</f>
        <v>0.38400000000000001</v>
      </c>
      <c r="AR342" s="326">
        <f>AQ342*MoM!AV342/100*$A342</f>
        <v>0.38568959999999997</v>
      </c>
      <c r="AS342" s="326">
        <f>AR342*MoM!AW342/100*$A342</f>
        <v>0.39756883967999995</v>
      </c>
      <c r="AT342" s="326">
        <f>AS342*MoM!AX342/100*$A342</f>
        <v>0.40365164292710398</v>
      </c>
      <c r="AU342" s="326">
        <f>AT342*MoM!AY342/100*$A342</f>
        <v>0.39880782321197872</v>
      </c>
    </row>
    <row r="343" spans="1:47" x14ac:dyDescent="0.45">
      <c r="A343" s="326">
        <f>IF(ToSep25!AZ343=0,0,1)</f>
        <v>1</v>
      </c>
      <c r="B343" s="202" t="s">
        <v>344</v>
      </c>
      <c r="C343" s="202" t="s">
        <v>344</v>
      </c>
      <c r="D343" s="202" t="s">
        <v>344</v>
      </c>
      <c r="E343" s="202" t="s">
        <v>344</v>
      </c>
      <c r="F343" s="202" t="s">
        <v>344</v>
      </c>
      <c r="G343" s="327">
        <f>IF($A343=1,INDEX('2023'!$C:$C,MATCH(Веса!$C343,'2023'!$B:$B,0)),0)</f>
        <v>6.0999999999999999E-2</v>
      </c>
      <c r="H343" s="326">
        <f>G343*MoM!L343/100*$A343</f>
        <v>6.1250099999999995E-2</v>
      </c>
      <c r="I343" s="326">
        <f>H343*MoM!M343/100*$A343</f>
        <v>6.1672725689999999E-2</v>
      </c>
      <c r="J343" s="326">
        <f>I343*MoM!N343/100*$A343</f>
        <v>6.2240114766347998E-2</v>
      </c>
      <c r="K343" s="326">
        <f>J343*MoM!O343/100*$A343</f>
        <v>6.1854226054796638E-2</v>
      </c>
      <c r="L343" s="326">
        <f>K343*MoM!P343/100*$A343</f>
        <v>6.2219165988519939E-2</v>
      </c>
      <c r="M343" s="326">
        <f>L343*MoM!Q343/100*$A343</f>
        <v>6.2542705651660244E-2</v>
      </c>
      <c r="N343" s="326">
        <f>M343*MoM!R343/100*$A343</f>
        <v>6.2849164909353383E-2</v>
      </c>
      <c r="O343" s="326">
        <f>N343*MoM!S343/100*$A343</f>
        <v>6.2842879992862449E-2</v>
      </c>
      <c r="P343" s="326">
        <f>O343*MoM!T343/100*$A343</f>
        <v>6.2943428600851031E-2</v>
      </c>
      <c r="Q343" s="326">
        <f>P343*MoM!U343/100*$A343</f>
        <v>6.3277028772435545E-2</v>
      </c>
      <c r="R343" s="326">
        <f>Q343*MoM!V343/100*$A343</f>
        <v>6.3745278785351564E-2</v>
      </c>
      <c r="S343" s="327">
        <f>IF($A343=1,INDEX('2024'!$B:$B,MATCH(Веса!D343,'2024'!$A:$A,0)),0)</f>
        <v>0.06</v>
      </c>
      <c r="T343" s="326">
        <f>S343*MoM!X343/100*$A343</f>
        <v>6.0990000000000003E-2</v>
      </c>
      <c r="U343" s="326">
        <f>T343*MoM!Y343/100*$A343</f>
        <v>6.2008533000000005E-2</v>
      </c>
      <c r="V343" s="326">
        <f>U343*MoM!Z343/100*$A343</f>
        <v>6.2405387611200007E-2</v>
      </c>
      <c r="W343" s="326">
        <f>V343*MoM!AA343/100*$A343</f>
        <v>6.269245239421152E-2</v>
      </c>
      <c r="X343" s="326">
        <f>W343*MoM!AB343/100*$A343</f>
        <v>6.3206530503844047E-2</v>
      </c>
      <c r="Y343" s="326">
        <f>X343*MoM!AC343/100*$A343</f>
        <v>6.346567727890981E-2</v>
      </c>
      <c r="Z343" s="326">
        <f>Y343*MoM!AD343/100*$A343</f>
        <v>6.3852817910311166E-2</v>
      </c>
      <c r="AA343" s="326">
        <f>Z343*MoM!AE343/100*$A343</f>
        <v>6.4293402353892318E-2</v>
      </c>
      <c r="AB343" s="326">
        <f>AA343*MoM!AF343/100*$A343</f>
        <v>6.4486282560953997E-2</v>
      </c>
      <c r="AC343" s="326">
        <f>AB343*MoM!AG343/100*$A343</f>
        <v>6.5156939899587915E-2</v>
      </c>
      <c r="AD343" s="326">
        <f>AC343*MoM!AH343/100*$A343</f>
        <v>6.5912760402423137E-2</v>
      </c>
      <c r="AE343" s="327">
        <f>IF($A343=1,INDEX('2025'!$C:$C,MATCH(Веса!$E343,'2025'!$B:$B,0)),0)</f>
        <v>5.8000000000000003E-2</v>
      </c>
      <c r="AF343" s="326">
        <f>AE343*MoM!AJ343/100*$A343</f>
        <v>5.8835199999999997E-2</v>
      </c>
      <c r="AG343" s="326">
        <f>AF343*MoM!AK343/100*$A343</f>
        <v>5.9794213759999992E-2</v>
      </c>
      <c r="AH343" s="326">
        <f>AG343*MoM!AL343/100*$A343</f>
        <v>6.0499785482367993E-2</v>
      </c>
      <c r="AI343" s="326">
        <f>AH343*MoM!AM343/100*$A343</f>
        <v>6.1062433487354018E-2</v>
      </c>
      <c r="AJ343" s="326">
        <f>AI343*MoM!AN343/100*$A343</f>
        <v>6.1563145441950316E-2</v>
      </c>
      <c r="AK343" s="326">
        <f>AJ343*MoM!AO343/100*$A343</f>
        <v>6.233884107451889E-2</v>
      </c>
      <c r="AL343" s="326">
        <f>AK343*MoM!AP343/100*$A343</f>
        <v>6.2775212962040527E-2</v>
      </c>
      <c r="AM343" s="326">
        <f>AL343*MoM!AQ343/100*$A343</f>
        <v>6.3063978941665905E-2</v>
      </c>
      <c r="AN343" s="326">
        <f>AM343*MoM!AR343/100*$A343</f>
        <v>6.3253170878490902E-2</v>
      </c>
      <c r="AO343" s="326">
        <f>AN343*MoM!AS343/100*$A343</f>
        <v>6.3499858244917023E-2</v>
      </c>
      <c r="AP343" s="326">
        <f>AO343*MoM!AT343/100*$A343</f>
        <v>6.3722107748774223E-2</v>
      </c>
      <c r="AQ343" s="327">
        <f>IF($A343=1,INDEX('2026'!$C:$C, MATCH(Веса!$F343,'2026'!$B:$B,0)),0)</f>
        <v>0.06</v>
      </c>
      <c r="AR343" s="326">
        <f>AQ343*MoM!AV343/100*$A343</f>
        <v>6.0995999999999995E-2</v>
      </c>
      <c r="AS343" s="326">
        <f>AR343*MoM!AW343/100*$A343</f>
        <v>6.1587661199999991E-2</v>
      </c>
      <c r="AT343" s="326">
        <f>AS343*MoM!AX343/100*$A343</f>
        <v>6.234518943275999E-2</v>
      </c>
      <c r="AU343" s="326">
        <f>AT343*MoM!AY343/100*$A343</f>
        <v>6.3030986516520351E-2</v>
      </c>
    </row>
    <row r="344" spans="1:47" x14ac:dyDescent="0.45">
      <c r="A344" s="326">
        <f>IF(ToSep25!AZ344=0,0,1)</f>
        <v>1</v>
      </c>
      <c r="B344" s="202" t="s">
        <v>345</v>
      </c>
      <c r="C344" s="202" t="s">
        <v>345</v>
      </c>
      <c r="D344" s="202" t="s">
        <v>345</v>
      </c>
      <c r="E344" s="202" t="s">
        <v>345</v>
      </c>
      <c r="F344" s="202" t="s">
        <v>345</v>
      </c>
      <c r="G344" s="327">
        <f>IF($A344=1,INDEX('2023'!$C:$C,MATCH(Веса!$C344,'2023'!$B:$B,0)),0)</f>
        <v>4.2999999999999997E-2</v>
      </c>
      <c r="H344" s="326">
        <f>G344*MoM!L344/100*$A344</f>
        <v>4.2999999999999997E-2</v>
      </c>
      <c r="I344" s="326">
        <f>H344*MoM!M344/100*$A344</f>
        <v>4.2879599999999997E-2</v>
      </c>
      <c r="J344" s="326">
        <f>I344*MoM!N344/100*$A344</f>
        <v>4.2660914039999991E-2</v>
      </c>
      <c r="K344" s="326">
        <f>J344*MoM!O344/100*$A344</f>
        <v>4.2375085915931997E-2</v>
      </c>
      <c r="L344" s="326">
        <f>K344*MoM!P344/100*$A344</f>
        <v>4.266747400875192E-2</v>
      </c>
      <c r="M344" s="326">
        <f>L344*MoM!Q344/100*$A344</f>
        <v>4.2761342451571177E-2</v>
      </c>
      <c r="N344" s="326">
        <f>M344*MoM!R344/100*$A344</f>
        <v>4.2812656062513062E-2</v>
      </c>
      <c r="O344" s="326">
        <f>N344*MoM!S344/100*$A344</f>
        <v>4.2799812265694313E-2</v>
      </c>
      <c r="P344" s="326">
        <f>O344*MoM!T344/100*$A344</f>
        <v>4.2846892059186577E-2</v>
      </c>
      <c r="Q344" s="326">
        <f>P344*MoM!U344/100*$A344</f>
        <v>4.3266791601366608E-2</v>
      </c>
      <c r="R344" s="326">
        <f>Q344*MoM!V344/100*$A344</f>
        <v>4.3881180042106012E-2</v>
      </c>
      <c r="S344" s="327">
        <f>IF($A344=1,INDEX('2024'!$B:$B,MATCH(Веса!D344,'2024'!$A:$A,0)),0)</f>
        <v>3.4000000000000002E-2</v>
      </c>
      <c r="T344" s="326">
        <f>S344*MoM!X344/100*$A344</f>
        <v>3.4241399999999998E-2</v>
      </c>
      <c r="U344" s="326">
        <f>T344*MoM!Y344/100*$A344</f>
        <v>3.4416031139999997E-2</v>
      </c>
      <c r="V344" s="326">
        <f>U344*MoM!Z344/100*$A344</f>
        <v>3.4608760914384001E-2</v>
      </c>
      <c r="W344" s="326">
        <f>V344*MoM!AA344/100*$A344</f>
        <v>3.4671056684029894E-2</v>
      </c>
      <c r="X344" s="326">
        <f>W344*MoM!AB344/100*$A344</f>
        <v>3.4844411967450042E-2</v>
      </c>
      <c r="Y344" s="326">
        <f>X344*MoM!AC344/100*$A344</f>
        <v>3.5147558351566861E-2</v>
      </c>
      <c r="Z344" s="326">
        <f>Y344*MoM!AD344/100*$A344</f>
        <v>3.5263545294127029E-2</v>
      </c>
      <c r="AA344" s="326">
        <f>Z344*MoM!AE344/100*$A344</f>
        <v>3.5337598739244691E-2</v>
      </c>
      <c r="AB344" s="326">
        <f>AA344*MoM!AF344/100*$A344</f>
        <v>3.5365868818236085E-2</v>
      </c>
      <c r="AC344" s="326">
        <f>AB344*MoM!AG344/100*$A344</f>
        <v>3.5514405467272678E-2</v>
      </c>
      <c r="AD344" s="326">
        <f>AC344*MoM!AH344/100*$A344</f>
        <v>3.5841137997571583E-2</v>
      </c>
      <c r="AE344" s="327">
        <f>IF($A344=1,INDEX('2025'!$C:$C,MATCH(Веса!$E344,'2025'!$B:$B,0)),0)</f>
        <v>3.2000000000000001E-2</v>
      </c>
      <c r="AF344" s="326">
        <f>AE344*MoM!AJ344/100*$A344</f>
        <v>3.2191999999999998E-2</v>
      </c>
      <c r="AG344" s="326">
        <f>AF344*MoM!AK344/100*$A344</f>
        <v>3.2575084800000001E-2</v>
      </c>
      <c r="AH344" s="326">
        <f>AG344*MoM!AL344/100*$A344</f>
        <v>3.2835685478399997E-2</v>
      </c>
      <c r="AI344" s="326">
        <f>AH344*MoM!AM344/100*$A344</f>
        <v>3.3055684571105276E-2</v>
      </c>
      <c r="AJ344" s="326">
        <f>AI344*MoM!AN344/100*$A344</f>
        <v>3.3234185267789249E-2</v>
      </c>
      <c r="AK344" s="326">
        <f>AJ344*MoM!AO344/100*$A344</f>
        <v>3.3214244756628576E-2</v>
      </c>
      <c r="AL344" s="326">
        <f>AK344*MoM!AP344/100*$A344</f>
        <v>3.3317208915374125E-2</v>
      </c>
      <c r="AM344" s="326">
        <f>AL344*MoM!AQ344/100*$A344</f>
        <v>3.32439110557603E-2</v>
      </c>
      <c r="AN344" s="326">
        <f>AM344*MoM!AR344/100*$A344</f>
        <v>3.3047771980531312E-2</v>
      </c>
      <c r="AO344" s="326">
        <f>AN344*MoM!AS344/100*$A344</f>
        <v>3.3252668166810606E-2</v>
      </c>
      <c r="AP344" s="326">
        <f>AO344*MoM!AT344/100*$A344</f>
        <v>3.3186162830476984E-2</v>
      </c>
      <c r="AQ344" s="327">
        <f>IF($A344=1,INDEX('2026'!$C:$C, MATCH(Веса!$F344,'2026'!$B:$B,0)),0)</f>
        <v>3.7999999999999999E-2</v>
      </c>
      <c r="AR344" s="326">
        <f>AQ344*MoM!AV344/100*$A344</f>
        <v>3.8417999999999994E-2</v>
      </c>
      <c r="AS344" s="326">
        <f>AR344*MoM!AW344/100*$A344</f>
        <v>3.8717660399999992E-2</v>
      </c>
      <c r="AT344" s="326">
        <f>AS344*MoM!AX344/100*$A344</f>
        <v>3.8864787509519994E-2</v>
      </c>
      <c r="AU344" s="326">
        <f>AT344*MoM!AY344/100*$A344</f>
        <v>3.9105749192079015E-2</v>
      </c>
    </row>
    <row r="345" spans="1:47" x14ac:dyDescent="0.45">
      <c r="A345" s="326">
        <f>IF(ToSep25!AZ345=0,0,1)</f>
        <v>1</v>
      </c>
      <c r="B345" s="202" t="s">
        <v>346</v>
      </c>
      <c r="C345" s="202" t="s">
        <v>346</v>
      </c>
      <c r="D345" s="202" t="s">
        <v>346</v>
      </c>
      <c r="E345" s="202" t="s">
        <v>346</v>
      </c>
      <c r="F345" s="202" t="s">
        <v>346</v>
      </c>
      <c r="G345" s="327">
        <f>IF($A345=1,INDEX('2023'!$C:$C,MATCH(Веса!$C345,'2023'!$B:$B,0)),0)</f>
        <v>0.42599999999999999</v>
      </c>
      <c r="H345" s="326">
        <f>G345*MoM!L345/100*$A345</f>
        <v>0.42906719999999998</v>
      </c>
      <c r="I345" s="326">
        <f>H345*MoM!M345/100*$A345</f>
        <v>0.43177032335999999</v>
      </c>
      <c r="J345" s="326">
        <f>I345*MoM!N345/100*$A345</f>
        <v>0.43405870607380798</v>
      </c>
      <c r="K345" s="326">
        <f>J345*MoM!O345/100*$A345</f>
        <v>0.43787842268725746</v>
      </c>
      <c r="L345" s="326">
        <f>K345*MoM!P345/100*$A345</f>
        <v>0.43967372422027523</v>
      </c>
      <c r="M345" s="326">
        <f>L345*MoM!Q345/100*$A345</f>
        <v>0.44055307166871577</v>
      </c>
      <c r="N345" s="326">
        <f>M345*MoM!R345/100*$A345</f>
        <v>0.43971602083254524</v>
      </c>
      <c r="O345" s="326">
        <f>N345*MoM!S345/100*$A345</f>
        <v>0.44160679972212519</v>
      </c>
      <c r="P345" s="326">
        <f>O345*MoM!T345/100*$A345</f>
        <v>0.4416951210820696</v>
      </c>
      <c r="Q345" s="326">
        <f>P345*MoM!U345/100*$A345</f>
        <v>0.44359441010272249</v>
      </c>
      <c r="R345" s="326">
        <f>Q345*MoM!V345/100*$A345</f>
        <v>0.44740932202960593</v>
      </c>
      <c r="S345" s="327">
        <f>IF($A345=1,INDEX('2024'!$B:$B,MATCH(Веса!D345,'2024'!$A:$A,0)),0)</f>
        <v>0.42799999999999999</v>
      </c>
      <c r="T345" s="326">
        <f>S345*MoM!X345/100*$A345</f>
        <v>0.42808560000000001</v>
      </c>
      <c r="U345" s="326">
        <f>T345*MoM!Y345/100*$A345</f>
        <v>0.42804279144000001</v>
      </c>
      <c r="V345" s="326">
        <f>U345*MoM!Z345/100*$A345</f>
        <v>0.430867873863504</v>
      </c>
      <c r="W345" s="326">
        <f>V345*MoM!AA345/100*$A345</f>
        <v>0.43155726246168563</v>
      </c>
      <c r="X345" s="326">
        <f>W345*MoM!AB345/100*$A345</f>
        <v>0.43082361511550077</v>
      </c>
      <c r="Y345" s="326">
        <f>X345*MoM!AC345/100*$A345</f>
        <v>0.43543342779723659</v>
      </c>
      <c r="Z345" s="326">
        <f>Y345*MoM!AD345/100*$A345</f>
        <v>0.43569468785391491</v>
      </c>
      <c r="AA345" s="326">
        <f>Z345*MoM!AE345/100*$A345</f>
        <v>0.4371760497926182</v>
      </c>
      <c r="AB345" s="326">
        <f>AA345*MoM!AF345/100*$A345</f>
        <v>0.43892475399178871</v>
      </c>
      <c r="AC345" s="326">
        <f>AB345*MoM!AG345/100*$A345</f>
        <v>0.4421727971713279</v>
      </c>
      <c r="AD345" s="326">
        <f>AC345*MoM!AH345/100*$A345</f>
        <v>0.44840743361144364</v>
      </c>
      <c r="AE345" s="327">
        <f>IF($A345=1,INDEX('2025'!$C:$C,MATCH(Веса!$E345,'2025'!$B:$B,0)),0)</f>
        <v>0.42299999999999999</v>
      </c>
      <c r="AF345" s="326">
        <f>AE345*MoM!AJ345/100*$A345</f>
        <v>0.42215399999999997</v>
      </c>
      <c r="AG345" s="326">
        <f>AF345*MoM!AK345/100*$A345</f>
        <v>0.42266058479999996</v>
      </c>
      <c r="AH345" s="326">
        <f>AG345*MoM!AL345/100*$A345</f>
        <v>0.42680265853103999</v>
      </c>
      <c r="AI345" s="326">
        <f>AH345*MoM!AM345/100*$A345</f>
        <v>0.42872327049442965</v>
      </c>
      <c r="AJ345" s="326">
        <f>AI345*MoM!AN345/100*$A345</f>
        <v>0.42730848370179808</v>
      </c>
      <c r="AK345" s="326">
        <f>AJ345*MoM!AO345/100*$A345</f>
        <v>0.42871860169801401</v>
      </c>
      <c r="AL345" s="326">
        <f>AK345*MoM!AP345/100*$A345</f>
        <v>0.43472066212178623</v>
      </c>
      <c r="AM345" s="326">
        <f>AL345*MoM!AQ345/100*$A345</f>
        <v>0.43285136327466256</v>
      </c>
      <c r="AN345" s="326">
        <f>AM345*MoM!AR345/100*$A345</f>
        <v>0.43324092950160975</v>
      </c>
      <c r="AO345" s="326">
        <f>AN345*MoM!AS345/100*$A345</f>
        <v>0.43345754996636054</v>
      </c>
      <c r="AP345" s="326">
        <f>AO345*MoM!AT345/100*$A345</f>
        <v>0.43250394335643455</v>
      </c>
      <c r="AQ345" s="327">
        <f>IF($A345=1,INDEX('2026'!$C:$C, MATCH(Веса!$F345,'2026'!$B:$B,0)),0)</f>
        <v>0.45600000000000002</v>
      </c>
      <c r="AR345" s="326">
        <f>AQ345*MoM!AV345/100*$A345</f>
        <v>0.46042320000000003</v>
      </c>
      <c r="AS345" s="326">
        <f>AR345*MoM!AW345/100*$A345</f>
        <v>0.46972374864000005</v>
      </c>
      <c r="AT345" s="326">
        <f>AS345*MoM!AX345/100*$A345</f>
        <v>0.47343456625425612</v>
      </c>
      <c r="AU345" s="326">
        <f>AT345*MoM!AY345/100*$A345</f>
        <v>0.47831094228667498</v>
      </c>
    </row>
    <row r="346" spans="1:47" x14ac:dyDescent="0.45">
      <c r="A346" s="326">
        <f>IF(ToSep25!AZ346=0,0,1)</f>
        <v>1</v>
      </c>
      <c r="B346" s="202" t="s">
        <v>347</v>
      </c>
      <c r="C346" s="202" t="s">
        <v>347</v>
      </c>
      <c r="D346" s="202" t="s">
        <v>347</v>
      </c>
      <c r="E346" s="202" t="s">
        <v>347</v>
      </c>
      <c r="F346" s="202" t="s">
        <v>347</v>
      </c>
      <c r="G346" s="327">
        <f>IF($A346=1,INDEX('2023'!$C:$C,MATCH(Веса!$C346,'2023'!$B:$B,0)),0)</f>
        <v>2.9000000000000001E-2</v>
      </c>
      <c r="H346" s="326">
        <f>G346*MoM!L346/100*$A346</f>
        <v>2.9278399999999996E-2</v>
      </c>
      <c r="I346" s="326">
        <f>H346*MoM!M346/100*$A346</f>
        <v>2.9568256159999994E-2</v>
      </c>
      <c r="J346" s="326">
        <f>I346*MoM!N346/100*$A346</f>
        <v>2.9819586337359993E-2</v>
      </c>
      <c r="K346" s="326">
        <f>J346*MoM!O346/100*$A346</f>
        <v>2.9968684269046794E-2</v>
      </c>
      <c r="L346" s="326">
        <f>K346*MoM!P346/100*$A346</f>
        <v>3.0043605979719411E-2</v>
      </c>
      <c r="M346" s="326">
        <f>L346*MoM!Q346/100*$A346</f>
        <v>3.0121719355266682E-2</v>
      </c>
      <c r="N346" s="326">
        <f>M346*MoM!R346/100*$A346</f>
        <v>3.0091597635911418E-2</v>
      </c>
      <c r="O346" s="326">
        <f>N346*MoM!S346/100*$A346</f>
        <v>3.0169835789764791E-2</v>
      </c>
      <c r="P346" s="326">
        <f>O346*MoM!T346/100*$A346</f>
        <v>3.0263362280713066E-2</v>
      </c>
      <c r="Q346" s="326">
        <f>P346*MoM!U346/100*$A346</f>
        <v>3.053270620501141E-2</v>
      </c>
      <c r="R346" s="326">
        <f>Q346*MoM!V346/100*$A346</f>
        <v>3.0728115524723484E-2</v>
      </c>
      <c r="S346" s="327">
        <f>IF($A346=1,INDEX('2024'!$B:$B,MATCH(Веса!D346,'2024'!$A:$A,0)),0)</f>
        <v>2.7E-2</v>
      </c>
      <c r="T346" s="326">
        <f>S346*MoM!X346/100*$A346</f>
        <v>2.7269999999999999E-2</v>
      </c>
      <c r="U346" s="326">
        <f>T346*MoM!Y346/100*$A346</f>
        <v>2.7545427000000001E-2</v>
      </c>
      <c r="V346" s="326">
        <f>U346*MoM!Z346/100*$A346</f>
        <v>2.7738244989000002E-2</v>
      </c>
      <c r="W346" s="326">
        <f>V346*MoM!AA346/100*$A346</f>
        <v>2.80100797898922E-2</v>
      </c>
      <c r="X346" s="326">
        <f>W346*MoM!AB346/100*$A346</f>
        <v>2.8158533212778631E-2</v>
      </c>
      <c r="Y346" s="326">
        <f>X346*MoM!AC346/100*$A346</f>
        <v>2.8335931972019134E-2</v>
      </c>
      <c r="Z346" s="326">
        <f>Y346*MoM!AD346/100*$A346</f>
        <v>2.84379413271184E-2</v>
      </c>
      <c r="AA346" s="326">
        <f>Z346*MoM!AE346/100*$A346</f>
        <v>2.8560224474825011E-2</v>
      </c>
      <c r="AB346" s="326">
        <f>AA346*MoM!AF346/100*$A346</f>
        <v>2.8828690584888367E-2</v>
      </c>
      <c r="AC346" s="326">
        <f>AB346*MoM!AG346/100*$A346</f>
        <v>2.9379318575059737E-2</v>
      </c>
      <c r="AD346" s="326">
        <f>AC346*MoM!AH346/100*$A346</f>
        <v>2.9684863488240357E-2</v>
      </c>
      <c r="AE346" s="327">
        <f>IF($A346=1,INDEX('2025'!$C:$C,MATCH(Веса!$E346,'2025'!$B:$B,0)),0)</f>
        <v>2.7E-2</v>
      </c>
      <c r="AF346" s="326">
        <f>AE346*MoM!AJ346/100*$A346</f>
        <v>2.72781E-2</v>
      </c>
      <c r="AG346" s="326">
        <f>AF346*MoM!AK346/100*$A346</f>
        <v>2.7580886909999998E-2</v>
      </c>
      <c r="AH346" s="326">
        <f>AG346*MoM!AL346/100*$A346</f>
        <v>2.7895309020774001E-2</v>
      </c>
      <c r="AI346" s="326">
        <f>AH346*MoM!AM346/100*$A346</f>
        <v>2.8048733220388256E-2</v>
      </c>
      <c r="AJ346" s="326">
        <f>AI346*MoM!AN346/100*$A346</f>
        <v>2.8231049986320783E-2</v>
      </c>
      <c r="AK346" s="326">
        <f>AJ346*MoM!AO346/100*$A346</f>
        <v>2.8321389346277006E-2</v>
      </c>
      <c r="AL346" s="326">
        <f>AK346*MoM!AP346/100*$A346</f>
        <v>2.8440339181531372E-2</v>
      </c>
      <c r="AM346" s="326">
        <f>AL346*MoM!AQ346/100*$A346</f>
        <v>2.8582540877439028E-2</v>
      </c>
      <c r="AN346" s="326">
        <f>AM346*MoM!AR346/100*$A346</f>
        <v>2.873974485226494E-2</v>
      </c>
      <c r="AO346" s="326">
        <f>AN346*MoM!AS346/100*$A346</f>
        <v>2.9067377943580761E-2</v>
      </c>
      <c r="AP346" s="326">
        <f>AO346*MoM!AT346/100*$A346</f>
        <v>2.9305730442718118E-2</v>
      </c>
      <c r="AQ346" s="327">
        <f>IF($A346=1,INDEX('2026'!$C:$C, MATCH(Веса!$F346,'2026'!$B:$B,0)),0)</f>
        <v>2.7E-2</v>
      </c>
      <c r="AR346" s="326">
        <f>AQ346*MoM!AV346/100*$A346</f>
        <v>2.7213299999999999E-2</v>
      </c>
      <c r="AS346" s="326">
        <f>AR346*MoM!AW346/100*$A346</f>
        <v>2.7343923839999999E-2</v>
      </c>
      <c r="AT346" s="326">
        <f>AS346*MoM!AX346/100*$A346</f>
        <v>2.7491581028736004E-2</v>
      </c>
      <c r="AU346" s="326">
        <f>AT346*MoM!AY346/100*$A346</f>
        <v>2.7771995155229112E-2</v>
      </c>
    </row>
    <row r="347" spans="1:47" ht="31.5" x14ac:dyDescent="0.45">
      <c r="A347" s="326">
        <f>IF(ToSep25!AZ347=0,0,1)</f>
        <v>1</v>
      </c>
      <c r="B347" s="202" t="s">
        <v>481</v>
      </c>
      <c r="C347" s="275" t="s">
        <v>348</v>
      </c>
      <c r="D347" s="275" t="s">
        <v>348</v>
      </c>
      <c r="E347" s="275" t="s">
        <v>348</v>
      </c>
      <c r="F347" s="202" t="s">
        <v>481</v>
      </c>
      <c r="G347" s="327">
        <f>IF($A347=1,INDEX('2023'!$C:$C,MATCH(Веса!$C347,'2023'!$B:$B,0)),0)</f>
        <v>3.7999999999999999E-2</v>
      </c>
      <c r="H347" s="326">
        <f>G347*MoM!L347/100*$A347</f>
        <v>3.8326800000000001E-2</v>
      </c>
      <c r="I347" s="326">
        <f>H347*MoM!M347/100*$A347</f>
        <v>3.8621916360000001E-2</v>
      </c>
      <c r="J347" s="326">
        <f>I347*MoM!N347/100*$A347</f>
        <v>3.8984962373784002E-2</v>
      </c>
      <c r="K347" s="326">
        <f>J347*MoM!O347/100*$A347</f>
        <v>3.9218872148026704E-2</v>
      </c>
      <c r="L347" s="326">
        <f>K347*MoM!P347/100*$A347</f>
        <v>3.95130136891369E-2</v>
      </c>
      <c r="M347" s="326">
        <f>L347*MoM!Q347/100*$A347</f>
        <v>3.9718481360320412E-2</v>
      </c>
      <c r="N347" s="326">
        <f>M347*MoM!R347/100*$A347</f>
        <v>4.0075947692563299E-2</v>
      </c>
      <c r="O347" s="326">
        <f>N347*MoM!S347/100*$A347</f>
        <v>4.0396555274103803E-2</v>
      </c>
      <c r="P347" s="326">
        <f>O347*MoM!T347/100*$A347</f>
        <v>4.0792441515790021E-2</v>
      </c>
      <c r="Q347" s="326">
        <f>P347*MoM!U347/100*$A347</f>
        <v>4.1192207442644763E-2</v>
      </c>
      <c r="R347" s="326">
        <f>Q347*MoM!V347/100*$A347</f>
        <v>4.1389930038369459E-2</v>
      </c>
      <c r="S347" s="327">
        <f>IF($A347=1,INDEX('2024'!$B:$B,MATCH(Веса!D347,'2024'!$A:$A,0)),0)</f>
        <v>3.9E-2</v>
      </c>
      <c r="T347" s="326">
        <f>S347*MoM!X347/100*$A347</f>
        <v>3.9616199999999997E-2</v>
      </c>
      <c r="U347" s="326">
        <f>T347*MoM!Y347/100*$A347</f>
        <v>3.9845973959999996E-2</v>
      </c>
      <c r="V347" s="326">
        <f>U347*MoM!Z347/100*$A347</f>
        <v>4.040780219283599E-2</v>
      </c>
      <c r="W347" s="326">
        <f>V347*MoM!AA347/100*$A347</f>
        <v>4.1054327027921361E-2</v>
      </c>
      <c r="X347" s="326">
        <f>W347*MoM!AB347/100*$A347</f>
        <v>4.1399183374955906E-2</v>
      </c>
      <c r="Y347" s="326">
        <f>X347*MoM!AC347/100*$A347</f>
        <v>4.1606179291830685E-2</v>
      </c>
      <c r="Z347" s="326">
        <f>Y347*MoM!AD347/100*$A347</f>
        <v>4.1963992433740431E-2</v>
      </c>
      <c r="AA347" s="326">
        <f>Z347*MoM!AE347/100*$A347</f>
        <v>4.2429792749754947E-2</v>
      </c>
      <c r="AB347" s="326">
        <f>AA347*MoM!AF347/100*$A347</f>
        <v>4.2828632801602644E-2</v>
      </c>
      <c r="AC347" s="326">
        <f>AB347*MoM!AG347/100*$A347</f>
        <v>4.3205524770256742E-2</v>
      </c>
      <c r="AD347" s="326">
        <f>AC347*MoM!AH347/100*$A347</f>
        <v>4.3836325431902488E-2</v>
      </c>
      <c r="AE347" s="327">
        <f>IF($A347=1,INDEX('2025'!$C:$C,MATCH(Веса!$E347,'2025'!$B:$B,0)),0)</f>
        <v>0.04</v>
      </c>
      <c r="AF347" s="326">
        <f>AE347*MoM!AJ347/100*$A347</f>
        <v>4.0524000000000004E-2</v>
      </c>
      <c r="AG347" s="326">
        <f>AF347*MoM!AK347/100*$A347</f>
        <v>4.0840087200000007E-2</v>
      </c>
      <c r="AH347" s="326">
        <f>AG347*MoM!AL347/100*$A347</f>
        <v>4.1191311949920005E-2</v>
      </c>
      <c r="AI347" s="326">
        <f>AH347*MoM!AM347/100*$A347</f>
        <v>4.1454936346399497E-2</v>
      </c>
      <c r="AJ347" s="326">
        <f>AI347*MoM!AN347/100*$A347</f>
        <v>4.1890213178036692E-2</v>
      </c>
      <c r="AK347" s="326">
        <f>AJ347*MoM!AO347/100*$A347</f>
        <v>4.2183444670282955E-2</v>
      </c>
      <c r="AL347" s="326">
        <f>AK347*MoM!AP347/100*$A347</f>
        <v>4.2525130572112248E-2</v>
      </c>
      <c r="AM347" s="326">
        <f>AL347*MoM!AQ347/100*$A347</f>
        <v>4.3018422086748748E-2</v>
      </c>
      <c r="AN347" s="326">
        <f>AM347*MoM!AR347/100*$A347</f>
        <v>4.3633585522589252E-2</v>
      </c>
      <c r="AO347" s="326">
        <f>AN347*MoM!AS347/100*$A347</f>
        <v>4.4122281680442257E-2</v>
      </c>
      <c r="AP347" s="326">
        <f>AO347*MoM!AT347/100*$A347</f>
        <v>4.4872360469009775E-2</v>
      </c>
      <c r="AQ347" s="327">
        <f>IF($A347=1,INDEX('2026'!$C:$C, MATCH(Веса!$F347,'2026'!$B:$B,0)),0)</f>
        <v>3.9E-2</v>
      </c>
      <c r="AR347" s="326">
        <f>AQ347*MoM!AV347/100*$A347</f>
        <v>3.9881399999999997E-2</v>
      </c>
      <c r="AS347" s="326">
        <f>AR347*MoM!AW347/100*$A347</f>
        <v>4.0092771419999999E-2</v>
      </c>
      <c r="AT347" s="326">
        <f>AS347*MoM!AX347/100*$A347</f>
        <v>4.0413513591360001E-2</v>
      </c>
      <c r="AU347" s="326">
        <f>AT347*MoM!AY347/100*$A347</f>
        <v>4.0716614943295204E-2</v>
      </c>
    </row>
    <row r="348" spans="1:47" ht="31.5" x14ac:dyDescent="0.5">
      <c r="A348" s="326">
        <f>IF(ToSep25!AZ348=0,0,1)</f>
        <v>1</v>
      </c>
      <c r="B348" s="202" t="s">
        <v>482</v>
      </c>
      <c r="C348" s="275" t="s">
        <v>349</v>
      </c>
      <c r="D348" s="275" t="s">
        <v>349</v>
      </c>
      <c r="E348" s="275" t="s">
        <v>349</v>
      </c>
      <c r="F348" s="274" t="s">
        <v>875</v>
      </c>
      <c r="G348" s="327">
        <f>IF($A348=1,INDEX('2023'!$C:$C,MATCH(Веса!$C348,'2023'!$B:$B,0)),0)</f>
        <v>0.10299999999999999</v>
      </c>
      <c r="H348" s="326">
        <f>G348*MoM!L348/100*$A348</f>
        <v>0.1030412</v>
      </c>
      <c r="I348" s="326">
        <f>H348*MoM!M348/100*$A348</f>
        <v>0.10330910711999999</v>
      </c>
      <c r="J348" s="326">
        <f>I348*MoM!N348/100*$A348</f>
        <v>0.10403227086984</v>
      </c>
      <c r="K348" s="326">
        <f>J348*MoM!O348/100*$A348</f>
        <v>0.10459404513253714</v>
      </c>
      <c r="L348" s="326">
        <f>K348*MoM!P348/100*$A348</f>
        <v>0.10481369262731546</v>
      </c>
      <c r="M348" s="326">
        <f>L348*MoM!Q348/100*$A348</f>
        <v>0.10520150329003654</v>
      </c>
      <c r="N348" s="326">
        <f>M348*MoM!R348/100*$A348</f>
        <v>0.10549606749924864</v>
      </c>
      <c r="O348" s="326">
        <f>N348*MoM!S348/100*$A348</f>
        <v>0.10561211317349782</v>
      </c>
      <c r="P348" s="326">
        <f>O348*MoM!T348/100*$A348</f>
        <v>0.10580221497721012</v>
      </c>
      <c r="Q348" s="326">
        <f>P348*MoM!U348/100*$A348</f>
        <v>0.1061936831726258</v>
      </c>
      <c r="R348" s="326">
        <f>Q348*MoM!V348/100*$A348</f>
        <v>0.10629987685579842</v>
      </c>
      <c r="S348" s="327">
        <f>IF($A348=1,INDEX('2024'!$B:$B,MATCH(Веса!D348,'2024'!$A:$A,0)),0)</f>
        <v>0.1</v>
      </c>
      <c r="T348" s="326">
        <f>S348*MoM!X348/100*$A348</f>
        <v>0.10025000000000001</v>
      </c>
      <c r="U348" s="326">
        <f>T348*MoM!Y348/100*$A348</f>
        <v>0.100400375</v>
      </c>
      <c r="V348" s="326">
        <f>U348*MoM!Z348/100*$A348</f>
        <v>0.10055097556250001</v>
      </c>
      <c r="W348" s="326">
        <f>V348*MoM!AA348/100*$A348</f>
        <v>0.10058114085516875</v>
      </c>
      <c r="X348" s="326">
        <f>W348*MoM!AB348/100*$A348</f>
        <v>0.10128520884115494</v>
      </c>
      <c r="Y348" s="326">
        <f>X348*MoM!AC348/100*$A348</f>
        <v>0.10155867890502605</v>
      </c>
      <c r="Z348" s="326">
        <f>Y348*MoM!AD348/100*$A348</f>
        <v>0.10184304320596013</v>
      </c>
      <c r="AA348" s="326">
        <f>Z348*MoM!AE348/100*$A348</f>
        <v>0.10203654498805145</v>
      </c>
      <c r="AB348" s="326">
        <f>AA348*MoM!AF348/100*$A348</f>
        <v>0.10244469116800367</v>
      </c>
      <c r="AC348" s="326">
        <f>AB348*MoM!AG348/100*$A348</f>
        <v>0.10260860267387248</v>
      </c>
      <c r="AD348" s="326">
        <f>AC348*MoM!AH348/100*$A348</f>
        <v>0.10308060224617228</v>
      </c>
      <c r="AE348" s="327">
        <f>IF($A348=1,INDEX('2025'!$C:$C,MATCH(Веса!$E348,'2025'!$B:$B,0)),0)</f>
        <v>9.4E-2</v>
      </c>
      <c r="AF348" s="326">
        <f>AE348*MoM!AJ348/100*$A348</f>
        <v>9.4535799999999989E-2</v>
      </c>
      <c r="AG348" s="326">
        <f>AF348*MoM!AK348/100*$A348</f>
        <v>9.5405529359999991E-2</v>
      </c>
      <c r="AH348" s="326">
        <f>AG348*MoM!AL348/100*$A348</f>
        <v>9.5825313689183997E-2</v>
      </c>
      <c r="AI348" s="326">
        <f>AH348*MoM!AM348/100*$A348</f>
        <v>9.5978634191086681E-2</v>
      </c>
      <c r="AJ348" s="326">
        <f>AI348*MoM!AN348/100*$A348</f>
        <v>9.6151395732630651E-2</v>
      </c>
      <c r="AK348" s="326">
        <f>AJ348*MoM!AO348/100*$A348</f>
        <v>9.6286007686656336E-2</v>
      </c>
      <c r="AL348" s="326">
        <f>AK348*MoM!AP348/100*$A348</f>
        <v>9.6517094105104312E-2</v>
      </c>
      <c r="AM348" s="326">
        <f>AL348*MoM!AQ348/100*$A348</f>
        <v>9.6237194532199505E-2</v>
      </c>
      <c r="AN348" s="326">
        <f>AM348*MoM!AR348/100*$A348</f>
        <v>9.6564400993608981E-2</v>
      </c>
      <c r="AO348" s="326">
        <f>AN348*MoM!AS348/100*$A348</f>
        <v>9.6805811996093005E-2</v>
      </c>
      <c r="AP348" s="326">
        <f>AO348*MoM!AT348/100*$A348</f>
        <v>9.6941340132887535E-2</v>
      </c>
      <c r="AQ348" s="327">
        <f>IF($A348=1,INDEX('2026'!$C:$C, MATCH(Веса!$F348,'2026'!$B:$B,0)),0)</f>
        <v>9.2999999999999999E-2</v>
      </c>
      <c r="AR348" s="326">
        <f>AQ348*MoM!AV348/100*$A348</f>
        <v>9.3613800000000011E-2</v>
      </c>
      <c r="AS348" s="326">
        <f>AR348*MoM!AW348/100*$A348</f>
        <v>9.3819750360000023E-2</v>
      </c>
      <c r="AT348" s="326">
        <f>AS348*MoM!AX348/100*$A348</f>
        <v>9.4241939236620026E-2</v>
      </c>
      <c r="AU348" s="326">
        <f>AT348*MoM!AY348/100*$A348</f>
        <v>9.4543513442177207E-2</v>
      </c>
    </row>
    <row r="349" spans="1:47" ht="31.5" x14ac:dyDescent="0.45">
      <c r="A349" s="326">
        <f>IF(ToSep25!AZ349=0,0,1)</f>
        <v>1</v>
      </c>
      <c r="B349" s="211" t="s">
        <v>483</v>
      </c>
      <c r="C349" s="275" t="s">
        <v>350</v>
      </c>
      <c r="D349" s="275" t="s">
        <v>350</v>
      </c>
      <c r="E349" s="275" t="s">
        <v>350</v>
      </c>
      <c r="F349" s="211" t="s">
        <v>483</v>
      </c>
      <c r="G349" s="327">
        <f>IF($A349=1,INDEX('2023'!$C:$C,MATCH(Веса!$C349,'2023'!$B:$B,0)),0)</f>
        <v>6.6000000000000003E-2</v>
      </c>
      <c r="H349" s="326">
        <f>G349*MoM!L349/100*$A349</f>
        <v>6.6395999999999997E-2</v>
      </c>
      <c r="I349" s="326">
        <f>H349*MoM!M349/100*$A349</f>
        <v>6.6787736400000006E-2</v>
      </c>
      <c r="J349" s="326">
        <f>I349*MoM!N349/100*$A349</f>
        <v>6.710163876108001E-2</v>
      </c>
      <c r="K349" s="326">
        <f>J349*MoM!O349/100*$A349</f>
        <v>6.7370045316124325E-2</v>
      </c>
      <c r="L349" s="326">
        <f>K349*MoM!P349/100*$A349</f>
        <v>6.7834898628805582E-2</v>
      </c>
      <c r="M349" s="326">
        <f>L349*MoM!Q349/100*$A349</f>
        <v>6.7950217956474546E-2</v>
      </c>
      <c r="N349" s="326">
        <f>M349*MoM!R349/100*$A349</f>
        <v>6.8194838741117855E-2</v>
      </c>
      <c r="O349" s="326">
        <f>N349*MoM!S349/100*$A349</f>
        <v>6.8447159644459993E-2</v>
      </c>
      <c r="P349" s="326">
        <f>O349*MoM!T349/100*$A349</f>
        <v>6.8686724703215601E-2</v>
      </c>
      <c r="Q349" s="326">
        <f>P349*MoM!U349/100*$A349</f>
        <v>6.8982077619439433E-2</v>
      </c>
      <c r="R349" s="326">
        <f>Q349*MoM!V349/100*$A349</f>
        <v>6.9402868292918016E-2</v>
      </c>
      <c r="S349" s="327">
        <f>IF($A349=1,INDEX('2024'!$B:$B,MATCH(Веса!D349,'2024'!$A:$A,0)),0)</f>
        <v>5.0999999999999997E-2</v>
      </c>
      <c r="T349" s="326">
        <f>S349*MoM!X349/100*$A349</f>
        <v>5.1423299999999991E-2</v>
      </c>
      <c r="U349" s="326">
        <f>T349*MoM!Y349/100*$A349</f>
        <v>5.1772978439999992E-2</v>
      </c>
      <c r="V349" s="326">
        <f>U349*MoM!Z349/100*$A349</f>
        <v>5.2031843332199991E-2</v>
      </c>
      <c r="W349" s="326">
        <f>V349*MoM!AA349/100*$A349</f>
        <v>5.2666631820852829E-2</v>
      </c>
      <c r="X349" s="326">
        <f>W349*MoM!AB349/100*$A349</f>
        <v>5.2972098285413771E-2</v>
      </c>
      <c r="Y349" s="326">
        <f>X349*MoM!AC349/100*$A349</f>
        <v>5.2998584334556481E-2</v>
      </c>
      <c r="Z349" s="326">
        <f>Y349*MoM!AD349/100*$A349</f>
        <v>5.3173479662860519E-2</v>
      </c>
      <c r="AA349" s="326">
        <f>Z349*MoM!AE349/100*$A349</f>
        <v>5.3572280760331978E-2</v>
      </c>
      <c r="AB349" s="326">
        <f>AA349*MoM!AF349/100*$A349</f>
        <v>5.3824070479905534E-2</v>
      </c>
      <c r="AC349" s="326">
        <f>AB349*MoM!AG349/100*$A349</f>
        <v>5.4173926938024926E-2</v>
      </c>
      <c r="AD349" s="326">
        <f>AC349*MoM!AH349/100*$A349</f>
        <v>5.4504387892346878E-2</v>
      </c>
      <c r="AE349" s="327">
        <f>IF($A349=1,INDEX('2025'!$C:$C,MATCH(Веса!$E349,'2025'!$B:$B,0)),0)</f>
        <v>5.0999999999999997E-2</v>
      </c>
      <c r="AF349" s="326">
        <f>AE349*MoM!AJ349/100*$A349</f>
        <v>5.21118E-2</v>
      </c>
      <c r="AG349" s="326">
        <f>AF349*MoM!AK349/100*$A349</f>
        <v>5.3253048419999997E-2</v>
      </c>
      <c r="AH349" s="326">
        <f>AG349*MoM!AL349/100*$A349</f>
        <v>5.3631145063781992E-2</v>
      </c>
      <c r="AI349" s="326">
        <f>AH349*MoM!AM349/100*$A349</f>
        <v>5.3904663903607285E-2</v>
      </c>
      <c r="AJ349" s="326">
        <f>AI349*MoM!AN349/100*$A349</f>
        <v>5.4066377895318103E-2</v>
      </c>
      <c r="AK349" s="326">
        <f>AJ349*MoM!AO349/100*$A349</f>
        <v>5.4271830131320309E-2</v>
      </c>
      <c r="AL349" s="326">
        <f>AK349*MoM!AP349/100*$A349</f>
        <v>5.4526907732937516E-2</v>
      </c>
      <c r="AM349" s="326">
        <f>AL349*MoM!AQ349/100*$A349</f>
        <v>5.4777731508509023E-2</v>
      </c>
      <c r="AN349" s="326">
        <f>AM349*MoM!AR349/100*$A349</f>
        <v>5.5046142392900711E-2</v>
      </c>
      <c r="AO349" s="326">
        <f>AN349*MoM!AS349/100*$A349</f>
        <v>5.5233299277036574E-2</v>
      </c>
      <c r="AP349" s="326">
        <f>AO349*MoM!AT349/100*$A349</f>
        <v>5.5343765875590645E-2</v>
      </c>
      <c r="AQ349" s="327">
        <f>IF($A349=1,INDEX('2026'!$C:$C, MATCH(Веса!$F349,'2026'!$B:$B,0)),0)</f>
        <v>5.3999999999999999E-2</v>
      </c>
      <c r="AR349" s="326">
        <f>AQ349*MoM!AV349/100*$A349</f>
        <v>5.4869399999999999E-2</v>
      </c>
      <c r="AS349" s="326">
        <f>AR349*MoM!AW349/100*$A349</f>
        <v>5.5099851480000003E-2</v>
      </c>
      <c r="AT349" s="326">
        <f>AS349*MoM!AX349/100*$A349</f>
        <v>5.5347800811660006E-2</v>
      </c>
      <c r="AU349" s="326">
        <f>AT349*MoM!AY349/100*$A349</f>
        <v>5.5602400695393642E-2</v>
      </c>
    </row>
    <row r="350" spans="1:47" ht="47.25" x14ac:dyDescent="0.45">
      <c r="A350" s="326">
        <f>IF(ToSep25!AZ350=0,0,1)</f>
        <v>1</v>
      </c>
      <c r="B350" s="202" t="s">
        <v>484</v>
      </c>
      <c r="C350" s="275" t="s">
        <v>351</v>
      </c>
      <c r="D350" s="275" t="s">
        <v>351</v>
      </c>
      <c r="E350" s="275" t="s">
        <v>351</v>
      </c>
      <c r="F350" s="202" t="s">
        <v>484</v>
      </c>
      <c r="G350" s="327">
        <f>IF($A350=1,INDEX('2023'!$C:$C,MATCH(Веса!$C350,'2023'!$B:$B,0)),0)</f>
        <v>0.34699999999999998</v>
      </c>
      <c r="H350" s="326">
        <f>G350*MoM!L350/100*$A350</f>
        <v>0.34817979999999998</v>
      </c>
      <c r="I350" s="326">
        <f>H350*MoM!M350/100*$A350</f>
        <v>0.34943324728000003</v>
      </c>
      <c r="J350" s="326">
        <f>I350*MoM!N350/100*$A350</f>
        <v>0.35107558354221602</v>
      </c>
      <c r="K350" s="326">
        <f>J350*MoM!O350/100*$A350</f>
        <v>0.35258520855144759</v>
      </c>
      <c r="L350" s="326">
        <f>K350*MoM!P350/100*$A350</f>
        <v>0.35311408636427477</v>
      </c>
      <c r="M350" s="326">
        <f>L350*MoM!Q350/100*$A350</f>
        <v>0.35403218298882189</v>
      </c>
      <c r="N350" s="326">
        <f>M350*MoM!R350/100*$A350</f>
        <v>0.35452782804500621</v>
      </c>
      <c r="O350" s="326">
        <f>N350*MoM!S350/100*$A350</f>
        <v>0.35534324204950979</v>
      </c>
      <c r="P350" s="326">
        <f>O350*MoM!T350/100*$A350</f>
        <v>0.35761743879862662</v>
      </c>
      <c r="Q350" s="326">
        <f>P350*MoM!U350/100*$A350</f>
        <v>0.3664505895369527</v>
      </c>
      <c r="R350" s="326">
        <f>Q350*MoM!V350/100*$A350</f>
        <v>0.36846606777940594</v>
      </c>
      <c r="S350" s="327">
        <f>IF($A350=1,INDEX('2024'!$B:$B,MATCH(Веса!D350,'2024'!$A:$A,0)),0)</f>
        <v>0.36899999999999999</v>
      </c>
      <c r="T350" s="326">
        <f>S350*MoM!X350/100*$A350</f>
        <v>0.37021769999999998</v>
      </c>
      <c r="U350" s="326">
        <f>T350*MoM!Y350/100*$A350</f>
        <v>0.37273518035999997</v>
      </c>
      <c r="V350" s="326">
        <f>U350*MoM!Z350/100*$A350</f>
        <v>0.37881076379986794</v>
      </c>
      <c r="W350" s="326">
        <f>V350*MoM!AA350/100*$A350</f>
        <v>0.38199277421578687</v>
      </c>
      <c r="X350" s="326">
        <f>W350*MoM!AB350/100*$A350</f>
        <v>0.3887922455968279</v>
      </c>
      <c r="Y350" s="326">
        <f>X350*MoM!AC350/100*$A350</f>
        <v>0.39003638078273772</v>
      </c>
      <c r="Z350" s="326">
        <f>Y350*MoM!AD350/100*$A350</f>
        <v>0.3916745335820252</v>
      </c>
      <c r="AA350" s="326">
        <f>Z350*MoM!AE350/100*$A350</f>
        <v>0.39316289680963684</v>
      </c>
      <c r="AB350" s="326">
        <f>AA350*MoM!AF350/100*$A350</f>
        <v>0.3976449538332667</v>
      </c>
      <c r="AC350" s="326">
        <f>AB350*MoM!AG350/100*$A350</f>
        <v>0.40488209199303216</v>
      </c>
      <c r="AD350" s="326">
        <f>AC350*MoM!AH350/100*$A350</f>
        <v>0.40982165351534711</v>
      </c>
      <c r="AE350" s="327">
        <f>IF($A350=1,INDEX('2025'!$C:$C,MATCH(Веса!$E350,'2025'!$B:$B,0)),0)</f>
        <v>0.36599999999999999</v>
      </c>
      <c r="AF350" s="326">
        <f>AE350*MoM!AJ350/100*$A350</f>
        <v>0.3703188</v>
      </c>
      <c r="AG350" s="326">
        <f>AF350*MoM!AK350/100*$A350</f>
        <v>0.37335541415999995</v>
      </c>
      <c r="AH350" s="326">
        <f>AG350*MoM!AL350/100*$A350</f>
        <v>0.37555821110354393</v>
      </c>
      <c r="AI350" s="326">
        <f>AH350*MoM!AM350/100*$A350</f>
        <v>0.38400827085337369</v>
      </c>
      <c r="AJ350" s="326">
        <f>AI350*MoM!AN350/100*$A350</f>
        <v>0.39015240318702765</v>
      </c>
      <c r="AK350" s="326">
        <f>AJ350*MoM!AO350/100*$A350</f>
        <v>0.39054255559021461</v>
      </c>
      <c r="AL350" s="326">
        <f>AK350*MoM!AP350/100*$A350</f>
        <v>0.39226094283481155</v>
      </c>
      <c r="AM350" s="326">
        <f>AL350*MoM!AQ350/100*$A350</f>
        <v>0.39375153441758387</v>
      </c>
      <c r="AN350" s="326">
        <f>AM350*MoM!AR350/100*$A350</f>
        <v>0.39638966969818168</v>
      </c>
      <c r="AO350" s="326">
        <f>AN350*MoM!AS350/100*$A350</f>
        <v>0.40090851193274096</v>
      </c>
      <c r="AP350" s="326">
        <f>AO350*MoM!AT350/100*$A350</f>
        <v>0.40267250938524496</v>
      </c>
      <c r="AQ350" s="327">
        <f>IF($A350=1,INDEX('2026'!$C:$C, MATCH(Веса!$F350,'2026'!$B:$B,0)),0)</f>
        <v>0.42499999999999999</v>
      </c>
      <c r="AR350" s="326">
        <f>AQ350*MoM!AV350/100*$A350</f>
        <v>0.43056749999999999</v>
      </c>
      <c r="AS350" s="326">
        <f>AR350*MoM!AW350/100*$A350</f>
        <v>0.43383981300000002</v>
      </c>
      <c r="AT350" s="326">
        <f>AS350*MoM!AX350/100*$A350</f>
        <v>0.4392628106625</v>
      </c>
      <c r="AU350" s="326">
        <f>AT350*MoM!AY350/100*$A350</f>
        <v>0.44405077529872122</v>
      </c>
    </row>
    <row r="351" spans="1:47" ht="26.25" x14ac:dyDescent="0.45">
      <c r="A351" s="326">
        <f>IF(ToSep25!AZ351=0,0,1)</f>
        <v>1</v>
      </c>
      <c r="B351" s="202" t="s">
        <v>352</v>
      </c>
      <c r="C351" s="202" t="s">
        <v>352</v>
      </c>
      <c r="D351" s="202" t="s">
        <v>352</v>
      </c>
      <c r="E351" s="202" t="s">
        <v>352</v>
      </c>
      <c r="F351" s="202" t="s">
        <v>352</v>
      </c>
      <c r="G351" s="327">
        <f>IF($A351=1,INDEX('2023'!$C:$C,MATCH(Веса!$C351,'2023'!$B:$B,0)),0)</f>
        <v>0.42699999999999999</v>
      </c>
      <c r="H351" s="326">
        <f>G351*MoM!L351/100*$A351</f>
        <v>0.42819560000000001</v>
      </c>
      <c r="I351" s="326">
        <f>H351*MoM!M351/100*$A351</f>
        <v>0.42930890856000004</v>
      </c>
      <c r="J351" s="326">
        <f>I351*MoM!N351/100*$A351</f>
        <v>0.43089735152167208</v>
      </c>
      <c r="K351" s="326">
        <f>J351*MoM!O351/100*$A351</f>
        <v>0.43852423464360563</v>
      </c>
      <c r="L351" s="326">
        <f>K351*MoM!P351/100*$A351</f>
        <v>0.43953284038328588</v>
      </c>
      <c r="M351" s="326">
        <f>L351*MoM!Q351/100*$A351</f>
        <v>0.44102725204058907</v>
      </c>
      <c r="N351" s="326">
        <f>M351*MoM!R351/100*$A351</f>
        <v>0.44133597111701744</v>
      </c>
      <c r="O351" s="326">
        <f>N351*MoM!S351/100*$A351</f>
        <v>0.44168903989391106</v>
      </c>
      <c r="P351" s="326">
        <f>O351*MoM!T351/100*$A351</f>
        <v>0.44575257906093507</v>
      </c>
      <c r="Q351" s="326">
        <f>P351*MoM!U351/100*$A351</f>
        <v>0.4575650224060499</v>
      </c>
      <c r="R351" s="326">
        <f>Q351*MoM!V351/100*$A351</f>
        <v>0.46172886410994496</v>
      </c>
      <c r="S351" s="327">
        <f>IF($A351=1,INDEX('2024'!$B:$B,MATCH(Веса!D351,'2024'!$A:$A,0)),0)</f>
        <v>0.45500000000000002</v>
      </c>
      <c r="T351" s="326">
        <f>S351*MoM!X351/100*$A351</f>
        <v>0.45559150000000004</v>
      </c>
      <c r="U351" s="326">
        <f>T351*MoM!Y351/100*$A351</f>
        <v>0.45859840390000001</v>
      </c>
      <c r="V351" s="326">
        <f>U351*MoM!Z351/100*$A351</f>
        <v>0.46396400522562997</v>
      </c>
      <c r="W351" s="326">
        <f>V351*MoM!AA351/100*$A351</f>
        <v>0.46823247407370583</v>
      </c>
      <c r="X351" s="326">
        <f>W351*MoM!AB351/100*$A351</f>
        <v>0.47033952020703751</v>
      </c>
      <c r="Y351" s="326">
        <f>X351*MoM!AC351/100*$A351</f>
        <v>0.47226791223988634</v>
      </c>
      <c r="Z351" s="326">
        <f>Y351*MoM!AD351/100*$A351</f>
        <v>0.47245681940478235</v>
      </c>
      <c r="AA351" s="326">
        <f>Z351*MoM!AE351/100*$A351</f>
        <v>0.47628371964196115</v>
      </c>
      <c r="AB351" s="326">
        <f>AA351*MoM!AF351/100*$A351</f>
        <v>0.47880802335606354</v>
      </c>
      <c r="AC351" s="326">
        <f>AB351*MoM!AG351/100*$A351</f>
        <v>0.49748153626695008</v>
      </c>
      <c r="AD351" s="326">
        <f>AC351*MoM!AH351/100*$A351</f>
        <v>0.50360055916303359</v>
      </c>
      <c r="AE351" s="327">
        <f>IF($A351=1,INDEX('2025'!$C:$C,MATCH(Веса!$E351,'2025'!$B:$B,0)),0)</f>
        <v>0.45700000000000002</v>
      </c>
      <c r="AF351" s="326">
        <f>AE351*MoM!AJ351/100*$A351</f>
        <v>0.46582010000000001</v>
      </c>
      <c r="AG351" s="326">
        <f>AF351*MoM!AK351/100*$A351</f>
        <v>0.47192234330999999</v>
      </c>
      <c r="AH351" s="326">
        <f>AG351*MoM!AL351/100*$A351</f>
        <v>0.47994502314626997</v>
      </c>
      <c r="AI351" s="326">
        <f>AH351*MoM!AM351/100*$A351</f>
        <v>0.48421653385227176</v>
      </c>
      <c r="AJ351" s="326">
        <f>AI351*MoM!AN351/100*$A351</f>
        <v>0.48905869919079448</v>
      </c>
      <c r="AK351" s="326">
        <f>AJ351*MoM!AO351/100*$A351</f>
        <v>0.48969447549974249</v>
      </c>
      <c r="AL351" s="326">
        <f>AK351*MoM!AP351/100*$A351</f>
        <v>0.4924367645625411</v>
      </c>
      <c r="AM351" s="326">
        <f>AL351*MoM!AQ351/100*$A351</f>
        <v>0.49460348632661627</v>
      </c>
      <c r="AN351" s="326">
        <f>AM351*MoM!AR351/100*$A351</f>
        <v>0.49811517107953518</v>
      </c>
      <c r="AO351" s="326">
        <f>AN351*MoM!AS351/100*$A351</f>
        <v>0.50972125456568829</v>
      </c>
      <c r="AP351" s="326">
        <f>AO351*MoM!AT351/100*$A351</f>
        <v>0.51507332773862802</v>
      </c>
      <c r="AQ351" s="327">
        <f>IF($A351=1,INDEX('2026'!$C:$C, MATCH(Веса!$F351,'2026'!$B:$B,0)),0)</f>
        <v>0.47199999999999998</v>
      </c>
      <c r="AR351" s="326">
        <f>AQ351*MoM!AV351/100*$A351</f>
        <v>0.47837199999999996</v>
      </c>
      <c r="AS351" s="326">
        <f>AR351*MoM!AW351/100*$A351</f>
        <v>0.48315571999999996</v>
      </c>
      <c r="AT351" s="326">
        <f>AS351*MoM!AX351/100*$A351</f>
        <v>0.49122442052399995</v>
      </c>
      <c r="AU351" s="326">
        <f>AT351*MoM!AY351/100*$A351</f>
        <v>0.50099978649242749</v>
      </c>
    </row>
    <row r="352" spans="1:47" x14ac:dyDescent="0.45">
      <c r="A352" s="326">
        <f>IF(ToSep25!AZ352=0,0,1)</f>
        <v>1</v>
      </c>
      <c r="B352" s="202" t="s">
        <v>353</v>
      </c>
      <c r="C352" s="202" t="s">
        <v>353</v>
      </c>
      <c r="D352" s="202" t="s">
        <v>353</v>
      </c>
      <c r="E352" s="202" t="s">
        <v>353</v>
      </c>
      <c r="F352" s="202" t="s">
        <v>353</v>
      </c>
      <c r="G352" s="327">
        <f>IF($A352=1,INDEX('2023'!$C:$C,MATCH(Веса!$C352,'2023'!$B:$B,0)),0)</f>
        <v>0.45900000000000002</v>
      </c>
      <c r="H352" s="326">
        <f>G352*MoM!L352/100*$A352</f>
        <v>0.4631769</v>
      </c>
      <c r="I352" s="326">
        <f>H352*MoM!M352/100*$A352</f>
        <v>0.46743812748000002</v>
      </c>
      <c r="J352" s="326">
        <f>I352*MoM!N352/100*$A352</f>
        <v>0.47042973149587203</v>
      </c>
      <c r="K352" s="326">
        <f>J352*MoM!O352/100*$A352</f>
        <v>0.4748047279987837</v>
      </c>
      <c r="L352" s="326">
        <f>K352*MoM!P352/100*$A352</f>
        <v>0.47660898596517903</v>
      </c>
      <c r="M352" s="326">
        <f>L352*MoM!Q352/100*$A352</f>
        <v>0.47780050843009197</v>
      </c>
      <c r="N352" s="326">
        <f>M352*MoM!R352/100*$A352</f>
        <v>0.47885166954863823</v>
      </c>
      <c r="O352" s="326">
        <f>N352*MoM!S352/100*$A352</f>
        <v>0.47952206188600632</v>
      </c>
      <c r="P352" s="326">
        <f>O352*MoM!T352/100*$A352</f>
        <v>0.4821114810201908</v>
      </c>
      <c r="Q352" s="326">
        <f>P352*MoM!U352/100*$A352</f>
        <v>0.48755934075571894</v>
      </c>
      <c r="R352" s="326">
        <f>Q352*MoM!V352/100*$A352</f>
        <v>0.49999210394498972</v>
      </c>
      <c r="S352" s="327">
        <f>IF($A352=1,INDEX('2024'!$B:$B,MATCH(Веса!D352,'2024'!$A:$A,0)),0)</f>
        <v>0.48799999999999999</v>
      </c>
      <c r="T352" s="326">
        <f>S352*MoM!X352/100*$A352</f>
        <v>0.49463679999999999</v>
      </c>
      <c r="U352" s="326">
        <f>T352*MoM!Y352/100*$A352</f>
        <v>0.497109984</v>
      </c>
      <c r="V352" s="326">
        <f>U352*MoM!Z352/100*$A352</f>
        <v>0.49994351090879996</v>
      </c>
      <c r="W352" s="326">
        <f>V352*MoM!AA352/100*$A352</f>
        <v>0.50839255624315871</v>
      </c>
      <c r="X352" s="326">
        <f>W352*MoM!AB352/100*$A352</f>
        <v>0.51271389297122549</v>
      </c>
      <c r="Y352" s="326">
        <f>X352*MoM!AC352/100*$A352</f>
        <v>0.5144571202073277</v>
      </c>
      <c r="Z352" s="326">
        <f>Y352*MoM!AD352/100*$A352</f>
        <v>0.51805832004877894</v>
      </c>
      <c r="AA352" s="326">
        <f>Z352*MoM!AE352/100*$A352</f>
        <v>0.51924985418489111</v>
      </c>
      <c r="AB352" s="326">
        <f>AA352*MoM!AF352/100*$A352</f>
        <v>0.52745400188101232</v>
      </c>
      <c r="AC352" s="326">
        <f>AB352*MoM!AG352/100*$A352</f>
        <v>0.53220108789794152</v>
      </c>
      <c r="AD352" s="326">
        <f>AC352*MoM!AH352/100*$A352</f>
        <v>0.53965190312851274</v>
      </c>
      <c r="AE352" s="327">
        <f>IF($A352=1,INDEX('2025'!$C:$C,MATCH(Веса!$E352,'2025'!$B:$B,0)),0)</f>
        <v>0.47899999999999998</v>
      </c>
      <c r="AF352" s="326">
        <f>AE352*MoM!AJ352/100*$A352</f>
        <v>0.48910689999999996</v>
      </c>
      <c r="AG352" s="326">
        <f>AF352*MoM!AK352/100*$A352</f>
        <v>0.49473162934999998</v>
      </c>
      <c r="AH352" s="326">
        <f>AG352*MoM!AL352/100*$A352</f>
        <v>0.50274628174546998</v>
      </c>
      <c r="AI352" s="326">
        <f>AH352*MoM!AM352/100*$A352</f>
        <v>0.51838169110775412</v>
      </c>
      <c r="AJ352" s="326">
        <f>AI352*MoM!AN352/100*$A352</f>
        <v>0.52429124238638247</v>
      </c>
      <c r="AK352" s="326">
        <f>AJ352*MoM!AO352/100*$A352</f>
        <v>0.52890500531938256</v>
      </c>
      <c r="AL352" s="326">
        <f>AK352*MoM!AP352/100*$A352</f>
        <v>0.53086195383906432</v>
      </c>
      <c r="AM352" s="326">
        <f>AL352*MoM!AQ352/100*$A352</f>
        <v>0.53457798751593777</v>
      </c>
      <c r="AN352" s="326">
        <f>AM352*MoM!AR352/100*$A352</f>
        <v>0.53794582883728814</v>
      </c>
      <c r="AO352" s="326">
        <f>AN352*MoM!AS352/100*$A352</f>
        <v>0.5435942600400796</v>
      </c>
      <c r="AP352" s="326">
        <f>AO352*MoM!AT352/100*$A352</f>
        <v>0.55136765795865283</v>
      </c>
      <c r="AQ352" s="327">
        <f>IF($A352=1,INDEX('2026'!$C:$C, MATCH(Веса!$F352,'2026'!$B:$B,0)),0)</f>
        <v>0.51500000000000001</v>
      </c>
      <c r="AR352" s="326">
        <f>AQ352*MoM!AV352/100*$A352</f>
        <v>0.53245850000000006</v>
      </c>
      <c r="AS352" s="326">
        <f>AR352*MoM!AW352/100*$A352</f>
        <v>0.54284144075000007</v>
      </c>
      <c r="AT352" s="326">
        <f>AS352*MoM!AX352/100*$A352</f>
        <v>0.55516394145502501</v>
      </c>
      <c r="AU352" s="326">
        <f>AT352*MoM!AY352/100*$A352</f>
        <v>0.56071558086957518</v>
      </c>
    </row>
    <row r="353" spans="1:47" x14ac:dyDescent="0.45">
      <c r="A353" s="326">
        <f>IF(ToSep25!AZ353=0,0,1)</f>
        <v>1</v>
      </c>
      <c r="B353" s="202" t="s">
        <v>354</v>
      </c>
      <c r="C353" s="202" t="s">
        <v>354</v>
      </c>
      <c r="D353" s="202" t="s">
        <v>354</v>
      </c>
      <c r="E353" s="202" t="s">
        <v>354</v>
      </c>
      <c r="F353" s="202" t="s">
        <v>354</v>
      </c>
      <c r="G353" s="327">
        <f>IF($A353=1,INDEX('2023'!$C:$C,MATCH(Веса!$C353,'2023'!$B:$B,0)),0)</f>
        <v>0.05</v>
      </c>
      <c r="H353" s="326">
        <f>G353*MoM!L353/100*$A353</f>
        <v>5.008E-2</v>
      </c>
      <c r="I353" s="326">
        <f>H353*MoM!M353/100*$A353</f>
        <v>5.0660928000000001E-2</v>
      </c>
      <c r="J353" s="326">
        <f>I353*MoM!N353/100*$A353</f>
        <v>5.0954761382399995E-2</v>
      </c>
      <c r="K353" s="326">
        <f>J353*MoM!O353/100*$A353</f>
        <v>5.1235012570003201E-2</v>
      </c>
      <c r="L353" s="326">
        <f>K353*MoM!P353/100*$A353</f>
        <v>5.1368223602685212E-2</v>
      </c>
      <c r="M353" s="326">
        <f>L353*MoM!Q353/100*$A353</f>
        <v>5.1522328273493262E-2</v>
      </c>
      <c r="N353" s="326">
        <f>M353*MoM!R353/100*$A353</f>
        <v>5.1640829628522296E-2</v>
      </c>
      <c r="O353" s="326">
        <f>N353*MoM!S353/100*$A353</f>
        <v>5.1764767619630753E-2</v>
      </c>
      <c r="P353" s="326">
        <f>O353*MoM!T353/100*$A353</f>
        <v>5.1914885445727685E-2</v>
      </c>
      <c r="Q353" s="326">
        <f>P353*MoM!U353/100*$A353</f>
        <v>5.2646885330512448E-2</v>
      </c>
      <c r="R353" s="326">
        <f>Q353*MoM!V353/100*$A353</f>
        <v>5.4099939365634599E-2</v>
      </c>
      <c r="S353" s="327">
        <f>IF($A353=1,INDEX('2024'!$B:$B,MATCH(Веса!D353,'2024'!$A:$A,0)),0)</f>
        <v>4.7E-2</v>
      </c>
      <c r="T353" s="326">
        <f>S353*MoM!X353/100*$A353</f>
        <v>4.7564000000000002E-2</v>
      </c>
      <c r="U353" s="326">
        <f>T353*MoM!Y353/100*$A353</f>
        <v>4.7739986800000002E-2</v>
      </c>
      <c r="V353" s="326">
        <f>U353*MoM!Z353/100*$A353</f>
        <v>4.8021652722120001E-2</v>
      </c>
      <c r="W353" s="326">
        <f>V353*MoM!AA353/100*$A353</f>
        <v>4.9515126121777928E-2</v>
      </c>
      <c r="X353" s="326">
        <f>W353*MoM!AB353/100*$A353</f>
        <v>5.0302416627114203E-2</v>
      </c>
      <c r="Y353" s="326">
        <f>X353*MoM!AC353/100*$A353</f>
        <v>5.054889846858706E-2</v>
      </c>
      <c r="Z353" s="326">
        <f>Y353*MoM!AD353/100*$A353</f>
        <v>5.0710654943686533E-2</v>
      </c>
      <c r="AA353" s="326">
        <f>Z353*MoM!AE353/100*$A353</f>
        <v>5.103013206983175E-2</v>
      </c>
      <c r="AB353" s="326">
        <f>AA353*MoM!AF353/100*$A353</f>
        <v>5.1412858060355483E-2</v>
      </c>
      <c r="AC353" s="326">
        <f>AB353*MoM!AG353/100*$A353</f>
        <v>5.248224550801088E-2</v>
      </c>
      <c r="AD353" s="326">
        <f>AC353*MoM!AH353/100*$A353</f>
        <v>5.3468911723561482E-2</v>
      </c>
      <c r="AE353" s="327">
        <f>IF($A353=1,INDEX('2025'!$C:$C,MATCH(Веса!$E353,'2025'!$B:$B,0)),0)</f>
        <v>4.5999999999999999E-2</v>
      </c>
      <c r="AF353" s="326">
        <f>AE353*MoM!AJ353/100*$A353</f>
        <v>4.7807799999999998E-2</v>
      </c>
      <c r="AG353" s="326">
        <f>AF353*MoM!AK353/100*$A353</f>
        <v>4.824763176E-2</v>
      </c>
      <c r="AH353" s="326">
        <f>AG353*MoM!AL353/100*$A353</f>
        <v>4.8406848944807998E-2</v>
      </c>
      <c r="AI353" s="326">
        <f>AH353*MoM!AM353/100*$A353</f>
        <v>4.8934483598306412E-2</v>
      </c>
      <c r="AJ353" s="326">
        <f>AI353*MoM!AN353/100*$A353</f>
        <v>4.9135114981059463E-2</v>
      </c>
      <c r="AK353" s="326">
        <f>AJ353*MoM!AO353/100*$A353</f>
        <v>5.0442109039555642E-2</v>
      </c>
      <c r="AL353" s="326">
        <f>AK353*MoM!AP353/100*$A353</f>
        <v>5.0694319584753428E-2</v>
      </c>
      <c r="AM353" s="326">
        <f>AL353*MoM!AQ353/100*$A353</f>
        <v>5.1246887668227242E-2</v>
      </c>
      <c r="AN353" s="326">
        <f>AM353*MoM!AR353/100*$A353</f>
        <v>5.1605615881904834E-2</v>
      </c>
      <c r="AO353" s="326">
        <f>AN353*MoM!AS353/100*$A353</f>
        <v>5.3009288633892648E-2</v>
      </c>
      <c r="AP353" s="326">
        <f>AO353*MoM!AT353/100*$A353</f>
        <v>5.3189520215247886E-2</v>
      </c>
      <c r="AQ353" s="327">
        <f>IF($A353=1,INDEX('2026'!$C:$C, MATCH(Веса!$F353,'2026'!$B:$B,0)),0)</f>
        <v>4.8000000000000001E-2</v>
      </c>
      <c r="AR353" s="326">
        <f>AQ353*MoM!AV353/100*$A353</f>
        <v>4.8734400000000004E-2</v>
      </c>
      <c r="AS353" s="326">
        <f>AR353*MoM!AW353/100*$A353</f>
        <v>4.9090161120000003E-2</v>
      </c>
      <c r="AT353" s="326">
        <f>AS353*MoM!AX353/100*$A353</f>
        <v>4.9374884054495999E-2</v>
      </c>
      <c r="AU353" s="326">
        <f>AT353*MoM!AY353/100*$A353</f>
        <v>4.976000815012107E-2</v>
      </c>
    </row>
    <row r="354" spans="1:47" x14ac:dyDescent="0.45">
      <c r="A354" s="326">
        <f>IF(ToSep25!AZ354=0,0,1)</f>
        <v>1</v>
      </c>
      <c r="B354" s="202" t="s">
        <v>355</v>
      </c>
      <c r="C354" s="202" t="s">
        <v>355</v>
      </c>
      <c r="D354" s="202" t="s">
        <v>355</v>
      </c>
      <c r="E354" s="202" t="s">
        <v>355</v>
      </c>
      <c r="F354" s="202" t="s">
        <v>355</v>
      </c>
      <c r="G354" s="327">
        <f>IF($A354=1,INDEX('2023'!$C:$C,MATCH(Веса!$C354,'2023'!$B:$B,0)),0)</f>
        <v>8.1000000000000003E-2</v>
      </c>
      <c r="H354" s="326">
        <f>G354*MoM!L354/100*$A354</f>
        <v>8.1332100000000004E-2</v>
      </c>
      <c r="I354" s="326">
        <f>H354*MoM!M354/100*$A354</f>
        <v>8.2055955690000001E-2</v>
      </c>
      <c r="J354" s="326">
        <f>I354*MoM!N354/100*$A354</f>
        <v>8.3779130759489992E-2</v>
      </c>
      <c r="K354" s="326">
        <f>J354*MoM!O354/100*$A354</f>
        <v>8.4248293891743126E-2</v>
      </c>
      <c r="L354" s="326">
        <f>K354*MoM!P354/100*$A354</f>
        <v>8.4551587749753396E-2</v>
      </c>
      <c r="M354" s="326">
        <f>L354*MoM!Q354/100*$A354</f>
        <v>8.470378060770295E-2</v>
      </c>
      <c r="N354" s="326">
        <f>M354*MoM!R354/100*$A354</f>
        <v>8.4873188168918368E-2</v>
      </c>
      <c r="O354" s="326">
        <f>N354*MoM!S354/100*$A354</f>
        <v>8.5484275123734577E-2</v>
      </c>
      <c r="P354" s="326">
        <f>O354*MoM!T354/100*$A354</f>
        <v>8.5544114116321179E-2</v>
      </c>
      <c r="Q354" s="326">
        <f>P354*MoM!U354/100*$A354</f>
        <v>8.6485099371600704E-2</v>
      </c>
      <c r="R354" s="326">
        <f>Q354*MoM!V354/100*$A354</f>
        <v>8.8828845564571088E-2</v>
      </c>
      <c r="S354" s="327">
        <f>IF($A354=1,INDEX('2024'!$B:$B,MATCH(Веса!D354,'2024'!$A:$A,0)),0)</f>
        <v>0.10100000000000001</v>
      </c>
      <c r="T354" s="326">
        <f>S354*MoM!X354/100*$A354</f>
        <v>0.10246450000000001</v>
      </c>
      <c r="U354" s="326">
        <f>T354*MoM!Y354/100*$A354</f>
        <v>0.10324323020000001</v>
      </c>
      <c r="V354" s="326">
        <f>U354*MoM!Z354/100*$A354</f>
        <v>0.1043789057322</v>
      </c>
      <c r="W354" s="326">
        <f>V354*MoM!AA354/100*$A354</f>
        <v>0.10723888774926228</v>
      </c>
      <c r="X354" s="326">
        <f>W354*MoM!AB354/100*$A354</f>
        <v>0.10920135939507379</v>
      </c>
      <c r="Y354" s="326">
        <f>X354*MoM!AC354/100*$A354</f>
        <v>0.11089398046569743</v>
      </c>
      <c r="Z354" s="326">
        <f>Y354*MoM!AD354/100*$A354</f>
        <v>0.11152607615435189</v>
      </c>
      <c r="AA354" s="326">
        <f>Z354*MoM!AE354/100*$A354</f>
        <v>0.11230675868743235</v>
      </c>
      <c r="AB354" s="326">
        <f>AA354*MoM!AF354/100*$A354</f>
        <v>0.11300306059129443</v>
      </c>
      <c r="AC354" s="326">
        <f>AB354*MoM!AG354/100*$A354</f>
        <v>0.11635925149085587</v>
      </c>
      <c r="AD354" s="326">
        <f>AC354*MoM!AH354/100*$A354</f>
        <v>0.11737157697882632</v>
      </c>
      <c r="AE354" s="327">
        <f>IF($A354=1,INDEX('2025'!$C:$C,MATCH(Веса!$E354,'2025'!$B:$B,0)),0)</f>
        <v>8.5000000000000006E-2</v>
      </c>
      <c r="AF354" s="326">
        <f>AE354*MoM!AJ354/100*$A354</f>
        <v>8.7975000000000012E-2</v>
      </c>
      <c r="AG354" s="326">
        <f>AF354*MoM!AK354/100*$A354</f>
        <v>8.9435385000000006E-2</v>
      </c>
      <c r="AH354" s="326">
        <f>AG354*MoM!AL354/100*$A354</f>
        <v>9.014192454150001E-2</v>
      </c>
      <c r="AI354" s="326">
        <f>AH354*MoM!AM354/100*$A354</f>
        <v>9.0556577394390894E-2</v>
      </c>
      <c r="AJ354" s="326">
        <f>AI354*MoM!AN354/100*$A354</f>
        <v>9.1353475275461532E-2</v>
      </c>
      <c r="AK354" s="326">
        <f>AJ354*MoM!AO354/100*$A354</f>
        <v>9.1810242651838847E-2</v>
      </c>
      <c r="AL354" s="326">
        <f>AK354*MoM!AP354/100*$A354</f>
        <v>9.238864718054543E-2</v>
      </c>
      <c r="AM354" s="326">
        <f>AL354*MoM!AQ354/100*$A354</f>
        <v>9.2702768580959299E-2</v>
      </c>
      <c r="AN354" s="326">
        <f>AM354*MoM!AR354/100*$A354</f>
        <v>9.3314606853593621E-2</v>
      </c>
      <c r="AO354" s="326">
        <f>AN354*MoM!AS354/100*$A354</f>
        <v>9.5684797867674906E-2</v>
      </c>
      <c r="AP354" s="326">
        <f>AO354*MoM!AT354/100*$A354</f>
        <v>9.6459844730403074E-2</v>
      </c>
      <c r="AQ354" s="327">
        <f>IF($A354=1,INDEX('2026'!$C:$C, MATCH(Веса!$F354,'2026'!$B:$B,0)),0)</f>
        <v>6.8000000000000005E-2</v>
      </c>
      <c r="AR354" s="326">
        <f>AQ354*MoM!AV354/100*$A354</f>
        <v>6.9700000000000012E-2</v>
      </c>
      <c r="AS354" s="326">
        <f>AR354*MoM!AW354/100*$A354</f>
        <v>7.0613070000000014E-2</v>
      </c>
      <c r="AT354" s="326">
        <f>AS354*MoM!AX354/100*$A354</f>
        <v>7.1022625806000009E-2</v>
      </c>
      <c r="AU354" s="326">
        <f>AT354*MoM!AY354/100*$A354</f>
        <v>7.1668931700834604E-2</v>
      </c>
    </row>
    <row r="355" spans="1:47" x14ac:dyDescent="0.45">
      <c r="A355" s="326">
        <f>IF(ToSep25!AZ355=0,0,1)</f>
        <v>1</v>
      </c>
      <c r="B355" s="202" t="s">
        <v>356</v>
      </c>
      <c r="C355" s="202" t="s">
        <v>356</v>
      </c>
      <c r="D355" s="202" t="s">
        <v>356</v>
      </c>
      <c r="E355" s="202" t="s">
        <v>356</v>
      </c>
      <c r="F355" s="202" t="s">
        <v>356</v>
      </c>
      <c r="G355" s="327">
        <f>IF($A355=1,INDEX('2023'!$C:$C,MATCH(Веса!$C355,'2023'!$B:$B,0)),0)</f>
        <v>0.17299999999999999</v>
      </c>
      <c r="H355" s="326">
        <f>G355*MoM!L355/100*$A355</f>
        <v>0.17436669999999999</v>
      </c>
      <c r="I355" s="326">
        <f>H355*MoM!M355/100*$A355</f>
        <v>0.17473287006999996</v>
      </c>
      <c r="J355" s="326">
        <f>I355*MoM!N355/100*$A355</f>
        <v>0.17529201525422394</v>
      </c>
      <c r="K355" s="326">
        <f>J355*MoM!O355/100*$A355</f>
        <v>0.17553742407557987</v>
      </c>
      <c r="L355" s="326">
        <f>K355*MoM!P355/100*$A355</f>
        <v>0.17583583769650837</v>
      </c>
      <c r="M355" s="326">
        <f>L355*MoM!Q355/100*$A355</f>
        <v>0.17597650636666556</v>
      </c>
      <c r="N355" s="326">
        <f>M355*MoM!R355/100*$A355</f>
        <v>0.1761524828730322</v>
      </c>
      <c r="O355" s="326">
        <f>N355*MoM!S355/100*$A355</f>
        <v>0.17874192437126576</v>
      </c>
      <c r="P355" s="326">
        <f>O355*MoM!T355/100*$A355</f>
        <v>0.17922452756706819</v>
      </c>
      <c r="Q355" s="326">
        <f>P355*MoM!U355/100*$A355</f>
        <v>0.18046117680728094</v>
      </c>
      <c r="R355" s="326">
        <f>Q355*MoM!V355/100*$A355</f>
        <v>0.18221165022231156</v>
      </c>
      <c r="S355" s="327">
        <f>IF($A355=1,INDEX('2024'!$B:$B,MATCH(Веса!D355,'2024'!$A:$A,0)),0)</f>
        <v>0.185</v>
      </c>
      <c r="T355" s="326">
        <f>S355*MoM!X355/100*$A355</f>
        <v>0.18660949999999998</v>
      </c>
      <c r="U355" s="326">
        <f>T355*MoM!Y355/100*$A355</f>
        <v>0.18698271899999999</v>
      </c>
      <c r="V355" s="326">
        <f>U355*MoM!Z355/100*$A355</f>
        <v>0.19074107165189999</v>
      </c>
      <c r="W355" s="326">
        <f>V355*MoM!AA355/100*$A355</f>
        <v>0.19390737344132153</v>
      </c>
      <c r="X355" s="326">
        <f>W355*MoM!AB355/100*$A355</f>
        <v>0.19989911128065838</v>
      </c>
      <c r="Y355" s="326">
        <f>X355*MoM!AC355/100*$A355</f>
        <v>0.19893959554651122</v>
      </c>
      <c r="Z355" s="326">
        <f>Y355*MoM!AD355/100*$A355</f>
        <v>0.20413191899027516</v>
      </c>
      <c r="AA355" s="326">
        <f>Z355*MoM!AE355/100*$A355</f>
        <v>0.20741844288601857</v>
      </c>
      <c r="AB355" s="326">
        <f>AA355*MoM!AF355/100*$A355</f>
        <v>0.2087459209204891</v>
      </c>
      <c r="AC355" s="326">
        <f>AB355*MoM!AG355/100*$A355</f>
        <v>0.21006102022228818</v>
      </c>
      <c r="AD355" s="326">
        <f>AC355*MoM!AH355/100*$A355</f>
        <v>0.21109031922137739</v>
      </c>
      <c r="AE355" s="327">
        <f>IF($A355=1,INDEX('2025'!$C:$C,MATCH(Веса!$E355,'2025'!$B:$B,0)),0)</f>
        <v>0.17</v>
      </c>
      <c r="AF355" s="326">
        <f>AE355*MoM!AJ355/100*$A355</f>
        <v>0.17476</v>
      </c>
      <c r="AG355" s="326">
        <f>AF355*MoM!AK355/100*$A355</f>
        <v>0.17596584400000001</v>
      </c>
      <c r="AH355" s="326">
        <f>AG355*MoM!AL355/100*$A355</f>
        <v>0.17628258251920001</v>
      </c>
      <c r="AI355" s="326">
        <f>AH355*MoM!AM355/100*$A355</f>
        <v>0.17769284317935358</v>
      </c>
      <c r="AJ355" s="326">
        <f>AI355*MoM!AN355/100*$A355</f>
        <v>0.18446294050448697</v>
      </c>
      <c r="AK355" s="326">
        <f>AJ355*MoM!AO355/100*$A355</f>
        <v>0.18592019773447244</v>
      </c>
      <c r="AL355" s="326">
        <f>AK355*MoM!AP355/100*$A355</f>
        <v>0.18621767005084761</v>
      </c>
      <c r="AM355" s="326">
        <f>AL355*MoM!AQ355/100*$A355</f>
        <v>0.18659010539094928</v>
      </c>
      <c r="AN355" s="326">
        <f>AM355*MoM!AR355/100*$A355</f>
        <v>0.18700060362280937</v>
      </c>
      <c r="AO355" s="326">
        <f>AN355*MoM!AS355/100*$A355</f>
        <v>0.18801040688237255</v>
      </c>
      <c r="AP355" s="326">
        <f>AO355*MoM!AT355/100*$A355</f>
        <v>0.18913846932366676</v>
      </c>
      <c r="AQ355" s="327">
        <f>IF($A355=1,INDEX('2026'!$C:$C, MATCH(Веса!$F355,'2026'!$B:$B,0)),0)</f>
        <v>0.121</v>
      </c>
      <c r="AR355" s="326">
        <f>AQ355*MoM!AV355/100*$A355</f>
        <v>0.121847</v>
      </c>
      <c r="AS355" s="326">
        <f>AR355*MoM!AW355/100*$A355</f>
        <v>0.122943623</v>
      </c>
      <c r="AT355" s="326">
        <f>AS355*MoM!AX355/100*$A355</f>
        <v>0.1233370425936</v>
      </c>
      <c r="AU355" s="326">
        <f>AT355*MoM!AY355/100*$A355</f>
        <v>0.12384272446823376</v>
      </c>
    </row>
    <row r="356" spans="1:47" ht="26.25" x14ac:dyDescent="0.45">
      <c r="A356" s="326">
        <f>IF(ToSep25!AZ356=0,0,1)</f>
        <v>1</v>
      </c>
      <c r="B356" s="202" t="s">
        <v>357</v>
      </c>
      <c r="C356" s="202" t="s">
        <v>357</v>
      </c>
      <c r="D356" s="202" t="s">
        <v>357</v>
      </c>
      <c r="E356" s="202" t="s">
        <v>357</v>
      </c>
      <c r="F356" s="202" t="s">
        <v>357</v>
      </c>
      <c r="G356" s="327">
        <f>IF($A356=1,INDEX('2023'!$C:$C,MATCH(Веса!$C356,'2023'!$B:$B,0)),0)</f>
        <v>0.154</v>
      </c>
      <c r="H356" s="326">
        <f>G356*MoM!L356/100*$A356</f>
        <v>0.1556478</v>
      </c>
      <c r="I356" s="326">
        <f>H356*MoM!M356/100*$A356</f>
        <v>0.15600578994</v>
      </c>
      <c r="J356" s="326">
        <f>I356*MoM!N356/100*$A356</f>
        <v>0.156567410783784</v>
      </c>
      <c r="K356" s="326">
        <f>J356*MoM!O356/100*$A356</f>
        <v>0.15785126355221102</v>
      </c>
      <c r="L356" s="326">
        <f>K356*MoM!P356/100*$A356</f>
        <v>0.15819853633202588</v>
      </c>
      <c r="M356" s="326">
        <f>L356*MoM!Q356/100*$A356</f>
        <v>0.15835673486835788</v>
      </c>
      <c r="N356" s="326">
        <f>M356*MoM!R356/100*$A356</f>
        <v>0.15854676295019993</v>
      </c>
      <c r="O356" s="326">
        <f>N356*MoM!S356/100*$A356</f>
        <v>0.15965659029085133</v>
      </c>
      <c r="P356" s="326">
        <f>O356*MoM!T356/100*$A356</f>
        <v>0.16090191169511997</v>
      </c>
      <c r="Q356" s="326">
        <f>P356*MoM!U356/100*$A356</f>
        <v>0.16222130737101995</v>
      </c>
      <c r="R356" s="326">
        <f>Q356*MoM!V356/100*$A356</f>
        <v>0.16270797129313302</v>
      </c>
      <c r="S356" s="327">
        <f>IF($A356=1,INDEX('2024'!$B:$B,MATCH(Веса!D356,'2024'!$A:$A,0)),0)</f>
        <v>0.161</v>
      </c>
      <c r="T356" s="326">
        <f>S356*MoM!X356/100*$A356</f>
        <v>0.163415</v>
      </c>
      <c r="U356" s="326">
        <f>T356*MoM!Y356/100*$A356</f>
        <v>0.16405231849999999</v>
      </c>
      <c r="V356" s="326">
        <f>U356*MoM!Z356/100*$A356</f>
        <v>0.16672637129154999</v>
      </c>
      <c r="W356" s="326">
        <f>V356*MoM!AA356/100*$A356</f>
        <v>0.16787678325346167</v>
      </c>
      <c r="X356" s="326">
        <f>W356*MoM!AB356/100*$A356</f>
        <v>0.17044529803723965</v>
      </c>
      <c r="Y356" s="326">
        <f>X356*MoM!AC356/100*$A356</f>
        <v>0.1711952573486035</v>
      </c>
      <c r="Z356" s="326">
        <f>Y356*MoM!AD356/100*$A356</f>
        <v>0.17235938509857401</v>
      </c>
      <c r="AA356" s="326">
        <f>Z356*MoM!AE356/100*$A356</f>
        <v>0.17273857574579085</v>
      </c>
      <c r="AB356" s="326">
        <f>AA356*MoM!AF356/100*$A356</f>
        <v>0.17399956734873512</v>
      </c>
      <c r="AC356" s="326">
        <f>AB356*MoM!AG356/100*$A356</f>
        <v>0.178279956705514</v>
      </c>
      <c r="AD356" s="326">
        <f>AC356*MoM!AH356/100*$A356</f>
        <v>0.17974185235049919</v>
      </c>
      <c r="AE356" s="327">
        <f>IF($A356=1,INDEX('2025'!$C:$C,MATCH(Веса!$E356,'2025'!$B:$B,0)),0)</f>
        <v>0.155</v>
      </c>
      <c r="AF356" s="326">
        <f>AE356*MoM!AJ356/100*$A356</f>
        <v>0.15771250000000001</v>
      </c>
      <c r="AG356" s="326">
        <f>AF356*MoM!AK356/100*$A356</f>
        <v>0.1604566975</v>
      </c>
      <c r="AH356" s="326">
        <f>AG356*MoM!AL356/100*$A356</f>
        <v>0.16143548335475</v>
      </c>
      <c r="AI356" s="326">
        <f>AH356*MoM!AM356/100*$A356</f>
        <v>0.16279154141492991</v>
      </c>
      <c r="AJ356" s="326">
        <f>AI356*MoM!AN356/100*$A356</f>
        <v>0.16567295169797414</v>
      </c>
      <c r="AK356" s="326">
        <f>AJ356*MoM!AO356/100*$A356</f>
        <v>0.1684562572865001</v>
      </c>
      <c r="AL356" s="326">
        <f>AK356*MoM!AP356/100*$A356</f>
        <v>0.16911323668991746</v>
      </c>
      <c r="AM356" s="326">
        <f>AL356*MoM!AQ356/100*$A356</f>
        <v>0.16928234992660737</v>
      </c>
      <c r="AN356" s="326">
        <f>AM356*MoM!AR356/100*$A356</f>
        <v>0.16965477109644592</v>
      </c>
      <c r="AO356" s="326">
        <f>AN356*MoM!AS356/100*$A356</f>
        <v>0.17062180329169563</v>
      </c>
      <c r="AP356" s="326">
        <f>AO356*MoM!AT356/100*$A356</f>
        <v>0.17190146681638335</v>
      </c>
      <c r="AQ356" s="327">
        <f>IF($A356=1,INDEX('2026'!$C:$C, MATCH(Веса!$F356,'2026'!$B:$B,0)),0)</f>
        <v>0.13100000000000001</v>
      </c>
      <c r="AR356" s="326">
        <f>AQ356*MoM!AV356/100*$A356</f>
        <v>0.13212659999999998</v>
      </c>
      <c r="AS356" s="326">
        <f>AR356*MoM!AW356/100*$A356</f>
        <v>0.13405564835999997</v>
      </c>
      <c r="AT356" s="326">
        <f>AS356*MoM!AX356/100*$A356</f>
        <v>0.13427013739737595</v>
      </c>
      <c r="AU356" s="326">
        <f>AT356*MoM!AY356/100*$A356</f>
        <v>0.13468637482330784</v>
      </c>
    </row>
    <row r="357" spans="1:47" x14ac:dyDescent="0.45">
      <c r="A357" s="326">
        <f>IF(ToSep25!AZ357=0,0,1)</f>
        <v>1</v>
      </c>
      <c r="B357" s="202" t="s">
        <v>358</v>
      </c>
      <c r="C357" s="202" t="s">
        <v>358</v>
      </c>
      <c r="D357" s="202" t="s">
        <v>358</v>
      </c>
      <c r="E357" s="202" t="s">
        <v>358</v>
      </c>
      <c r="F357" s="202" t="s">
        <v>358</v>
      </c>
      <c r="G357" s="327">
        <f>IF($A357=1,INDEX('2023'!$C:$C,MATCH(Веса!$C357,'2023'!$B:$B,0)),0)</f>
        <v>0.17599999999999999</v>
      </c>
      <c r="H357" s="326">
        <f>G357*MoM!L357/100*$A357</f>
        <v>0.1758064</v>
      </c>
      <c r="I357" s="326">
        <f>H357*MoM!M357/100*$A357</f>
        <v>0.17367914256000003</v>
      </c>
      <c r="J357" s="326">
        <f>I357*MoM!N357/100*$A357</f>
        <v>0.17340125593190403</v>
      </c>
      <c r="K357" s="326">
        <f>J357*MoM!O357/100*$A357</f>
        <v>0.17596759451969621</v>
      </c>
      <c r="L357" s="326">
        <f>K357*MoM!P357/100*$A357</f>
        <v>0.17675944869503485</v>
      </c>
      <c r="M357" s="326">
        <f>L357*MoM!Q357/100*$A357</f>
        <v>0.1774134586552065</v>
      </c>
      <c r="N357" s="326">
        <f>M357*MoM!R357/100*$A357</f>
        <v>0.17957790285080003</v>
      </c>
      <c r="O357" s="326">
        <f>N357*MoM!S357/100*$A357</f>
        <v>0.1821099512809963</v>
      </c>
      <c r="P357" s="326">
        <f>O357*MoM!T357/100*$A357</f>
        <v>0.18527866443328564</v>
      </c>
      <c r="Q357" s="326">
        <f>P357*MoM!U357/100*$A357</f>
        <v>0.18826165093066155</v>
      </c>
      <c r="R357" s="326">
        <f>Q357*MoM!V357/100*$A357</f>
        <v>0.1904454860814572</v>
      </c>
      <c r="S357" s="327">
        <f>IF($A357=1,INDEX('2024'!$B:$B,MATCH(Веса!D357,'2024'!$A:$A,0)),0)</f>
        <v>0.191</v>
      </c>
      <c r="T357" s="326">
        <f>S357*MoM!X357/100*$A357</f>
        <v>0.19224150000000001</v>
      </c>
      <c r="U357" s="326">
        <f>T357*MoM!Y357/100*$A357</f>
        <v>0.19349106975000002</v>
      </c>
      <c r="V357" s="326">
        <f>U357*MoM!Z357/100*$A357</f>
        <v>0.19391675010345</v>
      </c>
      <c r="W357" s="326">
        <f>V357*MoM!AA357/100*$A357</f>
        <v>0.19554565080431899</v>
      </c>
      <c r="X357" s="326">
        <f>W357*MoM!AB357/100*$A357</f>
        <v>0.19775531665840776</v>
      </c>
      <c r="Y357" s="326">
        <f>X357*MoM!AC357/100*$A357</f>
        <v>0.2008402995982789</v>
      </c>
      <c r="Z357" s="326">
        <f>Y357*MoM!AD357/100*$A357</f>
        <v>0.20110139198775667</v>
      </c>
      <c r="AA357" s="326">
        <f>Z357*MoM!AE357/100*$A357</f>
        <v>0.20291130451564648</v>
      </c>
      <c r="AB357" s="326">
        <f>AA357*MoM!AF357/100*$A357</f>
        <v>0.20471721512583574</v>
      </c>
      <c r="AC357" s="326">
        <f>AB357*MoM!AG357/100*$A357</f>
        <v>0.20834070983356301</v>
      </c>
      <c r="AD357" s="326">
        <f>AC357*MoM!AH357/100*$A357</f>
        <v>0.21106997313238271</v>
      </c>
      <c r="AE357" s="327">
        <f>IF($A357=1,INDEX('2025'!$C:$C,MATCH(Веса!$E357,'2025'!$B:$B,0)),0)</f>
        <v>0.17699999999999999</v>
      </c>
      <c r="AF357" s="326">
        <f>AE357*MoM!AJ357/100*$A357</f>
        <v>0.17703539999999995</v>
      </c>
      <c r="AG357" s="326">
        <f>AF357*MoM!AK357/100*$A357</f>
        <v>0.17946078497999995</v>
      </c>
      <c r="AH357" s="326">
        <f>AG357*MoM!AL357/100*$A357</f>
        <v>0.18150663792877197</v>
      </c>
      <c r="AI357" s="326">
        <f>AH357*MoM!AM357/100*$A357</f>
        <v>0.18125252863567171</v>
      </c>
      <c r="AJ357" s="326">
        <f>AI357*MoM!AN357/100*$A357</f>
        <v>0.18125252863567171</v>
      </c>
      <c r="AK357" s="326">
        <f>AJ357*MoM!AO357/100*$A357</f>
        <v>0.18118002762421742</v>
      </c>
      <c r="AL357" s="326">
        <f>AK357*MoM!AP357/100*$A357</f>
        <v>0.18214028177062577</v>
      </c>
      <c r="AM357" s="326">
        <f>AL357*MoM!AQ357/100*$A357</f>
        <v>0.18219492385515695</v>
      </c>
      <c r="AN357" s="326">
        <f>AM357*MoM!AR357/100*$A357</f>
        <v>0.1846727748195871</v>
      </c>
      <c r="AO357" s="326">
        <f>AN357*MoM!AS357/100*$A357</f>
        <v>0.18563307324864894</v>
      </c>
      <c r="AP357" s="326">
        <f>AO357*MoM!AT357/100*$A357</f>
        <v>0.18580014301457271</v>
      </c>
      <c r="AQ357" s="327">
        <f>IF($A357=1,INDEX('2026'!$C:$C, MATCH(Веса!$F357,'2026'!$B:$B,0)),0)</f>
        <v>0.153</v>
      </c>
      <c r="AR357" s="326">
        <f>AQ357*MoM!AV357/100*$A357</f>
        <v>0.15497369999999999</v>
      </c>
      <c r="AS357" s="326">
        <f>AR357*MoM!AW357/100*$A357</f>
        <v>0.15508218158999998</v>
      </c>
      <c r="AT357" s="326">
        <f>AS357*MoM!AX357/100*$A357</f>
        <v>0.15477201722681996</v>
      </c>
      <c r="AU357" s="326">
        <f>AT357*MoM!AY357/100*$A357</f>
        <v>0.15735670991450784</v>
      </c>
    </row>
    <row r="358" spans="1:47" x14ac:dyDescent="0.45">
      <c r="A358" s="326">
        <f>IF(ToSep25!AZ358=0,0,1)</f>
        <v>1</v>
      </c>
      <c r="B358" s="219" t="s">
        <v>359</v>
      </c>
      <c r="C358" s="219" t="s">
        <v>359</v>
      </c>
      <c r="D358" s="219" t="s">
        <v>359</v>
      </c>
      <c r="E358" s="219" t="s">
        <v>359</v>
      </c>
      <c r="F358" s="219" t="s">
        <v>359</v>
      </c>
      <c r="G358" s="327">
        <f>IF($A358=1,INDEX('2023'!$C:$C,MATCH(Веса!$C358,'2023'!$B:$B,0)),0)</f>
        <v>6.3E-2</v>
      </c>
      <c r="H358" s="326">
        <f>G358*MoM!L358/100*$A358</f>
        <v>6.3132300000000002E-2</v>
      </c>
      <c r="I358" s="326">
        <f>H358*MoM!M358/100*$A358</f>
        <v>6.3201745530000006E-2</v>
      </c>
      <c r="J358" s="326">
        <f>I358*MoM!N358/100*$A358</f>
        <v>6.3403991115696001E-2</v>
      </c>
      <c r="K358" s="326">
        <f>J358*MoM!O358/100*$A358</f>
        <v>6.4621347745117366E-2</v>
      </c>
      <c r="L358" s="326">
        <f>K358*MoM!P358/100*$A358</f>
        <v>6.4808749653578218E-2</v>
      </c>
      <c r="M358" s="326">
        <f>L358*MoM!Q358/100*$A358</f>
        <v>6.5165197776672901E-2</v>
      </c>
      <c r="N358" s="326">
        <f>M358*MoM!R358/100*$A358</f>
        <v>6.5275978612893248E-2</v>
      </c>
      <c r="O358" s="326">
        <f>N358*MoM!S358/100*$A358</f>
        <v>6.5785131246073811E-2</v>
      </c>
      <c r="P358" s="326">
        <f>O358*MoM!T358/100*$A358</f>
        <v>6.6239048651671725E-2</v>
      </c>
      <c r="Q358" s="326">
        <f>P358*MoM!U358/100*$A358</f>
        <v>6.6199305222480728E-2</v>
      </c>
      <c r="R358" s="326">
        <f>Q358*MoM!V358/100*$A358</f>
        <v>6.7278353897607154E-2</v>
      </c>
      <c r="S358" s="327">
        <f>IF($A358=1,INDEX('2024'!$B:$B,MATCH(Веса!D358,'2024'!$A:$A,0)),0)</f>
        <v>6.7000000000000004E-2</v>
      </c>
      <c r="T358" s="326">
        <f>S358*MoM!X358/100*$A358</f>
        <v>6.8695100000000009E-2</v>
      </c>
      <c r="U358" s="326">
        <f>T358*MoM!Y358/100*$A358</f>
        <v>7.1113167520000006E-2</v>
      </c>
      <c r="V358" s="326">
        <f>U358*MoM!Z358/100*$A358</f>
        <v>7.1930968946480003E-2</v>
      </c>
      <c r="W358" s="326">
        <f>V358*MoM!AA358/100*$A358</f>
        <v>7.2952388705520024E-2</v>
      </c>
      <c r="X358" s="326">
        <f>W358*MoM!AB358/100*$A358</f>
        <v>7.3747569742410202E-2</v>
      </c>
      <c r="Y358" s="326">
        <f>X358*MoM!AC358/100*$A358</f>
        <v>7.3902439638869263E-2</v>
      </c>
      <c r="Z358" s="326">
        <f>Y358*MoM!AD358/100*$A358</f>
        <v>7.4515829887871879E-2</v>
      </c>
      <c r="AA358" s="326">
        <f>Z358*MoM!AE358/100*$A358</f>
        <v>7.4776635292479424E-2</v>
      </c>
      <c r="AB358" s="326">
        <f>AA358*MoM!AF358/100*$A358</f>
        <v>7.5000965198356861E-2</v>
      </c>
      <c r="AC358" s="326">
        <f>AB358*MoM!AG358/100*$A358</f>
        <v>7.5255968480031271E-2</v>
      </c>
      <c r="AD358" s="326">
        <f>AC358*MoM!AH358/100*$A358</f>
        <v>7.5820388243631506E-2</v>
      </c>
      <c r="AE358" s="327">
        <f>IF($A358=1,INDEX('2025'!$C:$C,MATCH(Веса!$E358,'2025'!$B:$B,0)),0)</f>
        <v>7.1999999999999995E-2</v>
      </c>
      <c r="AF358" s="326">
        <f>AE358*MoM!AJ358/100*$A358</f>
        <v>7.3123199999999999E-2</v>
      </c>
      <c r="AG358" s="326">
        <f>AF358*MoM!AK358/100*$A358</f>
        <v>7.3700873280000009E-2</v>
      </c>
      <c r="AH358" s="326">
        <f>AG358*MoM!AL358/100*$A358</f>
        <v>7.4563173497376012E-2</v>
      </c>
      <c r="AI358" s="326">
        <f>AH358*MoM!AM358/100*$A358</f>
        <v>7.45408045453268E-2</v>
      </c>
      <c r="AJ358" s="326">
        <f>AI358*MoM!AN358/100*$A358</f>
        <v>7.4816605522144503E-2</v>
      </c>
      <c r="AK358" s="326">
        <f>AJ358*MoM!AO358/100*$A358</f>
        <v>7.4868977146009999E-2</v>
      </c>
      <c r="AL358" s="326">
        <f>AK358*MoM!AP358/100*$A358</f>
        <v>7.5078610282018829E-2</v>
      </c>
      <c r="AM358" s="326">
        <f>AL358*MoM!AQ358/100*$A358</f>
        <v>7.5423971889316113E-2</v>
      </c>
      <c r="AN358" s="326">
        <f>AM358*MoM!AR358/100*$A358</f>
        <v>7.5454141478071848E-2</v>
      </c>
      <c r="AO358" s="326">
        <f>AN358*MoM!AS358/100*$A358</f>
        <v>7.5657867660062633E-2</v>
      </c>
      <c r="AP358" s="326">
        <f>AO358*MoM!AT358/100*$A358</f>
        <v>7.5725959740956694E-2</v>
      </c>
      <c r="AQ358" s="327">
        <f>IF($A358=1,INDEX('2026'!$C:$C, MATCH(Веса!$F358,'2026'!$B:$B,0)),0)</f>
        <v>7.5999999999999998E-2</v>
      </c>
      <c r="AR358" s="326">
        <f>AQ358*MoM!AV358/100*$A358</f>
        <v>7.6159599999999994E-2</v>
      </c>
      <c r="AS358" s="326">
        <f>AR358*MoM!AW358/100*$A358</f>
        <v>7.6700333159999981E-2</v>
      </c>
      <c r="AT358" s="326">
        <f>AS358*MoM!AX358/100*$A358</f>
        <v>7.7321605858595988E-2</v>
      </c>
      <c r="AU358" s="326">
        <f>AT358*MoM!AY358/100*$A358</f>
        <v>7.7337070179767708E-2</v>
      </c>
    </row>
    <row r="359" spans="1:47" ht="26.25" x14ac:dyDescent="0.45">
      <c r="A359" s="326">
        <f>IF(ToSep25!AZ359=0,0,1)</f>
        <v>1</v>
      </c>
      <c r="B359" s="202" t="s">
        <v>360</v>
      </c>
      <c r="C359" s="202" t="s">
        <v>360</v>
      </c>
      <c r="D359" s="202" t="s">
        <v>360</v>
      </c>
      <c r="E359" s="202" t="s">
        <v>360</v>
      </c>
      <c r="F359" s="202" t="s">
        <v>360</v>
      </c>
      <c r="G359" s="327">
        <f>IF($A359=1,INDEX('2023'!$C:$C,MATCH(Веса!$C359,'2023'!$B:$B,0)),0)</f>
        <v>1.2E-2</v>
      </c>
      <c r="H359" s="326">
        <f>G359*MoM!L359/100*$A359</f>
        <v>1.2055199999999999E-2</v>
      </c>
      <c r="I359" s="326">
        <f>H359*MoM!M359/100*$A359</f>
        <v>1.2094982159999998E-2</v>
      </c>
      <c r="J359" s="326">
        <f>I359*MoM!N359/100*$A359</f>
        <v>1.2157876067231999E-2</v>
      </c>
      <c r="K359" s="326">
        <f>J359*MoM!O359/100*$A359</f>
        <v>1.2171249730905956E-2</v>
      </c>
      <c r="L359" s="326">
        <f>K359*MoM!P359/100*$A359</f>
        <v>1.2235757354479758E-2</v>
      </c>
      <c r="M359" s="326">
        <f>L359*MoM!Q359/100*$A359</f>
        <v>1.2272464626543196E-2</v>
      </c>
      <c r="N359" s="326">
        <f>M359*MoM!R359/100*$A359</f>
        <v>1.2353462893078381E-2</v>
      </c>
      <c r="O359" s="326">
        <f>N359*MoM!S359/100*$A359</f>
        <v>1.2418936246411695E-2</v>
      </c>
      <c r="P359" s="326">
        <f>O359*MoM!T359/100*$A359</f>
        <v>1.2497175544764087E-2</v>
      </c>
      <c r="Q359" s="326">
        <f>P359*MoM!U359/100*$A359</f>
        <v>1.2588404926240866E-2</v>
      </c>
      <c r="R359" s="326">
        <f>Q359*MoM!V359/100*$A359</f>
        <v>1.2692888687128666E-2</v>
      </c>
      <c r="S359" s="327">
        <f>IF($A359=1,INDEX('2024'!$B:$B,MATCH(Веса!D359,'2024'!$A:$A,0)),0)</f>
        <v>1.2999999999999999E-2</v>
      </c>
      <c r="T359" s="326">
        <f>S359*MoM!X359/100*$A359</f>
        <v>1.31118E-2</v>
      </c>
      <c r="U359" s="326">
        <f>T359*MoM!Y359/100*$A359</f>
        <v>1.3185226080000001E-2</v>
      </c>
      <c r="V359" s="326">
        <f>U359*MoM!Z359/100*$A359</f>
        <v>1.3293344933856E-2</v>
      </c>
      <c r="W359" s="326">
        <f>V359*MoM!AA359/100*$A359</f>
        <v>1.3410326369273933E-2</v>
      </c>
      <c r="X359" s="326">
        <f>W359*MoM!AB359/100*$A359</f>
        <v>1.3516267947591198E-2</v>
      </c>
      <c r="Y359" s="326">
        <f>X359*MoM!AC359/100*$A359</f>
        <v>1.360682694284006E-2</v>
      </c>
      <c r="Z359" s="326">
        <f>Y359*MoM!AD359/100*$A359</f>
        <v>1.3744255894962745E-2</v>
      </c>
      <c r="AA359" s="326">
        <f>Z359*MoM!AE359/100*$A359</f>
        <v>1.3878949602733382E-2</v>
      </c>
      <c r="AB359" s="326">
        <f>AA359*MoM!AF359/100*$A359</f>
        <v>1.3977490144912787E-2</v>
      </c>
      <c r="AC359" s="326">
        <f>AB359*MoM!AG359/100*$A359</f>
        <v>1.4118662795376406E-2</v>
      </c>
      <c r="AD359" s="326">
        <f>AC359*MoM!AH359/100*$A359</f>
        <v>1.4293734214039074E-2</v>
      </c>
      <c r="AE359" s="327">
        <f>IF($A359=1,INDEX('2025'!$C:$C,MATCH(Веса!$E359,'2025'!$B:$B,0)),0)</f>
        <v>1.6E-2</v>
      </c>
      <c r="AF359" s="326">
        <f>AE359*MoM!AJ359/100*$A359</f>
        <v>1.6230399999999999E-2</v>
      </c>
      <c r="AG359" s="326">
        <f>AF359*MoM!AK359/100*$A359</f>
        <v>1.6491709439999998E-2</v>
      </c>
      <c r="AH359" s="326">
        <f>AG359*MoM!AL359/100*$A359</f>
        <v>1.6664872389119997E-2</v>
      </c>
      <c r="AI359" s="326">
        <f>AH359*MoM!AM359/100*$A359</f>
        <v>1.6824855164055547E-2</v>
      </c>
      <c r="AJ359" s="326">
        <f>AI359*MoM!AN359/100*$A359</f>
        <v>1.6962818976400802E-2</v>
      </c>
      <c r="AK359" s="326">
        <f>AJ359*MoM!AO359/100*$A359</f>
        <v>1.7100217810109647E-2</v>
      </c>
      <c r="AL359" s="326">
        <f>AK359*MoM!AP359/100*$A359</f>
        <v>1.730029035848793E-2</v>
      </c>
      <c r="AM359" s="326">
        <f>AL359*MoM!AQ359/100*$A359</f>
        <v>1.7450802884606775E-2</v>
      </c>
      <c r="AN359" s="326">
        <f>AM359*MoM!AR359/100*$A359</f>
        <v>1.7635781395183608E-2</v>
      </c>
      <c r="AO359" s="326">
        <f>AN359*MoM!AS359/100*$A359</f>
        <v>1.7759231864949893E-2</v>
      </c>
      <c r="AP359" s="326">
        <f>AO359*MoM!AT359/100*$A359</f>
        <v>1.7892426103937018E-2</v>
      </c>
      <c r="AQ359" s="327">
        <f>IF($A359=1,INDEX('2026'!$C:$C, MATCH(Веса!$F359,'2026'!$B:$B,0)),0)</f>
        <v>1.9E-2</v>
      </c>
      <c r="AR359" s="326">
        <f>AQ359*MoM!AV359/100*$A359</f>
        <v>1.9444599999999999E-2</v>
      </c>
      <c r="AS359" s="326">
        <f>AR359*MoM!AW359/100*$A359</f>
        <v>1.963321262E-2</v>
      </c>
      <c r="AT359" s="326">
        <f>AS359*MoM!AX359/100*$A359</f>
        <v>1.9866847850178001E-2</v>
      </c>
      <c r="AU359" s="326">
        <f>AT359*MoM!AY359/100*$A359</f>
        <v>2.0077436437389889E-2</v>
      </c>
    </row>
    <row r="360" spans="1:47" x14ac:dyDescent="0.45">
      <c r="A360" s="326">
        <f>IF(ToSep25!AZ360=0,0,1)</f>
        <v>1</v>
      </c>
      <c r="B360" s="202" t="s">
        <v>361</v>
      </c>
      <c r="C360" s="202" t="s">
        <v>361</v>
      </c>
      <c r="D360" s="202" t="s">
        <v>361</v>
      </c>
      <c r="E360" s="202" t="s">
        <v>361</v>
      </c>
      <c r="F360" s="202" t="s">
        <v>361</v>
      </c>
      <c r="G360" s="327">
        <f>IF($A360=1,INDEX('2023'!$C:$C,MATCH(Веса!$C360,'2023'!$B:$B,0)),0)</f>
        <v>2.3E-2</v>
      </c>
      <c r="H360" s="326">
        <f>G360*MoM!L360/100*$A360</f>
        <v>2.31472E-2</v>
      </c>
      <c r="I360" s="326">
        <f>H360*MoM!M360/100*$A360</f>
        <v>2.323052992E-2</v>
      </c>
      <c r="J360" s="326">
        <f>I360*MoM!N360/100*$A360</f>
        <v>2.3321128986687999E-2</v>
      </c>
      <c r="K360" s="326">
        <f>J360*MoM!O360/100*$A360</f>
        <v>2.3323461099586669E-2</v>
      </c>
      <c r="L360" s="326">
        <f>K360*MoM!P360/100*$A360</f>
        <v>2.342841667453481E-2</v>
      </c>
      <c r="M360" s="326">
        <f>L360*MoM!Q360/100*$A360</f>
        <v>2.3498701924558416E-2</v>
      </c>
      <c r="N360" s="326">
        <f>M360*MoM!R360/100*$A360</f>
        <v>2.3632644525528396E-2</v>
      </c>
      <c r="O360" s="326">
        <f>N360*MoM!S360/100*$A360</f>
        <v>2.3764987334871358E-2</v>
      </c>
      <c r="P360" s="326">
        <f>O360*MoM!T360/100*$A360</f>
        <v>2.3978872220885204E-2</v>
      </c>
      <c r="Q360" s="326">
        <f>P360*MoM!U360/100*$A360</f>
        <v>2.4122745454210514E-2</v>
      </c>
      <c r="R360" s="326">
        <f>Q360*MoM!V360/100*$A360</f>
        <v>2.4197525965118566E-2</v>
      </c>
      <c r="S360" s="327">
        <f>IF($A360=1,INDEX('2024'!$B:$B,MATCH(Веса!D360,'2024'!$A:$A,0)),0)</f>
        <v>2.5000000000000001E-2</v>
      </c>
      <c r="T360" s="326">
        <f>S360*MoM!X360/100*$A360</f>
        <v>2.5227500000000003E-2</v>
      </c>
      <c r="U360" s="326">
        <f>T360*MoM!Y360/100*$A360</f>
        <v>2.5366251250000006E-2</v>
      </c>
      <c r="V360" s="326">
        <f>U360*MoM!Z360/100*$A360</f>
        <v>2.5559034759500006E-2</v>
      </c>
      <c r="W360" s="326">
        <f>V360*MoM!AA360/100*$A360</f>
        <v>2.5904081728753258E-2</v>
      </c>
      <c r="X360" s="326">
        <f>W360*MoM!AB360/100*$A360</f>
        <v>2.6028421321051275E-2</v>
      </c>
      <c r="Y360" s="326">
        <f>X360*MoM!AC360/100*$A360</f>
        <v>2.6221031638827053E-2</v>
      </c>
      <c r="Z360" s="326">
        <f>Y360*MoM!AD360/100*$A360</f>
        <v>2.6373113622332248E-2</v>
      </c>
      <c r="AA360" s="326">
        <f>Z360*MoM!AE360/100*$A360</f>
        <v>2.67106894766981E-2</v>
      </c>
      <c r="AB360" s="326">
        <f>AA360*MoM!AF360/100*$A360</f>
        <v>2.6892322165139652E-2</v>
      </c>
      <c r="AC360" s="326">
        <f>AB360*MoM!AG360/100*$A360</f>
        <v>2.7209651566688298E-2</v>
      </c>
      <c r="AD360" s="326">
        <f>AC360*MoM!AH360/100*$A360</f>
        <v>2.7498073873295198E-2</v>
      </c>
      <c r="AE360" s="327">
        <f>IF($A360=1,INDEX('2025'!$C:$C,MATCH(Веса!$E360,'2025'!$B:$B,0)),0)</f>
        <v>2.3E-2</v>
      </c>
      <c r="AF360" s="326">
        <f>AE360*MoM!AJ360/100*$A360</f>
        <v>2.3342699999999997E-2</v>
      </c>
      <c r="AG360" s="326">
        <f>AF360*MoM!AK360/100*$A360</f>
        <v>2.3811888269999998E-2</v>
      </c>
      <c r="AH360" s="326">
        <f>AG360*MoM!AL360/100*$A360</f>
        <v>2.4066675474488996E-2</v>
      </c>
      <c r="AI360" s="326">
        <f>AH360*MoM!AM360/100*$A360</f>
        <v>2.4189415519408893E-2</v>
      </c>
      <c r="AJ360" s="326">
        <f>AI360*MoM!AN360/100*$A360</f>
        <v>2.4230537525791893E-2</v>
      </c>
      <c r="AK360" s="326">
        <f>AJ360*MoM!AO360/100*$A360</f>
        <v>2.4371074643441487E-2</v>
      </c>
      <c r="AL360" s="326">
        <f>AK360*MoM!AP360/100*$A360</f>
        <v>2.4529486628623861E-2</v>
      </c>
      <c r="AM360" s="326">
        <f>AL360*MoM!AQ360/100*$A360</f>
        <v>2.4598169191184009E-2</v>
      </c>
      <c r="AN360" s="326">
        <f>AM360*MoM!AR360/100*$A360</f>
        <v>2.4814633080066425E-2</v>
      </c>
      <c r="AO360" s="326">
        <f>AN360*MoM!AS360/100*$A360</f>
        <v>2.496600234185483E-2</v>
      </c>
      <c r="AP360" s="326">
        <f>AO360*MoM!AT360/100*$A360</f>
        <v>2.5135771157779443E-2</v>
      </c>
      <c r="AQ360" s="327">
        <f>IF($A360=1,INDEX('2026'!$C:$C, MATCH(Веса!$F360,'2026'!$B:$B,0)),0)</f>
        <v>2.7E-2</v>
      </c>
      <c r="AR360" s="326">
        <f>AQ360*MoM!AV360/100*$A360</f>
        <v>2.77074E-2</v>
      </c>
      <c r="AS360" s="326">
        <f>AR360*MoM!AW360/100*$A360</f>
        <v>2.7995556960000001E-2</v>
      </c>
      <c r="AT360" s="326">
        <f>AS360*MoM!AX360/100*$A360</f>
        <v>2.8149532523279997E-2</v>
      </c>
      <c r="AU360" s="326">
        <f>AT360*MoM!AY360/100*$A360</f>
        <v>2.8408508222494175E-2</v>
      </c>
    </row>
    <row r="361" spans="1:47" x14ac:dyDescent="0.45">
      <c r="A361" s="326">
        <f>IF(ToSep25!AZ361=0,0,1)</f>
        <v>1</v>
      </c>
      <c r="B361" s="202" t="s">
        <v>362</v>
      </c>
      <c r="C361" s="202" t="s">
        <v>362</v>
      </c>
      <c r="D361" s="202" t="s">
        <v>362</v>
      </c>
      <c r="E361" s="202" t="s">
        <v>362</v>
      </c>
      <c r="F361" s="202" t="s">
        <v>362</v>
      </c>
      <c r="G361" s="327">
        <f>IF($A361=1,INDEX('2023'!$C:$C,MATCH(Веса!$C361,'2023'!$B:$B,0)),0)</f>
        <v>0.16800000000000001</v>
      </c>
      <c r="H361" s="326">
        <f>G361*MoM!L361/100*$A361</f>
        <v>0.1730064</v>
      </c>
      <c r="I361" s="326">
        <f>H361*MoM!M361/100*$A361</f>
        <v>0.17515167936000001</v>
      </c>
      <c r="J361" s="326">
        <f>I361*MoM!N361/100*$A361</f>
        <v>0.17548446755078401</v>
      </c>
      <c r="K361" s="326">
        <f>J361*MoM!O361/100*$A361</f>
        <v>0.17565995201833476</v>
      </c>
      <c r="L361" s="326">
        <f>K361*MoM!P361/100*$A361</f>
        <v>0.17629232784560078</v>
      </c>
      <c r="M361" s="326">
        <f>L361*MoM!Q361/100*$A361</f>
        <v>0.17706801408812145</v>
      </c>
      <c r="N361" s="326">
        <f>M361*MoM!R361/100*$A361</f>
        <v>0.17705030728671264</v>
      </c>
      <c r="O361" s="326">
        <f>N361*MoM!S361/100*$A361</f>
        <v>0.17735129280910006</v>
      </c>
      <c r="P361" s="326">
        <f>O361*MoM!T361/100*$A361</f>
        <v>0.18047267556254024</v>
      </c>
      <c r="Q361" s="326">
        <f>P361*MoM!U361/100*$A361</f>
        <v>0.18171793702392175</v>
      </c>
      <c r="R361" s="326">
        <f>Q361*MoM!V361/100*$A361</f>
        <v>0.18462542401630447</v>
      </c>
      <c r="S361" s="327">
        <f>IF($A361=1,INDEX('2024'!$B:$B,MATCH(Веса!D361,'2024'!$A:$A,0)),0)</f>
        <v>0.19400000000000001</v>
      </c>
      <c r="T361" s="326">
        <f>S361*MoM!X361/100*$A361</f>
        <v>0.19784120000000002</v>
      </c>
      <c r="U361" s="326">
        <f>T361*MoM!Y361/100*$A361</f>
        <v>0.19898867896000003</v>
      </c>
      <c r="V361" s="326">
        <f>U361*MoM!Z361/100*$A361</f>
        <v>0.19990402688321601</v>
      </c>
      <c r="W361" s="326">
        <f>V361*MoM!AA361/100*$A361</f>
        <v>0.20092353742032043</v>
      </c>
      <c r="X361" s="326">
        <f>W361*MoM!AB361/100*$A361</f>
        <v>0.20200852452239018</v>
      </c>
      <c r="Y361" s="326">
        <f>X361*MoM!AC361/100*$A361</f>
        <v>0.20299836629254986</v>
      </c>
      <c r="Z361" s="326">
        <f>Y361*MoM!AD361/100*$A361</f>
        <v>0.20450055420311472</v>
      </c>
      <c r="AA361" s="326">
        <f>Z361*MoM!AE361/100*$A361</f>
        <v>0.20681141046560991</v>
      </c>
      <c r="AB361" s="326">
        <f>AA361*MoM!AF361/100*$A361</f>
        <v>0.21009971189201312</v>
      </c>
      <c r="AC361" s="326">
        <f>AB361*MoM!AG361/100*$A361</f>
        <v>0.21484796538077261</v>
      </c>
      <c r="AD361" s="326">
        <f>AC361*MoM!AH361/100*$A361</f>
        <v>0.21656674910381876</v>
      </c>
      <c r="AE361" s="327">
        <f>IF($A361=1,INDEX('2025'!$C:$C,MATCH(Веса!$E361,'2025'!$B:$B,0)),0)</f>
        <v>0.14799999999999999</v>
      </c>
      <c r="AF361" s="326">
        <f>AE361*MoM!AJ361/100*$A361</f>
        <v>0.15101919999999999</v>
      </c>
      <c r="AG361" s="326">
        <f>AF361*MoM!AK361/100*$A361</f>
        <v>0.15342040528000001</v>
      </c>
      <c r="AH361" s="326">
        <f>AG361*MoM!AL361/100*$A361</f>
        <v>0.155430212589168</v>
      </c>
      <c r="AI361" s="326">
        <f>AH361*MoM!AM361/100*$A361</f>
        <v>0.15679799845995268</v>
      </c>
      <c r="AJ361" s="326">
        <f>AI361*MoM!AN361/100*$A361</f>
        <v>0.15725271265548657</v>
      </c>
      <c r="AK361" s="326">
        <f>AJ361*MoM!AO361/100*$A361</f>
        <v>0.15792889931990517</v>
      </c>
      <c r="AL361" s="326">
        <f>AK361*MoM!AP361/100*$A361</f>
        <v>0.16013990391038382</v>
      </c>
      <c r="AM361" s="326">
        <f>AL361*MoM!AQ361/100*$A361</f>
        <v>0.16119682727619236</v>
      </c>
      <c r="AN361" s="326">
        <f>AM361*MoM!AR361/100*$A361</f>
        <v>0.16309894983805143</v>
      </c>
      <c r="AO361" s="326">
        <f>AN361*MoM!AS361/100*$A361</f>
        <v>0.16671974652445617</v>
      </c>
      <c r="AP361" s="326">
        <f>AO361*MoM!AT361/100*$A361</f>
        <v>0.16800348857269448</v>
      </c>
      <c r="AQ361" s="327">
        <f>IF($A361=1,INDEX('2026'!$C:$C, MATCH(Веса!$F361,'2026'!$B:$B,0)),0)</f>
        <v>0.16600000000000001</v>
      </c>
      <c r="AR361" s="326">
        <f>AQ361*MoM!AV361/100*$A361</f>
        <v>0.17046539999999999</v>
      </c>
      <c r="AS361" s="326">
        <f>AR361*MoM!AW361/100*$A361</f>
        <v>0.17223824015999997</v>
      </c>
      <c r="AT361" s="326">
        <f>AS361*MoM!AX361/100*$A361</f>
        <v>0.17442566581003194</v>
      </c>
      <c r="AU361" s="326">
        <f>AT361*MoM!AY361/100*$A361</f>
        <v>0.17503615564036704</v>
      </c>
    </row>
    <row r="362" spans="1:47" x14ac:dyDescent="0.45">
      <c r="A362" s="326">
        <f>IF(ToSep25!AZ362=0,0,1)</f>
        <v>1</v>
      </c>
      <c r="B362" s="202" t="s">
        <v>363</v>
      </c>
      <c r="C362" s="202" t="s">
        <v>363</v>
      </c>
      <c r="D362" s="202" t="s">
        <v>363</v>
      </c>
      <c r="E362" s="202" t="s">
        <v>363</v>
      </c>
      <c r="F362" s="202" t="s">
        <v>363</v>
      </c>
      <c r="G362" s="327">
        <f>IF($A362=1,INDEX('2023'!$C:$C,MATCH(Веса!$C362,'2023'!$B:$B,0)),0)</f>
        <v>0.76700000000000002</v>
      </c>
      <c r="H362" s="326">
        <f>G362*MoM!L362/100*$A362</f>
        <v>0.77259910000000009</v>
      </c>
      <c r="I362" s="326">
        <f>H362*MoM!M362/100*$A362</f>
        <v>0.77576675631000003</v>
      </c>
      <c r="J362" s="326">
        <f>I362*MoM!N362/100*$A362</f>
        <v>0.77995589679407407</v>
      </c>
      <c r="K362" s="326">
        <f>J362*MoM!O362/100*$A362</f>
        <v>0.78463563217483856</v>
      </c>
      <c r="L362" s="326">
        <f>K362*MoM!P362/100*$A362</f>
        <v>0.78706800263458065</v>
      </c>
      <c r="M362" s="326">
        <f>L362*MoM!Q362/100*$A362</f>
        <v>0.79438773505908233</v>
      </c>
      <c r="N362" s="326">
        <f>M362*MoM!R362/100*$A362</f>
        <v>0.79724753090529499</v>
      </c>
      <c r="O362" s="326">
        <f>N362*MoM!S362/100*$A362</f>
        <v>0.80011762201655401</v>
      </c>
      <c r="P362" s="326">
        <f>O362*MoM!T362/100*$A362</f>
        <v>0.81507982154826364</v>
      </c>
      <c r="Q362" s="326">
        <f>P362*MoM!U362/100*$A362</f>
        <v>0.82184498406711426</v>
      </c>
      <c r="R362" s="326">
        <f>Q362*MoM!V362/100*$A362</f>
        <v>0.83121401688547936</v>
      </c>
      <c r="S362" s="327">
        <f>IF($A362=1,INDEX('2024'!$B:$B,MATCH(Веса!D362,'2024'!$A:$A,0)),0)</f>
        <v>0.755</v>
      </c>
      <c r="T362" s="326">
        <f>S362*MoM!X362/100*$A362</f>
        <v>0.76202150000000002</v>
      </c>
      <c r="U362" s="326">
        <f>T362*MoM!Y362/100*$A362</f>
        <v>0.76659362899999994</v>
      </c>
      <c r="V362" s="326">
        <f>U362*MoM!Z362/100*$A362</f>
        <v>0.77096321268529988</v>
      </c>
      <c r="W362" s="326">
        <f>V362*MoM!AA362/100*$A362</f>
        <v>0.77774768895693047</v>
      </c>
      <c r="X362" s="326">
        <f>W362*MoM!AB362/100*$A362</f>
        <v>0.78078090494386243</v>
      </c>
      <c r="Y362" s="326">
        <f>X362*MoM!AC362/100*$A362</f>
        <v>0.78429441901610986</v>
      </c>
      <c r="Z362" s="326">
        <f>Y362*MoM!AD362/100*$A362</f>
        <v>0.79229422209007405</v>
      </c>
      <c r="AA362" s="326">
        <f>Z362*MoM!AE362/100*$A362</f>
        <v>0.79506725186738936</v>
      </c>
      <c r="AB362" s="326">
        <f>AA362*MoM!AF362/100*$A362</f>
        <v>0.8008712428060214</v>
      </c>
      <c r="AC362" s="326">
        <f>AB362*MoM!AG362/100*$A362</f>
        <v>0.80791890974271441</v>
      </c>
      <c r="AD362" s="326">
        <f>AC362*MoM!AH362/100*$A362</f>
        <v>0.81349355021993919</v>
      </c>
      <c r="AE362" s="327">
        <f>IF($A362=1,INDEX('2025'!$C:$C,MATCH(Веса!$E362,'2025'!$B:$B,0)),0)</f>
        <v>0.86499999999999999</v>
      </c>
      <c r="AF362" s="326">
        <f>AE362*MoM!AJ362/100*$A362</f>
        <v>0.87330399999999997</v>
      </c>
      <c r="AG362" s="326">
        <f>AF362*MoM!AK362/100*$A362</f>
        <v>0.88133839679999992</v>
      </c>
      <c r="AH362" s="326">
        <f>AG362*MoM!AL362/100*$A362</f>
        <v>0.89129752068383994</v>
      </c>
      <c r="AI362" s="326">
        <f>AH362*MoM!AM362/100*$A362</f>
        <v>0.89744747357655841</v>
      </c>
      <c r="AJ362" s="326">
        <f>AI362*MoM!AN362/100*$A362</f>
        <v>0.90067828448143405</v>
      </c>
      <c r="AK362" s="326">
        <f>AJ362*MoM!AO362/100*$A362</f>
        <v>0.90689296464435598</v>
      </c>
      <c r="AL362" s="326">
        <f>AK362*MoM!AP362/100*$A362</f>
        <v>0.91496431202969075</v>
      </c>
      <c r="AM362" s="326">
        <f>AL362*MoM!AQ362/100*$A362</f>
        <v>0.91981362288344815</v>
      </c>
      <c r="AN362" s="326">
        <f>AM362*MoM!AR362/100*$A362</f>
        <v>0.92432070963557711</v>
      </c>
      <c r="AO362" s="326">
        <f>AN362*MoM!AS362/100*$A362</f>
        <v>0.9316228432416982</v>
      </c>
      <c r="AP362" s="326">
        <f>AO362*MoM!AT362/100*$A362</f>
        <v>0.94056642253681844</v>
      </c>
      <c r="AQ362" s="327">
        <f>IF($A362=1,INDEX('2026'!$C:$C, MATCH(Веса!$F362,'2026'!$B:$B,0)),0)</f>
        <v>0.89800000000000002</v>
      </c>
      <c r="AR362" s="326">
        <f>AQ362*MoM!AV362/100*$A362</f>
        <v>0.90868620000000011</v>
      </c>
      <c r="AS362" s="326">
        <f>AR362*MoM!AW362/100*$A362</f>
        <v>0.92286170472000006</v>
      </c>
      <c r="AT362" s="326">
        <f>AS362*MoM!AX362/100*$A362</f>
        <v>0.93495119305183205</v>
      </c>
      <c r="AU362" s="326">
        <f>AT362*MoM!AY362/100*$A362</f>
        <v>0.94196332699972074</v>
      </c>
    </row>
    <row r="363" spans="1:47" x14ac:dyDescent="0.45">
      <c r="A363" s="326">
        <f>IF(ToSep25!AZ363=0,0,1)</f>
        <v>1</v>
      </c>
      <c r="B363" s="202" t="s">
        <v>364</v>
      </c>
      <c r="C363" s="202" t="s">
        <v>364</v>
      </c>
      <c r="D363" s="202" t="s">
        <v>364</v>
      </c>
      <c r="E363" s="202" t="s">
        <v>364</v>
      </c>
      <c r="F363" s="202" t="s">
        <v>364</v>
      </c>
      <c r="G363" s="327">
        <f>IF($A363=1,INDEX('2023'!$C:$C,MATCH(Веса!$C363,'2023'!$B:$B,0)),0)</f>
        <v>0.32</v>
      </c>
      <c r="H363" s="326">
        <f>G363*MoM!L363/100*$A363</f>
        <v>0.32134400000000002</v>
      </c>
      <c r="I363" s="326">
        <f>H363*MoM!M363/100*$A363</f>
        <v>0.3241075584</v>
      </c>
      <c r="J363" s="326">
        <f>I363*MoM!N363/100*$A363</f>
        <v>0.32608461450623999</v>
      </c>
      <c r="K363" s="326">
        <f>J363*MoM!O363/100*$A363</f>
        <v>0.32738895296426501</v>
      </c>
      <c r="L363" s="326">
        <f>K363*MoM!P363/100*$A363</f>
        <v>0.32824016424197211</v>
      </c>
      <c r="M363" s="326">
        <f>L363*MoM!Q363/100*$A363</f>
        <v>0.32938900481681899</v>
      </c>
      <c r="N363" s="326">
        <f>M363*MoM!R363/100*$A363</f>
        <v>0.3319582390543902</v>
      </c>
      <c r="O363" s="326">
        <f>N363*MoM!S363/100*$A363</f>
        <v>0.33285452629983703</v>
      </c>
      <c r="P363" s="326">
        <f>O363*MoM!T363/100*$A363</f>
        <v>0.33837991143641433</v>
      </c>
      <c r="Q363" s="326">
        <f>P363*MoM!U363/100*$A363</f>
        <v>0.34095159876333109</v>
      </c>
      <c r="R363" s="326">
        <f>Q363*MoM!V363/100*$A363</f>
        <v>0.34545215986700706</v>
      </c>
      <c r="S363" s="327">
        <f>IF($A363=1,INDEX('2024'!$B:$B,MATCH(Веса!D363,'2024'!$A:$A,0)),0)</f>
        <v>0.33900000000000002</v>
      </c>
      <c r="T363" s="326">
        <f>S363*MoM!X363/100*$A363</f>
        <v>0.34164420000000001</v>
      </c>
      <c r="U363" s="326">
        <f>T363*MoM!Y363/100*$A363</f>
        <v>0.34338658542000006</v>
      </c>
      <c r="V363" s="326">
        <f>U363*MoM!Z363/100*$A363</f>
        <v>0.34809098164025409</v>
      </c>
      <c r="W363" s="326">
        <f>V363*MoM!AA363/100*$A363</f>
        <v>0.34979662745029133</v>
      </c>
      <c r="X363" s="326">
        <f>W363*MoM!AB363/100*$A363</f>
        <v>0.35165054957577785</v>
      </c>
      <c r="Y363" s="326">
        <f>X363*MoM!AC363/100*$A363</f>
        <v>0.35376045287323249</v>
      </c>
      <c r="Z363" s="326">
        <f>Y363*MoM!AD363/100*$A363</f>
        <v>0.35736880949253946</v>
      </c>
      <c r="AA363" s="326">
        <f>Z363*MoM!AE363/100*$A363</f>
        <v>0.35904844289715443</v>
      </c>
      <c r="AB363" s="326">
        <f>AA363*MoM!AF363/100*$A363</f>
        <v>0.36156178199743449</v>
      </c>
      <c r="AC363" s="326">
        <f>AB363*MoM!AG363/100*$A363</f>
        <v>0.36438196389701444</v>
      </c>
      <c r="AD363" s="326">
        <f>AC363*MoM!AH363/100*$A363</f>
        <v>0.36660469387678624</v>
      </c>
      <c r="AE363" s="327">
        <f>IF($A363=1,INDEX('2025'!$C:$C,MATCH(Веса!$E363,'2025'!$B:$B,0)),0)</f>
        <v>0.41199999999999998</v>
      </c>
      <c r="AF363" s="326">
        <f>AE363*MoM!AJ363/100*$A363</f>
        <v>0.41822119999999996</v>
      </c>
      <c r="AG363" s="326">
        <f>AF363*MoM!AK363/100*$A363</f>
        <v>0.41964315207999997</v>
      </c>
      <c r="AH363" s="326">
        <f>AG363*MoM!AL363/100*$A363</f>
        <v>0.42576994210036795</v>
      </c>
      <c r="AI363" s="326">
        <f>AH363*MoM!AM363/100*$A363</f>
        <v>0.42853744672402039</v>
      </c>
      <c r="AJ363" s="326">
        <f>AI363*MoM!AN363/100*$A363</f>
        <v>0.43076584144698526</v>
      </c>
      <c r="AK363" s="326">
        <f>AJ363*MoM!AO363/100*$A363</f>
        <v>0.43365197258468008</v>
      </c>
      <c r="AL363" s="326">
        <f>AK363*MoM!AP363/100*$A363</f>
        <v>0.43716455356261597</v>
      </c>
      <c r="AM363" s="326">
        <f>AL363*MoM!AQ363/100*$A363</f>
        <v>0.44039957125897927</v>
      </c>
      <c r="AN363" s="326">
        <f>AM363*MoM!AR363/100*$A363</f>
        <v>0.44489164688582084</v>
      </c>
      <c r="AO363" s="326">
        <f>AN363*MoM!AS363/100*$A363</f>
        <v>0.44880669337841606</v>
      </c>
      <c r="AP363" s="326">
        <f>AO363*MoM!AT363/100*$A363</f>
        <v>0.45356404432822728</v>
      </c>
      <c r="AQ363" s="327">
        <f>IF($A363=1,INDEX('2026'!$C:$C, MATCH(Веса!$F363,'2026'!$B:$B,0)),0)</f>
        <v>0.50800000000000001</v>
      </c>
      <c r="AR363" s="326">
        <f>AQ363*MoM!AV363/100*$A363</f>
        <v>0.5157216</v>
      </c>
      <c r="AS363" s="326">
        <f>AR363*MoM!AW363/100*$A363</f>
        <v>0.52144610976000005</v>
      </c>
      <c r="AT363" s="326">
        <f>AS363*MoM!AX363/100*$A363</f>
        <v>0.52947637985030416</v>
      </c>
      <c r="AU363" s="326">
        <f>AT363*MoM!AY363/100*$A363</f>
        <v>0.53429461490694186</v>
      </c>
    </row>
    <row r="364" spans="1:47" ht="15.75" x14ac:dyDescent="0.45">
      <c r="A364" s="326">
        <f>IF(ToSep25!AZ364=0,0,1)</f>
        <v>1</v>
      </c>
      <c r="B364" s="219" t="s">
        <v>365</v>
      </c>
      <c r="C364" s="275" t="s">
        <v>366</v>
      </c>
      <c r="D364" s="275" t="s">
        <v>366</v>
      </c>
      <c r="E364" s="275" t="s">
        <v>366</v>
      </c>
      <c r="F364" s="219" t="s">
        <v>365</v>
      </c>
      <c r="G364" s="327">
        <f>IF($A364=1,INDEX('2023'!$C:$C,MATCH(Веса!$C364,'2023'!$B:$B,0)),0)</f>
        <v>0.55200000000000005</v>
      </c>
      <c r="H364" s="326">
        <f>G364*MoM!L364/100*$A364</f>
        <v>0.5543184000000001</v>
      </c>
      <c r="I364" s="326">
        <f>H364*MoM!M364/100*$A364</f>
        <v>0.55775517408000008</v>
      </c>
      <c r="J364" s="326">
        <f>I364*MoM!N364/100*$A364</f>
        <v>0.56149213374633611</v>
      </c>
      <c r="K364" s="326">
        <f>J364*MoM!O364/100*$A364</f>
        <v>0.5626151180138288</v>
      </c>
      <c r="L364" s="326">
        <f>K364*MoM!P364/100*$A364</f>
        <v>0.56407791732066481</v>
      </c>
      <c r="M364" s="326">
        <f>L364*MoM!Q364/100*$A364</f>
        <v>0.56960588091040731</v>
      </c>
      <c r="N364" s="326">
        <f>M364*MoM!R364/100*$A364</f>
        <v>0.57256783149114143</v>
      </c>
      <c r="O364" s="326">
        <f>N364*MoM!S364/100*$A364</f>
        <v>0.5769193470104742</v>
      </c>
      <c r="P364" s="326">
        <f>O364*MoM!T364/100*$A364</f>
        <v>0.58147700985185702</v>
      </c>
      <c r="Q364" s="326">
        <f>P364*MoM!U364/100*$A364</f>
        <v>0.58787325696022741</v>
      </c>
      <c r="R364" s="326">
        <f>Q364*MoM!V364/100*$A364</f>
        <v>0.59351684022704554</v>
      </c>
      <c r="S364" s="327">
        <f>IF($A364=1,INDEX('2024'!$B:$B,MATCH(Веса!D364,'2024'!$A:$A,0)),0)</f>
        <v>0.65600000000000003</v>
      </c>
      <c r="T364" s="326">
        <f>S364*MoM!X364/100*$A364</f>
        <v>0.66164159999999994</v>
      </c>
      <c r="U364" s="326">
        <f>T364*MoM!Y364/100*$A364</f>
        <v>0.66627309119999989</v>
      </c>
      <c r="V364" s="326">
        <f>U364*MoM!Z364/100*$A364</f>
        <v>0.67020410243807982</v>
      </c>
      <c r="W364" s="326">
        <f>V364*MoM!AA364/100*$A364</f>
        <v>0.67784442920587396</v>
      </c>
      <c r="X364" s="326">
        <f>W364*MoM!AB364/100*$A364</f>
        <v>0.68265712465323558</v>
      </c>
      <c r="Y364" s="326">
        <f>X364*MoM!AC364/100*$A364</f>
        <v>0.68770878737566943</v>
      </c>
      <c r="Z364" s="326">
        <f>Y364*MoM!AD364/100*$A364</f>
        <v>0.69073470604012233</v>
      </c>
      <c r="AA364" s="326">
        <f>Z364*MoM!AE364/100*$A364</f>
        <v>0.69446467345273899</v>
      </c>
      <c r="AB364" s="326">
        <f>AA364*MoM!AF364/100*$A364</f>
        <v>0.69918703323221765</v>
      </c>
      <c r="AC364" s="326">
        <f>AB364*MoM!AG364/100*$A364</f>
        <v>0.70869597688417585</v>
      </c>
      <c r="AD364" s="326">
        <f>AC364*MoM!AH364/100*$A364</f>
        <v>0.71450728389462614</v>
      </c>
      <c r="AE364" s="327">
        <f>IF($A364=1,INDEX('2025'!$C:$C,MATCH(Веса!$E364,'2025'!$B:$B,0)),0)</f>
        <v>0.61899999999999999</v>
      </c>
      <c r="AF364" s="326">
        <f>AE364*MoM!AJ364/100*$A364</f>
        <v>0.62568519999999994</v>
      </c>
      <c r="AG364" s="326">
        <f>AF364*MoM!AK364/100*$A364</f>
        <v>0.63075325011999994</v>
      </c>
      <c r="AH364" s="326">
        <f>AG364*MoM!AL364/100*$A364</f>
        <v>0.63630387872105598</v>
      </c>
      <c r="AI364" s="326">
        <f>AH364*MoM!AM364/100*$A364</f>
        <v>0.63973991966614974</v>
      </c>
      <c r="AJ364" s="326">
        <f>AI364*MoM!AN364/100*$A364</f>
        <v>0.64332246321628017</v>
      </c>
      <c r="AK364" s="326">
        <f>AJ364*MoM!AO364/100*$A364</f>
        <v>0.6481473816904022</v>
      </c>
      <c r="AL364" s="326">
        <f>AK364*MoM!AP364/100*$A364</f>
        <v>0.65119367438434705</v>
      </c>
      <c r="AM364" s="326">
        <f>AL364*MoM!AQ364/100*$A364</f>
        <v>0.65718465618868305</v>
      </c>
      <c r="AN364" s="326">
        <f>AM364*MoM!AR364/100*$A364</f>
        <v>0.66119348259143407</v>
      </c>
      <c r="AO364" s="326">
        <f>AN364*MoM!AS364/100*$A364</f>
        <v>0.66701198523823857</v>
      </c>
      <c r="AP364" s="326">
        <f>AO364*MoM!AT364/100*$A364</f>
        <v>0.67334859909800182</v>
      </c>
      <c r="AQ364" s="327">
        <f>IF($A364=1,INDEX('2026'!$C:$C, MATCH(Веса!$F364,'2026'!$B:$B,0)),0)</f>
        <v>0.65800000000000003</v>
      </c>
      <c r="AR364" s="326">
        <f>AQ364*MoM!AV364/100*$A364</f>
        <v>0.66754100000000005</v>
      </c>
      <c r="AS364" s="326">
        <f>AR364*MoM!AW364/100*$A364</f>
        <v>0.67234729520000003</v>
      </c>
      <c r="AT364" s="326">
        <f>AS364*MoM!AX364/100*$A364</f>
        <v>0.68115504476712008</v>
      </c>
      <c r="AU364" s="326">
        <f>AT364*MoM!AY364/100*$A364</f>
        <v>0.68524197503572282</v>
      </c>
    </row>
    <row r="365" spans="1:47" x14ac:dyDescent="0.45">
      <c r="A365" s="326">
        <f>IF(ToSep25!AZ365=0,0,1)</f>
        <v>1</v>
      </c>
      <c r="B365" s="202" t="s">
        <v>367</v>
      </c>
      <c r="C365" s="202" t="s">
        <v>367</v>
      </c>
      <c r="D365" s="202" t="s">
        <v>367</v>
      </c>
      <c r="E365" s="202" t="s">
        <v>367</v>
      </c>
      <c r="F365" s="202" t="s">
        <v>367</v>
      </c>
      <c r="G365" s="327">
        <f>IF($A365=1,INDEX('2023'!$C:$C,MATCH(Веса!$C365,'2023'!$B:$B,0)),0)</f>
        <v>0.14699999999999999</v>
      </c>
      <c r="H365" s="326">
        <f>G365*MoM!L365/100*$A365</f>
        <v>0.14904329999999999</v>
      </c>
      <c r="I365" s="326">
        <f>H365*MoM!M365/100*$A365</f>
        <v>0.14987794248</v>
      </c>
      <c r="J365" s="326">
        <f>I365*MoM!N365/100*$A365</f>
        <v>0.150282612924696</v>
      </c>
      <c r="K365" s="326">
        <f>J365*MoM!O365/100*$A365</f>
        <v>0.15068837597959267</v>
      </c>
      <c r="L365" s="326">
        <f>K365*MoM!P365/100*$A365</f>
        <v>0.15105002808194368</v>
      </c>
      <c r="M365" s="326">
        <f>L365*MoM!Q365/100*$A365</f>
        <v>0.15138233814372395</v>
      </c>
      <c r="N365" s="326">
        <f>M365*MoM!R365/100*$A365</f>
        <v>0.15163968811856829</v>
      </c>
      <c r="O365" s="326">
        <f>N365*MoM!S365/100*$A365</f>
        <v>0.15182165574431059</v>
      </c>
      <c r="P365" s="326">
        <f>O365*MoM!T365/100*$A365</f>
        <v>0.15203420606235263</v>
      </c>
      <c r="Q365" s="326">
        <f>P365*MoM!U365/100*$A365</f>
        <v>0.15238388473629605</v>
      </c>
      <c r="R365" s="326">
        <f>Q365*MoM!V365/100*$A365</f>
        <v>0.15412106102228981</v>
      </c>
      <c r="S365" s="327">
        <f>IF($A365=1,INDEX('2024'!$B:$B,MATCH(Веса!D365,'2024'!$A:$A,0)),0)</f>
        <v>0.17499999999999999</v>
      </c>
      <c r="T365" s="326">
        <f>S365*MoM!X365/100*$A365</f>
        <v>0.17606749999999999</v>
      </c>
      <c r="U365" s="326">
        <f>T365*MoM!Y365/100*$A365</f>
        <v>0.17693023075</v>
      </c>
      <c r="V365" s="326">
        <f>U365*MoM!Z365/100*$A365</f>
        <v>0.17754948655762498</v>
      </c>
      <c r="W365" s="326">
        <f>V365*MoM!AA365/100*$A365</f>
        <v>0.17838396914444579</v>
      </c>
      <c r="X365" s="326">
        <f>W365*MoM!AB365/100*$A365</f>
        <v>0.17965049532537133</v>
      </c>
      <c r="Y365" s="326">
        <f>X365*MoM!AC365/100*$A365</f>
        <v>0.17995590116742449</v>
      </c>
      <c r="Z365" s="326">
        <f>Y365*MoM!AD365/100*$A365</f>
        <v>0.18018984383894213</v>
      </c>
      <c r="AA365" s="326">
        <f>Z365*MoM!AE365/100*$A365</f>
        <v>0.18085654626114622</v>
      </c>
      <c r="AB365" s="326">
        <f>AA365*MoM!AF365/100*$A365</f>
        <v>0.18188742857483475</v>
      </c>
      <c r="AC365" s="326">
        <f>AB365*MoM!AG365/100*$A365</f>
        <v>0.1830696968605712</v>
      </c>
      <c r="AD365" s="326">
        <f>AC365*MoM!AH365/100*$A365</f>
        <v>0.18413150110236251</v>
      </c>
      <c r="AE365" s="327">
        <f>IF($A365=1,INDEX('2025'!$C:$C,MATCH(Веса!$E365,'2025'!$B:$B,0)),0)</f>
        <v>0.151</v>
      </c>
      <c r="AF365" s="326">
        <f>AE365*MoM!AJ365/100*$A365</f>
        <v>0.15338579999999999</v>
      </c>
      <c r="AG365" s="326">
        <f>AF365*MoM!AK365/100*$A365</f>
        <v>0.15510372096</v>
      </c>
      <c r="AH365" s="326">
        <f>AG365*MoM!AL365/100*$A365</f>
        <v>0.155786177332224</v>
      </c>
      <c r="AI365" s="326">
        <f>AH365*MoM!AM365/100*$A365</f>
        <v>0.15734403910554623</v>
      </c>
      <c r="AJ365" s="326">
        <f>AI365*MoM!AN365/100*$A365</f>
        <v>0.15805208728152118</v>
      </c>
      <c r="AK365" s="326">
        <f>AJ365*MoM!AO365/100*$A365</f>
        <v>0.15901620501393846</v>
      </c>
      <c r="AL365" s="326">
        <f>AK365*MoM!AP365/100*$A365</f>
        <v>0.15939784390597189</v>
      </c>
      <c r="AM365" s="326">
        <f>AL365*MoM!AQ365/100*$A365</f>
        <v>0.16009919441915815</v>
      </c>
      <c r="AN365" s="326">
        <f>AM365*MoM!AR365/100*$A365</f>
        <v>0.16054747216353182</v>
      </c>
      <c r="AO365" s="326">
        <f>AN365*MoM!AS365/100*$A365</f>
        <v>0.16130204528270042</v>
      </c>
      <c r="AP365" s="326">
        <f>AO365*MoM!AT365/100*$A365</f>
        <v>0.16199564407741604</v>
      </c>
      <c r="AQ365" s="327">
        <f>IF($A365=1,INDEX('2026'!$C:$C, MATCH(Веса!$F365,'2026'!$B:$B,0)),0)</f>
        <v>0.14099999999999999</v>
      </c>
      <c r="AR365" s="326">
        <f>AQ365*MoM!AV365/100*$A365</f>
        <v>0.14274839999999997</v>
      </c>
      <c r="AS365" s="326">
        <f>AR365*MoM!AW365/100*$A365</f>
        <v>0.14321946971999996</v>
      </c>
      <c r="AT365" s="326">
        <f>AS365*MoM!AX365/100*$A365</f>
        <v>0.14369209397007596</v>
      </c>
      <c r="AU365" s="326">
        <f>AT365*MoM!AY365/100*$A365</f>
        <v>0.14481289230304256</v>
      </c>
    </row>
    <row r="366" spans="1:47" ht="26.25" x14ac:dyDescent="0.45">
      <c r="A366" s="326">
        <f>IF(ToSep25!AZ366=0,0,1)</f>
        <v>1</v>
      </c>
      <c r="B366" s="202" t="s">
        <v>368</v>
      </c>
      <c r="C366" s="202" t="s">
        <v>368</v>
      </c>
      <c r="D366" s="202" t="s">
        <v>368</v>
      </c>
      <c r="E366" s="202" t="s">
        <v>368</v>
      </c>
      <c r="F366" s="202" t="s">
        <v>368</v>
      </c>
      <c r="G366" s="327">
        <f>IF($A366=1,INDEX('2023'!$C:$C,MATCH(Веса!$C366,'2023'!$B:$B,0)),0)</f>
        <v>0.25800000000000001</v>
      </c>
      <c r="H366" s="326">
        <f>G366*MoM!L366/100*$A366</f>
        <v>0.25970280000000001</v>
      </c>
      <c r="I366" s="326">
        <f>H366*MoM!M366/100*$A366</f>
        <v>0.26081952204000003</v>
      </c>
      <c r="J366" s="326">
        <f>I366*MoM!N366/100*$A366</f>
        <v>0.26168022646273204</v>
      </c>
      <c r="K366" s="326">
        <f>J366*MoM!O366/100*$A366</f>
        <v>0.26623346240318357</v>
      </c>
      <c r="L366" s="326">
        <f>K366*MoM!P366/100*$A366</f>
        <v>0.26767112310016078</v>
      </c>
      <c r="M366" s="326">
        <f>L366*MoM!Q366/100*$A366</f>
        <v>0.27208769663131344</v>
      </c>
      <c r="N366" s="326">
        <f>M366*MoM!R366/100*$A366</f>
        <v>0.27372022281110131</v>
      </c>
      <c r="O366" s="326">
        <f>N366*MoM!S366/100*$A366</f>
        <v>0.2755815203262168</v>
      </c>
      <c r="P366" s="326">
        <f>O366*MoM!T366/100*$A366</f>
        <v>0.27673896271158693</v>
      </c>
      <c r="Q366" s="326">
        <f>P366*MoM!U366/100*$A366</f>
        <v>0.27831637479904292</v>
      </c>
      <c r="R366" s="326">
        <f>Q366*MoM!V366/100*$A366</f>
        <v>0.28276943679582761</v>
      </c>
      <c r="S366" s="327">
        <f>IF($A366=1,INDEX('2024'!$B:$B,MATCH(Веса!D366,'2024'!$A:$A,0)),0)</f>
        <v>0.20699999999999999</v>
      </c>
      <c r="T366" s="326">
        <f>S366*MoM!X366/100*$A366</f>
        <v>0.20786939999999998</v>
      </c>
      <c r="U366" s="326">
        <f>T366*MoM!Y366/100*$A366</f>
        <v>0.20886717311999997</v>
      </c>
      <c r="V366" s="326">
        <f>U366*MoM!Z366/100*$A366</f>
        <v>0.20947288792204799</v>
      </c>
      <c r="W366" s="326">
        <f>V366*MoM!AA366/100*$A366</f>
        <v>0.2104574104952816</v>
      </c>
      <c r="X366" s="326">
        <f>W366*MoM!AB366/100*$A366</f>
        <v>0.21140446884251038</v>
      </c>
      <c r="Y366" s="326">
        <f>X366*MoM!AC366/100*$A366</f>
        <v>0.21275745744310245</v>
      </c>
      <c r="Z366" s="326">
        <f>Y366*MoM!AD366/100*$A366</f>
        <v>0.21333190257819884</v>
      </c>
      <c r="AA366" s="326">
        <f>Z366*MoM!AE366/100*$A366</f>
        <v>0.21407856423722252</v>
      </c>
      <c r="AB366" s="326">
        <f>AA366*MoM!AF366/100*$A366</f>
        <v>0.21838154337839072</v>
      </c>
      <c r="AC366" s="326">
        <f>AB366*MoM!AG366/100*$A366</f>
        <v>0.21945161294094484</v>
      </c>
      <c r="AD366" s="326">
        <f>AC366*MoM!AH366/100*$A366</f>
        <v>0.22151445810258971</v>
      </c>
      <c r="AE366" s="327">
        <f>IF($A366=1,INDEX('2025'!$C:$C,MATCH(Веса!$E366,'2025'!$B:$B,0)),0)</f>
        <v>0.251</v>
      </c>
      <c r="AF366" s="326">
        <f>AE366*MoM!AJ366/100*$A366</f>
        <v>0.25285740000000001</v>
      </c>
      <c r="AG366" s="326">
        <f>AF366*MoM!AK366/100*$A366</f>
        <v>0.25495611641999999</v>
      </c>
      <c r="AH366" s="326">
        <f>AG366*MoM!AL366/100*$A366</f>
        <v>0.25605242772060599</v>
      </c>
      <c r="AI366" s="326">
        <f>AH366*MoM!AM366/100*$A366</f>
        <v>0.2570766374314884</v>
      </c>
      <c r="AJ366" s="326">
        <f>AI366*MoM!AN366/100*$A366</f>
        <v>0.25972452679703273</v>
      </c>
      <c r="AK366" s="326">
        <f>AJ366*MoM!AO366/100*$A366</f>
        <v>0.26107509433637732</v>
      </c>
      <c r="AL366" s="326">
        <f>AK366*MoM!AP366/100*$A366</f>
        <v>0.26256322237409468</v>
      </c>
      <c r="AM366" s="326">
        <f>AL366*MoM!AQ366/100*$A366</f>
        <v>0.26784074314381401</v>
      </c>
      <c r="AN366" s="326">
        <f>AM366*MoM!AR366/100*$A366</f>
        <v>0.26875140167050299</v>
      </c>
      <c r="AO366" s="326">
        <f>AN366*MoM!AS366/100*$A366</f>
        <v>0.27146579082737504</v>
      </c>
      <c r="AP366" s="326">
        <f>AO366*MoM!AT366/100*$A366</f>
        <v>0.27738374506741187</v>
      </c>
      <c r="AQ366" s="327">
        <f>IF($A366=1,INDEX('2026'!$C:$C, MATCH(Веса!$F366,'2026'!$B:$B,0)),0)</f>
        <v>0.29699999999999999</v>
      </c>
      <c r="AR366" s="326">
        <f>AQ366*MoM!AV366/100*$A366</f>
        <v>0.30044519999999997</v>
      </c>
      <c r="AS366" s="326">
        <f>AR366*MoM!AW366/100*$A366</f>
        <v>0.30149675819999994</v>
      </c>
      <c r="AT366" s="326">
        <f>AS366*MoM!AX366/100*$A366</f>
        <v>0.30559711411151996</v>
      </c>
      <c r="AU366" s="326">
        <f>AT366*MoM!AY366/100*$A366</f>
        <v>0.30883644352110212</v>
      </c>
    </row>
    <row r="367" spans="1:47" ht="47.25" x14ac:dyDescent="0.45">
      <c r="A367" s="326">
        <f>IF(ToSep25!AZ367=0,0,1)</f>
        <v>1</v>
      </c>
      <c r="B367" s="219" t="s">
        <v>369</v>
      </c>
      <c r="C367" s="275" t="s">
        <v>370</v>
      </c>
      <c r="D367" s="275" t="s">
        <v>370</v>
      </c>
      <c r="E367" s="275" t="s">
        <v>370</v>
      </c>
      <c r="F367" s="219" t="s">
        <v>369</v>
      </c>
      <c r="G367" s="327">
        <f>IF($A367=1,INDEX('2023'!$C:$C,MATCH(Веса!$C367,'2023'!$B:$B,0)),0)</f>
        <v>8.2000000000000003E-2</v>
      </c>
      <c r="H367" s="326">
        <f>G367*MoM!L367/100*$A367</f>
        <v>8.2385399999999998E-2</v>
      </c>
      <c r="I367" s="326">
        <f>H367*MoM!M367/100*$A367</f>
        <v>8.2492501019999998E-2</v>
      </c>
      <c r="J367" s="326">
        <f>I367*MoM!N367/100*$A367</f>
        <v>8.3655645284381991E-2</v>
      </c>
      <c r="K367" s="326">
        <f>J367*MoM!O367/100*$A367</f>
        <v>8.3689107542495741E-2</v>
      </c>
      <c r="L367" s="326">
        <f>K367*MoM!P367/100*$A367</f>
        <v>8.3797903382300976E-2</v>
      </c>
      <c r="M367" s="326">
        <f>L367*MoM!Q367/100*$A367</f>
        <v>8.4133094995830188E-2</v>
      </c>
      <c r="N367" s="326">
        <f>M367*MoM!R367/100*$A367</f>
        <v>8.4402320899816849E-2</v>
      </c>
      <c r="O367" s="326">
        <f>N367*MoM!S367/100*$A367</f>
        <v>8.5735877570033953E-2</v>
      </c>
      <c r="P367" s="326">
        <f>O367*MoM!T367/100*$A367</f>
        <v>8.6533221231435267E-2</v>
      </c>
      <c r="Q367" s="326">
        <f>P367*MoM!U367/100*$A367</f>
        <v>8.7666806429567076E-2</v>
      </c>
      <c r="R367" s="326">
        <f>Q367*MoM!V367/100*$A367</f>
        <v>8.8710041426078926E-2</v>
      </c>
      <c r="S367" s="327">
        <f>IF($A367=1,INDEX('2024'!$B:$B,MATCH(Веса!D367,'2024'!$A:$A,0)),0)</f>
        <v>7.1999999999999995E-2</v>
      </c>
      <c r="T367" s="326">
        <f>S367*MoM!X367/100*$A367</f>
        <v>7.3835999999999999E-2</v>
      </c>
      <c r="U367" s="326">
        <f>T367*MoM!Y367/100*$A367</f>
        <v>7.4485756799999997E-2</v>
      </c>
      <c r="V367" s="326">
        <f>U367*MoM!Z367/100*$A367</f>
        <v>7.5081642854399999E-2</v>
      </c>
      <c r="W367" s="326">
        <f>V367*MoM!AA367/100*$A367</f>
        <v>7.5547149040097281E-2</v>
      </c>
      <c r="X367" s="326">
        <f>W367*MoM!AB367/100*$A367</f>
        <v>7.6083533798281963E-2</v>
      </c>
      <c r="Y367" s="326">
        <f>X367*MoM!AC367/100*$A367</f>
        <v>7.7772588248603822E-2</v>
      </c>
      <c r="Z367" s="326">
        <f>Y367*MoM!AD367/100*$A367</f>
        <v>7.8456987025191535E-2</v>
      </c>
      <c r="AA367" s="326">
        <f>Z367*MoM!AE367/100*$A367</f>
        <v>7.921801979933589E-2</v>
      </c>
      <c r="AB367" s="326">
        <f>AA367*MoM!AF367/100*$A367</f>
        <v>7.9598266294372708E-2</v>
      </c>
      <c r="AC367" s="326">
        <f>AB367*MoM!AG367/100*$A367</f>
        <v>8.1054914567559727E-2</v>
      </c>
      <c r="AD367" s="326">
        <f>AC367*MoM!AH367/100*$A367</f>
        <v>8.1833041747408297E-2</v>
      </c>
      <c r="AE367" s="327">
        <f>IF($A367=1,INDEX('2025'!$C:$C,MATCH(Веса!$E367,'2025'!$B:$B,0)),0)</f>
        <v>6.4000000000000001E-2</v>
      </c>
      <c r="AF367" s="326">
        <f>AE367*MoM!AJ367/100*$A367</f>
        <v>6.5331200000000006E-2</v>
      </c>
      <c r="AG367" s="326">
        <f>AF367*MoM!AK367/100*$A367</f>
        <v>6.5768919040000012E-2</v>
      </c>
      <c r="AH367" s="326">
        <f>AG367*MoM!AL367/100*$A367</f>
        <v>6.7413142016000016E-2</v>
      </c>
      <c r="AI367" s="326">
        <f>AH367*MoM!AM367/100*$A367</f>
        <v>6.7817620868096007E-2</v>
      </c>
      <c r="AJ367" s="326">
        <f>AI367*MoM!AN367/100*$A367</f>
        <v>6.8122800162002436E-2</v>
      </c>
      <c r="AK367" s="326">
        <f>AJ367*MoM!AO367/100*$A367</f>
        <v>6.8824465003671065E-2</v>
      </c>
      <c r="AL367" s="326">
        <f>AK367*MoM!AP367/100*$A367</f>
        <v>6.8948349040677676E-2</v>
      </c>
      <c r="AM367" s="326">
        <f>AL367*MoM!AQ367/100*$A367</f>
        <v>6.9782624064069876E-2</v>
      </c>
      <c r="AN367" s="326">
        <f>AM367*MoM!AR367/100*$A367</f>
        <v>7.0871232999469361E-2</v>
      </c>
      <c r="AO367" s="326">
        <f>AN367*MoM!AS367/100*$A367</f>
        <v>7.1757123411962734E-2</v>
      </c>
      <c r="AP367" s="326">
        <f>AO367*MoM!AT367/100*$A367</f>
        <v>7.2388586097987997E-2</v>
      </c>
      <c r="AQ367" s="327">
        <f>IF($A367=1,INDEX('2026'!$C:$C, MATCH(Веса!$F367,'2026'!$B:$B,0)),0)</f>
        <v>0.06</v>
      </c>
      <c r="AR367" s="326">
        <f>AQ367*MoM!AV367/100*$A367</f>
        <v>6.0648000000000001E-2</v>
      </c>
      <c r="AS367" s="326">
        <f>AR367*MoM!AW367/100*$A367</f>
        <v>6.0981563999999995E-2</v>
      </c>
      <c r="AT367" s="326">
        <f>AS367*MoM!AX367/100*$A367</f>
        <v>6.1353551540399988E-2</v>
      </c>
      <c r="AU367" s="326">
        <f>AT367*MoM!AY367/100*$A367</f>
        <v>6.232907300989235E-2</v>
      </c>
    </row>
    <row r="368" spans="1:47" ht="31.5" x14ac:dyDescent="0.5">
      <c r="A368" s="326">
        <f>IF(ToSep25!AZ368=0,0,1)</f>
        <v>1</v>
      </c>
      <c r="B368" s="202" t="s">
        <v>371</v>
      </c>
      <c r="C368" s="280" t="s">
        <v>464</v>
      </c>
      <c r="D368" s="284" t="s">
        <v>371</v>
      </c>
      <c r="E368" s="284" t="s">
        <v>371</v>
      </c>
      <c r="F368" s="202" t="s">
        <v>371</v>
      </c>
      <c r="G368" s="327">
        <f>IF($A368=1,INDEX('2023'!$C:$C,MATCH(Веса!$C368,'2023'!$B:$B,0)),0)</f>
        <v>0.105</v>
      </c>
      <c r="H368" s="326">
        <f>G368*MoM!L368/100*$A368</f>
        <v>0.107226</v>
      </c>
      <c r="I368" s="326">
        <f>H368*MoM!M368/100*$A368</f>
        <v>0.10841620860000001</v>
      </c>
      <c r="J368" s="326">
        <f>I368*MoM!N368/100*$A368</f>
        <v>0.10896913126386001</v>
      </c>
      <c r="K368" s="326">
        <f>J368*MoM!O368/100*$A368</f>
        <v>0.1092960386576516</v>
      </c>
      <c r="L368" s="326">
        <f>K368*MoM!P368/100*$A368</f>
        <v>0.1099846037011948</v>
      </c>
      <c r="M368" s="326">
        <f>L368*MoM!Q368/100*$A368</f>
        <v>0.11115044050042747</v>
      </c>
      <c r="N368" s="326">
        <f>M368*MoM!R368/100*$A368</f>
        <v>0.11237309534593215</v>
      </c>
      <c r="O368" s="326">
        <f>N368*MoM!S368/100*$A368</f>
        <v>0.11340692782311473</v>
      </c>
      <c r="P368" s="326">
        <f>O368*MoM!T368/100*$A368</f>
        <v>0.11430284255291735</v>
      </c>
      <c r="Q368" s="326">
        <f>P368*MoM!U368/100*$A368</f>
        <v>0.116051676043977</v>
      </c>
      <c r="R368" s="326">
        <f>Q368*MoM!V368/100*$A368</f>
        <v>0.11756034783254869</v>
      </c>
      <c r="S368" s="327">
        <f>IF($A368=1,INDEX('2024'!$B:$B,MATCH(Веса!D368,'2024'!$A:$A,0)),0)</f>
        <v>0.107</v>
      </c>
      <c r="T368" s="326">
        <f>S368*MoM!X368/100*$A368</f>
        <v>0.10857289999999999</v>
      </c>
      <c r="U368" s="326">
        <f>T368*MoM!Y368/100*$A368</f>
        <v>0.10903976346999998</v>
      </c>
      <c r="V368" s="326">
        <f>U368*MoM!Z368/100*$A368</f>
        <v>0.10948682650022698</v>
      </c>
      <c r="W368" s="326">
        <f>V368*MoM!AA368/100*$A368</f>
        <v>0.11048315662137904</v>
      </c>
      <c r="X368" s="326">
        <f>W368*MoM!AB368/100*$A368</f>
        <v>0.11242766017791532</v>
      </c>
      <c r="Y368" s="326">
        <f>X368*MoM!AC368/100*$A368</f>
        <v>0.11383300593013926</v>
      </c>
      <c r="Z368" s="326">
        <f>Y368*MoM!AD368/100*$A368</f>
        <v>0.11458430376927817</v>
      </c>
      <c r="AA368" s="326">
        <f>Z368*MoM!AE368/100*$A368</f>
        <v>0.11621140088280192</v>
      </c>
      <c r="AB368" s="326">
        <f>AA368*MoM!AF368/100*$A368</f>
        <v>0.11753621085286586</v>
      </c>
      <c r="AC368" s="326">
        <f>AB368*MoM!AG368/100*$A368</f>
        <v>0.11807687742278905</v>
      </c>
      <c r="AD368" s="326">
        <f>AC368*MoM!AH368/100*$A368</f>
        <v>0.11913956931959416</v>
      </c>
      <c r="AE368" s="327">
        <f>IF($A368=1,INDEX('2025'!$C:$C,MATCH(Веса!$E368,'2025'!$B:$B,0)),0)</f>
        <v>0.112</v>
      </c>
      <c r="AF368" s="326">
        <f>AE368*MoM!AJ368/100*$A368</f>
        <v>0.11551680000000002</v>
      </c>
      <c r="AG368" s="326">
        <f>AF368*MoM!AK368/100*$A368</f>
        <v>0.11616369408000002</v>
      </c>
      <c r="AH368" s="326">
        <f>AG368*MoM!AL368/100*$A368</f>
        <v>0.11648895242342401</v>
      </c>
      <c r="AI368" s="326">
        <f>AH368*MoM!AM368/100*$A368</f>
        <v>0.11785187316677809</v>
      </c>
      <c r="AJ368" s="326">
        <f>AI368*MoM!AN368/100*$A368</f>
        <v>0.11905396227307921</v>
      </c>
      <c r="AK368" s="326">
        <f>AJ368*MoM!AO368/100*$A368</f>
        <v>0.12103025804681232</v>
      </c>
      <c r="AL368" s="326">
        <f>AK368*MoM!AP368/100*$A368</f>
        <v>0.12218004549825703</v>
      </c>
      <c r="AM368" s="326">
        <f>AL368*MoM!AQ368/100*$A368</f>
        <v>0.12274207370754901</v>
      </c>
      <c r="AN368" s="326">
        <f>AM368*MoM!AR368/100*$A368</f>
        <v>0.12325759041712071</v>
      </c>
      <c r="AO368" s="326">
        <f>AN368*MoM!AS368/100*$A368</f>
        <v>0.12412039355004056</v>
      </c>
      <c r="AP368" s="326">
        <f>AO368*MoM!AT368/100*$A368</f>
        <v>0.12589531517780617</v>
      </c>
      <c r="AQ368" s="327">
        <f>IF($A368=1,INDEX('2026'!$C:$C, MATCH(Веса!$F368,'2026'!$B:$B,0)),0)</f>
        <v>0.111</v>
      </c>
      <c r="AR368" s="326">
        <f>AQ368*MoM!AV368/100*$A368</f>
        <v>0.1150515</v>
      </c>
      <c r="AS368" s="326">
        <f>AR368*MoM!AW368/100*$A368</f>
        <v>0.11699587035</v>
      </c>
      <c r="AT368" s="326">
        <f>AS368*MoM!AX368/100*$A368</f>
        <v>0.117569150114715</v>
      </c>
      <c r="AU368" s="326">
        <f>AT368*MoM!AY368/100*$A368</f>
        <v>0.11878011236089657</v>
      </c>
    </row>
    <row r="369" spans="1:47" x14ac:dyDescent="0.45">
      <c r="A369" s="326">
        <f>IF(ToSep25!AZ369=0,0,1)</f>
        <v>1</v>
      </c>
      <c r="B369" s="202" t="s">
        <v>372</v>
      </c>
      <c r="C369" s="202" t="s">
        <v>372</v>
      </c>
      <c r="D369" s="202" t="s">
        <v>372</v>
      </c>
      <c r="E369" s="202" t="s">
        <v>372</v>
      </c>
      <c r="F369" s="202" t="s">
        <v>372</v>
      </c>
      <c r="G369" s="327">
        <f>IF($A369=1,INDEX('2023'!$C:$C,MATCH(Веса!$C369,'2023'!$B:$B,0)),0)</f>
        <v>0.16200000000000001</v>
      </c>
      <c r="H369" s="326">
        <f>G369*MoM!L369/100*$A369</f>
        <v>0.1649484</v>
      </c>
      <c r="I369" s="326">
        <f>H369*MoM!M369/100*$A369</f>
        <v>0.16615252332</v>
      </c>
      <c r="J369" s="326">
        <f>I369*MoM!N369/100*$A369</f>
        <v>0.16789712481485999</v>
      </c>
      <c r="K369" s="326">
        <f>J369*MoM!O369/100*$A369</f>
        <v>0.16824970877697118</v>
      </c>
      <c r="L369" s="326">
        <f>K369*MoM!P369/100*$A369</f>
        <v>0.16846843339838125</v>
      </c>
      <c r="M369" s="326">
        <f>L369*MoM!Q369/100*$A369</f>
        <v>0.16846843339838125</v>
      </c>
      <c r="N369" s="326">
        <f>M369*MoM!R369/100*$A369</f>
        <v>0.16897383869857638</v>
      </c>
      <c r="O369" s="326">
        <f>N369*MoM!S369/100*$A369</f>
        <v>0.17081565354039085</v>
      </c>
      <c r="P369" s="326">
        <f>O369*MoM!T369/100*$A369</f>
        <v>0.17170389493880087</v>
      </c>
      <c r="Q369" s="326">
        <f>P369*MoM!U369/100*$A369</f>
        <v>0.17304318531932353</v>
      </c>
      <c r="R369" s="326">
        <f>Q369*MoM!V369/100*$A369</f>
        <v>0.17577726764736884</v>
      </c>
      <c r="S369" s="327">
        <f>IF($A369=1,INDEX('2024'!$B:$B,MATCH(Веса!D369,'2024'!$A:$A,0)),0)</f>
        <v>0.14899999999999999</v>
      </c>
      <c r="T369" s="326">
        <f>S369*MoM!X369/100*$A369</f>
        <v>0.15090719999999999</v>
      </c>
      <c r="U369" s="326">
        <f>T369*MoM!Y369/100*$A369</f>
        <v>0.15122410511999998</v>
      </c>
      <c r="V369" s="326">
        <f>U369*MoM!Z369/100*$A369</f>
        <v>0.15137532922511998</v>
      </c>
      <c r="W369" s="326">
        <f>V369*MoM!AA369/100*$A369</f>
        <v>0.15257119432599844</v>
      </c>
      <c r="X369" s="326">
        <f>W369*MoM!AB369/100*$A369</f>
        <v>0.15418844898585404</v>
      </c>
      <c r="Y369" s="326">
        <f>X369*MoM!AC369/100*$A369</f>
        <v>0.15485145931649322</v>
      </c>
      <c r="Z369" s="326">
        <f>Y369*MoM!AD369/100*$A369</f>
        <v>0.15892405269651699</v>
      </c>
      <c r="AA369" s="326">
        <f>Z369*MoM!AE369/100*$A369</f>
        <v>0.15911476155975282</v>
      </c>
      <c r="AB369" s="326">
        <f>AA369*MoM!AF369/100*$A369</f>
        <v>0.16026038784298305</v>
      </c>
      <c r="AC369" s="326">
        <f>AB369*MoM!AG369/100*$A369</f>
        <v>0.16513230363340972</v>
      </c>
      <c r="AD369" s="326">
        <f>AC369*MoM!AH369/100*$A369</f>
        <v>0.16666803405720046</v>
      </c>
      <c r="AE369" s="327">
        <f>IF($A369=1,INDEX('2025'!$C:$C,MATCH(Веса!$E369,'2025'!$B:$B,0)),0)</f>
        <v>0.14299999999999999</v>
      </c>
      <c r="AF369" s="326">
        <f>AE369*MoM!AJ369/100*$A369</f>
        <v>0.14813369999999998</v>
      </c>
      <c r="AG369" s="326">
        <f>AF369*MoM!AK369/100*$A369</f>
        <v>0.15042977234999996</v>
      </c>
      <c r="AH369" s="326">
        <f>AG369*MoM!AL369/100*$A369</f>
        <v>0.15157303861985999</v>
      </c>
      <c r="AI369" s="326">
        <f>AH369*MoM!AM369/100*$A369</f>
        <v>0.15287656675199079</v>
      </c>
      <c r="AJ369" s="326">
        <f>AI369*MoM!AN369/100*$A369</f>
        <v>0.15353393598902434</v>
      </c>
      <c r="AK369" s="326">
        <f>AJ369*MoM!AO369/100*$A369</f>
        <v>0.15460867354094751</v>
      </c>
      <c r="AL369" s="326">
        <f>AK369*MoM!AP369/100*$A369</f>
        <v>0.1549024300206753</v>
      </c>
      <c r="AM369" s="326">
        <f>AL369*MoM!AQ369/100*$A369</f>
        <v>0.15614164946084069</v>
      </c>
      <c r="AN369" s="326">
        <f>AM369*MoM!AR369/100*$A369</f>
        <v>0.15667253106900755</v>
      </c>
      <c r="AO369" s="326">
        <f>AN369*MoM!AS369/100*$A369</f>
        <v>0.1598843179559222</v>
      </c>
      <c r="AP369" s="326">
        <f>AO369*MoM!AT369/100*$A369</f>
        <v>0.16431311356330125</v>
      </c>
      <c r="AQ369" s="327">
        <f>IF($A369=1,INDEX('2026'!$C:$C, MATCH(Веса!$F369,'2026'!$B:$B,0)),0)</f>
        <v>0.13500000000000001</v>
      </c>
      <c r="AR369" s="326">
        <f>AQ369*MoM!AV369/100*$A369</f>
        <v>0.139239</v>
      </c>
      <c r="AS369" s="326">
        <f>AR369*MoM!AW369/100*$A369</f>
        <v>0.13976810819999999</v>
      </c>
      <c r="AT369" s="326">
        <f>AS369*MoM!AX369/100*$A369</f>
        <v>0.14124965014692001</v>
      </c>
      <c r="AU369" s="326">
        <f>AT369*MoM!AY369/100*$A369</f>
        <v>0.14278927133352146</v>
      </c>
    </row>
    <row r="370" spans="1:47" x14ac:dyDescent="0.45">
      <c r="A370" s="326">
        <f>IF(ToSep25!AZ370=0,0,1)</f>
        <v>1</v>
      </c>
      <c r="B370" s="202" t="s">
        <v>373</v>
      </c>
      <c r="C370" s="202" t="s">
        <v>373</v>
      </c>
      <c r="D370" s="202" t="s">
        <v>373</v>
      </c>
      <c r="E370" s="202" t="s">
        <v>373</v>
      </c>
      <c r="F370" s="202" t="s">
        <v>373</v>
      </c>
      <c r="G370" s="327">
        <f>IF($A370=1,INDEX('2023'!$C:$C,MATCH(Веса!$C370,'2023'!$B:$B,0)),0)</f>
        <v>0.222</v>
      </c>
      <c r="H370" s="326">
        <f>G370*MoM!L370/100*$A370</f>
        <v>0.2223552</v>
      </c>
      <c r="I370" s="326">
        <f>H370*MoM!M370/100*$A370</f>
        <v>0.22328909184000001</v>
      </c>
      <c r="J370" s="326">
        <f>I370*MoM!N370/100*$A370</f>
        <v>0.22297648711142401</v>
      </c>
      <c r="K370" s="326">
        <f>J370*MoM!O370/100*$A370</f>
        <v>0.22469340606218197</v>
      </c>
      <c r="L370" s="326">
        <f>K370*MoM!P370/100*$A370</f>
        <v>0.22613144386097994</v>
      </c>
      <c r="M370" s="326">
        <f>L370*MoM!Q370/100*$A370</f>
        <v>0.23033748871679419</v>
      </c>
      <c r="N370" s="326">
        <f>M370*MoM!R370/100*$A370</f>
        <v>0.23904424579028902</v>
      </c>
      <c r="O370" s="326">
        <f>N370*MoM!S370/100*$A370</f>
        <v>0.24965781030337783</v>
      </c>
      <c r="P370" s="326">
        <f>O370*MoM!T370/100*$A370</f>
        <v>0.25440130869914201</v>
      </c>
      <c r="Q370" s="326">
        <f>P370*MoM!U370/100*$A370</f>
        <v>0.25908229277920625</v>
      </c>
      <c r="R370" s="326">
        <f>Q370*MoM!V370/100*$A370</f>
        <v>0.26382349873706573</v>
      </c>
      <c r="S370" s="327">
        <f>IF($A370=1,INDEX('2024'!$B:$B,MATCH(Веса!D370,'2024'!$A:$A,0)),0)</f>
        <v>0.27100000000000002</v>
      </c>
      <c r="T370" s="326">
        <f>S370*MoM!X370/100*$A370</f>
        <v>0.26650140000000005</v>
      </c>
      <c r="U370" s="326">
        <f>T370*MoM!Y370/100*$A370</f>
        <v>0.26522219328000007</v>
      </c>
      <c r="V370" s="326">
        <f>U370*MoM!Z370/100*$A370</f>
        <v>0.26317998239174406</v>
      </c>
      <c r="W370" s="326">
        <f>V370*MoM!AA370/100*$A370</f>
        <v>0.26781195008183878</v>
      </c>
      <c r="X370" s="326">
        <f>W370*MoM!AB370/100*$A370</f>
        <v>0.27051685077766535</v>
      </c>
      <c r="Y370" s="326">
        <f>X370*MoM!AC370/100*$A370</f>
        <v>0.27733387541726251</v>
      </c>
      <c r="Z370" s="326">
        <f>Y370*MoM!AD370/100*$A370</f>
        <v>0.28091148241014524</v>
      </c>
      <c r="AA370" s="326">
        <f>Z370*MoM!AE370/100*$A370</f>
        <v>0.29189512137238188</v>
      </c>
      <c r="AB370" s="326">
        <f>AA370*MoM!AF370/100*$A370</f>
        <v>0.29236215356657769</v>
      </c>
      <c r="AC370" s="326">
        <f>AB370*MoM!AG370/100*$A370</f>
        <v>0.30247788407998127</v>
      </c>
      <c r="AD370" s="326">
        <f>AC370*MoM!AH370/100*$A370</f>
        <v>0.30901140637610885</v>
      </c>
      <c r="AE370" s="327">
        <f>IF($A370=1,INDEX('2025'!$C:$C,MATCH(Веса!$E370,'2025'!$B:$B,0)),0)</f>
        <v>0.28100000000000003</v>
      </c>
      <c r="AF370" s="326">
        <f>AE370*MoM!AJ370/100*$A370</f>
        <v>0.27588580000000001</v>
      </c>
      <c r="AG370" s="326">
        <f>AF370*MoM!AK370/100*$A370</f>
        <v>0.27467190248000001</v>
      </c>
      <c r="AH370" s="326">
        <f>AG370*MoM!AL370/100*$A370</f>
        <v>0.27288653511388</v>
      </c>
      <c r="AI370" s="326">
        <f>AH370*MoM!AM370/100*$A370</f>
        <v>0.28033633752248893</v>
      </c>
      <c r="AJ370" s="326">
        <f>AI370*MoM!AN370/100*$A370</f>
        <v>0.2834480708689886</v>
      </c>
      <c r="AK370" s="326">
        <f>AJ370*MoM!AO370/100*$A370</f>
        <v>0.2859707586997226</v>
      </c>
      <c r="AL370" s="326">
        <f>AK370*MoM!AP370/100*$A370</f>
        <v>0.28925942242476943</v>
      </c>
      <c r="AM370" s="326">
        <f>AL370*MoM!AQ370/100*$A370</f>
        <v>0.29310657274301888</v>
      </c>
      <c r="AN370" s="326">
        <f>AM370*MoM!AR370/100*$A370</f>
        <v>0.29140655462110937</v>
      </c>
      <c r="AO370" s="326">
        <f>AN370*MoM!AS370/100*$A370</f>
        <v>0.29006608446985227</v>
      </c>
      <c r="AP370" s="326">
        <f>AO370*MoM!AT370/100*$A370</f>
        <v>0.28855774083060903</v>
      </c>
      <c r="AQ370" s="327">
        <f>IF($A370=1,INDEX('2026'!$C:$C, MATCH(Веса!$F370,'2026'!$B:$B,0)),0)</f>
        <v>0.28199999999999997</v>
      </c>
      <c r="AR370" s="326">
        <f>AQ370*MoM!AV370/100*$A370</f>
        <v>0.28496099999999996</v>
      </c>
      <c r="AS370" s="326">
        <f>AR370*MoM!AW370/100*$A370</f>
        <v>0.28755414509999994</v>
      </c>
      <c r="AT370" s="326">
        <f>AS370*MoM!AX370/100*$A370</f>
        <v>0.27648331051364994</v>
      </c>
      <c r="AU370" s="326">
        <f>AT370*MoM!AY370/100*$A370</f>
        <v>0.27841869368724548</v>
      </c>
    </row>
    <row r="371" spans="1:47" x14ac:dyDescent="0.45">
      <c r="A371" s="326">
        <f>IF(ToSep25!AZ371=0,0,1)</f>
        <v>1</v>
      </c>
      <c r="B371" s="202" t="s">
        <v>374</v>
      </c>
      <c r="C371" s="202" t="s">
        <v>374</v>
      </c>
      <c r="D371" s="202" t="s">
        <v>374</v>
      </c>
      <c r="E371" s="202" t="s">
        <v>374</v>
      </c>
      <c r="F371" s="202" t="s">
        <v>374</v>
      </c>
      <c r="G371" s="327">
        <f>IF($A371=1,INDEX('2023'!$C:$C,MATCH(Веса!$C371,'2023'!$B:$B,0)),0)</f>
        <v>6.8000000000000005E-2</v>
      </c>
      <c r="H371" s="326">
        <f>G371*MoM!L371/100*$A371</f>
        <v>6.8061200000000002E-2</v>
      </c>
      <c r="I371" s="326">
        <f>H371*MoM!M371/100*$A371</f>
        <v>6.8095230600000001E-2</v>
      </c>
      <c r="J371" s="326">
        <f>I371*MoM!N371/100*$A371</f>
        <v>6.8170135353659997E-2</v>
      </c>
      <c r="K371" s="326">
        <f>J371*MoM!O371/100*$A371</f>
        <v>6.8374645759720978E-2</v>
      </c>
      <c r="L371" s="326">
        <f>K371*MoM!P371/100*$A371</f>
        <v>6.8832755886311117E-2</v>
      </c>
      <c r="M371" s="326">
        <f>L371*MoM!Q371/100*$A371</f>
        <v>6.8908471917786068E-2</v>
      </c>
      <c r="N371" s="326">
        <f>M371*MoM!R371/100*$A371</f>
        <v>6.923234173579966E-2</v>
      </c>
      <c r="O371" s="326">
        <f>N371*MoM!S371/100*$A371</f>
        <v>7.1939326297669429E-2</v>
      </c>
      <c r="P371" s="326">
        <f>O371*MoM!T371/100*$A371</f>
        <v>7.1946520230299196E-2</v>
      </c>
      <c r="Q371" s="326">
        <f>P371*MoM!U371/100*$A371</f>
        <v>7.4673293347027533E-2</v>
      </c>
      <c r="R371" s="326">
        <f>Q371*MoM!V371/100*$A371</f>
        <v>7.4695695335031648E-2</v>
      </c>
      <c r="S371" s="327">
        <f>IF($A371=1,INDEX('2024'!$B:$B,MATCH(Веса!D371,'2024'!$A:$A,0)),0)</f>
        <v>0.11600000000000001</v>
      </c>
      <c r="T371" s="326">
        <f>S371*MoM!X371/100*$A371</f>
        <v>0.11481680000000001</v>
      </c>
      <c r="U371" s="326">
        <f>T371*MoM!Y371/100*$A371</f>
        <v>0.11564348096000002</v>
      </c>
      <c r="V371" s="326">
        <f>U371*MoM!Z371/100*$A371</f>
        <v>0.11585163922572801</v>
      </c>
      <c r="W371" s="326">
        <f>V371*MoM!AA371/100*$A371</f>
        <v>0.11566627660296686</v>
      </c>
      <c r="X371" s="326">
        <f>W371*MoM!AB371/100*$A371</f>
        <v>0.11639497414556554</v>
      </c>
      <c r="Y371" s="326">
        <f>X371*MoM!AC371/100*$A371</f>
        <v>0.11715154147751174</v>
      </c>
      <c r="Z371" s="326">
        <f>Y371*MoM!AD371/100*$A371</f>
        <v>0.11867451151671939</v>
      </c>
      <c r="AA371" s="326">
        <f>Z371*MoM!AE371/100*$A371</f>
        <v>0.11910173975817959</v>
      </c>
      <c r="AB371" s="326">
        <f>AA371*MoM!AF371/100*$A371</f>
        <v>0.11879207523480831</v>
      </c>
      <c r="AC371" s="326">
        <f>AB371*MoM!AG371/100*$A371</f>
        <v>0.12454161167617304</v>
      </c>
      <c r="AD371" s="326">
        <f>AC371*MoM!AH371/100*$A371</f>
        <v>0.1247159699325197</v>
      </c>
      <c r="AE371" s="327">
        <f>IF($A371=1,INDEX('2025'!$C:$C,MATCH(Веса!$E371,'2025'!$B:$B,0)),0)</f>
        <v>0.114</v>
      </c>
      <c r="AF371" s="326">
        <f>AE371*MoM!AJ371/100*$A371</f>
        <v>0.1147296</v>
      </c>
      <c r="AG371" s="326">
        <f>AF371*MoM!AK371/100*$A371</f>
        <v>0.11421331679999999</v>
      </c>
      <c r="AH371" s="326">
        <f>AG371*MoM!AL371/100*$A371</f>
        <v>0.11481864737903999</v>
      </c>
      <c r="AI371" s="326">
        <f>AH371*MoM!AM371/100*$A371</f>
        <v>0.11573719655807231</v>
      </c>
      <c r="AJ371" s="326">
        <f>AI371*MoM!AN371/100*$A371</f>
        <v>0.1160265395494675</v>
      </c>
      <c r="AK371" s="326">
        <f>AJ371*MoM!AO371/100*$A371</f>
        <v>0.11642102978393569</v>
      </c>
      <c r="AL371" s="326">
        <f>AK371*MoM!AP371/100*$A371</f>
        <v>0.11725926119838002</v>
      </c>
      <c r="AM371" s="326">
        <f>AL371*MoM!AQ371/100*$A371</f>
        <v>0.11752895749913631</v>
      </c>
      <c r="AN371" s="326">
        <f>AM371*MoM!AR371/100*$A371</f>
        <v>0.11595406946864788</v>
      </c>
      <c r="AO371" s="326">
        <f>AN371*MoM!AS371/100*$A371</f>
        <v>0.11664979388545976</v>
      </c>
      <c r="AP371" s="326">
        <f>AO371*MoM!AT371/100*$A371</f>
        <v>0.11675477869995668</v>
      </c>
      <c r="AQ371" s="327">
        <f>IF($A371=1,INDEX('2026'!$C:$C, MATCH(Веса!$F371,'2026'!$B:$B,0)),0)</f>
        <v>0.113</v>
      </c>
      <c r="AR371" s="326">
        <f>AQ371*MoM!AV371/100*$A371</f>
        <v>0.113339</v>
      </c>
      <c r="AS371" s="326">
        <f>AR371*MoM!AW371/100*$A371</f>
        <v>0.1130669864</v>
      </c>
      <c r="AT371" s="326">
        <f>AS371*MoM!AX371/100*$A371</f>
        <v>0.11382453520887999</v>
      </c>
      <c r="AU371" s="326">
        <f>AT371*MoM!AY371/100*$A371</f>
        <v>0.11553190323701319</v>
      </c>
    </row>
    <row r="372" spans="1:47" ht="39.4" x14ac:dyDescent="0.45">
      <c r="A372" s="326">
        <f>IF(ToSep25!AZ372=0,0,1)</f>
        <v>1</v>
      </c>
      <c r="B372" s="202" t="s">
        <v>375</v>
      </c>
      <c r="C372" s="202" t="s">
        <v>375</v>
      </c>
      <c r="D372" s="202" t="s">
        <v>375</v>
      </c>
      <c r="E372" s="202" t="s">
        <v>375</v>
      </c>
      <c r="F372" s="202" t="s">
        <v>375</v>
      </c>
      <c r="G372" s="327">
        <f>IF($A372=1,INDEX('2023'!$C:$C,MATCH(Веса!$C372,'2023'!$B:$B,0)),0)</f>
        <v>3.2000000000000001E-2</v>
      </c>
      <c r="H372" s="326">
        <f>G372*MoM!L372/100*$A372</f>
        <v>3.2003200000000002E-2</v>
      </c>
      <c r="I372" s="326">
        <f>H372*MoM!M372/100*$A372</f>
        <v>3.2003200000000002E-2</v>
      </c>
      <c r="J372" s="326">
        <f>I372*MoM!N372/100*$A372</f>
        <v>3.2003200000000002E-2</v>
      </c>
      <c r="K372" s="326">
        <f>J372*MoM!O372/100*$A372</f>
        <v>3.2003200000000002E-2</v>
      </c>
      <c r="L372" s="326">
        <f>K372*MoM!P372/100*$A372</f>
        <v>3.2003200000000002E-2</v>
      </c>
      <c r="M372" s="326">
        <f>L372*MoM!Q372/100*$A372</f>
        <v>3.2041603840000009E-2</v>
      </c>
      <c r="N372" s="326">
        <f>M372*MoM!R372/100*$A372</f>
        <v>3.298362699289601E-2</v>
      </c>
      <c r="O372" s="326">
        <f>N372*MoM!S372/100*$A372</f>
        <v>3.298362699289601E-2</v>
      </c>
      <c r="P372" s="326">
        <f>O372*MoM!T372/100*$A372</f>
        <v>3.298362699289601E-2</v>
      </c>
      <c r="Q372" s="326">
        <f>P372*MoM!U372/100*$A372</f>
        <v>3.2996820443693169E-2</v>
      </c>
      <c r="R372" s="326">
        <f>Q372*MoM!V372/100*$A372</f>
        <v>3.2996820443693169E-2</v>
      </c>
      <c r="S372" s="327">
        <f>IF($A372=1,INDEX('2024'!$B:$B,MATCH(Веса!D372,'2024'!$A:$A,0)),0)</f>
        <v>2.7E-2</v>
      </c>
      <c r="T372" s="326">
        <f>S372*MoM!X372/100*$A372</f>
        <v>2.7000000000000003E-2</v>
      </c>
      <c r="U372" s="326">
        <f>T372*MoM!Y372/100*$A372</f>
        <v>2.8120500000000007E-2</v>
      </c>
      <c r="V372" s="326">
        <f>U372*MoM!Z372/100*$A372</f>
        <v>2.8126124100000007E-2</v>
      </c>
      <c r="W372" s="326">
        <f>V372*MoM!AA372/100*$A372</f>
        <v>2.8126124100000007E-2</v>
      </c>
      <c r="X372" s="326">
        <f>W372*MoM!AB372/100*$A372</f>
        <v>2.8126124100000007E-2</v>
      </c>
      <c r="Y372" s="326">
        <f>X372*MoM!AC372/100*$A372</f>
        <v>2.8126124100000007E-2</v>
      </c>
      <c r="Z372" s="326">
        <f>Y372*MoM!AD372/100*$A372</f>
        <v>2.8511452000170009E-2</v>
      </c>
      <c r="AA372" s="326">
        <f>Z372*MoM!AE372/100*$A372</f>
        <v>2.8531410016570127E-2</v>
      </c>
      <c r="AB372" s="326">
        <f>AA372*MoM!AF372/100*$A372</f>
        <v>2.8531410016570127E-2</v>
      </c>
      <c r="AC372" s="326">
        <f>AB372*MoM!AG372/100*$A372</f>
        <v>2.8531410016570127E-2</v>
      </c>
      <c r="AD372" s="326">
        <f>AC372*MoM!AH372/100*$A372</f>
        <v>2.8531410016570127E-2</v>
      </c>
      <c r="AE372" s="327">
        <f>IF($A372=1,INDEX('2025'!$C:$C,MATCH(Веса!$E372,'2025'!$B:$B,0)),0)</f>
        <v>2.4E-2</v>
      </c>
      <c r="AF372" s="326">
        <f>AE372*MoM!AJ372/100*$A372</f>
        <v>2.4E-2</v>
      </c>
      <c r="AG372" s="326">
        <f>AF372*MoM!AK372/100*$A372</f>
        <v>2.4E-2</v>
      </c>
      <c r="AH372" s="326">
        <f>AG372*MoM!AL372/100*$A372</f>
        <v>2.4E-2</v>
      </c>
      <c r="AI372" s="326">
        <f>AH372*MoM!AM372/100*$A372</f>
        <v>2.5044E-2</v>
      </c>
      <c r="AJ372" s="326">
        <f>AI372*MoM!AN372/100*$A372</f>
        <v>2.5044E-2</v>
      </c>
      <c r="AK372" s="326">
        <f>AJ372*MoM!AO372/100*$A372</f>
        <v>2.5044E-2</v>
      </c>
      <c r="AL372" s="326">
        <f>AK372*MoM!AP372/100*$A372</f>
        <v>2.5044E-2</v>
      </c>
      <c r="AM372" s="326">
        <f>AL372*MoM!AQ372/100*$A372</f>
        <v>2.5044E-2</v>
      </c>
      <c r="AN372" s="326">
        <f>AM372*MoM!AR372/100*$A372</f>
        <v>2.5044E-2</v>
      </c>
      <c r="AO372" s="326">
        <f>AN372*MoM!AS372/100*$A372</f>
        <v>2.5044E-2</v>
      </c>
      <c r="AP372" s="326">
        <f>AO372*MoM!AT372/100*$A372</f>
        <v>2.5119131999999999E-2</v>
      </c>
      <c r="AQ372" s="327">
        <f>IF($A372=1,INDEX('2026'!$C:$C, MATCH(Веса!$F372,'2026'!$B:$B,0)),0)</f>
        <v>2.1000000000000001E-2</v>
      </c>
      <c r="AR372" s="326">
        <f>AQ372*MoM!AV372/100*$A372</f>
        <v>2.1004200000000001E-2</v>
      </c>
      <c r="AS372" s="326">
        <f>AR372*MoM!AW372/100*$A372</f>
        <v>2.100840084E-2</v>
      </c>
      <c r="AT372" s="326">
        <f>AS372*MoM!AX372/100*$A372</f>
        <v>2.1762602430156E-2</v>
      </c>
      <c r="AU372" s="326">
        <f>AT372*MoM!AY372/100*$A372</f>
        <v>2.1777836251857106E-2</v>
      </c>
    </row>
    <row r="373" spans="1:47" ht="26.25" x14ac:dyDescent="0.45">
      <c r="A373" s="326">
        <f>IF(ToSep25!AZ373=0,0,1)</f>
        <v>1</v>
      </c>
      <c r="B373" s="202" t="s">
        <v>376</v>
      </c>
      <c r="C373" s="202" t="s">
        <v>376</v>
      </c>
      <c r="D373" s="202" t="s">
        <v>376</v>
      </c>
      <c r="E373" s="202" t="s">
        <v>376</v>
      </c>
      <c r="F373" s="202" t="s">
        <v>376</v>
      </c>
      <c r="G373" s="327">
        <f>IF($A373=1,INDEX('2023'!$C:$C,MATCH(Веса!$C373,'2023'!$B:$B,0)),0)</f>
        <v>0.19600000000000001</v>
      </c>
      <c r="H373" s="326">
        <f>G373*MoM!L373/100*$A373</f>
        <v>0.1974504</v>
      </c>
      <c r="I373" s="326">
        <f>H373*MoM!M373/100*$A373</f>
        <v>0.19800326112</v>
      </c>
      <c r="J373" s="326">
        <f>I373*MoM!N373/100*$A373</f>
        <v>0.19824086503334398</v>
      </c>
      <c r="K373" s="326">
        <f>J373*MoM!O373/100*$A373</f>
        <v>0.19837963363886732</v>
      </c>
      <c r="L373" s="326">
        <f>K373*MoM!P373/100*$A373</f>
        <v>0.19849866141905065</v>
      </c>
      <c r="M373" s="326">
        <f>L373*MoM!Q373/100*$A373</f>
        <v>0.19889565874188875</v>
      </c>
      <c r="N373" s="326">
        <f>M373*MoM!R373/100*$A373</f>
        <v>0.1991542230982532</v>
      </c>
      <c r="O373" s="326">
        <f>N373*MoM!S373/100*$A373</f>
        <v>0.19955253154444971</v>
      </c>
      <c r="P373" s="326">
        <f>O373*MoM!T373/100*$A373</f>
        <v>0.20029087591116418</v>
      </c>
      <c r="Q373" s="326">
        <f>P373*MoM!U373/100*$A373</f>
        <v>0.20067142857539541</v>
      </c>
      <c r="R373" s="326">
        <f>Q373*MoM!V373/100*$A373</f>
        <v>0.20103263714683112</v>
      </c>
      <c r="S373" s="327">
        <f>IF($A373=1,INDEX('2024'!$B:$B,MATCH(Веса!D373,'2024'!$A:$A,0)),0)</f>
        <v>0.2</v>
      </c>
      <c r="T373" s="326">
        <f>S373*MoM!X373/100*$A373</f>
        <v>0.20120000000000002</v>
      </c>
      <c r="U373" s="326">
        <f>T373*MoM!Y373/100*$A373</f>
        <v>0.20162252000000003</v>
      </c>
      <c r="V373" s="326">
        <f>U373*MoM!Z373/100*$A373</f>
        <v>0.20174349351200005</v>
      </c>
      <c r="W373" s="326">
        <f>V373*MoM!AA373/100*$A373</f>
        <v>0.20194523700551203</v>
      </c>
      <c r="X373" s="326">
        <f>W373*MoM!AB373/100*$A373</f>
        <v>0.20222796033731974</v>
      </c>
      <c r="Y373" s="326">
        <f>X373*MoM!AC373/100*$A373</f>
        <v>0.20378511563191709</v>
      </c>
      <c r="Z373" s="326">
        <f>Y373*MoM!AD373/100*$A373</f>
        <v>0.20453912055975518</v>
      </c>
      <c r="AA373" s="326">
        <f>Z373*MoM!AE373/100*$A373</f>
        <v>0.20582771701928163</v>
      </c>
      <c r="AB373" s="326">
        <f>AA373*MoM!AF373/100*$A373</f>
        <v>0.20677452451757031</v>
      </c>
      <c r="AC373" s="326">
        <f>AB373*MoM!AG373/100*$A373</f>
        <v>0.20824262364164503</v>
      </c>
      <c r="AD373" s="326">
        <f>AC373*MoM!AH373/100*$A373</f>
        <v>0.2090755941362116</v>
      </c>
      <c r="AE373" s="327">
        <f>IF($A373=1,INDEX('2025'!$C:$C,MATCH(Веса!$E373,'2025'!$B:$B,0)),0)</f>
        <v>0.186</v>
      </c>
      <c r="AF373" s="326">
        <f>AE373*MoM!AJ373/100*$A373</f>
        <v>0.18693000000000001</v>
      </c>
      <c r="AG373" s="326">
        <f>AF373*MoM!AK373/100*$A373</f>
        <v>0.18752817599999999</v>
      </c>
      <c r="AH373" s="326">
        <f>AG373*MoM!AL373/100*$A373</f>
        <v>0.1883908056096</v>
      </c>
      <c r="AI373" s="326">
        <f>AH373*MoM!AM373/100*$A373</f>
        <v>0.1901805182628912</v>
      </c>
      <c r="AJ373" s="326">
        <f>AI373*MoM!AN373/100*$A373</f>
        <v>0.19118847500968453</v>
      </c>
      <c r="AK373" s="326">
        <f>AJ373*MoM!AO373/100*$A373</f>
        <v>0.19267974511476005</v>
      </c>
      <c r="AL373" s="326">
        <f>AK373*MoM!AP373/100*$A373</f>
        <v>0.19329632029912727</v>
      </c>
      <c r="AM373" s="326">
        <f>AL373*MoM!AQ373/100*$A373</f>
        <v>0.19362492404363579</v>
      </c>
      <c r="AN373" s="326">
        <f>AM373*MoM!AR373/100*$A373</f>
        <v>0.19296659930188742</v>
      </c>
      <c r="AO373" s="326">
        <f>AN373*MoM!AS373/100*$A373</f>
        <v>0.19321745588097985</v>
      </c>
      <c r="AP373" s="326">
        <f>AO373*MoM!AT373/100*$A373</f>
        <v>0.19341067333686085</v>
      </c>
      <c r="AQ373" s="327">
        <f>IF($A373=1,INDEX('2026'!$C:$C, MATCH(Веса!$F373,'2026'!$B:$B,0)),0)</f>
        <v>0.185</v>
      </c>
      <c r="AR373" s="326">
        <f>AQ373*MoM!AV373/100*$A373</f>
        <v>0.18747900000000001</v>
      </c>
      <c r="AS373" s="326">
        <f>AR373*MoM!AW373/100*$A373</f>
        <v>0.18839764710000001</v>
      </c>
      <c r="AT373" s="326">
        <f>AS373*MoM!AX373/100*$A373</f>
        <v>0.18849184592355001</v>
      </c>
      <c r="AU373" s="326">
        <f>AT373*MoM!AY373/100*$A373</f>
        <v>0.18873688532325061</v>
      </c>
    </row>
    <row r="374" spans="1:47" ht="31.5" x14ac:dyDescent="0.45">
      <c r="A374" s="326">
        <f>IF(ToSep25!AZ374=0,0,1)</f>
        <v>1</v>
      </c>
      <c r="B374" s="219" t="s">
        <v>377</v>
      </c>
      <c r="C374" s="275" t="s">
        <v>379</v>
      </c>
      <c r="D374" s="275" t="s">
        <v>379</v>
      </c>
      <c r="E374" s="275" t="s">
        <v>379</v>
      </c>
      <c r="F374" s="219" t="s">
        <v>377</v>
      </c>
      <c r="G374" s="327">
        <f>IF($A374=1,INDEX('2023'!$C:$C,MATCH(Веса!$C374,'2023'!$B:$B,0)),0)</f>
        <v>0.45400000000000001</v>
      </c>
      <c r="H374" s="326">
        <f>G374*MoM!L374/100*$A374</f>
        <v>0.45636080000000001</v>
      </c>
      <c r="I374" s="326">
        <f>H374*MoM!M374/100*$A374</f>
        <v>0.45631516392000004</v>
      </c>
      <c r="J374" s="326">
        <f>I374*MoM!N374/100*$A374</f>
        <v>0.45654332150196003</v>
      </c>
      <c r="K374" s="326">
        <f>J374*MoM!O374/100*$A374</f>
        <v>0.46549157060339846</v>
      </c>
      <c r="L374" s="326">
        <f>K374*MoM!P374/100*$A374</f>
        <v>0.46833106918407919</v>
      </c>
      <c r="M374" s="326">
        <f>L374*MoM!Q374/100*$A374</f>
        <v>0.46889306646710011</v>
      </c>
      <c r="N374" s="326">
        <f>M374*MoM!R374/100*$A374</f>
        <v>0.47001840982662108</v>
      </c>
      <c r="O374" s="326">
        <f>N374*MoM!S374/100*$A374</f>
        <v>0.47006541166760379</v>
      </c>
      <c r="P374" s="326">
        <f>O374*MoM!T374/100*$A374</f>
        <v>0.49342766262748372</v>
      </c>
      <c r="Q374" s="326">
        <f>P374*MoM!U374/100*$A374</f>
        <v>0.50887194846772399</v>
      </c>
      <c r="R374" s="326">
        <f>Q374*MoM!V374/100*$A374</f>
        <v>0.50902461005226429</v>
      </c>
      <c r="S374" s="327">
        <f>IF($A374=1,INDEX('2024'!$B:$B,MATCH(Веса!D374,'2024'!$A:$A,0)),0)</f>
        <v>0.52200000000000002</v>
      </c>
      <c r="T374" s="326">
        <f>S374*MoM!X374/100*$A374</f>
        <v>0.52200000000000002</v>
      </c>
      <c r="U374" s="326">
        <f>T374*MoM!Y374/100*$A374</f>
        <v>0.52179120000000001</v>
      </c>
      <c r="V374" s="326">
        <f>U374*MoM!Z374/100*$A374</f>
        <v>0.52173902088000002</v>
      </c>
      <c r="W374" s="326">
        <f>V374*MoM!AA374/100*$A374</f>
        <v>0.56603466375271194</v>
      </c>
      <c r="X374" s="326">
        <f>W374*MoM!AB374/100*$A374</f>
        <v>0.56841200934047331</v>
      </c>
      <c r="Y374" s="326">
        <f>X374*MoM!AC374/100*$A374</f>
        <v>0.56852569174234135</v>
      </c>
      <c r="Z374" s="326">
        <f>Y374*MoM!AD374/100*$A374</f>
        <v>0.56846883917316715</v>
      </c>
      <c r="AA374" s="326">
        <f>Z374*MoM!AE374/100*$A374</f>
        <v>0.56676343265564766</v>
      </c>
      <c r="AB374" s="326">
        <f>AA374*MoM!AF374/100*$A374</f>
        <v>0.5662533455662575</v>
      </c>
      <c r="AC374" s="326">
        <f>AB374*MoM!AG374/100*$A374</f>
        <v>0.56653647223904058</v>
      </c>
      <c r="AD374" s="326">
        <f>AC374*MoM!AH374/100*$A374</f>
        <v>0.65446293273053968</v>
      </c>
      <c r="AE374" s="327">
        <f>IF($A374=1,INDEX('2025'!$C:$C,MATCH(Веса!$E374,'2025'!$B:$B,0)),0)</f>
        <v>0.54600000000000004</v>
      </c>
      <c r="AF374" s="326">
        <f>AE374*MoM!AJ374/100*$A374</f>
        <v>0.54605460000000006</v>
      </c>
      <c r="AG374" s="326">
        <f>AF374*MoM!AK374/100*$A374</f>
        <v>0.54692828735999999</v>
      </c>
      <c r="AH374" s="326">
        <f>AG374*MoM!AL374/100*$A374</f>
        <v>0.54490465269676802</v>
      </c>
      <c r="AI374" s="326">
        <f>AH374*MoM!AM374/100*$A374</f>
        <v>0.54190767710693577</v>
      </c>
      <c r="AJ374" s="326">
        <f>AI374*MoM!AN374/100*$A374</f>
        <v>0.53627183726502359</v>
      </c>
      <c r="AK374" s="326">
        <f>AJ374*MoM!AO374/100*$A374</f>
        <v>0.53214254411808293</v>
      </c>
      <c r="AL374" s="326">
        <f>AK374*MoM!AP374/100*$A374</f>
        <v>0.53730432679602835</v>
      </c>
      <c r="AM374" s="326">
        <f>AL374*MoM!AQ374/100*$A374</f>
        <v>0.52639704896206896</v>
      </c>
      <c r="AN374" s="326">
        <f>AM374*MoM!AR374/100*$A374</f>
        <v>0.52671288719144616</v>
      </c>
      <c r="AO374" s="326">
        <f>AN374*MoM!AS374/100*$A374</f>
        <v>0.52687090105760359</v>
      </c>
      <c r="AP374" s="326">
        <f>AO374*MoM!AT374/100*$A374</f>
        <v>0.52655477851696897</v>
      </c>
      <c r="AQ374" s="327">
        <f>IF($A374=1,INDEX('2026'!$C:$C, MATCH(Веса!$F374,'2026'!$B:$B,0)),0)</f>
        <v>1.0269999999999999</v>
      </c>
      <c r="AR374" s="326">
        <f>AQ374*MoM!AV374/100*$A374</f>
        <v>1.0294647999999997</v>
      </c>
      <c r="AS374" s="326">
        <f>AR374*MoM!AW374/100*$A374</f>
        <v>1.0336856056799997</v>
      </c>
      <c r="AT374" s="326">
        <f>AS374*MoM!AX374/100*$A374</f>
        <v>1.0344091856039757</v>
      </c>
      <c r="AU374" s="326">
        <f>AT374*MoM!AY374/100*$A374</f>
        <v>1.036374563056623</v>
      </c>
    </row>
    <row r="375" spans="1:47" ht="26.25" x14ac:dyDescent="0.45">
      <c r="A375" s="326">
        <f>IF(ToSep25!AZ375=0,0,1)</f>
        <v>1</v>
      </c>
      <c r="B375" s="202" t="s">
        <v>379</v>
      </c>
      <c r="C375" s="202" t="s">
        <v>379</v>
      </c>
      <c r="D375" s="202" t="s">
        <v>379</v>
      </c>
      <c r="E375" s="202" t="s">
        <v>379</v>
      </c>
      <c r="F375" s="202" t="s">
        <v>379</v>
      </c>
      <c r="G375" s="327">
        <f>IF($A375=1,INDEX('2023'!$C:$C,MATCH(Веса!$C375,'2023'!$B:$B,0)),0)</f>
        <v>0.45400000000000001</v>
      </c>
      <c r="H375" s="326">
        <f>G375*MoM!L375/100*$A375</f>
        <v>0.4545902</v>
      </c>
      <c r="I375" s="326">
        <f>H375*MoM!M375/100*$A375</f>
        <v>0.45699952805999999</v>
      </c>
      <c r="J375" s="326">
        <f>I375*MoM!N375/100*$A375</f>
        <v>0.45859902640820999</v>
      </c>
      <c r="K375" s="326">
        <f>J375*MoM!O375/100*$A375</f>
        <v>0.45947036455838558</v>
      </c>
      <c r="L375" s="326">
        <f>K375*MoM!P375/100*$A375</f>
        <v>0.46052714639686987</v>
      </c>
      <c r="M375" s="326">
        <f>L375*MoM!Q375/100*$A375</f>
        <v>0.46117188440182555</v>
      </c>
      <c r="N375" s="326">
        <f>M375*MoM!R375/100*$A375</f>
        <v>0.46107965002494522</v>
      </c>
      <c r="O375" s="326">
        <f>N375*MoM!S375/100*$A375</f>
        <v>0.46144851374496521</v>
      </c>
      <c r="P375" s="326">
        <f>O375*MoM!T375/100*$A375</f>
        <v>0.46177152770458663</v>
      </c>
      <c r="Q375" s="326">
        <f>P375*MoM!U375/100*$A375</f>
        <v>0.4615868190935048</v>
      </c>
      <c r="R375" s="326">
        <f>Q375*MoM!V375/100*$A375</f>
        <v>0.46181761250305153</v>
      </c>
      <c r="S375" s="327">
        <f>IF($A375=1,INDEX('2024'!$B:$B,MATCH(Веса!D375,'2024'!$A:$A,0)),0)</f>
        <v>0.52200000000000002</v>
      </c>
      <c r="T375" s="326">
        <f>S375*MoM!X375/100*$A375</f>
        <v>0.52534080000000005</v>
      </c>
      <c r="U375" s="326">
        <f>T375*MoM!Y375/100*$A375</f>
        <v>0.52728456096000009</v>
      </c>
      <c r="V375" s="326">
        <f>U375*MoM!Z375/100*$A375</f>
        <v>0.52807548780144009</v>
      </c>
      <c r="W375" s="326">
        <f>V375*MoM!AA375/100*$A375</f>
        <v>0.52939567652094366</v>
      </c>
      <c r="X375" s="326">
        <f>W375*MoM!AB375/100*$A375</f>
        <v>0.53071916571224609</v>
      </c>
      <c r="Y375" s="326">
        <f>X375*MoM!AC375/100*$A375</f>
        <v>0.53167446021052822</v>
      </c>
      <c r="Z375" s="326">
        <f>Y375*MoM!AD375/100*$A375</f>
        <v>0.53231246956278089</v>
      </c>
      <c r="AA375" s="326">
        <f>Z375*MoM!AE375/100*$A375</f>
        <v>0.53178015709321813</v>
      </c>
      <c r="AB375" s="326">
        <f>AA375*MoM!AF375/100*$A375</f>
        <v>0.53422634581584694</v>
      </c>
      <c r="AC375" s="326">
        <f>AB375*MoM!AG375/100*$A375</f>
        <v>0.53823304340946576</v>
      </c>
      <c r="AD375" s="326">
        <f>AC375*MoM!AH375/100*$A375</f>
        <v>0.54980505384276934</v>
      </c>
      <c r="AE375" s="327">
        <f>IF($A375=1,INDEX('2025'!$C:$C,MATCH(Веса!$E375,'2025'!$B:$B,0)),0)</f>
        <v>0.54600000000000004</v>
      </c>
      <c r="AF375" s="326">
        <f>AE375*MoM!AJ375/100*$A375</f>
        <v>0.54834780000000005</v>
      </c>
      <c r="AG375" s="326">
        <f>AF375*MoM!AK375/100*$A375</f>
        <v>0.54895098258000008</v>
      </c>
      <c r="AH375" s="326">
        <f>AG375*MoM!AL375/100*$A375</f>
        <v>0.55218979337722207</v>
      </c>
      <c r="AI375" s="326">
        <f>AH375*MoM!AM375/100*$A375</f>
        <v>0.55903694681509963</v>
      </c>
      <c r="AJ375" s="326">
        <f>AI375*MoM!AN375/100*$A375</f>
        <v>0.56088176873958939</v>
      </c>
      <c r="AK375" s="326">
        <f>AJ375*MoM!AO375/100*$A375</f>
        <v>0.56144265050832898</v>
      </c>
      <c r="AL375" s="326">
        <f>AK375*MoM!AP375/100*$A375</f>
        <v>0.56149879477337983</v>
      </c>
      <c r="AM375" s="326">
        <f>AL375*MoM!AQ375/100*$A375</f>
        <v>0.56279024200135863</v>
      </c>
      <c r="AN375" s="326">
        <f>AM375*MoM!AR375/100*$A375</f>
        <v>0.56436605467896239</v>
      </c>
      <c r="AO375" s="326">
        <f>AN375*MoM!AS375/100*$A375</f>
        <v>0.56634133587033875</v>
      </c>
      <c r="AP375" s="326">
        <f>AO375*MoM!AT375/100*$A375</f>
        <v>0.56821026227871085</v>
      </c>
      <c r="AQ375" s="327">
        <f>IF($A375=1,INDEX('2026'!$C:$C, MATCH(Веса!$F375,'2026'!$B:$B,0)),0)</f>
        <v>0.59899999999999998</v>
      </c>
      <c r="AR375" s="326">
        <f>AQ375*MoM!AV375/100*$A375</f>
        <v>0.61044089999999995</v>
      </c>
      <c r="AS375" s="326">
        <f>AR375*MoM!AW375/100*$A375</f>
        <v>0.61337101632000002</v>
      </c>
      <c r="AT375" s="326">
        <f>AS375*MoM!AX375/100*$A375</f>
        <v>0.61514979226732802</v>
      </c>
      <c r="AU375" s="326">
        <f>AT375*MoM!AY375/100*$A375</f>
        <v>0.61656463678954287</v>
      </c>
    </row>
    <row r="376" spans="1:47" x14ac:dyDescent="0.45">
      <c r="A376" s="326">
        <f>IF(ToSep25!AZ376=0,0,1)</f>
        <v>1</v>
      </c>
      <c r="B376" s="219" t="s">
        <v>380</v>
      </c>
      <c r="C376" s="219" t="s">
        <v>380</v>
      </c>
      <c r="D376" s="219" t="s">
        <v>380</v>
      </c>
      <c r="E376" s="219" t="s">
        <v>380</v>
      </c>
      <c r="F376" s="219" t="s">
        <v>380</v>
      </c>
      <c r="G376" s="327">
        <f>IF($A376=1,INDEX('2023'!$C:$C,MATCH(Веса!$C376,'2023'!$B:$B,0)),0)</f>
        <v>0.79</v>
      </c>
      <c r="H376" s="326">
        <f>G376*MoM!L376/100*$A376</f>
        <v>0.79118500000000014</v>
      </c>
      <c r="I376" s="326">
        <f>H376*MoM!M376/100*$A376</f>
        <v>0.79142235550000006</v>
      </c>
      <c r="J376" s="326">
        <f>I376*MoM!N376/100*$A376</f>
        <v>0.79158063997110006</v>
      </c>
      <c r="K376" s="326">
        <f>J376*MoM!O376/100*$A376</f>
        <v>0.79450948833899315</v>
      </c>
      <c r="L376" s="326">
        <f>K376*MoM!P376/100*$A376</f>
        <v>0.79339717505531848</v>
      </c>
      <c r="M376" s="326">
        <f>L376*MoM!Q376/100*$A376</f>
        <v>0.79411123251286819</v>
      </c>
      <c r="N376" s="326">
        <f>M376*MoM!R376/100*$A376</f>
        <v>0.79562004385464258</v>
      </c>
      <c r="O376" s="326">
        <f>N376*MoM!S376/100*$A376</f>
        <v>0.79705215993358092</v>
      </c>
      <c r="P376" s="326">
        <f>O376*MoM!T376/100*$A376</f>
        <v>0.80470386066894317</v>
      </c>
      <c r="Q376" s="326">
        <f>P376*MoM!U376/100*$A376</f>
        <v>0.80776173533948503</v>
      </c>
      <c r="R376" s="326">
        <f>Q376*MoM!V376/100*$A376</f>
        <v>0.80881182559542641</v>
      </c>
      <c r="S376" s="327">
        <f>IF($A376=1,INDEX('2024'!$B:$B,MATCH(Веса!D376,'2024'!$A:$A,0)),0)</f>
        <v>0.71699999999999997</v>
      </c>
      <c r="T376" s="326">
        <f>S376*MoM!X376/100*$A376</f>
        <v>0.71721509999999999</v>
      </c>
      <c r="U376" s="326">
        <f>T376*MoM!Y376/100*$A376</f>
        <v>0.73901843904000009</v>
      </c>
      <c r="V376" s="326">
        <f>U376*MoM!Z376/100*$A376</f>
        <v>0.74404376442547215</v>
      </c>
      <c r="W376" s="326">
        <f>V376*MoM!AA376/100*$A376</f>
        <v>0.74449019068412736</v>
      </c>
      <c r="X376" s="326">
        <f>W376*MoM!AB376/100*$A376</f>
        <v>0.74463908872226414</v>
      </c>
      <c r="Y376" s="326">
        <f>X376*MoM!AC376/100*$A376</f>
        <v>0.73503324447774687</v>
      </c>
      <c r="Z376" s="326">
        <f>Y376*MoM!AD376/100*$A376</f>
        <v>0.7352537544510902</v>
      </c>
      <c r="AA376" s="326">
        <f>Z376*MoM!AE376/100*$A376</f>
        <v>0.73370972156674297</v>
      </c>
      <c r="AB376" s="326">
        <f>AA376*MoM!AF376/100*$A376</f>
        <v>0.75843573918354223</v>
      </c>
      <c r="AC376" s="326">
        <f>AB376*MoM!AG376/100*$A376</f>
        <v>0.76237960502729663</v>
      </c>
      <c r="AD376" s="326">
        <f>AC376*MoM!AH376/100*$A376</f>
        <v>0.7627607948298103</v>
      </c>
      <c r="AE376" s="327">
        <f>IF($A376=1,INDEX('2025'!$C:$C,MATCH(Веса!$E376,'2025'!$B:$B,0)),0)</f>
        <v>0.65500000000000003</v>
      </c>
      <c r="AF376" s="326">
        <f>AE376*MoM!AJ376/100*$A376</f>
        <v>0.65414850000000002</v>
      </c>
      <c r="AG376" s="326">
        <f>AF376*MoM!AK376/100*$A376</f>
        <v>0.6528402029999999</v>
      </c>
      <c r="AH376" s="326">
        <f>AG376*MoM!AL376/100*$A376</f>
        <v>0.66054371739539985</v>
      </c>
      <c r="AI376" s="326">
        <f>AH376*MoM!AM376/100*$A376</f>
        <v>0.66655466522369788</v>
      </c>
      <c r="AJ376" s="326">
        <f>AI376*MoM!AN376/100*$A376</f>
        <v>0.66682128708978738</v>
      </c>
      <c r="AK376" s="326">
        <f>AJ376*MoM!AO376/100*$A376</f>
        <v>0.66688796921849647</v>
      </c>
      <c r="AL376" s="326">
        <f>AK376*MoM!AP376/100*$A376</f>
        <v>0.6681550563600116</v>
      </c>
      <c r="AM376" s="326">
        <f>AL376*MoM!AQ376/100*$A376</f>
        <v>0.66782097883183156</v>
      </c>
      <c r="AN376" s="326">
        <f>AM376*MoM!AR376/100*$A376</f>
        <v>0.67002478806197663</v>
      </c>
      <c r="AO376" s="326">
        <f>AN376*MoM!AS376/100*$A376</f>
        <v>0.66968977566794563</v>
      </c>
      <c r="AP376" s="326">
        <f>AO376*MoM!AT376/100*$A376</f>
        <v>0.67330610045655259</v>
      </c>
      <c r="AQ376" s="327">
        <f>IF($A376=1,INDEX('2026'!$C:$C, MATCH(Веса!$F376,'2026'!$B:$B,0)),0)</f>
        <v>0.65700000000000003</v>
      </c>
      <c r="AR376" s="326">
        <f>AQ376*MoM!AV376/100*$A376</f>
        <v>0.66908880000000015</v>
      </c>
      <c r="AS376" s="326">
        <f>AR376*MoM!AW376/100*$A376</f>
        <v>0.67002552432000018</v>
      </c>
      <c r="AT376" s="326">
        <f>AS376*MoM!AX376/100*$A376</f>
        <v>0.67350965704646415</v>
      </c>
      <c r="AU376" s="326">
        <f>AT376*MoM!AY376/100*$A376</f>
        <v>0.6737117099435781</v>
      </c>
    </row>
    <row r="377" spans="1:47" ht="26.25" x14ac:dyDescent="0.45">
      <c r="A377" s="326">
        <f>IF(ToSep25!AZ377=0,0,1)</f>
        <v>1</v>
      </c>
      <c r="B377" s="202" t="s">
        <v>381</v>
      </c>
      <c r="C377" s="202" t="s">
        <v>381</v>
      </c>
      <c r="D377" s="202" t="s">
        <v>381</v>
      </c>
      <c r="E377" s="202" t="s">
        <v>381</v>
      </c>
      <c r="F377" s="202" t="s">
        <v>381</v>
      </c>
      <c r="G377" s="327">
        <f>IF($A377=1,INDEX('2023'!$C:$C,MATCH(Веса!$C377,'2023'!$B:$B,0)),0)</f>
        <v>0.69299999999999995</v>
      </c>
      <c r="H377" s="326">
        <f>G377*MoM!L377/100*$A377</f>
        <v>0.69591059999999993</v>
      </c>
      <c r="I377" s="326">
        <f>H377*MoM!M377/100*$A377</f>
        <v>0.69897260663999983</v>
      </c>
      <c r="J377" s="326">
        <f>I377*MoM!N377/100*$A377</f>
        <v>0.70952709300026384</v>
      </c>
      <c r="K377" s="326">
        <f>J377*MoM!O377/100*$A377</f>
        <v>0.71215234324436483</v>
      </c>
      <c r="L377" s="326">
        <f>K377*MoM!P377/100*$A377</f>
        <v>0.71436001550842232</v>
      </c>
      <c r="M377" s="326">
        <f>L377*MoM!Q377/100*$A377</f>
        <v>0.71843186759682032</v>
      </c>
      <c r="N377" s="326">
        <f>M377*MoM!R377/100*$A377</f>
        <v>0.72583171583306749</v>
      </c>
      <c r="O377" s="326">
        <f>N377*MoM!S377/100*$A377</f>
        <v>0.74934866342605888</v>
      </c>
      <c r="P377" s="326">
        <f>O377*MoM!T377/100*$A377</f>
        <v>0.76441057156092274</v>
      </c>
      <c r="Q377" s="326">
        <f>P377*MoM!U377/100*$A377</f>
        <v>0.78780153505068695</v>
      </c>
      <c r="R377" s="326">
        <f>Q377*MoM!V377/100*$A377</f>
        <v>0.81600483000550161</v>
      </c>
      <c r="S377" s="327">
        <f>IF($A377=1,INDEX('2024'!$B:$B,MATCH(Веса!D377,'2024'!$A:$A,0)),0)</f>
        <v>0.76800000000000002</v>
      </c>
      <c r="T377" s="326">
        <f>S377*MoM!X377/100*$A377</f>
        <v>0.76615680000000008</v>
      </c>
      <c r="U377" s="326">
        <f>T377*MoM!Y377/100*$A377</f>
        <v>0.77964115968000014</v>
      </c>
      <c r="V377" s="326">
        <f>U377*MoM!Z377/100*$A377</f>
        <v>0.79219338235084824</v>
      </c>
      <c r="W377" s="326">
        <f>V377*MoM!AA377/100*$A377</f>
        <v>0.79861014874789005</v>
      </c>
      <c r="X377" s="326">
        <f>W377*MoM!AB377/100*$A377</f>
        <v>0.80252333847675472</v>
      </c>
      <c r="Y377" s="326">
        <f>X377*MoM!AC377/100*$A377</f>
        <v>0.81391916988312463</v>
      </c>
      <c r="Z377" s="326">
        <f>Y377*MoM!AD377/100*$A377</f>
        <v>0.8279999715221027</v>
      </c>
      <c r="AA377" s="326">
        <f>Z377*MoM!AE377/100*$A377</f>
        <v>0.86939997009820791</v>
      </c>
      <c r="AB377" s="326">
        <f>AA377*MoM!AF377/100*$A377</f>
        <v>0.89122190934767298</v>
      </c>
      <c r="AC377" s="326">
        <f>AB377*MoM!AG377/100*$A377</f>
        <v>0.90557058208817054</v>
      </c>
      <c r="AD377" s="326">
        <f>AC377*MoM!AH377/100*$A377</f>
        <v>0.90774395148518205</v>
      </c>
      <c r="AE377" s="327">
        <f>IF($A377=1,INDEX('2025'!$C:$C,MATCH(Веса!$E377,'2025'!$B:$B,0)),0)</f>
        <v>0.77300000000000002</v>
      </c>
      <c r="AF377" s="326">
        <f>AE377*MoM!AJ377/100*$A377</f>
        <v>0.77995700000000001</v>
      </c>
      <c r="AG377" s="326">
        <f>AF377*MoM!AK377/100*$A377</f>
        <v>0.78237486670000012</v>
      </c>
      <c r="AH377" s="326">
        <f>AG377*MoM!AL377/100*$A377</f>
        <v>0.7827660541333501</v>
      </c>
      <c r="AI377" s="326">
        <f>AH377*MoM!AM377/100*$A377</f>
        <v>0.78307916055500337</v>
      </c>
      <c r="AJ377" s="326">
        <f>AI377*MoM!AN377/100*$A377</f>
        <v>0.78871733051099935</v>
      </c>
      <c r="AK377" s="326">
        <f>AJ377*MoM!AO377/100*$A377</f>
        <v>0.79045250863812355</v>
      </c>
      <c r="AL377" s="326">
        <f>AK377*MoM!AP377/100*$A377</f>
        <v>0.79574854044599908</v>
      </c>
      <c r="AM377" s="326">
        <f>AL377*MoM!AQ377/100*$A377</f>
        <v>0.80800306796886745</v>
      </c>
      <c r="AN377" s="326">
        <f>AM377*MoM!AR377/100*$A377</f>
        <v>0.80953827379800825</v>
      </c>
      <c r="AO377" s="326">
        <f>AN377*MoM!AS377/100*$A377</f>
        <v>0.81229070392892155</v>
      </c>
      <c r="AP377" s="326">
        <f>AO377*MoM!AT377/100*$A377</f>
        <v>0.81342791091442213</v>
      </c>
      <c r="AQ377" s="327">
        <f>IF($A377=1,INDEX('2026'!$C:$C, MATCH(Веса!$F377,'2026'!$B:$B,0)),0)</f>
        <v>0.873</v>
      </c>
      <c r="AR377" s="326">
        <f>AQ377*MoM!AV377/100*$A377</f>
        <v>0.87474599999999991</v>
      </c>
      <c r="AS377" s="326">
        <f>AR377*MoM!AW377/100*$A377</f>
        <v>0.87544579679999979</v>
      </c>
      <c r="AT377" s="326">
        <f>AS377*MoM!AX377/100*$A377</f>
        <v>0.87299454856895975</v>
      </c>
      <c r="AU377" s="326">
        <f>AT377*MoM!AY377/100*$A377</f>
        <v>0.8783198153152304</v>
      </c>
    </row>
    <row r="378" spans="1:47" ht="26.25" x14ac:dyDescent="0.45">
      <c r="A378" s="326">
        <f>IF(ToSep25!AZ378=0,0,1)</f>
        <v>1</v>
      </c>
      <c r="B378" s="202" t="s">
        <v>382</v>
      </c>
      <c r="C378" s="202" t="s">
        <v>382</v>
      </c>
      <c r="D378" s="202" t="s">
        <v>382</v>
      </c>
      <c r="E378" s="202" t="s">
        <v>382</v>
      </c>
      <c r="F378" s="202" t="s">
        <v>382</v>
      </c>
      <c r="G378" s="327">
        <f>IF($A378=1,INDEX('2023'!$C:$C,MATCH(Веса!$C378,'2023'!$B:$B,0)),0)</f>
        <v>0.74099999999999999</v>
      </c>
      <c r="H378" s="326">
        <f>G378*MoM!L378/100*$A378</f>
        <v>0.74485319999999999</v>
      </c>
      <c r="I378" s="326">
        <f>H378*MoM!M378/100*$A378</f>
        <v>0.74731121556000002</v>
      </c>
      <c r="J378" s="326">
        <f>I378*MoM!N378/100*$A378</f>
        <v>0.755232714444936</v>
      </c>
      <c r="K378" s="326">
        <f>J378*MoM!O378/100*$A378</f>
        <v>0.75719631950249289</v>
      </c>
      <c r="L378" s="326">
        <f>K378*MoM!P378/100*$A378</f>
        <v>0.76688843239212479</v>
      </c>
      <c r="M378" s="326">
        <f>L378*MoM!Q378/100*$A378</f>
        <v>0.76926578653254041</v>
      </c>
      <c r="N378" s="326">
        <f>M378*MoM!R378/100*$A378</f>
        <v>0.78180481885302067</v>
      </c>
      <c r="O378" s="326">
        <f>N378*MoM!S378/100*$A378</f>
        <v>0.80815164124836758</v>
      </c>
      <c r="P378" s="326">
        <f>O378*MoM!T378/100*$A378</f>
        <v>0.83207292982931913</v>
      </c>
      <c r="Q378" s="326">
        <f>P378*MoM!U378/100*$A378</f>
        <v>0.85428927705576196</v>
      </c>
      <c r="R378" s="326">
        <f>Q378*MoM!V378/100*$A378</f>
        <v>0.88299339676483557</v>
      </c>
      <c r="S378" s="327">
        <f>IF($A378=1,INDEX('2024'!$B:$B,MATCH(Веса!D378,'2024'!$A:$A,0)),0)</f>
        <v>0.84299999999999997</v>
      </c>
      <c r="T378" s="326">
        <f>S378*MoM!X378/100*$A378</f>
        <v>0.84932249999999998</v>
      </c>
      <c r="U378" s="326">
        <f>T378*MoM!Y378/100*$A378</f>
        <v>0.85874997975</v>
      </c>
      <c r="V378" s="326">
        <f>U378*MoM!Z378/100*$A378</f>
        <v>0.86853972951914993</v>
      </c>
      <c r="W378" s="326">
        <f>V378*MoM!AA378/100*$A378</f>
        <v>0.87540119338235134</v>
      </c>
      <c r="X378" s="326">
        <f>W378*MoM!AB378/100*$A378</f>
        <v>0.88275456340676317</v>
      </c>
      <c r="Y378" s="326">
        <f>X378*MoM!AC378/100*$A378</f>
        <v>0.89829104372272228</v>
      </c>
      <c r="Z378" s="326">
        <f>Y378*MoM!AD378/100*$A378</f>
        <v>0.91041797281297898</v>
      </c>
      <c r="AA378" s="326">
        <f>Z378*MoM!AE378/100*$A378</f>
        <v>0.94701677532006068</v>
      </c>
      <c r="AB378" s="326">
        <f>AA378*MoM!AF378/100*$A378</f>
        <v>0.9596120984318175</v>
      </c>
      <c r="AC378" s="326">
        <f>AB378*MoM!AG378/100*$A378</f>
        <v>0.97582954289531509</v>
      </c>
      <c r="AD378" s="326">
        <f>AC378*MoM!AH378/100*$A378</f>
        <v>0.97729328720965813</v>
      </c>
      <c r="AE378" s="327">
        <f>IF($A378=1,INDEX('2025'!$C:$C,MATCH(Веса!$E378,'2025'!$B:$B,0)),0)</f>
        <v>0.86699999999999999</v>
      </c>
      <c r="AF378" s="326">
        <f>AE378*MoM!AJ378/100*$A378</f>
        <v>0.88182569999999993</v>
      </c>
      <c r="AG378" s="326">
        <f>AF378*MoM!AK378/100*$A378</f>
        <v>0.87671111093999998</v>
      </c>
      <c r="AH378" s="326">
        <f>AG378*MoM!AL378/100*$A378</f>
        <v>0.86996043538576207</v>
      </c>
      <c r="AI378" s="326">
        <f>AH378*MoM!AM378/100*$A378</f>
        <v>0.87039541560345501</v>
      </c>
      <c r="AJ378" s="326">
        <f>AI378*MoM!AN378/100*$A378</f>
        <v>0.87622706488799817</v>
      </c>
      <c r="AK378" s="326">
        <f>AJ378*MoM!AO378/100*$A378</f>
        <v>0.87850525525670708</v>
      </c>
      <c r="AL378" s="326">
        <f>AK378*MoM!AP378/100*$A378</f>
        <v>0.88351273521167029</v>
      </c>
      <c r="AM378" s="326">
        <f>AL378*MoM!AQ378/100*$A378</f>
        <v>0.89906255935139567</v>
      </c>
      <c r="AN378" s="326">
        <f>AM378*MoM!AR378/100*$A378</f>
        <v>0.90373768466002291</v>
      </c>
      <c r="AO378" s="326">
        <f>AN378*MoM!AS378/100*$A378</f>
        <v>0.909973474684177</v>
      </c>
      <c r="AP378" s="326">
        <f>AO378*MoM!AT378/100*$A378</f>
        <v>0.91061045611645586</v>
      </c>
      <c r="AQ378" s="327">
        <f>IF($A378=1,INDEX('2026'!$C:$C, MATCH(Веса!$F378,'2026'!$B:$B,0)),0)</f>
        <v>0.94399999999999995</v>
      </c>
      <c r="AR378" s="326">
        <f>AQ378*MoM!AV378/100*$A378</f>
        <v>0.94758719999999996</v>
      </c>
      <c r="AS378" s="326">
        <f>AR378*MoM!AW378/100*$A378</f>
        <v>0.94844002847999997</v>
      </c>
      <c r="AT378" s="326">
        <f>AS378*MoM!AX378/100*$A378</f>
        <v>0.943508140331904</v>
      </c>
      <c r="AU378" s="326">
        <f>AT378*MoM!AY378/100*$A378</f>
        <v>0.94907483835986228</v>
      </c>
    </row>
    <row r="379" spans="1:47" ht="26.25" x14ac:dyDescent="0.45">
      <c r="A379" s="326">
        <f>IF(ToSep25!AZ379=0,0,1)</f>
        <v>1</v>
      </c>
      <c r="B379" s="219" t="s">
        <v>383</v>
      </c>
      <c r="C379" s="219" t="s">
        <v>383</v>
      </c>
      <c r="D379" s="219" t="s">
        <v>383</v>
      </c>
      <c r="E379" s="219" t="s">
        <v>383</v>
      </c>
      <c r="F379" s="219" t="s">
        <v>383</v>
      </c>
      <c r="G379" s="327">
        <f>IF($A379=1,INDEX('2023'!$C:$C,MATCH(Веса!$C379,'2023'!$B:$B,0)),0)</f>
        <v>2.7E-2</v>
      </c>
      <c r="H379" s="326">
        <f>G379*MoM!L379/100*$A379</f>
        <v>2.6603100000000001E-2</v>
      </c>
      <c r="I379" s="326">
        <f>H379*MoM!M379/100*$A379</f>
        <v>2.6813264490000002E-2</v>
      </c>
      <c r="J379" s="326">
        <f>I379*MoM!N379/100*$A379</f>
        <v>2.7169880907717003E-2</v>
      </c>
      <c r="K379" s="326">
        <f>J379*MoM!O379/100*$A379</f>
        <v>2.7308447300346362E-2</v>
      </c>
      <c r="L379" s="326">
        <f>K379*MoM!P379/100*$A379</f>
        <v>2.7933810743524298E-2</v>
      </c>
      <c r="M379" s="326">
        <f>L379*MoM!Q379/100*$A379</f>
        <v>2.8771825065830026E-2</v>
      </c>
      <c r="N379" s="326">
        <f>M379*MoM!R379/100*$A379</f>
        <v>2.9073929229021241E-2</v>
      </c>
      <c r="O379" s="326">
        <f>N379*MoM!S379/100*$A379</f>
        <v>2.9172780588399914E-2</v>
      </c>
      <c r="P379" s="326">
        <f>O379*MoM!T379/100*$A379</f>
        <v>2.8787699884633037E-2</v>
      </c>
      <c r="Q379" s="326">
        <f>P379*MoM!U379/100*$A379</f>
        <v>2.872724571487531E-2</v>
      </c>
      <c r="R379" s="326">
        <f>Q379*MoM!V379/100*$A379</f>
        <v>2.8276227957151772E-2</v>
      </c>
      <c r="S379" s="327">
        <f>IF($A379=1,INDEX('2024'!$B:$B,MATCH(Веса!D379,'2024'!$A:$A,0)),0)</f>
        <v>3.4000000000000002E-2</v>
      </c>
      <c r="T379" s="326">
        <f>S379*MoM!X379/100*$A379</f>
        <v>3.40238E-2</v>
      </c>
      <c r="U379" s="326">
        <f>T379*MoM!Y379/100*$A379</f>
        <v>3.4347026099999997E-2</v>
      </c>
      <c r="V379" s="326">
        <f>U379*MoM!Z379/100*$A379</f>
        <v>3.4965272569799997E-2</v>
      </c>
      <c r="W379" s="326">
        <f>V379*MoM!AA379/100*$A379</f>
        <v>3.5304435713727059E-2</v>
      </c>
      <c r="X379" s="326">
        <f>W379*MoM!AB379/100*$A379</f>
        <v>3.7157918588697728E-2</v>
      </c>
      <c r="Y379" s="326">
        <f>X379*MoM!AC379/100*$A379</f>
        <v>3.767441365708063E-2</v>
      </c>
      <c r="Z379" s="326">
        <f>Y379*MoM!AD379/100*$A379</f>
        <v>3.8427901930222247E-2</v>
      </c>
      <c r="AA379" s="326">
        <f>Z379*MoM!AE379/100*$A379</f>
        <v>3.8877508382805848E-2</v>
      </c>
      <c r="AB379" s="326">
        <f>AA379*MoM!AF379/100*$A379</f>
        <v>3.7571224101143573E-2</v>
      </c>
      <c r="AC379" s="326">
        <f>AB379*MoM!AG379/100*$A379</f>
        <v>3.7327011144486139E-2</v>
      </c>
      <c r="AD379" s="326">
        <f>AC379*MoM!AH379/100*$A379</f>
        <v>3.6815631091806675E-2</v>
      </c>
      <c r="AE379" s="327">
        <f>IF($A379=1,INDEX('2025'!$C:$C,MATCH(Веса!$E379,'2025'!$B:$B,0)),0)</f>
        <v>3.6999999999999998E-2</v>
      </c>
      <c r="AF379" s="326">
        <f>AE379*MoM!AJ379/100*$A379</f>
        <v>3.6966699999999998E-2</v>
      </c>
      <c r="AG379" s="326">
        <f>AF379*MoM!AK379/100*$A379</f>
        <v>3.7513807159999996E-2</v>
      </c>
      <c r="AH379" s="326">
        <f>AG379*MoM!AL379/100*$A379</f>
        <v>3.8609210329071997E-2</v>
      </c>
      <c r="AI379" s="326">
        <f>AH379*MoM!AM379/100*$A379</f>
        <v>4.0165161505333599E-2</v>
      </c>
      <c r="AJ379" s="326">
        <f>AI379*MoM!AN379/100*$A379</f>
        <v>4.0940349122386539E-2</v>
      </c>
      <c r="AK379" s="326">
        <f>AJ379*MoM!AO379/100*$A379</f>
        <v>4.1341564543785923E-2</v>
      </c>
      <c r="AL379" s="326">
        <f>AK379*MoM!AP379/100*$A379</f>
        <v>4.1101783469431961E-2</v>
      </c>
      <c r="AM379" s="326">
        <f>AL379*MoM!AQ379/100*$A379</f>
        <v>4.0020806564185898E-2</v>
      </c>
      <c r="AN379" s="326">
        <f>AM379*MoM!AR379/100*$A379</f>
        <v>3.9888737902524091E-2</v>
      </c>
      <c r="AO379" s="326">
        <f>AN379*MoM!AS379/100*$A379</f>
        <v>3.9693283086801728E-2</v>
      </c>
      <c r="AP379" s="326">
        <f>AO379*MoM!AT379/100*$A379</f>
        <v>4.0082277261052388E-2</v>
      </c>
      <c r="AQ379" s="327">
        <f>IF($A379=1,INDEX('2026'!$C:$C, MATCH(Веса!$F379,'2026'!$B:$B,0)),0)</f>
        <v>3.9E-2</v>
      </c>
      <c r="AR379" s="326">
        <f>AQ379*MoM!AV379/100*$A379</f>
        <v>3.9171600000000001E-2</v>
      </c>
      <c r="AS379" s="326">
        <f>AR379*MoM!AW379/100*$A379</f>
        <v>3.9430132559999997E-2</v>
      </c>
      <c r="AT379" s="326">
        <f>AS379*MoM!AX379/100*$A379</f>
        <v>4.0159590012359997E-2</v>
      </c>
      <c r="AU379" s="326">
        <f>AT379*MoM!AY379/100*$A379</f>
        <v>4.1191691475677646E-2</v>
      </c>
    </row>
    <row r="380" spans="1:47" x14ac:dyDescent="0.45">
      <c r="A380" s="326">
        <f>IF(ToSep25!AZ380=0,0,1)</f>
        <v>1</v>
      </c>
      <c r="B380" s="219" t="s">
        <v>384</v>
      </c>
      <c r="C380" s="219" t="s">
        <v>384</v>
      </c>
      <c r="D380" s="219" t="s">
        <v>384</v>
      </c>
      <c r="E380" s="219" t="s">
        <v>384</v>
      </c>
      <c r="F380" s="219" t="s">
        <v>384</v>
      </c>
      <c r="G380" s="327">
        <f>IF($A380=1,INDEX('2023'!$C:$C,MATCH(Веса!$C380,'2023'!$B:$B,0)),0)</f>
        <v>4.9000000000000002E-2</v>
      </c>
      <c r="H380" s="326">
        <f>G380*MoM!L380/100*$A380</f>
        <v>4.9014700000000008E-2</v>
      </c>
      <c r="I380" s="326">
        <f>H380*MoM!M380/100*$A380</f>
        <v>4.9220561740000009E-2</v>
      </c>
      <c r="J380" s="326">
        <f>I380*MoM!N380/100*$A380</f>
        <v>4.9816130537054006E-2</v>
      </c>
      <c r="K380" s="326">
        <f>J380*MoM!O380/100*$A380</f>
        <v>5.0244549259672672E-2</v>
      </c>
      <c r="L380" s="326">
        <f>K380*MoM!P380/100*$A380</f>
        <v>5.1179097875902579E-2</v>
      </c>
      <c r="M380" s="326">
        <f>L380*MoM!Q380/100*$A380</f>
        <v>5.255581560876435E-2</v>
      </c>
      <c r="N380" s="326">
        <f>M380*MoM!R380/100*$A380</f>
        <v>5.3076118183291117E-2</v>
      </c>
      <c r="O380" s="326">
        <f>N380*MoM!S380/100*$A380</f>
        <v>5.3713031601490616E-2</v>
      </c>
      <c r="P380" s="326">
        <f>O380*MoM!T380/100*$A380</f>
        <v>5.2923450036948705E-2</v>
      </c>
      <c r="Q380" s="326">
        <f>P380*MoM!U380/100*$A380</f>
        <v>5.2759387341834163E-2</v>
      </c>
      <c r="R380" s="326">
        <f>Q380*MoM!V380/100*$A380</f>
        <v>5.2944045197530577E-2</v>
      </c>
      <c r="S380" s="327">
        <f>IF($A380=1,INDEX('2024'!$B:$B,MATCH(Веса!D380,'2024'!$A:$A,0)),0)</f>
        <v>5.7000000000000002E-2</v>
      </c>
      <c r="T380" s="326">
        <f>S380*MoM!X380/100*$A380</f>
        <v>5.7228000000000001E-2</v>
      </c>
      <c r="U380" s="326">
        <f>T380*MoM!Y380/100*$A380</f>
        <v>5.8561412400000006E-2</v>
      </c>
      <c r="V380" s="326">
        <f>U380*MoM!Z380/100*$A380</f>
        <v>6.0189419664720009E-2</v>
      </c>
      <c r="W380" s="326">
        <f>V380*MoM!AA380/100*$A380</f>
        <v>6.0321836387982393E-2</v>
      </c>
      <c r="X380" s="326">
        <f>W380*MoM!AB380/100*$A380</f>
        <v>6.186607539951474E-2</v>
      </c>
      <c r="Y380" s="326">
        <f>X380*MoM!AC380/100*$A380</f>
        <v>6.398189517817815E-2</v>
      </c>
      <c r="Z380" s="326">
        <f>Y380*MoM!AD380/100*$A380</f>
        <v>6.4800863436458828E-2</v>
      </c>
      <c r="AA380" s="326">
        <f>Z380*MoM!AE380/100*$A380</f>
        <v>6.5183188530733946E-2</v>
      </c>
      <c r="AB380" s="326">
        <f>AA380*MoM!AF380/100*$A380</f>
        <v>6.430321548556904E-2</v>
      </c>
      <c r="AC380" s="326">
        <f>AB380*MoM!AG380/100*$A380</f>
        <v>6.4033141980529645E-2</v>
      </c>
      <c r="AD380" s="326">
        <f>AC380*MoM!AH380/100*$A380</f>
        <v>6.3565700044071777E-2</v>
      </c>
      <c r="AE380" s="327">
        <f>IF($A380=1,INDEX('2025'!$C:$C,MATCH(Веса!$E380,'2025'!$B:$B,0)),0)</f>
        <v>6.2E-2</v>
      </c>
      <c r="AF380" s="326">
        <f>AE380*MoM!AJ380/100*$A380</f>
        <v>6.21612E-2</v>
      </c>
      <c r="AG380" s="326">
        <f>AF380*MoM!AK380/100*$A380</f>
        <v>6.3267669360000001E-2</v>
      </c>
      <c r="AH380" s="326">
        <f>AG380*MoM!AL380/100*$A380</f>
        <v>6.440016064154401E-2</v>
      </c>
      <c r="AI380" s="326">
        <f>AH380*MoM!AM380/100*$A380</f>
        <v>6.6229125203763853E-2</v>
      </c>
      <c r="AJ380" s="326">
        <f>AI380*MoM!AN380/100*$A380</f>
        <v>6.7533838970277996E-2</v>
      </c>
      <c r="AK380" s="326">
        <f>AJ380*MoM!AO380/100*$A380</f>
        <v>6.8013329226966956E-2</v>
      </c>
      <c r="AL380" s="326">
        <f>AK380*MoM!AP380/100*$A380</f>
        <v>6.7754878575904481E-2</v>
      </c>
      <c r="AM380" s="326">
        <f>AL380*MoM!AQ380/100*$A380</f>
        <v>6.6752106372981096E-2</v>
      </c>
      <c r="AN380" s="326">
        <f>AM380*MoM!AR380/100*$A380</f>
        <v>6.596443151777992E-2</v>
      </c>
      <c r="AO380" s="326">
        <f>AN380*MoM!AS380/100*$A380</f>
        <v>6.5693977348557031E-2</v>
      </c>
      <c r="AP380" s="326">
        <f>AO380*MoM!AT380/100*$A380</f>
        <v>6.5766240723640443E-2</v>
      </c>
      <c r="AQ380" s="327">
        <f>IF($A380=1,INDEX('2026'!$C:$C, MATCH(Веса!$F380,'2026'!$B:$B,0)),0)</f>
        <v>5.8999999999999997E-2</v>
      </c>
      <c r="AR380" s="326">
        <f>AQ380*MoM!AV380/100*$A380</f>
        <v>6.0356999999999994E-2</v>
      </c>
      <c r="AS380" s="326">
        <f>AR380*MoM!AW380/100*$A380</f>
        <v>6.0646713599999992E-2</v>
      </c>
      <c r="AT380" s="326">
        <f>AS380*MoM!AX380/100*$A380</f>
        <v>6.1580672989439991E-2</v>
      </c>
      <c r="AU380" s="326">
        <f>AT380*MoM!AY380/100*$A380</f>
        <v>6.2621386362961523E-2</v>
      </c>
    </row>
    <row r="381" spans="1:47" x14ac:dyDescent="0.45">
      <c r="A381" s="326">
        <f>IF(ToSep25!AZ381=0,0,1)</f>
        <v>1</v>
      </c>
      <c r="B381" s="202" t="s">
        <v>385</v>
      </c>
      <c r="C381" s="202" t="s">
        <v>385</v>
      </c>
      <c r="D381" s="202" t="s">
        <v>385</v>
      </c>
      <c r="E381" s="202" t="s">
        <v>385</v>
      </c>
      <c r="F381" s="202" t="s">
        <v>385</v>
      </c>
      <c r="G381" s="327">
        <f>IF($A381=1,INDEX('2023'!$C:$C,MATCH(Веса!$C381,'2023'!$B:$B,0)),0)</f>
        <v>7.0999999999999994E-2</v>
      </c>
      <c r="H381" s="326">
        <f>G381*MoM!L381/100*$A381</f>
        <v>7.1085200000000001E-2</v>
      </c>
      <c r="I381" s="326">
        <f>H381*MoM!M381/100*$A381</f>
        <v>7.2130152439999998E-2</v>
      </c>
      <c r="J381" s="326">
        <f>I381*MoM!N381/100*$A381</f>
        <v>7.4193074799784001E-2</v>
      </c>
      <c r="K381" s="326">
        <f>J381*MoM!O381/100*$A381</f>
        <v>7.5061133774941474E-2</v>
      </c>
      <c r="L381" s="326">
        <f>K381*MoM!P381/100*$A381</f>
        <v>7.6187050781565596E-2</v>
      </c>
      <c r="M381" s="326">
        <f>L381*MoM!Q381/100*$A381</f>
        <v>7.7665079566727968E-2</v>
      </c>
      <c r="N381" s="326">
        <f>M381*MoM!R381/100*$A381</f>
        <v>7.8278633695305133E-2</v>
      </c>
      <c r="O381" s="326">
        <f>N381*MoM!S381/100*$A381</f>
        <v>7.8560436776608233E-2</v>
      </c>
      <c r="P381" s="326">
        <f>O381*MoM!T381/100*$A381</f>
        <v>7.9275336751275363E-2</v>
      </c>
      <c r="Q381" s="326">
        <f>P381*MoM!U381/100*$A381</f>
        <v>7.9037510741021541E-2</v>
      </c>
      <c r="R381" s="326">
        <f>Q381*MoM!V381/100*$A381</f>
        <v>7.909283699854025E-2</v>
      </c>
      <c r="S381" s="327">
        <f>IF($A381=1,INDEX('2024'!$B:$B,MATCH(Веса!D381,'2024'!$A:$A,0)),0)</f>
        <v>8.8999999999999996E-2</v>
      </c>
      <c r="T381" s="326">
        <f>S381*MoM!X381/100*$A381</f>
        <v>8.90267E-2</v>
      </c>
      <c r="U381" s="326">
        <f>T381*MoM!Y381/100*$A381</f>
        <v>9.2641184019999989E-2</v>
      </c>
      <c r="V381" s="326">
        <f>U381*MoM!Z381/100*$A381</f>
        <v>9.5272193646167999E-2</v>
      </c>
      <c r="W381" s="326">
        <f>V381*MoM!AA381/100*$A381</f>
        <v>9.6043898414701956E-2</v>
      </c>
      <c r="X381" s="326">
        <f>W381*MoM!AB381/100*$A381</f>
        <v>9.8934819756984496E-2</v>
      </c>
      <c r="Y381" s="326">
        <f>X381*MoM!AC381/100*$A381</f>
        <v>0.10072553999458592</v>
      </c>
      <c r="Z381" s="326">
        <f>Y381*MoM!AD381/100*$A381</f>
        <v>0.10133996578855289</v>
      </c>
      <c r="AA381" s="326">
        <f>Z381*MoM!AE381/100*$A381</f>
        <v>0.10297153923774859</v>
      </c>
      <c r="AB381" s="326">
        <f>AA381*MoM!AF381/100*$A381</f>
        <v>0.10074735399021321</v>
      </c>
      <c r="AC381" s="326">
        <f>AB381*MoM!AG381/100*$A381</f>
        <v>0.10193617276729773</v>
      </c>
      <c r="AD381" s="326">
        <f>AC381*MoM!AH381/100*$A381</f>
        <v>0.10078429401502728</v>
      </c>
      <c r="AE381" s="327">
        <f>IF($A381=1,INDEX('2025'!$C:$C,MATCH(Веса!$E381,'2025'!$B:$B,0)),0)</f>
        <v>9.2999999999999999E-2</v>
      </c>
      <c r="AF381" s="326">
        <f>AE381*MoM!AJ381/100*$A381</f>
        <v>9.3706800000000007E-2</v>
      </c>
      <c r="AG381" s="326">
        <f>AF381*MoM!AK381/100*$A381</f>
        <v>9.5290444920000009E-2</v>
      </c>
      <c r="AH381" s="326">
        <f>AG381*MoM!AL381/100*$A381</f>
        <v>9.6738859682784006E-2</v>
      </c>
      <c r="AI381" s="326">
        <f>AH381*MoM!AM381/100*$A381</f>
        <v>0.10027950194717389</v>
      </c>
      <c r="AJ381" s="326">
        <f>AI381*MoM!AN381/100*$A381</f>
        <v>0.10169344292462905</v>
      </c>
      <c r="AK381" s="326">
        <f>AJ381*MoM!AO381/100*$A381</f>
        <v>0.1013476852186853</v>
      </c>
      <c r="AL381" s="326">
        <f>AK381*MoM!AP381/100*$A381</f>
        <v>0.10126660707051036</v>
      </c>
      <c r="AM381" s="326">
        <f>AL381*MoM!AQ381/100*$A381</f>
        <v>0.10046660087465333</v>
      </c>
      <c r="AN381" s="326">
        <f>AM381*MoM!AR381/100*$A381</f>
        <v>9.9662868067656105E-2</v>
      </c>
      <c r="AO381" s="326">
        <f>AN381*MoM!AS381/100*$A381</f>
        <v>9.8696138247399839E-2</v>
      </c>
      <c r="AP381" s="326">
        <f>AO381*MoM!AT381/100*$A381</f>
        <v>9.9791665381945976E-2</v>
      </c>
      <c r="AQ381" s="327">
        <f>IF($A381=1,INDEX('2026'!$C:$C, MATCH(Веса!$F381,'2026'!$B:$B,0)),0)</f>
        <v>0.10299999999999999</v>
      </c>
      <c r="AR381" s="326">
        <f>AQ381*MoM!AV381/100*$A381</f>
        <v>0.10426690000000001</v>
      </c>
      <c r="AS381" s="326">
        <f>AR381*MoM!AW381/100*$A381</f>
        <v>0.10610199744000001</v>
      </c>
      <c r="AT381" s="326">
        <f>AS381*MoM!AX381/100*$A381</f>
        <v>0.10805427419289602</v>
      </c>
      <c r="AU381" s="326">
        <f>AT381*MoM!AY381/100*$A381</f>
        <v>0.11022616510417324</v>
      </c>
    </row>
    <row r="382" spans="1:47" ht="26.25" x14ac:dyDescent="0.45">
      <c r="A382" s="326">
        <f>IF(ToSep25!AZ382=0,0,1)</f>
        <v>1</v>
      </c>
      <c r="B382" s="219" t="s">
        <v>386</v>
      </c>
      <c r="C382" s="219" t="s">
        <v>386</v>
      </c>
      <c r="D382" s="219" t="s">
        <v>386</v>
      </c>
      <c r="E382" s="219" t="s">
        <v>386</v>
      </c>
      <c r="F382" s="219" t="s">
        <v>386</v>
      </c>
      <c r="G382" s="327">
        <f>IF($A382=1,INDEX('2023'!$C:$C,MATCH(Веса!$C382,'2023'!$B:$B,0)),0)</f>
        <v>6.0999999999999999E-2</v>
      </c>
      <c r="H382" s="326">
        <f>G382*MoM!L382/100*$A382</f>
        <v>6.1756399999999996E-2</v>
      </c>
      <c r="I382" s="326">
        <f>H382*MoM!M382/100*$A382</f>
        <v>6.296064979999999E-2</v>
      </c>
      <c r="J382" s="326">
        <f>I382*MoM!N382/100*$A382</f>
        <v>6.4358376225559996E-2</v>
      </c>
      <c r="K382" s="326">
        <f>J382*MoM!O382/100*$A382</f>
        <v>6.5413853595659183E-2</v>
      </c>
      <c r="L382" s="326">
        <f>K382*MoM!P382/100*$A382</f>
        <v>6.7559427993596807E-2</v>
      </c>
      <c r="M382" s="326">
        <f>L382*MoM!Q382/100*$A382</f>
        <v>7.0133442200152857E-2</v>
      </c>
      <c r="N382" s="326">
        <f>M382*MoM!R382/100*$A382</f>
        <v>6.9838881742912223E-2</v>
      </c>
      <c r="O382" s="326">
        <f>N382*MoM!S382/100*$A382</f>
        <v>7.017410837527821E-2</v>
      </c>
      <c r="P382" s="326">
        <f>O382*MoM!T382/100*$A382</f>
        <v>7.0181125786115739E-2</v>
      </c>
      <c r="Q382" s="326">
        <f>P382*MoM!U382/100*$A382</f>
        <v>6.9493350753411801E-2</v>
      </c>
      <c r="R382" s="326">
        <f>Q382*MoM!V382/100*$A382</f>
        <v>6.8541291848090061E-2</v>
      </c>
      <c r="S382" s="327">
        <f>IF($A382=1,INDEX('2024'!$B:$B,MATCH(Веса!D382,'2024'!$A:$A,0)),0)</f>
        <v>7.4999999999999997E-2</v>
      </c>
      <c r="T382" s="326">
        <f>S382*MoM!X382/100*$A382</f>
        <v>7.5622499999999995E-2</v>
      </c>
      <c r="U382" s="326">
        <f>T382*MoM!Y382/100*$A382</f>
        <v>7.8375159E-2</v>
      </c>
      <c r="V382" s="326">
        <f>U382*MoM!Z382/100*$A382</f>
        <v>8.1110452049099988E-2</v>
      </c>
      <c r="W382" s="326">
        <f>V382*MoM!AA382/100*$A382</f>
        <v>8.3008436627048918E-2</v>
      </c>
      <c r="X382" s="326">
        <f>W382*MoM!AB382/100*$A382</f>
        <v>8.5482088038534979E-2</v>
      </c>
      <c r="Y382" s="326">
        <f>X382*MoM!AC382/100*$A382</f>
        <v>8.9174914241799672E-2</v>
      </c>
      <c r="Z382" s="326">
        <f>Y382*MoM!AD382/100*$A382</f>
        <v>9.044119802403322E-2</v>
      </c>
      <c r="AA382" s="326">
        <f>Z382*MoM!AE382/100*$A382</f>
        <v>9.152649240032161E-2</v>
      </c>
      <c r="AB382" s="326">
        <f>AA382*MoM!AF382/100*$A382</f>
        <v>8.905527710551292E-2</v>
      </c>
      <c r="AC382" s="326">
        <f>AB382*MoM!AG382/100*$A382</f>
        <v>9.0212995707884588E-2</v>
      </c>
      <c r="AD382" s="326">
        <f>AC382*MoM!AH382/100*$A382</f>
        <v>8.8814694274412367E-2</v>
      </c>
      <c r="AE382" s="327">
        <f>IF($A382=1,INDEX('2025'!$C:$C,MATCH(Веса!$E382,'2025'!$B:$B,0)),0)</f>
        <v>8.6999999999999994E-2</v>
      </c>
      <c r="AF382" s="326">
        <f>AE382*MoM!AJ382/100*$A382</f>
        <v>8.833980000000001E-2</v>
      </c>
      <c r="AG382" s="326">
        <f>AF382*MoM!AK382/100*$A382</f>
        <v>8.992108242000002E-2</v>
      </c>
      <c r="AH382" s="326">
        <f>AG382*MoM!AL382/100*$A382</f>
        <v>9.1440748712898007E-2</v>
      </c>
      <c r="AI382" s="326">
        <f>AH382*MoM!AM382/100*$A382</f>
        <v>9.6012786148542903E-2</v>
      </c>
      <c r="AJ382" s="326">
        <f>AI382*MoM!AN382/100*$A382</f>
        <v>9.7827427806750369E-2</v>
      </c>
      <c r="AK382" s="326">
        <f>AJ382*MoM!AO382/100*$A382</f>
        <v>9.6242623476281E-2</v>
      </c>
      <c r="AL382" s="326">
        <f>AK382*MoM!AP382/100*$A382</f>
        <v>9.6213750689238112E-2</v>
      </c>
      <c r="AM382" s="326">
        <f>AL382*MoM!AQ382/100*$A382</f>
        <v>9.5174642181794333E-2</v>
      </c>
      <c r="AN382" s="326">
        <f>AM382*MoM!AR382/100*$A382</f>
        <v>9.2681066556631317E-2</v>
      </c>
      <c r="AO382" s="326">
        <f>AN382*MoM!AS382/100*$A382</f>
        <v>9.1893277490899955E-2</v>
      </c>
      <c r="AP382" s="326">
        <f>AO382*MoM!AT382/100*$A382</f>
        <v>9.190246681864904E-2</v>
      </c>
      <c r="AQ382" s="327">
        <f>IF($A382=1,INDEX('2026'!$C:$C, MATCH(Веса!$F382,'2026'!$B:$B,0)),0)</f>
        <v>8.5999999999999993E-2</v>
      </c>
      <c r="AR382" s="326">
        <f>AQ382*MoM!AV382/100*$A382</f>
        <v>8.7436200000000006E-2</v>
      </c>
      <c r="AS382" s="326">
        <f>AR382*MoM!AW382/100*$A382</f>
        <v>8.8747743000000004E-2</v>
      </c>
      <c r="AT382" s="326">
        <f>AS382*MoM!AX382/100*$A382</f>
        <v>8.9413351072499994E-2</v>
      </c>
      <c r="AU382" s="326">
        <f>AT382*MoM!AY382/100*$A382</f>
        <v>9.3776722604837992E-2</v>
      </c>
    </row>
    <row r="383" spans="1:47" x14ac:dyDescent="0.45">
      <c r="A383" s="326">
        <f>IF(ToSep25!AZ383=0,0,1)</f>
        <v>1</v>
      </c>
      <c r="B383" s="219" t="s">
        <v>387</v>
      </c>
      <c r="C383" s="219" t="s">
        <v>387</v>
      </c>
      <c r="D383" s="219" t="s">
        <v>387</v>
      </c>
      <c r="E383" s="219" t="s">
        <v>387</v>
      </c>
      <c r="F383" s="219" t="s">
        <v>387</v>
      </c>
      <c r="G383" s="327">
        <f>IF($A383=1,INDEX('2023'!$C:$C,MATCH(Веса!$C383,'2023'!$B:$B,0)),0)</f>
        <v>8.6999999999999994E-2</v>
      </c>
      <c r="H383" s="326">
        <f>G383*MoM!L383/100*$A383</f>
        <v>8.7434999999999985E-2</v>
      </c>
      <c r="I383" s="326">
        <f>H383*MoM!M383/100*$A383</f>
        <v>8.7504947999999985E-2</v>
      </c>
      <c r="J383" s="326">
        <f>I383*MoM!N383/100*$A383</f>
        <v>8.7749961854399997E-2</v>
      </c>
      <c r="K383" s="326">
        <f>J383*MoM!O383/100*$A383</f>
        <v>8.6758387285445285E-2</v>
      </c>
      <c r="L383" s="326">
        <f>K383*MoM!P383/100*$A383</f>
        <v>8.8172548998198041E-2</v>
      </c>
      <c r="M383" s="326">
        <f>L383*MoM!Q383/100*$A383</f>
        <v>8.9671482331167424E-2</v>
      </c>
      <c r="N383" s="326">
        <f>M383*MoM!R383/100*$A383</f>
        <v>9.3240407327947888E-2</v>
      </c>
      <c r="O383" s="326">
        <f>N383*MoM!S383/100*$A383</f>
        <v>9.6914079376669043E-2</v>
      </c>
      <c r="P383" s="326">
        <f>O383*MoM!T383/100*$A383</f>
        <v>9.421986796999765E-2</v>
      </c>
      <c r="Q383" s="326">
        <f>P383*MoM!U383/100*$A383</f>
        <v>9.1430959878085735E-2</v>
      </c>
      <c r="R383" s="326">
        <f>Q383*MoM!V383/100*$A383</f>
        <v>9.1056092942585584E-2</v>
      </c>
      <c r="S383" s="327">
        <f>IF($A383=1,INDEX('2024'!$B:$B,MATCH(Веса!D383,'2024'!$A:$A,0)),0)</f>
        <v>8.1000000000000003E-2</v>
      </c>
      <c r="T383" s="326">
        <f>S383*MoM!X383/100*$A383</f>
        <v>8.1040500000000015E-2</v>
      </c>
      <c r="U383" s="326">
        <f>T383*MoM!Y383/100*$A383</f>
        <v>8.2215587250000013E-2</v>
      </c>
      <c r="V383" s="326">
        <f>U383*MoM!Z383/100*$A383</f>
        <v>8.2577335833900006E-2</v>
      </c>
      <c r="W383" s="326">
        <f>V383*MoM!AA383/100*$A383</f>
        <v>8.3204923586237656E-2</v>
      </c>
      <c r="X383" s="326">
        <f>W383*MoM!AB383/100*$A383</f>
        <v>8.357934574237573E-2</v>
      </c>
      <c r="Y383" s="326">
        <f>X383*MoM!AC383/100*$A383</f>
        <v>8.4966762881699173E-2</v>
      </c>
      <c r="Z383" s="326">
        <f>Y383*MoM!AD383/100*$A383</f>
        <v>8.7498772415573814E-2</v>
      </c>
      <c r="AA383" s="326">
        <f>Z383*MoM!AE383/100*$A383</f>
        <v>8.8968751792155451E-2</v>
      </c>
      <c r="AB383" s="326">
        <f>AA383*MoM!AF383/100*$A383</f>
        <v>8.7607529889735469E-2</v>
      </c>
      <c r="AC383" s="326">
        <f>AB383*MoM!AG383/100*$A383</f>
        <v>8.7081884710397073E-2</v>
      </c>
      <c r="AD383" s="326">
        <f>AC383*MoM!AH383/100*$A383</f>
        <v>8.797882812291416E-2</v>
      </c>
      <c r="AE383" s="327">
        <f>IF($A383=1,INDEX('2025'!$C:$C,MATCH(Веса!$E383,'2025'!$B:$B,0)),0)</f>
        <v>6.8000000000000005E-2</v>
      </c>
      <c r="AF383" s="326">
        <f>AE383*MoM!AJ383/100*$A383</f>
        <v>6.84284E-2</v>
      </c>
      <c r="AG383" s="326">
        <f>AF383*MoM!AK383/100*$A383</f>
        <v>7.1008150680000007E-2</v>
      </c>
      <c r="AH383" s="326">
        <f>AG383*MoM!AL383/100*$A383</f>
        <v>7.1483905289556005E-2</v>
      </c>
      <c r="AI383" s="326">
        <f>AH383*MoM!AM383/100*$A383</f>
        <v>7.3178073844918479E-2</v>
      </c>
      <c r="AJ383" s="326">
        <f>AI383*MoM!AN383/100*$A383</f>
        <v>7.5351462638112557E-2</v>
      </c>
      <c r="AK383" s="326">
        <f>AJ383*MoM!AO383/100*$A383</f>
        <v>7.7943552952863634E-2</v>
      </c>
      <c r="AL383" s="326">
        <f>AK383*MoM!AP383/100*$A383</f>
        <v>7.6563952065597948E-2</v>
      </c>
      <c r="AM383" s="326">
        <f>AL383*MoM!AQ383/100*$A383</f>
        <v>7.5078611395525352E-2</v>
      </c>
      <c r="AN383" s="326">
        <f>AM383*MoM!AR383/100*$A383</f>
        <v>7.525129220173507E-2</v>
      </c>
      <c r="AO383" s="326">
        <f>AN383*MoM!AS383/100*$A383</f>
        <v>7.5492096336780612E-2</v>
      </c>
      <c r="AP383" s="326">
        <f>AO383*MoM!AT383/100*$A383</f>
        <v>7.578651551249406E-2</v>
      </c>
      <c r="AQ383" s="327">
        <f>IF($A383=1,INDEX('2026'!$C:$C, MATCH(Веса!$F383,'2026'!$B:$B,0)),0)</f>
        <v>7.0999999999999994E-2</v>
      </c>
      <c r="AR383" s="326">
        <f>AQ383*MoM!AV383/100*$A383</f>
        <v>7.1901699999999999E-2</v>
      </c>
      <c r="AS383" s="326">
        <f>AR383*MoM!AW383/100*$A383</f>
        <v>7.2426582409999996E-2</v>
      </c>
      <c r="AT383" s="326">
        <f>AS383*MoM!AX383/100*$A383</f>
        <v>7.4121364438393997E-2</v>
      </c>
      <c r="AU383" s="326">
        <f>AT383*MoM!AY383/100*$A383</f>
        <v>7.5292481996520624E-2</v>
      </c>
    </row>
    <row r="384" spans="1:47" ht="26.25" x14ac:dyDescent="0.45">
      <c r="A384" s="326">
        <f>IF(ToSep25!AZ384=0,0,1)</f>
        <v>1</v>
      </c>
      <c r="B384" s="202" t="s">
        <v>388</v>
      </c>
      <c r="C384" s="202" t="s">
        <v>388</v>
      </c>
      <c r="D384" s="202" t="s">
        <v>388</v>
      </c>
      <c r="E384" s="202" t="s">
        <v>388</v>
      </c>
      <c r="F384" s="202" t="s">
        <v>388</v>
      </c>
      <c r="G384" s="327">
        <f>IF($A384=1,INDEX('2023'!$C:$C,MATCH(Веса!$C384,'2023'!$B:$B,0)),0)</f>
        <v>5.8000000000000003E-2</v>
      </c>
      <c r="H384" s="326">
        <f>G384*MoM!L384/100*$A384</f>
        <v>5.8202999999999998E-2</v>
      </c>
      <c r="I384" s="326">
        <f>H384*MoM!M384/100*$A384</f>
        <v>5.82262812E-2</v>
      </c>
      <c r="J384" s="326">
        <f>I384*MoM!N384/100*$A384</f>
        <v>5.8243749084360003E-2</v>
      </c>
      <c r="K384" s="326">
        <f>J384*MoM!O384/100*$A384</f>
        <v>5.8220451584726253E-2</v>
      </c>
      <c r="L384" s="326">
        <f>K384*MoM!P384/100*$A384</f>
        <v>5.8150587042824581E-2</v>
      </c>
      <c r="M384" s="326">
        <f>L384*MoM!Q384/100*$A384</f>
        <v>5.8179662336345993E-2</v>
      </c>
      <c r="N384" s="326">
        <f>M384*MoM!R384/100*$A384</f>
        <v>5.8179662336345993E-2</v>
      </c>
      <c r="O384" s="326">
        <f>N384*MoM!S384/100*$A384</f>
        <v>5.8220388099981431E-2</v>
      </c>
      <c r="P384" s="326">
        <f>O384*MoM!T384/100*$A384</f>
        <v>6.3425290796119776E-2</v>
      </c>
      <c r="Q384" s="326">
        <f>P384*MoM!U384/100*$A384</f>
        <v>6.4021488529603307E-2</v>
      </c>
      <c r="R384" s="326">
        <f>Q384*MoM!V384/100*$A384</f>
        <v>6.4040694976162188E-2</v>
      </c>
      <c r="S384" s="327">
        <f>IF($A384=1,INDEX('2024'!$B:$B,MATCH(Веса!D384,'2024'!$A:$A,0)),0)</f>
        <v>5.2999999999999999E-2</v>
      </c>
      <c r="T384" s="326">
        <f>S384*MoM!X384/100*$A384</f>
        <v>5.3196099999999996E-2</v>
      </c>
      <c r="U384" s="326">
        <f>T384*MoM!Y384/100*$A384</f>
        <v>5.3190780389999991E-2</v>
      </c>
      <c r="V384" s="326">
        <f>U384*MoM!Z384/100*$A384</f>
        <v>5.3206737624116991E-2</v>
      </c>
      <c r="W384" s="326">
        <f>V384*MoM!AA384/100*$A384</f>
        <v>5.3318471773127631E-2</v>
      </c>
      <c r="X384" s="326">
        <f>W384*MoM!AB384/100*$A384</f>
        <v>5.3217166676758687E-2</v>
      </c>
      <c r="Y384" s="326">
        <f>X384*MoM!AC384/100*$A384</f>
        <v>5.3185236376752626E-2</v>
      </c>
      <c r="Z384" s="326">
        <f>Y384*MoM!AD384/100*$A384</f>
        <v>5.3243740136767054E-2</v>
      </c>
      <c r="AA384" s="326">
        <f>Z384*MoM!AE384/100*$A384</f>
        <v>5.3366200739081625E-2</v>
      </c>
      <c r="AB384" s="326">
        <f>AA384*MoM!AF384/100*$A384</f>
        <v>5.7945020762494831E-2</v>
      </c>
      <c r="AC384" s="326">
        <f>AB384*MoM!AG384/100*$A384</f>
        <v>5.8582415990882278E-2</v>
      </c>
      <c r="AD384" s="326">
        <f>AC384*MoM!AH384/100*$A384</f>
        <v>5.8617565440476804E-2</v>
      </c>
      <c r="AE384" s="327">
        <f>IF($A384=1,INDEX('2025'!$C:$C,MATCH(Веса!$E384,'2025'!$B:$B,0)),0)</f>
        <v>5.1999999999999998E-2</v>
      </c>
      <c r="AF384" s="326">
        <f>AE384*MoM!AJ384/100*$A384</f>
        <v>5.20416E-2</v>
      </c>
      <c r="AG384" s="326">
        <f>AF384*MoM!AK384/100*$A384</f>
        <v>5.2109254079999993E-2</v>
      </c>
      <c r="AH384" s="326">
        <f>AG384*MoM!AL384/100*$A384</f>
        <v>5.2135308707039994E-2</v>
      </c>
      <c r="AI384" s="326">
        <f>AH384*MoM!AM384/100*$A384</f>
        <v>5.2135308707039994E-2</v>
      </c>
      <c r="AJ384" s="326">
        <f>AI384*MoM!AN384/100*$A384</f>
        <v>5.2124881645298583E-2</v>
      </c>
      <c r="AK384" s="326">
        <f>AJ384*MoM!AO384/100*$A384</f>
        <v>5.2088394228146873E-2</v>
      </c>
      <c r="AL384" s="326">
        <f>AK384*MoM!AP384/100*$A384</f>
        <v>5.220819753487161E-2</v>
      </c>
      <c r="AM384" s="326">
        <f>AL384*MoM!AQ384/100*$A384</f>
        <v>5.2312613929941361E-2</v>
      </c>
      <c r="AN384" s="326">
        <f>AM384*MoM!AR384/100*$A384</f>
        <v>5.8611052647106303E-2</v>
      </c>
      <c r="AO384" s="326">
        <f>AN384*MoM!AS384/100*$A384</f>
        <v>5.9191302068312648E-2</v>
      </c>
      <c r="AP384" s="326">
        <f>AO384*MoM!AT384/100*$A384</f>
        <v>5.9357037714103923E-2</v>
      </c>
      <c r="AQ384" s="327">
        <f>IF($A384=1,INDEX('2026'!$C:$C, MATCH(Веса!$F384,'2026'!$B:$B,0)),0)</f>
        <v>5.0999999999999997E-2</v>
      </c>
      <c r="AR384" s="326">
        <f>AQ384*MoM!AV384/100*$A384</f>
        <v>5.1117299999999997E-2</v>
      </c>
      <c r="AS384" s="326">
        <f>AR384*MoM!AW384/100*$A384</f>
        <v>5.1204199409999998E-2</v>
      </c>
      <c r="AT384" s="326">
        <f>AS384*MoM!AX384/100*$A384</f>
        <v>5.1260524029351003E-2</v>
      </c>
      <c r="AU384" s="326">
        <f>AT384*MoM!AY384/100*$A384</f>
        <v>5.1306658500977417E-2</v>
      </c>
    </row>
    <row r="385" spans="1:47" x14ac:dyDescent="0.45">
      <c r="A385" s="326">
        <f>IF(ToSep25!AZ385=0,0,1)</f>
        <v>1</v>
      </c>
      <c r="B385" s="202" t="s">
        <v>389</v>
      </c>
      <c r="C385" s="202" t="s">
        <v>389</v>
      </c>
      <c r="D385" s="202" t="s">
        <v>389</v>
      </c>
      <c r="E385" s="202" t="s">
        <v>389</v>
      </c>
      <c r="F385" s="202" t="s">
        <v>389</v>
      </c>
      <c r="G385" s="327">
        <f>IF($A385=1,INDEX('2023'!$C:$C,MATCH(Веса!$C385,'2023'!$B:$B,0)),0)</f>
        <v>0.17299999999999999</v>
      </c>
      <c r="H385" s="326">
        <f>G385*MoM!L385/100*$A385</f>
        <v>0.17971239999999999</v>
      </c>
      <c r="I385" s="326">
        <f>H385*MoM!M385/100*$A385</f>
        <v>0.18068284696</v>
      </c>
      <c r="J385" s="326">
        <f>I385*MoM!N385/100*$A385</f>
        <v>0.180737051814088</v>
      </c>
      <c r="K385" s="326">
        <f>J385*MoM!O385/100*$A385</f>
        <v>0.18189376894569814</v>
      </c>
      <c r="L385" s="326">
        <f>K385*MoM!P385/100*$A385</f>
        <v>0.18243945025253525</v>
      </c>
      <c r="M385" s="326">
        <f>L385*MoM!Q385/100*$A385</f>
        <v>0.18287730493314133</v>
      </c>
      <c r="N385" s="326">
        <f>M385*MoM!R385/100*$A385</f>
        <v>0.18304189450758115</v>
      </c>
      <c r="O385" s="326">
        <f>N385*MoM!S385/100*$A385</f>
        <v>0.18315171964428573</v>
      </c>
      <c r="P385" s="326">
        <f>O385*MoM!T385/100*$A385</f>
        <v>0.18657665680163388</v>
      </c>
      <c r="Q385" s="326">
        <f>P385*MoM!U385/100*$A385</f>
        <v>0.18726699043179995</v>
      </c>
      <c r="R385" s="326">
        <f>Q385*MoM!V385/100*$A385</f>
        <v>0.18766025111170673</v>
      </c>
      <c r="S385" s="327">
        <f>IF($A385=1,INDEX('2024'!$B:$B,MATCH(Веса!D385,'2024'!$A:$A,0)),0)</f>
        <v>0.158</v>
      </c>
      <c r="T385" s="326">
        <f>S385*MoM!X385/100*$A385</f>
        <v>0.16101779999999999</v>
      </c>
      <c r="U385" s="326">
        <f>T385*MoM!Y385/100*$A385</f>
        <v>0.16135593737999998</v>
      </c>
      <c r="V385" s="326">
        <f>U385*MoM!Z385/100*$A385</f>
        <v>0.16133980178626195</v>
      </c>
      <c r="W385" s="326">
        <f>V385*MoM!AA385/100*$A385</f>
        <v>0.1618722231321566</v>
      </c>
      <c r="X385" s="326">
        <f>W385*MoM!AB385/100*$A385</f>
        <v>0.16190459757678302</v>
      </c>
      <c r="Y385" s="326">
        <f>X385*MoM!AC385/100*$A385</f>
        <v>0.16251983504757481</v>
      </c>
      <c r="Z385" s="326">
        <f>Y385*MoM!AD385/100*$A385</f>
        <v>0.16281237075066046</v>
      </c>
      <c r="AA385" s="326">
        <f>Z385*MoM!AE385/100*$A385</f>
        <v>0.16294262064726098</v>
      </c>
      <c r="AB385" s="326">
        <f>AA385*MoM!AF385/100*$A385</f>
        <v>0.16411580751592125</v>
      </c>
      <c r="AC385" s="326">
        <f>AB385*MoM!AG385/100*$A385</f>
        <v>0.16469021284222699</v>
      </c>
      <c r="AD385" s="326">
        <f>AC385*MoM!AH385/100*$A385</f>
        <v>0.16470668186351123</v>
      </c>
      <c r="AE385" s="327">
        <f>IF($A385=1,INDEX('2025'!$C:$C,MATCH(Веса!$E385,'2025'!$B:$B,0)),0)</f>
        <v>0.13300000000000001</v>
      </c>
      <c r="AF385" s="326">
        <f>AE385*MoM!AJ385/100*$A385</f>
        <v>0.137655</v>
      </c>
      <c r="AG385" s="326">
        <f>AF385*MoM!AK385/100*$A385</f>
        <v>0.139059081</v>
      </c>
      <c r="AH385" s="326">
        <f>AG385*MoM!AL385/100*$A385</f>
        <v>0.1400464004751</v>
      </c>
      <c r="AI385" s="326">
        <f>AH385*MoM!AM385/100*$A385</f>
        <v>0.14104072991847322</v>
      </c>
      <c r="AJ385" s="326">
        <f>AI385*MoM!AN385/100*$A385</f>
        <v>0.14118177064839169</v>
      </c>
      <c r="AK385" s="326">
        <f>AJ385*MoM!AO385/100*$A385</f>
        <v>0.14147825236675329</v>
      </c>
      <c r="AL385" s="326">
        <f>AK385*MoM!AP385/100*$A385</f>
        <v>0.14170461757054009</v>
      </c>
      <c r="AM385" s="326">
        <f>AL385*MoM!AQ385/100*$A385</f>
        <v>0.14180381080283946</v>
      </c>
      <c r="AN385" s="326">
        <f>AM385*MoM!AR385/100*$A385</f>
        <v>0.14227176337848882</v>
      </c>
      <c r="AO385" s="326">
        <f>AN385*MoM!AS385/100*$A385</f>
        <v>0.14261321561059717</v>
      </c>
      <c r="AP385" s="326">
        <f>AO385*MoM!AT385/100*$A385</f>
        <v>0.14267026089684143</v>
      </c>
      <c r="AQ385" s="327">
        <f>IF($A385=1,INDEX('2026'!$C:$C, MATCH(Веса!$F385,'2026'!$B:$B,0)),0)</f>
        <v>0.11799999999999999</v>
      </c>
      <c r="AR385" s="326">
        <f>AQ385*MoM!AV385/100*$A385</f>
        <v>0.12187039999999999</v>
      </c>
      <c r="AS385" s="326">
        <f>AR385*MoM!AW385/100*$A385</f>
        <v>0.12318660031999999</v>
      </c>
      <c r="AT385" s="326">
        <f>AS385*MoM!AX385/100*$A385</f>
        <v>0.12478802612415998</v>
      </c>
      <c r="AU385" s="326">
        <f>AT385*MoM!AY385/100*$A385</f>
        <v>0.12523726301820695</v>
      </c>
    </row>
    <row r="386" spans="1:47" ht="26.25" x14ac:dyDescent="0.45">
      <c r="A386" s="326">
        <f>IF(ToSep25!AZ386=0,0,1)</f>
        <v>1</v>
      </c>
      <c r="B386" s="202" t="s">
        <v>390</v>
      </c>
      <c r="C386" s="202" t="s">
        <v>390</v>
      </c>
      <c r="D386" s="202" t="s">
        <v>390</v>
      </c>
      <c r="E386" s="202" t="s">
        <v>390</v>
      </c>
      <c r="F386" s="202" t="s">
        <v>390</v>
      </c>
      <c r="G386" s="327">
        <f>IF($A386=1,INDEX('2023'!$C:$C,MATCH(Веса!$C386,'2023'!$B:$B,0)),0)</f>
        <v>7.6999999999999999E-2</v>
      </c>
      <c r="H386" s="326">
        <f>G386*MoM!L386/100*$A386</f>
        <v>7.6999999999999999E-2</v>
      </c>
      <c r="I386" s="326">
        <f>H386*MoM!M386/100*$A386</f>
        <v>7.7100099999999991E-2</v>
      </c>
      <c r="J386" s="326">
        <f>I386*MoM!N386/100*$A386</f>
        <v>7.7100099999999991E-2</v>
      </c>
      <c r="K386" s="326">
        <f>J386*MoM!O386/100*$A386</f>
        <v>7.7115520019999981E-2</v>
      </c>
      <c r="L386" s="326">
        <f>K386*MoM!P386/100*$A386</f>
        <v>7.7169500884013975E-2</v>
      </c>
      <c r="M386" s="326">
        <f>L386*MoM!Q386/100*$A386</f>
        <v>7.7169500884013975E-2</v>
      </c>
      <c r="N386" s="326">
        <f>M386*MoM!R386/100*$A386</f>
        <v>7.7169500884013975E-2</v>
      </c>
      <c r="O386" s="326">
        <f>N386*MoM!S386/100*$A386</f>
        <v>7.7169500884013975E-2</v>
      </c>
      <c r="P386" s="326">
        <f>O386*MoM!T386/100*$A386</f>
        <v>8.212378284076767E-2</v>
      </c>
      <c r="Q386" s="326">
        <f>P386*MoM!U386/100*$A386</f>
        <v>8.2164844732188061E-2</v>
      </c>
      <c r="R386" s="326">
        <f>Q386*MoM!V386/100*$A386</f>
        <v>8.2140195278768396E-2</v>
      </c>
      <c r="S386" s="327">
        <f>IF($A386=1,INDEX('2024'!$B:$B,MATCH(Веса!D386,'2024'!$A:$A,0)),0)</f>
        <v>7.8E-2</v>
      </c>
      <c r="T386" s="326">
        <f>S386*MoM!X386/100*$A386</f>
        <v>7.8077999999999995E-2</v>
      </c>
      <c r="U386" s="326">
        <f>T386*MoM!Y386/100*$A386</f>
        <v>7.8163885799999985E-2</v>
      </c>
      <c r="V386" s="326">
        <f>U386*MoM!Z386/100*$A386</f>
        <v>7.817951857715999E-2</v>
      </c>
      <c r="W386" s="326">
        <f>V386*MoM!AA386/100*$A386</f>
        <v>7.817951857715999E-2</v>
      </c>
      <c r="X386" s="326">
        <f>W386*MoM!AB386/100*$A386</f>
        <v>7.817951857715999E-2</v>
      </c>
      <c r="Y386" s="326">
        <f>X386*MoM!AC386/100*$A386</f>
        <v>7.8328059662456595E-2</v>
      </c>
      <c r="Z386" s="326">
        <f>Y386*MoM!AD386/100*$A386</f>
        <v>7.8328059662456595E-2</v>
      </c>
      <c r="AA386" s="326">
        <f>Z386*MoM!AE386/100*$A386</f>
        <v>7.8328059662456595E-2</v>
      </c>
      <c r="AB386" s="326">
        <f>AA386*MoM!AF386/100*$A386</f>
        <v>8.6951979031293064E-2</v>
      </c>
      <c r="AC386" s="326">
        <f>AB386*MoM!AG386/100*$A386</f>
        <v>8.7125882989355641E-2</v>
      </c>
      <c r="AD386" s="326">
        <f>AC386*MoM!AH386/100*$A386</f>
        <v>8.7125882989355641E-2</v>
      </c>
      <c r="AE386" s="327">
        <f>IF($A386=1,INDEX('2025'!$C:$C,MATCH(Веса!$E386,'2025'!$B:$B,0)),0)</f>
        <v>7.0000000000000007E-2</v>
      </c>
      <c r="AF386" s="326">
        <f>AE386*MoM!AJ386/100*$A386</f>
        <v>7.0077E-2</v>
      </c>
      <c r="AG386" s="326">
        <f>AF386*MoM!AK386/100*$A386</f>
        <v>7.0098023100000004E-2</v>
      </c>
      <c r="AH386" s="326">
        <f>AG386*MoM!AL386/100*$A386</f>
        <v>7.0098023100000004E-2</v>
      </c>
      <c r="AI386" s="326">
        <f>AH386*MoM!AM386/100*$A386</f>
        <v>7.0105032902310016E-2</v>
      </c>
      <c r="AJ386" s="326">
        <f>AI386*MoM!AN386/100*$A386</f>
        <v>7.0105032902310016E-2</v>
      </c>
      <c r="AK386" s="326">
        <f>AJ386*MoM!AO386/100*$A386</f>
        <v>7.0105032902310016E-2</v>
      </c>
      <c r="AL386" s="326">
        <f>AK386*MoM!AP386/100*$A386</f>
        <v>7.0105032902310016E-2</v>
      </c>
      <c r="AM386" s="326">
        <f>AL386*MoM!AQ386/100*$A386</f>
        <v>7.0105032902310016E-2</v>
      </c>
      <c r="AN386" s="326">
        <f>AM386*MoM!AR386/100*$A386</f>
        <v>7.7192651728733561E-2</v>
      </c>
      <c r="AO386" s="326">
        <f>AN386*MoM!AS386/100*$A386</f>
        <v>7.7694403964970335E-2</v>
      </c>
      <c r="AP386" s="326">
        <f>AO386*MoM!AT386/100*$A386</f>
        <v>7.7702173405366837E-2</v>
      </c>
      <c r="AQ386" s="327">
        <f>IF($A386=1,INDEX('2026'!$C:$C, MATCH(Веса!$F386,'2026'!$B:$B,0)),0)</f>
        <v>7.0999999999999994E-2</v>
      </c>
      <c r="AR386" s="326">
        <f>AQ386*MoM!AV386/100*$A386</f>
        <v>7.0999999999999994E-2</v>
      </c>
      <c r="AS386" s="326">
        <f>AR386*MoM!AW386/100*$A386</f>
        <v>7.1127800000000005E-2</v>
      </c>
      <c r="AT386" s="326">
        <f>AS386*MoM!AX386/100*$A386</f>
        <v>7.1127800000000005E-2</v>
      </c>
      <c r="AU386" s="326">
        <f>AT386*MoM!AY386/100*$A386</f>
        <v>7.1206040580000005E-2</v>
      </c>
    </row>
    <row r="387" spans="1:47" ht="52.5" x14ac:dyDescent="0.45">
      <c r="A387" s="326">
        <f>IF(ToSep25!AZ387=0,0,1)</f>
        <v>1</v>
      </c>
      <c r="B387" s="202" t="s">
        <v>391</v>
      </c>
      <c r="C387" s="202" t="s">
        <v>391</v>
      </c>
      <c r="D387" s="202" t="s">
        <v>391</v>
      </c>
      <c r="E387" s="202" t="s">
        <v>391</v>
      </c>
      <c r="F387" s="202" t="s">
        <v>391</v>
      </c>
      <c r="G387" s="327">
        <f>IF($A387=1,INDEX('2023'!$C:$C,MATCH(Веса!$C387,'2023'!$B:$B,0)),0)</f>
        <v>4.2999999999999997E-2</v>
      </c>
      <c r="H387" s="326">
        <f>G387*MoM!L387/100*$A387</f>
        <v>4.3030099999999995E-2</v>
      </c>
      <c r="I387" s="326">
        <f>H387*MoM!M387/100*$A387</f>
        <v>4.3030099999999995E-2</v>
      </c>
      <c r="J387" s="326">
        <f>I387*MoM!N387/100*$A387</f>
        <v>4.302579698999999E-2</v>
      </c>
      <c r="K387" s="326">
        <f>J387*MoM!O387/100*$A387</f>
        <v>4.302579698999999E-2</v>
      </c>
      <c r="L387" s="326">
        <f>K387*MoM!P387/100*$A387</f>
        <v>4.302579698999999E-2</v>
      </c>
      <c r="M387" s="326">
        <f>L387*MoM!Q387/100*$A387</f>
        <v>4.302579698999999E-2</v>
      </c>
      <c r="N387" s="326">
        <f>M387*MoM!R387/100*$A387</f>
        <v>4.302579698999999E-2</v>
      </c>
      <c r="O387" s="326">
        <f>N387*MoM!S387/100*$A387</f>
        <v>4.302579698999999E-2</v>
      </c>
      <c r="P387" s="326">
        <f>O387*MoM!T387/100*$A387</f>
        <v>4.475973660869699E-2</v>
      </c>
      <c r="Q387" s="326">
        <f>P387*MoM!U387/100*$A387</f>
        <v>4.5560935893992668E-2</v>
      </c>
      <c r="R387" s="326">
        <f>Q387*MoM!V387/100*$A387</f>
        <v>4.6750076320825881E-2</v>
      </c>
      <c r="S387" s="327">
        <f>IF($A387=1,INDEX('2024'!$B:$B,MATCH(Веса!D387,'2024'!$A:$A,0)),0)</f>
        <v>4.4999999999999998E-2</v>
      </c>
      <c r="T387" s="326">
        <f>S387*MoM!X387/100*$A387</f>
        <v>4.5157499999999996E-2</v>
      </c>
      <c r="U387" s="326">
        <f>T387*MoM!Y387/100*$A387</f>
        <v>4.5166531499999996E-2</v>
      </c>
      <c r="V387" s="326">
        <f>U387*MoM!Z387/100*$A387</f>
        <v>4.5171048153150005E-2</v>
      </c>
      <c r="W387" s="326">
        <f>V387*MoM!AA387/100*$A387</f>
        <v>4.5351732345762612E-2</v>
      </c>
      <c r="X387" s="326">
        <f>W387*MoM!AB387/100*$A387</f>
        <v>4.5351732345762612E-2</v>
      </c>
      <c r="Y387" s="326">
        <f>X387*MoM!AC387/100*$A387</f>
        <v>4.5351732345762612E-2</v>
      </c>
      <c r="Z387" s="326">
        <f>Y387*MoM!AD387/100*$A387</f>
        <v>4.5351732345762612E-2</v>
      </c>
      <c r="AA387" s="326">
        <f>Z387*MoM!AE387/100*$A387</f>
        <v>4.5351732345762612E-2</v>
      </c>
      <c r="AB387" s="326">
        <f>AA387*MoM!AF387/100*$A387</f>
        <v>4.8689619846410744E-2</v>
      </c>
      <c r="AC387" s="326">
        <f>AB387*MoM!AG387/100*$A387</f>
        <v>4.9230074626705901E-2</v>
      </c>
      <c r="AD387" s="326">
        <f>AC387*MoM!AH387/100*$A387</f>
        <v>4.9397456880436702E-2</v>
      </c>
      <c r="AE387" s="327">
        <f>IF($A387=1,INDEX('2025'!$C:$C,MATCH(Веса!$E387,'2025'!$B:$B,0)),0)</f>
        <v>4.9000000000000002E-2</v>
      </c>
      <c r="AF387" s="326">
        <f>AE387*MoM!AJ387/100*$A387</f>
        <v>4.9004900000000004E-2</v>
      </c>
      <c r="AG387" s="326">
        <f>AF387*MoM!AK387/100*$A387</f>
        <v>4.9004900000000004E-2</v>
      </c>
      <c r="AH387" s="326">
        <f>AG387*MoM!AL387/100*$A387</f>
        <v>4.9039203430000004E-2</v>
      </c>
      <c r="AI387" s="326">
        <f>AH387*MoM!AM387/100*$A387</f>
        <v>4.9039203430000004E-2</v>
      </c>
      <c r="AJ387" s="326">
        <f>AI387*MoM!AN387/100*$A387</f>
        <v>4.9044107350343008E-2</v>
      </c>
      <c r="AK387" s="326">
        <f>AJ387*MoM!AO387/100*$A387</f>
        <v>4.9044107350343008E-2</v>
      </c>
      <c r="AL387" s="326">
        <f>AK387*MoM!AP387/100*$A387</f>
        <v>4.9044107350343008E-2</v>
      </c>
      <c r="AM387" s="326">
        <f>AL387*MoM!AQ387/100*$A387</f>
        <v>4.9044107350343008E-2</v>
      </c>
      <c r="AN387" s="326">
        <f>AM387*MoM!AR387/100*$A387</f>
        <v>5.0863643733040725E-2</v>
      </c>
      <c r="AO387" s="326">
        <f>AN387*MoM!AS387/100*$A387</f>
        <v>5.1982643895167623E-2</v>
      </c>
      <c r="AP387" s="326">
        <f>AO387*MoM!AT387/100*$A387</f>
        <v>5.2034626539062788E-2</v>
      </c>
      <c r="AQ387" s="327">
        <f>IF($A387=1,INDEX('2026'!$C:$C, MATCH(Веса!$F387,'2026'!$B:$B,0)),0)</f>
        <v>4.8000000000000001E-2</v>
      </c>
      <c r="AR387" s="326">
        <f>AQ387*MoM!AV387/100*$A387</f>
        <v>4.8192000000000006E-2</v>
      </c>
      <c r="AS387" s="326">
        <f>AR387*MoM!AW387/100*$A387</f>
        <v>4.9107648000000011E-2</v>
      </c>
      <c r="AT387" s="326">
        <f>AS387*MoM!AX387/100*$A387</f>
        <v>4.9107648000000011E-2</v>
      </c>
      <c r="AU387" s="326">
        <f>AT387*MoM!AY387/100*$A387</f>
        <v>4.9264792473600008E-2</v>
      </c>
    </row>
    <row r="388" spans="1:47" ht="39.4" x14ac:dyDescent="0.45">
      <c r="A388" s="326">
        <f>IF(ToSep25!AZ388=0,0,1)</f>
        <v>1</v>
      </c>
      <c r="B388" s="202" t="s">
        <v>392</v>
      </c>
      <c r="C388" s="202" t="s">
        <v>392</v>
      </c>
      <c r="D388" s="202" t="s">
        <v>392</v>
      </c>
      <c r="E388" s="202" t="s">
        <v>392</v>
      </c>
      <c r="F388" s="202" t="s">
        <v>392</v>
      </c>
      <c r="G388" s="327">
        <f>IF($A388=1,INDEX('2023'!$C:$C,MATCH(Веса!$C388,'2023'!$B:$B,0)),0)</f>
        <v>0.15</v>
      </c>
      <c r="H388" s="326">
        <f>G388*MoM!L388/100*$A388</f>
        <v>0.15029999999999999</v>
      </c>
      <c r="I388" s="326">
        <f>H388*MoM!M388/100*$A388</f>
        <v>0.15029999999999999</v>
      </c>
      <c r="J388" s="326">
        <f>I388*MoM!N388/100*$A388</f>
        <v>0.15033005999999999</v>
      </c>
      <c r="K388" s="326">
        <f>J388*MoM!O388/100*$A388</f>
        <v>0.15036012601199997</v>
      </c>
      <c r="L388" s="326">
        <f>K388*MoM!P388/100*$A388</f>
        <v>0.15036012601199997</v>
      </c>
      <c r="M388" s="326">
        <f>L388*MoM!Q388/100*$A388</f>
        <v>0.15036012601199997</v>
      </c>
      <c r="N388" s="326">
        <f>M388*MoM!R388/100*$A388</f>
        <v>0.15036012601199997</v>
      </c>
      <c r="O388" s="326">
        <f>N388*MoM!S388/100*$A388</f>
        <v>0.15036012601199997</v>
      </c>
      <c r="P388" s="326">
        <f>O388*MoM!T388/100*$A388</f>
        <v>0.16679448778511158</v>
      </c>
      <c r="Q388" s="326">
        <f>P388*MoM!U388/100*$A388</f>
        <v>0.16686120558022563</v>
      </c>
      <c r="R388" s="326">
        <f>Q388*MoM!V388/100*$A388</f>
        <v>0.16686120558022563</v>
      </c>
      <c r="S388" s="327">
        <f>IF($A388=1,INDEX('2024'!$B:$B,MATCH(Веса!D388,'2024'!$A:$A,0)),0)</f>
        <v>0.157</v>
      </c>
      <c r="T388" s="326">
        <f>S388*MoM!X388/100*$A388</f>
        <v>0.15725119999999998</v>
      </c>
      <c r="U388" s="326">
        <f>T388*MoM!Y388/100*$A388</f>
        <v>0.15729837535999999</v>
      </c>
      <c r="V388" s="326">
        <f>U388*MoM!Z388/100*$A388</f>
        <v>0.15729837535999999</v>
      </c>
      <c r="W388" s="326">
        <f>V388*MoM!AA388/100*$A388</f>
        <v>0.15729837535999999</v>
      </c>
      <c r="X388" s="326">
        <f>W388*MoM!AB388/100*$A388</f>
        <v>0.15729837535999999</v>
      </c>
      <c r="Y388" s="326">
        <f>X388*MoM!AC388/100*$A388</f>
        <v>0.157314105197536</v>
      </c>
      <c r="Z388" s="326">
        <f>Y388*MoM!AD388/100*$A388</f>
        <v>0.157314105197536</v>
      </c>
      <c r="AA388" s="326">
        <f>Z388*MoM!AE388/100*$A388</f>
        <v>0.157314105197536</v>
      </c>
      <c r="AB388" s="326">
        <f>AA388*MoM!AF388/100*$A388</f>
        <v>0.17252637917013772</v>
      </c>
      <c r="AC388" s="326">
        <f>AB388*MoM!AG388/100*$A388</f>
        <v>0.17252637917013772</v>
      </c>
      <c r="AD388" s="326">
        <f>AC388*MoM!AH388/100*$A388</f>
        <v>0.17252637917013772</v>
      </c>
      <c r="AE388" s="327">
        <f>IF($A388=1,INDEX('2025'!$C:$C,MATCH(Веса!$E388,'2025'!$B:$B,0)),0)</f>
        <v>0.154</v>
      </c>
      <c r="AF388" s="326">
        <f>AE388*MoM!AJ388/100*$A388</f>
        <v>0.1542926</v>
      </c>
      <c r="AG388" s="326">
        <f>AF388*MoM!AK388/100*$A388</f>
        <v>0.1542926</v>
      </c>
      <c r="AH388" s="326">
        <f>AG388*MoM!AL388/100*$A388</f>
        <v>0.1542926</v>
      </c>
      <c r="AI388" s="326">
        <f>AH388*MoM!AM388/100*$A388</f>
        <v>0.1542926</v>
      </c>
      <c r="AJ388" s="326">
        <f>AI388*MoM!AN388/100*$A388</f>
        <v>0.1542926</v>
      </c>
      <c r="AK388" s="326">
        <f>AJ388*MoM!AO388/100*$A388</f>
        <v>0.1542926</v>
      </c>
      <c r="AL388" s="326">
        <f>AK388*MoM!AP388/100*$A388</f>
        <v>0.1542926</v>
      </c>
      <c r="AM388" s="326">
        <f>AL388*MoM!AQ388/100*$A388</f>
        <v>0.1542926</v>
      </c>
      <c r="AN388" s="326">
        <f>AM388*MoM!AR388/100*$A388</f>
        <v>0.17614043216</v>
      </c>
      <c r="AO388" s="326">
        <f>AN388*MoM!AS388/100*$A388</f>
        <v>0.176175660246432</v>
      </c>
      <c r="AP388" s="326">
        <f>AO388*MoM!AT388/100*$A388</f>
        <v>0.176175660246432</v>
      </c>
      <c r="AQ388" s="327">
        <f>IF($A388=1,INDEX('2026'!$C:$C, MATCH(Веса!$F388,'2026'!$B:$B,0)),0)</f>
        <v>0.17</v>
      </c>
      <c r="AR388" s="326">
        <f>AQ388*MoM!AV388/100*$A388</f>
        <v>0.170323</v>
      </c>
      <c r="AS388" s="326">
        <f>AR388*MoM!AW388/100*$A388</f>
        <v>0.170323</v>
      </c>
      <c r="AT388" s="326">
        <f>AS388*MoM!AX388/100*$A388</f>
        <v>0.170323</v>
      </c>
      <c r="AU388" s="326">
        <f>AT388*MoM!AY388/100*$A388</f>
        <v>0.170323</v>
      </c>
    </row>
    <row r="389" spans="1:47" ht="26.25" x14ac:dyDescent="0.45">
      <c r="A389" s="326">
        <f>IF(ToSep25!AZ389=0,0,1)</f>
        <v>1</v>
      </c>
      <c r="B389" s="202" t="s">
        <v>393</v>
      </c>
      <c r="C389" s="202" t="s">
        <v>393</v>
      </c>
      <c r="D389" s="202" t="s">
        <v>393</v>
      </c>
      <c r="E389" s="202" t="s">
        <v>393</v>
      </c>
      <c r="F389" s="202" t="s">
        <v>393</v>
      </c>
      <c r="G389" s="327">
        <f>IF($A389=1,INDEX('2023'!$C:$C,MATCH(Веса!$C389,'2023'!$B:$B,0)),0)</f>
        <v>0.19700000000000001</v>
      </c>
      <c r="H389" s="326">
        <f>G389*MoM!L389/100*$A389</f>
        <v>0.19709849999999998</v>
      </c>
      <c r="I389" s="326">
        <f>H389*MoM!M389/100*$A389</f>
        <v>0.19751240684999996</v>
      </c>
      <c r="J389" s="326">
        <f>I389*MoM!N389/100*$A389</f>
        <v>0.19717663575835495</v>
      </c>
      <c r="K389" s="326">
        <f>J389*MoM!O389/100*$A389</f>
        <v>0.19729494173980996</v>
      </c>
      <c r="L389" s="326">
        <f>K389*MoM!P389/100*$A389</f>
        <v>0.19745277769320183</v>
      </c>
      <c r="M389" s="326">
        <f>L389*MoM!Q389/100*$A389</f>
        <v>0.19766997574866432</v>
      </c>
      <c r="N389" s="326">
        <f>M389*MoM!R389/100*$A389</f>
        <v>0.1980850826977365</v>
      </c>
      <c r="O389" s="326">
        <f>N389*MoM!S389/100*$A389</f>
        <v>0.19966976335931841</v>
      </c>
      <c r="P389" s="326">
        <f>O389*MoM!T389/100*$A389</f>
        <v>0.20887453945018297</v>
      </c>
      <c r="Q389" s="326">
        <f>P389*MoM!U389/100*$A389</f>
        <v>0.21083796012101469</v>
      </c>
      <c r="R389" s="326">
        <f>Q389*MoM!V389/100*$A389</f>
        <v>0.21098554669309938</v>
      </c>
      <c r="S389" s="327">
        <f>IF($A389=1,INDEX('2024'!$B:$B,MATCH(Веса!D389,'2024'!$A:$A,0)),0)</f>
        <v>0.22700000000000001</v>
      </c>
      <c r="T389" s="326">
        <f>S389*MoM!X389/100*$A389</f>
        <v>0.2277264</v>
      </c>
      <c r="U389" s="326">
        <f>T389*MoM!Y389/100*$A389</f>
        <v>0.22831848864000001</v>
      </c>
      <c r="V389" s="326">
        <f>U389*MoM!Z389/100*$A389</f>
        <v>0.22863813452409601</v>
      </c>
      <c r="W389" s="326">
        <f>V389*MoM!AA389/100*$A389</f>
        <v>0.22868386215100081</v>
      </c>
      <c r="X389" s="326">
        <f>W389*MoM!AB389/100*$A389</f>
        <v>0.2289354143993669</v>
      </c>
      <c r="Y389" s="326">
        <f>X389*MoM!AC389/100*$A389</f>
        <v>0.22971379480832474</v>
      </c>
      <c r="Z389" s="326">
        <f>Y389*MoM!AD389/100*$A389</f>
        <v>0.23044887895171137</v>
      </c>
      <c r="AA389" s="326">
        <f>Z389*MoM!AE389/100*$A389</f>
        <v>0.23261509841385744</v>
      </c>
      <c r="AB389" s="326">
        <f>AA389*MoM!AF389/100*$A389</f>
        <v>0.24715354206472351</v>
      </c>
      <c r="AC389" s="326">
        <f>AB389*MoM!AG389/100*$A389</f>
        <v>0.24853760190028595</v>
      </c>
      <c r="AD389" s="326">
        <f>AC389*MoM!AH389/100*$A389</f>
        <v>0.24896011582351643</v>
      </c>
      <c r="AE389" s="327">
        <f>IF($A389=1,INDEX('2025'!$C:$C,MATCH(Веса!$E389,'2025'!$B:$B,0)),0)</f>
        <v>0.23799999999999999</v>
      </c>
      <c r="AF389" s="326">
        <f>AE389*MoM!AJ389/100*$A389</f>
        <v>0.23940419999999998</v>
      </c>
      <c r="AG389" s="326">
        <f>AF389*MoM!AK389/100*$A389</f>
        <v>0.23995482966000001</v>
      </c>
      <c r="AH389" s="326">
        <f>AG389*MoM!AL389/100*$A389</f>
        <v>0.24031476190449003</v>
      </c>
      <c r="AI389" s="326">
        <f>AH389*MoM!AM389/100*$A389</f>
        <v>0.2405550766663945</v>
      </c>
      <c r="AJ389" s="326">
        <f>AI389*MoM!AN389/100*$A389</f>
        <v>0.24074752072772759</v>
      </c>
      <c r="AK389" s="326">
        <f>AJ389*MoM!AO389/100*$A389</f>
        <v>0.24284202415805883</v>
      </c>
      <c r="AL389" s="326">
        <f>AK389*MoM!AP389/100*$A389</f>
        <v>0.24330342400395913</v>
      </c>
      <c r="AM389" s="326">
        <f>AL389*MoM!AQ389/100*$A389</f>
        <v>0.24527418173839119</v>
      </c>
      <c r="AN389" s="326">
        <f>AM389*MoM!AR389/100*$A389</f>
        <v>0.25893595366121958</v>
      </c>
      <c r="AO389" s="326">
        <f>AN389*MoM!AS389/100*$A389</f>
        <v>0.26030831421562406</v>
      </c>
      <c r="AP389" s="326">
        <f>AO389*MoM!AT389/100*$A389</f>
        <v>0.26147970162959439</v>
      </c>
      <c r="AQ389" s="327">
        <f>IF($A389=1,INDEX('2026'!$C:$C, MATCH(Веса!$F389,'2026'!$B:$B,0)),0)</f>
        <v>0.252</v>
      </c>
      <c r="AR389" s="326">
        <f>AQ389*MoM!AV389/100*$A389</f>
        <v>0.25358760000000002</v>
      </c>
      <c r="AS389" s="326">
        <f>AR389*MoM!AW389/100*$A389</f>
        <v>0.25432300404000002</v>
      </c>
      <c r="AT389" s="326">
        <f>AS389*MoM!AX389/100*$A389</f>
        <v>0.25480621774767603</v>
      </c>
      <c r="AU389" s="326">
        <f>AT389*MoM!AY389/100*$A389</f>
        <v>0.25582544261866674</v>
      </c>
    </row>
    <row r="390" spans="1:47" ht="26.25" x14ac:dyDescent="0.45">
      <c r="A390" s="326">
        <f>IF(ToSep25!AZ390=0,0,1)</f>
        <v>1</v>
      </c>
      <c r="B390" s="202" t="s">
        <v>394</v>
      </c>
      <c r="C390" s="202" t="s">
        <v>394</v>
      </c>
      <c r="D390" s="202" t="s">
        <v>394</v>
      </c>
      <c r="E390" s="202" t="s">
        <v>394</v>
      </c>
      <c r="F390" s="202" t="s">
        <v>394</v>
      </c>
      <c r="G390" s="327">
        <f>IF($A390=1,INDEX('2023'!$C:$C,MATCH(Веса!$C390,'2023'!$B:$B,0)),0)</f>
        <v>0.1</v>
      </c>
      <c r="H390" s="326">
        <f>G390*MoM!L390/100*$A390</f>
        <v>0.10033000000000002</v>
      </c>
      <c r="I390" s="326">
        <f>H390*MoM!M390/100*$A390</f>
        <v>0.10062095700000002</v>
      </c>
      <c r="J390" s="326">
        <f>I390*MoM!N390/100*$A390</f>
        <v>0.10107375130650002</v>
      </c>
      <c r="K390" s="326">
        <f>J390*MoM!O390/100*$A390</f>
        <v>0.10152858318737927</v>
      </c>
      <c r="L390" s="326">
        <f>K390*MoM!P390/100*$A390</f>
        <v>0.10166057034552287</v>
      </c>
      <c r="M390" s="326">
        <f>L390*MoM!Q390/100*$A390</f>
        <v>0.10210787685504316</v>
      </c>
      <c r="N390" s="326">
        <f>M390*MoM!R390/100*$A390</f>
        <v>0.1019445042520751</v>
      </c>
      <c r="O390" s="326">
        <f>N390*MoM!S390/100*$A390</f>
        <v>0.10210761545887842</v>
      </c>
      <c r="P390" s="326">
        <f>O390*MoM!T390/100*$A390</f>
        <v>0.10409871396032655</v>
      </c>
      <c r="Q390" s="326">
        <f>P390*MoM!U390/100*$A390</f>
        <v>0.10467125688710834</v>
      </c>
      <c r="R390" s="326">
        <f>Q390*MoM!V390/100*$A390</f>
        <v>0.1049329350293261</v>
      </c>
      <c r="S390" s="327">
        <f>IF($A390=1,INDEX('2024'!$B:$B,MATCH(Веса!D390,'2024'!$A:$A,0)),0)</f>
        <v>0.13200000000000001</v>
      </c>
      <c r="T390" s="326">
        <f>S390*MoM!X390/100*$A390</f>
        <v>0.13386120000000001</v>
      </c>
      <c r="U390" s="326">
        <f>T390*MoM!Y390/100*$A390</f>
        <v>0.13447696151999999</v>
      </c>
      <c r="V390" s="326">
        <f>U390*MoM!Z390/100*$A390</f>
        <v>0.135673806477528</v>
      </c>
      <c r="W390" s="326">
        <f>V390*MoM!AA390/100*$A390</f>
        <v>0.13632504074862015</v>
      </c>
      <c r="X390" s="326">
        <f>W390*MoM!AB390/100*$A390</f>
        <v>0.13610692068342234</v>
      </c>
      <c r="Y390" s="326">
        <f>X390*MoM!AC390/100*$A390</f>
        <v>0.13772659303955506</v>
      </c>
      <c r="Z390" s="326">
        <f>Y390*MoM!AD390/100*$A390</f>
        <v>0.13813977281867371</v>
      </c>
      <c r="AA390" s="326">
        <f>Z390*MoM!AE390/100*$A390</f>
        <v>0.13855419213712972</v>
      </c>
      <c r="AB390" s="326">
        <f>AA390*MoM!AF390/100*$A390</f>
        <v>0.14316804673529615</v>
      </c>
      <c r="AC390" s="326">
        <f>AB390*MoM!AG390/100*$A390</f>
        <v>0.14382661975027852</v>
      </c>
      <c r="AD390" s="326">
        <f>AC390*MoM!AH390/100*$A390</f>
        <v>0.14366841046855322</v>
      </c>
      <c r="AE390" s="327">
        <f>IF($A390=1,INDEX('2025'!$C:$C,MATCH(Веса!$E390,'2025'!$B:$B,0)),0)</f>
        <v>0.13900000000000001</v>
      </c>
      <c r="AF390" s="326">
        <f>AE390*MoM!AJ390/100*$A390</f>
        <v>0.14127960000000001</v>
      </c>
      <c r="AG390" s="326">
        <f>AF390*MoM!AK390/100*$A390</f>
        <v>0.14240983679999999</v>
      </c>
      <c r="AH390" s="326">
        <f>AG390*MoM!AL390/100*$A390</f>
        <v>0.14289403024511999</v>
      </c>
      <c r="AI390" s="326">
        <f>AH390*MoM!AM390/100*$A390</f>
        <v>0.14306550308141414</v>
      </c>
      <c r="AJ390" s="326">
        <f>AI390*MoM!AN390/100*$A390</f>
        <v>0.14352331269127463</v>
      </c>
      <c r="AK390" s="326">
        <f>AJ390*MoM!AO390/100*$A390</f>
        <v>0.1436094266788894</v>
      </c>
      <c r="AL390" s="326">
        <f>AK390*MoM!AP390/100*$A390</f>
        <v>0.14399717213092239</v>
      </c>
      <c r="AM390" s="326">
        <f>AL390*MoM!AQ390/100*$A390</f>
        <v>0.1443139659096104</v>
      </c>
      <c r="AN390" s="326">
        <f>AM390*MoM!AR390/100*$A390</f>
        <v>0.1480949918164422</v>
      </c>
      <c r="AO390" s="326">
        <f>AN390*MoM!AS390/100*$A390</f>
        <v>0.14922051375424716</v>
      </c>
      <c r="AP390" s="326">
        <f>AO390*MoM!AT390/100*$A390</f>
        <v>0.14950403273038024</v>
      </c>
      <c r="AQ390" s="327">
        <f>IF($A390=1,INDEX('2026'!$C:$C, MATCH(Веса!$F390,'2026'!$B:$B,0)),0)</f>
        <v>0.14399999999999999</v>
      </c>
      <c r="AR390" s="326">
        <f>AQ390*MoM!AV390/100*$A390</f>
        <v>0.1467504</v>
      </c>
      <c r="AS390" s="326">
        <f>AR390*MoM!AW390/100*$A390</f>
        <v>0.14818855392000002</v>
      </c>
      <c r="AT390" s="326">
        <f>AS390*MoM!AX390/100*$A390</f>
        <v>0.14860348187097602</v>
      </c>
      <c r="AU390" s="326">
        <f>AT390*MoM!AY390/100*$A390</f>
        <v>0.14864806291553731</v>
      </c>
    </row>
    <row r="391" spans="1:47" ht="26.25" x14ac:dyDescent="0.45">
      <c r="A391" s="326">
        <f>IF(ToSep25!AZ391=0,0,1)</f>
        <v>1</v>
      </c>
      <c r="B391" s="202" t="s">
        <v>395</v>
      </c>
      <c r="C391" s="202" t="s">
        <v>395</v>
      </c>
      <c r="D391" s="202" t="s">
        <v>395</v>
      </c>
      <c r="E391" s="202" t="s">
        <v>395</v>
      </c>
      <c r="F391" s="202" t="s">
        <v>395</v>
      </c>
      <c r="G391" s="327">
        <f>IF($A391=1,INDEX('2023'!$C:$C,MATCH(Веса!$C391,'2023'!$B:$B,0)),0)</f>
        <v>0.115</v>
      </c>
      <c r="H391" s="326">
        <f>G391*MoM!L391/100*$A391</f>
        <v>0.1159775</v>
      </c>
      <c r="I391" s="326">
        <f>H391*MoM!M391/100*$A391</f>
        <v>0.11651099649999999</v>
      </c>
      <c r="J391" s="326">
        <f>I391*MoM!N391/100*$A391</f>
        <v>0.11734987567479999</v>
      </c>
      <c r="K391" s="326">
        <f>J391*MoM!O391/100*$A391</f>
        <v>0.11804223994128131</v>
      </c>
      <c r="L391" s="326">
        <f>K391*MoM!P391/100*$A391</f>
        <v>0.11844358355708166</v>
      </c>
      <c r="M391" s="326">
        <f>L391*MoM!Q391/100*$A391</f>
        <v>0.11881075866610863</v>
      </c>
      <c r="N391" s="326">
        <f>M391*MoM!R391/100*$A391</f>
        <v>0.11933352600423949</v>
      </c>
      <c r="O391" s="326">
        <f>N391*MoM!S391/100*$A391</f>
        <v>0.12020466074407045</v>
      </c>
      <c r="P391" s="326">
        <f>O391*MoM!T391/100*$A391</f>
        <v>0.12189954646056184</v>
      </c>
      <c r="Q391" s="326">
        <f>P391*MoM!U391/100*$A391</f>
        <v>0.12258218392074099</v>
      </c>
      <c r="R391" s="326">
        <f>Q391*MoM!V391/100*$A391</f>
        <v>0.12423704340367099</v>
      </c>
      <c r="S391" s="327">
        <f>IF($A391=1,INDEX('2024'!$B:$B,MATCH(Веса!D391,'2024'!$A:$A,0)),0)</f>
        <v>0.113</v>
      </c>
      <c r="T391" s="326">
        <f>S391*MoM!X391/100*$A391</f>
        <v>0.1145707</v>
      </c>
      <c r="U391" s="326">
        <f>T391*MoM!Y391/100*$A391</f>
        <v>0.11624343221999998</v>
      </c>
      <c r="V391" s="326">
        <f>U391*MoM!Z391/100*$A391</f>
        <v>0.11697576584298598</v>
      </c>
      <c r="W391" s="326">
        <f>V391*MoM!AA391/100*$A391</f>
        <v>0.1183911726096861</v>
      </c>
      <c r="X391" s="326">
        <f>W391*MoM!AB391/100*$A391</f>
        <v>0.11911335876260518</v>
      </c>
      <c r="Y391" s="326">
        <f>X391*MoM!AC391/100*$A391</f>
        <v>0.11981612757930454</v>
      </c>
      <c r="Z391" s="326">
        <f>Y391*MoM!AD391/100*$A391</f>
        <v>0.12049907950650658</v>
      </c>
      <c r="AA391" s="326">
        <f>Z391*MoM!AE391/100*$A391</f>
        <v>0.12249936422631459</v>
      </c>
      <c r="AB391" s="326">
        <f>AA391*MoM!AF391/100*$A391</f>
        <v>0.12739933879536719</v>
      </c>
      <c r="AC391" s="326">
        <f>AB391*MoM!AG391/100*$A391</f>
        <v>0.12922114934014095</v>
      </c>
      <c r="AD391" s="326">
        <f>AC391*MoM!AH391/100*$A391</f>
        <v>0.13044875025887229</v>
      </c>
      <c r="AE391" s="327">
        <f>IF($A391=1,INDEX('2025'!$C:$C,MATCH(Веса!$E391,'2025'!$B:$B,0)),0)</f>
        <v>0.111</v>
      </c>
      <c r="AF391" s="326">
        <f>AE391*MoM!AJ391/100*$A391</f>
        <v>0.1116549</v>
      </c>
      <c r="AG391" s="326">
        <f>AF391*MoM!AK391/100*$A391</f>
        <v>0.1132180686</v>
      </c>
      <c r="AH391" s="326">
        <f>AG391*MoM!AL391/100*$A391</f>
        <v>0.1150861667319</v>
      </c>
      <c r="AI391" s="326">
        <f>AH391*MoM!AM391/100*$A391</f>
        <v>0.11696207124962997</v>
      </c>
      <c r="AJ391" s="326">
        <f>AI391*MoM!AN391/100*$A391</f>
        <v>0.11726617263487901</v>
      </c>
      <c r="AK391" s="326">
        <f>AJ391*MoM!AO391/100*$A391</f>
        <v>0.11808703584332317</v>
      </c>
      <c r="AL391" s="326">
        <f>AK391*MoM!AP391/100*$A391</f>
        <v>0.11927971490534073</v>
      </c>
      <c r="AM391" s="326">
        <f>AL391*MoM!AQ391/100*$A391</f>
        <v>0.12037708828246986</v>
      </c>
      <c r="AN391" s="326">
        <f>AM391*MoM!AR391/100*$A391</f>
        <v>0.12282074317460401</v>
      </c>
      <c r="AO391" s="326">
        <f>AN391*MoM!AS391/100*$A391</f>
        <v>0.12425774586974687</v>
      </c>
      <c r="AP391" s="326">
        <f>AO391*MoM!AT391/100*$A391</f>
        <v>0.1250281438941393</v>
      </c>
      <c r="AQ391" s="327">
        <f>IF($A391=1,INDEX('2026'!$C:$C, MATCH(Веса!$F391,'2026'!$B:$B,0)),0)</f>
        <v>0.107</v>
      </c>
      <c r="AR391" s="326">
        <f>AQ391*MoM!AV391/100*$A391</f>
        <v>0.1095573</v>
      </c>
      <c r="AS391" s="326">
        <f>AR391*MoM!AW391/100*$A391</f>
        <v>0.11127734960999998</v>
      </c>
      <c r="AT391" s="326">
        <f>AS391*MoM!AX391/100*$A391</f>
        <v>0.11320244775825299</v>
      </c>
      <c r="AU391" s="326">
        <f>AT391*MoM!AY391/100*$A391</f>
        <v>0.11414202807464648</v>
      </c>
    </row>
    <row r="392" spans="1:47" x14ac:dyDescent="0.45">
      <c r="A392" s="326">
        <f>IF(ToSep25!AZ392=0,0,1)</f>
        <v>1</v>
      </c>
      <c r="B392" s="202" t="s">
        <v>396</v>
      </c>
      <c r="C392" s="202" t="s">
        <v>396</v>
      </c>
      <c r="D392" s="202" t="s">
        <v>396</v>
      </c>
      <c r="E392" s="202" t="s">
        <v>396</v>
      </c>
      <c r="F392" s="202" t="s">
        <v>396</v>
      </c>
      <c r="G392" s="327">
        <f>IF($A392=1,INDEX('2023'!$C:$C,MATCH(Веса!$C392,'2023'!$B:$B,0)),0)</f>
        <v>0.121</v>
      </c>
      <c r="H392" s="326">
        <f>G392*MoM!L392/100*$A392</f>
        <v>0.1230449</v>
      </c>
      <c r="I392" s="326">
        <f>H392*MoM!M392/100*$A392</f>
        <v>0.12391851878999999</v>
      </c>
      <c r="J392" s="326">
        <f>I392*MoM!N392/100*$A392</f>
        <v>0.12629775435076798</v>
      </c>
      <c r="K392" s="326">
        <f>J392*MoM!O392/100*$A392</f>
        <v>0.12676505604186583</v>
      </c>
      <c r="L392" s="326">
        <f>K392*MoM!P392/100*$A392</f>
        <v>0.12535796391980111</v>
      </c>
      <c r="M392" s="326">
        <f>L392*MoM!Q392/100*$A392</f>
        <v>0.12560867984764071</v>
      </c>
      <c r="N392" s="326">
        <f>M392*MoM!R392/100*$A392</f>
        <v>0.1248801495045244</v>
      </c>
      <c r="O392" s="326">
        <f>N392*MoM!S392/100*$A392</f>
        <v>0.12527976598293888</v>
      </c>
      <c r="P392" s="326">
        <f>O392*MoM!T392/100*$A392</f>
        <v>0.12723413033227274</v>
      </c>
      <c r="Q392" s="326">
        <f>P392*MoM!U392/100*$A392</f>
        <v>0.12804842876639927</v>
      </c>
      <c r="R392" s="326">
        <f>Q392*MoM!V392/100*$A392</f>
        <v>0.12886793871050423</v>
      </c>
      <c r="S392" s="327">
        <f>IF($A392=1,INDEX('2024'!$B:$B,MATCH(Веса!D392,'2024'!$A:$A,0)),0)</f>
        <v>0.13400000000000001</v>
      </c>
      <c r="T392" s="326">
        <f>S392*MoM!X392/100*$A392</f>
        <v>0.13769840000000003</v>
      </c>
      <c r="U392" s="326">
        <f>T392*MoM!Y392/100*$A392</f>
        <v>0.14020451088000002</v>
      </c>
      <c r="V392" s="326">
        <f>U392*MoM!Z392/100*$A392</f>
        <v>0.14180284230403203</v>
      </c>
      <c r="W392" s="326">
        <f>V392*MoM!AA392/100*$A392</f>
        <v>0.14089530411328621</v>
      </c>
      <c r="X392" s="326">
        <f>W392*MoM!AB392/100*$A392</f>
        <v>0.1421210932590718</v>
      </c>
      <c r="Y392" s="326">
        <f>X392*MoM!AC392/100*$A392</f>
        <v>0.14413921278335062</v>
      </c>
      <c r="Z392" s="326">
        <f>Y392*MoM!AD392/100*$A392</f>
        <v>0.14362031161733055</v>
      </c>
      <c r="AA392" s="326">
        <f>Z392*MoM!AE392/100*$A392</f>
        <v>0.14534375535673852</v>
      </c>
      <c r="AB392" s="326">
        <f>AA392*MoM!AF392/100*$A392</f>
        <v>0.14851224922351544</v>
      </c>
      <c r="AC392" s="326">
        <f>AB392*MoM!AG392/100*$A392</f>
        <v>0.15020528886466353</v>
      </c>
      <c r="AD392" s="326">
        <f>AC392*MoM!AH392/100*$A392</f>
        <v>0.15616843883259068</v>
      </c>
      <c r="AE392" s="327">
        <f>IF($A392=1,INDEX('2025'!$C:$C,MATCH(Веса!$E392,'2025'!$B:$B,0)),0)</f>
        <v>0.14299999999999999</v>
      </c>
      <c r="AF392" s="326">
        <f>AE392*MoM!AJ392/100*$A392</f>
        <v>0.14608879999999996</v>
      </c>
      <c r="AG392" s="326">
        <f>AF392*MoM!AK392/100*$A392</f>
        <v>0.14922970919999998</v>
      </c>
      <c r="AH392" s="326">
        <f>AG392*MoM!AL392/100*$A392</f>
        <v>0.15046831578635997</v>
      </c>
      <c r="AI392" s="326">
        <f>AH392*MoM!AM392/100*$A392</f>
        <v>0.14923447559691183</v>
      </c>
      <c r="AJ392" s="326">
        <f>AI392*MoM!AN392/100*$A392</f>
        <v>0.15018957624073206</v>
      </c>
      <c r="AK392" s="326">
        <f>AJ392*MoM!AO392/100*$A392</f>
        <v>0.1509555430795598</v>
      </c>
      <c r="AL392" s="326">
        <f>AK392*MoM!AP392/100*$A392</f>
        <v>0.15477471831947265</v>
      </c>
      <c r="AM392" s="326">
        <f>AL392*MoM!AQ392/100*$A392</f>
        <v>0.15386154748138775</v>
      </c>
      <c r="AN392" s="326">
        <f>AM392*MoM!AR392/100*$A392</f>
        <v>0.15353843823167684</v>
      </c>
      <c r="AO392" s="326">
        <f>AN392*MoM!AS392/100*$A392</f>
        <v>0.15588757633662151</v>
      </c>
      <c r="AP392" s="326">
        <f>AO392*MoM!AT392/100*$A392</f>
        <v>0.15768028346449267</v>
      </c>
      <c r="AQ392" s="327">
        <f>IF($A392=1,INDEX('2026'!$C:$C, MATCH(Веса!$F392,'2026'!$B:$B,0)),0)</f>
        <v>0.153</v>
      </c>
      <c r="AR392" s="326">
        <f>AQ392*MoM!AV392/100*$A392</f>
        <v>0.1590435</v>
      </c>
      <c r="AS392" s="326">
        <f>AR392*MoM!AW392/100*$A392</f>
        <v>0.15974329139999999</v>
      </c>
      <c r="AT392" s="326">
        <f>AS392*MoM!AX392/100*$A392</f>
        <v>0.15937588182977999</v>
      </c>
      <c r="AU392" s="326">
        <f>AT392*MoM!AY392/100*$A392</f>
        <v>0.15937588182977999</v>
      </c>
    </row>
    <row r="393" spans="1:47" x14ac:dyDescent="0.45">
      <c r="A393" s="326">
        <f>IF(ToSep25!AZ393=0,0,1)</f>
        <v>1</v>
      </c>
      <c r="B393" s="202" t="s">
        <v>397</v>
      </c>
      <c r="C393" s="202" t="s">
        <v>397</v>
      </c>
      <c r="D393" s="202" t="s">
        <v>397</v>
      </c>
      <c r="E393" s="202" t="s">
        <v>397</v>
      </c>
      <c r="F393" s="202" t="s">
        <v>397</v>
      </c>
      <c r="G393" s="327">
        <f>IF($A393=1,INDEX('2023'!$C:$C,MATCH(Веса!$C393,'2023'!$B:$B,0)),0)</f>
        <v>0.126</v>
      </c>
      <c r="H393" s="326">
        <f>G393*MoM!L393/100*$A393</f>
        <v>0.12674340000000001</v>
      </c>
      <c r="I393" s="326">
        <f>H393*MoM!M393/100*$A393</f>
        <v>0.12804885701999999</v>
      </c>
      <c r="J393" s="326">
        <f>I393*MoM!N393/100*$A393</f>
        <v>0.12927812604739197</v>
      </c>
      <c r="K393" s="326">
        <f>J393*MoM!O393/100*$A393</f>
        <v>0.12913592010873984</v>
      </c>
      <c r="L393" s="326">
        <f>K393*MoM!P393/100*$A393</f>
        <v>0.12904552496466373</v>
      </c>
      <c r="M393" s="326">
        <f>L393*MoM!Q393/100*$A393</f>
        <v>0.12900681130717434</v>
      </c>
      <c r="N393" s="326">
        <f>M393*MoM!R393/100*$A393</f>
        <v>0.12922612288639654</v>
      </c>
      <c r="O393" s="326">
        <f>N393*MoM!S393/100*$A393</f>
        <v>0.12953626558132389</v>
      </c>
      <c r="P393" s="326">
        <f>O393*MoM!T393/100*$A393</f>
        <v>0.13347416805499615</v>
      </c>
      <c r="Q393" s="326">
        <f>P393*MoM!U393/100*$A393</f>
        <v>0.13467543556749112</v>
      </c>
      <c r="R393" s="326">
        <f>Q393*MoM!V393/100*$A393</f>
        <v>0.13557776098579333</v>
      </c>
      <c r="S393" s="327">
        <f>IF($A393=1,INDEX('2024'!$B:$B,MATCH(Веса!D393,'2024'!$A:$A,0)),0)</f>
        <v>0.14099999999999999</v>
      </c>
      <c r="T393" s="326">
        <f>S393*MoM!X393/100*$A393</f>
        <v>0.14167679999999999</v>
      </c>
      <c r="U393" s="326">
        <f>T393*MoM!Y393/100*$A393</f>
        <v>0.14290938816000001</v>
      </c>
      <c r="V393" s="326">
        <f>U393*MoM!Z393/100*$A393</f>
        <v>0.14403837232646402</v>
      </c>
      <c r="W393" s="326">
        <f>V393*MoM!AA393/100*$A393</f>
        <v>0.14467214116470045</v>
      </c>
      <c r="X393" s="326">
        <f>W393*MoM!AB393/100*$A393</f>
        <v>0.14513509201642749</v>
      </c>
      <c r="Y393" s="326">
        <f>X393*MoM!AC393/100*$A393</f>
        <v>0.14481579481399134</v>
      </c>
      <c r="Z393" s="326">
        <f>Y393*MoM!AD393/100*$A393</f>
        <v>0.14474338691658434</v>
      </c>
      <c r="AA393" s="326">
        <f>Z393*MoM!AE393/100*$A393</f>
        <v>0.14523551443210073</v>
      </c>
      <c r="AB393" s="326">
        <f>AA393*MoM!AF393/100*$A393</f>
        <v>0.14851783705826621</v>
      </c>
      <c r="AC393" s="326">
        <f>AB393*MoM!AG393/100*$A393</f>
        <v>0.15071590104672855</v>
      </c>
      <c r="AD393" s="326">
        <f>AC393*MoM!AH393/100*$A393</f>
        <v>0.15201205779573043</v>
      </c>
      <c r="AE393" s="327">
        <f>IF($A393=1,INDEX('2025'!$C:$C,MATCH(Веса!$E393,'2025'!$B:$B,0)),0)</f>
        <v>0.14799999999999999</v>
      </c>
      <c r="AF393" s="326">
        <f>AE393*MoM!AJ393/100*$A393</f>
        <v>0.14983519999999997</v>
      </c>
      <c r="AG393" s="326">
        <f>AF393*MoM!AK393/100*$A393</f>
        <v>0.15465989343999997</v>
      </c>
      <c r="AH393" s="326">
        <f>AG393*MoM!AL393/100*$A393</f>
        <v>0.15718084970307197</v>
      </c>
      <c r="AI393" s="326">
        <f>AH393*MoM!AM393/100*$A393</f>
        <v>0.15743233906259688</v>
      </c>
      <c r="AJ393" s="326">
        <f>AI393*MoM!AN393/100*$A393</f>
        <v>0.15796760901540971</v>
      </c>
      <c r="AK393" s="326">
        <f>AJ393*MoM!AO393/100*$A393</f>
        <v>0.1594683013010561</v>
      </c>
      <c r="AL393" s="326">
        <f>AK393*MoM!AP393/100*$A393</f>
        <v>0.15948424813118622</v>
      </c>
      <c r="AM393" s="326">
        <f>AL393*MoM!AQ393/100*$A393</f>
        <v>0.16139805910876046</v>
      </c>
      <c r="AN393" s="326">
        <f>AM393*MoM!AR393/100*$A393</f>
        <v>0.16452918145547041</v>
      </c>
      <c r="AO393" s="326">
        <f>AN393*MoM!AS393/100*$A393</f>
        <v>0.16525310985387448</v>
      </c>
      <c r="AP393" s="326">
        <f>AO393*MoM!AT393/100*$A393</f>
        <v>0.16801283678843418</v>
      </c>
      <c r="AQ393" s="327">
        <f>IF($A393=1,INDEX('2026'!$C:$C, MATCH(Веса!$F393,'2026'!$B:$B,0)),0)</f>
        <v>0.17599999999999999</v>
      </c>
      <c r="AR393" s="326">
        <f>AQ393*MoM!AV393/100*$A393</f>
        <v>0.17994239999999997</v>
      </c>
      <c r="AS393" s="326">
        <f>AR393*MoM!AW393/100*$A393</f>
        <v>0.18019431935999997</v>
      </c>
      <c r="AT393" s="326">
        <f>AS393*MoM!AX393/100*$A393</f>
        <v>0.18114934925260798</v>
      </c>
      <c r="AU393" s="326">
        <f>AT393*MoM!AY393/100*$A393</f>
        <v>0.18270723365618038</v>
      </c>
    </row>
    <row r="394" spans="1:47" x14ac:dyDescent="0.45">
      <c r="A394" s="326">
        <f>IF(ToSep25!AZ394=0,0,1)</f>
        <v>1</v>
      </c>
      <c r="B394" s="202" t="s">
        <v>398</v>
      </c>
      <c r="C394" s="202" t="s">
        <v>398</v>
      </c>
      <c r="D394" s="202" t="s">
        <v>398</v>
      </c>
      <c r="E394" s="202" t="s">
        <v>398</v>
      </c>
      <c r="F394" s="202" t="s">
        <v>398</v>
      </c>
      <c r="G394" s="327">
        <f>IF($A394=1,INDEX('2023'!$C:$C,MATCH(Веса!$C394,'2023'!$B:$B,0)),0)</f>
        <v>0.04</v>
      </c>
      <c r="H394" s="326">
        <f>G394*MoM!L394/100*$A394</f>
        <v>4.0587999999999999E-2</v>
      </c>
      <c r="I394" s="326">
        <f>H394*MoM!M394/100*$A394</f>
        <v>4.0721940399999997E-2</v>
      </c>
      <c r="J394" s="326">
        <f>I394*MoM!N394/100*$A394</f>
        <v>4.1157665162279998E-2</v>
      </c>
      <c r="K394" s="326">
        <f>J394*MoM!O394/100*$A394</f>
        <v>4.1334643122477803E-2</v>
      </c>
      <c r="L394" s="326">
        <f>K394*MoM!P394/100*$A394</f>
        <v>4.1619852160022903E-2</v>
      </c>
      <c r="M394" s="326">
        <f>L394*MoM!Q394/100*$A394</f>
        <v>4.1844599361687031E-2</v>
      </c>
      <c r="N394" s="326">
        <f>M394*MoM!R394/100*$A394</f>
        <v>4.1949210860091249E-2</v>
      </c>
      <c r="O394" s="326">
        <f>N394*MoM!S394/100*$A394</f>
        <v>4.2444211548240324E-2</v>
      </c>
      <c r="P394" s="326">
        <f>O394*MoM!T394/100*$A394</f>
        <v>4.2919586717580616E-2</v>
      </c>
      <c r="Q394" s="326">
        <f>P394*MoM!U394/100*$A394</f>
        <v>4.2902418882893582E-2</v>
      </c>
      <c r="R394" s="326">
        <f>Q394*MoM!V394/100*$A394</f>
        <v>4.3331443071722521E-2</v>
      </c>
      <c r="S394" s="327">
        <f>IF($A394=1,INDEX('2024'!$B:$B,MATCH(Веса!D394,'2024'!$A:$A,0)),0)</f>
        <v>4.3999999999999997E-2</v>
      </c>
      <c r="T394" s="326">
        <f>S394*MoM!X394/100*$A394</f>
        <v>4.4822800000000003E-2</v>
      </c>
      <c r="U394" s="326">
        <f>T394*MoM!Y394/100*$A394</f>
        <v>4.5217240639999996E-2</v>
      </c>
      <c r="V394" s="326">
        <f>U394*MoM!Z394/100*$A394</f>
        <v>4.5646804426080004E-2</v>
      </c>
      <c r="W394" s="326">
        <f>V394*MoM!AA394/100*$A394</f>
        <v>4.5815697602456504E-2</v>
      </c>
      <c r="X394" s="326">
        <f>W394*MoM!AB394/100*$A394</f>
        <v>4.5861513300058956E-2</v>
      </c>
      <c r="Y394" s="326">
        <f>X394*MoM!AC394/100*$A394</f>
        <v>4.6838363533350212E-2</v>
      </c>
      <c r="Z394" s="326">
        <f>Y394*MoM!AD394/100*$A394</f>
        <v>4.6889885733236901E-2</v>
      </c>
      <c r="AA394" s="326">
        <f>Z394*MoM!AE394/100*$A394</f>
        <v>4.6993043481850023E-2</v>
      </c>
      <c r="AB394" s="326">
        <f>AA394*MoM!AF394/100*$A394</f>
        <v>4.7209211481866527E-2</v>
      </c>
      <c r="AC394" s="326">
        <f>AB394*MoM!AG394/100*$A394</f>
        <v>4.7648257148647885E-2</v>
      </c>
      <c r="AD394" s="326">
        <f>AC394*MoM!AH394/100*$A394</f>
        <v>4.7724494360085724E-2</v>
      </c>
      <c r="AE394" s="327">
        <f>IF($A394=1,INDEX('2025'!$C:$C,MATCH(Веса!$E394,'2025'!$B:$B,0)),0)</f>
        <v>4.9000000000000002E-2</v>
      </c>
      <c r="AF394" s="326">
        <f>AE394*MoM!AJ394/100*$A394</f>
        <v>5.0587600000000003E-2</v>
      </c>
      <c r="AG394" s="326">
        <f>AF394*MoM!AK394/100*$A394</f>
        <v>5.1164298640000008E-2</v>
      </c>
      <c r="AH394" s="326">
        <f>AG394*MoM!AL394/100*$A394</f>
        <v>5.2612248291512002E-2</v>
      </c>
      <c r="AI394" s="326">
        <f>AH394*MoM!AM394/100*$A394</f>
        <v>5.361714223387988E-2</v>
      </c>
      <c r="AJ394" s="326">
        <f>AI394*MoM!AN394/100*$A394</f>
        <v>5.4748463935014743E-2</v>
      </c>
      <c r="AK394" s="326">
        <f>AJ394*MoM!AO394/100*$A394</f>
        <v>5.5350697038299895E-2</v>
      </c>
      <c r="AL394" s="326">
        <f>AK394*MoM!AP394/100*$A394</f>
        <v>5.5699406429641184E-2</v>
      </c>
      <c r="AM394" s="326">
        <f>AL394*MoM!AQ394/100*$A394</f>
        <v>5.5888784411501968E-2</v>
      </c>
      <c r="AN394" s="326">
        <f>AM394*MoM!AR394/100*$A394</f>
        <v>5.6319128051470525E-2</v>
      </c>
      <c r="AO394" s="326">
        <f>AN394*MoM!AS394/100*$A394</f>
        <v>5.7242761751514645E-2</v>
      </c>
      <c r="AP394" s="326">
        <f>AO394*MoM!AT394/100*$A394</f>
        <v>5.7334350170317065E-2</v>
      </c>
      <c r="AQ394" s="327">
        <f>IF($A394=1,INDEX('2026'!$C:$C, MATCH(Веса!$F394,'2026'!$B:$B,0)),0)</f>
        <v>5.2999999999999999E-2</v>
      </c>
      <c r="AR394" s="326">
        <f>AQ394*MoM!AV394/100*$A394</f>
        <v>5.4839100000000002E-2</v>
      </c>
      <c r="AS394" s="326">
        <f>AR394*MoM!AW394/100*$A394</f>
        <v>5.5168134600000002E-2</v>
      </c>
      <c r="AT394" s="326">
        <f>AS394*MoM!AX394/100*$A394</f>
        <v>5.5714299132539995E-2</v>
      </c>
      <c r="AU394" s="326">
        <f>AT394*MoM!AY394/100*$A394</f>
        <v>5.6722727946838969E-2</v>
      </c>
    </row>
    <row r="395" spans="1:47" x14ac:dyDescent="0.45">
      <c r="A395" s="326">
        <f>IF(ToSep25!AZ395=0,0,1)</f>
        <v>1</v>
      </c>
      <c r="B395" s="219" t="s">
        <v>399</v>
      </c>
      <c r="C395" s="219" t="s">
        <v>399</v>
      </c>
      <c r="D395" s="219" t="s">
        <v>399</v>
      </c>
      <c r="E395" s="219" t="s">
        <v>399</v>
      </c>
      <c r="F395" s="219" t="s">
        <v>399</v>
      </c>
      <c r="G395" s="327">
        <f>IF($A395=1,INDEX('2023'!$C:$C,MATCH(Веса!$C395,'2023'!$B:$B,0)),0)</f>
        <v>0.28100000000000003</v>
      </c>
      <c r="H395" s="326">
        <f>G395*MoM!L395/100*$A395</f>
        <v>0.28386620000000001</v>
      </c>
      <c r="I395" s="326">
        <f>H395*MoM!M395/100*$A395</f>
        <v>0.29862724240000005</v>
      </c>
      <c r="J395" s="326">
        <f>I395*MoM!N395/100*$A395</f>
        <v>0.33873288105432009</v>
      </c>
      <c r="K395" s="326">
        <f>J395*MoM!O395/100*$A395</f>
        <v>0.37626448427513881</v>
      </c>
      <c r="L395" s="326">
        <f>K395*MoM!P395/100*$A395</f>
        <v>0.41490684681019552</v>
      </c>
      <c r="M395" s="326">
        <f>L395*MoM!Q395/100*$A395</f>
        <v>0.44241517075371151</v>
      </c>
      <c r="N395" s="326">
        <f>M395*MoM!R395/100*$A395</f>
        <v>0.45374099912500654</v>
      </c>
      <c r="O395" s="326">
        <f>N395*MoM!S395/100*$A395</f>
        <v>0.44262434464644385</v>
      </c>
      <c r="P395" s="326">
        <f>O395*MoM!T395/100*$A395</f>
        <v>0.44337680603234281</v>
      </c>
      <c r="Q395" s="326">
        <f>P395*MoM!U395/100*$A395</f>
        <v>0.39296486318646545</v>
      </c>
      <c r="R395" s="326">
        <f>Q395*MoM!V395/100*$A395</f>
        <v>0.39732677316783521</v>
      </c>
      <c r="S395" s="327">
        <f>IF($A395=1,INDEX('2024'!$B:$B,MATCH(Веса!D395,'2024'!$A:$A,0)),0)</f>
        <v>0.308</v>
      </c>
      <c r="T395" s="326">
        <f>S395*MoM!X395/100*$A395</f>
        <v>0.30030000000000001</v>
      </c>
      <c r="U395" s="326">
        <f>T395*MoM!Y395/100*$A395</f>
        <v>0.33300267</v>
      </c>
      <c r="V395" s="326">
        <f>U395*MoM!Z395/100*$A395</f>
        <v>0.35055191070899999</v>
      </c>
      <c r="W395" s="326">
        <f>V395*MoM!AA395/100*$A395</f>
        <v>0.37284701223009237</v>
      </c>
      <c r="X395" s="326">
        <f>W395*MoM!AB395/100*$A395</f>
        <v>0.4199748745759761</v>
      </c>
      <c r="Y395" s="326">
        <f>X395*MoM!AC395/100*$A395</f>
        <v>0.45197696001866544</v>
      </c>
      <c r="Z395" s="326">
        <f>Y395*MoM!AD395/100*$A395</f>
        <v>0.44135550145822683</v>
      </c>
      <c r="AA395" s="326">
        <f>Z395*MoM!AE395/100*$A395</f>
        <v>0.46307019212997164</v>
      </c>
      <c r="AB395" s="326">
        <f>AA395*MoM!AF395/100*$A395</f>
        <v>0.46983101693506918</v>
      </c>
      <c r="AC395" s="326">
        <f>AB395*MoM!AG395/100*$A395</f>
        <v>0.39226191603908922</v>
      </c>
      <c r="AD395" s="326">
        <f>AC395*MoM!AH395/100*$A395</f>
        <v>0.39088899933295246</v>
      </c>
      <c r="AE395" s="327">
        <f>IF($A395=1,INDEX('2025'!$C:$C,MATCH(Веса!$E395,'2025'!$B:$B,0)),0)</f>
        <v>0.36699999999999999</v>
      </c>
      <c r="AF395" s="326">
        <f>AE395*MoM!AJ395/100*$A395</f>
        <v>0.36788080000000001</v>
      </c>
      <c r="AG395" s="326">
        <f>AF395*MoM!AK395/100*$A395</f>
        <v>0.37575344911999997</v>
      </c>
      <c r="AH395" s="326">
        <f>AG395*MoM!AL395/100*$A395</f>
        <v>0.39311325846934403</v>
      </c>
      <c r="AI395" s="326">
        <f>AH395*MoM!AM395/100*$A395</f>
        <v>0.41548140287624968</v>
      </c>
      <c r="AJ395" s="326">
        <f>AI395*MoM!AN395/100*$A395</f>
        <v>0.46143364603436288</v>
      </c>
      <c r="AK395" s="326">
        <f>AJ395*MoM!AO395/100*$A395</f>
        <v>0.4663709860469305</v>
      </c>
      <c r="AL395" s="326">
        <f>AK395*MoM!AP395/100*$A395</f>
        <v>0.46744363931483845</v>
      </c>
      <c r="AM395" s="326">
        <f>AL395*MoM!AQ395/100*$A395</f>
        <v>0.47277249680302758</v>
      </c>
      <c r="AN395" s="326">
        <f>AM395*MoM!AR395/100*$A395</f>
        <v>0.4712123475635776</v>
      </c>
      <c r="AO395" s="326">
        <f>AN395*MoM!AS395/100*$A395</f>
        <v>0.38564018524603194</v>
      </c>
      <c r="AP395" s="326">
        <f>AO395*MoM!AT395/100*$A395</f>
        <v>0.37958563433766929</v>
      </c>
      <c r="AQ395" s="327">
        <f>IF($A395=1,INDEX('2026'!$C:$C, MATCH(Веса!$F395,'2026'!$B:$B,0)),0)</f>
        <v>0.38800000000000001</v>
      </c>
      <c r="AR395" s="326">
        <f>AQ395*MoM!AV395/100*$A395</f>
        <v>0.39312159999999996</v>
      </c>
      <c r="AS395" s="326">
        <f>AR395*MoM!AW395/100*$A395</f>
        <v>0.43628635167999996</v>
      </c>
      <c r="AT395" s="326">
        <f>AS395*MoM!AX395/100*$A395</f>
        <v>0.46372876320067197</v>
      </c>
      <c r="AU395" s="326">
        <f>AT395*MoM!AY395/100*$A395</f>
        <v>0.50370218258856991</v>
      </c>
    </row>
    <row r="396" spans="1:47" x14ac:dyDescent="0.45">
      <c r="A396" s="326">
        <f>IF(ToSep25!AZ396=0,0,1)</f>
        <v>0</v>
      </c>
      <c r="B396" s="219" t="s">
        <v>400</v>
      </c>
      <c r="C396" s="219" t="s">
        <v>400</v>
      </c>
      <c r="D396" s="219" t="s">
        <v>400</v>
      </c>
      <c r="E396" s="219" t="s">
        <v>400</v>
      </c>
      <c r="F396" s="219" t="s">
        <v>400</v>
      </c>
      <c r="G396" s="327">
        <f>IF($A396=1,INDEX('2023'!$C:$C,MATCH(Веса!$C396,'2023'!$B:$B,0)),0)</f>
        <v>0</v>
      </c>
      <c r="H396" s="326">
        <f>G396*MoM!L396/100*$A396</f>
        <v>0</v>
      </c>
      <c r="I396" s="326">
        <f>H396*MoM!M396/100*$A396</f>
        <v>0</v>
      </c>
      <c r="J396" s="326">
        <f>I396*MoM!N396/100*$A396</f>
        <v>0</v>
      </c>
      <c r="K396" s="326">
        <f>J396*MoM!O396/100*$A396</f>
        <v>0</v>
      </c>
      <c r="L396" s="326">
        <f>K396*MoM!P396/100*$A396</f>
        <v>0</v>
      </c>
      <c r="M396" s="326">
        <f>L396*MoM!Q396/100*$A396</f>
        <v>0</v>
      </c>
      <c r="N396" s="326">
        <f>M396*MoM!R396/100*$A396</f>
        <v>0</v>
      </c>
      <c r="O396" s="326">
        <f>N396*MoM!S396/100*$A396</f>
        <v>0</v>
      </c>
      <c r="P396" s="326">
        <f>O396*MoM!T396/100*$A396</f>
        <v>0</v>
      </c>
      <c r="Q396" s="326">
        <f>P396*MoM!U396/100*$A396</f>
        <v>0</v>
      </c>
      <c r="R396" s="326">
        <f>Q396*MoM!V396/100*$A396</f>
        <v>0</v>
      </c>
      <c r="S396" s="327">
        <f>IF($A396=1,INDEX('2024'!$B:$B,MATCH(Веса!D396,'2024'!$A:$A,0)),0)</f>
        <v>0</v>
      </c>
      <c r="T396" s="326">
        <f>S396*MoM!X396/100*$A396</f>
        <v>0</v>
      </c>
      <c r="U396" s="326">
        <f>T396*MoM!Y396/100*$A396</f>
        <v>0</v>
      </c>
      <c r="V396" s="326">
        <f>U396*MoM!Z396/100*$A396</f>
        <v>0</v>
      </c>
      <c r="W396" s="326">
        <f>V396*MoM!AA396/100*$A396</f>
        <v>0</v>
      </c>
      <c r="X396" s="326">
        <f>W396*MoM!AB396/100*$A396</f>
        <v>0</v>
      </c>
      <c r="Y396" s="326">
        <f>X396*MoM!AC396/100*$A396</f>
        <v>0</v>
      </c>
      <c r="Z396" s="326">
        <f>Y396*MoM!AD396/100*$A396</f>
        <v>0</v>
      </c>
      <c r="AA396" s="326">
        <f>Z396*MoM!AE396/100*$A396</f>
        <v>0</v>
      </c>
      <c r="AB396" s="326">
        <f>AA396*MoM!AF396/100*$A396</f>
        <v>0</v>
      </c>
      <c r="AC396" s="326">
        <f>AB396*MoM!AG396/100*$A396</f>
        <v>0</v>
      </c>
      <c r="AD396" s="326">
        <f>AC396*MoM!AH396/100*$A396</f>
        <v>0</v>
      </c>
      <c r="AE396" s="327">
        <f>IF($A396=1,INDEX('2025'!$C:$C,MATCH(Веса!$E396,'2025'!$B:$B,0)),0)</f>
        <v>0</v>
      </c>
      <c r="AF396" s="326">
        <f>AE396*MoM!AJ396/100*$A396</f>
        <v>0</v>
      </c>
      <c r="AG396" s="326">
        <f>AF396*MoM!AK396/100*$A396</f>
        <v>0</v>
      </c>
      <c r="AH396" s="326">
        <f>AG396*MoM!AL396/100*$A396</f>
        <v>0</v>
      </c>
      <c r="AI396" s="326">
        <f>AH396*MoM!AM396/100*$A396</f>
        <v>0</v>
      </c>
      <c r="AJ396" s="326">
        <f>AI396*MoM!AN396/100*$A396</f>
        <v>0</v>
      </c>
      <c r="AK396" s="326">
        <f>AJ396*MoM!AO396/100*$A396</f>
        <v>0</v>
      </c>
      <c r="AL396" s="326">
        <f>AK396*MoM!AP396/100*$A396</f>
        <v>0</v>
      </c>
      <c r="AM396" s="326">
        <f>AL396*MoM!AQ396/100*$A396</f>
        <v>0</v>
      </c>
      <c r="AN396" s="326">
        <f>AM396*MoM!AR396/100*$A396</f>
        <v>0</v>
      </c>
      <c r="AO396" s="326">
        <f>AN396*MoM!AS396/100*$A396</f>
        <v>0</v>
      </c>
      <c r="AP396" s="326">
        <f>AO396*MoM!AT396/100*$A396</f>
        <v>0</v>
      </c>
      <c r="AQ396" s="327">
        <f>IF($A396=1,INDEX('2026'!$C:$C, MATCH(Веса!$F396,'2026'!$B:$B,0)),0)</f>
        <v>0</v>
      </c>
      <c r="AR396" s="326">
        <f>AQ396*MoM!AV396/100*$A396</f>
        <v>0</v>
      </c>
      <c r="AS396" s="326">
        <f>AR396*MoM!AW396/100*$A396</f>
        <v>0</v>
      </c>
      <c r="AT396" s="326">
        <f>AS396*MoM!AX396/100*$A396</f>
        <v>0</v>
      </c>
      <c r="AU396" s="326">
        <f>AT396*MoM!AY396/100*$A396</f>
        <v>0</v>
      </c>
    </row>
    <row r="397" spans="1:47" x14ac:dyDescent="0.45">
      <c r="A397" s="326">
        <f>IF(ToSep25!AZ397=0,0,1)</f>
        <v>1</v>
      </c>
      <c r="B397" s="202" t="s">
        <v>401</v>
      </c>
      <c r="C397" s="202" t="s">
        <v>401</v>
      </c>
      <c r="D397" s="202" t="s">
        <v>401</v>
      </c>
      <c r="E397" s="202" t="s">
        <v>401</v>
      </c>
      <c r="F397" s="202" t="s">
        <v>401</v>
      </c>
      <c r="G397" s="327">
        <f>IF($A397=1,INDEX('2023'!$C:$C,MATCH(Веса!$C397,'2023'!$B:$B,0)),0)</f>
        <v>6.8000000000000005E-2</v>
      </c>
      <c r="H397" s="326">
        <f>G397*MoM!L397/100*$A397</f>
        <v>7.5486800000000007E-2</v>
      </c>
      <c r="I397" s="326">
        <f>H397*MoM!M397/100*$A397</f>
        <v>8.5466154960000013E-2</v>
      </c>
      <c r="J397" s="326">
        <f>I397*MoM!N397/100*$A397</f>
        <v>9.9525337450920015E-2</v>
      </c>
      <c r="K397" s="326">
        <f>J397*MoM!O397/100*$A397</f>
        <v>9.7853311781744556E-2</v>
      </c>
      <c r="L397" s="326">
        <f>K397*MoM!P397/100*$A397</f>
        <v>9.256923294553035E-2</v>
      </c>
      <c r="M397" s="326">
        <f>L397*MoM!Q397/100*$A397</f>
        <v>9.1060354448518219E-2</v>
      </c>
      <c r="N397" s="326">
        <f>M397*MoM!R397/100*$A397</f>
        <v>9.3500771947738509E-2</v>
      </c>
      <c r="O397" s="326">
        <f>N397*MoM!S397/100*$A397</f>
        <v>9.437032912685249E-2</v>
      </c>
      <c r="P397" s="326">
        <f>O397*MoM!T397/100*$A397</f>
        <v>0.10576082785246359</v>
      </c>
      <c r="Q397" s="326">
        <f>P397*MoM!U397/100*$A397</f>
        <v>9.2858006854463021E-2</v>
      </c>
      <c r="R397" s="326">
        <f>Q397*MoM!V397/100*$A397</f>
        <v>9.4325163362763545E-2</v>
      </c>
      <c r="S397" s="327">
        <f>IF($A397=1,INDEX('2024'!$B:$B,MATCH(Веса!D397,'2024'!$A:$A,0)),0)</f>
        <v>7.6999999999999999E-2</v>
      </c>
      <c r="T397" s="326">
        <f>S397*MoM!X397/100*$A397</f>
        <v>8.0819200000000008E-2</v>
      </c>
      <c r="U397" s="326">
        <f>T397*MoM!Y397/100*$A397</f>
        <v>9.2473328640000005E-2</v>
      </c>
      <c r="V397" s="326">
        <f>U397*MoM!Z397/100*$A397</f>
        <v>9.9464312285184014E-2</v>
      </c>
      <c r="W397" s="326">
        <f>V397*MoM!AA397/100*$A397</f>
        <v>9.2302881800650757E-2</v>
      </c>
      <c r="X397" s="326">
        <f>W397*MoM!AB397/100*$A397</f>
        <v>8.8020028085100566E-2</v>
      </c>
      <c r="Y397" s="326">
        <f>X397*MoM!AC397/100*$A397</f>
        <v>9.2042543368589663E-2</v>
      </c>
      <c r="Z397" s="326">
        <f>Y397*MoM!AD397/100*$A397</f>
        <v>9.3193075160697025E-2</v>
      </c>
      <c r="AA397" s="326">
        <f>Z397*MoM!AE397/100*$A397</f>
        <v>0.10083490732387418</v>
      </c>
      <c r="AB397" s="326">
        <f>AA397*MoM!AF397/100*$A397</f>
        <v>0.11963053404904432</v>
      </c>
      <c r="AC397" s="326">
        <f>AB397*MoM!AG397/100*$A397</f>
        <v>0.10086050325674928</v>
      </c>
      <c r="AD397" s="326">
        <f>AC397*MoM!AH397/100*$A397</f>
        <v>9.8096925467514348E-2</v>
      </c>
      <c r="AE397" s="327">
        <f>IF($A397=1,INDEX('2025'!$C:$C,MATCH(Веса!$E397,'2025'!$B:$B,0)),0)</f>
        <v>9.7000000000000003E-2</v>
      </c>
      <c r="AF397" s="326">
        <f>AE397*MoM!AJ397/100*$A397</f>
        <v>0.1077767</v>
      </c>
      <c r="AG397" s="326">
        <f>AF397*MoM!AK397/100*$A397</f>
        <v>0.11309009131000002</v>
      </c>
      <c r="AH397" s="326">
        <f>AG397*MoM!AL397/100*$A397</f>
        <v>0.12133435896649904</v>
      </c>
      <c r="AI397" s="326">
        <f>AH397*MoM!AM397/100*$A397</f>
        <v>0.11227068235170157</v>
      </c>
      <c r="AJ397" s="326">
        <f>AI397*MoM!AN397/100*$A397</f>
        <v>0.10550076020589395</v>
      </c>
      <c r="AK397" s="326">
        <f>AJ397*MoM!AO397/100*$A397</f>
        <v>0.10333799462167313</v>
      </c>
      <c r="AL397" s="326">
        <f>AK397*MoM!AP397/100*$A397</f>
        <v>0.10471238995014139</v>
      </c>
      <c r="AM397" s="326">
        <f>AL397*MoM!AQ397/100*$A397</f>
        <v>0.11193754485670114</v>
      </c>
      <c r="AN397" s="326">
        <f>AM397*MoM!AR397/100*$A397</f>
        <v>0.12756402611869663</v>
      </c>
      <c r="AO397" s="326">
        <f>AN397*MoM!AS397/100*$A397</f>
        <v>0.1121415353609462</v>
      </c>
      <c r="AP397" s="326">
        <f>AO397*MoM!AT397/100*$A397</f>
        <v>0.1056821829241557</v>
      </c>
      <c r="AQ397" s="327">
        <f>IF($A397=1,INDEX('2026'!$C:$C, MATCH(Веса!$F397,'2026'!$B:$B,0)),0)</f>
        <v>0.13100000000000001</v>
      </c>
      <c r="AR397" s="326">
        <f>AQ397*MoM!AV397/100*$A397</f>
        <v>0.1364234</v>
      </c>
      <c r="AS397" s="326">
        <f>AR397*MoM!AW397/100*$A397</f>
        <v>0.16335337916000001</v>
      </c>
      <c r="AT397" s="326">
        <f>AS397*MoM!AX397/100*$A397</f>
        <v>0.17696071564402799</v>
      </c>
      <c r="AU397" s="326">
        <f>AT397*MoM!AY397/100*$A397</f>
        <v>0.16213140767305845</v>
      </c>
    </row>
    <row r="398" spans="1:47" x14ac:dyDescent="0.45">
      <c r="A398" s="326">
        <f>IF(ToSep25!AZ398=0,0,1)</f>
        <v>1</v>
      </c>
      <c r="B398" s="202" t="s">
        <v>402</v>
      </c>
      <c r="C398" s="202" t="s">
        <v>402</v>
      </c>
      <c r="D398" s="202" t="s">
        <v>402</v>
      </c>
      <c r="E398" s="202" t="s">
        <v>402</v>
      </c>
      <c r="F398" s="202" t="s">
        <v>402</v>
      </c>
      <c r="G398" s="327">
        <f>IF($A398=1,INDEX('2023'!$C:$C,MATCH(Веса!$C398,'2023'!$B:$B,0)),0)</f>
        <v>2.5999999999999999E-2</v>
      </c>
      <c r="H398" s="326">
        <f>G398*MoM!L398/100*$A398</f>
        <v>2.59116E-2</v>
      </c>
      <c r="I398" s="326">
        <f>H398*MoM!M398/100*$A398</f>
        <v>2.705689272E-2</v>
      </c>
      <c r="J398" s="326">
        <f>I398*MoM!N398/100*$A398</f>
        <v>2.9962802998128001E-2</v>
      </c>
      <c r="K398" s="326">
        <f>J398*MoM!O398/100*$A398</f>
        <v>3.0550073936891308E-2</v>
      </c>
      <c r="L398" s="326">
        <f>K398*MoM!P398/100*$A398</f>
        <v>3.2419738461829058E-2</v>
      </c>
      <c r="M398" s="326">
        <f>L398*MoM!Q398/100*$A398</f>
        <v>3.2134444763364967E-2</v>
      </c>
      <c r="N398" s="326">
        <f>M398*MoM!R398/100*$A398</f>
        <v>3.4043230782308843E-2</v>
      </c>
      <c r="O398" s="326">
        <f>N398*MoM!S398/100*$A398</f>
        <v>3.4693456490250942E-2</v>
      </c>
      <c r="P398" s="326">
        <f>O398*MoM!T398/100*$A398</f>
        <v>3.5671811963276012E-2</v>
      </c>
      <c r="Q398" s="326">
        <f>P398*MoM!U398/100*$A398</f>
        <v>3.3970266532627746E-2</v>
      </c>
      <c r="R398" s="326">
        <f>Q398*MoM!V398/100*$A398</f>
        <v>3.6935870800926154E-2</v>
      </c>
      <c r="S398" s="327">
        <f>IF($A398=1,INDEX('2024'!$B:$B,MATCH(Веса!D398,'2024'!$A:$A,0)),0)</f>
        <v>2.4E-2</v>
      </c>
      <c r="T398" s="326">
        <f>S398*MoM!X398/100*$A398</f>
        <v>2.3916000000000003E-2</v>
      </c>
      <c r="U398" s="326">
        <f>T398*MoM!Y398/100*$A398</f>
        <v>2.4107328000000004E-2</v>
      </c>
      <c r="V398" s="326">
        <f>U398*MoM!Z398/100*$A398</f>
        <v>2.5177693363200002E-2</v>
      </c>
      <c r="W398" s="326">
        <f>V398*MoM!AA398/100*$A398</f>
        <v>2.4253672016770561E-2</v>
      </c>
      <c r="X398" s="326">
        <f>W398*MoM!AB398/100*$A398</f>
        <v>2.5221393530239708E-2</v>
      </c>
      <c r="Y398" s="326">
        <f>X398*MoM!AC398/100*$A398</f>
        <v>2.5937681106498519E-2</v>
      </c>
      <c r="Z398" s="326">
        <f>Y398*MoM!AD398/100*$A398</f>
        <v>2.5660147918658987E-2</v>
      </c>
      <c r="AA398" s="326">
        <f>Z398*MoM!AE398/100*$A398</f>
        <v>2.5980899767642222E-2</v>
      </c>
      <c r="AB398" s="326">
        <f>AA398*MoM!AF398/100*$A398</f>
        <v>2.6451154053436548E-2</v>
      </c>
      <c r="AC398" s="326">
        <f>AB398*MoM!AG398/100*$A398</f>
        <v>2.677650324829382E-2</v>
      </c>
      <c r="AD398" s="326">
        <f>AC398*MoM!AH398/100*$A398</f>
        <v>2.8051064802912608E-2</v>
      </c>
      <c r="AE398" s="327">
        <f>IF($A398=1,INDEX('2025'!$C:$C,MATCH(Веса!$E398,'2025'!$B:$B,0)),0)</f>
        <v>4.7E-2</v>
      </c>
      <c r="AF398" s="326">
        <f>AE398*MoM!AJ398/100*$A398</f>
        <v>4.7333699999999999E-2</v>
      </c>
      <c r="AG398" s="326">
        <f>AF398*MoM!AK398/100*$A398</f>
        <v>4.6713628529999995E-2</v>
      </c>
      <c r="AH398" s="326">
        <f>AG398*MoM!AL398/100*$A398</f>
        <v>4.7727314269100998E-2</v>
      </c>
      <c r="AI398" s="326">
        <f>AH398*MoM!AM398/100*$A398</f>
        <v>4.8085269126119254E-2</v>
      </c>
      <c r="AJ398" s="326">
        <f>AI398*MoM!AN398/100*$A398</f>
        <v>4.8008332695517464E-2</v>
      </c>
      <c r="AK398" s="326">
        <f>AJ398*MoM!AO398/100*$A398</f>
        <v>4.7821100198004951E-2</v>
      </c>
      <c r="AL398" s="326">
        <f>AK398*MoM!AP398/100*$A398</f>
        <v>4.7897613958321754E-2</v>
      </c>
      <c r="AM398" s="326">
        <f>AL398*MoM!AQ398/100*$A398</f>
        <v>4.670017360936371E-2</v>
      </c>
      <c r="AN398" s="326">
        <f>AM398*MoM!AR398/100*$A398</f>
        <v>4.8521480380128892E-2</v>
      </c>
      <c r="AO398" s="326">
        <f>AN398*MoM!AS398/100*$A398</f>
        <v>4.7730580249932791E-2</v>
      </c>
      <c r="AP398" s="326">
        <f>AO398*MoM!AT398/100*$A398</f>
        <v>5.0384400511829054E-2</v>
      </c>
      <c r="AQ398" s="327">
        <f>IF($A398=1,INDEX('2026'!$C:$C, MATCH(Веса!$F398,'2026'!$B:$B,0)),0)</f>
        <v>0.05</v>
      </c>
      <c r="AR398" s="326">
        <f>AQ398*MoM!AV398/100*$A398</f>
        <v>4.8270000000000007E-2</v>
      </c>
      <c r="AS398" s="326">
        <f>AR398*MoM!AW398/100*$A398</f>
        <v>5.0070471000000012E-2</v>
      </c>
      <c r="AT398" s="326">
        <f>AS398*MoM!AX398/100*$A398</f>
        <v>5.1807916343700008E-2</v>
      </c>
      <c r="AU398" s="326">
        <f>AT398*MoM!AY398/100*$A398</f>
        <v>4.9953192938595549E-2</v>
      </c>
    </row>
    <row r="399" spans="1:47" x14ac:dyDescent="0.45">
      <c r="A399" s="326">
        <f>IF(ToSep25!AZ399=0,0,1)</f>
        <v>1</v>
      </c>
      <c r="B399" s="202" t="s">
        <v>403</v>
      </c>
      <c r="C399" s="202" t="s">
        <v>403</v>
      </c>
      <c r="D399" s="202" t="s">
        <v>403</v>
      </c>
      <c r="E399" s="202" t="s">
        <v>403</v>
      </c>
      <c r="F399" s="202" t="s">
        <v>403</v>
      </c>
      <c r="G399" s="327">
        <f>IF($A399=1,INDEX('2023'!$C:$C,MATCH(Веса!$C399,'2023'!$B:$B,0)),0)</f>
        <v>0.14199999999999999</v>
      </c>
      <c r="H399" s="326">
        <f>G399*MoM!L399/100*$A399</f>
        <v>0.14600439999999998</v>
      </c>
      <c r="I399" s="326">
        <f>H399*MoM!M399/100*$A399</f>
        <v>0.15898419115999998</v>
      </c>
      <c r="J399" s="326">
        <f>I399*MoM!N399/100*$A399</f>
        <v>0.16771242325468397</v>
      </c>
      <c r="K399" s="326">
        <f>J399*MoM!O399/100*$A399</f>
        <v>0.16823233176677349</v>
      </c>
      <c r="L399" s="326">
        <f>K399*MoM!P399/100*$A399</f>
        <v>0.17524762000144795</v>
      </c>
      <c r="M399" s="326">
        <f>L399*MoM!Q399/100*$A399</f>
        <v>0.19063436103757506</v>
      </c>
      <c r="N399" s="326">
        <f>M399*MoM!R399/100*$A399</f>
        <v>0.19614369407156096</v>
      </c>
      <c r="O399" s="326">
        <f>N399*MoM!S399/100*$A399</f>
        <v>0.18916097856261338</v>
      </c>
      <c r="P399" s="326">
        <f>O399*MoM!T399/100*$A399</f>
        <v>0.17943810426449505</v>
      </c>
      <c r="Q399" s="326">
        <f>P399*MoM!U399/100*$A399</f>
        <v>0.16928190756312464</v>
      </c>
      <c r="R399" s="326">
        <f>Q399*MoM!V399/100*$A399</f>
        <v>0.17783064389506242</v>
      </c>
      <c r="S399" s="327">
        <f>IF($A399=1,INDEX('2024'!$B:$B,MATCH(Веса!D399,'2024'!$A:$A,0)),0)</f>
        <v>0.156</v>
      </c>
      <c r="T399" s="326">
        <f>S399*MoM!X399/100*$A399</f>
        <v>0.15717</v>
      </c>
      <c r="U399" s="326">
        <f>T399*MoM!Y399/100*$A399</f>
        <v>0.16538999100000001</v>
      </c>
      <c r="V399" s="326">
        <f>U399*MoM!Z399/100*$A399</f>
        <v>0.17943160123590002</v>
      </c>
      <c r="W399" s="326">
        <f>V399*MoM!AA399/100*$A399</f>
        <v>0.18197952997344979</v>
      </c>
      <c r="X399" s="326">
        <f>W399*MoM!AB399/100*$A399</f>
        <v>0.19775715522214787</v>
      </c>
      <c r="Y399" s="326">
        <f>X399*MoM!AC399/100*$A399</f>
        <v>0.20566744143103377</v>
      </c>
      <c r="Z399" s="326">
        <f>Y399*MoM!AD399/100*$A399</f>
        <v>0.20908152095878893</v>
      </c>
      <c r="AA399" s="326">
        <f>Z399*MoM!AE399/100*$A399</f>
        <v>0.20069735196834149</v>
      </c>
      <c r="AB399" s="326">
        <f>AA399*MoM!AF399/100*$A399</f>
        <v>0.19963365600290928</v>
      </c>
      <c r="AC399" s="326">
        <f>AB399*MoM!AG399/100*$A399</f>
        <v>0.1784525251010006</v>
      </c>
      <c r="AD399" s="326">
        <f>AC399*MoM!AH399/100*$A399</f>
        <v>0.18498388751969722</v>
      </c>
      <c r="AE399" s="327">
        <f>IF($A399=1,INDEX('2025'!$C:$C,MATCH(Веса!$E399,'2025'!$B:$B,0)),0)</f>
        <v>0.17499999999999999</v>
      </c>
      <c r="AF399" s="326">
        <f>AE399*MoM!AJ399/100*$A399</f>
        <v>0.1750525</v>
      </c>
      <c r="AG399" s="326">
        <f>AF399*MoM!AK399/100*$A399</f>
        <v>0.17563017324999999</v>
      </c>
      <c r="AH399" s="326">
        <f>AG399*MoM!AL399/100*$A399</f>
        <v>0.18639630287022499</v>
      </c>
      <c r="AI399" s="326">
        <f>AH399*MoM!AM399/100*$A399</f>
        <v>0.18494241170783723</v>
      </c>
      <c r="AJ399" s="326">
        <f>AI399*MoM!AN399/100*$A399</f>
        <v>0.20447233038418486</v>
      </c>
      <c r="AK399" s="326">
        <f>AJ399*MoM!AO399/100*$A399</f>
        <v>0.21447102733997148</v>
      </c>
      <c r="AL399" s="326">
        <f>AK399*MoM!AP399/100*$A399</f>
        <v>0.21121106772440393</v>
      </c>
      <c r="AM399" s="326">
        <f>AL399*MoM!AQ399/100*$A399</f>
        <v>0.19735562168168305</v>
      </c>
      <c r="AN399" s="326">
        <f>AM399*MoM!AR399/100*$A399</f>
        <v>0.19530312321619353</v>
      </c>
      <c r="AO399" s="326">
        <f>AN399*MoM!AS399/100*$A399</f>
        <v>0.17229641530132592</v>
      </c>
      <c r="AP399" s="326">
        <f>AO399*MoM!AT399/100*$A399</f>
        <v>0.17734470026965479</v>
      </c>
      <c r="AQ399" s="327">
        <f>IF($A399=1,INDEX('2026'!$C:$C, MATCH(Веса!$F399,'2026'!$B:$B,0)),0)</f>
        <v>0.14499999999999999</v>
      </c>
      <c r="AR399" s="326">
        <f>AQ399*MoM!AV399/100*$A399</f>
        <v>0.1445215</v>
      </c>
      <c r="AS399" s="326">
        <f>AR399*MoM!AW399/100*$A399</f>
        <v>0.15563520335</v>
      </c>
      <c r="AT399" s="326">
        <f>AS399*MoM!AX399/100*$A399</f>
        <v>0.16587599973042999</v>
      </c>
      <c r="AU399" s="326">
        <f>AT399*MoM!AY399/100*$A399</f>
        <v>0.16610822613005258</v>
      </c>
    </row>
    <row r="400" spans="1:47" ht="26.25" x14ac:dyDescent="0.45">
      <c r="A400" s="326">
        <f>IF(ToSep25!AZ400=0,0,1)</f>
        <v>1</v>
      </c>
      <c r="B400" s="202" t="s">
        <v>404</v>
      </c>
      <c r="C400" s="202" t="s">
        <v>404</v>
      </c>
      <c r="D400" s="202" t="s">
        <v>404</v>
      </c>
      <c r="E400" s="202" t="s">
        <v>404</v>
      </c>
      <c r="F400" s="202" t="s">
        <v>404</v>
      </c>
      <c r="G400" s="327">
        <f>IF($A400=1,INDEX('2023'!$C:$C,MATCH(Веса!$C400,'2023'!$B:$B,0)),0)</f>
        <v>3.5000000000000003E-2</v>
      </c>
      <c r="H400" s="326">
        <f>G400*MoM!L400/100*$A400</f>
        <v>3.5623000000000002E-2</v>
      </c>
      <c r="I400" s="326">
        <f>H400*MoM!M400/100*$A400</f>
        <v>3.74362107E-2</v>
      </c>
      <c r="J400" s="326">
        <f>I400*MoM!N400/100*$A400</f>
        <v>4.0326286166039997E-2</v>
      </c>
      <c r="K400" s="326">
        <f>J400*MoM!O400/100*$A400</f>
        <v>4.091908257268078E-2</v>
      </c>
      <c r="L400" s="326">
        <f>K400*MoM!P400/100*$A400</f>
        <v>4.2592673049903426E-2</v>
      </c>
      <c r="M400" s="326">
        <f>L400*MoM!Q400/100*$A400</f>
        <v>4.3610637935796115E-2</v>
      </c>
      <c r="N400" s="326">
        <f>M400*MoM!R400/100*$A400</f>
        <v>4.4705264947984595E-2</v>
      </c>
      <c r="O400" s="326">
        <f>N400*MoM!S400/100*$A400</f>
        <v>4.5724544988798639E-2</v>
      </c>
      <c r="P400" s="326">
        <f>O400*MoM!T400/100*$A400</f>
        <v>4.6986542430489484E-2</v>
      </c>
      <c r="Q400" s="326">
        <f>P400*MoM!U400/100*$A400</f>
        <v>4.5722604439109318E-2</v>
      </c>
      <c r="R400" s="326">
        <f>Q400*MoM!V400/100*$A400</f>
        <v>4.6998265102960471E-2</v>
      </c>
      <c r="S400" s="327">
        <f>IF($A400=1,INDEX('2024'!$B:$B,MATCH(Веса!D400,'2024'!$A:$A,0)),0)</f>
        <v>4.5999999999999999E-2</v>
      </c>
      <c r="T400" s="326">
        <f>S400*MoM!X400/100*$A400</f>
        <v>4.4288800000000003E-2</v>
      </c>
      <c r="U400" s="326">
        <f>T400*MoM!Y400/100*$A400</f>
        <v>4.6290653759999995E-2</v>
      </c>
      <c r="V400" s="326">
        <f>U400*MoM!Z400/100*$A400</f>
        <v>4.7230354031327998E-2</v>
      </c>
      <c r="W400" s="326">
        <f>V400*MoM!AA400/100*$A400</f>
        <v>4.6167671065623118E-2</v>
      </c>
      <c r="X400" s="326">
        <f>W400*MoM!AB400/100*$A400</f>
        <v>4.538743742461409E-2</v>
      </c>
      <c r="Y400" s="326">
        <f>X400*MoM!AC400/100*$A400</f>
        <v>4.5850389286345147E-2</v>
      </c>
      <c r="Z400" s="326">
        <f>Y400*MoM!AD400/100*$A400</f>
        <v>4.7322186782436819E-2</v>
      </c>
      <c r="AA400" s="326">
        <f>Z400*MoM!AE400/100*$A400</f>
        <v>4.8623546918953833E-2</v>
      </c>
      <c r="AB400" s="326">
        <f>AA400*MoM!AF400/100*$A400</f>
        <v>4.964950375894376E-2</v>
      </c>
      <c r="AC400" s="326">
        <f>AB400*MoM!AG400/100*$A400</f>
        <v>4.930692218300705E-2</v>
      </c>
      <c r="AD400" s="326">
        <f>AC400*MoM!AH400/100*$A400</f>
        <v>5.4740545007574422E-2</v>
      </c>
      <c r="AE400" s="327">
        <f>IF($A400=1,INDEX('2025'!$C:$C,MATCH(Веса!$E400,'2025'!$B:$B,0)),0)</f>
        <v>5.3999999999999999E-2</v>
      </c>
      <c r="AF400" s="326">
        <f>AE400*MoM!AJ400/100*$A400</f>
        <v>5.2147799999999994E-2</v>
      </c>
      <c r="AG400" s="326">
        <f>AF400*MoM!AK400/100*$A400</f>
        <v>5.1209139599999995E-2</v>
      </c>
      <c r="AH400" s="326">
        <f>AG400*MoM!AL400/100*$A400</f>
        <v>5.3078273195399997E-2</v>
      </c>
      <c r="AI400" s="326">
        <f>AH400*MoM!AM400/100*$A400</f>
        <v>5.2648339182517254E-2</v>
      </c>
      <c r="AJ400" s="326">
        <f>AI400*MoM!AN400/100*$A400</f>
        <v>5.3185352242178928E-2</v>
      </c>
      <c r="AK400" s="326">
        <f>AJ400*MoM!AO400/100*$A400</f>
        <v>5.2462031451685293E-2</v>
      </c>
      <c r="AL400" s="326">
        <f>AK400*MoM!AP400/100*$A400</f>
        <v>5.2692864390072709E-2</v>
      </c>
      <c r="AM400" s="326">
        <f>AL400*MoM!AQ400/100*$A400</f>
        <v>5.297740585777911E-2</v>
      </c>
      <c r="AN400" s="326">
        <f>AM400*MoM!AR400/100*$A400</f>
        <v>5.4349520669495589E-2</v>
      </c>
      <c r="AO400" s="326">
        <f>AN400*MoM!AS400/100*$A400</f>
        <v>5.0610273647434291E-2</v>
      </c>
      <c r="AP400" s="326">
        <f>AO400*MoM!AT400/100*$A400</f>
        <v>5.1541502682547084E-2</v>
      </c>
      <c r="AQ400" s="327">
        <f>IF($A400=1,INDEX('2026'!$C:$C, MATCH(Веса!$F400,'2026'!$B:$B,0)),0)</f>
        <v>4.5999999999999999E-2</v>
      </c>
      <c r="AR400" s="326">
        <f>AQ400*MoM!AV400/100*$A400</f>
        <v>4.5098400000000004E-2</v>
      </c>
      <c r="AS400" s="326">
        <f>AR400*MoM!AW400/100*$A400</f>
        <v>4.6604686560000011E-2</v>
      </c>
      <c r="AT400" s="326">
        <f>AS400*MoM!AX400/100*$A400</f>
        <v>5.0160624144528008E-2</v>
      </c>
      <c r="AU400" s="326">
        <f>AT400*MoM!AY400/100*$A400</f>
        <v>4.8364873800153904E-2</v>
      </c>
    </row>
    <row r="401" spans="1:47" ht="26.25" x14ac:dyDescent="0.45">
      <c r="A401" s="326">
        <f>IF(ToSep25!AZ401=0,0,1)</f>
        <v>1</v>
      </c>
      <c r="B401" s="202" t="s">
        <v>405</v>
      </c>
      <c r="C401" s="202" t="s">
        <v>405</v>
      </c>
      <c r="D401" s="202" t="s">
        <v>405</v>
      </c>
      <c r="E401" s="202" t="s">
        <v>405</v>
      </c>
      <c r="F401" s="202" t="s">
        <v>405</v>
      </c>
      <c r="G401" s="327">
        <f>IF($A401=1,INDEX('2023'!$C:$C,MATCH(Веса!$C401,'2023'!$B:$B,0)),0)</f>
        <v>5.6000000000000001E-2</v>
      </c>
      <c r="H401" s="326">
        <f>G401*MoM!L401/100*$A401</f>
        <v>5.7960000000000005E-2</v>
      </c>
      <c r="I401" s="326">
        <f>H401*MoM!M401/100*$A401</f>
        <v>5.7948408000000014E-2</v>
      </c>
      <c r="J401" s="326">
        <f>I401*MoM!N401/100*$A401</f>
        <v>5.981434673760002E-2</v>
      </c>
      <c r="K401" s="326">
        <f>J401*MoM!O401/100*$A401</f>
        <v>5.4054225146769143E-2</v>
      </c>
      <c r="L401" s="326">
        <f>K401*MoM!P401/100*$A401</f>
        <v>5.2432598392366067E-2</v>
      </c>
      <c r="M401" s="326">
        <f>L401*MoM!Q401/100*$A401</f>
        <v>5.2878275478701171E-2</v>
      </c>
      <c r="N401" s="326">
        <f>M401*MoM!R401/100*$A401</f>
        <v>5.1857724761962237E-2</v>
      </c>
      <c r="O401" s="326">
        <f>N401*MoM!S401/100*$A401</f>
        <v>5.349642886444024E-2</v>
      </c>
      <c r="P401" s="326">
        <f>O401*MoM!T401/100*$A401</f>
        <v>5.7685199244525913E-2</v>
      </c>
      <c r="Q401" s="326">
        <f>P401*MoM!U401/100*$A401</f>
        <v>5.6052708105905832E-2</v>
      </c>
      <c r="R401" s="326">
        <f>Q401*MoM!V401/100*$A401</f>
        <v>6.6921328207640976E-2</v>
      </c>
      <c r="S401" s="327">
        <f>IF($A401=1,INDEX('2024'!$B:$B,MATCH(Веса!D401,'2024'!$A:$A,0)),0)</f>
        <v>0.06</v>
      </c>
      <c r="T401" s="326">
        <f>S401*MoM!X401/100*$A401</f>
        <v>6.0552000000000002E-2</v>
      </c>
      <c r="U401" s="326">
        <f>T401*MoM!Y401/100*$A401</f>
        <v>6.13089E-2</v>
      </c>
      <c r="V401" s="326">
        <f>U401*MoM!Z401/100*$A401</f>
        <v>5.7808161810000008E-2</v>
      </c>
      <c r="W401" s="326">
        <f>V401*MoM!AA401/100*$A401</f>
        <v>5.0362470568872011E-2</v>
      </c>
      <c r="X401" s="326">
        <f>W401*MoM!AB401/100*$A401</f>
        <v>4.6459379099784426E-2</v>
      </c>
      <c r="Y401" s="326">
        <f>X401*MoM!AC401/100*$A401</f>
        <v>4.7639447328918949E-2</v>
      </c>
      <c r="Z401" s="326">
        <f>Y401*MoM!AD401/100*$A401</f>
        <v>4.6200736019585603E-2</v>
      </c>
      <c r="AA401" s="326">
        <f>Z401*MoM!AE401/100*$A401</f>
        <v>4.8727916279856932E-2</v>
      </c>
      <c r="AB401" s="326">
        <f>AA401*MoM!AF401/100*$A401</f>
        <v>5.3503252075282913E-2</v>
      </c>
      <c r="AC401" s="326">
        <f>AB401*MoM!AG401/100*$A401</f>
        <v>5.2754206546228949E-2</v>
      </c>
      <c r="AD401" s="326">
        <f>AC401*MoM!AH401/100*$A401</f>
        <v>6.0113418359427885E-2</v>
      </c>
      <c r="AE401" s="327">
        <f>IF($A401=1,INDEX('2025'!$C:$C,MATCH(Веса!$E401,'2025'!$B:$B,0)),0)</f>
        <v>8.6999999999999994E-2</v>
      </c>
      <c r="AF401" s="326">
        <f>AE401*MoM!AJ401/100*$A401</f>
        <v>8.7695999999999982E-2</v>
      </c>
      <c r="AG401" s="326">
        <f>AF401*MoM!AK401/100*$A401</f>
        <v>8.2127303999999984E-2</v>
      </c>
      <c r="AH401" s="326">
        <f>AG401*MoM!AL401/100*$A401</f>
        <v>7.9105019212799985E-2</v>
      </c>
      <c r="AI401" s="326">
        <f>AH401*MoM!AM401/100*$A401</f>
        <v>6.9541222389972471E-2</v>
      </c>
      <c r="AJ401" s="326">
        <f>AI401*MoM!AN401/100*$A401</f>
        <v>6.7121187850801428E-2</v>
      </c>
      <c r="AK401" s="326">
        <f>AJ401*MoM!AO401/100*$A401</f>
        <v>7.055779266876247E-2</v>
      </c>
      <c r="AL401" s="326">
        <f>AK401*MoM!AP401/100*$A401</f>
        <v>6.6373715563504854E-2</v>
      </c>
      <c r="AM401" s="326">
        <f>AL401*MoM!AQ401/100*$A401</f>
        <v>6.796004736547262E-2</v>
      </c>
      <c r="AN401" s="326">
        <f>AM401*MoM!AR401/100*$A401</f>
        <v>7.9282191256560358E-2</v>
      </c>
      <c r="AO401" s="326">
        <f>AN401*MoM!AS401/100*$A401</f>
        <v>7.4358767179527968E-2</v>
      </c>
      <c r="AP401" s="326">
        <f>AO401*MoM!AT401/100*$A401</f>
        <v>7.7831321606811929E-2</v>
      </c>
      <c r="AQ401" s="327">
        <f>IF($A401=1,INDEX('2026'!$C:$C, MATCH(Веса!$F401,'2026'!$B:$B,0)),0)</f>
        <v>0.11</v>
      </c>
      <c r="AR401" s="326">
        <f>AQ401*MoM!AV401/100*$A401</f>
        <v>0.121638</v>
      </c>
      <c r="AS401" s="326">
        <f>AR401*MoM!AW401/100*$A401</f>
        <v>0.13044459119999999</v>
      </c>
      <c r="AT401" s="326">
        <f>AS401*MoM!AX401/100*$A401</f>
        <v>0.13052285795471999</v>
      </c>
      <c r="AU401" s="326">
        <f>AT401*MoM!AY401/100*$A401</f>
        <v>0.10597150837343715</v>
      </c>
    </row>
    <row r="402" spans="1:47" x14ac:dyDescent="0.45">
      <c r="A402" s="326">
        <f>IF(ToSep25!AZ402=0,0,1)</f>
        <v>1</v>
      </c>
      <c r="B402" s="202" t="s">
        <v>406</v>
      </c>
      <c r="C402" s="202" t="s">
        <v>406</v>
      </c>
      <c r="D402" s="202" t="s">
        <v>406</v>
      </c>
      <c r="E402" s="202" t="s">
        <v>406</v>
      </c>
      <c r="F402" s="202" t="s">
        <v>406</v>
      </c>
      <c r="G402" s="327">
        <f>IF($A402=1,INDEX('2023'!$C:$C,MATCH(Веса!$C402,'2023'!$B:$B,0)),0)</f>
        <v>0.185</v>
      </c>
      <c r="H402" s="326">
        <f>G402*MoM!L402/100*$A402</f>
        <v>0.18982849999999998</v>
      </c>
      <c r="I402" s="326">
        <f>H402*MoM!M402/100*$A402</f>
        <v>0.19345422434999995</v>
      </c>
      <c r="J402" s="326">
        <f>I402*MoM!N402/100*$A402</f>
        <v>0.19451822258392493</v>
      </c>
      <c r="K402" s="326">
        <f>J402*MoM!O402/100*$A402</f>
        <v>0.19667737485460648</v>
      </c>
      <c r="L402" s="326">
        <f>K402*MoM!P402/100*$A402</f>
        <v>0.1979754455286469</v>
      </c>
      <c r="M402" s="326">
        <f>L402*MoM!Q402/100*$A402</f>
        <v>0.20003439016214486</v>
      </c>
      <c r="N402" s="326">
        <f>M402*MoM!R402/100*$A402</f>
        <v>0.20069450364967995</v>
      </c>
      <c r="O402" s="326">
        <f>N402*MoM!S402/100*$A402</f>
        <v>0.2024806847321621</v>
      </c>
      <c r="P402" s="326">
        <f>O402*MoM!T402/100*$A402</f>
        <v>0.20320961519719788</v>
      </c>
      <c r="Q402" s="326">
        <f>P402*MoM!U402/100*$A402</f>
        <v>0.20713156077050382</v>
      </c>
      <c r="R402" s="326">
        <f>Q402*MoM!V402/100*$A402</f>
        <v>0.20845720275943505</v>
      </c>
      <c r="S402" s="327">
        <f>IF($A402=1,INDEX('2024'!$B:$B,MATCH(Веса!D402,'2024'!$A:$A,0)),0)</f>
        <v>0.16</v>
      </c>
      <c r="T402" s="326">
        <f>S402*MoM!X402/100*$A402</f>
        <v>0.163744</v>
      </c>
      <c r="U402" s="326">
        <f>T402*MoM!Y402/100*$A402</f>
        <v>0.16425160640000003</v>
      </c>
      <c r="V402" s="326">
        <f>U402*MoM!Z402/100*$A402</f>
        <v>0.16696175790560006</v>
      </c>
      <c r="W402" s="326">
        <f>V402*MoM!AA402/100*$A402</f>
        <v>0.16814718638672982</v>
      </c>
      <c r="X402" s="326">
        <f>W402*MoM!AB402/100*$A402</f>
        <v>0.17078709721300148</v>
      </c>
      <c r="Y402" s="326">
        <f>X402*MoM!AC402/100*$A402</f>
        <v>0.17177766237683689</v>
      </c>
      <c r="Z402" s="326">
        <f>Y402*MoM!AD402/100*$A402</f>
        <v>0.1740794830526865</v>
      </c>
      <c r="AA402" s="326">
        <f>Z402*MoM!AE402/100*$A402</f>
        <v>0.17444504996709714</v>
      </c>
      <c r="AB402" s="326">
        <f>AA402*MoM!AF402/100*$A402</f>
        <v>0.1745671615020741</v>
      </c>
      <c r="AC402" s="326">
        <f>AB402*MoM!AG402/100*$A402</f>
        <v>0.1785822062166218</v>
      </c>
      <c r="AD402" s="326">
        <f>AC402*MoM!AH402/100*$A402</f>
        <v>0.17940368436521825</v>
      </c>
      <c r="AE402" s="327">
        <f>IF($A402=1,INDEX('2025'!$C:$C,MATCH(Веса!$E402,'2025'!$B:$B,0)),0)</f>
        <v>0.17599999999999999</v>
      </c>
      <c r="AF402" s="326">
        <f>AE402*MoM!AJ402/100*$A402</f>
        <v>0.17779519999999999</v>
      </c>
      <c r="AG402" s="326">
        <f>AF402*MoM!AK402/100*$A402</f>
        <v>0.18023099423999997</v>
      </c>
      <c r="AH402" s="326">
        <f>AG402*MoM!AL402/100*$A402</f>
        <v>0.18129435710601599</v>
      </c>
      <c r="AI402" s="326">
        <f>AH402*MoM!AM402/100*$A402</f>
        <v>0.18377808979836843</v>
      </c>
      <c r="AJ402" s="326">
        <f>AI402*MoM!AN402/100*$A402</f>
        <v>0.1852115588987957</v>
      </c>
      <c r="AK402" s="326">
        <f>AJ402*MoM!AO402/100*$A402</f>
        <v>0.18589684166672124</v>
      </c>
      <c r="AL402" s="326">
        <f>AK402*MoM!AP402/100*$A402</f>
        <v>0.18898272923838882</v>
      </c>
      <c r="AM402" s="326">
        <f>AL402*MoM!AQ402/100*$A402</f>
        <v>0.1878488328629585</v>
      </c>
      <c r="AN402" s="326">
        <f>AM402*MoM!AR402/100*$A402</f>
        <v>0.18940797817572105</v>
      </c>
      <c r="AO402" s="326">
        <f>AN402*MoM!AS402/100*$A402</f>
        <v>0.19279838098506649</v>
      </c>
      <c r="AP402" s="326">
        <f>AO402*MoM!AT402/100*$A402</f>
        <v>0.19223926568020977</v>
      </c>
      <c r="AQ402" s="327">
        <f>IF($A402=1,INDEX('2026'!$C:$C, MATCH(Веса!$F402,'2026'!$B:$B,0)),0)</f>
        <v>0.19600000000000001</v>
      </c>
      <c r="AR402" s="326">
        <f>AQ402*MoM!AV402/100*$A402</f>
        <v>0.1992536</v>
      </c>
      <c r="AS402" s="326">
        <f>AR402*MoM!AW402/100*$A402</f>
        <v>0.20106680776000002</v>
      </c>
      <c r="AT402" s="326">
        <f>AS402*MoM!AX402/100*$A402</f>
        <v>0.201951501714144</v>
      </c>
      <c r="AU402" s="326">
        <f>AT402*MoM!AY402/100*$A402</f>
        <v>0.20324399132511453</v>
      </c>
    </row>
    <row r="403" spans="1:47" ht="31.5" x14ac:dyDescent="0.5">
      <c r="A403" s="326">
        <f>IF(ToSep25!AZ403=0,0,1)</f>
        <v>1</v>
      </c>
      <c r="B403" s="219" t="s">
        <v>485</v>
      </c>
      <c r="C403" s="278" t="s">
        <v>407</v>
      </c>
      <c r="D403" s="278" t="s">
        <v>407</v>
      </c>
      <c r="E403" s="278" t="s">
        <v>407</v>
      </c>
      <c r="F403" s="274" t="s">
        <v>407</v>
      </c>
      <c r="G403" s="327">
        <f>IF($A403=1,INDEX('2023'!$C:$C,MATCH(Веса!$C403,'2023'!$B:$B,0)),0)</f>
        <v>0.23799999999999999</v>
      </c>
      <c r="H403" s="326">
        <f>G403*MoM!L403/100*$A403</f>
        <v>0.24259340000000001</v>
      </c>
      <c r="I403" s="326">
        <f>H403*MoM!M403/100*$A403</f>
        <v>0.25139954042000001</v>
      </c>
      <c r="J403" s="326">
        <f>I403*MoM!N403/100*$A403</f>
        <v>0.25994712479428</v>
      </c>
      <c r="K403" s="326">
        <f>J403*MoM!O403/100*$A403</f>
        <v>0.27094288817307804</v>
      </c>
      <c r="L403" s="326">
        <f>K403*MoM!P403/100*$A403</f>
        <v>0.27874604335246267</v>
      </c>
      <c r="M403" s="326">
        <f>L403*MoM!Q403/100*$A403</f>
        <v>0.27788193061807004</v>
      </c>
      <c r="N403" s="326">
        <f>M403*MoM!R403/100*$A403</f>
        <v>0.27835432990012077</v>
      </c>
      <c r="O403" s="326">
        <f>N403*MoM!S403/100*$A403</f>
        <v>0.27487490077636928</v>
      </c>
      <c r="P403" s="326">
        <f>O403*MoM!T403/100*$A403</f>
        <v>0.27091670220518954</v>
      </c>
      <c r="Q403" s="326">
        <f>P403*MoM!U403/100*$A403</f>
        <v>0.27275893578018484</v>
      </c>
      <c r="R403" s="326">
        <f>Q403*MoM!V403/100*$A403</f>
        <v>0.27837776985725665</v>
      </c>
      <c r="S403" s="327">
        <f>IF($A403=1,INDEX('2024'!$B:$B,MATCH(Веса!D403,'2024'!$A:$A,0)),0)</f>
        <v>0.248</v>
      </c>
      <c r="T403" s="326">
        <f>S403*MoM!X403/100*$A403</f>
        <v>0.25362959999999996</v>
      </c>
      <c r="U403" s="326">
        <f>T403*MoM!Y403/100*$A403</f>
        <v>0.25319842967999995</v>
      </c>
      <c r="V403" s="326">
        <f>U403*MoM!Z403/100*$A403</f>
        <v>0.26636474802335997</v>
      </c>
      <c r="W403" s="326">
        <f>V403*MoM!AA403/100*$A403</f>
        <v>0.26942794262562864</v>
      </c>
      <c r="X403" s="326">
        <f>W403*MoM!AB403/100*$A403</f>
        <v>0.27753772369866003</v>
      </c>
      <c r="Y403" s="326">
        <f>X403*MoM!AC403/100*$A403</f>
        <v>0.27714917088548191</v>
      </c>
      <c r="Z403" s="326">
        <f>Y403*MoM!AD403/100*$A403</f>
        <v>0.27914464491585739</v>
      </c>
      <c r="AA403" s="326">
        <f>Z403*MoM!AE403/100*$A403</f>
        <v>0.28051245367594507</v>
      </c>
      <c r="AB403" s="326">
        <f>AA403*MoM!AF403/100*$A403</f>
        <v>0.27975507005102002</v>
      </c>
      <c r="AC403" s="326">
        <f>AB403*MoM!AG403/100*$A403</f>
        <v>0.28604955912716795</v>
      </c>
      <c r="AD403" s="326">
        <f>AC403*MoM!AH403/100*$A403</f>
        <v>0.2881949308206217</v>
      </c>
      <c r="AE403" s="327">
        <f>IF($A403=1,INDEX('2025'!$C:$C,MATCH(Веса!$E403,'2025'!$B:$B,0)),0)</f>
        <v>0.24299999999999999</v>
      </c>
      <c r="AF403" s="326">
        <f>AE403*MoM!AJ403/100*$A403</f>
        <v>0.24363180000000001</v>
      </c>
      <c r="AG403" s="326">
        <f>AF403*MoM!AK403/100*$A403</f>
        <v>0.24458196402000001</v>
      </c>
      <c r="AH403" s="326">
        <f>AG403*MoM!AL403/100*$A403</f>
        <v>0.25177267376218798</v>
      </c>
      <c r="AI403" s="326">
        <f>AH403*MoM!AM403/100*$A403</f>
        <v>0.25899854949916279</v>
      </c>
      <c r="AJ403" s="326">
        <f>AI403*MoM!AN403/100*$A403</f>
        <v>0.26272812861195072</v>
      </c>
      <c r="AK403" s="326">
        <f>AJ403*MoM!AO403/100*$A403</f>
        <v>0.26146703359461332</v>
      </c>
      <c r="AL403" s="326">
        <f>AK403*MoM!AP403/100*$A403</f>
        <v>0.26554591931868932</v>
      </c>
      <c r="AM403" s="326">
        <f>AL403*MoM!AQ403/100*$A403</f>
        <v>0.26204071318368266</v>
      </c>
      <c r="AN403" s="326">
        <f>AM403*MoM!AR403/100*$A403</f>
        <v>0.25724536813242127</v>
      </c>
      <c r="AO403" s="326">
        <f>AN403*MoM!AS403/100*$A403</f>
        <v>0.25580479407087969</v>
      </c>
      <c r="AP403" s="326">
        <f>AO403*MoM!AT403/100*$A403</f>
        <v>0.25516528208570249</v>
      </c>
      <c r="AQ403" s="327">
        <f>IF($A403=1,INDEX('2026'!$C:$C, MATCH(Веса!$F403,'2026'!$B:$B,0)),0)</f>
        <v>0.26600000000000001</v>
      </c>
      <c r="AR403" s="326">
        <f>AQ403*MoM!AV403/100*$A403</f>
        <v>0.26897920000000003</v>
      </c>
      <c r="AS403" s="326">
        <f>AR403*MoM!AW403/100*$A403</f>
        <v>0.27080825856000001</v>
      </c>
      <c r="AT403" s="326">
        <f>AS403*MoM!AX403/100*$A403</f>
        <v>0.27736181841715202</v>
      </c>
      <c r="AU403" s="326">
        <f>AT403*MoM!AY403/100*$A403</f>
        <v>0.29239482897536168</v>
      </c>
    </row>
    <row r="404" spans="1:47" ht="47.25" x14ac:dyDescent="0.45">
      <c r="A404" s="326">
        <f>IF(ToSep25!AZ404=0,0,1)</f>
        <v>1</v>
      </c>
      <c r="B404" s="219" t="s">
        <v>408</v>
      </c>
      <c r="C404" s="278" t="s">
        <v>447</v>
      </c>
      <c r="D404" s="219" t="s">
        <v>408</v>
      </c>
      <c r="E404" s="219" t="s">
        <v>408</v>
      </c>
      <c r="F404" s="219" t="s">
        <v>408</v>
      </c>
      <c r="G404" s="327">
        <f>IF($A404=1,INDEX('2023'!$C:$C,MATCH(Веса!$C404,'2023'!$B:$B,0)),0)</f>
        <v>0.438</v>
      </c>
      <c r="H404" s="326">
        <f>G404*MoM!L404/100*$A404</f>
        <v>0.46217759999999997</v>
      </c>
      <c r="I404" s="326">
        <f>H404*MoM!M404/100*$A404</f>
        <v>0.49577791151999995</v>
      </c>
      <c r="J404" s="326">
        <f>I404*MoM!N404/100*$A404</f>
        <v>0.55527126090239998</v>
      </c>
      <c r="K404" s="326">
        <f>J404*MoM!O404/100*$A404</f>
        <v>0.57359521251217915</v>
      </c>
      <c r="L404" s="326">
        <f>K404*MoM!P404/100*$A404</f>
        <v>0.71498643239643134</v>
      </c>
      <c r="M404" s="326">
        <f>L404*MoM!Q404/100*$A404</f>
        <v>0.78055068824718399</v>
      </c>
      <c r="N404" s="326">
        <f>M404*MoM!R404/100*$A404</f>
        <v>0.7636127383122201</v>
      </c>
      <c r="O404" s="326">
        <f>N404*MoM!S404/100*$A404</f>
        <v>0.66312130195033192</v>
      </c>
      <c r="P404" s="326">
        <f>O404*MoM!T404/100*$A404</f>
        <v>0.58566873388253315</v>
      </c>
      <c r="Q404" s="326">
        <f>P404*MoM!U404/100*$A404</f>
        <v>0.51310437775448725</v>
      </c>
      <c r="R404" s="326">
        <f>Q404*MoM!V404/100*$A404</f>
        <v>0.56190060407893905</v>
      </c>
      <c r="S404" s="327">
        <f>IF($A404=1,INDEX('2024'!$B:$B,MATCH(Веса!D404,'2024'!$A:$A,0)),0)</f>
        <v>0.51900000000000002</v>
      </c>
      <c r="T404" s="326">
        <f>S404*MoM!X404/100*$A404</f>
        <v>0.55231980000000003</v>
      </c>
      <c r="U404" s="326">
        <f>T404*MoM!Y404/100*$A404</f>
        <v>0.55541279088000006</v>
      </c>
      <c r="V404" s="326">
        <f>U404*MoM!Z404/100*$A404</f>
        <v>0.61406438159692811</v>
      </c>
      <c r="W404" s="326">
        <f>V404*MoM!AA404/100*$A404</f>
        <v>0.63076693277636453</v>
      </c>
      <c r="X404" s="326">
        <f>W404*MoM!AB404/100*$A404</f>
        <v>0.77994331237797487</v>
      </c>
      <c r="Y404" s="326">
        <f>X404*MoM!AC404/100*$A404</f>
        <v>0.85006021616075467</v>
      </c>
      <c r="Z404" s="326">
        <f>Y404*MoM!AD404/100*$A404</f>
        <v>0.85125030046337968</v>
      </c>
      <c r="AA404" s="326">
        <f>Z404*MoM!AE404/100*$A404</f>
        <v>0.74595063829605968</v>
      </c>
      <c r="AB404" s="326">
        <f>AA404*MoM!AF404/100*$A404</f>
        <v>0.6691923176153951</v>
      </c>
      <c r="AC404" s="326">
        <f>AB404*MoM!AG404/100*$A404</f>
        <v>0.56566826608029352</v>
      </c>
      <c r="AD404" s="326">
        <f>AC404*MoM!AH404/100*$A404</f>
        <v>0.58580605635275196</v>
      </c>
      <c r="AE404" s="327">
        <f>IF($A404=1,INDEX('2025'!$C:$C,MATCH(Веса!$E404,'2025'!$B:$B,0)),0)</f>
        <v>0.54600000000000004</v>
      </c>
      <c r="AF404" s="326">
        <f>AE404*MoM!AJ404/100*$A404</f>
        <v>0.5877690000000001</v>
      </c>
      <c r="AG404" s="326">
        <f>AF404*MoM!AK404/100*$A404</f>
        <v>0.59928927240000007</v>
      </c>
      <c r="AH404" s="326">
        <f>AG404*MoM!AL404/100*$A404</f>
        <v>0.63944165365080008</v>
      </c>
      <c r="AI404" s="326">
        <f>AH404*MoM!AM404/100*$A404</f>
        <v>0.65645080163791136</v>
      </c>
      <c r="AJ404" s="326">
        <f>AI404*MoM!AN404/100*$A404</f>
        <v>0.79719385350907956</v>
      </c>
      <c r="AK404" s="326">
        <f>AJ404*MoM!AO404/100*$A404</f>
        <v>0.86997765233445845</v>
      </c>
      <c r="AL404" s="326">
        <f>AK404*MoM!AP404/100*$A404</f>
        <v>0.86841169256025641</v>
      </c>
      <c r="AM404" s="326">
        <f>AL404*MoM!AQ404/100*$A404</f>
        <v>0.75352082563453449</v>
      </c>
      <c r="AN404" s="326">
        <f>AM404*MoM!AR404/100*$A404</f>
        <v>0.68856733046483753</v>
      </c>
      <c r="AO404" s="326">
        <f>AN404*MoM!AS404/100*$A404</f>
        <v>0.58163282404364824</v>
      </c>
      <c r="AP404" s="326">
        <f>AO404*MoM!AT404/100*$A404</f>
        <v>0.57023282069239278</v>
      </c>
      <c r="AQ404" s="327">
        <f>IF($A404=1,INDEX('2026'!$C:$C, MATCH(Веса!$F404,'2026'!$B:$B,0)),0)</f>
        <v>0.51700000000000002</v>
      </c>
      <c r="AR404" s="326">
        <f>AQ404*MoM!AV404/100*$A404</f>
        <v>0.5728877</v>
      </c>
      <c r="AS404" s="326">
        <f>AR404*MoM!AW404/100*$A404</f>
        <v>0.58199661443000006</v>
      </c>
      <c r="AT404" s="326">
        <f>AS404*MoM!AX404/100*$A404</f>
        <v>0.62273637744010002</v>
      </c>
      <c r="AU404" s="326">
        <f>AT404*MoM!AY404/100*$A404</f>
        <v>0.61619764547697897</v>
      </c>
    </row>
    <row r="405" spans="1:47" x14ac:dyDescent="0.45">
      <c r="A405" s="326">
        <f>IF(ToSep25!AZ405=0,0,1)</f>
        <v>1</v>
      </c>
      <c r="B405" s="202" t="s">
        <v>409</v>
      </c>
      <c r="C405" s="202" t="s">
        <v>409</v>
      </c>
      <c r="D405" s="202" t="s">
        <v>409</v>
      </c>
      <c r="E405" s="202" t="s">
        <v>409</v>
      </c>
      <c r="F405" s="202" t="s">
        <v>409</v>
      </c>
      <c r="G405" s="327">
        <f>IF($A405=1,INDEX('2023'!$C:$C,MATCH(Веса!$C405,'2023'!$B:$B,0)),0)</f>
        <v>0.14000000000000001</v>
      </c>
      <c r="H405" s="326">
        <f>G405*MoM!L405/100*$A405</f>
        <v>0.14443800000000001</v>
      </c>
      <c r="I405" s="326">
        <f>H405*MoM!M405/100*$A405</f>
        <v>0.14547795360000002</v>
      </c>
      <c r="J405" s="326">
        <f>I405*MoM!N405/100*$A405</f>
        <v>0.14725278463392003</v>
      </c>
      <c r="K405" s="326">
        <f>J405*MoM!O405/100*$A405</f>
        <v>0.14788597160784589</v>
      </c>
      <c r="L405" s="326">
        <f>K405*MoM!P405/100*$A405</f>
        <v>0.14980848923874787</v>
      </c>
      <c r="M405" s="326">
        <f>L405*MoM!Q405/100*$A405</f>
        <v>0.158047956146879</v>
      </c>
      <c r="N405" s="326">
        <f>M405*MoM!R405/100*$A405</f>
        <v>0.16062413783207311</v>
      </c>
      <c r="O405" s="326">
        <f>N405*MoM!S405/100*$A405</f>
        <v>0.15972464266021349</v>
      </c>
      <c r="P405" s="326">
        <f>O405*MoM!T405/100*$A405</f>
        <v>0.15707321359205395</v>
      </c>
      <c r="Q405" s="326">
        <f>P405*MoM!U405/100*$A405</f>
        <v>0.15374326146390241</v>
      </c>
      <c r="R405" s="326">
        <f>Q405*MoM!V405/100*$A405</f>
        <v>0.15223657750155614</v>
      </c>
      <c r="S405" s="327">
        <f>IF($A405=1,INDEX('2024'!$B:$B,MATCH(Веса!D405,'2024'!$A:$A,0)),0)</f>
        <v>0.14499999999999999</v>
      </c>
      <c r="T405" s="326">
        <f>S405*MoM!X405/100*$A405</f>
        <v>0.150945</v>
      </c>
      <c r="U405" s="326">
        <f>T405*MoM!Y405/100*$A405</f>
        <v>0.15257520599999999</v>
      </c>
      <c r="V405" s="326">
        <f>U405*MoM!Z405/100*$A405</f>
        <v>0.15436033591019999</v>
      </c>
      <c r="W405" s="326">
        <f>V405*MoM!AA405/100*$A405</f>
        <v>0.1562280959747134</v>
      </c>
      <c r="X405" s="326">
        <f>W405*MoM!AB405/100*$A405</f>
        <v>0.15904020170225824</v>
      </c>
      <c r="Y405" s="326">
        <f>X405*MoM!AC405/100*$A405</f>
        <v>0.16853490174388305</v>
      </c>
      <c r="Z405" s="326">
        <f>Y405*MoM!AD405/100*$A405</f>
        <v>0.17185503930823756</v>
      </c>
      <c r="AA405" s="326">
        <f>Z405*MoM!AE405/100*$A405</f>
        <v>0.17094420759990389</v>
      </c>
      <c r="AB405" s="326">
        <f>AA405*MoM!AF405/100*$A405</f>
        <v>0.1677304564970257</v>
      </c>
      <c r="AC405" s="326">
        <f>AB405*MoM!AG405/100*$A405</f>
        <v>0.16521449964957033</v>
      </c>
      <c r="AD405" s="326">
        <f>AC405*MoM!AH405/100*$A405</f>
        <v>0.16209194560619344</v>
      </c>
      <c r="AE405" s="327">
        <f>IF($A405=1,INDEX('2025'!$C:$C,MATCH(Веса!$E405,'2025'!$B:$B,0)),0)</f>
        <v>0.13800000000000001</v>
      </c>
      <c r="AF405" s="326">
        <f>AE405*MoM!AJ405/100*$A405</f>
        <v>0.142209</v>
      </c>
      <c r="AG405" s="326">
        <f>AF405*MoM!AK405/100*$A405</f>
        <v>0.14380174080000002</v>
      </c>
      <c r="AH405" s="326">
        <f>AG405*MoM!AL405/100*$A405</f>
        <v>0.14677843683456002</v>
      </c>
      <c r="AI405" s="326">
        <f>AH405*MoM!AM405/100*$A405</f>
        <v>0.15278167490109351</v>
      </c>
      <c r="AJ405" s="326">
        <f>AI405*MoM!AN405/100*$A405</f>
        <v>0.15872488205474605</v>
      </c>
      <c r="AK405" s="326">
        <f>AJ405*MoM!AO405/100*$A405</f>
        <v>0.15993119115836213</v>
      </c>
      <c r="AL405" s="326">
        <f>AK405*MoM!AP405/100*$A405</f>
        <v>0.15839585172324186</v>
      </c>
      <c r="AM405" s="326">
        <f>AL405*MoM!AQ405/100*$A405</f>
        <v>0.15532297219981095</v>
      </c>
      <c r="AN405" s="326">
        <f>AM405*MoM!AR405/100*$A405</f>
        <v>0.15262035248353423</v>
      </c>
      <c r="AO405" s="326">
        <f>AN405*MoM!AS405/100*$A405</f>
        <v>0.15117045913494065</v>
      </c>
      <c r="AP405" s="326">
        <f>AO405*MoM!AT405/100*$A405</f>
        <v>0.15327172851691631</v>
      </c>
      <c r="AQ405" s="327">
        <f>IF($A405=1,INDEX('2026'!$C:$C, MATCH(Веса!$F405,'2026'!$B:$B,0)),0)</f>
        <v>0.153</v>
      </c>
      <c r="AR405" s="326">
        <f>AQ405*MoM!AV405/100*$A405</f>
        <v>0.1574217</v>
      </c>
      <c r="AS405" s="326">
        <f>AR405*MoM!AW405/100*$A405</f>
        <v>0.15995618937</v>
      </c>
      <c r="AT405" s="326">
        <f>AS405*MoM!AX405/100*$A405</f>
        <v>0.16432299333980102</v>
      </c>
      <c r="AU405" s="326">
        <f>AT405*MoM!AY405/100*$A405</f>
        <v>0.17048510559004357</v>
      </c>
    </row>
    <row r="406" spans="1:47" x14ac:dyDescent="0.45">
      <c r="A406" s="326">
        <f>IF(ToSep25!AZ406=0,0,1)</f>
        <v>1</v>
      </c>
      <c r="B406" s="202" t="s">
        <v>410</v>
      </c>
      <c r="C406" s="202" t="s">
        <v>410</v>
      </c>
      <c r="D406" s="202" t="s">
        <v>410</v>
      </c>
      <c r="E406" s="202" t="s">
        <v>410</v>
      </c>
      <c r="F406" s="202" t="s">
        <v>410</v>
      </c>
      <c r="G406" s="327">
        <f>IF($A406=1,INDEX('2023'!$C:$C,MATCH(Веса!$C406,'2023'!$B:$B,0)),0)</f>
        <v>0.20399999999999999</v>
      </c>
      <c r="H406" s="326">
        <f>G406*MoM!L406/100*$A406</f>
        <v>0.2054076</v>
      </c>
      <c r="I406" s="326">
        <f>H406*MoM!M406/100*$A406</f>
        <v>0.20783140968000002</v>
      </c>
      <c r="J406" s="326">
        <f>I406*MoM!N406/100*$A406</f>
        <v>0.20972267550808801</v>
      </c>
      <c r="K406" s="326">
        <f>J406*MoM!O406/100*$A406</f>
        <v>0.20938711922727507</v>
      </c>
      <c r="L406" s="326">
        <f>K406*MoM!P406/100*$A406</f>
        <v>0.21470555205564787</v>
      </c>
      <c r="M406" s="326">
        <f>L406*MoM!Q406/100*$A406</f>
        <v>0.23572522560189579</v>
      </c>
      <c r="N406" s="326">
        <f>M406*MoM!R406/100*$A406</f>
        <v>0.24239624948642946</v>
      </c>
      <c r="O406" s="326">
        <f>N406*MoM!S406/100*$A406</f>
        <v>0.24111154936415136</v>
      </c>
      <c r="P406" s="326">
        <f>O406*MoM!T406/100*$A406</f>
        <v>0.22768163606456812</v>
      </c>
      <c r="Q406" s="326">
        <f>P406*MoM!U406/100*$A406</f>
        <v>0.2227181763983605</v>
      </c>
      <c r="R406" s="326">
        <f>Q406*MoM!V406/100*$A406</f>
        <v>0.22164912915164836</v>
      </c>
      <c r="S406" s="327">
        <f>IF($A406=1,INDEX('2024'!$B:$B,MATCH(Веса!D406,'2024'!$A:$A,0)),0)</f>
        <v>0.19800000000000001</v>
      </c>
      <c r="T406" s="326">
        <f>S406*MoM!X406/100*$A406</f>
        <v>0.20498940000000002</v>
      </c>
      <c r="U406" s="326">
        <f>T406*MoM!Y406/100*$A406</f>
        <v>0.2061168417</v>
      </c>
      <c r="V406" s="326">
        <f>U406*MoM!Z406/100*$A406</f>
        <v>0.20984755653477</v>
      </c>
      <c r="W406" s="326">
        <f>V406*MoM!AA406/100*$A406</f>
        <v>0.20949081568866088</v>
      </c>
      <c r="X406" s="326">
        <f>W406*MoM!AB406/100*$A406</f>
        <v>0.21629926719854237</v>
      </c>
      <c r="Y406" s="326">
        <f>X406*MoM!AC406/100*$A406</f>
        <v>0.2374749654572797</v>
      </c>
      <c r="Z406" s="326">
        <f>Y406*MoM!AD406/100*$A406</f>
        <v>0.24780512645467134</v>
      </c>
      <c r="AA406" s="326">
        <f>Z406*MoM!AE406/100*$A406</f>
        <v>0.24118872957833162</v>
      </c>
      <c r="AB406" s="326">
        <f>AA406*MoM!AF406/100*$A406</f>
        <v>0.2241608052701014</v>
      </c>
      <c r="AC406" s="326">
        <f>AB406*MoM!AG406/100*$A406</f>
        <v>0.22747838518809893</v>
      </c>
      <c r="AD406" s="326">
        <f>AC406*MoM!AH406/100*$A406</f>
        <v>0.2198806071228164</v>
      </c>
      <c r="AE406" s="327">
        <f>IF($A406=1,INDEX('2025'!$C:$C,MATCH(Веса!$E406,'2025'!$B:$B,0)),0)</f>
        <v>0.219</v>
      </c>
      <c r="AF406" s="326">
        <f>AE406*MoM!AJ406/100*$A406</f>
        <v>0.2237085</v>
      </c>
      <c r="AG406" s="326">
        <f>AF406*MoM!AK406/100*$A406</f>
        <v>0.22478230080000003</v>
      </c>
      <c r="AH406" s="326">
        <f>AG406*MoM!AL406/100*$A406</f>
        <v>0.23017707601920004</v>
      </c>
      <c r="AI406" s="326">
        <f>AH406*MoM!AM406/100*$A406</f>
        <v>0.24094936317689861</v>
      </c>
      <c r="AJ406" s="326">
        <f>AI406*MoM!AN406/100*$A406</f>
        <v>0.25412929334267498</v>
      </c>
      <c r="AK406" s="326">
        <f>AJ406*MoM!AO406/100*$A406</f>
        <v>0.25481544243470017</v>
      </c>
      <c r="AL406" s="326">
        <f>AK406*MoM!AP406/100*$A406</f>
        <v>0.24709453452892874</v>
      </c>
      <c r="AM406" s="326">
        <f>AL406*MoM!AQ406/100*$A406</f>
        <v>0.24094188061915844</v>
      </c>
      <c r="AN406" s="326">
        <f>AM406*MoM!AR406/100*$A406</f>
        <v>0.23342449394384068</v>
      </c>
      <c r="AO406" s="326">
        <f>AN406*MoM!AS406/100*$A406</f>
        <v>0.23321441189929121</v>
      </c>
      <c r="AP406" s="326">
        <f>AO406*MoM!AT406/100*$A406</f>
        <v>0.23643277078350142</v>
      </c>
      <c r="AQ406" s="327">
        <f>IF($A406=1,INDEX('2026'!$C:$C, MATCH(Веса!$F406,'2026'!$B:$B,0)),0)</f>
        <v>0.22700000000000001</v>
      </c>
      <c r="AR406" s="326">
        <f>AQ406*MoM!AV406/100*$A406</f>
        <v>0.22942889999999999</v>
      </c>
      <c r="AS406" s="326">
        <f>AR406*MoM!AW406/100*$A406</f>
        <v>0.23069075894999996</v>
      </c>
      <c r="AT406" s="326">
        <f>AS406*MoM!AX406/100*$A406</f>
        <v>0.23894948812040998</v>
      </c>
      <c r="AU406" s="326">
        <f>AT406*MoM!AY406/100*$A406</f>
        <v>0.25108812211692677</v>
      </c>
    </row>
    <row r="407" spans="1:47" ht="26.25" x14ac:dyDescent="0.45">
      <c r="A407" s="326">
        <f>IF(ToSep25!AZ407=0,0,1)</f>
        <v>1</v>
      </c>
      <c r="B407" s="202" t="s">
        <v>411</v>
      </c>
      <c r="C407" s="202" t="s">
        <v>411</v>
      </c>
      <c r="D407" s="202" t="s">
        <v>411</v>
      </c>
      <c r="E407" s="202" t="s">
        <v>411</v>
      </c>
      <c r="F407" s="202" t="s">
        <v>411</v>
      </c>
      <c r="G407" s="327">
        <f>IF($A407=1,INDEX('2023'!$C:$C,MATCH(Веса!$C407,'2023'!$B:$B,0)),0)</f>
        <v>0.16400000000000001</v>
      </c>
      <c r="H407" s="326">
        <f>G407*MoM!L407/100*$A407</f>
        <v>0.1679032</v>
      </c>
      <c r="I407" s="326">
        <f>H407*MoM!M407/100*$A407</f>
        <v>0.16963260296000002</v>
      </c>
      <c r="J407" s="326">
        <f>I407*MoM!N407/100*$A407</f>
        <v>0.17065039857775999</v>
      </c>
      <c r="K407" s="326">
        <f>J407*MoM!O407/100*$A407</f>
        <v>0.17201560176638206</v>
      </c>
      <c r="L407" s="326">
        <f>K407*MoM!P407/100*$A407</f>
        <v>0.1739765796265188</v>
      </c>
      <c r="M407" s="326">
        <f>L407*MoM!Q407/100*$A407</f>
        <v>0.17519441568390445</v>
      </c>
      <c r="N407" s="326">
        <f>M407*MoM!R407/100*$A407</f>
        <v>0.17580759613879809</v>
      </c>
      <c r="O407" s="326">
        <f>N407*MoM!S407/100*$A407</f>
        <v>0.17686244171563087</v>
      </c>
      <c r="P407" s="326">
        <f>O407*MoM!T407/100*$A407</f>
        <v>0.17820659627266966</v>
      </c>
      <c r="Q407" s="326">
        <f>P407*MoM!U407/100*$A407</f>
        <v>0.17922237387142384</v>
      </c>
      <c r="R407" s="326">
        <f>Q407*MoM!V407/100*$A407</f>
        <v>0.18078160852410524</v>
      </c>
      <c r="S407" s="327">
        <f>IF($A407=1,INDEX('2024'!$B:$B,MATCH(Веса!D407,'2024'!$A:$A,0)),0)</f>
        <v>0.18</v>
      </c>
      <c r="T407" s="326">
        <f>S407*MoM!X407/100*$A407</f>
        <v>0.18457200000000001</v>
      </c>
      <c r="U407" s="326">
        <f>T407*MoM!Y407/100*$A407</f>
        <v>0.18671303520000002</v>
      </c>
      <c r="V407" s="326">
        <f>U407*MoM!Z407/100*$A407</f>
        <v>0.18956974463856002</v>
      </c>
      <c r="W407" s="326">
        <f>V407*MoM!AA407/100*$A407</f>
        <v>0.19256494660384926</v>
      </c>
      <c r="X407" s="326">
        <f>W407*MoM!AB407/100*$A407</f>
        <v>0.1939321577247366</v>
      </c>
      <c r="Y407" s="326">
        <f>X407*MoM!AC407/100*$A407</f>
        <v>0.19554179463385191</v>
      </c>
      <c r="Z407" s="326">
        <f>Y407*MoM!AD407/100*$A407</f>
        <v>0.19751676675965382</v>
      </c>
      <c r="AA407" s="326">
        <f>Z407*MoM!AE407/100*$A407</f>
        <v>0.19943267939722248</v>
      </c>
      <c r="AB407" s="326">
        <f>AA407*MoM!AF407/100*$A407</f>
        <v>0.20136717638737556</v>
      </c>
      <c r="AC407" s="326">
        <f>AB407*MoM!AG407/100*$A407</f>
        <v>0.20384399265694028</v>
      </c>
      <c r="AD407" s="326">
        <f>AC407*MoM!AH407/100*$A407</f>
        <v>0.20659588655780897</v>
      </c>
      <c r="AE407" s="327">
        <f>IF($A407=1,INDEX('2025'!$C:$C,MATCH(Веса!$E407,'2025'!$B:$B,0)),0)</f>
        <v>0.19500000000000001</v>
      </c>
      <c r="AF407" s="326">
        <f>AE407*MoM!AJ407/100*$A407</f>
        <v>0.19936799999999999</v>
      </c>
      <c r="AG407" s="326">
        <f>AF407*MoM!AK407/100*$A407</f>
        <v>0.20485061999999998</v>
      </c>
      <c r="AH407" s="326">
        <f>AG407*MoM!AL407/100*$A407</f>
        <v>0.20636651458799996</v>
      </c>
      <c r="AI407" s="326">
        <f>AH407*MoM!AM407/100*$A407</f>
        <v>0.20940010235244355</v>
      </c>
      <c r="AJ407" s="326">
        <f>AI407*MoM!AN407/100*$A407</f>
        <v>0.2118291435397319</v>
      </c>
      <c r="AK407" s="326">
        <f>AJ407*MoM!AO407/100*$A407</f>
        <v>0.21290947217178452</v>
      </c>
      <c r="AL407" s="326">
        <f>AK407*MoM!AP407/100*$A407</f>
        <v>0.21495340310463362</v>
      </c>
      <c r="AM407" s="326">
        <f>AL407*MoM!AQ407/100*$A407</f>
        <v>0.21759732996282061</v>
      </c>
      <c r="AN407" s="326">
        <f>AM407*MoM!AR407/100*$A407</f>
        <v>0.21959922539847856</v>
      </c>
      <c r="AO407" s="326">
        <f>AN407*MoM!AS407/100*$A407</f>
        <v>0.22289321377945573</v>
      </c>
      <c r="AP407" s="326">
        <f>AO407*MoM!AT407/100*$A407</f>
        <v>0.22498840998898259</v>
      </c>
      <c r="AQ407" s="327">
        <f>IF($A407=1,INDEX('2026'!$C:$C, MATCH(Веса!$F407,'2026'!$B:$B,0)),0)</f>
        <v>0.224</v>
      </c>
      <c r="AR407" s="326">
        <f>AQ407*MoM!AV407/100*$A407</f>
        <v>0.23219840000000003</v>
      </c>
      <c r="AS407" s="326">
        <f>AR407*MoM!AW407/100*$A407</f>
        <v>0.23556527680000003</v>
      </c>
      <c r="AT407" s="326">
        <f>AS407*MoM!AX407/100*$A407</f>
        <v>0.23938143428416006</v>
      </c>
      <c r="AU407" s="326">
        <f>AT407*MoM!AY407/100*$A407</f>
        <v>0.24213432077842792</v>
      </c>
    </row>
    <row r="408" spans="1:47" ht="26.25" x14ac:dyDescent="0.45">
      <c r="A408" s="326">
        <f>IF(ToSep25!AZ408=0,0,1)</f>
        <v>1</v>
      </c>
      <c r="B408" s="202" t="s">
        <v>412</v>
      </c>
      <c r="C408" s="202" t="s">
        <v>412</v>
      </c>
      <c r="D408" s="202" t="s">
        <v>412</v>
      </c>
      <c r="E408" s="202" t="s">
        <v>412</v>
      </c>
      <c r="F408" s="202" t="s">
        <v>412</v>
      </c>
      <c r="G408" s="327">
        <f>IF($A408=1,INDEX('2023'!$C:$C,MATCH(Веса!$C408,'2023'!$B:$B,0)),0)</f>
        <v>8.5999999999999993E-2</v>
      </c>
      <c r="H408" s="326">
        <f>G408*MoM!L408/100*$A408</f>
        <v>8.7264199999999986E-2</v>
      </c>
      <c r="I408" s="326">
        <f>H408*MoM!M408/100*$A408</f>
        <v>8.8049577799999987E-2</v>
      </c>
      <c r="J408" s="326">
        <f>I408*MoM!N408/100*$A408</f>
        <v>8.8604290140139985E-2</v>
      </c>
      <c r="K408" s="326">
        <f>J408*MoM!O408/100*$A408</f>
        <v>8.9082753306896745E-2</v>
      </c>
      <c r="L408" s="326">
        <f>K408*MoM!P408/100*$A408</f>
        <v>8.919856088619571E-2</v>
      </c>
      <c r="M408" s="326">
        <f>L408*MoM!Q408/100*$A408</f>
        <v>8.973375225151288E-2</v>
      </c>
      <c r="N408" s="326">
        <f>M408*MoM!R408/100*$A408</f>
        <v>8.9886299630340449E-2</v>
      </c>
      <c r="O408" s="326">
        <f>N408*MoM!S408/100*$A408</f>
        <v>9.0317753868566081E-2</v>
      </c>
      <c r="P408" s="326">
        <f>O408*MoM!T408/100*$A408</f>
        <v>9.109448655183576E-2</v>
      </c>
      <c r="Q408" s="326">
        <f>P408*MoM!U408/100*$A408</f>
        <v>9.165927236845714E-2</v>
      </c>
      <c r="R408" s="326">
        <f>Q408*MoM!V408/100*$A408</f>
        <v>9.2337550983983718E-2</v>
      </c>
      <c r="S408" s="327">
        <f>IF($A408=1,INDEX('2024'!$B:$B,MATCH(Веса!D408,'2024'!$A:$A,0)),0)</f>
        <v>8.5000000000000006E-2</v>
      </c>
      <c r="T408" s="326">
        <f>S408*MoM!X408/100*$A408</f>
        <v>8.6351500000000012E-2</v>
      </c>
      <c r="U408" s="326">
        <f>T408*MoM!Y408/100*$A408</f>
        <v>8.7171839250000022E-2</v>
      </c>
      <c r="V408" s="326">
        <f>U408*MoM!Z408/100*$A408</f>
        <v>8.7938951435400023E-2</v>
      </c>
      <c r="W408" s="326">
        <f>V408*MoM!AA408/100*$A408</f>
        <v>8.908215780406023E-2</v>
      </c>
      <c r="X408" s="326">
        <f>W408*MoM!AB408/100*$A408</f>
        <v>8.9518660377300122E-2</v>
      </c>
      <c r="Y408" s="326">
        <f>X408*MoM!AC408/100*$A408</f>
        <v>9.0494413775412688E-2</v>
      </c>
      <c r="Z408" s="326">
        <f>Y408*MoM!AD408/100*$A408</f>
        <v>9.0955935285667297E-2</v>
      </c>
      <c r="AA408" s="326">
        <f>Z408*MoM!AE408/100*$A408</f>
        <v>9.1474384116795593E-2</v>
      </c>
      <c r="AB408" s="326">
        <f>AA408*MoM!AF408/100*$A408</f>
        <v>9.2068967613554764E-2</v>
      </c>
      <c r="AC408" s="326">
        <f>AB408*MoM!AG408/100*$A408</f>
        <v>9.2823933147985913E-2</v>
      </c>
      <c r="AD408" s="326">
        <f>AC408*MoM!AH408/100*$A408</f>
        <v>9.3343747173614627E-2</v>
      </c>
      <c r="AE408" s="327">
        <f>IF($A408=1,INDEX('2025'!$C:$C,MATCH(Веса!$E408,'2025'!$B:$B,0)),0)</f>
        <v>8.5999999999999993E-2</v>
      </c>
      <c r="AF408" s="326">
        <f>AE408*MoM!AJ408/100*$A408</f>
        <v>8.7367399999999998E-2</v>
      </c>
      <c r="AG408" s="326">
        <f>AF408*MoM!AK408/100*$A408</f>
        <v>8.9184641920000002E-2</v>
      </c>
      <c r="AH408" s="326">
        <f>AG408*MoM!AL408/100*$A408</f>
        <v>9.0290531479808006E-2</v>
      </c>
      <c r="AI408" s="326">
        <f>AH408*MoM!AM408/100*$A408</f>
        <v>9.1319843538677822E-2</v>
      </c>
      <c r="AJ408" s="326">
        <f>AI408*MoM!AN408/100*$A408</f>
        <v>9.1858630615556033E-2</v>
      </c>
      <c r="AK408" s="326">
        <f>AJ408*MoM!AO408/100*$A408</f>
        <v>9.2198507548833603E-2</v>
      </c>
      <c r="AL408" s="326">
        <f>AK408*MoM!AP408/100*$A408</f>
        <v>9.2788577997146127E-2</v>
      </c>
      <c r="AM408" s="326">
        <f>AL408*MoM!AQ408/100*$A408</f>
        <v>9.3595838625721295E-2</v>
      </c>
      <c r="AN408" s="326">
        <f>AM408*MoM!AR408/100*$A408</f>
        <v>9.4541156595841086E-2</v>
      </c>
      <c r="AO408" s="326">
        <f>AN408*MoM!AS408/100*$A408</f>
        <v>9.5373118773884491E-2</v>
      </c>
      <c r="AP408" s="326">
        <f>AO408*MoM!AT408/100*$A408</f>
        <v>9.6441297704151996E-2</v>
      </c>
      <c r="AQ408" s="327">
        <f>IF($A408=1,INDEX('2026'!$C:$C, MATCH(Веса!$F408,'2026'!$B:$B,0)),0)</f>
        <v>8.7999999999999995E-2</v>
      </c>
      <c r="AR408" s="326">
        <f>AQ408*MoM!AV408/100*$A408</f>
        <v>9.0314400000000003E-2</v>
      </c>
      <c r="AS408" s="326">
        <f>AR408*MoM!AW408/100*$A408</f>
        <v>9.1425267120000001E-2</v>
      </c>
      <c r="AT408" s="326">
        <f>AS408*MoM!AX408/100*$A408</f>
        <v>9.2540655378863995E-2</v>
      </c>
      <c r="AU408" s="326">
        <f>AT408*MoM!AY408/100*$A408</f>
        <v>9.3290234687432805E-2</v>
      </c>
    </row>
    <row r="409" spans="1:47" ht="26.25" x14ac:dyDescent="0.45">
      <c r="A409" s="326">
        <f>IF(ToSep25!AZ409=0,0,1)</f>
        <v>1</v>
      </c>
      <c r="B409" s="219" t="s">
        <v>413</v>
      </c>
      <c r="C409" s="219" t="s">
        <v>413</v>
      </c>
      <c r="D409" s="219" t="s">
        <v>413</v>
      </c>
      <c r="E409" s="219" t="s">
        <v>413</v>
      </c>
      <c r="F409" s="219" t="s">
        <v>413</v>
      </c>
      <c r="G409" s="327">
        <f>IF($A409=1,INDEX('2023'!$C:$C,MATCH(Веса!$C409,'2023'!$B:$B,0)),0)</f>
        <v>3.5000000000000003E-2</v>
      </c>
      <c r="H409" s="326">
        <f>G409*MoM!L409/100*$A409</f>
        <v>3.5245000000000005E-2</v>
      </c>
      <c r="I409" s="326">
        <f>H409*MoM!M409/100*$A409</f>
        <v>3.5357784000000003E-2</v>
      </c>
      <c r="J409" s="326">
        <f>I409*MoM!N409/100*$A409</f>
        <v>3.5463857352E-2</v>
      </c>
      <c r="K409" s="326">
        <f>J409*MoM!O409/100*$A409</f>
        <v>3.5662454953171198E-2</v>
      </c>
      <c r="L409" s="326">
        <f>K409*MoM!P409/100*$A409</f>
        <v>3.5780141054516663E-2</v>
      </c>
      <c r="M409" s="326">
        <f>L409*MoM!Q409/100*$A409</f>
        <v>3.5869591407152956E-2</v>
      </c>
      <c r="N409" s="326">
        <f>M409*MoM!R409/100*$A409</f>
        <v>3.590546099856011E-2</v>
      </c>
      <c r="O409" s="326">
        <f>N409*MoM!S409/100*$A409</f>
        <v>3.596650028225766E-2</v>
      </c>
      <c r="P409" s="326">
        <f>O409*MoM!T409/100*$A409</f>
        <v>3.6024046682709268E-2</v>
      </c>
      <c r="Q409" s="326">
        <f>P409*MoM!U409/100*$A409</f>
        <v>3.6178950083444919E-2</v>
      </c>
      <c r="R409" s="326">
        <f>Q409*MoM!V409/100*$A409</f>
        <v>3.6316430093762009E-2</v>
      </c>
      <c r="S409" s="327">
        <f>IF($A409=1,INDEX('2024'!$B:$B,MATCH(Веса!D409,'2024'!$A:$A,0)),0)</f>
        <v>3.5000000000000003E-2</v>
      </c>
      <c r="T409" s="326">
        <f>S409*MoM!X409/100*$A409</f>
        <v>3.5504000000000001E-2</v>
      </c>
      <c r="U409" s="326">
        <f>T409*MoM!Y409/100*$A409</f>
        <v>3.5660217600000002E-2</v>
      </c>
      <c r="V409" s="326">
        <f>U409*MoM!Z409/100*$A409</f>
        <v>3.5781462339840003E-2</v>
      </c>
      <c r="W409" s="326">
        <f>V409*MoM!AA409/100*$A409</f>
        <v>3.6017619991282945E-2</v>
      </c>
      <c r="X409" s="326">
        <f>W409*MoM!AB409/100*$A409</f>
        <v>3.6039230563277715E-2</v>
      </c>
      <c r="Y409" s="326">
        <f>X409*MoM!AC409/100*$A409</f>
        <v>3.6186991408587152E-2</v>
      </c>
      <c r="Z409" s="326">
        <f>Y409*MoM!AD409/100*$A409</f>
        <v>3.6291933683672055E-2</v>
      </c>
      <c r="AA409" s="326">
        <f>Z409*MoM!AE409/100*$A409</f>
        <v>3.6382663517881234E-2</v>
      </c>
      <c r="AB409" s="326">
        <f>AA409*MoM!AF409/100*$A409</f>
        <v>3.6528194171952764E-2</v>
      </c>
      <c r="AC409" s="326">
        <f>AB409*MoM!AG409/100*$A409</f>
        <v>3.6685265406892167E-2</v>
      </c>
      <c r="AD409" s="326">
        <f>AC409*MoM!AH409/100*$A409</f>
        <v>3.6835674995060422E-2</v>
      </c>
      <c r="AE409" s="327">
        <f>IF($A409=1,INDEX('2025'!$C:$C,MATCH(Веса!$E409,'2025'!$B:$B,0)),0)</f>
        <v>3.5000000000000003E-2</v>
      </c>
      <c r="AF409" s="326">
        <f>AE409*MoM!AJ409/100*$A409</f>
        <v>3.5423500000000004E-2</v>
      </c>
      <c r="AG409" s="326">
        <f>AF409*MoM!AK409/100*$A409</f>
        <v>3.5770650300000005E-2</v>
      </c>
      <c r="AH409" s="326">
        <f>AG409*MoM!AL409/100*$A409</f>
        <v>3.6099740282760001E-2</v>
      </c>
      <c r="AI409" s="326">
        <f>AH409*MoM!AM409/100*$A409</f>
        <v>3.6316338724456561E-2</v>
      </c>
      <c r="AJ409" s="326">
        <f>AI409*MoM!AN409/100*$A409</f>
        <v>3.6559658193910424E-2</v>
      </c>
      <c r="AK409" s="326">
        <f>AJ409*MoM!AO409/100*$A409</f>
        <v>3.6687616997589108E-2</v>
      </c>
      <c r="AL409" s="326">
        <f>AK409*MoM!AP409/100*$A409</f>
        <v>3.6834367465579464E-2</v>
      </c>
      <c r="AM409" s="326">
        <f>AL409*MoM!AQ409/100*$A409</f>
        <v>3.7025906176400475E-2</v>
      </c>
      <c r="AN409" s="326">
        <f>AM409*MoM!AR409/100*$A409</f>
        <v>3.7177712391723718E-2</v>
      </c>
      <c r="AO409" s="326">
        <f>AN409*MoM!AS409/100*$A409</f>
        <v>3.7367318724921515E-2</v>
      </c>
      <c r="AP409" s="326">
        <f>AO409*MoM!AT409/100*$A409</f>
        <v>3.7438316630498868E-2</v>
      </c>
      <c r="AQ409" s="327">
        <f>IF($A409=1,INDEX('2026'!$C:$C, MATCH(Веса!$F409,'2026'!$B:$B,0)),0)</f>
        <v>4.4999999999999998E-2</v>
      </c>
      <c r="AR409" s="326">
        <f>AQ409*MoM!AV409/100*$A409</f>
        <v>4.5724500000000001E-2</v>
      </c>
      <c r="AS409" s="326">
        <f>AR409*MoM!AW409/100*$A409</f>
        <v>4.6072006200000001E-2</v>
      </c>
      <c r="AT409" s="326">
        <f>AS409*MoM!AX409/100*$A409</f>
        <v>4.6417546246499998E-2</v>
      </c>
      <c r="AU409" s="326">
        <f>AT409*MoM!AY409/100*$A409</f>
        <v>4.6696051523978994E-2</v>
      </c>
    </row>
    <row r="410" spans="1:47" x14ac:dyDescent="0.45">
      <c r="A410" s="326">
        <f>IF(ToSep25!AZ410=0,0,1)</f>
        <v>1</v>
      </c>
      <c r="B410" s="219" t="s">
        <v>414</v>
      </c>
      <c r="C410" s="219" t="s">
        <v>414</v>
      </c>
      <c r="D410" s="219" t="s">
        <v>414</v>
      </c>
      <c r="E410" s="219" t="s">
        <v>414</v>
      </c>
      <c r="F410" s="219" t="s">
        <v>414</v>
      </c>
      <c r="G410" s="327">
        <f>IF($A410=1,INDEX('2023'!$C:$C,MATCH(Веса!$C410,'2023'!$B:$B,0)),0)</f>
        <v>4.1000000000000002E-2</v>
      </c>
      <c r="H410" s="326">
        <f>G410*MoM!L410/100*$A410</f>
        <v>4.1451000000000002E-2</v>
      </c>
      <c r="I410" s="326">
        <f>H410*MoM!M410/100*$A410</f>
        <v>4.1695560900000005E-2</v>
      </c>
      <c r="J410" s="326">
        <f>I410*MoM!N410/100*$A410</f>
        <v>4.1983260270210002E-2</v>
      </c>
      <c r="K410" s="326">
        <f>J410*MoM!O410/100*$A410</f>
        <v>4.2268746440047432E-2</v>
      </c>
      <c r="L410" s="326">
        <f>K410*MoM!P410/100*$A410</f>
        <v>4.2446275175095638E-2</v>
      </c>
      <c r="M410" s="326">
        <f>L410*MoM!Q410/100*$A410</f>
        <v>4.2679729688558661E-2</v>
      </c>
      <c r="N410" s="326">
        <f>M410*MoM!R410/100*$A410</f>
        <v>4.2803500904655484E-2</v>
      </c>
      <c r="O410" s="326">
        <f>N410*MoM!S410/100*$A410</f>
        <v>4.3103125410988069E-2</v>
      </c>
      <c r="P410" s="326">
        <f>O410*MoM!T410/100*$A410</f>
        <v>4.3383295726159489E-2</v>
      </c>
      <c r="Q410" s="326">
        <f>P410*MoM!U410/100*$A410</f>
        <v>4.3591535545645058E-2</v>
      </c>
      <c r="R410" s="326">
        <f>Q410*MoM!V410/100*$A410</f>
        <v>4.3722310152281993E-2</v>
      </c>
      <c r="S410" s="327">
        <f>IF($A410=1,INDEX('2024'!$B:$B,MATCH(Веса!D410,'2024'!$A:$A,0)),0)</f>
        <v>4.2000000000000003E-2</v>
      </c>
      <c r="T410" s="326">
        <f>S410*MoM!X410/100*$A410</f>
        <v>4.2819000000000003E-2</v>
      </c>
      <c r="U410" s="326">
        <f>T410*MoM!Y410/100*$A410</f>
        <v>4.3294290900000004E-2</v>
      </c>
      <c r="V410" s="326">
        <f>U410*MoM!Z410/100*$A410</f>
        <v>4.3623327510840006E-2</v>
      </c>
      <c r="W410" s="326">
        <f>V410*MoM!AA410/100*$A410</f>
        <v>4.4111908778961421E-2</v>
      </c>
      <c r="X410" s="326">
        <f>W410*MoM!AB410/100*$A410</f>
        <v>4.4354524277245712E-2</v>
      </c>
      <c r="Y410" s="326">
        <f>X410*MoM!AC410/100*$A410</f>
        <v>4.4762585900596369E-2</v>
      </c>
      <c r="Z410" s="326">
        <f>Y410*MoM!AD410/100*$A410</f>
        <v>4.5035637674590012E-2</v>
      </c>
      <c r="AA410" s="326">
        <f>Z410*MoM!AE410/100*$A410</f>
        <v>4.5364397829614517E-2</v>
      </c>
      <c r="AB410" s="326">
        <f>AA410*MoM!AF410/100*$A410</f>
        <v>4.5731849452034394E-2</v>
      </c>
      <c r="AC410" s="326">
        <f>AB410*MoM!AG410/100*$A410</f>
        <v>4.6056545583143836E-2</v>
      </c>
      <c r="AD410" s="326">
        <f>AC410*MoM!AH410/100*$A410</f>
        <v>4.6342096165759329E-2</v>
      </c>
      <c r="AE410" s="327">
        <f>IF($A410=1,INDEX('2025'!$C:$C,MATCH(Веса!$E410,'2025'!$B:$B,0)),0)</f>
        <v>4.1000000000000002E-2</v>
      </c>
      <c r="AF410" s="326">
        <f>AE410*MoM!AJ410/100*$A410</f>
        <v>4.1725700000000004E-2</v>
      </c>
      <c r="AG410" s="326">
        <f>AF410*MoM!AK410/100*$A410</f>
        <v>4.2343240360000006E-2</v>
      </c>
      <c r="AH410" s="326">
        <f>AG410*MoM!AL410/100*$A410</f>
        <v>4.2673517634808006E-2</v>
      </c>
      <c r="AI410" s="326">
        <f>AH410*MoM!AM410/100*$A410</f>
        <v>4.3040509886467355E-2</v>
      </c>
      <c r="AJ410" s="326">
        <f>AI410*MoM!AN410/100*$A410</f>
        <v>4.3402050169513685E-2</v>
      </c>
      <c r="AK410" s="326">
        <f>AJ410*MoM!AO410/100*$A410</f>
        <v>4.366680267554772E-2</v>
      </c>
      <c r="AL410" s="326">
        <f>AK410*MoM!AP410/100*$A410</f>
        <v>4.4072903940430314E-2</v>
      </c>
      <c r="AM410" s="326">
        <f>AL410*MoM!AQ410/100*$A410</f>
        <v>4.4610593368503565E-2</v>
      </c>
      <c r="AN410" s="326">
        <f>AM410*MoM!AR410/100*$A410</f>
        <v>4.4789035741977588E-2</v>
      </c>
      <c r="AO410" s="326">
        <f>AN410*MoM!AS410/100*$A410</f>
        <v>4.525036281011996E-2</v>
      </c>
      <c r="AP410" s="326">
        <f>AO410*MoM!AT410/100*$A410</f>
        <v>4.5494714769294606E-2</v>
      </c>
      <c r="AQ410" s="327">
        <f>IF($A410=1,INDEX('2026'!$C:$C, MATCH(Веса!$F410,'2026'!$B:$B,0)),0)</f>
        <v>5.1999999999999998E-2</v>
      </c>
      <c r="AR410" s="326">
        <f>AQ410*MoM!AV410/100*$A410</f>
        <v>5.3232399999999999E-2</v>
      </c>
      <c r="AS410" s="326">
        <f>AR410*MoM!AW410/100*$A410</f>
        <v>5.3967007119999993E-2</v>
      </c>
      <c r="AT410" s="326">
        <f>AS410*MoM!AX410/100*$A410</f>
        <v>5.4749528723239994E-2</v>
      </c>
      <c r="AU410" s="326">
        <f>AT410*MoM!AY410/100*$A410</f>
        <v>5.5357248492067954E-2</v>
      </c>
    </row>
    <row r="411" spans="1:47" x14ac:dyDescent="0.45">
      <c r="A411" s="326">
        <f>IF(ToSep25!AZ411=0,0,1)</f>
        <v>1</v>
      </c>
      <c r="B411" s="202" t="s">
        <v>415</v>
      </c>
      <c r="C411" s="202" t="s">
        <v>415</v>
      </c>
      <c r="D411" s="202" t="s">
        <v>415</v>
      </c>
      <c r="E411" s="202" t="s">
        <v>415</v>
      </c>
      <c r="F411" s="202" t="s">
        <v>415</v>
      </c>
      <c r="G411" s="327">
        <f>IF($A411=1,INDEX('2023'!$C:$C,MATCH(Веса!$C411,'2023'!$B:$B,0)),0)</f>
        <v>6.3E-2</v>
      </c>
      <c r="H411" s="326">
        <f>G411*MoM!L411/100*$A411</f>
        <v>6.3907199999999997E-2</v>
      </c>
      <c r="I411" s="326">
        <f>H411*MoM!M411/100*$A411</f>
        <v>6.4290643199999997E-2</v>
      </c>
      <c r="J411" s="326">
        <f>I411*MoM!N411/100*$A411</f>
        <v>6.4387079164800007E-2</v>
      </c>
      <c r="K411" s="326">
        <f>J411*MoM!O411/100*$A411</f>
        <v>6.4779840347705286E-2</v>
      </c>
      <c r="L411" s="326">
        <f>K411*MoM!P411/100*$A411</f>
        <v>6.5045437693130884E-2</v>
      </c>
      <c r="M411" s="326">
        <f>L411*MoM!Q411/100*$A411</f>
        <v>6.5325133075211358E-2</v>
      </c>
      <c r="N411" s="326">
        <f>M411*MoM!R411/100*$A411</f>
        <v>6.5468848367976826E-2</v>
      </c>
      <c r="O411" s="326">
        <f>N411*MoM!S411/100*$A411</f>
        <v>6.5815833264327106E-2</v>
      </c>
      <c r="P411" s="326">
        <f>O411*MoM!T411/100*$A411</f>
        <v>6.6171238763954476E-2</v>
      </c>
      <c r="Q411" s="326">
        <f>P411*MoM!U411/100*$A411</f>
        <v>6.6793248408335643E-2</v>
      </c>
      <c r="R411" s="326">
        <f>Q411*MoM!V411/100*$A411</f>
        <v>6.7000307478401494E-2</v>
      </c>
      <c r="S411" s="327">
        <f>IF($A411=1,INDEX('2024'!$B:$B,MATCH(Веса!D411,'2024'!$A:$A,0)),0)</f>
        <v>7.0999999999999994E-2</v>
      </c>
      <c r="T411" s="326">
        <f>S411*MoM!X411/100*$A411</f>
        <v>7.2405799999999992E-2</v>
      </c>
      <c r="U411" s="326">
        <f>T411*MoM!Y411/100*$A411</f>
        <v>7.2702663779999982E-2</v>
      </c>
      <c r="V411" s="326">
        <f>U411*MoM!Z411/100*$A411</f>
        <v>7.3247933758349981E-2</v>
      </c>
      <c r="W411" s="326">
        <f>V411*MoM!AA411/100*$A411</f>
        <v>7.3760669294658437E-2</v>
      </c>
      <c r="X411" s="326">
        <f>W411*MoM!AB411/100*$A411</f>
        <v>7.3915566700177224E-2</v>
      </c>
      <c r="Y411" s="326">
        <f>X411*MoM!AC411/100*$A411</f>
        <v>7.4226012080317968E-2</v>
      </c>
      <c r="Z411" s="326">
        <f>Y411*MoM!AD411/100*$A411</f>
        <v>7.4760439367296261E-2</v>
      </c>
      <c r="AA411" s="326">
        <f>Z411*MoM!AE411/100*$A411</f>
        <v>7.535852288223463E-2</v>
      </c>
      <c r="AB411" s="326">
        <f>AA411*MoM!AF411/100*$A411</f>
        <v>7.5795602314951582E-2</v>
      </c>
      <c r="AC411" s="326">
        <f>AB411*MoM!AG411/100*$A411</f>
        <v>7.644744449486017E-2</v>
      </c>
      <c r="AD411" s="326">
        <f>AC411*MoM!AH411/100*$A411</f>
        <v>7.6860260695132424E-2</v>
      </c>
      <c r="AE411" s="327">
        <f>IF($A411=1,INDEX('2025'!$C:$C,MATCH(Веса!$E411,'2025'!$B:$B,0)),0)</f>
        <v>7.3999999999999996E-2</v>
      </c>
      <c r="AF411" s="326">
        <f>AE411*MoM!AJ411/100*$A411</f>
        <v>7.5480000000000005E-2</v>
      </c>
      <c r="AG411" s="326">
        <f>AF411*MoM!AK411/100*$A411</f>
        <v>7.6921667999999999E-2</v>
      </c>
      <c r="AH411" s="326">
        <f>AG411*MoM!AL411/100*$A411</f>
        <v>7.7806267182000011E-2</v>
      </c>
      <c r="AI411" s="326">
        <f>AH411*MoM!AM411/100*$A411</f>
        <v>7.9245683124867003E-2</v>
      </c>
      <c r="AJ411" s="326">
        <f>AI411*MoM!AN411/100*$A411</f>
        <v>7.9832101179991011E-2</v>
      </c>
      <c r="AK411" s="326">
        <f>AJ411*MoM!AO411/100*$A411</f>
        <v>8.0031681432940982E-2</v>
      </c>
      <c r="AL411" s="326">
        <f>AK411*MoM!AP411/100*$A411</f>
        <v>8.041583350381909E-2</v>
      </c>
      <c r="AM411" s="326">
        <f>AL411*MoM!AQ411/100*$A411</f>
        <v>8.1139576005353473E-2</v>
      </c>
      <c r="AN411" s="326">
        <f>AM411*MoM!AR411/100*$A411</f>
        <v>8.171566699499147E-2</v>
      </c>
      <c r="AO411" s="326">
        <f>AN411*MoM!AS411/100*$A411</f>
        <v>8.2254990397158403E-2</v>
      </c>
      <c r="AP411" s="326">
        <f>AO411*MoM!AT411/100*$A411</f>
        <v>8.2394823880833579E-2</v>
      </c>
      <c r="AQ411" s="327">
        <f>IF($A411=1,INDEX('2026'!$C:$C, MATCH(Веса!$F411,'2026'!$B:$B,0)),0)</f>
        <v>7.8E-2</v>
      </c>
      <c r="AR411" s="326">
        <f>AQ411*MoM!AV411/100*$A411</f>
        <v>8.0254199999999998E-2</v>
      </c>
      <c r="AS411" s="326">
        <f>AR411*MoM!AW411/100*$A411</f>
        <v>8.1233301239999986E-2</v>
      </c>
      <c r="AT411" s="326">
        <f>AS411*MoM!AX411/100*$A411</f>
        <v>8.2273087495871977E-2</v>
      </c>
      <c r="AU411" s="326">
        <f>AT411*MoM!AY411/100*$A411</f>
        <v>8.2709134859600103E-2</v>
      </c>
    </row>
    <row r="412" spans="1:47" x14ac:dyDescent="0.45">
      <c r="A412" s="326">
        <f>IF(ToSep25!AZ412=0,0,1)</f>
        <v>1</v>
      </c>
      <c r="B412" s="202" t="s">
        <v>416</v>
      </c>
      <c r="C412" s="202" t="s">
        <v>416</v>
      </c>
      <c r="D412" s="202" t="s">
        <v>416</v>
      </c>
      <c r="E412" s="202" t="s">
        <v>416</v>
      </c>
      <c r="F412" s="202" t="s">
        <v>416</v>
      </c>
      <c r="G412" s="327">
        <f>IF($A412=1,INDEX('2023'!$C:$C,MATCH(Веса!$C412,'2023'!$B:$B,0)),0)</f>
        <v>0.09</v>
      </c>
      <c r="H412" s="326">
        <f>G412*MoM!L412/100*$A412</f>
        <v>9.0854999999999991E-2</v>
      </c>
      <c r="I412" s="326">
        <f>H412*MoM!M412/100*$A412</f>
        <v>9.1218419999999995E-2</v>
      </c>
      <c r="J412" s="326">
        <f>I412*MoM!N412/100*$A412</f>
        <v>9.149207526E-2</v>
      </c>
      <c r="K412" s="326">
        <f>J412*MoM!O412/100*$A412</f>
        <v>9.1894640391143992E-2</v>
      </c>
      <c r="L412" s="326">
        <f>K412*MoM!P412/100*$A412</f>
        <v>9.2105998064043626E-2</v>
      </c>
      <c r="M412" s="326">
        <f>L412*MoM!Q412/100*$A412</f>
        <v>9.2474422056299799E-2</v>
      </c>
      <c r="N412" s="326">
        <f>M412*MoM!R412/100*$A412</f>
        <v>9.2650123458206779E-2</v>
      </c>
      <c r="O412" s="326">
        <f>N412*MoM!S412/100*$A412</f>
        <v>9.3002193927347959E-2</v>
      </c>
      <c r="P412" s="326">
        <f>O412*MoM!T412/100*$A412</f>
        <v>9.3848513892086829E-2</v>
      </c>
      <c r="Q412" s="326">
        <f>P412*MoM!U412/100*$A412</f>
        <v>9.4083135176817045E-2</v>
      </c>
      <c r="R412" s="326">
        <f>Q412*MoM!V412/100*$A412</f>
        <v>9.4478284344559682E-2</v>
      </c>
      <c r="S412" s="327">
        <f>IF($A412=1,INDEX('2024'!$B:$B,MATCH(Веса!D412,'2024'!$A:$A,0)),0)</f>
        <v>8.7999999999999995E-2</v>
      </c>
      <c r="T412" s="326">
        <f>S412*MoM!X412/100*$A412</f>
        <v>8.8923999999999989E-2</v>
      </c>
      <c r="U412" s="326">
        <f>T412*MoM!Y412/100*$A412</f>
        <v>8.9759885599999992E-2</v>
      </c>
      <c r="V412" s="326">
        <f>U412*MoM!Z412/100*$A412</f>
        <v>9.0083021188159987E-2</v>
      </c>
      <c r="W412" s="326">
        <f>V412*MoM!AA412/100*$A412</f>
        <v>9.0623519315288947E-2</v>
      </c>
      <c r="X412" s="326">
        <f>W412*MoM!AB412/100*$A412</f>
        <v>9.1185385135043748E-2</v>
      </c>
      <c r="Y412" s="326">
        <f>X412*MoM!AC412/100*$A412</f>
        <v>9.1778090138421545E-2</v>
      </c>
      <c r="Z412" s="326">
        <f>Y412*MoM!AD412/100*$A412</f>
        <v>9.2090135644892185E-2</v>
      </c>
      <c r="AA412" s="326">
        <f>Z412*MoM!AE412/100*$A412</f>
        <v>9.2596631390939099E-2</v>
      </c>
      <c r="AB412" s="326">
        <f>AA412*MoM!AF412/100*$A412</f>
        <v>9.2939238927085568E-2</v>
      </c>
      <c r="AC412" s="326">
        <f>AB412*MoM!AG412/100*$A412</f>
        <v>9.3775692077429348E-2</v>
      </c>
      <c r="AD412" s="326">
        <f>AC412*MoM!AH412/100*$A412</f>
        <v>9.4225815399401003E-2</v>
      </c>
      <c r="AE412" s="327">
        <f>IF($A412=1,INDEX('2025'!$C:$C,MATCH(Веса!$E412,'2025'!$B:$B,0)),0)</f>
        <v>8.6999999999999994E-2</v>
      </c>
      <c r="AF412" s="326">
        <f>AE412*MoM!AJ412/100*$A412</f>
        <v>8.8139699999999988E-2</v>
      </c>
      <c r="AG412" s="326">
        <f>AF412*MoM!AK412/100*$A412</f>
        <v>8.9549935199999986E-2</v>
      </c>
      <c r="AH412" s="326">
        <f>AG412*MoM!AL412/100*$A412</f>
        <v>9.0042459843599987E-2</v>
      </c>
      <c r="AI412" s="326">
        <f>AH412*MoM!AM412/100*$A412</f>
        <v>9.0420638174943113E-2</v>
      </c>
      <c r="AJ412" s="326">
        <f>AI412*MoM!AN412/100*$A412</f>
        <v>9.0926993748722804E-2</v>
      </c>
      <c r="AK412" s="326">
        <f>AJ412*MoM!AO412/100*$A412</f>
        <v>9.1281609024342833E-2</v>
      </c>
      <c r="AL412" s="326">
        <f>AK412*MoM!AP412/100*$A412</f>
        <v>9.1838426839391335E-2</v>
      </c>
      <c r="AM412" s="326">
        <f>AL412*MoM!AQ412/100*$A412</f>
        <v>9.2545582726054648E-2</v>
      </c>
      <c r="AN412" s="326">
        <f>AM412*MoM!AR412/100*$A412</f>
        <v>9.2971292406594491E-2</v>
      </c>
      <c r="AO412" s="326">
        <f>AN412*MoM!AS412/100*$A412</f>
        <v>9.3668577099643949E-2</v>
      </c>
      <c r="AP412" s="326">
        <f>AO412*MoM!AT412/100*$A412</f>
        <v>9.3958949688652857E-2</v>
      </c>
      <c r="AQ412" s="327">
        <f>IF($A412=1,INDEX('2026'!$C:$C, MATCH(Веса!$F412,'2026'!$B:$B,0)),0)</f>
        <v>9.2999999999999999E-2</v>
      </c>
      <c r="AR412" s="326">
        <f>AQ412*MoM!AV412/100*$A412</f>
        <v>9.4887899999999997E-2</v>
      </c>
      <c r="AS412" s="326">
        <f>AR412*MoM!AW412/100*$A412</f>
        <v>9.5637514410000013E-2</v>
      </c>
      <c r="AT412" s="326">
        <f>AS412*MoM!AX412/100*$A412</f>
        <v>9.6565198299777014E-2</v>
      </c>
      <c r="AU412" s="326">
        <f>AT412*MoM!AY412/100*$A412</f>
        <v>9.6980428652466061E-2</v>
      </c>
    </row>
    <row r="413" spans="1:47" ht="47.25" x14ac:dyDescent="0.5">
      <c r="A413" s="326">
        <f>IF(ToSep25!AZ413=0,0,1)</f>
        <v>1</v>
      </c>
      <c r="B413" s="219" t="s">
        <v>417</v>
      </c>
      <c r="C413" s="278" t="s">
        <v>769</v>
      </c>
      <c r="D413" s="274" t="s">
        <v>1848</v>
      </c>
      <c r="E413" s="279" t="s">
        <v>417</v>
      </c>
      <c r="F413" s="219" t="s">
        <v>417</v>
      </c>
      <c r="G413" s="327">
        <f>IF($A413=1,INDEX('2023'!$C:$C,MATCH(Веса!$C413,'2023'!$B:$B,0)),0)</f>
        <v>0.10199999999999999</v>
      </c>
      <c r="H413" s="326">
        <f>G413*MoM!L413/100*$A413</f>
        <v>0.10347899999999999</v>
      </c>
      <c r="I413" s="326">
        <f>H413*MoM!M413/100*$A413</f>
        <v>0.10431717989999999</v>
      </c>
      <c r="J413" s="326">
        <f>I413*MoM!N413/100*$A413</f>
        <v>0.10554812262281998</v>
      </c>
      <c r="K413" s="326">
        <f>J413*MoM!O413/100*$A413</f>
        <v>0.10582254774163932</v>
      </c>
      <c r="L413" s="326">
        <f>K413*MoM!P413/100*$A413</f>
        <v>0.10607652185621924</v>
      </c>
      <c r="M413" s="326">
        <f>L413*MoM!Q413/100*$A413</f>
        <v>0.10646900498708727</v>
      </c>
      <c r="N413" s="326">
        <f>M413*MoM!R413/100*$A413</f>
        <v>0.10657547399207434</v>
      </c>
      <c r="O413" s="326">
        <f>N413*MoM!S413/100*$A413</f>
        <v>0.10685257022445374</v>
      </c>
      <c r="P413" s="326">
        <f>O413*MoM!T413/100*$A413</f>
        <v>0.1076432792441147</v>
      </c>
      <c r="Q413" s="326">
        <f>P413*MoM!U413/100*$A413</f>
        <v>0.10780474416298087</v>
      </c>
      <c r="R413" s="326">
        <f>Q413*MoM!V413/100*$A413</f>
        <v>0.10831142646054688</v>
      </c>
      <c r="S413" s="327">
        <f>IF($A413=1,INDEX('2024'!$B:$B,MATCH(Веса!D413,'2024'!$A:$A,0)),0)</f>
        <v>9.7000000000000003E-2</v>
      </c>
      <c r="T413" s="326">
        <f>S413*MoM!X413/100*$A413</f>
        <v>9.79603E-2</v>
      </c>
      <c r="U413" s="326">
        <f>T413*MoM!Y413/100*$A413</f>
        <v>9.8910514910000011E-2</v>
      </c>
      <c r="V413" s="326">
        <f>U413*MoM!Z413/100*$A413</f>
        <v>9.8979752270436996E-2</v>
      </c>
      <c r="W413" s="326">
        <f>V413*MoM!AA413/100*$A413</f>
        <v>9.9138119874069688E-2</v>
      </c>
      <c r="X413" s="326">
        <f>W413*MoM!AB413/100*$A413</f>
        <v>9.921743036996894E-2</v>
      </c>
      <c r="Y413" s="326">
        <f>X413*MoM!AC413/100*$A413</f>
        <v>9.9564691376263836E-2</v>
      </c>
      <c r="Z413" s="326">
        <f>Y413*MoM!AD413/100*$A413</f>
        <v>9.9674212536777718E-2</v>
      </c>
      <c r="AA413" s="326">
        <f>Z413*MoM!AE413/100*$A413</f>
        <v>9.9993170016895408E-2</v>
      </c>
      <c r="AB413" s="326">
        <f>AA413*MoM!AF413/100*$A413</f>
        <v>0.10042314064796808</v>
      </c>
      <c r="AC413" s="326">
        <f>AB413*MoM!AG413/100*$A413</f>
        <v>0.10123656808721662</v>
      </c>
      <c r="AD413" s="326">
        <f>AC413*MoM!AH413/100*$A413</f>
        <v>0.10194522406382714</v>
      </c>
      <c r="AE413" s="327">
        <f>IF($A413=1,INDEX('2025'!$C:$C,MATCH(Веса!$E413,'2025'!$B:$B,0)),0)</f>
        <v>9.8000000000000004E-2</v>
      </c>
      <c r="AF413" s="326">
        <f>AE413*MoM!AJ413/100*$A413</f>
        <v>9.9087800000000004E-2</v>
      </c>
      <c r="AG413" s="326">
        <f>AF413*MoM!AK413/100*$A413</f>
        <v>9.9910228740000009E-2</v>
      </c>
      <c r="AH413" s="326">
        <f>AG413*MoM!AL413/100*$A413</f>
        <v>0.10108916943913203</v>
      </c>
      <c r="AI413" s="326">
        <f>AH413*MoM!AM413/100*$A413</f>
        <v>0.10175635795743031</v>
      </c>
      <c r="AJ413" s="326">
        <f>AI413*MoM!AN413/100*$A413</f>
        <v>0.10271286772223015</v>
      </c>
      <c r="AK413" s="326">
        <f>AJ413*MoM!AO413/100*$A413</f>
        <v>0.10304154889894129</v>
      </c>
      <c r="AL413" s="326">
        <f>AK413*MoM!AP413/100*$A413</f>
        <v>0.10346401924942696</v>
      </c>
      <c r="AM413" s="326">
        <f>AL413*MoM!AQ413/100*$A413</f>
        <v>0.10443658103037157</v>
      </c>
      <c r="AN413" s="326">
        <f>AM413*MoM!AR413/100*$A413</f>
        <v>0.10494832027742039</v>
      </c>
      <c r="AO413" s="326">
        <f>AN413*MoM!AS413/100*$A413</f>
        <v>0.10567246368733459</v>
      </c>
      <c r="AP413" s="326">
        <f>AO413*MoM!AT413/100*$A413</f>
        <v>0.10612685528119012</v>
      </c>
      <c r="AQ413" s="327">
        <f>IF($A413=1,INDEX('2026'!$C:$C, MATCH(Веса!$F413,'2026'!$B:$B,0)),0)</f>
        <v>0.107</v>
      </c>
      <c r="AR413" s="326">
        <f>AQ413*MoM!AV413/100*$A413</f>
        <v>0.1093219</v>
      </c>
      <c r="AS413" s="326">
        <f>AR413*MoM!AW413/100*$A413</f>
        <v>0.11039325462000001</v>
      </c>
      <c r="AT413" s="326">
        <f>AS413*MoM!AX413/100*$A413</f>
        <v>0.11185044558098399</v>
      </c>
      <c r="AU413" s="326">
        <f>AT413*MoM!AY413/100*$A413</f>
        <v>0.1124768080762375</v>
      </c>
    </row>
    <row r="414" spans="1:47" ht="26.25" x14ac:dyDescent="0.45">
      <c r="A414" s="326">
        <f>IF(ToSep25!AZ414=0,0,1)</f>
        <v>1</v>
      </c>
      <c r="B414" s="202" t="s">
        <v>418</v>
      </c>
      <c r="C414" s="202" t="s">
        <v>418</v>
      </c>
      <c r="D414" s="202" t="s">
        <v>418</v>
      </c>
      <c r="E414" s="202" t="s">
        <v>418</v>
      </c>
      <c r="F414" s="202" t="s">
        <v>418</v>
      </c>
      <c r="G414" s="327">
        <f>IF($A414=1,INDEX('2023'!$C:$C,MATCH(Веса!$C414,'2023'!$B:$B,0)),0)</f>
        <v>9.2999999999999999E-2</v>
      </c>
      <c r="H414" s="326">
        <f>G414*MoM!L414/100*$A414</f>
        <v>9.4580999999999998E-2</v>
      </c>
      <c r="I414" s="326">
        <f>H414*MoM!M414/100*$A414</f>
        <v>9.5460603300000016E-2</v>
      </c>
      <c r="J414" s="326">
        <f>I414*MoM!N414/100*$A414</f>
        <v>9.6653860841250022E-2</v>
      </c>
      <c r="K414" s="326">
        <f>J414*MoM!O414/100*$A414</f>
        <v>9.6972818582026152E-2</v>
      </c>
      <c r="L414" s="326">
        <f>K414*MoM!P414/100*$A414</f>
        <v>9.7147369655473811E-2</v>
      </c>
      <c r="M414" s="326">
        <f>L414*MoM!Q414/100*$A414</f>
        <v>9.7875974927889867E-2</v>
      </c>
      <c r="N414" s="326">
        <f>M414*MoM!R414/100*$A414</f>
        <v>9.815002765768796E-2</v>
      </c>
      <c r="O414" s="326">
        <f>N414*MoM!S414/100*$A414</f>
        <v>9.8630962793210625E-2</v>
      </c>
      <c r="P414" s="326">
        <f>O414*MoM!T414/100*$A414</f>
        <v>9.9410147399276991E-2</v>
      </c>
      <c r="Q414" s="326">
        <f>P414*MoM!U414/100*$A414</f>
        <v>0.10135858628830281</v>
      </c>
      <c r="R414" s="326">
        <f>Q414*MoM!V414/100*$A414</f>
        <v>0.10250393831336063</v>
      </c>
      <c r="S414" s="327">
        <f>IF($A414=1,INDEX('2024'!$B:$B,MATCH(Веса!D414,'2024'!$A:$A,0)),0)</f>
        <v>8.7999999999999995E-2</v>
      </c>
      <c r="T414" s="326">
        <f>S414*MoM!X414/100*$A414</f>
        <v>9.0463999999999989E-2</v>
      </c>
      <c r="U414" s="326">
        <f>T414*MoM!Y414/100*$A414</f>
        <v>9.11786656E-2</v>
      </c>
      <c r="V414" s="326">
        <f>U414*MoM!Z414/100*$A414</f>
        <v>9.1953684257600005E-2</v>
      </c>
      <c r="W414" s="326">
        <f>V414*MoM!AA414/100*$A414</f>
        <v>9.2790462784344163E-2</v>
      </c>
      <c r="X414" s="326">
        <f>W414*MoM!AB414/100*$A414</f>
        <v>9.3124508450367807E-2</v>
      </c>
      <c r="Y414" s="326">
        <f>X414*MoM!AC414/100*$A414</f>
        <v>9.3878816968815781E-2</v>
      </c>
      <c r="Z414" s="326">
        <f>Y414*MoM!AD414/100*$A414</f>
        <v>9.4714338439838244E-2</v>
      </c>
      <c r="AA414" s="326">
        <f>Z414*MoM!AE414/100*$A414</f>
        <v>9.5936153405712168E-2</v>
      </c>
      <c r="AB414" s="326">
        <f>AA414*MoM!AF414/100*$A414</f>
        <v>9.6732423478979576E-2</v>
      </c>
      <c r="AC414" s="326">
        <f>AB414*MoM!AG414/100*$A414</f>
        <v>9.8183409831164262E-2</v>
      </c>
      <c r="AD414" s="326">
        <f>AC414*MoM!AH414/100*$A414</f>
        <v>9.9037605496695408E-2</v>
      </c>
      <c r="AE414" s="327">
        <f>IF($A414=1,INDEX('2025'!$C:$C,MATCH(Веса!$E414,'2025'!$B:$B,0)),0)</f>
        <v>6.6000000000000003E-2</v>
      </c>
      <c r="AF414" s="326">
        <f>AE414*MoM!AJ414/100*$A414</f>
        <v>6.7003199999999999E-2</v>
      </c>
      <c r="AG414" s="326">
        <f>AF414*MoM!AK414/100*$A414</f>
        <v>6.879218544E-2</v>
      </c>
      <c r="AH414" s="326">
        <f>AG414*MoM!AL414/100*$A414</f>
        <v>6.9686483850720002E-2</v>
      </c>
      <c r="AI414" s="326">
        <f>AH414*MoM!AM414/100*$A414</f>
        <v>7.0487878415003286E-2</v>
      </c>
      <c r="AJ414" s="326">
        <f>AI414*MoM!AN414/100*$A414</f>
        <v>7.1051781442323311E-2</v>
      </c>
      <c r="AK414" s="326">
        <f>AJ414*MoM!AO414/100*$A414</f>
        <v>7.1279147142938745E-2</v>
      </c>
      <c r="AL414" s="326">
        <f>AK414*MoM!AP414/100*$A414</f>
        <v>7.159990330508198E-2</v>
      </c>
      <c r="AM414" s="326">
        <f>AL414*MoM!AQ414/100*$A414</f>
        <v>7.233022231879381E-2</v>
      </c>
      <c r="AN414" s="326">
        <f>AM414*MoM!AR414/100*$A414</f>
        <v>7.3075223608677395E-2</v>
      </c>
      <c r="AO414" s="326">
        <f>AN414*MoM!AS414/100*$A414</f>
        <v>7.4010586470868459E-2</v>
      </c>
      <c r="AP414" s="326">
        <f>AO414*MoM!AT414/100*$A414</f>
        <v>7.4484254224282023E-2</v>
      </c>
      <c r="AQ414" s="327">
        <f>IF($A414=1,INDEX('2026'!$C:$C, MATCH(Веса!$F414,'2026'!$B:$B,0)),0)</f>
        <v>6.9000000000000006E-2</v>
      </c>
      <c r="AR414" s="326">
        <f>AQ414*MoM!AV414/100*$A414</f>
        <v>7.0932000000000009E-2</v>
      </c>
      <c r="AS414" s="326">
        <f>AR414*MoM!AW414/100*$A414</f>
        <v>7.189667520000001E-2</v>
      </c>
      <c r="AT414" s="326">
        <f>AS414*MoM!AX414/100*$A414</f>
        <v>7.3025453000640006E-2</v>
      </c>
      <c r="AU414" s="326">
        <f>AT414*MoM!AY414/100*$A414</f>
        <v>7.3828732983647047E-2</v>
      </c>
    </row>
    <row r="415" spans="1:47" ht="26.25" x14ac:dyDescent="0.45">
      <c r="A415" s="326">
        <f>IF(ToSep25!AZ415=0,0,1)</f>
        <v>1</v>
      </c>
      <c r="B415" s="202" t="s">
        <v>419</v>
      </c>
      <c r="C415" s="202" t="s">
        <v>419</v>
      </c>
      <c r="D415" s="202" t="s">
        <v>419</v>
      </c>
      <c r="E415" s="202" t="s">
        <v>419</v>
      </c>
      <c r="F415" s="202" t="s">
        <v>419</v>
      </c>
      <c r="G415" s="327">
        <f>IF($A415=1,INDEX('2023'!$C:$C,MATCH(Веса!$C415,'2023'!$B:$B,0)),0)</f>
        <v>0.104</v>
      </c>
      <c r="H415" s="326">
        <f>G415*MoM!L415/100*$A415</f>
        <v>0.10545600000000001</v>
      </c>
      <c r="I415" s="326">
        <f>H415*MoM!M415/100*$A415</f>
        <v>0.106141464</v>
      </c>
      <c r="J415" s="326">
        <f>I415*MoM!N415/100*$A415</f>
        <v>0.1071391937616</v>
      </c>
      <c r="K415" s="326">
        <f>J415*MoM!O415/100*$A415</f>
        <v>0.10783559852105042</v>
      </c>
      <c r="L415" s="326">
        <f>K415*MoM!P415/100*$A415</f>
        <v>0.10814832175676146</v>
      </c>
      <c r="M415" s="326">
        <f>L415*MoM!Q415/100*$A415</f>
        <v>0.10841869256115336</v>
      </c>
      <c r="N415" s="326">
        <f>M415*MoM!R415/100*$A415</f>
        <v>0.1088740510699102</v>
      </c>
      <c r="O415" s="326">
        <f>N415*MoM!S415/100*$A415</f>
        <v>0.10945108354058072</v>
      </c>
      <c r="P415" s="326">
        <f>O415*MoM!T415/100*$A415</f>
        <v>0.11066599056788118</v>
      </c>
      <c r="Q415" s="326">
        <f>P415*MoM!U415/100*$A415</f>
        <v>0.11187224986507109</v>
      </c>
      <c r="R415" s="326">
        <f>Q415*MoM!V415/100*$A415</f>
        <v>0.11266654283911309</v>
      </c>
      <c r="S415" s="327">
        <f>IF($A415=1,INDEX('2024'!$B:$B,MATCH(Веса!D415,'2024'!$A:$A,0)),0)</f>
        <v>0.11</v>
      </c>
      <c r="T415" s="326">
        <f>S415*MoM!X415/100*$A415</f>
        <v>0.11229900000000001</v>
      </c>
      <c r="U415" s="326">
        <f>T415*MoM!Y415/100*$A415</f>
        <v>0.11326477140000002</v>
      </c>
      <c r="V415" s="326">
        <f>U415*MoM!Z415/100*$A415</f>
        <v>0.11430680729688002</v>
      </c>
      <c r="W415" s="326">
        <f>V415*MoM!AA415/100*$A415</f>
        <v>0.11524412311671442</v>
      </c>
      <c r="X415" s="326">
        <f>W415*MoM!AB415/100*$A415</f>
        <v>0.11555528224912955</v>
      </c>
      <c r="Y415" s="326">
        <f>X415*MoM!AC415/100*$A415</f>
        <v>0.11681483482564506</v>
      </c>
      <c r="Z415" s="326">
        <f>Y415*MoM!AD415/100*$A415</f>
        <v>0.11777271647121534</v>
      </c>
      <c r="AA415" s="326">
        <f>Z415*MoM!AE415/100*$A415</f>
        <v>0.11836158005357142</v>
      </c>
      <c r="AB415" s="326">
        <f>AA415*MoM!AF415/100*$A415</f>
        <v>0.11941499811604821</v>
      </c>
      <c r="AC415" s="326">
        <f>AB415*MoM!AG415/100*$A415</f>
        <v>0.1203464351013534</v>
      </c>
      <c r="AD415" s="326">
        <f>AC415*MoM!AH415/100*$A415</f>
        <v>0.12127310265163382</v>
      </c>
      <c r="AE415" s="327">
        <f>IF($A415=1,INDEX('2025'!$C:$C,MATCH(Веса!$E415,'2025'!$B:$B,0)),0)</f>
        <v>0.11700000000000001</v>
      </c>
      <c r="AF415" s="326">
        <f>AE415*MoM!AJ415/100*$A415</f>
        <v>0.11986650000000001</v>
      </c>
      <c r="AG415" s="326">
        <f>AF415*MoM!AK415/100*$A415</f>
        <v>0.12208403025</v>
      </c>
      <c r="AH415" s="326">
        <f>AG415*MoM!AL415/100*$A415</f>
        <v>0.12353683020997501</v>
      </c>
      <c r="AI415" s="326">
        <f>AH415*MoM!AM415/100*$A415</f>
        <v>0.12475984482905375</v>
      </c>
      <c r="AJ415" s="326">
        <f>AI415*MoM!AN415/100*$A415</f>
        <v>0.12563316374285713</v>
      </c>
      <c r="AK415" s="326">
        <f>AJ415*MoM!AO415/100*$A415</f>
        <v>0.12662566573642572</v>
      </c>
      <c r="AL415" s="326">
        <f>AK415*MoM!AP415/100*$A415</f>
        <v>0.12781594699434812</v>
      </c>
      <c r="AM415" s="326">
        <f>AL415*MoM!AQ415/100*$A415</f>
        <v>0.12934973835828031</v>
      </c>
      <c r="AN415" s="326">
        <f>AM415*MoM!AR415/100*$A415</f>
        <v>0.13053975595117648</v>
      </c>
      <c r="AO415" s="326">
        <f>AN415*MoM!AS415/100*$A415</f>
        <v>0.13134910243807377</v>
      </c>
      <c r="AP415" s="326">
        <f>AO415*MoM!AT415/100*$A415</f>
        <v>0.13213719705270222</v>
      </c>
      <c r="AQ415" s="327">
        <f>IF($A415=1,INDEX('2026'!$C:$C, MATCH(Веса!$F415,'2026'!$B:$B,0)),0)</f>
        <v>0.13200000000000001</v>
      </c>
      <c r="AR415" s="326">
        <f>AQ415*MoM!AV415/100*$A415</f>
        <v>0.13465320000000003</v>
      </c>
      <c r="AS415" s="326">
        <f>AR415*MoM!AW415/100*$A415</f>
        <v>0.13653834480000004</v>
      </c>
      <c r="AT415" s="326">
        <f>AS415*MoM!AX415/100*$A415</f>
        <v>0.13924180402704006</v>
      </c>
      <c r="AU415" s="326">
        <f>AT415*MoM!AY415/100*$A415</f>
        <v>0.14166461141711056</v>
      </c>
    </row>
    <row r="416" spans="1:47" ht="31.5" x14ac:dyDescent="0.5">
      <c r="A416" s="326">
        <f>IF(ToSep25!AZ416=0,0,1)</f>
        <v>0</v>
      </c>
      <c r="B416" s="202" t="s">
        <v>420</v>
      </c>
      <c r="C416" s="278" t="s">
        <v>443</v>
      </c>
      <c r="D416" s="278" t="s">
        <v>443</v>
      </c>
      <c r="E416" s="279" t="s">
        <v>420</v>
      </c>
      <c r="F416" s="202" t="s">
        <v>420</v>
      </c>
      <c r="G416" s="327">
        <f>IF($A416=1,INDEX('2023'!$C:$C,MATCH(Веса!$C416,'2023'!$B:$B,0)),0)</f>
        <v>0</v>
      </c>
      <c r="H416" s="326">
        <f>G416*MoM!L416/100*$A416</f>
        <v>0</v>
      </c>
      <c r="I416" s="326">
        <f>H416*MoM!M416/100*$A416</f>
        <v>0</v>
      </c>
      <c r="J416" s="326">
        <f>I416*MoM!N416/100*$A416</f>
        <v>0</v>
      </c>
      <c r="K416" s="326">
        <f>J416*MoM!O416/100*$A416</f>
        <v>0</v>
      </c>
      <c r="L416" s="326">
        <f>K416*MoM!P416/100*$A416</f>
        <v>0</v>
      </c>
      <c r="M416" s="326">
        <f>L416*MoM!Q416/100*$A416</f>
        <v>0</v>
      </c>
      <c r="N416" s="326">
        <f>M416*MoM!R416/100*$A416</f>
        <v>0</v>
      </c>
      <c r="O416" s="326">
        <f>N416*MoM!S416/100*$A416</f>
        <v>0</v>
      </c>
      <c r="P416" s="326">
        <f>O416*MoM!T416/100*$A416</f>
        <v>0</v>
      </c>
      <c r="Q416" s="326">
        <f>P416*MoM!U416/100*$A416</f>
        <v>0</v>
      </c>
      <c r="R416" s="326">
        <f>Q416*MoM!V416/100*$A416</f>
        <v>0</v>
      </c>
      <c r="S416" s="327">
        <f>IF($A416=1,INDEX('2024'!$B:$B,MATCH(Веса!D416,'2024'!$A:$A,0)),0)</f>
        <v>0</v>
      </c>
      <c r="T416" s="326">
        <f>S416*MoM!X416/100*$A416</f>
        <v>0</v>
      </c>
      <c r="U416" s="326">
        <f>T416*MoM!Y416/100*$A416</f>
        <v>0</v>
      </c>
      <c r="V416" s="326">
        <f>U416*MoM!Z416/100*$A416</f>
        <v>0</v>
      </c>
      <c r="W416" s="326">
        <f>V416*MoM!AA416/100*$A416</f>
        <v>0</v>
      </c>
      <c r="X416" s="326">
        <f>W416*MoM!AB416/100*$A416</f>
        <v>0</v>
      </c>
      <c r="Y416" s="326">
        <f>X416*MoM!AC416/100*$A416</f>
        <v>0</v>
      </c>
      <c r="Z416" s="326">
        <f>Y416*MoM!AD416/100*$A416</f>
        <v>0</v>
      </c>
      <c r="AA416" s="326">
        <f>Z416*MoM!AE416/100*$A416</f>
        <v>0</v>
      </c>
      <c r="AB416" s="326">
        <f>AA416*MoM!AF416/100*$A416</f>
        <v>0</v>
      </c>
      <c r="AC416" s="326">
        <f>AB416*MoM!AG416/100*$A416</f>
        <v>0</v>
      </c>
      <c r="AD416" s="326">
        <f>AC416*MoM!AH416/100*$A416</f>
        <v>0</v>
      </c>
      <c r="AE416" s="327">
        <f>IF($A416=1,INDEX('2025'!$C:$C,MATCH(Веса!$E416,'2025'!$B:$B,0)),0)</f>
        <v>0</v>
      </c>
      <c r="AF416" s="326">
        <f>AE416*MoM!AJ416/100*$A416</f>
        <v>0</v>
      </c>
      <c r="AG416" s="326">
        <f>AF416*MoM!AK416/100*$A416</f>
        <v>0</v>
      </c>
      <c r="AH416" s="326">
        <f>AG416*MoM!AL416/100*$A416</f>
        <v>0</v>
      </c>
      <c r="AI416" s="326">
        <f>AH416*MoM!AM416/100*$A416</f>
        <v>0</v>
      </c>
      <c r="AJ416" s="326">
        <f>AI416*MoM!AN416/100*$A416</f>
        <v>0</v>
      </c>
      <c r="AK416" s="326">
        <f>AJ416*MoM!AO416/100*$A416</f>
        <v>0</v>
      </c>
      <c r="AL416" s="326">
        <f>AK416*MoM!AP416/100*$A416</f>
        <v>0</v>
      </c>
      <c r="AM416" s="326">
        <f>AL416*MoM!AQ416/100*$A416</f>
        <v>0</v>
      </c>
      <c r="AN416" s="326">
        <f>AM416*MoM!AR416/100*$A416</f>
        <v>0</v>
      </c>
      <c r="AO416" s="326">
        <f>AN416*MoM!AS416/100*$A416</f>
        <v>0</v>
      </c>
      <c r="AP416" s="326">
        <f>AO416*MoM!AT416/100*$A416</f>
        <v>0</v>
      </c>
      <c r="AQ416" s="327">
        <f>IF($A416=1,INDEX('2026'!$C:$C, MATCH(Веса!$F416,'2026'!$B:$B,0)),0)</f>
        <v>0</v>
      </c>
      <c r="AR416" s="326">
        <f>AQ416*MoM!AV416/100*$A416</f>
        <v>0</v>
      </c>
      <c r="AS416" s="326">
        <f>AR416*MoM!AW416/100*$A416</f>
        <v>0</v>
      </c>
      <c r="AT416" s="326">
        <f>AS416*MoM!AX416/100*$A416</f>
        <v>0</v>
      </c>
      <c r="AU416" s="326">
        <f>AT416*MoM!AY416/100*$A416</f>
        <v>0</v>
      </c>
    </row>
    <row r="417" spans="1:47" ht="31.5" x14ac:dyDescent="0.5">
      <c r="A417" s="326">
        <f>IF(ToSep25!AZ417=0,0,1)</f>
        <v>1</v>
      </c>
      <c r="B417" s="202" t="s">
        <v>421</v>
      </c>
      <c r="C417" s="278" t="s">
        <v>444</v>
      </c>
      <c r="D417" s="278" t="s">
        <v>444</v>
      </c>
      <c r="E417" s="279" t="s">
        <v>421</v>
      </c>
      <c r="F417" s="202" t="s">
        <v>421</v>
      </c>
      <c r="G417" s="327">
        <f>IF($A417=1,INDEX('2023'!$C:$C,MATCH(Веса!$C417,'2023'!$B:$B,0)),0)</f>
        <v>0.13400000000000001</v>
      </c>
      <c r="H417" s="326">
        <f>G417*MoM!L417/100*$A417</f>
        <v>0.13532659999999999</v>
      </c>
      <c r="I417" s="326">
        <f>H417*MoM!M417/100*$A417</f>
        <v>0.13621975555999999</v>
      </c>
      <c r="J417" s="326">
        <f>I417*MoM!N417/100*$A417</f>
        <v>0.13709156199558398</v>
      </c>
      <c r="K417" s="326">
        <f>J417*MoM!O417/100*$A417</f>
        <v>0.13813345786675041</v>
      </c>
      <c r="L417" s="326">
        <f>K417*MoM!P417/100*$A417</f>
        <v>0.13858929827771069</v>
      </c>
      <c r="M417" s="326">
        <f>L417*MoM!Q417/100*$A417</f>
        <v>0.1389634893830605</v>
      </c>
      <c r="N417" s="326">
        <f>M417*MoM!R417/100*$A417</f>
        <v>0.13935258715333307</v>
      </c>
      <c r="O417" s="326">
        <f>N417*MoM!S417/100*$A417</f>
        <v>0.13968703336250107</v>
      </c>
      <c r="P417" s="326">
        <f>O417*MoM!T417/100*$A417</f>
        <v>0.14063690518936608</v>
      </c>
      <c r="Q417" s="326">
        <f>P417*MoM!U417/100*$A417</f>
        <v>0.14169168197828633</v>
      </c>
      <c r="R417" s="326">
        <f>Q417*MoM!V417/100*$A417</f>
        <v>0.14257017040655171</v>
      </c>
      <c r="S417" s="327">
        <f>IF($A417=1,INDEX('2024'!$B:$B,MATCH(Веса!D417,'2024'!$A:$A,0)),0)</f>
        <v>0.13900000000000001</v>
      </c>
      <c r="T417" s="326">
        <f>S417*MoM!X417/100*$A417</f>
        <v>0.14091819999999999</v>
      </c>
      <c r="U417" s="326">
        <f>T417*MoM!Y417/100*$A417</f>
        <v>0.14190462739999998</v>
      </c>
      <c r="V417" s="326">
        <f>U417*MoM!Z417/100*$A417</f>
        <v>0.14357910200332</v>
      </c>
      <c r="W417" s="326">
        <f>V417*MoM!AA417/100*$A417</f>
        <v>0.14698192672079868</v>
      </c>
      <c r="X417" s="326">
        <f>W417*MoM!AB417/100*$A417</f>
        <v>0.14752575984966565</v>
      </c>
      <c r="Y417" s="326">
        <f>X417*MoM!AC417/100*$A417</f>
        <v>0.1487797288083878</v>
      </c>
      <c r="Z417" s="326">
        <f>Y417*MoM!AD417/100*$A417</f>
        <v>0.15022289217782916</v>
      </c>
      <c r="AA417" s="326">
        <f>Z417*MoM!AE417/100*$A417</f>
        <v>0.15077871687888714</v>
      </c>
      <c r="AB417" s="326">
        <f>AA417*MoM!AF417/100*$A417</f>
        <v>0.15207541384404558</v>
      </c>
      <c r="AC417" s="326">
        <f>AB417*MoM!AG417/100*$A417</f>
        <v>0.15271413058219058</v>
      </c>
      <c r="AD417" s="326">
        <f>AC417*MoM!AH417/100*$A417</f>
        <v>0.15309591590864605</v>
      </c>
      <c r="AE417" s="327">
        <f>IF($A417=1,INDEX('2025'!$C:$C,MATCH(Веса!$E417,'2025'!$B:$B,0)),0)</f>
        <v>0.153</v>
      </c>
      <c r="AF417" s="326">
        <f>AE417*MoM!AJ417/100*$A417</f>
        <v>0.15479010000000001</v>
      </c>
      <c r="AG417" s="326">
        <f>AF417*MoM!AK417/100*$A417</f>
        <v>0.15643087506000003</v>
      </c>
      <c r="AH417" s="326">
        <f>AG417*MoM!AL417/100*$A417</f>
        <v>0.15873040892338203</v>
      </c>
      <c r="AI417" s="326">
        <f>AH417*MoM!AM417/100*$A417</f>
        <v>0.15966691833603</v>
      </c>
      <c r="AJ417" s="326">
        <f>AI417*MoM!AN417/100*$A417</f>
        <v>0.16040138616037575</v>
      </c>
      <c r="AK417" s="326">
        <f>AJ417*MoM!AO417/100*$A417</f>
        <v>0.1612675536456418</v>
      </c>
      <c r="AL417" s="326">
        <f>AK417*MoM!AP417/100*$A417</f>
        <v>0.16196100412631809</v>
      </c>
      <c r="AM417" s="326">
        <f>AL417*MoM!AQ417/100*$A417</f>
        <v>0.16422845818408655</v>
      </c>
      <c r="AN417" s="326">
        <f>AM417*MoM!AR417/100*$A417</f>
        <v>0.16513171470409901</v>
      </c>
      <c r="AO417" s="326">
        <f>AN417*MoM!AS417/100*$A417</f>
        <v>0.16712980845201858</v>
      </c>
      <c r="AP417" s="326">
        <f>AO417*MoM!AT417/100*$A417</f>
        <v>0.16794874451343347</v>
      </c>
      <c r="AQ417" s="327">
        <f>IF($A417=1,INDEX('2026'!$C:$C, MATCH(Веса!$F417,'2026'!$B:$B,0)),0)</f>
        <v>0.17100000000000001</v>
      </c>
      <c r="AR417" s="326">
        <f>AQ417*MoM!AV417/100*$A417</f>
        <v>0.17412929999999999</v>
      </c>
      <c r="AS417" s="326">
        <f>AR417*MoM!AW417/100*$A417</f>
        <v>0.17648004554999996</v>
      </c>
      <c r="AT417" s="326">
        <f>AS417*MoM!AX417/100*$A417</f>
        <v>0.18128030278895996</v>
      </c>
      <c r="AU417" s="326">
        <f>AT417*MoM!AY417/100*$A417</f>
        <v>0.18312936187740736</v>
      </c>
    </row>
    <row r="418" spans="1:47" x14ac:dyDescent="0.45">
      <c r="A418" s="326">
        <f>IF(ToSep25!AZ418=0,0,1)</f>
        <v>1</v>
      </c>
      <c r="B418" s="202" t="s">
        <v>422</v>
      </c>
      <c r="C418" s="202" t="s">
        <v>422</v>
      </c>
      <c r="D418" s="202" t="s">
        <v>422</v>
      </c>
      <c r="E418" s="202" t="s">
        <v>422</v>
      </c>
      <c r="F418" s="202" t="s">
        <v>422</v>
      </c>
      <c r="G418" s="327">
        <f>IF($A418=1,INDEX('2023'!$C:$C,MATCH(Веса!$C418,'2023'!$B:$B,0)),0)</f>
        <v>0.224</v>
      </c>
      <c r="H418" s="326">
        <f>G418*MoM!L418/100*$A418</f>
        <v>0.22655360000000002</v>
      </c>
      <c r="I418" s="326">
        <f>H418*MoM!M418/100*$A418</f>
        <v>0.22750512512000004</v>
      </c>
      <c r="J418" s="326">
        <f>I418*MoM!N418/100*$A418</f>
        <v>0.22916591253337604</v>
      </c>
      <c r="K418" s="326">
        <f>J418*MoM!O418/100*$A418</f>
        <v>0.23008257618350958</v>
      </c>
      <c r="L418" s="326">
        <f>K418*MoM!P418/100*$A418</f>
        <v>0.23056574959349493</v>
      </c>
      <c r="M418" s="326">
        <f>L418*MoM!Q418/100*$A418</f>
        <v>0.23114216396747866</v>
      </c>
      <c r="N418" s="326">
        <f>M418*MoM!R418/100*$A418</f>
        <v>0.23174313359379412</v>
      </c>
      <c r="O418" s="326">
        <f>N418*MoM!S418/100*$A418</f>
        <v>0.2327859776949662</v>
      </c>
      <c r="P418" s="326">
        <f>O418*MoM!T418/100*$A418</f>
        <v>0.23564924522061428</v>
      </c>
      <c r="Q418" s="326">
        <f>P418*MoM!U418/100*$A418</f>
        <v>0.23706314069193796</v>
      </c>
      <c r="R418" s="326">
        <f>Q418*MoM!V418/100*$A418</f>
        <v>0.23801139325470572</v>
      </c>
      <c r="S418" s="327">
        <f>IF($A418=1,INDEX('2024'!$B:$B,MATCH(Веса!D418,'2024'!$A:$A,0)),0)</f>
        <v>0.22800000000000001</v>
      </c>
      <c r="T418" s="326">
        <f>S418*MoM!X418/100*$A418</f>
        <v>0.23050799999999999</v>
      </c>
      <c r="U418" s="326">
        <f>T418*MoM!Y418/100*$A418</f>
        <v>0.23184494639999997</v>
      </c>
      <c r="V418" s="326">
        <f>U418*MoM!Z418/100*$A418</f>
        <v>0.23390836642295998</v>
      </c>
      <c r="W418" s="326">
        <f>V418*MoM!AA418/100*$A418</f>
        <v>0.23697256602310077</v>
      </c>
      <c r="X418" s="326">
        <f>W418*MoM!AB418/100*$A418</f>
        <v>0.23763608920796547</v>
      </c>
      <c r="Y418" s="326">
        <f>X418*MoM!AC418/100*$A418</f>
        <v>0.23929954183242125</v>
      </c>
      <c r="Z418" s="326">
        <f>Y418*MoM!AD418/100*$A418</f>
        <v>0.24107035844198116</v>
      </c>
      <c r="AA418" s="326">
        <f>Z418*MoM!AE418/100*$A418</f>
        <v>0.24367391831315455</v>
      </c>
      <c r="AB418" s="326">
        <f>AA418*MoM!AF418/100*$A418</f>
        <v>0.24601318792896079</v>
      </c>
      <c r="AC418" s="326">
        <f>AB418*MoM!AG418/100*$A418</f>
        <v>0.24795669211359961</v>
      </c>
      <c r="AD418" s="326">
        <f>AC418*MoM!AH418/100*$A418</f>
        <v>0.24884933620520858</v>
      </c>
      <c r="AE418" s="327">
        <f>IF($A418=1,INDEX('2025'!$C:$C,MATCH(Веса!$E418,'2025'!$B:$B,0)),0)</f>
        <v>0.23899999999999999</v>
      </c>
      <c r="AF418" s="326">
        <f>AE418*MoM!AJ418/100*$A418</f>
        <v>0.2431825</v>
      </c>
      <c r="AG418" s="326">
        <f>AF418*MoM!AK418/100*$A418</f>
        <v>0.24678160099999999</v>
      </c>
      <c r="AH418" s="326">
        <f>AG418*MoM!AL418/100*$A418</f>
        <v>0.2518159456604</v>
      </c>
      <c r="AI418" s="326">
        <f>AH418*MoM!AM418/100*$A418</f>
        <v>0.25589536398009849</v>
      </c>
      <c r="AJ418" s="326">
        <f>AI418*MoM!AN418/100*$A418</f>
        <v>0.25694453497241687</v>
      </c>
      <c r="AK418" s="326">
        <f>AJ418*MoM!AO418/100*$A418</f>
        <v>0.25781814639132311</v>
      </c>
      <c r="AL418" s="326">
        <f>AK418*MoM!AP418/100*$A418</f>
        <v>0.25910723712327971</v>
      </c>
      <c r="AM418" s="326">
        <f>AL418*MoM!AQ418/100*$A418</f>
        <v>0.2616983094945125</v>
      </c>
      <c r="AN418" s="326">
        <f>AM418*MoM!AR418/100*$A418</f>
        <v>0.26326849935147956</v>
      </c>
      <c r="AO418" s="326">
        <f>AN418*MoM!AS418/100*$A418</f>
        <v>0.26484811034758843</v>
      </c>
      <c r="AP418" s="326">
        <f>AO418*MoM!AT418/100*$A418</f>
        <v>0.26633125976553496</v>
      </c>
      <c r="AQ418" s="327">
        <f>IF($A418=1,INDEX('2026'!$C:$C, MATCH(Веса!$F418,'2026'!$B:$B,0)),0)</f>
        <v>0.26800000000000002</v>
      </c>
      <c r="AR418" s="326">
        <f>AQ418*MoM!AV418/100*$A418</f>
        <v>0.27252919999999997</v>
      </c>
      <c r="AS418" s="326">
        <f>AR418*MoM!AW418/100*$A418</f>
        <v>0.27609933251999996</v>
      </c>
      <c r="AT418" s="326">
        <f>AS418*MoM!AX418/100*$A418</f>
        <v>0.27952296424324796</v>
      </c>
      <c r="AU418" s="326">
        <f>AT418*MoM!AY418/100*$A418</f>
        <v>0.28243000307137778</v>
      </c>
    </row>
    <row r="419" spans="1:47" x14ac:dyDescent="0.45">
      <c r="A419" s="326">
        <f>IF(ToSep25!AZ419=0,0,1)</f>
        <v>1</v>
      </c>
      <c r="B419" s="202" t="s">
        <v>423</v>
      </c>
      <c r="C419" s="202" t="s">
        <v>423</v>
      </c>
      <c r="D419" s="202" t="s">
        <v>423</v>
      </c>
      <c r="E419" s="202" t="s">
        <v>423</v>
      </c>
      <c r="F419" s="202" t="s">
        <v>423</v>
      </c>
      <c r="G419" s="327">
        <f>IF($A419=1,INDEX('2023'!$C:$C,MATCH(Веса!$C419,'2023'!$B:$B,0)),0)</f>
        <v>6.4000000000000001E-2</v>
      </c>
      <c r="H419" s="326">
        <f>G419*MoM!L419/100*$A419</f>
        <v>6.4863999999999991E-2</v>
      </c>
      <c r="I419" s="326">
        <f>H419*MoM!M419/100*$A419</f>
        <v>6.5259670399999997E-2</v>
      </c>
      <c r="J419" s="326">
        <f>I419*MoM!N419/100*$A419</f>
        <v>6.5618598587199997E-2</v>
      </c>
      <c r="K419" s="326">
        <f>J419*MoM!O419/100*$A419</f>
        <v>6.6182918535049914E-2</v>
      </c>
      <c r="L419" s="326">
        <f>K419*MoM!P419/100*$A419</f>
        <v>6.6421177041776094E-2</v>
      </c>
      <c r="M419" s="326">
        <f>L419*MoM!Q419/100*$A419</f>
        <v>6.6633724808309772E-2</v>
      </c>
      <c r="N419" s="326">
        <f>M419*MoM!R419/100*$A419</f>
        <v>6.6753665512964744E-2</v>
      </c>
      <c r="O419" s="326">
        <f>N419*MoM!S419/100*$A419</f>
        <v>6.6940575776401043E-2</v>
      </c>
      <c r="P419" s="326">
        <f>O419*MoM!T419/100*$A419</f>
        <v>6.731544300074889E-2</v>
      </c>
      <c r="Q419" s="326">
        <f>P419*MoM!U419/100*$A419</f>
        <v>6.7591436317051959E-2</v>
      </c>
      <c r="R419" s="326">
        <f>Q419*MoM!V419/100*$A419</f>
        <v>6.7794210626003104E-2</v>
      </c>
      <c r="S419" s="327">
        <f>IF($A419=1,INDEX('2024'!$B:$B,MATCH(Веса!D419,'2024'!$A:$A,0)),0)</f>
        <v>6.9000000000000006E-2</v>
      </c>
      <c r="T419" s="326">
        <f>S419*MoM!X419/100*$A419</f>
        <v>7.0455900000000002E-2</v>
      </c>
      <c r="U419" s="326">
        <f>T419*MoM!Y419/100*$A419</f>
        <v>7.0864544220000006E-2</v>
      </c>
      <c r="V419" s="326">
        <f>U419*MoM!Z419/100*$A419</f>
        <v>7.1275558576475995E-2</v>
      </c>
      <c r="W419" s="326">
        <f>V419*MoM!AA419/100*$A419</f>
        <v>7.2330436843407842E-2</v>
      </c>
      <c r="X419" s="326">
        <f>W419*MoM!AB419/100*$A419</f>
        <v>7.2504029891832009E-2</v>
      </c>
      <c r="Y419" s="326">
        <f>X419*MoM!AC419/100*$A419</f>
        <v>7.3004307698085649E-2</v>
      </c>
      <c r="Z419" s="326">
        <f>Y419*MoM!AD419/100*$A419</f>
        <v>7.3486136128893015E-2</v>
      </c>
      <c r="AA419" s="326">
        <f>Z419*MoM!AE419/100*$A419</f>
        <v>7.4250391944633509E-2</v>
      </c>
      <c r="AB419" s="326">
        <f>AA419*MoM!AF419/100*$A419</f>
        <v>7.4658769100328995E-2</v>
      </c>
      <c r="AC419" s="326">
        <f>AB419*MoM!AG419/100*$A419</f>
        <v>7.6017558697954971E-2</v>
      </c>
      <c r="AD419" s="326">
        <f>AC419*MoM!AH419/100*$A419</f>
        <v>7.6443257026663519E-2</v>
      </c>
      <c r="AE419" s="327">
        <f>IF($A419=1,INDEX('2025'!$C:$C,MATCH(Веса!$E419,'2025'!$B:$B,0)),0)</f>
        <v>7.2999999999999995E-2</v>
      </c>
      <c r="AF419" s="326">
        <f>AE419*MoM!AJ419/100*$A419</f>
        <v>7.4686299999999997E-2</v>
      </c>
      <c r="AG419" s="326">
        <f>AF419*MoM!AK419/100*$A419</f>
        <v>7.5978372990000001E-2</v>
      </c>
      <c r="AH419" s="326">
        <f>AG419*MoM!AL419/100*$A419</f>
        <v>7.6548210787424992E-2</v>
      </c>
      <c r="AI419" s="326">
        <f>AH419*MoM!AM419/100*$A419</f>
        <v>7.7214180221275588E-2</v>
      </c>
      <c r="AJ419" s="326">
        <f>AI419*MoM!AN419/100*$A419</f>
        <v>7.7816450827001532E-2</v>
      </c>
      <c r="AK419" s="326">
        <f>AJ419*MoM!AO419/100*$A419</f>
        <v>7.8322257757377042E-2</v>
      </c>
      <c r="AL419" s="326">
        <f>AK419*MoM!AP419/100*$A419</f>
        <v>7.8659043465733769E-2</v>
      </c>
      <c r="AM419" s="326">
        <f>AL419*MoM!AQ419/100*$A419</f>
        <v>7.8918618309170685E-2</v>
      </c>
      <c r="AN419" s="326">
        <f>AM419*MoM!AR419/100*$A419</f>
        <v>7.9534183531982217E-2</v>
      </c>
      <c r="AO419" s="326">
        <f>AN419*MoM!AS419/100*$A419</f>
        <v>7.9868227102816547E-2</v>
      </c>
      <c r="AP419" s="326">
        <f>AO419*MoM!AT419/100*$A419</f>
        <v>8.0363410110854017E-2</v>
      </c>
      <c r="AQ419" s="327">
        <f>IF($A419=1,INDEX('2026'!$C:$C, MATCH(Веса!$F419,'2026'!$B:$B,0)),0)</f>
        <v>7.1999999999999995E-2</v>
      </c>
      <c r="AR419" s="326">
        <f>AQ419*MoM!AV419/100*$A419</f>
        <v>7.3778399999999994E-2</v>
      </c>
      <c r="AS419" s="326">
        <f>AR419*MoM!AW419/100*$A419</f>
        <v>7.465636296E-2</v>
      </c>
      <c r="AT419" s="326">
        <f>AS419*MoM!AX419/100*$A419</f>
        <v>7.5783674040695997E-2</v>
      </c>
      <c r="AU419" s="326">
        <f>AT419*MoM!AY419/100*$A419</f>
        <v>7.6117122206475055E-2</v>
      </c>
    </row>
    <row r="420" spans="1:47" x14ac:dyDescent="0.45">
      <c r="A420" s="326">
        <f>IF(ToSep25!AZ420=0,0,1)</f>
        <v>1</v>
      </c>
      <c r="B420" s="219" t="s">
        <v>424</v>
      </c>
      <c r="C420" s="219" t="s">
        <v>424</v>
      </c>
      <c r="D420" s="219" t="s">
        <v>424</v>
      </c>
      <c r="E420" s="219" t="s">
        <v>424</v>
      </c>
      <c r="F420" s="219" t="s">
        <v>424</v>
      </c>
      <c r="G420" s="327">
        <f>IF($A420=1,INDEX('2023'!$C:$C,MATCH(Веса!$C420,'2023'!$B:$B,0)),0)</f>
        <v>4.5999999999999999E-2</v>
      </c>
      <c r="H420" s="326">
        <f>G420*MoM!L420/100*$A420</f>
        <v>4.6022999999999994E-2</v>
      </c>
      <c r="I420" s="326">
        <f>H420*MoM!M420/100*$A420</f>
        <v>4.6589082899999995E-2</v>
      </c>
      <c r="J420" s="326">
        <f>I420*MoM!N420/100*$A420</f>
        <v>4.6924524296879995E-2</v>
      </c>
      <c r="K420" s="326">
        <f>J420*MoM!O420/100*$A420</f>
        <v>4.8013173260567615E-2</v>
      </c>
      <c r="L420" s="326">
        <f>K420*MoM!P420/100*$A420</f>
        <v>4.852691421445568E-2</v>
      </c>
      <c r="M420" s="326">
        <f>L420*MoM!Q420/100*$A420</f>
        <v>4.8648231499991826E-2</v>
      </c>
      <c r="N420" s="326">
        <f>M420*MoM!R420/100*$A420</f>
        <v>4.9645520245741662E-2</v>
      </c>
      <c r="O420" s="326">
        <f>N420*MoM!S420/100*$A420</f>
        <v>4.9804385910528035E-2</v>
      </c>
      <c r="P420" s="326">
        <f>O420*MoM!T420/100*$A420</f>
        <v>4.9933877313895411E-2</v>
      </c>
      <c r="Q420" s="326">
        <f>P420*MoM!U420/100*$A420</f>
        <v>5.0543070617124937E-2</v>
      </c>
      <c r="R420" s="326">
        <f>Q420*MoM!V420/100*$A420</f>
        <v>5.0623939530112336E-2</v>
      </c>
      <c r="S420" s="327">
        <f>IF($A420=1,INDEX('2024'!$B:$B,MATCH(Веса!D420,'2024'!$A:$A,0)),0)</f>
        <v>4.7E-2</v>
      </c>
      <c r="T420" s="326">
        <f>S420*MoM!X420/100*$A420</f>
        <v>4.7155099999999998E-2</v>
      </c>
      <c r="U420" s="326">
        <f>T420*MoM!Y420/100*$A420</f>
        <v>4.7131522449999998E-2</v>
      </c>
      <c r="V420" s="326">
        <f>U420*MoM!Z420/100*$A420</f>
        <v>4.8144850182674996E-2</v>
      </c>
      <c r="W420" s="326">
        <f>V420*MoM!AA420/100*$A420</f>
        <v>4.8322986128350898E-2</v>
      </c>
      <c r="X420" s="326">
        <f>W420*MoM!AB420/100*$A420</f>
        <v>4.9323271941207752E-2</v>
      </c>
      <c r="Y420" s="326">
        <f>X420*MoM!AC420/100*$A420</f>
        <v>5.0664864938008598E-2</v>
      </c>
      <c r="Z420" s="326">
        <f>Y420*MoM!AD420/100*$A420</f>
        <v>5.1434970885066329E-2</v>
      </c>
      <c r="AA420" s="326">
        <f>Z420*MoM!AE420/100*$A420</f>
        <v>5.290086755529072E-2</v>
      </c>
      <c r="AB420" s="326">
        <f>AA420*MoM!AF420/100*$A420</f>
        <v>5.2689264085069555E-2</v>
      </c>
      <c r="AC420" s="326">
        <f>AB420*MoM!AG420/100*$A420</f>
        <v>5.2884214362184316E-2</v>
      </c>
      <c r="AD420" s="326">
        <f>AC420*MoM!AH420/100*$A420</f>
        <v>5.3185654384048764E-2</v>
      </c>
      <c r="AE420" s="327">
        <f>IF($A420=1,INDEX('2025'!$C:$C,MATCH(Веса!$E420,'2025'!$B:$B,0)),0)</f>
        <v>3.7999999999999999E-2</v>
      </c>
      <c r="AF420" s="326">
        <f>AE420*MoM!AJ420/100*$A420</f>
        <v>3.8953800000000004E-2</v>
      </c>
      <c r="AG420" s="326">
        <f>AF420*MoM!AK420/100*$A420</f>
        <v>3.898106766E-2</v>
      </c>
      <c r="AH420" s="326">
        <f>AG420*MoM!AL420/100*$A420</f>
        <v>3.9491719646345999E-2</v>
      </c>
      <c r="AI420" s="326">
        <f>AH420*MoM!AM420/100*$A420</f>
        <v>4.0048552893359471E-2</v>
      </c>
      <c r="AJ420" s="326">
        <f>AI420*MoM!AN420/100*$A420</f>
        <v>4.017270340732889E-2</v>
      </c>
      <c r="AK420" s="326">
        <f>AJ420*MoM!AO420/100*$A420</f>
        <v>4.0365532383684073E-2</v>
      </c>
      <c r="AL420" s="326">
        <f>AK420*MoM!AP420/100*$A420</f>
        <v>4.0966978816200969E-2</v>
      </c>
      <c r="AM420" s="326">
        <f>AL420*MoM!AQ420/100*$A420</f>
        <v>4.1196393897571702E-2</v>
      </c>
      <c r="AN420" s="326">
        <f>AM420*MoM!AR420/100*$A420</f>
        <v>4.1406495506449321E-2</v>
      </c>
      <c r="AO420" s="326">
        <f>AN420*MoM!AS420/100*$A420</f>
        <v>4.1530714992968669E-2</v>
      </c>
      <c r="AP420" s="326">
        <f>AO420*MoM!AT420/100*$A420</f>
        <v>4.1331367561002412E-2</v>
      </c>
      <c r="AQ420" s="327">
        <f>IF($A420=1,INDEX('2026'!$C:$C, MATCH(Веса!$F420,'2026'!$B:$B,0)),0)</f>
        <v>3.2000000000000001E-2</v>
      </c>
      <c r="AR420" s="326">
        <f>AQ420*MoM!AV420/100*$A420</f>
        <v>3.3536000000000003E-2</v>
      </c>
      <c r="AS420" s="326">
        <f>AR420*MoM!AW420/100*$A420</f>
        <v>3.5353651200000002E-2</v>
      </c>
      <c r="AT420" s="326">
        <f>AS420*MoM!AX420/100*$A420</f>
        <v>3.5629409679360007E-2</v>
      </c>
      <c r="AU420" s="326">
        <f>AT420*MoM!AY420/100*$A420</f>
        <v>3.5839623196468232E-2</v>
      </c>
    </row>
    <row r="421" spans="1:47" x14ac:dyDescent="0.45">
      <c r="A421" s="326">
        <f>IF(ToSep25!AZ421=0,0,1)</f>
        <v>1</v>
      </c>
      <c r="B421" s="202" t="s">
        <v>425</v>
      </c>
      <c r="C421" s="202" t="s">
        <v>425</v>
      </c>
      <c r="D421" s="202" t="s">
        <v>425</v>
      </c>
      <c r="E421" s="202" t="s">
        <v>425</v>
      </c>
      <c r="F421" s="202" t="s">
        <v>425</v>
      </c>
      <c r="G421" s="327">
        <f>IF($A421=1,INDEX('2023'!$C:$C,MATCH(Веса!$C421,'2023'!$B:$B,0)),0)</f>
        <v>4.3999999999999997E-2</v>
      </c>
      <c r="H421" s="326">
        <f>G421*MoM!L421/100*$A421</f>
        <v>4.4897600000000003E-2</v>
      </c>
      <c r="I421" s="326">
        <f>H421*MoM!M421/100*$A421</f>
        <v>4.5391473600000003E-2</v>
      </c>
      <c r="J421" s="326">
        <f>I421*MoM!N421/100*$A421</f>
        <v>4.6054189114559996E-2</v>
      </c>
      <c r="K421" s="326">
        <f>J421*MoM!O421/100*$A421</f>
        <v>4.6459465978768127E-2</v>
      </c>
      <c r="L421" s="326">
        <f>K421*MoM!P421/100*$A421</f>
        <v>4.6831141706598273E-2</v>
      </c>
      <c r="M421" s="326">
        <f>L421*MoM!Q421/100*$A421</f>
        <v>4.7107445442667206E-2</v>
      </c>
      <c r="N421" s="326">
        <f>M421*MoM!R421/100*$A421</f>
        <v>4.7526701707106947E-2</v>
      </c>
      <c r="O421" s="326">
        <f>N421*MoM!S421/100*$A421</f>
        <v>4.7726313854276795E-2</v>
      </c>
      <c r="P421" s="326">
        <f>O421*MoM!T421/100*$A421</f>
        <v>4.8031762262944165E-2</v>
      </c>
      <c r="Q421" s="326">
        <f>P421*MoM!U421/100*$A421</f>
        <v>4.8478457651989555E-2</v>
      </c>
      <c r="R421" s="326">
        <f>Q421*MoM!V421/100*$A421</f>
        <v>4.9006872840396246E-2</v>
      </c>
      <c r="S421" s="327">
        <f>IF($A421=1,INDEX('2024'!$B:$B,MATCH(Веса!D421,'2024'!$A:$A,0)),0)</f>
        <v>4.4999999999999998E-2</v>
      </c>
      <c r="T421" s="326">
        <f>S421*MoM!X421/100*$A421</f>
        <v>4.5872999999999997E-2</v>
      </c>
      <c r="U421" s="326">
        <f>T421*MoM!Y421/100*$A421</f>
        <v>4.6698714000000002E-2</v>
      </c>
      <c r="V421" s="326">
        <f>U421*MoM!Z421/100*$A421</f>
        <v>4.7628018408600002E-2</v>
      </c>
      <c r="W421" s="326">
        <f>V421*MoM!AA421/100*$A421</f>
        <v>4.818050342213976E-2</v>
      </c>
      <c r="X421" s="326">
        <f>W421*MoM!AB421/100*$A421</f>
        <v>4.8373225435828324E-2</v>
      </c>
      <c r="Y421" s="326">
        <f>X421*MoM!AC421/100*$A421</f>
        <v>4.9026263979212004E-2</v>
      </c>
      <c r="Z421" s="326">
        <f>Y421*MoM!AD421/100*$A421</f>
        <v>4.9423376717443623E-2</v>
      </c>
      <c r="AA421" s="326">
        <f>Z421*MoM!AE421/100*$A421</f>
        <v>4.9833590744198401E-2</v>
      </c>
      <c r="AB421" s="326">
        <f>AA421*MoM!AF421/100*$A421</f>
        <v>5.052627765554276E-2</v>
      </c>
      <c r="AC421" s="326">
        <f>AB421*MoM!AG421/100*$A421</f>
        <v>5.1274066564844796E-2</v>
      </c>
      <c r="AD421" s="326">
        <f>AC421*MoM!AH421/100*$A421</f>
        <v>5.1889355363622928E-2</v>
      </c>
      <c r="AE421" s="327">
        <f>IF($A421=1,INDEX('2025'!$C:$C,MATCH(Веса!$E421,'2025'!$B:$B,0)),0)</f>
        <v>5.1999999999999998E-2</v>
      </c>
      <c r="AF421" s="326">
        <f>AE421*MoM!AJ421/100*$A421</f>
        <v>5.3154399999999997E-2</v>
      </c>
      <c r="AG421" s="326">
        <f>AF421*MoM!AK421/100*$A421</f>
        <v>5.4780924639999992E-2</v>
      </c>
      <c r="AH421" s="326">
        <f>AG421*MoM!AL421/100*$A421</f>
        <v>5.5662897526703989E-2</v>
      </c>
      <c r="AI421" s="326">
        <f>AH421*MoM!AM421/100*$A421</f>
        <v>5.6458876961335856E-2</v>
      </c>
      <c r="AJ421" s="326">
        <f>AI421*MoM!AN421/100*$A421</f>
        <v>5.6955715078595606E-2</v>
      </c>
      <c r="AK421" s="326">
        <f>AJ421*MoM!AO421/100*$A421</f>
        <v>5.7434143085255816E-2</v>
      </c>
      <c r="AL421" s="326">
        <f>AK421*MoM!AP421/100*$A421</f>
        <v>5.8456470832173368E-2</v>
      </c>
      <c r="AM421" s="326">
        <f>AL421*MoM!AQ421/100*$A421</f>
        <v>5.9298244012156658E-2</v>
      </c>
      <c r="AN421" s="326">
        <f>AM421*MoM!AR421/100*$A421</f>
        <v>6.0217366794345084E-2</v>
      </c>
      <c r="AO421" s="326">
        <f>AN421*MoM!AS421/100*$A421</f>
        <v>6.149999670706463E-2</v>
      </c>
      <c r="AP421" s="326">
        <f>AO421*MoM!AT421/100*$A421</f>
        <v>6.2035046678416091E-2</v>
      </c>
      <c r="AQ421" s="327">
        <f>IF($A421=1,INDEX('2026'!$C:$C, MATCH(Веса!$F421,'2026'!$B:$B,0)),0)</f>
        <v>6.3E-2</v>
      </c>
      <c r="AR421" s="326">
        <f>AQ421*MoM!AV421/100*$A421</f>
        <v>6.5992499999999996E-2</v>
      </c>
      <c r="AS421" s="326">
        <f>AR421*MoM!AW421/100*$A421</f>
        <v>6.7543323749999995E-2</v>
      </c>
      <c r="AT421" s="326">
        <f>AS421*MoM!AX421/100*$A421</f>
        <v>6.8988750878249988E-2</v>
      </c>
      <c r="AU421" s="326">
        <f>AT421*MoM!AY421/100*$A421</f>
        <v>7.0030481016511562E-2</v>
      </c>
    </row>
    <row r="422" spans="1:47" x14ac:dyDescent="0.45">
      <c r="A422" s="326">
        <f>IF(ToSep25!AZ422=0,0,1)</f>
        <v>1</v>
      </c>
      <c r="B422" s="202" t="s">
        <v>426</v>
      </c>
      <c r="C422" s="202" t="s">
        <v>426</v>
      </c>
      <c r="D422" s="202" t="s">
        <v>426</v>
      </c>
      <c r="E422" s="202" t="s">
        <v>426</v>
      </c>
      <c r="F422" s="202" t="s">
        <v>426</v>
      </c>
      <c r="G422" s="327">
        <f>IF($A422=1,INDEX('2023'!$C:$C,MATCH(Веса!$C422,'2023'!$B:$B,0)),0)</f>
        <v>3.2000000000000001E-2</v>
      </c>
      <c r="H422" s="326">
        <f>G422*MoM!L422/100*$A422</f>
        <v>3.2857600000000001E-2</v>
      </c>
      <c r="I422" s="326">
        <f>H422*MoM!M422/100*$A422</f>
        <v>3.3251891200000001E-2</v>
      </c>
      <c r="J422" s="326">
        <f>I422*MoM!N422/100*$A422</f>
        <v>3.3950180915199996E-2</v>
      </c>
      <c r="K422" s="326">
        <f>J422*MoM!O422/100*$A422</f>
        <v>3.4384743230914554E-2</v>
      </c>
      <c r="L422" s="326">
        <f>K422*MoM!P422/100*$A422</f>
        <v>3.4621997959207861E-2</v>
      </c>
      <c r="M422" s="326">
        <f>L422*MoM!Q422/100*$A422</f>
        <v>3.4878200744105997E-2</v>
      </c>
      <c r="N422" s="326">
        <f>M422*MoM!R422/100*$A422</f>
        <v>3.5056079567900938E-2</v>
      </c>
      <c r="O422" s="326">
        <f>N422*MoM!S422/100*$A422</f>
        <v>3.5238371181654023E-2</v>
      </c>
      <c r="P422" s="326">
        <f>O422*MoM!T422/100*$A422</f>
        <v>3.5590754893470564E-2</v>
      </c>
      <c r="Q422" s="326">
        <f>P422*MoM!U422/100*$A422</f>
        <v>3.5950221517894614E-2</v>
      </c>
      <c r="R422" s="326">
        <f>Q422*MoM!V422/100*$A422</f>
        <v>3.6564970305850611E-2</v>
      </c>
      <c r="S422" s="327">
        <f>IF($A422=1,INDEX('2024'!$B:$B,MATCH(Веса!D422,'2024'!$A:$A,0)),0)</f>
        <v>3.1E-2</v>
      </c>
      <c r="T422" s="326">
        <f>S422*MoM!X422/100*$A422</f>
        <v>3.1421600000000001E-2</v>
      </c>
      <c r="U422" s="326">
        <f>T422*MoM!Y422/100*$A422</f>
        <v>3.1698110080000001E-2</v>
      </c>
      <c r="V422" s="326">
        <f>U422*MoM!Z422/100*$A422</f>
        <v>3.1961204393664004E-2</v>
      </c>
      <c r="W422" s="326">
        <f>V422*MoM!AA422/100*$A422</f>
        <v>3.2315973762433677E-2</v>
      </c>
      <c r="X422" s="326">
        <f>W422*MoM!AB422/100*$A422</f>
        <v>3.265205988956299E-2</v>
      </c>
      <c r="Y422" s="326">
        <f>X422*MoM!AC422/100*$A422</f>
        <v>3.3357344383177549E-2</v>
      </c>
      <c r="Z422" s="326">
        <f>Y422*MoM!AD422/100*$A422</f>
        <v>3.3637546075996241E-2</v>
      </c>
      <c r="AA422" s="326">
        <f>Z422*MoM!AE422/100*$A422</f>
        <v>3.3809097560983825E-2</v>
      </c>
      <c r="AB422" s="326">
        <f>AA422*MoM!AF422/100*$A422</f>
        <v>3.3991666687813143E-2</v>
      </c>
      <c r="AC422" s="326">
        <f>AB422*MoM!AG422/100*$A422</f>
        <v>3.4195616687940023E-2</v>
      </c>
      <c r="AD422" s="326">
        <f>AC422*MoM!AH422/100*$A422</f>
        <v>3.4287944852997458E-2</v>
      </c>
      <c r="AE422" s="327">
        <f>IF($A422=1,INDEX('2025'!$C:$C,MATCH(Веса!$E422,'2025'!$B:$B,0)),0)</f>
        <v>3.1E-2</v>
      </c>
      <c r="AF422" s="326">
        <f>AE422*MoM!AJ422/100*$A422</f>
        <v>3.1437100000000003E-2</v>
      </c>
      <c r="AG422" s="326">
        <f>AF422*MoM!AK422/100*$A422</f>
        <v>3.1808057780000003E-2</v>
      </c>
      <c r="AH422" s="326">
        <f>AG422*MoM!AL422/100*$A422</f>
        <v>3.2017990961347997E-2</v>
      </c>
      <c r="AI422" s="326">
        <f>AH422*MoM!AM422/100*$A422</f>
        <v>3.2382996058307363E-2</v>
      </c>
      <c r="AJ422" s="326">
        <f>AI422*MoM!AN422/100*$A422</f>
        <v>3.2852549501152822E-2</v>
      </c>
      <c r="AK422" s="326">
        <f>AJ422*MoM!AO422/100*$A422</f>
        <v>3.3457036411974034E-2</v>
      </c>
      <c r="AL422" s="326">
        <f>AK422*MoM!AP422/100*$A422</f>
        <v>3.4346993580532545E-2</v>
      </c>
      <c r="AM422" s="326">
        <f>AL422*MoM!AQ422/100*$A422</f>
        <v>3.5586920048789772E-2</v>
      </c>
      <c r="AN422" s="326">
        <f>AM422*MoM!AR422/100*$A422</f>
        <v>3.6280864989741174E-2</v>
      </c>
      <c r="AO422" s="326">
        <f>AN422*MoM!AS422/100*$A422</f>
        <v>3.7060903587020612E-2</v>
      </c>
      <c r="AP422" s="326">
        <f>AO422*MoM!AT422/100*$A422</f>
        <v>3.7435218713249521E-2</v>
      </c>
      <c r="AQ422" s="327">
        <f>IF($A422=1,INDEX('2026'!$C:$C, MATCH(Веса!$F422,'2026'!$B:$B,0)),0)</f>
        <v>3.5999999999999997E-2</v>
      </c>
      <c r="AR422" s="326">
        <f>AQ422*MoM!AV422/100*$A422</f>
        <v>3.6874799999999999E-2</v>
      </c>
      <c r="AS422" s="326">
        <f>AR422*MoM!AW422/100*$A422</f>
        <v>3.7346797440000003E-2</v>
      </c>
      <c r="AT422" s="326">
        <f>AS422*MoM!AX422/100*$A422</f>
        <v>3.7843509845952E-2</v>
      </c>
      <c r="AU422" s="326">
        <f>AT422*MoM!AY422/100*$A422</f>
        <v>3.819167013653476E-2</v>
      </c>
    </row>
    <row r="423" spans="1:47" ht="26.25" x14ac:dyDescent="0.45">
      <c r="A423" s="326">
        <f>IF(ToSep25!AZ423=0,0,1)</f>
        <v>1</v>
      </c>
      <c r="B423" s="202" t="s">
        <v>427</v>
      </c>
      <c r="C423" s="202" t="s">
        <v>427</v>
      </c>
      <c r="D423" s="202" t="s">
        <v>427</v>
      </c>
      <c r="E423" s="202" t="s">
        <v>427</v>
      </c>
      <c r="F423" s="202" t="s">
        <v>427</v>
      </c>
      <c r="G423" s="327">
        <f>IF($A423=1,INDEX('2023'!$C:$C,MATCH(Веса!$C423,'2023'!$B:$B,0)),0)</f>
        <v>0.03</v>
      </c>
      <c r="H423" s="326">
        <f>G423*MoM!L423/100*$A423</f>
        <v>3.1301999999999996E-2</v>
      </c>
      <c r="I423" s="326">
        <f>H423*MoM!M423/100*$A423</f>
        <v>3.1399036199999994E-2</v>
      </c>
      <c r="J423" s="326">
        <f>I423*MoM!N423/100*$A423</f>
        <v>3.139589629637999E-2</v>
      </c>
      <c r="K423" s="326">
        <f>J423*MoM!O423/100*$A423</f>
        <v>3.1402175475639262E-2</v>
      </c>
      <c r="L423" s="326">
        <f>K423*MoM!P423/100*$A423</f>
        <v>3.1402175475639262E-2</v>
      </c>
      <c r="M423" s="326">
        <f>L423*MoM!Q423/100*$A423</f>
        <v>3.1402175475639262E-2</v>
      </c>
      <c r="N423" s="326">
        <f>M423*MoM!R423/100*$A423</f>
        <v>3.1402175475639262E-2</v>
      </c>
      <c r="O423" s="326">
        <f>N423*MoM!S423/100*$A423</f>
        <v>3.1402175475639262E-2</v>
      </c>
      <c r="P423" s="326">
        <f>O423*MoM!T423/100*$A423</f>
        <v>3.1408455910734386E-2</v>
      </c>
      <c r="Q423" s="326">
        <f>P423*MoM!U423/100*$A423</f>
        <v>3.1801061609618569E-2</v>
      </c>
      <c r="R423" s="326">
        <f>Q423*MoM!V423/100*$A423</f>
        <v>3.1712018637111636E-2</v>
      </c>
      <c r="S423" s="327">
        <f>IF($A423=1,INDEX('2024'!$B:$B,MATCH(Веса!D423,'2024'!$A:$A,0)),0)</f>
        <v>3.2000000000000001E-2</v>
      </c>
      <c r="T423" s="326">
        <f>S423*MoM!X423/100*$A423</f>
        <v>3.2118399999999998E-2</v>
      </c>
      <c r="U423" s="326">
        <f>T423*MoM!Y423/100*$A423</f>
        <v>3.224366176E-2</v>
      </c>
      <c r="V423" s="326">
        <f>U423*MoM!Z423/100*$A423</f>
        <v>3.2253334858528E-2</v>
      </c>
      <c r="W423" s="326">
        <f>V423*MoM!AA423/100*$A423</f>
        <v>3.2253334858528E-2</v>
      </c>
      <c r="X423" s="326">
        <f>W423*MoM!AB423/100*$A423</f>
        <v>3.2253334858528E-2</v>
      </c>
      <c r="Y423" s="326">
        <f>X423*MoM!AC423/100*$A423</f>
        <v>3.2253334858528E-2</v>
      </c>
      <c r="Z423" s="326">
        <f>Y423*MoM!AD423/100*$A423</f>
        <v>3.2253334858528E-2</v>
      </c>
      <c r="AA423" s="326">
        <f>Z423*MoM!AE423/100*$A423</f>
        <v>3.2253334858528E-2</v>
      </c>
      <c r="AB423" s="326">
        <f>AA423*MoM!AF423/100*$A423</f>
        <v>3.2263010858985558E-2</v>
      </c>
      <c r="AC423" s="326">
        <f>AB423*MoM!AG423/100*$A423</f>
        <v>3.2263010858985558E-2</v>
      </c>
      <c r="AD423" s="326">
        <f>AC423*MoM!AH423/100*$A423</f>
        <v>3.2263010858985558E-2</v>
      </c>
      <c r="AE423" s="327">
        <f>IF($A423=1,INDEX('2025'!$C:$C,MATCH(Веса!$E423,'2025'!$B:$B,0)),0)</f>
        <v>2.9000000000000001E-2</v>
      </c>
      <c r="AF423" s="326">
        <f>AE423*MoM!AJ423/100*$A423</f>
        <v>3.8352500000000005E-2</v>
      </c>
      <c r="AG423" s="326">
        <f>AF423*MoM!AK423/100*$A423</f>
        <v>3.8544262500000002E-2</v>
      </c>
      <c r="AH423" s="326">
        <f>AG423*MoM!AL423/100*$A423</f>
        <v>3.8544262500000002E-2</v>
      </c>
      <c r="AI423" s="326">
        <f>AH423*MoM!AM423/100*$A423</f>
        <v>3.8548116926250001E-2</v>
      </c>
      <c r="AJ423" s="326">
        <f>AI423*MoM!AN423/100*$A423</f>
        <v>3.8578955419790999E-2</v>
      </c>
      <c r="AK423" s="326">
        <f>AJ423*MoM!AO423/100*$A423</f>
        <v>3.8578955419790999E-2</v>
      </c>
      <c r="AL423" s="326">
        <f>AK423*MoM!AP423/100*$A423</f>
        <v>3.8578955419790999E-2</v>
      </c>
      <c r="AM423" s="326">
        <f>AL423*MoM!AQ423/100*$A423</f>
        <v>3.8578955419790999E-2</v>
      </c>
      <c r="AN423" s="326">
        <f>AM423*MoM!AR423/100*$A423</f>
        <v>3.8578955419790999E-2</v>
      </c>
      <c r="AO423" s="326">
        <f>AN423*MoM!AS423/100*$A423</f>
        <v>3.8578955419790999E-2</v>
      </c>
      <c r="AP423" s="326">
        <f>AO423*MoM!AT423/100*$A423</f>
        <v>3.8578955419790999E-2</v>
      </c>
      <c r="AQ423" s="327">
        <f>IF($A423=1,INDEX('2026'!$C:$C, MATCH(Веса!$F423,'2026'!$B:$B,0)),0)</f>
        <v>2.8000000000000001E-2</v>
      </c>
      <c r="AR423" s="326">
        <f>AQ423*MoM!AV423/100*$A423</f>
        <v>3.2157999999999999E-2</v>
      </c>
      <c r="AS423" s="326">
        <f>AR423*MoM!AW423/100*$A423</f>
        <v>3.2183726399999994E-2</v>
      </c>
      <c r="AT423" s="326">
        <f>AS423*MoM!AX423/100*$A423</f>
        <v>3.2183726399999994E-2</v>
      </c>
      <c r="AU423" s="326">
        <f>AT423*MoM!AY423/100*$A423</f>
        <v>3.2186944772639996E-2</v>
      </c>
    </row>
    <row r="424" spans="1:47" ht="31.5" x14ac:dyDescent="0.45">
      <c r="A424" s="326">
        <f>IF(ToSep25!AZ424=0,0,1)</f>
        <v>1</v>
      </c>
      <c r="B424" s="219" t="s">
        <v>486</v>
      </c>
      <c r="C424" s="278" t="s">
        <v>428</v>
      </c>
      <c r="D424" s="278" t="s">
        <v>428</v>
      </c>
      <c r="E424" s="278" t="s">
        <v>428</v>
      </c>
      <c r="F424" s="219" t="s">
        <v>486</v>
      </c>
      <c r="G424" s="327">
        <f>IF($A424=1,INDEX('2023'!$C:$C,MATCH(Веса!$C424,'2023'!$B:$B,0)),0)</f>
        <v>2.5000000000000001E-2</v>
      </c>
      <c r="H424" s="326">
        <f>G424*MoM!L424/100*$A424</f>
        <v>2.6707499999999999E-2</v>
      </c>
      <c r="I424" s="326">
        <f>H424*MoM!M424/100*$A424</f>
        <v>2.6750231999999995E-2</v>
      </c>
      <c r="J424" s="326">
        <f>I424*MoM!N424/100*$A424</f>
        <v>2.6750231999999995E-2</v>
      </c>
      <c r="K424" s="326">
        <f>J424*MoM!O424/100*$A424</f>
        <v>2.6766282139199994E-2</v>
      </c>
      <c r="L424" s="326">
        <f>K424*MoM!P424/100*$A424</f>
        <v>2.6766282139199994E-2</v>
      </c>
      <c r="M424" s="326">
        <f>L424*MoM!Q424/100*$A424</f>
        <v>2.6771635395627835E-2</v>
      </c>
      <c r="N424" s="326">
        <f>M424*MoM!R424/100*$A424</f>
        <v>2.6774312559167398E-2</v>
      </c>
      <c r="O424" s="326">
        <f>N424*MoM!S424/100*$A424</f>
        <v>2.6774312559167398E-2</v>
      </c>
      <c r="P424" s="326">
        <f>O424*MoM!T424/100*$A424</f>
        <v>2.6776989990423314E-2</v>
      </c>
      <c r="Q424" s="326">
        <f>P424*MoM!U424/100*$A424</f>
        <v>2.7047437589326592E-2</v>
      </c>
      <c r="R424" s="326">
        <f>Q424*MoM!V424/100*$A424</f>
        <v>2.7407168509264633E-2</v>
      </c>
      <c r="S424" s="327">
        <f>IF($A424=1,INDEX('2024'!$B:$B,MATCH(Веса!D424,'2024'!$A:$A,0)),0)</f>
        <v>2.5999999999999999E-2</v>
      </c>
      <c r="T424" s="326">
        <f>S424*MoM!X424/100*$A424</f>
        <v>2.6059800000000001E-2</v>
      </c>
      <c r="U424" s="326">
        <f>T424*MoM!Y424/100*$A424</f>
        <v>2.6124949500000005E-2</v>
      </c>
      <c r="V424" s="326">
        <f>U424*MoM!Z424/100*$A424</f>
        <v>2.6130174489900005E-2</v>
      </c>
      <c r="W424" s="326">
        <f>V424*MoM!AA424/100*$A424</f>
        <v>2.6111883367757077E-2</v>
      </c>
      <c r="X424" s="326">
        <f>W424*MoM!AB424/100*$A424</f>
        <v>2.6111883367757077E-2</v>
      </c>
      <c r="Y424" s="326">
        <f>X424*MoM!AC424/100*$A424</f>
        <v>2.6111883367757077E-2</v>
      </c>
      <c r="Z424" s="326">
        <f>Y424*MoM!AD424/100*$A424</f>
        <v>2.6111883367757077E-2</v>
      </c>
      <c r="AA424" s="326">
        <f>Z424*MoM!AE424/100*$A424</f>
        <v>2.6111883367757077E-2</v>
      </c>
      <c r="AB424" s="326">
        <f>AA424*MoM!AF424/100*$A424</f>
        <v>2.6111883367757077E-2</v>
      </c>
      <c r="AC424" s="326">
        <f>AB424*MoM!AG424/100*$A424</f>
        <v>2.6111883367757077E-2</v>
      </c>
      <c r="AD424" s="326">
        <f>AC424*MoM!AH424/100*$A424</f>
        <v>2.6111883367757077E-2</v>
      </c>
      <c r="AE424" s="327">
        <f>IF($A424=1,INDEX('2025'!$C:$C,MATCH(Веса!$E424,'2025'!$B:$B,0)),0)</f>
        <v>2.4E-2</v>
      </c>
      <c r="AF424" s="326">
        <f>AE424*MoM!AJ424/100*$A424</f>
        <v>2.826E-2</v>
      </c>
      <c r="AG424" s="326">
        <f>AF424*MoM!AK424/100*$A424</f>
        <v>2.8426734000000002E-2</v>
      </c>
      <c r="AH424" s="326">
        <f>AG424*MoM!AL424/100*$A424</f>
        <v>2.8426734000000002E-2</v>
      </c>
      <c r="AI424" s="326">
        <f>AH424*MoM!AM424/100*$A424</f>
        <v>2.8426734000000002E-2</v>
      </c>
      <c r="AJ424" s="326">
        <f>AI424*MoM!AN424/100*$A424</f>
        <v>2.8432419346799999E-2</v>
      </c>
      <c r="AK424" s="326">
        <f>AJ424*MoM!AO424/100*$A424</f>
        <v>2.8452322040342759E-2</v>
      </c>
      <c r="AL424" s="326">
        <f>AK424*MoM!AP424/100*$A424</f>
        <v>2.8452322040342759E-2</v>
      </c>
      <c r="AM424" s="326">
        <f>AL424*MoM!AQ424/100*$A424</f>
        <v>2.8452322040342759E-2</v>
      </c>
      <c r="AN424" s="326">
        <f>AM424*MoM!AR424/100*$A424</f>
        <v>2.8460857736954864E-2</v>
      </c>
      <c r="AO424" s="326">
        <f>AN424*MoM!AS424/100*$A424</f>
        <v>2.8460857736954864E-2</v>
      </c>
      <c r="AP424" s="326">
        <f>AO424*MoM!AT424/100*$A424</f>
        <v>2.8460857736954864E-2</v>
      </c>
      <c r="AQ424" s="327">
        <f>IF($A424=1,INDEX('2026'!$C:$C, MATCH(Веса!$F424,'2026'!$B:$B,0)),0)</f>
        <v>2.3E-2</v>
      </c>
      <c r="AR424" s="326">
        <f>AQ424*MoM!AV424/100*$A424</f>
        <v>2.5608200000000001E-2</v>
      </c>
      <c r="AS424" s="326">
        <f>AR424*MoM!AW424/100*$A424</f>
        <v>2.5613321639999999E-2</v>
      </c>
      <c r="AT424" s="326">
        <f>AS424*MoM!AX424/100*$A424</f>
        <v>2.5613321639999999E-2</v>
      </c>
      <c r="AU424" s="326">
        <f>AT424*MoM!AY424/100*$A424</f>
        <v>2.5613321639999999E-2</v>
      </c>
    </row>
    <row r="425" spans="1:47" ht="31.5" x14ac:dyDescent="0.45">
      <c r="A425" s="326">
        <f>IF(ToSep25!AZ425=0,0,1)</f>
        <v>1</v>
      </c>
      <c r="B425" s="202" t="s">
        <v>487</v>
      </c>
      <c r="C425" s="278" t="s">
        <v>429</v>
      </c>
      <c r="D425" s="278" t="s">
        <v>429</v>
      </c>
      <c r="E425" s="278" t="s">
        <v>429</v>
      </c>
      <c r="F425" s="202" t="s">
        <v>429</v>
      </c>
      <c r="G425" s="327">
        <f>IF($A425=1,INDEX('2023'!$C:$C,MATCH(Веса!$C425,'2023'!$B:$B,0)),0)</f>
        <v>2.3E-2</v>
      </c>
      <c r="H425" s="326">
        <f>G425*MoM!L425/100*$A425</f>
        <v>2.3531300000000002E-2</v>
      </c>
      <c r="I425" s="326">
        <f>H425*MoM!M425/100*$A425</f>
        <v>2.3592481380000002E-2</v>
      </c>
      <c r="J425" s="326">
        <f>I425*MoM!N425/100*$A425</f>
        <v>2.3667977320416003E-2</v>
      </c>
      <c r="K425" s="326">
        <f>J425*MoM!O425/100*$A425</f>
        <v>2.373661445464521E-2</v>
      </c>
      <c r="L425" s="326">
        <f>K425*MoM!P425/100*$A425</f>
        <v>2.3959738630518874E-2</v>
      </c>
      <c r="M425" s="326">
        <f>L425*MoM!Q425/100*$A425</f>
        <v>2.4026825898684327E-2</v>
      </c>
      <c r="N425" s="326">
        <f>M425*MoM!R425/100*$A425</f>
        <v>2.4048450041993141E-2</v>
      </c>
      <c r="O425" s="326">
        <f>N425*MoM!S425/100*$A425</f>
        <v>2.4082117872051931E-2</v>
      </c>
      <c r="P425" s="326">
        <f>O425*MoM!T425/100*$A425</f>
        <v>2.4226610579284241E-2</v>
      </c>
      <c r="Q425" s="326">
        <f>P425*MoM!U425/100*$A425</f>
        <v>2.4396196853339235E-2</v>
      </c>
      <c r="R425" s="326">
        <f>Q425*MoM!V425/100*$A425</f>
        <v>2.4957309380966033E-2</v>
      </c>
      <c r="S425" s="327">
        <f>IF($A425=1,INDEX('2024'!$B:$B,MATCH(Веса!D425,'2024'!$A:$A,0)),0)</f>
        <v>2.4E-2</v>
      </c>
      <c r="T425" s="326">
        <f>S425*MoM!X425/100*$A425</f>
        <v>2.45376E-2</v>
      </c>
      <c r="U425" s="326">
        <f>T425*MoM!Y425/100*$A425</f>
        <v>2.4694640639999998E-2</v>
      </c>
      <c r="V425" s="326">
        <f>U425*MoM!Z425/100*$A425</f>
        <v>2.4778602418175998E-2</v>
      </c>
      <c r="W425" s="326">
        <f>V425*MoM!AA425/100*$A425</f>
        <v>2.519736079904317E-2</v>
      </c>
      <c r="X425" s="326">
        <f>W425*MoM!AB425/100*$A425</f>
        <v>2.5494689656471881E-2</v>
      </c>
      <c r="Y425" s="326">
        <f>X425*MoM!AC425/100*$A425</f>
        <v>2.5632360980616831E-2</v>
      </c>
      <c r="Z425" s="326">
        <f>Y425*MoM!AD425/100*$A425</f>
        <v>2.5832293396265645E-2</v>
      </c>
      <c r="AA425" s="326">
        <f>Z425*MoM!AE425/100*$A425</f>
        <v>2.5834876625605272E-2</v>
      </c>
      <c r="AB425" s="326">
        <f>AA425*MoM!AF425/100*$A425</f>
        <v>2.5907214280156968E-2</v>
      </c>
      <c r="AC425" s="326">
        <f>AB425*MoM!AG425/100*$A425</f>
        <v>2.6389088465767888E-2</v>
      </c>
      <c r="AD425" s="326">
        <f>AC425*MoM!AH425/100*$A425</f>
        <v>2.6565895358488533E-2</v>
      </c>
      <c r="AE425" s="327">
        <f>IF($A425=1,INDEX('2025'!$C:$C,MATCH(Веса!$E425,'2025'!$B:$B,0)),0)</f>
        <v>2.1999999999999999E-2</v>
      </c>
      <c r="AF425" s="326">
        <f>AE425*MoM!AJ425/100*$A425</f>
        <v>2.2701799999999998E-2</v>
      </c>
      <c r="AG425" s="326">
        <f>AF425*MoM!AK425/100*$A425</f>
        <v>2.2869793319999995E-2</v>
      </c>
      <c r="AH425" s="326">
        <f>AG425*MoM!AL425/100*$A425</f>
        <v>2.3084769377207996E-2</v>
      </c>
      <c r="AI425" s="326">
        <f>AH425*MoM!AM425/100*$A425</f>
        <v>2.3287915347727423E-2</v>
      </c>
      <c r="AJ425" s="326">
        <f>AI425*MoM!AN425/100*$A425</f>
        <v>2.3411341299070378E-2</v>
      </c>
      <c r="AK425" s="326">
        <f>AJ425*MoM!AO425/100*$A425</f>
        <v>2.3458163981668521E-2</v>
      </c>
      <c r="AL425" s="326">
        <f>AK425*MoM!AP425/100*$A425</f>
        <v>2.3507426126030025E-2</v>
      </c>
      <c r="AM425" s="326">
        <f>AL425*MoM!AQ425/100*$A425</f>
        <v>2.3787164496929782E-2</v>
      </c>
      <c r="AN425" s="326">
        <f>AM425*MoM!AR425/100*$A425</f>
        <v>2.3903721602964736E-2</v>
      </c>
      <c r="AO425" s="326">
        <f>AN425*MoM!AS425/100*$A425</f>
        <v>2.394913867401037E-2</v>
      </c>
      <c r="AP425" s="326">
        <f>AO425*MoM!AT425/100*$A425</f>
        <v>2.4059304711910819E-2</v>
      </c>
      <c r="AQ425" s="327">
        <f>IF($A425=1,INDEX('2026'!$C:$C, MATCH(Веса!$F425,'2026'!$B:$B,0)),0)</f>
        <v>1.7000000000000001E-2</v>
      </c>
      <c r="AR425" s="326">
        <f>AQ425*MoM!AV425/100*$A425</f>
        <v>1.7489600000000001E-2</v>
      </c>
      <c r="AS425" s="326">
        <f>AR425*MoM!AW425/100*$A425</f>
        <v>1.7557809440000002E-2</v>
      </c>
      <c r="AT425" s="326">
        <f>AS425*MoM!AX425/100*$A425</f>
        <v>1.7786060962720004E-2</v>
      </c>
      <c r="AU425" s="326">
        <f>AT425*MoM!AY425/100*$A425</f>
        <v>1.7987043451598739E-2</v>
      </c>
    </row>
    <row r="426" spans="1:47" ht="39.4" x14ac:dyDescent="0.45">
      <c r="A426" s="326">
        <f>IF(ToSep25!AZ426=0,0,1)</f>
        <v>1</v>
      </c>
      <c r="B426" s="202" t="s">
        <v>430</v>
      </c>
      <c r="C426" s="202" t="s">
        <v>430</v>
      </c>
      <c r="D426" s="202" t="s">
        <v>430</v>
      </c>
      <c r="E426" s="202" t="s">
        <v>430</v>
      </c>
      <c r="F426" s="202" t="s">
        <v>430</v>
      </c>
      <c r="G426" s="327">
        <f>IF($A426=1,INDEX('2023'!$C:$C,MATCH(Веса!$C426,'2023'!$B:$B,0)),0)</f>
        <v>0.60299999999999998</v>
      </c>
      <c r="H426" s="326">
        <f>G426*MoM!L426/100*$A426</f>
        <v>0.59371379999999996</v>
      </c>
      <c r="I426" s="326">
        <f>H426*MoM!M426/100*$A426</f>
        <v>0.59300134343999988</v>
      </c>
      <c r="J426" s="326">
        <f>I426*MoM!N426/100*$A426</f>
        <v>0.59080723846927186</v>
      </c>
      <c r="K426" s="326">
        <f>J426*MoM!O426/100*$A426</f>
        <v>0.61745264492423602</v>
      </c>
      <c r="L426" s="326">
        <f>K426*MoM!P426/100*$A426</f>
        <v>0.61831707862712992</v>
      </c>
      <c r="M426" s="326">
        <f>L426*MoM!Q426/100*$A426</f>
        <v>0.61726593959346376</v>
      </c>
      <c r="N426" s="326">
        <f>M426*MoM!R426/100*$A426</f>
        <v>0.62467313086858534</v>
      </c>
      <c r="O426" s="326">
        <f>N426*MoM!S426/100*$A426</f>
        <v>0.66059183589352899</v>
      </c>
      <c r="P426" s="326">
        <f>O426*MoM!T426/100*$A426</f>
        <v>0.67063283179911048</v>
      </c>
      <c r="Q426" s="326">
        <f>P426*MoM!U426/100*$A426</f>
        <v>0.71670530734370941</v>
      </c>
      <c r="R426" s="326">
        <f>Q426*MoM!V426/100*$A426</f>
        <v>0.75913426153845709</v>
      </c>
      <c r="S426" s="327">
        <f>IF($A426=1,INDEX('2024'!$B:$B,MATCH(Веса!D426,'2024'!$A:$A,0)),0)</f>
        <v>0.69399999999999995</v>
      </c>
      <c r="T426" s="326">
        <f>S426*MoM!X426/100*$A426</f>
        <v>0.72738140000000007</v>
      </c>
      <c r="U426" s="326">
        <f>T426*MoM!Y426/100*$A426</f>
        <v>0.73007271118000006</v>
      </c>
      <c r="V426" s="326">
        <f>U426*MoM!Z426/100*$A426</f>
        <v>0.71963267141012599</v>
      </c>
      <c r="W426" s="326">
        <f>V426*MoM!AA426/100*$A426</f>
        <v>0.7356804799825718</v>
      </c>
      <c r="X426" s="326">
        <f>W426*MoM!AB426/100*$A426</f>
        <v>0.73163423734266775</v>
      </c>
      <c r="Y426" s="326">
        <f>X426*MoM!AC426/100*$A426</f>
        <v>0.72643963425753488</v>
      </c>
      <c r="Z426" s="326">
        <f>Y426*MoM!AD426/100*$A426</f>
        <v>0.72992654450197103</v>
      </c>
      <c r="AA426" s="326">
        <f>Z426*MoM!AE426/100*$A426</f>
        <v>0.7912403742401366</v>
      </c>
      <c r="AB426" s="326">
        <f>AA426*MoM!AF426/100*$A426</f>
        <v>0.78997438964135247</v>
      </c>
      <c r="AC426" s="326">
        <f>AB426*MoM!AG426/100*$A426</f>
        <v>0.89741090663257639</v>
      </c>
      <c r="AD426" s="326">
        <f>AC426*MoM!AH426/100*$A426</f>
        <v>0.92873054727405335</v>
      </c>
      <c r="AE426" s="327">
        <f>IF($A426=1,INDEX('2025'!$C:$C,MATCH(Веса!$E426,'2025'!$B:$B,0)),0)</f>
        <v>0.64</v>
      </c>
      <c r="AF426" s="326">
        <f>AE426*MoM!AJ426/100*$A426</f>
        <v>0.69177599999999995</v>
      </c>
      <c r="AG426" s="326">
        <f>AF426*MoM!AK426/100*$A426</f>
        <v>0.69758691839999998</v>
      </c>
      <c r="AH426" s="326">
        <f>AG426*MoM!AL426/100*$A426</f>
        <v>0.7131431066803201</v>
      </c>
      <c r="AI426" s="326">
        <f>AH426*MoM!AM426/100*$A426</f>
        <v>0.66714537629943949</v>
      </c>
      <c r="AJ426" s="326">
        <f>AI426*MoM!AN426/100*$A426</f>
        <v>0.66654494546077003</v>
      </c>
      <c r="AK426" s="326">
        <f>AJ426*MoM!AO426/100*$A426</f>
        <v>0.66081265892980734</v>
      </c>
      <c r="AL426" s="326">
        <f>AK426*MoM!AP426/100*$A426</f>
        <v>0.64990925005746547</v>
      </c>
      <c r="AM426" s="326">
        <f>AL426*MoM!AQ426/100*$A426</f>
        <v>0.64094050240667244</v>
      </c>
      <c r="AN426" s="326">
        <f>AM426*MoM!AR426/100*$A426</f>
        <v>0.62895491501166767</v>
      </c>
      <c r="AO426" s="326">
        <f>AN426*MoM!AS426/100*$A426</f>
        <v>0.62467802158958829</v>
      </c>
      <c r="AP426" s="326">
        <f>AO426*MoM!AT426/100*$A426</f>
        <v>0.62392840796368076</v>
      </c>
      <c r="AQ426" s="327">
        <f>IF($A426=1,INDEX('2026'!$C:$C, MATCH(Веса!$F426,'2026'!$B:$B,0)),0)</f>
        <v>0.45100000000000001</v>
      </c>
      <c r="AR426" s="326">
        <f>AQ426*MoM!AV426/100*$A426</f>
        <v>0.45181180000000004</v>
      </c>
      <c r="AS426" s="326">
        <f>AR426*MoM!AW426/100*$A426</f>
        <v>0.45569738148000005</v>
      </c>
      <c r="AT426" s="326">
        <f>AS426*MoM!AX426/100*$A426</f>
        <v>0.45533282357481603</v>
      </c>
      <c r="AU426" s="326">
        <f>AT426*MoM!AY426/100*$A426</f>
        <v>0.45109822831557017</v>
      </c>
    </row>
    <row r="427" spans="1:47" ht="47.25" x14ac:dyDescent="0.45">
      <c r="A427" s="326">
        <f>IF(ToSep25!AZ427=0,0,1)</f>
        <v>1</v>
      </c>
      <c r="B427" s="202" t="s">
        <v>488</v>
      </c>
      <c r="C427" s="278" t="s">
        <v>431</v>
      </c>
      <c r="D427" s="278" t="s">
        <v>431</v>
      </c>
      <c r="E427" s="278" t="s">
        <v>431</v>
      </c>
      <c r="F427" s="202" t="s">
        <v>488</v>
      </c>
      <c r="G427" s="327">
        <f>IF($A427=1,INDEX('2023'!$C:$C,MATCH(Веса!$C427,'2023'!$B:$B,0)),0)</f>
        <v>1.6E-2</v>
      </c>
      <c r="H427" s="326">
        <f>G427*MoM!L427/100*$A427</f>
        <v>1.60048E-2</v>
      </c>
      <c r="I427" s="326">
        <f>H427*MoM!M427/100*$A427</f>
        <v>1.60048E-2</v>
      </c>
      <c r="J427" s="326">
        <f>I427*MoM!N427/100*$A427</f>
        <v>1.6128036959999998E-2</v>
      </c>
      <c r="K427" s="326">
        <f>J427*MoM!O427/100*$A427</f>
        <v>1.6239320415023996E-2</v>
      </c>
      <c r="L427" s="326">
        <f>K427*MoM!P427/100*$A427</f>
        <v>1.6255559735439018E-2</v>
      </c>
      <c r="M427" s="326">
        <f>L427*MoM!Q427/100*$A427</f>
        <v>1.6279943075042179E-2</v>
      </c>
      <c r="N427" s="326">
        <f>M427*MoM!R427/100*$A427</f>
        <v>1.6266919120582146E-2</v>
      </c>
      <c r="O427" s="326">
        <f>N427*MoM!S427/100*$A427</f>
        <v>1.6279932655878612E-2</v>
      </c>
      <c r="P427" s="326">
        <f>O427*MoM!T427/100*$A427</f>
        <v>1.6384124224876236E-2</v>
      </c>
      <c r="Q427" s="326">
        <f>P427*MoM!U427/100*$A427</f>
        <v>1.6389039462143699E-2</v>
      </c>
      <c r="R427" s="326">
        <f>Q427*MoM!V427/100*$A427</f>
        <v>1.6398872885820984E-2</v>
      </c>
      <c r="S427" s="327">
        <f>IF($A427=1,INDEX('2024'!$B:$B,MATCH(Веса!D427,'2024'!$A:$A,0)),0)</f>
        <v>1.4999999999999999E-2</v>
      </c>
      <c r="T427" s="326">
        <f>S427*MoM!X427/100*$A427</f>
        <v>1.5055499999999999E-2</v>
      </c>
      <c r="U427" s="326">
        <f>T427*MoM!Y427/100*$A427</f>
        <v>1.505700555E-2</v>
      </c>
      <c r="V427" s="326">
        <f>U427*MoM!Z427/100*$A427</f>
        <v>1.5060016951110001E-2</v>
      </c>
      <c r="W427" s="326">
        <f>V427*MoM!AA427/100*$A427</f>
        <v>1.5061522952805113E-2</v>
      </c>
      <c r="X427" s="326">
        <f>W427*MoM!AB427/100*$A427</f>
        <v>1.5430530265148838E-2</v>
      </c>
      <c r="Y427" s="326">
        <f>X427*MoM!AC427/100*$A427</f>
        <v>1.5311715182107192E-2</v>
      </c>
      <c r="Z427" s="326">
        <f>Y427*MoM!AD427/100*$A427</f>
        <v>1.530559049603435E-2</v>
      </c>
      <c r="AA427" s="326">
        <f>Z427*MoM!AE427/100*$A427</f>
        <v>1.5120392851032336E-2</v>
      </c>
      <c r="AB427" s="326">
        <f>AA427*MoM!AF427/100*$A427</f>
        <v>1.511283265460682E-2</v>
      </c>
      <c r="AC427" s="326">
        <f>AB427*MoM!AG427/100*$A427</f>
        <v>1.511283265460682E-2</v>
      </c>
      <c r="AD427" s="326">
        <f>AC427*MoM!AH427/100*$A427</f>
        <v>1.5120389070934125E-2</v>
      </c>
      <c r="AE427" s="327">
        <f>IF($A427=1,INDEX('2025'!$C:$C,MATCH(Веса!$E427,'2025'!$B:$B,0)),0)</f>
        <v>1.0999999999999999E-2</v>
      </c>
      <c r="AF427" s="326">
        <f>AE427*MoM!AJ427/100*$A427</f>
        <v>1.10198E-2</v>
      </c>
      <c r="AG427" s="326">
        <f>AF427*MoM!AK427/100*$A427</f>
        <v>1.10198E-2</v>
      </c>
      <c r="AH427" s="326">
        <f>AG427*MoM!AL427/100*$A427</f>
        <v>1.1058369299999999E-2</v>
      </c>
      <c r="AI427" s="326">
        <f>AH427*MoM!AM427/100*$A427</f>
        <v>1.1206551448619999E-2</v>
      </c>
      <c r="AJ427" s="326">
        <f>AI427*MoM!AN427/100*$A427</f>
        <v>1.161559057649463E-2</v>
      </c>
      <c r="AK427" s="326">
        <f>AJ427*MoM!AO427/100*$A427</f>
        <v>1.1649275789166464E-2</v>
      </c>
      <c r="AL427" s="326">
        <f>AK427*MoM!AP427/100*$A427</f>
        <v>1.2371530888094784E-2</v>
      </c>
      <c r="AM427" s="326">
        <f>AL427*MoM!AQ427/100*$A427</f>
        <v>1.2476688900643589E-2</v>
      </c>
      <c r="AN427" s="326">
        <f>AM427*MoM!AR427/100*$A427</f>
        <v>1.2480431907313783E-2</v>
      </c>
      <c r="AO427" s="326">
        <f>AN427*MoM!AS427/100*$A427</f>
        <v>1.2606484269577653E-2</v>
      </c>
      <c r="AP427" s="326">
        <f>AO427*MoM!AT427/100*$A427</f>
        <v>1.2631697238116808E-2</v>
      </c>
      <c r="AQ427" s="327">
        <f>IF($A427=1,INDEX('2026'!$C:$C, MATCH(Веса!$F427,'2026'!$B:$B,0)),0)</f>
        <v>8.0000000000000002E-3</v>
      </c>
      <c r="AR427" s="326">
        <f>AQ427*MoM!AV427/100*$A427</f>
        <v>8.0911999999999998E-3</v>
      </c>
      <c r="AS427" s="326">
        <f>AR427*MoM!AW427/100*$A427</f>
        <v>8.2198500800000004E-3</v>
      </c>
      <c r="AT427" s="326">
        <f>AS427*MoM!AX427/100*$A427</f>
        <v>8.6785177144640003E-3</v>
      </c>
      <c r="AU427" s="326">
        <f>AT427*MoM!AY427/100*$A427</f>
        <v>8.8720486594965481E-3</v>
      </c>
    </row>
    <row r="428" spans="1:47" ht="39.4" x14ac:dyDescent="0.45">
      <c r="A428" s="326">
        <f>IF(ToSep25!AZ428=0,0,1)</f>
        <v>1</v>
      </c>
      <c r="B428" s="202" t="s">
        <v>432</v>
      </c>
      <c r="C428" s="202" t="s">
        <v>432</v>
      </c>
      <c r="D428" s="202" t="s">
        <v>432</v>
      </c>
      <c r="E428" s="202" t="s">
        <v>432</v>
      </c>
      <c r="F428" s="202" t="s">
        <v>432</v>
      </c>
      <c r="G428" s="327">
        <f>IF($A428=1,INDEX('2023'!$C:$C,MATCH(Веса!$C428,'2023'!$B:$B,0)),0)</f>
        <v>7.1999999999999995E-2</v>
      </c>
      <c r="H428" s="326">
        <f>G428*MoM!L428/100*$A428</f>
        <v>7.3065600000000008E-2</v>
      </c>
      <c r="I428" s="326">
        <f>H428*MoM!M428/100*$A428</f>
        <v>7.3248264000000007E-2</v>
      </c>
      <c r="J428" s="326">
        <f>I428*MoM!N428/100*$A428</f>
        <v>7.3189665388800007E-2</v>
      </c>
      <c r="K428" s="326">
        <f>J428*MoM!O428/100*$A428</f>
        <v>7.2838354994933768E-2</v>
      </c>
      <c r="L428" s="326">
        <f>K428*MoM!P428/100*$A428</f>
        <v>7.2736381297940855E-2</v>
      </c>
      <c r="M428" s="326">
        <f>L428*MoM!Q428/100*$A428</f>
        <v>7.2830938593628172E-2</v>
      </c>
      <c r="N428" s="326">
        <f>M428*MoM!R428/100*$A428</f>
        <v>7.3013015940112252E-2</v>
      </c>
      <c r="O428" s="326">
        <f>N428*MoM!S428/100*$A428</f>
        <v>7.313713806721045E-2</v>
      </c>
      <c r="P428" s="326">
        <f>O428*MoM!T428/100*$A428</f>
        <v>7.3619843178454034E-2</v>
      </c>
      <c r="Q428" s="326">
        <f>P428*MoM!U428/100*$A428</f>
        <v>7.3693463021632488E-2</v>
      </c>
      <c r="R428" s="326">
        <f>Q428*MoM!V428/100*$A428</f>
        <v>7.3310257013919994E-2</v>
      </c>
      <c r="S428" s="327">
        <f>IF($A428=1,INDEX('2024'!$B:$B,MATCH(Веса!D428,'2024'!$A:$A,0)),0)</f>
        <v>5.8999999999999997E-2</v>
      </c>
      <c r="T428" s="326">
        <f>S428*MoM!X428/100*$A428</f>
        <v>5.9330399999999998E-2</v>
      </c>
      <c r="U428" s="326">
        <f>T428*MoM!Y428/100*$A428</f>
        <v>5.9188007040000004E-2</v>
      </c>
      <c r="V428" s="326">
        <f>U428*MoM!Z428/100*$A428</f>
        <v>5.8897985805504004E-2</v>
      </c>
      <c r="W428" s="326">
        <f>V428*MoM!AA428/100*$A428</f>
        <v>5.8856757215440154E-2</v>
      </c>
      <c r="X428" s="326">
        <f>W428*MoM!AB428/100*$A428</f>
        <v>5.8886185594047874E-2</v>
      </c>
      <c r="Y428" s="326">
        <f>X428*MoM!AC428/100*$A428</f>
        <v>5.8986292109557761E-2</v>
      </c>
      <c r="Z428" s="326">
        <f>Y428*MoM!AD428/100*$A428</f>
        <v>5.9086568806144005E-2</v>
      </c>
      <c r="AA428" s="326">
        <f>Z428*MoM!AE428/100*$A428</f>
        <v>5.9576987327235001E-2</v>
      </c>
      <c r="AB428" s="326">
        <f>AA428*MoM!AF428/100*$A428</f>
        <v>5.9201652307073423E-2</v>
      </c>
      <c r="AC428" s="326">
        <f>AB428*MoM!AG428/100*$A428</f>
        <v>5.8757639914770371E-2</v>
      </c>
      <c r="AD428" s="326">
        <f>AC428*MoM!AH428/100*$A428</f>
        <v>5.8751764150778894E-2</v>
      </c>
      <c r="AE428" s="327">
        <f>IF($A428=1,INDEX('2025'!$C:$C,MATCH(Веса!$E428,'2025'!$B:$B,0)),0)</f>
        <v>0.05</v>
      </c>
      <c r="AF428" s="326">
        <f>AE428*MoM!AJ428/100*$A428</f>
        <v>4.9454999999999999E-2</v>
      </c>
      <c r="AG428" s="326">
        <f>AF428*MoM!AK428/100*$A428</f>
        <v>4.9440163500000002E-2</v>
      </c>
      <c r="AH428" s="326">
        <f>AG428*MoM!AL428/100*$A428</f>
        <v>4.958353997415E-2</v>
      </c>
      <c r="AI428" s="326">
        <f>AH428*MoM!AM428/100*$A428</f>
        <v>4.9464539478212048E-2</v>
      </c>
      <c r="AJ428" s="326">
        <f>AI428*MoM!AN428/100*$A428</f>
        <v>4.9504111109794621E-2</v>
      </c>
      <c r="AK428" s="326">
        <f>AJ428*MoM!AO428/100*$A428</f>
        <v>4.9603119332014209E-2</v>
      </c>
      <c r="AL428" s="326">
        <f>AK428*MoM!AP428/100*$A428</f>
        <v>4.9846174616741082E-2</v>
      </c>
      <c r="AM428" s="326">
        <f>AL428*MoM!AQ428/100*$A428</f>
        <v>4.9766420737354301E-2</v>
      </c>
      <c r="AN428" s="326">
        <f>AM428*MoM!AR428/100*$A428</f>
        <v>4.9985392988598658E-2</v>
      </c>
      <c r="AO428" s="326">
        <f>AN428*MoM!AS428/100*$A428</f>
        <v>4.9535524451701264E-2</v>
      </c>
      <c r="AP428" s="326">
        <f>AO428*MoM!AT428/100*$A428</f>
        <v>4.9545431556591607E-2</v>
      </c>
      <c r="AQ428" s="327">
        <f>IF($A428=1,INDEX('2026'!$C:$C, MATCH(Веса!$F428,'2026'!$B:$B,0)),0)</f>
        <v>0.05</v>
      </c>
      <c r="AR428" s="326">
        <f>AQ428*MoM!AV428/100*$A428</f>
        <v>5.0349999999999999E-2</v>
      </c>
      <c r="AS428" s="326">
        <f>AR428*MoM!AW428/100*$A428</f>
        <v>5.0410419999999997E-2</v>
      </c>
      <c r="AT428" s="326">
        <f>AS428*MoM!AX428/100*$A428</f>
        <v>5.0516281881999997E-2</v>
      </c>
      <c r="AU428" s="326">
        <f>AT428*MoM!AY428/100*$A428</f>
        <v>5.0632469330328604E-2</v>
      </c>
    </row>
    <row r="429" spans="1:47" ht="39.4" x14ac:dyDescent="0.45">
      <c r="A429" s="326">
        <f>IF(ToSep25!AZ429=0,0,1)</f>
        <v>1</v>
      </c>
      <c r="B429" s="202" t="s">
        <v>433</v>
      </c>
      <c r="C429" s="202" t="s">
        <v>433</v>
      </c>
      <c r="D429" s="202" t="s">
        <v>433</v>
      </c>
      <c r="E429" s="202" t="s">
        <v>433</v>
      </c>
      <c r="F429" s="202" t="s">
        <v>433</v>
      </c>
      <c r="G429" s="327">
        <f>IF($A429=1,INDEX('2023'!$C:$C,MATCH(Веса!$C429,'2023'!$B:$B,0)),0)</f>
        <v>0.249</v>
      </c>
      <c r="H429" s="326">
        <f>G429*MoM!L429/100*$A429</f>
        <v>0.25263540000000001</v>
      </c>
      <c r="I429" s="326">
        <f>H429*MoM!M429/100*$A429</f>
        <v>0.25132169591999998</v>
      </c>
      <c r="J429" s="326">
        <f>I429*MoM!N429/100*$A429</f>
        <v>0.25061799517142397</v>
      </c>
      <c r="K429" s="326">
        <f>J429*MoM!O429/100*$A429</f>
        <v>0.25051774797335541</v>
      </c>
      <c r="L429" s="326">
        <f>K429*MoM!P429/100*$A429</f>
        <v>0.2492401074586913</v>
      </c>
      <c r="M429" s="326">
        <f>L429*MoM!Q429/100*$A429</f>
        <v>0.24941457553391236</v>
      </c>
      <c r="N429" s="326">
        <f>M429*MoM!R429/100*$A429</f>
        <v>0.25018776071806748</v>
      </c>
      <c r="O429" s="326">
        <f>N429*MoM!S429/100*$A429</f>
        <v>0.24841142761696922</v>
      </c>
      <c r="P429" s="326">
        <f>O429*MoM!T429/100*$A429</f>
        <v>0.24761651104859492</v>
      </c>
      <c r="Q429" s="326">
        <f>P429*MoM!U429/100*$A429</f>
        <v>0.24499177603147981</v>
      </c>
      <c r="R429" s="326">
        <f>Q429*MoM!V429/100*$A429</f>
        <v>0.24109640679257929</v>
      </c>
      <c r="S429" s="327">
        <f>IF($A429=1,INDEX('2024'!$B:$B,MATCH(Веса!D429,'2024'!$A:$A,0)),0)</f>
        <v>0.20499999999999999</v>
      </c>
      <c r="T429" s="326">
        <f>S429*MoM!X429/100*$A429</f>
        <v>0.20450800000000002</v>
      </c>
      <c r="U429" s="326">
        <f>T429*MoM!Y429/100*$A429</f>
        <v>0.20021333200000005</v>
      </c>
      <c r="V429" s="326">
        <f>U429*MoM!Z429/100*$A429</f>
        <v>0.19534814803240003</v>
      </c>
      <c r="W429" s="326">
        <f>V429*MoM!AA429/100*$A429</f>
        <v>0.19515279988436762</v>
      </c>
      <c r="X429" s="326">
        <f>W429*MoM!AB429/100*$A429</f>
        <v>0.19837282108245968</v>
      </c>
      <c r="Y429" s="326">
        <f>X429*MoM!AC429/100*$A429</f>
        <v>0.21479809066808733</v>
      </c>
      <c r="Z429" s="326">
        <f>Y429*MoM!AD429/100*$A429</f>
        <v>0.21280046842487413</v>
      </c>
      <c r="AA429" s="326">
        <f>Z429*MoM!AE429/100*$A429</f>
        <v>0.22161040781766392</v>
      </c>
      <c r="AB429" s="326">
        <f>AA429*MoM!AF429/100*$A429</f>
        <v>0.21664633468254826</v>
      </c>
      <c r="AC429" s="326">
        <f>AB429*MoM!AG429/100*$A429</f>
        <v>0.21411157256676244</v>
      </c>
      <c r="AD429" s="326">
        <f>AC429*MoM!AH429/100*$A429</f>
        <v>0.21445415108286928</v>
      </c>
      <c r="AE429" s="327">
        <f>IF($A429=1,INDEX('2025'!$C:$C,MATCH(Веса!$E429,'2025'!$B:$B,0)),0)</f>
        <v>0.216</v>
      </c>
      <c r="AF429" s="326">
        <f>AE429*MoM!AJ429/100*$A429</f>
        <v>0.21736079999999997</v>
      </c>
      <c r="AG429" s="326">
        <f>AF429*MoM!AK429/100*$A429</f>
        <v>0.22409898479999996</v>
      </c>
      <c r="AH429" s="326">
        <f>AG429*MoM!AL429/100*$A429</f>
        <v>0.22600382617079995</v>
      </c>
      <c r="AI429" s="326">
        <f>AH429*MoM!AM429/100*$A429</f>
        <v>0.22735984912782473</v>
      </c>
      <c r="AJ429" s="326">
        <f>AI429*MoM!AN429/100*$A429</f>
        <v>0.22956523966436465</v>
      </c>
      <c r="AK429" s="326">
        <f>AJ429*MoM!AO429/100*$A429</f>
        <v>0.22915202223296877</v>
      </c>
      <c r="AL429" s="326">
        <f>AK429*MoM!AP429/100*$A429</f>
        <v>0.23453709475544351</v>
      </c>
      <c r="AM429" s="326">
        <f>AL429*MoM!AQ429/100*$A429</f>
        <v>0.23927474406950344</v>
      </c>
      <c r="AN429" s="326">
        <f>AM429*MoM!AR429/100*$A429</f>
        <v>0.24008827819933976</v>
      </c>
      <c r="AO429" s="326">
        <f>AN429*MoM!AS429/100*$A429</f>
        <v>0.23552660091355229</v>
      </c>
      <c r="AP429" s="326">
        <f>AO429*MoM!AT429/100*$A429</f>
        <v>0.23270028170258963</v>
      </c>
      <c r="AQ429" s="327">
        <f>IF($A429=1,INDEX('2026'!$C:$C, MATCH(Веса!$F429,'2026'!$B:$B,0)),0)</f>
        <v>0.28199999999999997</v>
      </c>
      <c r="AR429" s="326">
        <f>AQ429*MoM!AV429/100*$A429</f>
        <v>0.29522579999999998</v>
      </c>
      <c r="AS429" s="326">
        <f>AR429*MoM!AW429/100*$A429</f>
        <v>0.29268685811999995</v>
      </c>
      <c r="AT429" s="326">
        <f>AS429*MoM!AX429/100*$A429</f>
        <v>0.30152600123522394</v>
      </c>
      <c r="AU429" s="326">
        <f>AT429*MoM!AY429/100*$A429</f>
        <v>0.30493324504918196</v>
      </c>
    </row>
    <row r="430" spans="1:47" x14ac:dyDescent="0.45">
      <c r="A430" s="326">
        <f>IF(ToSep25!AZ430=0,0,1)</f>
        <v>1</v>
      </c>
      <c r="B430" s="202" t="s">
        <v>434</v>
      </c>
      <c r="C430" s="202" t="s">
        <v>434</v>
      </c>
      <c r="D430" s="202" t="s">
        <v>434</v>
      </c>
      <c r="E430" s="202" t="s">
        <v>434</v>
      </c>
      <c r="F430" s="202" t="s">
        <v>434</v>
      </c>
      <c r="G430" s="327">
        <f>IF($A430=1,INDEX('2023'!$C:$C,MATCH(Веса!$C430,'2023'!$B:$B,0)),0)</f>
        <v>0.17599999999999999</v>
      </c>
      <c r="H430" s="326">
        <f>G430*MoM!L430/100*$A430</f>
        <v>0.17695039999999998</v>
      </c>
      <c r="I430" s="326">
        <f>H430*MoM!M430/100*$A430</f>
        <v>0.17741047103999999</v>
      </c>
      <c r="J430" s="326">
        <f>I430*MoM!N430/100*$A430</f>
        <v>0.17769432779366398</v>
      </c>
      <c r="K430" s="326">
        <f>J430*MoM!O430/100*$A430</f>
        <v>0.17780094439034019</v>
      </c>
      <c r="L430" s="326">
        <f>K430*MoM!P430/100*$A430</f>
        <v>0.17796096524029148</v>
      </c>
      <c r="M430" s="326">
        <f>L430*MoM!Q430/100*$A430</f>
        <v>0.17813892620553176</v>
      </c>
      <c r="N430" s="326">
        <f>M430*MoM!R430/100*$A430</f>
        <v>0.17829925123911675</v>
      </c>
      <c r="O430" s="326">
        <f>N430*MoM!S430/100*$A430</f>
        <v>0.17885197891795801</v>
      </c>
      <c r="P430" s="326">
        <f>O430*MoM!T430/100*$A430</f>
        <v>0.18298345963096285</v>
      </c>
      <c r="Q430" s="326">
        <f>P430*MoM!U430/100*$A430</f>
        <v>0.1837885868533391</v>
      </c>
      <c r="R430" s="326">
        <f>Q430*MoM!V430/100*$A430</f>
        <v>0.18410102745098977</v>
      </c>
      <c r="S430" s="327">
        <f>IF($A430=1,INDEX('2024'!$B:$B,MATCH(Веса!D430,'2024'!$A:$A,0)),0)</f>
        <v>0.193</v>
      </c>
      <c r="T430" s="326">
        <f>S430*MoM!X430/100*$A430</f>
        <v>0.1940036</v>
      </c>
      <c r="U430" s="326">
        <f>T430*MoM!Y430/100*$A430</f>
        <v>0.19460501116000001</v>
      </c>
      <c r="V430" s="326">
        <f>U430*MoM!Z430/100*$A430</f>
        <v>0.19544181270798802</v>
      </c>
      <c r="W430" s="326">
        <f>V430*MoM!AA430/100*$A430</f>
        <v>0.19571543124577923</v>
      </c>
      <c r="X430" s="326">
        <f>W430*MoM!AB430/100*$A430</f>
        <v>0.19657657914326065</v>
      </c>
      <c r="Y430" s="326">
        <f>X430*MoM!AC430/100*$A430</f>
        <v>0.19669452509074664</v>
      </c>
      <c r="Z430" s="326">
        <f>Y430*MoM!AD430/100*$A430</f>
        <v>0.19706824468841905</v>
      </c>
      <c r="AA430" s="326">
        <f>Z430*MoM!AE430/100*$A430</f>
        <v>0.20548305873661452</v>
      </c>
      <c r="AB430" s="326">
        <f>AA430*MoM!AF430/100*$A430</f>
        <v>0.20885298089989501</v>
      </c>
      <c r="AC430" s="326">
        <f>AB430*MoM!AG430/100*$A430</f>
        <v>0.21089974011271398</v>
      </c>
      <c r="AD430" s="326">
        <f>AC430*MoM!AH430/100*$A430</f>
        <v>0.21205968868333389</v>
      </c>
      <c r="AE430" s="327">
        <f>IF($A430=1,INDEX('2025'!$C:$C,MATCH(Веса!$E430,'2025'!$B:$B,0)),0)</f>
        <v>0.189</v>
      </c>
      <c r="AF430" s="326">
        <f>AE430*MoM!AJ430/100*$A430</f>
        <v>0.19019069999999999</v>
      </c>
      <c r="AG430" s="326">
        <f>AF430*MoM!AK430/100*$A430</f>
        <v>0.19266317909999997</v>
      </c>
      <c r="AH430" s="326">
        <f>AG430*MoM!AL430/100*$A430</f>
        <v>0.19320263600147997</v>
      </c>
      <c r="AI430" s="326">
        <f>AH430*MoM!AM430/100*$A430</f>
        <v>0.19472893682589165</v>
      </c>
      <c r="AJ430" s="326">
        <f>AI430*MoM!AN430/100*$A430</f>
        <v>0.19749408772881932</v>
      </c>
      <c r="AK430" s="326">
        <f>AJ430*MoM!AO430/100*$A430</f>
        <v>0.19777057945163967</v>
      </c>
      <c r="AL430" s="326">
        <f>AK430*MoM!AP430/100*$A430</f>
        <v>0.19885831763862366</v>
      </c>
      <c r="AM430" s="326">
        <f>AL430*MoM!AQ430/100*$A430</f>
        <v>0.20050884167502425</v>
      </c>
      <c r="AN430" s="326">
        <f>AM430*MoM!AR430/100*$A430</f>
        <v>0.20530100299105733</v>
      </c>
      <c r="AO430" s="326">
        <f>AN430*MoM!AS430/100*$A430</f>
        <v>0.20669704981139653</v>
      </c>
      <c r="AP430" s="326">
        <f>AO430*MoM!AT430/100*$A430</f>
        <v>0.20754450771562324</v>
      </c>
      <c r="AQ430" s="327">
        <f>IF($A430=1,INDEX('2026'!$C:$C, MATCH(Веса!$F430,'2026'!$B:$B,0)),0)</f>
        <v>0.215</v>
      </c>
      <c r="AR430" s="326">
        <f>AQ430*MoM!AV430/100*$A430</f>
        <v>0.21835399999999999</v>
      </c>
      <c r="AS430" s="326">
        <f>AR430*MoM!AW430/100*$A430</f>
        <v>0.2210615896</v>
      </c>
      <c r="AT430" s="326">
        <f>AS430*MoM!AX430/100*$A430</f>
        <v>0.22137107582544002</v>
      </c>
      <c r="AU430" s="326">
        <f>AT430*MoM!AY430/100*$A430</f>
        <v>0.22194664062258618</v>
      </c>
    </row>
    <row r="431" spans="1:47" ht="31.5" x14ac:dyDescent="0.5">
      <c r="A431" s="326">
        <f>IF(ToSep25!AZ431=0,0,1)</f>
        <v>1</v>
      </c>
      <c r="B431" s="202" t="s">
        <v>435</v>
      </c>
      <c r="C431" s="278" t="s">
        <v>445</v>
      </c>
      <c r="D431" s="278" t="s">
        <v>445</v>
      </c>
      <c r="E431" s="279" t="s">
        <v>435</v>
      </c>
      <c r="F431" s="202" t="s">
        <v>435</v>
      </c>
      <c r="G431" s="327">
        <f>IF($A431=1,INDEX('2023'!$C:$C,MATCH(Веса!$C431,'2023'!$B:$B,0)),0)</f>
        <v>0.28199999999999997</v>
      </c>
      <c r="H431" s="326">
        <f>G431*MoM!L431/100*$A431</f>
        <v>0.28301519999999997</v>
      </c>
      <c r="I431" s="326">
        <f>H431*MoM!M431/100*$A431</f>
        <v>0.28434537143999994</v>
      </c>
      <c r="J431" s="326">
        <f>I431*MoM!N431/100*$A431</f>
        <v>0.28474345496001591</v>
      </c>
      <c r="K431" s="326">
        <f>J431*MoM!O431/100*$A431</f>
        <v>0.28616717223481597</v>
      </c>
      <c r="L431" s="326">
        <f>K431*MoM!P431/100*$A431</f>
        <v>0.28742630779264916</v>
      </c>
      <c r="M431" s="326">
        <f>L431*MoM!Q431/100*$A431</f>
        <v>0.28728259463875289</v>
      </c>
      <c r="N431" s="326">
        <f>M431*MoM!R431/100*$A431</f>
        <v>0.28820189894159687</v>
      </c>
      <c r="O431" s="326">
        <f>N431*MoM!S431/100*$A431</f>
        <v>0.28923942577778661</v>
      </c>
      <c r="P431" s="326">
        <f>O431*MoM!T431/100*$A431</f>
        <v>0.2931730819683645</v>
      </c>
      <c r="Q431" s="326">
        <f>P431*MoM!U431/100*$A431</f>
        <v>0.29988674554544004</v>
      </c>
      <c r="R431" s="326">
        <f>Q431*MoM!V431/100*$A431</f>
        <v>0.30240579420802172</v>
      </c>
      <c r="S431" s="327">
        <f>IF($A431=1,INDEX('2024'!$B:$B,MATCH(Веса!D431,'2024'!$A:$A,0)),0)</f>
        <v>0.32600000000000001</v>
      </c>
      <c r="T431" s="326">
        <f>S431*MoM!X431/100*$A431</f>
        <v>0.32841239999999999</v>
      </c>
      <c r="U431" s="326">
        <f>T431*MoM!Y431/100*$A431</f>
        <v>0.33146663531999998</v>
      </c>
      <c r="V431" s="326">
        <f>U431*MoM!Z431/100*$A431</f>
        <v>0.33292508851540797</v>
      </c>
      <c r="W431" s="326">
        <f>V431*MoM!AA431/100*$A431</f>
        <v>0.33355764618358724</v>
      </c>
      <c r="X431" s="326">
        <f>W431*MoM!AB431/100*$A431</f>
        <v>0.33325744430202198</v>
      </c>
      <c r="Y431" s="326">
        <f>X431*MoM!AC431/100*$A431</f>
        <v>0.33312414132430113</v>
      </c>
      <c r="Z431" s="326">
        <f>Y431*MoM!AD431/100*$A431</f>
        <v>0.33309082891016872</v>
      </c>
      <c r="AA431" s="326">
        <f>Z431*MoM!AE431/100*$A431</f>
        <v>0.33665490077950749</v>
      </c>
      <c r="AB431" s="326">
        <f>AA431*MoM!AF431/100*$A431</f>
        <v>0.34224337213244732</v>
      </c>
      <c r="AC431" s="326">
        <f>AB431*MoM!AG431/100*$A431</f>
        <v>0.34583692753983797</v>
      </c>
      <c r="AD431" s="326">
        <f>AC431*MoM!AH431/100*$A431</f>
        <v>0.34832695341812481</v>
      </c>
      <c r="AE431" s="327">
        <f>IF($A431=1,INDEX('2025'!$C:$C,MATCH(Веса!$E431,'2025'!$B:$B,0)),0)</f>
        <v>0.317</v>
      </c>
      <c r="AF431" s="326">
        <f>AE431*MoM!AJ431/100*$A431</f>
        <v>0.32308640000000005</v>
      </c>
      <c r="AG431" s="326">
        <f>AF431*MoM!AK431/100*$A431</f>
        <v>0.32592956032000003</v>
      </c>
      <c r="AH431" s="326">
        <f>AG431*MoM!AL431/100*$A431</f>
        <v>0.32879774045081606</v>
      </c>
      <c r="AI431" s="326">
        <f>AH431*MoM!AM431/100*$A431</f>
        <v>0.32850182248441029</v>
      </c>
      <c r="AJ431" s="326">
        <f>AI431*MoM!AN431/100*$A431</f>
        <v>0.32856752284890717</v>
      </c>
      <c r="AK431" s="326">
        <f>AJ431*MoM!AO431/100*$A431</f>
        <v>0.32837038233519783</v>
      </c>
      <c r="AL431" s="326">
        <f>AK431*MoM!AP431/100*$A431</f>
        <v>0.32860024160283247</v>
      </c>
      <c r="AM431" s="326">
        <f>AL431*MoM!AQ431/100*$A431</f>
        <v>0.33076900319741115</v>
      </c>
      <c r="AN431" s="326">
        <f>AM431*MoM!AR431/100*$A431</f>
        <v>0.33824438266967261</v>
      </c>
      <c r="AO431" s="326">
        <f>AN431*MoM!AS431/100*$A431</f>
        <v>0.3401723756508897</v>
      </c>
      <c r="AP431" s="326">
        <f>AO431*MoM!AT431/100*$A431</f>
        <v>0.34092075487732165</v>
      </c>
      <c r="AQ431" s="327">
        <f>IF($A431=1,INDEX('2026'!$C:$C, MATCH(Веса!$F431,'2026'!$B:$B,0)),0)</f>
        <v>0.32800000000000001</v>
      </c>
      <c r="AR431" s="326">
        <f>AQ431*MoM!AV431/100*$A431</f>
        <v>0.3326576</v>
      </c>
      <c r="AS431" s="326">
        <f>AR431*MoM!AW431/100*$A431</f>
        <v>0.33292372607999998</v>
      </c>
      <c r="AT431" s="326">
        <f>AS431*MoM!AX431/100*$A431</f>
        <v>0.33495456080908798</v>
      </c>
      <c r="AU431" s="326">
        <f>AT431*MoM!AY431/100*$A431</f>
        <v>0.33495456080908798</v>
      </c>
    </row>
    <row r="432" spans="1:47" x14ac:dyDescent="0.45">
      <c r="A432" s="326">
        <f>IF(ToSep25!AZ432=0,0,1)</f>
        <v>1</v>
      </c>
      <c r="B432" s="202" t="s">
        <v>436</v>
      </c>
      <c r="C432" s="202" t="s">
        <v>436</v>
      </c>
      <c r="D432" s="202" t="s">
        <v>436</v>
      </c>
      <c r="E432" s="202" t="s">
        <v>436</v>
      </c>
      <c r="F432" s="202" t="s">
        <v>436</v>
      </c>
      <c r="G432" s="327">
        <f>IF($A432=1,INDEX('2023'!$C:$C,MATCH(Веса!$C432,'2023'!$B:$B,0)),0)</f>
        <v>6.8000000000000005E-2</v>
      </c>
      <c r="H432" s="326">
        <f>G432*MoM!L432/100*$A432</f>
        <v>6.8482799999999996E-2</v>
      </c>
      <c r="I432" s="326">
        <f>H432*MoM!M432/100*$A432</f>
        <v>6.8818365719999997E-2</v>
      </c>
      <c r="J432" s="326">
        <f>I432*MoM!N432/100*$A432</f>
        <v>6.8852774902860001E-2</v>
      </c>
      <c r="K432" s="326">
        <f>J432*MoM!O432/100*$A432</f>
        <v>6.8894086567801716E-2</v>
      </c>
      <c r="L432" s="326">
        <f>K432*MoM!P432/100*$A432</f>
        <v>6.8997427697653421E-2</v>
      </c>
      <c r="M432" s="326">
        <f>L432*MoM!Q432/100*$A432</f>
        <v>6.9183720752437075E-2</v>
      </c>
      <c r="N432" s="326">
        <f>M432*MoM!R432/100*$A432</f>
        <v>6.9405108658844861E-2</v>
      </c>
      <c r="O432" s="326">
        <f>N432*MoM!S432/100*$A432</f>
        <v>6.9557799897894318E-2</v>
      </c>
      <c r="P432" s="326">
        <f>O432*MoM!T432/100*$A432</f>
        <v>6.9891677337404215E-2</v>
      </c>
      <c r="Q432" s="326">
        <f>P432*MoM!U432/100*$A432</f>
        <v>7.089811749106284E-2</v>
      </c>
      <c r="R432" s="326">
        <f>Q432*MoM!V432/100*$A432</f>
        <v>7.2500414946360864E-2</v>
      </c>
      <c r="S432" s="327">
        <f>IF($A432=1,INDEX('2024'!$B:$B,MATCH(Веса!D432,'2024'!$A:$A,0)),0)</f>
        <v>5.8000000000000003E-2</v>
      </c>
      <c r="T432" s="326">
        <f>S432*MoM!X432/100*$A432</f>
        <v>5.8452400000000002E-2</v>
      </c>
      <c r="U432" s="326">
        <f>T432*MoM!Y432/100*$A432</f>
        <v>5.8849876320000008E-2</v>
      </c>
      <c r="V432" s="326">
        <f>U432*MoM!Z432/100*$A432</f>
        <v>5.9397180169776014E-2</v>
      </c>
      <c r="W432" s="326">
        <f>V432*MoM!AA432/100*$A432</f>
        <v>5.9931754791303998E-2</v>
      </c>
      <c r="X432" s="326">
        <f>W432*MoM!AB432/100*$A432</f>
        <v>6.015949545951095E-2</v>
      </c>
      <c r="Y432" s="326">
        <f>X432*MoM!AC432/100*$A432</f>
        <v>6.0339973945889483E-2</v>
      </c>
      <c r="Z432" s="326">
        <f>Y432*MoM!AD432/100*$A432</f>
        <v>6.0551163854700094E-2</v>
      </c>
      <c r="AA432" s="326">
        <f>Z432*MoM!AE432/100*$A432</f>
        <v>6.1647139920470169E-2</v>
      </c>
      <c r="AB432" s="326">
        <f>AA432*MoM!AF432/100*$A432</f>
        <v>6.2097164041889606E-2</v>
      </c>
      <c r="AC432" s="326">
        <f>AB432*MoM!AG432/100*$A432</f>
        <v>6.2494585891757701E-2</v>
      </c>
      <c r="AD432" s="326">
        <f>AC432*MoM!AH432/100*$A432</f>
        <v>6.2719566400968027E-2</v>
      </c>
      <c r="AE432" s="327">
        <f>IF($A432=1,INDEX('2025'!$C:$C,MATCH(Веса!$E432,'2025'!$B:$B,0)),0)</f>
        <v>5.6000000000000001E-2</v>
      </c>
      <c r="AF432" s="326">
        <f>AE432*MoM!AJ432/100*$A432</f>
        <v>5.6985600000000004E-2</v>
      </c>
      <c r="AG432" s="326">
        <f>AF432*MoM!AK432/100*$A432</f>
        <v>5.7777699840000009E-2</v>
      </c>
      <c r="AH432" s="326">
        <f>AG432*MoM!AL432/100*$A432</f>
        <v>5.8476810008064012E-2</v>
      </c>
      <c r="AI432" s="326">
        <f>AH432*MoM!AM432/100*$A432</f>
        <v>5.8827670868112393E-2</v>
      </c>
      <c r="AJ432" s="326">
        <f>AI432*MoM!AN432/100*$A432</f>
        <v>5.9145340290800208E-2</v>
      </c>
      <c r="AK432" s="326">
        <f>AJ432*MoM!AO432/100*$A432</f>
        <v>5.992014424860969E-2</v>
      </c>
      <c r="AL432" s="326">
        <f>AK432*MoM!AP432/100*$A432</f>
        <v>6.029164914295107E-2</v>
      </c>
      <c r="AM432" s="326">
        <f>AL432*MoM!AQ432/100*$A432</f>
        <v>6.1208082209923929E-2</v>
      </c>
      <c r="AN432" s="326">
        <f>AM432*MoM!AR432/100*$A432</f>
        <v>6.2016028895094923E-2</v>
      </c>
      <c r="AO432" s="326">
        <f>AN432*MoM!AS432/100*$A432</f>
        <v>6.2549366743592738E-2</v>
      </c>
      <c r="AP432" s="326">
        <f>AO432*MoM!AT432/100*$A432</f>
        <v>6.302474193084405E-2</v>
      </c>
      <c r="AQ432" s="327">
        <f>IF($A432=1,INDEX('2026'!$C:$C, MATCH(Веса!$F432,'2026'!$B:$B,0)),0)</f>
        <v>5.6000000000000001E-2</v>
      </c>
      <c r="AR432" s="326">
        <f>AQ432*MoM!AV432/100*$A432</f>
        <v>5.7243199999999994E-2</v>
      </c>
      <c r="AS432" s="326">
        <f>AR432*MoM!AW432/100*$A432</f>
        <v>5.7558037599999994E-2</v>
      </c>
      <c r="AT432" s="326">
        <f>AS432*MoM!AX432/100*$A432</f>
        <v>5.8594082276799991E-2</v>
      </c>
      <c r="AU432" s="326">
        <f>AT432*MoM!AY432/100*$A432</f>
        <v>5.9115569609063508E-2</v>
      </c>
    </row>
    <row r="433" spans="1:47" ht="26.25" x14ac:dyDescent="0.45">
      <c r="A433" s="326">
        <f>IF(ToSep25!AZ433=0,0,1)</f>
        <v>1</v>
      </c>
      <c r="B433" s="202" t="s">
        <v>437</v>
      </c>
      <c r="C433" s="202" t="s">
        <v>437</v>
      </c>
      <c r="D433" s="202" t="s">
        <v>437</v>
      </c>
      <c r="E433" s="202" t="s">
        <v>437</v>
      </c>
      <c r="F433" s="202" t="s">
        <v>437</v>
      </c>
      <c r="G433" s="327">
        <f>IF($A433=1,INDEX('2023'!$C:$C,MATCH(Веса!$C433,'2023'!$B:$B,0)),0)</f>
        <v>3.3000000000000002E-2</v>
      </c>
      <c r="H433" s="326">
        <f>G433*MoM!L433/100*$A433</f>
        <v>3.3247500000000006E-2</v>
      </c>
      <c r="I433" s="326">
        <f>H433*MoM!M433/100*$A433</f>
        <v>3.3503505750000009E-2</v>
      </c>
      <c r="J433" s="326">
        <f>I433*MoM!N433/100*$A433</f>
        <v>3.378493519830001E-2</v>
      </c>
      <c r="K433" s="326">
        <f>J433*MoM!O433/100*$A433</f>
        <v>3.3852505068696609E-2</v>
      </c>
      <c r="L433" s="326">
        <f>K433*MoM!P433/100*$A433</f>
        <v>3.419441536989045E-2</v>
      </c>
      <c r="M433" s="326">
        <f>L433*MoM!Q433/100*$A433</f>
        <v>3.4242287551408297E-2</v>
      </c>
      <c r="N433" s="326">
        <f>M433*MoM!R433/100*$A433</f>
        <v>3.4386105159124214E-2</v>
      </c>
      <c r="O433" s="326">
        <f>N433*MoM!S433/100*$A433</f>
        <v>3.443424570634699E-2</v>
      </c>
      <c r="P433" s="326">
        <f>O433*MoM!T433/100*$A433</f>
        <v>3.4744153917704114E-2</v>
      </c>
      <c r="Q433" s="326">
        <f>P433*MoM!U433/100*$A433</f>
        <v>3.5105493118448239E-2</v>
      </c>
      <c r="R433" s="326">
        <f>Q433*MoM!V433/100*$A433</f>
        <v>3.5161661907437754E-2</v>
      </c>
      <c r="S433" s="327">
        <f>IF($A433=1,INDEX('2024'!$B:$B,MATCH(Веса!D433,'2024'!$A:$A,0)),0)</f>
        <v>0.03</v>
      </c>
      <c r="T433" s="326">
        <f>S433*MoM!X433/100*$A433</f>
        <v>3.0263999999999999E-2</v>
      </c>
      <c r="U433" s="326">
        <f>T433*MoM!Y433/100*$A433</f>
        <v>3.0400187999999998E-2</v>
      </c>
      <c r="V433" s="326">
        <f>U433*MoM!Z433/100*$A433</f>
        <v>3.0491388564000001E-2</v>
      </c>
      <c r="W433" s="326">
        <f>V433*MoM!AA433/100*$A433</f>
        <v>3.0735319672512001E-2</v>
      </c>
      <c r="X433" s="326">
        <f>W433*MoM!AB433/100*$A433</f>
        <v>3.0888996270874561E-2</v>
      </c>
      <c r="Y433" s="326">
        <f>X433*MoM!AC433/100*$A433</f>
        <v>3.109595254588942E-2</v>
      </c>
      <c r="Z433" s="326">
        <f>Y433*MoM!AD433/100*$A433</f>
        <v>3.1158144450981199E-2</v>
      </c>
      <c r="AA433" s="326">
        <f>Z433*MoM!AE433/100*$A433</f>
        <v>3.1292124472120417E-2</v>
      </c>
      <c r="AB433" s="326">
        <f>AA433*MoM!AF433/100*$A433</f>
        <v>3.1357837933511871E-2</v>
      </c>
      <c r="AC433" s="326">
        <f>AB433*MoM!AG433/100*$A433</f>
        <v>3.1439368312139004E-2</v>
      </c>
      <c r="AD433" s="326">
        <f>AC433*MoM!AH433/100*$A433</f>
        <v>3.1568269722218774E-2</v>
      </c>
      <c r="AE433" s="327">
        <f>IF($A433=1,INDEX('2025'!$C:$C,MATCH(Веса!$E433,'2025'!$B:$B,0)),0)</f>
        <v>2.9000000000000001E-2</v>
      </c>
      <c r="AF433" s="326">
        <f>AE433*MoM!AJ433/100*$A433</f>
        <v>2.9290000000000004E-2</v>
      </c>
      <c r="AG433" s="326">
        <f>AF433*MoM!AK433/100*$A433</f>
        <v>2.9626835000000008E-2</v>
      </c>
      <c r="AH433" s="326">
        <f>AG433*MoM!AL433/100*$A433</f>
        <v>3.0263811952500008E-2</v>
      </c>
      <c r="AI433" s="326">
        <f>AH433*MoM!AM433/100*$A433</f>
        <v>3.0393946343895761E-2</v>
      </c>
      <c r="AJ433" s="326">
        <f>AI433*MoM!AN433/100*$A433</f>
        <v>3.0722200964409835E-2</v>
      </c>
      <c r="AK433" s="326">
        <f>AJ433*MoM!AO433/100*$A433</f>
        <v>3.0921895270678502E-2</v>
      </c>
      <c r="AL433" s="326">
        <f>AK433*MoM!AP433/100*$A433</f>
        <v>3.1608361345687563E-2</v>
      </c>
      <c r="AM433" s="326">
        <f>AL433*MoM!AQ433/100*$A433</f>
        <v>3.1804333186030827E-2</v>
      </c>
      <c r="AN433" s="326">
        <f>AM433*MoM!AR433/100*$A433</f>
        <v>3.1944272252049363E-2</v>
      </c>
      <c r="AO433" s="326">
        <f>AN433*MoM!AS433/100*$A433</f>
        <v>3.2024132932679486E-2</v>
      </c>
      <c r="AP433" s="326">
        <f>AO433*MoM!AT433/100*$A433</f>
        <v>3.2305945302487066E-2</v>
      </c>
      <c r="AQ433" s="327">
        <f>IF($A433=1,INDEX('2026'!$C:$C, MATCH(Веса!$F433,'2026'!$B:$B,0)),0)</f>
        <v>2.8000000000000001E-2</v>
      </c>
      <c r="AR433" s="326">
        <f>AQ433*MoM!AV433/100*$A433</f>
        <v>2.8420000000000001E-2</v>
      </c>
      <c r="AS433" s="326">
        <f>AR433*MoM!AW433/100*$A433</f>
        <v>2.9005452000000001E-2</v>
      </c>
      <c r="AT433" s="326">
        <f>AS433*MoM!AX433/100*$A433</f>
        <v>2.9565257223600004E-2</v>
      </c>
      <c r="AU433" s="326">
        <f>AT433*MoM!AY433/100*$A433</f>
        <v>2.9925953361727924E-2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ABFC-2174-432B-BE35-AC3531D1B31B}">
  <dimension ref="A1:AQ857"/>
  <sheetViews>
    <sheetView workbookViewId="0"/>
  </sheetViews>
  <sheetFormatPr defaultRowHeight="14.25" x14ac:dyDescent="0.45"/>
  <cols>
    <col min="1" max="1" width="27.46484375" customWidth="1"/>
    <col min="2" max="2" width="12.46484375" customWidth="1"/>
    <col min="3" max="42" width="14.3984375" customWidth="1"/>
  </cols>
  <sheetData>
    <row r="1" spans="1:43" x14ac:dyDescent="0.45">
      <c r="A1" s="194"/>
      <c r="B1" s="194"/>
      <c r="C1" s="197">
        <v>44927</v>
      </c>
      <c r="D1" s="197">
        <v>44958</v>
      </c>
      <c r="E1" s="197">
        <v>44986</v>
      </c>
      <c r="F1" s="197">
        <v>45017</v>
      </c>
      <c r="G1" s="197">
        <v>45047</v>
      </c>
      <c r="H1" s="197">
        <v>45078</v>
      </c>
      <c r="I1" s="197">
        <v>45108</v>
      </c>
      <c r="J1" s="197">
        <v>45139</v>
      </c>
      <c r="K1" s="197">
        <v>45170</v>
      </c>
      <c r="L1" s="197">
        <v>45200</v>
      </c>
      <c r="M1" s="197">
        <v>45231</v>
      </c>
      <c r="N1" s="197">
        <v>45261</v>
      </c>
      <c r="O1" s="197">
        <v>45292</v>
      </c>
      <c r="P1" s="197">
        <v>45323</v>
      </c>
      <c r="Q1" s="197">
        <v>45352</v>
      </c>
      <c r="R1" s="197">
        <v>45383</v>
      </c>
      <c r="S1" s="197">
        <v>45413</v>
      </c>
      <c r="T1" s="197">
        <v>45444</v>
      </c>
      <c r="U1" s="197">
        <v>45474</v>
      </c>
      <c r="V1" s="197">
        <v>45505</v>
      </c>
      <c r="W1" s="197">
        <v>45536</v>
      </c>
      <c r="X1" s="197">
        <v>45566</v>
      </c>
      <c r="Y1" s="197">
        <v>45597</v>
      </c>
      <c r="Z1" s="197">
        <v>45627</v>
      </c>
      <c r="AA1" s="197">
        <v>45658</v>
      </c>
      <c r="AB1" s="197">
        <v>45689</v>
      </c>
      <c r="AC1" s="197">
        <v>45717</v>
      </c>
      <c r="AD1" s="197">
        <v>45748</v>
      </c>
      <c r="AE1" s="197">
        <v>45778</v>
      </c>
      <c r="AF1" s="197">
        <v>45809</v>
      </c>
      <c r="AG1" s="197">
        <v>45839</v>
      </c>
      <c r="AH1" s="197">
        <v>45870</v>
      </c>
      <c r="AI1" s="197">
        <v>45901</v>
      </c>
      <c r="AJ1" s="197">
        <v>45931</v>
      </c>
      <c r="AK1" s="197">
        <v>45962</v>
      </c>
      <c r="AL1" s="197">
        <v>45992</v>
      </c>
      <c r="AM1" s="197">
        <v>46023</v>
      </c>
      <c r="AN1" s="197">
        <v>46054</v>
      </c>
      <c r="AO1" s="197">
        <v>46082</v>
      </c>
      <c r="AP1" s="197">
        <v>46113</v>
      </c>
      <c r="AQ1" s="197">
        <v>46143</v>
      </c>
    </row>
    <row r="2" spans="1:43" x14ac:dyDescent="0.45">
      <c r="A2" s="195" t="s">
        <v>901</v>
      </c>
      <c r="B2" s="195" t="s">
        <v>902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</row>
    <row r="3" spans="1:43" ht="41.65" x14ac:dyDescent="0.45">
      <c r="A3" s="195" t="s">
        <v>903</v>
      </c>
      <c r="B3" s="195" t="s">
        <v>904</v>
      </c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</row>
    <row r="4" spans="1:43" x14ac:dyDescent="0.45">
      <c r="A4" s="195" t="s">
        <v>489</v>
      </c>
      <c r="B4" s="195" t="s">
        <v>905</v>
      </c>
      <c r="C4" s="196">
        <v>100.84</v>
      </c>
      <c r="D4" s="196">
        <v>100.46</v>
      </c>
      <c r="E4" s="196">
        <v>100.37</v>
      </c>
      <c r="F4" s="196">
        <v>100.38</v>
      </c>
      <c r="G4" s="196">
        <v>100.31</v>
      </c>
      <c r="H4" s="196">
        <v>100.37</v>
      </c>
      <c r="I4" s="196">
        <v>100.63</v>
      </c>
      <c r="J4" s="196">
        <v>100.28</v>
      </c>
      <c r="K4" s="196">
        <v>100.87</v>
      </c>
      <c r="L4" s="196">
        <v>100.83</v>
      </c>
      <c r="M4" s="196">
        <v>101.11</v>
      </c>
      <c r="N4" s="196">
        <v>100.73</v>
      </c>
      <c r="O4" s="196">
        <v>100.86</v>
      </c>
      <c r="P4" s="196">
        <v>100.68</v>
      </c>
      <c r="Q4" s="196">
        <v>100.39</v>
      </c>
      <c r="R4" s="196">
        <v>100.5</v>
      </c>
      <c r="S4" s="196">
        <v>100.74</v>
      </c>
      <c r="T4" s="196">
        <v>100.64</v>
      </c>
      <c r="U4" s="196">
        <v>101.14</v>
      </c>
      <c r="V4" s="196">
        <v>100.2</v>
      </c>
      <c r="W4" s="196">
        <v>100.48</v>
      </c>
      <c r="X4" s="196">
        <v>100.75</v>
      </c>
      <c r="Y4" s="196">
        <v>101.43</v>
      </c>
      <c r="Z4" s="196">
        <v>101.32</v>
      </c>
      <c r="AA4" s="196">
        <v>101.23</v>
      </c>
      <c r="AB4" s="196">
        <v>100.81</v>
      </c>
      <c r="AC4" s="196">
        <v>100.65</v>
      </c>
      <c r="AD4" s="196">
        <v>100.4</v>
      </c>
      <c r="AE4" s="196">
        <v>100.43</v>
      </c>
      <c r="AF4" s="196">
        <v>100.2</v>
      </c>
      <c r="AG4" s="196">
        <v>100.57</v>
      </c>
      <c r="AH4" s="196">
        <v>99.6</v>
      </c>
      <c r="AI4" s="196">
        <v>100.34</v>
      </c>
      <c r="AJ4" s="196">
        <v>100.5</v>
      </c>
      <c r="AK4" s="196">
        <v>100.42</v>
      </c>
      <c r="AL4" s="196">
        <v>100.32</v>
      </c>
      <c r="AM4" s="196">
        <v>101.62</v>
      </c>
      <c r="AN4" s="196">
        <v>100.73</v>
      </c>
      <c r="AO4" s="196">
        <v>100.6</v>
      </c>
      <c r="AP4" s="196">
        <v>100.14</v>
      </c>
      <c r="AQ4" s="196">
        <v>100.17</v>
      </c>
    </row>
    <row r="5" spans="1:43" x14ac:dyDescent="0.45">
      <c r="A5" s="195" t="s">
        <v>497</v>
      </c>
      <c r="B5" s="195" t="s">
        <v>906</v>
      </c>
      <c r="C5" s="196">
        <v>99.81</v>
      </c>
      <c r="D5" s="196">
        <v>99.75</v>
      </c>
      <c r="E5" s="196">
        <v>99.73</v>
      </c>
      <c r="F5" s="196">
        <v>100.3</v>
      </c>
      <c r="G5" s="196">
        <v>100.97</v>
      </c>
      <c r="H5" s="196">
        <v>101.12</v>
      </c>
      <c r="I5" s="196">
        <v>100.93</v>
      </c>
      <c r="J5" s="196">
        <v>102.4</v>
      </c>
      <c r="K5" s="196">
        <v>102.12</v>
      </c>
      <c r="L5" s="195">
        <v>102</v>
      </c>
      <c r="M5" s="196">
        <v>101.18</v>
      </c>
      <c r="N5" s="196">
        <v>100.46</v>
      </c>
      <c r="O5" s="196">
        <v>99.97</v>
      </c>
      <c r="P5" s="196">
        <v>100.18</v>
      </c>
      <c r="Q5" s="196">
        <v>100.44</v>
      </c>
      <c r="R5" s="196">
        <v>100.28</v>
      </c>
      <c r="S5" s="196">
        <v>100.88</v>
      </c>
      <c r="T5" s="196">
        <v>100.37</v>
      </c>
      <c r="U5" s="196">
        <v>100.24</v>
      </c>
      <c r="V5" s="196">
        <v>100.39</v>
      </c>
      <c r="W5" s="196">
        <v>100.45</v>
      </c>
      <c r="X5" s="196">
        <v>100.48</v>
      </c>
      <c r="Y5" s="196">
        <v>100.55</v>
      </c>
      <c r="Z5" s="196">
        <v>101.63</v>
      </c>
      <c r="AA5" s="196">
        <v>100.63</v>
      </c>
      <c r="AB5" s="196">
        <v>100.4</v>
      </c>
      <c r="AC5" s="196">
        <v>100.4</v>
      </c>
      <c r="AD5" s="196">
        <v>100.31</v>
      </c>
      <c r="AE5" s="196">
        <v>101.15</v>
      </c>
      <c r="AF5" s="196">
        <v>100.43</v>
      </c>
      <c r="AG5" s="196">
        <v>100.39</v>
      </c>
      <c r="AH5" s="196">
        <v>100.69</v>
      </c>
      <c r="AI5" s="196">
        <v>100.8</v>
      </c>
      <c r="AJ5" s="196">
        <v>100.86</v>
      </c>
      <c r="AK5" s="196">
        <v>100.33</v>
      </c>
      <c r="AL5" s="196">
        <v>100.24</v>
      </c>
      <c r="AM5" s="196">
        <v>100.61</v>
      </c>
      <c r="AN5" s="196">
        <v>99.99</v>
      </c>
      <c r="AO5" s="196">
        <v>100.05</v>
      </c>
      <c r="AP5" s="196">
        <v>100.16</v>
      </c>
      <c r="AQ5" s="196">
        <v>99.99</v>
      </c>
    </row>
    <row r="6" spans="1:43" x14ac:dyDescent="0.45">
      <c r="A6" s="195" t="s">
        <v>531</v>
      </c>
      <c r="B6" s="195" t="s">
        <v>907</v>
      </c>
      <c r="C6" s="196">
        <v>99.88</v>
      </c>
      <c r="D6" s="196">
        <v>99.38</v>
      </c>
      <c r="E6" s="196">
        <v>99.54</v>
      </c>
      <c r="F6" s="196">
        <v>100.68</v>
      </c>
      <c r="G6" s="196">
        <v>101.72</v>
      </c>
      <c r="H6" s="196">
        <v>102.11</v>
      </c>
      <c r="I6" s="196">
        <v>101.51</v>
      </c>
      <c r="J6" s="196">
        <v>104.01</v>
      </c>
      <c r="K6" s="196">
        <v>102.86</v>
      </c>
      <c r="L6" s="196">
        <v>102.53</v>
      </c>
      <c r="M6" s="196">
        <v>101.07</v>
      </c>
      <c r="N6" s="196">
        <v>99.92</v>
      </c>
      <c r="O6" s="196">
        <v>99.53</v>
      </c>
      <c r="P6" s="196">
        <v>99.97</v>
      </c>
      <c r="Q6" s="196">
        <v>100.37</v>
      </c>
      <c r="R6" s="196">
        <v>100.3</v>
      </c>
      <c r="S6" s="196">
        <v>101.34</v>
      </c>
      <c r="T6" s="196">
        <v>100.39</v>
      </c>
      <c r="U6" s="196">
        <v>100.11</v>
      </c>
      <c r="V6" s="196">
        <v>100.45</v>
      </c>
      <c r="W6" s="196">
        <v>100.48</v>
      </c>
      <c r="X6" s="196">
        <v>100.17</v>
      </c>
      <c r="Y6" s="196">
        <v>100.53</v>
      </c>
      <c r="Z6" s="196">
        <v>102.21</v>
      </c>
      <c r="AA6" s="196">
        <v>100.94</v>
      </c>
      <c r="AB6" s="196">
        <v>100.2</v>
      </c>
      <c r="AC6" s="196">
        <v>100.23</v>
      </c>
      <c r="AD6" s="196">
        <v>100.15</v>
      </c>
      <c r="AE6" s="196">
        <v>101.8</v>
      </c>
      <c r="AF6" s="196">
        <v>100.55</v>
      </c>
      <c r="AG6" s="196">
        <v>100.63</v>
      </c>
      <c r="AH6" s="196">
        <v>100.85</v>
      </c>
      <c r="AI6" s="196">
        <v>100.98</v>
      </c>
      <c r="AJ6" s="196">
        <v>100.97</v>
      </c>
      <c r="AK6" s="196">
        <v>100.1</v>
      </c>
      <c r="AL6" s="196">
        <v>100.03</v>
      </c>
      <c r="AM6" s="196">
        <v>100.69</v>
      </c>
      <c r="AN6" s="196">
        <v>99.72</v>
      </c>
      <c r="AO6" s="196">
        <v>99.96</v>
      </c>
      <c r="AP6" s="196">
        <v>100.53</v>
      </c>
      <c r="AQ6" s="196">
        <v>100.23</v>
      </c>
    </row>
    <row r="7" spans="1:43" ht="27.75" x14ac:dyDescent="0.45">
      <c r="A7" s="195" t="s">
        <v>548</v>
      </c>
      <c r="B7" s="195" t="s">
        <v>908</v>
      </c>
      <c r="C7" s="196">
        <v>100.08</v>
      </c>
      <c r="D7" s="196">
        <v>99.6</v>
      </c>
      <c r="E7" s="195">
        <v>100</v>
      </c>
      <c r="F7" s="196">
        <v>99.17</v>
      </c>
      <c r="G7" s="196">
        <v>99.81</v>
      </c>
      <c r="H7" s="196">
        <v>99.55</v>
      </c>
      <c r="I7" s="196">
        <v>99.12</v>
      </c>
      <c r="J7" s="196">
        <v>99.94</v>
      </c>
      <c r="K7" s="196">
        <v>99.33</v>
      </c>
      <c r="L7" s="196">
        <v>100.82</v>
      </c>
      <c r="M7" s="196">
        <v>99.69</v>
      </c>
      <c r="N7" s="196">
        <v>99.78</v>
      </c>
      <c r="O7" s="196">
        <v>100.03</v>
      </c>
      <c r="P7" s="196">
        <v>99.73</v>
      </c>
      <c r="Q7" s="196">
        <v>100.96</v>
      </c>
      <c r="R7" s="196">
        <v>101.54</v>
      </c>
      <c r="S7" s="196">
        <v>101.01</v>
      </c>
      <c r="T7" s="196">
        <v>99.74</v>
      </c>
      <c r="U7" s="196">
        <v>100.02</v>
      </c>
      <c r="V7" s="195">
        <v>101</v>
      </c>
      <c r="W7" s="196">
        <v>99.38</v>
      </c>
      <c r="X7" s="196">
        <v>101.27</v>
      </c>
      <c r="Y7" s="196">
        <v>101.24</v>
      </c>
      <c r="Z7" s="196">
        <v>101.92</v>
      </c>
      <c r="AA7" s="196">
        <v>101.07</v>
      </c>
      <c r="AB7" s="196">
        <v>101.72</v>
      </c>
      <c r="AC7" s="196">
        <v>101.63</v>
      </c>
      <c r="AD7" s="196">
        <v>100.8</v>
      </c>
      <c r="AE7" s="196">
        <v>101.15</v>
      </c>
      <c r="AF7" s="196">
        <v>100.26</v>
      </c>
      <c r="AG7" s="196">
        <v>100.84</v>
      </c>
      <c r="AH7" s="196">
        <v>100.17</v>
      </c>
      <c r="AI7" s="196">
        <v>100.45</v>
      </c>
      <c r="AJ7" s="196">
        <v>99.95</v>
      </c>
      <c r="AK7" s="196">
        <v>100.84</v>
      </c>
      <c r="AL7" s="196">
        <v>100.32</v>
      </c>
      <c r="AM7" s="196">
        <v>102.77</v>
      </c>
      <c r="AN7" s="196">
        <v>99.49</v>
      </c>
      <c r="AO7" s="196">
        <v>99.45</v>
      </c>
      <c r="AP7" s="196">
        <v>100.26</v>
      </c>
      <c r="AQ7" s="196">
        <v>99.28</v>
      </c>
    </row>
    <row r="8" spans="1:43" x14ac:dyDescent="0.45">
      <c r="A8" s="195" t="s">
        <v>37</v>
      </c>
      <c r="B8" s="195" t="s">
        <v>909</v>
      </c>
      <c r="C8" s="196">
        <v>100.08</v>
      </c>
      <c r="D8" s="196">
        <v>99.6</v>
      </c>
      <c r="E8" s="195">
        <v>100</v>
      </c>
      <c r="F8" s="196">
        <v>99.17</v>
      </c>
      <c r="G8" s="196">
        <v>99.81</v>
      </c>
      <c r="H8" s="196">
        <v>99.55</v>
      </c>
      <c r="I8" s="196">
        <v>99.12</v>
      </c>
      <c r="J8" s="196">
        <v>99.94</v>
      </c>
      <c r="K8" s="196">
        <v>99.33</v>
      </c>
      <c r="L8" s="196">
        <v>100.82</v>
      </c>
      <c r="M8" s="196">
        <v>99.69</v>
      </c>
      <c r="N8" s="196">
        <v>99.78</v>
      </c>
      <c r="O8" s="196">
        <v>100.03</v>
      </c>
      <c r="P8" s="196">
        <v>99.73</v>
      </c>
      <c r="Q8" s="196">
        <v>100.96</v>
      </c>
      <c r="R8" s="196">
        <v>101.54</v>
      </c>
      <c r="S8" s="196">
        <v>101.01</v>
      </c>
      <c r="T8" s="196">
        <v>99.74</v>
      </c>
      <c r="U8" s="196">
        <v>100.02</v>
      </c>
      <c r="V8" s="195">
        <v>101</v>
      </c>
      <c r="W8" s="196">
        <v>99.38</v>
      </c>
      <c r="X8" s="196">
        <v>101.27</v>
      </c>
      <c r="Y8" s="196">
        <v>101.24</v>
      </c>
      <c r="Z8" s="196">
        <v>101.92</v>
      </c>
      <c r="AA8" s="196">
        <v>101.07</v>
      </c>
      <c r="AB8" s="196">
        <v>101.72</v>
      </c>
      <c r="AC8" s="196">
        <v>101.63</v>
      </c>
      <c r="AD8" s="196">
        <v>100.8</v>
      </c>
      <c r="AE8" s="196">
        <v>101.15</v>
      </c>
      <c r="AF8" s="196">
        <v>100.26</v>
      </c>
      <c r="AG8" s="196">
        <v>100.84</v>
      </c>
      <c r="AH8" s="196">
        <v>100.17</v>
      </c>
      <c r="AI8" s="196">
        <v>100.45</v>
      </c>
      <c r="AJ8" s="196">
        <v>99.95</v>
      </c>
      <c r="AK8" s="196">
        <v>100.84</v>
      </c>
      <c r="AL8" s="196">
        <v>100.32</v>
      </c>
      <c r="AM8" s="196">
        <v>102.77</v>
      </c>
      <c r="AN8" s="196">
        <v>99.49</v>
      </c>
      <c r="AO8" s="196">
        <v>99.45</v>
      </c>
      <c r="AP8" s="196">
        <v>100.26</v>
      </c>
      <c r="AQ8" s="196">
        <v>99.28</v>
      </c>
    </row>
    <row r="9" spans="1:43" x14ac:dyDescent="0.45">
      <c r="A9" s="195" t="s">
        <v>8</v>
      </c>
      <c r="B9" s="195" t="s">
        <v>910</v>
      </c>
      <c r="C9" s="196">
        <v>99.69</v>
      </c>
      <c r="D9" s="196">
        <v>99.24</v>
      </c>
      <c r="E9" s="195">
        <v>99</v>
      </c>
      <c r="F9" s="196">
        <v>99.35</v>
      </c>
      <c r="G9" s="196">
        <v>99.69</v>
      </c>
      <c r="H9" s="196">
        <v>99.67</v>
      </c>
      <c r="I9" s="196">
        <v>99.46</v>
      </c>
      <c r="J9" s="196">
        <v>100.8</v>
      </c>
      <c r="K9" s="196">
        <v>100.62</v>
      </c>
      <c r="L9" s="196">
        <v>100.57</v>
      </c>
      <c r="M9" s="196">
        <v>102.25</v>
      </c>
      <c r="N9" s="196">
        <v>101.22</v>
      </c>
      <c r="O9" s="196">
        <v>101.1</v>
      </c>
      <c r="P9" s="196">
        <v>100.94</v>
      </c>
      <c r="Q9" s="196">
        <v>100.94</v>
      </c>
      <c r="R9" s="196">
        <v>100.83</v>
      </c>
      <c r="S9" s="196">
        <v>100.57</v>
      </c>
      <c r="T9" s="196">
        <v>101.1</v>
      </c>
      <c r="U9" s="196">
        <v>100.27</v>
      </c>
      <c r="V9" s="196">
        <v>100.14</v>
      </c>
      <c r="W9" s="196">
        <v>100.09</v>
      </c>
      <c r="X9" s="196">
        <v>100.66</v>
      </c>
      <c r="Y9" s="196">
        <v>101.31</v>
      </c>
      <c r="Z9" s="196">
        <v>101.06</v>
      </c>
      <c r="AA9" s="196">
        <v>100.28</v>
      </c>
      <c r="AB9" s="196">
        <v>100.32</v>
      </c>
      <c r="AC9" s="196">
        <v>100.86</v>
      </c>
      <c r="AD9" s="196">
        <v>100.79</v>
      </c>
      <c r="AE9" s="196">
        <v>100.78</v>
      </c>
      <c r="AF9" s="196">
        <v>100.6</v>
      </c>
      <c r="AG9" s="196">
        <v>101.08</v>
      </c>
      <c r="AH9" s="196">
        <v>101.24</v>
      </c>
      <c r="AI9" s="196">
        <v>101.65</v>
      </c>
      <c r="AJ9" s="196">
        <v>101.33</v>
      </c>
      <c r="AK9" s="196">
        <v>101.5</v>
      </c>
      <c r="AL9" s="196">
        <v>101.99</v>
      </c>
      <c r="AM9" s="196">
        <v>101.29</v>
      </c>
      <c r="AN9" s="196">
        <v>101.75</v>
      </c>
      <c r="AO9" s="196">
        <v>100.77</v>
      </c>
      <c r="AP9" s="196">
        <v>101.16</v>
      </c>
      <c r="AQ9" s="196">
        <v>100.14</v>
      </c>
    </row>
    <row r="10" spans="1:43" x14ac:dyDescent="0.45">
      <c r="A10" s="195" t="s">
        <v>9</v>
      </c>
      <c r="B10" s="195" t="s">
        <v>911</v>
      </c>
      <c r="C10" s="196">
        <v>99.77</v>
      </c>
      <c r="D10" s="196">
        <v>99.92</v>
      </c>
      <c r="E10" s="196">
        <v>100.17</v>
      </c>
      <c r="F10" s="196">
        <v>100.15</v>
      </c>
      <c r="G10" s="196">
        <v>100.17</v>
      </c>
      <c r="H10" s="196">
        <v>100.5</v>
      </c>
      <c r="I10" s="196">
        <v>100.84</v>
      </c>
      <c r="J10" s="196">
        <v>102.07</v>
      </c>
      <c r="K10" s="196">
        <v>101.38</v>
      </c>
      <c r="L10" s="196">
        <v>101.79</v>
      </c>
      <c r="M10" s="196">
        <v>101.67</v>
      </c>
      <c r="N10" s="196">
        <v>100.82</v>
      </c>
      <c r="O10" s="196">
        <v>100.11</v>
      </c>
      <c r="P10" s="196">
        <v>100.15</v>
      </c>
      <c r="Q10" s="196">
        <v>100.58</v>
      </c>
      <c r="R10" s="196">
        <v>100.38</v>
      </c>
      <c r="S10" s="196">
        <v>100.57</v>
      </c>
      <c r="T10" s="196">
        <v>100.12</v>
      </c>
      <c r="U10" s="196">
        <v>100.42</v>
      </c>
      <c r="V10" s="196">
        <v>100.66</v>
      </c>
      <c r="W10" s="196">
        <v>100.79</v>
      </c>
      <c r="X10" s="196">
        <v>100.72</v>
      </c>
      <c r="Y10" s="196">
        <v>100.96</v>
      </c>
      <c r="Z10" s="196">
        <v>101.24</v>
      </c>
      <c r="AA10" s="196">
        <v>101.09</v>
      </c>
      <c r="AB10" s="196">
        <v>101.09</v>
      </c>
      <c r="AC10" s="196">
        <v>100.81</v>
      </c>
      <c r="AD10" s="196">
        <v>101.25</v>
      </c>
      <c r="AE10" s="196">
        <v>100.78</v>
      </c>
      <c r="AF10" s="196">
        <v>100.75</v>
      </c>
      <c r="AG10" s="196">
        <v>100.33</v>
      </c>
      <c r="AH10" s="196">
        <v>101.32</v>
      </c>
      <c r="AI10" s="196">
        <v>100.86</v>
      </c>
      <c r="AJ10" s="196">
        <v>100.96</v>
      </c>
      <c r="AK10" s="196">
        <v>100.14</v>
      </c>
      <c r="AL10" s="196">
        <v>100.48</v>
      </c>
      <c r="AM10" s="196">
        <v>100.33</v>
      </c>
      <c r="AN10" s="196">
        <v>100.22</v>
      </c>
      <c r="AO10" s="196">
        <v>100.77</v>
      </c>
      <c r="AP10" s="196">
        <v>100.27</v>
      </c>
      <c r="AQ10" s="196">
        <v>100.1</v>
      </c>
    </row>
    <row r="11" spans="1:43" x14ac:dyDescent="0.45">
      <c r="A11" s="195" t="s">
        <v>10</v>
      </c>
      <c r="B11" s="195" t="s">
        <v>912</v>
      </c>
      <c r="C11" s="196">
        <v>99.48</v>
      </c>
      <c r="D11" s="196">
        <v>100.39</v>
      </c>
      <c r="E11" s="196">
        <v>99.68</v>
      </c>
      <c r="F11" s="196">
        <v>99.71</v>
      </c>
      <c r="G11" s="196">
        <v>100.46</v>
      </c>
      <c r="H11" s="196">
        <v>100.01</v>
      </c>
      <c r="I11" s="196">
        <v>100.15</v>
      </c>
      <c r="J11" s="196">
        <v>100.23</v>
      </c>
      <c r="K11" s="196">
        <v>100.72</v>
      </c>
      <c r="L11" s="196">
        <v>100.94</v>
      </c>
      <c r="M11" s="196">
        <v>101.14</v>
      </c>
      <c r="N11" s="196">
        <v>100.85</v>
      </c>
      <c r="O11" s="196">
        <v>100.4</v>
      </c>
      <c r="P11" s="196">
        <v>100.72</v>
      </c>
      <c r="Q11" s="196">
        <v>100.38</v>
      </c>
      <c r="R11" s="196">
        <v>100.27</v>
      </c>
      <c r="S11" s="196">
        <v>100.46</v>
      </c>
      <c r="T11" s="196">
        <v>100.48</v>
      </c>
      <c r="U11" s="196">
        <v>100.24</v>
      </c>
      <c r="V11" s="196">
        <v>100.03</v>
      </c>
      <c r="W11" s="196">
        <v>100.55</v>
      </c>
      <c r="X11" s="196">
        <v>101.05</v>
      </c>
      <c r="Y11" s="196">
        <v>100.3</v>
      </c>
      <c r="Z11" s="196">
        <v>101.19</v>
      </c>
      <c r="AA11" s="196">
        <v>100.36</v>
      </c>
      <c r="AB11" s="196">
        <v>100.39</v>
      </c>
      <c r="AC11" s="196">
        <v>100.06</v>
      </c>
      <c r="AD11" s="196">
        <v>100.38</v>
      </c>
      <c r="AE11" s="196">
        <v>100.46</v>
      </c>
      <c r="AF11" s="196">
        <v>100.08</v>
      </c>
      <c r="AG11" s="196">
        <v>99.75</v>
      </c>
      <c r="AH11" s="196">
        <v>100.2</v>
      </c>
      <c r="AI11" s="196">
        <v>100.05</v>
      </c>
      <c r="AJ11" s="196">
        <v>100.4</v>
      </c>
      <c r="AK11" s="196">
        <v>100.9</v>
      </c>
      <c r="AL11" s="196">
        <v>100.74</v>
      </c>
      <c r="AM11" s="196">
        <v>100.75</v>
      </c>
      <c r="AN11" s="196">
        <v>100.13</v>
      </c>
      <c r="AO11" s="196">
        <v>99.71</v>
      </c>
      <c r="AP11" s="196">
        <v>99.52</v>
      </c>
      <c r="AQ11" s="196">
        <v>99.93</v>
      </c>
    </row>
    <row r="12" spans="1:43" x14ac:dyDescent="0.45">
      <c r="A12" s="195" t="s">
        <v>869</v>
      </c>
      <c r="B12" s="195" t="s">
        <v>913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6">
        <v>100.37</v>
      </c>
      <c r="AN12" s="196">
        <v>100.88</v>
      </c>
      <c r="AO12" s="196">
        <v>100.91</v>
      </c>
      <c r="AP12" s="196">
        <v>100.34</v>
      </c>
      <c r="AQ12" s="196">
        <v>100.29</v>
      </c>
    </row>
    <row r="13" spans="1:43" x14ac:dyDescent="0.45">
      <c r="A13" s="195" t="s">
        <v>498</v>
      </c>
      <c r="B13" s="195" t="s">
        <v>914</v>
      </c>
      <c r="C13" s="196">
        <v>100.19</v>
      </c>
      <c r="D13" s="196">
        <v>100.22</v>
      </c>
      <c r="E13" s="196">
        <v>100.46</v>
      </c>
      <c r="F13" s="196">
        <v>100.3</v>
      </c>
      <c r="G13" s="196">
        <v>100.35</v>
      </c>
      <c r="H13" s="196">
        <v>100.32</v>
      </c>
      <c r="I13" s="196">
        <v>100.58</v>
      </c>
      <c r="J13" s="196">
        <v>100.21</v>
      </c>
      <c r="K13" s="196">
        <v>100.41</v>
      </c>
      <c r="L13" s="196">
        <v>100.56</v>
      </c>
      <c r="M13" s="196">
        <v>100.82</v>
      </c>
      <c r="N13" s="196">
        <v>100.74</v>
      </c>
      <c r="O13" s="196">
        <v>100.77</v>
      </c>
      <c r="P13" s="196">
        <v>100.55</v>
      </c>
      <c r="Q13" s="196">
        <v>100.57</v>
      </c>
      <c r="R13" s="196">
        <v>100.57</v>
      </c>
      <c r="S13" s="196">
        <v>100.44</v>
      </c>
      <c r="T13" s="196">
        <v>100.43</v>
      </c>
      <c r="U13" s="196">
        <v>100.5</v>
      </c>
      <c r="V13" s="196">
        <v>100.62</v>
      </c>
      <c r="W13" s="196">
        <v>101.62</v>
      </c>
      <c r="X13" s="196">
        <v>102.3</v>
      </c>
      <c r="Y13" s="196">
        <v>102.81</v>
      </c>
      <c r="Z13" s="196">
        <v>102.63</v>
      </c>
      <c r="AA13" s="196">
        <v>101.85</v>
      </c>
      <c r="AB13" s="196">
        <v>102.01</v>
      </c>
      <c r="AC13" s="196">
        <v>101.62</v>
      </c>
      <c r="AD13" s="196">
        <v>101.22</v>
      </c>
      <c r="AE13" s="196">
        <v>100.88</v>
      </c>
      <c r="AF13" s="196">
        <v>100.69</v>
      </c>
      <c r="AG13" s="196">
        <v>100.54</v>
      </c>
      <c r="AH13" s="196">
        <v>100.43</v>
      </c>
      <c r="AI13" s="196">
        <v>100.25</v>
      </c>
      <c r="AJ13" s="196">
        <v>100.35</v>
      </c>
      <c r="AK13" s="196">
        <v>100.32</v>
      </c>
      <c r="AL13" s="196">
        <v>100.32</v>
      </c>
      <c r="AM13" s="196">
        <v>100.61</v>
      </c>
      <c r="AN13" s="196">
        <v>100.47</v>
      </c>
      <c r="AO13" s="196">
        <v>100.47</v>
      </c>
      <c r="AP13" s="196">
        <v>100.52</v>
      </c>
      <c r="AQ13" s="196">
        <v>100.6</v>
      </c>
    </row>
    <row r="14" spans="1:43" x14ac:dyDescent="0.45">
      <c r="A14" s="195" t="s">
        <v>532</v>
      </c>
      <c r="B14" s="195" t="s">
        <v>915</v>
      </c>
      <c r="C14" s="196">
        <v>99.47</v>
      </c>
      <c r="D14" s="196">
        <v>98.9</v>
      </c>
      <c r="E14" s="196">
        <v>98.73</v>
      </c>
      <c r="F14" s="196">
        <v>100.38</v>
      </c>
      <c r="G14" s="196">
        <v>103.6</v>
      </c>
      <c r="H14" s="196">
        <v>104.75</v>
      </c>
      <c r="I14" s="195">
        <v>102</v>
      </c>
      <c r="J14" s="196">
        <v>104.82</v>
      </c>
      <c r="K14" s="195">
        <v>105</v>
      </c>
      <c r="L14" s="196">
        <v>103.78</v>
      </c>
      <c r="M14" s="196">
        <v>101.47</v>
      </c>
      <c r="N14" s="196">
        <v>99.09</v>
      </c>
      <c r="O14" s="196">
        <v>98.47</v>
      </c>
      <c r="P14" s="196">
        <v>99.06</v>
      </c>
      <c r="Q14" s="196">
        <v>99.92</v>
      </c>
      <c r="R14" s="196">
        <v>99.87</v>
      </c>
      <c r="S14" s="196">
        <v>100.94</v>
      </c>
      <c r="T14" s="196">
        <v>100.45</v>
      </c>
      <c r="U14" s="196">
        <v>99.9</v>
      </c>
      <c r="V14" s="196">
        <v>99.83</v>
      </c>
      <c r="W14" s="196">
        <v>99.44</v>
      </c>
      <c r="X14" s="196">
        <v>99.59</v>
      </c>
      <c r="Y14" s="196">
        <v>100.53</v>
      </c>
      <c r="Z14" s="196">
        <v>103.71</v>
      </c>
      <c r="AA14" s="196">
        <v>100.84</v>
      </c>
      <c r="AB14" s="196">
        <v>99.56</v>
      </c>
      <c r="AC14" s="196">
        <v>99.01</v>
      </c>
      <c r="AD14" s="196">
        <v>98.72</v>
      </c>
      <c r="AE14" s="196">
        <v>102.43</v>
      </c>
      <c r="AF14" s="196">
        <v>100.69</v>
      </c>
      <c r="AG14" s="196">
        <v>100.12</v>
      </c>
      <c r="AH14" s="196">
        <v>100.13</v>
      </c>
      <c r="AI14" s="196">
        <v>101.01</v>
      </c>
      <c r="AJ14" s="196">
        <v>101.93</v>
      </c>
      <c r="AK14" s="196">
        <v>100.26</v>
      </c>
      <c r="AL14" s="196">
        <v>100.48</v>
      </c>
      <c r="AM14" s="196">
        <v>100.08</v>
      </c>
      <c r="AN14" s="196">
        <v>99.26</v>
      </c>
      <c r="AO14" s="196">
        <v>98.81</v>
      </c>
      <c r="AP14" s="196">
        <v>100.19</v>
      </c>
      <c r="AQ14" s="196">
        <v>100.47</v>
      </c>
    </row>
    <row r="15" spans="1:43" x14ac:dyDescent="0.45">
      <c r="A15" s="195" t="s">
        <v>549</v>
      </c>
      <c r="B15" s="195" t="s">
        <v>916</v>
      </c>
      <c r="C15" s="196">
        <v>100.16</v>
      </c>
      <c r="D15" s="196">
        <v>100.17</v>
      </c>
      <c r="E15" s="196">
        <v>100.11</v>
      </c>
      <c r="F15" s="196">
        <v>99.79</v>
      </c>
      <c r="G15" s="196">
        <v>99.58</v>
      </c>
      <c r="H15" s="196">
        <v>99.59</v>
      </c>
      <c r="I15" s="196">
        <v>99.63</v>
      </c>
      <c r="J15" s="196">
        <v>99.68</v>
      </c>
      <c r="K15" s="196">
        <v>100.06</v>
      </c>
      <c r="L15" s="196">
        <v>100.42</v>
      </c>
      <c r="M15" s="196">
        <v>100.67</v>
      </c>
      <c r="N15" s="196">
        <v>100.66</v>
      </c>
      <c r="O15" s="196">
        <v>100.75</v>
      </c>
      <c r="P15" s="196">
        <v>100.67</v>
      </c>
      <c r="Q15" s="196">
        <v>100.74</v>
      </c>
      <c r="R15" s="196">
        <v>100.85</v>
      </c>
      <c r="S15" s="196">
        <v>100.45</v>
      </c>
      <c r="T15" s="196">
        <v>100.26</v>
      </c>
      <c r="U15" s="196">
        <v>100.27</v>
      </c>
      <c r="V15" s="196">
        <v>100.88</v>
      </c>
      <c r="W15" s="196">
        <v>102.71</v>
      </c>
      <c r="X15" s="196">
        <v>102.36</v>
      </c>
      <c r="Y15" s="196">
        <v>102.66</v>
      </c>
      <c r="Z15" s="196">
        <v>102.15</v>
      </c>
      <c r="AA15" s="196">
        <v>101.24</v>
      </c>
      <c r="AB15" s="196">
        <v>101.73</v>
      </c>
      <c r="AC15" s="196">
        <v>101.24</v>
      </c>
      <c r="AD15" s="196">
        <v>100.53</v>
      </c>
      <c r="AE15" s="196">
        <v>100.22</v>
      </c>
      <c r="AF15" s="196">
        <v>100.43</v>
      </c>
      <c r="AG15" s="196">
        <v>99.9</v>
      </c>
      <c r="AH15" s="196">
        <v>100.07</v>
      </c>
      <c r="AI15" s="196">
        <v>100.15</v>
      </c>
      <c r="AJ15" s="196">
        <v>100.5</v>
      </c>
      <c r="AK15" s="196">
        <v>100.25</v>
      </c>
      <c r="AL15" s="196">
        <v>100.15</v>
      </c>
      <c r="AM15" s="196">
        <v>100.45</v>
      </c>
      <c r="AN15" s="196">
        <v>99.64</v>
      </c>
      <c r="AO15" s="196">
        <v>99.83</v>
      </c>
      <c r="AP15" s="196">
        <v>99.62</v>
      </c>
      <c r="AQ15" s="196">
        <v>99.62</v>
      </c>
    </row>
    <row r="16" spans="1:43" x14ac:dyDescent="0.45">
      <c r="A16" s="195" t="s">
        <v>861</v>
      </c>
      <c r="B16" s="195" t="s">
        <v>917</v>
      </c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6">
        <v>101.34</v>
      </c>
      <c r="AB16" s="196">
        <v>101.47</v>
      </c>
      <c r="AC16" s="196">
        <v>101.13</v>
      </c>
      <c r="AD16" s="196">
        <v>100.38</v>
      </c>
      <c r="AE16" s="196">
        <v>100.15</v>
      </c>
      <c r="AF16" s="196">
        <v>100.25</v>
      </c>
      <c r="AG16" s="196">
        <v>99.93</v>
      </c>
      <c r="AH16" s="196">
        <v>100.04</v>
      </c>
      <c r="AI16" s="196">
        <v>100.13</v>
      </c>
      <c r="AJ16" s="196">
        <v>100.42</v>
      </c>
      <c r="AK16" s="196">
        <v>100.03</v>
      </c>
      <c r="AL16" s="196">
        <v>99.95</v>
      </c>
      <c r="AM16" s="196">
        <v>100.34</v>
      </c>
      <c r="AN16" s="196">
        <v>99.53</v>
      </c>
      <c r="AO16" s="196">
        <v>99.61</v>
      </c>
      <c r="AP16" s="196">
        <v>99.57</v>
      </c>
      <c r="AQ16" s="196">
        <v>99.51</v>
      </c>
    </row>
    <row r="17" spans="1:43" x14ac:dyDescent="0.45">
      <c r="A17" s="195" t="s">
        <v>41</v>
      </c>
      <c r="B17" s="195" t="s">
        <v>918</v>
      </c>
      <c r="C17" s="196">
        <v>100.25</v>
      </c>
      <c r="D17" s="196">
        <v>100.22</v>
      </c>
      <c r="E17" s="196">
        <v>100.3</v>
      </c>
      <c r="F17" s="196">
        <v>99.53</v>
      </c>
      <c r="G17" s="196">
        <v>99.7</v>
      </c>
      <c r="H17" s="196">
        <v>99.22</v>
      </c>
      <c r="I17" s="196">
        <v>99.73</v>
      </c>
      <c r="J17" s="196">
        <v>99.65</v>
      </c>
      <c r="K17" s="196">
        <v>100.02</v>
      </c>
      <c r="L17" s="196">
        <v>100.53</v>
      </c>
      <c r="M17" s="196">
        <v>100.66</v>
      </c>
      <c r="N17" s="196">
        <v>101.02</v>
      </c>
      <c r="O17" s="196">
        <v>100.55</v>
      </c>
      <c r="P17" s="196">
        <v>100.79</v>
      </c>
      <c r="Q17" s="196">
        <v>100.35</v>
      </c>
      <c r="R17" s="196">
        <v>101.16</v>
      </c>
      <c r="S17" s="196">
        <v>100.53</v>
      </c>
      <c r="T17" s="196">
        <v>100.36</v>
      </c>
      <c r="U17" s="196">
        <v>100.27</v>
      </c>
      <c r="V17" s="196">
        <v>100.76</v>
      </c>
      <c r="W17" s="196">
        <v>104.15</v>
      </c>
      <c r="X17" s="196">
        <v>103.18</v>
      </c>
      <c r="Y17" s="196">
        <v>103.54</v>
      </c>
      <c r="Z17" s="196">
        <v>102.5</v>
      </c>
      <c r="AA17" s="196">
        <v>101.37</v>
      </c>
      <c r="AB17" s="196">
        <v>101.99</v>
      </c>
      <c r="AC17" s="196">
        <v>101.54</v>
      </c>
      <c r="AD17" s="196">
        <v>100.25</v>
      </c>
      <c r="AE17" s="196">
        <v>100.28</v>
      </c>
      <c r="AF17" s="196">
        <v>100.76</v>
      </c>
      <c r="AG17" s="196">
        <v>99.69</v>
      </c>
      <c r="AH17" s="196">
        <v>100.16</v>
      </c>
      <c r="AI17" s="196">
        <v>99.7</v>
      </c>
      <c r="AJ17" s="196">
        <v>100.63</v>
      </c>
      <c r="AK17" s="196">
        <v>100.24</v>
      </c>
      <c r="AL17" s="196">
        <v>99.81</v>
      </c>
      <c r="AM17" s="196">
        <v>100.4</v>
      </c>
      <c r="AN17" s="196">
        <v>99.03</v>
      </c>
      <c r="AO17" s="196">
        <v>99.68</v>
      </c>
      <c r="AP17" s="196">
        <v>99.65</v>
      </c>
      <c r="AQ17" s="196">
        <v>99.39</v>
      </c>
    </row>
    <row r="18" spans="1:43" x14ac:dyDescent="0.45">
      <c r="A18" s="195" t="s">
        <v>42</v>
      </c>
      <c r="B18" s="195" t="s">
        <v>919</v>
      </c>
      <c r="C18" s="196">
        <v>100.32</v>
      </c>
      <c r="D18" s="196">
        <v>99.98</v>
      </c>
      <c r="E18" s="196">
        <v>100.3</v>
      </c>
      <c r="F18" s="196">
        <v>99.77</v>
      </c>
      <c r="G18" s="196">
        <v>99.91</v>
      </c>
      <c r="H18" s="196">
        <v>99.68</v>
      </c>
      <c r="I18" s="196">
        <v>99.81</v>
      </c>
      <c r="J18" s="196">
        <v>99.63</v>
      </c>
      <c r="K18" s="196">
        <v>99.75</v>
      </c>
      <c r="L18" s="196">
        <v>100.09</v>
      </c>
      <c r="M18" s="196">
        <v>100.67</v>
      </c>
      <c r="N18" s="196">
        <v>100.61</v>
      </c>
      <c r="O18" s="196">
        <v>100.7</v>
      </c>
      <c r="P18" s="196">
        <v>100.78</v>
      </c>
      <c r="Q18" s="196">
        <v>100.84</v>
      </c>
      <c r="R18" s="196">
        <v>100.39</v>
      </c>
      <c r="S18" s="196">
        <v>100.46</v>
      </c>
      <c r="T18" s="196">
        <v>100.26</v>
      </c>
      <c r="U18" s="196">
        <v>100.37</v>
      </c>
      <c r="V18" s="196">
        <v>101.16</v>
      </c>
      <c r="W18" s="196">
        <v>102.37</v>
      </c>
      <c r="X18" s="196">
        <v>102.38</v>
      </c>
      <c r="Y18" s="196">
        <v>102.66</v>
      </c>
      <c r="Z18" s="196">
        <v>101.69</v>
      </c>
      <c r="AA18" s="196">
        <v>101.36</v>
      </c>
      <c r="AB18" s="196">
        <v>101.64</v>
      </c>
      <c r="AC18" s="196">
        <v>101.44</v>
      </c>
      <c r="AD18" s="196">
        <v>101.1</v>
      </c>
      <c r="AE18" s="196">
        <v>100.44</v>
      </c>
      <c r="AF18" s="196">
        <v>100.52</v>
      </c>
      <c r="AG18" s="196">
        <v>100.31</v>
      </c>
      <c r="AH18" s="196">
        <v>100.24</v>
      </c>
      <c r="AI18" s="196">
        <v>100.52</v>
      </c>
      <c r="AJ18" s="196">
        <v>100.68</v>
      </c>
      <c r="AK18" s="196">
        <v>100.07</v>
      </c>
      <c r="AL18" s="196">
        <v>100.25</v>
      </c>
      <c r="AM18" s="196">
        <v>100.42</v>
      </c>
      <c r="AN18" s="196">
        <v>100.11</v>
      </c>
      <c r="AO18" s="196">
        <v>100.16</v>
      </c>
      <c r="AP18" s="196">
        <v>99.34</v>
      </c>
      <c r="AQ18" s="196">
        <v>100.05</v>
      </c>
    </row>
    <row r="19" spans="1:43" ht="27.75" x14ac:dyDescent="0.45">
      <c r="A19" s="195" t="s">
        <v>0</v>
      </c>
      <c r="B19" s="195" t="s">
        <v>920</v>
      </c>
      <c r="C19" s="196">
        <v>100.2</v>
      </c>
      <c r="D19" s="196">
        <v>100.33</v>
      </c>
      <c r="E19" s="196">
        <v>100.26</v>
      </c>
      <c r="F19" s="196">
        <v>100.37</v>
      </c>
      <c r="G19" s="196">
        <v>100.49</v>
      </c>
      <c r="H19" s="196">
        <v>100.25</v>
      </c>
      <c r="I19" s="196">
        <v>100.38</v>
      </c>
      <c r="J19" s="196">
        <v>100.65</v>
      </c>
      <c r="K19" s="196">
        <v>101.39</v>
      </c>
      <c r="L19" s="196">
        <v>101.28</v>
      </c>
      <c r="M19" s="196">
        <v>100.53</v>
      </c>
      <c r="N19" s="196">
        <v>100.85</v>
      </c>
      <c r="O19" s="196">
        <v>101.12</v>
      </c>
      <c r="P19" s="196">
        <v>101.36</v>
      </c>
      <c r="Q19" s="196">
        <v>101.49</v>
      </c>
      <c r="R19" s="196">
        <v>101.14</v>
      </c>
      <c r="S19" s="196">
        <v>101.14</v>
      </c>
      <c r="T19" s="196">
        <v>100.84</v>
      </c>
      <c r="U19" s="196">
        <v>100.53</v>
      </c>
      <c r="V19" s="196">
        <v>100.4</v>
      </c>
      <c r="W19" s="196">
        <v>101.02</v>
      </c>
      <c r="X19" s="195">
        <v>101</v>
      </c>
      <c r="Y19" s="196">
        <v>100.91</v>
      </c>
      <c r="Z19" s="196">
        <v>101.47</v>
      </c>
      <c r="AA19" s="196">
        <v>101.77</v>
      </c>
      <c r="AB19" s="196">
        <v>101.57</v>
      </c>
      <c r="AC19" s="196">
        <v>102.06</v>
      </c>
      <c r="AD19" s="196">
        <v>101.45</v>
      </c>
      <c r="AE19" s="196">
        <v>100.69</v>
      </c>
      <c r="AF19" s="196">
        <v>100.66</v>
      </c>
      <c r="AG19" s="196">
        <v>100.5</v>
      </c>
      <c r="AH19" s="196">
        <v>100.54</v>
      </c>
      <c r="AI19" s="196">
        <v>101.34</v>
      </c>
      <c r="AJ19" s="196">
        <v>100.79</v>
      </c>
      <c r="AK19" s="196">
        <v>100.64</v>
      </c>
      <c r="AL19" s="196">
        <v>100.96</v>
      </c>
      <c r="AM19" s="196">
        <v>102.13</v>
      </c>
      <c r="AN19" s="196">
        <v>101.9</v>
      </c>
      <c r="AO19" s="196">
        <v>102.33</v>
      </c>
      <c r="AP19" s="196">
        <v>100.91</v>
      </c>
      <c r="AQ19" s="196">
        <v>100.61</v>
      </c>
    </row>
    <row r="20" spans="1:43" ht="27.75" x14ac:dyDescent="0.45">
      <c r="A20" s="195" t="s">
        <v>550</v>
      </c>
      <c r="B20" s="195" t="s">
        <v>921</v>
      </c>
      <c r="C20" s="196">
        <v>99.85</v>
      </c>
      <c r="D20" s="196">
        <v>100.15</v>
      </c>
      <c r="E20" s="196">
        <v>99.97</v>
      </c>
      <c r="F20" s="196">
        <v>99.42</v>
      </c>
      <c r="G20" s="196">
        <v>99.16</v>
      </c>
      <c r="H20" s="196">
        <v>99.6</v>
      </c>
      <c r="I20" s="196">
        <v>99.39</v>
      </c>
      <c r="J20" s="196">
        <v>99.82</v>
      </c>
      <c r="K20" s="196">
        <v>100.05</v>
      </c>
      <c r="L20" s="196">
        <v>100.72</v>
      </c>
      <c r="M20" s="196">
        <v>100.86</v>
      </c>
      <c r="N20" s="196">
        <v>100.67</v>
      </c>
      <c r="O20" s="196">
        <v>100.96</v>
      </c>
      <c r="P20" s="196">
        <v>100.62</v>
      </c>
      <c r="Q20" s="196">
        <v>100.7</v>
      </c>
      <c r="R20" s="196">
        <v>100.96</v>
      </c>
      <c r="S20" s="196">
        <v>100.62</v>
      </c>
      <c r="T20" s="196">
        <v>100.25</v>
      </c>
      <c r="U20" s="196">
        <v>100.43</v>
      </c>
      <c r="V20" s="196">
        <v>101.23</v>
      </c>
      <c r="W20" s="196">
        <v>103.22</v>
      </c>
      <c r="X20" s="196">
        <v>102.64</v>
      </c>
      <c r="Y20" s="196">
        <v>102.98</v>
      </c>
      <c r="Z20" s="196">
        <v>102.61</v>
      </c>
      <c r="AA20" s="196">
        <v>101.48</v>
      </c>
      <c r="AB20" s="196">
        <v>101.85</v>
      </c>
      <c r="AC20" s="196">
        <v>101.33</v>
      </c>
      <c r="AD20" s="196">
        <v>100.55</v>
      </c>
      <c r="AE20" s="196">
        <v>100.12</v>
      </c>
      <c r="AF20" s="196">
        <v>100.13</v>
      </c>
      <c r="AG20" s="196">
        <v>99.86</v>
      </c>
      <c r="AH20" s="196">
        <v>100.04</v>
      </c>
      <c r="AI20" s="196">
        <v>100.4</v>
      </c>
      <c r="AJ20" s="196">
        <v>100.38</v>
      </c>
      <c r="AK20" s="196">
        <v>100.39</v>
      </c>
      <c r="AL20" s="196">
        <v>100.3</v>
      </c>
      <c r="AM20" s="196">
        <v>100.53</v>
      </c>
      <c r="AN20" s="196">
        <v>99.52</v>
      </c>
      <c r="AO20" s="196">
        <v>99.74</v>
      </c>
      <c r="AP20" s="196">
        <v>99.47</v>
      </c>
      <c r="AQ20" s="196">
        <v>99.55</v>
      </c>
    </row>
    <row r="21" spans="1:43" ht="41.65" x14ac:dyDescent="0.45">
      <c r="A21" s="195" t="s">
        <v>38</v>
      </c>
      <c r="B21" s="195" t="s">
        <v>922</v>
      </c>
      <c r="C21" s="196">
        <v>100.06</v>
      </c>
      <c r="D21" s="196">
        <v>100.45</v>
      </c>
      <c r="E21" s="196">
        <v>100.04</v>
      </c>
      <c r="F21" s="196">
        <v>99.77</v>
      </c>
      <c r="G21" s="196">
        <v>99.25</v>
      </c>
      <c r="H21" s="196">
        <v>99.4</v>
      </c>
      <c r="I21" s="196">
        <v>99.56</v>
      </c>
      <c r="J21" s="196">
        <v>100.01</v>
      </c>
      <c r="K21" s="196">
        <v>100.17</v>
      </c>
      <c r="L21" s="196">
        <v>100.71</v>
      </c>
      <c r="M21" s="196">
        <v>100.89</v>
      </c>
      <c r="N21" s="196">
        <v>100.97</v>
      </c>
      <c r="O21" s="196">
        <v>100.96</v>
      </c>
      <c r="P21" s="196">
        <v>100.8</v>
      </c>
      <c r="Q21" s="196">
        <v>100.76</v>
      </c>
      <c r="R21" s="196">
        <v>100.88</v>
      </c>
      <c r="S21" s="196">
        <v>100.42</v>
      </c>
      <c r="T21" s="196">
        <v>100.25</v>
      </c>
      <c r="U21" s="196">
        <v>100.44</v>
      </c>
      <c r="V21" s="196">
        <v>100.99</v>
      </c>
      <c r="W21" s="196">
        <v>103.44</v>
      </c>
      <c r="X21" s="196">
        <v>102.78</v>
      </c>
      <c r="Y21" s="196">
        <v>103.3</v>
      </c>
      <c r="Z21" s="196">
        <v>102.36</v>
      </c>
      <c r="AA21" s="196">
        <v>101.48</v>
      </c>
      <c r="AB21" s="196">
        <v>102.17</v>
      </c>
      <c r="AC21" s="196">
        <v>101.37</v>
      </c>
      <c r="AD21" s="196">
        <v>100.78</v>
      </c>
      <c r="AE21" s="196">
        <v>100.19</v>
      </c>
      <c r="AF21" s="196">
        <v>100.23</v>
      </c>
      <c r="AG21" s="196">
        <v>99.79</v>
      </c>
      <c r="AH21" s="196">
        <v>100.16</v>
      </c>
      <c r="AI21" s="196">
        <v>100.45</v>
      </c>
      <c r="AJ21" s="196">
        <v>100.25</v>
      </c>
      <c r="AK21" s="196">
        <v>100.32</v>
      </c>
      <c r="AL21" s="196">
        <v>100.36</v>
      </c>
      <c r="AM21" s="196">
        <v>100.55</v>
      </c>
      <c r="AN21" s="196">
        <v>99.75</v>
      </c>
      <c r="AO21" s="196">
        <v>99.65</v>
      </c>
      <c r="AP21" s="196">
        <v>99.46</v>
      </c>
      <c r="AQ21" s="196">
        <v>99.57</v>
      </c>
    </row>
    <row r="22" spans="1:43" ht="41.65" x14ac:dyDescent="0.45">
      <c r="A22" s="195" t="s">
        <v>439</v>
      </c>
      <c r="B22" s="195" t="s">
        <v>923</v>
      </c>
      <c r="C22" s="196">
        <v>99.59</v>
      </c>
      <c r="D22" s="196">
        <v>99.79</v>
      </c>
      <c r="E22" s="196">
        <v>99.68</v>
      </c>
      <c r="F22" s="196">
        <v>98.81</v>
      </c>
      <c r="G22" s="196">
        <v>98.79</v>
      </c>
      <c r="H22" s="196">
        <v>100.12</v>
      </c>
      <c r="I22" s="196">
        <v>99.15</v>
      </c>
      <c r="J22" s="196">
        <v>99.48</v>
      </c>
      <c r="K22" s="196">
        <v>100.1</v>
      </c>
      <c r="L22" s="196">
        <v>100.95</v>
      </c>
      <c r="M22" s="196">
        <v>100.87</v>
      </c>
      <c r="N22" s="196">
        <v>100.26</v>
      </c>
      <c r="O22" s="196">
        <v>100.92</v>
      </c>
      <c r="P22" s="196">
        <v>100.46</v>
      </c>
      <c r="Q22" s="196">
        <v>100.87</v>
      </c>
      <c r="R22" s="196">
        <v>101.25</v>
      </c>
      <c r="S22" s="196">
        <v>100.87</v>
      </c>
      <c r="T22" s="196">
        <v>100.16</v>
      </c>
      <c r="U22" s="196">
        <v>100.54</v>
      </c>
      <c r="V22" s="196">
        <v>101.69</v>
      </c>
      <c r="W22" s="196">
        <v>103.57</v>
      </c>
      <c r="X22" s="196">
        <v>102.25</v>
      </c>
      <c r="Y22" s="196">
        <v>102.97</v>
      </c>
      <c r="Z22" s="196">
        <v>102.95</v>
      </c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</row>
    <row r="23" spans="1:43" x14ac:dyDescent="0.45">
      <c r="A23" s="195" t="s">
        <v>44</v>
      </c>
      <c r="B23" s="195" t="s">
        <v>924</v>
      </c>
      <c r="C23" s="196">
        <v>100.17</v>
      </c>
      <c r="D23" s="196">
        <v>99.99</v>
      </c>
      <c r="E23" s="196">
        <v>100.23</v>
      </c>
      <c r="F23" s="196">
        <v>100.09</v>
      </c>
      <c r="G23" s="196">
        <v>99.36</v>
      </c>
      <c r="H23" s="196">
        <v>99.71</v>
      </c>
      <c r="I23" s="196">
        <v>99.21</v>
      </c>
      <c r="J23" s="196">
        <v>99.65</v>
      </c>
      <c r="K23" s="196">
        <v>99.71</v>
      </c>
      <c r="L23" s="196">
        <v>100.32</v>
      </c>
      <c r="M23" s="196">
        <v>100.48</v>
      </c>
      <c r="N23" s="196">
        <v>100.71</v>
      </c>
      <c r="O23" s="196">
        <v>100.12</v>
      </c>
      <c r="P23" s="196">
        <v>100.67</v>
      </c>
      <c r="Q23" s="196">
        <v>100.22</v>
      </c>
      <c r="R23" s="196">
        <v>101.05</v>
      </c>
      <c r="S23" s="196">
        <v>100.63</v>
      </c>
      <c r="T23" s="196">
        <v>100.4</v>
      </c>
      <c r="U23" s="196">
        <v>100.37</v>
      </c>
      <c r="V23" s="196">
        <v>100.91</v>
      </c>
      <c r="W23" s="196">
        <v>101.64</v>
      </c>
      <c r="X23" s="196">
        <v>102.56</v>
      </c>
      <c r="Y23" s="196">
        <v>103.44</v>
      </c>
      <c r="Z23" s="196">
        <v>103.63</v>
      </c>
      <c r="AA23" s="196">
        <v>102.08</v>
      </c>
      <c r="AB23" s="196">
        <v>101.78</v>
      </c>
      <c r="AC23" s="196">
        <v>101.59</v>
      </c>
      <c r="AD23" s="196">
        <v>100.16</v>
      </c>
      <c r="AE23" s="196">
        <v>99.38</v>
      </c>
      <c r="AF23" s="196">
        <v>99.94</v>
      </c>
      <c r="AG23" s="196">
        <v>100.02</v>
      </c>
      <c r="AH23" s="196">
        <v>100.04</v>
      </c>
      <c r="AI23" s="196">
        <v>100.21</v>
      </c>
      <c r="AJ23" s="196">
        <v>100.03</v>
      </c>
      <c r="AK23" s="196">
        <v>99.71</v>
      </c>
      <c r="AL23" s="196">
        <v>99.94</v>
      </c>
      <c r="AM23" s="196">
        <v>100.3</v>
      </c>
      <c r="AN23" s="196">
        <v>99.73</v>
      </c>
      <c r="AO23" s="196">
        <v>99.18</v>
      </c>
      <c r="AP23" s="196">
        <v>99.39</v>
      </c>
      <c r="AQ23" s="196">
        <v>99.41</v>
      </c>
    </row>
    <row r="24" spans="1:43" ht="41.65" x14ac:dyDescent="0.45">
      <c r="A24" s="195" t="s">
        <v>40</v>
      </c>
      <c r="B24" s="195" t="s">
        <v>925</v>
      </c>
      <c r="C24" s="196">
        <v>99.8</v>
      </c>
      <c r="D24" s="196">
        <v>100.1</v>
      </c>
      <c r="E24" s="196">
        <v>100.26</v>
      </c>
      <c r="F24" s="196">
        <v>99.63</v>
      </c>
      <c r="G24" s="196">
        <v>99.56</v>
      </c>
      <c r="H24" s="196">
        <v>99.2</v>
      </c>
      <c r="I24" s="196">
        <v>99.41</v>
      </c>
      <c r="J24" s="196">
        <v>99.95</v>
      </c>
      <c r="K24" s="196">
        <v>99.71</v>
      </c>
      <c r="L24" s="196">
        <v>100.37</v>
      </c>
      <c r="M24" s="196">
        <v>100.76</v>
      </c>
      <c r="N24" s="196">
        <v>100.67</v>
      </c>
      <c r="O24" s="195">
        <v>101</v>
      </c>
      <c r="P24" s="196">
        <v>100.51</v>
      </c>
      <c r="Q24" s="196">
        <v>100.33</v>
      </c>
      <c r="R24" s="196">
        <v>100.67</v>
      </c>
      <c r="S24" s="196">
        <v>100.67</v>
      </c>
      <c r="T24" s="196">
        <v>100.38</v>
      </c>
      <c r="U24" s="196">
        <v>100.23</v>
      </c>
      <c r="V24" s="196">
        <v>101.02</v>
      </c>
      <c r="W24" s="196">
        <v>102.19</v>
      </c>
      <c r="X24" s="196">
        <v>102.97</v>
      </c>
      <c r="Y24" s="196">
        <v>102.32</v>
      </c>
      <c r="Z24" s="196">
        <v>102.61</v>
      </c>
      <c r="AA24" s="196">
        <v>101.33</v>
      </c>
      <c r="AB24" s="196">
        <v>101.92</v>
      </c>
      <c r="AC24" s="196">
        <v>101.54</v>
      </c>
      <c r="AD24" s="196">
        <v>101.03</v>
      </c>
      <c r="AE24" s="196">
        <v>100.41</v>
      </c>
      <c r="AF24" s="196">
        <v>100.62</v>
      </c>
      <c r="AG24" s="196">
        <v>100.24</v>
      </c>
      <c r="AH24" s="196">
        <v>99.71</v>
      </c>
      <c r="AI24" s="196">
        <v>100.05</v>
      </c>
      <c r="AJ24" s="196">
        <v>100.1</v>
      </c>
      <c r="AK24" s="196">
        <v>100.13</v>
      </c>
      <c r="AL24" s="196">
        <v>100.14</v>
      </c>
      <c r="AM24" s="196">
        <v>100.24</v>
      </c>
      <c r="AN24" s="196">
        <v>99.92</v>
      </c>
      <c r="AO24" s="196">
        <v>99.79</v>
      </c>
      <c r="AP24" s="196">
        <v>99.62</v>
      </c>
      <c r="AQ24" s="196">
        <v>99.5</v>
      </c>
    </row>
    <row r="25" spans="1:43" x14ac:dyDescent="0.45">
      <c r="A25" s="195" t="s">
        <v>1</v>
      </c>
      <c r="B25" s="195" t="s">
        <v>926</v>
      </c>
      <c r="C25" s="196">
        <v>100.43</v>
      </c>
      <c r="D25" s="196">
        <v>100.18</v>
      </c>
      <c r="E25" s="196">
        <v>99.93</v>
      </c>
      <c r="F25" s="196">
        <v>100.08</v>
      </c>
      <c r="G25" s="196">
        <v>100.19</v>
      </c>
      <c r="H25" s="196">
        <v>100.39</v>
      </c>
      <c r="I25" s="196">
        <v>100.48</v>
      </c>
      <c r="J25" s="196">
        <v>100.88</v>
      </c>
      <c r="K25" s="196">
        <v>101.02</v>
      </c>
      <c r="L25" s="196">
        <v>101.58</v>
      </c>
      <c r="M25" s="196">
        <v>101.1</v>
      </c>
      <c r="N25" s="196">
        <v>100.94</v>
      </c>
      <c r="O25" s="196">
        <v>101.61</v>
      </c>
      <c r="P25" s="196">
        <v>101.11</v>
      </c>
      <c r="Q25" s="196">
        <v>101.36</v>
      </c>
      <c r="R25" s="196">
        <v>101.19</v>
      </c>
      <c r="S25" s="196">
        <v>100.77</v>
      </c>
      <c r="T25" s="196">
        <v>100.6</v>
      </c>
      <c r="U25" s="196">
        <v>100.51</v>
      </c>
      <c r="V25" s="196">
        <v>100.39</v>
      </c>
      <c r="W25" s="196">
        <v>100.87</v>
      </c>
      <c r="X25" s="196">
        <v>101.26</v>
      </c>
      <c r="Y25" s="196">
        <v>101.18</v>
      </c>
      <c r="Z25" s="195">
        <v>102</v>
      </c>
      <c r="AA25" s="196">
        <v>101.49</v>
      </c>
      <c r="AB25" s="196">
        <v>101.77</v>
      </c>
      <c r="AC25" s="196">
        <v>101.99</v>
      </c>
      <c r="AD25" s="196">
        <v>101.01</v>
      </c>
      <c r="AE25" s="196">
        <v>101.27</v>
      </c>
      <c r="AF25" s="196">
        <v>100.66</v>
      </c>
      <c r="AG25" s="196">
        <v>100.54</v>
      </c>
      <c r="AH25" s="196">
        <v>100.45</v>
      </c>
      <c r="AI25" s="196">
        <v>100.76</v>
      </c>
      <c r="AJ25" s="196">
        <v>100.53</v>
      </c>
      <c r="AK25" s="196">
        <v>100.37</v>
      </c>
      <c r="AL25" s="196">
        <v>100.72</v>
      </c>
      <c r="AM25" s="196">
        <v>101.47</v>
      </c>
      <c r="AN25" s="196">
        <v>101.56</v>
      </c>
      <c r="AO25" s="196">
        <v>101.05</v>
      </c>
      <c r="AP25" s="196">
        <v>101.05</v>
      </c>
      <c r="AQ25" s="196">
        <v>100.56</v>
      </c>
    </row>
    <row r="26" spans="1:43" x14ac:dyDescent="0.45">
      <c r="A26" s="195" t="s">
        <v>551</v>
      </c>
      <c r="B26" s="195" t="s">
        <v>927</v>
      </c>
      <c r="C26" s="196">
        <v>99.85</v>
      </c>
      <c r="D26" s="196">
        <v>100.15</v>
      </c>
      <c r="E26" s="196">
        <v>99.97</v>
      </c>
      <c r="F26" s="196">
        <v>99.42</v>
      </c>
      <c r="G26" s="196">
        <v>99.16</v>
      </c>
      <c r="H26" s="196">
        <v>99.6</v>
      </c>
      <c r="I26" s="196">
        <v>99.39</v>
      </c>
      <c r="J26" s="196">
        <v>99.82</v>
      </c>
      <c r="K26" s="196">
        <v>100.05</v>
      </c>
      <c r="L26" s="196">
        <v>100.72</v>
      </c>
      <c r="M26" s="196">
        <v>100.86</v>
      </c>
      <c r="N26" s="196">
        <v>100.67</v>
      </c>
      <c r="O26" s="196">
        <v>100.96</v>
      </c>
      <c r="P26" s="196">
        <v>100.62</v>
      </c>
      <c r="Q26" s="196">
        <v>100.7</v>
      </c>
      <c r="R26" s="196">
        <v>100.96</v>
      </c>
      <c r="S26" s="196">
        <v>100.62</v>
      </c>
      <c r="T26" s="196">
        <v>100.25</v>
      </c>
      <c r="U26" s="196">
        <v>100.43</v>
      </c>
      <c r="V26" s="196">
        <v>101.23</v>
      </c>
      <c r="W26" s="196">
        <v>103.22</v>
      </c>
      <c r="X26" s="196">
        <v>102.64</v>
      </c>
      <c r="Y26" s="196">
        <v>102.98</v>
      </c>
      <c r="Z26" s="196">
        <v>102.61</v>
      </c>
      <c r="AA26" s="196">
        <v>101.48</v>
      </c>
      <c r="AB26" s="196">
        <v>101.85</v>
      </c>
      <c r="AC26" s="196">
        <v>101.33</v>
      </c>
      <c r="AD26" s="196">
        <v>100.55</v>
      </c>
      <c r="AE26" s="196">
        <v>100.12</v>
      </c>
      <c r="AF26" s="196">
        <v>100.13</v>
      </c>
      <c r="AG26" s="196">
        <v>99.86</v>
      </c>
      <c r="AH26" s="196">
        <v>100.04</v>
      </c>
      <c r="AI26" s="196">
        <v>100.4</v>
      </c>
      <c r="AJ26" s="196">
        <v>100.38</v>
      </c>
      <c r="AK26" s="196">
        <v>100.39</v>
      </c>
      <c r="AL26" s="196">
        <v>100.3</v>
      </c>
      <c r="AM26" s="196">
        <v>100.53</v>
      </c>
      <c r="AN26" s="196">
        <v>99.52</v>
      </c>
      <c r="AO26" s="196">
        <v>99.74</v>
      </c>
      <c r="AP26" s="196">
        <v>99.47</v>
      </c>
      <c r="AQ26" s="196">
        <v>99.55</v>
      </c>
    </row>
    <row r="27" spans="1:43" ht="27.75" x14ac:dyDescent="0.45">
      <c r="A27" s="195" t="s">
        <v>50</v>
      </c>
      <c r="B27" s="195" t="s">
        <v>928</v>
      </c>
      <c r="C27" s="196">
        <v>100.86</v>
      </c>
      <c r="D27" s="196">
        <v>100.1</v>
      </c>
      <c r="E27" s="196">
        <v>101.92</v>
      </c>
      <c r="F27" s="196">
        <v>100.62</v>
      </c>
      <c r="G27" s="196">
        <v>100.41</v>
      </c>
      <c r="H27" s="196">
        <v>100.62</v>
      </c>
      <c r="I27" s="196">
        <v>100.47</v>
      </c>
      <c r="J27" s="196">
        <v>100.38</v>
      </c>
      <c r="K27" s="196">
        <v>100.78</v>
      </c>
      <c r="L27" s="196">
        <v>102.1</v>
      </c>
      <c r="M27" s="196">
        <v>100.85</v>
      </c>
      <c r="N27" s="196">
        <v>100.44</v>
      </c>
      <c r="O27" s="196">
        <v>100.63</v>
      </c>
      <c r="P27" s="196">
        <v>100.56</v>
      </c>
      <c r="Q27" s="196">
        <v>100.43</v>
      </c>
      <c r="R27" s="196">
        <v>100.29</v>
      </c>
      <c r="S27" s="196">
        <v>100.26</v>
      </c>
      <c r="T27" s="196">
        <v>100.82</v>
      </c>
      <c r="U27" s="196">
        <v>99.71</v>
      </c>
      <c r="V27" s="196">
        <v>99.83</v>
      </c>
      <c r="W27" s="196">
        <v>99.96</v>
      </c>
      <c r="X27" s="196">
        <v>100.88</v>
      </c>
      <c r="Y27" s="196">
        <v>100.47</v>
      </c>
      <c r="Z27" s="196">
        <v>100.21</v>
      </c>
      <c r="AA27" s="196">
        <v>100.06</v>
      </c>
      <c r="AB27" s="196">
        <v>101.41</v>
      </c>
      <c r="AC27" s="196">
        <v>100.29</v>
      </c>
      <c r="AD27" s="196">
        <v>101.28</v>
      </c>
      <c r="AE27" s="196">
        <v>100.55</v>
      </c>
      <c r="AF27" s="196">
        <v>101.26</v>
      </c>
      <c r="AG27" s="196">
        <v>100.37</v>
      </c>
      <c r="AH27" s="196">
        <v>100.69</v>
      </c>
      <c r="AI27" s="196">
        <v>99.99</v>
      </c>
      <c r="AJ27" s="196">
        <v>100.57</v>
      </c>
      <c r="AK27" s="196">
        <v>100.77</v>
      </c>
      <c r="AL27" s="196">
        <v>100.72</v>
      </c>
      <c r="AM27" s="196">
        <v>99.86</v>
      </c>
      <c r="AN27" s="196">
        <v>100.08</v>
      </c>
      <c r="AO27" s="196">
        <v>99.94</v>
      </c>
      <c r="AP27" s="196">
        <v>100.38</v>
      </c>
      <c r="AQ27" s="196">
        <v>99.99</v>
      </c>
    </row>
    <row r="28" spans="1:43" x14ac:dyDescent="0.45">
      <c r="A28" s="195" t="s">
        <v>45</v>
      </c>
      <c r="B28" s="195" t="s">
        <v>929</v>
      </c>
      <c r="C28" s="196">
        <v>100.09</v>
      </c>
      <c r="D28" s="196">
        <v>99.92</v>
      </c>
      <c r="E28" s="196">
        <v>99.95</v>
      </c>
      <c r="F28" s="196">
        <v>100.38</v>
      </c>
      <c r="G28" s="196">
        <v>99.6</v>
      </c>
      <c r="H28" s="196">
        <v>99.47</v>
      </c>
      <c r="I28" s="196">
        <v>99.51</v>
      </c>
      <c r="J28" s="196">
        <v>99.49</v>
      </c>
      <c r="K28" s="196">
        <v>100.33</v>
      </c>
      <c r="L28" s="196">
        <v>99.94</v>
      </c>
      <c r="M28" s="196">
        <v>100.68</v>
      </c>
      <c r="N28" s="196">
        <v>100.48</v>
      </c>
      <c r="O28" s="196">
        <v>100.83</v>
      </c>
      <c r="P28" s="196">
        <v>100.14</v>
      </c>
      <c r="Q28" s="196">
        <v>100.58</v>
      </c>
      <c r="R28" s="196">
        <v>100.6</v>
      </c>
      <c r="S28" s="196">
        <v>99.87</v>
      </c>
      <c r="T28" s="196">
        <v>100.13</v>
      </c>
      <c r="U28" s="196">
        <v>99.8</v>
      </c>
      <c r="V28" s="196">
        <v>100.59</v>
      </c>
      <c r="W28" s="196">
        <v>102.16</v>
      </c>
      <c r="X28" s="196">
        <v>102.11</v>
      </c>
      <c r="Y28" s="196">
        <v>102.39</v>
      </c>
      <c r="Z28" s="196">
        <v>102.2</v>
      </c>
      <c r="AA28" s="196">
        <v>100.92</v>
      </c>
      <c r="AB28" s="196">
        <v>101.71</v>
      </c>
      <c r="AC28" s="196">
        <v>100.9</v>
      </c>
      <c r="AD28" s="196">
        <v>100.16</v>
      </c>
      <c r="AE28" s="196">
        <v>100.43</v>
      </c>
      <c r="AF28" s="196">
        <v>100.47</v>
      </c>
      <c r="AG28" s="196">
        <v>99.74</v>
      </c>
      <c r="AH28" s="196">
        <v>99.99</v>
      </c>
      <c r="AI28" s="196">
        <v>100.29</v>
      </c>
      <c r="AJ28" s="196">
        <v>100.65</v>
      </c>
      <c r="AK28" s="196">
        <v>100.35</v>
      </c>
      <c r="AL28" s="196">
        <v>100.14</v>
      </c>
      <c r="AM28" s="196">
        <v>100.27</v>
      </c>
      <c r="AN28" s="196">
        <v>99.47</v>
      </c>
      <c r="AO28" s="196">
        <v>100.07</v>
      </c>
      <c r="AP28" s="196">
        <v>99.56</v>
      </c>
      <c r="AQ28" s="196">
        <v>99.6</v>
      </c>
    </row>
    <row r="29" spans="1:43" x14ac:dyDescent="0.45">
      <c r="A29" s="195" t="s">
        <v>43</v>
      </c>
      <c r="B29" s="195" t="s">
        <v>930</v>
      </c>
      <c r="C29" s="196">
        <v>100.61</v>
      </c>
      <c r="D29" s="196">
        <v>100.93</v>
      </c>
      <c r="E29" s="196">
        <v>99.84</v>
      </c>
      <c r="F29" s="196">
        <v>100.29</v>
      </c>
      <c r="G29" s="196">
        <v>99.48</v>
      </c>
      <c r="H29" s="196">
        <v>99.6</v>
      </c>
      <c r="I29" s="196">
        <v>99.89</v>
      </c>
      <c r="J29" s="196">
        <v>99.65</v>
      </c>
      <c r="K29" s="196">
        <v>100.28</v>
      </c>
      <c r="L29" s="196">
        <v>100.12</v>
      </c>
      <c r="M29" s="196">
        <v>100.18</v>
      </c>
      <c r="N29" s="196">
        <v>100.41</v>
      </c>
      <c r="O29" s="196">
        <v>100.03</v>
      </c>
      <c r="P29" s="196">
        <v>100.94</v>
      </c>
      <c r="Q29" s="196">
        <v>101.65</v>
      </c>
      <c r="R29" s="196">
        <v>100.7</v>
      </c>
      <c r="S29" s="196">
        <v>100.71</v>
      </c>
      <c r="T29" s="196">
        <v>100.01</v>
      </c>
      <c r="U29" s="196">
        <v>100.38</v>
      </c>
      <c r="V29" s="196">
        <v>100.17</v>
      </c>
      <c r="W29" s="196">
        <v>101.54</v>
      </c>
      <c r="X29" s="196">
        <v>101.33</v>
      </c>
      <c r="Y29" s="196">
        <v>102.13</v>
      </c>
      <c r="Z29" s="196">
        <v>100.65</v>
      </c>
      <c r="AA29" s="196">
        <v>100.57</v>
      </c>
      <c r="AB29" s="196">
        <v>101.63</v>
      </c>
      <c r="AC29" s="196">
        <v>100.86</v>
      </c>
      <c r="AD29" s="196">
        <v>100.74</v>
      </c>
      <c r="AE29" s="196">
        <v>100.13</v>
      </c>
      <c r="AF29" s="196">
        <v>100.21</v>
      </c>
      <c r="AG29" s="196">
        <v>100.17</v>
      </c>
      <c r="AH29" s="196">
        <v>99.77</v>
      </c>
      <c r="AI29" s="196">
        <v>99.52</v>
      </c>
      <c r="AJ29" s="196">
        <v>100.41</v>
      </c>
      <c r="AK29" s="196">
        <v>100.24</v>
      </c>
      <c r="AL29" s="196">
        <v>99.98</v>
      </c>
      <c r="AM29" s="196">
        <v>100.57</v>
      </c>
      <c r="AN29" s="196">
        <v>100.17</v>
      </c>
      <c r="AO29" s="196">
        <v>99.96</v>
      </c>
      <c r="AP29" s="196">
        <v>100.02</v>
      </c>
      <c r="AQ29" s="196">
        <v>99.39</v>
      </c>
    </row>
    <row r="30" spans="1:43" ht="27.75" x14ac:dyDescent="0.45">
      <c r="A30" s="195" t="s">
        <v>46</v>
      </c>
      <c r="B30" s="195" t="s">
        <v>931</v>
      </c>
      <c r="C30" s="196">
        <v>100.72</v>
      </c>
      <c r="D30" s="196">
        <v>100.84</v>
      </c>
      <c r="E30" s="196">
        <v>100.06</v>
      </c>
      <c r="F30" s="196">
        <v>100.24</v>
      </c>
      <c r="G30" s="196">
        <v>100.44</v>
      </c>
      <c r="H30" s="196">
        <v>100.17</v>
      </c>
      <c r="I30" s="196">
        <v>99.94</v>
      </c>
      <c r="J30" s="196">
        <v>99.31</v>
      </c>
      <c r="K30" s="196">
        <v>100.28</v>
      </c>
      <c r="L30" s="196">
        <v>100.63</v>
      </c>
      <c r="M30" s="196">
        <v>100.51</v>
      </c>
      <c r="N30" s="196">
        <v>100.9</v>
      </c>
      <c r="O30" s="196">
        <v>101.11</v>
      </c>
      <c r="P30" s="196">
        <v>101.82</v>
      </c>
      <c r="Q30" s="196">
        <v>101.67</v>
      </c>
      <c r="R30" s="196">
        <v>101.72</v>
      </c>
      <c r="S30" s="196">
        <v>100.71</v>
      </c>
      <c r="T30" s="196">
        <v>100.72</v>
      </c>
      <c r="U30" s="196">
        <v>100.81</v>
      </c>
      <c r="V30" s="196">
        <v>100.75</v>
      </c>
      <c r="W30" s="196">
        <v>102.77</v>
      </c>
      <c r="X30" s="196">
        <v>101.66</v>
      </c>
      <c r="Y30" s="196">
        <v>100.91</v>
      </c>
      <c r="Z30" s="196">
        <v>101.25</v>
      </c>
      <c r="AA30" s="196">
        <v>100.75</v>
      </c>
      <c r="AB30" s="196">
        <v>101.05</v>
      </c>
      <c r="AC30" s="196">
        <v>100.59</v>
      </c>
      <c r="AD30" s="196">
        <v>100.65</v>
      </c>
      <c r="AE30" s="196">
        <v>99.99</v>
      </c>
      <c r="AF30" s="196">
        <v>101.3</v>
      </c>
      <c r="AG30" s="196">
        <v>99.34</v>
      </c>
      <c r="AH30" s="196">
        <v>99.95</v>
      </c>
      <c r="AI30" s="196">
        <v>99.81</v>
      </c>
      <c r="AJ30" s="196">
        <v>100.34</v>
      </c>
      <c r="AK30" s="196">
        <v>99.93</v>
      </c>
      <c r="AL30" s="196">
        <v>100.11</v>
      </c>
      <c r="AM30" s="195"/>
      <c r="AN30" s="195"/>
      <c r="AO30" s="195"/>
      <c r="AP30" s="195"/>
      <c r="AQ30" s="195"/>
    </row>
    <row r="31" spans="1:43" ht="27.75" x14ac:dyDescent="0.45">
      <c r="A31" s="195" t="s">
        <v>47</v>
      </c>
      <c r="B31" s="195" t="s">
        <v>932</v>
      </c>
      <c r="C31" s="196">
        <v>100.69</v>
      </c>
      <c r="D31" s="196">
        <v>99.79</v>
      </c>
      <c r="E31" s="196">
        <v>100.51</v>
      </c>
      <c r="F31" s="196">
        <v>99.46</v>
      </c>
      <c r="G31" s="196">
        <v>100.18</v>
      </c>
      <c r="H31" s="196">
        <v>99.55</v>
      </c>
      <c r="I31" s="196">
        <v>100.69</v>
      </c>
      <c r="J31" s="196">
        <v>99.88</v>
      </c>
      <c r="K31" s="196">
        <v>99.74</v>
      </c>
      <c r="L31" s="196">
        <v>99.89</v>
      </c>
      <c r="M31" s="196">
        <v>100.44</v>
      </c>
      <c r="N31" s="196">
        <v>100.37</v>
      </c>
      <c r="O31" s="196">
        <v>100.74</v>
      </c>
      <c r="P31" s="196">
        <v>100.37</v>
      </c>
      <c r="Q31" s="196">
        <v>100.56</v>
      </c>
      <c r="R31" s="196">
        <v>100.38</v>
      </c>
      <c r="S31" s="196">
        <v>100.17</v>
      </c>
      <c r="T31" s="196">
        <v>99.97</v>
      </c>
      <c r="U31" s="196">
        <v>99.71</v>
      </c>
      <c r="V31" s="196">
        <v>100.25</v>
      </c>
      <c r="W31" s="196">
        <v>100.27</v>
      </c>
      <c r="X31" s="196">
        <v>101.23</v>
      </c>
      <c r="Y31" s="196">
        <v>101.65</v>
      </c>
      <c r="Z31" s="196">
        <v>101.32</v>
      </c>
      <c r="AA31" s="196">
        <v>101.08</v>
      </c>
      <c r="AB31" s="196">
        <v>101.39</v>
      </c>
      <c r="AC31" s="196">
        <v>101.67</v>
      </c>
      <c r="AD31" s="196">
        <v>100.3</v>
      </c>
      <c r="AE31" s="196">
        <v>100.58</v>
      </c>
      <c r="AF31" s="196">
        <v>100.2</v>
      </c>
      <c r="AG31" s="196">
        <v>100.11</v>
      </c>
      <c r="AH31" s="196">
        <v>100.15</v>
      </c>
      <c r="AI31" s="196">
        <v>99.26</v>
      </c>
      <c r="AJ31" s="196">
        <v>100.5</v>
      </c>
      <c r="AK31" s="196">
        <v>100.18</v>
      </c>
      <c r="AL31" s="196">
        <v>100.36</v>
      </c>
      <c r="AM31" s="196">
        <v>100.85</v>
      </c>
      <c r="AN31" s="196">
        <v>99.56</v>
      </c>
      <c r="AO31" s="196">
        <v>99.99</v>
      </c>
      <c r="AP31" s="196">
        <v>99.91</v>
      </c>
      <c r="AQ31" s="196">
        <v>100.09</v>
      </c>
    </row>
    <row r="32" spans="1:43" x14ac:dyDescent="0.45">
      <c r="A32" s="195" t="s">
        <v>49</v>
      </c>
      <c r="B32" s="195" t="s">
        <v>933</v>
      </c>
      <c r="C32" s="196">
        <v>100.09</v>
      </c>
      <c r="D32" s="196">
        <v>100.67</v>
      </c>
      <c r="E32" s="196">
        <v>99.71</v>
      </c>
      <c r="F32" s="196">
        <v>99.8</v>
      </c>
      <c r="G32" s="196">
        <v>100.32</v>
      </c>
      <c r="H32" s="196">
        <v>99.58</v>
      </c>
      <c r="I32" s="196">
        <v>99.59</v>
      </c>
      <c r="J32" s="196">
        <v>99.84</v>
      </c>
      <c r="K32" s="196">
        <v>100.39</v>
      </c>
      <c r="L32" s="196">
        <v>101.29</v>
      </c>
      <c r="M32" s="196">
        <v>99.88</v>
      </c>
      <c r="N32" s="196">
        <v>100.4</v>
      </c>
      <c r="O32" s="196">
        <v>101.12</v>
      </c>
      <c r="P32" s="196">
        <v>100.67</v>
      </c>
      <c r="Q32" s="196">
        <v>99.52</v>
      </c>
      <c r="R32" s="196">
        <v>100.57</v>
      </c>
      <c r="S32" s="196">
        <v>99.75</v>
      </c>
      <c r="T32" s="196">
        <v>99.44</v>
      </c>
      <c r="U32" s="196">
        <v>99.32</v>
      </c>
      <c r="V32" s="196">
        <v>100.91</v>
      </c>
      <c r="W32" s="196">
        <v>100.23</v>
      </c>
      <c r="X32" s="196">
        <v>99.97</v>
      </c>
      <c r="Y32" s="196">
        <v>100.28</v>
      </c>
      <c r="Z32" s="196">
        <v>100.61</v>
      </c>
      <c r="AA32" s="196">
        <v>100.6</v>
      </c>
      <c r="AB32" s="196">
        <v>101.49</v>
      </c>
      <c r="AC32" s="196">
        <v>100.68</v>
      </c>
      <c r="AD32" s="196">
        <v>102.3</v>
      </c>
      <c r="AE32" s="196">
        <v>100.55</v>
      </c>
      <c r="AF32" s="196">
        <v>100.62</v>
      </c>
      <c r="AG32" s="196">
        <v>101.03</v>
      </c>
      <c r="AH32" s="196">
        <v>100.23</v>
      </c>
      <c r="AI32" s="196">
        <v>100.05</v>
      </c>
      <c r="AJ32" s="196">
        <v>100.43</v>
      </c>
      <c r="AK32" s="196">
        <v>100.2</v>
      </c>
      <c r="AL32" s="196">
        <v>99.98</v>
      </c>
      <c r="AM32" s="196">
        <v>100.13</v>
      </c>
      <c r="AN32" s="196">
        <v>99.65</v>
      </c>
      <c r="AO32" s="196">
        <v>100.69</v>
      </c>
      <c r="AP32" s="196">
        <v>99.94</v>
      </c>
      <c r="AQ32" s="196">
        <v>99.78</v>
      </c>
    </row>
    <row r="33" spans="1:43" x14ac:dyDescent="0.45">
      <c r="A33" s="195" t="s">
        <v>48</v>
      </c>
      <c r="B33" s="195" t="s">
        <v>934</v>
      </c>
      <c r="C33" s="196">
        <v>99.73</v>
      </c>
      <c r="D33" s="196">
        <v>100.1</v>
      </c>
      <c r="E33" s="196">
        <v>100.39</v>
      </c>
      <c r="F33" s="196">
        <v>99.92</v>
      </c>
      <c r="G33" s="196">
        <v>99.19</v>
      </c>
      <c r="H33" s="196">
        <v>100.03</v>
      </c>
      <c r="I33" s="196">
        <v>99.63</v>
      </c>
      <c r="J33" s="195">
        <v>100</v>
      </c>
      <c r="K33" s="196">
        <v>99.69</v>
      </c>
      <c r="L33" s="196">
        <v>101.71</v>
      </c>
      <c r="M33" s="196">
        <v>99.14</v>
      </c>
      <c r="N33" s="196">
        <v>99.94</v>
      </c>
      <c r="O33" s="196">
        <v>101.15</v>
      </c>
      <c r="P33" s="196">
        <v>100.39</v>
      </c>
      <c r="Q33" s="196">
        <v>100.46</v>
      </c>
      <c r="R33" s="196">
        <v>100.41</v>
      </c>
      <c r="S33" s="196">
        <v>100.5</v>
      </c>
      <c r="T33" s="196">
        <v>100.1</v>
      </c>
      <c r="U33" s="196">
        <v>99.94</v>
      </c>
      <c r="V33" s="196">
        <v>100.56</v>
      </c>
      <c r="W33" s="196">
        <v>102.02</v>
      </c>
      <c r="X33" s="196">
        <v>100.93</v>
      </c>
      <c r="Y33" s="196">
        <v>100.99</v>
      </c>
      <c r="Z33" s="196">
        <v>100.63</v>
      </c>
      <c r="AA33" s="196">
        <v>101.39</v>
      </c>
      <c r="AB33" s="196">
        <v>102.22</v>
      </c>
      <c r="AC33" s="196">
        <v>101.64</v>
      </c>
      <c r="AD33" s="196">
        <v>100.89</v>
      </c>
      <c r="AE33" s="196">
        <v>100.22</v>
      </c>
      <c r="AF33" s="196">
        <v>100.35</v>
      </c>
      <c r="AG33" s="196">
        <v>101.12</v>
      </c>
      <c r="AH33" s="196">
        <v>100.05</v>
      </c>
      <c r="AI33" s="196">
        <v>100.26</v>
      </c>
      <c r="AJ33" s="196">
        <v>100.67</v>
      </c>
      <c r="AK33" s="196">
        <v>100.3</v>
      </c>
      <c r="AL33" s="196">
        <v>99.92</v>
      </c>
      <c r="AM33" s="196">
        <v>100.37</v>
      </c>
      <c r="AN33" s="196">
        <v>99.03</v>
      </c>
      <c r="AO33" s="196">
        <v>99.66</v>
      </c>
      <c r="AP33" s="196">
        <v>99.81</v>
      </c>
      <c r="AQ33" s="196">
        <v>99.29</v>
      </c>
    </row>
    <row r="34" spans="1:43" ht="27.75" x14ac:dyDescent="0.45">
      <c r="A34" s="195" t="s">
        <v>2</v>
      </c>
      <c r="B34" s="195" t="s">
        <v>935</v>
      </c>
      <c r="C34" s="196">
        <v>100.1</v>
      </c>
      <c r="D34" s="196">
        <v>99.02</v>
      </c>
      <c r="E34" s="196">
        <v>99.96</v>
      </c>
      <c r="F34" s="196">
        <v>101.5</v>
      </c>
      <c r="G34" s="196">
        <v>99.93</v>
      </c>
      <c r="H34" s="196">
        <v>100.42</v>
      </c>
      <c r="I34" s="196">
        <v>102.03</v>
      </c>
      <c r="J34" s="196">
        <v>105.42</v>
      </c>
      <c r="K34" s="196">
        <v>101.4</v>
      </c>
      <c r="L34" s="196">
        <v>101.91</v>
      </c>
      <c r="M34" s="196">
        <v>100.71</v>
      </c>
      <c r="N34" s="196">
        <v>99.99</v>
      </c>
      <c r="O34" s="196">
        <v>99.31</v>
      </c>
      <c r="P34" s="196">
        <v>100.2</v>
      </c>
      <c r="Q34" s="196">
        <v>99.68</v>
      </c>
      <c r="R34" s="196">
        <v>99.5</v>
      </c>
      <c r="S34" s="196">
        <v>101.95</v>
      </c>
      <c r="T34" s="196">
        <v>99.65</v>
      </c>
      <c r="U34" s="195">
        <v>100</v>
      </c>
      <c r="V34" s="196">
        <v>101.71</v>
      </c>
      <c r="W34" s="196">
        <v>101.78</v>
      </c>
      <c r="X34" s="196">
        <v>100.17</v>
      </c>
      <c r="Y34" s="196">
        <v>100.52</v>
      </c>
      <c r="Z34" s="196">
        <v>101.25</v>
      </c>
      <c r="AA34" s="195">
        <v>101</v>
      </c>
      <c r="AB34" s="196">
        <v>100.06</v>
      </c>
      <c r="AC34" s="196">
        <v>100.5</v>
      </c>
      <c r="AD34" s="196">
        <v>101.27</v>
      </c>
      <c r="AE34" s="196">
        <v>101.63</v>
      </c>
      <c r="AF34" s="196">
        <v>100.52</v>
      </c>
      <c r="AG34" s="196">
        <v>101.27</v>
      </c>
      <c r="AH34" s="196">
        <v>101.77</v>
      </c>
      <c r="AI34" s="196">
        <v>100.95</v>
      </c>
      <c r="AJ34" s="196">
        <v>100.28</v>
      </c>
      <c r="AK34" s="196">
        <v>99.93</v>
      </c>
      <c r="AL34" s="196">
        <v>98.96</v>
      </c>
      <c r="AM34" s="196">
        <v>100.72</v>
      </c>
      <c r="AN34" s="196">
        <v>98.67</v>
      </c>
      <c r="AO34" s="196">
        <v>100.15</v>
      </c>
      <c r="AP34" s="196">
        <v>100.89</v>
      </c>
      <c r="AQ34" s="196">
        <v>99.14</v>
      </c>
    </row>
    <row r="35" spans="1:43" ht="41.65" x14ac:dyDescent="0.45">
      <c r="A35" s="195" t="s">
        <v>39</v>
      </c>
      <c r="B35" s="195" t="s">
        <v>936</v>
      </c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6">
        <v>101.57</v>
      </c>
      <c r="AB35" s="196">
        <v>101.37</v>
      </c>
      <c r="AC35" s="196">
        <v>101.14</v>
      </c>
      <c r="AD35" s="196">
        <v>99.95</v>
      </c>
      <c r="AE35" s="196">
        <v>99.83</v>
      </c>
      <c r="AF35" s="196">
        <v>99.69</v>
      </c>
      <c r="AG35" s="196">
        <v>99.72</v>
      </c>
      <c r="AH35" s="196">
        <v>100.09</v>
      </c>
      <c r="AI35" s="196">
        <v>100.56</v>
      </c>
      <c r="AJ35" s="196">
        <v>100.74</v>
      </c>
      <c r="AK35" s="196">
        <v>100.66</v>
      </c>
      <c r="AL35" s="196">
        <v>100.33</v>
      </c>
      <c r="AM35" s="196">
        <v>100.69</v>
      </c>
      <c r="AN35" s="196">
        <v>98.97</v>
      </c>
      <c r="AO35" s="196">
        <v>99.82</v>
      </c>
      <c r="AP35" s="196">
        <v>99.4</v>
      </c>
      <c r="AQ35" s="196">
        <v>99.55</v>
      </c>
    </row>
    <row r="36" spans="1:43" x14ac:dyDescent="0.45">
      <c r="A36" s="195" t="s">
        <v>845</v>
      </c>
      <c r="B36" s="195" t="s">
        <v>937</v>
      </c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6">
        <v>100.69</v>
      </c>
      <c r="AN36" s="196">
        <v>100.01</v>
      </c>
      <c r="AO36" s="196">
        <v>99.63</v>
      </c>
      <c r="AP36" s="196">
        <v>99.84</v>
      </c>
      <c r="AQ36" s="196">
        <v>99.82</v>
      </c>
    </row>
    <row r="37" spans="1:43" ht="27.75" x14ac:dyDescent="0.45">
      <c r="A37" s="195" t="s">
        <v>467</v>
      </c>
      <c r="B37" s="195" t="s">
        <v>938</v>
      </c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6">
        <v>100.17</v>
      </c>
      <c r="AN37" s="196">
        <v>100.53</v>
      </c>
      <c r="AO37" s="196">
        <v>100.05</v>
      </c>
      <c r="AP37" s="196">
        <v>99.89</v>
      </c>
      <c r="AQ37" s="196">
        <v>99.9</v>
      </c>
    </row>
    <row r="38" spans="1:43" ht="27.75" x14ac:dyDescent="0.45">
      <c r="A38" s="195" t="s">
        <v>5</v>
      </c>
      <c r="B38" s="195" t="s">
        <v>939</v>
      </c>
      <c r="C38" s="196">
        <v>99.42</v>
      </c>
      <c r="D38" s="196">
        <v>98.58</v>
      </c>
      <c r="E38" s="196">
        <v>98.12</v>
      </c>
      <c r="F38" s="196">
        <v>100.76</v>
      </c>
      <c r="G38" s="196">
        <v>105.41</v>
      </c>
      <c r="H38" s="196">
        <v>106.8</v>
      </c>
      <c r="I38" s="196">
        <v>102.21</v>
      </c>
      <c r="J38" s="196">
        <v>105.63</v>
      </c>
      <c r="K38" s="196">
        <v>105.67</v>
      </c>
      <c r="L38" s="196">
        <v>103.72</v>
      </c>
      <c r="M38" s="196">
        <v>100.89</v>
      </c>
      <c r="N38" s="196">
        <v>98.1</v>
      </c>
      <c r="O38" s="196">
        <v>97.46</v>
      </c>
      <c r="P38" s="196">
        <v>98.84</v>
      </c>
      <c r="Q38" s="196">
        <v>99.82</v>
      </c>
      <c r="R38" s="196">
        <v>99.7</v>
      </c>
      <c r="S38" s="196">
        <v>101.24</v>
      </c>
      <c r="T38" s="196">
        <v>100.38</v>
      </c>
      <c r="U38" s="196">
        <v>99.6</v>
      </c>
      <c r="V38" s="196">
        <v>99.52</v>
      </c>
      <c r="W38" s="196">
        <v>98.84</v>
      </c>
      <c r="X38" s="196">
        <v>98.91</v>
      </c>
      <c r="Y38" s="195">
        <v>100</v>
      </c>
      <c r="Z38" s="196">
        <v>105.04</v>
      </c>
      <c r="AA38" s="196">
        <v>100.7</v>
      </c>
      <c r="AB38" s="196">
        <v>98.97</v>
      </c>
      <c r="AC38" s="196">
        <v>98.35</v>
      </c>
      <c r="AD38" s="196">
        <v>97.99</v>
      </c>
      <c r="AE38" s="196">
        <v>103.95</v>
      </c>
      <c r="AF38" s="196">
        <v>101.26</v>
      </c>
      <c r="AG38" s="196">
        <v>100.13</v>
      </c>
      <c r="AH38" s="196">
        <v>100.05</v>
      </c>
      <c r="AI38" s="196">
        <v>101.56</v>
      </c>
      <c r="AJ38" s="196">
        <v>102.34</v>
      </c>
      <c r="AK38" s="196">
        <v>99.77</v>
      </c>
      <c r="AL38" s="196">
        <v>100.22</v>
      </c>
      <c r="AM38" s="196">
        <v>99.87</v>
      </c>
      <c r="AN38" s="196">
        <v>98.97</v>
      </c>
      <c r="AO38" s="195">
        <v>98</v>
      </c>
      <c r="AP38" s="196">
        <v>99.89</v>
      </c>
      <c r="AQ38" s="196">
        <v>100.56</v>
      </c>
    </row>
    <row r="39" spans="1:43" x14ac:dyDescent="0.45">
      <c r="A39" s="195" t="s">
        <v>552</v>
      </c>
      <c r="B39" s="195" t="s">
        <v>940</v>
      </c>
      <c r="C39" s="196">
        <v>100.09</v>
      </c>
      <c r="D39" s="196">
        <v>99.92</v>
      </c>
      <c r="E39" s="196">
        <v>99.95</v>
      </c>
      <c r="F39" s="196">
        <v>100.38</v>
      </c>
      <c r="G39" s="196">
        <v>99.6</v>
      </c>
      <c r="H39" s="196">
        <v>99.47</v>
      </c>
      <c r="I39" s="196">
        <v>99.51</v>
      </c>
      <c r="J39" s="196">
        <v>99.49</v>
      </c>
      <c r="K39" s="196">
        <v>100.33</v>
      </c>
      <c r="L39" s="196">
        <v>99.94</v>
      </c>
      <c r="M39" s="196">
        <v>100.68</v>
      </c>
      <c r="N39" s="196">
        <v>100.48</v>
      </c>
      <c r="O39" s="196">
        <v>100.83</v>
      </c>
      <c r="P39" s="196">
        <v>100.14</v>
      </c>
      <c r="Q39" s="196">
        <v>100.58</v>
      </c>
      <c r="R39" s="196">
        <v>100.6</v>
      </c>
      <c r="S39" s="196">
        <v>99.87</v>
      </c>
      <c r="T39" s="196">
        <v>100.13</v>
      </c>
      <c r="U39" s="196">
        <v>99.8</v>
      </c>
      <c r="V39" s="196">
        <v>100.59</v>
      </c>
      <c r="W39" s="196">
        <v>102.16</v>
      </c>
      <c r="X39" s="196">
        <v>102.11</v>
      </c>
      <c r="Y39" s="196">
        <v>102.39</v>
      </c>
      <c r="Z39" s="196">
        <v>102.2</v>
      </c>
      <c r="AA39" s="196">
        <v>100.92</v>
      </c>
      <c r="AB39" s="196">
        <v>101.71</v>
      </c>
      <c r="AC39" s="196">
        <v>100.9</v>
      </c>
      <c r="AD39" s="196">
        <v>100.16</v>
      </c>
      <c r="AE39" s="196">
        <v>100.43</v>
      </c>
      <c r="AF39" s="196">
        <v>100.47</v>
      </c>
      <c r="AG39" s="196">
        <v>99.74</v>
      </c>
      <c r="AH39" s="196">
        <v>99.99</v>
      </c>
      <c r="AI39" s="196">
        <v>100.29</v>
      </c>
      <c r="AJ39" s="196">
        <v>100.65</v>
      </c>
      <c r="AK39" s="196">
        <v>100.35</v>
      </c>
      <c r="AL39" s="196">
        <v>100.14</v>
      </c>
      <c r="AM39" s="196">
        <v>100.27</v>
      </c>
      <c r="AN39" s="196">
        <v>99.47</v>
      </c>
      <c r="AO39" s="196">
        <v>100.07</v>
      </c>
      <c r="AP39" s="196">
        <v>99.56</v>
      </c>
      <c r="AQ39" s="196">
        <v>99.6</v>
      </c>
    </row>
    <row r="40" spans="1:43" x14ac:dyDescent="0.45">
      <c r="A40" s="195" t="s">
        <v>6</v>
      </c>
      <c r="B40" s="195" t="s">
        <v>941</v>
      </c>
      <c r="C40" s="196">
        <v>99.35</v>
      </c>
      <c r="D40" s="196">
        <v>98.91</v>
      </c>
      <c r="E40" s="196">
        <v>99.28</v>
      </c>
      <c r="F40" s="196">
        <v>99.92</v>
      </c>
      <c r="G40" s="196">
        <v>101.87</v>
      </c>
      <c r="H40" s="196">
        <v>103.04</v>
      </c>
      <c r="I40" s="196">
        <v>102.37</v>
      </c>
      <c r="J40" s="196">
        <v>104.47</v>
      </c>
      <c r="K40" s="196">
        <v>104.46</v>
      </c>
      <c r="L40" s="196">
        <v>104.16</v>
      </c>
      <c r="M40" s="196">
        <v>102.5</v>
      </c>
      <c r="N40" s="196">
        <v>100.28</v>
      </c>
      <c r="O40" s="196">
        <v>99.4</v>
      </c>
      <c r="P40" s="196">
        <v>99.05</v>
      </c>
      <c r="Q40" s="196">
        <v>99.89</v>
      </c>
      <c r="R40" s="196">
        <v>100.02</v>
      </c>
      <c r="S40" s="196">
        <v>100.58</v>
      </c>
      <c r="T40" s="196">
        <v>100.44</v>
      </c>
      <c r="U40" s="196">
        <v>100.11</v>
      </c>
      <c r="V40" s="196">
        <v>99.79</v>
      </c>
      <c r="W40" s="196">
        <v>99.82</v>
      </c>
      <c r="X40" s="196">
        <v>99.68</v>
      </c>
      <c r="Y40" s="196">
        <v>99.99</v>
      </c>
      <c r="Z40" s="196">
        <v>101.47</v>
      </c>
      <c r="AA40" s="196">
        <v>100.75</v>
      </c>
      <c r="AB40" s="196">
        <v>100.16</v>
      </c>
      <c r="AC40" s="196">
        <v>99.89</v>
      </c>
      <c r="AD40" s="196">
        <v>99.54</v>
      </c>
      <c r="AE40" s="196">
        <v>101.37</v>
      </c>
      <c r="AF40" s="196">
        <v>100.45</v>
      </c>
      <c r="AG40" s="196">
        <v>100.45</v>
      </c>
      <c r="AH40" s="196">
        <v>100.52</v>
      </c>
      <c r="AI40" s="196">
        <v>100.68</v>
      </c>
      <c r="AJ40" s="196">
        <v>101.39</v>
      </c>
      <c r="AK40" s="196">
        <v>99.92</v>
      </c>
      <c r="AL40" s="196">
        <v>100.44</v>
      </c>
      <c r="AM40" s="196">
        <v>99.94</v>
      </c>
      <c r="AN40" s="196">
        <v>99.2</v>
      </c>
      <c r="AO40" s="196">
        <v>99.47</v>
      </c>
      <c r="AP40" s="196">
        <v>100.53</v>
      </c>
      <c r="AQ40" s="196">
        <v>100.35</v>
      </c>
    </row>
    <row r="41" spans="1:43" ht="27.75" x14ac:dyDescent="0.45">
      <c r="A41" s="195" t="s">
        <v>4</v>
      </c>
      <c r="B41" s="195" t="s">
        <v>942</v>
      </c>
      <c r="C41" s="196">
        <v>100.46</v>
      </c>
      <c r="D41" s="196">
        <v>100.14</v>
      </c>
      <c r="E41" s="196">
        <v>99.99</v>
      </c>
      <c r="F41" s="196">
        <v>101.09</v>
      </c>
      <c r="G41" s="196">
        <v>104.72</v>
      </c>
      <c r="H41" s="196">
        <v>101.68</v>
      </c>
      <c r="I41" s="196">
        <v>100.99</v>
      </c>
      <c r="J41" s="196">
        <v>102.26</v>
      </c>
      <c r="K41" s="196">
        <v>101.53</v>
      </c>
      <c r="L41" s="196">
        <v>102.44</v>
      </c>
      <c r="M41" s="196">
        <v>100.32</v>
      </c>
      <c r="N41" s="196">
        <v>100.75</v>
      </c>
      <c r="O41" s="196">
        <v>102.55</v>
      </c>
      <c r="P41" s="196">
        <v>101.34</v>
      </c>
      <c r="Q41" s="196">
        <v>103.17</v>
      </c>
      <c r="R41" s="196">
        <v>104.57</v>
      </c>
      <c r="S41" s="196">
        <v>105.35</v>
      </c>
      <c r="T41" s="196">
        <v>100.9</v>
      </c>
      <c r="U41" s="196">
        <v>100.51</v>
      </c>
      <c r="V41" s="196">
        <v>100.24</v>
      </c>
      <c r="W41" s="196">
        <v>100.5</v>
      </c>
      <c r="X41" s="196">
        <v>100.75</v>
      </c>
      <c r="Y41" s="196">
        <v>100.37</v>
      </c>
      <c r="Z41" s="196">
        <v>101.12</v>
      </c>
      <c r="AA41" s="196">
        <v>100.21</v>
      </c>
      <c r="AB41" s="196">
        <v>100.84</v>
      </c>
      <c r="AC41" s="196">
        <v>100.38</v>
      </c>
      <c r="AD41" s="196">
        <v>98.69</v>
      </c>
      <c r="AE41" s="196">
        <v>100.74</v>
      </c>
      <c r="AF41" s="196">
        <v>99.66</v>
      </c>
      <c r="AG41" s="196">
        <v>99.93</v>
      </c>
      <c r="AH41" s="196">
        <v>100.45</v>
      </c>
      <c r="AI41" s="196">
        <v>99.72</v>
      </c>
      <c r="AJ41" s="196">
        <v>100.01</v>
      </c>
      <c r="AK41" s="196">
        <v>98.54</v>
      </c>
      <c r="AL41" s="196">
        <v>100.32</v>
      </c>
      <c r="AM41" s="196">
        <v>100.44</v>
      </c>
      <c r="AN41" s="196">
        <v>102.05</v>
      </c>
      <c r="AO41" s="196">
        <v>100.69</v>
      </c>
      <c r="AP41" s="196">
        <v>100.69</v>
      </c>
      <c r="AQ41" s="196">
        <v>100.18</v>
      </c>
    </row>
    <row r="42" spans="1:43" x14ac:dyDescent="0.45">
      <c r="A42" s="195" t="s">
        <v>3</v>
      </c>
      <c r="B42" s="195" t="s">
        <v>943</v>
      </c>
      <c r="C42" s="196">
        <v>99.87</v>
      </c>
      <c r="D42" s="196">
        <v>99.38</v>
      </c>
      <c r="E42" s="196">
        <v>99.93</v>
      </c>
      <c r="F42" s="196">
        <v>101.08</v>
      </c>
      <c r="G42" s="196">
        <v>100.88</v>
      </c>
      <c r="H42" s="196">
        <v>100.63</v>
      </c>
      <c r="I42" s="196">
        <v>101.52</v>
      </c>
      <c r="J42" s="196">
        <v>105.83</v>
      </c>
      <c r="K42" s="196">
        <v>101.81</v>
      </c>
      <c r="L42" s="196">
        <v>101.72</v>
      </c>
      <c r="M42" s="196">
        <v>101.07</v>
      </c>
      <c r="N42" s="196">
        <v>100.42</v>
      </c>
      <c r="O42" s="196">
        <v>99.3</v>
      </c>
      <c r="P42" s="196">
        <v>99.79</v>
      </c>
      <c r="Q42" s="196">
        <v>100.04</v>
      </c>
      <c r="R42" s="196">
        <v>100.05</v>
      </c>
      <c r="S42" s="196">
        <v>101.34</v>
      </c>
      <c r="T42" s="196">
        <v>100.33</v>
      </c>
      <c r="U42" s="196">
        <v>100.04</v>
      </c>
      <c r="V42" s="196">
        <v>100.77</v>
      </c>
      <c r="W42" s="196">
        <v>100.84</v>
      </c>
      <c r="X42" s="195">
        <v>100</v>
      </c>
      <c r="Y42" s="196">
        <v>99.86</v>
      </c>
      <c r="Z42" s="196">
        <v>100.84</v>
      </c>
      <c r="AA42" s="196">
        <v>100.25</v>
      </c>
      <c r="AB42" s="196">
        <v>99.66</v>
      </c>
      <c r="AC42" s="196">
        <v>100.2</v>
      </c>
      <c r="AD42" s="196">
        <v>100.99</v>
      </c>
      <c r="AE42" s="196">
        <v>102.09</v>
      </c>
      <c r="AF42" s="196">
        <v>100.29</v>
      </c>
      <c r="AG42" s="196">
        <v>101.45</v>
      </c>
      <c r="AH42" s="196">
        <v>102.15</v>
      </c>
      <c r="AI42" s="196">
        <v>100.99</v>
      </c>
      <c r="AJ42" s="196">
        <v>100.11</v>
      </c>
      <c r="AK42" s="196">
        <v>99.53</v>
      </c>
      <c r="AL42" s="196">
        <v>98.75</v>
      </c>
      <c r="AM42" s="196">
        <v>100.32</v>
      </c>
      <c r="AN42" s="196">
        <v>98.17</v>
      </c>
      <c r="AO42" s="196">
        <v>99.28</v>
      </c>
      <c r="AP42" s="196">
        <v>100.18</v>
      </c>
      <c r="AQ42" s="196">
        <v>100.21</v>
      </c>
    </row>
    <row r="43" spans="1:43" x14ac:dyDescent="0.45">
      <c r="A43" s="195" t="s">
        <v>7</v>
      </c>
      <c r="B43" s="195" t="s">
        <v>944</v>
      </c>
      <c r="C43" s="196">
        <v>99.87</v>
      </c>
      <c r="D43" s="196">
        <v>100.12</v>
      </c>
      <c r="E43" s="195">
        <v>100</v>
      </c>
      <c r="F43" s="196">
        <v>99.84</v>
      </c>
      <c r="G43" s="196">
        <v>100.1</v>
      </c>
      <c r="H43" s="196">
        <v>99.95</v>
      </c>
      <c r="I43" s="196">
        <v>100.35</v>
      </c>
      <c r="J43" s="196">
        <v>102.05</v>
      </c>
      <c r="K43" s="196">
        <v>103.17</v>
      </c>
      <c r="L43" s="196">
        <v>103.27</v>
      </c>
      <c r="M43" s="196">
        <v>101.92</v>
      </c>
      <c r="N43" s="196">
        <v>101.01</v>
      </c>
      <c r="O43" s="196">
        <v>100.56</v>
      </c>
      <c r="P43" s="196">
        <v>99.88</v>
      </c>
      <c r="Q43" s="196">
        <v>100.33</v>
      </c>
      <c r="R43" s="196">
        <v>100.2</v>
      </c>
      <c r="S43" s="196">
        <v>100.52</v>
      </c>
      <c r="T43" s="196">
        <v>100.74</v>
      </c>
      <c r="U43" s="196">
        <v>100.59</v>
      </c>
      <c r="V43" s="196">
        <v>101.01</v>
      </c>
      <c r="W43" s="196">
        <v>100.87</v>
      </c>
      <c r="X43" s="196">
        <v>101.8</v>
      </c>
      <c r="Y43" s="196">
        <v>103.32</v>
      </c>
      <c r="Z43" s="196">
        <v>103.19</v>
      </c>
      <c r="AA43" s="196">
        <v>101.5</v>
      </c>
      <c r="AB43" s="196">
        <v>100.62</v>
      </c>
      <c r="AC43" s="196">
        <v>99.8</v>
      </c>
      <c r="AD43" s="196">
        <v>99.79</v>
      </c>
      <c r="AE43" s="196">
        <v>99.13</v>
      </c>
      <c r="AF43" s="196">
        <v>99.06</v>
      </c>
      <c r="AG43" s="196">
        <v>99.48</v>
      </c>
      <c r="AH43" s="196">
        <v>99.69</v>
      </c>
      <c r="AI43" s="196">
        <v>99.58</v>
      </c>
      <c r="AJ43" s="196">
        <v>101.38</v>
      </c>
      <c r="AK43" s="196">
        <v>102.75</v>
      </c>
      <c r="AL43" s="196">
        <v>101.54</v>
      </c>
      <c r="AM43" s="196">
        <v>101.2</v>
      </c>
      <c r="AN43" s="196">
        <v>100.47</v>
      </c>
      <c r="AO43" s="196">
        <v>100.72</v>
      </c>
      <c r="AP43" s="196">
        <v>100.69</v>
      </c>
      <c r="AQ43" s="196">
        <v>100.36</v>
      </c>
    </row>
    <row r="44" spans="1:43" x14ac:dyDescent="0.45">
      <c r="A44" s="195" t="s">
        <v>499</v>
      </c>
      <c r="B44" s="195" t="s">
        <v>945</v>
      </c>
      <c r="C44" s="196">
        <v>100.19</v>
      </c>
      <c r="D44" s="196">
        <v>100.03</v>
      </c>
      <c r="E44" s="196">
        <v>100.22</v>
      </c>
      <c r="F44" s="196">
        <v>100.15</v>
      </c>
      <c r="G44" s="196">
        <v>100.29</v>
      </c>
      <c r="H44" s="196">
        <v>100.16</v>
      </c>
      <c r="I44" s="196">
        <v>100.16</v>
      </c>
      <c r="J44" s="196">
        <v>100.57</v>
      </c>
      <c r="K44" s="196">
        <v>100.81</v>
      </c>
      <c r="L44" s="196">
        <v>100.6</v>
      </c>
      <c r="M44" s="196">
        <v>100.63</v>
      </c>
      <c r="N44" s="196">
        <v>100.28</v>
      </c>
      <c r="O44" s="196">
        <v>100.23</v>
      </c>
      <c r="P44" s="196">
        <v>100.28</v>
      </c>
      <c r="Q44" s="196">
        <v>100.35</v>
      </c>
      <c r="R44" s="196">
        <v>99.96</v>
      </c>
      <c r="S44" s="196">
        <v>100.23</v>
      </c>
      <c r="T44" s="196">
        <v>100.16</v>
      </c>
      <c r="U44" s="196">
        <v>100.29</v>
      </c>
      <c r="V44" s="196">
        <v>100.24</v>
      </c>
      <c r="W44" s="196">
        <v>100.28</v>
      </c>
      <c r="X44" s="196">
        <v>100.11</v>
      </c>
      <c r="Y44" s="196">
        <v>100.27</v>
      </c>
      <c r="Z44" s="196">
        <v>100.38</v>
      </c>
      <c r="AA44" s="196">
        <v>100.46</v>
      </c>
      <c r="AB44" s="196">
        <v>100.34</v>
      </c>
      <c r="AC44" s="196">
        <v>100.25</v>
      </c>
      <c r="AD44" s="196">
        <v>100.16</v>
      </c>
      <c r="AE44" s="196">
        <v>100.04</v>
      </c>
      <c r="AF44" s="196">
        <v>100.14</v>
      </c>
      <c r="AG44" s="196">
        <v>100.07</v>
      </c>
      <c r="AH44" s="196">
        <v>100.21</v>
      </c>
      <c r="AI44" s="196">
        <v>100.11</v>
      </c>
      <c r="AJ44" s="196">
        <v>100.14</v>
      </c>
      <c r="AK44" s="196">
        <v>100.18</v>
      </c>
      <c r="AL44" s="196">
        <v>100.27</v>
      </c>
      <c r="AM44" s="196">
        <v>100.23</v>
      </c>
      <c r="AN44" s="196">
        <v>100.26</v>
      </c>
      <c r="AO44" s="196">
        <v>100.51</v>
      </c>
      <c r="AP44" s="196">
        <v>100.16</v>
      </c>
      <c r="AQ44" s="196">
        <v>100.24</v>
      </c>
    </row>
    <row r="45" spans="1:43" x14ac:dyDescent="0.45">
      <c r="A45" s="195" t="s">
        <v>553</v>
      </c>
      <c r="B45" s="195" t="s">
        <v>946</v>
      </c>
      <c r="C45" s="196">
        <v>100.12</v>
      </c>
      <c r="D45" s="196">
        <v>100.59</v>
      </c>
      <c r="E45" s="196">
        <v>100.08</v>
      </c>
      <c r="F45" s="196">
        <v>100.01</v>
      </c>
      <c r="G45" s="195">
        <v>100</v>
      </c>
      <c r="H45" s="196">
        <v>99.61</v>
      </c>
      <c r="I45" s="196">
        <v>99.47</v>
      </c>
      <c r="J45" s="196">
        <v>99.7</v>
      </c>
      <c r="K45" s="196">
        <v>100.44</v>
      </c>
      <c r="L45" s="196">
        <v>100.33</v>
      </c>
      <c r="M45" s="196">
        <v>100.8</v>
      </c>
      <c r="N45" s="196">
        <v>101.16</v>
      </c>
      <c r="O45" s="196">
        <v>100.86</v>
      </c>
      <c r="P45" s="196">
        <v>100.23</v>
      </c>
      <c r="Q45" s="196">
        <v>100.89</v>
      </c>
      <c r="R45" s="196">
        <v>100.46</v>
      </c>
      <c r="S45" s="196">
        <v>100.32</v>
      </c>
      <c r="T45" s="196">
        <v>100.2</v>
      </c>
      <c r="U45" s="196">
        <v>100.14</v>
      </c>
      <c r="V45" s="196">
        <v>100.58</v>
      </c>
      <c r="W45" s="196">
        <v>101.35</v>
      </c>
      <c r="X45" s="196">
        <v>102.24</v>
      </c>
      <c r="Y45" s="196">
        <v>102.97</v>
      </c>
      <c r="Z45" s="196">
        <v>102.94</v>
      </c>
      <c r="AA45" s="196">
        <v>101.7</v>
      </c>
      <c r="AB45" s="196">
        <v>101.43</v>
      </c>
      <c r="AC45" s="196">
        <v>101.24</v>
      </c>
      <c r="AD45" s="196">
        <v>100.24</v>
      </c>
      <c r="AE45" s="196">
        <v>100.36</v>
      </c>
      <c r="AF45" s="196">
        <v>100.3</v>
      </c>
      <c r="AG45" s="196">
        <v>100.04</v>
      </c>
      <c r="AH45" s="196">
        <v>100.15</v>
      </c>
      <c r="AI45" s="196">
        <v>100.27</v>
      </c>
      <c r="AJ45" s="196">
        <v>100.63</v>
      </c>
      <c r="AK45" s="196">
        <v>99.9</v>
      </c>
      <c r="AL45" s="196">
        <v>99.85</v>
      </c>
      <c r="AM45" s="196">
        <v>100.35</v>
      </c>
      <c r="AN45" s="196">
        <v>99.66</v>
      </c>
      <c r="AO45" s="196">
        <v>99.42</v>
      </c>
      <c r="AP45" s="196">
        <v>99.56</v>
      </c>
      <c r="AQ45" s="196">
        <v>99.59</v>
      </c>
    </row>
    <row r="46" spans="1:43" x14ac:dyDescent="0.45">
      <c r="A46" s="195" t="s">
        <v>554</v>
      </c>
      <c r="B46" s="195" t="s">
        <v>947</v>
      </c>
      <c r="C46" s="196">
        <v>99.65</v>
      </c>
      <c r="D46" s="196">
        <v>100.19</v>
      </c>
      <c r="E46" s="196">
        <v>99.85</v>
      </c>
      <c r="F46" s="196">
        <v>100.37</v>
      </c>
      <c r="G46" s="196">
        <v>99.76</v>
      </c>
      <c r="H46" s="196">
        <v>99.73</v>
      </c>
      <c r="I46" s="196">
        <v>99.8</v>
      </c>
      <c r="J46" s="196">
        <v>99.78</v>
      </c>
      <c r="K46" s="196">
        <v>100.16</v>
      </c>
      <c r="L46" s="196">
        <v>100.2</v>
      </c>
      <c r="M46" s="196">
        <v>100.52</v>
      </c>
      <c r="N46" s="196">
        <v>100.93</v>
      </c>
      <c r="O46" s="196">
        <v>100.4</v>
      </c>
      <c r="P46" s="196">
        <v>100.37</v>
      </c>
      <c r="Q46" s="196">
        <v>100.98</v>
      </c>
      <c r="R46" s="196">
        <v>100.96</v>
      </c>
      <c r="S46" s="196">
        <v>100.6</v>
      </c>
      <c r="T46" s="196">
        <v>100.6</v>
      </c>
      <c r="U46" s="196">
        <v>100.58</v>
      </c>
      <c r="V46" s="196">
        <v>100.3</v>
      </c>
      <c r="W46" s="196">
        <v>101.31</v>
      </c>
      <c r="X46" s="196">
        <v>101.4</v>
      </c>
      <c r="Y46" s="196">
        <v>102.12</v>
      </c>
      <c r="Z46" s="196">
        <v>102.2</v>
      </c>
      <c r="AA46" s="196">
        <v>101.04</v>
      </c>
      <c r="AB46" s="196">
        <v>101.17</v>
      </c>
      <c r="AC46" s="196">
        <v>100.56</v>
      </c>
      <c r="AD46" s="196">
        <v>100.72</v>
      </c>
      <c r="AE46" s="196">
        <v>100.7</v>
      </c>
      <c r="AF46" s="196">
        <v>100.24</v>
      </c>
      <c r="AG46" s="196">
        <v>100.18</v>
      </c>
      <c r="AH46" s="196">
        <v>100.2</v>
      </c>
      <c r="AI46" s="196">
        <v>99.96</v>
      </c>
      <c r="AJ46" s="196">
        <v>100.22</v>
      </c>
      <c r="AK46" s="196">
        <v>100.08</v>
      </c>
      <c r="AL46" s="196">
        <v>100.35</v>
      </c>
      <c r="AM46" s="196">
        <v>100.33</v>
      </c>
      <c r="AN46" s="196">
        <v>99.43</v>
      </c>
      <c r="AO46" s="196">
        <v>98.89</v>
      </c>
      <c r="AP46" s="196">
        <v>99.61</v>
      </c>
      <c r="AQ46" s="196">
        <v>99.26</v>
      </c>
    </row>
    <row r="47" spans="1:43" ht="27.75" x14ac:dyDescent="0.45">
      <c r="A47" s="195" t="s">
        <v>51</v>
      </c>
      <c r="B47" s="195" t="s">
        <v>948</v>
      </c>
      <c r="C47" s="196">
        <v>100.05</v>
      </c>
      <c r="D47" s="196">
        <v>100.3</v>
      </c>
      <c r="E47" s="196">
        <v>99.84</v>
      </c>
      <c r="F47" s="196">
        <v>99.67</v>
      </c>
      <c r="G47" s="196">
        <v>99.95</v>
      </c>
      <c r="H47" s="196">
        <v>99.76</v>
      </c>
      <c r="I47" s="196">
        <v>99.9</v>
      </c>
      <c r="J47" s="196">
        <v>100.1</v>
      </c>
      <c r="K47" s="196">
        <v>100.97</v>
      </c>
      <c r="L47" s="196">
        <v>101.21</v>
      </c>
      <c r="M47" s="196">
        <v>101.39</v>
      </c>
      <c r="N47" s="196">
        <v>100.95</v>
      </c>
      <c r="O47" s="196">
        <v>100.93</v>
      </c>
      <c r="P47" s="196">
        <v>100.51</v>
      </c>
      <c r="Q47" s="196">
        <v>100.15</v>
      </c>
      <c r="R47" s="196">
        <v>99.76</v>
      </c>
      <c r="S47" s="196">
        <v>99.87</v>
      </c>
      <c r="T47" s="196">
        <v>100.84</v>
      </c>
      <c r="U47" s="196">
        <v>100.53</v>
      </c>
      <c r="V47" s="196">
        <v>100.73</v>
      </c>
      <c r="W47" s="196">
        <v>101.25</v>
      </c>
      <c r="X47" s="196">
        <v>101.89</v>
      </c>
      <c r="Y47" s="196">
        <v>101.79</v>
      </c>
      <c r="Z47" s="196">
        <v>102.06</v>
      </c>
      <c r="AA47" s="196">
        <v>101.38</v>
      </c>
      <c r="AB47" s="196">
        <v>101.85</v>
      </c>
      <c r="AC47" s="196">
        <v>100.3</v>
      </c>
      <c r="AD47" s="196">
        <v>100.22</v>
      </c>
      <c r="AE47" s="196">
        <v>99.9</v>
      </c>
      <c r="AF47" s="196">
        <v>99.97</v>
      </c>
      <c r="AG47" s="196">
        <v>99.87</v>
      </c>
      <c r="AH47" s="196">
        <v>100.47</v>
      </c>
      <c r="AI47" s="196">
        <v>100.7</v>
      </c>
      <c r="AJ47" s="196">
        <v>101.2</v>
      </c>
      <c r="AK47" s="196">
        <v>100.47</v>
      </c>
      <c r="AL47" s="196">
        <v>100.47</v>
      </c>
      <c r="AM47" s="196">
        <v>100.59</v>
      </c>
      <c r="AN47" s="196">
        <v>99.79</v>
      </c>
      <c r="AO47" s="196">
        <v>99.57</v>
      </c>
      <c r="AP47" s="196">
        <v>99.17</v>
      </c>
      <c r="AQ47" s="196">
        <v>99.17</v>
      </c>
    </row>
    <row r="48" spans="1:43" ht="27.75" x14ac:dyDescent="0.45">
      <c r="A48" s="195" t="s">
        <v>884</v>
      </c>
      <c r="B48" s="195" t="s">
        <v>949</v>
      </c>
      <c r="C48" s="196">
        <v>100.22</v>
      </c>
      <c r="D48" s="196">
        <v>100.71</v>
      </c>
      <c r="E48" s="196">
        <v>100.17</v>
      </c>
      <c r="F48" s="195">
        <v>100</v>
      </c>
      <c r="G48" s="196">
        <v>100.05</v>
      </c>
      <c r="H48" s="196">
        <v>99.56</v>
      </c>
      <c r="I48" s="196">
        <v>99.33</v>
      </c>
      <c r="J48" s="196">
        <v>99.62</v>
      </c>
      <c r="K48" s="196">
        <v>100.4</v>
      </c>
      <c r="L48" s="196">
        <v>100.21</v>
      </c>
      <c r="M48" s="196">
        <v>100.75</v>
      </c>
      <c r="N48" s="196">
        <v>101.24</v>
      </c>
      <c r="O48" s="196">
        <v>100.93</v>
      </c>
      <c r="P48" s="196">
        <v>100.15</v>
      </c>
      <c r="Q48" s="196">
        <v>101.02</v>
      </c>
      <c r="R48" s="196">
        <v>100.5</v>
      </c>
      <c r="S48" s="196">
        <v>100.35</v>
      </c>
      <c r="T48" s="195">
        <v>100</v>
      </c>
      <c r="U48" s="196">
        <v>99.98</v>
      </c>
      <c r="V48" s="196">
        <v>100.6</v>
      </c>
      <c r="W48" s="196">
        <v>101.38</v>
      </c>
      <c r="X48" s="196">
        <v>102.47</v>
      </c>
      <c r="Y48" s="196">
        <v>103.35</v>
      </c>
      <c r="Z48" s="196">
        <v>103.24</v>
      </c>
      <c r="AA48" s="196">
        <v>101.89</v>
      </c>
      <c r="AB48" s="196">
        <v>101.4</v>
      </c>
      <c r="AC48" s="196">
        <v>101.55</v>
      </c>
      <c r="AD48" s="196">
        <v>100.16</v>
      </c>
      <c r="AE48" s="196">
        <v>100.38</v>
      </c>
      <c r="AF48" s="196">
        <v>100.38</v>
      </c>
      <c r="AG48" s="196">
        <v>100.04</v>
      </c>
      <c r="AH48" s="196">
        <v>100.08</v>
      </c>
      <c r="AI48" s="196">
        <v>100.24</v>
      </c>
      <c r="AJ48" s="196">
        <v>100.59</v>
      </c>
      <c r="AK48" s="196">
        <v>99.76</v>
      </c>
      <c r="AL48" s="196">
        <v>99.63</v>
      </c>
      <c r="AM48" s="196">
        <v>100.3</v>
      </c>
      <c r="AN48" s="196">
        <v>99.67</v>
      </c>
      <c r="AO48" s="196">
        <v>99.48</v>
      </c>
      <c r="AP48" s="196">
        <v>99.63</v>
      </c>
      <c r="AQ48" s="196">
        <v>99.73</v>
      </c>
    </row>
    <row r="49" spans="1:43" x14ac:dyDescent="0.45">
      <c r="A49" s="195" t="s">
        <v>534</v>
      </c>
      <c r="B49" s="195" t="s">
        <v>950</v>
      </c>
      <c r="C49" s="196">
        <v>100.13</v>
      </c>
      <c r="D49" s="196">
        <v>99.68</v>
      </c>
      <c r="E49" s="196">
        <v>100.03</v>
      </c>
      <c r="F49" s="196">
        <v>100.87</v>
      </c>
      <c r="G49" s="196">
        <v>100.6</v>
      </c>
      <c r="H49" s="196">
        <v>100.49</v>
      </c>
      <c r="I49" s="196">
        <v>101.19</v>
      </c>
      <c r="J49" s="196">
        <v>103.49</v>
      </c>
      <c r="K49" s="196">
        <v>101.46</v>
      </c>
      <c r="L49" s="196">
        <v>101.68</v>
      </c>
      <c r="M49" s="196">
        <v>100.8</v>
      </c>
      <c r="N49" s="196">
        <v>100.49</v>
      </c>
      <c r="O49" s="196">
        <v>100.25</v>
      </c>
      <c r="P49" s="196">
        <v>100.56</v>
      </c>
      <c r="Q49" s="196">
        <v>100.66</v>
      </c>
      <c r="R49" s="196">
        <v>100.58</v>
      </c>
      <c r="S49" s="196">
        <v>101.6</v>
      </c>
      <c r="T49" s="196">
        <v>100.34</v>
      </c>
      <c r="U49" s="196">
        <v>100.25</v>
      </c>
      <c r="V49" s="196">
        <v>100.84</v>
      </c>
      <c r="W49" s="196">
        <v>101.13</v>
      </c>
      <c r="X49" s="196">
        <v>100.53</v>
      </c>
      <c r="Y49" s="196">
        <v>100.53</v>
      </c>
      <c r="Z49" s="196">
        <v>101.3</v>
      </c>
      <c r="AA49" s="196">
        <v>101.01</v>
      </c>
      <c r="AB49" s="196">
        <v>100.62</v>
      </c>
      <c r="AC49" s="196">
        <v>101.02</v>
      </c>
      <c r="AD49" s="196">
        <v>101.06</v>
      </c>
      <c r="AE49" s="196">
        <v>101.42</v>
      </c>
      <c r="AF49" s="196">
        <v>100.47</v>
      </c>
      <c r="AG49" s="196">
        <v>100.94</v>
      </c>
      <c r="AH49" s="196">
        <v>101.3</v>
      </c>
      <c r="AI49" s="196">
        <v>100.96</v>
      </c>
      <c r="AJ49" s="196">
        <v>100.38</v>
      </c>
      <c r="AK49" s="196">
        <v>99.99</v>
      </c>
      <c r="AL49" s="196">
        <v>99.74</v>
      </c>
      <c r="AM49" s="196">
        <v>101.06</v>
      </c>
      <c r="AN49" s="195">
        <v>100</v>
      </c>
      <c r="AO49" s="196">
        <v>100.65</v>
      </c>
      <c r="AP49" s="196">
        <v>100.72</v>
      </c>
      <c r="AQ49" s="196">
        <v>100.1</v>
      </c>
    </row>
    <row r="50" spans="1:43" x14ac:dyDescent="0.45">
      <c r="A50" s="195" t="s">
        <v>555</v>
      </c>
      <c r="B50" s="195" t="s">
        <v>951</v>
      </c>
      <c r="C50" s="196">
        <v>101.05</v>
      </c>
      <c r="D50" s="196">
        <v>100.41</v>
      </c>
      <c r="E50" s="196">
        <v>100.32</v>
      </c>
      <c r="F50" s="196">
        <v>100.46</v>
      </c>
      <c r="G50" s="196">
        <v>100.28</v>
      </c>
      <c r="H50" s="196">
        <v>99.91</v>
      </c>
      <c r="I50" s="196">
        <v>100.49</v>
      </c>
      <c r="J50" s="196">
        <v>100.52</v>
      </c>
      <c r="K50" s="196">
        <v>101.17</v>
      </c>
      <c r="L50" s="196">
        <v>101.29</v>
      </c>
      <c r="M50" s="196">
        <v>100.64</v>
      </c>
      <c r="N50" s="196">
        <v>100.65</v>
      </c>
      <c r="O50" s="196">
        <v>101.07</v>
      </c>
      <c r="P50" s="196">
        <v>100.25</v>
      </c>
      <c r="Q50" s="196">
        <v>100.34</v>
      </c>
      <c r="R50" s="196">
        <v>100.98</v>
      </c>
      <c r="S50" s="196">
        <v>100.15</v>
      </c>
      <c r="T50" s="196">
        <v>100.34</v>
      </c>
      <c r="U50" s="196">
        <v>100.44</v>
      </c>
      <c r="V50" s="196">
        <v>100.28</v>
      </c>
      <c r="W50" s="196">
        <v>100.47</v>
      </c>
      <c r="X50" s="196">
        <v>101.36</v>
      </c>
      <c r="Y50" s="196">
        <v>100.84</v>
      </c>
      <c r="Z50" s="196">
        <v>100.68</v>
      </c>
      <c r="AA50" s="196">
        <v>100.41</v>
      </c>
      <c r="AB50" s="196">
        <v>100.38</v>
      </c>
      <c r="AC50" s="196">
        <v>100.45</v>
      </c>
      <c r="AD50" s="196">
        <v>100.55</v>
      </c>
      <c r="AE50" s="196">
        <v>100.52</v>
      </c>
      <c r="AF50" s="196">
        <v>100.09</v>
      </c>
      <c r="AG50" s="196">
        <v>100.59</v>
      </c>
      <c r="AH50" s="196">
        <v>100.37</v>
      </c>
      <c r="AI50" s="196">
        <v>100.12</v>
      </c>
      <c r="AJ50" s="196">
        <v>100.73</v>
      </c>
      <c r="AK50" s="196">
        <v>100.4</v>
      </c>
      <c r="AL50" s="196">
        <v>100.36</v>
      </c>
      <c r="AM50" s="196">
        <v>101.69</v>
      </c>
      <c r="AN50" s="196">
        <v>100.31</v>
      </c>
      <c r="AO50" s="196">
        <v>99.95</v>
      </c>
      <c r="AP50" s="196">
        <v>100.42</v>
      </c>
      <c r="AQ50" s="196">
        <v>99.75</v>
      </c>
    </row>
    <row r="51" spans="1:43" ht="41.65" x14ac:dyDescent="0.45">
      <c r="A51" s="195" t="s">
        <v>52</v>
      </c>
      <c r="B51" s="195" t="s">
        <v>952</v>
      </c>
      <c r="C51" s="196">
        <v>101.44</v>
      </c>
      <c r="D51" s="196">
        <v>100.43</v>
      </c>
      <c r="E51" s="196">
        <v>100.4</v>
      </c>
      <c r="F51" s="196">
        <v>100.24</v>
      </c>
      <c r="G51" s="196">
        <v>100.32</v>
      </c>
      <c r="H51" s="196">
        <v>99.87</v>
      </c>
      <c r="I51" s="196">
        <v>100.4</v>
      </c>
      <c r="J51" s="196">
        <v>100.35</v>
      </c>
      <c r="K51" s="196">
        <v>101.08</v>
      </c>
      <c r="L51" s="196">
        <v>101.17</v>
      </c>
      <c r="M51" s="196">
        <v>100.26</v>
      </c>
      <c r="N51" s="196">
        <v>100.43</v>
      </c>
      <c r="O51" s="196">
        <v>101.26</v>
      </c>
      <c r="P51" s="196">
        <v>100.09</v>
      </c>
      <c r="Q51" s="196">
        <v>100.21</v>
      </c>
      <c r="R51" s="196">
        <v>100.72</v>
      </c>
      <c r="S51" s="195">
        <v>100</v>
      </c>
      <c r="T51" s="196">
        <v>100.4</v>
      </c>
      <c r="U51" s="196">
        <v>100.44</v>
      </c>
      <c r="V51" s="196">
        <v>100.39</v>
      </c>
      <c r="W51" s="196">
        <v>100.57</v>
      </c>
      <c r="X51" s="196">
        <v>101.83</v>
      </c>
      <c r="Y51" s="196">
        <v>100.92</v>
      </c>
      <c r="Z51" s="196">
        <v>100.82</v>
      </c>
      <c r="AA51" s="196">
        <v>100.83</v>
      </c>
      <c r="AB51" s="196">
        <v>100.52</v>
      </c>
      <c r="AC51" s="196">
        <v>100.64</v>
      </c>
      <c r="AD51" s="196">
        <v>100.53</v>
      </c>
      <c r="AE51" s="196">
        <v>100.82</v>
      </c>
      <c r="AF51" s="196">
        <v>100.17</v>
      </c>
      <c r="AG51" s="196">
        <v>101.07</v>
      </c>
      <c r="AH51" s="196">
        <v>100.39</v>
      </c>
      <c r="AI51" s="196">
        <v>100.25</v>
      </c>
      <c r="AJ51" s="196">
        <v>100.54</v>
      </c>
      <c r="AK51" s="196">
        <v>100.38</v>
      </c>
      <c r="AL51" s="196">
        <v>100.66</v>
      </c>
      <c r="AM51" s="196">
        <v>101.89</v>
      </c>
      <c r="AN51" s="196">
        <v>100.46</v>
      </c>
      <c r="AO51" s="196">
        <v>99.92</v>
      </c>
      <c r="AP51" s="196">
        <v>100.28</v>
      </c>
      <c r="AQ51" s="196">
        <v>99.77</v>
      </c>
    </row>
    <row r="52" spans="1:43" ht="27.75" x14ac:dyDescent="0.45">
      <c r="A52" s="195" t="s">
        <v>54</v>
      </c>
      <c r="B52" s="195" t="s">
        <v>953</v>
      </c>
      <c r="C52" s="196">
        <v>100.57</v>
      </c>
      <c r="D52" s="196">
        <v>100.28</v>
      </c>
      <c r="E52" s="196">
        <v>100.27</v>
      </c>
      <c r="F52" s="196">
        <v>100.25</v>
      </c>
      <c r="G52" s="196">
        <v>100.2</v>
      </c>
      <c r="H52" s="196">
        <v>100.15</v>
      </c>
      <c r="I52" s="196">
        <v>99.01</v>
      </c>
      <c r="J52" s="196">
        <v>100.6</v>
      </c>
      <c r="K52" s="196">
        <v>100.26</v>
      </c>
      <c r="L52" s="196">
        <v>100.13</v>
      </c>
      <c r="M52" s="196">
        <v>100.44</v>
      </c>
      <c r="N52" s="196">
        <v>100.69</v>
      </c>
      <c r="O52" s="196">
        <v>100.93</v>
      </c>
      <c r="P52" s="196">
        <v>100.34</v>
      </c>
      <c r="Q52" s="196">
        <v>99.9</v>
      </c>
      <c r="R52" s="196">
        <v>100.49</v>
      </c>
      <c r="S52" s="196">
        <v>100.74</v>
      </c>
      <c r="T52" s="196">
        <v>100.79</v>
      </c>
      <c r="U52" s="196">
        <v>101.97</v>
      </c>
      <c r="V52" s="196">
        <v>100.95</v>
      </c>
      <c r="W52" s="196">
        <v>98.1</v>
      </c>
      <c r="X52" s="196">
        <v>100.22</v>
      </c>
      <c r="Y52" s="196">
        <v>100.15</v>
      </c>
      <c r="Z52" s="196">
        <v>100.5</v>
      </c>
      <c r="AA52" s="196">
        <v>99.91</v>
      </c>
      <c r="AB52" s="196">
        <v>101.51</v>
      </c>
      <c r="AC52" s="196">
        <v>101.75</v>
      </c>
      <c r="AD52" s="196">
        <v>101.11</v>
      </c>
      <c r="AE52" s="196">
        <v>100.61</v>
      </c>
      <c r="AF52" s="196">
        <v>99.96</v>
      </c>
      <c r="AG52" s="196">
        <v>100.25</v>
      </c>
      <c r="AH52" s="196">
        <v>100.87</v>
      </c>
      <c r="AI52" s="195">
        <v>100</v>
      </c>
      <c r="AJ52" s="196">
        <v>100.76</v>
      </c>
      <c r="AK52" s="196">
        <v>100.1</v>
      </c>
      <c r="AL52" s="196">
        <v>99.76</v>
      </c>
      <c r="AM52" s="196">
        <v>100.99</v>
      </c>
      <c r="AN52" s="196">
        <v>100.08</v>
      </c>
      <c r="AO52" s="196">
        <v>101.09</v>
      </c>
      <c r="AP52" s="196">
        <v>100.42</v>
      </c>
      <c r="AQ52" s="196">
        <v>99.65</v>
      </c>
    </row>
    <row r="53" spans="1:43" x14ac:dyDescent="0.45">
      <c r="A53" s="195" t="s">
        <v>55</v>
      </c>
      <c r="B53" s="195" t="s">
        <v>954</v>
      </c>
      <c r="C53" s="196">
        <v>100.15</v>
      </c>
      <c r="D53" s="196">
        <v>100.36</v>
      </c>
      <c r="E53" s="196">
        <v>100.14</v>
      </c>
      <c r="F53" s="196">
        <v>101.02</v>
      </c>
      <c r="G53" s="196">
        <v>100.19</v>
      </c>
      <c r="H53" s="195">
        <v>100</v>
      </c>
      <c r="I53" s="196">
        <v>100.87</v>
      </c>
      <c r="J53" s="196">
        <v>100.94</v>
      </c>
      <c r="K53" s="196">
        <v>101.47</v>
      </c>
      <c r="L53" s="196">
        <v>101.71</v>
      </c>
      <c r="M53" s="196">
        <v>101.6</v>
      </c>
      <c r="N53" s="196">
        <v>101.17</v>
      </c>
      <c r="O53" s="196">
        <v>100.61</v>
      </c>
      <c r="P53" s="196">
        <v>100.64</v>
      </c>
      <c r="Q53" s="196">
        <v>100.7</v>
      </c>
      <c r="R53" s="196">
        <v>101.65</v>
      </c>
      <c r="S53" s="196">
        <v>100.45</v>
      </c>
      <c r="T53" s="196">
        <v>100.16</v>
      </c>
      <c r="U53" s="196">
        <v>100.31</v>
      </c>
      <c r="V53" s="196">
        <v>99.94</v>
      </c>
      <c r="W53" s="196">
        <v>100.45</v>
      </c>
      <c r="X53" s="196">
        <v>100.33</v>
      </c>
      <c r="Y53" s="196">
        <v>100.71</v>
      </c>
      <c r="Z53" s="196">
        <v>100.35</v>
      </c>
      <c r="AA53" s="196">
        <v>100.19</v>
      </c>
      <c r="AB53" s="196">
        <v>100.02</v>
      </c>
      <c r="AC53" s="196">
        <v>100.17</v>
      </c>
      <c r="AD53" s="196">
        <v>100.09</v>
      </c>
      <c r="AE53" s="196">
        <v>100.22</v>
      </c>
      <c r="AF53" s="196">
        <v>99.52</v>
      </c>
      <c r="AG53" s="196">
        <v>100.04</v>
      </c>
      <c r="AH53" s="196">
        <v>100.35</v>
      </c>
      <c r="AI53" s="196">
        <v>99.8</v>
      </c>
      <c r="AJ53" s="196">
        <v>100.59</v>
      </c>
      <c r="AK53" s="196">
        <v>100.18</v>
      </c>
      <c r="AL53" s="196">
        <v>100.43</v>
      </c>
      <c r="AM53" s="196">
        <v>100.78</v>
      </c>
      <c r="AN53" s="196">
        <v>99.68</v>
      </c>
      <c r="AO53" s="196">
        <v>100.03</v>
      </c>
      <c r="AP53" s="196">
        <v>100.31</v>
      </c>
      <c r="AQ53" s="196">
        <v>99.83</v>
      </c>
    </row>
    <row r="54" spans="1:43" x14ac:dyDescent="0.45">
      <c r="A54" s="195" t="s">
        <v>77</v>
      </c>
      <c r="B54" s="195" t="s">
        <v>955</v>
      </c>
      <c r="C54" s="196">
        <v>100.44</v>
      </c>
      <c r="D54" s="196">
        <v>100.45</v>
      </c>
      <c r="E54" s="196">
        <v>100.16</v>
      </c>
      <c r="F54" s="196">
        <v>100.21</v>
      </c>
      <c r="G54" s="196">
        <v>100.24</v>
      </c>
      <c r="H54" s="196">
        <v>100.14</v>
      </c>
      <c r="I54" s="196">
        <v>99.41</v>
      </c>
      <c r="J54" s="196">
        <v>101.17</v>
      </c>
      <c r="K54" s="196">
        <v>99.83</v>
      </c>
      <c r="L54" s="196">
        <v>101.5</v>
      </c>
      <c r="M54" s="196">
        <v>100.88</v>
      </c>
      <c r="N54" s="196">
        <v>100.67</v>
      </c>
      <c r="O54" s="196">
        <v>101.94</v>
      </c>
      <c r="P54" s="196">
        <v>100.15</v>
      </c>
      <c r="Q54" s="196">
        <v>100.41</v>
      </c>
      <c r="R54" s="196">
        <v>100.16</v>
      </c>
      <c r="S54" s="196">
        <v>99.75</v>
      </c>
      <c r="T54" s="196">
        <v>99.85</v>
      </c>
      <c r="U54" s="196">
        <v>100.65</v>
      </c>
      <c r="V54" s="196">
        <v>100.13</v>
      </c>
      <c r="W54" s="196">
        <v>100.32</v>
      </c>
      <c r="X54" s="196">
        <v>100.43</v>
      </c>
      <c r="Y54" s="196">
        <v>100.8</v>
      </c>
      <c r="Z54" s="196">
        <v>100.21</v>
      </c>
      <c r="AA54" s="196">
        <v>99.92</v>
      </c>
      <c r="AB54" s="196">
        <v>100.27</v>
      </c>
      <c r="AC54" s="196">
        <v>100.7</v>
      </c>
      <c r="AD54" s="196">
        <v>100.11</v>
      </c>
      <c r="AE54" s="196">
        <v>100.44</v>
      </c>
      <c r="AF54" s="196">
        <v>100.12</v>
      </c>
      <c r="AG54" s="196">
        <v>100.11</v>
      </c>
      <c r="AH54" s="195">
        <v>100</v>
      </c>
      <c r="AI54" s="196">
        <v>99.8</v>
      </c>
      <c r="AJ54" s="196">
        <v>100.2</v>
      </c>
      <c r="AK54" s="196">
        <v>99.82</v>
      </c>
      <c r="AL54" s="196">
        <v>100.63</v>
      </c>
      <c r="AM54" s="196">
        <v>100.93</v>
      </c>
      <c r="AN54" s="196">
        <v>99.87</v>
      </c>
      <c r="AO54" s="196">
        <v>100.67</v>
      </c>
      <c r="AP54" s="196">
        <v>100.5</v>
      </c>
      <c r="AQ54" s="196">
        <v>100.09</v>
      </c>
    </row>
    <row r="55" spans="1:43" ht="27.75" x14ac:dyDescent="0.45">
      <c r="A55" s="195" t="s">
        <v>53</v>
      </c>
      <c r="B55" s="195" t="s">
        <v>956</v>
      </c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>
        <v>99.76</v>
      </c>
      <c r="AB55" s="196">
        <v>100.33</v>
      </c>
      <c r="AC55" s="196">
        <v>100.18</v>
      </c>
      <c r="AD55" s="196">
        <v>101.14</v>
      </c>
      <c r="AE55" s="196">
        <v>100.16</v>
      </c>
      <c r="AF55" s="196">
        <v>100.69</v>
      </c>
      <c r="AG55" s="196">
        <v>100.18</v>
      </c>
      <c r="AH55" s="196">
        <v>100.25</v>
      </c>
      <c r="AI55" s="196">
        <v>100.24</v>
      </c>
      <c r="AJ55" s="196">
        <v>101.37</v>
      </c>
      <c r="AK55" s="196">
        <v>100.79</v>
      </c>
      <c r="AL55" s="196">
        <v>99.63</v>
      </c>
      <c r="AM55" s="196">
        <v>102.52</v>
      </c>
      <c r="AN55" s="196">
        <v>100.8</v>
      </c>
      <c r="AO55" s="196">
        <v>99.74</v>
      </c>
      <c r="AP55" s="196">
        <v>100.91</v>
      </c>
      <c r="AQ55" s="196">
        <v>99.62</v>
      </c>
    </row>
    <row r="56" spans="1:43" x14ac:dyDescent="0.45">
      <c r="A56" s="195" t="s">
        <v>535</v>
      </c>
      <c r="B56" s="195" t="s">
        <v>957</v>
      </c>
      <c r="C56" s="196">
        <v>100.28</v>
      </c>
      <c r="D56" s="196">
        <v>100.28</v>
      </c>
      <c r="E56" s="196">
        <v>100.14</v>
      </c>
      <c r="F56" s="196">
        <v>100.26</v>
      </c>
      <c r="G56" s="196">
        <v>100.38</v>
      </c>
      <c r="H56" s="196">
        <v>100.3</v>
      </c>
      <c r="I56" s="196">
        <v>100.42</v>
      </c>
      <c r="J56" s="196">
        <v>100.73</v>
      </c>
      <c r="K56" s="196">
        <v>101.26</v>
      </c>
      <c r="L56" s="196">
        <v>101.39</v>
      </c>
      <c r="M56" s="196">
        <v>100.74</v>
      </c>
      <c r="N56" s="196">
        <v>100.88</v>
      </c>
      <c r="O56" s="196">
        <v>101.31</v>
      </c>
      <c r="P56" s="196">
        <v>101.27</v>
      </c>
      <c r="Q56" s="196">
        <v>101.44</v>
      </c>
      <c r="R56" s="196">
        <v>101.16</v>
      </c>
      <c r="S56" s="195">
        <v>101</v>
      </c>
      <c r="T56" s="196">
        <v>100.75</v>
      </c>
      <c r="U56" s="196">
        <v>100.52</v>
      </c>
      <c r="V56" s="196">
        <v>100.4</v>
      </c>
      <c r="W56" s="196">
        <v>100.96</v>
      </c>
      <c r="X56" s="196">
        <v>101.1</v>
      </c>
      <c r="Y56" s="196">
        <v>101.01</v>
      </c>
      <c r="Z56" s="196">
        <v>101.67</v>
      </c>
      <c r="AA56" s="196">
        <v>101.66</v>
      </c>
      <c r="AB56" s="196">
        <v>101.65</v>
      </c>
      <c r="AC56" s="196">
        <v>102.03</v>
      </c>
      <c r="AD56" s="196">
        <v>101.28</v>
      </c>
      <c r="AE56" s="196">
        <v>100.91</v>
      </c>
      <c r="AF56" s="196">
        <v>100.66</v>
      </c>
      <c r="AG56" s="196">
        <v>100.52</v>
      </c>
      <c r="AH56" s="196">
        <v>100.51</v>
      </c>
      <c r="AI56" s="196">
        <v>101.12</v>
      </c>
      <c r="AJ56" s="196">
        <v>100.69</v>
      </c>
      <c r="AK56" s="196">
        <v>100.54</v>
      </c>
      <c r="AL56" s="196">
        <v>100.87</v>
      </c>
      <c r="AM56" s="196">
        <v>101.86</v>
      </c>
      <c r="AN56" s="196">
        <v>101.76</v>
      </c>
      <c r="AO56" s="196">
        <v>101.82</v>
      </c>
      <c r="AP56" s="196">
        <v>100.97</v>
      </c>
      <c r="AQ56" s="196">
        <v>100.59</v>
      </c>
    </row>
    <row r="57" spans="1:43" x14ac:dyDescent="0.45">
      <c r="A57" s="195" t="s">
        <v>536</v>
      </c>
      <c r="B57" s="195" t="s">
        <v>958</v>
      </c>
      <c r="C57" s="196">
        <v>99.99</v>
      </c>
      <c r="D57" s="196">
        <v>99.19</v>
      </c>
      <c r="E57" s="196">
        <v>99.95</v>
      </c>
      <c r="F57" s="196">
        <v>101.3</v>
      </c>
      <c r="G57" s="196">
        <v>100.39</v>
      </c>
      <c r="H57" s="196">
        <v>100.52</v>
      </c>
      <c r="I57" s="196">
        <v>101.78</v>
      </c>
      <c r="J57" s="196">
        <v>105.62</v>
      </c>
      <c r="K57" s="196">
        <v>101.6</v>
      </c>
      <c r="L57" s="196">
        <v>101.82</v>
      </c>
      <c r="M57" s="196">
        <v>100.89</v>
      </c>
      <c r="N57" s="196">
        <v>100.2</v>
      </c>
      <c r="O57" s="196">
        <v>99.31</v>
      </c>
      <c r="P57" s="195">
        <v>100</v>
      </c>
      <c r="Q57" s="196">
        <v>99.86</v>
      </c>
      <c r="R57" s="196">
        <v>99.77</v>
      </c>
      <c r="S57" s="196">
        <v>101.65</v>
      </c>
      <c r="T57" s="196">
        <v>99.99</v>
      </c>
      <c r="U57" s="196">
        <v>100.02</v>
      </c>
      <c r="V57" s="196">
        <v>101.24</v>
      </c>
      <c r="W57" s="196">
        <v>101.31</v>
      </c>
      <c r="X57" s="196">
        <v>100.09</v>
      </c>
      <c r="Y57" s="196">
        <v>100.19</v>
      </c>
      <c r="Z57" s="196">
        <v>101.05</v>
      </c>
      <c r="AA57" s="196">
        <v>100.63</v>
      </c>
      <c r="AB57" s="196">
        <v>99.86</v>
      </c>
      <c r="AC57" s="196">
        <v>100.35</v>
      </c>
      <c r="AD57" s="196">
        <v>101.13</v>
      </c>
      <c r="AE57" s="196">
        <v>101.86</v>
      </c>
      <c r="AF57" s="196">
        <v>100.41</v>
      </c>
      <c r="AG57" s="196">
        <v>101.36</v>
      </c>
      <c r="AH57" s="196">
        <v>101.96</v>
      </c>
      <c r="AI57" s="196">
        <v>100.97</v>
      </c>
      <c r="AJ57" s="196">
        <v>100.2</v>
      </c>
      <c r="AK57" s="196">
        <v>99.73</v>
      </c>
      <c r="AL57" s="196">
        <v>98.86</v>
      </c>
      <c r="AM57" s="196">
        <v>100.52</v>
      </c>
      <c r="AN57" s="196">
        <v>98.42</v>
      </c>
      <c r="AO57" s="196">
        <v>99.71</v>
      </c>
      <c r="AP57" s="196">
        <v>100.53</v>
      </c>
      <c r="AQ57" s="196">
        <v>99.68</v>
      </c>
    </row>
    <row r="58" spans="1:43" x14ac:dyDescent="0.45">
      <c r="A58" s="195" t="s">
        <v>500</v>
      </c>
      <c r="B58" s="195" t="s">
        <v>959</v>
      </c>
      <c r="C58" s="196">
        <v>99.93</v>
      </c>
      <c r="D58" s="196">
        <v>99.83</v>
      </c>
      <c r="E58" s="196">
        <v>99.98</v>
      </c>
      <c r="F58" s="196">
        <v>100.07</v>
      </c>
      <c r="G58" s="196">
        <v>99.89</v>
      </c>
      <c r="H58" s="196">
        <v>99.9</v>
      </c>
      <c r="I58" s="196">
        <v>100.26</v>
      </c>
      <c r="J58" s="196">
        <v>100.75</v>
      </c>
      <c r="K58" s="196">
        <v>101.02</v>
      </c>
      <c r="L58" s="196">
        <v>100.86</v>
      </c>
      <c r="M58" s="196">
        <v>100.72</v>
      </c>
      <c r="N58" s="196">
        <v>100.33</v>
      </c>
      <c r="O58" s="196">
        <v>100.06</v>
      </c>
      <c r="P58" s="196">
        <v>100.18</v>
      </c>
      <c r="Q58" s="196">
        <v>100.35</v>
      </c>
      <c r="R58" s="196">
        <v>100.36</v>
      </c>
      <c r="S58" s="196">
        <v>100.17</v>
      </c>
      <c r="T58" s="196">
        <v>100.03</v>
      </c>
      <c r="U58" s="196">
        <v>100.12</v>
      </c>
      <c r="V58" s="196">
        <v>100.53</v>
      </c>
      <c r="W58" s="196">
        <v>100.8</v>
      </c>
      <c r="X58" s="196">
        <v>100.82</v>
      </c>
      <c r="Y58" s="196">
        <v>100.28</v>
      </c>
      <c r="Z58" s="196">
        <v>100.44</v>
      </c>
      <c r="AA58" s="196">
        <v>100.05</v>
      </c>
      <c r="AB58" s="196">
        <v>99.93</v>
      </c>
      <c r="AC58" s="196">
        <v>100.08</v>
      </c>
      <c r="AD58" s="196">
        <v>99.81</v>
      </c>
      <c r="AE58" s="196">
        <v>99.64</v>
      </c>
      <c r="AF58" s="196">
        <v>99.9</v>
      </c>
      <c r="AG58" s="196">
        <v>99.97</v>
      </c>
      <c r="AH58" s="196">
        <v>100.56</v>
      </c>
      <c r="AI58" s="196">
        <v>100.3</v>
      </c>
      <c r="AJ58" s="196">
        <v>100.33</v>
      </c>
      <c r="AK58" s="196">
        <v>100.39</v>
      </c>
      <c r="AL58" s="196">
        <v>100.16</v>
      </c>
      <c r="AM58" s="196">
        <v>99.7</v>
      </c>
      <c r="AN58" s="196">
        <v>99.56</v>
      </c>
      <c r="AO58" s="196">
        <v>100.1</v>
      </c>
      <c r="AP58" s="196">
        <v>100.24</v>
      </c>
      <c r="AQ58" s="196">
        <v>100.05</v>
      </c>
    </row>
    <row r="59" spans="1:43" x14ac:dyDescent="0.45">
      <c r="A59" s="195" t="s">
        <v>537</v>
      </c>
      <c r="B59" s="195" t="s">
        <v>960</v>
      </c>
      <c r="C59" s="196">
        <v>99.63</v>
      </c>
      <c r="D59" s="196">
        <v>100.15</v>
      </c>
      <c r="E59" s="196">
        <v>99.93</v>
      </c>
      <c r="F59" s="196">
        <v>99.94</v>
      </c>
      <c r="G59" s="196">
        <v>100.31</v>
      </c>
      <c r="H59" s="196">
        <v>100.26</v>
      </c>
      <c r="I59" s="196">
        <v>100.51</v>
      </c>
      <c r="J59" s="196">
        <v>101.19</v>
      </c>
      <c r="K59" s="196">
        <v>101.07</v>
      </c>
      <c r="L59" s="196">
        <v>101.39</v>
      </c>
      <c r="M59" s="196">
        <v>101.42</v>
      </c>
      <c r="N59" s="196">
        <v>100.83</v>
      </c>
      <c r="O59" s="196">
        <v>100.25</v>
      </c>
      <c r="P59" s="196">
        <v>100.42</v>
      </c>
      <c r="Q59" s="196">
        <v>100.49</v>
      </c>
      <c r="R59" s="196">
        <v>100.33</v>
      </c>
      <c r="S59" s="196">
        <v>100.52</v>
      </c>
      <c r="T59" s="196">
        <v>100.29</v>
      </c>
      <c r="U59" s="196">
        <v>100.34</v>
      </c>
      <c r="V59" s="196">
        <v>100.36</v>
      </c>
      <c r="W59" s="196">
        <v>100.68</v>
      </c>
      <c r="X59" s="196">
        <v>100.87</v>
      </c>
      <c r="Y59" s="196">
        <v>100.65</v>
      </c>
      <c r="Z59" s="196">
        <v>101.22</v>
      </c>
      <c r="AA59" s="196">
        <v>100.75</v>
      </c>
      <c r="AB59" s="196">
        <v>100.77</v>
      </c>
      <c r="AC59" s="196">
        <v>100.47</v>
      </c>
      <c r="AD59" s="196">
        <v>100.85</v>
      </c>
      <c r="AE59" s="196">
        <v>100.63</v>
      </c>
      <c r="AF59" s="196">
        <v>100.45</v>
      </c>
      <c r="AG59" s="196">
        <v>100.07</v>
      </c>
      <c r="AH59" s="196">
        <v>100.81</v>
      </c>
      <c r="AI59" s="196">
        <v>100.5</v>
      </c>
      <c r="AJ59" s="196">
        <v>100.71</v>
      </c>
      <c r="AK59" s="196">
        <v>100.48</v>
      </c>
      <c r="AL59" s="196">
        <v>100.6</v>
      </c>
      <c r="AM59" s="196">
        <v>100.52</v>
      </c>
      <c r="AN59" s="196">
        <v>100.18</v>
      </c>
      <c r="AO59" s="196">
        <v>100.28</v>
      </c>
      <c r="AP59" s="196">
        <v>99.93</v>
      </c>
      <c r="AQ59" s="196">
        <v>100.02</v>
      </c>
    </row>
    <row r="60" spans="1:43" x14ac:dyDescent="0.45">
      <c r="A60" s="195" t="s">
        <v>556</v>
      </c>
      <c r="B60" s="195" t="s">
        <v>961</v>
      </c>
      <c r="C60" s="196">
        <v>100.15</v>
      </c>
      <c r="D60" s="196">
        <v>99.61</v>
      </c>
      <c r="E60" s="196">
        <v>101.09</v>
      </c>
      <c r="F60" s="196">
        <v>100.69</v>
      </c>
      <c r="G60" s="196">
        <v>100.04</v>
      </c>
      <c r="H60" s="196">
        <v>100.43</v>
      </c>
      <c r="I60" s="196">
        <v>100.27</v>
      </c>
      <c r="J60" s="196">
        <v>100.72</v>
      </c>
      <c r="K60" s="196">
        <v>101.85</v>
      </c>
      <c r="L60" s="196">
        <v>100.56</v>
      </c>
      <c r="M60" s="196">
        <v>100.37</v>
      </c>
      <c r="N60" s="196">
        <v>100.75</v>
      </c>
      <c r="O60" s="196">
        <v>100.74</v>
      </c>
      <c r="P60" s="196">
        <v>101.73</v>
      </c>
      <c r="Q60" s="196">
        <v>101.62</v>
      </c>
      <c r="R60" s="196">
        <v>100.97</v>
      </c>
      <c r="S60" s="196">
        <v>100.9</v>
      </c>
      <c r="T60" s="196">
        <v>100.82</v>
      </c>
      <c r="U60" s="196">
        <v>100.34</v>
      </c>
      <c r="V60" s="196">
        <v>100.6</v>
      </c>
      <c r="W60" s="196">
        <v>100.89</v>
      </c>
      <c r="X60" s="196">
        <v>100.31</v>
      </c>
      <c r="Y60" s="196">
        <v>100.06</v>
      </c>
      <c r="Z60" s="196">
        <v>100.69</v>
      </c>
      <c r="AA60" s="196">
        <v>101.08</v>
      </c>
      <c r="AB60" s="196">
        <v>102.2</v>
      </c>
      <c r="AC60" s="196">
        <v>101.73</v>
      </c>
      <c r="AD60" s="196">
        <v>100.63</v>
      </c>
      <c r="AE60" s="196">
        <v>100.03</v>
      </c>
      <c r="AF60" s="196">
        <v>100.24</v>
      </c>
      <c r="AG60" s="196">
        <v>99.98</v>
      </c>
      <c r="AH60" s="196">
        <v>99.78</v>
      </c>
      <c r="AI60" s="196">
        <v>99.73</v>
      </c>
      <c r="AJ60" s="196">
        <v>100.06</v>
      </c>
      <c r="AK60" s="196">
        <v>99.52</v>
      </c>
      <c r="AL60" s="196">
        <v>99.65</v>
      </c>
      <c r="AM60" s="196">
        <v>100.66</v>
      </c>
      <c r="AN60" s="196">
        <v>99.66</v>
      </c>
      <c r="AO60" s="196">
        <v>100.32</v>
      </c>
      <c r="AP60" s="196">
        <v>99.93</v>
      </c>
      <c r="AQ60" s="196">
        <v>100.07</v>
      </c>
    </row>
    <row r="61" spans="1:43" x14ac:dyDescent="0.45">
      <c r="A61" s="195" t="s">
        <v>56</v>
      </c>
      <c r="B61" s="195" t="s">
        <v>962</v>
      </c>
      <c r="C61" s="196">
        <v>100.08</v>
      </c>
      <c r="D61" s="196">
        <v>99.56</v>
      </c>
      <c r="E61" s="196">
        <v>101.29</v>
      </c>
      <c r="F61" s="196">
        <v>100.85</v>
      </c>
      <c r="G61" s="196">
        <v>100.01</v>
      </c>
      <c r="H61" s="196">
        <v>100.49</v>
      </c>
      <c r="I61" s="196">
        <v>100.34</v>
      </c>
      <c r="J61" s="196">
        <v>100.85</v>
      </c>
      <c r="K61" s="196">
        <v>102.02</v>
      </c>
      <c r="L61" s="196">
        <v>100.7</v>
      </c>
      <c r="M61" s="196">
        <v>100.34</v>
      </c>
      <c r="N61" s="196">
        <v>100.74</v>
      </c>
      <c r="O61" s="196">
        <v>100.72</v>
      </c>
      <c r="P61" s="196">
        <v>101.83</v>
      </c>
      <c r="Q61" s="196">
        <v>101.76</v>
      </c>
      <c r="R61" s="196">
        <v>100.95</v>
      </c>
      <c r="S61" s="196">
        <v>100.95</v>
      </c>
      <c r="T61" s="196">
        <v>100.87</v>
      </c>
      <c r="U61" s="196">
        <v>100.32</v>
      </c>
      <c r="V61" s="196">
        <v>100.59</v>
      </c>
      <c r="W61" s="196">
        <v>101.02</v>
      </c>
      <c r="X61" s="196">
        <v>100.26</v>
      </c>
      <c r="Y61" s="196">
        <v>100.03</v>
      </c>
      <c r="Z61" s="196">
        <v>100.69</v>
      </c>
      <c r="AA61" s="196">
        <v>101.13</v>
      </c>
      <c r="AB61" s="196">
        <v>102.26</v>
      </c>
      <c r="AC61" s="196">
        <v>101.92</v>
      </c>
      <c r="AD61" s="196">
        <v>100.58</v>
      </c>
      <c r="AE61" s="196">
        <v>100.1</v>
      </c>
      <c r="AF61" s="196">
        <v>100.15</v>
      </c>
      <c r="AG61" s="196">
        <v>99.94</v>
      </c>
      <c r="AH61" s="196">
        <v>99.77</v>
      </c>
      <c r="AI61" s="196">
        <v>99.67</v>
      </c>
      <c r="AJ61" s="196">
        <v>99.96</v>
      </c>
      <c r="AK61" s="196">
        <v>99.53</v>
      </c>
      <c r="AL61" s="196">
        <v>99.58</v>
      </c>
      <c r="AM61" s="196">
        <v>100.54</v>
      </c>
      <c r="AN61" s="196">
        <v>99.62</v>
      </c>
      <c r="AO61" s="196">
        <v>100.32</v>
      </c>
      <c r="AP61" s="196">
        <v>99.86</v>
      </c>
      <c r="AQ61" s="196">
        <v>100.05</v>
      </c>
    </row>
    <row r="62" spans="1:43" ht="27.75" x14ac:dyDescent="0.45">
      <c r="A62" s="195" t="s">
        <v>57</v>
      </c>
      <c r="B62" s="195" t="s">
        <v>963</v>
      </c>
      <c r="C62" s="196">
        <v>100.8</v>
      </c>
      <c r="D62" s="196">
        <v>100.01</v>
      </c>
      <c r="E62" s="196">
        <v>99.32</v>
      </c>
      <c r="F62" s="196">
        <v>99.26</v>
      </c>
      <c r="G62" s="196">
        <v>100.31</v>
      </c>
      <c r="H62" s="196">
        <v>99.84</v>
      </c>
      <c r="I62" s="196">
        <v>99.67</v>
      </c>
      <c r="J62" s="196">
        <v>99.5</v>
      </c>
      <c r="K62" s="196">
        <v>100.29</v>
      </c>
      <c r="L62" s="196">
        <v>99.28</v>
      </c>
      <c r="M62" s="196">
        <v>100.7</v>
      </c>
      <c r="N62" s="196">
        <v>100.83</v>
      </c>
      <c r="O62" s="196">
        <v>100.92</v>
      </c>
      <c r="P62" s="196">
        <v>100.88</v>
      </c>
      <c r="Q62" s="196">
        <v>100.36</v>
      </c>
      <c r="R62" s="196">
        <v>101.17</v>
      </c>
      <c r="S62" s="196">
        <v>100.47</v>
      </c>
      <c r="T62" s="196">
        <v>100.4</v>
      </c>
      <c r="U62" s="196">
        <v>100.5</v>
      </c>
      <c r="V62" s="196">
        <v>100.71</v>
      </c>
      <c r="W62" s="196">
        <v>99.68</v>
      </c>
      <c r="X62" s="196">
        <v>100.77</v>
      </c>
      <c r="Y62" s="196">
        <v>100.39</v>
      </c>
      <c r="Z62" s="196">
        <v>100.65</v>
      </c>
      <c r="AA62" s="196">
        <v>100.61</v>
      </c>
      <c r="AB62" s="196">
        <v>101.67</v>
      </c>
      <c r="AC62" s="196">
        <v>99.92</v>
      </c>
      <c r="AD62" s="196">
        <v>101.15</v>
      </c>
      <c r="AE62" s="196">
        <v>99.35</v>
      </c>
      <c r="AF62" s="196">
        <v>101.11</v>
      </c>
      <c r="AG62" s="196">
        <v>100.33</v>
      </c>
      <c r="AH62" s="196">
        <v>99.87</v>
      </c>
      <c r="AI62" s="196">
        <v>100.31</v>
      </c>
      <c r="AJ62" s="196">
        <v>100.97</v>
      </c>
      <c r="AK62" s="196">
        <v>99.47</v>
      </c>
      <c r="AL62" s="196">
        <v>100.34</v>
      </c>
      <c r="AM62" s="196">
        <v>101.81</v>
      </c>
      <c r="AN62" s="196">
        <v>100.04</v>
      </c>
      <c r="AO62" s="196">
        <v>100.31</v>
      </c>
      <c r="AP62" s="196">
        <v>100.62</v>
      </c>
      <c r="AQ62" s="196">
        <v>100.3</v>
      </c>
    </row>
    <row r="63" spans="1:43" x14ac:dyDescent="0.45">
      <c r="A63" s="195" t="s">
        <v>538</v>
      </c>
      <c r="B63" s="195" t="s">
        <v>964</v>
      </c>
      <c r="C63" s="196">
        <v>99.69</v>
      </c>
      <c r="D63" s="196">
        <v>99.24</v>
      </c>
      <c r="E63" s="195">
        <v>99</v>
      </c>
      <c r="F63" s="196">
        <v>99.35</v>
      </c>
      <c r="G63" s="196">
        <v>99.69</v>
      </c>
      <c r="H63" s="196">
        <v>99.67</v>
      </c>
      <c r="I63" s="196">
        <v>99.46</v>
      </c>
      <c r="J63" s="196">
        <v>100.8</v>
      </c>
      <c r="K63" s="196">
        <v>100.62</v>
      </c>
      <c r="L63" s="196">
        <v>100.57</v>
      </c>
      <c r="M63" s="196">
        <v>102.25</v>
      </c>
      <c r="N63" s="196">
        <v>101.22</v>
      </c>
      <c r="O63" s="196">
        <v>101.1</v>
      </c>
      <c r="P63" s="196">
        <v>100.94</v>
      </c>
      <c r="Q63" s="196">
        <v>100.94</v>
      </c>
      <c r="R63" s="196">
        <v>100.83</v>
      </c>
      <c r="S63" s="196">
        <v>100.57</v>
      </c>
      <c r="T63" s="196">
        <v>101.1</v>
      </c>
      <c r="U63" s="196">
        <v>100.27</v>
      </c>
      <c r="V63" s="196">
        <v>100.14</v>
      </c>
      <c r="W63" s="196">
        <v>100.09</v>
      </c>
      <c r="X63" s="196">
        <v>100.66</v>
      </c>
      <c r="Y63" s="196">
        <v>101.31</v>
      </c>
      <c r="Z63" s="196">
        <v>101.06</v>
      </c>
      <c r="AA63" s="196">
        <v>100.28</v>
      </c>
      <c r="AB63" s="196">
        <v>100.32</v>
      </c>
      <c r="AC63" s="196">
        <v>100.86</v>
      </c>
      <c r="AD63" s="196">
        <v>100.79</v>
      </c>
      <c r="AE63" s="196">
        <v>100.78</v>
      </c>
      <c r="AF63" s="196">
        <v>100.6</v>
      </c>
      <c r="AG63" s="196">
        <v>101.08</v>
      </c>
      <c r="AH63" s="196">
        <v>101.24</v>
      </c>
      <c r="AI63" s="196">
        <v>101.65</v>
      </c>
      <c r="AJ63" s="196">
        <v>101.33</v>
      </c>
      <c r="AK63" s="196">
        <v>101.5</v>
      </c>
      <c r="AL63" s="196">
        <v>101.99</v>
      </c>
      <c r="AM63" s="196">
        <v>100.88</v>
      </c>
      <c r="AN63" s="196">
        <v>101.37</v>
      </c>
      <c r="AO63" s="196">
        <v>100.83</v>
      </c>
      <c r="AP63" s="196">
        <v>100.8</v>
      </c>
      <c r="AQ63" s="196">
        <v>100.21</v>
      </c>
    </row>
    <row r="64" spans="1:43" x14ac:dyDescent="0.45">
      <c r="A64" s="195" t="s">
        <v>557</v>
      </c>
      <c r="B64" s="195" t="s">
        <v>965</v>
      </c>
      <c r="C64" s="196">
        <v>99.61</v>
      </c>
      <c r="D64" s="196">
        <v>102.56</v>
      </c>
      <c r="E64" s="196">
        <v>103.57</v>
      </c>
      <c r="F64" s="196">
        <v>98.54</v>
      </c>
      <c r="G64" s="196">
        <v>93.11</v>
      </c>
      <c r="H64" s="196">
        <v>97.61</v>
      </c>
      <c r="I64" s="196">
        <v>101.62</v>
      </c>
      <c r="J64" s="196">
        <v>101.01</v>
      </c>
      <c r="K64" s="196">
        <v>107.83</v>
      </c>
      <c r="L64" s="196">
        <v>113.12</v>
      </c>
      <c r="M64" s="196">
        <v>115.07</v>
      </c>
      <c r="N64" s="196">
        <v>118.17</v>
      </c>
      <c r="O64" s="196">
        <v>98.19</v>
      </c>
      <c r="P64" s="196">
        <v>99.38</v>
      </c>
      <c r="Q64" s="196">
        <v>97.67</v>
      </c>
      <c r="R64" s="196">
        <v>99.03</v>
      </c>
      <c r="S64" s="196">
        <v>94.98</v>
      </c>
      <c r="T64" s="196">
        <v>94.98</v>
      </c>
      <c r="U64" s="196">
        <v>96.27</v>
      </c>
      <c r="V64" s="196">
        <v>98.24</v>
      </c>
      <c r="W64" s="196">
        <v>99.86</v>
      </c>
      <c r="X64" s="196">
        <v>101.41</v>
      </c>
      <c r="Y64" s="196">
        <v>102.99</v>
      </c>
      <c r="Z64" s="196">
        <v>105.77</v>
      </c>
      <c r="AA64" s="196">
        <v>100.54</v>
      </c>
      <c r="AB64" s="196">
        <v>97.91</v>
      </c>
      <c r="AC64" s="196">
        <v>96.02</v>
      </c>
      <c r="AD64" s="196">
        <v>93.09</v>
      </c>
      <c r="AE64" s="195">
        <v>94</v>
      </c>
      <c r="AF64" s="196">
        <v>91.36</v>
      </c>
      <c r="AG64" s="196">
        <v>94.52</v>
      </c>
      <c r="AH64" s="196">
        <v>98.83</v>
      </c>
      <c r="AI64" s="196">
        <v>104.37</v>
      </c>
      <c r="AJ64" s="196">
        <v>106.94</v>
      </c>
      <c r="AK64" s="196">
        <v>100.84</v>
      </c>
      <c r="AL64" s="196">
        <v>100.67</v>
      </c>
      <c r="AM64" s="196">
        <v>101.15</v>
      </c>
      <c r="AN64" s="196">
        <v>109.25</v>
      </c>
      <c r="AO64" s="196">
        <v>110.28</v>
      </c>
      <c r="AP64" s="196">
        <v>99.73</v>
      </c>
      <c r="AQ64" s="196">
        <v>93.65</v>
      </c>
    </row>
    <row r="65" spans="1:43" x14ac:dyDescent="0.45">
      <c r="A65" s="195" t="s">
        <v>558</v>
      </c>
      <c r="B65" s="195" t="s">
        <v>966</v>
      </c>
      <c r="C65" s="196">
        <v>99.61</v>
      </c>
      <c r="D65" s="196">
        <v>102.56</v>
      </c>
      <c r="E65" s="196">
        <v>103.57</v>
      </c>
      <c r="F65" s="196">
        <v>98.54</v>
      </c>
      <c r="G65" s="196">
        <v>93.11</v>
      </c>
      <c r="H65" s="196">
        <v>97.61</v>
      </c>
      <c r="I65" s="196">
        <v>101.62</v>
      </c>
      <c r="J65" s="196">
        <v>101.01</v>
      </c>
      <c r="K65" s="196">
        <v>107.83</v>
      </c>
      <c r="L65" s="196">
        <v>113.12</v>
      </c>
      <c r="M65" s="196">
        <v>115.07</v>
      </c>
      <c r="N65" s="196">
        <v>118.17</v>
      </c>
      <c r="O65" s="196">
        <v>98.19</v>
      </c>
      <c r="P65" s="196">
        <v>99.38</v>
      </c>
      <c r="Q65" s="196">
        <v>97.67</v>
      </c>
      <c r="R65" s="196">
        <v>99.03</v>
      </c>
      <c r="S65" s="196">
        <v>94.98</v>
      </c>
      <c r="T65" s="196">
        <v>94.98</v>
      </c>
      <c r="U65" s="196">
        <v>96.27</v>
      </c>
      <c r="V65" s="196">
        <v>98.24</v>
      </c>
      <c r="W65" s="196">
        <v>99.86</v>
      </c>
      <c r="X65" s="196">
        <v>101.41</v>
      </c>
      <c r="Y65" s="196">
        <v>102.99</v>
      </c>
      <c r="Z65" s="196">
        <v>105.77</v>
      </c>
      <c r="AA65" s="196">
        <v>100.54</v>
      </c>
      <c r="AB65" s="196">
        <v>97.91</v>
      </c>
      <c r="AC65" s="196">
        <v>96.02</v>
      </c>
      <c r="AD65" s="196">
        <v>93.09</v>
      </c>
      <c r="AE65" s="195">
        <v>94</v>
      </c>
      <c r="AF65" s="196">
        <v>91.36</v>
      </c>
      <c r="AG65" s="196">
        <v>94.52</v>
      </c>
      <c r="AH65" s="196">
        <v>98.83</v>
      </c>
      <c r="AI65" s="196">
        <v>104.37</v>
      </c>
      <c r="AJ65" s="196">
        <v>106.94</v>
      </c>
      <c r="AK65" s="196">
        <v>100.84</v>
      </c>
      <c r="AL65" s="196">
        <v>100.67</v>
      </c>
      <c r="AM65" s="196">
        <v>101.15</v>
      </c>
      <c r="AN65" s="196">
        <v>109.25</v>
      </c>
      <c r="AO65" s="196">
        <v>110.28</v>
      </c>
      <c r="AP65" s="196">
        <v>99.73</v>
      </c>
      <c r="AQ65" s="196">
        <v>93.65</v>
      </c>
    </row>
    <row r="66" spans="1:43" x14ac:dyDescent="0.45">
      <c r="A66" s="195" t="s">
        <v>559</v>
      </c>
      <c r="B66" s="195" t="s">
        <v>967</v>
      </c>
      <c r="C66" s="196">
        <v>98.46</v>
      </c>
      <c r="D66" s="196">
        <v>99.74</v>
      </c>
      <c r="E66" s="196">
        <v>101.34</v>
      </c>
      <c r="F66" s="196">
        <v>102.13</v>
      </c>
      <c r="G66" s="196">
        <v>106.04</v>
      </c>
      <c r="H66" s="196">
        <v>104.62</v>
      </c>
      <c r="I66" s="196">
        <v>104.38</v>
      </c>
      <c r="J66" s="196">
        <v>101.16</v>
      </c>
      <c r="K66" s="196">
        <v>99.18</v>
      </c>
      <c r="L66" s="196">
        <v>99.47</v>
      </c>
      <c r="M66" s="196">
        <v>97.17</v>
      </c>
      <c r="N66" s="196">
        <v>97.04</v>
      </c>
      <c r="O66" s="196">
        <v>99.52</v>
      </c>
      <c r="P66" s="196">
        <v>100.39</v>
      </c>
      <c r="Q66" s="196">
        <v>102.35</v>
      </c>
      <c r="R66" s="196">
        <v>102.17</v>
      </c>
      <c r="S66" s="196">
        <v>100.3</v>
      </c>
      <c r="T66" s="196">
        <v>101.56</v>
      </c>
      <c r="U66" s="196">
        <v>101.56</v>
      </c>
      <c r="V66" s="196">
        <v>99.58</v>
      </c>
      <c r="W66" s="196">
        <v>96.68</v>
      </c>
      <c r="X66" s="196">
        <v>99.44</v>
      </c>
      <c r="Y66" s="196">
        <v>99.76</v>
      </c>
      <c r="Z66" s="196">
        <v>100.38</v>
      </c>
      <c r="AA66" s="196">
        <v>100.53</v>
      </c>
      <c r="AB66" s="196">
        <v>100.32</v>
      </c>
      <c r="AC66" s="196">
        <v>99.89</v>
      </c>
      <c r="AD66" s="196">
        <v>99.97</v>
      </c>
      <c r="AE66" s="196">
        <v>100.07</v>
      </c>
      <c r="AF66" s="196">
        <v>98.6</v>
      </c>
      <c r="AG66" s="196">
        <v>99.15</v>
      </c>
      <c r="AH66" s="196">
        <v>99.98</v>
      </c>
      <c r="AI66" s="196">
        <v>100.56</v>
      </c>
      <c r="AJ66" s="196">
        <v>98.32</v>
      </c>
      <c r="AK66" s="196">
        <v>98.23</v>
      </c>
      <c r="AL66" s="196">
        <v>97.82</v>
      </c>
      <c r="AM66" s="196">
        <v>99.6</v>
      </c>
      <c r="AN66" s="196">
        <v>101.19</v>
      </c>
      <c r="AO66" s="196">
        <v>102.63</v>
      </c>
      <c r="AP66" s="196">
        <v>102.91</v>
      </c>
      <c r="AQ66" s="196">
        <v>102.18</v>
      </c>
    </row>
    <row r="67" spans="1:43" x14ac:dyDescent="0.45">
      <c r="A67" s="195" t="s">
        <v>560</v>
      </c>
      <c r="B67" s="195" t="s">
        <v>968</v>
      </c>
      <c r="C67" s="196">
        <v>98.46</v>
      </c>
      <c r="D67" s="196">
        <v>99.74</v>
      </c>
      <c r="E67" s="196">
        <v>101.34</v>
      </c>
      <c r="F67" s="196">
        <v>102.13</v>
      </c>
      <c r="G67" s="196">
        <v>106.04</v>
      </c>
      <c r="H67" s="196">
        <v>104.62</v>
      </c>
      <c r="I67" s="196">
        <v>104.38</v>
      </c>
      <c r="J67" s="196">
        <v>101.16</v>
      </c>
      <c r="K67" s="196">
        <v>99.18</v>
      </c>
      <c r="L67" s="196">
        <v>99.47</v>
      </c>
      <c r="M67" s="196">
        <v>97.17</v>
      </c>
      <c r="N67" s="196">
        <v>97.04</v>
      </c>
      <c r="O67" s="196">
        <v>99.52</v>
      </c>
      <c r="P67" s="196">
        <v>100.39</v>
      </c>
      <c r="Q67" s="196">
        <v>102.35</v>
      </c>
      <c r="R67" s="196">
        <v>102.17</v>
      </c>
      <c r="S67" s="196">
        <v>100.3</v>
      </c>
      <c r="T67" s="196">
        <v>101.56</v>
      </c>
      <c r="U67" s="196">
        <v>101.56</v>
      </c>
      <c r="V67" s="196">
        <v>99.58</v>
      </c>
      <c r="W67" s="196">
        <v>96.68</v>
      </c>
      <c r="X67" s="196">
        <v>99.44</v>
      </c>
      <c r="Y67" s="196">
        <v>99.76</v>
      </c>
      <c r="Z67" s="196">
        <v>100.38</v>
      </c>
      <c r="AA67" s="196">
        <v>100.53</v>
      </c>
      <c r="AB67" s="196">
        <v>100.32</v>
      </c>
      <c r="AC67" s="196">
        <v>99.89</v>
      </c>
      <c r="AD67" s="196">
        <v>99.97</v>
      </c>
      <c r="AE67" s="196">
        <v>100.07</v>
      </c>
      <c r="AF67" s="196">
        <v>98.6</v>
      </c>
      <c r="AG67" s="196">
        <v>99.15</v>
      </c>
      <c r="AH67" s="196">
        <v>99.98</v>
      </c>
      <c r="AI67" s="196">
        <v>100.56</v>
      </c>
      <c r="AJ67" s="196">
        <v>98.32</v>
      </c>
      <c r="AK67" s="196">
        <v>98.23</v>
      </c>
      <c r="AL67" s="196">
        <v>97.82</v>
      </c>
      <c r="AM67" s="196">
        <v>99.6</v>
      </c>
      <c r="AN67" s="196">
        <v>101.19</v>
      </c>
      <c r="AO67" s="196">
        <v>102.63</v>
      </c>
      <c r="AP67" s="196">
        <v>102.91</v>
      </c>
      <c r="AQ67" s="196">
        <v>102.18</v>
      </c>
    </row>
    <row r="68" spans="1:43" x14ac:dyDescent="0.45">
      <c r="A68" s="195" t="s">
        <v>561</v>
      </c>
      <c r="B68" s="195" t="s">
        <v>969</v>
      </c>
      <c r="C68" s="196">
        <v>100.25</v>
      </c>
      <c r="D68" s="196">
        <v>100.08</v>
      </c>
      <c r="E68" s="196">
        <v>99.94</v>
      </c>
      <c r="F68" s="196">
        <v>99.87</v>
      </c>
      <c r="G68" s="196">
        <v>100.2</v>
      </c>
      <c r="H68" s="196">
        <v>100.13</v>
      </c>
      <c r="I68" s="196">
        <v>100.01</v>
      </c>
      <c r="J68" s="196">
        <v>100.12</v>
      </c>
      <c r="K68" s="196">
        <v>100.17</v>
      </c>
      <c r="L68" s="196">
        <v>100.53</v>
      </c>
      <c r="M68" s="196">
        <v>100.86</v>
      </c>
      <c r="N68" s="196">
        <v>100.59</v>
      </c>
      <c r="O68" s="196">
        <v>100.9</v>
      </c>
      <c r="P68" s="196">
        <v>100.66</v>
      </c>
      <c r="Q68" s="196">
        <v>100.6</v>
      </c>
      <c r="R68" s="196">
        <v>101.07</v>
      </c>
      <c r="S68" s="196">
        <v>101.03</v>
      </c>
      <c r="T68" s="196">
        <v>100.59</v>
      </c>
      <c r="U68" s="196">
        <v>100.4</v>
      </c>
      <c r="V68" s="196">
        <v>100.48</v>
      </c>
      <c r="W68" s="196">
        <v>100.76</v>
      </c>
      <c r="X68" s="196">
        <v>101.25</v>
      </c>
      <c r="Y68" s="196">
        <v>101.3</v>
      </c>
      <c r="Z68" s="196">
        <v>101.57</v>
      </c>
      <c r="AA68" s="196">
        <v>101.18</v>
      </c>
      <c r="AB68" s="196">
        <v>101.48</v>
      </c>
      <c r="AC68" s="196">
        <v>101.15</v>
      </c>
      <c r="AD68" s="196">
        <v>101.09</v>
      </c>
      <c r="AE68" s="196">
        <v>100.68</v>
      </c>
      <c r="AF68" s="196">
        <v>100.84</v>
      </c>
      <c r="AG68" s="196">
        <v>100.47</v>
      </c>
      <c r="AH68" s="196">
        <v>100.24</v>
      </c>
      <c r="AI68" s="196">
        <v>100.3</v>
      </c>
      <c r="AJ68" s="196">
        <v>100.55</v>
      </c>
      <c r="AK68" s="196">
        <v>100.53</v>
      </c>
      <c r="AL68" s="196">
        <v>100.44</v>
      </c>
      <c r="AM68" s="196">
        <v>101.1</v>
      </c>
      <c r="AN68" s="196">
        <v>100.36</v>
      </c>
      <c r="AO68" s="196">
        <v>100.27</v>
      </c>
      <c r="AP68" s="196">
        <v>100.01</v>
      </c>
      <c r="AQ68" s="196">
        <v>99.9</v>
      </c>
    </row>
    <row r="69" spans="1:43" x14ac:dyDescent="0.45">
      <c r="A69" s="195" t="s">
        <v>64</v>
      </c>
      <c r="B69" s="195" t="s">
        <v>970</v>
      </c>
      <c r="C69" s="196">
        <v>100.11</v>
      </c>
      <c r="D69" s="196">
        <v>99.87</v>
      </c>
      <c r="E69" s="196">
        <v>99.96</v>
      </c>
      <c r="F69" s="196">
        <v>99.74</v>
      </c>
      <c r="G69" s="196">
        <v>100.38</v>
      </c>
      <c r="H69" s="196">
        <v>100.29</v>
      </c>
      <c r="I69" s="196">
        <v>99.44</v>
      </c>
      <c r="J69" s="196">
        <v>99.93</v>
      </c>
      <c r="K69" s="196">
        <v>99.95</v>
      </c>
      <c r="L69" s="196">
        <v>100.19</v>
      </c>
      <c r="M69" s="196">
        <v>100.79</v>
      </c>
      <c r="N69" s="196">
        <v>100.18</v>
      </c>
      <c r="O69" s="196">
        <v>100.7</v>
      </c>
      <c r="P69" s="196">
        <v>100.38</v>
      </c>
      <c r="Q69" s="196">
        <v>100.1</v>
      </c>
      <c r="R69" s="196">
        <v>101.42</v>
      </c>
      <c r="S69" s="196">
        <v>100.3</v>
      </c>
      <c r="T69" s="196">
        <v>100.69</v>
      </c>
      <c r="U69" s="196">
        <v>100.44</v>
      </c>
      <c r="V69" s="196">
        <v>100.3</v>
      </c>
      <c r="W69" s="196">
        <v>100.6</v>
      </c>
      <c r="X69" s="196">
        <v>101.18</v>
      </c>
      <c r="Y69" s="196">
        <v>100.91</v>
      </c>
      <c r="Z69" s="196">
        <v>101.59</v>
      </c>
      <c r="AA69" s="196">
        <v>100.89</v>
      </c>
      <c r="AB69" s="196">
        <v>101.03</v>
      </c>
      <c r="AC69" s="196">
        <v>100.36</v>
      </c>
      <c r="AD69" s="196">
        <v>101.07</v>
      </c>
      <c r="AE69" s="196">
        <v>100.23</v>
      </c>
      <c r="AF69" s="196">
        <v>100.58</v>
      </c>
      <c r="AG69" s="196">
        <v>100.25</v>
      </c>
      <c r="AH69" s="196">
        <v>99.96</v>
      </c>
      <c r="AI69" s="196">
        <v>100.32</v>
      </c>
      <c r="AJ69" s="196">
        <v>99.89</v>
      </c>
      <c r="AK69" s="196">
        <v>100.74</v>
      </c>
      <c r="AL69" s="196">
        <v>100.54</v>
      </c>
      <c r="AM69" s="196">
        <v>101.5</v>
      </c>
      <c r="AN69" s="196">
        <v>100.58</v>
      </c>
      <c r="AO69" s="196">
        <v>100.29</v>
      </c>
      <c r="AP69" s="196">
        <v>100.46</v>
      </c>
      <c r="AQ69" s="196">
        <v>99.5</v>
      </c>
    </row>
    <row r="70" spans="1:43" x14ac:dyDescent="0.45">
      <c r="A70" s="195" t="s">
        <v>65</v>
      </c>
      <c r="B70" s="195" t="s">
        <v>971</v>
      </c>
      <c r="C70" s="196">
        <v>99.94</v>
      </c>
      <c r="D70" s="196">
        <v>100.43</v>
      </c>
      <c r="E70" s="196">
        <v>100.14</v>
      </c>
      <c r="F70" s="196">
        <v>99.83</v>
      </c>
      <c r="G70" s="196">
        <v>100.06</v>
      </c>
      <c r="H70" s="196">
        <v>100.14</v>
      </c>
      <c r="I70" s="196">
        <v>100.13</v>
      </c>
      <c r="J70" s="196">
        <v>99.84</v>
      </c>
      <c r="K70" s="196">
        <v>100.22</v>
      </c>
      <c r="L70" s="196">
        <v>100.34</v>
      </c>
      <c r="M70" s="196">
        <v>101.03</v>
      </c>
      <c r="N70" s="196">
        <v>100.61</v>
      </c>
      <c r="O70" s="196">
        <v>100.55</v>
      </c>
      <c r="P70" s="196">
        <v>100.76</v>
      </c>
      <c r="Q70" s="196">
        <v>100.29</v>
      </c>
      <c r="R70" s="196">
        <v>100.94</v>
      </c>
      <c r="S70" s="196">
        <v>100.42</v>
      </c>
      <c r="T70" s="196">
        <v>100.6</v>
      </c>
      <c r="U70" s="196">
        <v>101.22</v>
      </c>
      <c r="V70" s="196">
        <v>100.66</v>
      </c>
      <c r="W70" s="196">
        <v>100.21</v>
      </c>
      <c r="X70" s="196">
        <v>101.11</v>
      </c>
      <c r="Y70" s="196">
        <v>101.35</v>
      </c>
      <c r="Z70" s="196">
        <v>100.85</v>
      </c>
      <c r="AA70" s="196">
        <v>100.73</v>
      </c>
      <c r="AB70" s="196">
        <v>101.46</v>
      </c>
      <c r="AC70" s="196">
        <v>101.26</v>
      </c>
      <c r="AD70" s="196">
        <v>100.59</v>
      </c>
      <c r="AE70" s="196">
        <v>100.63</v>
      </c>
      <c r="AF70" s="196">
        <v>100.53</v>
      </c>
      <c r="AG70" s="196">
        <v>100.57</v>
      </c>
      <c r="AH70" s="196">
        <v>100.26</v>
      </c>
      <c r="AI70" s="196">
        <v>100.37</v>
      </c>
      <c r="AJ70" s="196">
        <v>100.12</v>
      </c>
      <c r="AK70" s="196">
        <v>100.18</v>
      </c>
      <c r="AL70" s="196">
        <v>100.44</v>
      </c>
      <c r="AM70" s="196">
        <v>101.48</v>
      </c>
      <c r="AN70" s="196">
        <v>100.45</v>
      </c>
      <c r="AO70" s="196">
        <v>100.14</v>
      </c>
      <c r="AP70" s="196">
        <v>100.74</v>
      </c>
      <c r="AQ70" s="196">
        <v>100.07</v>
      </c>
    </row>
    <row r="71" spans="1:43" x14ac:dyDescent="0.45">
      <c r="A71" s="195" t="s">
        <v>58</v>
      </c>
      <c r="B71" s="195" t="s">
        <v>972</v>
      </c>
      <c r="C71" s="196">
        <v>99.79</v>
      </c>
      <c r="D71" s="196">
        <v>100.15</v>
      </c>
      <c r="E71" s="196">
        <v>100.5</v>
      </c>
      <c r="F71" s="196">
        <v>99.84</v>
      </c>
      <c r="G71" s="196">
        <v>99.98</v>
      </c>
      <c r="H71" s="196">
        <v>100.58</v>
      </c>
      <c r="I71" s="196">
        <v>100.19</v>
      </c>
      <c r="J71" s="196">
        <v>100.56</v>
      </c>
      <c r="K71" s="196">
        <v>100.18</v>
      </c>
      <c r="L71" s="196">
        <v>100.8</v>
      </c>
      <c r="M71" s="196">
        <v>100.95</v>
      </c>
      <c r="N71" s="196">
        <v>100.77</v>
      </c>
      <c r="O71" s="196">
        <v>100.79</v>
      </c>
      <c r="P71" s="196">
        <v>100.51</v>
      </c>
      <c r="Q71" s="196">
        <v>99.92</v>
      </c>
      <c r="R71" s="196">
        <v>100.72</v>
      </c>
      <c r="S71" s="196">
        <v>100.76</v>
      </c>
      <c r="T71" s="196">
        <v>100.97</v>
      </c>
      <c r="U71" s="196">
        <v>100.06</v>
      </c>
      <c r="V71" s="196">
        <v>100.64</v>
      </c>
      <c r="W71" s="196">
        <v>101.02</v>
      </c>
      <c r="X71" s="196">
        <v>100.84</v>
      </c>
      <c r="Y71" s="195">
        <v>101</v>
      </c>
      <c r="Z71" s="196">
        <v>101.19</v>
      </c>
      <c r="AA71" s="196">
        <v>100.18</v>
      </c>
      <c r="AB71" s="196">
        <v>101.28</v>
      </c>
      <c r="AC71" s="196">
        <v>100.63</v>
      </c>
      <c r="AD71" s="196">
        <v>101.37</v>
      </c>
      <c r="AE71" s="196">
        <v>100.52</v>
      </c>
      <c r="AF71" s="196">
        <v>100.76</v>
      </c>
      <c r="AG71" s="196">
        <v>100.74</v>
      </c>
      <c r="AH71" s="196">
        <v>99.73</v>
      </c>
      <c r="AI71" s="196">
        <v>100.49</v>
      </c>
      <c r="AJ71" s="196">
        <v>100.65</v>
      </c>
      <c r="AK71" s="196">
        <v>100.29</v>
      </c>
      <c r="AL71" s="196">
        <v>100.18</v>
      </c>
      <c r="AM71" s="196">
        <v>101.18</v>
      </c>
      <c r="AN71" s="196">
        <v>100.54</v>
      </c>
      <c r="AO71" s="196">
        <v>100.85</v>
      </c>
      <c r="AP71" s="196">
        <v>99.97</v>
      </c>
      <c r="AQ71" s="196">
        <v>99.77</v>
      </c>
    </row>
    <row r="72" spans="1:43" x14ac:dyDescent="0.45">
      <c r="A72" s="195" t="s">
        <v>75</v>
      </c>
      <c r="B72" s="195" t="s">
        <v>973</v>
      </c>
      <c r="C72" s="196">
        <v>100.06</v>
      </c>
      <c r="D72" s="196">
        <v>98.35</v>
      </c>
      <c r="E72" s="196">
        <v>99.4</v>
      </c>
      <c r="F72" s="196">
        <v>99.96</v>
      </c>
      <c r="G72" s="196">
        <v>99.32</v>
      </c>
      <c r="H72" s="196">
        <v>101.28</v>
      </c>
      <c r="I72" s="196">
        <v>99.83</v>
      </c>
      <c r="J72" s="196">
        <v>100.85</v>
      </c>
      <c r="K72" s="196">
        <v>100.68</v>
      </c>
      <c r="L72" s="196">
        <v>99.74</v>
      </c>
      <c r="M72" s="196">
        <v>101.17</v>
      </c>
      <c r="N72" s="196">
        <v>99.89</v>
      </c>
      <c r="O72" s="196">
        <v>100.31</v>
      </c>
      <c r="P72" s="196">
        <v>100.6</v>
      </c>
      <c r="Q72" s="196">
        <v>100.38</v>
      </c>
      <c r="R72" s="196">
        <v>101.69</v>
      </c>
      <c r="S72" s="196">
        <v>100.63</v>
      </c>
      <c r="T72" s="196">
        <v>101.7</v>
      </c>
      <c r="U72" s="196">
        <v>102.89</v>
      </c>
      <c r="V72" s="196">
        <v>102.91</v>
      </c>
      <c r="W72" s="196">
        <v>101.63</v>
      </c>
      <c r="X72" s="196">
        <v>101.26</v>
      </c>
      <c r="Y72" s="196">
        <v>100.51</v>
      </c>
      <c r="Z72" s="196">
        <v>101.13</v>
      </c>
      <c r="AA72" s="196">
        <v>100.8</v>
      </c>
      <c r="AB72" s="196">
        <v>102.17</v>
      </c>
      <c r="AC72" s="196">
        <v>102.33</v>
      </c>
      <c r="AD72" s="196">
        <v>100.9</v>
      </c>
      <c r="AE72" s="196">
        <v>100.31</v>
      </c>
      <c r="AF72" s="196">
        <v>100.5</v>
      </c>
      <c r="AG72" s="196">
        <v>101.16</v>
      </c>
      <c r="AH72" s="196">
        <v>99.87</v>
      </c>
      <c r="AI72" s="196">
        <v>99.34</v>
      </c>
      <c r="AJ72" s="196">
        <v>99.59</v>
      </c>
      <c r="AK72" s="196">
        <v>100.52</v>
      </c>
      <c r="AL72" s="196">
        <v>100.17</v>
      </c>
      <c r="AM72" s="196">
        <v>101.19</v>
      </c>
      <c r="AN72" s="196">
        <v>100.21</v>
      </c>
      <c r="AO72" s="196">
        <v>99.97</v>
      </c>
      <c r="AP72" s="196">
        <v>100.55</v>
      </c>
      <c r="AQ72" s="196">
        <v>100.7</v>
      </c>
    </row>
    <row r="73" spans="1:43" ht="27.75" x14ac:dyDescent="0.45">
      <c r="A73" s="195" t="s">
        <v>562</v>
      </c>
      <c r="B73" s="195" t="s">
        <v>974</v>
      </c>
      <c r="C73" s="196">
        <v>100.29</v>
      </c>
      <c r="D73" s="196">
        <v>100.16</v>
      </c>
      <c r="E73" s="196">
        <v>99.66</v>
      </c>
      <c r="F73" s="196">
        <v>99.83</v>
      </c>
      <c r="G73" s="196">
        <v>100.09</v>
      </c>
      <c r="H73" s="196">
        <v>100.03</v>
      </c>
      <c r="I73" s="196">
        <v>100.2</v>
      </c>
      <c r="J73" s="196">
        <v>100.33</v>
      </c>
      <c r="K73" s="196">
        <v>100.1</v>
      </c>
      <c r="L73" s="196">
        <v>100.4</v>
      </c>
      <c r="M73" s="196">
        <v>100.52</v>
      </c>
      <c r="N73" s="196">
        <v>100.58</v>
      </c>
      <c r="O73" s="196">
        <v>101.15</v>
      </c>
      <c r="P73" s="196">
        <v>100.67</v>
      </c>
      <c r="Q73" s="196">
        <v>100.8</v>
      </c>
      <c r="R73" s="196">
        <v>100.81</v>
      </c>
      <c r="S73" s="196">
        <v>101.42</v>
      </c>
      <c r="T73" s="196">
        <v>100.68</v>
      </c>
      <c r="U73" s="196">
        <v>100.23</v>
      </c>
      <c r="V73" s="196">
        <v>100.28</v>
      </c>
      <c r="W73" s="196">
        <v>100.81</v>
      </c>
      <c r="X73" s="196">
        <v>101.3</v>
      </c>
      <c r="Y73" s="196">
        <v>101.39</v>
      </c>
      <c r="Z73" s="196">
        <v>101.76</v>
      </c>
      <c r="AA73" s="196">
        <v>101.35</v>
      </c>
      <c r="AB73" s="196">
        <v>101.64</v>
      </c>
      <c r="AC73" s="196">
        <v>101.43</v>
      </c>
      <c r="AD73" s="196">
        <v>101.2</v>
      </c>
      <c r="AE73" s="196">
        <v>100.64</v>
      </c>
      <c r="AF73" s="196">
        <v>100.96</v>
      </c>
      <c r="AG73" s="196">
        <v>100.62</v>
      </c>
      <c r="AH73" s="196">
        <v>100.13</v>
      </c>
      <c r="AI73" s="196">
        <v>100.18</v>
      </c>
      <c r="AJ73" s="196">
        <v>100.91</v>
      </c>
      <c r="AK73" s="196">
        <v>100.46</v>
      </c>
      <c r="AL73" s="196">
        <v>100.38</v>
      </c>
      <c r="AM73" s="196">
        <v>100.99</v>
      </c>
      <c r="AN73" s="196">
        <v>100.17</v>
      </c>
      <c r="AO73" s="196">
        <v>100.13</v>
      </c>
      <c r="AP73" s="196">
        <v>99.71</v>
      </c>
      <c r="AQ73" s="196">
        <v>99.9</v>
      </c>
    </row>
    <row r="74" spans="1:43" x14ac:dyDescent="0.45">
      <c r="A74" s="195" t="s">
        <v>59</v>
      </c>
      <c r="B74" s="195" t="s">
        <v>975</v>
      </c>
      <c r="C74" s="196">
        <v>100.26</v>
      </c>
      <c r="D74" s="196">
        <v>100.01</v>
      </c>
      <c r="E74" s="196">
        <v>100.3</v>
      </c>
      <c r="F74" s="196">
        <v>100.67</v>
      </c>
      <c r="G74" s="196">
        <v>99.72</v>
      </c>
      <c r="H74" s="196">
        <v>100.56</v>
      </c>
      <c r="I74" s="195">
        <v>100</v>
      </c>
      <c r="J74" s="196">
        <v>100.26</v>
      </c>
      <c r="K74" s="196">
        <v>100.51</v>
      </c>
      <c r="L74" s="196">
        <v>100.19</v>
      </c>
      <c r="M74" s="196">
        <v>100.54</v>
      </c>
      <c r="N74" s="196">
        <v>100.47</v>
      </c>
      <c r="O74" s="196">
        <v>101.17</v>
      </c>
      <c r="P74" s="196">
        <v>100.37</v>
      </c>
      <c r="Q74" s="196">
        <v>100.89</v>
      </c>
      <c r="R74" s="196">
        <v>100.59</v>
      </c>
      <c r="S74" s="196">
        <v>100.89</v>
      </c>
      <c r="T74" s="196">
        <v>100.3</v>
      </c>
      <c r="U74" s="196">
        <v>99.95</v>
      </c>
      <c r="V74" s="196">
        <v>100.14</v>
      </c>
      <c r="W74" s="196">
        <v>100.88</v>
      </c>
      <c r="X74" s="196">
        <v>100.42</v>
      </c>
      <c r="Y74" s="196">
        <v>100.58</v>
      </c>
      <c r="Z74" s="196">
        <v>100.65</v>
      </c>
      <c r="AA74" s="196">
        <v>100.79</v>
      </c>
      <c r="AB74" s="196">
        <v>101.1</v>
      </c>
      <c r="AC74" s="196">
        <v>100.43</v>
      </c>
      <c r="AD74" s="196">
        <v>100.83</v>
      </c>
      <c r="AE74" s="196">
        <v>100.27</v>
      </c>
      <c r="AF74" s="196">
        <v>100.57</v>
      </c>
      <c r="AG74" s="196">
        <v>100.27</v>
      </c>
      <c r="AH74" s="196">
        <v>100.18</v>
      </c>
      <c r="AI74" s="196">
        <v>99.99</v>
      </c>
      <c r="AJ74" s="196">
        <v>100.48</v>
      </c>
      <c r="AK74" s="196">
        <v>99.96</v>
      </c>
      <c r="AL74" s="196">
        <v>100.18</v>
      </c>
      <c r="AM74" s="196">
        <v>100.91</v>
      </c>
      <c r="AN74" s="196">
        <v>100.63</v>
      </c>
      <c r="AO74" s="196">
        <v>100.71</v>
      </c>
      <c r="AP74" s="196">
        <v>100.06</v>
      </c>
      <c r="AQ74" s="196">
        <v>99.62</v>
      </c>
    </row>
    <row r="75" spans="1:43" ht="27.75" x14ac:dyDescent="0.45">
      <c r="A75" s="195" t="s">
        <v>61</v>
      </c>
      <c r="B75" s="195" t="s">
        <v>976</v>
      </c>
      <c r="C75" s="196">
        <v>100.68</v>
      </c>
      <c r="D75" s="196">
        <v>100.24</v>
      </c>
      <c r="E75" s="196">
        <v>99.56</v>
      </c>
      <c r="F75" s="196">
        <v>99.4</v>
      </c>
      <c r="G75" s="196">
        <v>100.16</v>
      </c>
      <c r="H75" s="196">
        <v>100.08</v>
      </c>
      <c r="I75" s="196">
        <v>100.68</v>
      </c>
      <c r="J75" s="196">
        <v>100.64</v>
      </c>
      <c r="K75" s="196">
        <v>100.15</v>
      </c>
      <c r="L75" s="196">
        <v>100.72</v>
      </c>
      <c r="M75" s="196">
        <v>100.49</v>
      </c>
      <c r="N75" s="196">
        <v>100.62</v>
      </c>
      <c r="O75" s="196">
        <v>101.02</v>
      </c>
      <c r="P75" s="196">
        <v>100.93</v>
      </c>
      <c r="Q75" s="196">
        <v>100.8</v>
      </c>
      <c r="R75" s="196">
        <v>100.17</v>
      </c>
      <c r="S75" s="196">
        <v>101.38</v>
      </c>
      <c r="T75" s="196">
        <v>100.42</v>
      </c>
      <c r="U75" s="196">
        <v>100.35</v>
      </c>
      <c r="V75" s="196">
        <v>100.26</v>
      </c>
      <c r="W75" s="196">
        <v>100.53</v>
      </c>
      <c r="X75" s="196">
        <v>101.85</v>
      </c>
      <c r="Y75" s="196">
        <v>100.57</v>
      </c>
      <c r="Z75" s="196">
        <v>101.34</v>
      </c>
      <c r="AA75" s="196">
        <v>100.91</v>
      </c>
      <c r="AB75" s="196">
        <v>101.59</v>
      </c>
      <c r="AC75" s="196">
        <v>101.5</v>
      </c>
      <c r="AD75" s="196">
        <v>100.37</v>
      </c>
      <c r="AE75" s="196">
        <v>100.49</v>
      </c>
      <c r="AF75" s="196">
        <v>100.82</v>
      </c>
      <c r="AG75" s="196">
        <v>100.54</v>
      </c>
      <c r="AH75" s="196">
        <v>99.87</v>
      </c>
      <c r="AI75" s="196">
        <v>100.28</v>
      </c>
      <c r="AJ75" s="196">
        <v>100.5</v>
      </c>
      <c r="AK75" s="196">
        <v>100.64</v>
      </c>
      <c r="AL75" s="196">
        <v>100.4</v>
      </c>
      <c r="AM75" s="196">
        <v>101.08</v>
      </c>
      <c r="AN75" s="196">
        <v>100.15</v>
      </c>
      <c r="AO75" s="196">
        <v>100.14</v>
      </c>
      <c r="AP75" s="196">
        <v>100.24</v>
      </c>
      <c r="AQ75" s="196">
        <v>100.3</v>
      </c>
    </row>
    <row r="76" spans="1:43" x14ac:dyDescent="0.45">
      <c r="A76" s="195" t="s">
        <v>60</v>
      </c>
      <c r="B76" s="195" t="s">
        <v>977</v>
      </c>
      <c r="C76" s="196">
        <v>100.51</v>
      </c>
      <c r="D76" s="196">
        <v>99.93</v>
      </c>
      <c r="E76" s="196">
        <v>99.44</v>
      </c>
      <c r="F76" s="196">
        <v>99.58</v>
      </c>
      <c r="G76" s="196">
        <v>99.93</v>
      </c>
      <c r="H76" s="196">
        <v>99.35</v>
      </c>
      <c r="I76" s="196">
        <v>99.65</v>
      </c>
      <c r="J76" s="196">
        <v>100.18</v>
      </c>
      <c r="K76" s="196">
        <v>99.63</v>
      </c>
      <c r="L76" s="196">
        <v>99.85</v>
      </c>
      <c r="M76" s="196">
        <v>100.48</v>
      </c>
      <c r="N76" s="196">
        <v>100.61</v>
      </c>
      <c r="O76" s="196">
        <v>101.12</v>
      </c>
      <c r="P76" s="196">
        <v>100.86</v>
      </c>
      <c r="Q76" s="196">
        <v>101.13</v>
      </c>
      <c r="R76" s="196">
        <v>101.66</v>
      </c>
      <c r="S76" s="196">
        <v>102.4</v>
      </c>
      <c r="T76" s="196">
        <v>101.45</v>
      </c>
      <c r="U76" s="196">
        <v>100.95</v>
      </c>
      <c r="V76" s="196">
        <v>100.28</v>
      </c>
      <c r="W76" s="196">
        <v>101.64</v>
      </c>
      <c r="X76" s="196">
        <v>102.29</v>
      </c>
      <c r="Y76" s="196">
        <v>103.24</v>
      </c>
      <c r="Z76" s="196">
        <v>103.58</v>
      </c>
      <c r="AA76" s="196">
        <v>102.46</v>
      </c>
      <c r="AB76" s="196">
        <v>102.93</v>
      </c>
      <c r="AC76" s="196">
        <v>102.44</v>
      </c>
      <c r="AD76" s="196">
        <v>102.55</v>
      </c>
      <c r="AE76" s="196">
        <v>101.03</v>
      </c>
      <c r="AF76" s="196">
        <v>102.09</v>
      </c>
      <c r="AG76" s="196">
        <v>101.48</v>
      </c>
      <c r="AH76" s="196">
        <v>100.5</v>
      </c>
      <c r="AI76" s="196">
        <v>99.87</v>
      </c>
      <c r="AJ76" s="196">
        <v>101.61</v>
      </c>
      <c r="AK76" s="196">
        <v>100.81</v>
      </c>
      <c r="AL76" s="196">
        <v>100.74</v>
      </c>
      <c r="AM76" s="196">
        <v>100.57</v>
      </c>
      <c r="AN76" s="196">
        <v>99.62</v>
      </c>
      <c r="AO76" s="196">
        <v>99.51</v>
      </c>
      <c r="AP76" s="196">
        <v>99.1</v>
      </c>
      <c r="AQ76" s="196">
        <v>99.98</v>
      </c>
    </row>
    <row r="77" spans="1:43" x14ac:dyDescent="0.45">
      <c r="A77" s="195" t="s">
        <v>66</v>
      </c>
      <c r="B77" s="195" t="s">
        <v>978</v>
      </c>
      <c r="C77" s="196">
        <v>100.46</v>
      </c>
      <c r="D77" s="196">
        <v>99.86</v>
      </c>
      <c r="E77" s="196">
        <v>100.19</v>
      </c>
      <c r="F77" s="196">
        <v>99.73</v>
      </c>
      <c r="G77" s="196">
        <v>100.36</v>
      </c>
      <c r="H77" s="196">
        <v>99.67</v>
      </c>
      <c r="I77" s="196">
        <v>100.3</v>
      </c>
      <c r="J77" s="196">
        <v>99.8</v>
      </c>
      <c r="K77" s="196">
        <v>100.21</v>
      </c>
      <c r="L77" s="196">
        <v>100.81</v>
      </c>
      <c r="M77" s="196">
        <v>101.68</v>
      </c>
      <c r="N77" s="196">
        <v>101.05</v>
      </c>
      <c r="O77" s="196">
        <v>100.55</v>
      </c>
      <c r="P77" s="196">
        <v>100.34</v>
      </c>
      <c r="Q77" s="196">
        <v>100.44</v>
      </c>
      <c r="R77" s="196">
        <v>101.48</v>
      </c>
      <c r="S77" s="196">
        <v>101.34</v>
      </c>
      <c r="T77" s="196">
        <v>100.45</v>
      </c>
      <c r="U77" s="196">
        <v>100.6</v>
      </c>
      <c r="V77" s="196">
        <v>101.03</v>
      </c>
      <c r="W77" s="196">
        <v>100.97</v>
      </c>
      <c r="X77" s="195">
        <v>101</v>
      </c>
      <c r="Y77" s="196">
        <v>101.43</v>
      </c>
      <c r="Z77" s="196">
        <v>101.14</v>
      </c>
      <c r="AA77" s="196">
        <v>101.07</v>
      </c>
      <c r="AB77" s="196">
        <v>101.67</v>
      </c>
      <c r="AC77" s="196">
        <v>101.26</v>
      </c>
      <c r="AD77" s="196">
        <v>100.98</v>
      </c>
      <c r="AE77" s="196">
        <v>101.54</v>
      </c>
      <c r="AF77" s="196">
        <v>100.97</v>
      </c>
      <c r="AG77" s="196">
        <v>100.38</v>
      </c>
      <c r="AH77" s="196">
        <v>100.74</v>
      </c>
      <c r="AI77" s="196">
        <v>100.3</v>
      </c>
      <c r="AJ77" s="196">
        <v>100.75</v>
      </c>
      <c r="AK77" s="196">
        <v>100.61</v>
      </c>
      <c r="AL77" s="196">
        <v>100.05</v>
      </c>
      <c r="AM77" s="196">
        <v>100.75</v>
      </c>
      <c r="AN77" s="196">
        <v>100.02</v>
      </c>
      <c r="AO77" s="196">
        <v>100.11</v>
      </c>
      <c r="AP77" s="196">
        <v>99.83</v>
      </c>
      <c r="AQ77" s="196">
        <v>99.99</v>
      </c>
    </row>
    <row r="78" spans="1:43" x14ac:dyDescent="0.45">
      <c r="A78" s="195" t="s">
        <v>67</v>
      </c>
      <c r="B78" s="195" t="s">
        <v>979</v>
      </c>
      <c r="C78" s="196">
        <v>100.28</v>
      </c>
      <c r="D78" s="196">
        <v>100.21</v>
      </c>
      <c r="E78" s="196">
        <v>100.5</v>
      </c>
      <c r="F78" s="196">
        <v>100.33</v>
      </c>
      <c r="G78" s="196">
        <v>100.17</v>
      </c>
      <c r="H78" s="196">
        <v>100.58</v>
      </c>
      <c r="I78" s="196">
        <v>100.04</v>
      </c>
      <c r="J78" s="196">
        <v>100.14</v>
      </c>
      <c r="K78" s="196">
        <v>100.65</v>
      </c>
      <c r="L78" s="196">
        <v>101.27</v>
      </c>
      <c r="M78" s="196">
        <v>101.25</v>
      </c>
      <c r="N78" s="196">
        <v>100.82</v>
      </c>
      <c r="O78" s="196">
        <v>100.85</v>
      </c>
      <c r="P78" s="196">
        <v>101.41</v>
      </c>
      <c r="Q78" s="196">
        <v>101.04</v>
      </c>
      <c r="R78" s="196">
        <v>101.01</v>
      </c>
      <c r="S78" s="196">
        <v>100.82</v>
      </c>
      <c r="T78" s="196">
        <v>100.28</v>
      </c>
      <c r="U78" s="196">
        <v>100.4</v>
      </c>
      <c r="V78" s="196">
        <v>100.84</v>
      </c>
      <c r="W78" s="196">
        <v>100.81</v>
      </c>
      <c r="X78" s="196">
        <v>101.51</v>
      </c>
      <c r="Y78" s="196">
        <v>101.44</v>
      </c>
      <c r="Z78" s="196">
        <v>101.6</v>
      </c>
      <c r="AA78" s="196">
        <v>101.35</v>
      </c>
      <c r="AB78" s="196">
        <v>101.42</v>
      </c>
      <c r="AC78" s="196">
        <v>101.29</v>
      </c>
      <c r="AD78" s="196">
        <v>101.09</v>
      </c>
      <c r="AE78" s="196">
        <v>100.51</v>
      </c>
      <c r="AF78" s="196">
        <v>100.76</v>
      </c>
      <c r="AG78" s="196">
        <v>100.31</v>
      </c>
      <c r="AH78" s="196">
        <v>100.55</v>
      </c>
      <c r="AI78" s="196">
        <v>100.74</v>
      </c>
      <c r="AJ78" s="196">
        <v>100.2</v>
      </c>
      <c r="AK78" s="196">
        <v>100.43</v>
      </c>
      <c r="AL78" s="196">
        <v>101.1</v>
      </c>
      <c r="AM78" s="196">
        <v>101.15</v>
      </c>
      <c r="AN78" s="196">
        <v>101.17</v>
      </c>
      <c r="AO78" s="196">
        <v>101.13</v>
      </c>
      <c r="AP78" s="196">
        <v>100.37</v>
      </c>
      <c r="AQ78" s="196">
        <v>100.47</v>
      </c>
    </row>
    <row r="79" spans="1:43" x14ac:dyDescent="0.45">
      <c r="A79" s="195" t="s">
        <v>63</v>
      </c>
      <c r="B79" s="195" t="s">
        <v>980</v>
      </c>
      <c r="C79" s="196">
        <v>101.55</v>
      </c>
      <c r="D79" s="196">
        <v>101.8</v>
      </c>
      <c r="E79" s="196">
        <v>99.47</v>
      </c>
      <c r="F79" s="196">
        <v>100.67</v>
      </c>
      <c r="G79" s="196">
        <v>99.63</v>
      </c>
      <c r="H79" s="196">
        <v>99.95</v>
      </c>
      <c r="I79" s="196">
        <v>98.59</v>
      </c>
      <c r="J79" s="196">
        <v>99.8</v>
      </c>
      <c r="K79" s="196">
        <v>100.06</v>
      </c>
      <c r="L79" s="196">
        <v>100.4</v>
      </c>
      <c r="M79" s="196">
        <v>99.86</v>
      </c>
      <c r="N79" s="196">
        <v>99.78</v>
      </c>
      <c r="O79" s="196">
        <v>99.99</v>
      </c>
      <c r="P79" s="196">
        <v>100.83</v>
      </c>
      <c r="Q79" s="196">
        <v>99.59</v>
      </c>
      <c r="R79" s="196">
        <v>101.15</v>
      </c>
      <c r="S79" s="196">
        <v>100.22</v>
      </c>
      <c r="T79" s="196">
        <v>99.06</v>
      </c>
      <c r="U79" s="196">
        <v>100.35</v>
      </c>
      <c r="V79" s="196">
        <v>99.22</v>
      </c>
      <c r="W79" s="196">
        <v>99.76</v>
      </c>
      <c r="X79" s="196">
        <v>99.79</v>
      </c>
      <c r="Y79" s="196">
        <v>99.95</v>
      </c>
      <c r="Z79" s="196">
        <v>100.34</v>
      </c>
      <c r="AA79" s="196">
        <v>101.17</v>
      </c>
      <c r="AB79" s="196">
        <v>99.56</v>
      </c>
      <c r="AC79" s="196">
        <v>100.69</v>
      </c>
      <c r="AD79" s="196">
        <v>99.75</v>
      </c>
      <c r="AE79" s="196">
        <v>100.21</v>
      </c>
      <c r="AF79" s="196">
        <v>100.5</v>
      </c>
      <c r="AG79" s="196">
        <v>99.55</v>
      </c>
      <c r="AH79" s="196">
        <v>98.4</v>
      </c>
      <c r="AI79" s="196">
        <v>101.99</v>
      </c>
      <c r="AJ79" s="196">
        <v>101.35</v>
      </c>
      <c r="AK79" s="196">
        <v>100.03</v>
      </c>
      <c r="AL79" s="196">
        <v>99.6</v>
      </c>
      <c r="AM79" s="196">
        <v>101.19</v>
      </c>
      <c r="AN79" s="196">
        <v>100.63</v>
      </c>
      <c r="AO79" s="196">
        <v>98.22</v>
      </c>
      <c r="AP79" s="196">
        <v>100.4</v>
      </c>
      <c r="AQ79" s="196">
        <v>99.35</v>
      </c>
    </row>
    <row r="80" spans="1:43" ht="27.75" x14ac:dyDescent="0.45">
      <c r="A80" s="195" t="s">
        <v>62</v>
      </c>
      <c r="B80" s="195" t="s">
        <v>981</v>
      </c>
      <c r="C80" s="196">
        <v>99.67</v>
      </c>
      <c r="D80" s="196">
        <v>100.09</v>
      </c>
      <c r="E80" s="196">
        <v>99.13</v>
      </c>
      <c r="F80" s="196">
        <v>99.83</v>
      </c>
      <c r="G80" s="196">
        <v>100.56</v>
      </c>
      <c r="H80" s="196">
        <v>99.96</v>
      </c>
      <c r="I80" s="196">
        <v>100.57</v>
      </c>
      <c r="J80" s="196">
        <v>100.11</v>
      </c>
      <c r="K80" s="196">
        <v>100.15</v>
      </c>
      <c r="L80" s="196">
        <v>100.46</v>
      </c>
      <c r="M80" s="196">
        <v>100.47</v>
      </c>
      <c r="N80" s="196">
        <v>100.64</v>
      </c>
      <c r="O80" s="196">
        <v>101.7</v>
      </c>
      <c r="P80" s="196">
        <v>100.47</v>
      </c>
      <c r="Q80" s="196">
        <v>101.12</v>
      </c>
      <c r="R80" s="196">
        <v>100.91</v>
      </c>
      <c r="S80" s="196">
        <v>101.46</v>
      </c>
      <c r="T80" s="196">
        <v>100.65</v>
      </c>
      <c r="U80" s="196">
        <v>99.67</v>
      </c>
      <c r="V80" s="196">
        <v>100.42</v>
      </c>
      <c r="W80" s="196">
        <v>100.36</v>
      </c>
      <c r="X80" s="196">
        <v>100.8</v>
      </c>
      <c r="Y80" s="196">
        <v>101.54</v>
      </c>
      <c r="Z80" s="196">
        <v>101.73</v>
      </c>
      <c r="AA80" s="196">
        <v>101.77</v>
      </c>
      <c r="AB80" s="196">
        <v>101.33</v>
      </c>
      <c r="AC80" s="196">
        <v>101.52</v>
      </c>
      <c r="AD80" s="196">
        <v>101.13</v>
      </c>
      <c r="AE80" s="196">
        <v>100.76</v>
      </c>
      <c r="AF80" s="196">
        <v>100.35</v>
      </c>
      <c r="AG80" s="196">
        <v>100.13</v>
      </c>
      <c r="AH80" s="196">
        <v>100.49</v>
      </c>
      <c r="AI80" s="196">
        <v>100.06</v>
      </c>
      <c r="AJ80" s="196">
        <v>100.93</v>
      </c>
      <c r="AK80" s="196">
        <v>100.35</v>
      </c>
      <c r="AL80" s="196">
        <v>100.32</v>
      </c>
      <c r="AM80" s="196">
        <v>101.23</v>
      </c>
      <c r="AN80" s="196">
        <v>100.18</v>
      </c>
      <c r="AO80" s="196">
        <v>100.08</v>
      </c>
      <c r="AP80" s="196">
        <v>99.3</v>
      </c>
      <c r="AQ80" s="196">
        <v>99.67</v>
      </c>
    </row>
    <row r="81" spans="1:43" x14ac:dyDescent="0.45">
      <c r="A81" s="195" t="s">
        <v>563</v>
      </c>
      <c r="B81" s="195" t="s">
        <v>982</v>
      </c>
      <c r="C81" s="196">
        <v>100.21</v>
      </c>
      <c r="D81" s="196">
        <v>100.17</v>
      </c>
      <c r="E81" s="196">
        <v>99.36</v>
      </c>
      <c r="F81" s="196">
        <v>99.6</v>
      </c>
      <c r="G81" s="196">
        <v>100.34</v>
      </c>
      <c r="H81" s="196">
        <v>100.02</v>
      </c>
      <c r="I81" s="196">
        <v>100.63</v>
      </c>
      <c r="J81" s="196">
        <v>100.4</v>
      </c>
      <c r="K81" s="196">
        <v>100.15</v>
      </c>
      <c r="L81" s="196">
        <v>100.6</v>
      </c>
      <c r="M81" s="196">
        <v>100.48</v>
      </c>
      <c r="N81" s="196">
        <v>100.63</v>
      </c>
      <c r="O81" s="196">
        <v>101.34</v>
      </c>
      <c r="P81" s="196">
        <v>100.72</v>
      </c>
      <c r="Q81" s="196">
        <v>100.95</v>
      </c>
      <c r="R81" s="196">
        <v>100.51</v>
      </c>
      <c r="S81" s="196">
        <v>101.42</v>
      </c>
      <c r="T81" s="196">
        <v>100.53</v>
      </c>
      <c r="U81" s="196">
        <v>100.03</v>
      </c>
      <c r="V81" s="196">
        <v>100.33</v>
      </c>
      <c r="W81" s="196">
        <v>100.45</v>
      </c>
      <c r="X81" s="196">
        <v>101.36</v>
      </c>
      <c r="Y81" s="196">
        <v>101.02</v>
      </c>
      <c r="Z81" s="196">
        <v>101.52</v>
      </c>
      <c r="AA81" s="196">
        <v>101.31</v>
      </c>
      <c r="AB81" s="196">
        <v>101.47</v>
      </c>
      <c r="AC81" s="196">
        <v>101.51</v>
      </c>
      <c r="AD81" s="196">
        <v>100.73</v>
      </c>
      <c r="AE81" s="196">
        <v>100.62</v>
      </c>
      <c r="AF81" s="196">
        <v>100.6</v>
      </c>
      <c r="AG81" s="196">
        <v>100.35</v>
      </c>
      <c r="AH81" s="196">
        <v>100.16</v>
      </c>
      <c r="AI81" s="196">
        <v>100.18</v>
      </c>
      <c r="AJ81" s="196">
        <v>100.7</v>
      </c>
      <c r="AK81" s="196">
        <v>100.5</v>
      </c>
      <c r="AL81" s="196">
        <v>100.36</v>
      </c>
      <c r="AM81" s="196">
        <v>101.15</v>
      </c>
      <c r="AN81" s="196">
        <v>100.16</v>
      </c>
      <c r="AO81" s="196">
        <v>100.11</v>
      </c>
      <c r="AP81" s="196">
        <v>99.79</v>
      </c>
      <c r="AQ81" s="195">
        <v>100</v>
      </c>
    </row>
    <row r="82" spans="1:43" x14ac:dyDescent="0.45">
      <c r="A82" s="195" t="s">
        <v>564</v>
      </c>
      <c r="B82" s="195" t="s">
        <v>983</v>
      </c>
      <c r="C82" s="196">
        <v>100.22</v>
      </c>
      <c r="D82" s="196">
        <v>100.01</v>
      </c>
      <c r="E82" s="196">
        <v>100.17</v>
      </c>
      <c r="F82" s="196">
        <v>99.9</v>
      </c>
      <c r="G82" s="196">
        <v>100.29</v>
      </c>
      <c r="H82" s="196">
        <v>100.22</v>
      </c>
      <c r="I82" s="196">
        <v>99.85</v>
      </c>
      <c r="J82" s="196">
        <v>99.95</v>
      </c>
      <c r="K82" s="196">
        <v>100.22</v>
      </c>
      <c r="L82" s="196">
        <v>100.64</v>
      </c>
      <c r="M82" s="196">
        <v>101.13</v>
      </c>
      <c r="N82" s="196">
        <v>100.59</v>
      </c>
      <c r="O82" s="196">
        <v>100.68</v>
      </c>
      <c r="P82" s="196">
        <v>100.64</v>
      </c>
      <c r="Q82" s="196">
        <v>100.43</v>
      </c>
      <c r="R82" s="196">
        <v>101.3</v>
      </c>
      <c r="S82" s="196">
        <v>100.71</v>
      </c>
      <c r="T82" s="196">
        <v>100.52</v>
      </c>
      <c r="U82" s="196">
        <v>100.54</v>
      </c>
      <c r="V82" s="196">
        <v>100.65</v>
      </c>
      <c r="W82" s="196">
        <v>100.71</v>
      </c>
      <c r="X82" s="196">
        <v>101.2</v>
      </c>
      <c r="Y82" s="196">
        <v>101.21</v>
      </c>
      <c r="Z82" s="196">
        <v>101.41</v>
      </c>
      <c r="AA82" s="196">
        <v>101.03</v>
      </c>
      <c r="AB82" s="196">
        <v>101.34</v>
      </c>
      <c r="AC82" s="196">
        <v>100.91</v>
      </c>
      <c r="AD82" s="195">
        <v>101</v>
      </c>
      <c r="AE82" s="196">
        <v>100.72</v>
      </c>
      <c r="AF82" s="196">
        <v>100.73</v>
      </c>
      <c r="AG82" s="196">
        <v>100.33</v>
      </c>
      <c r="AH82" s="196">
        <v>100.35</v>
      </c>
      <c r="AI82" s="196">
        <v>100.41</v>
      </c>
      <c r="AJ82" s="196">
        <v>100.24</v>
      </c>
      <c r="AK82" s="196">
        <v>100.59</v>
      </c>
      <c r="AL82" s="196">
        <v>100.5</v>
      </c>
      <c r="AM82" s="196">
        <v>101.19</v>
      </c>
      <c r="AN82" s="196">
        <v>100.52</v>
      </c>
      <c r="AO82" s="196">
        <v>100.4</v>
      </c>
      <c r="AP82" s="196">
        <v>100.27</v>
      </c>
      <c r="AQ82" s="196">
        <v>99.91</v>
      </c>
    </row>
    <row r="83" spans="1:43" x14ac:dyDescent="0.45">
      <c r="A83" s="195" t="s">
        <v>565</v>
      </c>
      <c r="B83" s="195" t="s">
        <v>984</v>
      </c>
      <c r="C83" s="196">
        <v>100.25</v>
      </c>
      <c r="D83" s="196">
        <v>99.47</v>
      </c>
      <c r="E83" s="196">
        <v>100.61</v>
      </c>
      <c r="F83" s="196">
        <v>100.08</v>
      </c>
      <c r="G83" s="196">
        <v>100.18</v>
      </c>
      <c r="H83" s="196">
        <v>100.32</v>
      </c>
      <c r="I83" s="196">
        <v>100.15</v>
      </c>
      <c r="J83" s="196">
        <v>100.1</v>
      </c>
      <c r="K83" s="196">
        <v>100.56</v>
      </c>
      <c r="L83" s="196">
        <v>100.9</v>
      </c>
      <c r="M83" s="196">
        <v>100.25</v>
      </c>
      <c r="N83" s="196">
        <v>100.37</v>
      </c>
      <c r="O83" s="196">
        <v>100.41</v>
      </c>
      <c r="P83" s="195">
        <v>100</v>
      </c>
      <c r="Q83" s="196">
        <v>100.02</v>
      </c>
      <c r="R83" s="196">
        <v>100.07</v>
      </c>
      <c r="S83" s="196">
        <v>99.97</v>
      </c>
      <c r="T83" s="196">
        <v>100.17</v>
      </c>
      <c r="U83" s="196">
        <v>100.59</v>
      </c>
      <c r="V83" s="196">
        <v>100.49</v>
      </c>
      <c r="W83" s="196">
        <v>100.75</v>
      </c>
      <c r="X83" s="196">
        <v>100.84</v>
      </c>
      <c r="Y83" s="196">
        <v>100.66</v>
      </c>
      <c r="Z83" s="196">
        <v>100.7</v>
      </c>
      <c r="AA83" s="196">
        <v>100.44</v>
      </c>
      <c r="AB83" s="196">
        <v>99.86</v>
      </c>
      <c r="AC83" s="196">
        <v>100.98</v>
      </c>
      <c r="AD83" s="196">
        <v>100.48</v>
      </c>
      <c r="AE83" s="196">
        <v>100.46</v>
      </c>
      <c r="AF83" s="196">
        <v>100.02</v>
      </c>
      <c r="AG83" s="196">
        <v>100.7</v>
      </c>
      <c r="AH83" s="196">
        <v>100.51</v>
      </c>
      <c r="AI83" s="196">
        <v>100.31</v>
      </c>
      <c r="AJ83" s="196">
        <v>101.07</v>
      </c>
      <c r="AK83" s="196">
        <v>100.8</v>
      </c>
      <c r="AL83" s="196">
        <v>100.75</v>
      </c>
      <c r="AM83" s="196">
        <v>101.07</v>
      </c>
      <c r="AN83" s="196">
        <v>100.57</v>
      </c>
      <c r="AO83" s="196">
        <v>101.06</v>
      </c>
      <c r="AP83" s="196">
        <v>100.63</v>
      </c>
      <c r="AQ83" s="196">
        <v>100.35</v>
      </c>
    </row>
    <row r="84" spans="1:43" x14ac:dyDescent="0.45">
      <c r="A84" s="195" t="s">
        <v>68</v>
      </c>
      <c r="B84" s="195" t="s">
        <v>985</v>
      </c>
      <c r="C84" s="196">
        <v>99.79</v>
      </c>
      <c r="D84" s="196">
        <v>99.45</v>
      </c>
      <c r="E84" s="196">
        <v>100.39</v>
      </c>
      <c r="F84" s="196">
        <v>99.5</v>
      </c>
      <c r="G84" s="196">
        <v>100.25</v>
      </c>
      <c r="H84" s="196">
        <v>100.27</v>
      </c>
      <c r="I84" s="196">
        <v>100.03</v>
      </c>
      <c r="J84" s="196">
        <v>99.84</v>
      </c>
      <c r="K84" s="196">
        <v>100.41</v>
      </c>
      <c r="L84" s="196">
        <v>100.61</v>
      </c>
      <c r="M84" s="196">
        <v>100.51</v>
      </c>
      <c r="N84" s="196">
        <v>100.19</v>
      </c>
      <c r="O84" s="196">
        <v>100.38</v>
      </c>
      <c r="P84" s="196">
        <v>100.51</v>
      </c>
      <c r="Q84" s="196">
        <v>100.02</v>
      </c>
      <c r="R84" s="196">
        <v>99.99</v>
      </c>
      <c r="S84" s="196">
        <v>99.98</v>
      </c>
      <c r="T84" s="196">
        <v>100.09</v>
      </c>
      <c r="U84" s="196">
        <v>100.08</v>
      </c>
      <c r="V84" s="196">
        <v>100.43</v>
      </c>
      <c r="W84" s="196">
        <v>100.51</v>
      </c>
      <c r="X84" s="196">
        <v>100.48</v>
      </c>
      <c r="Y84" s="196">
        <v>100.49</v>
      </c>
      <c r="Z84" s="196">
        <v>100.11</v>
      </c>
      <c r="AA84" s="196">
        <v>100.34</v>
      </c>
      <c r="AB84" s="196">
        <v>99.4</v>
      </c>
      <c r="AC84" s="196">
        <v>101.09</v>
      </c>
      <c r="AD84" s="196">
        <v>100.68</v>
      </c>
      <c r="AE84" s="196">
        <v>100.56</v>
      </c>
      <c r="AF84" s="196">
        <v>99.75</v>
      </c>
      <c r="AG84" s="196">
        <v>100.35</v>
      </c>
      <c r="AH84" s="196">
        <v>100.14</v>
      </c>
      <c r="AI84" s="196">
        <v>99.6</v>
      </c>
      <c r="AJ84" s="196">
        <v>101.08</v>
      </c>
      <c r="AK84" s="196">
        <v>101.05</v>
      </c>
      <c r="AL84" s="196">
        <v>100.74</v>
      </c>
      <c r="AM84" s="196">
        <v>101.46</v>
      </c>
      <c r="AN84" s="196">
        <v>100.23</v>
      </c>
      <c r="AO84" s="196">
        <v>101.08</v>
      </c>
      <c r="AP84" s="196">
        <v>100.17</v>
      </c>
      <c r="AQ84" s="196">
        <v>100.33</v>
      </c>
    </row>
    <row r="85" spans="1:43" x14ac:dyDescent="0.45">
      <c r="A85" s="195" t="s">
        <v>69</v>
      </c>
      <c r="B85" s="195" t="s">
        <v>986</v>
      </c>
      <c r="C85" s="196">
        <v>100.55</v>
      </c>
      <c r="D85" s="196">
        <v>99.49</v>
      </c>
      <c r="E85" s="196">
        <v>100.75</v>
      </c>
      <c r="F85" s="196">
        <v>100.46</v>
      </c>
      <c r="G85" s="196">
        <v>100.14</v>
      </c>
      <c r="H85" s="196">
        <v>100.36</v>
      </c>
      <c r="I85" s="196">
        <v>100.23</v>
      </c>
      <c r="J85" s="196">
        <v>100.27</v>
      </c>
      <c r="K85" s="196">
        <v>100.66</v>
      </c>
      <c r="L85" s="196">
        <v>101.09</v>
      </c>
      <c r="M85" s="196">
        <v>100.08</v>
      </c>
      <c r="N85" s="196">
        <v>100.49</v>
      </c>
      <c r="O85" s="196">
        <v>100.43</v>
      </c>
      <c r="P85" s="196">
        <v>99.67</v>
      </c>
      <c r="Q85" s="196">
        <v>100.02</v>
      </c>
      <c r="R85" s="196">
        <v>100.12</v>
      </c>
      <c r="S85" s="196">
        <v>99.96</v>
      </c>
      <c r="T85" s="196">
        <v>100.22</v>
      </c>
      <c r="U85" s="196">
        <v>100.92</v>
      </c>
      <c r="V85" s="196">
        <v>100.52</v>
      </c>
      <c r="W85" s="196">
        <v>100.9</v>
      </c>
      <c r="X85" s="196">
        <v>101.06</v>
      </c>
      <c r="Y85" s="196">
        <v>100.77</v>
      </c>
      <c r="Z85" s="196">
        <v>101.07</v>
      </c>
      <c r="AA85" s="196">
        <v>100.51</v>
      </c>
      <c r="AB85" s="196">
        <v>100.18</v>
      </c>
      <c r="AC85" s="196">
        <v>100.91</v>
      </c>
      <c r="AD85" s="196">
        <v>100.35</v>
      </c>
      <c r="AE85" s="196">
        <v>100.39</v>
      </c>
      <c r="AF85" s="196">
        <v>100.2</v>
      </c>
      <c r="AG85" s="196">
        <v>100.94</v>
      </c>
      <c r="AH85" s="196">
        <v>100.76</v>
      </c>
      <c r="AI85" s="196">
        <v>100.79</v>
      </c>
      <c r="AJ85" s="196">
        <v>101.07</v>
      </c>
      <c r="AK85" s="196">
        <v>100.64</v>
      </c>
      <c r="AL85" s="196">
        <v>100.75</v>
      </c>
      <c r="AM85" s="196">
        <v>100.79</v>
      </c>
      <c r="AN85" s="196">
        <v>100.81</v>
      </c>
      <c r="AO85" s="196">
        <v>101.04</v>
      </c>
      <c r="AP85" s="196">
        <v>100.97</v>
      </c>
      <c r="AQ85" s="196">
        <v>100.37</v>
      </c>
    </row>
    <row r="86" spans="1:43" ht="27.75" x14ac:dyDescent="0.45">
      <c r="A86" s="195" t="s">
        <v>70</v>
      </c>
      <c r="B86" s="195" t="s">
        <v>987</v>
      </c>
      <c r="C86" s="196">
        <v>100.22</v>
      </c>
      <c r="D86" s="196">
        <v>98.57</v>
      </c>
      <c r="E86" s="196">
        <v>100.35</v>
      </c>
      <c r="F86" s="196">
        <v>99.55</v>
      </c>
      <c r="G86" s="196">
        <v>98.75</v>
      </c>
      <c r="H86" s="196">
        <v>99.33</v>
      </c>
      <c r="I86" s="196">
        <v>100.08</v>
      </c>
      <c r="J86" s="196">
        <v>101.1</v>
      </c>
      <c r="K86" s="196">
        <v>100.38</v>
      </c>
      <c r="L86" s="196">
        <v>100.63</v>
      </c>
      <c r="M86" s="196">
        <v>100.46</v>
      </c>
      <c r="N86" s="196">
        <v>99.87</v>
      </c>
      <c r="O86" s="196">
        <v>99.66</v>
      </c>
      <c r="P86" s="196">
        <v>100.22</v>
      </c>
      <c r="Q86" s="196">
        <v>99.81</v>
      </c>
      <c r="R86" s="196">
        <v>100.68</v>
      </c>
      <c r="S86" s="196">
        <v>100.85</v>
      </c>
      <c r="T86" s="196">
        <v>100.58</v>
      </c>
      <c r="U86" s="196">
        <v>100.79</v>
      </c>
      <c r="V86" s="196">
        <v>101.11</v>
      </c>
      <c r="W86" s="196">
        <v>100.15</v>
      </c>
      <c r="X86" s="196">
        <v>100.88</v>
      </c>
      <c r="Y86" s="196">
        <v>100.6</v>
      </c>
      <c r="Z86" s="196">
        <v>101.58</v>
      </c>
      <c r="AA86" s="196">
        <v>101.17</v>
      </c>
      <c r="AB86" s="196">
        <v>102.39</v>
      </c>
      <c r="AC86" s="196">
        <v>102.86</v>
      </c>
      <c r="AD86" s="196">
        <v>102.06</v>
      </c>
      <c r="AE86" s="196">
        <v>101.31</v>
      </c>
      <c r="AF86" s="196">
        <v>101.34</v>
      </c>
      <c r="AG86" s="196">
        <v>101.06</v>
      </c>
      <c r="AH86" s="196">
        <v>101.38</v>
      </c>
      <c r="AI86" s="196">
        <v>100.33</v>
      </c>
      <c r="AJ86" s="196">
        <v>101.83</v>
      </c>
      <c r="AK86" s="196">
        <v>101.38</v>
      </c>
      <c r="AL86" s="196">
        <v>100.25</v>
      </c>
      <c r="AM86" s="196">
        <v>101.39</v>
      </c>
      <c r="AN86" s="196">
        <v>99.73</v>
      </c>
      <c r="AO86" s="196">
        <v>99.89</v>
      </c>
      <c r="AP86" s="196">
        <v>99.35</v>
      </c>
      <c r="AQ86" s="196">
        <v>99.47</v>
      </c>
    </row>
    <row r="87" spans="1:43" x14ac:dyDescent="0.45">
      <c r="A87" s="195" t="s">
        <v>72</v>
      </c>
      <c r="B87" s="195" t="s">
        <v>988</v>
      </c>
      <c r="C87" s="196">
        <v>99.67</v>
      </c>
      <c r="D87" s="196">
        <v>98.99</v>
      </c>
      <c r="E87" s="196">
        <v>100.66</v>
      </c>
      <c r="F87" s="196">
        <v>99.97</v>
      </c>
      <c r="G87" s="196">
        <v>100.05</v>
      </c>
      <c r="H87" s="196">
        <v>100.06</v>
      </c>
      <c r="I87" s="196">
        <v>100.51</v>
      </c>
      <c r="J87" s="196">
        <v>99.85</v>
      </c>
      <c r="K87" s="196">
        <v>100.88</v>
      </c>
      <c r="L87" s="196">
        <v>100.75</v>
      </c>
      <c r="M87" s="196">
        <v>99.74</v>
      </c>
      <c r="N87" s="196">
        <v>99.74</v>
      </c>
      <c r="O87" s="196">
        <v>99.79</v>
      </c>
      <c r="P87" s="196">
        <v>99.68</v>
      </c>
      <c r="Q87" s="196">
        <v>100.15</v>
      </c>
      <c r="R87" s="196">
        <v>100.72</v>
      </c>
      <c r="S87" s="196">
        <v>100.79</v>
      </c>
      <c r="T87" s="196">
        <v>100.3</v>
      </c>
      <c r="U87" s="196">
        <v>99.22</v>
      </c>
      <c r="V87" s="196">
        <v>100.68</v>
      </c>
      <c r="W87" s="196">
        <v>99.58</v>
      </c>
      <c r="X87" s="196">
        <v>100.82</v>
      </c>
      <c r="Y87" s="196">
        <v>100.23</v>
      </c>
      <c r="Z87" s="196">
        <v>100.65</v>
      </c>
      <c r="AA87" s="196">
        <v>100.95</v>
      </c>
      <c r="AB87" s="196">
        <v>101.47</v>
      </c>
      <c r="AC87" s="196">
        <v>101.4</v>
      </c>
      <c r="AD87" s="196">
        <v>101.32</v>
      </c>
      <c r="AE87" s="196">
        <v>99.93</v>
      </c>
      <c r="AF87" s="196">
        <v>100.25</v>
      </c>
      <c r="AG87" s="196">
        <v>99.82</v>
      </c>
      <c r="AH87" s="196">
        <v>99.61</v>
      </c>
      <c r="AI87" s="196">
        <v>100.09</v>
      </c>
      <c r="AJ87" s="196">
        <v>99.94</v>
      </c>
      <c r="AK87" s="196">
        <v>100.65</v>
      </c>
      <c r="AL87" s="196">
        <v>99.85</v>
      </c>
      <c r="AM87" s="196">
        <v>100.4</v>
      </c>
      <c r="AN87" s="196">
        <v>99.96</v>
      </c>
      <c r="AO87" s="196">
        <v>99.38</v>
      </c>
      <c r="AP87" s="196">
        <v>100.48</v>
      </c>
      <c r="AQ87" s="196">
        <v>100.08</v>
      </c>
    </row>
    <row r="88" spans="1:43" ht="27.75" x14ac:dyDescent="0.45">
      <c r="A88" s="195" t="s">
        <v>71</v>
      </c>
      <c r="B88" s="195" t="s">
        <v>989</v>
      </c>
      <c r="C88" s="196">
        <v>100.01</v>
      </c>
      <c r="D88" s="196">
        <v>98.98</v>
      </c>
      <c r="E88" s="196">
        <v>100.39</v>
      </c>
      <c r="F88" s="196">
        <v>99.68</v>
      </c>
      <c r="G88" s="196">
        <v>99.62</v>
      </c>
      <c r="H88" s="196">
        <v>100.06</v>
      </c>
      <c r="I88" s="196">
        <v>99.9</v>
      </c>
      <c r="J88" s="196">
        <v>99.63</v>
      </c>
      <c r="K88" s="196">
        <v>99.99</v>
      </c>
      <c r="L88" s="196">
        <v>100.72</v>
      </c>
      <c r="M88" s="196">
        <v>100.47</v>
      </c>
      <c r="N88" s="196">
        <v>100.43</v>
      </c>
      <c r="O88" s="196">
        <v>99.79</v>
      </c>
      <c r="P88" s="196">
        <v>99.85</v>
      </c>
      <c r="Q88" s="196">
        <v>99.88</v>
      </c>
      <c r="R88" s="196">
        <v>100.76</v>
      </c>
      <c r="S88" s="196">
        <v>100.72</v>
      </c>
      <c r="T88" s="196">
        <v>100.69</v>
      </c>
      <c r="U88" s="196">
        <v>100.52</v>
      </c>
      <c r="V88" s="196">
        <v>100.5</v>
      </c>
      <c r="W88" s="196">
        <v>100.43</v>
      </c>
      <c r="X88" s="196">
        <v>101.74</v>
      </c>
      <c r="Y88" s="196">
        <v>101.32</v>
      </c>
      <c r="Z88" s="196">
        <v>101.59</v>
      </c>
      <c r="AA88" s="196">
        <v>101.59</v>
      </c>
      <c r="AB88" s="196">
        <v>102.36</v>
      </c>
      <c r="AC88" s="196">
        <v>103.55</v>
      </c>
      <c r="AD88" s="196">
        <v>102.72</v>
      </c>
      <c r="AE88" s="196">
        <v>101.97</v>
      </c>
      <c r="AF88" s="196">
        <v>102.08</v>
      </c>
      <c r="AG88" s="196">
        <v>101.96</v>
      </c>
      <c r="AH88" s="196">
        <v>102.25</v>
      </c>
      <c r="AI88" s="196">
        <v>101.12</v>
      </c>
      <c r="AJ88" s="196">
        <v>101.64</v>
      </c>
      <c r="AK88" s="196">
        <v>101.39</v>
      </c>
      <c r="AL88" s="196">
        <v>100.56</v>
      </c>
      <c r="AM88" s="196">
        <v>100.51</v>
      </c>
      <c r="AN88" s="196">
        <v>99.37</v>
      </c>
      <c r="AO88" s="196">
        <v>99.52</v>
      </c>
      <c r="AP88" s="196">
        <v>99.81</v>
      </c>
      <c r="AQ88" s="196">
        <v>99.23</v>
      </c>
    </row>
    <row r="89" spans="1:43" ht="27.75" x14ac:dyDescent="0.45">
      <c r="A89" s="195" t="s">
        <v>73</v>
      </c>
      <c r="B89" s="195" t="s">
        <v>990</v>
      </c>
      <c r="C89" s="196">
        <v>99.3</v>
      </c>
      <c r="D89" s="196">
        <v>99.35</v>
      </c>
      <c r="E89" s="196">
        <v>100.07</v>
      </c>
      <c r="F89" s="196">
        <v>99.53</v>
      </c>
      <c r="G89" s="196">
        <v>100.49</v>
      </c>
      <c r="H89" s="196">
        <v>99.87</v>
      </c>
      <c r="I89" s="196">
        <v>99.7</v>
      </c>
      <c r="J89" s="196">
        <v>99.85</v>
      </c>
      <c r="K89" s="196">
        <v>100.54</v>
      </c>
      <c r="L89" s="196">
        <v>100.67</v>
      </c>
      <c r="M89" s="196">
        <v>100.29</v>
      </c>
      <c r="N89" s="196">
        <v>100.07</v>
      </c>
      <c r="O89" s="196">
        <v>100.14</v>
      </c>
      <c r="P89" s="196">
        <v>99.09</v>
      </c>
      <c r="Q89" s="196">
        <v>99.81</v>
      </c>
      <c r="R89" s="196">
        <v>100.73</v>
      </c>
      <c r="S89" s="196">
        <v>100.24</v>
      </c>
      <c r="T89" s="196">
        <v>100.39</v>
      </c>
      <c r="U89" s="196">
        <v>99.91</v>
      </c>
      <c r="V89" s="196">
        <v>99.83</v>
      </c>
      <c r="W89" s="196">
        <v>99.88</v>
      </c>
      <c r="X89" s="196">
        <v>99.98</v>
      </c>
      <c r="Y89" s="196">
        <v>100.3</v>
      </c>
      <c r="Z89" s="196">
        <v>101.14</v>
      </c>
      <c r="AA89" s="196">
        <v>100.06</v>
      </c>
      <c r="AB89" s="196">
        <v>100.47</v>
      </c>
      <c r="AC89" s="196">
        <v>100.44</v>
      </c>
      <c r="AD89" s="196">
        <v>100.32</v>
      </c>
      <c r="AE89" s="196">
        <v>99.43</v>
      </c>
      <c r="AF89" s="196">
        <v>99.5</v>
      </c>
      <c r="AG89" s="196">
        <v>99.64</v>
      </c>
      <c r="AH89" s="196">
        <v>100.05</v>
      </c>
      <c r="AI89" s="196">
        <v>99.47</v>
      </c>
      <c r="AJ89" s="196">
        <v>99.81</v>
      </c>
      <c r="AK89" s="196">
        <v>100.31</v>
      </c>
      <c r="AL89" s="196">
        <v>100.37</v>
      </c>
      <c r="AM89" s="196">
        <v>100.5</v>
      </c>
      <c r="AN89" s="196">
        <v>99.8</v>
      </c>
      <c r="AO89" s="196">
        <v>99.23</v>
      </c>
      <c r="AP89" s="196">
        <v>99.92</v>
      </c>
      <c r="AQ89" s="196">
        <v>99.98</v>
      </c>
    </row>
    <row r="90" spans="1:43" x14ac:dyDescent="0.45">
      <c r="A90" s="195" t="s">
        <v>74</v>
      </c>
      <c r="B90" s="195" t="s">
        <v>991</v>
      </c>
      <c r="C90" s="196">
        <v>99.18</v>
      </c>
      <c r="D90" s="196">
        <v>98.97</v>
      </c>
      <c r="E90" s="196">
        <v>100.56</v>
      </c>
      <c r="F90" s="196">
        <v>99.6</v>
      </c>
      <c r="G90" s="196">
        <v>99.96</v>
      </c>
      <c r="H90" s="196">
        <v>100.07</v>
      </c>
      <c r="I90" s="196">
        <v>99.8</v>
      </c>
      <c r="J90" s="196">
        <v>100.49</v>
      </c>
      <c r="K90" s="196">
        <v>101.13</v>
      </c>
      <c r="L90" s="196">
        <v>99.91</v>
      </c>
      <c r="M90" s="196">
        <v>100.56</v>
      </c>
      <c r="N90" s="196">
        <v>100.79</v>
      </c>
      <c r="O90" s="196">
        <v>100.3</v>
      </c>
      <c r="P90" s="196">
        <v>99.42</v>
      </c>
      <c r="Q90" s="195">
        <v>100</v>
      </c>
      <c r="R90" s="196">
        <v>101.34</v>
      </c>
      <c r="S90" s="196">
        <v>99.75</v>
      </c>
      <c r="T90" s="196">
        <v>99.69</v>
      </c>
      <c r="U90" s="196">
        <v>100.06</v>
      </c>
      <c r="V90" s="195">
        <v>100</v>
      </c>
      <c r="W90" s="196">
        <v>100.19</v>
      </c>
      <c r="X90" s="196">
        <v>100.05</v>
      </c>
      <c r="Y90" s="196">
        <v>100.54</v>
      </c>
      <c r="Z90" s="196">
        <v>99.97</v>
      </c>
      <c r="AA90" s="196">
        <v>99.96</v>
      </c>
      <c r="AB90" s="196">
        <v>101.32</v>
      </c>
      <c r="AC90" s="196">
        <v>100.86</v>
      </c>
      <c r="AD90" s="196">
        <v>101.25</v>
      </c>
      <c r="AE90" s="196">
        <v>100.31</v>
      </c>
      <c r="AF90" s="196">
        <v>100.08</v>
      </c>
      <c r="AG90" s="196">
        <v>100.12</v>
      </c>
      <c r="AH90" s="196">
        <v>99.76</v>
      </c>
      <c r="AI90" s="196">
        <v>99.83</v>
      </c>
      <c r="AJ90" s="196">
        <v>100.79</v>
      </c>
      <c r="AK90" s="196">
        <v>99.8</v>
      </c>
      <c r="AL90" s="196">
        <v>99.81</v>
      </c>
      <c r="AM90" s="196">
        <v>100.18</v>
      </c>
      <c r="AN90" s="196">
        <v>100.16</v>
      </c>
      <c r="AO90" s="196">
        <v>99.44</v>
      </c>
      <c r="AP90" s="196">
        <v>100.59</v>
      </c>
      <c r="AQ90" s="196">
        <v>99.91</v>
      </c>
    </row>
    <row r="91" spans="1:43" x14ac:dyDescent="0.45">
      <c r="A91" s="195" t="s">
        <v>566</v>
      </c>
      <c r="B91" s="195" t="s">
        <v>992</v>
      </c>
      <c r="C91" s="196">
        <v>100.14</v>
      </c>
      <c r="D91" s="196">
        <v>98.72</v>
      </c>
      <c r="E91" s="196">
        <v>100.36</v>
      </c>
      <c r="F91" s="196">
        <v>99.6</v>
      </c>
      <c r="G91" s="196">
        <v>99.06</v>
      </c>
      <c r="H91" s="196">
        <v>99.59</v>
      </c>
      <c r="I91" s="196">
        <v>100.01</v>
      </c>
      <c r="J91" s="196">
        <v>100.57</v>
      </c>
      <c r="K91" s="196">
        <v>100.24</v>
      </c>
      <c r="L91" s="196">
        <v>100.66</v>
      </c>
      <c r="M91" s="196">
        <v>100.46</v>
      </c>
      <c r="N91" s="196">
        <v>100.07</v>
      </c>
      <c r="O91" s="196">
        <v>99.71</v>
      </c>
      <c r="P91" s="196">
        <v>100.09</v>
      </c>
      <c r="Q91" s="196">
        <v>99.83</v>
      </c>
      <c r="R91" s="196">
        <v>100.71</v>
      </c>
      <c r="S91" s="196">
        <v>100.8</v>
      </c>
      <c r="T91" s="196">
        <v>100.62</v>
      </c>
      <c r="U91" s="196">
        <v>100.7</v>
      </c>
      <c r="V91" s="196">
        <v>100.9</v>
      </c>
      <c r="W91" s="196">
        <v>100.25</v>
      </c>
      <c r="X91" s="196">
        <v>101.18</v>
      </c>
      <c r="Y91" s="196">
        <v>100.85</v>
      </c>
      <c r="Z91" s="196">
        <v>101.58</v>
      </c>
      <c r="AA91" s="196">
        <v>101.32</v>
      </c>
      <c r="AB91" s="196">
        <v>102.38</v>
      </c>
      <c r="AC91" s="196">
        <v>103.1</v>
      </c>
      <c r="AD91" s="196">
        <v>102.29</v>
      </c>
      <c r="AE91" s="196">
        <v>101.54</v>
      </c>
      <c r="AF91" s="196">
        <v>101.6</v>
      </c>
      <c r="AG91" s="196">
        <v>101.38</v>
      </c>
      <c r="AH91" s="196">
        <v>101.69</v>
      </c>
      <c r="AI91" s="196">
        <v>100.62</v>
      </c>
      <c r="AJ91" s="196">
        <v>101.76</v>
      </c>
      <c r="AK91" s="196">
        <v>101.38</v>
      </c>
      <c r="AL91" s="196">
        <v>100.36</v>
      </c>
      <c r="AM91" s="196">
        <v>101.06</v>
      </c>
      <c r="AN91" s="196">
        <v>99.6</v>
      </c>
      <c r="AO91" s="196">
        <v>99.75</v>
      </c>
      <c r="AP91" s="196">
        <v>99.52</v>
      </c>
      <c r="AQ91" s="196">
        <v>99.38</v>
      </c>
    </row>
    <row r="92" spans="1:43" x14ac:dyDescent="0.45">
      <c r="A92" s="195" t="s">
        <v>567</v>
      </c>
      <c r="B92" s="195" t="s">
        <v>993</v>
      </c>
      <c r="C92" s="196">
        <v>99.44</v>
      </c>
      <c r="D92" s="196">
        <v>99.09</v>
      </c>
      <c r="E92" s="196">
        <v>100.46</v>
      </c>
      <c r="F92" s="196">
        <v>99.75</v>
      </c>
      <c r="G92" s="196">
        <v>100.15</v>
      </c>
      <c r="H92" s="196">
        <v>100.01</v>
      </c>
      <c r="I92" s="196">
        <v>100.09</v>
      </c>
      <c r="J92" s="196">
        <v>100.01</v>
      </c>
      <c r="K92" s="196">
        <v>100.85</v>
      </c>
      <c r="L92" s="196">
        <v>100.51</v>
      </c>
      <c r="M92" s="196">
        <v>100.11</v>
      </c>
      <c r="N92" s="196">
        <v>100.1</v>
      </c>
      <c r="O92" s="196">
        <v>100.02</v>
      </c>
      <c r="P92" s="196">
        <v>99.44</v>
      </c>
      <c r="Q92" s="196">
        <v>100.01</v>
      </c>
      <c r="R92" s="196">
        <v>100.88</v>
      </c>
      <c r="S92" s="196">
        <v>100.36</v>
      </c>
      <c r="T92" s="196">
        <v>100.17</v>
      </c>
      <c r="U92" s="196">
        <v>99.64</v>
      </c>
      <c r="V92" s="196">
        <v>100.25</v>
      </c>
      <c r="W92" s="196">
        <v>99.82</v>
      </c>
      <c r="X92" s="196">
        <v>100.38</v>
      </c>
      <c r="Y92" s="196">
        <v>100.33</v>
      </c>
      <c r="Z92" s="196">
        <v>100.63</v>
      </c>
      <c r="AA92" s="196">
        <v>100.42</v>
      </c>
      <c r="AB92" s="196">
        <v>101.13</v>
      </c>
      <c r="AC92" s="196">
        <v>100.97</v>
      </c>
      <c r="AD92" s="195">
        <v>101</v>
      </c>
      <c r="AE92" s="196">
        <v>99.88</v>
      </c>
      <c r="AF92" s="196">
        <v>99.98</v>
      </c>
      <c r="AG92" s="196">
        <v>99.84</v>
      </c>
      <c r="AH92" s="196">
        <v>99.78</v>
      </c>
      <c r="AI92" s="196">
        <v>99.84</v>
      </c>
      <c r="AJ92" s="196">
        <v>100.12</v>
      </c>
      <c r="AK92" s="196">
        <v>100.33</v>
      </c>
      <c r="AL92" s="196">
        <v>99.99</v>
      </c>
      <c r="AM92" s="196">
        <v>100.38</v>
      </c>
      <c r="AN92" s="196">
        <v>99.96</v>
      </c>
      <c r="AO92" s="196">
        <v>99.35</v>
      </c>
      <c r="AP92" s="196">
        <v>100.34</v>
      </c>
      <c r="AQ92" s="196">
        <v>100.01</v>
      </c>
    </row>
    <row r="93" spans="1:43" x14ac:dyDescent="0.45">
      <c r="A93" s="195" t="s">
        <v>490</v>
      </c>
      <c r="B93" s="195" t="s">
        <v>994</v>
      </c>
      <c r="C93" s="196">
        <v>100.78</v>
      </c>
      <c r="D93" s="196">
        <v>100.37</v>
      </c>
      <c r="E93" s="196">
        <v>100.14</v>
      </c>
      <c r="F93" s="196">
        <v>100.22</v>
      </c>
      <c r="G93" s="195">
        <v>100</v>
      </c>
      <c r="H93" s="196">
        <v>100.2</v>
      </c>
      <c r="I93" s="196">
        <v>100.69</v>
      </c>
      <c r="J93" s="196">
        <v>100.52</v>
      </c>
      <c r="K93" s="196">
        <v>100.97</v>
      </c>
      <c r="L93" s="196">
        <v>100.96</v>
      </c>
      <c r="M93" s="196">
        <v>101.06</v>
      </c>
      <c r="N93" s="196">
        <v>100.98</v>
      </c>
      <c r="O93" s="196">
        <v>100.89</v>
      </c>
      <c r="P93" s="196">
        <v>100.53</v>
      </c>
      <c r="Q93" s="196">
        <v>100.22</v>
      </c>
      <c r="R93" s="196">
        <v>100.45</v>
      </c>
      <c r="S93" s="196">
        <v>100.44</v>
      </c>
      <c r="T93" s="196">
        <v>100.47</v>
      </c>
      <c r="U93" s="196">
        <v>100.46</v>
      </c>
      <c r="V93" s="196">
        <v>100.27</v>
      </c>
      <c r="W93" s="196">
        <v>100.47</v>
      </c>
      <c r="X93" s="196">
        <v>100.97</v>
      </c>
      <c r="Y93" s="196">
        <v>101.48</v>
      </c>
      <c r="Z93" s="196">
        <v>101.77</v>
      </c>
      <c r="AA93" s="196">
        <v>100.91</v>
      </c>
      <c r="AB93" s="196">
        <v>100.81</v>
      </c>
      <c r="AC93" s="196">
        <v>100.51</v>
      </c>
      <c r="AD93" s="196">
        <v>100.35</v>
      </c>
      <c r="AE93" s="196">
        <v>100.08</v>
      </c>
      <c r="AF93" s="196">
        <v>100.05</v>
      </c>
      <c r="AG93" s="196">
        <v>99.73</v>
      </c>
      <c r="AH93" s="196">
        <v>99.69</v>
      </c>
      <c r="AI93" s="196">
        <v>100.29</v>
      </c>
      <c r="AJ93" s="196">
        <v>100.88</v>
      </c>
      <c r="AK93" s="196">
        <v>100.45</v>
      </c>
      <c r="AL93" s="196">
        <v>100.39</v>
      </c>
      <c r="AM93" s="196">
        <v>101.34</v>
      </c>
      <c r="AN93" s="196">
        <v>100.59</v>
      </c>
      <c r="AO93" s="196">
        <v>100.42</v>
      </c>
      <c r="AP93" s="196">
        <v>100.01</v>
      </c>
      <c r="AQ93" s="196">
        <v>99.61</v>
      </c>
    </row>
    <row r="94" spans="1:43" ht="27.75" x14ac:dyDescent="0.45">
      <c r="A94" s="195" t="s">
        <v>501</v>
      </c>
      <c r="B94" s="195" t="s">
        <v>995</v>
      </c>
      <c r="C94" s="196">
        <v>98.61</v>
      </c>
      <c r="D94" s="196">
        <v>98.61</v>
      </c>
      <c r="E94" s="196">
        <v>99.4</v>
      </c>
      <c r="F94" s="196">
        <v>99.11</v>
      </c>
      <c r="G94" s="196">
        <v>99.49</v>
      </c>
      <c r="H94" s="196">
        <v>99.63</v>
      </c>
      <c r="I94" s="196">
        <v>99.75</v>
      </c>
      <c r="J94" s="196">
        <v>100.12</v>
      </c>
      <c r="K94" s="196">
        <v>100.24</v>
      </c>
      <c r="L94" s="196">
        <v>100.99</v>
      </c>
      <c r="M94" s="196">
        <v>100.5</v>
      </c>
      <c r="N94" s="196">
        <v>100.47</v>
      </c>
      <c r="O94" s="196">
        <v>100.23</v>
      </c>
      <c r="P94" s="196">
        <v>100.08</v>
      </c>
      <c r="Q94" s="196">
        <v>100.22</v>
      </c>
      <c r="R94" s="196">
        <v>99.96</v>
      </c>
      <c r="S94" s="196">
        <v>100.18</v>
      </c>
      <c r="T94" s="196">
        <v>100.22</v>
      </c>
      <c r="U94" s="196">
        <v>100.33</v>
      </c>
      <c r="V94" s="196">
        <v>100.31</v>
      </c>
      <c r="W94" s="196">
        <v>100.18</v>
      </c>
      <c r="X94" s="196">
        <v>100.51</v>
      </c>
      <c r="Y94" s="196">
        <v>100.2</v>
      </c>
      <c r="Z94" s="196">
        <v>100.8</v>
      </c>
      <c r="AA94" s="196">
        <v>100.14</v>
      </c>
      <c r="AB94" s="196">
        <v>100.25</v>
      </c>
      <c r="AC94" s="196">
        <v>99.83</v>
      </c>
      <c r="AD94" s="196">
        <v>99.95</v>
      </c>
      <c r="AE94" s="196">
        <v>99.56</v>
      </c>
      <c r="AF94" s="195">
        <v>100</v>
      </c>
      <c r="AG94" s="196">
        <v>99.66</v>
      </c>
      <c r="AH94" s="196">
        <v>99.59</v>
      </c>
      <c r="AI94" s="196">
        <v>100.09</v>
      </c>
      <c r="AJ94" s="196">
        <v>100.19</v>
      </c>
      <c r="AK94" s="196">
        <v>100.08</v>
      </c>
      <c r="AL94" s="196">
        <v>99.77</v>
      </c>
      <c r="AM94" s="196">
        <v>100.23</v>
      </c>
      <c r="AN94" s="196">
        <v>99.86</v>
      </c>
      <c r="AO94" s="196">
        <v>99.84</v>
      </c>
      <c r="AP94" s="196">
        <v>100.37</v>
      </c>
      <c r="AQ94" s="196">
        <v>99.86</v>
      </c>
    </row>
    <row r="95" spans="1:43" ht="27.75" x14ac:dyDescent="0.45">
      <c r="A95" s="195" t="s">
        <v>539</v>
      </c>
      <c r="B95" s="195" t="s">
        <v>996</v>
      </c>
      <c r="C95" s="196">
        <v>99.82</v>
      </c>
      <c r="D95" s="196">
        <v>100.11</v>
      </c>
      <c r="E95" s="196">
        <v>99.97</v>
      </c>
      <c r="F95" s="196">
        <v>100.02</v>
      </c>
      <c r="G95" s="196">
        <v>100.37</v>
      </c>
      <c r="H95" s="196">
        <v>100.24</v>
      </c>
      <c r="I95" s="196">
        <v>100.43</v>
      </c>
      <c r="J95" s="196">
        <v>100.75</v>
      </c>
      <c r="K95" s="196">
        <v>101.71</v>
      </c>
      <c r="L95" s="196">
        <v>101.66</v>
      </c>
      <c r="M95" s="196">
        <v>101.14</v>
      </c>
      <c r="N95" s="196">
        <v>101.07</v>
      </c>
      <c r="O95" s="196">
        <v>100.43</v>
      </c>
      <c r="P95" s="196">
        <v>100.34</v>
      </c>
      <c r="Q95" s="196">
        <v>100.51</v>
      </c>
      <c r="R95" s="196">
        <v>100.17</v>
      </c>
      <c r="S95" s="196">
        <v>100.4</v>
      </c>
      <c r="T95" s="196">
        <v>100.35</v>
      </c>
      <c r="U95" s="196">
        <v>100.41</v>
      </c>
      <c r="V95" s="196">
        <v>100.33</v>
      </c>
      <c r="W95" s="196">
        <v>100.31</v>
      </c>
      <c r="X95" s="196">
        <v>100.74</v>
      </c>
      <c r="Y95" s="196">
        <v>100.45</v>
      </c>
      <c r="Z95" s="196">
        <v>100.96</v>
      </c>
      <c r="AA95" s="196">
        <v>100.06</v>
      </c>
      <c r="AB95" s="196">
        <v>100.49</v>
      </c>
      <c r="AC95" s="196">
        <v>100.59</v>
      </c>
      <c r="AD95" s="196">
        <v>100.16</v>
      </c>
      <c r="AE95" s="196">
        <v>100.44</v>
      </c>
      <c r="AF95" s="196">
        <v>100.2</v>
      </c>
      <c r="AG95" s="196">
        <v>100.11</v>
      </c>
      <c r="AH95" s="196">
        <v>100.31</v>
      </c>
      <c r="AI95" s="196">
        <v>100.64</v>
      </c>
      <c r="AJ95" s="196">
        <v>100.78</v>
      </c>
      <c r="AK95" s="196">
        <v>100.57</v>
      </c>
      <c r="AL95" s="196">
        <v>100.24</v>
      </c>
      <c r="AM95" s="196">
        <v>100.5</v>
      </c>
      <c r="AN95" s="196">
        <v>100.16</v>
      </c>
      <c r="AO95" s="196">
        <v>99.94</v>
      </c>
      <c r="AP95" s="196">
        <v>99.61</v>
      </c>
      <c r="AQ95" s="196">
        <v>99.53</v>
      </c>
    </row>
    <row r="96" spans="1:43" x14ac:dyDescent="0.45">
      <c r="A96" s="195" t="s">
        <v>76</v>
      </c>
      <c r="B96" s="195" t="s">
        <v>997</v>
      </c>
      <c r="C96" s="196">
        <v>100.22</v>
      </c>
      <c r="D96" s="196">
        <v>99.86</v>
      </c>
      <c r="E96" s="196">
        <v>99.61</v>
      </c>
      <c r="F96" s="196">
        <v>99.97</v>
      </c>
      <c r="G96" s="196">
        <v>99.55</v>
      </c>
      <c r="H96" s="196">
        <v>100.03</v>
      </c>
      <c r="I96" s="196">
        <v>99.82</v>
      </c>
      <c r="J96" s="196">
        <v>100.14</v>
      </c>
      <c r="K96" s="196">
        <v>100.05</v>
      </c>
      <c r="L96" s="196">
        <v>100.1</v>
      </c>
      <c r="M96" s="196">
        <v>100.36</v>
      </c>
      <c r="N96" s="196">
        <v>100.17</v>
      </c>
      <c r="O96" s="196">
        <v>100.43</v>
      </c>
      <c r="P96" s="196">
        <v>100.08</v>
      </c>
      <c r="Q96" s="196">
        <v>100.44</v>
      </c>
      <c r="R96" s="196">
        <v>101.13</v>
      </c>
      <c r="S96" s="196">
        <v>100.63</v>
      </c>
      <c r="T96" s="196">
        <v>100.42</v>
      </c>
      <c r="U96" s="196">
        <v>99.78</v>
      </c>
      <c r="V96" s="196">
        <v>100.12</v>
      </c>
      <c r="W96" s="196">
        <v>100.82</v>
      </c>
      <c r="X96" s="196">
        <v>100.53</v>
      </c>
      <c r="Y96" s="196">
        <v>101.3</v>
      </c>
      <c r="Z96" s="196">
        <v>101.46</v>
      </c>
      <c r="AA96" s="196">
        <v>100.82</v>
      </c>
      <c r="AB96" s="196">
        <v>101.49</v>
      </c>
      <c r="AC96" s="196">
        <v>100.65</v>
      </c>
      <c r="AD96" s="196">
        <v>100.87</v>
      </c>
      <c r="AE96" s="196">
        <v>100.31</v>
      </c>
      <c r="AF96" s="196">
        <v>100.12</v>
      </c>
      <c r="AG96" s="196">
        <v>100.41</v>
      </c>
      <c r="AH96" s="196">
        <v>100.54</v>
      </c>
      <c r="AI96" s="196">
        <v>99.97</v>
      </c>
      <c r="AJ96" s="196">
        <v>100.92</v>
      </c>
      <c r="AK96" s="196">
        <v>100.42</v>
      </c>
      <c r="AL96" s="196">
        <v>100.18</v>
      </c>
      <c r="AM96" s="196">
        <v>101.41</v>
      </c>
      <c r="AN96" s="196">
        <v>99.53</v>
      </c>
      <c r="AO96" s="195">
        <v>100</v>
      </c>
      <c r="AP96" s="196">
        <v>100.56</v>
      </c>
      <c r="AQ96" s="196">
        <v>100.11</v>
      </c>
    </row>
    <row r="97" spans="1:43" x14ac:dyDescent="0.45">
      <c r="A97" s="195" t="s">
        <v>78</v>
      </c>
      <c r="B97" s="195" t="s">
        <v>998</v>
      </c>
      <c r="C97" s="196">
        <v>100.2</v>
      </c>
      <c r="D97" s="196">
        <v>99.52</v>
      </c>
      <c r="E97" s="196">
        <v>99.69</v>
      </c>
      <c r="F97" s="196">
        <v>99.34</v>
      </c>
      <c r="G97" s="196">
        <v>100.23</v>
      </c>
      <c r="H97" s="196">
        <v>100.63</v>
      </c>
      <c r="I97" s="196">
        <v>99.95</v>
      </c>
      <c r="J97" s="196">
        <v>100.6</v>
      </c>
      <c r="K97" s="196">
        <v>101.12</v>
      </c>
      <c r="L97" s="196">
        <v>100.48</v>
      </c>
      <c r="M97" s="196">
        <v>100.63</v>
      </c>
      <c r="N97" s="196">
        <v>101.01</v>
      </c>
      <c r="O97" s="196">
        <v>101.46</v>
      </c>
      <c r="P97" s="196">
        <v>101.26</v>
      </c>
      <c r="Q97" s="196">
        <v>100.74</v>
      </c>
      <c r="R97" s="196">
        <v>100.59</v>
      </c>
      <c r="S97" s="196">
        <v>100.69</v>
      </c>
      <c r="T97" s="196">
        <v>100.11</v>
      </c>
      <c r="U97" s="196">
        <v>101.03</v>
      </c>
      <c r="V97" s="196">
        <v>100.83</v>
      </c>
      <c r="W97" s="196">
        <v>100.56</v>
      </c>
      <c r="X97" s="196">
        <v>100.93</v>
      </c>
      <c r="Y97" s="196">
        <v>100.94</v>
      </c>
      <c r="Z97" s="195">
        <v>101</v>
      </c>
      <c r="AA97" s="196">
        <v>101.2</v>
      </c>
      <c r="AB97" s="196">
        <v>101.26</v>
      </c>
      <c r="AC97" s="196">
        <v>100.77</v>
      </c>
      <c r="AD97" s="196">
        <v>100.85</v>
      </c>
      <c r="AE97" s="196">
        <v>100.59</v>
      </c>
      <c r="AF97" s="196">
        <v>100.19</v>
      </c>
      <c r="AG97" s="196">
        <v>100.21</v>
      </c>
      <c r="AH97" s="196">
        <v>100.13</v>
      </c>
      <c r="AI97" s="196">
        <v>99.54</v>
      </c>
      <c r="AJ97" s="196">
        <v>100.5</v>
      </c>
      <c r="AK97" s="196">
        <v>100.34</v>
      </c>
      <c r="AL97" s="196">
        <v>99.97</v>
      </c>
      <c r="AM97" s="196">
        <v>100.11</v>
      </c>
      <c r="AN97" s="196">
        <v>99.9</v>
      </c>
      <c r="AO97" s="196">
        <v>101.27</v>
      </c>
      <c r="AP97" s="196">
        <v>100.8</v>
      </c>
      <c r="AQ97" s="196">
        <v>100.08</v>
      </c>
    </row>
    <row r="98" spans="1:43" x14ac:dyDescent="0.45">
      <c r="A98" s="195" t="s">
        <v>80</v>
      </c>
      <c r="B98" s="195" t="s">
        <v>999</v>
      </c>
      <c r="C98" s="196">
        <v>100.37</v>
      </c>
      <c r="D98" s="196">
        <v>100.31</v>
      </c>
      <c r="E98" s="196">
        <v>100.36</v>
      </c>
      <c r="F98" s="196">
        <v>100.1</v>
      </c>
      <c r="G98" s="196">
        <v>99.88</v>
      </c>
      <c r="H98" s="196">
        <v>99.76</v>
      </c>
      <c r="I98" s="196">
        <v>99.78</v>
      </c>
      <c r="J98" s="196">
        <v>100.49</v>
      </c>
      <c r="K98" s="196">
        <v>100.16</v>
      </c>
      <c r="L98" s="196">
        <v>101.26</v>
      </c>
      <c r="M98" s="196">
        <v>100.91</v>
      </c>
      <c r="N98" s="196">
        <v>100.66</v>
      </c>
      <c r="O98" s="196">
        <v>100.42</v>
      </c>
      <c r="P98" s="196">
        <v>100.49</v>
      </c>
      <c r="Q98" s="196">
        <v>100.33</v>
      </c>
      <c r="R98" s="196">
        <v>100.68</v>
      </c>
      <c r="S98" s="196">
        <v>99.96</v>
      </c>
      <c r="T98" s="196">
        <v>99.97</v>
      </c>
      <c r="U98" s="196">
        <v>99.96</v>
      </c>
      <c r="V98" s="196">
        <v>100.32</v>
      </c>
      <c r="W98" s="196">
        <v>100.14</v>
      </c>
      <c r="X98" s="196">
        <v>99.9</v>
      </c>
      <c r="Y98" s="196">
        <v>100.11</v>
      </c>
      <c r="Z98" s="196">
        <v>100.79</v>
      </c>
      <c r="AA98" s="196">
        <v>100.45</v>
      </c>
      <c r="AB98" s="196">
        <v>101.28</v>
      </c>
      <c r="AC98" s="196">
        <v>101.29</v>
      </c>
      <c r="AD98" s="196">
        <v>100.76</v>
      </c>
      <c r="AE98" s="196">
        <v>100.63</v>
      </c>
      <c r="AF98" s="196">
        <v>100.88</v>
      </c>
      <c r="AG98" s="196">
        <v>100.86</v>
      </c>
      <c r="AH98" s="196">
        <v>100.54</v>
      </c>
      <c r="AI98" s="196">
        <v>101.25</v>
      </c>
      <c r="AJ98" s="196">
        <v>100.62</v>
      </c>
      <c r="AK98" s="196">
        <v>100.5</v>
      </c>
      <c r="AL98" s="196">
        <v>100.84</v>
      </c>
      <c r="AM98" s="196">
        <v>101.05</v>
      </c>
      <c r="AN98" s="196">
        <v>100.4</v>
      </c>
      <c r="AO98" s="196">
        <v>100.29</v>
      </c>
      <c r="AP98" s="196">
        <v>100.38</v>
      </c>
      <c r="AQ98" s="196">
        <v>100.26</v>
      </c>
    </row>
    <row r="99" spans="1:43" x14ac:dyDescent="0.45">
      <c r="A99" s="195" t="s">
        <v>79</v>
      </c>
      <c r="B99" s="195" t="s">
        <v>1000</v>
      </c>
      <c r="C99" s="196">
        <v>100.02</v>
      </c>
      <c r="D99" s="196">
        <v>99.8</v>
      </c>
      <c r="E99" s="196">
        <v>99.42</v>
      </c>
      <c r="F99" s="196">
        <v>100.22</v>
      </c>
      <c r="G99" s="196">
        <v>100.02</v>
      </c>
      <c r="H99" s="196">
        <v>100.1</v>
      </c>
      <c r="I99" s="196">
        <v>100.18</v>
      </c>
      <c r="J99" s="196">
        <v>99.97</v>
      </c>
      <c r="K99" s="196">
        <v>100.67</v>
      </c>
      <c r="L99" s="196">
        <v>101.49</v>
      </c>
      <c r="M99" s="196">
        <v>101.07</v>
      </c>
      <c r="N99" s="196">
        <v>101.01</v>
      </c>
      <c r="O99" s="196">
        <v>100.59</v>
      </c>
      <c r="P99" s="196">
        <v>100.29</v>
      </c>
      <c r="Q99" s="196">
        <v>100.37</v>
      </c>
      <c r="R99" s="196">
        <v>100.26</v>
      </c>
      <c r="S99" s="196">
        <v>100.19</v>
      </c>
      <c r="T99" s="196">
        <v>99.91</v>
      </c>
      <c r="U99" s="196">
        <v>100.09</v>
      </c>
      <c r="V99" s="196">
        <v>100.72</v>
      </c>
      <c r="W99" s="196">
        <v>100.6</v>
      </c>
      <c r="X99" s="196">
        <v>100.63</v>
      </c>
      <c r="Y99" s="196">
        <v>100.77</v>
      </c>
      <c r="Z99" s="196">
        <v>101.06</v>
      </c>
      <c r="AA99" s="196">
        <v>100.64</v>
      </c>
      <c r="AB99" s="196">
        <v>101.11</v>
      </c>
      <c r="AC99" s="196">
        <v>101.86</v>
      </c>
      <c r="AD99" s="196">
        <v>101.4</v>
      </c>
      <c r="AE99" s="196">
        <v>101.08</v>
      </c>
      <c r="AF99" s="196">
        <v>100.36</v>
      </c>
      <c r="AG99" s="196">
        <v>100.92</v>
      </c>
      <c r="AH99" s="196">
        <v>100.74</v>
      </c>
      <c r="AI99" s="196">
        <v>100.65</v>
      </c>
      <c r="AJ99" s="196">
        <v>100.81</v>
      </c>
      <c r="AK99" s="196">
        <v>99.87</v>
      </c>
      <c r="AL99" s="196">
        <v>101.06</v>
      </c>
      <c r="AM99" s="196">
        <v>101.04</v>
      </c>
      <c r="AN99" s="195">
        <v>101</v>
      </c>
      <c r="AO99" s="196">
        <v>100.72</v>
      </c>
      <c r="AP99" s="196">
        <v>100.28</v>
      </c>
      <c r="AQ99" s="196">
        <v>100.57</v>
      </c>
    </row>
    <row r="100" spans="1:43" x14ac:dyDescent="0.45">
      <c r="A100" s="195" t="s">
        <v>14</v>
      </c>
      <c r="B100" s="195" t="s">
        <v>1001</v>
      </c>
      <c r="C100" s="196">
        <v>99.92</v>
      </c>
      <c r="D100" s="196">
        <v>100.19</v>
      </c>
      <c r="E100" s="196">
        <v>100.12</v>
      </c>
      <c r="F100" s="196">
        <v>99.73</v>
      </c>
      <c r="G100" s="196">
        <v>100.69</v>
      </c>
      <c r="H100" s="196">
        <v>99.67</v>
      </c>
      <c r="I100" s="196">
        <v>100.53</v>
      </c>
      <c r="J100" s="196">
        <v>100.24</v>
      </c>
      <c r="K100" s="196">
        <v>102.01</v>
      </c>
      <c r="L100" s="196">
        <v>101.79</v>
      </c>
      <c r="M100" s="196">
        <v>100.79</v>
      </c>
      <c r="N100" s="196">
        <v>100.73</v>
      </c>
      <c r="O100" s="196">
        <v>100.7</v>
      </c>
      <c r="P100" s="196">
        <v>100.54</v>
      </c>
      <c r="Q100" s="196">
        <v>100.4</v>
      </c>
      <c r="R100" s="196">
        <v>100.22</v>
      </c>
      <c r="S100" s="196">
        <v>100.28</v>
      </c>
      <c r="T100" s="196">
        <v>100.58</v>
      </c>
      <c r="U100" s="196">
        <v>100.38</v>
      </c>
      <c r="V100" s="196">
        <v>100.64</v>
      </c>
      <c r="W100" s="196">
        <v>99.79</v>
      </c>
      <c r="X100" s="196">
        <v>100.74</v>
      </c>
      <c r="Y100" s="196">
        <v>100.46</v>
      </c>
      <c r="Z100" s="196">
        <v>101.14</v>
      </c>
      <c r="AA100" s="196">
        <v>99.7</v>
      </c>
      <c r="AB100" s="196">
        <v>100.42</v>
      </c>
      <c r="AC100" s="196">
        <v>100.24</v>
      </c>
      <c r="AD100" s="196">
        <v>100.12</v>
      </c>
      <c r="AE100" s="196">
        <v>100.2</v>
      </c>
      <c r="AF100" s="196">
        <v>100.55</v>
      </c>
      <c r="AG100" s="196">
        <v>100.19</v>
      </c>
      <c r="AH100" s="196">
        <v>99.82</v>
      </c>
      <c r="AI100" s="196">
        <v>100.71</v>
      </c>
      <c r="AJ100" s="196">
        <v>100.59</v>
      </c>
      <c r="AK100" s="196">
        <v>100.84</v>
      </c>
      <c r="AL100" s="196">
        <v>99.85</v>
      </c>
      <c r="AM100" s="196">
        <v>100.44</v>
      </c>
      <c r="AN100" s="196">
        <v>100.28</v>
      </c>
      <c r="AO100" s="196">
        <v>99.93</v>
      </c>
      <c r="AP100" s="196">
        <v>99.74</v>
      </c>
      <c r="AQ100" s="196">
        <v>99.12</v>
      </c>
    </row>
    <row r="101" spans="1:43" x14ac:dyDescent="0.45">
      <c r="A101" s="195" t="s">
        <v>11</v>
      </c>
      <c r="B101" s="195" t="s">
        <v>1002</v>
      </c>
      <c r="C101" s="196">
        <v>99.51</v>
      </c>
      <c r="D101" s="196">
        <v>100.23</v>
      </c>
      <c r="E101" s="196">
        <v>99.85</v>
      </c>
      <c r="F101" s="196">
        <v>99.99</v>
      </c>
      <c r="G101" s="196">
        <v>100.26</v>
      </c>
      <c r="H101" s="196">
        <v>100.53</v>
      </c>
      <c r="I101" s="196">
        <v>100.14</v>
      </c>
      <c r="J101" s="196">
        <v>100.88</v>
      </c>
      <c r="K101" s="196">
        <v>101.31</v>
      </c>
      <c r="L101" s="196">
        <v>101.63</v>
      </c>
      <c r="M101" s="196">
        <v>100.94</v>
      </c>
      <c r="N101" s="196">
        <v>101.41</v>
      </c>
      <c r="O101" s="196">
        <v>99.94</v>
      </c>
      <c r="P101" s="196">
        <v>99.95</v>
      </c>
      <c r="Q101" s="196">
        <v>100.6</v>
      </c>
      <c r="R101" s="196">
        <v>100.33</v>
      </c>
      <c r="S101" s="196">
        <v>100.22</v>
      </c>
      <c r="T101" s="196">
        <v>100.15</v>
      </c>
      <c r="U101" s="196">
        <v>100.25</v>
      </c>
      <c r="V101" s="196">
        <v>100.06</v>
      </c>
      <c r="W101" s="196">
        <v>100.48</v>
      </c>
      <c r="X101" s="196">
        <v>100.98</v>
      </c>
      <c r="Y101" s="196">
        <v>100.35</v>
      </c>
      <c r="Z101" s="196">
        <v>101.34</v>
      </c>
      <c r="AA101" s="196">
        <v>99.7</v>
      </c>
      <c r="AB101" s="196">
        <v>100.33</v>
      </c>
      <c r="AC101" s="196">
        <v>100.4</v>
      </c>
      <c r="AD101" s="196">
        <v>100.04</v>
      </c>
      <c r="AE101" s="196">
        <v>100.69</v>
      </c>
      <c r="AF101" s="196">
        <v>100.02</v>
      </c>
      <c r="AG101" s="196">
        <v>99.8</v>
      </c>
      <c r="AH101" s="196">
        <v>100.41</v>
      </c>
      <c r="AI101" s="196">
        <v>100.7</v>
      </c>
      <c r="AJ101" s="196">
        <v>100.71</v>
      </c>
      <c r="AK101" s="196">
        <v>100.55</v>
      </c>
      <c r="AL101" s="196">
        <v>100.56</v>
      </c>
      <c r="AM101" s="196">
        <v>100.64</v>
      </c>
      <c r="AN101" s="196">
        <v>99.86</v>
      </c>
      <c r="AO101" s="196">
        <v>99.72</v>
      </c>
      <c r="AP101" s="196">
        <v>99.47</v>
      </c>
      <c r="AQ101" s="196">
        <v>99.72</v>
      </c>
    </row>
    <row r="102" spans="1:43" ht="27.75" x14ac:dyDescent="0.45">
      <c r="A102" s="195" t="s">
        <v>12</v>
      </c>
      <c r="B102" s="195" t="s">
        <v>1003</v>
      </c>
      <c r="C102" s="196">
        <v>99.6</v>
      </c>
      <c r="D102" s="196">
        <v>100.16</v>
      </c>
      <c r="E102" s="196">
        <v>99.79</v>
      </c>
      <c r="F102" s="196">
        <v>100.22</v>
      </c>
      <c r="G102" s="196">
        <v>100.52</v>
      </c>
      <c r="H102" s="196">
        <v>100.25</v>
      </c>
      <c r="I102" s="196">
        <v>100.66</v>
      </c>
      <c r="J102" s="196">
        <v>100.61</v>
      </c>
      <c r="K102" s="196">
        <v>101.94</v>
      </c>
      <c r="L102" s="196">
        <v>101.35</v>
      </c>
      <c r="M102" s="196">
        <v>101.2</v>
      </c>
      <c r="N102" s="196">
        <v>100.78</v>
      </c>
      <c r="O102" s="196">
        <v>100.29</v>
      </c>
      <c r="P102" s="196">
        <v>100.26</v>
      </c>
      <c r="Q102" s="196">
        <v>100.76</v>
      </c>
      <c r="R102" s="196">
        <v>99.73</v>
      </c>
      <c r="S102" s="196">
        <v>100.55</v>
      </c>
      <c r="T102" s="196">
        <v>100.31</v>
      </c>
      <c r="U102" s="196">
        <v>100.68</v>
      </c>
      <c r="V102" s="196">
        <v>100.06</v>
      </c>
      <c r="W102" s="196">
        <v>100.21</v>
      </c>
      <c r="X102" s="196">
        <v>100.37</v>
      </c>
      <c r="Y102" s="196">
        <v>100.33</v>
      </c>
      <c r="Z102" s="196">
        <v>100.73</v>
      </c>
      <c r="AA102" s="196">
        <v>100.28</v>
      </c>
      <c r="AB102" s="196">
        <v>100.53</v>
      </c>
      <c r="AC102" s="196">
        <v>101.22</v>
      </c>
      <c r="AD102" s="196">
        <v>100.25</v>
      </c>
      <c r="AE102" s="196">
        <v>100.34</v>
      </c>
      <c r="AF102" s="196">
        <v>99.82</v>
      </c>
      <c r="AG102" s="196">
        <v>100.35</v>
      </c>
      <c r="AH102" s="196">
        <v>100.59</v>
      </c>
      <c r="AI102" s="196">
        <v>100.5</v>
      </c>
      <c r="AJ102" s="196">
        <v>100.8</v>
      </c>
      <c r="AK102" s="196">
        <v>100.73</v>
      </c>
      <c r="AL102" s="196">
        <v>100.1</v>
      </c>
      <c r="AM102" s="196">
        <v>100.33</v>
      </c>
      <c r="AN102" s="196">
        <v>100.1</v>
      </c>
      <c r="AO102" s="196">
        <v>99.76</v>
      </c>
      <c r="AP102" s="196">
        <v>99.6</v>
      </c>
      <c r="AQ102" s="196">
        <v>99.67</v>
      </c>
    </row>
    <row r="103" spans="1:43" x14ac:dyDescent="0.45">
      <c r="A103" s="195" t="s">
        <v>13</v>
      </c>
      <c r="B103" s="195" t="s">
        <v>1004</v>
      </c>
      <c r="C103" s="196">
        <v>100.48</v>
      </c>
      <c r="D103" s="196">
        <v>99.81</v>
      </c>
      <c r="E103" s="196">
        <v>100.48</v>
      </c>
      <c r="F103" s="196">
        <v>99.95</v>
      </c>
      <c r="G103" s="196">
        <v>99.64</v>
      </c>
      <c r="H103" s="196">
        <v>100.27</v>
      </c>
      <c r="I103" s="196">
        <v>100.44</v>
      </c>
      <c r="J103" s="196">
        <v>100.76</v>
      </c>
      <c r="K103" s="196">
        <v>100.94</v>
      </c>
      <c r="L103" s="196">
        <v>101.24</v>
      </c>
      <c r="M103" s="196">
        <v>101.12</v>
      </c>
      <c r="N103" s="196">
        <v>101.09</v>
      </c>
      <c r="O103" s="196">
        <v>100.3</v>
      </c>
      <c r="P103" s="196">
        <v>100.61</v>
      </c>
      <c r="Q103" s="196">
        <v>99.86</v>
      </c>
      <c r="R103" s="196">
        <v>100.24</v>
      </c>
      <c r="S103" s="196">
        <v>101.2</v>
      </c>
      <c r="T103" s="196">
        <v>100.49</v>
      </c>
      <c r="U103" s="196">
        <v>100.26</v>
      </c>
      <c r="V103" s="196">
        <v>100.45</v>
      </c>
      <c r="W103" s="196">
        <v>100.22</v>
      </c>
      <c r="X103" s="196">
        <v>100.62</v>
      </c>
      <c r="Y103" s="196">
        <v>100.08</v>
      </c>
      <c r="Z103" s="196">
        <v>100.34</v>
      </c>
      <c r="AA103" s="196">
        <v>99.68</v>
      </c>
      <c r="AB103" s="196">
        <v>100.44</v>
      </c>
      <c r="AC103" s="196">
        <v>99.88</v>
      </c>
      <c r="AD103" s="196">
        <v>100.2</v>
      </c>
      <c r="AE103" s="196">
        <v>100.09</v>
      </c>
      <c r="AF103" s="196">
        <v>100.39</v>
      </c>
      <c r="AG103" s="196">
        <v>99.22</v>
      </c>
      <c r="AH103" s="196">
        <v>100.63</v>
      </c>
      <c r="AI103" s="196">
        <v>100.3</v>
      </c>
      <c r="AJ103" s="196">
        <v>101.1</v>
      </c>
      <c r="AK103" s="196">
        <v>99.54</v>
      </c>
      <c r="AL103" s="196">
        <v>99.65</v>
      </c>
      <c r="AM103" s="196">
        <v>100.65</v>
      </c>
      <c r="AN103" s="196">
        <v>100.69</v>
      </c>
      <c r="AO103" s="196">
        <v>100.53</v>
      </c>
      <c r="AP103" s="196">
        <v>99.05</v>
      </c>
      <c r="AQ103" s="196">
        <v>99.28</v>
      </c>
    </row>
    <row r="104" spans="1:43" x14ac:dyDescent="0.45">
      <c r="A104" s="195" t="s">
        <v>15</v>
      </c>
      <c r="B104" s="195" t="s">
        <v>1005</v>
      </c>
      <c r="C104" s="196">
        <v>100.15</v>
      </c>
      <c r="D104" s="196">
        <v>99.77</v>
      </c>
      <c r="E104" s="196">
        <v>99.91</v>
      </c>
      <c r="F104" s="196">
        <v>100.33</v>
      </c>
      <c r="G104" s="196">
        <v>100.03</v>
      </c>
      <c r="H104" s="196">
        <v>99.96</v>
      </c>
      <c r="I104" s="196">
        <v>100.38</v>
      </c>
      <c r="J104" s="196">
        <v>100.64</v>
      </c>
      <c r="K104" s="196">
        <v>101.41</v>
      </c>
      <c r="L104" s="196">
        <v>101.29</v>
      </c>
      <c r="M104" s="196">
        <v>100.95</v>
      </c>
      <c r="N104" s="196">
        <v>100.83</v>
      </c>
      <c r="O104" s="196">
        <v>100.72</v>
      </c>
      <c r="P104" s="196">
        <v>100.56</v>
      </c>
      <c r="Q104" s="196">
        <v>100.51</v>
      </c>
      <c r="R104" s="196">
        <v>100.32</v>
      </c>
      <c r="S104" s="196">
        <v>100.22</v>
      </c>
      <c r="T104" s="196">
        <v>100.38</v>
      </c>
      <c r="U104" s="196">
        <v>100.34</v>
      </c>
      <c r="V104" s="196">
        <v>100.33</v>
      </c>
      <c r="W104" s="196">
        <v>100.98</v>
      </c>
      <c r="X104" s="196">
        <v>101.01</v>
      </c>
      <c r="Y104" s="196">
        <v>100.84</v>
      </c>
      <c r="Z104" s="196">
        <v>100.61</v>
      </c>
      <c r="AA104" s="196">
        <v>100.62</v>
      </c>
      <c r="AB104" s="196">
        <v>100.58</v>
      </c>
      <c r="AC104" s="196">
        <v>100.96</v>
      </c>
      <c r="AD104" s="196">
        <v>100.15</v>
      </c>
      <c r="AE104" s="196">
        <v>100.45</v>
      </c>
      <c r="AF104" s="196">
        <v>100.28</v>
      </c>
      <c r="AG104" s="196">
        <v>100.42</v>
      </c>
      <c r="AH104" s="196">
        <v>100.47</v>
      </c>
      <c r="AI104" s="196">
        <v>100.84</v>
      </c>
      <c r="AJ104" s="196">
        <v>101.1</v>
      </c>
      <c r="AK104" s="196">
        <v>100.4</v>
      </c>
      <c r="AL104" s="196">
        <v>100.57</v>
      </c>
      <c r="AM104" s="196">
        <v>100.59</v>
      </c>
      <c r="AN104" s="196">
        <v>100.2</v>
      </c>
      <c r="AO104" s="196">
        <v>100.07</v>
      </c>
      <c r="AP104" s="196">
        <v>99.69</v>
      </c>
      <c r="AQ104" s="196">
        <v>99.54</v>
      </c>
    </row>
    <row r="105" spans="1:43" ht="27.75" x14ac:dyDescent="0.45">
      <c r="A105" s="195" t="s">
        <v>16</v>
      </c>
      <c r="B105" s="195" t="s">
        <v>1006</v>
      </c>
      <c r="C105" s="196">
        <v>99.89</v>
      </c>
      <c r="D105" s="196">
        <v>100.17</v>
      </c>
      <c r="E105" s="196">
        <v>100.04</v>
      </c>
      <c r="F105" s="196">
        <v>100.02</v>
      </c>
      <c r="G105" s="196">
        <v>100.69</v>
      </c>
      <c r="H105" s="196">
        <v>101.48</v>
      </c>
      <c r="I105" s="196">
        <v>100.6</v>
      </c>
      <c r="J105" s="196">
        <v>102.38</v>
      </c>
      <c r="K105" s="196">
        <v>102.7</v>
      </c>
      <c r="L105" s="196">
        <v>103.09</v>
      </c>
      <c r="M105" s="196">
        <v>102.97</v>
      </c>
      <c r="N105" s="196">
        <v>102.03</v>
      </c>
      <c r="O105" s="196">
        <v>101.28</v>
      </c>
      <c r="P105" s="196">
        <v>100.59</v>
      </c>
      <c r="Q105" s="196">
        <v>100.52</v>
      </c>
      <c r="R105" s="196">
        <v>100.15</v>
      </c>
      <c r="S105" s="196">
        <v>100.53</v>
      </c>
      <c r="T105" s="196">
        <v>100.27</v>
      </c>
      <c r="U105" s="196">
        <v>100.65</v>
      </c>
      <c r="V105" s="196">
        <v>100.8</v>
      </c>
      <c r="W105" s="196">
        <v>100.47</v>
      </c>
      <c r="X105" s="196">
        <v>100.49</v>
      </c>
      <c r="Y105" s="196">
        <v>100.64</v>
      </c>
      <c r="Z105" s="196">
        <v>100.99</v>
      </c>
      <c r="AA105" s="196">
        <v>101.17</v>
      </c>
      <c r="AB105" s="196">
        <v>101.09</v>
      </c>
      <c r="AC105" s="196">
        <v>100.66</v>
      </c>
      <c r="AD105" s="196">
        <v>100.5</v>
      </c>
      <c r="AE105" s="196">
        <v>100.91</v>
      </c>
      <c r="AF105" s="196">
        <v>100.36</v>
      </c>
      <c r="AG105" s="196">
        <v>100.51</v>
      </c>
      <c r="AH105" s="196">
        <v>100.05</v>
      </c>
      <c r="AI105" s="196">
        <v>100.52</v>
      </c>
      <c r="AJ105" s="196">
        <v>100.61</v>
      </c>
      <c r="AK105" s="196">
        <v>100.71</v>
      </c>
      <c r="AL105" s="196">
        <v>100.64</v>
      </c>
      <c r="AM105" s="196">
        <v>100.28</v>
      </c>
      <c r="AN105" s="196">
        <v>100.26</v>
      </c>
      <c r="AO105" s="196">
        <v>100.36</v>
      </c>
      <c r="AP105" s="196">
        <v>100.21</v>
      </c>
      <c r="AQ105" s="196">
        <v>100.06</v>
      </c>
    </row>
    <row r="106" spans="1:43" ht="27.75" x14ac:dyDescent="0.45">
      <c r="A106" s="195" t="s">
        <v>502</v>
      </c>
      <c r="B106" s="195" t="s">
        <v>1007</v>
      </c>
      <c r="C106" s="196">
        <v>111.38</v>
      </c>
      <c r="D106" s="196">
        <v>106.69</v>
      </c>
      <c r="E106" s="196">
        <v>100.06</v>
      </c>
      <c r="F106" s="196">
        <v>101.61</v>
      </c>
      <c r="G106" s="196">
        <v>96.2</v>
      </c>
      <c r="H106" s="196">
        <v>97.65</v>
      </c>
      <c r="I106" s="196">
        <v>101.77</v>
      </c>
      <c r="J106" s="196">
        <v>94.04</v>
      </c>
      <c r="K106" s="196">
        <v>100.24</v>
      </c>
      <c r="L106" s="196">
        <v>101.91</v>
      </c>
      <c r="M106" s="196">
        <v>105.51</v>
      </c>
      <c r="N106" s="196">
        <v>106.08</v>
      </c>
      <c r="O106" s="196">
        <v>107.3</v>
      </c>
      <c r="P106" s="196">
        <v>103.01</v>
      </c>
      <c r="Q106" s="196">
        <v>97.91</v>
      </c>
      <c r="R106" s="196">
        <v>99.43</v>
      </c>
      <c r="S106" s="196">
        <v>99.17</v>
      </c>
      <c r="T106" s="196">
        <v>102.02</v>
      </c>
      <c r="U106" s="196">
        <v>99.78</v>
      </c>
      <c r="V106" s="196">
        <v>96.04</v>
      </c>
      <c r="W106" s="196">
        <v>95.83</v>
      </c>
      <c r="X106" s="196">
        <v>101.44</v>
      </c>
      <c r="Y106" s="196">
        <v>110.35</v>
      </c>
      <c r="Z106" s="196">
        <v>109.09</v>
      </c>
      <c r="AA106" s="196">
        <v>102.68</v>
      </c>
      <c r="AB106" s="196">
        <v>102.27</v>
      </c>
      <c r="AC106" s="196">
        <v>100.25</v>
      </c>
      <c r="AD106" s="196">
        <v>101.48</v>
      </c>
      <c r="AE106" s="196">
        <v>98.04</v>
      </c>
      <c r="AF106" s="196">
        <v>98.12</v>
      </c>
      <c r="AG106" s="196">
        <v>92.88</v>
      </c>
      <c r="AH106" s="196">
        <v>89.98</v>
      </c>
      <c r="AI106" s="196">
        <v>96.51</v>
      </c>
      <c r="AJ106" s="196">
        <v>104.18</v>
      </c>
      <c r="AK106" s="195">
        <v>104</v>
      </c>
      <c r="AL106" s="196">
        <v>101.56</v>
      </c>
      <c r="AM106" s="196">
        <v>108.76</v>
      </c>
      <c r="AN106" s="196">
        <v>103.67</v>
      </c>
      <c r="AO106" s="196">
        <v>100.03</v>
      </c>
      <c r="AP106" s="196">
        <v>97.05</v>
      </c>
      <c r="AQ106" s="195">
        <v>94</v>
      </c>
    </row>
    <row r="107" spans="1:43" x14ac:dyDescent="0.45">
      <c r="A107" s="195" t="s">
        <v>438</v>
      </c>
      <c r="B107" s="195" t="s">
        <v>1008</v>
      </c>
      <c r="C107" s="196">
        <v>99.92</v>
      </c>
      <c r="D107" s="196">
        <v>100.19</v>
      </c>
      <c r="E107" s="196">
        <v>100.12</v>
      </c>
      <c r="F107" s="196">
        <v>99.73</v>
      </c>
      <c r="G107" s="196">
        <v>100.69</v>
      </c>
      <c r="H107" s="196">
        <v>99.67</v>
      </c>
      <c r="I107" s="196">
        <v>100.53</v>
      </c>
      <c r="J107" s="196">
        <v>100.24</v>
      </c>
      <c r="K107" s="196">
        <v>102.01</v>
      </c>
      <c r="L107" s="196">
        <v>101.79</v>
      </c>
      <c r="M107" s="196">
        <v>100.79</v>
      </c>
      <c r="N107" s="196">
        <v>100.73</v>
      </c>
      <c r="O107" s="196">
        <v>100.7</v>
      </c>
      <c r="P107" s="196">
        <v>100.54</v>
      </c>
      <c r="Q107" s="196">
        <v>100.4</v>
      </c>
      <c r="R107" s="196">
        <v>100.22</v>
      </c>
      <c r="S107" s="196">
        <v>100.28</v>
      </c>
      <c r="T107" s="196">
        <v>100.58</v>
      </c>
      <c r="U107" s="196">
        <v>100.38</v>
      </c>
      <c r="V107" s="196">
        <v>100.64</v>
      </c>
      <c r="W107" s="196">
        <v>99.79</v>
      </c>
      <c r="X107" s="196">
        <v>100.74</v>
      </c>
      <c r="Y107" s="196">
        <v>100.46</v>
      </c>
      <c r="Z107" s="196">
        <v>101.14</v>
      </c>
      <c r="AA107" s="196">
        <v>99.7</v>
      </c>
      <c r="AB107" s="196">
        <v>100.42</v>
      </c>
      <c r="AC107" s="196">
        <v>100.24</v>
      </c>
      <c r="AD107" s="196">
        <v>100.12</v>
      </c>
      <c r="AE107" s="196">
        <v>100.2</v>
      </c>
      <c r="AF107" s="196">
        <v>100.55</v>
      </c>
      <c r="AG107" s="196">
        <v>100.19</v>
      </c>
      <c r="AH107" s="196">
        <v>99.82</v>
      </c>
      <c r="AI107" s="196">
        <v>100.71</v>
      </c>
      <c r="AJ107" s="196">
        <v>100.59</v>
      </c>
      <c r="AK107" s="196">
        <v>100.84</v>
      </c>
      <c r="AL107" s="196">
        <v>99.85</v>
      </c>
      <c r="AM107" s="196">
        <v>100.44</v>
      </c>
      <c r="AN107" s="196">
        <v>100.28</v>
      </c>
      <c r="AO107" s="196">
        <v>99.93</v>
      </c>
      <c r="AP107" s="196">
        <v>99.74</v>
      </c>
      <c r="AQ107" s="196">
        <v>99.12</v>
      </c>
    </row>
    <row r="108" spans="1:43" x14ac:dyDescent="0.45">
      <c r="A108" s="195" t="s">
        <v>568</v>
      </c>
      <c r="B108" s="195" t="s">
        <v>1009</v>
      </c>
      <c r="C108" s="195">
        <v>100</v>
      </c>
      <c r="D108" s="196">
        <v>97.81</v>
      </c>
      <c r="E108" s="196">
        <v>101.19</v>
      </c>
      <c r="F108" s="196">
        <v>99.08</v>
      </c>
      <c r="G108" s="196">
        <v>99.72</v>
      </c>
      <c r="H108" s="196">
        <v>98.73</v>
      </c>
      <c r="I108" s="196">
        <v>99.63</v>
      </c>
      <c r="J108" s="195">
        <v>100</v>
      </c>
      <c r="K108" s="196">
        <v>100.3</v>
      </c>
      <c r="L108" s="196">
        <v>100.32</v>
      </c>
      <c r="M108" s="196">
        <v>101.15</v>
      </c>
      <c r="N108" s="196">
        <v>100.52</v>
      </c>
      <c r="O108" s="196">
        <v>100.92</v>
      </c>
      <c r="P108" s="196">
        <v>100.58</v>
      </c>
      <c r="Q108" s="196">
        <v>99.91</v>
      </c>
      <c r="R108" s="196">
        <v>100.19</v>
      </c>
      <c r="S108" s="196">
        <v>100.55</v>
      </c>
      <c r="T108" s="196">
        <v>99.99</v>
      </c>
      <c r="U108" s="196">
        <v>100.74</v>
      </c>
      <c r="V108" s="196">
        <v>101.37</v>
      </c>
      <c r="W108" s="196">
        <v>100.4</v>
      </c>
      <c r="X108" s="196">
        <v>100.45</v>
      </c>
      <c r="Y108" s="196">
        <v>100.86</v>
      </c>
      <c r="Z108" s="196">
        <v>101.73</v>
      </c>
      <c r="AA108" s="196">
        <v>101.13</v>
      </c>
      <c r="AB108" s="196">
        <v>99.52</v>
      </c>
      <c r="AC108" s="196">
        <v>101.4</v>
      </c>
      <c r="AD108" s="196">
        <v>99.66</v>
      </c>
      <c r="AE108" s="196">
        <v>100.31</v>
      </c>
      <c r="AF108" s="195">
        <v>100</v>
      </c>
      <c r="AG108" s="196">
        <v>100.11</v>
      </c>
      <c r="AH108" s="196">
        <v>99.47</v>
      </c>
      <c r="AI108" s="196">
        <v>100.09</v>
      </c>
      <c r="AJ108" s="196">
        <v>100.72</v>
      </c>
      <c r="AK108" s="196">
        <v>100.02</v>
      </c>
      <c r="AL108" s="196">
        <v>100.87</v>
      </c>
      <c r="AM108" s="196">
        <v>100.82</v>
      </c>
      <c r="AN108" s="196">
        <v>99.36</v>
      </c>
      <c r="AO108" s="196">
        <v>100.46</v>
      </c>
      <c r="AP108" s="196">
        <v>99.64</v>
      </c>
      <c r="AQ108" s="196">
        <v>99.76</v>
      </c>
    </row>
    <row r="109" spans="1:43" x14ac:dyDescent="0.45">
      <c r="A109" s="195" t="s">
        <v>81</v>
      </c>
      <c r="B109" s="195" t="s">
        <v>1010</v>
      </c>
      <c r="C109" s="195">
        <v>100</v>
      </c>
      <c r="D109" s="196">
        <v>97.81</v>
      </c>
      <c r="E109" s="196">
        <v>101.19</v>
      </c>
      <c r="F109" s="196">
        <v>99.08</v>
      </c>
      <c r="G109" s="196">
        <v>99.72</v>
      </c>
      <c r="H109" s="196">
        <v>98.73</v>
      </c>
      <c r="I109" s="196">
        <v>99.63</v>
      </c>
      <c r="J109" s="195">
        <v>100</v>
      </c>
      <c r="K109" s="196">
        <v>100.3</v>
      </c>
      <c r="L109" s="196">
        <v>100.32</v>
      </c>
      <c r="M109" s="196">
        <v>101.15</v>
      </c>
      <c r="N109" s="196">
        <v>100.52</v>
      </c>
      <c r="O109" s="196">
        <v>100.92</v>
      </c>
      <c r="P109" s="196">
        <v>100.58</v>
      </c>
      <c r="Q109" s="196">
        <v>99.91</v>
      </c>
      <c r="R109" s="196">
        <v>100.19</v>
      </c>
      <c r="S109" s="196">
        <v>100.55</v>
      </c>
      <c r="T109" s="196">
        <v>99.99</v>
      </c>
      <c r="U109" s="196">
        <v>100.74</v>
      </c>
      <c r="V109" s="196">
        <v>101.37</v>
      </c>
      <c r="W109" s="196">
        <v>100.4</v>
      </c>
      <c r="X109" s="196">
        <v>100.45</v>
      </c>
      <c r="Y109" s="196">
        <v>100.86</v>
      </c>
      <c r="Z109" s="196">
        <v>101.73</v>
      </c>
      <c r="AA109" s="196">
        <v>101.13</v>
      </c>
      <c r="AB109" s="196">
        <v>99.52</v>
      </c>
      <c r="AC109" s="196">
        <v>101.4</v>
      </c>
      <c r="AD109" s="196">
        <v>99.66</v>
      </c>
      <c r="AE109" s="196">
        <v>100.31</v>
      </c>
      <c r="AF109" s="195">
        <v>100</v>
      </c>
      <c r="AG109" s="196">
        <v>100.11</v>
      </c>
      <c r="AH109" s="196">
        <v>99.47</v>
      </c>
      <c r="AI109" s="196">
        <v>100.09</v>
      </c>
      <c r="AJ109" s="196">
        <v>100.72</v>
      </c>
      <c r="AK109" s="196">
        <v>100.02</v>
      </c>
      <c r="AL109" s="196">
        <v>100.87</v>
      </c>
      <c r="AM109" s="196">
        <v>100.82</v>
      </c>
      <c r="AN109" s="196">
        <v>99.36</v>
      </c>
      <c r="AO109" s="196">
        <v>100.46</v>
      </c>
      <c r="AP109" s="196">
        <v>99.64</v>
      </c>
      <c r="AQ109" s="196">
        <v>99.76</v>
      </c>
    </row>
    <row r="110" spans="1:43" x14ac:dyDescent="0.45">
      <c r="A110" s="195" t="s">
        <v>503</v>
      </c>
      <c r="B110" s="195" t="s">
        <v>1011</v>
      </c>
      <c r="C110" s="196">
        <v>100.14</v>
      </c>
      <c r="D110" s="196">
        <v>99.57</v>
      </c>
      <c r="E110" s="196">
        <v>100.08</v>
      </c>
      <c r="F110" s="196">
        <v>99.71</v>
      </c>
      <c r="G110" s="196">
        <v>99.28</v>
      </c>
      <c r="H110" s="196">
        <v>99.63</v>
      </c>
      <c r="I110" s="196">
        <v>99.14</v>
      </c>
      <c r="J110" s="196">
        <v>100.42</v>
      </c>
      <c r="K110" s="196">
        <v>101.01</v>
      </c>
      <c r="L110" s="196">
        <v>101.31</v>
      </c>
      <c r="M110" s="196">
        <v>101.1</v>
      </c>
      <c r="N110" s="196">
        <v>101.07</v>
      </c>
      <c r="O110" s="196">
        <v>101.32</v>
      </c>
      <c r="P110" s="196">
        <v>100.75</v>
      </c>
      <c r="Q110" s="196">
        <v>100.6</v>
      </c>
      <c r="R110" s="196">
        <v>101.11</v>
      </c>
      <c r="S110" s="196">
        <v>100.84</v>
      </c>
      <c r="T110" s="196">
        <v>100.9</v>
      </c>
      <c r="U110" s="196">
        <v>101.43</v>
      </c>
      <c r="V110" s="196">
        <v>102.26</v>
      </c>
      <c r="W110" s="196">
        <v>103.56</v>
      </c>
      <c r="X110" s="196">
        <v>104.87</v>
      </c>
      <c r="Y110" s="196">
        <v>104.12</v>
      </c>
      <c r="Z110" s="196">
        <v>103.35</v>
      </c>
      <c r="AA110" s="196">
        <v>101.37</v>
      </c>
      <c r="AB110" s="196">
        <v>100.68</v>
      </c>
      <c r="AC110" s="196">
        <v>100.11</v>
      </c>
      <c r="AD110" s="196">
        <v>99.67</v>
      </c>
      <c r="AE110" s="196">
        <v>99.38</v>
      </c>
      <c r="AF110" s="196">
        <v>99.33</v>
      </c>
      <c r="AG110" s="196">
        <v>99.53</v>
      </c>
      <c r="AH110" s="196">
        <v>99.49</v>
      </c>
      <c r="AI110" s="196">
        <v>99.58</v>
      </c>
      <c r="AJ110" s="196">
        <v>100.04</v>
      </c>
      <c r="AK110" s="196">
        <v>99.61</v>
      </c>
      <c r="AL110" s="196">
        <v>99.61</v>
      </c>
      <c r="AM110" s="196">
        <v>99.92</v>
      </c>
      <c r="AN110" s="196">
        <v>98.94</v>
      </c>
      <c r="AO110" s="196">
        <v>99.16</v>
      </c>
      <c r="AP110" s="196">
        <v>99.61</v>
      </c>
      <c r="AQ110" s="196">
        <v>99.18</v>
      </c>
    </row>
    <row r="111" spans="1:43" x14ac:dyDescent="0.45">
      <c r="A111" s="195" t="s">
        <v>540</v>
      </c>
      <c r="B111" s="195" t="s">
        <v>1012</v>
      </c>
      <c r="C111" s="196">
        <v>99.75</v>
      </c>
      <c r="D111" s="196">
        <v>100.16</v>
      </c>
      <c r="E111" s="196">
        <v>99.98</v>
      </c>
      <c r="F111" s="196">
        <v>99.96</v>
      </c>
      <c r="G111" s="196">
        <v>100.4</v>
      </c>
      <c r="H111" s="196">
        <v>100.17</v>
      </c>
      <c r="I111" s="196">
        <v>100.42</v>
      </c>
      <c r="J111" s="196">
        <v>100.6</v>
      </c>
      <c r="K111" s="196">
        <v>101.65</v>
      </c>
      <c r="L111" s="196">
        <v>101.57</v>
      </c>
      <c r="M111" s="196">
        <v>100.98</v>
      </c>
      <c r="N111" s="196">
        <v>101.01</v>
      </c>
      <c r="O111" s="196">
        <v>100.3</v>
      </c>
      <c r="P111" s="196">
        <v>100.28</v>
      </c>
      <c r="Q111" s="196">
        <v>100.5</v>
      </c>
      <c r="R111" s="196">
        <v>100.14</v>
      </c>
      <c r="S111" s="196">
        <v>100.42</v>
      </c>
      <c r="T111" s="196">
        <v>100.36</v>
      </c>
      <c r="U111" s="196">
        <v>100.4</v>
      </c>
      <c r="V111" s="196">
        <v>100.28</v>
      </c>
      <c r="W111" s="196">
        <v>100.17</v>
      </c>
      <c r="X111" s="196">
        <v>100.72</v>
      </c>
      <c r="Y111" s="196">
        <v>100.35</v>
      </c>
      <c r="Z111" s="196">
        <v>101.03</v>
      </c>
      <c r="AA111" s="196">
        <v>99.84</v>
      </c>
      <c r="AB111" s="196">
        <v>100.42</v>
      </c>
      <c r="AC111" s="196">
        <v>100.51</v>
      </c>
      <c r="AD111" s="196">
        <v>100.13</v>
      </c>
      <c r="AE111" s="196">
        <v>100.39</v>
      </c>
      <c r="AF111" s="196">
        <v>100.17</v>
      </c>
      <c r="AG111" s="195">
        <v>100</v>
      </c>
      <c r="AH111" s="196">
        <v>100.3</v>
      </c>
      <c r="AI111" s="196">
        <v>100.61</v>
      </c>
      <c r="AJ111" s="196">
        <v>100.73</v>
      </c>
      <c r="AK111" s="196">
        <v>100.59</v>
      </c>
      <c r="AL111" s="196">
        <v>100.14</v>
      </c>
      <c r="AM111" s="196">
        <v>100.5</v>
      </c>
      <c r="AN111" s="196">
        <v>100.14</v>
      </c>
      <c r="AO111" s="196">
        <v>99.88</v>
      </c>
      <c r="AP111" s="196">
        <v>99.54</v>
      </c>
      <c r="AQ111" s="196">
        <v>99.48</v>
      </c>
    </row>
    <row r="112" spans="1:43" x14ac:dyDescent="0.45">
      <c r="A112" s="195" t="s">
        <v>569</v>
      </c>
      <c r="B112" s="195" t="s">
        <v>1013</v>
      </c>
      <c r="C112" s="196">
        <v>100.04</v>
      </c>
      <c r="D112" s="196">
        <v>100.11</v>
      </c>
      <c r="E112" s="196">
        <v>100.11</v>
      </c>
      <c r="F112" s="196">
        <v>100.28</v>
      </c>
      <c r="G112" s="196">
        <v>100.03</v>
      </c>
      <c r="H112" s="196">
        <v>100.05</v>
      </c>
      <c r="I112" s="195">
        <v>100</v>
      </c>
      <c r="J112" s="196">
        <v>100.16</v>
      </c>
      <c r="K112" s="196">
        <v>100.84</v>
      </c>
      <c r="L112" s="196">
        <v>101.52</v>
      </c>
      <c r="M112" s="196">
        <v>101.28</v>
      </c>
      <c r="N112" s="196">
        <v>100.72</v>
      </c>
      <c r="O112" s="196">
        <v>100.7</v>
      </c>
      <c r="P112" s="196">
        <v>100.45</v>
      </c>
      <c r="Q112" s="196">
        <v>100.36</v>
      </c>
      <c r="R112" s="196">
        <v>101.11</v>
      </c>
      <c r="S112" s="196">
        <v>101.45</v>
      </c>
      <c r="T112" s="196">
        <v>100.98</v>
      </c>
      <c r="U112" s="196">
        <v>101.08</v>
      </c>
      <c r="V112" s="196">
        <v>100.99</v>
      </c>
      <c r="W112" s="196">
        <v>101.37</v>
      </c>
      <c r="X112" s="196">
        <v>101.3</v>
      </c>
      <c r="Y112" s="196">
        <v>101.3</v>
      </c>
      <c r="Z112" s="196">
        <v>101.41</v>
      </c>
      <c r="AA112" s="196">
        <v>100.95</v>
      </c>
      <c r="AB112" s="196">
        <v>101.04</v>
      </c>
      <c r="AC112" s="196">
        <v>101.4</v>
      </c>
      <c r="AD112" s="196">
        <v>101.17</v>
      </c>
      <c r="AE112" s="196">
        <v>100.79</v>
      </c>
      <c r="AF112" s="196">
        <v>100.82</v>
      </c>
      <c r="AG112" s="196">
        <v>100.82</v>
      </c>
      <c r="AH112" s="196">
        <v>100.46</v>
      </c>
      <c r="AI112" s="196">
        <v>100.71</v>
      </c>
      <c r="AJ112" s="196">
        <v>100.94</v>
      </c>
      <c r="AK112" s="196">
        <v>100.71</v>
      </c>
      <c r="AL112" s="196">
        <v>100.79</v>
      </c>
      <c r="AM112" s="195">
        <v>101</v>
      </c>
      <c r="AN112" s="196">
        <v>100.81</v>
      </c>
      <c r="AO112" s="196">
        <v>100.78</v>
      </c>
      <c r="AP112" s="196">
        <v>100.26</v>
      </c>
      <c r="AQ112" s="196">
        <v>100.19</v>
      </c>
    </row>
    <row r="113" spans="1:43" ht="41.65" x14ac:dyDescent="0.45">
      <c r="A113" s="195" t="s">
        <v>82</v>
      </c>
      <c r="B113" s="195" t="s">
        <v>1014</v>
      </c>
      <c r="C113" s="196">
        <v>99.95</v>
      </c>
      <c r="D113" s="196">
        <v>100.21</v>
      </c>
      <c r="E113" s="196">
        <v>100.49</v>
      </c>
      <c r="F113" s="196">
        <v>100.26</v>
      </c>
      <c r="G113" s="196">
        <v>100.12</v>
      </c>
      <c r="H113" s="196">
        <v>99.91</v>
      </c>
      <c r="I113" s="196">
        <v>99.97</v>
      </c>
      <c r="J113" s="196">
        <v>100.14</v>
      </c>
      <c r="K113" s="196">
        <v>100.77</v>
      </c>
      <c r="L113" s="196">
        <v>101.63</v>
      </c>
      <c r="M113" s="196">
        <v>101.09</v>
      </c>
      <c r="N113" s="196">
        <v>100.78</v>
      </c>
      <c r="O113" s="196">
        <v>100.56</v>
      </c>
      <c r="P113" s="196">
        <v>100.59</v>
      </c>
      <c r="Q113" s="196">
        <v>100.4</v>
      </c>
      <c r="R113" s="196">
        <v>101.22</v>
      </c>
      <c r="S113" s="196">
        <v>101.68</v>
      </c>
      <c r="T113" s="196">
        <v>100.91</v>
      </c>
      <c r="U113" s="196">
        <v>101.38</v>
      </c>
      <c r="V113" s="196">
        <v>101.56</v>
      </c>
      <c r="W113" s="196">
        <v>101.21</v>
      </c>
      <c r="X113" s="196">
        <v>101.16</v>
      </c>
      <c r="Y113" s="196">
        <v>101.09</v>
      </c>
      <c r="Z113" s="196">
        <v>101.63</v>
      </c>
      <c r="AA113" s="196">
        <v>101.31</v>
      </c>
      <c r="AB113" s="196">
        <v>101.08</v>
      </c>
      <c r="AC113" s="196">
        <v>101.6</v>
      </c>
      <c r="AD113" s="196">
        <v>100.86</v>
      </c>
      <c r="AE113" s="196">
        <v>100.92</v>
      </c>
      <c r="AF113" s="196">
        <v>101.06</v>
      </c>
      <c r="AG113" s="196">
        <v>100.79</v>
      </c>
      <c r="AH113" s="196">
        <v>100.3</v>
      </c>
      <c r="AI113" s="196">
        <v>100.65</v>
      </c>
      <c r="AJ113" s="196">
        <v>101.18</v>
      </c>
      <c r="AK113" s="196">
        <v>100.8</v>
      </c>
      <c r="AL113" s="196">
        <v>100.85</v>
      </c>
      <c r="AM113" s="196">
        <v>100.81</v>
      </c>
      <c r="AN113" s="196">
        <v>101.04</v>
      </c>
      <c r="AO113" s="196">
        <v>100.94</v>
      </c>
      <c r="AP113" s="196">
        <v>100.22</v>
      </c>
      <c r="AQ113" s="196">
        <v>100.4</v>
      </c>
    </row>
    <row r="114" spans="1:43" ht="41.65" x14ac:dyDescent="0.45">
      <c r="A114" s="195" t="s">
        <v>84</v>
      </c>
      <c r="B114" s="195" t="s">
        <v>1015</v>
      </c>
      <c r="C114" s="196">
        <v>100.03</v>
      </c>
      <c r="D114" s="196">
        <v>100.08</v>
      </c>
      <c r="E114" s="196">
        <v>100.1</v>
      </c>
      <c r="F114" s="196">
        <v>100.15</v>
      </c>
      <c r="G114" s="196">
        <v>100.02</v>
      </c>
      <c r="H114" s="196">
        <v>100.14</v>
      </c>
      <c r="I114" s="196">
        <v>100.08</v>
      </c>
      <c r="J114" s="196">
        <v>100.06</v>
      </c>
      <c r="K114" s="196">
        <v>100.58</v>
      </c>
      <c r="L114" s="196">
        <v>101.53</v>
      </c>
      <c r="M114" s="196">
        <v>101.35</v>
      </c>
      <c r="N114" s="196">
        <v>100.75</v>
      </c>
      <c r="O114" s="196">
        <v>100.78</v>
      </c>
      <c r="P114" s="196">
        <v>100.48</v>
      </c>
      <c r="Q114" s="196">
        <v>100.33</v>
      </c>
      <c r="R114" s="196">
        <v>101.4</v>
      </c>
      <c r="S114" s="196">
        <v>100.7</v>
      </c>
      <c r="T114" s="196">
        <v>101.06</v>
      </c>
      <c r="U114" s="196">
        <v>100.75</v>
      </c>
      <c r="V114" s="196">
        <v>100.83</v>
      </c>
      <c r="W114" s="196">
        <v>101.04</v>
      </c>
      <c r="X114" s="196">
        <v>101.64</v>
      </c>
      <c r="Y114" s="196">
        <v>101.27</v>
      </c>
      <c r="Z114" s="196">
        <v>101.3</v>
      </c>
      <c r="AA114" s="196">
        <v>100.71</v>
      </c>
      <c r="AB114" s="196">
        <v>100.73</v>
      </c>
      <c r="AC114" s="196">
        <v>101.09</v>
      </c>
      <c r="AD114" s="196">
        <v>100.93</v>
      </c>
      <c r="AE114" s="196">
        <v>100.7</v>
      </c>
      <c r="AF114" s="196">
        <v>100.76</v>
      </c>
      <c r="AG114" s="196">
        <v>100.68</v>
      </c>
      <c r="AH114" s="196">
        <v>100.74</v>
      </c>
      <c r="AI114" s="196">
        <v>100.65</v>
      </c>
      <c r="AJ114" s="196">
        <v>100.71</v>
      </c>
      <c r="AK114" s="196">
        <v>100.74</v>
      </c>
      <c r="AL114" s="196">
        <v>101.16</v>
      </c>
      <c r="AM114" s="196">
        <v>101.13</v>
      </c>
      <c r="AN114" s="196">
        <v>100.76</v>
      </c>
      <c r="AO114" s="196">
        <v>100.77</v>
      </c>
      <c r="AP114" s="196">
        <v>100.14</v>
      </c>
      <c r="AQ114" s="196">
        <v>99.94</v>
      </c>
    </row>
    <row r="115" spans="1:43" x14ac:dyDescent="0.45">
      <c r="A115" s="195" t="s">
        <v>85</v>
      </c>
      <c r="B115" s="195" t="s">
        <v>1016</v>
      </c>
      <c r="C115" s="196">
        <v>100.63</v>
      </c>
      <c r="D115" s="196">
        <v>99.83</v>
      </c>
      <c r="E115" s="196">
        <v>99.69</v>
      </c>
      <c r="F115" s="196">
        <v>100.39</v>
      </c>
      <c r="G115" s="196">
        <v>100.17</v>
      </c>
      <c r="H115" s="196">
        <v>99.93</v>
      </c>
      <c r="I115" s="196">
        <v>99.76</v>
      </c>
      <c r="J115" s="196">
        <v>100.11</v>
      </c>
      <c r="K115" s="196">
        <v>100.4</v>
      </c>
      <c r="L115" s="196">
        <v>100.7</v>
      </c>
      <c r="M115" s="196">
        <v>100.77</v>
      </c>
      <c r="N115" s="196">
        <v>100.76</v>
      </c>
      <c r="O115" s="196">
        <v>100.46</v>
      </c>
      <c r="P115" s="196">
        <v>100.3</v>
      </c>
      <c r="Q115" s="196">
        <v>100.06</v>
      </c>
      <c r="R115" s="196">
        <v>100.49</v>
      </c>
      <c r="S115" s="196">
        <v>100.91</v>
      </c>
      <c r="T115" s="196">
        <v>100.17</v>
      </c>
      <c r="U115" s="196">
        <v>100.56</v>
      </c>
      <c r="V115" s="196">
        <v>100.66</v>
      </c>
      <c r="W115" s="196">
        <v>100.58</v>
      </c>
      <c r="X115" s="195">
        <v>101</v>
      </c>
      <c r="Y115" s="196">
        <v>100.84</v>
      </c>
      <c r="Z115" s="195">
        <v>101</v>
      </c>
      <c r="AA115" s="196">
        <v>100.66</v>
      </c>
      <c r="AB115" s="196">
        <v>100.97</v>
      </c>
      <c r="AC115" s="196">
        <v>100.63</v>
      </c>
      <c r="AD115" s="196">
        <v>100.94</v>
      </c>
      <c r="AE115" s="196">
        <v>100.79</v>
      </c>
      <c r="AF115" s="196">
        <v>100.71</v>
      </c>
      <c r="AG115" s="196">
        <v>100.51</v>
      </c>
      <c r="AH115" s="196">
        <v>100.38</v>
      </c>
      <c r="AI115" s="196">
        <v>100.35</v>
      </c>
      <c r="AJ115" s="196">
        <v>100.53</v>
      </c>
      <c r="AK115" s="196">
        <v>100.51</v>
      </c>
      <c r="AL115" s="196">
        <v>100.72</v>
      </c>
      <c r="AM115" s="196">
        <v>100.79</v>
      </c>
      <c r="AN115" s="196">
        <v>100.44</v>
      </c>
      <c r="AO115" s="196">
        <v>100.41</v>
      </c>
      <c r="AP115" s="196">
        <v>100.25</v>
      </c>
      <c r="AQ115" s="196">
        <v>100.24</v>
      </c>
    </row>
    <row r="116" spans="1:43" ht="27.75" x14ac:dyDescent="0.45">
      <c r="A116" s="195" t="s">
        <v>86</v>
      </c>
      <c r="B116" s="195" t="s">
        <v>1017</v>
      </c>
      <c r="C116" s="196">
        <v>99.63</v>
      </c>
      <c r="D116" s="196">
        <v>99.84</v>
      </c>
      <c r="E116" s="196">
        <v>99.4</v>
      </c>
      <c r="F116" s="196">
        <v>100.01</v>
      </c>
      <c r="G116" s="196">
        <v>99.8</v>
      </c>
      <c r="H116" s="196">
        <v>100.02</v>
      </c>
      <c r="I116" s="196">
        <v>100.26</v>
      </c>
      <c r="J116" s="196">
        <v>99.9</v>
      </c>
      <c r="K116" s="196">
        <v>100.79</v>
      </c>
      <c r="L116" s="196">
        <v>100.28</v>
      </c>
      <c r="M116" s="196">
        <v>100.68</v>
      </c>
      <c r="N116" s="196">
        <v>99.89</v>
      </c>
      <c r="O116" s="196">
        <v>101.08</v>
      </c>
      <c r="P116" s="196">
        <v>99.99</v>
      </c>
      <c r="Q116" s="196">
        <v>100.88</v>
      </c>
      <c r="R116" s="196">
        <v>100.25</v>
      </c>
      <c r="S116" s="196">
        <v>100.39</v>
      </c>
      <c r="T116" s="196">
        <v>99.9</v>
      </c>
      <c r="U116" s="196">
        <v>100.41</v>
      </c>
      <c r="V116" s="196">
        <v>99.9</v>
      </c>
      <c r="W116" s="196">
        <v>100.06</v>
      </c>
      <c r="X116" s="196">
        <v>100.26</v>
      </c>
      <c r="Y116" s="196">
        <v>100.56</v>
      </c>
      <c r="Z116" s="196">
        <v>100.45</v>
      </c>
      <c r="AA116" s="196">
        <v>100.26</v>
      </c>
      <c r="AB116" s="196">
        <v>99.88</v>
      </c>
      <c r="AC116" s="196">
        <v>100.55</v>
      </c>
      <c r="AD116" s="196">
        <v>100.6</v>
      </c>
      <c r="AE116" s="196">
        <v>100.41</v>
      </c>
      <c r="AF116" s="196">
        <v>100.38</v>
      </c>
      <c r="AG116" s="196">
        <v>100.86</v>
      </c>
      <c r="AH116" s="196">
        <v>99.71</v>
      </c>
      <c r="AI116" s="196">
        <v>99.95</v>
      </c>
      <c r="AJ116" s="196">
        <v>100.6</v>
      </c>
      <c r="AK116" s="196">
        <v>100.08</v>
      </c>
      <c r="AL116" s="196">
        <v>100.82</v>
      </c>
      <c r="AM116" s="196">
        <v>99.82</v>
      </c>
      <c r="AN116" s="196">
        <v>100.46</v>
      </c>
      <c r="AO116" s="196">
        <v>100.19</v>
      </c>
      <c r="AP116" s="196">
        <v>100.01</v>
      </c>
      <c r="AQ116" s="196">
        <v>100.02</v>
      </c>
    </row>
    <row r="117" spans="1:43" ht="41.65" x14ac:dyDescent="0.45">
      <c r="A117" s="195" t="s">
        <v>83</v>
      </c>
      <c r="B117" s="195" t="s">
        <v>1018</v>
      </c>
      <c r="C117" s="196">
        <v>100.02</v>
      </c>
      <c r="D117" s="196">
        <v>100.14</v>
      </c>
      <c r="E117" s="196">
        <v>100.05</v>
      </c>
      <c r="F117" s="196">
        <v>100.33</v>
      </c>
      <c r="G117" s="196">
        <v>99.97</v>
      </c>
      <c r="H117" s="196">
        <v>100.14</v>
      </c>
      <c r="I117" s="196">
        <v>100.02</v>
      </c>
      <c r="J117" s="196">
        <v>100.24</v>
      </c>
      <c r="K117" s="196">
        <v>101.05</v>
      </c>
      <c r="L117" s="196">
        <v>101.74</v>
      </c>
      <c r="M117" s="196">
        <v>101.53</v>
      </c>
      <c r="N117" s="196">
        <v>100.75</v>
      </c>
      <c r="O117" s="196">
        <v>100.75</v>
      </c>
      <c r="P117" s="196">
        <v>100.44</v>
      </c>
      <c r="Q117" s="196">
        <v>100.34</v>
      </c>
      <c r="R117" s="196">
        <v>101.16</v>
      </c>
      <c r="S117" s="196">
        <v>101.75</v>
      </c>
      <c r="T117" s="196">
        <v>101.24</v>
      </c>
      <c r="U117" s="196">
        <v>101.17</v>
      </c>
      <c r="V117" s="196">
        <v>100.89</v>
      </c>
      <c r="W117" s="196">
        <v>101.82</v>
      </c>
      <c r="X117" s="196">
        <v>101.42</v>
      </c>
      <c r="Y117" s="196">
        <v>101.57</v>
      </c>
      <c r="Z117" s="196">
        <v>101.48</v>
      </c>
      <c r="AA117" s="196">
        <v>100.95</v>
      </c>
      <c r="AB117" s="196">
        <v>101.22</v>
      </c>
      <c r="AC117" s="196">
        <v>101.6</v>
      </c>
      <c r="AD117" s="196">
        <v>101.49</v>
      </c>
      <c r="AE117" s="196">
        <v>100.78</v>
      </c>
      <c r="AF117" s="196">
        <v>100.77</v>
      </c>
      <c r="AG117" s="196">
        <v>100.92</v>
      </c>
      <c r="AH117" s="196">
        <v>100.53</v>
      </c>
      <c r="AI117" s="196">
        <v>100.88</v>
      </c>
      <c r="AJ117" s="196">
        <v>100.97</v>
      </c>
      <c r="AK117" s="196">
        <v>100.73</v>
      </c>
      <c r="AL117" s="196">
        <v>100.65</v>
      </c>
      <c r="AM117" s="196">
        <v>101.2</v>
      </c>
      <c r="AN117" s="196">
        <v>100.79</v>
      </c>
      <c r="AO117" s="196">
        <v>100.81</v>
      </c>
      <c r="AP117" s="196">
        <v>100.35</v>
      </c>
      <c r="AQ117" s="196">
        <v>100.17</v>
      </c>
    </row>
    <row r="118" spans="1:43" ht="27.75" x14ac:dyDescent="0.45">
      <c r="A118" s="195" t="s">
        <v>570</v>
      </c>
      <c r="B118" s="195" t="s">
        <v>1019</v>
      </c>
      <c r="C118" s="196">
        <v>100.02</v>
      </c>
      <c r="D118" s="196">
        <v>100.13</v>
      </c>
      <c r="E118" s="196">
        <v>100.06</v>
      </c>
      <c r="F118" s="196">
        <v>100.29</v>
      </c>
      <c r="G118" s="196">
        <v>99.98</v>
      </c>
      <c r="H118" s="196">
        <v>100.14</v>
      </c>
      <c r="I118" s="196">
        <v>100.03</v>
      </c>
      <c r="J118" s="196">
        <v>100.2</v>
      </c>
      <c r="K118" s="196">
        <v>100.94</v>
      </c>
      <c r="L118" s="196">
        <v>101.69</v>
      </c>
      <c r="M118" s="196">
        <v>101.49</v>
      </c>
      <c r="N118" s="196">
        <v>100.75</v>
      </c>
      <c r="O118" s="196">
        <v>100.76</v>
      </c>
      <c r="P118" s="196">
        <v>100.45</v>
      </c>
      <c r="Q118" s="196">
        <v>100.34</v>
      </c>
      <c r="R118" s="196">
        <v>101.22</v>
      </c>
      <c r="S118" s="196">
        <v>101.5</v>
      </c>
      <c r="T118" s="196">
        <v>101.2</v>
      </c>
      <c r="U118" s="196">
        <v>101.07</v>
      </c>
      <c r="V118" s="196">
        <v>100.88</v>
      </c>
      <c r="W118" s="196">
        <v>101.64</v>
      </c>
      <c r="X118" s="196">
        <v>101.47</v>
      </c>
      <c r="Y118" s="196">
        <v>101.5</v>
      </c>
      <c r="Z118" s="196">
        <v>101.44</v>
      </c>
      <c r="AA118" s="196">
        <v>100.89</v>
      </c>
      <c r="AB118" s="196">
        <v>101.1</v>
      </c>
      <c r="AC118" s="196">
        <v>101.48</v>
      </c>
      <c r="AD118" s="196">
        <v>101.36</v>
      </c>
      <c r="AE118" s="196">
        <v>100.76</v>
      </c>
      <c r="AF118" s="196">
        <v>100.77</v>
      </c>
      <c r="AG118" s="196">
        <v>100.86</v>
      </c>
      <c r="AH118" s="196">
        <v>100.58</v>
      </c>
      <c r="AI118" s="196">
        <v>100.83</v>
      </c>
      <c r="AJ118" s="196">
        <v>100.91</v>
      </c>
      <c r="AK118" s="196">
        <v>100.73</v>
      </c>
      <c r="AL118" s="196">
        <v>100.77</v>
      </c>
      <c r="AM118" s="196">
        <v>101.18</v>
      </c>
      <c r="AN118" s="196">
        <v>100.78</v>
      </c>
      <c r="AO118" s="196">
        <v>100.8</v>
      </c>
      <c r="AP118" s="196">
        <v>100.3</v>
      </c>
      <c r="AQ118" s="196">
        <v>100.11</v>
      </c>
    </row>
    <row r="119" spans="1:43" ht="27.75" x14ac:dyDescent="0.45">
      <c r="A119" s="195" t="s">
        <v>541</v>
      </c>
      <c r="B119" s="195" t="s">
        <v>1020</v>
      </c>
      <c r="C119" s="196">
        <v>100.06</v>
      </c>
      <c r="D119" s="196">
        <v>99.92</v>
      </c>
      <c r="E119" s="196">
        <v>99.96</v>
      </c>
      <c r="F119" s="196">
        <v>100.22</v>
      </c>
      <c r="G119" s="196">
        <v>100.27</v>
      </c>
      <c r="H119" s="196">
        <v>100.52</v>
      </c>
      <c r="I119" s="196">
        <v>100.46</v>
      </c>
      <c r="J119" s="196">
        <v>101.28</v>
      </c>
      <c r="K119" s="196">
        <v>101.89</v>
      </c>
      <c r="L119" s="196">
        <v>101.97</v>
      </c>
      <c r="M119" s="196">
        <v>101.72</v>
      </c>
      <c r="N119" s="196">
        <v>101.29</v>
      </c>
      <c r="O119" s="196">
        <v>100.91</v>
      </c>
      <c r="P119" s="196">
        <v>100.57</v>
      </c>
      <c r="Q119" s="196">
        <v>100.51</v>
      </c>
      <c r="R119" s="196">
        <v>100.26</v>
      </c>
      <c r="S119" s="196">
        <v>100.33</v>
      </c>
      <c r="T119" s="196">
        <v>100.34</v>
      </c>
      <c r="U119" s="196">
        <v>100.45</v>
      </c>
      <c r="V119" s="196">
        <v>100.49</v>
      </c>
      <c r="W119" s="196">
        <v>100.81</v>
      </c>
      <c r="X119" s="196">
        <v>100.83</v>
      </c>
      <c r="Y119" s="196">
        <v>100.77</v>
      </c>
      <c r="Z119" s="196">
        <v>100.74</v>
      </c>
      <c r="AA119" s="196">
        <v>100.8</v>
      </c>
      <c r="AB119" s="196">
        <v>100.74</v>
      </c>
      <c r="AC119" s="196">
        <v>100.86</v>
      </c>
      <c r="AD119" s="196">
        <v>100.26</v>
      </c>
      <c r="AE119" s="196">
        <v>100.6</v>
      </c>
      <c r="AF119" s="196">
        <v>100.31</v>
      </c>
      <c r="AG119" s="196">
        <v>100.45</v>
      </c>
      <c r="AH119" s="196">
        <v>100.33</v>
      </c>
      <c r="AI119" s="196">
        <v>100.74</v>
      </c>
      <c r="AJ119" s="196">
        <v>100.94</v>
      </c>
      <c r="AK119" s="196">
        <v>100.5</v>
      </c>
      <c r="AL119" s="196">
        <v>100.59</v>
      </c>
      <c r="AM119" s="196">
        <v>100.5</v>
      </c>
      <c r="AN119" s="196">
        <v>100.22</v>
      </c>
      <c r="AO119" s="196">
        <v>100.16</v>
      </c>
      <c r="AP119" s="196">
        <v>99.84</v>
      </c>
      <c r="AQ119" s="196">
        <v>99.7</v>
      </c>
    </row>
    <row r="120" spans="1:43" x14ac:dyDescent="0.45">
      <c r="A120" s="195" t="s">
        <v>571</v>
      </c>
      <c r="B120" s="195" t="s">
        <v>1021</v>
      </c>
      <c r="C120" s="196">
        <v>97.76</v>
      </c>
      <c r="D120" s="196">
        <v>98.18</v>
      </c>
      <c r="E120" s="196">
        <v>98.88</v>
      </c>
      <c r="F120" s="196">
        <v>99.4</v>
      </c>
      <c r="G120" s="196">
        <v>98.95</v>
      </c>
      <c r="H120" s="196">
        <v>99.77</v>
      </c>
      <c r="I120" s="196">
        <v>99.83</v>
      </c>
      <c r="J120" s="196">
        <v>100.69</v>
      </c>
      <c r="K120" s="196">
        <v>101.31</v>
      </c>
      <c r="L120" s="196">
        <v>101.75</v>
      </c>
      <c r="M120" s="196">
        <v>100.92</v>
      </c>
      <c r="N120" s="196">
        <v>100.18</v>
      </c>
      <c r="O120" s="196">
        <v>100.2</v>
      </c>
      <c r="P120" s="196">
        <v>99.9</v>
      </c>
      <c r="Q120" s="196">
        <v>100.17</v>
      </c>
      <c r="R120" s="196">
        <v>100.37</v>
      </c>
      <c r="S120" s="196">
        <v>100.22</v>
      </c>
      <c r="T120" s="196">
        <v>100.12</v>
      </c>
      <c r="U120" s="196">
        <v>100.27</v>
      </c>
      <c r="V120" s="196">
        <v>100.41</v>
      </c>
      <c r="W120" s="196">
        <v>100.15</v>
      </c>
      <c r="X120" s="196">
        <v>100.58</v>
      </c>
      <c r="Y120" s="196">
        <v>100.21</v>
      </c>
      <c r="Z120" s="196">
        <v>100.92</v>
      </c>
      <c r="AA120" s="196">
        <v>100.22</v>
      </c>
      <c r="AB120" s="196">
        <v>100.28</v>
      </c>
      <c r="AC120" s="196">
        <v>99.27</v>
      </c>
      <c r="AD120" s="196">
        <v>99.49</v>
      </c>
      <c r="AE120" s="196">
        <v>99.44</v>
      </c>
      <c r="AF120" s="196">
        <v>99.82</v>
      </c>
      <c r="AG120" s="196">
        <v>99.39</v>
      </c>
      <c r="AH120" s="196">
        <v>99.52</v>
      </c>
      <c r="AI120" s="196">
        <v>100.06</v>
      </c>
      <c r="AJ120" s="196">
        <v>100.25</v>
      </c>
      <c r="AK120" s="196">
        <v>100.12</v>
      </c>
      <c r="AL120" s="196">
        <v>99.22</v>
      </c>
      <c r="AM120" s="196">
        <v>100.16</v>
      </c>
      <c r="AN120" s="196">
        <v>99.62</v>
      </c>
      <c r="AO120" s="196">
        <v>99.75</v>
      </c>
      <c r="AP120" s="196">
        <v>100.24</v>
      </c>
      <c r="AQ120" s="196">
        <v>99.57</v>
      </c>
    </row>
    <row r="121" spans="1:43" x14ac:dyDescent="0.45">
      <c r="A121" s="195" t="s">
        <v>572</v>
      </c>
      <c r="B121" s="195" t="s">
        <v>1022</v>
      </c>
      <c r="C121" s="196">
        <v>98.65</v>
      </c>
      <c r="D121" s="196">
        <v>99.34</v>
      </c>
      <c r="E121" s="196">
        <v>100.28</v>
      </c>
      <c r="F121" s="196">
        <v>100.83</v>
      </c>
      <c r="G121" s="196">
        <v>99.92</v>
      </c>
      <c r="H121" s="196">
        <v>101.39</v>
      </c>
      <c r="I121" s="196">
        <v>100.86</v>
      </c>
      <c r="J121" s="196">
        <v>101.5</v>
      </c>
      <c r="K121" s="196">
        <v>102.43</v>
      </c>
      <c r="L121" s="196">
        <v>102.58</v>
      </c>
      <c r="M121" s="196">
        <v>101.53</v>
      </c>
      <c r="N121" s="196">
        <v>100.8</v>
      </c>
      <c r="O121" s="196">
        <v>100.7</v>
      </c>
      <c r="P121" s="196">
        <v>100.3</v>
      </c>
      <c r="Q121" s="196">
        <v>100.82</v>
      </c>
      <c r="R121" s="196">
        <v>100.93</v>
      </c>
      <c r="S121" s="196">
        <v>100.55</v>
      </c>
      <c r="T121" s="196">
        <v>100.2</v>
      </c>
      <c r="U121" s="196">
        <v>100.28</v>
      </c>
      <c r="V121" s="196">
        <v>100.46</v>
      </c>
      <c r="W121" s="196">
        <v>100.59</v>
      </c>
      <c r="X121" s="196">
        <v>100.59</v>
      </c>
      <c r="Y121" s="196">
        <v>100.16</v>
      </c>
      <c r="Z121" s="196">
        <v>100.64</v>
      </c>
      <c r="AA121" s="196">
        <v>100.08</v>
      </c>
      <c r="AB121" s="196">
        <v>100.15</v>
      </c>
      <c r="AC121" s="196">
        <v>98.75</v>
      </c>
      <c r="AD121" s="196">
        <v>99.35</v>
      </c>
      <c r="AE121" s="196">
        <v>99.3</v>
      </c>
      <c r="AF121" s="196">
        <v>99.45</v>
      </c>
      <c r="AG121" s="196">
        <v>99.04</v>
      </c>
      <c r="AH121" s="196">
        <v>98.71</v>
      </c>
      <c r="AI121" s="196">
        <v>99.48</v>
      </c>
      <c r="AJ121" s="196">
        <v>99.48</v>
      </c>
      <c r="AK121" s="196">
        <v>99.79</v>
      </c>
      <c r="AL121" s="196">
        <v>98.94</v>
      </c>
      <c r="AM121" s="196">
        <v>99.82</v>
      </c>
      <c r="AN121" s="196">
        <v>99.5</v>
      </c>
      <c r="AO121" s="196">
        <v>99.11</v>
      </c>
      <c r="AP121" s="196">
        <v>99.76</v>
      </c>
      <c r="AQ121" s="196">
        <v>99.14</v>
      </c>
    </row>
    <row r="122" spans="1:43" x14ac:dyDescent="0.45">
      <c r="A122" s="195" t="s">
        <v>87</v>
      </c>
      <c r="B122" s="195" t="s">
        <v>1023</v>
      </c>
      <c r="C122" s="195">
        <v>99</v>
      </c>
      <c r="D122" s="196">
        <v>97.42</v>
      </c>
      <c r="E122" s="196">
        <v>98.38</v>
      </c>
      <c r="F122" s="196">
        <v>99.27</v>
      </c>
      <c r="G122" s="196">
        <v>99.94</v>
      </c>
      <c r="H122" s="196">
        <v>100.52</v>
      </c>
      <c r="I122" s="196">
        <v>100.05</v>
      </c>
      <c r="J122" s="196">
        <v>100.37</v>
      </c>
      <c r="K122" s="196">
        <v>100.03</v>
      </c>
      <c r="L122" s="196">
        <v>101.47</v>
      </c>
      <c r="M122" s="196">
        <v>100.42</v>
      </c>
      <c r="N122" s="196">
        <v>101.08</v>
      </c>
      <c r="O122" s="196">
        <v>101.74</v>
      </c>
      <c r="P122" s="196">
        <v>101.37</v>
      </c>
      <c r="Q122" s="196">
        <v>101.4</v>
      </c>
      <c r="R122" s="196">
        <v>100.83</v>
      </c>
      <c r="S122" s="196">
        <v>100.77</v>
      </c>
      <c r="T122" s="196">
        <v>100.85</v>
      </c>
      <c r="U122" s="196">
        <v>100.98</v>
      </c>
      <c r="V122" s="196">
        <v>99.57</v>
      </c>
      <c r="W122" s="196">
        <v>100.61</v>
      </c>
      <c r="X122" s="196">
        <v>100.06</v>
      </c>
      <c r="Y122" s="196">
        <v>101.29</v>
      </c>
      <c r="Z122" s="196">
        <v>101.32</v>
      </c>
      <c r="AA122" s="196">
        <v>101.63</v>
      </c>
      <c r="AB122" s="196">
        <v>101.61</v>
      </c>
      <c r="AC122" s="196">
        <v>101.04</v>
      </c>
      <c r="AD122" s="196">
        <v>100.06</v>
      </c>
      <c r="AE122" s="196">
        <v>99.57</v>
      </c>
      <c r="AF122" s="196">
        <v>99.58</v>
      </c>
      <c r="AG122" s="196">
        <v>99.44</v>
      </c>
      <c r="AH122" s="196">
        <v>99.63</v>
      </c>
      <c r="AI122" s="196">
        <v>99.85</v>
      </c>
      <c r="AJ122" s="196">
        <v>100.36</v>
      </c>
      <c r="AK122" s="196">
        <v>100.15</v>
      </c>
      <c r="AL122" s="196">
        <v>99.89</v>
      </c>
      <c r="AM122" s="196">
        <v>100.06</v>
      </c>
      <c r="AN122" s="196">
        <v>100.03</v>
      </c>
      <c r="AO122" s="196">
        <v>100.88</v>
      </c>
      <c r="AP122" s="196">
        <v>99.91</v>
      </c>
      <c r="AQ122" s="196">
        <v>100.19</v>
      </c>
    </row>
    <row r="123" spans="1:43" x14ac:dyDescent="0.45">
      <c r="A123" s="195" t="s">
        <v>573</v>
      </c>
      <c r="B123" s="195" t="s">
        <v>1024</v>
      </c>
      <c r="C123" s="196">
        <v>98.92</v>
      </c>
      <c r="D123" s="196">
        <v>99.18</v>
      </c>
      <c r="E123" s="196">
        <v>100.48</v>
      </c>
      <c r="F123" s="196">
        <v>99.66</v>
      </c>
      <c r="G123" s="196">
        <v>99.8</v>
      </c>
      <c r="H123" s="196">
        <v>99.13</v>
      </c>
      <c r="I123" s="196">
        <v>100.45</v>
      </c>
      <c r="J123" s="196">
        <v>100.73</v>
      </c>
      <c r="K123" s="196">
        <v>100.93</v>
      </c>
      <c r="L123" s="196">
        <v>100.62</v>
      </c>
      <c r="M123" s="196">
        <v>99.78</v>
      </c>
      <c r="N123" s="196">
        <v>98.8</v>
      </c>
      <c r="O123" s="196">
        <v>99.46</v>
      </c>
      <c r="P123" s="196">
        <v>99.3</v>
      </c>
      <c r="Q123" s="196">
        <v>99.47</v>
      </c>
      <c r="R123" s="196">
        <v>99.8</v>
      </c>
      <c r="S123" s="196">
        <v>100.08</v>
      </c>
      <c r="T123" s="196">
        <v>100.31</v>
      </c>
      <c r="U123" s="196">
        <v>100.82</v>
      </c>
      <c r="V123" s="196">
        <v>100.25</v>
      </c>
      <c r="W123" s="196">
        <v>101.46</v>
      </c>
      <c r="X123" s="196">
        <v>100.98</v>
      </c>
      <c r="Y123" s="196">
        <v>101.4</v>
      </c>
      <c r="Z123" s="196">
        <v>102.07</v>
      </c>
      <c r="AA123" s="196">
        <v>101.23</v>
      </c>
      <c r="AB123" s="196">
        <v>100.49</v>
      </c>
      <c r="AC123" s="196">
        <v>99.98</v>
      </c>
      <c r="AD123" s="196">
        <v>98.99</v>
      </c>
      <c r="AE123" s="196">
        <v>99.91</v>
      </c>
      <c r="AF123" s="196">
        <v>98.98</v>
      </c>
      <c r="AG123" s="196">
        <v>99.24</v>
      </c>
      <c r="AH123" s="196">
        <v>100.27</v>
      </c>
      <c r="AI123" s="196">
        <v>99.83</v>
      </c>
      <c r="AJ123" s="196">
        <v>99.9</v>
      </c>
      <c r="AK123" s="196">
        <v>99.39</v>
      </c>
      <c r="AL123" s="196">
        <v>99.02</v>
      </c>
      <c r="AM123" s="196">
        <v>99.95</v>
      </c>
      <c r="AN123" s="196">
        <v>100.23</v>
      </c>
      <c r="AO123" s="196">
        <v>101.02</v>
      </c>
      <c r="AP123" s="196">
        <v>100.53</v>
      </c>
      <c r="AQ123" s="196">
        <v>99.79</v>
      </c>
    </row>
    <row r="124" spans="1:43" x14ac:dyDescent="0.45">
      <c r="A124" s="195" t="s">
        <v>88</v>
      </c>
      <c r="B124" s="195" t="s">
        <v>1025</v>
      </c>
      <c r="C124" s="196">
        <v>98.9</v>
      </c>
      <c r="D124" s="196">
        <v>97.66</v>
      </c>
      <c r="E124" s="196">
        <v>98.92</v>
      </c>
      <c r="F124" s="196">
        <v>99.45</v>
      </c>
      <c r="G124" s="196">
        <v>100.09</v>
      </c>
      <c r="H124" s="196">
        <v>99.38</v>
      </c>
      <c r="I124" s="196">
        <v>98.7</v>
      </c>
      <c r="J124" s="196">
        <v>99.52</v>
      </c>
      <c r="K124" s="196">
        <v>100.58</v>
      </c>
      <c r="L124" s="196">
        <v>101.4</v>
      </c>
      <c r="M124" s="196">
        <v>102.18</v>
      </c>
      <c r="N124" s="196">
        <v>100.88</v>
      </c>
      <c r="O124" s="196">
        <v>100.99</v>
      </c>
      <c r="P124" s="196">
        <v>100.93</v>
      </c>
      <c r="Q124" s="196">
        <v>101.54</v>
      </c>
      <c r="R124" s="196">
        <v>101.42</v>
      </c>
      <c r="S124" s="196">
        <v>101.54</v>
      </c>
      <c r="T124" s="196">
        <v>101.65</v>
      </c>
      <c r="U124" s="196">
        <v>101.77</v>
      </c>
      <c r="V124" s="196">
        <v>100.93</v>
      </c>
      <c r="W124" s="196">
        <v>100.86</v>
      </c>
      <c r="X124" s="196">
        <v>101.27</v>
      </c>
      <c r="Y124" s="196">
        <v>100.68</v>
      </c>
      <c r="Z124" s="196">
        <v>100.99</v>
      </c>
      <c r="AA124" s="196">
        <v>100.89</v>
      </c>
      <c r="AB124" s="196">
        <v>101.04</v>
      </c>
      <c r="AC124" s="196">
        <v>100.34</v>
      </c>
      <c r="AD124" s="196">
        <v>100.32</v>
      </c>
      <c r="AE124" s="196">
        <v>100.04</v>
      </c>
      <c r="AF124" s="196">
        <v>100.33</v>
      </c>
      <c r="AG124" s="196">
        <v>100.25</v>
      </c>
      <c r="AH124" s="196">
        <v>99.89</v>
      </c>
      <c r="AI124" s="196">
        <v>100.15</v>
      </c>
      <c r="AJ124" s="196">
        <v>99.66</v>
      </c>
      <c r="AK124" s="196">
        <v>99.99</v>
      </c>
      <c r="AL124" s="196">
        <v>99.53</v>
      </c>
      <c r="AM124" s="196">
        <v>99.74</v>
      </c>
      <c r="AN124" s="196">
        <v>99.51</v>
      </c>
      <c r="AO124" s="196">
        <v>99.85</v>
      </c>
      <c r="AP124" s="196">
        <v>99.59</v>
      </c>
      <c r="AQ124" s="196">
        <v>99.63</v>
      </c>
    </row>
    <row r="125" spans="1:43" x14ac:dyDescent="0.45">
      <c r="A125" s="195" t="s">
        <v>574</v>
      </c>
      <c r="B125" s="195" t="s">
        <v>1026</v>
      </c>
      <c r="C125" s="196">
        <v>95.43</v>
      </c>
      <c r="D125" s="196">
        <v>96.5</v>
      </c>
      <c r="E125" s="196">
        <v>96.73</v>
      </c>
      <c r="F125" s="196">
        <v>97.37</v>
      </c>
      <c r="G125" s="196">
        <v>96.71</v>
      </c>
      <c r="H125" s="196">
        <v>97.6</v>
      </c>
      <c r="I125" s="196">
        <v>98.59</v>
      </c>
      <c r="J125" s="196">
        <v>100.1</v>
      </c>
      <c r="K125" s="196">
        <v>100.39</v>
      </c>
      <c r="L125" s="196">
        <v>101.14</v>
      </c>
      <c r="M125" s="196">
        <v>100.07</v>
      </c>
      <c r="N125" s="196">
        <v>98.88</v>
      </c>
      <c r="O125" s="196">
        <v>98.91</v>
      </c>
      <c r="P125" s="196">
        <v>98.46</v>
      </c>
      <c r="Q125" s="196">
        <v>98.52</v>
      </c>
      <c r="R125" s="196">
        <v>99.08</v>
      </c>
      <c r="S125" s="196">
        <v>99.17</v>
      </c>
      <c r="T125" s="196">
        <v>99.33</v>
      </c>
      <c r="U125" s="196">
        <v>99.51</v>
      </c>
      <c r="V125" s="196">
        <v>100.56</v>
      </c>
      <c r="W125" s="196">
        <v>98.95</v>
      </c>
      <c r="X125" s="196">
        <v>100.49</v>
      </c>
      <c r="Y125" s="196">
        <v>99.62</v>
      </c>
      <c r="Z125" s="196">
        <v>100.85</v>
      </c>
      <c r="AA125" s="196">
        <v>99.59</v>
      </c>
      <c r="AB125" s="196">
        <v>99.64</v>
      </c>
      <c r="AC125" s="196">
        <v>98.8</v>
      </c>
      <c r="AD125" s="196">
        <v>98.97</v>
      </c>
      <c r="AE125" s="196">
        <v>98.92</v>
      </c>
      <c r="AF125" s="196">
        <v>99.96</v>
      </c>
      <c r="AG125" s="196">
        <v>99.23</v>
      </c>
      <c r="AH125" s="196">
        <v>100.27</v>
      </c>
      <c r="AI125" s="196">
        <v>101.07</v>
      </c>
      <c r="AJ125" s="196">
        <v>101.26</v>
      </c>
      <c r="AK125" s="196">
        <v>100.93</v>
      </c>
      <c r="AL125" s="196">
        <v>98.99</v>
      </c>
      <c r="AM125" s="196">
        <v>100.73</v>
      </c>
      <c r="AN125" s="196">
        <v>99.64</v>
      </c>
      <c r="AO125" s="196">
        <v>100.09</v>
      </c>
      <c r="AP125" s="196">
        <v>101.12</v>
      </c>
      <c r="AQ125" s="196">
        <v>99.78</v>
      </c>
    </row>
    <row r="126" spans="1:43" x14ac:dyDescent="0.45">
      <c r="A126" s="195" t="s">
        <v>89</v>
      </c>
      <c r="B126" s="195" t="s">
        <v>1027</v>
      </c>
      <c r="C126" s="196">
        <v>98.56</v>
      </c>
      <c r="D126" s="196">
        <v>97.97</v>
      </c>
      <c r="E126" s="196">
        <v>98.01</v>
      </c>
      <c r="F126" s="196">
        <v>99.19</v>
      </c>
      <c r="G126" s="196">
        <v>99.21</v>
      </c>
      <c r="H126" s="196">
        <v>98.64</v>
      </c>
      <c r="I126" s="195">
        <v>99</v>
      </c>
      <c r="J126" s="196">
        <v>99.64</v>
      </c>
      <c r="K126" s="196">
        <v>100.18</v>
      </c>
      <c r="L126" s="196">
        <v>100.66</v>
      </c>
      <c r="M126" s="196">
        <v>99.46</v>
      </c>
      <c r="N126" s="196">
        <v>99.45</v>
      </c>
      <c r="O126" s="196">
        <v>100.01</v>
      </c>
      <c r="P126" s="196">
        <v>100.77</v>
      </c>
      <c r="Q126" s="196">
        <v>101.12</v>
      </c>
      <c r="R126" s="196">
        <v>100.07</v>
      </c>
      <c r="S126" s="196">
        <v>100.39</v>
      </c>
      <c r="T126" s="196">
        <v>100.62</v>
      </c>
      <c r="U126" s="196">
        <v>100.47</v>
      </c>
      <c r="V126" s="196">
        <v>99.53</v>
      </c>
      <c r="W126" s="196">
        <v>99.95</v>
      </c>
      <c r="X126" s="196">
        <v>100.86</v>
      </c>
      <c r="Y126" s="196">
        <v>100.63</v>
      </c>
      <c r="Z126" s="196">
        <v>101.05</v>
      </c>
      <c r="AA126" s="196">
        <v>100.5</v>
      </c>
      <c r="AB126" s="196">
        <v>100.77</v>
      </c>
      <c r="AC126" s="196">
        <v>100.55</v>
      </c>
      <c r="AD126" s="196">
        <v>100.36</v>
      </c>
      <c r="AE126" s="196">
        <v>100.47</v>
      </c>
      <c r="AF126" s="196">
        <v>100.88</v>
      </c>
      <c r="AG126" s="196">
        <v>100.72</v>
      </c>
      <c r="AH126" s="196">
        <v>100.25</v>
      </c>
      <c r="AI126" s="196">
        <v>100.28</v>
      </c>
      <c r="AJ126" s="195">
        <v>101</v>
      </c>
      <c r="AK126" s="196">
        <v>99.95</v>
      </c>
      <c r="AL126" s="196">
        <v>100.14</v>
      </c>
      <c r="AM126" s="196">
        <v>100.2</v>
      </c>
      <c r="AN126" s="196">
        <v>100.09</v>
      </c>
      <c r="AO126" s="196">
        <v>100.68</v>
      </c>
      <c r="AP126" s="196">
        <v>99.72</v>
      </c>
      <c r="AQ126" s="196">
        <v>100.37</v>
      </c>
    </row>
    <row r="127" spans="1:43" x14ac:dyDescent="0.45">
      <c r="A127" s="195" t="s">
        <v>90</v>
      </c>
      <c r="B127" s="195" t="s">
        <v>1028</v>
      </c>
      <c r="C127" s="196">
        <v>99.35</v>
      </c>
      <c r="D127" s="196">
        <v>98.77</v>
      </c>
      <c r="E127" s="196">
        <v>99.08</v>
      </c>
      <c r="F127" s="196">
        <v>99.12</v>
      </c>
      <c r="G127" s="196">
        <v>99.52</v>
      </c>
      <c r="H127" s="196">
        <v>99.26</v>
      </c>
      <c r="I127" s="196">
        <v>99.15</v>
      </c>
      <c r="J127" s="196">
        <v>99.73</v>
      </c>
      <c r="K127" s="196">
        <v>100.12</v>
      </c>
      <c r="L127" s="196">
        <v>100.66</v>
      </c>
      <c r="M127" s="196">
        <v>100.87</v>
      </c>
      <c r="N127" s="196">
        <v>100.88</v>
      </c>
      <c r="O127" s="196">
        <v>101.16</v>
      </c>
      <c r="P127" s="196">
        <v>101.11</v>
      </c>
      <c r="Q127" s="196">
        <v>100.45</v>
      </c>
      <c r="R127" s="196">
        <v>101.04</v>
      </c>
      <c r="S127" s="196">
        <v>100.52</v>
      </c>
      <c r="T127" s="196">
        <v>100.31</v>
      </c>
      <c r="U127" s="196">
        <v>100.63</v>
      </c>
      <c r="V127" s="196">
        <v>100.29</v>
      </c>
      <c r="W127" s="196">
        <v>99.87</v>
      </c>
      <c r="X127" s="196">
        <v>100.27</v>
      </c>
      <c r="Y127" s="196">
        <v>100.35</v>
      </c>
      <c r="Z127" s="196">
        <v>101.54</v>
      </c>
      <c r="AA127" s="196">
        <v>100.76</v>
      </c>
      <c r="AB127" s="196">
        <v>101.29</v>
      </c>
      <c r="AC127" s="196">
        <v>100.53</v>
      </c>
      <c r="AD127" s="196">
        <v>100.91</v>
      </c>
      <c r="AE127" s="196">
        <v>100.56</v>
      </c>
      <c r="AF127" s="196">
        <v>101.2</v>
      </c>
      <c r="AG127" s="196">
        <v>100.54</v>
      </c>
      <c r="AH127" s="196">
        <v>99.91</v>
      </c>
      <c r="AI127" s="196">
        <v>99.89</v>
      </c>
      <c r="AJ127" s="196">
        <v>101.11</v>
      </c>
      <c r="AK127" s="196">
        <v>99.84</v>
      </c>
      <c r="AL127" s="196">
        <v>100.36</v>
      </c>
      <c r="AM127" s="196">
        <v>100.52</v>
      </c>
      <c r="AN127" s="196">
        <v>99.43</v>
      </c>
      <c r="AO127" s="196">
        <v>100.09</v>
      </c>
      <c r="AP127" s="196">
        <v>100.29</v>
      </c>
      <c r="AQ127" s="196">
        <v>100.27</v>
      </c>
    </row>
    <row r="128" spans="1:43" x14ac:dyDescent="0.45">
      <c r="A128" s="195" t="s">
        <v>504</v>
      </c>
      <c r="B128" s="195" t="s">
        <v>1029</v>
      </c>
      <c r="C128" s="196">
        <v>99.86</v>
      </c>
      <c r="D128" s="196">
        <v>98.86</v>
      </c>
      <c r="E128" s="196">
        <v>100.38</v>
      </c>
      <c r="F128" s="196">
        <v>99.67</v>
      </c>
      <c r="G128" s="196">
        <v>99.5</v>
      </c>
      <c r="H128" s="196">
        <v>99.8</v>
      </c>
      <c r="I128" s="196">
        <v>100.04</v>
      </c>
      <c r="J128" s="196">
        <v>100.35</v>
      </c>
      <c r="K128" s="196">
        <v>100.49</v>
      </c>
      <c r="L128" s="196">
        <v>100.58</v>
      </c>
      <c r="M128" s="196">
        <v>100.34</v>
      </c>
      <c r="N128" s="196">
        <v>100.08</v>
      </c>
      <c r="O128" s="196">
        <v>99.85</v>
      </c>
      <c r="P128" s="196">
        <v>99.84</v>
      </c>
      <c r="Q128" s="196">
        <v>99.92</v>
      </c>
      <c r="R128" s="196">
        <v>100.8</v>
      </c>
      <c r="S128" s="196">
        <v>100.62</v>
      </c>
      <c r="T128" s="196">
        <v>100.47</v>
      </c>
      <c r="U128" s="196">
        <v>100.33</v>
      </c>
      <c r="V128" s="196">
        <v>100.69</v>
      </c>
      <c r="W128" s="196">
        <v>100.12</v>
      </c>
      <c r="X128" s="196">
        <v>100.87</v>
      </c>
      <c r="Y128" s="196">
        <v>100.64</v>
      </c>
      <c r="Z128" s="196">
        <v>101.2</v>
      </c>
      <c r="AA128" s="196">
        <v>100.95</v>
      </c>
      <c r="AB128" s="196">
        <v>101.89</v>
      </c>
      <c r="AC128" s="196">
        <v>102.26</v>
      </c>
      <c r="AD128" s="196">
        <v>101.76</v>
      </c>
      <c r="AE128" s="196">
        <v>100.88</v>
      </c>
      <c r="AF128" s="196">
        <v>100.97</v>
      </c>
      <c r="AG128" s="196">
        <v>100.8</v>
      </c>
      <c r="AH128" s="196">
        <v>100.94</v>
      </c>
      <c r="AI128" s="196">
        <v>100.3</v>
      </c>
      <c r="AJ128" s="196">
        <v>101.12</v>
      </c>
      <c r="AK128" s="196">
        <v>100.98</v>
      </c>
      <c r="AL128" s="196">
        <v>100.23</v>
      </c>
      <c r="AM128" s="196">
        <v>100.83</v>
      </c>
      <c r="AN128" s="196">
        <v>99.74</v>
      </c>
      <c r="AO128" s="196">
        <v>99.62</v>
      </c>
      <c r="AP128" s="196">
        <v>99.82</v>
      </c>
      <c r="AQ128" s="196">
        <v>99.63</v>
      </c>
    </row>
    <row r="129" spans="1:43" x14ac:dyDescent="0.45">
      <c r="A129" s="195" t="s">
        <v>575</v>
      </c>
      <c r="B129" s="195" t="s">
        <v>1030</v>
      </c>
      <c r="C129" s="196">
        <v>99.57</v>
      </c>
      <c r="D129" s="196">
        <v>99.07</v>
      </c>
      <c r="E129" s="196">
        <v>99.98</v>
      </c>
      <c r="F129" s="196">
        <v>98.8</v>
      </c>
      <c r="G129" s="196">
        <v>100.08</v>
      </c>
      <c r="H129" s="196">
        <v>99.48</v>
      </c>
      <c r="I129" s="196">
        <v>99.66</v>
      </c>
      <c r="J129" s="196">
        <v>99.5</v>
      </c>
      <c r="K129" s="196">
        <v>99.07</v>
      </c>
      <c r="L129" s="196">
        <v>100.14</v>
      </c>
      <c r="M129" s="196">
        <v>100.02</v>
      </c>
      <c r="N129" s="196">
        <v>100.8</v>
      </c>
      <c r="O129" s="196">
        <v>100.27</v>
      </c>
      <c r="P129" s="196">
        <v>100.33</v>
      </c>
      <c r="Q129" s="196">
        <v>100.31</v>
      </c>
      <c r="R129" s="196">
        <v>99.36</v>
      </c>
      <c r="S129" s="196">
        <v>100.14</v>
      </c>
      <c r="T129" s="196">
        <v>100.38</v>
      </c>
      <c r="U129" s="196">
        <v>100.42</v>
      </c>
      <c r="V129" s="196">
        <v>100.18</v>
      </c>
      <c r="W129" s="196">
        <v>100.24</v>
      </c>
      <c r="X129" s="196">
        <v>100.4</v>
      </c>
      <c r="Y129" s="196">
        <v>100.19</v>
      </c>
      <c r="Z129" s="196">
        <v>100.62</v>
      </c>
      <c r="AA129" s="196">
        <v>100.02</v>
      </c>
      <c r="AB129" s="196">
        <v>100.21</v>
      </c>
      <c r="AC129" s="196">
        <v>100.71</v>
      </c>
      <c r="AD129" s="196">
        <v>100.68</v>
      </c>
      <c r="AE129" s="196">
        <v>99.73</v>
      </c>
      <c r="AF129" s="196">
        <v>100.28</v>
      </c>
      <c r="AG129" s="196">
        <v>100.07</v>
      </c>
      <c r="AH129" s="196">
        <v>99.7</v>
      </c>
      <c r="AI129" s="196">
        <v>100.14</v>
      </c>
      <c r="AJ129" s="196">
        <v>100.1</v>
      </c>
      <c r="AK129" s="196">
        <v>100.02</v>
      </c>
      <c r="AL129" s="196">
        <v>100.61</v>
      </c>
      <c r="AM129" s="196">
        <v>100.34</v>
      </c>
      <c r="AN129" s="196">
        <v>100.25</v>
      </c>
      <c r="AO129" s="195">
        <v>100</v>
      </c>
      <c r="AP129" s="196">
        <v>100.59</v>
      </c>
      <c r="AQ129" s="196">
        <v>100.34</v>
      </c>
    </row>
    <row r="130" spans="1:43" x14ac:dyDescent="0.45">
      <c r="A130" s="195" t="s">
        <v>91</v>
      </c>
      <c r="B130" s="195" t="s">
        <v>1031</v>
      </c>
      <c r="C130" s="196">
        <v>99.62</v>
      </c>
      <c r="D130" s="196">
        <v>98.98</v>
      </c>
      <c r="E130" s="196">
        <v>100.19</v>
      </c>
      <c r="F130" s="196">
        <v>98.68</v>
      </c>
      <c r="G130" s="196">
        <v>100.31</v>
      </c>
      <c r="H130" s="196">
        <v>99.19</v>
      </c>
      <c r="I130" s="196">
        <v>99.24</v>
      </c>
      <c r="J130" s="196">
        <v>99.68</v>
      </c>
      <c r="K130" s="196">
        <v>98.92</v>
      </c>
      <c r="L130" s="196">
        <v>99.67</v>
      </c>
      <c r="M130" s="196">
        <v>99.83</v>
      </c>
      <c r="N130" s="196">
        <v>101.47</v>
      </c>
      <c r="O130" s="196">
        <v>100.43</v>
      </c>
      <c r="P130" s="196">
        <v>99.86</v>
      </c>
      <c r="Q130" s="196">
        <v>100.85</v>
      </c>
      <c r="R130" s="196">
        <v>99.22</v>
      </c>
      <c r="S130" s="196">
        <v>100.08</v>
      </c>
      <c r="T130" s="196">
        <v>100.15</v>
      </c>
      <c r="U130" s="196">
        <v>100.9</v>
      </c>
      <c r="V130" s="196">
        <v>100.37</v>
      </c>
      <c r="W130" s="196">
        <v>100.08</v>
      </c>
      <c r="X130" s="196">
        <v>100.31</v>
      </c>
      <c r="Y130" s="196">
        <v>99.84</v>
      </c>
      <c r="Z130" s="196">
        <v>100.97</v>
      </c>
      <c r="AA130" s="196">
        <v>100.43</v>
      </c>
      <c r="AB130" s="196">
        <v>100.46</v>
      </c>
      <c r="AC130" s="196">
        <v>100.55</v>
      </c>
      <c r="AD130" s="196">
        <v>100.91</v>
      </c>
      <c r="AE130" s="196">
        <v>99.23</v>
      </c>
      <c r="AF130" s="196">
        <v>100.59</v>
      </c>
      <c r="AG130" s="196">
        <v>100.24</v>
      </c>
      <c r="AH130" s="196">
        <v>99.7</v>
      </c>
      <c r="AI130" s="196">
        <v>99.86</v>
      </c>
      <c r="AJ130" s="196">
        <v>100.37</v>
      </c>
      <c r="AK130" s="196">
        <v>100.09</v>
      </c>
      <c r="AL130" s="196">
        <v>100.21</v>
      </c>
      <c r="AM130" s="196">
        <v>100.74</v>
      </c>
      <c r="AN130" s="196">
        <v>100.22</v>
      </c>
      <c r="AO130" s="196">
        <v>99.72</v>
      </c>
      <c r="AP130" s="196">
        <v>100.68</v>
      </c>
      <c r="AQ130" s="196">
        <v>100.45</v>
      </c>
    </row>
    <row r="131" spans="1:43" ht="41.65" x14ac:dyDescent="0.45">
      <c r="A131" s="195" t="s">
        <v>92</v>
      </c>
      <c r="B131" s="195" t="s">
        <v>1032</v>
      </c>
      <c r="C131" s="196">
        <v>99.55</v>
      </c>
      <c r="D131" s="196">
        <v>99.11</v>
      </c>
      <c r="E131" s="196">
        <v>99.9</v>
      </c>
      <c r="F131" s="196">
        <v>98.85</v>
      </c>
      <c r="G131" s="196">
        <v>99.99</v>
      </c>
      <c r="H131" s="196">
        <v>99.59</v>
      </c>
      <c r="I131" s="196">
        <v>99.81</v>
      </c>
      <c r="J131" s="196">
        <v>99.43</v>
      </c>
      <c r="K131" s="196">
        <v>99.13</v>
      </c>
      <c r="L131" s="196">
        <v>100.31</v>
      </c>
      <c r="M131" s="196">
        <v>100.09</v>
      </c>
      <c r="N131" s="196">
        <v>100.55</v>
      </c>
      <c r="O131" s="196">
        <v>100.21</v>
      </c>
      <c r="P131" s="196">
        <v>100.53</v>
      </c>
      <c r="Q131" s="196">
        <v>100.09</v>
      </c>
      <c r="R131" s="196">
        <v>99.42</v>
      </c>
      <c r="S131" s="196">
        <v>100.16</v>
      </c>
      <c r="T131" s="196">
        <v>100.47</v>
      </c>
      <c r="U131" s="196">
        <v>100.23</v>
      </c>
      <c r="V131" s="196">
        <v>100.1</v>
      </c>
      <c r="W131" s="196">
        <v>100.3</v>
      </c>
      <c r="X131" s="196">
        <v>100.44</v>
      </c>
      <c r="Y131" s="196">
        <v>100.33</v>
      </c>
      <c r="Z131" s="196">
        <v>100.48</v>
      </c>
      <c r="AA131" s="196">
        <v>99.86</v>
      </c>
      <c r="AB131" s="196">
        <v>100.12</v>
      </c>
      <c r="AC131" s="196">
        <v>100.77</v>
      </c>
      <c r="AD131" s="196">
        <v>100.59</v>
      </c>
      <c r="AE131" s="196">
        <v>99.92</v>
      </c>
      <c r="AF131" s="196">
        <v>100.16</v>
      </c>
      <c r="AG131" s="196">
        <v>100.01</v>
      </c>
      <c r="AH131" s="196">
        <v>99.7</v>
      </c>
      <c r="AI131" s="196">
        <v>100.24</v>
      </c>
      <c r="AJ131" s="195">
        <v>100</v>
      </c>
      <c r="AK131" s="195">
        <v>100</v>
      </c>
      <c r="AL131" s="196">
        <v>100.76</v>
      </c>
      <c r="AM131" s="196">
        <v>100.2</v>
      </c>
      <c r="AN131" s="196">
        <v>100.26</v>
      </c>
      <c r="AO131" s="196">
        <v>100.1</v>
      </c>
      <c r="AP131" s="196">
        <v>100.56</v>
      </c>
      <c r="AQ131" s="196">
        <v>100.3</v>
      </c>
    </row>
    <row r="132" spans="1:43" ht="27.75" x14ac:dyDescent="0.45">
      <c r="A132" s="195" t="s">
        <v>505</v>
      </c>
      <c r="B132" s="195" t="s">
        <v>1033</v>
      </c>
      <c r="C132" s="196">
        <v>100.27</v>
      </c>
      <c r="D132" s="196">
        <v>100.03</v>
      </c>
      <c r="E132" s="196">
        <v>99.85</v>
      </c>
      <c r="F132" s="196">
        <v>100.02</v>
      </c>
      <c r="G132" s="196">
        <v>99.9</v>
      </c>
      <c r="H132" s="196">
        <v>100.08</v>
      </c>
      <c r="I132" s="196">
        <v>99.78</v>
      </c>
      <c r="J132" s="196">
        <v>100.46</v>
      </c>
      <c r="K132" s="196">
        <v>100.21</v>
      </c>
      <c r="L132" s="196">
        <v>100.85</v>
      </c>
      <c r="M132" s="196">
        <v>100.7</v>
      </c>
      <c r="N132" s="196">
        <v>100.57</v>
      </c>
      <c r="O132" s="196">
        <v>100.93</v>
      </c>
      <c r="P132" s="196">
        <v>100.32</v>
      </c>
      <c r="Q132" s="196">
        <v>100.44</v>
      </c>
      <c r="R132" s="196">
        <v>100.65</v>
      </c>
      <c r="S132" s="196">
        <v>100.27</v>
      </c>
      <c r="T132" s="196">
        <v>100.11</v>
      </c>
      <c r="U132" s="196">
        <v>100.2</v>
      </c>
      <c r="V132" s="196">
        <v>100.32</v>
      </c>
      <c r="W132" s="196">
        <v>100.54</v>
      </c>
      <c r="X132" s="196">
        <v>100.48</v>
      </c>
      <c r="Y132" s="196">
        <v>100.9</v>
      </c>
      <c r="Z132" s="196">
        <v>100.96</v>
      </c>
      <c r="AA132" s="196">
        <v>100.6</v>
      </c>
      <c r="AB132" s="196">
        <v>101.1</v>
      </c>
      <c r="AC132" s="196">
        <v>100.97</v>
      </c>
      <c r="AD132" s="196">
        <v>100.78</v>
      </c>
      <c r="AE132" s="196">
        <v>100.55</v>
      </c>
      <c r="AF132" s="196">
        <v>100.27</v>
      </c>
      <c r="AG132" s="196">
        <v>100.47</v>
      </c>
      <c r="AH132" s="196">
        <v>100.41</v>
      </c>
      <c r="AI132" s="196">
        <v>100.17</v>
      </c>
      <c r="AJ132" s="196">
        <v>100.65</v>
      </c>
      <c r="AK132" s="196">
        <v>100.2</v>
      </c>
      <c r="AL132" s="196">
        <v>100.49</v>
      </c>
      <c r="AM132" s="196">
        <v>101.01</v>
      </c>
      <c r="AN132" s="196">
        <v>100.04</v>
      </c>
      <c r="AO132" s="196">
        <v>100.5</v>
      </c>
      <c r="AP132" s="196">
        <v>100.5</v>
      </c>
      <c r="AQ132" s="196">
        <v>100.21</v>
      </c>
    </row>
    <row r="133" spans="1:43" x14ac:dyDescent="0.45">
      <c r="A133" s="195" t="s">
        <v>576</v>
      </c>
      <c r="B133" s="195" t="s">
        <v>1034</v>
      </c>
      <c r="C133" s="196">
        <v>106.29</v>
      </c>
      <c r="D133" s="196">
        <v>104.38</v>
      </c>
      <c r="E133" s="196">
        <v>95.39</v>
      </c>
      <c r="F133" s="196">
        <v>97.74</v>
      </c>
      <c r="G133" s="196">
        <v>109.46</v>
      </c>
      <c r="H133" s="196">
        <v>121.51</v>
      </c>
      <c r="I133" s="196">
        <v>100.67</v>
      </c>
      <c r="J133" s="196">
        <v>76.849999999999994</v>
      </c>
      <c r="K133" s="196">
        <v>86.08</v>
      </c>
      <c r="L133" s="196">
        <v>91.05</v>
      </c>
      <c r="M133" s="196">
        <v>99.28</v>
      </c>
      <c r="N133" s="196">
        <v>101.65</v>
      </c>
      <c r="O133" s="196">
        <v>107.98</v>
      </c>
      <c r="P133" s="196">
        <v>101.62</v>
      </c>
      <c r="Q133" s="196">
        <v>99.67</v>
      </c>
      <c r="R133" s="195">
        <v>102</v>
      </c>
      <c r="S133" s="196">
        <v>125.73</v>
      </c>
      <c r="T133" s="196">
        <v>133.66</v>
      </c>
      <c r="U133" s="196">
        <v>102.41</v>
      </c>
      <c r="V133" s="196">
        <v>90.83</v>
      </c>
      <c r="W133" s="196">
        <v>84.24</v>
      </c>
      <c r="X133" s="196">
        <v>104.93</v>
      </c>
      <c r="Y133" s="196">
        <v>117.62</v>
      </c>
      <c r="Z133" s="196">
        <v>105.82</v>
      </c>
      <c r="AA133" s="196">
        <v>103.46</v>
      </c>
      <c r="AB133" s="196">
        <v>106.98</v>
      </c>
      <c r="AC133" s="196">
        <v>117.22</v>
      </c>
      <c r="AD133" s="196">
        <v>113.97</v>
      </c>
      <c r="AE133" s="196">
        <v>107.83</v>
      </c>
      <c r="AF133" s="196">
        <v>95.96</v>
      </c>
      <c r="AG133" s="196">
        <v>78.92</v>
      </c>
      <c r="AH133" s="196">
        <v>69.97</v>
      </c>
      <c r="AI133" s="196">
        <v>84.83</v>
      </c>
      <c r="AJ133" s="196">
        <v>102.49</v>
      </c>
      <c r="AK133" s="196">
        <v>102.79</v>
      </c>
      <c r="AL133" s="196">
        <v>103.9</v>
      </c>
      <c r="AM133" s="196">
        <v>109.41</v>
      </c>
      <c r="AN133" s="196">
        <v>105.01</v>
      </c>
      <c r="AO133" s="196">
        <v>105.36</v>
      </c>
      <c r="AP133" s="196">
        <v>101.01</v>
      </c>
      <c r="AQ133" s="196">
        <v>101.12</v>
      </c>
    </row>
    <row r="134" spans="1:43" x14ac:dyDescent="0.45">
      <c r="A134" s="195" t="s">
        <v>577</v>
      </c>
      <c r="B134" s="195" t="s">
        <v>1035</v>
      </c>
      <c r="C134" s="196">
        <v>120.23</v>
      </c>
      <c r="D134" s="196">
        <v>109.16</v>
      </c>
      <c r="E134" s="196">
        <v>98.3</v>
      </c>
      <c r="F134" s="196">
        <v>101.13</v>
      </c>
      <c r="G134" s="196">
        <v>90.04</v>
      </c>
      <c r="H134" s="196">
        <v>91.13</v>
      </c>
      <c r="I134" s="196">
        <v>96.27</v>
      </c>
      <c r="J134" s="196">
        <v>86.97</v>
      </c>
      <c r="K134" s="196">
        <v>101.85</v>
      </c>
      <c r="L134" s="196">
        <v>106.95</v>
      </c>
      <c r="M134" s="196">
        <v>114.18</v>
      </c>
      <c r="N134" s="196">
        <v>112.88</v>
      </c>
      <c r="O134" s="196">
        <v>111.8</v>
      </c>
      <c r="P134" s="196">
        <v>105.55</v>
      </c>
      <c r="Q134" s="196">
        <v>95.01</v>
      </c>
      <c r="R134" s="196">
        <v>96.92</v>
      </c>
      <c r="S134" s="196">
        <v>90.55</v>
      </c>
      <c r="T134" s="196">
        <v>94.26</v>
      </c>
      <c r="U134" s="196">
        <v>98.44</v>
      </c>
      <c r="V134" s="196">
        <v>97.33</v>
      </c>
      <c r="W134" s="196">
        <v>96.59</v>
      </c>
      <c r="X134" s="196">
        <v>101.75</v>
      </c>
      <c r="Y134" s="196">
        <v>119.74</v>
      </c>
      <c r="Z134" s="196">
        <v>117.94</v>
      </c>
      <c r="AA134" s="196">
        <v>102.97</v>
      </c>
      <c r="AB134" s="196">
        <v>101.98</v>
      </c>
      <c r="AC134" s="196">
        <v>95.48</v>
      </c>
      <c r="AD134" s="196">
        <v>99.84</v>
      </c>
      <c r="AE134" s="196">
        <v>91.61</v>
      </c>
      <c r="AF134" s="196">
        <v>94.82</v>
      </c>
      <c r="AG134" s="196">
        <v>89.2</v>
      </c>
      <c r="AH134" s="196">
        <v>88.62</v>
      </c>
      <c r="AI134" s="196">
        <v>100.62</v>
      </c>
      <c r="AJ134" s="196">
        <v>109.15</v>
      </c>
      <c r="AK134" s="196">
        <v>109.18</v>
      </c>
      <c r="AL134" s="196">
        <v>103.48</v>
      </c>
      <c r="AM134" s="196">
        <v>115.17</v>
      </c>
      <c r="AN134" s="196">
        <v>105.19</v>
      </c>
      <c r="AO134" s="196">
        <v>97.5</v>
      </c>
      <c r="AP134" s="196">
        <v>94.05</v>
      </c>
      <c r="AQ134" s="196">
        <v>86.29</v>
      </c>
    </row>
    <row r="135" spans="1:43" ht="27.75" x14ac:dyDescent="0.45">
      <c r="A135" s="195" t="s">
        <v>578</v>
      </c>
      <c r="B135" s="195" t="s">
        <v>1036</v>
      </c>
      <c r="C135" s="196">
        <v>107.49</v>
      </c>
      <c r="D135" s="196">
        <v>99.5</v>
      </c>
      <c r="E135" s="196">
        <v>98.1</v>
      </c>
      <c r="F135" s="196">
        <v>122.5</v>
      </c>
      <c r="G135" s="196">
        <v>186.56</v>
      </c>
      <c r="H135" s="196">
        <v>89.19</v>
      </c>
      <c r="I135" s="196">
        <v>112.54</v>
      </c>
      <c r="J135" s="196">
        <v>70.349999999999994</v>
      </c>
      <c r="K135" s="196">
        <v>77.3</v>
      </c>
      <c r="L135" s="196">
        <v>92.26</v>
      </c>
      <c r="M135" s="196">
        <v>102.22</v>
      </c>
      <c r="N135" s="196">
        <v>104.82</v>
      </c>
      <c r="O135" s="196">
        <v>115.22</v>
      </c>
      <c r="P135" s="196">
        <v>110.41</v>
      </c>
      <c r="Q135" s="196">
        <v>103.94</v>
      </c>
      <c r="R135" s="196">
        <v>101.08</v>
      </c>
      <c r="S135" s="196">
        <v>111.02</v>
      </c>
      <c r="T135" s="196">
        <v>89.94</v>
      </c>
      <c r="U135" s="196">
        <v>112.24</v>
      </c>
      <c r="V135" s="196">
        <v>102.45</v>
      </c>
      <c r="W135" s="196">
        <v>76.150000000000006</v>
      </c>
      <c r="X135" s="196">
        <v>96.62</v>
      </c>
      <c r="Y135" s="196">
        <v>116.09</v>
      </c>
      <c r="Z135" s="196">
        <v>110.39</v>
      </c>
      <c r="AA135" s="196">
        <v>103.58</v>
      </c>
      <c r="AB135" s="196">
        <v>104.58</v>
      </c>
      <c r="AC135" s="196">
        <v>108.19</v>
      </c>
      <c r="AD135" s="196">
        <v>120.23</v>
      </c>
      <c r="AE135" s="196">
        <v>111.95</v>
      </c>
      <c r="AF135" s="196">
        <v>82.81</v>
      </c>
      <c r="AG135" s="196">
        <v>78.5</v>
      </c>
      <c r="AH135" s="196">
        <v>74.63</v>
      </c>
      <c r="AI135" s="196">
        <v>87.2</v>
      </c>
      <c r="AJ135" s="196">
        <v>102.61</v>
      </c>
      <c r="AK135" s="196">
        <v>104.47</v>
      </c>
      <c r="AL135" s="196">
        <v>101.17</v>
      </c>
      <c r="AM135" s="196">
        <v>107.21</v>
      </c>
      <c r="AN135" s="196">
        <v>103.82</v>
      </c>
      <c r="AO135" s="196">
        <v>106.31</v>
      </c>
      <c r="AP135" s="196">
        <v>104.55</v>
      </c>
      <c r="AQ135" s="196">
        <v>110.63</v>
      </c>
    </row>
    <row r="136" spans="1:43" x14ac:dyDescent="0.45">
      <c r="A136" s="195" t="s">
        <v>579</v>
      </c>
      <c r="B136" s="195" t="s">
        <v>1037</v>
      </c>
      <c r="C136" s="196">
        <v>103.5</v>
      </c>
      <c r="D136" s="196">
        <v>103.74</v>
      </c>
      <c r="E136" s="196">
        <v>105.21</v>
      </c>
      <c r="F136" s="196">
        <v>102.04</v>
      </c>
      <c r="G136" s="196">
        <v>96.97</v>
      </c>
      <c r="H136" s="196">
        <v>95.57</v>
      </c>
      <c r="I136" s="196">
        <v>99.16</v>
      </c>
      <c r="J136" s="196">
        <v>102.68</v>
      </c>
      <c r="K136" s="196">
        <v>100.52</v>
      </c>
      <c r="L136" s="196">
        <v>99.67</v>
      </c>
      <c r="M136" s="196">
        <v>102.94</v>
      </c>
      <c r="N136" s="196">
        <v>102.54</v>
      </c>
      <c r="O136" s="196">
        <v>102.96</v>
      </c>
      <c r="P136" s="196">
        <v>100.43</v>
      </c>
      <c r="Q136" s="196">
        <v>102.47</v>
      </c>
      <c r="R136" s="196">
        <v>99.18</v>
      </c>
      <c r="S136" s="196">
        <v>99.37</v>
      </c>
      <c r="T136" s="196">
        <v>98.96</v>
      </c>
      <c r="U136" s="196">
        <v>101.43</v>
      </c>
      <c r="V136" s="196">
        <v>101.19</v>
      </c>
      <c r="W136" s="196">
        <v>99.5</v>
      </c>
      <c r="X136" s="196">
        <v>102.55</v>
      </c>
      <c r="Y136" s="196">
        <v>104.06</v>
      </c>
      <c r="Z136" s="196">
        <v>105.74</v>
      </c>
      <c r="AA136" s="196">
        <v>102.6</v>
      </c>
      <c r="AB136" s="196">
        <v>100.47</v>
      </c>
      <c r="AC136" s="196">
        <v>100.73</v>
      </c>
      <c r="AD136" s="196">
        <v>98.93</v>
      </c>
      <c r="AE136" s="196">
        <v>98.89</v>
      </c>
      <c r="AF136" s="196">
        <v>97.11</v>
      </c>
      <c r="AG136" s="196">
        <v>98.82</v>
      </c>
      <c r="AH136" s="196">
        <v>100.83</v>
      </c>
      <c r="AI136" s="196">
        <v>99.44</v>
      </c>
      <c r="AJ136" s="196">
        <v>101.83</v>
      </c>
      <c r="AK136" s="196">
        <v>100.05</v>
      </c>
      <c r="AL136" s="196">
        <v>102.06</v>
      </c>
      <c r="AM136" s="196">
        <v>103.09</v>
      </c>
      <c r="AN136" s="196">
        <v>101.13</v>
      </c>
      <c r="AO136" s="196">
        <v>100.45</v>
      </c>
      <c r="AP136" s="196">
        <v>99.72</v>
      </c>
      <c r="AQ136" s="196">
        <v>97.97</v>
      </c>
    </row>
    <row r="137" spans="1:43" x14ac:dyDescent="0.45">
      <c r="A137" s="195" t="s">
        <v>580</v>
      </c>
      <c r="B137" s="195" t="s">
        <v>1038</v>
      </c>
      <c r="C137" s="196">
        <v>125.71</v>
      </c>
      <c r="D137" s="196">
        <v>134.24</v>
      </c>
      <c r="E137" s="196">
        <v>102.71</v>
      </c>
      <c r="F137" s="196">
        <v>122.64</v>
      </c>
      <c r="G137" s="196">
        <v>109.27</v>
      </c>
      <c r="H137" s="196">
        <v>86.46</v>
      </c>
      <c r="I137" s="196">
        <v>82.57</v>
      </c>
      <c r="J137" s="196">
        <v>72.95</v>
      </c>
      <c r="K137" s="196">
        <v>86.45</v>
      </c>
      <c r="L137" s="196">
        <v>98.96</v>
      </c>
      <c r="M137" s="196">
        <v>102.46</v>
      </c>
      <c r="N137" s="196">
        <v>103.03</v>
      </c>
      <c r="O137" s="196">
        <v>107.04</v>
      </c>
      <c r="P137" s="195">
        <v>104</v>
      </c>
      <c r="Q137" s="196">
        <v>100.91</v>
      </c>
      <c r="R137" s="196">
        <v>97.01</v>
      </c>
      <c r="S137" s="196">
        <v>118.26</v>
      </c>
      <c r="T137" s="196">
        <v>104.07</v>
      </c>
      <c r="U137" s="196">
        <v>96.45</v>
      </c>
      <c r="V137" s="196">
        <v>96.14</v>
      </c>
      <c r="W137" s="196">
        <v>90.39</v>
      </c>
      <c r="X137" s="196">
        <v>104.39</v>
      </c>
      <c r="Y137" s="196">
        <v>119.03</v>
      </c>
      <c r="Z137" s="196">
        <v>106.11</v>
      </c>
      <c r="AA137" s="196">
        <v>104.37</v>
      </c>
      <c r="AB137" s="196">
        <v>101.07</v>
      </c>
      <c r="AC137" s="196">
        <v>101.67</v>
      </c>
      <c r="AD137" s="196">
        <v>116.13</v>
      </c>
      <c r="AE137" s="196">
        <v>114.19</v>
      </c>
      <c r="AF137" s="196">
        <v>93.29</v>
      </c>
      <c r="AG137" s="196">
        <v>89.6</v>
      </c>
      <c r="AH137" s="196">
        <v>77.66</v>
      </c>
      <c r="AI137" s="196">
        <v>85.21</v>
      </c>
      <c r="AJ137" s="196">
        <v>98.96</v>
      </c>
      <c r="AK137" s="196">
        <v>102.67</v>
      </c>
      <c r="AL137" s="196">
        <v>103.92</v>
      </c>
      <c r="AM137" s="196">
        <v>105.28</v>
      </c>
      <c r="AN137" s="196">
        <v>100.79</v>
      </c>
      <c r="AO137" s="196">
        <v>102.64</v>
      </c>
      <c r="AP137" s="196">
        <v>98.52</v>
      </c>
      <c r="AQ137" s="196">
        <v>106.82</v>
      </c>
    </row>
    <row r="138" spans="1:43" x14ac:dyDescent="0.45">
      <c r="A138" s="195" t="s">
        <v>581</v>
      </c>
      <c r="B138" s="195" t="s">
        <v>1039</v>
      </c>
      <c r="C138" s="196">
        <v>110.9</v>
      </c>
      <c r="D138" s="196">
        <v>104.51</v>
      </c>
      <c r="E138" s="196">
        <v>99.4</v>
      </c>
      <c r="F138" s="196">
        <v>99.09</v>
      </c>
      <c r="G138" s="196">
        <v>107.52</v>
      </c>
      <c r="H138" s="196">
        <v>113.1</v>
      </c>
      <c r="I138" s="196">
        <v>98.31</v>
      </c>
      <c r="J138" s="196">
        <v>86.16</v>
      </c>
      <c r="K138" s="196">
        <v>93.42</v>
      </c>
      <c r="L138" s="196">
        <v>97.65</v>
      </c>
      <c r="M138" s="196">
        <v>101.21</v>
      </c>
      <c r="N138" s="196">
        <v>103.44</v>
      </c>
      <c r="O138" s="196">
        <v>108.75</v>
      </c>
      <c r="P138" s="196">
        <v>107.32</v>
      </c>
      <c r="Q138" s="196">
        <v>107.63</v>
      </c>
      <c r="R138" s="196">
        <v>121.85</v>
      </c>
      <c r="S138" s="196">
        <v>121.83</v>
      </c>
      <c r="T138" s="196">
        <v>104.3</v>
      </c>
      <c r="U138" s="196">
        <v>80.900000000000006</v>
      </c>
      <c r="V138" s="196">
        <v>86.5</v>
      </c>
      <c r="W138" s="196">
        <v>85.83</v>
      </c>
      <c r="X138" s="196">
        <v>99.72</v>
      </c>
      <c r="Y138" s="196">
        <v>110.35</v>
      </c>
      <c r="Z138" s="196">
        <v>102.76</v>
      </c>
      <c r="AA138" s="196">
        <v>103.63</v>
      </c>
      <c r="AB138" s="196">
        <v>100.1</v>
      </c>
      <c r="AC138" s="196">
        <v>109.93</v>
      </c>
      <c r="AD138" s="196">
        <v>116.86</v>
      </c>
      <c r="AE138" s="196">
        <v>119.32</v>
      </c>
      <c r="AF138" s="196">
        <v>107.89</v>
      </c>
      <c r="AG138" s="196">
        <v>73.94</v>
      </c>
      <c r="AH138" s="196">
        <v>73.55</v>
      </c>
      <c r="AI138" s="196">
        <v>87.74</v>
      </c>
      <c r="AJ138" s="196">
        <v>99.55</v>
      </c>
      <c r="AK138" s="196">
        <v>103.46</v>
      </c>
      <c r="AL138" s="196">
        <v>99.58</v>
      </c>
      <c r="AM138" s="196">
        <v>106.28</v>
      </c>
      <c r="AN138" s="196">
        <v>102.82</v>
      </c>
      <c r="AO138" s="196">
        <v>103.78</v>
      </c>
      <c r="AP138" s="196">
        <v>103.31</v>
      </c>
      <c r="AQ138" s="196">
        <v>105.53</v>
      </c>
    </row>
    <row r="139" spans="1:43" x14ac:dyDescent="0.45">
      <c r="A139" s="195" t="s">
        <v>582</v>
      </c>
      <c r="B139" s="195" t="s">
        <v>1040</v>
      </c>
      <c r="C139" s="196">
        <v>116.34</v>
      </c>
      <c r="D139" s="196">
        <v>106.82</v>
      </c>
      <c r="E139" s="196">
        <v>101.04</v>
      </c>
      <c r="F139" s="196">
        <v>102.7</v>
      </c>
      <c r="G139" s="196">
        <v>121.41</v>
      </c>
      <c r="H139" s="196">
        <v>122.22</v>
      </c>
      <c r="I139" s="196">
        <v>95.33</v>
      </c>
      <c r="J139" s="196">
        <v>79.63</v>
      </c>
      <c r="K139" s="196">
        <v>82.35</v>
      </c>
      <c r="L139" s="196">
        <v>93.38</v>
      </c>
      <c r="M139" s="196">
        <v>98.51</v>
      </c>
      <c r="N139" s="196">
        <v>102.75</v>
      </c>
      <c r="O139" s="196">
        <v>109.06</v>
      </c>
      <c r="P139" s="196">
        <v>105.26</v>
      </c>
      <c r="Q139" s="196">
        <v>104.4</v>
      </c>
      <c r="R139" s="196">
        <v>107.35</v>
      </c>
      <c r="S139" s="196">
        <v>121.44</v>
      </c>
      <c r="T139" s="196">
        <v>106.26</v>
      </c>
      <c r="U139" s="196">
        <v>93.36</v>
      </c>
      <c r="V139" s="196">
        <v>87.74</v>
      </c>
      <c r="W139" s="196">
        <v>83.04</v>
      </c>
      <c r="X139" s="196">
        <v>93.52</v>
      </c>
      <c r="Y139" s="196">
        <v>105.7</v>
      </c>
      <c r="Z139" s="196">
        <v>102.89</v>
      </c>
      <c r="AA139" s="196">
        <v>101.45</v>
      </c>
      <c r="AB139" s="196">
        <v>100.44</v>
      </c>
      <c r="AC139" s="196">
        <v>104.66</v>
      </c>
      <c r="AD139" s="196">
        <v>109.65</v>
      </c>
      <c r="AE139" s="196">
        <v>118.07</v>
      </c>
      <c r="AF139" s="196">
        <v>115.41</v>
      </c>
      <c r="AG139" s="196">
        <v>92.35</v>
      </c>
      <c r="AH139" s="196">
        <v>74.72</v>
      </c>
      <c r="AI139" s="196">
        <v>83.4</v>
      </c>
      <c r="AJ139" s="196">
        <v>98.02</v>
      </c>
      <c r="AK139" s="196">
        <v>100.26</v>
      </c>
      <c r="AL139" s="196">
        <v>101.07</v>
      </c>
      <c r="AM139" s="196">
        <v>107.85</v>
      </c>
      <c r="AN139" s="196">
        <v>108.19</v>
      </c>
      <c r="AO139" s="196">
        <v>112.93</v>
      </c>
      <c r="AP139" s="196">
        <v>103.33</v>
      </c>
      <c r="AQ139" s="196">
        <v>103.27</v>
      </c>
    </row>
    <row r="140" spans="1:43" x14ac:dyDescent="0.45">
      <c r="A140" s="195" t="s">
        <v>583</v>
      </c>
      <c r="B140" s="195" t="s">
        <v>1041</v>
      </c>
      <c r="C140" s="196">
        <v>108.85</v>
      </c>
      <c r="D140" s="196">
        <v>99.97</v>
      </c>
      <c r="E140" s="196">
        <v>99.56</v>
      </c>
      <c r="F140" s="196">
        <v>98.48</v>
      </c>
      <c r="G140" s="196">
        <v>106.7</v>
      </c>
      <c r="H140" s="196">
        <v>97.91</v>
      </c>
      <c r="I140" s="196">
        <v>101.58</v>
      </c>
      <c r="J140" s="196">
        <v>100.48</v>
      </c>
      <c r="K140" s="196">
        <v>103.72</v>
      </c>
      <c r="L140" s="196">
        <v>108.47</v>
      </c>
      <c r="M140" s="196">
        <v>106.84</v>
      </c>
      <c r="N140" s="196">
        <v>107.04</v>
      </c>
      <c r="O140" s="196">
        <v>105.6</v>
      </c>
      <c r="P140" s="196">
        <v>101.22</v>
      </c>
      <c r="Q140" s="196">
        <v>100.15</v>
      </c>
      <c r="R140" s="196">
        <v>100.22</v>
      </c>
      <c r="S140" s="196">
        <v>101.73</v>
      </c>
      <c r="T140" s="196">
        <v>98.07</v>
      </c>
      <c r="U140" s="196">
        <v>98.06</v>
      </c>
      <c r="V140" s="196">
        <v>98.97</v>
      </c>
      <c r="W140" s="196">
        <v>101.14</v>
      </c>
      <c r="X140" s="196">
        <v>103.62</v>
      </c>
      <c r="Y140" s="196">
        <v>103.07</v>
      </c>
      <c r="Z140" s="196">
        <v>104.78</v>
      </c>
      <c r="AA140" s="196">
        <v>106.2</v>
      </c>
      <c r="AB140" s="196">
        <v>100.69</v>
      </c>
      <c r="AC140" s="196">
        <v>100.91</v>
      </c>
      <c r="AD140" s="196">
        <v>94.52</v>
      </c>
      <c r="AE140" s="196">
        <v>96.89</v>
      </c>
      <c r="AF140" s="196">
        <v>96.19</v>
      </c>
      <c r="AG140" s="196">
        <v>95.66</v>
      </c>
      <c r="AH140" s="196">
        <v>96.72</v>
      </c>
      <c r="AI140" s="196">
        <v>101.74</v>
      </c>
      <c r="AJ140" s="196">
        <v>100.51</v>
      </c>
      <c r="AK140" s="196">
        <v>98.9</v>
      </c>
      <c r="AL140" s="196">
        <v>98.86</v>
      </c>
      <c r="AM140" s="196">
        <v>102.75</v>
      </c>
      <c r="AN140" s="196">
        <v>101.44</v>
      </c>
      <c r="AO140" s="196">
        <v>101.87</v>
      </c>
      <c r="AP140" s="196">
        <v>96.61</v>
      </c>
      <c r="AQ140" s="196">
        <v>98.21</v>
      </c>
    </row>
    <row r="141" spans="1:43" x14ac:dyDescent="0.45">
      <c r="A141" s="195" t="s">
        <v>584</v>
      </c>
      <c r="B141" s="195" t="s">
        <v>1042</v>
      </c>
      <c r="C141" s="196">
        <v>134.28</v>
      </c>
      <c r="D141" s="196">
        <v>107.08</v>
      </c>
      <c r="E141" s="196">
        <v>78.17</v>
      </c>
      <c r="F141" s="196">
        <v>97.58</v>
      </c>
      <c r="G141" s="196">
        <v>62.62</v>
      </c>
      <c r="H141" s="196">
        <v>94.47</v>
      </c>
      <c r="I141" s="196">
        <v>83.12</v>
      </c>
      <c r="J141" s="196">
        <v>104.21</v>
      </c>
      <c r="K141" s="196">
        <v>113.16</v>
      </c>
      <c r="L141" s="196">
        <v>98.05</v>
      </c>
      <c r="M141" s="196">
        <v>135.05000000000001</v>
      </c>
      <c r="N141" s="196">
        <v>140.43</v>
      </c>
      <c r="O141" s="196">
        <v>120.09</v>
      </c>
      <c r="P141" s="196">
        <v>108.63</v>
      </c>
      <c r="Q141" s="196">
        <v>78.3</v>
      </c>
      <c r="R141" s="196">
        <v>86.88</v>
      </c>
      <c r="S141" s="196">
        <v>70.78</v>
      </c>
      <c r="T141" s="196">
        <v>92.29</v>
      </c>
      <c r="U141" s="196">
        <v>99.9</v>
      </c>
      <c r="V141" s="196">
        <v>100.97</v>
      </c>
      <c r="W141" s="196">
        <v>106.27</v>
      </c>
      <c r="X141" s="196">
        <v>103.84</v>
      </c>
      <c r="Y141" s="196">
        <v>142.56</v>
      </c>
      <c r="Z141" s="196">
        <v>139.65</v>
      </c>
      <c r="AA141" s="196">
        <v>107.74</v>
      </c>
      <c r="AB141" s="196">
        <v>103.42</v>
      </c>
      <c r="AC141" s="196">
        <v>73.69</v>
      </c>
      <c r="AD141" s="196">
        <v>91.39</v>
      </c>
      <c r="AE141" s="196">
        <v>68.7</v>
      </c>
      <c r="AF141" s="196">
        <v>97.96</v>
      </c>
      <c r="AG141" s="196">
        <v>83.94</v>
      </c>
      <c r="AH141" s="196">
        <v>112.75</v>
      </c>
      <c r="AI141" s="196">
        <v>98.84</v>
      </c>
      <c r="AJ141" s="196">
        <v>112.29</v>
      </c>
      <c r="AK141" s="196">
        <v>126.1</v>
      </c>
      <c r="AL141" s="196">
        <v>122.72</v>
      </c>
      <c r="AM141" s="196">
        <v>132.68</v>
      </c>
      <c r="AN141" s="196">
        <v>107.93</v>
      </c>
      <c r="AO141" s="196">
        <v>70.91</v>
      </c>
      <c r="AP141" s="196">
        <v>85.3</v>
      </c>
      <c r="AQ141" s="196">
        <v>74.099999999999994</v>
      </c>
    </row>
    <row r="142" spans="1:43" x14ac:dyDescent="0.45">
      <c r="A142" s="195" t="s">
        <v>585</v>
      </c>
      <c r="B142" s="195" t="s">
        <v>1043</v>
      </c>
      <c r="C142" s="196">
        <v>122.29</v>
      </c>
      <c r="D142" s="196">
        <v>115.17</v>
      </c>
      <c r="E142" s="196">
        <v>118.07</v>
      </c>
      <c r="F142" s="196">
        <v>95.56</v>
      </c>
      <c r="G142" s="196">
        <v>73.930000000000007</v>
      </c>
      <c r="H142" s="196">
        <v>78.02</v>
      </c>
      <c r="I142" s="196">
        <v>99.72</v>
      </c>
      <c r="J142" s="196">
        <v>82.53</v>
      </c>
      <c r="K142" s="196">
        <v>121.72</v>
      </c>
      <c r="L142" s="196">
        <v>131.07</v>
      </c>
      <c r="M142" s="196">
        <v>119.07</v>
      </c>
      <c r="N142" s="196">
        <v>105.45</v>
      </c>
      <c r="O142" s="196">
        <v>110.59</v>
      </c>
      <c r="P142" s="196">
        <v>104.91</v>
      </c>
      <c r="Q142" s="196">
        <v>104.28</v>
      </c>
      <c r="R142" s="196">
        <v>98.98</v>
      </c>
      <c r="S142" s="196">
        <v>81.510000000000005</v>
      </c>
      <c r="T142" s="196">
        <v>86.69</v>
      </c>
      <c r="U142" s="196">
        <v>95.45</v>
      </c>
      <c r="V142" s="195">
        <v>94</v>
      </c>
      <c r="W142" s="196">
        <v>101.63</v>
      </c>
      <c r="X142" s="196">
        <v>103.15</v>
      </c>
      <c r="Y142" s="196">
        <v>122.75</v>
      </c>
      <c r="Z142" s="196">
        <v>117.71</v>
      </c>
      <c r="AA142" s="196">
        <v>99.96</v>
      </c>
      <c r="AB142" s="196">
        <v>104.62</v>
      </c>
      <c r="AC142" s="196">
        <v>109.43</v>
      </c>
      <c r="AD142" s="196">
        <v>95.16</v>
      </c>
      <c r="AE142" s="196">
        <v>78.86</v>
      </c>
      <c r="AF142" s="196">
        <v>88.62</v>
      </c>
      <c r="AG142" s="196">
        <v>90.83</v>
      </c>
      <c r="AH142" s="196">
        <v>78.69</v>
      </c>
      <c r="AI142" s="196">
        <v>122.65</v>
      </c>
      <c r="AJ142" s="196">
        <v>122.46</v>
      </c>
      <c r="AK142" s="196">
        <v>109.18</v>
      </c>
      <c r="AL142" s="196">
        <v>93.58</v>
      </c>
      <c r="AM142" s="196">
        <v>117.98</v>
      </c>
      <c r="AN142" s="196">
        <v>105.16</v>
      </c>
      <c r="AO142" s="196">
        <v>117.04</v>
      </c>
      <c r="AP142" s="196">
        <v>96.87</v>
      </c>
      <c r="AQ142" s="196">
        <v>72.92</v>
      </c>
    </row>
    <row r="143" spans="1:43" x14ac:dyDescent="0.45">
      <c r="A143" s="195" t="s">
        <v>833</v>
      </c>
      <c r="B143" s="195" t="s">
        <v>1044</v>
      </c>
      <c r="C143" s="196">
        <v>102.95</v>
      </c>
      <c r="D143" s="196">
        <v>98.47</v>
      </c>
      <c r="E143" s="196">
        <v>103.53</v>
      </c>
      <c r="F143" s="196">
        <v>99.54</v>
      </c>
      <c r="G143" s="196">
        <v>97.16</v>
      </c>
      <c r="H143" s="196">
        <v>97.23</v>
      </c>
      <c r="I143" s="196">
        <v>99.03</v>
      </c>
      <c r="J143" s="196">
        <v>99.67</v>
      </c>
      <c r="K143" s="196">
        <v>100.23</v>
      </c>
      <c r="L143" s="196">
        <v>101.87</v>
      </c>
      <c r="M143" s="196">
        <v>102.49</v>
      </c>
      <c r="N143" s="196">
        <v>107.55</v>
      </c>
      <c r="O143" s="196">
        <v>104.65</v>
      </c>
      <c r="P143" s="196">
        <v>98.69</v>
      </c>
      <c r="Q143" s="196">
        <v>101.86</v>
      </c>
      <c r="R143" s="196">
        <v>102.37</v>
      </c>
      <c r="S143" s="196">
        <v>101.15</v>
      </c>
      <c r="T143" s="196">
        <v>98.67</v>
      </c>
      <c r="U143" s="196">
        <v>99.46</v>
      </c>
      <c r="V143" s="196">
        <v>100.52</v>
      </c>
      <c r="W143" s="196">
        <v>101.15</v>
      </c>
      <c r="X143" s="196">
        <v>101.43</v>
      </c>
      <c r="Y143" s="196">
        <v>104.49</v>
      </c>
      <c r="Z143" s="196">
        <v>106.84</v>
      </c>
      <c r="AA143" s="196">
        <v>107.2</v>
      </c>
      <c r="AB143" s="196">
        <v>97.73</v>
      </c>
      <c r="AC143" s="196">
        <v>102.92</v>
      </c>
      <c r="AD143" s="196">
        <v>99.29</v>
      </c>
      <c r="AE143" s="196">
        <v>98.16</v>
      </c>
      <c r="AF143" s="196">
        <v>97.39</v>
      </c>
      <c r="AG143" s="196">
        <v>96.96</v>
      </c>
      <c r="AH143" s="196">
        <v>97.92</v>
      </c>
      <c r="AI143" s="196">
        <v>99.52</v>
      </c>
      <c r="AJ143" s="196">
        <v>100.71</v>
      </c>
      <c r="AK143" s="196">
        <v>101.61</v>
      </c>
      <c r="AL143" s="196">
        <v>100.63</v>
      </c>
      <c r="AM143" s="196">
        <v>105.97</v>
      </c>
      <c r="AN143" s="196">
        <v>98.74</v>
      </c>
      <c r="AO143" s="196">
        <v>102.64</v>
      </c>
      <c r="AP143" s="196">
        <v>99.13</v>
      </c>
      <c r="AQ143" s="196">
        <v>97.14</v>
      </c>
    </row>
    <row r="144" spans="1:43" x14ac:dyDescent="0.45">
      <c r="A144" s="195" t="s">
        <v>93</v>
      </c>
      <c r="B144" s="195" t="s">
        <v>1045</v>
      </c>
      <c r="C144" s="196">
        <v>99.96</v>
      </c>
      <c r="D144" s="196">
        <v>100.15</v>
      </c>
      <c r="E144" s="196">
        <v>99.33</v>
      </c>
      <c r="F144" s="196">
        <v>100.19</v>
      </c>
      <c r="G144" s="196">
        <v>99.65</v>
      </c>
      <c r="H144" s="196">
        <v>100.11</v>
      </c>
      <c r="I144" s="196">
        <v>99.4</v>
      </c>
      <c r="J144" s="196">
        <v>99.99</v>
      </c>
      <c r="K144" s="196">
        <v>100.43</v>
      </c>
      <c r="L144" s="196">
        <v>100.43</v>
      </c>
      <c r="M144" s="196">
        <v>100.68</v>
      </c>
      <c r="N144" s="196">
        <v>100.61</v>
      </c>
      <c r="O144" s="196">
        <v>100.59</v>
      </c>
      <c r="P144" s="196">
        <v>100.3</v>
      </c>
      <c r="Q144" s="196">
        <v>100.2</v>
      </c>
      <c r="R144" s="196">
        <v>99.97</v>
      </c>
      <c r="S144" s="196">
        <v>100.52</v>
      </c>
      <c r="T144" s="196">
        <v>100.31</v>
      </c>
      <c r="U144" s="196">
        <v>100.31</v>
      </c>
      <c r="V144" s="196">
        <v>100.34</v>
      </c>
      <c r="W144" s="196">
        <v>100.51</v>
      </c>
      <c r="X144" s="196">
        <v>100.6</v>
      </c>
      <c r="Y144" s="196">
        <v>101.4</v>
      </c>
      <c r="Z144" s="196">
        <v>101.5</v>
      </c>
      <c r="AA144" s="196">
        <v>101.06</v>
      </c>
      <c r="AB144" s="196">
        <v>101.28</v>
      </c>
      <c r="AC144" s="196">
        <v>101.04</v>
      </c>
      <c r="AD144" s="196">
        <v>101.05</v>
      </c>
      <c r="AE144" s="196">
        <v>101.01</v>
      </c>
      <c r="AF144" s="196">
        <v>100.31</v>
      </c>
      <c r="AG144" s="196">
        <v>100.35</v>
      </c>
      <c r="AH144" s="196">
        <v>100.14</v>
      </c>
      <c r="AI144" s="196">
        <v>99.82</v>
      </c>
      <c r="AJ144" s="196">
        <v>100.23</v>
      </c>
      <c r="AK144" s="196">
        <v>100.68</v>
      </c>
      <c r="AL144" s="196">
        <v>100.16</v>
      </c>
      <c r="AM144" s="196">
        <v>101.08</v>
      </c>
      <c r="AN144" s="196">
        <v>99.38</v>
      </c>
      <c r="AO144" s="196">
        <v>99.52</v>
      </c>
      <c r="AP144" s="196">
        <v>100.35</v>
      </c>
      <c r="AQ144" s="196">
        <v>100.44</v>
      </c>
    </row>
    <row r="145" spans="1:43" x14ac:dyDescent="0.45">
      <c r="A145" s="195" t="s">
        <v>868</v>
      </c>
      <c r="B145" s="195" t="s">
        <v>1046</v>
      </c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6">
        <v>94.89</v>
      </c>
      <c r="AB145" s="196">
        <v>94.58</v>
      </c>
      <c r="AC145" s="196">
        <v>92.11</v>
      </c>
      <c r="AD145" s="196">
        <v>94.87</v>
      </c>
      <c r="AE145" s="196">
        <v>95.73</v>
      </c>
      <c r="AF145" s="196">
        <v>90.49</v>
      </c>
      <c r="AG145" s="196">
        <v>89.55</v>
      </c>
      <c r="AH145" s="196">
        <v>92.74</v>
      </c>
      <c r="AI145" s="196">
        <v>107.46</v>
      </c>
      <c r="AJ145" s="196">
        <v>117.25</v>
      </c>
      <c r="AK145" s="196">
        <v>113.09</v>
      </c>
      <c r="AL145" s="196">
        <v>95.99</v>
      </c>
      <c r="AM145" s="196">
        <v>97.83</v>
      </c>
      <c r="AN145" s="196">
        <v>107.59</v>
      </c>
      <c r="AO145" s="196">
        <v>120.04</v>
      </c>
      <c r="AP145" s="196">
        <v>82.38</v>
      </c>
      <c r="AQ145" s="196">
        <v>87.83</v>
      </c>
    </row>
    <row r="146" spans="1:43" x14ac:dyDescent="0.45">
      <c r="A146" s="195" t="s">
        <v>586</v>
      </c>
      <c r="B146" s="195" t="s">
        <v>1047</v>
      </c>
      <c r="C146" s="196">
        <v>104.65</v>
      </c>
      <c r="D146" s="196">
        <v>104.64</v>
      </c>
      <c r="E146" s="196">
        <v>102.54</v>
      </c>
      <c r="F146" s="196">
        <v>102.62</v>
      </c>
      <c r="G146" s="196">
        <v>100.35</v>
      </c>
      <c r="H146" s="196">
        <v>99.83</v>
      </c>
      <c r="I146" s="196">
        <v>106.27</v>
      </c>
      <c r="J146" s="196">
        <v>101.89</v>
      </c>
      <c r="K146" s="196">
        <v>101.03</v>
      </c>
      <c r="L146" s="195">
        <v>100</v>
      </c>
      <c r="M146" s="196">
        <v>100.46</v>
      </c>
      <c r="N146" s="196">
        <v>101.45</v>
      </c>
      <c r="O146" s="196">
        <v>103.56</v>
      </c>
      <c r="P146" s="196">
        <v>100.96</v>
      </c>
      <c r="Q146" s="196">
        <v>100.35</v>
      </c>
      <c r="R146" s="196">
        <v>101.29</v>
      </c>
      <c r="S146" s="196">
        <v>102.87</v>
      </c>
      <c r="T146" s="196">
        <v>102.66</v>
      </c>
      <c r="U146" s="196">
        <v>100.14</v>
      </c>
      <c r="V146" s="196">
        <v>96.29</v>
      </c>
      <c r="W146" s="196">
        <v>97.63</v>
      </c>
      <c r="X146" s="196">
        <v>100.63</v>
      </c>
      <c r="Y146" s="196">
        <v>102.78</v>
      </c>
      <c r="Z146" s="196">
        <v>102.88</v>
      </c>
      <c r="AA146" s="196">
        <v>102.28</v>
      </c>
      <c r="AB146" s="196">
        <v>101.74</v>
      </c>
      <c r="AC146" s="196">
        <v>101.58</v>
      </c>
      <c r="AD146" s="196">
        <v>100.3</v>
      </c>
      <c r="AE146" s="196">
        <v>101.29</v>
      </c>
      <c r="AF146" s="196">
        <v>101.25</v>
      </c>
      <c r="AG146" s="196">
        <v>98.93</v>
      </c>
      <c r="AH146" s="196">
        <v>94.71</v>
      </c>
      <c r="AI146" s="196">
        <v>95.62</v>
      </c>
      <c r="AJ146" s="196">
        <v>101.16</v>
      </c>
      <c r="AK146" s="196">
        <v>100.51</v>
      </c>
      <c r="AL146" s="196">
        <v>99.8</v>
      </c>
      <c r="AM146" s="196">
        <v>103.23</v>
      </c>
      <c r="AN146" s="195">
        <v>102</v>
      </c>
      <c r="AO146" s="196">
        <v>101.54</v>
      </c>
      <c r="AP146" s="196">
        <v>99.12</v>
      </c>
      <c r="AQ146" s="196">
        <v>99.49</v>
      </c>
    </row>
    <row r="147" spans="1:43" x14ac:dyDescent="0.45">
      <c r="A147" s="195" t="s">
        <v>587</v>
      </c>
      <c r="B147" s="195" t="s">
        <v>1048</v>
      </c>
      <c r="C147" s="196">
        <v>104.67</v>
      </c>
      <c r="D147" s="196">
        <v>102.04</v>
      </c>
      <c r="E147" s="196">
        <v>101.61</v>
      </c>
      <c r="F147" s="196">
        <v>101.88</v>
      </c>
      <c r="G147" s="196">
        <v>103.3</v>
      </c>
      <c r="H147" s="196">
        <v>106.66</v>
      </c>
      <c r="I147" s="196">
        <v>109.49</v>
      </c>
      <c r="J147" s="196">
        <v>101.29</v>
      </c>
      <c r="K147" s="196">
        <v>90.36</v>
      </c>
      <c r="L147" s="196">
        <v>94.04</v>
      </c>
      <c r="M147" s="196">
        <v>101.81</v>
      </c>
      <c r="N147" s="196">
        <v>103.09</v>
      </c>
      <c r="O147" s="196">
        <v>104.11</v>
      </c>
      <c r="P147" s="196">
        <v>102.03</v>
      </c>
      <c r="Q147" s="196">
        <v>101.81</v>
      </c>
      <c r="R147" s="196">
        <v>103.33</v>
      </c>
      <c r="S147" s="196">
        <v>106.6</v>
      </c>
      <c r="T147" s="196">
        <v>110.15</v>
      </c>
      <c r="U147" s="196">
        <v>103.37</v>
      </c>
      <c r="V147" s="196">
        <v>97.03</v>
      </c>
      <c r="W147" s="196">
        <v>91.05</v>
      </c>
      <c r="X147" s="196">
        <v>93.45</v>
      </c>
      <c r="Y147" s="196">
        <v>103.07</v>
      </c>
      <c r="Z147" s="196">
        <v>104.9</v>
      </c>
      <c r="AA147" s="196">
        <v>104.28</v>
      </c>
      <c r="AB147" s="196">
        <v>101.33</v>
      </c>
      <c r="AC147" s="196">
        <v>101.57</v>
      </c>
      <c r="AD147" s="196">
        <v>102.75</v>
      </c>
      <c r="AE147" s="196">
        <v>104.38</v>
      </c>
      <c r="AF147" s="196">
        <v>106.94</v>
      </c>
      <c r="AG147" s="196">
        <v>103.8</v>
      </c>
      <c r="AH147" s="196">
        <v>94.66</v>
      </c>
      <c r="AI147" s="196">
        <v>88.04</v>
      </c>
      <c r="AJ147" s="196">
        <v>98.05</v>
      </c>
      <c r="AK147" s="196">
        <v>100.28</v>
      </c>
      <c r="AL147" s="196">
        <v>101.56</v>
      </c>
      <c r="AM147" s="196">
        <v>104.29</v>
      </c>
      <c r="AN147" s="196">
        <v>101.97</v>
      </c>
      <c r="AO147" s="196">
        <v>100.83</v>
      </c>
      <c r="AP147" s="196">
        <v>100.25</v>
      </c>
      <c r="AQ147" s="196">
        <v>99.99</v>
      </c>
    </row>
    <row r="148" spans="1:43" x14ac:dyDescent="0.45">
      <c r="A148" s="195" t="s">
        <v>588</v>
      </c>
      <c r="B148" s="195" t="s">
        <v>1049</v>
      </c>
      <c r="C148" s="196">
        <v>107.5</v>
      </c>
      <c r="D148" s="196">
        <v>107.48</v>
      </c>
      <c r="E148" s="196">
        <v>104.96</v>
      </c>
      <c r="F148" s="196">
        <v>108.17</v>
      </c>
      <c r="G148" s="196">
        <v>101.91</v>
      </c>
      <c r="H148" s="196">
        <v>99.63</v>
      </c>
      <c r="I148" s="196">
        <v>103.27</v>
      </c>
      <c r="J148" s="196">
        <v>101.46</v>
      </c>
      <c r="K148" s="196">
        <v>103.64</v>
      </c>
      <c r="L148" s="196">
        <v>98.23</v>
      </c>
      <c r="M148" s="196">
        <v>101.89</v>
      </c>
      <c r="N148" s="196">
        <v>102.41</v>
      </c>
      <c r="O148" s="196">
        <v>104.36</v>
      </c>
      <c r="P148" s="196">
        <v>101.07</v>
      </c>
      <c r="Q148" s="196">
        <v>99.65</v>
      </c>
      <c r="R148" s="196">
        <v>99.29</v>
      </c>
      <c r="S148" s="196">
        <v>99.42</v>
      </c>
      <c r="T148" s="196">
        <v>98.79</v>
      </c>
      <c r="U148" s="196">
        <v>98.22</v>
      </c>
      <c r="V148" s="195">
        <v>98</v>
      </c>
      <c r="W148" s="196">
        <v>100.48</v>
      </c>
      <c r="X148" s="196">
        <v>100.1</v>
      </c>
      <c r="Y148" s="196">
        <v>102.75</v>
      </c>
      <c r="Z148" s="196">
        <v>105.33</v>
      </c>
      <c r="AA148" s="196">
        <v>103.33</v>
      </c>
      <c r="AB148" s="196">
        <v>102.77</v>
      </c>
      <c r="AC148" s="196">
        <v>97.71</v>
      </c>
      <c r="AD148" s="196">
        <v>98.27</v>
      </c>
      <c r="AE148" s="196">
        <v>102.19</v>
      </c>
      <c r="AF148" s="196">
        <v>100.32</v>
      </c>
      <c r="AG148" s="196">
        <v>95.63</v>
      </c>
      <c r="AH148" s="196">
        <v>95.29</v>
      </c>
      <c r="AI148" s="196">
        <v>98.54</v>
      </c>
      <c r="AJ148" s="196">
        <v>100.31</v>
      </c>
      <c r="AK148" s="196">
        <v>100.35</v>
      </c>
      <c r="AL148" s="196">
        <v>100.43</v>
      </c>
      <c r="AM148" s="196">
        <v>103.85</v>
      </c>
      <c r="AN148" s="196">
        <v>103.6</v>
      </c>
      <c r="AO148" s="196">
        <v>99.54</v>
      </c>
      <c r="AP148" s="196">
        <v>97.05</v>
      </c>
      <c r="AQ148" s="196">
        <v>101.12</v>
      </c>
    </row>
    <row r="149" spans="1:43" x14ac:dyDescent="0.45">
      <c r="A149" s="195" t="s">
        <v>589</v>
      </c>
      <c r="B149" s="195" t="s">
        <v>1050</v>
      </c>
      <c r="C149" s="196">
        <v>97.97</v>
      </c>
      <c r="D149" s="196">
        <v>100.79</v>
      </c>
      <c r="E149" s="196">
        <v>97.93</v>
      </c>
      <c r="F149" s="196">
        <v>96.88</v>
      </c>
      <c r="G149" s="196">
        <v>97.83</v>
      </c>
      <c r="H149" s="196">
        <v>100.95</v>
      </c>
      <c r="I149" s="196">
        <v>122.55</v>
      </c>
      <c r="J149" s="196">
        <v>120.97</v>
      </c>
      <c r="K149" s="196">
        <v>112.18</v>
      </c>
      <c r="L149" s="196">
        <v>103.6</v>
      </c>
      <c r="M149" s="196">
        <v>90.62</v>
      </c>
      <c r="N149" s="196">
        <v>92.75</v>
      </c>
      <c r="O149" s="196">
        <v>94.65</v>
      </c>
      <c r="P149" s="196">
        <v>90.21</v>
      </c>
      <c r="Q149" s="196">
        <v>96.55</v>
      </c>
      <c r="R149" s="196">
        <v>98.12</v>
      </c>
      <c r="S149" s="195">
        <v>98</v>
      </c>
      <c r="T149" s="196">
        <v>100.54</v>
      </c>
      <c r="U149" s="196">
        <v>103.85</v>
      </c>
      <c r="V149" s="196">
        <v>110.71</v>
      </c>
      <c r="W149" s="196">
        <v>114.8</v>
      </c>
      <c r="X149" s="196">
        <v>114.87</v>
      </c>
      <c r="Y149" s="196">
        <v>100.25</v>
      </c>
      <c r="Z149" s="196">
        <v>94.74</v>
      </c>
      <c r="AA149" s="196">
        <v>93.1</v>
      </c>
      <c r="AB149" s="196">
        <v>95.91</v>
      </c>
      <c r="AC149" s="196">
        <v>96.71</v>
      </c>
      <c r="AD149" s="196">
        <v>92.6</v>
      </c>
      <c r="AE149" s="196">
        <v>99.38</v>
      </c>
      <c r="AF149" s="196">
        <v>102.32</v>
      </c>
      <c r="AG149" s="196">
        <v>103.08</v>
      </c>
      <c r="AH149" s="196">
        <v>100.41</v>
      </c>
      <c r="AI149" s="196">
        <v>104.94</v>
      </c>
      <c r="AJ149" s="196">
        <v>104.99</v>
      </c>
      <c r="AK149" s="196">
        <v>94.71</v>
      </c>
      <c r="AL149" s="196">
        <v>93.62</v>
      </c>
      <c r="AM149" s="196">
        <v>100.43</v>
      </c>
      <c r="AN149" s="196">
        <v>92.89</v>
      </c>
      <c r="AO149" s="196">
        <v>94.21</v>
      </c>
      <c r="AP149" s="196">
        <v>94.55</v>
      </c>
      <c r="AQ149" s="196">
        <v>96.25</v>
      </c>
    </row>
    <row r="150" spans="1:43" x14ac:dyDescent="0.45">
      <c r="A150" s="195" t="s">
        <v>590</v>
      </c>
      <c r="B150" s="195" t="s">
        <v>1051</v>
      </c>
      <c r="C150" s="196">
        <v>118.27</v>
      </c>
      <c r="D150" s="196">
        <v>113.7</v>
      </c>
      <c r="E150" s="196">
        <v>107.6</v>
      </c>
      <c r="F150" s="196">
        <v>105.38</v>
      </c>
      <c r="G150" s="196">
        <v>100.48</v>
      </c>
      <c r="H150" s="196">
        <v>95.83</v>
      </c>
      <c r="I150" s="196">
        <v>101.86</v>
      </c>
      <c r="J150" s="196">
        <v>88.93</v>
      </c>
      <c r="K150" s="196">
        <v>92.94</v>
      </c>
      <c r="L150" s="196">
        <v>102.05</v>
      </c>
      <c r="M150" s="196">
        <v>108.55</v>
      </c>
      <c r="N150" s="196">
        <v>108.23</v>
      </c>
      <c r="O150" s="196">
        <v>113.55</v>
      </c>
      <c r="P150" s="196">
        <v>108.06</v>
      </c>
      <c r="Q150" s="196">
        <v>102.56</v>
      </c>
      <c r="R150" s="196">
        <v>101.75</v>
      </c>
      <c r="S150" s="196">
        <v>103.2</v>
      </c>
      <c r="T150" s="196">
        <v>98.18</v>
      </c>
      <c r="U150" s="196">
        <v>95.81</v>
      </c>
      <c r="V150" s="196">
        <v>82.07</v>
      </c>
      <c r="W150" s="196">
        <v>89.53</v>
      </c>
      <c r="X150" s="196">
        <v>99.24</v>
      </c>
      <c r="Y150" s="196">
        <v>105.56</v>
      </c>
      <c r="Z150" s="196">
        <v>107.16</v>
      </c>
      <c r="AA150" s="196">
        <v>110.39</v>
      </c>
      <c r="AB150" s="196">
        <v>106.09</v>
      </c>
      <c r="AC150" s="196">
        <v>101.81</v>
      </c>
      <c r="AD150" s="196">
        <v>101.67</v>
      </c>
      <c r="AE150" s="196">
        <v>103.34</v>
      </c>
      <c r="AF150" s="196">
        <v>97.45</v>
      </c>
      <c r="AG150" s="196">
        <v>89.74</v>
      </c>
      <c r="AH150" s="196">
        <v>85.23</v>
      </c>
      <c r="AI150" s="196">
        <v>90.11</v>
      </c>
      <c r="AJ150" s="196">
        <v>98.99</v>
      </c>
      <c r="AK150" s="196">
        <v>102.83</v>
      </c>
      <c r="AL150" s="196">
        <v>102.77</v>
      </c>
      <c r="AM150" s="196">
        <v>108.88</v>
      </c>
      <c r="AN150" s="196">
        <v>109.33</v>
      </c>
      <c r="AO150" s="196">
        <v>108.3</v>
      </c>
      <c r="AP150" s="196">
        <v>101.47</v>
      </c>
      <c r="AQ150" s="196">
        <v>99.68</v>
      </c>
    </row>
    <row r="151" spans="1:43" x14ac:dyDescent="0.45">
      <c r="A151" s="195" t="s">
        <v>591</v>
      </c>
      <c r="B151" s="195" t="s">
        <v>1052</v>
      </c>
      <c r="C151" s="196">
        <v>104.18</v>
      </c>
      <c r="D151" s="196">
        <v>95.07</v>
      </c>
      <c r="E151" s="196">
        <v>99.59</v>
      </c>
      <c r="F151" s="196">
        <v>104.98</v>
      </c>
      <c r="G151" s="196">
        <v>111.35</v>
      </c>
      <c r="H151" s="196">
        <v>116.12</v>
      </c>
      <c r="I151" s="196">
        <v>107.94</v>
      </c>
      <c r="J151" s="196">
        <v>99.83</v>
      </c>
      <c r="K151" s="196">
        <v>100.35</v>
      </c>
      <c r="L151" s="196">
        <v>97.61</v>
      </c>
      <c r="M151" s="196">
        <v>93.65</v>
      </c>
      <c r="N151" s="196">
        <v>100.25</v>
      </c>
      <c r="O151" s="196">
        <v>96.57</v>
      </c>
      <c r="P151" s="196">
        <v>91.99</v>
      </c>
      <c r="Q151" s="196">
        <v>95.55</v>
      </c>
      <c r="R151" s="196">
        <v>98.65</v>
      </c>
      <c r="S151" s="196">
        <v>110.05</v>
      </c>
      <c r="T151" s="196">
        <v>105.02</v>
      </c>
      <c r="U151" s="196">
        <v>100.79</v>
      </c>
      <c r="V151" s="196">
        <v>101.17</v>
      </c>
      <c r="W151" s="196">
        <v>102.62</v>
      </c>
      <c r="X151" s="196">
        <v>106.09</v>
      </c>
      <c r="Y151" s="196">
        <v>98.16</v>
      </c>
      <c r="Z151" s="196">
        <v>98.91</v>
      </c>
      <c r="AA151" s="196">
        <v>98.96</v>
      </c>
      <c r="AB151" s="196">
        <v>100.15</v>
      </c>
      <c r="AC151" s="196">
        <v>106.53</v>
      </c>
      <c r="AD151" s="196">
        <v>115.15</v>
      </c>
      <c r="AE151" s="196">
        <v>104.67</v>
      </c>
      <c r="AF151" s="196">
        <v>100.46</v>
      </c>
      <c r="AG151" s="196">
        <v>100.86</v>
      </c>
      <c r="AH151" s="196">
        <v>93.69</v>
      </c>
      <c r="AI151" s="196">
        <v>97.09</v>
      </c>
      <c r="AJ151" s="196">
        <v>110.27</v>
      </c>
      <c r="AK151" s="196">
        <v>106.74</v>
      </c>
      <c r="AL151" s="196">
        <v>95.44</v>
      </c>
      <c r="AM151" s="196">
        <v>100.9</v>
      </c>
      <c r="AN151" s="196">
        <v>104.11</v>
      </c>
      <c r="AO151" s="196">
        <v>100.64</v>
      </c>
      <c r="AP151" s="196">
        <v>97.68</v>
      </c>
      <c r="AQ151" s="196">
        <v>105.36</v>
      </c>
    </row>
    <row r="152" spans="1:43" x14ac:dyDescent="0.45">
      <c r="A152" s="195" t="s">
        <v>94</v>
      </c>
      <c r="B152" s="195" t="s">
        <v>1053</v>
      </c>
      <c r="C152" s="195">
        <v>100</v>
      </c>
      <c r="D152" s="196">
        <v>99.87</v>
      </c>
      <c r="E152" s="196">
        <v>99.92</v>
      </c>
      <c r="F152" s="196">
        <v>100.07</v>
      </c>
      <c r="G152" s="195">
        <v>100</v>
      </c>
      <c r="H152" s="196">
        <v>100.12</v>
      </c>
      <c r="I152" s="196">
        <v>99.95</v>
      </c>
      <c r="J152" s="196">
        <v>100.63</v>
      </c>
      <c r="K152" s="196">
        <v>100.41</v>
      </c>
      <c r="L152" s="196">
        <v>100.96</v>
      </c>
      <c r="M152" s="196">
        <v>101.52</v>
      </c>
      <c r="N152" s="196">
        <v>100.57</v>
      </c>
      <c r="O152" s="196">
        <v>100.44</v>
      </c>
      <c r="P152" s="196">
        <v>101.19</v>
      </c>
      <c r="Q152" s="196">
        <v>100.98</v>
      </c>
      <c r="R152" s="196">
        <v>100.76</v>
      </c>
      <c r="S152" s="195">
        <v>100</v>
      </c>
      <c r="T152" s="196">
        <v>100.57</v>
      </c>
      <c r="U152" s="196">
        <v>99.87</v>
      </c>
      <c r="V152" s="196">
        <v>100.35</v>
      </c>
      <c r="W152" s="196">
        <v>100.24</v>
      </c>
      <c r="X152" s="196">
        <v>100.42</v>
      </c>
      <c r="Y152" s="196">
        <v>100.96</v>
      </c>
      <c r="Z152" s="196">
        <v>100.25</v>
      </c>
      <c r="AA152" s="196">
        <v>100.23</v>
      </c>
      <c r="AB152" s="196">
        <v>101.01</v>
      </c>
      <c r="AC152" s="196">
        <v>99.77</v>
      </c>
      <c r="AD152" s="196">
        <v>100.22</v>
      </c>
      <c r="AE152" s="196">
        <v>100.25</v>
      </c>
      <c r="AF152" s="196">
        <v>99.65</v>
      </c>
      <c r="AG152" s="196">
        <v>99.93</v>
      </c>
      <c r="AH152" s="196">
        <v>99.66</v>
      </c>
      <c r="AI152" s="196">
        <v>100.07</v>
      </c>
      <c r="AJ152" s="196">
        <v>100.12</v>
      </c>
      <c r="AK152" s="196">
        <v>100.26</v>
      </c>
      <c r="AL152" s="196">
        <v>99.99</v>
      </c>
      <c r="AM152" s="196">
        <v>100.64</v>
      </c>
      <c r="AN152" s="196">
        <v>100.05</v>
      </c>
      <c r="AO152" s="196">
        <v>100.7</v>
      </c>
      <c r="AP152" s="196">
        <v>100.8</v>
      </c>
      <c r="AQ152" s="196">
        <v>100.32</v>
      </c>
    </row>
    <row r="153" spans="1:43" x14ac:dyDescent="0.45">
      <c r="A153" s="195" t="s">
        <v>592</v>
      </c>
      <c r="B153" s="195" t="s">
        <v>1054</v>
      </c>
      <c r="C153" s="196">
        <v>105.03</v>
      </c>
      <c r="D153" s="196">
        <v>111.49</v>
      </c>
      <c r="E153" s="196">
        <v>105.21</v>
      </c>
      <c r="F153" s="196">
        <v>104.41</v>
      </c>
      <c r="G153" s="196">
        <v>94.46</v>
      </c>
      <c r="H153" s="196">
        <v>87.58</v>
      </c>
      <c r="I153" s="196">
        <v>102.34</v>
      </c>
      <c r="J153" s="196">
        <v>103.56</v>
      </c>
      <c r="K153" s="196">
        <v>119.25</v>
      </c>
      <c r="L153" s="196">
        <v>105.83</v>
      </c>
      <c r="M153" s="196">
        <v>101.9</v>
      </c>
      <c r="N153" s="196">
        <v>101.29</v>
      </c>
      <c r="O153" s="196">
        <v>105.7</v>
      </c>
      <c r="P153" s="196">
        <v>102.32</v>
      </c>
      <c r="Q153" s="196">
        <v>99.18</v>
      </c>
      <c r="R153" s="196">
        <v>101.38</v>
      </c>
      <c r="S153" s="196">
        <v>101.38</v>
      </c>
      <c r="T153" s="196">
        <v>97.7</v>
      </c>
      <c r="U153" s="196">
        <v>96.27</v>
      </c>
      <c r="V153" s="196">
        <v>93.37</v>
      </c>
      <c r="W153" s="196">
        <v>101.73</v>
      </c>
      <c r="X153" s="196">
        <v>104.39</v>
      </c>
      <c r="Y153" s="196">
        <v>105.36</v>
      </c>
      <c r="Z153" s="196">
        <v>104.37</v>
      </c>
      <c r="AA153" s="196">
        <v>101.51</v>
      </c>
      <c r="AB153" s="196">
        <v>103.39</v>
      </c>
      <c r="AC153" s="196">
        <v>106.2</v>
      </c>
      <c r="AD153" s="196">
        <v>96.4</v>
      </c>
      <c r="AE153" s="196">
        <v>94.65</v>
      </c>
      <c r="AF153" s="196">
        <v>94.91</v>
      </c>
      <c r="AG153" s="196">
        <v>93.61</v>
      </c>
      <c r="AH153" s="196">
        <v>92.75</v>
      </c>
      <c r="AI153" s="196">
        <v>103.53</v>
      </c>
      <c r="AJ153" s="196">
        <v>103.97</v>
      </c>
      <c r="AK153" s="196">
        <v>101.94</v>
      </c>
      <c r="AL153" s="196">
        <v>99.6</v>
      </c>
      <c r="AM153" s="196">
        <v>102.44</v>
      </c>
      <c r="AN153" s="196">
        <v>102.7</v>
      </c>
      <c r="AO153" s="196">
        <v>103.9</v>
      </c>
      <c r="AP153" s="196">
        <v>97.59</v>
      </c>
      <c r="AQ153" s="196">
        <v>96.92</v>
      </c>
    </row>
    <row r="154" spans="1:43" x14ac:dyDescent="0.45">
      <c r="A154" s="195" t="s">
        <v>95</v>
      </c>
      <c r="B154" s="195" t="s">
        <v>1055</v>
      </c>
      <c r="C154" s="196">
        <v>99.25</v>
      </c>
      <c r="D154" s="196">
        <v>99.47</v>
      </c>
      <c r="E154" s="196">
        <v>99.64</v>
      </c>
      <c r="F154" s="196">
        <v>99.47</v>
      </c>
      <c r="G154" s="196">
        <v>100.1</v>
      </c>
      <c r="H154" s="196">
        <v>99.86</v>
      </c>
      <c r="I154" s="196">
        <v>99.85</v>
      </c>
      <c r="J154" s="196">
        <v>100.34</v>
      </c>
      <c r="K154" s="196">
        <v>100.57</v>
      </c>
      <c r="L154" s="196">
        <v>100.99</v>
      </c>
      <c r="M154" s="196">
        <v>101.07</v>
      </c>
      <c r="N154" s="196">
        <v>101.11</v>
      </c>
      <c r="O154" s="196">
        <v>100.85</v>
      </c>
      <c r="P154" s="196">
        <v>100.55</v>
      </c>
      <c r="Q154" s="196">
        <v>100.54</v>
      </c>
      <c r="R154" s="196">
        <v>100.24</v>
      </c>
      <c r="S154" s="196">
        <v>100.59</v>
      </c>
      <c r="T154" s="196">
        <v>100.42</v>
      </c>
      <c r="U154" s="196">
        <v>100.47</v>
      </c>
      <c r="V154" s="196">
        <v>100.08</v>
      </c>
      <c r="W154" s="196">
        <v>100.41</v>
      </c>
      <c r="X154" s="196">
        <v>100.45</v>
      </c>
      <c r="Y154" s="196">
        <v>100.93</v>
      </c>
      <c r="Z154" s="196">
        <v>101.47</v>
      </c>
      <c r="AA154" s="196">
        <v>101.24</v>
      </c>
      <c r="AB154" s="196">
        <v>101.06</v>
      </c>
      <c r="AC154" s="196">
        <v>100.38</v>
      </c>
      <c r="AD154" s="196">
        <v>100.49</v>
      </c>
      <c r="AE154" s="196">
        <v>100.41</v>
      </c>
      <c r="AF154" s="196">
        <v>100.2</v>
      </c>
      <c r="AG154" s="196">
        <v>100.27</v>
      </c>
      <c r="AH154" s="196">
        <v>100.09</v>
      </c>
      <c r="AI154" s="196">
        <v>100.45</v>
      </c>
      <c r="AJ154" s="196">
        <v>100.9</v>
      </c>
      <c r="AK154" s="196">
        <v>100.07</v>
      </c>
      <c r="AL154" s="196">
        <v>100.53</v>
      </c>
      <c r="AM154" s="196">
        <v>100.88</v>
      </c>
      <c r="AN154" s="196">
        <v>100.82</v>
      </c>
      <c r="AO154" s="196">
        <v>100.81</v>
      </c>
      <c r="AP154" s="196">
        <v>100.62</v>
      </c>
      <c r="AQ154" s="196">
        <v>99.86</v>
      </c>
    </row>
    <row r="155" spans="1:43" x14ac:dyDescent="0.45">
      <c r="A155" s="195" t="s">
        <v>96</v>
      </c>
      <c r="B155" s="195" t="s">
        <v>1056</v>
      </c>
      <c r="C155" s="196">
        <v>99.42</v>
      </c>
      <c r="D155" s="196">
        <v>99.68</v>
      </c>
      <c r="E155" s="196">
        <v>99.25</v>
      </c>
      <c r="F155" s="196">
        <v>99.79</v>
      </c>
      <c r="G155" s="196">
        <v>99.45</v>
      </c>
      <c r="H155" s="196">
        <v>99.98</v>
      </c>
      <c r="I155" s="196">
        <v>100.13</v>
      </c>
      <c r="J155" s="196">
        <v>100.02</v>
      </c>
      <c r="K155" s="196">
        <v>99.85</v>
      </c>
      <c r="L155" s="196">
        <v>101.17</v>
      </c>
      <c r="M155" s="196">
        <v>101.11</v>
      </c>
      <c r="N155" s="196">
        <v>101.15</v>
      </c>
      <c r="O155" s="196">
        <v>100.39</v>
      </c>
      <c r="P155" s="196">
        <v>100.55</v>
      </c>
      <c r="Q155" s="196">
        <v>100.38</v>
      </c>
      <c r="R155" s="196">
        <v>100.84</v>
      </c>
      <c r="S155" s="196">
        <v>100.51</v>
      </c>
      <c r="T155" s="196">
        <v>100.53</v>
      </c>
      <c r="U155" s="196">
        <v>100.9</v>
      </c>
      <c r="V155" s="196">
        <v>101.24</v>
      </c>
      <c r="W155" s="196">
        <v>101.22</v>
      </c>
      <c r="X155" s="196">
        <v>102.37</v>
      </c>
      <c r="Y155" s="196">
        <v>103.15</v>
      </c>
      <c r="Z155" s="196">
        <v>102.58</v>
      </c>
      <c r="AA155" s="196">
        <v>102.26</v>
      </c>
      <c r="AB155" s="196">
        <v>102.78</v>
      </c>
      <c r="AC155" s="196">
        <v>102.52</v>
      </c>
      <c r="AD155" s="196">
        <v>102.36</v>
      </c>
      <c r="AE155" s="196">
        <v>101.04</v>
      </c>
      <c r="AF155" s="196">
        <v>100.53</v>
      </c>
      <c r="AG155" s="196">
        <v>100.33</v>
      </c>
      <c r="AH155" s="196">
        <v>100.43</v>
      </c>
      <c r="AI155" s="196">
        <v>100.24</v>
      </c>
      <c r="AJ155" s="196">
        <v>101.59</v>
      </c>
      <c r="AK155" s="196">
        <v>100.41</v>
      </c>
      <c r="AL155" s="196">
        <v>100.05</v>
      </c>
      <c r="AM155" s="196">
        <v>100.67</v>
      </c>
      <c r="AN155" s="196">
        <v>100.33</v>
      </c>
      <c r="AO155" s="196">
        <v>100.3</v>
      </c>
      <c r="AP155" s="196">
        <v>99.91</v>
      </c>
      <c r="AQ155" s="196">
        <v>100.08</v>
      </c>
    </row>
    <row r="156" spans="1:43" x14ac:dyDescent="0.45">
      <c r="A156" s="195" t="s">
        <v>593</v>
      </c>
      <c r="B156" s="195" t="s">
        <v>1057</v>
      </c>
      <c r="C156" s="196">
        <v>101.19</v>
      </c>
      <c r="D156" s="196">
        <v>100.6</v>
      </c>
      <c r="E156" s="196">
        <v>100.65</v>
      </c>
      <c r="F156" s="196">
        <v>100.63</v>
      </c>
      <c r="G156" s="196">
        <v>100.28</v>
      </c>
      <c r="H156" s="196">
        <v>100.16</v>
      </c>
      <c r="I156" s="196">
        <v>99.68</v>
      </c>
      <c r="J156" s="196">
        <v>100.02</v>
      </c>
      <c r="K156" s="196">
        <v>100.05</v>
      </c>
      <c r="L156" s="196">
        <v>100.3</v>
      </c>
      <c r="M156" s="196">
        <v>99.72</v>
      </c>
      <c r="N156" s="196">
        <v>100.05</v>
      </c>
      <c r="O156" s="196">
        <v>100.91</v>
      </c>
      <c r="P156" s="196">
        <v>101.09</v>
      </c>
      <c r="Q156" s="196">
        <v>100.74</v>
      </c>
      <c r="R156" s="196">
        <v>100.84</v>
      </c>
      <c r="S156" s="196">
        <v>100.45</v>
      </c>
      <c r="T156" s="196">
        <v>100.21</v>
      </c>
      <c r="U156" s="196">
        <v>100.97</v>
      </c>
      <c r="V156" s="196">
        <v>100.19</v>
      </c>
      <c r="W156" s="196">
        <v>100.19</v>
      </c>
      <c r="X156" s="196">
        <v>100.22</v>
      </c>
      <c r="Y156" s="196">
        <v>99.9</v>
      </c>
      <c r="Z156" s="196">
        <v>100.42</v>
      </c>
      <c r="AA156" s="196">
        <v>105.19</v>
      </c>
      <c r="AB156" s="196">
        <v>102.85</v>
      </c>
      <c r="AC156" s="196">
        <v>101.65</v>
      </c>
      <c r="AD156" s="196">
        <v>100.76</v>
      </c>
      <c r="AE156" s="196">
        <v>100.3</v>
      </c>
      <c r="AF156" s="196">
        <v>100.68</v>
      </c>
      <c r="AG156" s="196">
        <v>100.38</v>
      </c>
      <c r="AH156" s="196">
        <v>100.23</v>
      </c>
      <c r="AI156" s="196">
        <v>99.88</v>
      </c>
      <c r="AJ156" s="196">
        <v>100.48</v>
      </c>
      <c r="AK156" s="196">
        <v>99.86</v>
      </c>
      <c r="AL156" s="196">
        <v>100.23</v>
      </c>
      <c r="AM156" s="196">
        <v>107.17</v>
      </c>
      <c r="AN156" s="196">
        <v>102.3</v>
      </c>
      <c r="AO156" s="196">
        <v>101.38</v>
      </c>
      <c r="AP156" s="196">
        <v>100.32</v>
      </c>
      <c r="AQ156" s="196">
        <v>99.91</v>
      </c>
    </row>
    <row r="157" spans="1:43" x14ac:dyDescent="0.45">
      <c r="A157" s="195" t="s">
        <v>829</v>
      </c>
      <c r="B157" s="195" t="s">
        <v>1058</v>
      </c>
      <c r="C157" s="196">
        <v>101.19</v>
      </c>
      <c r="D157" s="196">
        <v>100.6</v>
      </c>
      <c r="E157" s="196">
        <v>100.65</v>
      </c>
      <c r="F157" s="196">
        <v>100.63</v>
      </c>
      <c r="G157" s="196">
        <v>100.28</v>
      </c>
      <c r="H157" s="196">
        <v>100.16</v>
      </c>
      <c r="I157" s="196">
        <v>99.68</v>
      </c>
      <c r="J157" s="196">
        <v>100.02</v>
      </c>
      <c r="K157" s="196">
        <v>100.05</v>
      </c>
      <c r="L157" s="196">
        <v>100.3</v>
      </c>
      <c r="M157" s="196">
        <v>99.72</v>
      </c>
      <c r="N157" s="196">
        <v>100.05</v>
      </c>
      <c r="O157" s="196">
        <v>100.91</v>
      </c>
      <c r="P157" s="196">
        <v>101.09</v>
      </c>
      <c r="Q157" s="196">
        <v>100.74</v>
      </c>
      <c r="R157" s="196">
        <v>100.84</v>
      </c>
      <c r="S157" s="196">
        <v>100.45</v>
      </c>
      <c r="T157" s="196">
        <v>100.21</v>
      </c>
      <c r="U157" s="196">
        <v>100.97</v>
      </c>
      <c r="V157" s="196">
        <v>100.19</v>
      </c>
      <c r="W157" s="196">
        <v>100.19</v>
      </c>
      <c r="X157" s="196">
        <v>100.22</v>
      </c>
      <c r="Y157" s="196">
        <v>99.9</v>
      </c>
      <c r="Z157" s="196">
        <v>100.42</v>
      </c>
      <c r="AA157" s="196">
        <v>105.19</v>
      </c>
      <c r="AB157" s="196">
        <v>102.85</v>
      </c>
      <c r="AC157" s="196">
        <v>101.65</v>
      </c>
      <c r="AD157" s="196">
        <v>100.76</v>
      </c>
      <c r="AE157" s="196">
        <v>100.3</v>
      </c>
      <c r="AF157" s="196">
        <v>100.68</v>
      </c>
      <c r="AG157" s="196">
        <v>100.38</v>
      </c>
      <c r="AH157" s="196">
        <v>100.23</v>
      </c>
      <c r="AI157" s="196">
        <v>99.88</v>
      </c>
      <c r="AJ157" s="196">
        <v>100.48</v>
      </c>
      <c r="AK157" s="196">
        <v>99.86</v>
      </c>
      <c r="AL157" s="196">
        <v>100.23</v>
      </c>
      <c r="AM157" s="196">
        <v>107.17</v>
      </c>
      <c r="AN157" s="196">
        <v>102.3</v>
      </c>
      <c r="AO157" s="196">
        <v>101.38</v>
      </c>
      <c r="AP157" s="196">
        <v>100.32</v>
      </c>
      <c r="AQ157" s="196">
        <v>99.91</v>
      </c>
    </row>
    <row r="158" spans="1:43" x14ac:dyDescent="0.45">
      <c r="A158" s="195" t="s">
        <v>594</v>
      </c>
      <c r="B158" s="195" t="s">
        <v>1059</v>
      </c>
      <c r="C158" s="196">
        <v>100.12</v>
      </c>
      <c r="D158" s="196">
        <v>100.18</v>
      </c>
      <c r="E158" s="196">
        <v>100.2</v>
      </c>
      <c r="F158" s="196">
        <v>100.21</v>
      </c>
      <c r="G158" s="196">
        <v>100.17</v>
      </c>
      <c r="H158" s="196">
        <v>100.65</v>
      </c>
      <c r="I158" s="196">
        <v>99.85</v>
      </c>
      <c r="J158" s="196">
        <v>100.35</v>
      </c>
      <c r="K158" s="196">
        <v>100.16</v>
      </c>
      <c r="L158" s="196">
        <v>100.47</v>
      </c>
      <c r="M158" s="196">
        <v>100.31</v>
      </c>
      <c r="N158" s="196">
        <v>100.27</v>
      </c>
      <c r="O158" s="196">
        <v>100.39</v>
      </c>
      <c r="P158" s="196">
        <v>100.94</v>
      </c>
      <c r="Q158" s="196">
        <v>100.43</v>
      </c>
      <c r="R158" s="196">
        <v>100.55</v>
      </c>
      <c r="S158" s="196">
        <v>100.56</v>
      </c>
      <c r="T158" s="196">
        <v>100.88</v>
      </c>
      <c r="U158" s="196">
        <v>100.98</v>
      </c>
      <c r="V158" s="196">
        <v>100.82</v>
      </c>
      <c r="W158" s="196">
        <v>101.42</v>
      </c>
      <c r="X158" s="196">
        <v>100.65</v>
      </c>
      <c r="Y158" s="196">
        <v>100.61</v>
      </c>
      <c r="Z158" s="196">
        <v>101.09</v>
      </c>
      <c r="AA158" s="196">
        <v>100.68</v>
      </c>
      <c r="AB158" s="196">
        <v>101.04</v>
      </c>
      <c r="AC158" s="196">
        <v>101.41</v>
      </c>
      <c r="AD158" s="196">
        <v>101.19</v>
      </c>
      <c r="AE158" s="196">
        <v>100.82</v>
      </c>
      <c r="AF158" s="196">
        <v>100.62</v>
      </c>
      <c r="AG158" s="196">
        <v>100.53</v>
      </c>
      <c r="AH158" s="196">
        <v>100.18</v>
      </c>
      <c r="AI158" s="196">
        <v>100.41</v>
      </c>
      <c r="AJ158" s="196">
        <v>100.22</v>
      </c>
      <c r="AK158" s="196">
        <v>100.11</v>
      </c>
      <c r="AL158" s="196">
        <v>100.47</v>
      </c>
      <c r="AM158" s="196">
        <v>101.29</v>
      </c>
      <c r="AN158" s="196">
        <v>101.12</v>
      </c>
      <c r="AO158" s="196">
        <v>100.97</v>
      </c>
      <c r="AP158" s="196">
        <v>100.7</v>
      </c>
      <c r="AQ158" s="196">
        <v>100.52</v>
      </c>
    </row>
    <row r="159" spans="1:43" x14ac:dyDescent="0.45">
      <c r="A159" s="195" t="s">
        <v>825</v>
      </c>
      <c r="B159" s="195" t="s">
        <v>1060</v>
      </c>
      <c r="C159" s="196">
        <v>100.04</v>
      </c>
      <c r="D159" s="196">
        <v>100.39</v>
      </c>
      <c r="E159" s="196">
        <v>100.75</v>
      </c>
      <c r="F159" s="196">
        <v>100.33</v>
      </c>
      <c r="G159" s="196">
        <v>100.25</v>
      </c>
      <c r="H159" s="196">
        <v>100.79</v>
      </c>
      <c r="I159" s="196">
        <v>99.88</v>
      </c>
      <c r="J159" s="196">
        <v>100.4</v>
      </c>
      <c r="K159" s="196">
        <v>99.61</v>
      </c>
      <c r="L159" s="196">
        <v>100.56</v>
      </c>
      <c r="M159" s="196">
        <v>100.1</v>
      </c>
      <c r="N159" s="196">
        <v>99.58</v>
      </c>
      <c r="O159" s="196">
        <v>100.24</v>
      </c>
      <c r="P159" s="196">
        <v>100.73</v>
      </c>
      <c r="Q159" s="196">
        <v>100.71</v>
      </c>
      <c r="R159" s="196">
        <v>100.76</v>
      </c>
      <c r="S159" s="196">
        <v>100.05</v>
      </c>
      <c r="T159" s="196">
        <v>100.74</v>
      </c>
      <c r="U159" s="196">
        <v>101.15</v>
      </c>
      <c r="V159" s="196">
        <v>100.45</v>
      </c>
      <c r="W159" s="196">
        <v>101.04</v>
      </c>
      <c r="X159" s="196">
        <v>100.52</v>
      </c>
      <c r="Y159" s="196">
        <v>100.18</v>
      </c>
      <c r="Z159" s="196">
        <v>100.83</v>
      </c>
      <c r="AA159" s="196">
        <v>101.24</v>
      </c>
      <c r="AB159" s="196">
        <v>101.09</v>
      </c>
      <c r="AC159" s="196">
        <v>101.47</v>
      </c>
      <c r="AD159" s="196">
        <v>101.15</v>
      </c>
      <c r="AE159" s="196">
        <v>100.96</v>
      </c>
      <c r="AF159" s="196">
        <v>101.08</v>
      </c>
      <c r="AG159" s="196">
        <v>100.77</v>
      </c>
      <c r="AH159" s="196">
        <v>99.9</v>
      </c>
      <c r="AI159" s="196">
        <v>100.58</v>
      </c>
      <c r="AJ159" s="196">
        <v>99.94</v>
      </c>
      <c r="AK159" s="196">
        <v>100.39</v>
      </c>
      <c r="AL159" s="196">
        <v>100.71</v>
      </c>
      <c r="AM159" s="196">
        <v>101.21</v>
      </c>
      <c r="AN159" s="196">
        <v>101.32</v>
      </c>
      <c r="AO159" s="196">
        <v>101.24</v>
      </c>
      <c r="AP159" s="196">
        <v>100.71</v>
      </c>
      <c r="AQ159" s="196">
        <v>100.66</v>
      </c>
    </row>
    <row r="160" spans="1:43" x14ac:dyDescent="0.45">
      <c r="A160" s="195" t="s">
        <v>826</v>
      </c>
      <c r="B160" s="195" t="s">
        <v>1061</v>
      </c>
      <c r="C160" s="196">
        <v>100.16</v>
      </c>
      <c r="D160" s="196">
        <v>100.08</v>
      </c>
      <c r="E160" s="196">
        <v>99.96</v>
      </c>
      <c r="F160" s="196">
        <v>100.15</v>
      </c>
      <c r="G160" s="196">
        <v>100.14</v>
      </c>
      <c r="H160" s="196">
        <v>100.59</v>
      </c>
      <c r="I160" s="196">
        <v>99.83</v>
      </c>
      <c r="J160" s="196">
        <v>100.33</v>
      </c>
      <c r="K160" s="196">
        <v>100.41</v>
      </c>
      <c r="L160" s="196">
        <v>100.43</v>
      </c>
      <c r="M160" s="196">
        <v>100.41</v>
      </c>
      <c r="N160" s="196">
        <v>100.58</v>
      </c>
      <c r="O160" s="196">
        <v>100.46</v>
      </c>
      <c r="P160" s="196">
        <v>101.03</v>
      </c>
      <c r="Q160" s="196">
        <v>100.31</v>
      </c>
      <c r="R160" s="196">
        <v>100.45</v>
      </c>
      <c r="S160" s="196">
        <v>100.79</v>
      </c>
      <c r="T160" s="196">
        <v>100.94</v>
      </c>
      <c r="U160" s="196">
        <v>100.9</v>
      </c>
      <c r="V160" s="196">
        <v>100.99</v>
      </c>
      <c r="W160" s="196">
        <v>101.59</v>
      </c>
      <c r="X160" s="196">
        <v>100.71</v>
      </c>
      <c r="Y160" s="196">
        <v>100.8</v>
      </c>
      <c r="Z160" s="196">
        <v>101.21</v>
      </c>
      <c r="AA160" s="196">
        <v>100.41</v>
      </c>
      <c r="AB160" s="196">
        <v>101.01</v>
      </c>
      <c r="AC160" s="196">
        <v>101.38</v>
      </c>
      <c r="AD160" s="196">
        <v>101.21</v>
      </c>
      <c r="AE160" s="196">
        <v>100.75</v>
      </c>
      <c r="AF160" s="196">
        <v>100.39</v>
      </c>
      <c r="AG160" s="196">
        <v>100.42</v>
      </c>
      <c r="AH160" s="196">
        <v>100.32</v>
      </c>
      <c r="AI160" s="196">
        <v>100.32</v>
      </c>
      <c r="AJ160" s="196">
        <v>100.35</v>
      </c>
      <c r="AK160" s="196">
        <v>99.97</v>
      </c>
      <c r="AL160" s="196">
        <v>100.36</v>
      </c>
      <c r="AM160" s="196">
        <v>101.33</v>
      </c>
      <c r="AN160" s="196">
        <v>101.02</v>
      </c>
      <c r="AO160" s="196">
        <v>100.84</v>
      </c>
      <c r="AP160" s="196">
        <v>100.69</v>
      </c>
      <c r="AQ160" s="196">
        <v>100.45</v>
      </c>
    </row>
    <row r="161" spans="1:43" ht="27.75" x14ac:dyDescent="0.45">
      <c r="A161" s="195" t="s">
        <v>491</v>
      </c>
      <c r="B161" s="195" t="s">
        <v>1062</v>
      </c>
      <c r="C161" s="196">
        <v>100.3</v>
      </c>
      <c r="D161" s="196">
        <v>100.13</v>
      </c>
      <c r="E161" s="196">
        <v>100.37</v>
      </c>
      <c r="F161" s="196">
        <v>100.31</v>
      </c>
      <c r="G161" s="196">
        <v>100.52</v>
      </c>
      <c r="H161" s="196">
        <v>100.49</v>
      </c>
      <c r="I161" s="196">
        <v>100.53</v>
      </c>
      <c r="J161" s="196">
        <v>100.75</v>
      </c>
      <c r="K161" s="196">
        <v>100.92</v>
      </c>
      <c r="L161" s="196">
        <v>100.89</v>
      </c>
      <c r="M161" s="196">
        <v>101.01</v>
      </c>
      <c r="N161" s="196">
        <v>100.41</v>
      </c>
      <c r="O161" s="196">
        <v>100.6</v>
      </c>
      <c r="P161" s="196">
        <v>100.54</v>
      </c>
      <c r="Q161" s="196">
        <v>100.6</v>
      </c>
      <c r="R161" s="196">
        <v>100.71</v>
      </c>
      <c r="S161" s="196">
        <v>100.87</v>
      </c>
      <c r="T161" s="196">
        <v>100.58</v>
      </c>
      <c r="U161" s="196">
        <v>100.4</v>
      </c>
      <c r="V161" s="196">
        <v>100.6</v>
      </c>
      <c r="W161" s="196">
        <v>100.75</v>
      </c>
      <c r="X161" s="196">
        <v>100.81</v>
      </c>
      <c r="Y161" s="196">
        <v>101.1</v>
      </c>
      <c r="Z161" s="196">
        <v>101.02</v>
      </c>
      <c r="AA161" s="196">
        <v>100.96</v>
      </c>
      <c r="AB161" s="196">
        <v>100.75</v>
      </c>
      <c r="AC161" s="196">
        <v>100.69</v>
      </c>
      <c r="AD161" s="196">
        <v>100.32</v>
      </c>
      <c r="AE161" s="196">
        <v>100.6</v>
      </c>
      <c r="AF161" s="196">
        <v>100.36</v>
      </c>
      <c r="AG161" s="196">
        <v>100.25</v>
      </c>
      <c r="AH161" s="196">
        <v>100.14</v>
      </c>
      <c r="AI161" s="196">
        <v>100.39</v>
      </c>
      <c r="AJ161" s="196">
        <v>100.14</v>
      </c>
      <c r="AK161" s="196">
        <v>100.32</v>
      </c>
      <c r="AL161" s="196">
        <v>100.37</v>
      </c>
      <c r="AM161" s="196">
        <v>100.95</v>
      </c>
      <c r="AN161" s="196">
        <v>100.52</v>
      </c>
      <c r="AO161" s="196">
        <v>100.54</v>
      </c>
      <c r="AP161" s="196">
        <v>100.25</v>
      </c>
      <c r="AQ161" s="196">
        <v>100.55</v>
      </c>
    </row>
    <row r="162" spans="1:43" x14ac:dyDescent="0.45">
      <c r="A162" s="195" t="s">
        <v>506</v>
      </c>
      <c r="B162" s="195" t="s">
        <v>1063</v>
      </c>
      <c r="C162" s="195">
        <v>100</v>
      </c>
      <c r="D162" s="195">
        <v>100</v>
      </c>
      <c r="E162" s="196">
        <v>100.18</v>
      </c>
      <c r="F162" s="196">
        <v>100.09</v>
      </c>
      <c r="G162" s="196">
        <v>99.98</v>
      </c>
      <c r="H162" s="196">
        <v>99.9</v>
      </c>
      <c r="I162" s="196">
        <v>100.18</v>
      </c>
      <c r="J162" s="196">
        <v>100.73</v>
      </c>
      <c r="K162" s="196">
        <v>100.62</v>
      </c>
      <c r="L162" s="196">
        <v>100.71</v>
      </c>
      <c r="M162" s="196">
        <v>100.43</v>
      </c>
      <c r="N162" s="196">
        <v>100.27</v>
      </c>
      <c r="O162" s="196">
        <v>100.04</v>
      </c>
      <c r="P162" s="196">
        <v>100.31</v>
      </c>
      <c r="Q162" s="196">
        <v>100.27</v>
      </c>
      <c r="R162" s="196">
        <v>100.31</v>
      </c>
      <c r="S162" s="196">
        <v>100.22</v>
      </c>
      <c r="T162" s="196">
        <v>100.06</v>
      </c>
      <c r="U162" s="196">
        <v>100.11</v>
      </c>
      <c r="V162" s="196">
        <v>100.49</v>
      </c>
      <c r="W162" s="196">
        <v>100.59</v>
      </c>
      <c r="X162" s="196">
        <v>100.47</v>
      </c>
      <c r="Y162" s="196">
        <v>100.25</v>
      </c>
      <c r="Z162" s="196">
        <v>100.32</v>
      </c>
      <c r="AA162" s="196">
        <v>100.07</v>
      </c>
      <c r="AB162" s="196">
        <v>100.06</v>
      </c>
      <c r="AC162" s="196">
        <v>100.15</v>
      </c>
      <c r="AD162" s="196">
        <v>99.98</v>
      </c>
      <c r="AE162" s="196">
        <v>99.72</v>
      </c>
      <c r="AF162" s="196">
        <v>99.85</v>
      </c>
      <c r="AG162" s="196">
        <v>100.06</v>
      </c>
      <c r="AH162" s="196">
        <v>100.64</v>
      </c>
      <c r="AI162" s="196">
        <v>100.06</v>
      </c>
      <c r="AJ162" s="196">
        <v>100.27</v>
      </c>
      <c r="AK162" s="196">
        <v>100.33</v>
      </c>
      <c r="AL162" s="196">
        <v>100.14</v>
      </c>
      <c r="AM162" s="196">
        <v>99.71</v>
      </c>
      <c r="AN162" s="196">
        <v>99.62</v>
      </c>
      <c r="AO162" s="196">
        <v>100.09</v>
      </c>
      <c r="AP162" s="196">
        <v>100.15</v>
      </c>
      <c r="AQ162" s="196">
        <v>100.24</v>
      </c>
    </row>
    <row r="163" spans="1:43" x14ac:dyDescent="0.45">
      <c r="A163" s="195" t="s">
        <v>542</v>
      </c>
      <c r="B163" s="195" t="s">
        <v>1064</v>
      </c>
      <c r="C163" s="196">
        <v>100.01</v>
      </c>
      <c r="D163" s="196">
        <v>100.59</v>
      </c>
      <c r="E163" s="196">
        <v>99.97</v>
      </c>
      <c r="F163" s="196">
        <v>99.8</v>
      </c>
      <c r="G163" s="196">
        <v>99.88</v>
      </c>
      <c r="H163" s="196">
        <v>99.91</v>
      </c>
      <c r="I163" s="196">
        <v>100.17</v>
      </c>
      <c r="J163" s="196">
        <v>100.26</v>
      </c>
      <c r="K163" s="196">
        <v>100.48</v>
      </c>
      <c r="L163" s="196">
        <v>100.39</v>
      </c>
      <c r="M163" s="196">
        <v>100.71</v>
      </c>
      <c r="N163" s="196">
        <v>101.01</v>
      </c>
      <c r="O163" s="196">
        <v>100.46</v>
      </c>
      <c r="P163" s="196">
        <v>100.25</v>
      </c>
      <c r="Q163" s="196">
        <v>100.4</v>
      </c>
      <c r="R163" s="196">
        <v>100.61</v>
      </c>
      <c r="S163" s="196">
        <v>99.91</v>
      </c>
      <c r="T163" s="196">
        <v>100.28</v>
      </c>
      <c r="U163" s="196">
        <v>100.06</v>
      </c>
      <c r="V163" s="196">
        <v>100.56</v>
      </c>
      <c r="W163" s="196">
        <v>100.19</v>
      </c>
      <c r="X163" s="196">
        <v>100.89</v>
      </c>
      <c r="Y163" s="196">
        <v>100.75</v>
      </c>
      <c r="Z163" s="196">
        <v>101.1</v>
      </c>
      <c r="AA163" s="196">
        <v>100.58</v>
      </c>
      <c r="AB163" s="196">
        <v>100.55</v>
      </c>
      <c r="AC163" s="196">
        <v>100.58</v>
      </c>
      <c r="AD163" s="196">
        <v>100.73</v>
      </c>
      <c r="AE163" s="196">
        <v>100.55</v>
      </c>
      <c r="AF163" s="196">
        <v>100.59</v>
      </c>
      <c r="AG163" s="196">
        <v>100.84</v>
      </c>
      <c r="AH163" s="196">
        <v>100.46</v>
      </c>
      <c r="AI163" s="196">
        <v>100.85</v>
      </c>
      <c r="AJ163" s="196">
        <v>100.16</v>
      </c>
      <c r="AK163" s="196">
        <v>100.55</v>
      </c>
      <c r="AL163" s="196">
        <v>100.49</v>
      </c>
      <c r="AM163" s="196">
        <v>100.62</v>
      </c>
      <c r="AN163" s="196">
        <v>100.25</v>
      </c>
      <c r="AO163" s="196">
        <v>100.3</v>
      </c>
      <c r="AP163" s="196">
        <v>100.62</v>
      </c>
      <c r="AQ163" s="196">
        <v>99.96</v>
      </c>
    </row>
    <row r="164" spans="1:43" x14ac:dyDescent="0.45">
      <c r="A164" s="195" t="s">
        <v>595</v>
      </c>
      <c r="B164" s="195" t="s">
        <v>1065</v>
      </c>
      <c r="C164" s="196">
        <v>100.94</v>
      </c>
      <c r="D164" s="196">
        <v>99.56</v>
      </c>
      <c r="E164" s="196">
        <v>100.71</v>
      </c>
      <c r="F164" s="196">
        <v>100.15</v>
      </c>
      <c r="G164" s="196">
        <v>100.01</v>
      </c>
      <c r="H164" s="196">
        <v>99.95</v>
      </c>
      <c r="I164" s="196">
        <v>100.08</v>
      </c>
      <c r="J164" s="196">
        <v>100.16</v>
      </c>
      <c r="K164" s="196">
        <v>99.97</v>
      </c>
      <c r="L164" s="196">
        <v>100.26</v>
      </c>
      <c r="M164" s="196">
        <v>99.93</v>
      </c>
      <c r="N164" s="196">
        <v>100.07</v>
      </c>
      <c r="O164" s="196">
        <v>100.18</v>
      </c>
      <c r="P164" s="196">
        <v>100.62</v>
      </c>
      <c r="Q164" s="196">
        <v>101.42</v>
      </c>
      <c r="R164" s="196">
        <v>100.85</v>
      </c>
      <c r="S164" s="196">
        <v>100.76</v>
      </c>
      <c r="T164" s="196">
        <v>100.75</v>
      </c>
      <c r="U164" s="196">
        <v>101.05</v>
      </c>
      <c r="V164" s="196">
        <v>100.19</v>
      </c>
      <c r="W164" s="196">
        <v>100.55</v>
      </c>
      <c r="X164" s="196">
        <v>99.95</v>
      </c>
      <c r="Y164" s="196">
        <v>100.51</v>
      </c>
      <c r="Z164" s="196">
        <v>100.9</v>
      </c>
      <c r="AA164" s="196">
        <v>102.18</v>
      </c>
      <c r="AB164" s="196">
        <v>102.52</v>
      </c>
      <c r="AC164" s="196">
        <v>100.66</v>
      </c>
      <c r="AD164" s="196">
        <v>101.25</v>
      </c>
      <c r="AE164" s="196">
        <v>100.73</v>
      </c>
      <c r="AF164" s="196">
        <v>100.75</v>
      </c>
      <c r="AG164" s="196">
        <v>100.95</v>
      </c>
      <c r="AH164" s="196">
        <v>100.39</v>
      </c>
      <c r="AI164" s="196">
        <v>99.88</v>
      </c>
      <c r="AJ164" s="196">
        <v>100.07</v>
      </c>
      <c r="AK164" s="196">
        <v>99.89</v>
      </c>
      <c r="AL164" s="195">
        <v>100</v>
      </c>
      <c r="AM164" s="196">
        <v>103.33</v>
      </c>
      <c r="AN164" s="196">
        <v>101.21</v>
      </c>
      <c r="AO164" s="196">
        <v>100.34</v>
      </c>
      <c r="AP164" s="196">
        <v>100.87</v>
      </c>
      <c r="AQ164" s="196">
        <v>100.07</v>
      </c>
    </row>
    <row r="165" spans="1:43" ht="27.75" x14ac:dyDescent="0.45">
      <c r="A165" s="195" t="s">
        <v>596</v>
      </c>
      <c r="B165" s="195" t="s">
        <v>1066</v>
      </c>
      <c r="C165" s="196">
        <v>100.94</v>
      </c>
      <c r="D165" s="196">
        <v>99.56</v>
      </c>
      <c r="E165" s="196">
        <v>100.71</v>
      </c>
      <c r="F165" s="196">
        <v>100.15</v>
      </c>
      <c r="G165" s="196">
        <v>100.01</v>
      </c>
      <c r="H165" s="196">
        <v>99.95</v>
      </c>
      <c r="I165" s="196">
        <v>100.08</v>
      </c>
      <c r="J165" s="196">
        <v>100.16</v>
      </c>
      <c r="K165" s="196">
        <v>99.97</v>
      </c>
      <c r="L165" s="196">
        <v>100.26</v>
      </c>
      <c r="M165" s="196">
        <v>99.93</v>
      </c>
      <c r="N165" s="196">
        <v>100.07</v>
      </c>
      <c r="O165" s="196">
        <v>100.18</v>
      </c>
      <c r="P165" s="196">
        <v>100.62</v>
      </c>
      <c r="Q165" s="196">
        <v>101.42</v>
      </c>
      <c r="R165" s="196">
        <v>100.85</v>
      </c>
      <c r="S165" s="196">
        <v>100.76</v>
      </c>
      <c r="T165" s="196">
        <v>100.75</v>
      </c>
      <c r="U165" s="196">
        <v>101.05</v>
      </c>
      <c r="V165" s="196">
        <v>100.19</v>
      </c>
      <c r="W165" s="196">
        <v>100.55</v>
      </c>
      <c r="X165" s="196">
        <v>99.95</v>
      </c>
      <c r="Y165" s="196">
        <v>100.51</v>
      </c>
      <c r="Z165" s="196">
        <v>100.9</v>
      </c>
      <c r="AA165" s="196">
        <v>102.18</v>
      </c>
      <c r="AB165" s="196">
        <v>102.52</v>
      </c>
      <c r="AC165" s="196">
        <v>100.66</v>
      </c>
      <c r="AD165" s="196">
        <v>101.25</v>
      </c>
      <c r="AE165" s="196">
        <v>100.73</v>
      </c>
      <c r="AF165" s="196">
        <v>100.75</v>
      </c>
      <c r="AG165" s="196">
        <v>100.95</v>
      </c>
      <c r="AH165" s="196">
        <v>100.39</v>
      </c>
      <c r="AI165" s="196">
        <v>99.88</v>
      </c>
      <c r="AJ165" s="196">
        <v>100.07</v>
      </c>
      <c r="AK165" s="196">
        <v>99.89</v>
      </c>
      <c r="AL165" s="195">
        <v>100</v>
      </c>
      <c r="AM165" s="196">
        <v>103.33</v>
      </c>
      <c r="AN165" s="196">
        <v>101.21</v>
      </c>
      <c r="AO165" s="196">
        <v>100.34</v>
      </c>
      <c r="AP165" s="196">
        <v>100.87</v>
      </c>
      <c r="AQ165" s="196">
        <v>100.07</v>
      </c>
    </row>
    <row r="166" spans="1:43" ht="27.75" x14ac:dyDescent="0.45">
      <c r="A166" s="195" t="s">
        <v>18</v>
      </c>
      <c r="B166" s="195" t="s">
        <v>1067</v>
      </c>
      <c r="C166" s="196">
        <v>99.99</v>
      </c>
      <c r="D166" s="196">
        <v>101.74</v>
      </c>
      <c r="E166" s="196">
        <v>100.26</v>
      </c>
      <c r="F166" s="196">
        <v>99.99</v>
      </c>
      <c r="G166" s="196">
        <v>99.36</v>
      </c>
      <c r="H166" s="196">
        <v>101.89</v>
      </c>
      <c r="I166" s="196">
        <v>99.25</v>
      </c>
      <c r="J166" s="196">
        <v>100.6</v>
      </c>
      <c r="K166" s="196">
        <v>100.18</v>
      </c>
      <c r="L166" s="196">
        <v>99.79</v>
      </c>
      <c r="M166" s="196">
        <v>100.06</v>
      </c>
      <c r="N166" s="196">
        <v>100.7</v>
      </c>
      <c r="O166" s="196">
        <v>101.11</v>
      </c>
      <c r="P166" s="196">
        <v>100.38</v>
      </c>
      <c r="Q166" s="196">
        <v>99.53</v>
      </c>
      <c r="R166" s="196">
        <v>101.04</v>
      </c>
      <c r="S166" s="196">
        <v>99.59</v>
      </c>
      <c r="T166" s="196">
        <v>100.67</v>
      </c>
      <c r="U166" s="196">
        <v>99.87</v>
      </c>
      <c r="V166" s="196">
        <v>100.99</v>
      </c>
      <c r="W166" s="196">
        <v>100.77</v>
      </c>
      <c r="X166" s="196">
        <v>101.36</v>
      </c>
      <c r="Y166" s="196">
        <v>99.8</v>
      </c>
      <c r="Z166" s="196">
        <v>100.93</v>
      </c>
      <c r="AA166" s="196">
        <v>99.88</v>
      </c>
      <c r="AB166" s="196">
        <v>102.69</v>
      </c>
      <c r="AC166" s="196">
        <v>100.59</v>
      </c>
      <c r="AD166" s="196">
        <v>100.2</v>
      </c>
      <c r="AE166" s="196">
        <v>99.07</v>
      </c>
      <c r="AF166" s="196">
        <v>99.47</v>
      </c>
      <c r="AG166" s="196">
        <v>99.52</v>
      </c>
      <c r="AH166" s="196">
        <v>101.46</v>
      </c>
      <c r="AI166" s="196">
        <v>100.55</v>
      </c>
      <c r="AJ166" s="196">
        <v>99.87</v>
      </c>
      <c r="AK166" s="196">
        <v>100.84</v>
      </c>
      <c r="AL166" s="196">
        <v>100.14</v>
      </c>
      <c r="AM166" s="196">
        <v>101.8</v>
      </c>
      <c r="AN166" s="196">
        <v>100.36</v>
      </c>
      <c r="AO166" s="196">
        <v>100.23</v>
      </c>
      <c r="AP166" s="196">
        <v>100.99</v>
      </c>
      <c r="AQ166" s="196">
        <v>99.26</v>
      </c>
    </row>
    <row r="167" spans="1:43" x14ac:dyDescent="0.45">
      <c r="A167" s="195" t="s">
        <v>17</v>
      </c>
      <c r="B167" s="195" t="s">
        <v>1068</v>
      </c>
      <c r="C167" s="196">
        <v>100.01</v>
      </c>
      <c r="D167" s="196">
        <v>100.48</v>
      </c>
      <c r="E167" s="196">
        <v>99.94</v>
      </c>
      <c r="F167" s="196">
        <v>99.78</v>
      </c>
      <c r="G167" s="196">
        <v>99.93</v>
      </c>
      <c r="H167" s="196">
        <v>99.71</v>
      </c>
      <c r="I167" s="196">
        <v>100.26</v>
      </c>
      <c r="J167" s="196">
        <v>100.23</v>
      </c>
      <c r="K167" s="196">
        <v>100.51</v>
      </c>
      <c r="L167" s="196">
        <v>100.45</v>
      </c>
      <c r="M167" s="196">
        <v>100.77</v>
      </c>
      <c r="N167" s="196">
        <v>101.04</v>
      </c>
      <c r="O167" s="196">
        <v>100.39</v>
      </c>
      <c r="P167" s="196">
        <v>100.24</v>
      </c>
      <c r="Q167" s="196">
        <v>100.49</v>
      </c>
      <c r="R167" s="196">
        <v>100.57</v>
      </c>
      <c r="S167" s="196">
        <v>99.94</v>
      </c>
      <c r="T167" s="196">
        <v>100.24</v>
      </c>
      <c r="U167" s="196">
        <v>100.08</v>
      </c>
      <c r="V167" s="196">
        <v>100.52</v>
      </c>
      <c r="W167" s="196">
        <v>100.13</v>
      </c>
      <c r="X167" s="196">
        <v>100.84</v>
      </c>
      <c r="Y167" s="196">
        <v>100.85</v>
      </c>
      <c r="Z167" s="196">
        <v>101.12</v>
      </c>
      <c r="AA167" s="196">
        <v>100.67</v>
      </c>
      <c r="AB167" s="196">
        <v>100.29</v>
      </c>
      <c r="AC167" s="196">
        <v>100.58</v>
      </c>
      <c r="AD167" s="196">
        <v>100.8</v>
      </c>
      <c r="AE167" s="196">
        <v>100.74</v>
      </c>
      <c r="AF167" s="196">
        <v>100.73</v>
      </c>
      <c r="AG167" s="195">
        <v>101</v>
      </c>
      <c r="AH167" s="196">
        <v>100.34</v>
      </c>
      <c r="AI167" s="196">
        <v>100.89</v>
      </c>
      <c r="AJ167" s="196">
        <v>100.19</v>
      </c>
      <c r="AK167" s="196">
        <v>100.51</v>
      </c>
      <c r="AL167" s="196">
        <v>100.53</v>
      </c>
      <c r="AM167" s="196">
        <v>100.45</v>
      </c>
      <c r="AN167" s="196">
        <v>100.23</v>
      </c>
      <c r="AO167" s="196">
        <v>100.31</v>
      </c>
      <c r="AP167" s="196">
        <v>100.56</v>
      </c>
      <c r="AQ167" s="196">
        <v>100.07</v>
      </c>
    </row>
    <row r="168" spans="1:43" x14ac:dyDescent="0.45">
      <c r="A168" s="195" t="s">
        <v>597</v>
      </c>
      <c r="B168" s="195" t="s">
        <v>1069</v>
      </c>
      <c r="C168" s="196">
        <v>102.36</v>
      </c>
      <c r="D168" s="196">
        <v>100.4</v>
      </c>
      <c r="E168" s="196">
        <v>100.75</v>
      </c>
      <c r="F168" s="196">
        <v>100.23</v>
      </c>
      <c r="G168" s="195">
        <v>100</v>
      </c>
      <c r="H168" s="196">
        <v>100.63</v>
      </c>
      <c r="I168" s="196">
        <v>100.24</v>
      </c>
      <c r="J168" s="196">
        <v>100.41</v>
      </c>
      <c r="K168" s="196">
        <v>100.3</v>
      </c>
      <c r="L168" s="196">
        <v>100.11</v>
      </c>
      <c r="M168" s="196">
        <v>99.65</v>
      </c>
      <c r="N168" s="196">
        <v>99.82</v>
      </c>
      <c r="O168" s="196">
        <v>100.69</v>
      </c>
      <c r="P168" s="196">
        <v>100.44</v>
      </c>
      <c r="Q168" s="196">
        <v>100.73</v>
      </c>
      <c r="R168" s="196">
        <v>100.19</v>
      </c>
      <c r="S168" s="196">
        <v>100.81</v>
      </c>
      <c r="T168" s="196">
        <v>101.17</v>
      </c>
      <c r="U168" s="196">
        <v>101.09</v>
      </c>
      <c r="V168" s="196">
        <v>100.84</v>
      </c>
      <c r="W168" s="196">
        <v>100.76</v>
      </c>
      <c r="X168" s="195">
        <v>101</v>
      </c>
      <c r="Y168" s="196">
        <v>100.66</v>
      </c>
      <c r="Z168" s="196">
        <v>100.17</v>
      </c>
      <c r="AA168" s="196">
        <v>101.18</v>
      </c>
      <c r="AB168" s="196">
        <v>101.34</v>
      </c>
      <c r="AC168" s="196">
        <v>100.97</v>
      </c>
      <c r="AD168" s="196">
        <v>101.45</v>
      </c>
      <c r="AE168" s="196">
        <v>101.36</v>
      </c>
      <c r="AF168" s="196">
        <v>100.11</v>
      </c>
      <c r="AG168" s="196">
        <v>100.2</v>
      </c>
      <c r="AH168" s="196">
        <v>100.17</v>
      </c>
      <c r="AI168" s="196">
        <v>100.23</v>
      </c>
      <c r="AJ168" s="196">
        <v>100.05</v>
      </c>
      <c r="AK168" s="196">
        <v>100.07</v>
      </c>
      <c r="AL168" s="196">
        <v>99.85</v>
      </c>
      <c r="AM168" s="196">
        <v>102.3</v>
      </c>
      <c r="AN168" s="196">
        <v>101.7</v>
      </c>
      <c r="AO168" s="196">
        <v>101.11</v>
      </c>
      <c r="AP168" s="196">
        <v>100.6</v>
      </c>
      <c r="AQ168" s="196">
        <v>99.98</v>
      </c>
    </row>
    <row r="169" spans="1:43" ht="27.75" x14ac:dyDescent="0.45">
      <c r="A169" s="195" t="s">
        <v>598</v>
      </c>
      <c r="B169" s="195" t="s">
        <v>1070</v>
      </c>
      <c r="C169" s="196">
        <v>102.36</v>
      </c>
      <c r="D169" s="196">
        <v>100.4</v>
      </c>
      <c r="E169" s="196">
        <v>100.75</v>
      </c>
      <c r="F169" s="196">
        <v>100.23</v>
      </c>
      <c r="G169" s="195">
        <v>100</v>
      </c>
      <c r="H169" s="196">
        <v>100.63</v>
      </c>
      <c r="I169" s="196">
        <v>100.24</v>
      </c>
      <c r="J169" s="196">
        <v>100.41</v>
      </c>
      <c r="K169" s="196">
        <v>100.3</v>
      </c>
      <c r="L169" s="196">
        <v>100.11</v>
      </c>
      <c r="M169" s="196">
        <v>99.65</v>
      </c>
      <c r="N169" s="196">
        <v>99.82</v>
      </c>
      <c r="O169" s="196">
        <v>100.69</v>
      </c>
      <c r="P169" s="196">
        <v>100.44</v>
      </c>
      <c r="Q169" s="196">
        <v>100.73</v>
      </c>
      <c r="R169" s="196">
        <v>100.19</v>
      </c>
      <c r="S169" s="196">
        <v>100.81</v>
      </c>
      <c r="T169" s="196">
        <v>101.17</v>
      </c>
      <c r="U169" s="196">
        <v>101.09</v>
      </c>
      <c r="V169" s="196">
        <v>100.84</v>
      </c>
      <c r="W169" s="196">
        <v>100.76</v>
      </c>
      <c r="X169" s="195">
        <v>101</v>
      </c>
      <c r="Y169" s="196">
        <v>100.66</v>
      </c>
      <c r="Z169" s="196">
        <v>100.17</v>
      </c>
      <c r="AA169" s="196">
        <v>101.18</v>
      </c>
      <c r="AB169" s="196">
        <v>101.34</v>
      </c>
      <c r="AC169" s="196">
        <v>100.97</v>
      </c>
      <c r="AD169" s="196">
        <v>101.45</v>
      </c>
      <c r="AE169" s="196">
        <v>101.36</v>
      </c>
      <c r="AF169" s="196">
        <v>100.11</v>
      </c>
      <c r="AG169" s="196">
        <v>100.2</v>
      </c>
      <c r="AH169" s="196">
        <v>100.17</v>
      </c>
      <c r="AI169" s="196">
        <v>100.23</v>
      </c>
      <c r="AJ169" s="196">
        <v>100.05</v>
      </c>
      <c r="AK169" s="196">
        <v>100.07</v>
      </c>
      <c r="AL169" s="196">
        <v>99.85</v>
      </c>
      <c r="AM169" s="196">
        <v>102.3</v>
      </c>
      <c r="AN169" s="196">
        <v>101.7</v>
      </c>
      <c r="AO169" s="196">
        <v>101.11</v>
      </c>
      <c r="AP169" s="196">
        <v>100.6</v>
      </c>
      <c r="AQ169" s="196">
        <v>99.98</v>
      </c>
    </row>
    <row r="170" spans="1:43" x14ac:dyDescent="0.45">
      <c r="A170" s="195" t="s">
        <v>599</v>
      </c>
      <c r="B170" s="195" t="s">
        <v>1071</v>
      </c>
      <c r="C170" s="196">
        <v>99.8</v>
      </c>
      <c r="D170" s="196">
        <v>99.75</v>
      </c>
      <c r="E170" s="196">
        <v>100.19</v>
      </c>
      <c r="F170" s="196">
        <v>99.83</v>
      </c>
      <c r="G170" s="196">
        <v>100.23</v>
      </c>
      <c r="H170" s="196">
        <v>100.2</v>
      </c>
      <c r="I170" s="196">
        <v>100.29</v>
      </c>
      <c r="J170" s="196">
        <v>100.28</v>
      </c>
      <c r="K170" s="196">
        <v>99.96</v>
      </c>
      <c r="L170" s="196">
        <v>100.18</v>
      </c>
      <c r="M170" s="196">
        <v>100.13</v>
      </c>
      <c r="N170" s="196">
        <v>100.05</v>
      </c>
      <c r="O170" s="196">
        <v>100.23</v>
      </c>
      <c r="P170" s="196">
        <v>100.41</v>
      </c>
      <c r="Q170" s="196">
        <v>100.51</v>
      </c>
      <c r="R170" s="196">
        <v>101.41</v>
      </c>
      <c r="S170" s="196">
        <v>100.47</v>
      </c>
      <c r="T170" s="196">
        <v>101.11</v>
      </c>
      <c r="U170" s="196">
        <v>100.92</v>
      </c>
      <c r="V170" s="196">
        <v>100.07</v>
      </c>
      <c r="W170" s="196">
        <v>100.63</v>
      </c>
      <c r="X170" s="196">
        <v>100.78</v>
      </c>
      <c r="Y170" s="196">
        <v>100.61</v>
      </c>
      <c r="Z170" s="196">
        <v>101.05</v>
      </c>
      <c r="AA170" s="196">
        <v>101.33</v>
      </c>
      <c r="AB170" s="196">
        <v>103.02</v>
      </c>
      <c r="AC170" s="196">
        <v>101.89</v>
      </c>
      <c r="AD170" s="196">
        <v>101.79</v>
      </c>
      <c r="AE170" s="196">
        <v>101.04</v>
      </c>
      <c r="AF170" s="196">
        <v>102.03</v>
      </c>
      <c r="AG170" s="196">
        <v>100.68</v>
      </c>
      <c r="AH170" s="196">
        <v>100.16</v>
      </c>
      <c r="AI170" s="196">
        <v>100.32</v>
      </c>
      <c r="AJ170" s="196">
        <v>100.74</v>
      </c>
      <c r="AK170" s="196">
        <v>100.05</v>
      </c>
      <c r="AL170" s="196">
        <v>101.12</v>
      </c>
      <c r="AM170" s="196">
        <v>101.53</v>
      </c>
      <c r="AN170" s="196">
        <v>101.49</v>
      </c>
      <c r="AO170" s="196">
        <v>100.65</v>
      </c>
      <c r="AP170" s="196">
        <v>101.77</v>
      </c>
      <c r="AQ170" s="196">
        <v>100.45</v>
      </c>
    </row>
    <row r="171" spans="1:43" x14ac:dyDescent="0.45">
      <c r="A171" s="195" t="s">
        <v>97</v>
      </c>
      <c r="B171" s="195" t="s">
        <v>1072</v>
      </c>
      <c r="C171" s="196">
        <v>99.8</v>
      </c>
      <c r="D171" s="196">
        <v>99.75</v>
      </c>
      <c r="E171" s="196">
        <v>100.19</v>
      </c>
      <c r="F171" s="196">
        <v>99.83</v>
      </c>
      <c r="G171" s="196">
        <v>100.23</v>
      </c>
      <c r="H171" s="196">
        <v>100.2</v>
      </c>
      <c r="I171" s="196">
        <v>100.29</v>
      </c>
      <c r="J171" s="196">
        <v>100.28</v>
      </c>
      <c r="K171" s="196">
        <v>99.96</v>
      </c>
      <c r="L171" s="196">
        <v>100.18</v>
      </c>
      <c r="M171" s="196">
        <v>100.13</v>
      </c>
      <c r="N171" s="196">
        <v>100.05</v>
      </c>
      <c r="O171" s="196">
        <v>100.23</v>
      </c>
      <c r="P171" s="196">
        <v>100.41</v>
      </c>
      <c r="Q171" s="196">
        <v>100.51</v>
      </c>
      <c r="R171" s="196">
        <v>101.41</v>
      </c>
      <c r="S171" s="196">
        <v>100.47</v>
      </c>
      <c r="T171" s="196">
        <v>101.11</v>
      </c>
      <c r="U171" s="196">
        <v>100.92</v>
      </c>
      <c r="V171" s="196">
        <v>100.07</v>
      </c>
      <c r="W171" s="196">
        <v>100.63</v>
      </c>
      <c r="X171" s="196">
        <v>100.78</v>
      </c>
      <c r="Y171" s="196">
        <v>100.61</v>
      </c>
      <c r="Z171" s="196">
        <v>101.05</v>
      </c>
      <c r="AA171" s="196">
        <v>101.33</v>
      </c>
      <c r="AB171" s="196">
        <v>103.02</v>
      </c>
      <c r="AC171" s="196">
        <v>101.89</v>
      </c>
      <c r="AD171" s="196">
        <v>101.79</v>
      </c>
      <c r="AE171" s="196">
        <v>101.04</v>
      </c>
      <c r="AF171" s="196">
        <v>102.03</v>
      </c>
      <c r="AG171" s="196">
        <v>100.68</v>
      </c>
      <c r="AH171" s="196">
        <v>100.16</v>
      </c>
      <c r="AI171" s="196">
        <v>100.32</v>
      </c>
      <c r="AJ171" s="196">
        <v>100.74</v>
      </c>
      <c r="AK171" s="196">
        <v>100.05</v>
      </c>
      <c r="AL171" s="196">
        <v>101.12</v>
      </c>
      <c r="AM171" s="196">
        <v>101.53</v>
      </c>
      <c r="AN171" s="196">
        <v>101.49</v>
      </c>
      <c r="AO171" s="196">
        <v>100.65</v>
      </c>
      <c r="AP171" s="196">
        <v>101.77</v>
      </c>
      <c r="AQ171" s="196">
        <v>100.45</v>
      </c>
    </row>
    <row r="172" spans="1:43" x14ac:dyDescent="0.45">
      <c r="A172" s="195" t="s">
        <v>827</v>
      </c>
      <c r="B172" s="195" t="s">
        <v>1073</v>
      </c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195"/>
      <c r="AM172" s="196">
        <v>100.58</v>
      </c>
      <c r="AN172" s="196">
        <v>100.54</v>
      </c>
      <c r="AO172" s="196">
        <v>100.96</v>
      </c>
      <c r="AP172" s="196">
        <v>100.74</v>
      </c>
      <c r="AQ172" s="196">
        <v>100.46</v>
      </c>
    </row>
    <row r="173" spans="1:43" x14ac:dyDescent="0.45">
      <c r="A173" s="195" t="s">
        <v>600</v>
      </c>
      <c r="B173" s="195" t="s">
        <v>1074</v>
      </c>
      <c r="C173" s="196">
        <v>100.17</v>
      </c>
      <c r="D173" s="196">
        <v>100.42</v>
      </c>
      <c r="E173" s="196">
        <v>100.27</v>
      </c>
      <c r="F173" s="196">
        <v>100.28</v>
      </c>
      <c r="G173" s="196">
        <v>100.14</v>
      </c>
      <c r="H173" s="196">
        <v>100.1</v>
      </c>
      <c r="I173" s="196">
        <v>101.33</v>
      </c>
      <c r="J173" s="196">
        <v>100.81</v>
      </c>
      <c r="K173" s="196">
        <v>100.55</v>
      </c>
      <c r="L173" s="196">
        <v>100.52</v>
      </c>
      <c r="M173" s="196">
        <v>101.01</v>
      </c>
      <c r="N173" s="196">
        <v>100.65</v>
      </c>
      <c r="O173" s="196">
        <v>100.25</v>
      </c>
      <c r="P173" s="196">
        <v>100.61</v>
      </c>
      <c r="Q173" s="196">
        <v>101.02</v>
      </c>
      <c r="R173" s="196">
        <v>100.91</v>
      </c>
      <c r="S173" s="196">
        <v>100.76</v>
      </c>
      <c r="T173" s="196">
        <v>100.96</v>
      </c>
      <c r="U173" s="196">
        <v>100.65</v>
      </c>
      <c r="V173" s="196">
        <v>100.86</v>
      </c>
      <c r="W173" s="196">
        <v>100.5</v>
      </c>
      <c r="X173" s="196">
        <v>100.76</v>
      </c>
      <c r="Y173" s="196">
        <v>100.42</v>
      </c>
      <c r="Z173" s="196">
        <v>100.53</v>
      </c>
      <c r="AA173" s="196">
        <v>100.62</v>
      </c>
      <c r="AB173" s="196">
        <v>102.19</v>
      </c>
      <c r="AC173" s="196">
        <v>101.57</v>
      </c>
      <c r="AD173" s="196">
        <v>100.79</v>
      </c>
      <c r="AE173" s="196">
        <v>100.89</v>
      </c>
      <c r="AF173" s="196">
        <v>100.73</v>
      </c>
      <c r="AG173" s="196">
        <v>100.56</v>
      </c>
      <c r="AH173" s="196">
        <v>100.45</v>
      </c>
      <c r="AI173" s="196">
        <v>100.24</v>
      </c>
      <c r="AJ173" s="196">
        <v>100.05</v>
      </c>
      <c r="AK173" s="196">
        <v>100.03</v>
      </c>
      <c r="AL173" s="196">
        <v>100.35</v>
      </c>
      <c r="AM173" s="196">
        <v>101.01</v>
      </c>
      <c r="AN173" s="196">
        <v>100.52</v>
      </c>
      <c r="AO173" s="196">
        <v>101.09</v>
      </c>
      <c r="AP173" s="196">
        <v>101.07</v>
      </c>
      <c r="AQ173" s="196">
        <v>100.41</v>
      </c>
    </row>
    <row r="174" spans="1:43" x14ac:dyDescent="0.45">
      <c r="A174" s="195" t="s">
        <v>98</v>
      </c>
      <c r="B174" s="195" t="s">
        <v>1075</v>
      </c>
      <c r="C174" s="196">
        <v>100.45</v>
      </c>
      <c r="D174" s="196">
        <v>100.18</v>
      </c>
      <c r="E174" s="196">
        <v>100.45</v>
      </c>
      <c r="F174" s="196">
        <v>100.57</v>
      </c>
      <c r="G174" s="196">
        <v>99.9</v>
      </c>
      <c r="H174" s="196">
        <v>100.39</v>
      </c>
      <c r="I174" s="196">
        <v>100.43</v>
      </c>
      <c r="J174" s="196">
        <v>100.66</v>
      </c>
      <c r="K174" s="196">
        <v>100.52</v>
      </c>
      <c r="L174" s="196">
        <v>100.67</v>
      </c>
      <c r="M174" s="196">
        <v>101.3</v>
      </c>
      <c r="N174" s="196">
        <v>100.71</v>
      </c>
      <c r="O174" s="196">
        <v>100.35</v>
      </c>
      <c r="P174" s="196">
        <v>100.28</v>
      </c>
      <c r="Q174" s="196">
        <v>100.9</v>
      </c>
      <c r="R174" s="196">
        <v>100.73</v>
      </c>
      <c r="S174" s="196">
        <v>100.96</v>
      </c>
      <c r="T174" s="196">
        <v>100.63</v>
      </c>
      <c r="U174" s="196">
        <v>100.99</v>
      </c>
      <c r="V174" s="196">
        <v>100.88</v>
      </c>
      <c r="W174" s="196">
        <v>100.63</v>
      </c>
      <c r="X174" s="196">
        <v>100.83</v>
      </c>
      <c r="Y174" s="196">
        <v>100.5</v>
      </c>
      <c r="Z174" s="196">
        <v>100.4</v>
      </c>
      <c r="AA174" s="196">
        <v>100.75</v>
      </c>
      <c r="AB174" s="196">
        <v>101.94</v>
      </c>
      <c r="AC174" s="196">
        <v>101.59</v>
      </c>
      <c r="AD174" s="196">
        <v>101.09</v>
      </c>
      <c r="AE174" s="196">
        <v>100.8</v>
      </c>
      <c r="AF174" s="196">
        <v>100.83</v>
      </c>
      <c r="AG174" s="196">
        <v>100.84</v>
      </c>
      <c r="AH174" s="196">
        <v>100.55</v>
      </c>
      <c r="AI174" s="196">
        <v>100.17</v>
      </c>
      <c r="AJ174" s="196">
        <v>100.58</v>
      </c>
      <c r="AK174" s="196">
        <v>100.16</v>
      </c>
      <c r="AL174" s="196">
        <v>100.63</v>
      </c>
      <c r="AM174" s="195"/>
      <c r="AN174" s="195"/>
      <c r="AO174" s="195"/>
      <c r="AP174" s="195"/>
      <c r="AQ174" s="195"/>
    </row>
    <row r="175" spans="1:43" x14ac:dyDescent="0.45">
      <c r="A175" s="195" t="s">
        <v>99</v>
      </c>
      <c r="B175" s="195" t="s">
        <v>1076</v>
      </c>
      <c r="C175" s="196">
        <v>99.99</v>
      </c>
      <c r="D175" s="196">
        <v>100.58</v>
      </c>
      <c r="E175" s="196">
        <v>100.16</v>
      </c>
      <c r="F175" s="196">
        <v>100.1</v>
      </c>
      <c r="G175" s="196">
        <v>100.3</v>
      </c>
      <c r="H175" s="196">
        <v>99.91</v>
      </c>
      <c r="I175" s="196">
        <v>101.92</v>
      </c>
      <c r="J175" s="196">
        <v>100.91</v>
      </c>
      <c r="K175" s="196">
        <v>100.57</v>
      </c>
      <c r="L175" s="196">
        <v>100.43</v>
      </c>
      <c r="M175" s="196">
        <v>100.83</v>
      </c>
      <c r="N175" s="196">
        <v>100.61</v>
      </c>
      <c r="O175" s="196">
        <v>100.18</v>
      </c>
      <c r="P175" s="196">
        <v>100.82</v>
      </c>
      <c r="Q175" s="196">
        <v>101.1</v>
      </c>
      <c r="R175" s="196">
        <v>101.03</v>
      </c>
      <c r="S175" s="196">
        <v>100.63</v>
      </c>
      <c r="T175" s="196">
        <v>101.16</v>
      </c>
      <c r="U175" s="196">
        <v>100.43</v>
      </c>
      <c r="V175" s="196">
        <v>100.84</v>
      </c>
      <c r="W175" s="196">
        <v>100.42</v>
      </c>
      <c r="X175" s="196">
        <v>100.71</v>
      </c>
      <c r="Y175" s="196">
        <v>100.37</v>
      </c>
      <c r="Z175" s="196">
        <v>100.62</v>
      </c>
      <c r="AA175" s="196">
        <v>100.54</v>
      </c>
      <c r="AB175" s="196">
        <v>102.35</v>
      </c>
      <c r="AC175" s="196">
        <v>101.55</v>
      </c>
      <c r="AD175" s="196">
        <v>100.6</v>
      </c>
      <c r="AE175" s="196">
        <v>100.95</v>
      </c>
      <c r="AF175" s="196">
        <v>100.66</v>
      </c>
      <c r="AG175" s="196">
        <v>100.38</v>
      </c>
      <c r="AH175" s="196">
        <v>100.39</v>
      </c>
      <c r="AI175" s="196">
        <v>100.29</v>
      </c>
      <c r="AJ175" s="196">
        <v>99.71</v>
      </c>
      <c r="AK175" s="196">
        <v>99.94</v>
      </c>
      <c r="AL175" s="196">
        <v>100.16</v>
      </c>
      <c r="AM175" s="196">
        <v>101.3</v>
      </c>
      <c r="AN175" s="196">
        <v>100.51</v>
      </c>
      <c r="AO175" s="196">
        <v>101.17</v>
      </c>
      <c r="AP175" s="196">
        <v>101.29</v>
      </c>
      <c r="AQ175" s="196">
        <v>100.38</v>
      </c>
    </row>
    <row r="176" spans="1:43" x14ac:dyDescent="0.45">
      <c r="A176" s="195" t="s">
        <v>468</v>
      </c>
      <c r="B176" s="195" t="s">
        <v>1077</v>
      </c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6">
        <v>100.4</v>
      </c>
      <c r="AN176" s="196">
        <v>100.49</v>
      </c>
      <c r="AO176" s="196">
        <v>100.99</v>
      </c>
      <c r="AP176" s="196">
        <v>100.76</v>
      </c>
      <c r="AQ176" s="196">
        <v>100.2</v>
      </c>
    </row>
    <row r="177" spans="1:43" x14ac:dyDescent="0.45">
      <c r="A177" s="195" t="s">
        <v>828</v>
      </c>
      <c r="B177" s="195" t="s">
        <v>1078</v>
      </c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6">
        <v>100.88</v>
      </c>
      <c r="AN177" s="196">
        <v>100.61</v>
      </c>
      <c r="AO177" s="196">
        <v>100.91</v>
      </c>
      <c r="AP177" s="196">
        <v>100.71</v>
      </c>
      <c r="AQ177" s="196">
        <v>100.9</v>
      </c>
    </row>
    <row r="178" spans="1:43" x14ac:dyDescent="0.45">
      <c r="A178" s="195" t="s">
        <v>601</v>
      </c>
      <c r="B178" s="195" t="s">
        <v>1079</v>
      </c>
      <c r="C178" s="196">
        <v>100.21</v>
      </c>
      <c r="D178" s="196">
        <v>100.77</v>
      </c>
      <c r="E178" s="196">
        <v>100.23</v>
      </c>
      <c r="F178" s="196">
        <v>100.51</v>
      </c>
      <c r="G178" s="196">
        <v>100.18</v>
      </c>
      <c r="H178" s="196">
        <v>100.13</v>
      </c>
      <c r="I178" s="196">
        <v>100.2</v>
      </c>
      <c r="J178" s="196">
        <v>100.28</v>
      </c>
      <c r="K178" s="196">
        <v>99.86</v>
      </c>
      <c r="L178" s="196">
        <v>100.17</v>
      </c>
      <c r="M178" s="196">
        <v>100.29</v>
      </c>
      <c r="N178" s="196">
        <v>100.43</v>
      </c>
      <c r="O178" s="196">
        <v>100.67</v>
      </c>
      <c r="P178" s="196">
        <v>101.13</v>
      </c>
      <c r="Q178" s="196">
        <v>100.71</v>
      </c>
      <c r="R178" s="196">
        <v>101.53</v>
      </c>
      <c r="S178" s="196">
        <v>101.82</v>
      </c>
      <c r="T178" s="196">
        <v>101.47</v>
      </c>
      <c r="U178" s="196">
        <v>101.23</v>
      </c>
      <c r="V178" s="196">
        <v>100.8</v>
      </c>
      <c r="W178" s="196">
        <v>100.99</v>
      </c>
      <c r="X178" s="196">
        <v>101.47</v>
      </c>
      <c r="Y178" s="196">
        <v>101.16</v>
      </c>
      <c r="Z178" s="196">
        <v>101.26</v>
      </c>
      <c r="AA178" s="196">
        <v>101.14</v>
      </c>
      <c r="AB178" s="196">
        <v>101.4</v>
      </c>
      <c r="AC178" s="196">
        <v>102.03</v>
      </c>
      <c r="AD178" s="196">
        <v>101.66</v>
      </c>
      <c r="AE178" s="196">
        <v>100.95</v>
      </c>
      <c r="AF178" s="196">
        <v>101.45</v>
      </c>
      <c r="AG178" s="196">
        <v>100.74</v>
      </c>
      <c r="AH178" s="196">
        <v>100.27</v>
      </c>
      <c r="AI178" s="196">
        <v>100.48</v>
      </c>
      <c r="AJ178" s="196">
        <v>100.26</v>
      </c>
      <c r="AK178" s="196">
        <v>100.19</v>
      </c>
      <c r="AL178" s="196">
        <v>99.96</v>
      </c>
      <c r="AM178" s="196">
        <v>100.47</v>
      </c>
      <c r="AN178" s="196">
        <v>100.19</v>
      </c>
      <c r="AO178" s="196">
        <v>100.08</v>
      </c>
      <c r="AP178" s="196">
        <v>100.21</v>
      </c>
      <c r="AQ178" s="196">
        <v>99.83</v>
      </c>
    </row>
    <row r="179" spans="1:43" x14ac:dyDescent="0.45">
      <c r="A179" s="195" t="s">
        <v>100</v>
      </c>
      <c r="B179" s="195" t="s">
        <v>1080</v>
      </c>
      <c r="C179" s="196">
        <v>100.21</v>
      </c>
      <c r="D179" s="196">
        <v>100.77</v>
      </c>
      <c r="E179" s="196">
        <v>100.23</v>
      </c>
      <c r="F179" s="196">
        <v>100.51</v>
      </c>
      <c r="G179" s="196">
        <v>100.18</v>
      </c>
      <c r="H179" s="196">
        <v>100.13</v>
      </c>
      <c r="I179" s="196">
        <v>100.2</v>
      </c>
      <c r="J179" s="196">
        <v>100.28</v>
      </c>
      <c r="K179" s="196">
        <v>99.86</v>
      </c>
      <c r="L179" s="196">
        <v>100.17</v>
      </c>
      <c r="M179" s="196">
        <v>100.29</v>
      </c>
      <c r="N179" s="196">
        <v>100.43</v>
      </c>
      <c r="O179" s="196">
        <v>100.67</v>
      </c>
      <c r="P179" s="196">
        <v>101.13</v>
      </c>
      <c r="Q179" s="196">
        <v>100.71</v>
      </c>
      <c r="R179" s="196">
        <v>101.53</v>
      </c>
      <c r="S179" s="196">
        <v>101.82</v>
      </c>
      <c r="T179" s="196">
        <v>101.47</v>
      </c>
      <c r="U179" s="196">
        <v>101.23</v>
      </c>
      <c r="V179" s="196">
        <v>100.8</v>
      </c>
      <c r="W179" s="196">
        <v>100.99</v>
      </c>
      <c r="X179" s="196">
        <v>101.47</v>
      </c>
      <c r="Y179" s="196">
        <v>101.16</v>
      </c>
      <c r="Z179" s="196">
        <v>101.26</v>
      </c>
      <c r="AA179" s="196">
        <v>101.14</v>
      </c>
      <c r="AB179" s="196">
        <v>101.4</v>
      </c>
      <c r="AC179" s="196">
        <v>102.03</v>
      </c>
      <c r="AD179" s="196">
        <v>101.66</v>
      </c>
      <c r="AE179" s="196">
        <v>100.95</v>
      </c>
      <c r="AF179" s="196">
        <v>101.45</v>
      </c>
      <c r="AG179" s="196">
        <v>100.74</v>
      </c>
      <c r="AH179" s="196">
        <v>100.27</v>
      </c>
      <c r="AI179" s="196">
        <v>100.48</v>
      </c>
      <c r="AJ179" s="196">
        <v>100.26</v>
      </c>
      <c r="AK179" s="196">
        <v>100.19</v>
      </c>
      <c r="AL179" s="196">
        <v>99.96</v>
      </c>
      <c r="AM179" s="196">
        <v>100.47</v>
      </c>
      <c r="AN179" s="196">
        <v>100.19</v>
      </c>
      <c r="AO179" s="196">
        <v>100.08</v>
      </c>
      <c r="AP179" s="196">
        <v>100.21</v>
      </c>
      <c r="AQ179" s="196">
        <v>99.83</v>
      </c>
    </row>
    <row r="180" spans="1:43" x14ac:dyDescent="0.45">
      <c r="A180" s="195" t="s">
        <v>602</v>
      </c>
      <c r="B180" s="195" t="s">
        <v>1081</v>
      </c>
      <c r="C180" s="196">
        <v>100.35</v>
      </c>
      <c r="D180" s="196">
        <v>100.37</v>
      </c>
      <c r="E180" s="196">
        <v>100.33</v>
      </c>
      <c r="F180" s="196">
        <v>100.36</v>
      </c>
      <c r="G180" s="196">
        <v>100.54</v>
      </c>
      <c r="H180" s="196">
        <v>100.45</v>
      </c>
      <c r="I180" s="196">
        <v>100.39</v>
      </c>
      <c r="J180" s="196">
        <v>100.44</v>
      </c>
      <c r="K180" s="196">
        <v>100.74</v>
      </c>
      <c r="L180" s="196">
        <v>102.05</v>
      </c>
      <c r="M180" s="196">
        <v>101.28</v>
      </c>
      <c r="N180" s="196">
        <v>100.84</v>
      </c>
      <c r="O180" s="196">
        <v>100.82</v>
      </c>
      <c r="P180" s="196">
        <v>100.77</v>
      </c>
      <c r="Q180" s="196">
        <v>100.65</v>
      </c>
      <c r="R180" s="196">
        <v>100.83</v>
      </c>
      <c r="S180" s="196">
        <v>100.61</v>
      </c>
      <c r="T180" s="196">
        <v>100.72</v>
      </c>
      <c r="U180" s="196">
        <v>100.49</v>
      </c>
      <c r="V180" s="196">
        <v>100.57</v>
      </c>
      <c r="W180" s="196">
        <v>100.73</v>
      </c>
      <c r="X180" s="196">
        <v>101.08</v>
      </c>
      <c r="Y180" s="196">
        <v>100.96</v>
      </c>
      <c r="Z180" s="196">
        <v>101.13</v>
      </c>
      <c r="AA180" s="196">
        <v>101.19</v>
      </c>
      <c r="AB180" s="196">
        <v>100.92</v>
      </c>
      <c r="AC180" s="196">
        <v>101.26</v>
      </c>
      <c r="AD180" s="196">
        <v>100.97</v>
      </c>
      <c r="AE180" s="196">
        <v>100.92</v>
      </c>
      <c r="AF180" s="196">
        <v>100.86</v>
      </c>
      <c r="AG180" s="196">
        <v>101.12</v>
      </c>
      <c r="AH180" s="196">
        <v>100.58</v>
      </c>
      <c r="AI180" s="196">
        <v>100.88</v>
      </c>
      <c r="AJ180" s="196">
        <v>100.88</v>
      </c>
      <c r="AK180" s="196">
        <v>100.64</v>
      </c>
      <c r="AL180" s="196">
        <v>100.68</v>
      </c>
      <c r="AM180" s="196">
        <v>101.35</v>
      </c>
      <c r="AN180" s="196">
        <v>100.74</v>
      </c>
      <c r="AO180" s="196">
        <v>100.86</v>
      </c>
      <c r="AP180" s="196">
        <v>100.22</v>
      </c>
      <c r="AQ180" s="196">
        <v>100.31</v>
      </c>
    </row>
    <row r="181" spans="1:43" x14ac:dyDescent="0.45">
      <c r="A181" s="195" t="s">
        <v>104</v>
      </c>
      <c r="B181" s="195" t="s">
        <v>1082</v>
      </c>
      <c r="C181" s="196">
        <v>100.29</v>
      </c>
      <c r="D181" s="196">
        <v>100.22</v>
      </c>
      <c r="E181" s="196">
        <v>100.08</v>
      </c>
      <c r="F181" s="196">
        <v>100.46</v>
      </c>
      <c r="G181" s="196">
        <v>100.38</v>
      </c>
      <c r="H181" s="196">
        <v>100.64</v>
      </c>
      <c r="I181" s="196">
        <v>100.4</v>
      </c>
      <c r="J181" s="196">
        <v>100.45</v>
      </c>
      <c r="K181" s="196">
        <v>100.45</v>
      </c>
      <c r="L181" s="196">
        <v>101.24</v>
      </c>
      <c r="M181" s="196">
        <v>101.73</v>
      </c>
      <c r="N181" s="196">
        <v>100.83</v>
      </c>
      <c r="O181" s="196">
        <v>100.65</v>
      </c>
      <c r="P181" s="196">
        <v>101.05</v>
      </c>
      <c r="Q181" s="196">
        <v>100.85</v>
      </c>
      <c r="R181" s="196">
        <v>100.62</v>
      </c>
      <c r="S181" s="196">
        <v>100.53</v>
      </c>
      <c r="T181" s="196">
        <v>100.96</v>
      </c>
      <c r="U181" s="196">
        <v>100.56</v>
      </c>
      <c r="V181" s="196">
        <v>100.7</v>
      </c>
      <c r="W181" s="196">
        <v>100.75</v>
      </c>
      <c r="X181" s="196">
        <v>101.35</v>
      </c>
      <c r="Y181" s="196">
        <v>101.17</v>
      </c>
      <c r="Z181" s="196">
        <v>100.97</v>
      </c>
      <c r="AA181" s="196">
        <v>101.18</v>
      </c>
      <c r="AB181" s="196">
        <v>100.95</v>
      </c>
      <c r="AC181" s="196">
        <v>101.35</v>
      </c>
      <c r="AD181" s="196">
        <v>100.67</v>
      </c>
      <c r="AE181" s="196">
        <v>100.95</v>
      </c>
      <c r="AF181" s="196">
        <v>100.95</v>
      </c>
      <c r="AG181" s="196">
        <v>100.74</v>
      </c>
      <c r="AH181" s="196">
        <v>100.66</v>
      </c>
      <c r="AI181" s="196">
        <v>100.56</v>
      </c>
      <c r="AJ181" s="196">
        <v>100.95</v>
      </c>
      <c r="AK181" s="196">
        <v>100.89</v>
      </c>
      <c r="AL181" s="196">
        <v>100.56</v>
      </c>
      <c r="AM181" s="196">
        <v>101.13</v>
      </c>
      <c r="AN181" s="196">
        <v>100.79</v>
      </c>
      <c r="AO181" s="196">
        <v>100.64</v>
      </c>
      <c r="AP181" s="196">
        <v>100.36</v>
      </c>
      <c r="AQ181" s="196">
        <v>100.51</v>
      </c>
    </row>
    <row r="182" spans="1:43" ht="27.75" x14ac:dyDescent="0.45">
      <c r="A182" s="195" t="s">
        <v>101</v>
      </c>
      <c r="B182" s="195" t="s">
        <v>1083</v>
      </c>
      <c r="C182" s="196">
        <v>100.46</v>
      </c>
      <c r="D182" s="196">
        <v>100.13</v>
      </c>
      <c r="E182" s="196">
        <v>100.35</v>
      </c>
      <c r="F182" s="196">
        <v>100.53</v>
      </c>
      <c r="G182" s="196">
        <v>100.72</v>
      </c>
      <c r="H182" s="196">
        <v>100.26</v>
      </c>
      <c r="I182" s="196">
        <v>100.46</v>
      </c>
      <c r="J182" s="196">
        <v>100.2</v>
      </c>
      <c r="K182" s="196">
        <v>100.38</v>
      </c>
      <c r="L182" s="196">
        <v>102.85</v>
      </c>
      <c r="M182" s="196">
        <v>101.29</v>
      </c>
      <c r="N182" s="196">
        <v>101.19</v>
      </c>
      <c r="O182" s="196">
        <v>101.13</v>
      </c>
      <c r="P182" s="196">
        <v>101.09</v>
      </c>
      <c r="Q182" s="196">
        <v>100.45</v>
      </c>
      <c r="R182" s="196">
        <v>101.38</v>
      </c>
      <c r="S182" s="196">
        <v>100.33</v>
      </c>
      <c r="T182" s="196">
        <v>100.5</v>
      </c>
      <c r="U182" s="196">
        <v>100.5</v>
      </c>
      <c r="V182" s="196">
        <v>100.43</v>
      </c>
      <c r="W182" s="195">
        <v>100</v>
      </c>
      <c r="X182" s="196">
        <v>100.88</v>
      </c>
      <c r="Y182" s="196">
        <v>100.39</v>
      </c>
      <c r="Z182" s="196">
        <v>101.26</v>
      </c>
      <c r="AA182" s="196">
        <v>101.2</v>
      </c>
      <c r="AB182" s="196">
        <v>101.17</v>
      </c>
      <c r="AC182" s="196">
        <v>100.95</v>
      </c>
      <c r="AD182" s="196">
        <v>101.43</v>
      </c>
      <c r="AE182" s="196">
        <v>100.96</v>
      </c>
      <c r="AF182" s="196">
        <v>101.04</v>
      </c>
      <c r="AG182" s="196">
        <v>100.77</v>
      </c>
      <c r="AH182" s="196">
        <v>100.49</v>
      </c>
      <c r="AI182" s="196">
        <v>100.69</v>
      </c>
      <c r="AJ182" s="196">
        <v>100.75</v>
      </c>
      <c r="AK182" s="196">
        <v>100.42</v>
      </c>
      <c r="AL182" s="196">
        <v>100.99</v>
      </c>
      <c r="AM182" s="196">
        <v>100.82</v>
      </c>
      <c r="AN182" s="196">
        <v>100.83</v>
      </c>
      <c r="AO182" s="196">
        <v>100.74</v>
      </c>
      <c r="AP182" s="196">
        <v>99.46</v>
      </c>
      <c r="AQ182" s="196">
        <v>99.94</v>
      </c>
    </row>
    <row r="183" spans="1:43" ht="41.65" x14ac:dyDescent="0.45">
      <c r="A183" s="195" t="s">
        <v>103</v>
      </c>
      <c r="B183" s="195" t="s">
        <v>1084</v>
      </c>
      <c r="C183" s="196">
        <v>100.37</v>
      </c>
      <c r="D183" s="196">
        <v>100.5</v>
      </c>
      <c r="E183" s="196">
        <v>100.28</v>
      </c>
      <c r="F183" s="196">
        <v>100.33</v>
      </c>
      <c r="G183" s="196">
        <v>100.59</v>
      </c>
      <c r="H183" s="196">
        <v>100.5</v>
      </c>
      <c r="I183" s="196">
        <v>100.42</v>
      </c>
      <c r="J183" s="196">
        <v>100.52</v>
      </c>
      <c r="K183" s="196">
        <v>100.87</v>
      </c>
      <c r="L183" s="196">
        <v>101.6</v>
      </c>
      <c r="M183" s="196">
        <v>101.08</v>
      </c>
      <c r="N183" s="196">
        <v>100.69</v>
      </c>
      <c r="O183" s="196">
        <v>100.78</v>
      </c>
      <c r="P183" s="196">
        <v>100.59</v>
      </c>
      <c r="Q183" s="196">
        <v>100.67</v>
      </c>
      <c r="R183" s="196">
        <v>100.71</v>
      </c>
      <c r="S183" s="196">
        <v>100.67</v>
      </c>
      <c r="T183" s="196">
        <v>100.74</v>
      </c>
      <c r="U183" s="196">
        <v>100.59</v>
      </c>
      <c r="V183" s="196">
        <v>100.63</v>
      </c>
      <c r="W183" s="196">
        <v>101.04</v>
      </c>
      <c r="X183" s="196">
        <v>100.94</v>
      </c>
      <c r="Y183" s="196">
        <v>101.05</v>
      </c>
      <c r="Z183" s="196">
        <v>101.26</v>
      </c>
      <c r="AA183" s="196">
        <v>101.35</v>
      </c>
      <c r="AB183" s="196">
        <v>100.97</v>
      </c>
      <c r="AC183" s="196">
        <v>101.64</v>
      </c>
      <c r="AD183" s="196">
        <v>100.93</v>
      </c>
      <c r="AE183" s="196">
        <v>100.78</v>
      </c>
      <c r="AF183" s="196">
        <v>101.13</v>
      </c>
      <c r="AG183" s="196">
        <v>101.2</v>
      </c>
      <c r="AH183" s="196">
        <v>100.59</v>
      </c>
      <c r="AI183" s="196">
        <v>101.19</v>
      </c>
      <c r="AJ183" s="196">
        <v>100.89</v>
      </c>
      <c r="AK183" s="196">
        <v>100.53</v>
      </c>
      <c r="AL183" s="196">
        <v>100.71</v>
      </c>
      <c r="AM183" s="196">
        <v>101.66</v>
      </c>
      <c r="AN183" s="196">
        <v>100.95</v>
      </c>
      <c r="AO183" s="196">
        <v>100.8</v>
      </c>
      <c r="AP183" s="196">
        <v>100.49</v>
      </c>
      <c r="AQ183" s="196">
        <v>100.32</v>
      </c>
    </row>
    <row r="184" spans="1:43" ht="27.75" x14ac:dyDescent="0.45">
      <c r="A184" s="195" t="s">
        <v>105</v>
      </c>
      <c r="B184" s="195" t="s">
        <v>1085</v>
      </c>
      <c r="C184" s="196">
        <v>100.24</v>
      </c>
      <c r="D184" s="196">
        <v>100.35</v>
      </c>
      <c r="E184" s="196">
        <v>100.3</v>
      </c>
      <c r="F184" s="196">
        <v>100.38</v>
      </c>
      <c r="G184" s="196">
        <v>100.47</v>
      </c>
      <c r="H184" s="196">
        <v>100.39</v>
      </c>
      <c r="I184" s="196">
        <v>100.33</v>
      </c>
      <c r="J184" s="196">
        <v>100.35</v>
      </c>
      <c r="K184" s="196">
        <v>100.43</v>
      </c>
      <c r="L184" s="196">
        <v>100.97</v>
      </c>
      <c r="M184" s="196">
        <v>101.05</v>
      </c>
      <c r="N184" s="196">
        <v>100.55</v>
      </c>
      <c r="O184" s="196">
        <v>100.48</v>
      </c>
      <c r="P184" s="196">
        <v>100.84</v>
      </c>
      <c r="Q184" s="196">
        <v>100.51</v>
      </c>
      <c r="R184" s="196">
        <v>100.75</v>
      </c>
      <c r="S184" s="196">
        <v>100.77</v>
      </c>
      <c r="T184" s="196">
        <v>100.82</v>
      </c>
      <c r="U184" s="196">
        <v>100.42</v>
      </c>
      <c r="V184" s="196">
        <v>100.58</v>
      </c>
      <c r="W184" s="196">
        <v>100.73</v>
      </c>
      <c r="X184" s="196">
        <v>101.32</v>
      </c>
      <c r="Y184" s="196">
        <v>101.14</v>
      </c>
      <c r="Z184" s="196">
        <v>100.81</v>
      </c>
      <c r="AA184" s="196">
        <v>101.08</v>
      </c>
      <c r="AB184" s="196">
        <v>100.83</v>
      </c>
      <c r="AC184" s="196">
        <v>101.14</v>
      </c>
      <c r="AD184" s="196">
        <v>100.86</v>
      </c>
      <c r="AE184" s="196">
        <v>101.13</v>
      </c>
      <c r="AF184" s="196">
        <v>100.73</v>
      </c>
      <c r="AG184" s="196">
        <v>100.86</v>
      </c>
      <c r="AH184" s="196">
        <v>100.51</v>
      </c>
      <c r="AI184" s="196">
        <v>100.56</v>
      </c>
      <c r="AJ184" s="196">
        <v>100.78</v>
      </c>
      <c r="AK184" s="196">
        <v>100.83</v>
      </c>
      <c r="AL184" s="196">
        <v>100.59</v>
      </c>
      <c r="AM184" s="196">
        <v>100.96</v>
      </c>
      <c r="AN184" s="196">
        <v>100.57</v>
      </c>
      <c r="AO184" s="196">
        <v>100.89</v>
      </c>
      <c r="AP184" s="196">
        <v>100.46</v>
      </c>
      <c r="AQ184" s="196">
        <v>100.39</v>
      </c>
    </row>
    <row r="185" spans="1:43" ht="41.65" x14ac:dyDescent="0.45">
      <c r="A185" s="195" t="s">
        <v>102</v>
      </c>
      <c r="B185" s="195" t="s">
        <v>1086</v>
      </c>
      <c r="C185" s="196">
        <v>100.4</v>
      </c>
      <c r="D185" s="196">
        <v>100.26</v>
      </c>
      <c r="E185" s="196">
        <v>100.72</v>
      </c>
      <c r="F185" s="196">
        <v>100.25</v>
      </c>
      <c r="G185" s="196">
        <v>100.53</v>
      </c>
      <c r="H185" s="196">
        <v>100.35</v>
      </c>
      <c r="I185" s="196">
        <v>100.34</v>
      </c>
      <c r="J185" s="196">
        <v>100.42</v>
      </c>
      <c r="K185" s="196">
        <v>101.16</v>
      </c>
      <c r="L185" s="196">
        <v>104.8</v>
      </c>
      <c r="M185" s="196">
        <v>101.76</v>
      </c>
      <c r="N185" s="196">
        <v>101.42</v>
      </c>
      <c r="O185" s="196">
        <v>101.37</v>
      </c>
      <c r="P185" s="196">
        <v>100.79</v>
      </c>
      <c r="Q185" s="196">
        <v>100.74</v>
      </c>
      <c r="R185" s="196">
        <v>101.14</v>
      </c>
      <c r="S185" s="196">
        <v>100.44</v>
      </c>
      <c r="T185" s="196">
        <v>100.44</v>
      </c>
      <c r="U185" s="196">
        <v>100.21</v>
      </c>
      <c r="V185" s="196">
        <v>100.34</v>
      </c>
      <c r="W185" s="196">
        <v>100.2</v>
      </c>
      <c r="X185" s="196">
        <v>101.11</v>
      </c>
      <c r="Y185" s="196">
        <v>100.59</v>
      </c>
      <c r="Z185" s="196">
        <v>101.24</v>
      </c>
      <c r="AA185" s="196">
        <v>100.84</v>
      </c>
      <c r="AB185" s="196">
        <v>100.68</v>
      </c>
      <c r="AC185" s="196">
        <v>100.3</v>
      </c>
      <c r="AD185" s="196">
        <v>101.3</v>
      </c>
      <c r="AE185" s="196">
        <v>100.99</v>
      </c>
      <c r="AF185" s="196">
        <v>99.91</v>
      </c>
      <c r="AG185" s="196">
        <v>101.85</v>
      </c>
      <c r="AH185" s="196">
        <v>100.66</v>
      </c>
      <c r="AI185" s="196">
        <v>100.77</v>
      </c>
      <c r="AJ185" s="196">
        <v>100.99</v>
      </c>
      <c r="AK185" s="196">
        <v>100.62</v>
      </c>
      <c r="AL185" s="196">
        <v>100.65</v>
      </c>
      <c r="AM185" s="196">
        <v>101.7</v>
      </c>
      <c r="AN185" s="196">
        <v>100.32</v>
      </c>
      <c r="AO185" s="196">
        <v>101.27</v>
      </c>
      <c r="AP185" s="196">
        <v>99.57</v>
      </c>
      <c r="AQ185" s="196">
        <v>100.23</v>
      </c>
    </row>
    <row r="186" spans="1:43" x14ac:dyDescent="0.45">
      <c r="A186" s="195" t="s">
        <v>604</v>
      </c>
      <c r="B186" s="195" t="s">
        <v>1087</v>
      </c>
      <c r="C186" s="196">
        <v>100.49</v>
      </c>
      <c r="D186" s="196">
        <v>99.96</v>
      </c>
      <c r="E186" s="196">
        <v>100.42</v>
      </c>
      <c r="F186" s="196">
        <v>100.32</v>
      </c>
      <c r="G186" s="196">
        <v>100.09</v>
      </c>
      <c r="H186" s="196">
        <v>100.11</v>
      </c>
      <c r="I186" s="196">
        <v>100.11</v>
      </c>
      <c r="J186" s="196">
        <v>100.49</v>
      </c>
      <c r="K186" s="196">
        <v>100.37</v>
      </c>
      <c r="L186" s="196">
        <v>100.59</v>
      </c>
      <c r="M186" s="196">
        <v>100.71</v>
      </c>
      <c r="N186" s="196">
        <v>100.33</v>
      </c>
      <c r="O186" s="196">
        <v>100.2</v>
      </c>
      <c r="P186" s="196">
        <v>100.3</v>
      </c>
      <c r="Q186" s="196">
        <v>100.49</v>
      </c>
      <c r="R186" s="196">
        <v>100.19</v>
      </c>
      <c r="S186" s="196">
        <v>100.35</v>
      </c>
      <c r="T186" s="196">
        <v>100.14</v>
      </c>
      <c r="U186" s="196">
        <v>100.21</v>
      </c>
      <c r="V186" s="196">
        <v>100.27</v>
      </c>
      <c r="W186" s="196">
        <v>100.11</v>
      </c>
      <c r="X186" s="196">
        <v>100.28</v>
      </c>
      <c r="Y186" s="196">
        <v>100.33</v>
      </c>
      <c r="Z186" s="196">
        <v>100.36</v>
      </c>
      <c r="AA186" s="196">
        <v>100.43</v>
      </c>
      <c r="AB186" s="196">
        <v>100.6</v>
      </c>
      <c r="AC186" s="196">
        <v>100.33</v>
      </c>
      <c r="AD186" s="196">
        <v>99.86</v>
      </c>
      <c r="AE186" s="196">
        <v>99.93</v>
      </c>
      <c r="AF186" s="196">
        <v>100.25</v>
      </c>
      <c r="AG186" s="196">
        <v>100.19</v>
      </c>
      <c r="AH186" s="196">
        <v>100.24</v>
      </c>
      <c r="AI186" s="196">
        <v>100.29</v>
      </c>
      <c r="AJ186" s="196">
        <v>99.73</v>
      </c>
      <c r="AK186" s="196">
        <v>100.15</v>
      </c>
      <c r="AL186" s="196">
        <v>100.04</v>
      </c>
      <c r="AM186" s="196">
        <v>100.2</v>
      </c>
      <c r="AN186" s="196">
        <v>100.16</v>
      </c>
      <c r="AO186" s="196">
        <v>100.23</v>
      </c>
      <c r="AP186" s="196">
        <v>100.1</v>
      </c>
      <c r="AQ186" s="196">
        <v>100.68</v>
      </c>
    </row>
    <row r="187" spans="1:43" ht="27.75" x14ac:dyDescent="0.45">
      <c r="A187" s="195" t="s">
        <v>106</v>
      </c>
      <c r="B187" s="195" t="s">
        <v>1088</v>
      </c>
      <c r="C187" s="196">
        <v>100.49</v>
      </c>
      <c r="D187" s="196">
        <v>99.96</v>
      </c>
      <c r="E187" s="196">
        <v>100.42</v>
      </c>
      <c r="F187" s="196">
        <v>100.32</v>
      </c>
      <c r="G187" s="196">
        <v>100.09</v>
      </c>
      <c r="H187" s="196">
        <v>100.11</v>
      </c>
      <c r="I187" s="196">
        <v>100.11</v>
      </c>
      <c r="J187" s="196">
        <v>100.49</v>
      </c>
      <c r="K187" s="196">
        <v>100.37</v>
      </c>
      <c r="L187" s="196">
        <v>100.59</v>
      </c>
      <c r="M187" s="196">
        <v>100.71</v>
      </c>
      <c r="N187" s="196">
        <v>100.33</v>
      </c>
      <c r="O187" s="196">
        <v>100.2</v>
      </c>
      <c r="P187" s="196">
        <v>100.3</v>
      </c>
      <c r="Q187" s="196">
        <v>100.49</v>
      </c>
      <c r="R187" s="196">
        <v>100.19</v>
      </c>
      <c r="S187" s="196">
        <v>100.35</v>
      </c>
      <c r="T187" s="196">
        <v>100.14</v>
      </c>
      <c r="U187" s="196">
        <v>100.21</v>
      </c>
      <c r="V187" s="196">
        <v>100.27</v>
      </c>
      <c r="W187" s="196">
        <v>100.11</v>
      </c>
      <c r="X187" s="196">
        <v>100.28</v>
      </c>
      <c r="Y187" s="196">
        <v>100.33</v>
      </c>
      <c r="Z187" s="196">
        <v>100.36</v>
      </c>
      <c r="AA187" s="196">
        <v>100.43</v>
      </c>
      <c r="AB187" s="196">
        <v>100.6</v>
      </c>
      <c r="AC187" s="196">
        <v>100.33</v>
      </c>
      <c r="AD187" s="196">
        <v>99.86</v>
      </c>
      <c r="AE187" s="196">
        <v>99.93</v>
      </c>
      <c r="AF187" s="196">
        <v>100.25</v>
      </c>
      <c r="AG187" s="196">
        <v>100.19</v>
      </c>
      <c r="AH187" s="196">
        <v>100.24</v>
      </c>
      <c r="AI187" s="196">
        <v>100.29</v>
      </c>
      <c r="AJ187" s="196">
        <v>99.73</v>
      </c>
      <c r="AK187" s="196">
        <v>100.15</v>
      </c>
      <c r="AL187" s="196">
        <v>100.04</v>
      </c>
      <c r="AM187" s="196">
        <v>100.2</v>
      </c>
      <c r="AN187" s="196">
        <v>100.16</v>
      </c>
      <c r="AO187" s="196">
        <v>100.23</v>
      </c>
      <c r="AP187" s="196">
        <v>100.1</v>
      </c>
      <c r="AQ187" s="196">
        <v>100.68</v>
      </c>
    </row>
    <row r="188" spans="1:43" x14ac:dyDescent="0.45">
      <c r="A188" s="195" t="s">
        <v>605</v>
      </c>
      <c r="B188" s="195" t="s">
        <v>1089</v>
      </c>
      <c r="C188" s="196">
        <v>100.23</v>
      </c>
      <c r="D188" s="196">
        <v>100.05</v>
      </c>
      <c r="E188" s="196">
        <v>99.89</v>
      </c>
      <c r="F188" s="196">
        <v>100.32</v>
      </c>
      <c r="G188" s="196">
        <v>100.15</v>
      </c>
      <c r="H188" s="196">
        <v>100.11</v>
      </c>
      <c r="I188" s="196">
        <v>100.16</v>
      </c>
      <c r="J188" s="196">
        <v>100.26</v>
      </c>
      <c r="K188" s="196">
        <v>100.38</v>
      </c>
      <c r="L188" s="196">
        <v>100.32</v>
      </c>
      <c r="M188" s="196">
        <v>100.52</v>
      </c>
      <c r="N188" s="196">
        <v>100.13</v>
      </c>
      <c r="O188" s="196">
        <v>100.5</v>
      </c>
      <c r="P188" s="196">
        <v>100.34</v>
      </c>
      <c r="Q188" s="196">
        <v>100.11</v>
      </c>
      <c r="R188" s="196">
        <v>100.14</v>
      </c>
      <c r="S188" s="196">
        <v>100.12</v>
      </c>
      <c r="T188" s="196">
        <v>99.96</v>
      </c>
      <c r="U188" s="196">
        <v>100.16</v>
      </c>
      <c r="V188" s="196">
        <v>100.03</v>
      </c>
      <c r="W188" s="196">
        <v>100.12</v>
      </c>
      <c r="X188" s="196">
        <v>100.33</v>
      </c>
      <c r="Y188" s="196">
        <v>100.45</v>
      </c>
      <c r="Z188" s="196">
        <v>99.99</v>
      </c>
      <c r="AA188" s="196">
        <v>100.19</v>
      </c>
      <c r="AB188" s="196">
        <v>100.39</v>
      </c>
      <c r="AC188" s="196">
        <v>100.29</v>
      </c>
      <c r="AD188" s="196">
        <v>100.2</v>
      </c>
      <c r="AE188" s="196">
        <v>100.06</v>
      </c>
      <c r="AF188" s="196">
        <v>100.05</v>
      </c>
      <c r="AG188" s="196">
        <v>100.07</v>
      </c>
      <c r="AH188" s="196">
        <v>100.26</v>
      </c>
      <c r="AI188" s="196">
        <v>99.98</v>
      </c>
      <c r="AJ188" s="196">
        <v>99.93</v>
      </c>
      <c r="AK188" s="196">
        <v>100.49</v>
      </c>
      <c r="AL188" s="196">
        <v>100.4</v>
      </c>
      <c r="AM188" s="196">
        <v>100.11</v>
      </c>
      <c r="AN188" s="196">
        <v>100.18</v>
      </c>
      <c r="AO188" s="196">
        <v>100.2</v>
      </c>
      <c r="AP188" s="196">
        <v>100.14</v>
      </c>
      <c r="AQ188" s="196">
        <v>100.14</v>
      </c>
    </row>
    <row r="189" spans="1:43" ht="27.75" x14ac:dyDescent="0.45">
      <c r="A189" s="195" t="s">
        <v>107</v>
      </c>
      <c r="B189" s="195" t="s">
        <v>1090</v>
      </c>
      <c r="C189" s="196">
        <v>100.23</v>
      </c>
      <c r="D189" s="196">
        <v>100.05</v>
      </c>
      <c r="E189" s="196">
        <v>99.89</v>
      </c>
      <c r="F189" s="196">
        <v>100.32</v>
      </c>
      <c r="G189" s="196">
        <v>100.15</v>
      </c>
      <c r="H189" s="196">
        <v>100.11</v>
      </c>
      <c r="I189" s="196">
        <v>100.16</v>
      </c>
      <c r="J189" s="196">
        <v>100.26</v>
      </c>
      <c r="K189" s="196">
        <v>100.38</v>
      </c>
      <c r="L189" s="196">
        <v>100.32</v>
      </c>
      <c r="M189" s="196">
        <v>100.52</v>
      </c>
      <c r="N189" s="196">
        <v>100.13</v>
      </c>
      <c r="O189" s="196">
        <v>100.5</v>
      </c>
      <c r="P189" s="196">
        <v>100.34</v>
      </c>
      <c r="Q189" s="196">
        <v>100.11</v>
      </c>
      <c r="R189" s="196">
        <v>100.14</v>
      </c>
      <c r="S189" s="196">
        <v>100.12</v>
      </c>
      <c r="T189" s="196">
        <v>99.96</v>
      </c>
      <c r="U189" s="196">
        <v>100.16</v>
      </c>
      <c r="V189" s="196">
        <v>100.03</v>
      </c>
      <c r="W189" s="196">
        <v>100.12</v>
      </c>
      <c r="X189" s="196">
        <v>100.33</v>
      </c>
      <c r="Y189" s="196">
        <v>100.45</v>
      </c>
      <c r="Z189" s="196">
        <v>99.99</v>
      </c>
      <c r="AA189" s="196">
        <v>100.19</v>
      </c>
      <c r="AB189" s="196">
        <v>100.39</v>
      </c>
      <c r="AC189" s="196">
        <v>100.29</v>
      </c>
      <c r="AD189" s="196">
        <v>100.2</v>
      </c>
      <c r="AE189" s="196">
        <v>100.06</v>
      </c>
      <c r="AF189" s="196">
        <v>100.05</v>
      </c>
      <c r="AG189" s="196">
        <v>100.07</v>
      </c>
      <c r="AH189" s="196">
        <v>100.26</v>
      </c>
      <c r="AI189" s="196">
        <v>99.98</v>
      </c>
      <c r="AJ189" s="196">
        <v>99.93</v>
      </c>
      <c r="AK189" s="196">
        <v>100.49</v>
      </c>
      <c r="AL189" s="196">
        <v>100.4</v>
      </c>
      <c r="AM189" s="196">
        <v>100.11</v>
      </c>
      <c r="AN189" s="196">
        <v>100.18</v>
      </c>
      <c r="AO189" s="196">
        <v>100.2</v>
      </c>
      <c r="AP189" s="196">
        <v>100.14</v>
      </c>
      <c r="AQ189" s="196">
        <v>100.14</v>
      </c>
    </row>
    <row r="190" spans="1:43" x14ac:dyDescent="0.45">
      <c r="A190" s="195" t="s">
        <v>606</v>
      </c>
      <c r="B190" s="195" t="s">
        <v>1091</v>
      </c>
      <c r="C190" s="196">
        <v>100.13</v>
      </c>
      <c r="D190" s="196">
        <v>100.04</v>
      </c>
      <c r="E190" s="196">
        <v>100.26</v>
      </c>
      <c r="F190" s="196">
        <v>100.08</v>
      </c>
      <c r="G190" s="196">
        <v>100.35</v>
      </c>
      <c r="H190" s="196">
        <v>100.18</v>
      </c>
      <c r="I190" s="196">
        <v>100.17</v>
      </c>
      <c r="J190" s="196">
        <v>100.65</v>
      </c>
      <c r="K190" s="196">
        <v>100.99</v>
      </c>
      <c r="L190" s="196">
        <v>100.67</v>
      </c>
      <c r="M190" s="196">
        <v>100.65</v>
      </c>
      <c r="N190" s="196">
        <v>100.31</v>
      </c>
      <c r="O190" s="196">
        <v>100.2</v>
      </c>
      <c r="P190" s="196">
        <v>100.26</v>
      </c>
      <c r="Q190" s="196">
        <v>100.37</v>
      </c>
      <c r="R190" s="196">
        <v>99.9</v>
      </c>
      <c r="S190" s="196">
        <v>100.23</v>
      </c>
      <c r="T190" s="196">
        <v>100.19</v>
      </c>
      <c r="U190" s="196">
        <v>100.32</v>
      </c>
      <c r="V190" s="196">
        <v>100.26</v>
      </c>
      <c r="W190" s="196">
        <v>100.33</v>
      </c>
      <c r="X190" s="196">
        <v>100.06</v>
      </c>
      <c r="Y190" s="196">
        <v>100.24</v>
      </c>
      <c r="Z190" s="196">
        <v>100.43</v>
      </c>
      <c r="AA190" s="196">
        <v>100.5</v>
      </c>
      <c r="AB190" s="196">
        <v>100.28</v>
      </c>
      <c r="AC190" s="196">
        <v>100.23</v>
      </c>
      <c r="AD190" s="196">
        <v>100.2</v>
      </c>
      <c r="AE190" s="196">
        <v>100.06</v>
      </c>
      <c r="AF190" s="196">
        <v>100.14</v>
      </c>
      <c r="AG190" s="196">
        <v>100.05</v>
      </c>
      <c r="AH190" s="196">
        <v>100.19</v>
      </c>
      <c r="AI190" s="196">
        <v>100.09</v>
      </c>
      <c r="AJ190" s="196">
        <v>100.24</v>
      </c>
      <c r="AK190" s="196">
        <v>100.15</v>
      </c>
      <c r="AL190" s="196">
        <v>100.3</v>
      </c>
      <c r="AM190" s="196">
        <v>100.25</v>
      </c>
      <c r="AN190" s="196">
        <v>100.29</v>
      </c>
      <c r="AO190" s="196">
        <v>100.6</v>
      </c>
      <c r="AP190" s="196">
        <v>100.18</v>
      </c>
      <c r="AQ190" s="196">
        <v>100.17</v>
      </c>
    </row>
    <row r="191" spans="1:43" ht="41.65" x14ac:dyDescent="0.45">
      <c r="A191" s="195" t="s">
        <v>108</v>
      </c>
      <c r="B191" s="195" t="s">
        <v>1092</v>
      </c>
      <c r="C191" s="196">
        <v>100.09</v>
      </c>
      <c r="D191" s="196">
        <v>100.1</v>
      </c>
      <c r="E191" s="196">
        <v>99.81</v>
      </c>
      <c r="F191" s="196">
        <v>100.34</v>
      </c>
      <c r="G191" s="196">
        <v>100.1</v>
      </c>
      <c r="H191" s="196">
        <v>100.22</v>
      </c>
      <c r="I191" s="196">
        <v>100.24</v>
      </c>
      <c r="J191" s="196">
        <v>100.18</v>
      </c>
      <c r="K191" s="196">
        <v>100.47</v>
      </c>
      <c r="L191" s="196">
        <v>100.26</v>
      </c>
      <c r="M191" s="196">
        <v>100.85</v>
      </c>
      <c r="N191" s="196">
        <v>100.39</v>
      </c>
      <c r="O191" s="196">
        <v>100.34</v>
      </c>
      <c r="P191" s="196">
        <v>100.16</v>
      </c>
      <c r="Q191" s="196">
        <v>100.28</v>
      </c>
      <c r="R191" s="196">
        <v>100.2</v>
      </c>
      <c r="S191" s="196">
        <v>100.26</v>
      </c>
      <c r="T191" s="196">
        <v>100.14</v>
      </c>
      <c r="U191" s="196">
        <v>99.99</v>
      </c>
      <c r="V191" s="196">
        <v>100.2</v>
      </c>
      <c r="W191" s="196">
        <v>100.15</v>
      </c>
      <c r="X191" s="196">
        <v>99.99</v>
      </c>
      <c r="Y191" s="196">
        <v>100.24</v>
      </c>
      <c r="Z191" s="196">
        <v>100.26</v>
      </c>
      <c r="AA191" s="196">
        <v>100.28</v>
      </c>
      <c r="AB191" s="196">
        <v>100.34</v>
      </c>
      <c r="AC191" s="196">
        <v>100.17</v>
      </c>
      <c r="AD191" s="196">
        <v>100.39</v>
      </c>
      <c r="AE191" s="196">
        <v>100.05</v>
      </c>
      <c r="AF191" s="196">
        <v>100.23</v>
      </c>
      <c r="AG191" s="196">
        <v>99.91</v>
      </c>
      <c r="AH191" s="196">
        <v>100.21</v>
      </c>
      <c r="AI191" s="196">
        <v>100.05</v>
      </c>
      <c r="AJ191" s="196">
        <v>100.11</v>
      </c>
      <c r="AK191" s="196">
        <v>100.19</v>
      </c>
      <c r="AL191" s="196">
        <v>100.08</v>
      </c>
      <c r="AM191" s="196">
        <v>100.31</v>
      </c>
      <c r="AN191" s="196">
        <v>100.2</v>
      </c>
      <c r="AO191" s="196">
        <v>100.3</v>
      </c>
      <c r="AP191" s="196">
        <v>100.03</v>
      </c>
      <c r="AQ191" s="196">
        <v>100.17</v>
      </c>
    </row>
    <row r="192" spans="1:43" ht="41.65" x14ac:dyDescent="0.45">
      <c r="A192" s="195" t="s">
        <v>109</v>
      </c>
      <c r="B192" s="195" t="s">
        <v>1093</v>
      </c>
      <c r="C192" s="196">
        <v>100.14</v>
      </c>
      <c r="D192" s="196">
        <v>100.03</v>
      </c>
      <c r="E192" s="196">
        <v>100.34</v>
      </c>
      <c r="F192" s="196">
        <v>100.03</v>
      </c>
      <c r="G192" s="196">
        <v>100.4</v>
      </c>
      <c r="H192" s="196">
        <v>100.17</v>
      </c>
      <c r="I192" s="196">
        <v>100.16</v>
      </c>
      <c r="J192" s="196">
        <v>100.74</v>
      </c>
      <c r="K192" s="196">
        <v>101.08</v>
      </c>
      <c r="L192" s="196">
        <v>100.74</v>
      </c>
      <c r="M192" s="196">
        <v>100.61</v>
      </c>
      <c r="N192" s="196">
        <v>100.29</v>
      </c>
      <c r="O192" s="196">
        <v>100.18</v>
      </c>
      <c r="P192" s="196">
        <v>100.28</v>
      </c>
      <c r="Q192" s="196">
        <v>100.38</v>
      </c>
      <c r="R192" s="196">
        <v>99.85</v>
      </c>
      <c r="S192" s="196">
        <v>100.23</v>
      </c>
      <c r="T192" s="196">
        <v>100.2</v>
      </c>
      <c r="U192" s="196">
        <v>100.37</v>
      </c>
      <c r="V192" s="196">
        <v>100.27</v>
      </c>
      <c r="W192" s="196">
        <v>100.36</v>
      </c>
      <c r="X192" s="196">
        <v>100.07</v>
      </c>
      <c r="Y192" s="196">
        <v>100.24</v>
      </c>
      <c r="Z192" s="196">
        <v>100.46</v>
      </c>
      <c r="AA192" s="196">
        <v>100.54</v>
      </c>
      <c r="AB192" s="196">
        <v>100.27</v>
      </c>
      <c r="AC192" s="196">
        <v>100.24</v>
      </c>
      <c r="AD192" s="196">
        <v>100.17</v>
      </c>
      <c r="AE192" s="196">
        <v>100.06</v>
      </c>
      <c r="AF192" s="196">
        <v>100.12</v>
      </c>
      <c r="AG192" s="196">
        <v>100.07</v>
      </c>
      <c r="AH192" s="196">
        <v>100.19</v>
      </c>
      <c r="AI192" s="196">
        <v>100.1</v>
      </c>
      <c r="AJ192" s="196">
        <v>100.26</v>
      </c>
      <c r="AK192" s="196">
        <v>100.14</v>
      </c>
      <c r="AL192" s="196">
        <v>100.34</v>
      </c>
      <c r="AM192" s="196">
        <v>100.24</v>
      </c>
      <c r="AN192" s="196">
        <v>100.3</v>
      </c>
      <c r="AO192" s="196">
        <v>100.65</v>
      </c>
      <c r="AP192" s="196">
        <v>100.2</v>
      </c>
      <c r="AQ192" s="196">
        <v>100.17</v>
      </c>
    </row>
    <row r="193" spans="1:43" ht="27.75" x14ac:dyDescent="0.45">
      <c r="A193" s="195" t="s">
        <v>492</v>
      </c>
      <c r="B193" s="195" t="s">
        <v>1094</v>
      </c>
      <c r="C193" s="196">
        <v>100.79</v>
      </c>
      <c r="D193" s="196">
        <v>100.39</v>
      </c>
      <c r="E193" s="196">
        <v>100.12</v>
      </c>
      <c r="F193" s="196">
        <v>100.22</v>
      </c>
      <c r="G193" s="196">
        <v>99.99</v>
      </c>
      <c r="H193" s="196">
        <v>100.19</v>
      </c>
      <c r="I193" s="196">
        <v>100.74</v>
      </c>
      <c r="J193" s="196">
        <v>100.53</v>
      </c>
      <c r="K193" s="196">
        <v>101.03</v>
      </c>
      <c r="L193" s="195">
        <v>101</v>
      </c>
      <c r="M193" s="196">
        <v>101.12</v>
      </c>
      <c r="N193" s="196">
        <v>101.03</v>
      </c>
      <c r="O193" s="196">
        <v>100.91</v>
      </c>
      <c r="P193" s="196">
        <v>100.52</v>
      </c>
      <c r="Q193" s="196">
        <v>100.19</v>
      </c>
      <c r="R193" s="196">
        <v>100.43</v>
      </c>
      <c r="S193" s="196">
        <v>100.43</v>
      </c>
      <c r="T193" s="196">
        <v>100.45</v>
      </c>
      <c r="U193" s="196">
        <v>100.43</v>
      </c>
      <c r="V193" s="196">
        <v>100.27</v>
      </c>
      <c r="W193" s="196">
        <v>100.45</v>
      </c>
      <c r="X193" s="195">
        <v>101</v>
      </c>
      <c r="Y193" s="196">
        <v>101.54</v>
      </c>
      <c r="Z193" s="196">
        <v>101.82</v>
      </c>
      <c r="AA193" s="196">
        <v>100.83</v>
      </c>
      <c r="AB193" s="196">
        <v>100.72</v>
      </c>
      <c r="AC193" s="196">
        <v>100.46</v>
      </c>
      <c r="AD193" s="196">
        <v>100.29</v>
      </c>
      <c r="AE193" s="196">
        <v>100.03</v>
      </c>
      <c r="AF193" s="196">
        <v>99.99</v>
      </c>
      <c r="AG193" s="196">
        <v>99.68</v>
      </c>
      <c r="AH193" s="196">
        <v>99.66</v>
      </c>
      <c r="AI193" s="196">
        <v>100.3</v>
      </c>
      <c r="AJ193" s="196">
        <v>100.91</v>
      </c>
      <c r="AK193" s="196">
        <v>100.48</v>
      </c>
      <c r="AL193" s="196">
        <v>100.38</v>
      </c>
      <c r="AM193" s="196">
        <v>101.23</v>
      </c>
      <c r="AN193" s="196">
        <v>100.53</v>
      </c>
      <c r="AO193" s="196">
        <v>100.39</v>
      </c>
      <c r="AP193" s="196">
        <v>99.95</v>
      </c>
      <c r="AQ193" s="196">
        <v>99.57</v>
      </c>
    </row>
    <row r="194" spans="1:43" ht="41.65" x14ac:dyDescent="0.45">
      <c r="A194" s="195" t="s">
        <v>1850</v>
      </c>
      <c r="B194" s="195" t="s">
        <v>1095</v>
      </c>
      <c r="C194" s="196">
        <v>100.21</v>
      </c>
      <c r="D194" s="196">
        <v>100.19</v>
      </c>
      <c r="E194" s="196">
        <v>100.53</v>
      </c>
      <c r="F194" s="196">
        <v>100.48</v>
      </c>
      <c r="G194" s="196">
        <v>100.4</v>
      </c>
      <c r="H194" s="196">
        <v>100.43</v>
      </c>
      <c r="I194" s="196">
        <v>100.7</v>
      </c>
      <c r="J194" s="196">
        <v>100.25</v>
      </c>
      <c r="K194" s="196">
        <v>100.45</v>
      </c>
      <c r="L194" s="196">
        <v>100.53</v>
      </c>
      <c r="M194" s="196">
        <v>100.81</v>
      </c>
      <c r="N194" s="196">
        <v>100.69</v>
      </c>
      <c r="O194" s="196">
        <v>100.73</v>
      </c>
      <c r="P194" s="196">
        <v>100.46</v>
      </c>
      <c r="Q194" s="196">
        <v>100.5</v>
      </c>
      <c r="R194" s="196">
        <v>100.52</v>
      </c>
      <c r="S194" s="196">
        <v>100.48</v>
      </c>
      <c r="T194" s="196">
        <v>100.44</v>
      </c>
      <c r="U194" s="196">
        <v>100.49</v>
      </c>
      <c r="V194" s="196">
        <v>100.69</v>
      </c>
      <c r="W194" s="196">
        <v>101.82</v>
      </c>
      <c r="X194" s="196">
        <v>102.48</v>
      </c>
      <c r="Y194" s="196">
        <v>102.82</v>
      </c>
      <c r="Z194" s="196">
        <v>102.61</v>
      </c>
      <c r="AA194" s="196">
        <v>101.83</v>
      </c>
      <c r="AB194" s="196">
        <v>102.09</v>
      </c>
      <c r="AC194" s="196">
        <v>101.7</v>
      </c>
      <c r="AD194" s="196">
        <v>101.25</v>
      </c>
      <c r="AE194" s="196">
        <v>100.88</v>
      </c>
      <c r="AF194" s="196">
        <v>100.71</v>
      </c>
      <c r="AG194" s="196">
        <v>100.48</v>
      </c>
      <c r="AH194" s="196">
        <v>100.44</v>
      </c>
      <c r="AI194" s="196">
        <v>100.26</v>
      </c>
      <c r="AJ194" s="196">
        <v>100.3</v>
      </c>
      <c r="AK194" s="196">
        <v>100.34</v>
      </c>
      <c r="AL194" s="196">
        <v>100.27</v>
      </c>
      <c r="AM194" s="196">
        <v>100.62</v>
      </c>
      <c r="AN194" s="196">
        <v>100.51</v>
      </c>
      <c r="AO194" s="196">
        <v>100.5</v>
      </c>
      <c r="AP194" s="196">
        <v>100.69</v>
      </c>
      <c r="AQ194" s="196">
        <v>100.66</v>
      </c>
    </row>
    <row r="195" spans="1:43" x14ac:dyDescent="0.45">
      <c r="A195" s="195" t="s">
        <v>19</v>
      </c>
      <c r="B195" s="195" t="s">
        <v>1096</v>
      </c>
      <c r="C195" s="196">
        <v>100.91</v>
      </c>
      <c r="D195" s="196">
        <v>102.02</v>
      </c>
      <c r="E195" s="195">
        <v>99</v>
      </c>
      <c r="F195" s="196">
        <v>101.51</v>
      </c>
      <c r="G195" s="196">
        <v>99.6</v>
      </c>
      <c r="H195" s="196">
        <v>101.72</v>
      </c>
      <c r="I195" s="196">
        <v>101.95</v>
      </c>
      <c r="J195" s="196">
        <v>101.98</v>
      </c>
      <c r="K195" s="196">
        <v>100.9</v>
      </c>
      <c r="L195" s="196">
        <v>100.55</v>
      </c>
      <c r="M195" s="196">
        <v>100.48</v>
      </c>
      <c r="N195" s="196">
        <v>101.28</v>
      </c>
      <c r="O195" s="196">
        <v>101.96</v>
      </c>
      <c r="P195" s="196">
        <v>100.49</v>
      </c>
      <c r="Q195" s="196">
        <v>100.21</v>
      </c>
      <c r="R195" s="196">
        <v>100.85</v>
      </c>
      <c r="S195" s="196">
        <v>101.78</v>
      </c>
      <c r="T195" s="196">
        <v>101.23</v>
      </c>
      <c r="U195" s="196">
        <v>102.34</v>
      </c>
      <c r="V195" s="196">
        <v>100.88</v>
      </c>
      <c r="W195" s="196">
        <v>100.42</v>
      </c>
      <c r="X195" s="196">
        <v>100.4</v>
      </c>
      <c r="Y195" s="196">
        <v>101.82</v>
      </c>
      <c r="Z195" s="196">
        <v>100.39</v>
      </c>
      <c r="AA195" s="196">
        <v>100.99</v>
      </c>
      <c r="AB195" s="196">
        <v>101.69</v>
      </c>
      <c r="AC195" s="196">
        <v>100.14</v>
      </c>
      <c r="AD195" s="196">
        <v>101.78</v>
      </c>
      <c r="AE195" s="196">
        <v>101.25</v>
      </c>
      <c r="AF195" s="196">
        <v>101.63</v>
      </c>
      <c r="AG195" s="196">
        <v>101.33</v>
      </c>
      <c r="AH195" s="196">
        <v>100.96</v>
      </c>
      <c r="AI195" s="196">
        <v>100.07</v>
      </c>
      <c r="AJ195" s="196">
        <v>100.87</v>
      </c>
      <c r="AK195" s="196">
        <v>100.23</v>
      </c>
      <c r="AL195" s="196">
        <v>100.64</v>
      </c>
      <c r="AM195" s="196">
        <v>100.2</v>
      </c>
      <c r="AN195" s="196">
        <v>101.16</v>
      </c>
      <c r="AO195" s="196">
        <v>100.98</v>
      </c>
      <c r="AP195" s="196">
        <v>100.51</v>
      </c>
      <c r="AQ195" s="196">
        <v>100.01</v>
      </c>
    </row>
    <row r="196" spans="1:43" ht="41.65" x14ac:dyDescent="0.45">
      <c r="A196" s="195" t="s">
        <v>24</v>
      </c>
      <c r="B196" s="195" t="s">
        <v>1097</v>
      </c>
      <c r="C196" s="196">
        <v>100.19</v>
      </c>
      <c r="D196" s="196">
        <v>99.34</v>
      </c>
      <c r="E196" s="196">
        <v>100.21</v>
      </c>
      <c r="F196" s="196">
        <v>100.55</v>
      </c>
      <c r="G196" s="196">
        <v>100.98</v>
      </c>
      <c r="H196" s="196">
        <v>99.99</v>
      </c>
      <c r="I196" s="196">
        <v>100.68</v>
      </c>
      <c r="J196" s="196">
        <v>100.43</v>
      </c>
      <c r="K196" s="196">
        <v>100.56</v>
      </c>
      <c r="L196" s="196">
        <v>100.58</v>
      </c>
      <c r="M196" s="196">
        <v>100.96</v>
      </c>
      <c r="N196" s="196">
        <v>99.56</v>
      </c>
      <c r="O196" s="196">
        <v>101.32</v>
      </c>
      <c r="P196" s="196">
        <v>99.94</v>
      </c>
      <c r="Q196" s="196">
        <v>100.42</v>
      </c>
      <c r="R196" s="196">
        <v>101.05</v>
      </c>
      <c r="S196" s="196">
        <v>100.77</v>
      </c>
      <c r="T196" s="196">
        <v>100.5</v>
      </c>
      <c r="U196" s="196">
        <v>100.76</v>
      </c>
      <c r="V196" s="196">
        <v>101.04</v>
      </c>
      <c r="W196" s="196">
        <v>101.78</v>
      </c>
      <c r="X196" s="196">
        <v>102.19</v>
      </c>
      <c r="Y196" s="196">
        <v>103.33</v>
      </c>
      <c r="Z196" s="196">
        <v>101.74</v>
      </c>
      <c r="AA196" s="196">
        <v>102.05</v>
      </c>
      <c r="AB196" s="196">
        <v>101.03</v>
      </c>
      <c r="AC196" s="196">
        <v>101.33</v>
      </c>
      <c r="AD196" s="196">
        <v>101.11</v>
      </c>
      <c r="AE196" s="196">
        <v>99.95</v>
      </c>
      <c r="AF196" s="196">
        <v>99.85</v>
      </c>
      <c r="AG196" s="196">
        <v>99.77</v>
      </c>
      <c r="AH196" s="196">
        <v>100.05</v>
      </c>
      <c r="AI196" s="196">
        <v>100.19</v>
      </c>
      <c r="AJ196" s="196">
        <v>100.23</v>
      </c>
      <c r="AK196" s="196">
        <v>99.96</v>
      </c>
      <c r="AL196" s="196">
        <v>100.19</v>
      </c>
      <c r="AM196" s="196">
        <v>100.56</v>
      </c>
      <c r="AN196" s="196">
        <v>99.93</v>
      </c>
      <c r="AO196" s="196">
        <v>100.57</v>
      </c>
      <c r="AP196" s="196">
        <v>99.89</v>
      </c>
      <c r="AQ196" s="196">
        <v>99.96</v>
      </c>
    </row>
    <row r="197" spans="1:43" x14ac:dyDescent="0.45">
      <c r="A197" s="195" t="s">
        <v>26</v>
      </c>
      <c r="B197" s="195" t="s">
        <v>1098</v>
      </c>
      <c r="C197" s="196">
        <v>99.93</v>
      </c>
      <c r="D197" s="196">
        <v>99.81</v>
      </c>
      <c r="E197" s="196">
        <v>100.35</v>
      </c>
      <c r="F197" s="196">
        <v>100.4</v>
      </c>
      <c r="G197" s="196">
        <v>99.94</v>
      </c>
      <c r="H197" s="196">
        <v>100.1</v>
      </c>
      <c r="I197" s="196">
        <v>100.47</v>
      </c>
      <c r="J197" s="196">
        <v>100.07</v>
      </c>
      <c r="K197" s="196">
        <v>100.56</v>
      </c>
      <c r="L197" s="196">
        <v>101.43</v>
      </c>
      <c r="M197" s="196">
        <v>100.9</v>
      </c>
      <c r="N197" s="196">
        <v>100.62</v>
      </c>
      <c r="O197" s="196">
        <v>100.75</v>
      </c>
      <c r="P197" s="196">
        <v>100.97</v>
      </c>
      <c r="Q197" s="196">
        <v>100.32</v>
      </c>
      <c r="R197" s="196">
        <v>100.22</v>
      </c>
      <c r="S197" s="196">
        <v>100.51</v>
      </c>
      <c r="T197" s="196">
        <v>100.47</v>
      </c>
      <c r="U197" s="196">
        <v>100.27</v>
      </c>
      <c r="V197" s="196">
        <v>100.37</v>
      </c>
      <c r="W197" s="196">
        <v>101.2</v>
      </c>
      <c r="X197" s="196">
        <v>101.63</v>
      </c>
      <c r="Y197" s="196">
        <v>101.99</v>
      </c>
      <c r="Z197" s="196">
        <v>102.66</v>
      </c>
      <c r="AA197" s="196">
        <v>101.93</v>
      </c>
      <c r="AB197" s="196">
        <v>102.26</v>
      </c>
      <c r="AC197" s="196">
        <v>101.62</v>
      </c>
      <c r="AD197" s="196">
        <v>101.42</v>
      </c>
      <c r="AE197" s="196">
        <v>100.81</v>
      </c>
      <c r="AF197" s="196">
        <v>100.59</v>
      </c>
      <c r="AG197" s="196">
        <v>100.55</v>
      </c>
      <c r="AH197" s="196">
        <v>100.45</v>
      </c>
      <c r="AI197" s="196">
        <v>100.01</v>
      </c>
      <c r="AJ197" s="196">
        <v>100.07</v>
      </c>
      <c r="AK197" s="196">
        <v>99.72</v>
      </c>
      <c r="AL197" s="196">
        <v>100.25</v>
      </c>
      <c r="AM197" s="196">
        <v>100.02</v>
      </c>
      <c r="AN197" s="196">
        <v>100.06</v>
      </c>
      <c r="AO197" s="196">
        <v>99.74</v>
      </c>
      <c r="AP197" s="196">
        <v>100.47</v>
      </c>
      <c r="AQ197" s="196">
        <v>100.19</v>
      </c>
    </row>
    <row r="198" spans="1:43" ht="27.75" x14ac:dyDescent="0.45">
      <c r="A198" s="195" t="s">
        <v>20</v>
      </c>
      <c r="B198" s="195" t="s">
        <v>1099</v>
      </c>
      <c r="C198" s="196">
        <v>100.27</v>
      </c>
      <c r="D198" s="196">
        <v>100.37</v>
      </c>
      <c r="E198" s="196">
        <v>100.52</v>
      </c>
      <c r="F198" s="196">
        <v>100.42</v>
      </c>
      <c r="G198" s="196">
        <v>100.36</v>
      </c>
      <c r="H198" s="196">
        <v>99.94</v>
      </c>
      <c r="I198" s="196">
        <v>100.79</v>
      </c>
      <c r="J198" s="196">
        <v>100.77</v>
      </c>
      <c r="K198" s="196">
        <v>100.81</v>
      </c>
      <c r="L198" s="196">
        <v>100.6</v>
      </c>
      <c r="M198" s="196">
        <v>101.44</v>
      </c>
      <c r="N198" s="196">
        <v>101.19</v>
      </c>
      <c r="O198" s="196">
        <v>101.18</v>
      </c>
      <c r="P198" s="196">
        <v>100.79</v>
      </c>
      <c r="Q198" s="196">
        <v>101.17</v>
      </c>
      <c r="R198" s="196">
        <v>101.07</v>
      </c>
      <c r="S198" s="196">
        <v>100.83</v>
      </c>
      <c r="T198" s="196">
        <v>100.83</v>
      </c>
      <c r="U198" s="196">
        <v>100.7</v>
      </c>
      <c r="V198" s="196">
        <v>100.68</v>
      </c>
      <c r="W198" s="196">
        <v>101.78</v>
      </c>
      <c r="X198" s="196">
        <v>102.62</v>
      </c>
      <c r="Y198" s="196">
        <v>103.49</v>
      </c>
      <c r="Z198" s="196">
        <v>103.07</v>
      </c>
      <c r="AA198" s="195">
        <v>102</v>
      </c>
      <c r="AB198" s="196">
        <v>101.96</v>
      </c>
      <c r="AC198" s="196">
        <v>101.79</v>
      </c>
      <c r="AD198" s="196">
        <v>101.37</v>
      </c>
      <c r="AE198" s="196">
        <v>101.58</v>
      </c>
      <c r="AF198" s="196">
        <v>101.04</v>
      </c>
      <c r="AG198" s="196">
        <v>100.86</v>
      </c>
      <c r="AH198" s="196">
        <v>101.03</v>
      </c>
      <c r="AI198" s="196">
        <v>100.73</v>
      </c>
      <c r="AJ198" s="196">
        <v>100.77</v>
      </c>
      <c r="AK198" s="196">
        <v>100.9</v>
      </c>
      <c r="AL198" s="196">
        <v>100.48</v>
      </c>
      <c r="AM198" s="196">
        <v>101.1</v>
      </c>
      <c r="AN198" s="196">
        <v>101.24</v>
      </c>
      <c r="AO198" s="196">
        <v>100.79</v>
      </c>
      <c r="AP198" s="196">
        <v>100.43</v>
      </c>
      <c r="AQ198" s="196">
        <v>100.4</v>
      </c>
    </row>
    <row r="199" spans="1:43" x14ac:dyDescent="0.45">
      <c r="A199" s="195" t="s">
        <v>607</v>
      </c>
      <c r="B199" s="195" t="s">
        <v>1100</v>
      </c>
      <c r="C199" s="196">
        <v>100.49</v>
      </c>
      <c r="D199" s="196">
        <v>99.81</v>
      </c>
      <c r="E199" s="196">
        <v>99.95</v>
      </c>
      <c r="F199" s="196">
        <v>100.34</v>
      </c>
      <c r="G199" s="196">
        <v>100.45</v>
      </c>
      <c r="H199" s="196">
        <v>100.08</v>
      </c>
      <c r="I199" s="196">
        <v>100.01</v>
      </c>
      <c r="J199" s="196">
        <v>100.75</v>
      </c>
      <c r="K199" s="196">
        <v>100.74</v>
      </c>
      <c r="L199" s="196">
        <v>100.74</v>
      </c>
      <c r="M199" s="196">
        <v>100.76</v>
      </c>
      <c r="N199" s="196">
        <v>100.88</v>
      </c>
      <c r="O199" s="196">
        <v>100.25</v>
      </c>
      <c r="P199" s="196">
        <v>100.61</v>
      </c>
      <c r="Q199" s="196">
        <v>100.42</v>
      </c>
      <c r="R199" s="196">
        <v>100.33</v>
      </c>
      <c r="S199" s="196">
        <v>100.56</v>
      </c>
      <c r="T199" s="196">
        <v>100.07</v>
      </c>
      <c r="U199" s="196">
        <v>100.64</v>
      </c>
      <c r="V199" s="196">
        <v>100.25</v>
      </c>
      <c r="W199" s="196">
        <v>100.02</v>
      </c>
      <c r="X199" s="196">
        <v>100.56</v>
      </c>
      <c r="Y199" s="196">
        <v>100.41</v>
      </c>
      <c r="Z199" s="196">
        <v>101.28</v>
      </c>
      <c r="AA199" s="196">
        <v>100.54</v>
      </c>
      <c r="AB199" s="196">
        <v>100.2</v>
      </c>
      <c r="AC199" s="196">
        <v>100.55</v>
      </c>
      <c r="AD199" s="196">
        <v>100.56</v>
      </c>
      <c r="AE199" s="196">
        <v>100.1</v>
      </c>
      <c r="AF199" s="196">
        <v>100.66</v>
      </c>
      <c r="AG199" s="196">
        <v>100.03</v>
      </c>
      <c r="AH199" s="196">
        <v>100.08</v>
      </c>
      <c r="AI199" s="196">
        <v>99.88</v>
      </c>
      <c r="AJ199" s="196">
        <v>100.29</v>
      </c>
      <c r="AK199" s="196">
        <v>99.97</v>
      </c>
      <c r="AL199" s="196">
        <v>100.24</v>
      </c>
      <c r="AM199" s="196">
        <v>100.32</v>
      </c>
      <c r="AN199" s="196">
        <v>100.3</v>
      </c>
      <c r="AO199" s="196">
        <v>100.33</v>
      </c>
      <c r="AP199" s="196">
        <v>99.99</v>
      </c>
      <c r="AQ199" s="196">
        <v>100.07</v>
      </c>
    </row>
    <row r="200" spans="1:43" x14ac:dyDescent="0.45">
      <c r="A200" s="195" t="s">
        <v>110</v>
      </c>
      <c r="B200" s="195" t="s">
        <v>1101</v>
      </c>
      <c r="C200" s="196">
        <v>100.45</v>
      </c>
      <c r="D200" s="196">
        <v>99.78</v>
      </c>
      <c r="E200" s="196">
        <v>99.69</v>
      </c>
      <c r="F200" s="196">
        <v>100.42</v>
      </c>
      <c r="G200" s="196">
        <v>100.41</v>
      </c>
      <c r="H200" s="196">
        <v>100.09</v>
      </c>
      <c r="I200" s="196">
        <v>99.78</v>
      </c>
      <c r="J200" s="196">
        <v>100.89</v>
      </c>
      <c r="K200" s="196">
        <v>100.56</v>
      </c>
      <c r="L200" s="196">
        <v>100.81</v>
      </c>
      <c r="M200" s="196">
        <v>100.68</v>
      </c>
      <c r="N200" s="196">
        <v>100.78</v>
      </c>
      <c r="O200" s="196">
        <v>100.16</v>
      </c>
      <c r="P200" s="196">
        <v>100.68</v>
      </c>
      <c r="Q200" s="196">
        <v>100.42</v>
      </c>
      <c r="R200" s="196">
        <v>100.37</v>
      </c>
      <c r="S200" s="196">
        <v>100.67</v>
      </c>
      <c r="T200" s="196">
        <v>100.01</v>
      </c>
      <c r="U200" s="196">
        <v>100.71</v>
      </c>
      <c r="V200" s="196">
        <v>100.37</v>
      </c>
      <c r="W200" s="196">
        <v>99.96</v>
      </c>
      <c r="X200" s="196">
        <v>100.46</v>
      </c>
      <c r="Y200" s="196">
        <v>100.35</v>
      </c>
      <c r="Z200" s="196">
        <v>101.4</v>
      </c>
      <c r="AA200" s="196">
        <v>100.62</v>
      </c>
      <c r="AB200" s="196">
        <v>100.24</v>
      </c>
      <c r="AC200" s="196">
        <v>100.55</v>
      </c>
      <c r="AD200" s="196">
        <v>100.68</v>
      </c>
      <c r="AE200" s="196">
        <v>100.01</v>
      </c>
      <c r="AF200" s="196">
        <v>100.64</v>
      </c>
      <c r="AG200" s="196">
        <v>100.05</v>
      </c>
      <c r="AH200" s="196">
        <v>100.06</v>
      </c>
      <c r="AI200" s="196">
        <v>99.8</v>
      </c>
      <c r="AJ200" s="196">
        <v>100.22</v>
      </c>
      <c r="AK200" s="196">
        <v>99.89</v>
      </c>
      <c r="AL200" s="196">
        <v>100.2</v>
      </c>
      <c r="AM200" s="196">
        <v>100.41</v>
      </c>
      <c r="AN200" s="196">
        <v>100.22</v>
      </c>
      <c r="AO200" s="196">
        <v>100.32</v>
      </c>
      <c r="AP200" s="195">
        <v>100</v>
      </c>
      <c r="AQ200" s="196">
        <v>100.16</v>
      </c>
    </row>
    <row r="201" spans="1:43" x14ac:dyDescent="0.45">
      <c r="A201" s="195" t="s">
        <v>111</v>
      </c>
      <c r="B201" s="195" t="s">
        <v>1102</v>
      </c>
      <c r="C201" s="196">
        <v>100.58</v>
      </c>
      <c r="D201" s="196">
        <v>99.87</v>
      </c>
      <c r="E201" s="196">
        <v>100.57</v>
      </c>
      <c r="F201" s="196">
        <v>100.15</v>
      </c>
      <c r="G201" s="196">
        <v>100.55</v>
      </c>
      <c r="H201" s="196">
        <v>100.05</v>
      </c>
      <c r="I201" s="196">
        <v>100.56</v>
      </c>
      <c r="J201" s="196">
        <v>100.41</v>
      </c>
      <c r="K201" s="196">
        <v>101.18</v>
      </c>
      <c r="L201" s="196">
        <v>100.56</v>
      </c>
      <c r="M201" s="196">
        <v>100.96</v>
      </c>
      <c r="N201" s="196">
        <v>101.12</v>
      </c>
      <c r="O201" s="196">
        <v>100.49</v>
      </c>
      <c r="P201" s="196">
        <v>100.42</v>
      </c>
      <c r="Q201" s="196">
        <v>100.41</v>
      </c>
      <c r="R201" s="196">
        <v>100.24</v>
      </c>
      <c r="S201" s="196">
        <v>100.27</v>
      </c>
      <c r="T201" s="196">
        <v>100.21</v>
      </c>
      <c r="U201" s="196">
        <v>100.45</v>
      </c>
      <c r="V201" s="196">
        <v>99.94</v>
      </c>
      <c r="W201" s="196">
        <v>100.19</v>
      </c>
      <c r="X201" s="196">
        <v>100.82</v>
      </c>
      <c r="Y201" s="196">
        <v>100.57</v>
      </c>
      <c r="Z201" s="196">
        <v>100.97</v>
      </c>
      <c r="AA201" s="196">
        <v>100.33</v>
      </c>
      <c r="AB201" s="196">
        <v>100.09</v>
      </c>
      <c r="AC201" s="196">
        <v>100.55</v>
      </c>
      <c r="AD201" s="196">
        <v>100.26</v>
      </c>
      <c r="AE201" s="196">
        <v>100.35</v>
      </c>
      <c r="AF201" s="196">
        <v>100.73</v>
      </c>
      <c r="AG201" s="196">
        <v>99.96</v>
      </c>
      <c r="AH201" s="196">
        <v>100.14</v>
      </c>
      <c r="AI201" s="196">
        <v>100.09</v>
      </c>
      <c r="AJ201" s="196">
        <v>100.46</v>
      </c>
      <c r="AK201" s="196">
        <v>100.19</v>
      </c>
      <c r="AL201" s="196">
        <v>100.36</v>
      </c>
      <c r="AM201" s="196">
        <v>100.11</v>
      </c>
      <c r="AN201" s="196">
        <v>100.5</v>
      </c>
      <c r="AO201" s="196">
        <v>100.34</v>
      </c>
      <c r="AP201" s="196">
        <v>99.97</v>
      </c>
      <c r="AQ201" s="196">
        <v>99.86</v>
      </c>
    </row>
    <row r="202" spans="1:43" ht="27.75" x14ac:dyDescent="0.45">
      <c r="A202" s="195" t="s">
        <v>23</v>
      </c>
      <c r="B202" s="195" t="s">
        <v>1103</v>
      </c>
      <c r="C202" s="195">
        <v>100</v>
      </c>
      <c r="D202" s="196">
        <v>100.5</v>
      </c>
      <c r="E202" s="196">
        <v>100.61</v>
      </c>
      <c r="F202" s="196">
        <v>100.39</v>
      </c>
      <c r="G202" s="196">
        <v>100.56</v>
      </c>
      <c r="H202" s="196">
        <v>100.41</v>
      </c>
      <c r="I202" s="196">
        <v>100.77</v>
      </c>
      <c r="J202" s="196">
        <v>100.04</v>
      </c>
      <c r="K202" s="196">
        <v>100.46</v>
      </c>
      <c r="L202" s="196">
        <v>100.96</v>
      </c>
      <c r="M202" s="196">
        <v>100.85</v>
      </c>
      <c r="N202" s="196">
        <v>100.69</v>
      </c>
      <c r="O202" s="196">
        <v>100.45</v>
      </c>
      <c r="P202" s="196">
        <v>100.51</v>
      </c>
      <c r="Q202" s="196">
        <v>100.7</v>
      </c>
      <c r="R202" s="196">
        <v>100.59</v>
      </c>
      <c r="S202" s="196">
        <v>100.35</v>
      </c>
      <c r="T202" s="196">
        <v>100.07</v>
      </c>
      <c r="U202" s="196">
        <v>100.43</v>
      </c>
      <c r="V202" s="196">
        <v>100.58</v>
      </c>
      <c r="W202" s="196">
        <v>101.14</v>
      </c>
      <c r="X202" s="196">
        <v>102.04</v>
      </c>
      <c r="Y202" s="196">
        <v>102.54</v>
      </c>
      <c r="Z202" s="196">
        <v>103.29</v>
      </c>
      <c r="AA202" s="196">
        <v>102.41</v>
      </c>
      <c r="AB202" s="196">
        <v>103.24</v>
      </c>
      <c r="AC202" s="196">
        <v>102.44</v>
      </c>
      <c r="AD202" s="196">
        <v>101.49</v>
      </c>
      <c r="AE202" s="196">
        <v>100.75</v>
      </c>
      <c r="AF202" s="196">
        <v>100.82</v>
      </c>
      <c r="AG202" s="196">
        <v>100.15</v>
      </c>
      <c r="AH202" s="196">
        <v>100.3</v>
      </c>
      <c r="AI202" s="196">
        <v>100.62</v>
      </c>
      <c r="AJ202" s="196">
        <v>100.32</v>
      </c>
      <c r="AK202" s="196">
        <v>100.91</v>
      </c>
      <c r="AL202" s="196">
        <v>100.46</v>
      </c>
      <c r="AM202" s="196">
        <v>100.82</v>
      </c>
      <c r="AN202" s="196">
        <v>100.5</v>
      </c>
      <c r="AO202" s="196">
        <v>100.63</v>
      </c>
      <c r="AP202" s="196">
        <v>101.15</v>
      </c>
      <c r="AQ202" s="196">
        <v>101.65</v>
      </c>
    </row>
    <row r="203" spans="1:43" x14ac:dyDescent="0.45">
      <c r="A203" s="195" t="s">
        <v>507</v>
      </c>
      <c r="B203" s="195" t="s">
        <v>1104</v>
      </c>
      <c r="C203" s="196">
        <v>100.76</v>
      </c>
      <c r="D203" s="196">
        <v>100.25</v>
      </c>
      <c r="E203" s="196">
        <v>100.11</v>
      </c>
      <c r="F203" s="196">
        <v>99.97</v>
      </c>
      <c r="G203" s="196">
        <v>100.22</v>
      </c>
      <c r="H203" s="196">
        <v>100.61</v>
      </c>
      <c r="I203" s="196">
        <v>100.66</v>
      </c>
      <c r="J203" s="196">
        <v>100.78</v>
      </c>
      <c r="K203" s="196">
        <v>101.05</v>
      </c>
      <c r="L203" s="196">
        <v>101.03</v>
      </c>
      <c r="M203" s="196">
        <v>100.65</v>
      </c>
      <c r="N203" s="196">
        <v>100.96</v>
      </c>
      <c r="O203" s="196">
        <v>101.56</v>
      </c>
      <c r="P203" s="196">
        <v>100.83</v>
      </c>
      <c r="Q203" s="196">
        <v>100.97</v>
      </c>
      <c r="R203" s="196">
        <v>100.9</v>
      </c>
      <c r="S203" s="196">
        <v>100.92</v>
      </c>
      <c r="T203" s="196">
        <v>100.55</v>
      </c>
      <c r="U203" s="196">
        <v>100.49</v>
      </c>
      <c r="V203" s="196">
        <v>100.41</v>
      </c>
      <c r="W203" s="196">
        <v>101.2</v>
      </c>
      <c r="X203" s="196">
        <v>101.01</v>
      </c>
      <c r="Y203" s="196">
        <v>100.47</v>
      </c>
      <c r="Z203" s="196">
        <v>100.35</v>
      </c>
      <c r="AA203" s="196">
        <v>100.67</v>
      </c>
      <c r="AB203" s="196">
        <v>100.82</v>
      </c>
      <c r="AC203" s="196">
        <v>101.23</v>
      </c>
      <c r="AD203" s="196">
        <v>100.86</v>
      </c>
      <c r="AE203" s="196">
        <v>100.7</v>
      </c>
      <c r="AF203" s="196">
        <v>100.58</v>
      </c>
      <c r="AG203" s="196">
        <v>100.43</v>
      </c>
      <c r="AH203" s="196">
        <v>100.33</v>
      </c>
      <c r="AI203" s="196">
        <v>101.06</v>
      </c>
      <c r="AJ203" s="196">
        <v>101.01</v>
      </c>
      <c r="AK203" s="196">
        <v>100.42</v>
      </c>
      <c r="AL203" s="196">
        <v>100.82</v>
      </c>
      <c r="AM203" s="196">
        <v>100.71</v>
      </c>
      <c r="AN203" s="196">
        <v>100.69</v>
      </c>
      <c r="AO203" s="196">
        <v>100.84</v>
      </c>
      <c r="AP203" s="196">
        <v>100.73</v>
      </c>
      <c r="AQ203" s="196">
        <v>100.47</v>
      </c>
    </row>
    <row r="204" spans="1:43" x14ac:dyDescent="0.45">
      <c r="A204" s="195" t="s">
        <v>608</v>
      </c>
      <c r="B204" s="195" t="s">
        <v>1105</v>
      </c>
      <c r="C204" s="195">
        <v>100</v>
      </c>
      <c r="D204" s="195">
        <v>100</v>
      </c>
      <c r="E204" s="196">
        <v>100.19</v>
      </c>
      <c r="F204" s="196">
        <v>100.07</v>
      </c>
      <c r="G204" s="196">
        <v>100.01</v>
      </c>
      <c r="H204" s="196">
        <v>99.92</v>
      </c>
      <c r="I204" s="196">
        <v>100.19</v>
      </c>
      <c r="J204" s="196">
        <v>100.69</v>
      </c>
      <c r="K204" s="196">
        <v>100.65</v>
      </c>
      <c r="L204" s="196">
        <v>100.69</v>
      </c>
      <c r="M204" s="196">
        <v>100.45</v>
      </c>
      <c r="N204" s="196">
        <v>100.31</v>
      </c>
      <c r="O204" s="196">
        <v>100.06</v>
      </c>
      <c r="P204" s="196">
        <v>100.29</v>
      </c>
      <c r="Q204" s="196">
        <v>100.28</v>
      </c>
      <c r="R204" s="196">
        <v>100.3</v>
      </c>
      <c r="S204" s="196">
        <v>100.23</v>
      </c>
      <c r="T204" s="196">
        <v>100.1</v>
      </c>
      <c r="U204" s="196">
        <v>100.13</v>
      </c>
      <c r="V204" s="196">
        <v>100.48</v>
      </c>
      <c r="W204" s="196">
        <v>100.57</v>
      </c>
      <c r="X204" s="196">
        <v>100.48</v>
      </c>
      <c r="Y204" s="196">
        <v>100.27</v>
      </c>
      <c r="Z204" s="196">
        <v>100.33</v>
      </c>
      <c r="AA204" s="196">
        <v>100.11</v>
      </c>
      <c r="AB204" s="196">
        <v>100.07</v>
      </c>
      <c r="AC204" s="196">
        <v>100.15</v>
      </c>
      <c r="AD204" s="196">
        <v>99.98</v>
      </c>
      <c r="AE204" s="196">
        <v>99.76</v>
      </c>
      <c r="AF204" s="196">
        <v>99.9</v>
      </c>
      <c r="AG204" s="196">
        <v>100.08</v>
      </c>
      <c r="AH204" s="196">
        <v>100.6</v>
      </c>
      <c r="AI204" s="196">
        <v>100.06</v>
      </c>
      <c r="AJ204" s="196">
        <v>100.25</v>
      </c>
      <c r="AK204" s="196">
        <v>100.34</v>
      </c>
      <c r="AL204" s="196">
        <v>100.13</v>
      </c>
      <c r="AM204" s="196">
        <v>99.75</v>
      </c>
      <c r="AN204" s="196">
        <v>99.68</v>
      </c>
      <c r="AO204" s="196">
        <v>100.12</v>
      </c>
      <c r="AP204" s="196">
        <v>100.17</v>
      </c>
      <c r="AQ204" s="196">
        <v>100.2</v>
      </c>
    </row>
    <row r="205" spans="1:43" ht="27.75" x14ac:dyDescent="0.45">
      <c r="A205" s="195" t="s">
        <v>25</v>
      </c>
      <c r="B205" s="195" t="s">
        <v>1106</v>
      </c>
      <c r="C205" s="196">
        <v>100.49</v>
      </c>
      <c r="D205" s="196">
        <v>100.4</v>
      </c>
      <c r="E205" s="196">
        <v>101.32</v>
      </c>
      <c r="F205" s="196">
        <v>101.14</v>
      </c>
      <c r="G205" s="196">
        <v>100.86</v>
      </c>
      <c r="H205" s="196">
        <v>100.86</v>
      </c>
      <c r="I205" s="196">
        <v>100.97</v>
      </c>
      <c r="J205" s="196">
        <v>99.86</v>
      </c>
      <c r="K205" s="196">
        <v>99.96</v>
      </c>
      <c r="L205" s="196">
        <v>100.24</v>
      </c>
      <c r="M205" s="196">
        <v>101.47</v>
      </c>
      <c r="N205" s="196">
        <v>101.26</v>
      </c>
      <c r="O205" s="196">
        <v>101.23</v>
      </c>
      <c r="P205" s="196">
        <v>100.47</v>
      </c>
      <c r="Q205" s="196">
        <v>100.88</v>
      </c>
      <c r="R205" s="196">
        <v>100.77</v>
      </c>
      <c r="S205" s="196">
        <v>100.27</v>
      </c>
      <c r="T205" s="196">
        <v>100.96</v>
      </c>
      <c r="U205" s="196">
        <v>100.45</v>
      </c>
      <c r="V205" s="196">
        <v>100.95</v>
      </c>
      <c r="W205" s="196">
        <v>101.24</v>
      </c>
      <c r="X205" s="196">
        <v>101.81</v>
      </c>
      <c r="Y205" s="196">
        <v>103.17</v>
      </c>
      <c r="Z205" s="196">
        <v>104.07</v>
      </c>
      <c r="AA205" s="196">
        <v>102.52</v>
      </c>
      <c r="AB205" s="196">
        <v>103.23</v>
      </c>
      <c r="AC205" s="195">
        <v>103</v>
      </c>
      <c r="AD205" s="196">
        <v>101.24</v>
      </c>
      <c r="AE205" s="196">
        <v>101.34</v>
      </c>
      <c r="AF205" s="196">
        <v>101.12</v>
      </c>
      <c r="AG205" s="196">
        <v>100.63</v>
      </c>
      <c r="AH205" s="196">
        <v>100.63</v>
      </c>
      <c r="AI205" s="196">
        <v>100.34</v>
      </c>
      <c r="AJ205" s="196">
        <v>100.68</v>
      </c>
      <c r="AK205" s="196">
        <v>100.53</v>
      </c>
      <c r="AL205" s="196">
        <v>100.59</v>
      </c>
      <c r="AM205" s="196">
        <v>101.26</v>
      </c>
      <c r="AN205" s="196">
        <v>101.13</v>
      </c>
      <c r="AO205" s="196">
        <v>101.22</v>
      </c>
      <c r="AP205" s="196">
        <v>101.46</v>
      </c>
      <c r="AQ205" s="196">
        <v>101.33</v>
      </c>
    </row>
    <row r="206" spans="1:43" x14ac:dyDescent="0.45">
      <c r="A206" s="195" t="s">
        <v>609</v>
      </c>
      <c r="B206" s="195" t="s">
        <v>1107</v>
      </c>
      <c r="C206" s="196">
        <v>100.25</v>
      </c>
      <c r="D206" s="196">
        <v>100.02</v>
      </c>
      <c r="E206" s="196">
        <v>100.1</v>
      </c>
      <c r="F206" s="196">
        <v>100.23</v>
      </c>
      <c r="G206" s="196">
        <v>100.03</v>
      </c>
      <c r="H206" s="196">
        <v>99.84</v>
      </c>
      <c r="I206" s="196">
        <v>100.18</v>
      </c>
      <c r="J206" s="196">
        <v>100.77</v>
      </c>
      <c r="K206" s="196">
        <v>100.84</v>
      </c>
      <c r="L206" s="196">
        <v>101.03</v>
      </c>
      <c r="M206" s="196">
        <v>100.48</v>
      </c>
      <c r="N206" s="196">
        <v>100.4</v>
      </c>
      <c r="O206" s="196">
        <v>100.19</v>
      </c>
      <c r="P206" s="196">
        <v>100.42</v>
      </c>
      <c r="Q206" s="196">
        <v>100.33</v>
      </c>
      <c r="R206" s="196">
        <v>100.22</v>
      </c>
      <c r="S206" s="196">
        <v>100.28</v>
      </c>
      <c r="T206" s="196">
        <v>100.22</v>
      </c>
      <c r="U206" s="195">
        <v>100</v>
      </c>
      <c r="V206" s="196">
        <v>100.41</v>
      </c>
      <c r="W206" s="196">
        <v>100.72</v>
      </c>
      <c r="X206" s="196">
        <v>100.55</v>
      </c>
      <c r="Y206" s="196">
        <v>100.44</v>
      </c>
      <c r="Z206" s="196">
        <v>100.41</v>
      </c>
      <c r="AA206" s="196">
        <v>100.09</v>
      </c>
      <c r="AB206" s="196">
        <v>100.01</v>
      </c>
      <c r="AC206" s="196">
        <v>100.15</v>
      </c>
      <c r="AD206" s="196">
        <v>99.76</v>
      </c>
      <c r="AE206" s="196">
        <v>99.52</v>
      </c>
      <c r="AF206" s="196">
        <v>99.68</v>
      </c>
      <c r="AG206" s="196">
        <v>99.92</v>
      </c>
      <c r="AH206" s="196">
        <v>100.59</v>
      </c>
      <c r="AI206" s="196">
        <v>100.04</v>
      </c>
      <c r="AJ206" s="196">
        <v>100.3</v>
      </c>
      <c r="AK206" s="196">
        <v>100.4</v>
      </c>
      <c r="AL206" s="196">
        <v>100.08</v>
      </c>
      <c r="AM206" s="196">
        <v>99.6</v>
      </c>
      <c r="AN206" s="196">
        <v>99.62</v>
      </c>
      <c r="AO206" s="196">
        <v>100.1</v>
      </c>
      <c r="AP206" s="196">
        <v>100.05</v>
      </c>
      <c r="AQ206" s="196">
        <v>100.15</v>
      </c>
    </row>
    <row r="207" spans="1:43" ht="41.65" x14ac:dyDescent="0.45">
      <c r="A207" s="195" t="s">
        <v>112</v>
      </c>
      <c r="B207" s="195" t="s">
        <v>1108</v>
      </c>
      <c r="C207" s="196">
        <v>100.05</v>
      </c>
      <c r="D207" s="196">
        <v>98.98</v>
      </c>
      <c r="E207" s="196">
        <v>99.77</v>
      </c>
      <c r="F207" s="196">
        <v>99.59</v>
      </c>
      <c r="G207" s="196">
        <v>99.88</v>
      </c>
      <c r="H207" s="196">
        <v>99.62</v>
      </c>
      <c r="I207" s="196">
        <v>100.16</v>
      </c>
      <c r="J207" s="196">
        <v>100.4</v>
      </c>
      <c r="K207" s="196">
        <v>101.51</v>
      </c>
      <c r="L207" s="196">
        <v>101.6</v>
      </c>
      <c r="M207" s="196">
        <v>100.92</v>
      </c>
      <c r="N207" s="196">
        <v>99.95</v>
      </c>
      <c r="O207" s="196">
        <v>99.41</v>
      </c>
      <c r="P207" s="196">
        <v>99.83</v>
      </c>
      <c r="Q207" s="196">
        <v>99.56</v>
      </c>
      <c r="R207" s="196">
        <v>99.98</v>
      </c>
      <c r="S207" s="196">
        <v>100.09</v>
      </c>
      <c r="T207" s="196">
        <v>100.03</v>
      </c>
      <c r="U207" s="196">
        <v>100.02</v>
      </c>
      <c r="V207" s="196">
        <v>100.54</v>
      </c>
      <c r="W207" s="196">
        <v>101.02</v>
      </c>
      <c r="X207" s="196">
        <v>101.2</v>
      </c>
      <c r="Y207" s="196">
        <v>101.19</v>
      </c>
      <c r="Z207" s="196">
        <v>100.2</v>
      </c>
      <c r="AA207" s="196">
        <v>98.45</v>
      </c>
      <c r="AB207" s="196">
        <v>98.57</v>
      </c>
      <c r="AC207" s="196">
        <v>99.45</v>
      </c>
      <c r="AD207" s="196">
        <v>99.81</v>
      </c>
      <c r="AE207" s="196">
        <v>99.96</v>
      </c>
      <c r="AF207" s="196">
        <v>99.94</v>
      </c>
      <c r="AG207" s="196">
        <v>100.07</v>
      </c>
      <c r="AH207" s="196">
        <v>100.57</v>
      </c>
      <c r="AI207" s="196">
        <v>100.92</v>
      </c>
      <c r="AJ207" s="196">
        <v>101.55</v>
      </c>
      <c r="AK207" s="196">
        <v>100.3</v>
      </c>
      <c r="AL207" s="196">
        <v>99.63</v>
      </c>
      <c r="AM207" s="196">
        <v>98.56</v>
      </c>
      <c r="AN207" s="196">
        <v>98.76</v>
      </c>
      <c r="AO207" s="196">
        <v>100.01</v>
      </c>
      <c r="AP207" s="196">
        <v>99.59</v>
      </c>
      <c r="AQ207" s="196">
        <v>99.77</v>
      </c>
    </row>
    <row r="208" spans="1:43" ht="41.65" x14ac:dyDescent="0.45">
      <c r="A208" s="195" t="s">
        <v>116</v>
      </c>
      <c r="B208" s="195" t="s">
        <v>1109</v>
      </c>
      <c r="C208" s="196">
        <v>100.35</v>
      </c>
      <c r="D208" s="196">
        <v>100.26</v>
      </c>
      <c r="E208" s="196">
        <v>99.91</v>
      </c>
      <c r="F208" s="196">
        <v>100.49</v>
      </c>
      <c r="G208" s="196">
        <v>100.33</v>
      </c>
      <c r="H208" s="196">
        <v>100.29</v>
      </c>
      <c r="I208" s="196">
        <v>100.38</v>
      </c>
      <c r="J208" s="196">
        <v>100.71</v>
      </c>
      <c r="K208" s="196">
        <v>100.91</v>
      </c>
      <c r="L208" s="196">
        <v>101.24</v>
      </c>
      <c r="M208" s="196">
        <v>100.58</v>
      </c>
      <c r="N208" s="196">
        <v>100.64</v>
      </c>
      <c r="O208" s="196">
        <v>100.17</v>
      </c>
      <c r="P208" s="196">
        <v>100.27</v>
      </c>
      <c r="Q208" s="196">
        <v>100.71</v>
      </c>
      <c r="R208" s="196">
        <v>100.21</v>
      </c>
      <c r="S208" s="196">
        <v>100.35</v>
      </c>
      <c r="T208" s="196">
        <v>100.25</v>
      </c>
      <c r="U208" s="196">
        <v>99.98</v>
      </c>
      <c r="V208" s="196">
        <v>100.63</v>
      </c>
      <c r="W208" s="196">
        <v>100.81</v>
      </c>
      <c r="X208" s="196">
        <v>101.11</v>
      </c>
      <c r="Y208" s="196">
        <v>100.64</v>
      </c>
      <c r="Z208" s="196">
        <v>100.48</v>
      </c>
      <c r="AA208" s="196">
        <v>100.16</v>
      </c>
      <c r="AB208" s="196">
        <v>99.8</v>
      </c>
      <c r="AC208" s="196">
        <v>100.4</v>
      </c>
      <c r="AD208" s="196">
        <v>100.02</v>
      </c>
      <c r="AE208" s="196">
        <v>99.61</v>
      </c>
      <c r="AF208" s="196">
        <v>100.06</v>
      </c>
      <c r="AG208" s="196">
        <v>99.72</v>
      </c>
      <c r="AH208" s="196">
        <v>100.4</v>
      </c>
      <c r="AI208" s="196">
        <v>99.59</v>
      </c>
      <c r="AJ208" s="196">
        <v>99.99</v>
      </c>
      <c r="AK208" s="196">
        <v>100.27</v>
      </c>
      <c r="AL208" s="196">
        <v>100.19</v>
      </c>
      <c r="AM208" s="196">
        <v>99.9</v>
      </c>
      <c r="AN208" s="196">
        <v>100.19</v>
      </c>
      <c r="AO208" s="196">
        <v>99.94</v>
      </c>
      <c r="AP208" s="196">
        <v>100.07</v>
      </c>
      <c r="AQ208" s="196">
        <v>100.44</v>
      </c>
    </row>
    <row r="209" spans="1:43" ht="27.75" x14ac:dyDescent="0.45">
      <c r="A209" s="195" t="s">
        <v>117</v>
      </c>
      <c r="B209" s="195" t="s">
        <v>1110</v>
      </c>
      <c r="C209" s="196">
        <v>100.18</v>
      </c>
      <c r="D209" s="196">
        <v>100.29</v>
      </c>
      <c r="E209" s="196">
        <v>100.49</v>
      </c>
      <c r="F209" s="196">
        <v>99.92</v>
      </c>
      <c r="G209" s="196">
        <v>99.78</v>
      </c>
      <c r="H209" s="196">
        <v>99.29</v>
      </c>
      <c r="I209" s="196">
        <v>100.17</v>
      </c>
      <c r="J209" s="196">
        <v>101.01</v>
      </c>
      <c r="K209" s="196">
        <v>100.46</v>
      </c>
      <c r="L209" s="196">
        <v>100.81</v>
      </c>
      <c r="M209" s="196">
        <v>100.09</v>
      </c>
      <c r="N209" s="196">
        <v>100.27</v>
      </c>
      <c r="O209" s="196">
        <v>100.35</v>
      </c>
      <c r="P209" s="196">
        <v>100.16</v>
      </c>
      <c r="Q209" s="196">
        <v>100.32</v>
      </c>
      <c r="R209" s="196">
        <v>100.5</v>
      </c>
      <c r="S209" s="196">
        <v>100.04</v>
      </c>
      <c r="T209" s="196">
        <v>100.27</v>
      </c>
      <c r="U209" s="196">
        <v>99.92</v>
      </c>
      <c r="V209" s="196">
        <v>99.92</v>
      </c>
      <c r="W209" s="196">
        <v>100.63</v>
      </c>
      <c r="X209" s="196">
        <v>100.61</v>
      </c>
      <c r="Y209" s="196">
        <v>100.47</v>
      </c>
      <c r="Z209" s="196">
        <v>100.57</v>
      </c>
      <c r="AA209" s="196">
        <v>100.4</v>
      </c>
      <c r="AB209" s="196">
        <v>100.01</v>
      </c>
      <c r="AC209" s="196">
        <v>100.08</v>
      </c>
      <c r="AD209" s="196">
        <v>99.22</v>
      </c>
      <c r="AE209" s="196">
        <v>99.56</v>
      </c>
      <c r="AF209" s="196">
        <v>99.49</v>
      </c>
      <c r="AG209" s="196">
        <v>99.61</v>
      </c>
      <c r="AH209" s="196">
        <v>100.51</v>
      </c>
      <c r="AI209" s="196">
        <v>99.65</v>
      </c>
      <c r="AJ209" s="196">
        <v>100.06</v>
      </c>
      <c r="AK209" s="196">
        <v>100.5</v>
      </c>
      <c r="AL209" s="196">
        <v>100.25</v>
      </c>
      <c r="AM209" s="196">
        <v>99.59</v>
      </c>
      <c r="AN209" s="196">
        <v>99.43</v>
      </c>
      <c r="AO209" s="196">
        <v>100.04</v>
      </c>
      <c r="AP209" s="196">
        <v>100.2</v>
      </c>
      <c r="AQ209" s="196">
        <v>100.03</v>
      </c>
    </row>
    <row r="210" spans="1:43" x14ac:dyDescent="0.45">
      <c r="A210" s="195" t="s">
        <v>470</v>
      </c>
      <c r="B210" s="195" t="s">
        <v>1111</v>
      </c>
      <c r="C210" s="196">
        <v>100.05</v>
      </c>
      <c r="D210" s="196">
        <v>100.03</v>
      </c>
      <c r="E210" s="196">
        <v>99.82</v>
      </c>
      <c r="F210" s="196">
        <v>100.59</v>
      </c>
      <c r="G210" s="196">
        <v>100.35</v>
      </c>
      <c r="H210" s="196">
        <v>100.07</v>
      </c>
      <c r="I210" s="196">
        <v>100.3</v>
      </c>
      <c r="J210" s="196">
        <v>101.04</v>
      </c>
      <c r="K210" s="196">
        <v>100.86</v>
      </c>
      <c r="L210" s="196">
        <v>100.93</v>
      </c>
      <c r="M210" s="196">
        <v>100.61</v>
      </c>
      <c r="N210" s="196">
        <v>100.76</v>
      </c>
      <c r="O210" s="196">
        <v>100.52</v>
      </c>
      <c r="P210" s="196">
        <v>100.67</v>
      </c>
      <c r="Q210" s="196">
        <v>100.23</v>
      </c>
      <c r="R210" s="196">
        <v>100.04</v>
      </c>
      <c r="S210" s="196">
        <v>100.46</v>
      </c>
      <c r="T210" s="196">
        <v>100.45</v>
      </c>
      <c r="U210" s="196">
        <v>100.16</v>
      </c>
      <c r="V210" s="196">
        <v>100.61</v>
      </c>
      <c r="W210" s="196">
        <v>100.73</v>
      </c>
      <c r="X210" s="196">
        <v>100.08</v>
      </c>
      <c r="Y210" s="196">
        <v>100.24</v>
      </c>
      <c r="Z210" s="196">
        <v>100.63</v>
      </c>
      <c r="AA210" s="196">
        <v>100.58</v>
      </c>
      <c r="AB210" s="196">
        <v>100.23</v>
      </c>
      <c r="AC210" s="196">
        <v>100.27</v>
      </c>
      <c r="AD210" s="196">
        <v>99.83</v>
      </c>
      <c r="AE210" s="196">
        <v>99.31</v>
      </c>
      <c r="AF210" s="196">
        <v>99.41</v>
      </c>
      <c r="AG210" s="195">
        <v>100</v>
      </c>
      <c r="AH210" s="196">
        <v>100.87</v>
      </c>
      <c r="AI210" s="196">
        <v>100.27</v>
      </c>
      <c r="AJ210" s="196">
        <v>99.91</v>
      </c>
      <c r="AK210" s="196">
        <v>100.4</v>
      </c>
      <c r="AL210" s="196">
        <v>100.11</v>
      </c>
      <c r="AM210" s="196">
        <v>99.91</v>
      </c>
      <c r="AN210" s="196">
        <v>99.84</v>
      </c>
      <c r="AO210" s="196">
        <v>100.04</v>
      </c>
      <c r="AP210" s="196">
        <v>100.1</v>
      </c>
      <c r="AQ210" s="196">
        <v>100.33</v>
      </c>
    </row>
    <row r="211" spans="1:43" ht="27.75" x14ac:dyDescent="0.45">
      <c r="A211" s="195" t="s">
        <v>465</v>
      </c>
      <c r="B211" s="195" t="s">
        <v>1112</v>
      </c>
      <c r="C211" s="196">
        <v>100.79</v>
      </c>
      <c r="D211" s="196">
        <v>100.23</v>
      </c>
      <c r="E211" s="196">
        <v>101.18</v>
      </c>
      <c r="F211" s="196">
        <v>99.96</v>
      </c>
      <c r="G211" s="196">
        <v>99.9</v>
      </c>
      <c r="H211" s="196">
        <v>100.41</v>
      </c>
      <c r="I211" s="196">
        <v>100.22</v>
      </c>
      <c r="J211" s="196">
        <v>99.15</v>
      </c>
      <c r="K211" s="196">
        <v>99.38</v>
      </c>
      <c r="L211" s="196">
        <v>97.52</v>
      </c>
      <c r="M211" s="196">
        <v>98.84</v>
      </c>
      <c r="N211" s="196">
        <v>99.49</v>
      </c>
      <c r="O211" s="196">
        <v>99.49</v>
      </c>
      <c r="P211" s="196">
        <v>100.02</v>
      </c>
      <c r="Q211" s="196">
        <v>100.09</v>
      </c>
      <c r="R211" s="196">
        <v>99.85</v>
      </c>
      <c r="S211" s="196">
        <v>99.98</v>
      </c>
      <c r="T211" s="196">
        <v>99.3</v>
      </c>
      <c r="U211" s="196">
        <v>100.28</v>
      </c>
      <c r="V211" s="196">
        <v>102.3</v>
      </c>
      <c r="W211" s="196">
        <v>112.59</v>
      </c>
      <c r="X211" s="196">
        <v>111.84</v>
      </c>
      <c r="Y211" s="196">
        <v>105.36</v>
      </c>
      <c r="Z211" s="196">
        <v>102.45</v>
      </c>
      <c r="AA211" s="196">
        <v>100.92</v>
      </c>
      <c r="AB211" s="196">
        <v>100.08</v>
      </c>
      <c r="AC211" s="196">
        <v>100.63</v>
      </c>
      <c r="AD211" s="196">
        <v>100.14</v>
      </c>
      <c r="AE211" s="196">
        <v>100.08</v>
      </c>
      <c r="AF211" s="196">
        <v>99.64</v>
      </c>
      <c r="AG211" s="196">
        <v>100.4</v>
      </c>
      <c r="AH211" s="196">
        <v>99.14</v>
      </c>
      <c r="AI211" s="196">
        <v>98.77</v>
      </c>
      <c r="AJ211" s="196">
        <v>98.87</v>
      </c>
      <c r="AK211" s="196">
        <v>100.04</v>
      </c>
      <c r="AL211" s="196">
        <v>99.52</v>
      </c>
      <c r="AM211" s="196">
        <v>100.1</v>
      </c>
      <c r="AN211" s="196">
        <v>99.78</v>
      </c>
      <c r="AO211" s="196">
        <v>100.24</v>
      </c>
      <c r="AP211" s="196">
        <v>99.81</v>
      </c>
      <c r="AQ211" s="196">
        <v>99.94</v>
      </c>
    </row>
    <row r="212" spans="1:43" ht="27.75" x14ac:dyDescent="0.45">
      <c r="A212" s="195" t="s">
        <v>114</v>
      </c>
      <c r="B212" s="195" t="s">
        <v>1113</v>
      </c>
      <c r="C212" s="196">
        <v>101.02</v>
      </c>
      <c r="D212" s="196">
        <v>100.16</v>
      </c>
      <c r="E212" s="196">
        <v>100.16</v>
      </c>
      <c r="F212" s="196">
        <v>100.41</v>
      </c>
      <c r="G212" s="196">
        <v>99.62</v>
      </c>
      <c r="H212" s="196">
        <v>99.85</v>
      </c>
      <c r="I212" s="196">
        <v>99.98</v>
      </c>
      <c r="J212" s="196">
        <v>100.89</v>
      </c>
      <c r="K212" s="196">
        <v>100.87</v>
      </c>
      <c r="L212" s="196">
        <v>101.39</v>
      </c>
      <c r="M212" s="196">
        <v>100.03</v>
      </c>
      <c r="N212" s="196">
        <v>100.35</v>
      </c>
      <c r="O212" s="196">
        <v>100.15</v>
      </c>
      <c r="P212" s="196">
        <v>101.42</v>
      </c>
      <c r="Q212" s="196">
        <v>101.02</v>
      </c>
      <c r="R212" s="196">
        <v>99.83</v>
      </c>
      <c r="S212" s="196">
        <v>100.28</v>
      </c>
      <c r="T212" s="196">
        <v>99.87</v>
      </c>
      <c r="U212" s="196">
        <v>99.78</v>
      </c>
      <c r="V212" s="196">
        <v>100.54</v>
      </c>
      <c r="W212" s="196">
        <v>100.63</v>
      </c>
      <c r="X212" s="196">
        <v>99.99</v>
      </c>
      <c r="Y212" s="196">
        <v>99.54</v>
      </c>
      <c r="Z212" s="196">
        <v>100.16</v>
      </c>
      <c r="AA212" s="196">
        <v>99.82</v>
      </c>
      <c r="AB212" s="196">
        <v>100.69</v>
      </c>
      <c r="AC212" s="196">
        <v>100.09</v>
      </c>
      <c r="AD212" s="196">
        <v>99.39</v>
      </c>
      <c r="AE212" s="196">
        <v>98.27</v>
      </c>
      <c r="AF212" s="196">
        <v>99.44</v>
      </c>
      <c r="AG212" s="195">
        <v>100</v>
      </c>
      <c r="AH212" s="196">
        <v>100.91</v>
      </c>
      <c r="AI212" s="196">
        <v>100.5</v>
      </c>
      <c r="AJ212" s="196">
        <v>100.05</v>
      </c>
      <c r="AK212" s="196">
        <v>100.27</v>
      </c>
      <c r="AL212" s="196">
        <v>99.68</v>
      </c>
      <c r="AM212" s="196">
        <v>99.45</v>
      </c>
      <c r="AN212" s="196">
        <v>100.26</v>
      </c>
      <c r="AO212" s="196">
        <v>100.66</v>
      </c>
      <c r="AP212" s="196">
        <v>100.57</v>
      </c>
      <c r="AQ212" s="196">
        <v>99.9</v>
      </c>
    </row>
    <row r="213" spans="1:43" x14ac:dyDescent="0.45">
      <c r="A213" s="195" t="s">
        <v>469</v>
      </c>
      <c r="B213" s="195" t="s">
        <v>1114</v>
      </c>
      <c r="C213" s="196">
        <v>100.75</v>
      </c>
      <c r="D213" s="196">
        <v>100.23</v>
      </c>
      <c r="E213" s="196">
        <v>100.14</v>
      </c>
      <c r="F213" s="196">
        <v>100.64</v>
      </c>
      <c r="G213" s="196">
        <v>100.31</v>
      </c>
      <c r="H213" s="196">
        <v>100.46</v>
      </c>
      <c r="I213" s="196">
        <v>100.63</v>
      </c>
      <c r="J213" s="196">
        <v>100.86</v>
      </c>
      <c r="K213" s="196">
        <v>100.51</v>
      </c>
      <c r="L213" s="196">
        <v>101.01</v>
      </c>
      <c r="M213" s="196">
        <v>100.73</v>
      </c>
      <c r="N213" s="196">
        <v>100.53</v>
      </c>
      <c r="O213" s="196">
        <v>100.35</v>
      </c>
      <c r="P213" s="196">
        <v>100.75</v>
      </c>
      <c r="Q213" s="196">
        <v>100.29</v>
      </c>
      <c r="R213" s="196">
        <v>100.51</v>
      </c>
      <c r="S213" s="196">
        <v>100.42</v>
      </c>
      <c r="T213" s="196">
        <v>100.65</v>
      </c>
      <c r="U213" s="196">
        <v>100.15</v>
      </c>
      <c r="V213" s="196">
        <v>100.36</v>
      </c>
      <c r="W213" s="196">
        <v>100.29</v>
      </c>
      <c r="X213" s="196">
        <v>100.75</v>
      </c>
      <c r="Y213" s="196">
        <v>100.44</v>
      </c>
      <c r="Z213" s="196">
        <v>100.42</v>
      </c>
      <c r="AA213" s="196">
        <v>100.4</v>
      </c>
      <c r="AB213" s="196">
        <v>100.86</v>
      </c>
      <c r="AC213" s="196">
        <v>100.31</v>
      </c>
      <c r="AD213" s="196">
        <v>100.29</v>
      </c>
      <c r="AE213" s="195">
        <v>100</v>
      </c>
      <c r="AF213" s="196">
        <v>100.56</v>
      </c>
      <c r="AG213" s="196">
        <v>100.45</v>
      </c>
      <c r="AH213" s="196">
        <v>100.64</v>
      </c>
      <c r="AI213" s="196">
        <v>99.29</v>
      </c>
      <c r="AJ213" s="196">
        <v>100.85</v>
      </c>
      <c r="AK213" s="196">
        <v>100.85</v>
      </c>
      <c r="AL213" s="196">
        <v>100.49</v>
      </c>
      <c r="AM213" s="196">
        <v>100.02</v>
      </c>
      <c r="AN213" s="196">
        <v>99.51</v>
      </c>
      <c r="AO213" s="196">
        <v>99.89</v>
      </c>
      <c r="AP213" s="196">
        <v>100.34</v>
      </c>
      <c r="AQ213" s="196">
        <v>100.52</v>
      </c>
    </row>
    <row r="214" spans="1:43" ht="41.65" x14ac:dyDescent="0.45">
      <c r="A214" s="195" t="s">
        <v>125</v>
      </c>
      <c r="B214" s="195" t="s">
        <v>1115</v>
      </c>
      <c r="C214" s="196">
        <v>99.93</v>
      </c>
      <c r="D214" s="196">
        <v>100.24</v>
      </c>
      <c r="E214" s="196">
        <v>100.7</v>
      </c>
      <c r="F214" s="196">
        <v>99.98</v>
      </c>
      <c r="G214" s="196">
        <v>99.83</v>
      </c>
      <c r="H214" s="196">
        <v>99.67</v>
      </c>
      <c r="I214" s="196">
        <v>100.05</v>
      </c>
      <c r="J214" s="196">
        <v>100.9</v>
      </c>
      <c r="K214" s="196">
        <v>100.8</v>
      </c>
      <c r="L214" s="196">
        <v>100.47</v>
      </c>
      <c r="M214" s="196">
        <v>100.51</v>
      </c>
      <c r="N214" s="196">
        <v>100.37</v>
      </c>
      <c r="O214" s="196">
        <v>99.71</v>
      </c>
      <c r="P214" s="196">
        <v>100.47</v>
      </c>
      <c r="Q214" s="196">
        <v>100.5</v>
      </c>
      <c r="R214" s="196">
        <v>100.34</v>
      </c>
      <c r="S214" s="196">
        <v>100.17</v>
      </c>
      <c r="T214" s="196">
        <v>100.02</v>
      </c>
      <c r="U214" s="195">
        <v>100</v>
      </c>
      <c r="V214" s="196">
        <v>100.5</v>
      </c>
      <c r="W214" s="196">
        <v>100.2</v>
      </c>
      <c r="X214" s="196">
        <v>100.12</v>
      </c>
      <c r="Y214" s="196">
        <v>100.45</v>
      </c>
      <c r="Z214" s="196">
        <v>100.51</v>
      </c>
      <c r="AA214" s="196">
        <v>99.69</v>
      </c>
      <c r="AB214" s="196">
        <v>100.38</v>
      </c>
      <c r="AC214" s="196">
        <v>100.22</v>
      </c>
      <c r="AD214" s="196">
        <v>100.31</v>
      </c>
      <c r="AE214" s="196">
        <v>99.87</v>
      </c>
      <c r="AF214" s="196">
        <v>99.83</v>
      </c>
      <c r="AG214" s="196">
        <v>99.87</v>
      </c>
      <c r="AH214" s="196">
        <v>100.84</v>
      </c>
      <c r="AI214" s="196">
        <v>100.38</v>
      </c>
      <c r="AJ214" s="196">
        <v>100.34</v>
      </c>
      <c r="AK214" s="196">
        <v>100.38</v>
      </c>
      <c r="AL214" s="196">
        <v>99.97</v>
      </c>
      <c r="AM214" s="196">
        <v>99.98</v>
      </c>
      <c r="AN214" s="196">
        <v>99.45</v>
      </c>
      <c r="AO214" s="196">
        <v>99.49</v>
      </c>
      <c r="AP214" s="195">
        <v>100</v>
      </c>
      <c r="AQ214" s="196">
        <v>100.2</v>
      </c>
    </row>
    <row r="215" spans="1:43" x14ac:dyDescent="0.45">
      <c r="A215" s="195" t="s">
        <v>472</v>
      </c>
      <c r="B215" s="195" t="s">
        <v>1116</v>
      </c>
      <c r="C215" s="196">
        <v>99.74</v>
      </c>
      <c r="D215" s="196">
        <v>99.7</v>
      </c>
      <c r="E215" s="196">
        <v>100.33</v>
      </c>
      <c r="F215" s="196">
        <v>100.18</v>
      </c>
      <c r="G215" s="196">
        <v>100.19</v>
      </c>
      <c r="H215" s="196">
        <v>99.73</v>
      </c>
      <c r="I215" s="196">
        <v>99.65</v>
      </c>
      <c r="J215" s="196">
        <v>100.89</v>
      </c>
      <c r="K215" s="196">
        <v>100.75</v>
      </c>
      <c r="L215" s="196">
        <v>100.66</v>
      </c>
      <c r="M215" s="196">
        <v>100.47</v>
      </c>
      <c r="N215" s="196">
        <v>100.19</v>
      </c>
      <c r="O215" s="196">
        <v>99.72</v>
      </c>
      <c r="P215" s="196">
        <v>100.58</v>
      </c>
      <c r="Q215" s="196">
        <v>100.72</v>
      </c>
      <c r="R215" s="196">
        <v>100.14</v>
      </c>
      <c r="S215" s="196">
        <v>99.94</v>
      </c>
      <c r="T215" s="196">
        <v>99.44</v>
      </c>
      <c r="U215" s="196">
        <v>99.71</v>
      </c>
      <c r="V215" s="196">
        <v>100.62</v>
      </c>
      <c r="W215" s="196">
        <v>100.61</v>
      </c>
      <c r="X215" s="196">
        <v>100.32</v>
      </c>
      <c r="Y215" s="196">
        <v>100.12</v>
      </c>
      <c r="Z215" s="196">
        <v>99.82</v>
      </c>
      <c r="AA215" s="196">
        <v>100.36</v>
      </c>
      <c r="AB215" s="196">
        <v>100.55</v>
      </c>
      <c r="AC215" s="196">
        <v>100.73</v>
      </c>
      <c r="AD215" s="196">
        <v>100.23</v>
      </c>
      <c r="AE215" s="196">
        <v>99.78</v>
      </c>
      <c r="AF215" s="196">
        <v>99.49</v>
      </c>
      <c r="AG215" s="196">
        <v>99.91</v>
      </c>
      <c r="AH215" s="196">
        <v>100.82</v>
      </c>
      <c r="AI215" s="196">
        <v>99.93</v>
      </c>
      <c r="AJ215" s="196">
        <v>100.35</v>
      </c>
      <c r="AK215" s="196">
        <v>100.23</v>
      </c>
      <c r="AL215" s="196">
        <v>99.82</v>
      </c>
      <c r="AM215" s="196">
        <v>99.8</v>
      </c>
      <c r="AN215" s="196">
        <v>99.62</v>
      </c>
      <c r="AO215" s="196">
        <v>100.37</v>
      </c>
      <c r="AP215" s="196">
        <v>100.12</v>
      </c>
      <c r="AQ215" s="196">
        <v>100.07</v>
      </c>
    </row>
    <row r="216" spans="1:43" ht="27.75" x14ac:dyDescent="0.45">
      <c r="A216" s="195" t="s">
        <v>113</v>
      </c>
      <c r="B216" s="195" t="s">
        <v>1117</v>
      </c>
      <c r="C216" s="196">
        <v>100.18</v>
      </c>
      <c r="D216" s="196">
        <v>100.54</v>
      </c>
      <c r="E216" s="196">
        <v>100.76</v>
      </c>
      <c r="F216" s="196">
        <v>100.07</v>
      </c>
      <c r="G216" s="196">
        <v>99.43</v>
      </c>
      <c r="H216" s="196">
        <v>99.38</v>
      </c>
      <c r="I216" s="196">
        <v>99.36</v>
      </c>
      <c r="J216" s="196">
        <v>100.18</v>
      </c>
      <c r="K216" s="196">
        <v>100.69</v>
      </c>
      <c r="L216" s="196">
        <v>100.36</v>
      </c>
      <c r="M216" s="196">
        <v>99.99</v>
      </c>
      <c r="N216" s="196">
        <v>99.97</v>
      </c>
      <c r="O216" s="196">
        <v>100.21</v>
      </c>
      <c r="P216" s="196">
        <v>100.61</v>
      </c>
      <c r="Q216" s="196">
        <v>100.93</v>
      </c>
      <c r="R216" s="196">
        <v>100.4</v>
      </c>
      <c r="S216" s="196">
        <v>100.32</v>
      </c>
      <c r="T216" s="196">
        <v>99.56</v>
      </c>
      <c r="U216" s="196">
        <v>99.67</v>
      </c>
      <c r="V216" s="196">
        <v>100.27</v>
      </c>
      <c r="W216" s="196">
        <v>100.71</v>
      </c>
      <c r="X216" s="196">
        <v>99.98</v>
      </c>
      <c r="Y216" s="196">
        <v>99.89</v>
      </c>
      <c r="Z216" s="196">
        <v>99.88</v>
      </c>
      <c r="AA216" s="196">
        <v>100.37</v>
      </c>
      <c r="AB216" s="196">
        <v>100.69</v>
      </c>
      <c r="AC216" s="196">
        <v>100.56</v>
      </c>
      <c r="AD216" s="196">
        <v>100.03</v>
      </c>
      <c r="AE216" s="196">
        <v>99.39</v>
      </c>
      <c r="AF216" s="196">
        <v>99.31</v>
      </c>
      <c r="AG216" s="196">
        <v>99.83</v>
      </c>
      <c r="AH216" s="196">
        <v>100.13</v>
      </c>
      <c r="AI216" s="196">
        <v>99.96</v>
      </c>
      <c r="AJ216" s="196">
        <v>99.94</v>
      </c>
      <c r="AK216" s="196">
        <v>100.16</v>
      </c>
      <c r="AL216" s="196">
        <v>99.96</v>
      </c>
      <c r="AM216" s="196">
        <v>99.63</v>
      </c>
      <c r="AN216" s="196">
        <v>99.93</v>
      </c>
      <c r="AO216" s="196">
        <v>100.55</v>
      </c>
      <c r="AP216" s="196">
        <v>99.77</v>
      </c>
      <c r="AQ216" s="196">
        <v>99.99</v>
      </c>
    </row>
    <row r="217" spans="1:43" ht="27.75" x14ac:dyDescent="0.45">
      <c r="A217" s="195" t="s">
        <v>121</v>
      </c>
      <c r="B217" s="195" t="s">
        <v>1118</v>
      </c>
      <c r="C217" s="196">
        <v>99.96</v>
      </c>
      <c r="D217" s="196">
        <v>100.46</v>
      </c>
      <c r="E217" s="196">
        <v>101.25</v>
      </c>
      <c r="F217" s="196">
        <v>100.43</v>
      </c>
      <c r="G217" s="196">
        <v>99.41</v>
      </c>
      <c r="H217" s="196">
        <v>99.41</v>
      </c>
      <c r="I217" s="196">
        <v>99.4</v>
      </c>
      <c r="J217" s="196">
        <v>100.03</v>
      </c>
      <c r="K217" s="196">
        <v>100.6</v>
      </c>
      <c r="L217" s="196">
        <v>99.82</v>
      </c>
      <c r="M217" s="196">
        <v>99.92</v>
      </c>
      <c r="N217" s="196">
        <v>99.98</v>
      </c>
      <c r="O217" s="196">
        <v>100.17</v>
      </c>
      <c r="P217" s="196">
        <v>100.95</v>
      </c>
      <c r="Q217" s="196">
        <v>101.29</v>
      </c>
      <c r="R217" s="196">
        <v>100.74</v>
      </c>
      <c r="S217" s="196">
        <v>100.35</v>
      </c>
      <c r="T217" s="196">
        <v>98.94</v>
      </c>
      <c r="U217" s="196">
        <v>99.81</v>
      </c>
      <c r="V217" s="196">
        <v>100.66</v>
      </c>
      <c r="W217" s="196">
        <v>100.87</v>
      </c>
      <c r="X217" s="196">
        <v>99.47</v>
      </c>
      <c r="Y217" s="196">
        <v>99.67</v>
      </c>
      <c r="Z217" s="196">
        <v>100.09</v>
      </c>
      <c r="AA217" s="196">
        <v>100.17</v>
      </c>
      <c r="AB217" s="196">
        <v>101.01</v>
      </c>
      <c r="AC217" s="196">
        <v>101.29</v>
      </c>
      <c r="AD217" s="196">
        <v>99.77</v>
      </c>
      <c r="AE217" s="196">
        <v>99.43</v>
      </c>
      <c r="AF217" s="196">
        <v>99.35</v>
      </c>
      <c r="AG217" s="196">
        <v>99.61</v>
      </c>
      <c r="AH217" s="196">
        <v>100.74</v>
      </c>
      <c r="AI217" s="196">
        <v>99.82</v>
      </c>
      <c r="AJ217" s="196">
        <v>99.93</v>
      </c>
      <c r="AK217" s="196">
        <v>100.07</v>
      </c>
      <c r="AL217" s="196">
        <v>99.92</v>
      </c>
      <c r="AM217" s="195">
        <v>100</v>
      </c>
      <c r="AN217" s="196">
        <v>100.01</v>
      </c>
      <c r="AO217" s="196">
        <v>100.68</v>
      </c>
      <c r="AP217" s="196">
        <v>100.6</v>
      </c>
      <c r="AQ217" s="196">
        <v>100.13</v>
      </c>
    </row>
    <row r="218" spans="1:43" ht="41.65" x14ac:dyDescent="0.45">
      <c r="A218" s="195" t="s">
        <v>21</v>
      </c>
      <c r="B218" s="195" t="s">
        <v>1119</v>
      </c>
      <c r="C218" s="196">
        <v>100.09</v>
      </c>
      <c r="D218" s="196">
        <v>99.19</v>
      </c>
      <c r="E218" s="196">
        <v>99.88</v>
      </c>
      <c r="F218" s="196">
        <v>100.43</v>
      </c>
      <c r="G218" s="196">
        <v>100.56</v>
      </c>
      <c r="H218" s="196">
        <v>100.01</v>
      </c>
      <c r="I218" s="196">
        <v>99.89</v>
      </c>
      <c r="J218" s="196">
        <v>99.95</v>
      </c>
      <c r="K218" s="196">
        <v>100.59</v>
      </c>
      <c r="L218" s="196">
        <v>100.86</v>
      </c>
      <c r="M218" s="196">
        <v>100.46</v>
      </c>
      <c r="N218" s="196">
        <v>100.5</v>
      </c>
      <c r="O218" s="196">
        <v>100.35</v>
      </c>
      <c r="P218" s="196">
        <v>100.08</v>
      </c>
      <c r="Q218" s="196">
        <v>100.26</v>
      </c>
      <c r="R218" s="196">
        <v>100.4</v>
      </c>
      <c r="S218" s="196">
        <v>100.26</v>
      </c>
      <c r="T218" s="196">
        <v>100.44</v>
      </c>
      <c r="U218" s="196">
        <v>99.98</v>
      </c>
      <c r="V218" s="196">
        <v>100.43</v>
      </c>
      <c r="W218" s="196">
        <v>100.8</v>
      </c>
      <c r="X218" s="196">
        <v>102.34</v>
      </c>
      <c r="Y218" s="196">
        <v>102.98</v>
      </c>
      <c r="Z218" s="196">
        <v>102.18</v>
      </c>
      <c r="AA218" s="196">
        <v>101.2</v>
      </c>
      <c r="AB218" s="196">
        <v>101.44</v>
      </c>
      <c r="AC218" s="196">
        <v>101.39</v>
      </c>
      <c r="AD218" s="196">
        <v>100.63</v>
      </c>
      <c r="AE218" s="196">
        <v>100.38</v>
      </c>
      <c r="AF218" s="196">
        <v>100.02</v>
      </c>
      <c r="AG218" s="196">
        <v>100.3</v>
      </c>
      <c r="AH218" s="196">
        <v>100.08</v>
      </c>
      <c r="AI218" s="196">
        <v>100.15</v>
      </c>
      <c r="AJ218" s="196">
        <v>100.05</v>
      </c>
      <c r="AK218" s="196">
        <v>99.79</v>
      </c>
      <c r="AL218" s="196">
        <v>99.85</v>
      </c>
      <c r="AM218" s="196">
        <v>100.38</v>
      </c>
      <c r="AN218" s="196">
        <v>100.21</v>
      </c>
      <c r="AO218" s="196">
        <v>99.98</v>
      </c>
      <c r="AP218" s="196">
        <v>100.6</v>
      </c>
      <c r="AQ218" s="196">
        <v>100.13</v>
      </c>
    </row>
    <row r="219" spans="1:43" x14ac:dyDescent="0.45">
      <c r="A219" s="195" t="s">
        <v>610</v>
      </c>
      <c r="B219" s="195" t="s">
        <v>1120</v>
      </c>
      <c r="C219" s="196">
        <v>99.94</v>
      </c>
      <c r="D219" s="196">
        <v>100.05</v>
      </c>
      <c r="E219" s="196">
        <v>100.29</v>
      </c>
      <c r="F219" s="196">
        <v>100.08</v>
      </c>
      <c r="G219" s="196">
        <v>99.93</v>
      </c>
      <c r="H219" s="196">
        <v>99.83</v>
      </c>
      <c r="I219" s="196">
        <v>100.07</v>
      </c>
      <c r="J219" s="196">
        <v>100.62</v>
      </c>
      <c r="K219" s="196">
        <v>100.57</v>
      </c>
      <c r="L219" s="196">
        <v>100.6</v>
      </c>
      <c r="M219" s="196">
        <v>100.44</v>
      </c>
      <c r="N219" s="196">
        <v>100.26</v>
      </c>
      <c r="O219" s="196">
        <v>99.99</v>
      </c>
      <c r="P219" s="196">
        <v>100.39</v>
      </c>
      <c r="Q219" s="196">
        <v>100.28</v>
      </c>
      <c r="R219" s="196">
        <v>100.39</v>
      </c>
      <c r="S219" s="196">
        <v>100.2</v>
      </c>
      <c r="T219" s="196">
        <v>99.87</v>
      </c>
      <c r="U219" s="196">
        <v>99.91</v>
      </c>
      <c r="V219" s="196">
        <v>100.34</v>
      </c>
      <c r="W219" s="196">
        <v>100.57</v>
      </c>
      <c r="X219" s="196">
        <v>100.4</v>
      </c>
      <c r="Y219" s="196">
        <v>100.13</v>
      </c>
      <c r="Z219" s="196">
        <v>100.31</v>
      </c>
      <c r="AA219" s="196">
        <v>100.1</v>
      </c>
      <c r="AB219" s="196">
        <v>100.21</v>
      </c>
      <c r="AC219" s="196">
        <v>100.18</v>
      </c>
      <c r="AD219" s="196">
        <v>100.14</v>
      </c>
      <c r="AE219" s="196">
        <v>99.8</v>
      </c>
      <c r="AF219" s="196">
        <v>99.8</v>
      </c>
      <c r="AG219" s="196">
        <v>99.98</v>
      </c>
      <c r="AH219" s="196">
        <v>100.59</v>
      </c>
      <c r="AI219" s="196">
        <v>100.08</v>
      </c>
      <c r="AJ219" s="196">
        <v>100.31</v>
      </c>
      <c r="AK219" s="196">
        <v>100.34</v>
      </c>
      <c r="AL219" s="196">
        <v>100.16</v>
      </c>
      <c r="AM219" s="196">
        <v>99.8</v>
      </c>
      <c r="AN219" s="196">
        <v>99.6</v>
      </c>
      <c r="AO219" s="196">
        <v>100.11</v>
      </c>
      <c r="AP219" s="196">
        <v>100.19</v>
      </c>
      <c r="AQ219" s="196">
        <v>100.3</v>
      </c>
    </row>
    <row r="220" spans="1:43" ht="27.75" x14ac:dyDescent="0.45">
      <c r="A220" s="195" t="s">
        <v>471</v>
      </c>
      <c r="B220" s="195" t="s">
        <v>1121</v>
      </c>
      <c r="C220" s="196">
        <v>99.9</v>
      </c>
      <c r="D220" s="196">
        <v>100.71</v>
      </c>
      <c r="E220" s="196">
        <v>99.97</v>
      </c>
      <c r="F220" s="196">
        <v>99.69</v>
      </c>
      <c r="G220" s="196">
        <v>99.54</v>
      </c>
      <c r="H220" s="196">
        <v>99.72</v>
      </c>
      <c r="I220" s="196">
        <v>100.31</v>
      </c>
      <c r="J220" s="196">
        <v>100.72</v>
      </c>
      <c r="K220" s="196">
        <v>101.37</v>
      </c>
      <c r="L220" s="196">
        <v>100.71</v>
      </c>
      <c r="M220" s="196">
        <v>100.09</v>
      </c>
      <c r="N220" s="196">
        <v>100.14</v>
      </c>
      <c r="O220" s="196">
        <v>100.14</v>
      </c>
      <c r="P220" s="196">
        <v>100.9</v>
      </c>
      <c r="Q220" s="196">
        <v>99.95</v>
      </c>
      <c r="R220" s="196">
        <v>100.15</v>
      </c>
      <c r="S220" s="196">
        <v>99.98</v>
      </c>
      <c r="T220" s="196">
        <v>99.84</v>
      </c>
      <c r="U220" s="196">
        <v>100.06</v>
      </c>
      <c r="V220" s="196">
        <v>100.64</v>
      </c>
      <c r="W220" s="196">
        <v>100.86</v>
      </c>
      <c r="X220" s="196">
        <v>100.03</v>
      </c>
      <c r="Y220" s="196">
        <v>99.65</v>
      </c>
      <c r="Z220" s="196">
        <v>100.1</v>
      </c>
      <c r="AA220" s="196">
        <v>100.24</v>
      </c>
      <c r="AB220" s="196">
        <v>100.73</v>
      </c>
      <c r="AC220" s="196">
        <v>99.58</v>
      </c>
      <c r="AD220" s="196">
        <v>99.66</v>
      </c>
      <c r="AE220" s="196">
        <v>99.45</v>
      </c>
      <c r="AF220" s="196">
        <v>100.19</v>
      </c>
      <c r="AG220" s="196">
        <v>100.1</v>
      </c>
      <c r="AH220" s="196">
        <v>100.84</v>
      </c>
      <c r="AI220" s="196">
        <v>100.59</v>
      </c>
      <c r="AJ220" s="196">
        <v>100.17</v>
      </c>
      <c r="AK220" s="196">
        <v>100.09</v>
      </c>
      <c r="AL220" s="196">
        <v>100.14</v>
      </c>
      <c r="AM220" s="196">
        <v>100.03</v>
      </c>
      <c r="AN220" s="196">
        <v>100.43</v>
      </c>
      <c r="AO220" s="196">
        <v>100.15</v>
      </c>
      <c r="AP220" s="196">
        <v>99.36</v>
      </c>
      <c r="AQ220" s="196">
        <v>100.17</v>
      </c>
    </row>
    <row r="221" spans="1:43" ht="41.65" x14ac:dyDescent="0.45">
      <c r="A221" s="195" t="s">
        <v>120</v>
      </c>
      <c r="B221" s="195" t="s">
        <v>1122</v>
      </c>
      <c r="C221" s="196">
        <v>99.61</v>
      </c>
      <c r="D221" s="196">
        <v>99.55</v>
      </c>
      <c r="E221" s="196">
        <v>99.93</v>
      </c>
      <c r="F221" s="196">
        <v>99.65</v>
      </c>
      <c r="G221" s="196">
        <v>99.75</v>
      </c>
      <c r="H221" s="196">
        <v>99.94</v>
      </c>
      <c r="I221" s="196">
        <v>99.93</v>
      </c>
      <c r="J221" s="196">
        <v>100.76</v>
      </c>
      <c r="K221" s="196">
        <v>100.65</v>
      </c>
      <c r="L221" s="196">
        <v>101.46</v>
      </c>
      <c r="M221" s="196">
        <v>100.48</v>
      </c>
      <c r="N221" s="196">
        <v>100.35</v>
      </c>
      <c r="O221" s="196">
        <v>99.37</v>
      </c>
      <c r="P221" s="196">
        <v>99.97</v>
      </c>
      <c r="Q221" s="196">
        <v>99.87</v>
      </c>
      <c r="R221" s="196">
        <v>99.79</v>
      </c>
      <c r="S221" s="196">
        <v>100.01</v>
      </c>
      <c r="T221" s="196">
        <v>99.92</v>
      </c>
      <c r="U221" s="196">
        <v>100.06</v>
      </c>
      <c r="V221" s="196">
        <v>100.42</v>
      </c>
      <c r="W221" s="196">
        <v>101.08</v>
      </c>
      <c r="X221" s="196">
        <v>101.26</v>
      </c>
      <c r="Y221" s="196">
        <v>100.63</v>
      </c>
      <c r="Z221" s="196">
        <v>100.34</v>
      </c>
      <c r="AA221" s="196">
        <v>99.59</v>
      </c>
      <c r="AB221" s="196">
        <v>99.63</v>
      </c>
      <c r="AC221" s="196">
        <v>99.51</v>
      </c>
      <c r="AD221" s="196">
        <v>99.73</v>
      </c>
      <c r="AE221" s="196">
        <v>99.96</v>
      </c>
      <c r="AF221" s="196">
        <v>99.83</v>
      </c>
      <c r="AG221" s="196">
        <v>100.09</v>
      </c>
      <c r="AH221" s="196">
        <v>100.5</v>
      </c>
      <c r="AI221" s="196">
        <v>100.36</v>
      </c>
      <c r="AJ221" s="196">
        <v>101.1</v>
      </c>
      <c r="AK221" s="196">
        <v>100.68</v>
      </c>
      <c r="AL221" s="196">
        <v>99.51</v>
      </c>
      <c r="AM221" s="196">
        <v>98.92</v>
      </c>
      <c r="AN221" s="196">
        <v>99.1</v>
      </c>
      <c r="AO221" s="196">
        <v>99.6</v>
      </c>
      <c r="AP221" s="196">
        <v>99.82</v>
      </c>
      <c r="AQ221" s="196">
        <v>100.07</v>
      </c>
    </row>
    <row r="222" spans="1:43" x14ac:dyDescent="0.45">
      <c r="A222" s="195" t="s">
        <v>866</v>
      </c>
      <c r="B222" s="195" t="s">
        <v>1123</v>
      </c>
      <c r="C222" s="196">
        <v>99.23</v>
      </c>
      <c r="D222" s="196">
        <v>100.18</v>
      </c>
      <c r="E222" s="196">
        <v>99.52</v>
      </c>
      <c r="F222" s="196">
        <v>99.47</v>
      </c>
      <c r="G222" s="196">
        <v>99.59</v>
      </c>
      <c r="H222" s="196">
        <v>99.72</v>
      </c>
      <c r="I222" s="196">
        <v>99.94</v>
      </c>
      <c r="J222" s="196">
        <v>100.43</v>
      </c>
      <c r="K222" s="196">
        <v>100.34</v>
      </c>
      <c r="L222" s="196">
        <v>100.92</v>
      </c>
      <c r="M222" s="196">
        <v>101.27</v>
      </c>
      <c r="N222" s="196">
        <v>100.21</v>
      </c>
      <c r="O222" s="196">
        <v>99.59</v>
      </c>
      <c r="P222" s="196">
        <v>99.49</v>
      </c>
      <c r="Q222" s="196">
        <v>99.37</v>
      </c>
      <c r="R222" s="196">
        <v>99.83</v>
      </c>
      <c r="S222" s="196">
        <v>99.88</v>
      </c>
      <c r="T222" s="196">
        <v>99.84</v>
      </c>
      <c r="U222" s="195">
        <v>100</v>
      </c>
      <c r="V222" s="196">
        <v>99.61</v>
      </c>
      <c r="W222" s="196">
        <v>100.4</v>
      </c>
      <c r="X222" s="196">
        <v>100.71</v>
      </c>
      <c r="Y222" s="196">
        <v>100.86</v>
      </c>
      <c r="Z222" s="196">
        <v>100.69</v>
      </c>
      <c r="AA222" s="196">
        <v>99.74</v>
      </c>
      <c r="AB222" s="196">
        <v>100.05</v>
      </c>
      <c r="AC222" s="196">
        <v>99.08</v>
      </c>
      <c r="AD222" s="196">
        <v>99.74</v>
      </c>
      <c r="AE222" s="196">
        <v>99.66</v>
      </c>
      <c r="AF222" s="196">
        <v>100.02</v>
      </c>
      <c r="AG222" s="196">
        <v>100.15</v>
      </c>
      <c r="AH222" s="196">
        <v>100.41</v>
      </c>
      <c r="AI222" s="196">
        <v>100.08</v>
      </c>
      <c r="AJ222" s="196">
        <v>101.43</v>
      </c>
      <c r="AK222" s="196">
        <v>100.99</v>
      </c>
      <c r="AL222" s="196">
        <v>101.3</v>
      </c>
      <c r="AM222" s="196">
        <v>99.14</v>
      </c>
      <c r="AN222" s="196">
        <v>99.12</v>
      </c>
      <c r="AO222" s="196">
        <v>99.81</v>
      </c>
      <c r="AP222" s="196">
        <v>100.31</v>
      </c>
      <c r="AQ222" s="196">
        <v>100.18</v>
      </c>
    </row>
    <row r="223" spans="1:43" x14ac:dyDescent="0.45">
      <c r="A223" s="195" t="s">
        <v>473</v>
      </c>
      <c r="B223" s="195" t="s">
        <v>1124</v>
      </c>
      <c r="C223" s="196">
        <v>99.94</v>
      </c>
      <c r="D223" s="196">
        <v>99.85</v>
      </c>
      <c r="E223" s="196">
        <v>100.32</v>
      </c>
      <c r="F223" s="196">
        <v>100.04</v>
      </c>
      <c r="G223" s="196">
        <v>100.13</v>
      </c>
      <c r="H223" s="196">
        <v>99.5</v>
      </c>
      <c r="I223" s="196">
        <v>99.82</v>
      </c>
      <c r="J223" s="196">
        <v>100.5</v>
      </c>
      <c r="K223" s="196">
        <v>100.25</v>
      </c>
      <c r="L223" s="196">
        <v>100.65</v>
      </c>
      <c r="M223" s="196">
        <v>100.42</v>
      </c>
      <c r="N223" s="196">
        <v>100.38</v>
      </c>
      <c r="O223" s="196">
        <v>99.86</v>
      </c>
      <c r="P223" s="196">
        <v>100.5</v>
      </c>
      <c r="Q223" s="196">
        <v>100.35</v>
      </c>
      <c r="R223" s="196">
        <v>100.14</v>
      </c>
      <c r="S223" s="196">
        <v>100.57</v>
      </c>
      <c r="T223" s="196">
        <v>99.93</v>
      </c>
      <c r="U223" s="196">
        <v>99.92</v>
      </c>
      <c r="V223" s="196">
        <v>99.99</v>
      </c>
      <c r="W223" s="196">
        <v>100.53</v>
      </c>
      <c r="X223" s="196">
        <v>100.36</v>
      </c>
      <c r="Y223" s="196">
        <v>100.05</v>
      </c>
      <c r="Z223" s="196">
        <v>100.57</v>
      </c>
      <c r="AA223" s="196">
        <v>99.84</v>
      </c>
      <c r="AB223" s="196">
        <v>99.98</v>
      </c>
      <c r="AC223" s="196">
        <v>99.83</v>
      </c>
      <c r="AD223" s="196">
        <v>100.37</v>
      </c>
      <c r="AE223" s="196">
        <v>99.91</v>
      </c>
      <c r="AF223" s="196">
        <v>99.84</v>
      </c>
      <c r="AG223" s="196">
        <v>99.82</v>
      </c>
      <c r="AH223" s="196">
        <v>100.66</v>
      </c>
      <c r="AI223" s="196">
        <v>100.5</v>
      </c>
      <c r="AJ223" s="196">
        <v>100.3</v>
      </c>
      <c r="AK223" s="196">
        <v>100.22</v>
      </c>
      <c r="AL223" s="196">
        <v>100.17</v>
      </c>
      <c r="AM223" s="196">
        <v>99.67</v>
      </c>
      <c r="AN223" s="196">
        <v>99.51</v>
      </c>
      <c r="AO223" s="196">
        <v>99.98</v>
      </c>
      <c r="AP223" s="196">
        <v>100.55</v>
      </c>
      <c r="AQ223" s="196">
        <v>100.22</v>
      </c>
    </row>
    <row r="224" spans="1:43" ht="27.75" x14ac:dyDescent="0.45">
      <c r="A224" s="195" t="s">
        <v>466</v>
      </c>
      <c r="B224" s="195" t="s">
        <v>1125</v>
      </c>
      <c r="C224" s="196">
        <v>99.88</v>
      </c>
      <c r="D224" s="196">
        <v>99.63</v>
      </c>
      <c r="E224" s="196">
        <v>100.52</v>
      </c>
      <c r="F224" s="196">
        <v>98.8</v>
      </c>
      <c r="G224" s="196">
        <v>99.87</v>
      </c>
      <c r="H224" s="196">
        <v>100.12</v>
      </c>
      <c r="I224" s="196">
        <v>99.66</v>
      </c>
      <c r="J224" s="196">
        <v>100.06</v>
      </c>
      <c r="K224" s="196">
        <v>100.6</v>
      </c>
      <c r="L224" s="196">
        <v>100.18</v>
      </c>
      <c r="M224" s="196">
        <v>100.9</v>
      </c>
      <c r="N224" s="196">
        <v>101.03</v>
      </c>
      <c r="O224" s="196">
        <v>100.15</v>
      </c>
      <c r="P224" s="196">
        <v>100.65</v>
      </c>
      <c r="Q224" s="196">
        <v>100.55</v>
      </c>
      <c r="R224" s="196">
        <v>99.9</v>
      </c>
      <c r="S224" s="196">
        <v>100.35</v>
      </c>
      <c r="T224" s="196">
        <v>100.84</v>
      </c>
      <c r="U224" s="196">
        <v>100.15</v>
      </c>
      <c r="V224" s="195">
        <v>100</v>
      </c>
      <c r="W224" s="196">
        <v>100.04</v>
      </c>
      <c r="X224" s="196">
        <v>101.16</v>
      </c>
      <c r="Y224" s="196">
        <v>101.11</v>
      </c>
      <c r="Z224" s="196">
        <v>100.84</v>
      </c>
      <c r="AA224" s="196">
        <v>100.69</v>
      </c>
      <c r="AB224" s="196">
        <v>100.19</v>
      </c>
      <c r="AC224" s="196">
        <v>100.34</v>
      </c>
      <c r="AD224" s="196">
        <v>100.46</v>
      </c>
      <c r="AE224" s="196">
        <v>100.33</v>
      </c>
      <c r="AF224" s="195">
        <v>100</v>
      </c>
      <c r="AG224" s="196">
        <v>99.72</v>
      </c>
      <c r="AH224" s="196">
        <v>100.25</v>
      </c>
      <c r="AI224" s="196">
        <v>99.88</v>
      </c>
      <c r="AJ224" s="196">
        <v>100.59</v>
      </c>
      <c r="AK224" s="196">
        <v>99.63</v>
      </c>
      <c r="AL224" s="196">
        <v>99.78</v>
      </c>
      <c r="AM224" s="196">
        <v>100.09</v>
      </c>
      <c r="AN224" s="196">
        <v>99.86</v>
      </c>
      <c r="AO224" s="196">
        <v>99.68</v>
      </c>
      <c r="AP224" s="196">
        <v>99.72</v>
      </c>
      <c r="AQ224" s="196">
        <v>99.75</v>
      </c>
    </row>
    <row r="225" spans="1:43" x14ac:dyDescent="0.45">
      <c r="A225" s="195" t="s">
        <v>130</v>
      </c>
      <c r="B225" s="195" t="s">
        <v>1126</v>
      </c>
      <c r="C225" s="196">
        <v>100.29</v>
      </c>
      <c r="D225" s="196">
        <v>100.4</v>
      </c>
      <c r="E225" s="196">
        <v>100.43</v>
      </c>
      <c r="F225" s="196">
        <v>100.55</v>
      </c>
      <c r="G225" s="196">
        <v>100.32</v>
      </c>
      <c r="H225" s="196">
        <v>100.17</v>
      </c>
      <c r="I225" s="196">
        <v>100.58</v>
      </c>
      <c r="J225" s="196">
        <v>100.89</v>
      </c>
      <c r="K225" s="196">
        <v>100.58</v>
      </c>
      <c r="L225" s="196">
        <v>100.59</v>
      </c>
      <c r="M225" s="196">
        <v>100.82</v>
      </c>
      <c r="N225" s="196">
        <v>100.54</v>
      </c>
      <c r="O225" s="196">
        <v>100.75</v>
      </c>
      <c r="P225" s="196">
        <v>100.41</v>
      </c>
      <c r="Q225" s="196">
        <v>100.51</v>
      </c>
      <c r="R225" s="196">
        <v>100.78</v>
      </c>
      <c r="S225" s="196">
        <v>100.14</v>
      </c>
      <c r="T225" s="196">
        <v>100.04</v>
      </c>
      <c r="U225" s="196">
        <v>100.23</v>
      </c>
      <c r="V225" s="196">
        <v>100.62</v>
      </c>
      <c r="W225" s="196">
        <v>100.48</v>
      </c>
      <c r="X225" s="196">
        <v>100.66</v>
      </c>
      <c r="Y225" s="196">
        <v>100.25</v>
      </c>
      <c r="Z225" s="196">
        <v>100.31</v>
      </c>
      <c r="AA225" s="196">
        <v>100.32</v>
      </c>
      <c r="AB225" s="196">
        <v>100.28</v>
      </c>
      <c r="AC225" s="196">
        <v>100.22</v>
      </c>
      <c r="AD225" s="196">
        <v>100.41</v>
      </c>
      <c r="AE225" s="196">
        <v>99.78</v>
      </c>
      <c r="AF225" s="196">
        <v>100.25</v>
      </c>
      <c r="AG225" s="196">
        <v>100.48</v>
      </c>
      <c r="AH225" s="196">
        <v>100.95</v>
      </c>
      <c r="AI225" s="196">
        <v>99.78</v>
      </c>
      <c r="AJ225" s="196">
        <v>100.33</v>
      </c>
      <c r="AK225" s="196">
        <v>100.81</v>
      </c>
      <c r="AL225" s="196">
        <v>100.71</v>
      </c>
      <c r="AM225" s="196">
        <v>100.27</v>
      </c>
      <c r="AN225" s="196">
        <v>99.89</v>
      </c>
      <c r="AO225" s="196">
        <v>100.58</v>
      </c>
      <c r="AP225" s="196">
        <v>100.76</v>
      </c>
      <c r="AQ225" s="195">
        <v>101</v>
      </c>
    </row>
    <row r="226" spans="1:43" x14ac:dyDescent="0.45">
      <c r="A226" s="195" t="s">
        <v>128</v>
      </c>
      <c r="B226" s="195" t="s">
        <v>1127</v>
      </c>
      <c r="C226" s="196">
        <v>99.97</v>
      </c>
      <c r="D226" s="196">
        <v>99.87</v>
      </c>
      <c r="E226" s="196">
        <v>100.63</v>
      </c>
      <c r="F226" s="196">
        <v>100.15</v>
      </c>
      <c r="G226" s="196">
        <v>99.99</v>
      </c>
      <c r="H226" s="196">
        <v>99.63</v>
      </c>
      <c r="I226" s="196">
        <v>100.18</v>
      </c>
      <c r="J226" s="196">
        <v>100.53</v>
      </c>
      <c r="K226" s="196">
        <v>100.51</v>
      </c>
      <c r="L226" s="196">
        <v>100.23</v>
      </c>
      <c r="M226" s="196">
        <v>100.49</v>
      </c>
      <c r="N226" s="196">
        <v>99.95</v>
      </c>
      <c r="O226" s="196">
        <v>100.16</v>
      </c>
      <c r="P226" s="196">
        <v>100.27</v>
      </c>
      <c r="Q226" s="196">
        <v>99.84</v>
      </c>
      <c r="R226" s="196">
        <v>100.89</v>
      </c>
      <c r="S226" s="196">
        <v>100.09</v>
      </c>
      <c r="T226" s="196">
        <v>99.92</v>
      </c>
      <c r="U226" s="196">
        <v>99.93</v>
      </c>
      <c r="V226" s="196">
        <v>100.01</v>
      </c>
      <c r="W226" s="196">
        <v>100.35</v>
      </c>
      <c r="X226" s="196">
        <v>100.11</v>
      </c>
      <c r="Y226" s="196">
        <v>99.95</v>
      </c>
      <c r="Z226" s="196">
        <v>100.66</v>
      </c>
      <c r="AA226" s="196">
        <v>100.35</v>
      </c>
      <c r="AB226" s="196">
        <v>100.03</v>
      </c>
      <c r="AC226" s="196">
        <v>100.2</v>
      </c>
      <c r="AD226" s="196">
        <v>100.54</v>
      </c>
      <c r="AE226" s="196">
        <v>99.54</v>
      </c>
      <c r="AF226" s="196">
        <v>99.43</v>
      </c>
      <c r="AG226" s="196">
        <v>99.86</v>
      </c>
      <c r="AH226" s="196">
        <v>100.35</v>
      </c>
      <c r="AI226" s="196">
        <v>99.82</v>
      </c>
      <c r="AJ226" s="196">
        <v>100.05</v>
      </c>
      <c r="AK226" s="196">
        <v>100.46</v>
      </c>
      <c r="AL226" s="196">
        <v>100.13</v>
      </c>
      <c r="AM226" s="196">
        <v>99.8</v>
      </c>
      <c r="AN226" s="196">
        <v>99.57</v>
      </c>
      <c r="AO226" s="196">
        <v>100.14</v>
      </c>
      <c r="AP226" s="196">
        <v>100.15</v>
      </c>
      <c r="AQ226" s="196">
        <v>100.43</v>
      </c>
    </row>
    <row r="227" spans="1:43" x14ac:dyDescent="0.45">
      <c r="A227" s="195" t="s">
        <v>129</v>
      </c>
      <c r="B227" s="195" t="s">
        <v>1128</v>
      </c>
      <c r="C227" s="196">
        <v>100.21</v>
      </c>
      <c r="D227" s="196">
        <v>100.39</v>
      </c>
      <c r="E227" s="196">
        <v>100.46</v>
      </c>
      <c r="F227" s="196">
        <v>100.31</v>
      </c>
      <c r="G227" s="196">
        <v>100.14</v>
      </c>
      <c r="H227" s="196">
        <v>100.45</v>
      </c>
      <c r="I227" s="196">
        <v>100.48</v>
      </c>
      <c r="J227" s="196">
        <v>100.69</v>
      </c>
      <c r="K227" s="196">
        <v>100.4</v>
      </c>
      <c r="L227" s="196">
        <v>100.72</v>
      </c>
      <c r="M227" s="196">
        <v>100.72</v>
      </c>
      <c r="N227" s="196">
        <v>100.41</v>
      </c>
      <c r="O227" s="196">
        <v>100.19</v>
      </c>
      <c r="P227" s="196">
        <v>100.49</v>
      </c>
      <c r="Q227" s="196">
        <v>100.66</v>
      </c>
      <c r="R227" s="196">
        <v>100.23</v>
      </c>
      <c r="S227" s="196">
        <v>100.51</v>
      </c>
      <c r="T227" s="196">
        <v>100.42</v>
      </c>
      <c r="U227" s="196">
        <v>100.17</v>
      </c>
      <c r="V227" s="196">
        <v>100.01</v>
      </c>
      <c r="W227" s="196">
        <v>100.23</v>
      </c>
      <c r="X227" s="196">
        <v>100.73</v>
      </c>
      <c r="Y227" s="196">
        <v>100.3</v>
      </c>
      <c r="Z227" s="196">
        <v>100.6</v>
      </c>
      <c r="AA227" s="196">
        <v>100.29</v>
      </c>
      <c r="AB227" s="196">
        <v>100.67</v>
      </c>
      <c r="AC227" s="196">
        <v>100.45</v>
      </c>
      <c r="AD227" s="196">
        <v>100.43</v>
      </c>
      <c r="AE227" s="196">
        <v>100.08</v>
      </c>
      <c r="AF227" s="196">
        <v>100.44</v>
      </c>
      <c r="AG227" s="196">
        <v>100.45</v>
      </c>
      <c r="AH227" s="196">
        <v>100.91</v>
      </c>
      <c r="AI227" s="196">
        <v>99.96</v>
      </c>
      <c r="AJ227" s="196">
        <v>100.63</v>
      </c>
      <c r="AK227" s="196">
        <v>100.6</v>
      </c>
      <c r="AL227" s="196">
        <v>100.93</v>
      </c>
      <c r="AM227" s="196">
        <v>100.43</v>
      </c>
      <c r="AN227" s="196">
        <v>99.49</v>
      </c>
      <c r="AO227" s="196">
        <v>100.69</v>
      </c>
      <c r="AP227" s="196">
        <v>100.88</v>
      </c>
      <c r="AQ227" s="196">
        <v>101.31</v>
      </c>
    </row>
    <row r="228" spans="1:43" ht="41.65" x14ac:dyDescent="0.45">
      <c r="A228" s="195" t="s">
        <v>123</v>
      </c>
      <c r="B228" s="195" t="s">
        <v>1129</v>
      </c>
      <c r="C228" s="196">
        <v>100.26</v>
      </c>
      <c r="D228" s="196">
        <v>100.2</v>
      </c>
      <c r="E228" s="196">
        <v>100.49</v>
      </c>
      <c r="F228" s="196">
        <v>100.52</v>
      </c>
      <c r="G228" s="196">
        <v>100.34</v>
      </c>
      <c r="H228" s="196">
        <v>100.34</v>
      </c>
      <c r="I228" s="196">
        <v>100.07</v>
      </c>
      <c r="J228" s="196">
        <v>100.31</v>
      </c>
      <c r="K228" s="196">
        <v>100.19</v>
      </c>
      <c r="L228" s="196">
        <v>100.3</v>
      </c>
      <c r="M228" s="196">
        <v>100.45</v>
      </c>
      <c r="N228" s="196">
        <v>100.62</v>
      </c>
      <c r="O228" s="196">
        <v>100.34</v>
      </c>
      <c r="P228" s="196">
        <v>100.48</v>
      </c>
      <c r="Q228" s="196">
        <v>100.6</v>
      </c>
      <c r="R228" s="196">
        <v>100.68</v>
      </c>
      <c r="S228" s="196">
        <v>101.03</v>
      </c>
      <c r="T228" s="196">
        <v>100.46</v>
      </c>
      <c r="U228" s="196">
        <v>100.12</v>
      </c>
      <c r="V228" s="195">
        <v>100</v>
      </c>
      <c r="W228" s="196">
        <v>100.4</v>
      </c>
      <c r="X228" s="196">
        <v>100.4</v>
      </c>
      <c r="Y228" s="196">
        <v>100.31</v>
      </c>
      <c r="Z228" s="196">
        <v>100.35</v>
      </c>
      <c r="AA228" s="196">
        <v>100.21</v>
      </c>
      <c r="AB228" s="196">
        <v>100.48</v>
      </c>
      <c r="AC228" s="196">
        <v>100.3</v>
      </c>
      <c r="AD228" s="196">
        <v>100.41</v>
      </c>
      <c r="AE228" s="196">
        <v>100.16</v>
      </c>
      <c r="AF228" s="196">
        <v>100.38</v>
      </c>
      <c r="AG228" s="196">
        <v>99.98</v>
      </c>
      <c r="AH228" s="196">
        <v>99.84</v>
      </c>
      <c r="AI228" s="196">
        <v>99.71</v>
      </c>
      <c r="AJ228" s="196">
        <v>99.65</v>
      </c>
      <c r="AK228" s="196">
        <v>100.06</v>
      </c>
      <c r="AL228" s="196">
        <v>100.15</v>
      </c>
      <c r="AM228" s="196">
        <v>100.21</v>
      </c>
      <c r="AN228" s="196">
        <v>99.59</v>
      </c>
      <c r="AO228" s="196">
        <v>100.19</v>
      </c>
      <c r="AP228" s="196">
        <v>100.33</v>
      </c>
      <c r="AQ228" s="196">
        <v>100.48</v>
      </c>
    </row>
    <row r="229" spans="1:43" x14ac:dyDescent="0.45">
      <c r="A229" s="195" t="s">
        <v>28</v>
      </c>
      <c r="B229" s="195" t="s">
        <v>1130</v>
      </c>
      <c r="C229" s="196">
        <v>99.87</v>
      </c>
      <c r="D229" s="196">
        <v>99.78</v>
      </c>
      <c r="E229" s="196">
        <v>101.22</v>
      </c>
      <c r="F229" s="196">
        <v>100.54</v>
      </c>
      <c r="G229" s="196">
        <v>101.01</v>
      </c>
      <c r="H229" s="196">
        <v>100.76</v>
      </c>
      <c r="I229" s="196">
        <v>101.46</v>
      </c>
      <c r="J229" s="196">
        <v>101.28</v>
      </c>
      <c r="K229" s="196">
        <v>101.02</v>
      </c>
      <c r="L229" s="196">
        <v>100.58</v>
      </c>
      <c r="M229" s="196">
        <v>100.64</v>
      </c>
      <c r="N229" s="196">
        <v>100.29</v>
      </c>
      <c r="O229" s="196">
        <v>100.05</v>
      </c>
      <c r="P229" s="196">
        <v>99.89</v>
      </c>
      <c r="Q229" s="196">
        <v>99.33</v>
      </c>
      <c r="R229" s="196">
        <v>99.95</v>
      </c>
      <c r="S229" s="196">
        <v>99.63</v>
      </c>
      <c r="T229" s="196">
        <v>99.44</v>
      </c>
      <c r="U229" s="196">
        <v>99.2</v>
      </c>
      <c r="V229" s="196">
        <v>99.64</v>
      </c>
      <c r="W229" s="196">
        <v>100.17</v>
      </c>
      <c r="X229" s="196">
        <v>100.14</v>
      </c>
      <c r="Y229" s="196">
        <v>102.72</v>
      </c>
      <c r="Z229" s="196">
        <v>102.42</v>
      </c>
      <c r="AA229" s="196">
        <v>101.44</v>
      </c>
      <c r="AB229" s="196">
        <v>101.93</v>
      </c>
      <c r="AC229" s="196">
        <v>101.14</v>
      </c>
      <c r="AD229" s="196">
        <v>102.53</v>
      </c>
      <c r="AE229" s="196">
        <v>102.38</v>
      </c>
      <c r="AF229" s="196">
        <v>102.06</v>
      </c>
      <c r="AG229" s="196">
        <v>101.71</v>
      </c>
      <c r="AH229" s="196">
        <v>101.83</v>
      </c>
      <c r="AI229" s="196">
        <v>101.24</v>
      </c>
      <c r="AJ229" s="196">
        <v>100.17</v>
      </c>
      <c r="AK229" s="196">
        <v>100.57</v>
      </c>
      <c r="AL229" s="196">
        <v>99.87</v>
      </c>
      <c r="AM229" s="196">
        <v>101.22</v>
      </c>
      <c r="AN229" s="196">
        <v>100.98</v>
      </c>
      <c r="AO229" s="196">
        <v>101.02</v>
      </c>
      <c r="AP229" s="196">
        <v>101.45</v>
      </c>
      <c r="AQ229" s="196">
        <v>100.88</v>
      </c>
    </row>
    <row r="230" spans="1:43" x14ac:dyDescent="0.45">
      <c r="A230" s="195" t="s">
        <v>611</v>
      </c>
      <c r="B230" s="195" t="s">
        <v>1131</v>
      </c>
      <c r="C230" s="196">
        <v>99.79</v>
      </c>
      <c r="D230" s="196">
        <v>99.84</v>
      </c>
      <c r="E230" s="195">
        <v>100</v>
      </c>
      <c r="F230" s="196">
        <v>99.95</v>
      </c>
      <c r="G230" s="196">
        <v>100.05</v>
      </c>
      <c r="H230" s="196">
        <v>100.17</v>
      </c>
      <c r="I230" s="196">
        <v>100.42</v>
      </c>
      <c r="J230" s="196">
        <v>100.93</v>
      </c>
      <c r="K230" s="196">
        <v>100.46</v>
      </c>
      <c r="L230" s="196">
        <v>100.54</v>
      </c>
      <c r="M230" s="196">
        <v>100.32</v>
      </c>
      <c r="N230" s="196">
        <v>100.14</v>
      </c>
      <c r="O230" s="196">
        <v>99.97</v>
      </c>
      <c r="P230" s="196">
        <v>99.97</v>
      </c>
      <c r="Q230" s="196">
        <v>100.15</v>
      </c>
      <c r="R230" s="196">
        <v>100.23</v>
      </c>
      <c r="S230" s="196">
        <v>100.15</v>
      </c>
      <c r="T230" s="196">
        <v>100.28</v>
      </c>
      <c r="U230" s="196">
        <v>100.73</v>
      </c>
      <c r="V230" s="196">
        <v>100.99</v>
      </c>
      <c r="W230" s="196">
        <v>100.48</v>
      </c>
      <c r="X230" s="196">
        <v>100.5</v>
      </c>
      <c r="Y230" s="196">
        <v>100.28</v>
      </c>
      <c r="Z230" s="196">
        <v>100.21</v>
      </c>
      <c r="AA230" s="196">
        <v>99.97</v>
      </c>
      <c r="AB230" s="196">
        <v>99.71</v>
      </c>
      <c r="AC230" s="196">
        <v>100.07</v>
      </c>
      <c r="AD230" s="196">
        <v>99.88</v>
      </c>
      <c r="AE230" s="196">
        <v>99.79</v>
      </c>
      <c r="AF230" s="196">
        <v>100.21</v>
      </c>
      <c r="AG230" s="196">
        <v>100.46</v>
      </c>
      <c r="AH230" s="196">
        <v>100.87</v>
      </c>
      <c r="AI230" s="196">
        <v>100.02</v>
      </c>
      <c r="AJ230" s="196">
        <v>100.14</v>
      </c>
      <c r="AK230" s="196">
        <v>100.2</v>
      </c>
      <c r="AL230" s="196">
        <v>100.16</v>
      </c>
      <c r="AM230" s="196">
        <v>99.64</v>
      </c>
      <c r="AN230" s="196">
        <v>99.68</v>
      </c>
      <c r="AO230" s="196">
        <v>100.03</v>
      </c>
      <c r="AP230" s="196">
        <v>100.2</v>
      </c>
      <c r="AQ230" s="196">
        <v>100.21</v>
      </c>
    </row>
    <row r="231" spans="1:43" ht="41.65" x14ac:dyDescent="0.45">
      <c r="A231" s="195" t="s">
        <v>131</v>
      </c>
      <c r="B231" s="195" t="s">
        <v>1132</v>
      </c>
      <c r="C231" s="196">
        <v>98.69</v>
      </c>
      <c r="D231" s="196">
        <v>99.49</v>
      </c>
      <c r="E231" s="196">
        <v>99.63</v>
      </c>
      <c r="F231" s="196">
        <v>99.51</v>
      </c>
      <c r="G231" s="196">
        <v>99.79</v>
      </c>
      <c r="H231" s="195">
        <v>100</v>
      </c>
      <c r="I231" s="196">
        <v>99.97</v>
      </c>
      <c r="J231" s="196">
        <v>100.7</v>
      </c>
      <c r="K231" s="196">
        <v>101.6</v>
      </c>
      <c r="L231" s="196">
        <v>101.74</v>
      </c>
      <c r="M231" s="196">
        <v>100.74</v>
      </c>
      <c r="N231" s="196">
        <v>99.68</v>
      </c>
      <c r="O231" s="196">
        <v>99.71</v>
      </c>
      <c r="P231" s="196">
        <v>98.95</v>
      </c>
      <c r="Q231" s="196">
        <v>99.78</v>
      </c>
      <c r="R231" s="196">
        <v>99.77</v>
      </c>
      <c r="S231" s="196">
        <v>99.77</v>
      </c>
      <c r="T231" s="196">
        <v>100.11</v>
      </c>
      <c r="U231" s="196">
        <v>100.09</v>
      </c>
      <c r="V231" s="196">
        <v>100.85</v>
      </c>
      <c r="W231" s="196">
        <v>101.1</v>
      </c>
      <c r="X231" s="196">
        <v>101.2</v>
      </c>
      <c r="Y231" s="196">
        <v>100.75</v>
      </c>
      <c r="Z231" s="196">
        <v>99.96</v>
      </c>
      <c r="AA231" s="196">
        <v>99.62</v>
      </c>
      <c r="AB231" s="196">
        <v>99.14</v>
      </c>
      <c r="AC231" s="196">
        <v>99.45</v>
      </c>
      <c r="AD231" s="196">
        <v>99.04</v>
      </c>
      <c r="AE231" s="196">
        <v>99.5</v>
      </c>
      <c r="AF231" s="196">
        <v>99.7</v>
      </c>
      <c r="AG231" s="196">
        <v>100.18</v>
      </c>
      <c r="AH231" s="196">
        <v>100.61</v>
      </c>
      <c r="AI231" s="196">
        <v>100.79</v>
      </c>
      <c r="AJ231" s="196">
        <v>101.01</v>
      </c>
      <c r="AK231" s="196">
        <v>100.17</v>
      </c>
      <c r="AL231" s="196">
        <v>99.79</v>
      </c>
      <c r="AM231" s="196">
        <v>99.28</v>
      </c>
      <c r="AN231" s="196">
        <v>99.22</v>
      </c>
      <c r="AO231" s="196">
        <v>99.69</v>
      </c>
      <c r="AP231" s="196">
        <v>99.78</v>
      </c>
      <c r="AQ231" s="196">
        <v>99.83</v>
      </c>
    </row>
    <row r="232" spans="1:43" ht="41.65" x14ac:dyDescent="0.45">
      <c r="A232" s="195" t="s">
        <v>474</v>
      </c>
      <c r="B232" s="195" t="s">
        <v>1133</v>
      </c>
      <c r="C232" s="196">
        <v>100.45</v>
      </c>
      <c r="D232" s="196">
        <v>99.92</v>
      </c>
      <c r="E232" s="196">
        <v>100.08</v>
      </c>
      <c r="F232" s="196">
        <v>100.18</v>
      </c>
      <c r="G232" s="196">
        <v>100.31</v>
      </c>
      <c r="H232" s="196">
        <v>100.56</v>
      </c>
      <c r="I232" s="196">
        <v>101.03</v>
      </c>
      <c r="J232" s="196">
        <v>100.84</v>
      </c>
      <c r="K232" s="196">
        <v>100.04</v>
      </c>
      <c r="L232" s="196">
        <v>100.16</v>
      </c>
      <c r="M232" s="196">
        <v>100.6</v>
      </c>
      <c r="N232" s="196">
        <v>100.27</v>
      </c>
      <c r="O232" s="196">
        <v>100.07</v>
      </c>
      <c r="P232" s="196">
        <v>100.29</v>
      </c>
      <c r="Q232" s="196">
        <v>100.36</v>
      </c>
      <c r="R232" s="196">
        <v>100.38</v>
      </c>
      <c r="S232" s="196">
        <v>100.45</v>
      </c>
      <c r="T232" s="196">
        <v>100.83</v>
      </c>
      <c r="U232" s="196">
        <v>101.77</v>
      </c>
      <c r="V232" s="196">
        <v>101.52</v>
      </c>
      <c r="W232" s="196">
        <v>100.4</v>
      </c>
      <c r="X232" s="196">
        <v>100.21</v>
      </c>
      <c r="Y232" s="196">
        <v>100.58</v>
      </c>
      <c r="Z232" s="196">
        <v>100.31</v>
      </c>
      <c r="AA232" s="196">
        <v>100.22</v>
      </c>
      <c r="AB232" s="196">
        <v>99.76</v>
      </c>
      <c r="AC232" s="196">
        <v>100.21</v>
      </c>
      <c r="AD232" s="196">
        <v>100.28</v>
      </c>
      <c r="AE232" s="196">
        <v>100.08</v>
      </c>
      <c r="AF232" s="196">
        <v>101.13</v>
      </c>
      <c r="AG232" s="196">
        <v>100.99</v>
      </c>
      <c r="AH232" s="196">
        <v>101.25</v>
      </c>
      <c r="AI232" s="196">
        <v>99.18</v>
      </c>
      <c r="AJ232" s="196">
        <v>99.69</v>
      </c>
      <c r="AK232" s="196">
        <v>100.12</v>
      </c>
      <c r="AL232" s="196">
        <v>100.29</v>
      </c>
      <c r="AM232" s="196">
        <v>99.87</v>
      </c>
      <c r="AN232" s="196">
        <v>99.65</v>
      </c>
      <c r="AO232" s="196">
        <v>99.79</v>
      </c>
      <c r="AP232" s="196">
        <v>100.52</v>
      </c>
      <c r="AQ232" s="196">
        <v>100.22</v>
      </c>
    </row>
    <row r="233" spans="1:43" ht="41.65" x14ac:dyDescent="0.45">
      <c r="A233" s="195" t="s">
        <v>133</v>
      </c>
      <c r="B233" s="195" t="s">
        <v>1134</v>
      </c>
      <c r="C233" s="196">
        <v>100.33</v>
      </c>
      <c r="D233" s="196">
        <v>99.79</v>
      </c>
      <c r="E233" s="196">
        <v>100.43</v>
      </c>
      <c r="F233" s="196">
        <v>100.07</v>
      </c>
      <c r="G233" s="196">
        <v>99.36</v>
      </c>
      <c r="H233" s="196">
        <v>99.86</v>
      </c>
      <c r="I233" s="196">
        <v>99.45</v>
      </c>
      <c r="J233" s="196">
        <v>100.55</v>
      </c>
      <c r="K233" s="196">
        <v>100.69</v>
      </c>
      <c r="L233" s="196">
        <v>100.4</v>
      </c>
      <c r="M233" s="196">
        <v>99.81</v>
      </c>
      <c r="N233" s="196">
        <v>100.49</v>
      </c>
      <c r="O233" s="196">
        <v>99.97</v>
      </c>
      <c r="P233" s="196">
        <v>100.02</v>
      </c>
      <c r="Q233" s="196">
        <v>100.57</v>
      </c>
      <c r="R233" s="196">
        <v>100.39</v>
      </c>
      <c r="S233" s="196">
        <v>100.21</v>
      </c>
      <c r="T233" s="196">
        <v>99.85</v>
      </c>
      <c r="U233" s="196">
        <v>100.07</v>
      </c>
      <c r="V233" s="196">
        <v>100.34</v>
      </c>
      <c r="W233" s="196">
        <v>100.38</v>
      </c>
      <c r="X233" s="196">
        <v>100.44</v>
      </c>
      <c r="Y233" s="196">
        <v>100.12</v>
      </c>
      <c r="Z233" s="196">
        <v>100.73</v>
      </c>
      <c r="AA233" s="196">
        <v>99.07</v>
      </c>
      <c r="AB233" s="196">
        <v>99.25</v>
      </c>
      <c r="AC233" s="196">
        <v>100.9</v>
      </c>
      <c r="AD233" s="196">
        <v>99.63</v>
      </c>
      <c r="AE233" s="196">
        <v>98.64</v>
      </c>
      <c r="AF233" s="196">
        <v>98.8</v>
      </c>
      <c r="AG233" s="196">
        <v>98.95</v>
      </c>
      <c r="AH233" s="196">
        <v>100.48</v>
      </c>
      <c r="AI233" s="196">
        <v>100.45</v>
      </c>
      <c r="AJ233" s="196">
        <v>99.65</v>
      </c>
      <c r="AK233" s="196">
        <v>99.96</v>
      </c>
      <c r="AL233" s="196">
        <v>100.02</v>
      </c>
      <c r="AM233" s="196">
        <v>99.57</v>
      </c>
      <c r="AN233" s="196">
        <v>99.69</v>
      </c>
      <c r="AO233" s="196">
        <v>100.15</v>
      </c>
      <c r="AP233" s="196">
        <v>99.78</v>
      </c>
      <c r="AQ233" s="196">
        <v>99.49</v>
      </c>
    </row>
    <row r="234" spans="1:43" ht="41.65" x14ac:dyDescent="0.45">
      <c r="A234" s="195" t="s">
        <v>475</v>
      </c>
      <c r="B234" s="195" t="s">
        <v>1135</v>
      </c>
      <c r="C234" s="195">
        <v>100</v>
      </c>
      <c r="D234" s="196">
        <v>99.91</v>
      </c>
      <c r="E234" s="196">
        <v>99.89</v>
      </c>
      <c r="F234" s="196">
        <v>99.99</v>
      </c>
      <c r="G234" s="196">
        <v>100.48</v>
      </c>
      <c r="H234" s="196">
        <v>100.55</v>
      </c>
      <c r="I234" s="196">
        <v>101.07</v>
      </c>
      <c r="J234" s="196">
        <v>101.17</v>
      </c>
      <c r="K234" s="196">
        <v>99.75</v>
      </c>
      <c r="L234" s="196">
        <v>99.75</v>
      </c>
      <c r="M234" s="196">
        <v>99.68</v>
      </c>
      <c r="N234" s="196">
        <v>100.05</v>
      </c>
      <c r="O234" s="196">
        <v>99.96</v>
      </c>
      <c r="P234" s="196">
        <v>100.16</v>
      </c>
      <c r="Q234" s="196">
        <v>99.94</v>
      </c>
      <c r="R234" s="196">
        <v>100.14</v>
      </c>
      <c r="S234" s="196">
        <v>100.28</v>
      </c>
      <c r="T234" s="196">
        <v>100.54</v>
      </c>
      <c r="U234" s="196">
        <v>101.48</v>
      </c>
      <c r="V234" s="196">
        <v>101.26</v>
      </c>
      <c r="W234" s="196">
        <v>99.84</v>
      </c>
      <c r="X234" s="196">
        <v>99.95</v>
      </c>
      <c r="Y234" s="196">
        <v>99.73</v>
      </c>
      <c r="Z234" s="196">
        <v>100.17</v>
      </c>
      <c r="AA234" s="196">
        <v>99.89</v>
      </c>
      <c r="AB234" s="196">
        <v>99.74</v>
      </c>
      <c r="AC234" s="196">
        <v>100.14</v>
      </c>
      <c r="AD234" s="196">
        <v>99.97</v>
      </c>
      <c r="AE234" s="196">
        <v>100.11</v>
      </c>
      <c r="AF234" s="196">
        <v>100.44</v>
      </c>
      <c r="AG234" s="196">
        <v>101.38</v>
      </c>
      <c r="AH234" s="196">
        <v>101.21</v>
      </c>
      <c r="AI234" s="196">
        <v>99.65</v>
      </c>
      <c r="AJ234" s="196">
        <v>100.01</v>
      </c>
      <c r="AK234" s="196">
        <v>100.19</v>
      </c>
      <c r="AL234" s="196">
        <v>100.18</v>
      </c>
      <c r="AM234" s="196">
        <v>100.09</v>
      </c>
      <c r="AN234" s="196">
        <v>99.24</v>
      </c>
      <c r="AO234" s="196">
        <v>100.18</v>
      </c>
      <c r="AP234" s="196">
        <v>100.33</v>
      </c>
      <c r="AQ234" s="196">
        <v>100.29</v>
      </c>
    </row>
    <row r="235" spans="1:43" ht="27.75" x14ac:dyDescent="0.45">
      <c r="A235" s="195" t="s">
        <v>136</v>
      </c>
      <c r="B235" s="195" t="s">
        <v>1136</v>
      </c>
      <c r="C235" s="196">
        <v>99.87</v>
      </c>
      <c r="D235" s="196">
        <v>100.12</v>
      </c>
      <c r="E235" s="196">
        <v>100.2</v>
      </c>
      <c r="F235" s="196">
        <v>100.03</v>
      </c>
      <c r="G235" s="196">
        <v>100.25</v>
      </c>
      <c r="H235" s="196">
        <v>100.26</v>
      </c>
      <c r="I235" s="196">
        <v>101.3</v>
      </c>
      <c r="J235" s="196">
        <v>100.94</v>
      </c>
      <c r="K235" s="196">
        <v>99.57</v>
      </c>
      <c r="L235" s="196">
        <v>99.95</v>
      </c>
      <c r="M235" s="196">
        <v>100.08</v>
      </c>
      <c r="N235" s="196">
        <v>100.11</v>
      </c>
      <c r="O235" s="196">
        <v>100.02</v>
      </c>
      <c r="P235" s="196">
        <v>100.39</v>
      </c>
      <c r="Q235" s="196">
        <v>100.23</v>
      </c>
      <c r="R235" s="196">
        <v>100.39</v>
      </c>
      <c r="S235" s="196">
        <v>100.21</v>
      </c>
      <c r="T235" s="196">
        <v>100.31</v>
      </c>
      <c r="U235" s="196">
        <v>101.33</v>
      </c>
      <c r="V235" s="196">
        <v>101.23</v>
      </c>
      <c r="W235" s="196">
        <v>99.84</v>
      </c>
      <c r="X235" s="196">
        <v>99.61</v>
      </c>
      <c r="Y235" s="196">
        <v>99.82</v>
      </c>
      <c r="Z235" s="196">
        <v>100.24</v>
      </c>
      <c r="AA235" s="196">
        <v>100.28</v>
      </c>
      <c r="AB235" s="196">
        <v>99.95</v>
      </c>
      <c r="AC235" s="196">
        <v>99.88</v>
      </c>
      <c r="AD235" s="196">
        <v>100.57</v>
      </c>
      <c r="AE235" s="196">
        <v>100.24</v>
      </c>
      <c r="AF235" s="196">
        <v>100.52</v>
      </c>
      <c r="AG235" s="196">
        <v>101.05</v>
      </c>
      <c r="AH235" s="196">
        <v>101.06</v>
      </c>
      <c r="AI235" s="196">
        <v>99.32</v>
      </c>
      <c r="AJ235" s="196">
        <v>99.89</v>
      </c>
      <c r="AK235" s="196">
        <v>100.26</v>
      </c>
      <c r="AL235" s="196">
        <v>100.35</v>
      </c>
      <c r="AM235" s="196">
        <v>100.18</v>
      </c>
      <c r="AN235" s="196">
        <v>100.08</v>
      </c>
      <c r="AO235" s="196">
        <v>100.08</v>
      </c>
      <c r="AP235" s="196">
        <v>100.09</v>
      </c>
      <c r="AQ235" s="196">
        <v>100.5</v>
      </c>
    </row>
    <row r="236" spans="1:43" ht="27.75" x14ac:dyDescent="0.45">
      <c r="A236" s="195" t="s">
        <v>134</v>
      </c>
      <c r="B236" s="195" t="s">
        <v>1137</v>
      </c>
      <c r="C236" s="196">
        <v>100.14</v>
      </c>
      <c r="D236" s="196">
        <v>100.42</v>
      </c>
      <c r="E236" s="196">
        <v>100.24</v>
      </c>
      <c r="F236" s="196">
        <v>100.19</v>
      </c>
      <c r="G236" s="196">
        <v>100.36</v>
      </c>
      <c r="H236" s="196">
        <v>100.18</v>
      </c>
      <c r="I236" s="196">
        <v>101.03</v>
      </c>
      <c r="J236" s="196">
        <v>101.73</v>
      </c>
      <c r="K236" s="196">
        <v>100.11</v>
      </c>
      <c r="L236" s="196">
        <v>100.35</v>
      </c>
      <c r="M236" s="196">
        <v>100.03</v>
      </c>
      <c r="N236" s="196">
        <v>100.21</v>
      </c>
      <c r="O236" s="196">
        <v>99.9</v>
      </c>
      <c r="P236" s="196">
        <v>100.26</v>
      </c>
      <c r="Q236" s="196">
        <v>100.22</v>
      </c>
      <c r="R236" s="196">
        <v>100.61</v>
      </c>
      <c r="S236" s="196">
        <v>100.23</v>
      </c>
      <c r="T236" s="196">
        <v>100.45</v>
      </c>
      <c r="U236" s="196">
        <v>101.34</v>
      </c>
      <c r="V236" s="196">
        <v>101.62</v>
      </c>
      <c r="W236" s="196">
        <v>100.23</v>
      </c>
      <c r="X236" s="196">
        <v>100.14</v>
      </c>
      <c r="Y236" s="196">
        <v>100.08</v>
      </c>
      <c r="Z236" s="196">
        <v>100.19</v>
      </c>
      <c r="AA236" s="196">
        <v>100.47</v>
      </c>
      <c r="AB236" s="196">
        <v>100.16</v>
      </c>
      <c r="AC236" s="196">
        <v>100.48</v>
      </c>
      <c r="AD236" s="196">
        <v>100.26</v>
      </c>
      <c r="AE236" s="196">
        <v>100.15</v>
      </c>
      <c r="AF236" s="196">
        <v>100.53</v>
      </c>
      <c r="AG236" s="196">
        <v>101.03</v>
      </c>
      <c r="AH236" s="196">
        <v>101.09</v>
      </c>
      <c r="AI236" s="196">
        <v>99.53</v>
      </c>
      <c r="AJ236" s="196">
        <v>99.74</v>
      </c>
      <c r="AK236" s="196">
        <v>100.06</v>
      </c>
      <c r="AL236" s="196">
        <v>100.18</v>
      </c>
      <c r="AM236" s="196">
        <v>99.75</v>
      </c>
      <c r="AN236" s="196">
        <v>99.77</v>
      </c>
      <c r="AO236" s="196">
        <v>100.19</v>
      </c>
      <c r="AP236" s="196">
        <v>100.67</v>
      </c>
      <c r="AQ236" s="196">
        <v>100.47</v>
      </c>
    </row>
    <row r="237" spans="1:43" ht="27.75" x14ac:dyDescent="0.45">
      <c r="A237" s="195" t="s">
        <v>476</v>
      </c>
      <c r="B237" s="195" t="s">
        <v>1138</v>
      </c>
      <c r="C237" s="196">
        <v>100.21</v>
      </c>
      <c r="D237" s="196">
        <v>99.92</v>
      </c>
      <c r="E237" s="196">
        <v>99.91</v>
      </c>
      <c r="F237" s="196">
        <v>100.12</v>
      </c>
      <c r="G237" s="196">
        <v>100.37</v>
      </c>
      <c r="H237" s="196">
        <v>100.42</v>
      </c>
      <c r="I237" s="196">
        <v>100.99</v>
      </c>
      <c r="J237" s="196">
        <v>101.32</v>
      </c>
      <c r="K237" s="196">
        <v>99.36</v>
      </c>
      <c r="L237" s="196">
        <v>99.94</v>
      </c>
      <c r="M237" s="196">
        <v>100.28</v>
      </c>
      <c r="N237" s="196">
        <v>100.12</v>
      </c>
      <c r="O237" s="196">
        <v>100.23</v>
      </c>
      <c r="P237" s="196">
        <v>100.18</v>
      </c>
      <c r="Q237" s="196">
        <v>99.9</v>
      </c>
      <c r="R237" s="196">
        <v>100.54</v>
      </c>
      <c r="S237" s="196">
        <v>100.41</v>
      </c>
      <c r="T237" s="196">
        <v>100.26</v>
      </c>
      <c r="U237" s="196">
        <v>101.82</v>
      </c>
      <c r="V237" s="196">
        <v>101.65</v>
      </c>
      <c r="W237" s="196">
        <v>99.99</v>
      </c>
      <c r="X237" s="196">
        <v>100.31</v>
      </c>
      <c r="Y237" s="196">
        <v>99.93</v>
      </c>
      <c r="Z237" s="196">
        <v>100.13</v>
      </c>
      <c r="AA237" s="196">
        <v>100.27</v>
      </c>
      <c r="AB237" s="196">
        <v>99.9</v>
      </c>
      <c r="AC237" s="196">
        <v>100.09</v>
      </c>
      <c r="AD237" s="196">
        <v>99.88</v>
      </c>
      <c r="AE237" s="196">
        <v>100.14</v>
      </c>
      <c r="AF237" s="196">
        <v>100.56</v>
      </c>
      <c r="AG237" s="196">
        <v>101.55</v>
      </c>
      <c r="AH237" s="196">
        <v>100.76</v>
      </c>
      <c r="AI237" s="196">
        <v>99.14</v>
      </c>
      <c r="AJ237" s="196">
        <v>99.54</v>
      </c>
      <c r="AK237" s="196">
        <v>100.26</v>
      </c>
      <c r="AL237" s="196">
        <v>100.08</v>
      </c>
      <c r="AM237" s="196">
        <v>99.75</v>
      </c>
      <c r="AN237" s="196">
        <v>99.88</v>
      </c>
      <c r="AO237" s="196">
        <v>100.13</v>
      </c>
      <c r="AP237" s="196">
        <v>100.38</v>
      </c>
      <c r="AQ237" s="196">
        <v>100.4</v>
      </c>
    </row>
    <row r="238" spans="1:43" ht="41.65" x14ac:dyDescent="0.45">
      <c r="A238" s="195" t="s">
        <v>122</v>
      </c>
      <c r="B238" s="195" t="s">
        <v>1139</v>
      </c>
      <c r="C238" s="196">
        <v>100.17</v>
      </c>
      <c r="D238" s="196">
        <v>99.68</v>
      </c>
      <c r="E238" s="196">
        <v>99.76</v>
      </c>
      <c r="F238" s="196">
        <v>100.18</v>
      </c>
      <c r="G238" s="196">
        <v>99.8</v>
      </c>
      <c r="H238" s="196">
        <v>99.99</v>
      </c>
      <c r="I238" s="196">
        <v>100.36</v>
      </c>
      <c r="J238" s="196">
        <v>100.6</v>
      </c>
      <c r="K238" s="196">
        <v>100.6</v>
      </c>
      <c r="L238" s="196">
        <v>100.7</v>
      </c>
      <c r="M238" s="196">
        <v>100.24</v>
      </c>
      <c r="N238" s="196">
        <v>100.25</v>
      </c>
      <c r="O238" s="196">
        <v>100.06</v>
      </c>
      <c r="P238" s="196">
        <v>100.37</v>
      </c>
      <c r="Q238" s="196">
        <v>100.05</v>
      </c>
      <c r="R238" s="196">
        <v>100.07</v>
      </c>
      <c r="S238" s="196">
        <v>99.9</v>
      </c>
      <c r="T238" s="196">
        <v>99.87</v>
      </c>
      <c r="U238" s="196">
        <v>99.54</v>
      </c>
      <c r="V238" s="196">
        <v>100.91</v>
      </c>
      <c r="W238" s="196">
        <v>100.51</v>
      </c>
      <c r="X238" s="196">
        <v>100.67</v>
      </c>
      <c r="Y238" s="196">
        <v>100.02</v>
      </c>
      <c r="Z238" s="196">
        <v>100.05</v>
      </c>
      <c r="AA238" s="196">
        <v>100.12</v>
      </c>
      <c r="AB238" s="196">
        <v>99.69</v>
      </c>
      <c r="AC238" s="196">
        <v>99.98</v>
      </c>
      <c r="AD238" s="196">
        <v>99.98</v>
      </c>
      <c r="AE238" s="196">
        <v>99.83</v>
      </c>
      <c r="AF238" s="196">
        <v>99.52</v>
      </c>
      <c r="AG238" s="196">
        <v>99.93</v>
      </c>
      <c r="AH238" s="196">
        <v>100.94</v>
      </c>
      <c r="AI238" s="196">
        <v>100.29</v>
      </c>
      <c r="AJ238" s="196">
        <v>100.14</v>
      </c>
      <c r="AK238" s="196">
        <v>100.29</v>
      </c>
      <c r="AL238" s="196">
        <v>100.48</v>
      </c>
      <c r="AM238" s="196">
        <v>99.72</v>
      </c>
      <c r="AN238" s="196">
        <v>99.39</v>
      </c>
      <c r="AO238" s="196">
        <v>99.95</v>
      </c>
      <c r="AP238" s="196">
        <v>99.99</v>
      </c>
      <c r="AQ238" s="196">
        <v>100.24</v>
      </c>
    </row>
    <row r="239" spans="1:43" ht="27.75" x14ac:dyDescent="0.45">
      <c r="A239" s="195" t="s">
        <v>126</v>
      </c>
      <c r="B239" s="195" t="s">
        <v>1140</v>
      </c>
      <c r="C239" s="196">
        <v>100.16</v>
      </c>
      <c r="D239" s="196">
        <v>100.36</v>
      </c>
      <c r="E239" s="196">
        <v>100.27</v>
      </c>
      <c r="F239" s="196">
        <v>99.92</v>
      </c>
      <c r="G239" s="196">
        <v>99.98</v>
      </c>
      <c r="H239" s="196">
        <v>99.61</v>
      </c>
      <c r="I239" s="196">
        <v>100.36</v>
      </c>
      <c r="J239" s="196">
        <v>100.94</v>
      </c>
      <c r="K239" s="196">
        <v>100.42</v>
      </c>
      <c r="L239" s="196">
        <v>100.51</v>
      </c>
      <c r="M239" s="196">
        <v>100.17</v>
      </c>
      <c r="N239" s="196">
        <v>100.21</v>
      </c>
      <c r="O239" s="196">
        <v>99.92</v>
      </c>
      <c r="P239" s="196">
        <v>100.28</v>
      </c>
      <c r="Q239" s="196">
        <v>100.46</v>
      </c>
      <c r="R239" s="196">
        <v>100.93</v>
      </c>
      <c r="S239" s="196">
        <v>100.17</v>
      </c>
      <c r="T239" s="196">
        <v>99.76</v>
      </c>
      <c r="U239" s="196">
        <v>99.69</v>
      </c>
      <c r="V239" s="196">
        <v>100.33</v>
      </c>
      <c r="W239" s="196">
        <v>100.89</v>
      </c>
      <c r="X239" s="196">
        <v>100.47</v>
      </c>
      <c r="Y239" s="196">
        <v>99.76</v>
      </c>
      <c r="Z239" s="196">
        <v>100.09</v>
      </c>
      <c r="AA239" s="196">
        <v>100.21</v>
      </c>
      <c r="AB239" s="196">
        <v>100.14</v>
      </c>
      <c r="AC239" s="196">
        <v>100.76</v>
      </c>
      <c r="AD239" s="196">
        <v>99.93</v>
      </c>
      <c r="AE239" s="196">
        <v>100.01</v>
      </c>
      <c r="AF239" s="196">
        <v>99.7</v>
      </c>
      <c r="AG239" s="196">
        <v>99.95</v>
      </c>
      <c r="AH239" s="196">
        <v>100.52</v>
      </c>
      <c r="AI239" s="196">
        <v>100.11</v>
      </c>
      <c r="AJ239" s="196">
        <v>100.36</v>
      </c>
      <c r="AK239" s="196">
        <v>99.88</v>
      </c>
      <c r="AL239" s="196">
        <v>99.92</v>
      </c>
      <c r="AM239" s="196">
        <v>99.94</v>
      </c>
      <c r="AN239" s="195">
        <v>100</v>
      </c>
      <c r="AO239" s="196">
        <v>100.23</v>
      </c>
      <c r="AP239" s="196">
        <v>100.25</v>
      </c>
      <c r="AQ239" s="196">
        <v>99.94</v>
      </c>
    </row>
    <row r="240" spans="1:43" ht="27.75" x14ac:dyDescent="0.45">
      <c r="A240" s="195" t="s">
        <v>140</v>
      </c>
      <c r="B240" s="195" t="s">
        <v>1141</v>
      </c>
      <c r="C240" s="196">
        <v>99.76</v>
      </c>
      <c r="D240" s="196">
        <v>100.19</v>
      </c>
      <c r="E240" s="196">
        <v>100.58</v>
      </c>
      <c r="F240" s="196">
        <v>100.53</v>
      </c>
      <c r="G240" s="196">
        <v>100.28</v>
      </c>
      <c r="H240" s="196">
        <v>100.07</v>
      </c>
      <c r="I240" s="196">
        <v>100.3</v>
      </c>
      <c r="J240" s="196">
        <v>101.7</v>
      </c>
      <c r="K240" s="196">
        <v>99.83</v>
      </c>
      <c r="L240" s="196">
        <v>100.25</v>
      </c>
      <c r="M240" s="196">
        <v>100.24</v>
      </c>
      <c r="N240" s="196">
        <v>100.09</v>
      </c>
      <c r="O240" s="196">
        <v>99.85</v>
      </c>
      <c r="P240" s="196">
        <v>100.29</v>
      </c>
      <c r="Q240" s="196">
        <v>100.54</v>
      </c>
      <c r="R240" s="196">
        <v>100.58</v>
      </c>
      <c r="S240" s="196">
        <v>100.24</v>
      </c>
      <c r="T240" s="196">
        <v>100.51</v>
      </c>
      <c r="U240" s="196">
        <v>100.83</v>
      </c>
      <c r="V240" s="196">
        <v>101.78</v>
      </c>
      <c r="W240" s="196">
        <v>100.32</v>
      </c>
      <c r="X240" s="196">
        <v>100.23</v>
      </c>
      <c r="Y240" s="196">
        <v>99.94</v>
      </c>
      <c r="Z240" s="196">
        <v>99.95</v>
      </c>
      <c r="AA240" s="196">
        <v>100.12</v>
      </c>
      <c r="AB240" s="196">
        <v>100.29</v>
      </c>
      <c r="AC240" s="196">
        <v>100.13</v>
      </c>
      <c r="AD240" s="196">
        <v>99.95</v>
      </c>
      <c r="AE240" s="196">
        <v>99.61</v>
      </c>
      <c r="AF240" s="196">
        <v>100.13</v>
      </c>
      <c r="AG240" s="196">
        <v>100.07</v>
      </c>
      <c r="AH240" s="196">
        <v>101.14</v>
      </c>
      <c r="AI240" s="196">
        <v>99.77</v>
      </c>
      <c r="AJ240" s="196">
        <v>99.72</v>
      </c>
      <c r="AK240" s="196">
        <v>100.52</v>
      </c>
      <c r="AL240" s="196">
        <v>100.27</v>
      </c>
      <c r="AM240" s="196">
        <v>99.73</v>
      </c>
      <c r="AN240" s="196">
        <v>99.44</v>
      </c>
      <c r="AO240" s="196">
        <v>100.44</v>
      </c>
      <c r="AP240" s="196">
        <v>100.17</v>
      </c>
      <c r="AQ240" s="196">
        <v>100.92</v>
      </c>
    </row>
    <row r="241" spans="1:43" ht="41.65" x14ac:dyDescent="0.45">
      <c r="A241" s="195" t="s">
        <v>139</v>
      </c>
      <c r="B241" s="195" t="s">
        <v>1142</v>
      </c>
      <c r="C241" s="196">
        <v>99.08</v>
      </c>
      <c r="D241" s="196">
        <v>99.1</v>
      </c>
      <c r="E241" s="196">
        <v>99.28</v>
      </c>
      <c r="F241" s="196">
        <v>99.44</v>
      </c>
      <c r="G241" s="196">
        <v>100.08</v>
      </c>
      <c r="H241" s="196">
        <v>100.13</v>
      </c>
      <c r="I241" s="196">
        <v>99.96</v>
      </c>
      <c r="J241" s="196">
        <v>100.72</v>
      </c>
      <c r="K241" s="196">
        <v>101.54</v>
      </c>
      <c r="L241" s="196">
        <v>101.28</v>
      </c>
      <c r="M241" s="196">
        <v>100.72</v>
      </c>
      <c r="N241" s="196">
        <v>100.02</v>
      </c>
      <c r="O241" s="196">
        <v>99.84</v>
      </c>
      <c r="P241" s="196">
        <v>99.65</v>
      </c>
      <c r="Q241" s="196">
        <v>99.86</v>
      </c>
      <c r="R241" s="196">
        <v>99.76</v>
      </c>
      <c r="S241" s="196">
        <v>99.87</v>
      </c>
      <c r="T241" s="196">
        <v>100.09</v>
      </c>
      <c r="U241" s="196">
        <v>100.13</v>
      </c>
      <c r="V241" s="196">
        <v>100.45</v>
      </c>
      <c r="W241" s="196">
        <v>101.07</v>
      </c>
      <c r="X241" s="196">
        <v>101.43</v>
      </c>
      <c r="Y241" s="196">
        <v>100.97</v>
      </c>
      <c r="Z241" s="196">
        <v>100.07</v>
      </c>
      <c r="AA241" s="196">
        <v>99.79</v>
      </c>
      <c r="AB241" s="196">
        <v>98.95</v>
      </c>
      <c r="AC241" s="196">
        <v>99.45</v>
      </c>
      <c r="AD241" s="196">
        <v>99.2</v>
      </c>
      <c r="AE241" s="196">
        <v>99.65</v>
      </c>
      <c r="AF241" s="196">
        <v>100.18</v>
      </c>
      <c r="AG241" s="196">
        <v>99.98</v>
      </c>
      <c r="AH241" s="196">
        <v>100.92</v>
      </c>
      <c r="AI241" s="196">
        <v>101.36</v>
      </c>
      <c r="AJ241" s="196">
        <v>100.7</v>
      </c>
      <c r="AK241" s="196">
        <v>100.44</v>
      </c>
      <c r="AL241" s="196">
        <v>99.92</v>
      </c>
      <c r="AM241" s="196">
        <v>98.46</v>
      </c>
      <c r="AN241" s="196">
        <v>99.61</v>
      </c>
      <c r="AO241" s="196">
        <v>99.29</v>
      </c>
      <c r="AP241" s="196">
        <v>100.19</v>
      </c>
      <c r="AQ241" s="195">
        <v>100</v>
      </c>
    </row>
    <row r="242" spans="1:43" ht="41.65" x14ac:dyDescent="0.45">
      <c r="A242" s="195" t="s">
        <v>141</v>
      </c>
      <c r="B242" s="195" t="s">
        <v>1143</v>
      </c>
      <c r="C242" s="196">
        <v>99.91</v>
      </c>
      <c r="D242" s="196">
        <v>100.15</v>
      </c>
      <c r="E242" s="196">
        <v>100.63</v>
      </c>
      <c r="F242" s="196">
        <v>100.13</v>
      </c>
      <c r="G242" s="196">
        <v>100.56</v>
      </c>
      <c r="H242" s="196">
        <v>100.13</v>
      </c>
      <c r="I242" s="196">
        <v>99.42</v>
      </c>
      <c r="J242" s="196">
        <v>99.63</v>
      </c>
      <c r="K242" s="196">
        <v>99.86</v>
      </c>
      <c r="L242" s="196">
        <v>99.7</v>
      </c>
      <c r="M242" s="196">
        <v>99.89</v>
      </c>
      <c r="N242" s="196">
        <v>100.06</v>
      </c>
      <c r="O242" s="196">
        <v>100.23</v>
      </c>
      <c r="P242" s="196">
        <v>100.57</v>
      </c>
      <c r="Q242" s="196">
        <v>100.7</v>
      </c>
      <c r="R242" s="196">
        <v>100.93</v>
      </c>
      <c r="S242" s="196">
        <v>100.68</v>
      </c>
      <c r="T242" s="196">
        <v>100.38</v>
      </c>
      <c r="U242" s="196">
        <v>99.68</v>
      </c>
      <c r="V242" s="196">
        <v>99.93</v>
      </c>
      <c r="W242" s="196">
        <v>99.79</v>
      </c>
      <c r="X242" s="196">
        <v>99.87</v>
      </c>
      <c r="Y242" s="196">
        <v>99.87</v>
      </c>
      <c r="Z242" s="196">
        <v>100.23</v>
      </c>
      <c r="AA242" s="196">
        <v>100.09</v>
      </c>
      <c r="AB242" s="196">
        <v>100.04</v>
      </c>
      <c r="AC242" s="196">
        <v>100.58</v>
      </c>
      <c r="AD242" s="196">
        <v>100.5</v>
      </c>
      <c r="AE242" s="196">
        <v>100.18</v>
      </c>
      <c r="AF242" s="196">
        <v>100.51</v>
      </c>
      <c r="AG242" s="196">
        <v>99.64</v>
      </c>
      <c r="AH242" s="196">
        <v>100.11</v>
      </c>
      <c r="AI242" s="196">
        <v>99.44</v>
      </c>
      <c r="AJ242" s="196">
        <v>99.9</v>
      </c>
      <c r="AK242" s="196">
        <v>99.83</v>
      </c>
      <c r="AL242" s="196">
        <v>100.12</v>
      </c>
      <c r="AM242" s="196">
        <v>100.17</v>
      </c>
      <c r="AN242" s="196">
        <v>100.05</v>
      </c>
      <c r="AO242" s="196">
        <v>100.44</v>
      </c>
      <c r="AP242" s="196">
        <v>100.49</v>
      </c>
      <c r="AQ242" s="196">
        <v>100.69</v>
      </c>
    </row>
    <row r="243" spans="1:43" ht="27.75" x14ac:dyDescent="0.45">
      <c r="A243" s="195" t="s">
        <v>143</v>
      </c>
      <c r="B243" s="195" t="s">
        <v>1144</v>
      </c>
      <c r="C243" s="196">
        <v>100.03</v>
      </c>
      <c r="D243" s="196">
        <v>99.99</v>
      </c>
      <c r="E243" s="196">
        <v>100.5</v>
      </c>
      <c r="F243" s="196">
        <v>100.45</v>
      </c>
      <c r="G243" s="196">
        <v>99.69</v>
      </c>
      <c r="H243" s="196">
        <v>100.53</v>
      </c>
      <c r="I243" s="196">
        <v>100.39</v>
      </c>
      <c r="J243" s="196">
        <v>100.35</v>
      </c>
      <c r="K243" s="196">
        <v>100.89</v>
      </c>
      <c r="L243" s="195">
        <v>101</v>
      </c>
      <c r="M243" s="196">
        <v>100.91</v>
      </c>
      <c r="N243" s="196">
        <v>100.8</v>
      </c>
      <c r="O243" s="196">
        <v>100.09</v>
      </c>
      <c r="P243" s="196">
        <v>101.48</v>
      </c>
      <c r="Q243" s="196">
        <v>99.85</v>
      </c>
      <c r="R243" s="196">
        <v>98.74</v>
      </c>
      <c r="S243" s="196">
        <v>99.36</v>
      </c>
      <c r="T243" s="196">
        <v>100.13</v>
      </c>
      <c r="U243" s="196">
        <v>99.94</v>
      </c>
      <c r="V243" s="196">
        <v>100.25</v>
      </c>
      <c r="W243" s="196">
        <v>100.3</v>
      </c>
      <c r="X243" s="196">
        <v>100.54</v>
      </c>
      <c r="Y243" s="196">
        <v>100.82</v>
      </c>
      <c r="Z243" s="196">
        <v>100.27</v>
      </c>
      <c r="AA243" s="196">
        <v>100.73</v>
      </c>
      <c r="AB243" s="196">
        <v>100.03</v>
      </c>
      <c r="AC243" s="196">
        <v>100.57</v>
      </c>
      <c r="AD243" s="196">
        <v>100.34</v>
      </c>
      <c r="AE243" s="196">
        <v>100.56</v>
      </c>
      <c r="AF243" s="196">
        <v>101.82</v>
      </c>
      <c r="AG243" s="196">
        <v>100.57</v>
      </c>
      <c r="AH243" s="196">
        <v>100.77</v>
      </c>
      <c r="AI243" s="196">
        <v>99.45</v>
      </c>
      <c r="AJ243" s="196">
        <v>100.8</v>
      </c>
      <c r="AK243" s="196">
        <v>100.16</v>
      </c>
      <c r="AL243" s="196">
        <v>101.07</v>
      </c>
      <c r="AM243" s="196">
        <v>100.21</v>
      </c>
      <c r="AN243" s="196">
        <v>100.1</v>
      </c>
      <c r="AO243" s="196">
        <v>100.59</v>
      </c>
      <c r="AP243" s="196">
        <v>100.59</v>
      </c>
      <c r="AQ243" s="196">
        <v>100.86</v>
      </c>
    </row>
    <row r="244" spans="1:43" ht="41.65" x14ac:dyDescent="0.45">
      <c r="A244" s="195" t="s">
        <v>144</v>
      </c>
      <c r="B244" s="195" t="s">
        <v>1145</v>
      </c>
      <c r="C244" s="196">
        <v>100.43</v>
      </c>
      <c r="D244" s="196">
        <v>100.35</v>
      </c>
      <c r="E244" s="196">
        <v>100.2</v>
      </c>
      <c r="F244" s="196">
        <v>100.4</v>
      </c>
      <c r="G244" s="196">
        <v>100.21</v>
      </c>
      <c r="H244" s="196">
        <v>100.33</v>
      </c>
      <c r="I244" s="196">
        <v>100.47</v>
      </c>
      <c r="J244" s="196">
        <v>101.5</v>
      </c>
      <c r="K244" s="196">
        <v>100.56</v>
      </c>
      <c r="L244" s="196">
        <v>100.73</v>
      </c>
      <c r="M244" s="196">
        <v>100.88</v>
      </c>
      <c r="N244" s="196">
        <v>100.29</v>
      </c>
      <c r="O244" s="196">
        <v>100.18</v>
      </c>
      <c r="P244" s="196">
        <v>100.42</v>
      </c>
      <c r="Q244" s="196">
        <v>100.25</v>
      </c>
      <c r="R244" s="196">
        <v>100.48</v>
      </c>
      <c r="S244" s="196">
        <v>100.42</v>
      </c>
      <c r="T244" s="196">
        <v>100.31</v>
      </c>
      <c r="U244" s="196">
        <v>100.11</v>
      </c>
      <c r="V244" s="196">
        <v>100.53</v>
      </c>
      <c r="W244" s="196">
        <v>100.74</v>
      </c>
      <c r="X244" s="196">
        <v>100.38</v>
      </c>
      <c r="Y244" s="196">
        <v>100.3</v>
      </c>
      <c r="Z244" s="196">
        <v>100.43</v>
      </c>
      <c r="AA244" s="196">
        <v>100.41</v>
      </c>
      <c r="AB244" s="196">
        <v>100.5</v>
      </c>
      <c r="AC244" s="195">
        <v>100</v>
      </c>
      <c r="AD244" s="196">
        <v>100.88</v>
      </c>
      <c r="AE244" s="196">
        <v>100.12</v>
      </c>
      <c r="AF244" s="196">
        <v>100.43</v>
      </c>
      <c r="AG244" s="196">
        <v>100.22</v>
      </c>
      <c r="AH244" s="196">
        <v>101.01</v>
      </c>
      <c r="AI244" s="196">
        <v>100.18</v>
      </c>
      <c r="AJ244" s="196">
        <v>100.25</v>
      </c>
      <c r="AK244" s="196">
        <v>100.23</v>
      </c>
      <c r="AL244" s="196">
        <v>100.57</v>
      </c>
      <c r="AM244" s="196">
        <v>100.33</v>
      </c>
      <c r="AN244" s="196">
        <v>100.04</v>
      </c>
      <c r="AO244" s="196">
        <v>100.51</v>
      </c>
      <c r="AP244" s="196">
        <v>100.56</v>
      </c>
      <c r="AQ244" s="196">
        <v>100.93</v>
      </c>
    </row>
    <row r="245" spans="1:43" ht="41.65" x14ac:dyDescent="0.45">
      <c r="A245" s="195" t="s">
        <v>138</v>
      </c>
      <c r="B245" s="195" t="s">
        <v>1146</v>
      </c>
      <c r="C245" s="196">
        <v>99.19</v>
      </c>
      <c r="D245" s="196">
        <v>99.57</v>
      </c>
      <c r="E245" s="196">
        <v>99.45</v>
      </c>
      <c r="F245" s="196">
        <v>99.64</v>
      </c>
      <c r="G245" s="196">
        <v>99.56</v>
      </c>
      <c r="H245" s="196">
        <v>99.85</v>
      </c>
      <c r="I245" s="196">
        <v>100.03</v>
      </c>
      <c r="J245" s="195">
        <v>101</v>
      </c>
      <c r="K245" s="196">
        <v>101.13</v>
      </c>
      <c r="L245" s="196">
        <v>100.92</v>
      </c>
      <c r="M245" s="196">
        <v>100.67</v>
      </c>
      <c r="N245" s="196">
        <v>100.24</v>
      </c>
      <c r="O245" s="196">
        <v>99.9</v>
      </c>
      <c r="P245" s="196">
        <v>99.46</v>
      </c>
      <c r="Q245" s="196">
        <v>100.02</v>
      </c>
      <c r="R245" s="196">
        <v>99.99</v>
      </c>
      <c r="S245" s="196">
        <v>99.96</v>
      </c>
      <c r="T245" s="196">
        <v>99.98</v>
      </c>
      <c r="U245" s="196">
        <v>100.13</v>
      </c>
      <c r="V245" s="196">
        <v>100.69</v>
      </c>
      <c r="W245" s="196">
        <v>101.36</v>
      </c>
      <c r="X245" s="196">
        <v>101.58</v>
      </c>
      <c r="Y245" s="196">
        <v>100.41</v>
      </c>
      <c r="Z245" s="196">
        <v>99.99</v>
      </c>
      <c r="AA245" s="196">
        <v>99.7</v>
      </c>
      <c r="AB245" s="196">
        <v>99.56</v>
      </c>
      <c r="AC245" s="196">
        <v>99.67</v>
      </c>
      <c r="AD245" s="196">
        <v>99.28</v>
      </c>
      <c r="AE245" s="196">
        <v>99.39</v>
      </c>
      <c r="AF245" s="196">
        <v>99.82</v>
      </c>
      <c r="AG245" s="196">
        <v>100.01</v>
      </c>
      <c r="AH245" s="196">
        <v>100.42</v>
      </c>
      <c r="AI245" s="196">
        <v>100.91</v>
      </c>
      <c r="AJ245" s="196">
        <v>100.54</v>
      </c>
      <c r="AK245" s="196">
        <v>100.42</v>
      </c>
      <c r="AL245" s="196">
        <v>100.16</v>
      </c>
      <c r="AM245" s="196">
        <v>98.8</v>
      </c>
      <c r="AN245" s="196">
        <v>99.8</v>
      </c>
      <c r="AO245" s="196">
        <v>99.97</v>
      </c>
      <c r="AP245" s="196">
        <v>100.01</v>
      </c>
      <c r="AQ245" s="196">
        <v>99.85</v>
      </c>
    </row>
    <row r="246" spans="1:43" ht="27.75" x14ac:dyDescent="0.45">
      <c r="A246" s="195" t="s">
        <v>145</v>
      </c>
      <c r="B246" s="195" t="s">
        <v>1147</v>
      </c>
      <c r="C246" s="196">
        <v>100.53</v>
      </c>
      <c r="D246" s="196">
        <v>100.12</v>
      </c>
      <c r="E246" s="196">
        <v>100.21</v>
      </c>
      <c r="F246" s="196">
        <v>100.27</v>
      </c>
      <c r="G246" s="196">
        <v>100.13</v>
      </c>
      <c r="H246" s="196">
        <v>100.01</v>
      </c>
      <c r="I246" s="196">
        <v>100.64</v>
      </c>
      <c r="J246" s="196">
        <v>101.3</v>
      </c>
      <c r="K246" s="196">
        <v>101.2</v>
      </c>
      <c r="L246" s="195">
        <v>101</v>
      </c>
      <c r="M246" s="196">
        <v>100.53</v>
      </c>
      <c r="N246" s="196">
        <v>100.5</v>
      </c>
      <c r="O246" s="196">
        <v>100.68</v>
      </c>
      <c r="P246" s="196">
        <v>100.3</v>
      </c>
      <c r="Q246" s="196">
        <v>100.41</v>
      </c>
      <c r="R246" s="196">
        <v>100.74</v>
      </c>
      <c r="S246" s="196">
        <v>100.48</v>
      </c>
      <c r="T246" s="196">
        <v>100.59</v>
      </c>
      <c r="U246" s="196">
        <v>100.17</v>
      </c>
      <c r="V246" s="196">
        <v>100.72</v>
      </c>
      <c r="W246" s="196">
        <v>100.92</v>
      </c>
      <c r="X246" s="196">
        <v>100.24</v>
      </c>
      <c r="Y246" s="196">
        <v>100.33</v>
      </c>
      <c r="Z246" s="196">
        <v>100.45</v>
      </c>
      <c r="AA246" s="196">
        <v>100.47</v>
      </c>
      <c r="AB246" s="196">
        <v>100.58</v>
      </c>
      <c r="AC246" s="196">
        <v>100.75</v>
      </c>
      <c r="AD246" s="196">
        <v>100.44</v>
      </c>
      <c r="AE246" s="195">
        <v>100</v>
      </c>
      <c r="AF246" s="196">
        <v>100.38</v>
      </c>
      <c r="AG246" s="196">
        <v>100.02</v>
      </c>
      <c r="AH246" s="196">
        <v>100.72</v>
      </c>
      <c r="AI246" s="196">
        <v>100.25</v>
      </c>
      <c r="AJ246" s="196">
        <v>100.31</v>
      </c>
      <c r="AK246" s="196">
        <v>100.33</v>
      </c>
      <c r="AL246" s="196">
        <v>100.79</v>
      </c>
      <c r="AM246" s="196">
        <v>100.24</v>
      </c>
      <c r="AN246" s="196">
        <v>100.14</v>
      </c>
      <c r="AO246" s="196">
        <v>100.29</v>
      </c>
      <c r="AP246" s="196">
        <v>100.55</v>
      </c>
      <c r="AQ246" s="196">
        <v>100.68</v>
      </c>
    </row>
    <row r="247" spans="1:43" ht="27.75" x14ac:dyDescent="0.45">
      <c r="A247" s="195" t="s">
        <v>142</v>
      </c>
      <c r="B247" s="195" t="s">
        <v>1148</v>
      </c>
      <c r="C247" s="196">
        <v>99.43</v>
      </c>
      <c r="D247" s="196">
        <v>99.22</v>
      </c>
      <c r="E247" s="196">
        <v>99.6</v>
      </c>
      <c r="F247" s="196">
        <v>99.32</v>
      </c>
      <c r="G247" s="196">
        <v>99.99</v>
      </c>
      <c r="H247" s="196">
        <v>100.06</v>
      </c>
      <c r="I247" s="196">
        <v>100.07</v>
      </c>
      <c r="J247" s="196">
        <v>100.72</v>
      </c>
      <c r="K247" s="196">
        <v>100.8</v>
      </c>
      <c r="L247" s="196">
        <v>101.26</v>
      </c>
      <c r="M247" s="196">
        <v>101.15</v>
      </c>
      <c r="N247" s="196">
        <v>99.96</v>
      </c>
      <c r="O247" s="196">
        <v>99.75</v>
      </c>
      <c r="P247" s="196">
        <v>99.39</v>
      </c>
      <c r="Q247" s="196">
        <v>99.65</v>
      </c>
      <c r="R247" s="196">
        <v>99.54</v>
      </c>
      <c r="S247" s="196">
        <v>99.63</v>
      </c>
      <c r="T247" s="196">
        <v>100.17</v>
      </c>
      <c r="U247" s="196">
        <v>100.09</v>
      </c>
      <c r="V247" s="196">
        <v>101.06</v>
      </c>
      <c r="W247" s="196">
        <v>101.3</v>
      </c>
      <c r="X247" s="196">
        <v>101.55</v>
      </c>
      <c r="Y247" s="196">
        <v>100.93</v>
      </c>
      <c r="Z247" s="196">
        <v>99.79</v>
      </c>
      <c r="AA247" s="196">
        <v>100.09</v>
      </c>
      <c r="AB247" s="196">
        <v>99.82</v>
      </c>
      <c r="AC247" s="196">
        <v>99.45</v>
      </c>
      <c r="AD247" s="196">
        <v>99.58</v>
      </c>
      <c r="AE247" s="196">
        <v>99.53</v>
      </c>
      <c r="AF247" s="196">
        <v>100.09</v>
      </c>
      <c r="AG247" s="196">
        <v>100.14</v>
      </c>
      <c r="AH247" s="196">
        <v>101.52</v>
      </c>
      <c r="AI247" s="196">
        <v>101.17</v>
      </c>
      <c r="AJ247" s="196">
        <v>101.17</v>
      </c>
      <c r="AK247" s="196">
        <v>100.49</v>
      </c>
      <c r="AL247" s="196">
        <v>100.19</v>
      </c>
      <c r="AM247" s="196">
        <v>99.16</v>
      </c>
      <c r="AN247" s="196">
        <v>99.37</v>
      </c>
      <c r="AO247" s="196">
        <v>99.86</v>
      </c>
      <c r="AP247" s="196">
        <v>99.83</v>
      </c>
      <c r="AQ247" s="196">
        <v>99.93</v>
      </c>
    </row>
    <row r="248" spans="1:43" ht="41.65" x14ac:dyDescent="0.45">
      <c r="A248" s="195" t="s">
        <v>146</v>
      </c>
      <c r="B248" s="195" t="s">
        <v>1149</v>
      </c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6">
        <v>100.59</v>
      </c>
      <c r="AB248" s="196">
        <v>100.13</v>
      </c>
      <c r="AC248" s="196">
        <v>100.33</v>
      </c>
      <c r="AD248" s="196">
        <v>99.91</v>
      </c>
      <c r="AE248" s="196">
        <v>100.1</v>
      </c>
      <c r="AF248" s="196">
        <v>100.55</v>
      </c>
      <c r="AG248" s="196">
        <v>100.15</v>
      </c>
      <c r="AH248" s="196">
        <v>99.84</v>
      </c>
      <c r="AI248" s="196">
        <v>100.14</v>
      </c>
      <c r="AJ248" s="196">
        <v>99.68</v>
      </c>
      <c r="AK248" s="196">
        <v>100.21</v>
      </c>
      <c r="AL248" s="196">
        <v>99.83</v>
      </c>
      <c r="AM248" s="196">
        <v>100.15</v>
      </c>
      <c r="AN248" s="196">
        <v>100.42</v>
      </c>
      <c r="AO248" s="196">
        <v>100.69</v>
      </c>
      <c r="AP248" s="196">
        <v>100.01</v>
      </c>
      <c r="AQ248" s="196">
        <v>99.7</v>
      </c>
    </row>
    <row r="249" spans="1:43" x14ac:dyDescent="0.45">
      <c r="A249" s="195" t="s">
        <v>612</v>
      </c>
      <c r="B249" s="195" t="s">
        <v>1150</v>
      </c>
      <c r="C249" s="196">
        <v>100.02</v>
      </c>
      <c r="D249" s="196">
        <v>100.06</v>
      </c>
      <c r="E249" s="196">
        <v>100.28</v>
      </c>
      <c r="F249" s="196">
        <v>99.85</v>
      </c>
      <c r="G249" s="196">
        <v>100.31</v>
      </c>
      <c r="H249" s="196">
        <v>100.11</v>
      </c>
      <c r="I249" s="196">
        <v>100.31</v>
      </c>
      <c r="J249" s="196">
        <v>100.32</v>
      </c>
      <c r="K249" s="196">
        <v>100.91</v>
      </c>
      <c r="L249" s="196">
        <v>100.44</v>
      </c>
      <c r="M249" s="196">
        <v>100.67</v>
      </c>
      <c r="N249" s="196">
        <v>100.69</v>
      </c>
      <c r="O249" s="196">
        <v>100.32</v>
      </c>
      <c r="P249" s="196">
        <v>100.07</v>
      </c>
      <c r="Q249" s="196">
        <v>100.42</v>
      </c>
      <c r="R249" s="196">
        <v>100.17</v>
      </c>
      <c r="S249" s="196">
        <v>100.35</v>
      </c>
      <c r="T249" s="196">
        <v>100.56</v>
      </c>
      <c r="U249" s="196">
        <v>100.41</v>
      </c>
      <c r="V249" s="196">
        <v>100.29</v>
      </c>
      <c r="W249" s="196">
        <v>100.27</v>
      </c>
      <c r="X249" s="196">
        <v>100.64</v>
      </c>
      <c r="Y249" s="196">
        <v>100.49</v>
      </c>
      <c r="Z249" s="196">
        <v>100.47</v>
      </c>
      <c r="AA249" s="196">
        <v>100.64</v>
      </c>
      <c r="AB249" s="196">
        <v>100.3</v>
      </c>
      <c r="AC249" s="196">
        <v>100.17</v>
      </c>
      <c r="AD249" s="196">
        <v>99.98</v>
      </c>
      <c r="AE249" s="196">
        <v>100.23</v>
      </c>
      <c r="AF249" s="196">
        <v>100.55</v>
      </c>
      <c r="AG249" s="196">
        <v>100.36</v>
      </c>
      <c r="AH249" s="196">
        <v>100.07</v>
      </c>
      <c r="AI249" s="196">
        <v>100.07</v>
      </c>
      <c r="AJ249" s="196">
        <v>99.99</v>
      </c>
      <c r="AK249" s="196">
        <v>100.5</v>
      </c>
      <c r="AL249" s="196">
        <v>100.08</v>
      </c>
      <c r="AM249" s="196">
        <v>100.32</v>
      </c>
      <c r="AN249" s="196">
        <v>100.45</v>
      </c>
      <c r="AO249" s="196">
        <v>100.55</v>
      </c>
      <c r="AP249" s="196">
        <v>100.37</v>
      </c>
      <c r="AQ249" s="196">
        <v>99.74</v>
      </c>
    </row>
    <row r="250" spans="1:43" x14ac:dyDescent="0.45">
      <c r="A250" s="195" t="s">
        <v>147</v>
      </c>
      <c r="B250" s="195" t="s">
        <v>1151</v>
      </c>
      <c r="C250" s="196">
        <v>99.51</v>
      </c>
      <c r="D250" s="196">
        <v>100.22</v>
      </c>
      <c r="E250" s="196">
        <v>100.45</v>
      </c>
      <c r="F250" s="196">
        <v>99.58</v>
      </c>
      <c r="G250" s="196">
        <v>100.7</v>
      </c>
      <c r="H250" s="195">
        <v>100</v>
      </c>
      <c r="I250" s="196">
        <v>100.18</v>
      </c>
      <c r="J250" s="196">
        <v>100.74</v>
      </c>
      <c r="K250" s="196">
        <v>100.8</v>
      </c>
      <c r="L250" s="196">
        <v>100.53</v>
      </c>
      <c r="M250" s="196">
        <v>100.39</v>
      </c>
      <c r="N250" s="196">
        <v>100.85</v>
      </c>
      <c r="O250" s="196">
        <v>100.29</v>
      </c>
      <c r="P250" s="196">
        <v>100.62</v>
      </c>
      <c r="Q250" s="196">
        <v>100.12</v>
      </c>
      <c r="R250" s="196">
        <v>100.27</v>
      </c>
      <c r="S250" s="196">
        <v>100.54</v>
      </c>
      <c r="T250" s="196">
        <v>100.63</v>
      </c>
      <c r="U250" s="196">
        <v>100.26</v>
      </c>
      <c r="V250" s="196">
        <v>100.46</v>
      </c>
      <c r="W250" s="196">
        <v>99.69</v>
      </c>
      <c r="X250" s="196">
        <v>100.82</v>
      </c>
      <c r="Y250" s="196">
        <v>100.84</v>
      </c>
      <c r="Z250" s="196">
        <v>100.5</v>
      </c>
      <c r="AA250" s="196">
        <v>100.58</v>
      </c>
      <c r="AB250" s="196">
        <v>100.45</v>
      </c>
      <c r="AC250" s="196">
        <v>99.89</v>
      </c>
      <c r="AD250" s="196">
        <v>100.06</v>
      </c>
      <c r="AE250" s="196">
        <v>100.04</v>
      </c>
      <c r="AF250" s="196">
        <v>100.43</v>
      </c>
      <c r="AG250" s="196">
        <v>100.74</v>
      </c>
      <c r="AH250" s="196">
        <v>100.31</v>
      </c>
      <c r="AI250" s="196">
        <v>99.58</v>
      </c>
      <c r="AJ250" s="196">
        <v>99.9</v>
      </c>
      <c r="AK250" s="196">
        <v>100.88</v>
      </c>
      <c r="AL250" s="196">
        <v>100.42</v>
      </c>
      <c r="AM250" s="196">
        <v>100.58</v>
      </c>
      <c r="AN250" s="196">
        <v>100.73</v>
      </c>
      <c r="AO250" s="196">
        <v>100.16</v>
      </c>
      <c r="AP250" s="196">
        <v>100.6</v>
      </c>
      <c r="AQ250" s="196">
        <v>99.73</v>
      </c>
    </row>
    <row r="251" spans="1:43" ht="55.5" x14ac:dyDescent="0.45">
      <c r="A251" s="195" t="s">
        <v>613</v>
      </c>
      <c r="B251" s="195" t="s">
        <v>1152</v>
      </c>
      <c r="C251" s="196">
        <v>100.27</v>
      </c>
      <c r="D251" s="196">
        <v>99.96</v>
      </c>
      <c r="E251" s="196">
        <v>100.35</v>
      </c>
      <c r="F251" s="196">
        <v>99.91</v>
      </c>
      <c r="G251" s="196">
        <v>100.09</v>
      </c>
      <c r="H251" s="196">
        <v>100.03</v>
      </c>
      <c r="I251" s="196">
        <v>100.33</v>
      </c>
      <c r="J251" s="196">
        <v>100.24</v>
      </c>
      <c r="K251" s="196">
        <v>100.91</v>
      </c>
      <c r="L251" s="196">
        <v>100.31</v>
      </c>
      <c r="M251" s="196">
        <v>100.83</v>
      </c>
      <c r="N251" s="196">
        <v>100.63</v>
      </c>
      <c r="O251" s="196">
        <v>100.32</v>
      </c>
      <c r="P251" s="196">
        <v>99.74</v>
      </c>
      <c r="Q251" s="196">
        <v>100.59</v>
      </c>
      <c r="R251" s="196">
        <v>100.13</v>
      </c>
      <c r="S251" s="196">
        <v>100.27</v>
      </c>
      <c r="T251" s="196">
        <v>100.64</v>
      </c>
      <c r="U251" s="196">
        <v>100.39</v>
      </c>
      <c r="V251" s="196">
        <v>100.06</v>
      </c>
      <c r="W251" s="196">
        <v>100.47</v>
      </c>
      <c r="X251" s="196">
        <v>100.46</v>
      </c>
      <c r="Y251" s="196">
        <v>100.35</v>
      </c>
      <c r="Z251" s="196">
        <v>100.23</v>
      </c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195"/>
      <c r="AQ251" s="195"/>
    </row>
    <row r="252" spans="1:43" x14ac:dyDescent="0.45">
      <c r="A252" s="195" t="s">
        <v>148</v>
      </c>
      <c r="B252" s="195" t="s">
        <v>1153</v>
      </c>
      <c r="C252" s="196">
        <v>99.78</v>
      </c>
      <c r="D252" s="196">
        <v>100.21</v>
      </c>
      <c r="E252" s="196">
        <v>99.91</v>
      </c>
      <c r="F252" s="196">
        <v>99.95</v>
      </c>
      <c r="G252" s="196">
        <v>100.57</v>
      </c>
      <c r="H252" s="196">
        <v>100.47</v>
      </c>
      <c r="I252" s="196">
        <v>100.37</v>
      </c>
      <c r="J252" s="196">
        <v>100.14</v>
      </c>
      <c r="K252" s="196">
        <v>101.01</v>
      </c>
      <c r="L252" s="196">
        <v>100.73</v>
      </c>
      <c r="M252" s="196">
        <v>100.48</v>
      </c>
      <c r="N252" s="196">
        <v>100.69</v>
      </c>
      <c r="O252" s="196">
        <v>100.36</v>
      </c>
      <c r="P252" s="196">
        <v>100.36</v>
      </c>
      <c r="Q252" s="196">
        <v>100.28</v>
      </c>
      <c r="R252" s="196">
        <v>100.18</v>
      </c>
      <c r="S252" s="196">
        <v>100.35</v>
      </c>
      <c r="T252" s="196">
        <v>100.27</v>
      </c>
      <c r="U252" s="196">
        <v>100.61</v>
      </c>
      <c r="V252" s="196">
        <v>100.71</v>
      </c>
      <c r="W252" s="196">
        <v>100.32</v>
      </c>
      <c r="X252" s="196">
        <v>100.93</v>
      </c>
      <c r="Y252" s="196">
        <v>100.49</v>
      </c>
      <c r="Z252" s="196">
        <v>101.06</v>
      </c>
      <c r="AA252" s="196">
        <v>100.83</v>
      </c>
      <c r="AB252" s="196">
        <v>100.57</v>
      </c>
      <c r="AC252" s="196">
        <v>100.07</v>
      </c>
      <c r="AD252" s="196">
        <v>100.08</v>
      </c>
      <c r="AE252" s="196">
        <v>100.71</v>
      </c>
      <c r="AF252" s="196">
        <v>100.68</v>
      </c>
      <c r="AG252" s="196">
        <v>100.48</v>
      </c>
      <c r="AH252" s="196">
        <v>100.35</v>
      </c>
      <c r="AI252" s="196">
        <v>100.4</v>
      </c>
      <c r="AJ252" s="196">
        <v>100.76</v>
      </c>
      <c r="AK252" s="196">
        <v>100.78</v>
      </c>
      <c r="AL252" s="196">
        <v>100.32</v>
      </c>
      <c r="AM252" s="196">
        <v>100.42</v>
      </c>
      <c r="AN252" s="196">
        <v>100.17</v>
      </c>
      <c r="AO252" s="196">
        <v>100.67</v>
      </c>
      <c r="AP252" s="196">
        <v>100.97</v>
      </c>
      <c r="AQ252" s="196">
        <v>99.85</v>
      </c>
    </row>
    <row r="253" spans="1:43" x14ac:dyDescent="0.45">
      <c r="A253" s="195" t="s">
        <v>508</v>
      </c>
      <c r="B253" s="195" t="s">
        <v>1154</v>
      </c>
      <c r="C253" s="196">
        <v>100.02</v>
      </c>
      <c r="D253" s="196">
        <v>99.87</v>
      </c>
      <c r="E253" s="196">
        <v>100.01</v>
      </c>
      <c r="F253" s="196">
        <v>100.07</v>
      </c>
      <c r="G253" s="196">
        <v>101.2</v>
      </c>
      <c r="H253" s="196">
        <v>101.51</v>
      </c>
      <c r="I253" s="196">
        <v>102.09</v>
      </c>
      <c r="J253" s="196">
        <v>102.56</v>
      </c>
      <c r="K253" s="196">
        <v>102.36</v>
      </c>
      <c r="L253" s="196">
        <v>98.48</v>
      </c>
      <c r="M253" s="196">
        <v>99.4</v>
      </c>
      <c r="N253" s="196">
        <v>100.03</v>
      </c>
      <c r="O253" s="196">
        <v>100.49</v>
      </c>
      <c r="P253" s="196">
        <v>99.98</v>
      </c>
      <c r="Q253" s="196">
        <v>100.11</v>
      </c>
      <c r="R253" s="196">
        <v>100.5</v>
      </c>
      <c r="S253" s="196">
        <v>100.47</v>
      </c>
      <c r="T253" s="196">
        <v>101.1</v>
      </c>
      <c r="U253" s="196">
        <v>102.49</v>
      </c>
      <c r="V253" s="196">
        <v>101.31</v>
      </c>
      <c r="W253" s="196">
        <v>101.01</v>
      </c>
      <c r="X253" s="196">
        <v>100.56</v>
      </c>
      <c r="Y253" s="196">
        <v>101.17</v>
      </c>
      <c r="Z253" s="196">
        <v>101.32</v>
      </c>
      <c r="AA253" s="196">
        <v>100.59</v>
      </c>
      <c r="AB253" s="196">
        <v>100.46</v>
      </c>
      <c r="AC253" s="196">
        <v>100.46</v>
      </c>
      <c r="AD253" s="196">
        <v>100.57</v>
      </c>
      <c r="AE253" s="196">
        <v>100.25</v>
      </c>
      <c r="AF253" s="196">
        <v>100.61</v>
      </c>
      <c r="AG253" s="196">
        <v>101.28</v>
      </c>
      <c r="AH253" s="196">
        <v>101.72</v>
      </c>
      <c r="AI253" s="196">
        <v>102.5</v>
      </c>
      <c r="AJ253" s="196">
        <v>102.57</v>
      </c>
      <c r="AK253" s="196">
        <v>99.26</v>
      </c>
      <c r="AL253" s="196">
        <v>99.63</v>
      </c>
      <c r="AM253" s="196">
        <v>101.35</v>
      </c>
      <c r="AN253" s="196">
        <v>100.6</v>
      </c>
      <c r="AO253" s="196">
        <v>101.05</v>
      </c>
      <c r="AP253" s="196">
        <v>100.6</v>
      </c>
      <c r="AQ253" s="196">
        <v>100.88</v>
      </c>
    </row>
    <row r="254" spans="1:43" x14ac:dyDescent="0.45">
      <c r="A254" s="195" t="s">
        <v>544</v>
      </c>
      <c r="B254" s="195" t="s">
        <v>1155</v>
      </c>
      <c r="C254" s="196">
        <v>100.19</v>
      </c>
      <c r="D254" s="196">
        <v>100.29</v>
      </c>
      <c r="E254" s="196">
        <v>100.79</v>
      </c>
      <c r="F254" s="196">
        <v>100.67</v>
      </c>
      <c r="G254" s="196">
        <v>100.73</v>
      </c>
      <c r="H254" s="196">
        <v>100.5</v>
      </c>
      <c r="I254" s="196">
        <v>100.82</v>
      </c>
      <c r="J254" s="196">
        <v>100.04</v>
      </c>
      <c r="K254" s="196">
        <v>100.3</v>
      </c>
      <c r="L254" s="196">
        <v>100.66</v>
      </c>
      <c r="M254" s="196">
        <v>101.08</v>
      </c>
      <c r="N254" s="196">
        <v>100.71</v>
      </c>
      <c r="O254" s="196">
        <v>100.84</v>
      </c>
      <c r="P254" s="196">
        <v>100.41</v>
      </c>
      <c r="Q254" s="196">
        <v>100.72</v>
      </c>
      <c r="R254" s="196">
        <v>100.72</v>
      </c>
      <c r="S254" s="196">
        <v>100.39</v>
      </c>
      <c r="T254" s="196">
        <v>100.43</v>
      </c>
      <c r="U254" s="196">
        <v>100.49</v>
      </c>
      <c r="V254" s="196">
        <v>100.77</v>
      </c>
      <c r="W254" s="196">
        <v>101.27</v>
      </c>
      <c r="X254" s="196">
        <v>101.99</v>
      </c>
      <c r="Y254" s="196">
        <v>102.87</v>
      </c>
      <c r="Z254" s="196">
        <v>103.31</v>
      </c>
      <c r="AA254" s="196">
        <v>102.39</v>
      </c>
      <c r="AB254" s="196">
        <v>102.92</v>
      </c>
      <c r="AC254" s="196">
        <v>102.47</v>
      </c>
      <c r="AD254" s="196">
        <v>101.35</v>
      </c>
      <c r="AE254" s="196">
        <v>100.83</v>
      </c>
      <c r="AF254" s="196">
        <v>100.79</v>
      </c>
      <c r="AG254" s="196">
        <v>100.26</v>
      </c>
      <c r="AH254" s="196">
        <v>100.38</v>
      </c>
      <c r="AI254" s="196">
        <v>100.47</v>
      </c>
      <c r="AJ254" s="196">
        <v>100.43</v>
      </c>
      <c r="AK254" s="196">
        <v>100.65</v>
      </c>
      <c r="AL254" s="196">
        <v>100.47</v>
      </c>
      <c r="AM254" s="196">
        <v>100.93</v>
      </c>
      <c r="AN254" s="196">
        <v>100.63</v>
      </c>
      <c r="AO254" s="196">
        <v>100.82</v>
      </c>
      <c r="AP254" s="196">
        <v>101.08</v>
      </c>
      <c r="AQ254" s="196">
        <v>101.31</v>
      </c>
    </row>
    <row r="255" spans="1:43" x14ac:dyDescent="0.45">
      <c r="A255" s="195" t="s">
        <v>614</v>
      </c>
      <c r="B255" s="195" t="s">
        <v>1156</v>
      </c>
      <c r="C255" s="196">
        <v>99.75</v>
      </c>
      <c r="D255" s="196">
        <v>99.16</v>
      </c>
      <c r="E255" s="196">
        <v>100.06</v>
      </c>
      <c r="F255" s="196">
        <v>99.62</v>
      </c>
      <c r="G255" s="196">
        <v>100.01</v>
      </c>
      <c r="H255" s="196">
        <v>99.82</v>
      </c>
      <c r="I255" s="196">
        <v>100.27</v>
      </c>
      <c r="J255" s="196">
        <v>100.63</v>
      </c>
      <c r="K255" s="196">
        <v>100.66</v>
      </c>
      <c r="L255" s="195">
        <v>101</v>
      </c>
      <c r="M255" s="196">
        <v>101.54</v>
      </c>
      <c r="N255" s="196">
        <v>100.15</v>
      </c>
      <c r="O255" s="196">
        <v>99.97</v>
      </c>
      <c r="P255" s="196">
        <v>99.46</v>
      </c>
      <c r="Q255" s="196">
        <v>99.07</v>
      </c>
      <c r="R255" s="196">
        <v>99.8</v>
      </c>
      <c r="S255" s="196">
        <v>99.44</v>
      </c>
      <c r="T255" s="196">
        <v>100.07</v>
      </c>
      <c r="U255" s="196">
        <v>100.31</v>
      </c>
      <c r="V255" s="196">
        <v>100.09</v>
      </c>
      <c r="W255" s="196">
        <v>100.65</v>
      </c>
      <c r="X255" s="196">
        <v>100.62</v>
      </c>
      <c r="Y255" s="196">
        <v>101.08</v>
      </c>
      <c r="Z255" s="196">
        <v>100.4</v>
      </c>
      <c r="AA255" s="196">
        <v>99.45</v>
      </c>
      <c r="AB255" s="196">
        <v>99.55</v>
      </c>
      <c r="AC255" s="196">
        <v>99.22</v>
      </c>
      <c r="AD255" s="196">
        <v>99.75</v>
      </c>
      <c r="AE255" s="196">
        <v>99.73</v>
      </c>
      <c r="AF255" s="196">
        <v>99.58</v>
      </c>
      <c r="AG255" s="196">
        <v>100.01</v>
      </c>
      <c r="AH255" s="196">
        <v>100.92</v>
      </c>
      <c r="AI255" s="196">
        <v>100.5</v>
      </c>
      <c r="AJ255" s="196">
        <v>101.1</v>
      </c>
      <c r="AK255" s="196">
        <v>100.26</v>
      </c>
      <c r="AL255" s="196">
        <v>100.4</v>
      </c>
      <c r="AM255" s="196">
        <v>99.41</v>
      </c>
      <c r="AN255" s="196">
        <v>99.43</v>
      </c>
      <c r="AO255" s="196">
        <v>99.29</v>
      </c>
      <c r="AP255" s="196">
        <v>100.05</v>
      </c>
      <c r="AQ255" s="196">
        <v>100.21</v>
      </c>
    </row>
    <row r="256" spans="1:43" ht="27.75" x14ac:dyDescent="0.45">
      <c r="A256" s="195" t="s">
        <v>615</v>
      </c>
      <c r="B256" s="195" t="s">
        <v>1157</v>
      </c>
      <c r="C256" s="196">
        <v>99.75</v>
      </c>
      <c r="D256" s="196">
        <v>99.16</v>
      </c>
      <c r="E256" s="196">
        <v>100.06</v>
      </c>
      <c r="F256" s="196">
        <v>99.62</v>
      </c>
      <c r="G256" s="196">
        <v>100.01</v>
      </c>
      <c r="H256" s="196">
        <v>99.82</v>
      </c>
      <c r="I256" s="196">
        <v>100.27</v>
      </c>
      <c r="J256" s="196">
        <v>100.63</v>
      </c>
      <c r="K256" s="196">
        <v>100.66</v>
      </c>
      <c r="L256" s="195">
        <v>101</v>
      </c>
      <c r="M256" s="196">
        <v>101.54</v>
      </c>
      <c r="N256" s="196">
        <v>100.15</v>
      </c>
      <c r="O256" s="196">
        <v>99.97</v>
      </c>
      <c r="P256" s="196">
        <v>99.46</v>
      </c>
      <c r="Q256" s="196">
        <v>99.07</v>
      </c>
      <c r="R256" s="196">
        <v>99.8</v>
      </c>
      <c r="S256" s="196">
        <v>99.44</v>
      </c>
      <c r="T256" s="196">
        <v>100.07</v>
      </c>
      <c r="U256" s="196">
        <v>100.31</v>
      </c>
      <c r="V256" s="196">
        <v>100.09</v>
      </c>
      <c r="W256" s="196">
        <v>100.65</v>
      </c>
      <c r="X256" s="196">
        <v>100.62</v>
      </c>
      <c r="Y256" s="196">
        <v>101.08</v>
      </c>
      <c r="Z256" s="196">
        <v>100.4</v>
      </c>
      <c r="AA256" s="196">
        <v>99.45</v>
      </c>
      <c r="AB256" s="196">
        <v>99.55</v>
      </c>
      <c r="AC256" s="196">
        <v>99.22</v>
      </c>
      <c r="AD256" s="196">
        <v>99.75</v>
      </c>
      <c r="AE256" s="196">
        <v>99.73</v>
      </c>
      <c r="AF256" s="196">
        <v>99.58</v>
      </c>
      <c r="AG256" s="196">
        <v>100.01</v>
      </c>
      <c r="AH256" s="196">
        <v>100.92</v>
      </c>
      <c r="AI256" s="196">
        <v>100.5</v>
      </c>
      <c r="AJ256" s="196">
        <v>101.1</v>
      </c>
      <c r="AK256" s="196">
        <v>100.26</v>
      </c>
      <c r="AL256" s="196">
        <v>100.4</v>
      </c>
      <c r="AM256" s="196">
        <v>99.41</v>
      </c>
      <c r="AN256" s="196">
        <v>99.43</v>
      </c>
      <c r="AO256" s="196">
        <v>99.29</v>
      </c>
      <c r="AP256" s="196">
        <v>100.05</v>
      </c>
      <c r="AQ256" s="196">
        <v>100.21</v>
      </c>
    </row>
    <row r="257" spans="1:43" x14ac:dyDescent="0.45">
      <c r="A257" s="195" t="s">
        <v>509</v>
      </c>
      <c r="B257" s="195" t="s">
        <v>1158</v>
      </c>
      <c r="C257" s="196">
        <v>100.01</v>
      </c>
      <c r="D257" s="196">
        <v>99.96</v>
      </c>
      <c r="E257" s="196">
        <v>99.77</v>
      </c>
      <c r="F257" s="196">
        <v>99.79</v>
      </c>
      <c r="G257" s="196">
        <v>100.03</v>
      </c>
      <c r="H257" s="196">
        <v>99.71</v>
      </c>
      <c r="I257" s="196">
        <v>100.26</v>
      </c>
      <c r="J257" s="196">
        <v>100.46</v>
      </c>
      <c r="K257" s="196">
        <v>100.26</v>
      </c>
      <c r="L257" s="196">
        <v>100.49</v>
      </c>
      <c r="M257" s="196">
        <v>100.74</v>
      </c>
      <c r="N257" s="196">
        <v>100.65</v>
      </c>
      <c r="O257" s="196">
        <v>100.19</v>
      </c>
      <c r="P257" s="196">
        <v>99.89</v>
      </c>
      <c r="Q257" s="196">
        <v>100.11</v>
      </c>
      <c r="R257" s="196">
        <v>100.1</v>
      </c>
      <c r="S257" s="196">
        <v>99.96</v>
      </c>
      <c r="T257" s="196">
        <v>100.19</v>
      </c>
      <c r="U257" s="196">
        <v>99.64</v>
      </c>
      <c r="V257" s="196">
        <v>99.92</v>
      </c>
      <c r="W257" s="196">
        <v>99.87</v>
      </c>
      <c r="X257" s="196">
        <v>100.24</v>
      </c>
      <c r="Y257" s="196">
        <v>100.45</v>
      </c>
      <c r="Z257" s="196">
        <v>100.99</v>
      </c>
      <c r="AA257" s="196">
        <v>99.63</v>
      </c>
      <c r="AB257" s="196">
        <v>100.08</v>
      </c>
      <c r="AC257" s="196">
        <v>100.35</v>
      </c>
      <c r="AD257" s="196">
        <v>99.83</v>
      </c>
      <c r="AE257" s="196">
        <v>99.91</v>
      </c>
      <c r="AF257" s="196">
        <v>100.65</v>
      </c>
      <c r="AG257" s="196">
        <v>100.2</v>
      </c>
      <c r="AH257" s="196">
        <v>99.57</v>
      </c>
      <c r="AI257" s="196">
        <v>100.63</v>
      </c>
      <c r="AJ257" s="196">
        <v>100.62</v>
      </c>
      <c r="AK257" s="196">
        <v>100.48</v>
      </c>
      <c r="AL257" s="196">
        <v>100.42</v>
      </c>
      <c r="AM257" s="196">
        <v>100.49</v>
      </c>
      <c r="AN257" s="196">
        <v>100.21</v>
      </c>
      <c r="AO257" s="196">
        <v>100.23</v>
      </c>
      <c r="AP257" s="196">
        <v>99.87</v>
      </c>
      <c r="AQ257" s="196">
        <v>99.84</v>
      </c>
    </row>
    <row r="258" spans="1:43" x14ac:dyDescent="0.45">
      <c r="A258" s="195" t="s">
        <v>545</v>
      </c>
      <c r="B258" s="195" t="s">
        <v>1159</v>
      </c>
      <c r="C258" s="196">
        <v>99.93</v>
      </c>
      <c r="D258" s="196">
        <v>99.81</v>
      </c>
      <c r="E258" s="196">
        <v>100.35</v>
      </c>
      <c r="F258" s="196">
        <v>100.4</v>
      </c>
      <c r="G258" s="196">
        <v>99.94</v>
      </c>
      <c r="H258" s="196">
        <v>100.1</v>
      </c>
      <c r="I258" s="196">
        <v>100.47</v>
      </c>
      <c r="J258" s="196">
        <v>100.07</v>
      </c>
      <c r="K258" s="196">
        <v>100.56</v>
      </c>
      <c r="L258" s="196">
        <v>101.43</v>
      </c>
      <c r="M258" s="196">
        <v>100.9</v>
      </c>
      <c r="N258" s="196">
        <v>100.62</v>
      </c>
      <c r="O258" s="196">
        <v>100.75</v>
      </c>
      <c r="P258" s="196">
        <v>100.97</v>
      </c>
      <c r="Q258" s="196">
        <v>100.32</v>
      </c>
      <c r="R258" s="196">
        <v>100.22</v>
      </c>
      <c r="S258" s="196">
        <v>100.51</v>
      </c>
      <c r="T258" s="196">
        <v>100.47</v>
      </c>
      <c r="U258" s="196">
        <v>100.27</v>
      </c>
      <c r="V258" s="196">
        <v>100.37</v>
      </c>
      <c r="W258" s="196">
        <v>101.2</v>
      </c>
      <c r="X258" s="196">
        <v>101.63</v>
      </c>
      <c r="Y258" s="196">
        <v>101.99</v>
      </c>
      <c r="Z258" s="196">
        <v>102.66</v>
      </c>
      <c r="AA258" s="196">
        <v>101.93</v>
      </c>
      <c r="AB258" s="196">
        <v>102.26</v>
      </c>
      <c r="AC258" s="196">
        <v>101.62</v>
      </c>
      <c r="AD258" s="196">
        <v>101.42</v>
      </c>
      <c r="AE258" s="196">
        <v>100.81</v>
      </c>
      <c r="AF258" s="196">
        <v>100.59</v>
      </c>
      <c r="AG258" s="196">
        <v>100.55</v>
      </c>
      <c r="AH258" s="196">
        <v>100.45</v>
      </c>
      <c r="AI258" s="196">
        <v>100.01</v>
      </c>
      <c r="AJ258" s="196">
        <v>100.07</v>
      </c>
      <c r="AK258" s="196">
        <v>99.72</v>
      </c>
      <c r="AL258" s="196">
        <v>100.25</v>
      </c>
      <c r="AM258" s="196">
        <v>100.02</v>
      </c>
      <c r="AN258" s="196">
        <v>100.06</v>
      </c>
      <c r="AO258" s="196">
        <v>99.74</v>
      </c>
      <c r="AP258" s="196">
        <v>100.47</v>
      </c>
      <c r="AQ258" s="196">
        <v>100.19</v>
      </c>
    </row>
    <row r="259" spans="1:43" ht="27.75" x14ac:dyDescent="0.45">
      <c r="A259" s="195" t="s">
        <v>616</v>
      </c>
      <c r="B259" s="195" t="s">
        <v>1160</v>
      </c>
      <c r="C259" s="196">
        <v>99.78</v>
      </c>
      <c r="D259" s="196">
        <v>99.62</v>
      </c>
      <c r="E259" s="196">
        <v>99.9</v>
      </c>
      <c r="F259" s="196">
        <v>100.01</v>
      </c>
      <c r="G259" s="196">
        <v>99.81</v>
      </c>
      <c r="H259" s="196">
        <v>99.81</v>
      </c>
      <c r="I259" s="196">
        <v>100.2</v>
      </c>
      <c r="J259" s="196">
        <v>100.81</v>
      </c>
      <c r="K259" s="196">
        <v>100.98</v>
      </c>
      <c r="L259" s="196">
        <v>101.05</v>
      </c>
      <c r="M259" s="196">
        <v>100.68</v>
      </c>
      <c r="N259" s="196">
        <v>100.26</v>
      </c>
      <c r="O259" s="196">
        <v>99.89</v>
      </c>
      <c r="P259" s="196">
        <v>100.01</v>
      </c>
      <c r="Q259" s="196">
        <v>100.14</v>
      </c>
      <c r="R259" s="196">
        <v>100.08</v>
      </c>
      <c r="S259" s="196">
        <v>100.07</v>
      </c>
      <c r="T259" s="196">
        <v>99.96</v>
      </c>
      <c r="U259" s="196">
        <v>100.14</v>
      </c>
      <c r="V259" s="196">
        <v>100.71</v>
      </c>
      <c r="W259" s="196">
        <v>101.02</v>
      </c>
      <c r="X259" s="196">
        <v>101.04</v>
      </c>
      <c r="Y259" s="196">
        <v>100.29</v>
      </c>
      <c r="Z259" s="196">
        <v>100.31</v>
      </c>
      <c r="AA259" s="196">
        <v>99.82</v>
      </c>
      <c r="AB259" s="196">
        <v>99.71</v>
      </c>
      <c r="AC259" s="196">
        <v>99.82</v>
      </c>
      <c r="AD259" s="196">
        <v>99.76</v>
      </c>
      <c r="AE259" s="196">
        <v>99.66</v>
      </c>
      <c r="AF259" s="196">
        <v>99.84</v>
      </c>
      <c r="AG259" s="196">
        <v>100.08</v>
      </c>
      <c r="AH259" s="196">
        <v>100.76</v>
      </c>
      <c r="AI259" s="196">
        <v>100.46</v>
      </c>
      <c r="AJ259" s="196">
        <v>100.58</v>
      </c>
      <c r="AK259" s="196">
        <v>100.43</v>
      </c>
      <c r="AL259" s="196">
        <v>100.07</v>
      </c>
      <c r="AM259" s="196">
        <v>99.39</v>
      </c>
      <c r="AN259" s="196">
        <v>99.46</v>
      </c>
      <c r="AO259" s="196">
        <v>99.86</v>
      </c>
      <c r="AP259" s="196">
        <v>100.14</v>
      </c>
      <c r="AQ259" s="196">
        <v>99.92</v>
      </c>
    </row>
    <row r="260" spans="1:43" ht="27.75" x14ac:dyDescent="0.45">
      <c r="A260" s="195" t="s">
        <v>151</v>
      </c>
      <c r="B260" s="195" t="s">
        <v>1161</v>
      </c>
      <c r="C260" s="196">
        <v>100.03</v>
      </c>
      <c r="D260" s="196">
        <v>99.97</v>
      </c>
      <c r="E260" s="196">
        <v>99.03</v>
      </c>
      <c r="F260" s="196">
        <v>100.03</v>
      </c>
      <c r="G260" s="196">
        <v>99.83</v>
      </c>
      <c r="H260" s="196">
        <v>99.82</v>
      </c>
      <c r="I260" s="196">
        <v>100.33</v>
      </c>
      <c r="J260" s="196">
        <v>100.84</v>
      </c>
      <c r="K260" s="196">
        <v>100.8</v>
      </c>
      <c r="L260" s="196">
        <v>100.37</v>
      </c>
      <c r="M260" s="196">
        <v>100.26</v>
      </c>
      <c r="N260" s="196">
        <v>100.11</v>
      </c>
      <c r="O260" s="196">
        <v>100.11</v>
      </c>
      <c r="P260" s="195">
        <v>100</v>
      </c>
      <c r="Q260" s="196">
        <v>100.13</v>
      </c>
      <c r="R260" s="196">
        <v>99.88</v>
      </c>
      <c r="S260" s="196">
        <v>99.75</v>
      </c>
      <c r="T260" s="196">
        <v>99.83</v>
      </c>
      <c r="U260" s="196">
        <v>100.78</v>
      </c>
      <c r="V260" s="196">
        <v>100.97</v>
      </c>
      <c r="W260" s="196">
        <v>100.86</v>
      </c>
      <c r="X260" s="196">
        <v>100.57</v>
      </c>
      <c r="Y260" s="196">
        <v>100.22</v>
      </c>
      <c r="Z260" s="196">
        <v>100.16</v>
      </c>
      <c r="AA260" s="196">
        <v>99.85</v>
      </c>
      <c r="AB260" s="196">
        <v>99.67</v>
      </c>
      <c r="AC260" s="196">
        <v>99.49</v>
      </c>
      <c r="AD260" s="196">
        <v>99.57</v>
      </c>
      <c r="AE260" s="196">
        <v>99.02</v>
      </c>
      <c r="AF260" s="196">
        <v>99.47</v>
      </c>
      <c r="AG260" s="196">
        <v>100.24</v>
      </c>
      <c r="AH260" s="196">
        <v>100.93</v>
      </c>
      <c r="AI260" s="196">
        <v>100.4</v>
      </c>
      <c r="AJ260" s="196">
        <v>100.18</v>
      </c>
      <c r="AK260" s="196">
        <v>100.09</v>
      </c>
      <c r="AL260" s="196">
        <v>100.05</v>
      </c>
      <c r="AM260" s="196">
        <v>99.49</v>
      </c>
      <c r="AN260" s="196">
        <v>99.66</v>
      </c>
      <c r="AO260" s="196">
        <v>99.45</v>
      </c>
      <c r="AP260" s="196">
        <v>99.89</v>
      </c>
      <c r="AQ260" s="196">
        <v>99.58</v>
      </c>
    </row>
    <row r="261" spans="1:43" ht="27.75" x14ac:dyDescent="0.45">
      <c r="A261" s="195" t="s">
        <v>152</v>
      </c>
      <c r="B261" s="195" t="s">
        <v>1162</v>
      </c>
      <c r="C261" s="196">
        <v>100.03</v>
      </c>
      <c r="D261" s="196">
        <v>100.12</v>
      </c>
      <c r="E261" s="196">
        <v>100.49</v>
      </c>
      <c r="F261" s="196">
        <v>100.45</v>
      </c>
      <c r="G261" s="196">
        <v>99.65</v>
      </c>
      <c r="H261" s="196">
        <v>99.8</v>
      </c>
      <c r="I261" s="196">
        <v>100.02</v>
      </c>
      <c r="J261" s="196">
        <v>101.34</v>
      </c>
      <c r="K261" s="196">
        <v>100.5</v>
      </c>
      <c r="L261" s="196">
        <v>101.34</v>
      </c>
      <c r="M261" s="196">
        <v>101.03</v>
      </c>
      <c r="N261" s="196">
        <v>100.15</v>
      </c>
      <c r="O261" s="196">
        <v>99.75</v>
      </c>
      <c r="P261" s="195">
        <v>100</v>
      </c>
      <c r="Q261" s="196">
        <v>100.65</v>
      </c>
      <c r="R261" s="196">
        <v>100.23</v>
      </c>
      <c r="S261" s="196">
        <v>100.25</v>
      </c>
      <c r="T261" s="196">
        <v>99.95</v>
      </c>
      <c r="U261" s="196">
        <v>99.96</v>
      </c>
      <c r="V261" s="196">
        <v>100.84</v>
      </c>
      <c r="W261" s="196">
        <v>100.62</v>
      </c>
      <c r="X261" s="196">
        <v>100.69</v>
      </c>
      <c r="Y261" s="196">
        <v>100.16</v>
      </c>
      <c r="Z261" s="196">
        <v>100.56</v>
      </c>
      <c r="AA261" s="196">
        <v>100.14</v>
      </c>
      <c r="AB261" s="196">
        <v>99.69</v>
      </c>
      <c r="AC261" s="196">
        <v>100.25</v>
      </c>
      <c r="AD261" s="196">
        <v>100.15</v>
      </c>
      <c r="AE261" s="196">
        <v>99.98</v>
      </c>
      <c r="AF261" s="196">
        <v>99.86</v>
      </c>
      <c r="AG261" s="196">
        <v>99.72</v>
      </c>
      <c r="AH261" s="196">
        <v>100.27</v>
      </c>
      <c r="AI261" s="196">
        <v>99.91</v>
      </c>
      <c r="AJ261" s="196">
        <v>99.97</v>
      </c>
      <c r="AK261" s="196">
        <v>99.96</v>
      </c>
      <c r="AL261" s="196">
        <v>99.99</v>
      </c>
      <c r="AM261" s="196">
        <v>100.4</v>
      </c>
      <c r="AN261" s="196">
        <v>99.87</v>
      </c>
      <c r="AO261" s="196">
        <v>100.22</v>
      </c>
      <c r="AP261" s="196">
        <v>100.14</v>
      </c>
      <c r="AQ261" s="196">
        <v>100.55</v>
      </c>
    </row>
    <row r="262" spans="1:43" ht="27.75" x14ac:dyDescent="0.45">
      <c r="A262" s="195" t="s">
        <v>153</v>
      </c>
      <c r="B262" s="195" t="s">
        <v>1163</v>
      </c>
      <c r="C262" s="196">
        <v>99.89</v>
      </c>
      <c r="D262" s="196">
        <v>100.36</v>
      </c>
      <c r="E262" s="196">
        <v>100.05</v>
      </c>
      <c r="F262" s="196">
        <v>100.01</v>
      </c>
      <c r="G262" s="196">
        <v>100.27</v>
      </c>
      <c r="H262" s="196">
        <v>99.89</v>
      </c>
      <c r="I262" s="196">
        <v>101.04</v>
      </c>
      <c r="J262" s="196">
        <v>101.2</v>
      </c>
      <c r="K262" s="196">
        <v>100.91</v>
      </c>
      <c r="L262" s="196">
        <v>99.96</v>
      </c>
      <c r="M262" s="196">
        <v>99.83</v>
      </c>
      <c r="N262" s="196">
        <v>99.98</v>
      </c>
      <c r="O262" s="196">
        <v>99.92</v>
      </c>
      <c r="P262" s="196">
        <v>99.83</v>
      </c>
      <c r="Q262" s="196">
        <v>100.45</v>
      </c>
      <c r="R262" s="196">
        <v>100.1</v>
      </c>
      <c r="S262" s="196">
        <v>99.87</v>
      </c>
      <c r="T262" s="196">
        <v>99.63</v>
      </c>
      <c r="U262" s="196">
        <v>100.02</v>
      </c>
      <c r="V262" s="196">
        <v>101.05</v>
      </c>
      <c r="W262" s="196">
        <v>100.52</v>
      </c>
      <c r="X262" s="196">
        <v>99.62</v>
      </c>
      <c r="Y262" s="196">
        <v>99.58</v>
      </c>
      <c r="Z262" s="196">
        <v>100.33</v>
      </c>
      <c r="AA262" s="196">
        <v>99.61</v>
      </c>
      <c r="AB262" s="196">
        <v>100.03</v>
      </c>
      <c r="AC262" s="196">
        <v>100.37</v>
      </c>
      <c r="AD262" s="196">
        <v>99.82</v>
      </c>
      <c r="AE262" s="196">
        <v>100.28</v>
      </c>
      <c r="AF262" s="196">
        <v>99.98</v>
      </c>
      <c r="AG262" s="196">
        <v>100.4</v>
      </c>
      <c r="AH262" s="196">
        <v>100.55</v>
      </c>
      <c r="AI262" s="196">
        <v>99.16</v>
      </c>
      <c r="AJ262" s="196">
        <v>100.65</v>
      </c>
      <c r="AK262" s="196">
        <v>100.54</v>
      </c>
      <c r="AL262" s="196">
        <v>100.6</v>
      </c>
      <c r="AM262" s="196">
        <v>98.74</v>
      </c>
      <c r="AN262" s="196">
        <v>99.33</v>
      </c>
      <c r="AO262" s="196">
        <v>100.44</v>
      </c>
      <c r="AP262" s="196">
        <v>100.65</v>
      </c>
      <c r="AQ262" s="196">
        <v>99.85</v>
      </c>
    </row>
    <row r="263" spans="1:43" ht="27.75" x14ac:dyDescent="0.45">
      <c r="A263" s="195" t="s">
        <v>154</v>
      </c>
      <c r="B263" s="195" t="s">
        <v>1164</v>
      </c>
      <c r="C263" s="196">
        <v>100.04</v>
      </c>
      <c r="D263" s="196">
        <v>99.96</v>
      </c>
      <c r="E263" s="196">
        <v>100.24</v>
      </c>
      <c r="F263" s="196">
        <v>100.23</v>
      </c>
      <c r="G263" s="195">
        <v>100</v>
      </c>
      <c r="H263" s="196">
        <v>99.76</v>
      </c>
      <c r="I263" s="196">
        <v>100.58</v>
      </c>
      <c r="J263" s="196">
        <v>100.67</v>
      </c>
      <c r="K263" s="196">
        <v>100.65</v>
      </c>
      <c r="L263" s="196">
        <v>101.11</v>
      </c>
      <c r="M263" s="196">
        <v>100.42</v>
      </c>
      <c r="N263" s="196">
        <v>100.46</v>
      </c>
      <c r="O263" s="196">
        <v>100.46</v>
      </c>
      <c r="P263" s="196">
        <v>100.29</v>
      </c>
      <c r="Q263" s="196">
        <v>100.55</v>
      </c>
      <c r="R263" s="196">
        <v>100.45</v>
      </c>
      <c r="S263" s="196">
        <v>100.04</v>
      </c>
      <c r="T263" s="196">
        <v>100.05</v>
      </c>
      <c r="U263" s="196">
        <v>100.22</v>
      </c>
      <c r="V263" s="196">
        <v>100.66</v>
      </c>
      <c r="W263" s="196">
        <v>100.48</v>
      </c>
      <c r="X263" s="196">
        <v>100.54</v>
      </c>
      <c r="Y263" s="196">
        <v>100.29</v>
      </c>
      <c r="Z263" s="196">
        <v>99.98</v>
      </c>
      <c r="AA263" s="196">
        <v>100.22</v>
      </c>
      <c r="AB263" s="196">
        <v>99.91</v>
      </c>
      <c r="AC263" s="196">
        <v>100.26</v>
      </c>
      <c r="AD263" s="196">
        <v>100.06</v>
      </c>
      <c r="AE263" s="196">
        <v>99.59</v>
      </c>
      <c r="AF263" s="196">
        <v>99.86</v>
      </c>
      <c r="AG263" s="196">
        <v>99.93</v>
      </c>
      <c r="AH263" s="196">
        <v>100.7</v>
      </c>
      <c r="AI263" s="196">
        <v>100.06</v>
      </c>
      <c r="AJ263" s="196">
        <v>100.46</v>
      </c>
      <c r="AK263" s="196">
        <v>100.33</v>
      </c>
      <c r="AL263" s="196">
        <v>100.73</v>
      </c>
      <c r="AM263" s="196">
        <v>99.98</v>
      </c>
      <c r="AN263" s="196">
        <v>99.73</v>
      </c>
      <c r="AO263" s="196">
        <v>100.33</v>
      </c>
      <c r="AP263" s="196">
        <v>100.34</v>
      </c>
      <c r="AQ263" s="196">
        <v>100.4</v>
      </c>
    </row>
    <row r="264" spans="1:43" ht="27.75" x14ac:dyDescent="0.45">
      <c r="A264" s="195" t="s">
        <v>155</v>
      </c>
      <c r="B264" s="195" t="s">
        <v>1165</v>
      </c>
      <c r="C264" s="196">
        <v>99.46</v>
      </c>
      <c r="D264" s="196">
        <v>98.52</v>
      </c>
      <c r="E264" s="196">
        <v>99.55</v>
      </c>
      <c r="F264" s="196">
        <v>99.71</v>
      </c>
      <c r="G264" s="196">
        <v>99.89</v>
      </c>
      <c r="H264" s="196">
        <v>99.89</v>
      </c>
      <c r="I264" s="196">
        <v>100.19</v>
      </c>
      <c r="J264" s="196">
        <v>100.59</v>
      </c>
      <c r="K264" s="196">
        <v>101.21</v>
      </c>
      <c r="L264" s="196">
        <v>102.07</v>
      </c>
      <c r="M264" s="196">
        <v>100.81</v>
      </c>
      <c r="N264" s="196">
        <v>100.07</v>
      </c>
      <c r="O264" s="196">
        <v>98.7</v>
      </c>
      <c r="P264" s="196">
        <v>99.39</v>
      </c>
      <c r="Q264" s="196">
        <v>99.92</v>
      </c>
      <c r="R264" s="196">
        <v>100.03</v>
      </c>
      <c r="S264" s="196">
        <v>99.89</v>
      </c>
      <c r="T264" s="196">
        <v>100.13</v>
      </c>
      <c r="U264" s="196">
        <v>100.18</v>
      </c>
      <c r="V264" s="196">
        <v>100.64</v>
      </c>
      <c r="W264" s="196">
        <v>101.65</v>
      </c>
      <c r="X264" s="196">
        <v>101.73</v>
      </c>
      <c r="Y264" s="196">
        <v>100.96</v>
      </c>
      <c r="Z264" s="196">
        <v>100.47</v>
      </c>
      <c r="AA264" s="196">
        <v>99.09</v>
      </c>
      <c r="AB264" s="196">
        <v>99.33</v>
      </c>
      <c r="AC264" s="196">
        <v>99.53</v>
      </c>
      <c r="AD264" s="196">
        <v>99.62</v>
      </c>
      <c r="AE264" s="196">
        <v>99.81</v>
      </c>
      <c r="AF264" s="196">
        <v>99.92</v>
      </c>
      <c r="AG264" s="196">
        <v>100.13</v>
      </c>
      <c r="AH264" s="196">
        <v>100.69</v>
      </c>
      <c r="AI264" s="196">
        <v>101.67</v>
      </c>
      <c r="AJ264" s="196">
        <v>101.24</v>
      </c>
      <c r="AK264" s="196">
        <v>100.8</v>
      </c>
      <c r="AL264" s="196">
        <v>99.93</v>
      </c>
      <c r="AM264" s="196">
        <v>99.39</v>
      </c>
      <c r="AN264" s="196">
        <v>99.09</v>
      </c>
      <c r="AO264" s="196">
        <v>99.74</v>
      </c>
      <c r="AP264" s="196">
        <v>100.44</v>
      </c>
      <c r="AQ264" s="196">
        <v>100.18</v>
      </c>
    </row>
    <row r="265" spans="1:43" x14ac:dyDescent="0.45">
      <c r="A265" s="195" t="s">
        <v>149</v>
      </c>
      <c r="B265" s="195" t="s">
        <v>1166</v>
      </c>
      <c r="C265" s="196">
        <v>99.73</v>
      </c>
      <c r="D265" s="196">
        <v>99.62</v>
      </c>
      <c r="E265" s="196">
        <v>99.97</v>
      </c>
      <c r="F265" s="196">
        <v>99.89</v>
      </c>
      <c r="G265" s="196">
        <v>99.72</v>
      </c>
      <c r="H265" s="196">
        <v>99.69</v>
      </c>
      <c r="I265" s="196">
        <v>100.19</v>
      </c>
      <c r="J265" s="196">
        <v>100.41</v>
      </c>
      <c r="K265" s="196">
        <v>101.22</v>
      </c>
      <c r="L265" s="196">
        <v>100.94</v>
      </c>
      <c r="M265" s="196">
        <v>100.73</v>
      </c>
      <c r="N265" s="196">
        <v>100.95</v>
      </c>
      <c r="O265" s="196">
        <v>100.12</v>
      </c>
      <c r="P265" s="196">
        <v>100.18</v>
      </c>
      <c r="Q265" s="196">
        <v>100.27</v>
      </c>
      <c r="R265" s="196">
        <v>99.73</v>
      </c>
      <c r="S265" s="196">
        <v>99.75</v>
      </c>
      <c r="T265" s="196">
        <v>100.17</v>
      </c>
      <c r="U265" s="196">
        <v>100.12</v>
      </c>
      <c r="V265" s="196">
        <v>100.55</v>
      </c>
      <c r="W265" s="196">
        <v>100.92</v>
      </c>
      <c r="X265" s="196">
        <v>100.9</v>
      </c>
      <c r="Y265" s="196">
        <v>100.27</v>
      </c>
      <c r="Z265" s="196">
        <v>100.21</v>
      </c>
      <c r="AA265" s="196">
        <v>100.05</v>
      </c>
      <c r="AB265" s="196">
        <v>100.01</v>
      </c>
      <c r="AC265" s="196">
        <v>99.61</v>
      </c>
      <c r="AD265" s="196">
        <v>99.43</v>
      </c>
      <c r="AE265" s="196">
        <v>99.52</v>
      </c>
      <c r="AF265" s="196">
        <v>99.97</v>
      </c>
      <c r="AG265" s="196">
        <v>99.9</v>
      </c>
      <c r="AH265" s="196">
        <v>100.59</v>
      </c>
      <c r="AI265" s="196">
        <v>100.47</v>
      </c>
      <c r="AJ265" s="196">
        <v>100.38</v>
      </c>
      <c r="AK265" s="196">
        <v>100.21</v>
      </c>
      <c r="AL265" s="196">
        <v>99.83</v>
      </c>
      <c r="AM265" s="196">
        <v>99.29</v>
      </c>
      <c r="AN265" s="196">
        <v>99.53</v>
      </c>
      <c r="AO265" s="196">
        <v>99.43</v>
      </c>
      <c r="AP265" s="196">
        <v>99.86</v>
      </c>
      <c r="AQ265" s="196">
        <v>99.85</v>
      </c>
    </row>
    <row r="266" spans="1:43" x14ac:dyDescent="0.45">
      <c r="A266" s="195" t="s">
        <v>150</v>
      </c>
      <c r="B266" s="195" t="s">
        <v>1167</v>
      </c>
      <c r="C266" s="196">
        <v>99.81</v>
      </c>
      <c r="D266" s="196">
        <v>99.64</v>
      </c>
      <c r="E266" s="196">
        <v>100.27</v>
      </c>
      <c r="F266" s="196">
        <v>100.03</v>
      </c>
      <c r="G266" s="196">
        <v>99.63</v>
      </c>
      <c r="H266" s="196">
        <v>99.73</v>
      </c>
      <c r="I266" s="196">
        <v>99.96</v>
      </c>
      <c r="J266" s="196">
        <v>100.9</v>
      </c>
      <c r="K266" s="196">
        <v>101.03</v>
      </c>
      <c r="L266" s="196">
        <v>100.89</v>
      </c>
      <c r="M266" s="196">
        <v>100.89</v>
      </c>
      <c r="N266" s="196">
        <v>100.07</v>
      </c>
      <c r="O266" s="196">
        <v>100.11</v>
      </c>
      <c r="P266" s="196">
        <v>100.3</v>
      </c>
      <c r="Q266" s="196">
        <v>100.2</v>
      </c>
      <c r="R266" s="196">
        <v>100.38</v>
      </c>
      <c r="S266" s="196">
        <v>100.52</v>
      </c>
      <c r="T266" s="196">
        <v>99.84</v>
      </c>
      <c r="U266" s="196">
        <v>99.99</v>
      </c>
      <c r="V266" s="196">
        <v>101.03</v>
      </c>
      <c r="W266" s="196">
        <v>101.3</v>
      </c>
      <c r="X266" s="196">
        <v>101.33</v>
      </c>
      <c r="Y266" s="196">
        <v>100.15</v>
      </c>
      <c r="Z266" s="196">
        <v>100.42</v>
      </c>
      <c r="AA266" s="196">
        <v>100.04</v>
      </c>
      <c r="AB266" s="196">
        <v>99.75</v>
      </c>
      <c r="AC266" s="196">
        <v>99.69</v>
      </c>
      <c r="AD266" s="196">
        <v>99.84</v>
      </c>
      <c r="AE266" s="196">
        <v>99.44</v>
      </c>
      <c r="AF266" s="196">
        <v>99.53</v>
      </c>
      <c r="AG266" s="196">
        <v>100.18</v>
      </c>
      <c r="AH266" s="196">
        <v>101.16</v>
      </c>
      <c r="AI266" s="196">
        <v>100.47</v>
      </c>
      <c r="AJ266" s="196">
        <v>100.53</v>
      </c>
      <c r="AK266" s="196">
        <v>100.72</v>
      </c>
      <c r="AL266" s="196">
        <v>99.91</v>
      </c>
      <c r="AM266" s="196">
        <v>99.24</v>
      </c>
      <c r="AN266" s="196">
        <v>99.44</v>
      </c>
      <c r="AO266" s="196">
        <v>99.74</v>
      </c>
      <c r="AP266" s="196">
        <v>100.04</v>
      </c>
      <c r="AQ266" s="196">
        <v>99.59</v>
      </c>
    </row>
    <row r="267" spans="1:43" ht="27.75" x14ac:dyDescent="0.45">
      <c r="A267" s="195" t="s">
        <v>156</v>
      </c>
      <c r="B267" s="195" t="s">
        <v>1168</v>
      </c>
      <c r="C267" s="196">
        <v>99.29</v>
      </c>
      <c r="D267" s="196">
        <v>99.41</v>
      </c>
      <c r="E267" s="196">
        <v>99.32</v>
      </c>
      <c r="F267" s="196">
        <v>100.13</v>
      </c>
      <c r="G267" s="196">
        <v>100.06</v>
      </c>
      <c r="H267" s="196">
        <v>99.94</v>
      </c>
      <c r="I267" s="196">
        <v>100.12</v>
      </c>
      <c r="J267" s="196">
        <v>100.93</v>
      </c>
      <c r="K267" s="196">
        <v>100.82</v>
      </c>
      <c r="L267" s="196">
        <v>101.32</v>
      </c>
      <c r="M267" s="196">
        <v>100.56</v>
      </c>
      <c r="N267" s="196">
        <v>99.99</v>
      </c>
      <c r="O267" s="196">
        <v>99.53</v>
      </c>
      <c r="P267" s="196">
        <v>99.91</v>
      </c>
      <c r="Q267" s="196">
        <v>99.69</v>
      </c>
      <c r="R267" s="196">
        <v>99.83</v>
      </c>
      <c r="S267" s="196">
        <v>99.91</v>
      </c>
      <c r="T267" s="196">
        <v>99.98</v>
      </c>
      <c r="U267" s="196">
        <v>100.29</v>
      </c>
      <c r="V267" s="196">
        <v>100.21</v>
      </c>
      <c r="W267" s="196">
        <v>101.06</v>
      </c>
      <c r="X267" s="196">
        <v>101.4</v>
      </c>
      <c r="Y267" s="196">
        <v>100.37</v>
      </c>
      <c r="Z267" s="196">
        <v>100.07</v>
      </c>
      <c r="AA267" s="196">
        <v>99.49</v>
      </c>
      <c r="AB267" s="196">
        <v>99.47</v>
      </c>
      <c r="AC267" s="196">
        <v>100.07</v>
      </c>
      <c r="AD267" s="196">
        <v>99.84</v>
      </c>
      <c r="AE267" s="196">
        <v>99.49</v>
      </c>
      <c r="AF267" s="196">
        <v>100.05</v>
      </c>
      <c r="AG267" s="196">
        <v>99.96</v>
      </c>
      <c r="AH267" s="196">
        <v>100.93</v>
      </c>
      <c r="AI267" s="196">
        <v>101.34</v>
      </c>
      <c r="AJ267" s="196">
        <v>101.16</v>
      </c>
      <c r="AK267" s="196">
        <v>100.05</v>
      </c>
      <c r="AL267" s="196">
        <v>99.91</v>
      </c>
      <c r="AM267" s="196">
        <v>99.55</v>
      </c>
      <c r="AN267" s="196">
        <v>99.41</v>
      </c>
      <c r="AO267" s="196">
        <v>100.13</v>
      </c>
      <c r="AP267" s="196">
        <v>100.13</v>
      </c>
      <c r="AQ267" s="196">
        <v>99.95</v>
      </c>
    </row>
    <row r="268" spans="1:43" ht="27.75" x14ac:dyDescent="0.45">
      <c r="A268" s="195" t="s">
        <v>158</v>
      </c>
      <c r="B268" s="195" t="s">
        <v>1169</v>
      </c>
      <c r="C268" s="196">
        <v>99.88</v>
      </c>
      <c r="D268" s="196">
        <v>99.4</v>
      </c>
      <c r="E268" s="196">
        <v>99.67</v>
      </c>
      <c r="F268" s="196">
        <v>99.9</v>
      </c>
      <c r="G268" s="196">
        <v>99.98</v>
      </c>
      <c r="H268" s="196">
        <v>99.95</v>
      </c>
      <c r="I268" s="196">
        <v>100.19</v>
      </c>
      <c r="J268" s="196">
        <v>101.09</v>
      </c>
      <c r="K268" s="196">
        <v>101.11</v>
      </c>
      <c r="L268" s="196">
        <v>101.86</v>
      </c>
      <c r="M268" s="196">
        <v>101.38</v>
      </c>
      <c r="N268" s="196">
        <v>100.53</v>
      </c>
      <c r="O268" s="196">
        <v>99.94</v>
      </c>
      <c r="P268" s="196">
        <v>99.4</v>
      </c>
      <c r="Q268" s="196">
        <v>99.87</v>
      </c>
      <c r="R268" s="196">
        <v>100.53</v>
      </c>
      <c r="S268" s="196">
        <v>99.76</v>
      </c>
      <c r="T268" s="196">
        <v>99.98</v>
      </c>
      <c r="U268" s="196">
        <v>99.99</v>
      </c>
      <c r="V268" s="196">
        <v>100.17</v>
      </c>
      <c r="W268" s="196">
        <v>100.75</v>
      </c>
      <c r="X268" s="196">
        <v>101.28</v>
      </c>
      <c r="Y268" s="196">
        <v>100.42</v>
      </c>
      <c r="Z268" s="196">
        <v>101.18</v>
      </c>
      <c r="AA268" s="196">
        <v>99.39</v>
      </c>
      <c r="AB268" s="196">
        <v>99.08</v>
      </c>
      <c r="AC268" s="196">
        <v>99.35</v>
      </c>
      <c r="AD268" s="196">
        <v>99.73</v>
      </c>
      <c r="AE268" s="196">
        <v>100.02</v>
      </c>
      <c r="AF268" s="196">
        <v>100.01</v>
      </c>
      <c r="AG268" s="196">
        <v>100.54</v>
      </c>
      <c r="AH268" s="196">
        <v>100.39</v>
      </c>
      <c r="AI268" s="196">
        <v>100.77</v>
      </c>
      <c r="AJ268" s="196">
        <v>101.18</v>
      </c>
      <c r="AK268" s="196">
        <v>100.88</v>
      </c>
      <c r="AL268" s="196">
        <v>100.25</v>
      </c>
      <c r="AM268" s="196">
        <v>99.66</v>
      </c>
      <c r="AN268" s="196">
        <v>99.06</v>
      </c>
      <c r="AO268" s="196">
        <v>99.49</v>
      </c>
      <c r="AP268" s="196">
        <v>99.92</v>
      </c>
      <c r="AQ268" s="196">
        <v>99.87</v>
      </c>
    </row>
    <row r="269" spans="1:43" ht="27.75" x14ac:dyDescent="0.45">
      <c r="A269" s="195" t="s">
        <v>157</v>
      </c>
      <c r="B269" s="195" t="s">
        <v>1170</v>
      </c>
      <c r="C269" s="196">
        <v>99.2</v>
      </c>
      <c r="D269" s="196">
        <v>99.17</v>
      </c>
      <c r="E269" s="196">
        <v>98.91</v>
      </c>
      <c r="F269" s="196">
        <v>99.84</v>
      </c>
      <c r="G269" s="196">
        <v>99.48</v>
      </c>
      <c r="H269" s="196">
        <v>99.98</v>
      </c>
      <c r="I269" s="196">
        <v>100.14</v>
      </c>
      <c r="J269" s="196">
        <v>100.48</v>
      </c>
      <c r="K269" s="196">
        <v>101.63</v>
      </c>
      <c r="L269" s="196">
        <v>101.83</v>
      </c>
      <c r="M269" s="196">
        <v>101.14</v>
      </c>
      <c r="N269" s="196">
        <v>100.43</v>
      </c>
      <c r="O269" s="196">
        <v>99.79</v>
      </c>
      <c r="P269" s="196">
        <v>99.25</v>
      </c>
      <c r="Q269" s="196">
        <v>99.71</v>
      </c>
      <c r="R269" s="196">
        <v>99.7</v>
      </c>
      <c r="S269" s="196">
        <v>99.94</v>
      </c>
      <c r="T269" s="196">
        <v>100.03</v>
      </c>
      <c r="U269" s="196">
        <v>100.1</v>
      </c>
      <c r="V269" s="196">
        <v>100.6</v>
      </c>
      <c r="W269" s="196">
        <v>101.42</v>
      </c>
      <c r="X269" s="196">
        <v>102.3</v>
      </c>
      <c r="Y269" s="196">
        <v>101.15</v>
      </c>
      <c r="Z269" s="196">
        <v>100.52</v>
      </c>
      <c r="AA269" s="196">
        <v>99.39</v>
      </c>
      <c r="AB269" s="196">
        <v>99.41</v>
      </c>
      <c r="AC269" s="196">
        <v>99.51</v>
      </c>
      <c r="AD269" s="196">
        <v>99.75</v>
      </c>
      <c r="AE269" s="196">
        <v>99.81</v>
      </c>
      <c r="AF269" s="196">
        <v>100.06</v>
      </c>
      <c r="AG269" s="196">
        <v>100.15</v>
      </c>
      <c r="AH269" s="196">
        <v>100.62</v>
      </c>
      <c r="AI269" s="196">
        <v>101.46</v>
      </c>
      <c r="AJ269" s="196">
        <v>101.15</v>
      </c>
      <c r="AK269" s="196">
        <v>101.25</v>
      </c>
      <c r="AL269" s="196">
        <v>100.01</v>
      </c>
      <c r="AM269" s="196">
        <v>99.1</v>
      </c>
      <c r="AN269" s="196">
        <v>98.82</v>
      </c>
      <c r="AO269" s="196">
        <v>99.57</v>
      </c>
      <c r="AP269" s="196">
        <v>99.5</v>
      </c>
      <c r="AQ269" s="196">
        <v>99.95</v>
      </c>
    </row>
    <row r="270" spans="1:43" x14ac:dyDescent="0.45">
      <c r="A270" s="195" t="s">
        <v>159</v>
      </c>
      <c r="B270" s="195" t="s">
        <v>1171</v>
      </c>
      <c r="C270" s="196">
        <v>100.27</v>
      </c>
      <c r="D270" s="196">
        <v>99.29</v>
      </c>
      <c r="E270" s="196">
        <v>99.95</v>
      </c>
      <c r="F270" s="196">
        <v>99.74</v>
      </c>
      <c r="G270" s="196">
        <v>99.77</v>
      </c>
      <c r="H270" s="196">
        <v>99.89</v>
      </c>
      <c r="I270" s="196">
        <v>100.07</v>
      </c>
      <c r="J270" s="196">
        <v>100.36</v>
      </c>
      <c r="K270" s="196">
        <v>101.17</v>
      </c>
      <c r="L270" s="196">
        <v>101.53</v>
      </c>
      <c r="M270" s="196">
        <v>100.73</v>
      </c>
      <c r="N270" s="196">
        <v>100.17</v>
      </c>
      <c r="O270" s="196">
        <v>99.89</v>
      </c>
      <c r="P270" s="196">
        <v>99.68</v>
      </c>
      <c r="Q270" s="196">
        <v>99.33</v>
      </c>
      <c r="R270" s="196">
        <v>100.05</v>
      </c>
      <c r="S270" s="196">
        <v>100.15</v>
      </c>
      <c r="T270" s="196">
        <v>100.15</v>
      </c>
      <c r="U270" s="195">
        <v>100</v>
      </c>
      <c r="V270" s="196">
        <v>100.12</v>
      </c>
      <c r="W270" s="196">
        <v>101.19</v>
      </c>
      <c r="X270" s="196">
        <v>101.68</v>
      </c>
      <c r="Y270" s="196">
        <v>100.78</v>
      </c>
      <c r="Z270" s="196">
        <v>100.13</v>
      </c>
      <c r="AA270" s="196">
        <v>99.55</v>
      </c>
      <c r="AB270" s="196">
        <v>99.2</v>
      </c>
      <c r="AC270" s="196">
        <v>99.21</v>
      </c>
      <c r="AD270" s="196">
        <v>99.59</v>
      </c>
      <c r="AE270" s="196">
        <v>99.82</v>
      </c>
      <c r="AF270" s="196">
        <v>100.27</v>
      </c>
      <c r="AG270" s="196">
        <v>99.99</v>
      </c>
      <c r="AH270" s="196">
        <v>100.81</v>
      </c>
      <c r="AI270" s="196">
        <v>101.39</v>
      </c>
      <c r="AJ270" s="196">
        <v>100.93</v>
      </c>
      <c r="AK270" s="196">
        <v>100.87</v>
      </c>
      <c r="AL270" s="196">
        <v>100.39</v>
      </c>
      <c r="AM270" s="196">
        <v>98.97</v>
      </c>
      <c r="AN270" s="196">
        <v>99.18</v>
      </c>
      <c r="AO270" s="196">
        <v>99.29</v>
      </c>
      <c r="AP270" s="196">
        <v>100.01</v>
      </c>
      <c r="AQ270" s="196">
        <v>99.88</v>
      </c>
    </row>
    <row r="271" spans="1:43" x14ac:dyDescent="0.45">
      <c r="A271" s="195" t="s">
        <v>617</v>
      </c>
      <c r="B271" s="195" t="s">
        <v>1172</v>
      </c>
      <c r="C271" s="196">
        <v>100.16</v>
      </c>
      <c r="D271" s="196">
        <v>100.16</v>
      </c>
      <c r="E271" s="196">
        <v>100.11</v>
      </c>
      <c r="F271" s="196">
        <v>100.15</v>
      </c>
      <c r="G271" s="196">
        <v>100.02</v>
      </c>
      <c r="H271" s="196">
        <v>100.05</v>
      </c>
      <c r="I271" s="196">
        <v>100.35</v>
      </c>
      <c r="J271" s="196">
        <v>100.68</v>
      </c>
      <c r="K271" s="196">
        <v>101.06</v>
      </c>
      <c r="L271" s="196">
        <v>100.58</v>
      </c>
      <c r="M271" s="196">
        <v>100.78</v>
      </c>
      <c r="N271" s="196">
        <v>100.43</v>
      </c>
      <c r="O271" s="196">
        <v>100.33</v>
      </c>
      <c r="P271" s="196">
        <v>100.45</v>
      </c>
      <c r="Q271" s="196">
        <v>100.67</v>
      </c>
      <c r="R271" s="196">
        <v>100.79</v>
      </c>
      <c r="S271" s="196">
        <v>100.34</v>
      </c>
      <c r="T271" s="196">
        <v>100.14</v>
      </c>
      <c r="U271" s="196">
        <v>100.1</v>
      </c>
      <c r="V271" s="196">
        <v>100.25</v>
      </c>
      <c r="W271" s="196">
        <v>100.46</v>
      </c>
      <c r="X271" s="196">
        <v>100.48</v>
      </c>
      <c r="Y271" s="196">
        <v>100.27</v>
      </c>
      <c r="Z271" s="196">
        <v>100.63</v>
      </c>
      <c r="AA271" s="196">
        <v>100.43</v>
      </c>
      <c r="AB271" s="196">
        <v>100.28</v>
      </c>
      <c r="AC271" s="196">
        <v>100.52</v>
      </c>
      <c r="AD271" s="196">
        <v>99.89</v>
      </c>
      <c r="AE271" s="196">
        <v>99.59</v>
      </c>
      <c r="AF271" s="196">
        <v>100.02</v>
      </c>
      <c r="AG271" s="196">
        <v>99.79</v>
      </c>
      <c r="AH271" s="196">
        <v>100.23</v>
      </c>
      <c r="AI271" s="196">
        <v>100.03</v>
      </c>
      <c r="AJ271" s="196">
        <v>99.92</v>
      </c>
      <c r="AK271" s="196">
        <v>100.32</v>
      </c>
      <c r="AL271" s="196">
        <v>100.31</v>
      </c>
      <c r="AM271" s="196">
        <v>100.24</v>
      </c>
      <c r="AN271" s="196">
        <v>99.75</v>
      </c>
      <c r="AO271" s="196">
        <v>100.51</v>
      </c>
      <c r="AP271" s="196">
        <v>100.41</v>
      </c>
      <c r="AQ271" s="196">
        <v>100.27</v>
      </c>
    </row>
    <row r="272" spans="1:43" ht="27.75" x14ac:dyDescent="0.45">
      <c r="A272" s="195" t="s">
        <v>160</v>
      </c>
      <c r="B272" s="195" t="s">
        <v>1173</v>
      </c>
      <c r="C272" s="196">
        <v>99.94</v>
      </c>
      <c r="D272" s="196">
        <v>100.61</v>
      </c>
      <c r="E272" s="196">
        <v>100.48</v>
      </c>
      <c r="F272" s="196">
        <v>99.7</v>
      </c>
      <c r="G272" s="196">
        <v>99.79</v>
      </c>
      <c r="H272" s="196">
        <v>100.12</v>
      </c>
      <c r="I272" s="196">
        <v>100.35</v>
      </c>
      <c r="J272" s="196">
        <v>100.78</v>
      </c>
      <c r="K272" s="196">
        <v>101.35</v>
      </c>
      <c r="L272" s="196">
        <v>101.02</v>
      </c>
      <c r="M272" s="196">
        <v>101.33</v>
      </c>
      <c r="N272" s="196">
        <v>100.83</v>
      </c>
      <c r="O272" s="196">
        <v>100.06</v>
      </c>
      <c r="P272" s="196">
        <v>100.27</v>
      </c>
      <c r="Q272" s="196">
        <v>101.01</v>
      </c>
      <c r="R272" s="196">
        <v>100.8</v>
      </c>
      <c r="S272" s="196">
        <v>100.39</v>
      </c>
      <c r="T272" s="196">
        <v>100.13</v>
      </c>
      <c r="U272" s="196">
        <v>99.74</v>
      </c>
      <c r="V272" s="195">
        <v>100</v>
      </c>
      <c r="W272" s="196">
        <v>100.49</v>
      </c>
      <c r="X272" s="196">
        <v>100.98</v>
      </c>
      <c r="Y272" s="196">
        <v>100.56</v>
      </c>
      <c r="Z272" s="196">
        <v>101.2</v>
      </c>
      <c r="AA272" s="195">
        <v>101</v>
      </c>
      <c r="AB272" s="196">
        <v>99.97</v>
      </c>
      <c r="AC272" s="196">
        <v>100.9</v>
      </c>
      <c r="AD272" s="196">
        <v>99.01</v>
      </c>
      <c r="AE272" s="196">
        <v>99.02</v>
      </c>
      <c r="AF272" s="196">
        <v>100.22</v>
      </c>
      <c r="AG272" s="196">
        <v>99.49</v>
      </c>
      <c r="AH272" s="196">
        <v>100.28</v>
      </c>
      <c r="AI272" s="196">
        <v>99.92</v>
      </c>
      <c r="AJ272" s="196">
        <v>99.48</v>
      </c>
      <c r="AK272" s="196">
        <v>100.57</v>
      </c>
      <c r="AL272" s="196">
        <v>100.21</v>
      </c>
      <c r="AM272" s="196">
        <v>100.44</v>
      </c>
      <c r="AN272" s="196">
        <v>99.81</v>
      </c>
      <c r="AO272" s="196">
        <v>101.23</v>
      </c>
      <c r="AP272" s="196">
        <v>100.62</v>
      </c>
      <c r="AQ272" s="196">
        <v>100.29</v>
      </c>
    </row>
    <row r="273" spans="1:43" x14ac:dyDescent="0.45">
      <c r="A273" s="195" t="s">
        <v>164</v>
      </c>
      <c r="B273" s="195" t="s">
        <v>1174</v>
      </c>
      <c r="C273" s="196">
        <v>100.22</v>
      </c>
      <c r="D273" s="196">
        <v>99.83</v>
      </c>
      <c r="E273" s="196">
        <v>100.1</v>
      </c>
      <c r="F273" s="196">
        <v>100.2</v>
      </c>
      <c r="G273" s="196">
        <v>100.52</v>
      </c>
      <c r="H273" s="196">
        <v>99.75</v>
      </c>
      <c r="I273" s="196">
        <v>99.71</v>
      </c>
      <c r="J273" s="196">
        <v>100.15</v>
      </c>
      <c r="K273" s="196">
        <v>101.11</v>
      </c>
      <c r="L273" s="196">
        <v>99.85</v>
      </c>
      <c r="M273" s="196">
        <v>99.94</v>
      </c>
      <c r="N273" s="196">
        <v>100.3</v>
      </c>
      <c r="O273" s="196">
        <v>100.2</v>
      </c>
      <c r="P273" s="196">
        <v>100.49</v>
      </c>
      <c r="Q273" s="196">
        <v>100.89</v>
      </c>
      <c r="R273" s="196">
        <v>100.42</v>
      </c>
      <c r="S273" s="196">
        <v>100.3</v>
      </c>
      <c r="T273" s="196">
        <v>100.35</v>
      </c>
      <c r="U273" s="196">
        <v>99.83</v>
      </c>
      <c r="V273" s="196">
        <v>100.17</v>
      </c>
      <c r="W273" s="196">
        <v>100.97</v>
      </c>
      <c r="X273" s="196">
        <v>100.1</v>
      </c>
      <c r="Y273" s="196">
        <v>99.99</v>
      </c>
      <c r="Z273" s="196">
        <v>100.77</v>
      </c>
      <c r="AA273" s="196">
        <v>99.78</v>
      </c>
      <c r="AB273" s="196">
        <v>100.05</v>
      </c>
      <c r="AC273" s="196">
        <v>100.11</v>
      </c>
      <c r="AD273" s="196">
        <v>99.88</v>
      </c>
      <c r="AE273" s="196">
        <v>99.01</v>
      </c>
      <c r="AF273" s="196">
        <v>100.11</v>
      </c>
      <c r="AG273" s="196">
        <v>98.89</v>
      </c>
      <c r="AH273" s="196">
        <v>100.13</v>
      </c>
      <c r="AI273" s="196">
        <v>100.28</v>
      </c>
      <c r="AJ273" s="196">
        <v>99.75</v>
      </c>
      <c r="AK273" s="196">
        <v>99.55</v>
      </c>
      <c r="AL273" s="196">
        <v>100.21</v>
      </c>
      <c r="AM273" s="196">
        <v>99.24</v>
      </c>
      <c r="AN273" s="196">
        <v>99.88</v>
      </c>
      <c r="AO273" s="196">
        <v>100.41</v>
      </c>
      <c r="AP273" s="196">
        <v>100.27</v>
      </c>
      <c r="AQ273" s="196">
        <v>100.04</v>
      </c>
    </row>
    <row r="274" spans="1:43" x14ac:dyDescent="0.45">
      <c r="A274" s="195" t="s">
        <v>163</v>
      </c>
      <c r="B274" s="195" t="s">
        <v>1175</v>
      </c>
      <c r="C274" s="196">
        <v>100.26</v>
      </c>
      <c r="D274" s="196">
        <v>100.22</v>
      </c>
      <c r="E274" s="196">
        <v>99.89</v>
      </c>
      <c r="F274" s="196">
        <v>100.39</v>
      </c>
      <c r="G274" s="196">
        <v>99.99</v>
      </c>
      <c r="H274" s="196">
        <v>100.16</v>
      </c>
      <c r="I274" s="196">
        <v>100.24</v>
      </c>
      <c r="J274" s="196">
        <v>100.63</v>
      </c>
      <c r="K274" s="196">
        <v>101.2</v>
      </c>
      <c r="L274" s="196">
        <v>100.64</v>
      </c>
      <c r="M274" s="196">
        <v>100.75</v>
      </c>
      <c r="N274" s="196">
        <v>100.13</v>
      </c>
      <c r="O274" s="196">
        <v>100.42</v>
      </c>
      <c r="P274" s="196">
        <v>100.72</v>
      </c>
      <c r="Q274" s="196">
        <v>100.39</v>
      </c>
      <c r="R274" s="196">
        <v>101.07</v>
      </c>
      <c r="S274" s="196">
        <v>100.24</v>
      </c>
      <c r="T274" s="196">
        <v>99.78</v>
      </c>
      <c r="U274" s="196">
        <v>100.23</v>
      </c>
      <c r="V274" s="196">
        <v>100.38</v>
      </c>
      <c r="W274" s="196">
        <v>100.31</v>
      </c>
      <c r="X274" s="196">
        <v>100.28</v>
      </c>
      <c r="Y274" s="196">
        <v>100.17</v>
      </c>
      <c r="Z274" s="196">
        <v>100.27</v>
      </c>
      <c r="AA274" s="196">
        <v>100.57</v>
      </c>
      <c r="AB274" s="196">
        <v>100.63</v>
      </c>
      <c r="AC274" s="196">
        <v>100.65</v>
      </c>
      <c r="AD274" s="196">
        <v>100.39</v>
      </c>
      <c r="AE274" s="196">
        <v>100.04</v>
      </c>
      <c r="AF274" s="196">
        <v>100.1</v>
      </c>
      <c r="AG274" s="196">
        <v>100.21</v>
      </c>
      <c r="AH274" s="196">
        <v>100.08</v>
      </c>
      <c r="AI274" s="196">
        <v>99.98</v>
      </c>
      <c r="AJ274" s="196">
        <v>100.31</v>
      </c>
      <c r="AK274" s="196">
        <v>100.42</v>
      </c>
      <c r="AL274" s="196">
        <v>100.39</v>
      </c>
      <c r="AM274" s="196">
        <v>100.45</v>
      </c>
      <c r="AN274" s="196">
        <v>99.85</v>
      </c>
      <c r="AO274" s="196">
        <v>100.39</v>
      </c>
      <c r="AP274" s="196">
        <v>100.31</v>
      </c>
      <c r="AQ274" s="196">
        <v>100.22</v>
      </c>
    </row>
    <row r="275" spans="1:43" x14ac:dyDescent="0.45">
      <c r="A275" s="195" t="s">
        <v>165</v>
      </c>
      <c r="B275" s="195" t="s">
        <v>1176</v>
      </c>
      <c r="C275" s="196">
        <v>100.81</v>
      </c>
      <c r="D275" s="196">
        <v>100.19</v>
      </c>
      <c r="E275" s="196">
        <v>99.86</v>
      </c>
      <c r="F275" s="196">
        <v>100.04</v>
      </c>
      <c r="G275" s="196">
        <v>99.63</v>
      </c>
      <c r="H275" s="196">
        <v>100.11</v>
      </c>
      <c r="I275" s="196">
        <v>100.86</v>
      </c>
      <c r="J275" s="196">
        <v>100.79</v>
      </c>
      <c r="K275" s="196">
        <v>100.95</v>
      </c>
      <c r="L275" s="196">
        <v>100.45</v>
      </c>
      <c r="M275" s="196">
        <v>100.65</v>
      </c>
      <c r="N275" s="196">
        <v>100.57</v>
      </c>
      <c r="O275" s="196">
        <v>100.75</v>
      </c>
      <c r="P275" s="196">
        <v>100.54</v>
      </c>
      <c r="Q275" s="196">
        <v>100.67</v>
      </c>
      <c r="R275" s="196">
        <v>100.66</v>
      </c>
      <c r="S275" s="196">
        <v>100.47</v>
      </c>
      <c r="T275" s="196">
        <v>100.2</v>
      </c>
      <c r="U275" s="196">
        <v>100.45</v>
      </c>
      <c r="V275" s="196">
        <v>100.95</v>
      </c>
      <c r="W275" s="196">
        <v>100.4</v>
      </c>
      <c r="X275" s="196">
        <v>100.65</v>
      </c>
      <c r="Y275" s="196">
        <v>100.23</v>
      </c>
      <c r="Z275" s="196">
        <v>100.49</v>
      </c>
      <c r="AA275" s="196">
        <v>100.1</v>
      </c>
      <c r="AB275" s="196">
        <v>100.35</v>
      </c>
      <c r="AC275" s="196">
        <v>100.26</v>
      </c>
      <c r="AD275" s="196">
        <v>99.96</v>
      </c>
      <c r="AE275" s="196">
        <v>99.53</v>
      </c>
      <c r="AF275" s="196">
        <v>100.09</v>
      </c>
      <c r="AG275" s="196">
        <v>100.23</v>
      </c>
      <c r="AH275" s="196">
        <v>100.81</v>
      </c>
      <c r="AI275" s="196">
        <v>100.38</v>
      </c>
      <c r="AJ275" s="196">
        <v>99.81</v>
      </c>
      <c r="AK275" s="196">
        <v>100.45</v>
      </c>
      <c r="AL275" s="196">
        <v>100.22</v>
      </c>
      <c r="AM275" s="196">
        <v>100.26</v>
      </c>
      <c r="AN275" s="196">
        <v>99.58</v>
      </c>
      <c r="AO275" s="196">
        <v>100.19</v>
      </c>
      <c r="AP275" s="196">
        <v>100.79</v>
      </c>
      <c r="AQ275" s="196">
        <v>100.61</v>
      </c>
    </row>
    <row r="276" spans="1:43" ht="27.75" x14ac:dyDescent="0.45">
      <c r="A276" s="195" t="s">
        <v>162</v>
      </c>
      <c r="B276" s="195" t="s">
        <v>1177</v>
      </c>
      <c r="C276" s="196">
        <v>100.19</v>
      </c>
      <c r="D276" s="196">
        <v>100.47</v>
      </c>
      <c r="E276" s="196">
        <v>100.49</v>
      </c>
      <c r="F276" s="196">
        <v>100.35</v>
      </c>
      <c r="G276" s="196">
        <v>100.27</v>
      </c>
      <c r="H276" s="196">
        <v>100.19</v>
      </c>
      <c r="I276" s="196">
        <v>100.68</v>
      </c>
      <c r="J276" s="196">
        <v>100.6</v>
      </c>
      <c r="K276" s="196">
        <v>100.79</v>
      </c>
      <c r="L276" s="196">
        <v>100.73</v>
      </c>
      <c r="M276" s="196">
        <v>100.74</v>
      </c>
      <c r="N276" s="196">
        <v>100.81</v>
      </c>
      <c r="O276" s="196">
        <v>100.48</v>
      </c>
      <c r="P276" s="196">
        <v>100.25</v>
      </c>
      <c r="Q276" s="196">
        <v>100.57</v>
      </c>
      <c r="R276" s="196">
        <v>100.86</v>
      </c>
      <c r="S276" s="196">
        <v>100.55</v>
      </c>
      <c r="T276" s="196">
        <v>100.28</v>
      </c>
      <c r="U276" s="196">
        <v>100.16</v>
      </c>
      <c r="V276" s="196">
        <v>100.42</v>
      </c>
      <c r="W276" s="196">
        <v>100.73</v>
      </c>
      <c r="X276" s="196">
        <v>100.45</v>
      </c>
      <c r="Y276" s="196">
        <v>100.41</v>
      </c>
      <c r="Z276" s="196">
        <v>100.5</v>
      </c>
      <c r="AA276" s="196">
        <v>100.37</v>
      </c>
      <c r="AB276" s="196">
        <v>100.27</v>
      </c>
      <c r="AC276" s="196">
        <v>100.32</v>
      </c>
      <c r="AD276" s="196">
        <v>100.13</v>
      </c>
      <c r="AE276" s="196">
        <v>100.1</v>
      </c>
      <c r="AF276" s="196">
        <v>100.18</v>
      </c>
      <c r="AG276" s="196">
        <v>100.04</v>
      </c>
      <c r="AH276" s="196">
        <v>100.09</v>
      </c>
      <c r="AI276" s="196">
        <v>99.76</v>
      </c>
      <c r="AJ276" s="196">
        <v>99.99</v>
      </c>
      <c r="AK276" s="196">
        <v>100.11</v>
      </c>
      <c r="AL276" s="196">
        <v>100.47</v>
      </c>
      <c r="AM276" s="196">
        <v>100.48</v>
      </c>
      <c r="AN276" s="196">
        <v>99.92</v>
      </c>
      <c r="AO276" s="196">
        <v>100.5</v>
      </c>
      <c r="AP276" s="196">
        <v>100.38</v>
      </c>
      <c r="AQ276" s="196">
        <v>100.63</v>
      </c>
    </row>
    <row r="277" spans="1:43" x14ac:dyDescent="0.45">
      <c r="A277" s="195" t="s">
        <v>161</v>
      </c>
      <c r="B277" s="195" t="s">
        <v>1178</v>
      </c>
      <c r="C277" s="196">
        <v>99.87</v>
      </c>
      <c r="D277" s="196">
        <v>99.61</v>
      </c>
      <c r="E277" s="196">
        <v>99.93</v>
      </c>
      <c r="F277" s="196">
        <v>100.17</v>
      </c>
      <c r="G277" s="196">
        <v>100.02</v>
      </c>
      <c r="H277" s="196">
        <v>99.89</v>
      </c>
      <c r="I277" s="196">
        <v>100.35</v>
      </c>
      <c r="J277" s="196">
        <v>100.94</v>
      </c>
      <c r="K277" s="196">
        <v>100.84</v>
      </c>
      <c r="L277" s="196">
        <v>100.45</v>
      </c>
      <c r="M277" s="196">
        <v>100.85</v>
      </c>
      <c r="N277" s="196">
        <v>100.19</v>
      </c>
      <c r="O277" s="196">
        <v>100.25</v>
      </c>
      <c r="P277" s="196">
        <v>100.35</v>
      </c>
      <c r="Q277" s="196">
        <v>100.64</v>
      </c>
      <c r="R277" s="196">
        <v>100.66</v>
      </c>
      <c r="S277" s="196">
        <v>100.22</v>
      </c>
      <c r="T277" s="196">
        <v>100.39</v>
      </c>
      <c r="U277" s="196">
        <v>100.21</v>
      </c>
      <c r="V277" s="196">
        <v>99.91</v>
      </c>
      <c r="W277" s="196">
        <v>100.2</v>
      </c>
      <c r="X277" s="196">
        <v>100.37</v>
      </c>
      <c r="Y277" s="196">
        <v>100.2</v>
      </c>
      <c r="Z277" s="196">
        <v>100.64</v>
      </c>
      <c r="AA277" s="196">
        <v>100.24</v>
      </c>
      <c r="AB277" s="196">
        <v>100.26</v>
      </c>
      <c r="AC277" s="196">
        <v>100.48</v>
      </c>
      <c r="AD277" s="196">
        <v>99.96</v>
      </c>
      <c r="AE277" s="196">
        <v>99.59</v>
      </c>
      <c r="AF277" s="196">
        <v>99.51</v>
      </c>
      <c r="AG277" s="196">
        <v>99.66</v>
      </c>
      <c r="AH277" s="196">
        <v>100.24</v>
      </c>
      <c r="AI277" s="196">
        <v>100.1</v>
      </c>
      <c r="AJ277" s="196">
        <v>99.94</v>
      </c>
      <c r="AK277" s="196">
        <v>100.42</v>
      </c>
      <c r="AL277" s="196">
        <v>100.27</v>
      </c>
      <c r="AM277" s="196">
        <v>100.12</v>
      </c>
      <c r="AN277" s="196">
        <v>99.45</v>
      </c>
      <c r="AO277" s="196">
        <v>100.19</v>
      </c>
      <c r="AP277" s="196">
        <v>100.24</v>
      </c>
      <c r="AQ277" s="196">
        <v>100.01</v>
      </c>
    </row>
    <row r="278" spans="1:43" x14ac:dyDescent="0.45">
      <c r="A278" s="195" t="s">
        <v>618</v>
      </c>
      <c r="B278" s="195" t="s">
        <v>1179</v>
      </c>
      <c r="C278" s="196">
        <v>100.24</v>
      </c>
      <c r="D278" s="196">
        <v>100.16</v>
      </c>
      <c r="E278" s="196">
        <v>99.83</v>
      </c>
      <c r="F278" s="196">
        <v>100.01</v>
      </c>
      <c r="G278" s="196">
        <v>100.36</v>
      </c>
      <c r="H278" s="196">
        <v>99.93</v>
      </c>
      <c r="I278" s="196">
        <v>100.49</v>
      </c>
      <c r="J278" s="196">
        <v>100.36</v>
      </c>
      <c r="K278" s="196">
        <v>101.4</v>
      </c>
      <c r="L278" s="196">
        <v>101.02</v>
      </c>
      <c r="M278" s="196">
        <v>100.49</v>
      </c>
      <c r="N278" s="196">
        <v>100.1</v>
      </c>
      <c r="O278" s="196">
        <v>100.78</v>
      </c>
      <c r="P278" s="196">
        <v>100.28</v>
      </c>
      <c r="Q278" s="196">
        <v>100.31</v>
      </c>
      <c r="R278" s="196">
        <v>100.29</v>
      </c>
      <c r="S278" s="196">
        <v>100.27</v>
      </c>
      <c r="T278" s="196">
        <v>100.11</v>
      </c>
      <c r="U278" s="196">
        <v>100.35</v>
      </c>
      <c r="V278" s="196">
        <v>100.2</v>
      </c>
      <c r="W278" s="196">
        <v>100.68</v>
      </c>
      <c r="X278" s="196">
        <v>100.48</v>
      </c>
      <c r="Y278" s="196">
        <v>100.78</v>
      </c>
      <c r="Z278" s="196">
        <v>100.46</v>
      </c>
      <c r="AA278" s="196">
        <v>100.46</v>
      </c>
      <c r="AB278" s="196">
        <v>100.19</v>
      </c>
      <c r="AC278" s="196">
        <v>99.9</v>
      </c>
      <c r="AD278" s="196">
        <v>100.57</v>
      </c>
      <c r="AE278" s="196">
        <v>100.18</v>
      </c>
      <c r="AF278" s="196">
        <v>99.8</v>
      </c>
      <c r="AG278" s="196">
        <v>100.24</v>
      </c>
      <c r="AH278" s="196">
        <v>100.24</v>
      </c>
      <c r="AI278" s="196">
        <v>100.42</v>
      </c>
      <c r="AJ278" s="196">
        <v>100.17</v>
      </c>
      <c r="AK278" s="196">
        <v>100.49</v>
      </c>
      <c r="AL278" s="196">
        <v>100.02</v>
      </c>
      <c r="AM278" s="196">
        <v>100.43</v>
      </c>
      <c r="AN278" s="196">
        <v>99.58</v>
      </c>
      <c r="AO278" s="196">
        <v>100.29</v>
      </c>
      <c r="AP278" s="196">
        <v>100.17</v>
      </c>
      <c r="AQ278" s="196">
        <v>100.36</v>
      </c>
    </row>
    <row r="279" spans="1:43" ht="27.75" x14ac:dyDescent="0.45">
      <c r="A279" s="195" t="s">
        <v>168</v>
      </c>
      <c r="B279" s="195" t="s">
        <v>1180</v>
      </c>
      <c r="C279" s="196">
        <v>100.54</v>
      </c>
      <c r="D279" s="196">
        <v>100.12</v>
      </c>
      <c r="E279" s="196">
        <v>99.43</v>
      </c>
      <c r="F279" s="196">
        <v>99.89</v>
      </c>
      <c r="G279" s="196">
        <v>100.83</v>
      </c>
      <c r="H279" s="196">
        <v>99.7</v>
      </c>
      <c r="I279" s="196">
        <v>100.46</v>
      </c>
      <c r="J279" s="196">
        <v>99.83</v>
      </c>
      <c r="K279" s="196">
        <v>102.39</v>
      </c>
      <c r="L279" s="196">
        <v>101.79</v>
      </c>
      <c r="M279" s="196">
        <v>100.88</v>
      </c>
      <c r="N279" s="196">
        <v>99.89</v>
      </c>
      <c r="O279" s="196">
        <v>100.96</v>
      </c>
      <c r="P279" s="196">
        <v>100.28</v>
      </c>
      <c r="Q279" s="196">
        <v>99.87</v>
      </c>
      <c r="R279" s="196">
        <v>100.5</v>
      </c>
      <c r="S279" s="196">
        <v>100.19</v>
      </c>
      <c r="T279" s="196">
        <v>100.05</v>
      </c>
      <c r="U279" s="196">
        <v>100.59</v>
      </c>
      <c r="V279" s="196">
        <v>100.56</v>
      </c>
      <c r="W279" s="196">
        <v>101.2</v>
      </c>
      <c r="X279" s="196">
        <v>100.23</v>
      </c>
      <c r="Y279" s="196">
        <v>101.21</v>
      </c>
      <c r="Z279" s="196">
        <v>100.41</v>
      </c>
      <c r="AA279" s="196">
        <v>100.44</v>
      </c>
      <c r="AB279" s="196">
        <v>100.23</v>
      </c>
      <c r="AC279" s="196">
        <v>99.28</v>
      </c>
      <c r="AD279" s="196">
        <v>101.12</v>
      </c>
      <c r="AE279" s="196">
        <v>100.89</v>
      </c>
      <c r="AF279" s="196">
        <v>99.95</v>
      </c>
      <c r="AG279" s="196">
        <v>100.47</v>
      </c>
      <c r="AH279" s="196">
        <v>100.08</v>
      </c>
      <c r="AI279" s="196">
        <v>100.44</v>
      </c>
      <c r="AJ279" s="196">
        <v>100.68</v>
      </c>
      <c r="AK279" s="196">
        <v>100.45</v>
      </c>
      <c r="AL279" s="196">
        <v>99.41</v>
      </c>
      <c r="AM279" s="196">
        <v>100.69</v>
      </c>
      <c r="AN279" s="196">
        <v>99.61</v>
      </c>
      <c r="AO279" s="196">
        <v>100.41</v>
      </c>
      <c r="AP279" s="196">
        <v>100.11</v>
      </c>
      <c r="AQ279" s="196">
        <v>100.47</v>
      </c>
    </row>
    <row r="280" spans="1:43" x14ac:dyDescent="0.45">
      <c r="A280" s="195" t="s">
        <v>166</v>
      </c>
      <c r="B280" s="195" t="s">
        <v>1181</v>
      </c>
      <c r="C280" s="196">
        <v>100.02</v>
      </c>
      <c r="D280" s="196">
        <v>100.15</v>
      </c>
      <c r="E280" s="196">
        <v>100.03</v>
      </c>
      <c r="F280" s="196">
        <v>99.83</v>
      </c>
      <c r="G280" s="196">
        <v>100.01</v>
      </c>
      <c r="H280" s="196">
        <v>100.15</v>
      </c>
      <c r="I280" s="196">
        <v>100.6</v>
      </c>
      <c r="J280" s="196">
        <v>100.83</v>
      </c>
      <c r="K280" s="196">
        <v>101.29</v>
      </c>
      <c r="L280" s="196">
        <v>100.61</v>
      </c>
      <c r="M280" s="196">
        <v>99.96</v>
      </c>
      <c r="N280" s="196">
        <v>100.54</v>
      </c>
      <c r="O280" s="196">
        <v>100.91</v>
      </c>
      <c r="P280" s="196">
        <v>100.31</v>
      </c>
      <c r="Q280" s="196">
        <v>100.56</v>
      </c>
      <c r="R280" s="196">
        <v>100.22</v>
      </c>
      <c r="S280" s="196">
        <v>100.31</v>
      </c>
      <c r="T280" s="196">
        <v>100.1</v>
      </c>
      <c r="U280" s="196">
        <v>100.19</v>
      </c>
      <c r="V280" s="196">
        <v>99.62</v>
      </c>
      <c r="W280" s="196">
        <v>100.26</v>
      </c>
      <c r="X280" s="196">
        <v>100.58</v>
      </c>
      <c r="Y280" s="196">
        <v>100.78</v>
      </c>
      <c r="Z280" s="196">
        <v>100.5</v>
      </c>
      <c r="AA280" s="196">
        <v>100.48</v>
      </c>
      <c r="AB280" s="196">
        <v>99.89</v>
      </c>
      <c r="AC280" s="196">
        <v>100.18</v>
      </c>
      <c r="AD280" s="196">
        <v>100.33</v>
      </c>
      <c r="AE280" s="196">
        <v>99.66</v>
      </c>
      <c r="AF280" s="196">
        <v>99.37</v>
      </c>
      <c r="AG280" s="196">
        <v>99.95</v>
      </c>
      <c r="AH280" s="196">
        <v>99.96</v>
      </c>
      <c r="AI280" s="196">
        <v>100.55</v>
      </c>
      <c r="AJ280" s="196">
        <v>99.7</v>
      </c>
      <c r="AK280" s="196">
        <v>100.88</v>
      </c>
      <c r="AL280" s="196">
        <v>100.55</v>
      </c>
      <c r="AM280" s="196">
        <v>100.6</v>
      </c>
      <c r="AN280" s="196">
        <v>99.14</v>
      </c>
      <c r="AO280" s="196">
        <v>100.36</v>
      </c>
      <c r="AP280" s="196">
        <v>100.29</v>
      </c>
      <c r="AQ280" s="196">
        <v>100.42</v>
      </c>
    </row>
    <row r="281" spans="1:43" x14ac:dyDescent="0.45">
      <c r="A281" s="195" t="s">
        <v>170</v>
      </c>
      <c r="B281" s="195" t="s">
        <v>1182</v>
      </c>
      <c r="C281" s="196">
        <v>100.54</v>
      </c>
      <c r="D281" s="196">
        <v>100.14</v>
      </c>
      <c r="E281" s="196">
        <v>100.32</v>
      </c>
      <c r="F281" s="196">
        <v>99.98</v>
      </c>
      <c r="G281" s="196">
        <v>100.32</v>
      </c>
      <c r="H281" s="196">
        <v>100.2</v>
      </c>
      <c r="I281" s="196">
        <v>100.05</v>
      </c>
      <c r="J281" s="196">
        <v>100.88</v>
      </c>
      <c r="K281" s="196">
        <v>100.87</v>
      </c>
      <c r="L281" s="196">
        <v>100.43</v>
      </c>
      <c r="M281" s="196">
        <v>100.29</v>
      </c>
      <c r="N281" s="196">
        <v>100.21</v>
      </c>
      <c r="O281" s="196">
        <v>100.01</v>
      </c>
      <c r="P281" s="196">
        <v>99.98</v>
      </c>
      <c r="Q281" s="196">
        <v>100.42</v>
      </c>
      <c r="R281" s="196">
        <v>100.14</v>
      </c>
      <c r="S281" s="196">
        <v>100.03</v>
      </c>
      <c r="T281" s="196">
        <v>100.44</v>
      </c>
      <c r="U281" s="196">
        <v>100.38</v>
      </c>
      <c r="V281" s="196">
        <v>100.45</v>
      </c>
      <c r="W281" s="196">
        <v>100.65</v>
      </c>
      <c r="X281" s="196">
        <v>100.54</v>
      </c>
      <c r="Y281" s="196">
        <v>100.28</v>
      </c>
      <c r="Z281" s="196">
        <v>100.43</v>
      </c>
      <c r="AA281" s="196">
        <v>100.19</v>
      </c>
      <c r="AB281" s="196">
        <v>100.42</v>
      </c>
      <c r="AC281" s="196">
        <v>100.47</v>
      </c>
      <c r="AD281" s="196">
        <v>100.18</v>
      </c>
      <c r="AE281" s="196">
        <v>99.92</v>
      </c>
      <c r="AF281" s="196">
        <v>100.13</v>
      </c>
      <c r="AG281" s="196">
        <v>100.07</v>
      </c>
      <c r="AH281" s="196">
        <v>100.43</v>
      </c>
      <c r="AI281" s="196">
        <v>100.21</v>
      </c>
      <c r="AJ281" s="196">
        <v>99.91</v>
      </c>
      <c r="AK281" s="196">
        <v>100.16</v>
      </c>
      <c r="AL281" s="196">
        <v>100.02</v>
      </c>
      <c r="AM281" s="196">
        <v>99.8</v>
      </c>
      <c r="AN281" s="196">
        <v>99.98</v>
      </c>
      <c r="AO281" s="196">
        <v>100.34</v>
      </c>
      <c r="AP281" s="196">
        <v>100.49</v>
      </c>
      <c r="AQ281" s="196">
        <v>100.25</v>
      </c>
    </row>
    <row r="282" spans="1:43" x14ac:dyDescent="0.45">
      <c r="A282" s="195" t="s">
        <v>169</v>
      </c>
      <c r="B282" s="195" t="s">
        <v>1183</v>
      </c>
      <c r="C282" s="196">
        <v>100.06</v>
      </c>
      <c r="D282" s="196">
        <v>99.89</v>
      </c>
      <c r="E282" s="196">
        <v>100.4</v>
      </c>
      <c r="F282" s="196">
        <v>99.88</v>
      </c>
      <c r="G282" s="196">
        <v>100.69</v>
      </c>
      <c r="H282" s="196">
        <v>100.38</v>
      </c>
      <c r="I282" s="196">
        <v>100.33</v>
      </c>
      <c r="J282" s="196">
        <v>100.3</v>
      </c>
      <c r="K282" s="196">
        <v>100.59</v>
      </c>
      <c r="L282" s="196">
        <v>100.47</v>
      </c>
      <c r="M282" s="196">
        <v>100.76</v>
      </c>
      <c r="N282" s="196">
        <v>100.17</v>
      </c>
      <c r="O282" s="196">
        <v>100.1</v>
      </c>
      <c r="P282" s="196">
        <v>100.18</v>
      </c>
      <c r="Q282" s="196">
        <v>100.23</v>
      </c>
      <c r="R282" s="196">
        <v>100.01</v>
      </c>
      <c r="S282" s="196">
        <v>100.34</v>
      </c>
      <c r="T282" s="196">
        <v>100.03</v>
      </c>
      <c r="U282" s="196">
        <v>100.67</v>
      </c>
      <c r="V282" s="196">
        <v>100.68</v>
      </c>
      <c r="W282" s="196">
        <v>100.66</v>
      </c>
      <c r="X282" s="196">
        <v>100.7</v>
      </c>
      <c r="Y282" s="196">
        <v>100.39</v>
      </c>
      <c r="Z282" s="196">
        <v>100.53</v>
      </c>
      <c r="AA282" s="196">
        <v>100.08</v>
      </c>
      <c r="AB282" s="196">
        <v>99.86</v>
      </c>
      <c r="AC282" s="196">
        <v>100.3</v>
      </c>
      <c r="AD282" s="196">
        <v>100.3</v>
      </c>
      <c r="AE282" s="196">
        <v>99.6</v>
      </c>
      <c r="AF282" s="196">
        <v>100.07</v>
      </c>
      <c r="AG282" s="196">
        <v>100.3</v>
      </c>
      <c r="AH282" s="196">
        <v>100.78</v>
      </c>
      <c r="AI282" s="196">
        <v>100.88</v>
      </c>
      <c r="AJ282" s="196">
        <v>100.38</v>
      </c>
      <c r="AK282" s="196">
        <v>100.15</v>
      </c>
      <c r="AL282" s="196">
        <v>100.1</v>
      </c>
      <c r="AM282" s="196">
        <v>99.95</v>
      </c>
      <c r="AN282" s="196">
        <v>99.83</v>
      </c>
      <c r="AO282" s="196">
        <v>99.81</v>
      </c>
      <c r="AP282" s="196">
        <v>100.32</v>
      </c>
      <c r="AQ282" s="196">
        <v>100.33</v>
      </c>
    </row>
    <row r="283" spans="1:43" x14ac:dyDescent="0.45">
      <c r="A283" s="195" t="s">
        <v>167</v>
      </c>
      <c r="B283" s="195" t="s">
        <v>1184</v>
      </c>
      <c r="C283" s="196">
        <v>100.03</v>
      </c>
      <c r="D283" s="196">
        <v>100.42</v>
      </c>
      <c r="E283" s="196">
        <v>99.66</v>
      </c>
      <c r="F283" s="196">
        <v>100.64</v>
      </c>
      <c r="G283" s="196">
        <v>99.83</v>
      </c>
      <c r="H283" s="196">
        <v>99.57</v>
      </c>
      <c r="I283" s="196">
        <v>100.69</v>
      </c>
      <c r="J283" s="196">
        <v>100.41</v>
      </c>
      <c r="K283" s="196">
        <v>100.42</v>
      </c>
      <c r="L283" s="196">
        <v>100.84</v>
      </c>
      <c r="M283" s="196">
        <v>100.55</v>
      </c>
      <c r="N283" s="196">
        <v>99.69</v>
      </c>
      <c r="O283" s="196">
        <v>100.99</v>
      </c>
      <c r="P283" s="196">
        <v>100.43</v>
      </c>
      <c r="Q283" s="196">
        <v>100.78</v>
      </c>
      <c r="R283" s="196">
        <v>100.25</v>
      </c>
      <c r="S283" s="196">
        <v>100.41</v>
      </c>
      <c r="T283" s="196">
        <v>100.19</v>
      </c>
      <c r="U283" s="196">
        <v>99.93</v>
      </c>
      <c r="V283" s="196">
        <v>100.08</v>
      </c>
      <c r="W283" s="196">
        <v>100.42</v>
      </c>
      <c r="X283" s="196">
        <v>100.66</v>
      </c>
      <c r="Y283" s="196">
        <v>100.37</v>
      </c>
      <c r="Z283" s="196">
        <v>100.48</v>
      </c>
      <c r="AA283" s="196">
        <v>100.84</v>
      </c>
      <c r="AB283" s="196">
        <v>100.76</v>
      </c>
      <c r="AC283" s="196">
        <v>100.16</v>
      </c>
      <c r="AD283" s="196">
        <v>100.27</v>
      </c>
      <c r="AE283" s="196">
        <v>100.17</v>
      </c>
      <c r="AF283" s="196">
        <v>99.93</v>
      </c>
      <c r="AG283" s="196">
        <v>100.31</v>
      </c>
      <c r="AH283" s="196">
        <v>100.6</v>
      </c>
      <c r="AI283" s="196">
        <v>99.94</v>
      </c>
      <c r="AJ283" s="196">
        <v>99.94</v>
      </c>
      <c r="AK283" s="196">
        <v>100.26</v>
      </c>
      <c r="AL283" s="196">
        <v>100.29</v>
      </c>
      <c r="AM283" s="196">
        <v>100.18</v>
      </c>
      <c r="AN283" s="196">
        <v>99.97</v>
      </c>
      <c r="AO283" s="196">
        <v>100.24</v>
      </c>
      <c r="AP283" s="196">
        <v>99.86</v>
      </c>
      <c r="AQ283" s="196">
        <v>100.12</v>
      </c>
    </row>
    <row r="284" spans="1:43" ht="27.75" x14ac:dyDescent="0.45">
      <c r="A284" s="195" t="s">
        <v>510</v>
      </c>
      <c r="B284" s="195" t="s">
        <v>1185</v>
      </c>
      <c r="C284" s="196">
        <v>99.89</v>
      </c>
      <c r="D284" s="196">
        <v>99.91</v>
      </c>
      <c r="E284" s="196">
        <v>100.06</v>
      </c>
      <c r="F284" s="196">
        <v>99.98</v>
      </c>
      <c r="G284" s="196">
        <v>100.06</v>
      </c>
      <c r="H284" s="196">
        <v>100.22</v>
      </c>
      <c r="I284" s="196">
        <v>100.59</v>
      </c>
      <c r="J284" s="196">
        <v>100.98</v>
      </c>
      <c r="K284" s="196">
        <v>100.3</v>
      </c>
      <c r="L284" s="196">
        <v>100.43</v>
      </c>
      <c r="M284" s="196">
        <v>100.19</v>
      </c>
      <c r="N284" s="196">
        <v>100.12</v>
      </c>
      <c r="O284" s="196">
        <v>99.95</v>
      </c>
      <c r="P284" s="196">
        <v>99.97</v>
      </c>
      <c r="Q284" s="196">
        <v>100.16</v>
      </c>
      <c r="R284" s="196">
        <v>100.28</v>
      </c>
      <c r="S284" s="196">
        <v>100.19</v>
      </c>
      <c r="T284" s="196">
        <v>100.31</v>
      </c>
      <c r="U284" s="196">
        <v>100.99</v>
      </c>
      <c r="V284" s="196">
        <v>101.13</v>
      </c>
      <c r="W284" s="196">
        <v>100.32</v>
      </c>
      <c r="X284" s="196">
        <v>100.31</v>
      </c>
      <c r="Y284" s="196">
        <v>100.2</v>
      </c>
      <c r="Z284" s="196">
        <v>100.26</v>
      </c>
      <c r="AA284" s="196">
        <v>99.94</v>
      </c>
      <c r="AB284" s="196">
        <v>99.66</v>
      </c>
      <c r="AC284" s="196">
        <v>100.13</v>
      </c>
      <c r="AD284" s="196">
        <v>99.92</v>
      </c>
      <c r="AE284" s="196">
        <v>99.8</v>
      </c>
      <c r="AF284" s="196">
        <v>100.19</v>
      </c>
      <c r="AG284" s="196">
        <v>100.66</v>
      </c>
      <c r="AH284" s="196">
        <v>100.92</v>
      </c>
      <c r="AI284" s="196">
        <v>99.79</v>
      </c>
      <c r="AJ284" s="195">
        <v>100</v>
      </c>
      <c r="AK284" s="196">
        <v>100.14</v>
      </c>
      <c r="AL284" s="196">
        <v>100.12</v>
      </c>
      <c r="AM284" s="196">
        <v>99.77</v>
      </c>
      <c r="AN284" s="196">
        <v>99.64</v>
      </c>
      <c r="AO284" s="196">
        <v>100.02</v>
      </c>
      <c r="AP284" s="196">
        <v>100.2</v>
      </c>
      <c r="AQ284" s="196">
        <v>100.16</v>
      </c>
    </row>
    <row r="285" spans="1:43" ht="27.75" x14ac:dyDescent="0.45">
      <c r="A285" s="195" t="s">
        <v>619</v>
      </c>
      <c r="B285" s="195" t="s">
        <v>1186</v>
      </c>
      <c r="C285" s="196">
        <v>99.55</v>
      </c>
      <c r="D285" s="196">
        <v>99.79</v>
      </c>
      <c r="E285" s="196">
        <v>100.18</v>
      </c>
      <c r="F285" s="196">
        <v>100.07</v>
      </c>
      <c r="G285" s="196">
        <v>99.52</v>
      </c>
      <c r="H285" s="196">
        <v>99.65</v>
      </c>
      <c r="I285" s="196">
        <v>99.84</v>
      </c>
      <c r="J285" s="196">
        <v>100.7</v>
      </c>
      <c r="K285" s="196">
        <v>100.73</v>
      </c>
      <c r="L285" s="196">
        <v>100.44</v>
      </c>
      <c r="M285" s="196">
        <v>100.17</v>
      </c>
      <c r="N285" s="196">
        <v>100.18</v>
      </c>
      <c r="O285" s="196">
        <v>99.97</v>
      </c>
      <c r="P285" s="196">
        <v>100.34</v>
      </c>
      <c r="Q285" s="196">
        <v>100.25</v>
      </c>
      <c r="R285" s="196">
        <v>100.19</v>
      </c>
      <c r="S285" s="196">
        <v>99.92</v>
      </c>
      <c r="T285" s="196">
        <v>99.88</v>
      </c>
      <c r="U285" s="196">
        <v>100.04</v>
      </c>
      <c r="V285" s="196">
        <v>100.77</v>
      </c>
      <c r="W285" s="196">
        <v>100.95</v>
      </c>
      <c r="X285" s="196">
        <v>100.88</v>
      </c>
      <c r="Y285" s="196">
        <v>100.43</v>
      </c>
      <c r="Z285" s="196">
        <v>100.71</v>
      </c>
      <c r="AA285" s="196">
        <v>99.55</v>
      </c>
      <c r="AB285" s="196">
        <v>99.94</v>
      </c>
      <c r="AC285" s="196">
        <v>100.22</v>
      </c>
      <c r="AD285" s="196">
        <v>99.57</v>
      </c>
      <c r="AE285" s="196">
        <v>99.48</v>
      </c>
      <c r="AF285" s="196">
        <v>99.71</v>
      </c>
      <c r="AG285" s="196">
        <v>99.68</v>
      </c>
      <c r="AH285" s="196">
        <v>100.15</v>
      </c>
      <c r="AI285" s="196">
        <v>99.96</v>
      </c>
      <c r="AJ285" s="196">
        <v>100.32</v>
      </c>
      <c r="AK285" s="196">
        <v>100.22</v>
      </c>
      <c r="AL285" s="196">
        <v>100.07</v>
      </c>
      <c r="AM285" s="196">
        <v>99.69</v>
      </c>
      <c r="AN285" s="196">
        <v>99.53</v>
      </c>
      <c r="AO285" s="196">
        <v>100.16</v>
      </c>
      <c r="AP285" s="196">
        <v>99.99</v>
      </c>
      <c r="AQ285" s="196">
        <v>99.82</v>
      </c>
    </row>
    <row r="286" spans="1:43" x14ac:dyDescent="0.45">
      <c r="A286" s="195" t="s">
        <v>620</v>
      </c>
      <c r="B286" s="195" t="s">
        <v>1187</v>
      </c>
      <c r="C286" s="196">
        <v>99.42</v>
      </c>
      <c r="D286" s="196">
        <v>99.69</v>
      </c>
      <c r="E286" s="196">
        <v>99.91</v>
      </c>
      <c r="F286" s="196">
        <v>100.1</v>
      </c>
      <c r="G286" s="196">
        <v>99.8</v>
      </c>
      <c r="H286" s="196">
        <v>99.92</v>
      </c>
      <c r="I286" s="196">
        <v>99.88</v>
      </c>
      <c r="J286" s="196">
        <v>100.41</v>
      </c>
      <c r="K286" s="196">
        <v>100.62</v>
      </c>
      <c r="L286" s="196">
        <v>100.83</v>
      </c>
      <c r="M286" s="196">
        <v>100.09</v>
      </c>
      <c r="N286" s="196">
        <v>99.94</v>
      </c>
      <c r="O286" s="196">
        <v>99.76</v>
      </c>
      <c r="P286" s="196">
        <v>100.15</v>
      </c>
      <c r="Q286" s="196">
        <v>100.14</v>
      </c>
      <c r="R286" s="196">
        <v>100.36</v>
      </c>
      <c r="S286" s="196">
        <v>100.33</v>
      </c>
      <c r="T286" s="196">
        <v>100.17</v>
      </c>
      <c r="U286" s="196">
        <v>100.19</v>
      </c>
      <c r="V286" s="196">
        <v>100.73</v>
      </c>
      <c r="W286" s="196">
        <v>101.14</v>
      </c>
      <c r="X286" s="196">
        <v>100.99</v>
      </c>
      <c r="Y286" s="196">
        <v>100.36</v>
      </c>
      <c r="Z286" s="196">
        <v>100.58</v>
      </c>
      <c r="AA286" s="196">
        <v>99.69</v>
      </c>
      <c r="AB286" s="195">
        <v>100</v>
      </c>
      <c r="AC286" s="196">
        <v>99.89</v>
      </c>
      <c r="AD286" s="196">
        <v>99.75</v>
      </c>
      <c r="AE286" s="196">
        <v>99.87</v>
      </c>
      <c r="AF286" s="196">
        <v>99.92</v>
      </c>
      <c r="AG286" s="196">
        <v>99.78</v>
      </c>
      <c r="AH286" s="196">
        <v>100.23</v>
      </c>
      <c r="AI286" s="196">
        <v>100.12</v>
      </c>
      <c r="AJ286" s="196">
        <v>100.26</v>
      </c>
      <c r="AK286" s="196">
        <v>100.12</v>
      </c>
      <c r="AL286" s="196">
        <v>99.87</v>
      </c>
      <c r="AM286" s="196">
        <v>99.28</v>
      </c>
      <c r="AN286" s="196">
        <v>99.27</v>
      </c>
      <c r="AO286" s="196">
        <v>99.88</v>
      </c>
      <c r="AP286" s="196">
        <v>100.11</v>
      </c>
      <c r="AQ286" s="196">
        <v>100.26</v>
      </c>
    </row>
    <row r="287" spans="1:43" ht="41.65" x14ac:dyDescent="0.45">
      <c r="A287" s="195" t="s">
        <v>621</v>
      </c>
      <c r="B287" s="195" t="s">
        <v>1188</v>
      </c>
      <c r="C287" s="196">
        <v>98.23</v>
      </c>
      <c r="D287" s="196">
        <v>98.87</v>
      </c>
      <c r="E287" s="196">
        <v>99.16</v>
      </c>
      <c r="F287" s="196">
        <v>99.96</v>
      </c>
      <c r="G287" s="196">
        <v>100.15</v>
      </c>
      <c r="H287" s="196">
        <v>99.95</v>
      </c>
      <c r="I287" s="196">
        <v>100.42</v>
      </c>
      <c r="J287" s="196">
        <v>100.71</v>
      </c>
      <c r="K287" s="196">
        <v>101.34</v>
      </c>
      <c r="L287" s="196">
        <v>102.37</v>
      </c>
      <c r="M287" s="196">
        <v>100.81</v>
      </c>
      <c r="N287" s="196">
        <v>99.77</v>
      </c>
      <c r="O287" s="196">
        <v>99.11</v>
      </c>
      <c r="P287" s="196">
        <v>99.06</v>
      </c>
      <c r="Q287" s="196">
        <v>99.02</v>
      </c>
      <c r="R287" s="196">
        <v>100.32</v>
      </c>
      <c r="S287" s="196">
        <v>100.11</v>
      </c>
      <c r="T287" s="196">
        <v>100.25</v>
      </c>
      <c r="U287" s="196">
        <v>100.42</v>
      </c>
      <c r="V287" s="196">
        <v>101.13</v>
      </c>
      <c r="W287" s="196">
        <v>102.01</v>
      </c>
      <c r="X287" s="196">
        <v>102.38</v>
      </c>
      <c r="Y287" s="196">
        <v>101.02</v>
      </c>
      <c r="Z287" s="196">
        <v>100.54</v>
      </c>
      <c r="AA287" s="196">
        <v>98.95</v>
      </c>
      <c r="AB287" s="196">
        <v>98.12</v>
      </c>
      <c r="AC287" s="196">
        <v>99.45</v>
      </c>
      <c r="AD287" s="196">
        <v>99.81</v>
      </c>
      <c r="AE287" s="196">
        <v>100.16</v>
      </c>
      <c r="AF287" s="196">
        <v>100.25</v>
      </c>
      <c r="AG287" s="196">
        <v>100.33</v>
      </c>
      <c r="AH287" s="196">
        <v>100.88</v>
      </c>
      <c r="AI287" s="196">
        <v>100.85</v>
      </c>
      <c r="AJ287" s="195">
        <v>101</v>
      </c>
      <c r="AK287" s="196">
        <v>100.42</v>
      </c>
      <c r="AL287" s="196">
        <v>99.76</v>
      </c>
      <c r="AM287" s="196">
        <v>97.86</v>
      </c>
      <c r="AN287" s="196">
        <v>97.98</v>
      </c>
      <c r="AO287" s="196">
        <v>99.39</v>
      </c>
      <c r="AP287" s="196">
        <v>100.3</v>
      </c>
      <c r="AQ287" s="196">
        <v>99.96</v>
      </c>
    </row>
    <row r="288" spans="1:43" ht="41.65" x14ac:dyDescent="0.45">
      <c r="A288" s="195" t="s">
        <v>452</v>
      </c>
      <c r="B288" s="195" t="s">
        <v>1189</v>
      </c>
      <c r="C288" s="196">
        <v>99.55</v>
      </c>
      <c r="D288" s="196">
        <v>99.67</v>
      </c>
      <c r="E288" s="196">
        <v>99.87</v>
      </c>
      <c r="F288" s="196">
        <v>99.64</v>
      </c>
      <c r="G288" s="196">
        <v>99.85</v>
      </c>
      <c r="H288" s="196">
        <v>100.05</v>
      </c>
      <c r="I288" s="196">
        <v>100.34</v>
      </c>
      <c r="J288" s="196">
        <v>100.86</v>
      </c>
      <c r="K288" s="196">
        <v>101.05</v>
      </c>
      <c r="L288" s="196">
        <v>100.28</v>
      </c>
      <c r="M288" s="196">
        <v>99.48</v>
      </c>
      <c r="N288" s="196">
        <v>99.86</v>
      </c>
      <c r="O288" s="196">
        <v>100.08</v>
      </c>
      <c r="P288" s="196">
        <v>100.25</v>
      </c>
      <c r="Q288" s="196">
        <v>100.06</v>
      </c>
      <c r="R288" s="196">
        <v>99.76</v>
      </c>
      <c r="S288" s="196">
        <v>100.16</v>
      </c>
      <c r="T288" s="196">
        <v>100.33</v>
      </c>
      <c r="U288" s="196">
        <v>100.42</v>
      </c>
      <c r="V288" s="196">
        <v>101.21</v>
      </c>
      <c r="W288" s="196">
        <v>101.93</v>
      </c>
      <c r="X288" s="196">
        <v>100.33</v>
      </c>
      <c r="Y288" s="196">
        <v>99.71</v>
      </c>
      <c r="Z288" s="196">
        <v>100.65</v>
      </c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  <c r="AL288" s="195"/>
      <c r="AM288" s="195"/>
      <c r="AN288" s="195"/>
      <c r="AO288" s="195"/>
      <c r="AP288" s="195"/>
      <c r="AQ288" s="195"/>
    </row>
    <row r="289" spans="1:43" ht="41.65" x14ac:dyDescent="0.45">
      <c r="A289" s="195" t="s">
        <v>176</v>
      </c>
      <c r="B289" s="195" t="s">
        <v>1190</v>
      </c>
      <c r="C289" s="196">
        <v>100.33</v>
      </c>
      <c r="D289" s="196">
        <v>100.58</v>
      </c>
      <c r="E289" s="196">
        <v>100.75</v>
      </c>
      <c r="F289" s="196">
        <v>100.01</v>
      </c>
      <c r="G289" s="196">
        <v>98.66</v>
      </c>
      <c r="H289" s="196">
        <v>99.51</v>
      </c>
      <c r="I289" s="196">
        <v>99.55</v>
      </c>
      <c r="J289" s="196">
        <v>100.66</v>
      </c>
      <c r="K289" s="196">
        <v>99.94</v>
      </c>
      <c r="L289" s="196">
        <v>99.7</v>
      </c>
      <c r="M289" s="196">
        <v>99.93</v>
      </c>
      <c r="N289" s="196">
        <v>100.29</v>
      </c>
      <c r="O289" s="196">
        <v>99.99</v>
      </c>
      <c r="P289" s="196">
        <v>101.21</v>
      </c>
      <c r="Q289" s="196">
        <v>100.92</v>
      </c>
      <c r="R289" s="196">
        <v>100.02</v>
      </c>
      <c r="S289" s="196">
        <v>99.95</v>
      </c>
      <c r="T289" s="196">
        <v>99.82</v>
      </c>
      <c r="U289" s="196">
        <v>99.72</v>
      </c>
      <c r="V289" s="196">
        <v>100.57</v>
      </c>
      <c r="W289" s="196">
        <v>100.17</v>
      </c>
      <c r="X289" s="196">
        <v>100.41</v>
      </c>
      <c r="Y289" s="196">
        <v>100.03</v>
      </c>
      <c r="Z289" s="196">
        <v>100.62</v>
      </c>
      <c r="AA289" s="196">
        <v>99.82</v>
      </c>
      <c r="AB289" s="196">
        <v>101.16</v>
      </c>
      <c r="AC289" s="196">
        <v>100.52</v>
      </c>
      <c r="AD289" s="196">
        <v>99.33</v>
      </c>
      <c r="AE289" s="196">
        <v>99.09</v>
      </c>
      <c r="AF289" s="196">
        <v>98.95</v>
      </c>
      <c r="AG289" s="196">
        <v>99.53</v>
      </c>
      <c r="AH289" s="195">
        <v>100</v>
      </c>
      <c r="AI289" s="196">
        <v>98.88</v>
      </c>
      <c r="AJ289" s="196">
        <v>99.78</v>
      </c>
      <c r="AK289" s="196">
        <v>100.44</v>
      </c>
      <c r="AL289" s="196">
        <v>100.08</v>
      </c>
      <c r="AM289" s="196">
        <v>99.91</v>
      </c>
      <c r="AN289" s="196">
        <v>99.68</v>
      </c>
      <c r="AO289" s="196">
        <v>100.6</v>
      </c>
      <c r="AP289" s="196">
        <v>99.96</v>
      </c>
      <c r="AQ289" s="196">
        <v>99.66</v>
      </c>
    </row>
    <row r="290" spans="1:43" ht="41.65" x14ac:dyDescent="0.45">
      <c r="A290" s="195" t="s">
        <v>173</v>
      </c>
      <c r="B290" s="195" t="s">
        <v>1191</v>
      </c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>
        <v>100</v>
      </c>
      <c r="AB290" s="196">
        <v>100.33</v>
      </c>
      <c r="AC290" s="196">
        <v>98.97</v>
      </c>
      <c r="AD290" s="196">
        <v>99.02</v>
      </c>
      <c r="AE290" s="196">
        <v>99.64</v>
      </c>
      <c r="AF290" s="196">
        <v>100.37</v>
      </c>
      <c r="AG290" s="196">
        <v>100.15</v>
      </c>
      <c r="AH290" s="196">
        <v>101.07</v>
      </c>
      <c r="AI290" s="196">
        <v>100.54</v>
      </c>
      <c r="AJ290" s="196">
        <v>99.71</v>
      </c>
      <c r="AK290" s="196">
        <v>99.53</v>
      </c>
      <c r="AL290" s="196">
        <v>99.51</v>
      </c>
      <c r="AM290" s="196">
        <v>99.67</v>
      </c>
      <c r="AN290" s="196">
        <v>99.59</v>
      </c>
      <c r="AO290" s="196">
        <v>99.31</v>
      </c>
      <c r="AP290" s="196">
        <v>99.79</v>
      </c>
      <c r="AQ290" s="196">
        <v>99.94</v>
      </c>
    </row>
    <row r="291" spans="1:43" x14ac:dyDescent="0.45">
      <c r="A291" s="195" t="s">
        <v>622</v>
      </c>
      <c r="B291" s="195" t="s">
        <v>1192</v>
      </c>
      <c r="C291" s="196">
        <v>99.56</v>
      </c>
      <c r="D291" s="196">
        <v>99.97</v>
      </c>
      <c r="E291" s="196">
        <v>99.88</v>
      </c>
      <c r="F291" s="196">
        <v>99.89</v>
      </c>
      <c r="G291" s="195">
        <v>100</v>
      </c>
      <c r="H291" s="196">
        <v>99.74</v>
      </c>
      <c r="I291" s="196">
        <v>99.81</v>
      </c>
      <c r="J291" s="196">
        <v>100.76</v>
      </c>
      <c r="K291" s="196">
        <v>100.65</v>
      </c>
      <c r="L291" s="196">
        <v>100.26</v>
      </c>
      <c r="M291" s="196">
        <v>100.18</v>
      </c>
      <c r="N291" s="196">
        <v>99.99</v>
      </c>
      <c r="O291" s="196">
        <v>100.02</v>
      </c>
      <c r="P291" s="196">
        <v>100.03</v>
      </c>
      <c r="Q291" s="196">
        <v>100.04</v>
      </c>
      <c r="R291" s="196">
        <v>99.97</v>
      </c>
      <c r="S291" s="196">
        <v>100.11</v>
      </c>
      <c r="T291" s="196">
        <v>99.9</v>
      </c>
      <c r="U291" s="196">
        <v>100.01</v>
      </c>
      <c r="V291" s="196">
        <v>100.48</v>
      </c>
      <c r="W291" s="196">
        <v>100.63</v>
      </c>
      <c r="X291" s="196">
        <v>100.77</v>
      </c>
      <c r="Y291" s="196">
        <v>100.33</v>
      </c>
      <c r="Z291" s="196">
        <v>100.37</v>
      </c>
      <c r="AA291" s="196">
        <v>99.5</v>
      </c>
      <c r="AB291" s="196">
        <v>100.12</v>
      </c>
      <c r="AC291" s="196">
        <v>99.98</v>
      </c>
      <c r="AD291" s="196">
        <v>99.59</v>
      </c>
      <c r="AE291" s="196">
        <v>99.48</v>
      </c>
      <c r="AF291" s="196">
        <v>99.76</v>
      </c>
      <c r="AG291" s="196">
        <v>99.79</v>
      </c>
      <c r="AH291" s="196">
        <v>100.46</v>
      </c>
      <c r="AI291" s="196">
        <v>100.12</v>
      </c>
      <c r="AJ291" s="196">
        <v>100.22</v>
      </c>
      <c r="AK291" s="196">
        <v>100.09</v>
      </c>
      <c r="AL291" s="196">
        <v>100.01</v>
      </c>
      <c r="AM291" s="196">
        <v>99.81</v>
      </c>
      <c r="AN291" s="196">
        <v>99.5</v>
      </c>
      <c r="AO291" s="196">
        <v>100.05</v>
      </c>
      <c r="AP291" s="196">
        <v>99.97</v>
      </c>
      <c r="AQ291" s="196">
        <v>99.87</v>
      </c>
    </row>
    <row r="292" spans="1:43" ht="55.5" x14ac:dyDescent="0.45">
      <c r="A292" s="195" t="s">
        <v>623</v>
      </c>
      <c r="B292" s="195" t="s">
        <v>1193</v>
      </c>
      <c r="C292" s="196">
        <v>98.63</v>
      </c>
      <c r="D292" s="196">
        <v>98.98</v>
      </c>
      <c r="E292" s="196">
        <v>99.11</v>
      </c>
      <c r="F292" s="196">
        <v>99.76</v>
      </c>
      <c r="G292" s="196">
        <v>100.01</v>
      </c>
      <c r="H292" s="195">
        <v>100</v>
      </c>
      <c r="I292" s="196">
        <v>100.07</v>
      </c>
      <c r="J292" s="196">
        <v>100.86</v>
      </c>
      <c r="K292" s="196">
        <v>101.1</v>
      </c>
      <c r="L292" s="196">
        <v>101.11</v>
      </c>
      <c r="M292" s="196">
        <v>100.46</v>
      </c>
      <c r="N292" s="196">
        <v>99.3</v>
      </c>
      <c r="O292" s="196">
        <v>99.59</v>
      </c>
      <c r="P292" s="196">
        <v>99.12</v>
      </c>
      <c r="Q292" s="196">
        <v>99.03</v>
      </c>
      <c r="R292" s="196">
        <v>99.89</v>
      </c>
      <c r="S292" s="196">
        <v>100.04</v>
      </c>
      <c r="T292" s="196">
        <v>100.12</v>
      </c>
      <c r="U292" s="196">
        <v>100.11</v>
      </c>
      <c r="V292" s="196">
        <v>100.6</v>
      </c>
      <c r="W292" s="196">
        <v>100.85</v>
      </c>
      <c r="X292" s="196">
        <v>101.94</v>
      </c>
      <c r="Y292" s="196">
        <v>100.87</v>
      </c>
      <c r="Z292" s="196">
        <v>100.16</v>
      </c>
      <c r="AA292" s="196">
        <v>98.9</v>
      </c>
      <c r="AB292" s="196">
        <v>99.19</v>
      </c>
      <c r="AC292" s="196">
        <v>99.57</v>
      </c>
      <c r="AD292" s="196">
        <v>99.48</v>
      </c>
      <c r="AE292" s="196">
        <v>99.85</v>
      </c>
      <c r="AF292" s="196">
        <v>100.19</v>
      </c>
      <c r="AG292" s="196">
        <v>100.08</v>
      </c>
      <c r="AH292" s="196">
        <v>100.88</v>
      </c>
      <c r="AI292" s="196">
        <v>100.84</v>
      </c>
      <c r="AJ292" s="196">
        <v>100.84</v>
      </c>
      <c r="AK292" s="196">
        <v>100.21</v>
      </c>
      <c r="AL292" s="196">
        <v>99.9</v>
      </c>
      <c r="AM292" s="196">
        <v>99.34</v>
      </c>
      <c r="AN292" s="196">
        <v>98.42</v>
      </c>
      <c r="AO292" s="196">
        <v>99.9</v>
      </c>
      <c r="AP292" s="196">
        <v>100.08</v>
      </c>
      <c r="AQ292" s="196">
        <v>99.67</v>
      </c>
    </row>
    <row r="293" spans="1:43" x14ac:dyDescent="0.45">
      <c r="A293" s="195" t="s">
        <v>174</v>
      </c>
      <c r="B293" s="195" t="s">
        <v>1194</v>
      </c>
      <c r="C293" s="196">
        <v>100.84</v>
      </c>
      <c r="D293" s="196">
        <v>100.45</v>
      </c>
      <c r="E293" s="196">
        <v>100.34</v>
      </c>
      <c r="F293" s="196">
        <v>100.25</v>
      </c>
      <c r="G293" s="196">
        <v>98.61</v>
      </c>
      <c r="H293" s="196">
        <v>99.83</v>
      </c>
      <c r="I293" s="196">
        <v>99.23</v>
      </c>
      <c r="J293" s="196">
        <v>100.55</v>
      </c>
      <c r="K293" s="196">
        <v>99.91</v>
      </c>
      <c r="L293" s="196">
        <v>99.97</v>
      </c>
      <c r="M293" s="196">
        <v>99.74</v>
      </c>
      <c r="N293" s="196">
        <v>100.11</v>
      </c>
      <c r="O293" s="196">
        <v>100.23</v>
      </c>
      <c r="P293" s="196">
        <v>100.96</v>
      </c>
      <c r="Q293" s="196">
        <v>101.12</v>
      </c>
      <c r="R293" s="196">
        <v>100.14</v>
      </c>
      <c r="S293" s="196">
        <v>99.53</v>
      </c>
      <c r="T293" s="196">
        <v>99.77</v>
      </c>
      <c r="U293" s="196">
        <v>100.64</v>
      </c>
      <c r="V293" s="195">
        <v>101</v>
      </c>
      <c r="W293" s="196">
        <v>100.17</v>
      </c>
      <c r="X293" s="196">
        <v>100.07</v>
      </c>
      <c r="Y293" s="196">
        <v>100.12</v>
      </c>
      <c r="Z293" s="196">
        <v>100.62</v>
      </c>
      <c r="AA293" s="196">
        <v>100.23</v>
      </c>
      <c r="AB293" s="196">
        <v>101.19</v>
      </c>
      <c r="AC293" s="196">
        <v>100.78</v>
      </c>
      <c r="AD293" s="196">
        <v>99.19</v>
      </c>
      <c r="AE293" s="196">
        <v>99.33</v>
      </c>
      <c r="AF293" s="196">
        <v>99.69</v>
      </c>
      <c r="AG293" s="196">
        <v>99.83</v>
      </c>
      <c r="AH293" s="196">
        <v>100.24</v>
      </c>
      <c r="AI293" s="196">
        <v>99.73</v>
      </c>
      <c r="AJ293" s="196">
        <v>99.61</v>
      </c>
      <c r="AK293" s="196">
        <v>100.17</v>
      </c>
      <c r="AL293" s="196">
        <v>100.2</v>
      </c>
      <c r="AM293" s="196">
        <v>100.11</v>
      </c>
      <c r="AN293" s="196">
        <v>99.82</v>
      </c>
      <c r="AO293" s="196">
        <v>100.64</v>
      </c>
      <c r="AP293" s="196">
        <v>99.97</v>
      </c>
      <c r="AQ293" s="196">
        <v>100.2</v>
      </c>
    </row>
    <row r="294" spans="1:43" ht="27.75" x14ac:dyDescent="0.45">
      <c r="A294" s="195" t="s">
        <v>175</v>
      </c>
      <c r="B294" s="195" t="s">
        <v>1195</v>
      </c>
      <c r="C294" s="196">
        <v>100.01</v>
      </c>
      <c r="D294" s="196">
        <v>100.33</v>
      </c>
      <c r="E294" s="196">
        <v>100.75</v>
      </c>
      <c r="F294" s="196">
        <v>100.98</v>
      </c>
      <c r="G294" s="196">
        <v>100.79</v>
      </c>
      <c r="H294" s="196">
        <v>99.97</v>
      </c>
      <c r="I294" s="196">
        <v>98.87</v>
      </c>
      <c r="J294" s="196">
        <v>98.78</v>
      </c>
      <c r="K294" s="196">
        <v>99.4</v>
      </c>
      <c r="L294" s="196">
        <v>99.64</v>
      </c>
      <c r="M294" s="196">
        <v>99.81</v>
      </c>
      <c r="N294" s="196">
        <v>100.12</v>
      </c>
      <c r="O294" s="196">
        <v>100.14</v>
      </c>
      <c r="P294" s="196">
        <v>100.98</v>
      </c>
      <c r="Q294" s="196">
        <v>101.22</v>
      </c>
      <c r="R294" s="196">
        <v>101.63</v>
      </c>
      <c r="S294" s="196">
        <v>101.94</v>
      </c>
      <c r="T294" s="196">
        <v>100.32</v>
      </c>
      <c r="U294" s="196">
        <v>99.23</v>
      </c>
      <c r="V294" s="196">
        <v>99.14</v>
      </c>
      <c r="W294" s="196">
        <v>99.71</v>
      </c>
      <c r="X294" s="196">
        <v>100.19</v>
      </c>
      <c r="Y294" s="196">
        <v>100.25</v>
      </c>
      <c r="Z294" s="196">
        <v>100.49</v>
      </c>
      <c r="AA294" s="196">
        <v>100.19</v>
      </c>
      <c r="AB294" s="196">
        <v>101.57</v>
      </c>
      <c r="AC294" s="196">
        <v>100.77</v>
      </c>
      <c r="AD294" s="196">
        <v>101.22</v>
      </c>
      <c r="AE294" s="196">
        <v>100.42</v>
      </c>
      <c r="AF294" s="196">
        <v>99.41</v>
      </c>
      <c r="AG294" s="196">
        <v>98.41</v>
      </c>
      <c r="AH294" s="196">
        <v>98.13</v>
      </c>
      <c r="AI294" s="196">
        <v>99.13</v>
      </c>
      <c r="AJ294" s="196">
        <v>100.35</v>
      </c>
      <c r="AK294" s="196">
        <v>100.08</v>
      </c>
      <c r="AL294" s="196">
        <v>100.16</v>
      </c>
      <c r="AM294" s="196">
        <v>100.33</v>
      </c>
      <c r="AN294" s="196">
        <v>100.42</v>
      </c>
      <c r="AO294" s="196">
        <v>100.39</v>
      </c>
      <c r="AP294" s="196">
        <v>100.35</v>
      </c>
      <c r="AQ294" s="196">
        <v>101.39</v>
      </c>
    </row>
    <row r="295" spans="1:43" ht="41.65" x14ac:dyDescent="0.45">
      <c r="A295" s="195" t="s">
        <v>178</v>
      </c>
      <c r="B295" s="195" t="s">
        <v>1196</v>
      </c>
      <c r="C295" s="196">
        <v>99.46</v>
      </c>
      <c r="D295" s="196">
        <v>99.93</v>
      </c>
      <c r="E295" s="196">
        <v>99.51</v>
      </c>
      <c r="F295" s="196">
        <v>99.62</v>
      </c>
      <c r="G295" s="196">
        <v>99.76</v>
      </c>
      <c r="H295" s="196">
        <v>99.85</v>
      </c>
      <c r="I295" s="195">
        <v>100</v>
      </c>
      <c r="J295" s="196">
        <v>100.88</v>
      </c>
      <c r="K295" s="196">
        <v>101.22</v>
      </c>
      <c r="L295" s="196">
        <v>100.63</v>
      </c>
      <c r="M295" s="196">
        <v>100.32</v>
      </c>
      <c r="N295" s="196">
        <v>99.67</v>
      </c>
      <c r="O295" s="196">
        <v>99.68</v>
      </c>
      <c r="P295" s="196">
        <v>99.41</v>
      </c>
      <c r="Q295" s="196">
        <v>99.58</v>
      </c>
      <c r="R295" s="196">
        <v>99.48</v>
      </c>
      <c r="S295" s="196">
        <v>99.55</v>
      </c>
      <c r="T295" s="196">
        <v>99.82</v>
      </c>
      <c r="U295" s="196">
        <v>100.02</v>
      </c>
      <c r="V295" s="196">
        <v>100.88</v>
      </c>
      <c r="W295" s="196">
        <v>101.4</v>
      </c>
      <c r="X295" s="196">
        <v>101.11</v>
      </c>
      <c r="Y295" s="196">
        <v>100.3</v>
      </c>
      <c r="Z295" s="196">
        <v>100.24</v>
      </c>
      <c r="AA295" s="196">
        <v>99.53</v>
      </c>
      <c r="AB295" s="196">
        <v>100.17</v>
      </c>
      <c r="AC295" s="196">
        <v>99.64</v>
      </c>
      <c r="AD295" s="196">
        <v>99.52</v>
      </c>
      <c r="AE295" s="196">
        <v>99.73</v>
      </c>
      <c r="AF295" s="196">
        <v>99.9</v>
      </c>
      <c r="AG295" s="196">
        <v>100.09</v>
      </c>
      <c r="AH295" s="196">
        <v>100.81</v>
      </c>
      <c r="AI295" s="196">
        <v>100.59</v>
      </c>
      <c r="AJ295" s="196">
        <v>100.24</v>
      </c>
      <c r="AK295" s="196">
        <v>99.98</v>
      </c>
      <c r="AL295" s="196">
        <v>99.51</v>
      </c>
      <c r="AM295" s="196">
        <v>99.08</v>
      </c>
      <c r="AN295" s="196">
        <v>98.85</v>
      </c>
      <c r="AO295" s="196">
        <v>99.95</v>
      </c>
      <c r="AP295" s="196">
        <v>99.96</v>
      </c>
      <c r="AQ295" s="196">
        <v>99.79</v>
      </c>
    </row>
    <row r="296" spans="1:43" ht="27.75" x14ac:dyDescent="0.45">
      <c r="A296" s="195" t="s">
        <v>179</v>
      </c>
      <c r="B296" s="195" t="s">
        <v>1197</v>
      </c>
      <c r="C296" s="196">
        <v>100.14</v>
      </c>
      <c r="D296" s="196">
        <v>100.25</v>
      </c>
      <c r="E296" s="196">
        <v>100.52</v>
      </c>
      <c r="F296" s="196">
        <v>100.65</v>
      </c>
      <c r="G296" s="196">
        <v>101.31</v>
      </c>
      <c r="H296" s="196">
        <v>99.71</v>
      </c>
      <c r="I296" s="196">
        <v>99.7</v>
      </c>
      <c r="J296" s="196">
        <v>99.84</v>
      </c>
      <c r="K296" s="196">
        <v>99.54</v>
      </c>
      <c r="L296" s="196">
        <v>99.92</v>
      </c>
      <c r="M296" s="196">
        <v>100.16</v>
      </c>
      <c r="N296" s="196">
        <v>100.05</v>
      </c>
      <c r="O296" s="196">
        <v>100.03</v>
      </c>
      <c r="P296" s="196">
        <v>100.42</v>
      </c>
      <c r="Q296" s="196">
        <v>100.57</v>
      </c>
      <c r="R296" s="196">
        <v>101.44</v>
      </c>
      <c r="S296" s="196">
        <v>100.74</v>
      </c>
      <c r="T296" s="196">
        <v>100.33</v>
      </c>
      <c r="U296" s="196">
        <v>99.7</v>
      </c>
      <c r="V296" s="196">
        <v>99.51</v>
      </c>
      <c r="W296" s="196">
        <v>99.99</v>
      </c>
      <c r="X296" s="196">
        <v>100.18</v>
      </c>
      <c r="Y296" s="196">
        <v>100.05</v>
      </c>
      <c r="Z296" s="196">
        <v>100.07</v>
      </c>
      <c r="AA296" s="196">
        <v>100.15</v>
      </c>
      <c r="AB296" s="196">
        <v>101.02</v>
      </c>
      <c r="AC296" s="196">
        <v>100.67</v>
      </c>
      <c r="AD296" s="196">
        <v>100.78</v>
      </c>
      <c r="AE296" s="196">
        <v>100.62</v>
      </c>
      <c r="AF296" s="196">
        <v>100.08</v>
      </c>
      <c r="AG296" s="196">
        <v>99.45</v>
      </c>
      <c r="AH296" s="196">
        <v>99.66</v>
      </c>
      <c r="AI296" s="196">
        <v>99.52</v>
      </c>
      <c r="AJ296" s="196">
        <v>99.8</v>
      </c>
      <c r="AK296" s="196">
        <v>100.06</v>
      </c>
      <c r="AL296" s="196">
        <v>100.38</v>
      </c>
      <c r="AM296" s="196">
        <v>100.31</v>
      </c>
      <c r="AN296" s="196">
        <v>100.19</v>
      </c>
      <c r="AO296" s="196">
        <v>100.32</v>
      </c>
      <c r="AP296" s="196">
        <v>100.03</v>
      </c>
      <c r="AQ296" s="196">
        <v>100.79</v>
      </c>
    </row>
    <row r="297" spans="1:43" ht="27.75" x14ac:dyDescent="0.45">
      <c r="A297" s="195" t="s">
        <v>180</v>
      </c>
      <c r="B297" s="195" t="s">
        <v>1198</v>
      </c>
      <c r="C297" s="196">
        <v>99.93</v>
      </c>
      <c r="D297" s="196">
        <v>100.59</v>
      </c>
      <c r="E297" s="196">
        <v>100.44</v>
      </c>
      <c r="F297" s="196">
        <v>99.94</v>
      </c>
      <c r="G297" s="196">
        <v>99.76</v>
      </c>
      <c r="H297" s="196">
        <v>99.41</v>
      </c>
      <c r="I297" s="196">
        <v>99.3</v>
      </c>
      <c r="J297" s="196">
        <v>100.91</v>
      </c>
      <c r="K297" s="196">
        <v>100.31</v>
      </c>
      <c r="L297" s="196">
        <v>99.41</v>
      </c>
      <c r="M297" s="196">
        <v>100.02</v>
      </c>
      <c r="N297" s="196">
        <v>100.65</v>
      </c>
      <c r="O297" s="196">
        <v>100.36</v>
      </c>
      <c r="P297" s="196">
        <v>100.72</v>
      </c>
      <c r="Q297" s="196">
        <v>100.99</v>
      </c>
      <c r="R297" s="196">
        <v>99.94</v>
      </c>
      <c r="S297" s="196">
        <v>100.35</v>
      </c>
      <c r="T297" s="196">
        <v>99.55</v>
      </c>
      <c r="U297" s="196">
        <v>100.03</v>
      </c>
      <c r="V297" s="196">
        <v>100.28</v>
      </c>
      <c r="W297" s="196">
        <v>100.16</v>
      </c>
      <c r="X297" s="196">
        <v>100.17</v>
      </c>
      <c r="Y297" s="196">
        <v>100.11</v>
      </c>
      <c r="Z297" s="196">
        <v>100.93</v>
      </c>
      <c r="AA297" s="196">
        <v>99.53</v>
      </c>
      <c r="AB297" s="196">
        <v>100.56</v>
      </c>
      <c r="AC297" s="196">
        <v>100.18</v>
      </c>
      <c r="AD297" s="196">
        <v>99.44</v>
      </c>
      <c r="AE297" s="196">
        <v>98.61</v>
      </c>
      <c r="AF297" s="196">
        <v>99.34</v>
      </c>
      <c r="AG297" s="196">
        <v>99.41</v>
      </c>
      <c r="AH297" s="196">
        <v>100.06</v>
      </c>
      <c r="AI297" s="196">
        <v>99.26</v>
      </c>
      <c r="AJ297" s="196">
        <v>99.98</v>
      </c>
      <c r="AK297" s="196">
        <v>100.31</v>
      </c>
      <c r="AL297" s="196">
        <v>100.27</v>
      </c>
      <c r="AM297" s="196">
        <v>100.2</v>
      </c>
      <c r="AN297" s="196">
        <v>100.25</v>
      </c>
      <c r="AO297" s="196">
        <v>100.25</v>
      </c>
      <c r="AP297" s="196">
        <v>100.05</v>
      </c>
      <c r="AQ297" s="196">
        <v>99.56</v>
      </c>
    </row>
    <row r="298" spans="1:43" ht="27.75" x14ac:dyDescent="0.45">
      <c r="A298" s="195" t="s">
        <v>177</v>
      </c>
      <c r="B298" s="195" t="s">
        <v>1199</v>
      </c>
      <c r="C298" s="196">
        <v>99.96</v>
      </c>
      <c r="D298" s="196">
        <v>100.17</v>
      </c>
      <c r="E298" s="196">
        <v>99.86</v>
      </c>
      <c r="F298" s="196">
        <v>99.69</v>
      </c>
      <c r="G298" s="196">
        <v>99.68</v>
      </c>
      <c r="H298" s="196">
        <v>99.9</v>
      </c>
      <c r="I298" s="196">
        <v>100.26</v>
      </c>
      <c r="J298" s="196">
        <v>100.93</v>
      </c>
      <c r="K298" s="196">
        <v>100.93</v>
      </c>
      <c r="L298" s="196">
        <v>100.41</v>
      </c>
      <c r="M298" s="196">
        <v>99.94</v>
      </c>
      <c r="N298" s="196">
        <v>100.11</v>
      </c>
      <c r="O298" s="196">
        <v>100.24</v>
      </c>
      <c r="P298" s="196">
        <v>100.23</v>
      </c>
      <c r="Q298" s="196">
        <v>99.67</v>
      </c>
      <c r="R298" s="196">
        <v>99.45</v>
      </c>
      <c r="S298" s="196">
        <v>99.69</v>
      </c>
      <c r="T298" s="196">
        <v>99.98</v>
      </c>
      <c r="U298" s="196">
        <v>100.05</v>
      </c>
      <c r="V298" s="196">
        <v>101.09</v>
      </c>
      <c r="W298" s="196">
        <v>101.07</v>
      </c>
      <c r="X298" s="196">
        <v>100.48</v>
      </c>
      <c r="Y298" s="196">
        <v>100.24</v>
      </c>
      <c r="Z298" s="196">
        <v>99.98</v>
      </c>
      <c r="AA298" s="196">
        <v>99.78</v>
      </c>
      <c r="AB298" s="196">
        <v>99.83</v>
      </c>
      <c r="AC298" s="196">
        <v>99.91</v>
      </c>
      <c r="AD298" s="196">
        <v>99.17</v>
      </c>
      <c r="AE298" s="196">
        <v>99.62</v>
      </c>
      <c r="AF298" s="196">
        <v>99.63</v>
      </c>
      <c r="AG298" s="196">
        <v>100.14</v>
      </c>
      <c r="AH298" s="196">
        <v>101.01</v>
      </c>
      <c r="AI298" s="196">
        <v>100.86</v>
      </c>
      <c r="AJ298" s="196">
        <v>100.13</v>
      </c>
      <c r="AK298" s="196">
        <v>99.63</v>
      </c>
      <c r="AL298" s="196">
        <v>99.79</v>
      </c>
      <c r="AM298" s="196">
        <v>99.84</v>
      </c>
      <c r="AN298" s="196">
        <v>99.39</v>
      </c>
      <c r="AO298" s="196">
        <v>99.67</v>
      </c>
      <c r="AP298" s="196">
        <v>99.62</v>
      </c>
      <c r="AQ298" s="196">
        <v>100.11</v>
      </c>
    </row>
    <row r="299" spans="1:43" ht="27.75" x14ac:dyDescent="0.45">
      <c r="A299" s="195" t="s">
        <v>181</v>
      </c>
      <c r="B299" s="195" t="s">
        <v>1200</v>
      </c>
      <c r="C299" s="196">
        <v>100.32</v>
      </c>
      <c r="D299" s="196">
        <v>100.17</v>
      </c>
      <c r="E299" s="196">
        <v>100.17</v>
      </c>
      <c r="F299" s="196">
        <v>100.49</v>
      </c>
      <c r="G299" s="196">
        <v>100.35</v>
      </c>
      <c r="H299" s="196">
        <v>100.52</v>
      </c>
      <c r="I299" s="196">
        <v>100.32</v>
      </c>
      <c r="J299" s="196">
        <v>100.38</v>
      </c>
      <c r="K299" s="196">
        <v>100.43</v>
      </c>
      <c r="L299" s="196">
        <v>100.07</v>
      </c>
      <c r="M299" s="196">
        <v>100.33</v>
      </c>
      <c r="N299" s="196">
        <v>100.24</v>
      </c>
      <c r="O299" s="196">
        <v>100.44</v>
      </c>
      <c r="P299" s="196">
        <v>100.6</v>
      </c>
      <c r="Q299" s="196">
        <v>100.42</v>
      </c>
      <c r="R299" s="196">
        <v>100.54</v>
      </c>
      <c r="S299" s="196">
        <v>99.46</v>
      </c>
      <c r="T299" s="196">
        <v>100.2</v>
      </c>
      <c r="U299" s="196">
        <v>99.95</v>
      </c>
      <c r="V299" s="196">
        <v>100.24</v>
      </c>
      <c r="W299" s="196">
        <v>100.63</v>
      </c>
      <c r="X299" s="196">
        <v>100.75</v>
      </c>
      <c r="Y299" s="196">
        <v>100.39</v>
      </c>
      <c r="Z299" s="196">
        <v>100.3</v>
      </c>
      <c r="AA299" s="196">
        <v>100.52</v>
      </c>
      <c r="AB299" s="196">
        <v>100.07</v>
      </c>
      <c r="AC299" s="196">
        <v>100.42</v>
      </c>
      <c r="AD299" s="196">
        <v>99.57</v>
      </c>
      <c r="AE299" s="196">
        <v>99.72</v>
      </c>
      <c r="AF299" s="196">
        <v>100.22</v>
      </c>
      <c r="AG299" s="196">
        <v>99.85</v>
      </c>
      <c r="AH299" s="196">
        <v>100.45</v>
      </c>
      <c r="AI299" s="196">
        <v>100.36</v>
      </c>
      <c r="AJ299" s="196">
        <v>99.97</v>
      </c>
      <c r="AK299" s="196">
        <v>100.28</v>
      </c>
      <c r="AL299" s="196">
        <v>100.43</v>
      </c>
      <c r="AM299" s="196">
        <v>100.29</v>
      </c>
      <c r="AN299" s="196">
        <v>100.02</v>
      </c>
      <c r="AO299" s="196">
        <v>100.3</v>
      </c>
      <c r="AP299" s="196">
        <v>99.81</v>
      </c>
      <c r="AQ299" s="196">
        <v>100.47</v>
      </c>
    </row>
    <row r="300" spans="1:43" ht="27.75" x14ac:dyDescent="0.45">
      <c r="A300" s="195" t="s">
        <v>182</v>
      </c>
      <c r="B300" s="195" t="s">
        <v>1201</v>
      </c>
      <c r="C300" s="196">
        <v>99.8</v>
      </c>
      <c r="D300" s="196">
        <v>99.93</v>
      </c>
      <c r="E300" s="196">
        <v>100.16</v>
      </c>
      <c r="F300" s="196">
        <v>99.82</v>
      </c>
      <c r="G300" s="196">
        <v>99.86</v>
      </c>
      <c r="H300" s="196">
        <v>100.11</v>
      </c>
      <c r="I300" s="196">
        <v>100.01</v>
      </c>
      <c r="J300" s="196">
        <v>100.27</v>
      </c>
      <c r="K300" s="196">
        <v>100.3</v>
      </c>
      <c r="L300" s="196">
        <v>100.14</v>
      </c>
      <c r="M300" s="196">
        <v>100.06</v>
      </c>
      <c r="N300" s="196">
        <v>100.74</v>
      </c>
      <c r="O300" s="196">
        <v>100.03</v>
      </c>
      <c r="P300" s="196">
        <v>100.41</v>
      </c>
      <c r="Q300" s="196">
        <v>100.22</v>
      </c>
      <c r="R300" s="196">
        <v>100.26</v>
      </c>
      <c r="S300" s="196">
        <v>100.33</v>
      </c>
      <c r="T300" s="196">
        <v>100.19</v>
      </c>
      <c r="U300" s="196">
        <v>99.9</v>
      </c>
      <c r="V300" s="196">
        <v>100.31</v>
      </c>
      <c r="W300" s="196">
        <v>100.85</v>
      </c>
      <c r="X300" s="196">
        <v>100.56</v>
      </c>
      <c r="Y300" s="196">
        <v>100.45</v>
      </c>
      <c r="Z300" s="196">
        <v>100.36</v>
      </c>
      <c r="AA300" s="196">
        <v>100.35</v>
      </c>
      <c r="AB300" s="196">
        <v>100.03</v>
      </c>
      <c r="AC300" s="196">
        <v>99.94</v>
      </c>
      <c r="AD300" s="196">
        <v>100.2</v>
      </c>
      <c r="AE300" s="196">
        <v>99.26</v>
      </c>
      <c r="AF300" s="196">
        <v>100.08</v>
      </c>
      <c r="AG300" s="196">
        <v>100.38</v>
      </c>
      <c r="AH300" s="196">
        <v>100.98</v>
      </c>
      <c r="AI300" s="196">
        <v>101.17</v>
      </c>
      <c r="AJ300" s="196">
        <v>100.05</v>
      </c>
      <c r="AK300" s="196">
        <v>100.46</v>
      </c>
      <c r="AL300" s="196">
        <v>100.62</v>
      </c>
      <c r="AM300" s="196">
        <v>100.18</v>
      </c>
      <c r="AN300" s="196">
        <v>100.26</v>
      </c>
      <c r="AO300" s="196">
        <v>100.39</v>
      </c>
      <c r="AP300" s="196">
        <v>100.53</v>
      </c>
      <c r="AQ300" s="196">
        <v>100.47</v>
      </c>
    </row>
    <row r="301" spans="1:43" x14ac:dyDescent="0.45">
      <c r="A301" s="195" t="s">
        <v>624</v>
      </c>
      <c r="B301" s="195" t="s">
        <v>1202</v>
      </c>
      <c r="C301" s="196">
        <v>99.36</v>
      </c>
      <c r="D301" s="196">
        <v>99.32</v>
      </c>
      <c r="E301" s="196">
        <v>100.04</v>
      </c>
      <c r="F301" s="196">
        <v>100.02</v>
      </c>
      <c r="G301" s="196">
        <v>99.54</v>
      </c>
      <c r="H301" s="196">
        <v>99.8</v>
      </c>
      <c r="I301" s="196">
        <v>100.14</v>
      </c>
      <c r="J301" s="196">
        <v>100.81</v>
      </c>
      <c r="K301" s="196">
        <v>101.27</v>
      </c>
      <c r="L301" s="196">
        <v>101.35</v>
      </c>
      <c r="M301" s="196">
        <v>100.53</v>
      </c>
      <c r="N301" s="196">
        <v>100.19</v>
      </c>
      <c r="O301" s="196">
        <v>99.7</v>
      </c>
      <c r="P301" s="196">
        <v>99.8</v>
      </c>
      <c r="Q301" s="196">
        <v>99.96</v>
      </c>
      <c r="R301" s="196">
        <v>100.35</v>
      </c>
      <c r="S301" s="196">
        <v>100.22</v>
      </c>
      <c r="T301" s="196">
        <v>100.12</v>
      </c>
      <c r="U301" s="196">
        <v>100.12</v>
      </c>
      <c r="V301" s="196">
        <v>101.02</v>
      </c>
      <c r="W301" s="196">
        <v>101.65</v>
      </c>
      <c r="X301" s="196">
        <v>101.77</v>
      </c>
      <c r="Y301" s="196">
        <v>100.88</v>
      </c>
      <c r="Z301" s="196">
        <v>100.77</v>
      </c>
      <c r="AA301" s="196">
        <v>99.54</v>
      </c>
      <c r="AB301" s="196">
        <v>98.85</v>
      </c>
      <c r="AC301" s="196">
        <v>100.05</v>
      </c>
      <c r="AD301" s="196">
        <v>99.79</v>
      </c>
      <c r="AE301" s="196">
        <v>100.01</v>
      </c>
      <c r="AF301" s="196">
        <v>100.01</v>
      </c>
      <c r="AG301" s="196">
        <v>100.08</v>
      </c>
      <c r="AH301" s="196">
        <v>100.63</v>
      </c>
      <c r="AI301" s="196">
        <v>100.65</v>
      </c>
      <c r="AJ301" s="196">
        <v>100.93</v>
      </c>
      <c r="AK301" s="196">
        <v>100.49</v>
      </c>
      <c r="AL301" s="196">
        <v>99.85</v>
      </c>
      <c r="AM301" s="196">
        <v>99.16</v>
      </c>
      <c r="AN301" s="196">
        <v>99.36</v>
      </c>
      <c r="AO301" s="196">
        <v>99.76</v>
      </c>
      <c r="AP301" s="196">
        <v>99.95</v>
      </c>
      <c r="AQ301" s="196">
        <v>100.03</v>
      </c>
    </row>
    <row r="302" spans="1:43" ht="41.65" x14ac:dyDescent="0.45">
      <c r="A302" s="195" t="s">
        <v>625</v>
      </c>
      <c r="B302" s="195" t="s">
        <v>1203</v>
      </c>
      <c r="C302" s="196">
        <v>98.79</v>
      </c>
      <c r="D302" s="196">
        <v>98.86</v>
      </c>
      <c r="E302" s="196">
        <v>99.44</v>
      </c>
      <c r="F302" s="196">
        <v>99.95</v>
      </c>
      <c r="G302" s="196">
        <v>99.93</v>
      </c>
      <c r="H302" s="196">
        <v>100.1</v>
      </c>
      <c r="I302" s="196">
        <v>100.33</v>
      </c>
      <c r="J302" s="196">
        <v>100.76</v>
      </c>
      <c r="K302" s="196">
        <v>101.59</v>
      </c>
      <c r="L302" s="196">
        <v>102.1</v>
      </c>
      <c r="M302" s="196">
        <v>100.89</v>
      </c>
      <c r="N302" s="196">
        <v>100.13</v>
      </c>
      <c r="O302" s="196">
        <v>99.21</v>
      </c>
      <c r="P302" s="196">
        <v>99.1</v>
      </c>
      <c r="Q302" s="196">
        <v>99.19</v>
      </c>
      <c r="R302" s="196">
        <v>100.48</v>
      </c>
      <c r="S302" s="196">
        <v>100.33</v>
      </c>
      <c r="T302" s="196">
        <v>100.15</v>
      </c>
      <c r="U302" s="196">
        <v>100.04</v>
      </c>
      <c r="V302" s="196">
        <v>101.17</v>
      </c>
      <c r="W302" s="196">
        <v>102.02</v>
      </c>
      <c r="X302" s="196">
        <v>102.35</v>
      </c>
      <c r="Y302" s="196">
        <v>101.02</v>
      </c>
      <c r="Z302" s="196">
        <v>100.73</v>
      </c>
      <c r="AA302" s="196">
        <v>99.15</v>
      </c>
      <c r="AB302" s="196">
        <v>97.94</v>
      </c>
      <c r="AC302" s="196">
        <v>99.68</v>
      </c>
      <c r="AD302" s="196">
        <v>99.79</v>
      </c>
      <c r="AE302" s="196">
        <v>100.35</v>
      </c>
      <c r="AF302" s="196">
        <v>100.23</v>
      </c>
      <c r="AG302" s="196">
        <v>100.17</v>
      </c>
      <c r="AH302" s="196">
        <v>100.63</v>
      </c>
      <c r="AI302" s="196">
        <v>101.08</v>
      </c>
      <c r="AJ302" s="196">
        <v>101.44</v>
      </c>
      <c r="AK302" s="196">
        <v>100.55</v>
      </c>
      <c r="AL302" s="196">
        <v>99.61</v>
      </c>
      <c r="AM302" s="196">
        <v>98.57</v>
      </c>
      <c r="AN302" s="196">
        <v>98.86</v>
      </c>
      <c r="AO302" s="196">
        <v>99.48</v>
      </c>
      <c r="AP302" s="196">
        <v>99.95</v>
      </c>
      <c r="AQ302" s="196">
        <v>100.1</v>
      </c>
    </row>
    <row r="303" spans="1:43" ht="41.65" x14ac:dyDescent="0.45">
      <c r="A303" s="195" t="s">
        <v>171</v>
      </c>
      <c r="B303" s="195" t="s">
        <v>1204</v>
      </c>
      <c r="C303" s="196">
        <v>100.35</v>
      </c>
      <c r="D303" s="196">
        <v>100.15</v>
      </c>
      <c r="E303" s="196">
        <v>101.26</v>
      </c>
      <c r="F303" s="196">
        <v>100.26</v>
      </c>
      <c r="G303" s="196">
        <v>98.86</v>
      </c>
      <c r="H303" s="196">
        <v>99.24</v>
      </c>
      <c r="I303" s="196">
        <v>99.63</v>
      </c>
      <c r="J303" s="196">
        <v>100.98</v>
      </c>
      <c r="K303" s="196">
        <v>100.75</v>
      </c>
      <c r="L303" s="196">
        <v>99.86</v>
      </c>
      <c r="M303" s="196">
        <v>99.87</v>
      </c>
      <c r="N303" s="196">
        <v>100.24</v>
      </c>
      <c r="O303" s="196">
        <v>100.59</v>
      </c>
      <c r="P303" s="196">
        <v>101.37</v>
      </c>
      <c r="Q303" s="196">
        <v>101.48</v>
      </c>
      <c r="R303" s="196">
        <v>99.99</v>
      </c>
      <c r="S303" s="196">
        <v>99.95</v>
      </c>
      <c r="T303" s="196">
        <v>99.98</v>
      </c>
      <c r="U303" s="196">
        <v>100.26</v>
      </c>
      <c r="V303" s="196">
        <v>100.78</v>
      </c>
      <c r="W303" s="196">
        <v>100.82</v>
      </c>
      <c r="X303" s="196">
        <v>100.54</v>
      </c>
      <c r="Y303" s="196">
        <v>100.57</v>
      </c>
      <c r="Z303" s="196">
        <v>100.87</v>
      </c>
      <c r="AA303" s="196">
        <v>100.28</v>
      </c>
      <c r="AB303" s="196">
        <v>101.01</v>
      </c>
      <c r="AC303" s="196">
        <v>100.78</v>
      </c>
      <c r="AD303" s="196">
        <v>99.98</v>
      </c>
      <c r="AE303" s="196">
        <v>99.09</v>
      </c>
      <c r="AF303" s="196">
        <v>99.52</v>
      </c>
      <c r="AG303" s="196">
        <v>99.75</v>
      </c>
      <c r="AH303" s="196">
        <v>100.64</v>
      </c>
      <c r="AI303" s="196">
        <v>99.71</v>
      </c>
      <c r="AJ303" s="196">
        <v>99.93</v>
      </c>
      <c r="AK303" s="196">
        <v>100.33</v>
      </c>
      <c r="AL303" s="196">
        <v>100.26</v>
      </c>
      <c r="AM303" s="196">
        <v>100.44</v>
      </c>
      <c r="AN303" s="196">
        <v>100.47</v>
      </c>
      <c r="AO303" s="196">
        <v>100.39</v>
      </c>
      <c r="AP303" s="196">
        <v>99.82</v>
      </c>
      <c r="AQ303" s="196">
        <v>99.71</v>
      </c>
    </row>
    <row r="304" spans="1:43" ht="27.75" x14ac:dyDescent="0.45">
      <c r="A304" s="195" t="s">
        <v>172</v>
      </c>
      <c r="B304" s="195" t="s">
        <v>1205</v>
      </c>
      <c r="C304" s="196">
        <v>100.37</v>
      </c>
      <c r="D304" s="196">
        <v>100.04</v>
      </c>
      <c r="E304" s="196">
        <v>100.5</v>
      </c>
      <c r="F304" s="196">
        <v>99.71</v>
      </c>
      <c r="G304" s="196">
        <v>98.92</v>
      </c>
      <c r="H304" s="196">
        <v>99.44</v>
      </c>
      <c r="I304" s="196">
        <v>100.35</v>
      </c>
      <c r="J304" s="196">
        <v>100.69</v>
      </c>
      <c r="K304" s="196">
        <v>100.58</v>
      </c>
      <c r="L304" s="196">
        <v>100.64</v>
      </c>
      <c r="M304" s="196">
        <v>99.94</v>
      </c>
      <c r="N304" s="196">
        <v>100.49</v>
      </c>
      <c r="O304" s="196">
        <v>101.18</v>
      </c>
      <c r="P304" s="196">
        <v>100.83</v>
      </c>
      <c r="Q304" s="196">
        <v>101.67</v>
      </c>
      <c r="R304" s="196">
        <v>100.45</v>
      </c>
      <c r="S304" s="196">
        <v>100.12</v>
      </c>
      <c r="T304" s="196">
        <v>100.35</v>
      </c>
      <c r="U304" s="196">
        <v>100.29</v>
      </c>
      <c r="V304" s="196">
        <v>100.51</v>
      </c>
      <c r="W304" s="196">
        <v>101.16</v>
      </c>
      <c r="X304" s="196">
        <v>100.83</v>
      </c>
      <c r="Y304" s="196">
        <v>100.6</v>
      </c>
      <c r="Z304" s="196">
        <v>100.82</v>
      </c>
      <c r="AA304" s="196">
        <v>100.72</v>
      </c>
      <c r="AB304" s="196">
        <v>100.03</v>
      </c>
      <c r="AC304" s="196">
        <v>100.89</v>
      </c>
      <c r="AD304" s="196">
        <v>99.25</v>
      </c>
      <c r="AE304" s="196">
        <v>100.07</v>
      </c>
      <c r="AF304" s="196">
        <v>99.66</v>
      </c>
      <c r="AG304" s="196">
        <v>100.27</v>
      </c>
      <c r="AH304" s="196">
        <v>100.54</v>
      </c>
      <c r="AI304" s="196">
        <v>99.93</v>
      </c>
      <c r="AJ304" s="196">
        <v>99.67</v>
      </c>
      <c r="AK304" s="196">
        <v>100.41</v>
      </c>
      <c r="AL304" s="196">
        <v>100.61</v>
      </c>
      <c r="AM304" s="196">
        <v>100.17</v>
      </c>
      <c r="AN304" s="196">
        <v>100.06</v>
      </c>
      <c r="AO304" s="196">
        <v>100.12</v>
      </c>
      <c r="AP304" s="196">
        <v>100.39</v>
      </c>
      <c r="AQ304" s="196">
        <v>100.42</v>
      </c>
    </row>
    <row r="305" spans="1:43" x14ac:dyDescent="0.45">
      <c r="A305" s="195" t="s">
        <v>626</v>
      </c>
      <c r="B305" s="195" t="s">
        <v>1206</v>
      </c>
      <c r="C305" s="196">
        <v>100.23</v>
      </c>
      <c r="D305" s="196">
        <v>100.13</v>
      </c>
      <c r="E305" s="196">
        <v>100.17</v>
      </c>
      <c r="F305" s="196">
        <v>100.38</v>
      </c>
      <c r="G305" s="196">
        <v>100.27</v>
      </c>
      <c r="H305" s="196">
        <v>100.45</v>
      </c>
      <c r="I305" s="196">
        <v>100.27</v>
      </c>
      <c r="J305" s="196">
        <v>100.36</v>
      </c>
      <c r="K305" s="196">
        <v>100.41</v>
      </c>
      <c r="L305" s="196">
        <v>100.08</v>
      </c>
      <c r="M305" s="196">
        <v>100.29</v>
      </c>
      <c r="N305" s="196">
        <v>100.32</v>
      </c>
      <c r="O305" s="196">
        <v>100.37</v>
      </c>
      <c r="P305" s="196">
        <v>100.57</v>
      </c>
      <c r="Q305" s="196">
        <v>100.39</v>
      </c>
      <c r="R305" s="196">
        <v>100.49</v>
      </c>
      <c r="S305" s="196">
        <v>99.61</v>
      </c>
      <c r="T305" s="196">
        <v>100.2</v>
      </c>
      <c r="U305" s="196">
        <v>99.94</v>
      </c>
      <c r="V305" s="196">
        <v>100.25</v>
      </c>
      <c r="W305" s="196">
        <v>100.67</v>
      </c>
      <c r="X305" s="196">
        <v>100.72</v>
      </c>
      <c r="Y305" s="196">
        <v>100.4</v>
      </c>
      <c r="Z305" s="196">
        <v>100.31</v>
      </c>
      <c r="AA305" s="196">
        <v>100.49</v>
      </c>
      <c r="AB305" s="196">
        <v>100.06</v>
      </c>
      <c r="AC305" s="196">
        <v>100.33</v>
      </c>
      <c r="AD305" s="196">
        <v>99.68</v>
      </c>
      <c r="AE305" s="196">
        <v>99.64</v>
      </c>
      <c r="AF305" s="196">
        <v>100.19</v>
      </c>
      <c r="AG305" s="196">
        <v>99.94</v>
      </c>
      <c r="AH305" s="196">
        <v>100.55</v>
      </c>
      <c r="AI305" s="196">
        <v>100.51</v>
      </c>
      <c r="AJ305" s="196">
        <v>99.98</v>
      </c>
      <c r="AK305" s="196">
        <v>100.31</v>
      </c>
      <c r="AL305" s="196">
        <v>100.46</v>
      </c>
      <c r="AM305" s="196">
        <v>100.27</v>
      </c>
      <c r="AN305" s="196">
        <v>100.06</v>
      </c>
      <c r="AO305" s="196">
        <v>100.32</v>
      </c>
      <c r="AP305" s="196">
        <v>99.94</v>
      </c>
      <c r="AQ305" s="196">
        <v>100.47</v>
      </c>
    </row>
    <row r="306" spans="1:43" ht="27.75" x14ac:dyDescent="0.45">
      <c r="A306" s="195" t="s">
        <v>627</v>
      </c>
      <c r="B306" s="195" t="s">
        <v>1207</v>
      </c>
      <c r="C306" s="196">
        <v>99.87</v>
      </c>
      <c r="D306" s="196">
        <v>100.25</v>
      </c>
      <c r="E306" s="196">
        <v>101.24</v>
      </c>
      <c r="F306" s="196">
        <v>100.18</v>
      </c>
      <c r="G306" s="196">
        <v>98.3</v>
      </c>
      <c r="H306" s="196">
        <v>98.66</v>
      </c>
      <c r="I306" s="196">
        <v>99.41</v>
      </c>
      <c r="J306" s="196">
        <v>101.2</v>
      </c>
      <c r="K306" s="196">
        <v>100.56</v>
      </c>
      <c r="L306" s="196">
        <v>98.94</v>
      </c>
      <c r="M306" s="196">
        <v>99.9</v>
      </c>
      <c r="N306" s="196">
        <v>100.85</v>
      </c>
      <c r="O306" s="196">
        <v>100.49</v>
      </c>
      <c r="P306" s="196">
        <v>101.44</v>
      </c>
      <c r="Q306" s="196">
        <v>100.87</v>
      </c>
      <c r="R306" s="196">
        <v>99.89</v>
      </c>
      <c r="S306" s="196">
        <v>98.79</v>
      </c>
      <c r="T306" s="196">
        <v>99.06</v>
      </c>
      <c r="U306" s="196">
        <v>99.76</v>
      </c>
      <c r="V306" s="196">
        <v>100.94</v>
      </c>
      <c r="W306" s="196">
        <v>100.3</v>
      </c>
      <c r="X306" s="196">
        <v>99.95</v>
      </c>
      <c r="Y306" s="196">
        <v>100.24</v>
      </c>
      <c r="Z306" s="196">
        <v>101.27</v>
      </c>
      <c r="AA306" s="196">
        <v>99.23</v>
      </c>
      <c r="AB306" s="196">
        <v>100.64</v>
      </c>
      <c r="AC306" s="196">
        <v>101.12</v>
      </c>
      <c r="AD306" s="196">
        <v>99.01</v>
      </c>
      <c r="AE306" s="196">
        <v>98.33</v>
      </c>
      <c r="AF306" s="196">
        <v>98.93</v>
      </c>
      <c r="AG306" s="196">
        <v>99.03</v>
      </c>
      <c r="AH306" s="196">
        <v>99.23</v>
      </c>
      <c r="AI306" s="196">
        <v>98.81</v>
      </c>
      <c r="AJ306" s="196">
        <v>100.01</v>
      </c>
      <c r="AK306" s="196">
        <v>100.26</v>
      </c>
      <c r="AL306" s="196">
        <v>100.63</v>
      </c>
      <c r="AM306" s="196">
        <v>100.59</v>
      </c>
      <c r="AN306" s="196">
        <v>100.04</v>
      </c>
      <c r="AO306" s="195">
        <v>101</v>
      </c>
      <c r="AP306" s="196">
        <v>99.87</v>
      </c>
      <c r="AQ306" s="196">
        <v>98.86</v>
      </c>
    </row>
    <row r="307" spans="1:43" ht="27.75" x14ac:dyDescent="0.45">
      <c r="A307" s="195" t="s">
        <v>183</v>
      </c>
      <c r="B307" s="195" t="s">
        <v>1208</v>
      </c>
      <c r="C307" s="196">
        <v>99.87</v>
      </c>
      <c r="D307" s="196">
        <v>100.25</v>
      </c>
      <c r="E307" s="196">
        <v>101.24</v>
      </c>
      <c r="F307" s="196">
        <v>100.18</v>
      </c>
      <c r="G307" s="196">
        <v>98.3</v>
      </c>
      <c r="H307" s="196">
        <v>98.66</v>
      </c>
      <c r="I307" s="196">
        <v>99.41</v>
      </c>
      <c r="J307" s="196">
        <v>101.2</v>
      </c>
      <c r="K307" s="196">
        <v>100.56</v>
      </c>
      <c r="L307" s="196">
        <v>98.94</v>
      </c>
      <c r="M307" s="196">
        <v>99.9</v>
      </c>
      <c r="N307" s="196">
        <v>100.85</v>
      </c>
      <c r="O307" s="196">
        <v>100.49</v>
      </c>
      <c r="P307" s="196">
        <v>101.44</v>
      </c>
      <c r="Q307" s="196">
        <v>100.87</v>
      </c>
      <c r="R307" s="196">
        <v>99.89</v>
      </c>
      <c r="S307" s="196">
        <v>98.79</v>
      </c>
      <c r="T307" s="196">
        <v>99.06</v>
      </c>
      <c r="U307" s="196">
        <v>99.76</v>
      </c>
      <c r="V307" s="196">
        <v>100.94</v>
      </c>
      <c r="W307" s="196">
        <v>100.3</v>
      </c>
      <c r="X307" s="196">
        <v>99.95</v>
      </c>
      <c r="Y307" s="196">
        <v>100.24</v>
      </c>
      <c r="Z307" s="196">
        <v>101.27</v>
      </c>
      <c r="AA307" s="196">
        <v>99.23</v>
      </c>
      <c r="AB307" s="196">
        <v>100.64</v>
      </c>
      <c r="AC307" s="196">
        <v>101.12</v>
      </c>
      <c r="AD307" s="196">
        <v>99.01</v>
      </c>
      <c r="AE307" s="196">
        <v>98.33</v>
      </c>
      <c r="AF307" s="196">
        <v>98.93</v>
      </c>
      <c r="AG307" s="196">
        <v>99.03</v>
      </c>
      <c r="AH307" s="196">
        <v>99.23</v>
      </c>
      <c r="AI307" s="196">
        <v>98.81</v>
      </c>
      <c r="AJ307" s="196">
        <v>100.01</v>
      </c>
      <c r="AK307" s="196">
        <v>100.26</v>
      </c>
      <c r="AL307" s="196">
        <v>100.63</v>
      </c>
      <c r="AM307" s="196">
        <v>100.59</v>
      </c>
      <c r="AN307" s="196">
        <v>100.04</v>
      </c>
      <c r="AO307" s="195">
        <v>101</v>
      </c>
      <c r="AP307" s="196">
        <v>99.87</v>
      </c>
      <c r="AQ307" s="196">
        <v>98.86</v>
      </c>
    </row>
    <row r="308" spans="1:43" ht="27.75" x14ac:dyDescent="0.45">
      <c r="A308" s="195" t="s">
        <v>511</v>
      </c>
      <c r="B308" s="195" t="s">
        <v>1209</v>
      </c>
      <c r="C308" s="196">
        <v>99.39</v>
      </c>
      <c r="D308" s="196">
        <v>99.65</v>
      </c>
      <c r="E308" s="196">
        <v>99.81</v>
      </c>
      <c r="F308" s="196">
        <v>99.82</v>
      </c>
      <c r="G308" s="196">
        <v>100.01</v>
      </c>
      <c r="H308" s="196">
        <v>100.02</v>
      </c>
      <c r="I308" s="196">
        <v>99.93</v>
      </c>
      <c r="J308" s="196">
        <v>100.76</v>
      </c>
      <c r="K308" s="196">
        <v>100.78</v>
      </c>
      <c r="L308" s="196">
        <v>100.67</v>
      </c>
      <c r="M308" s="196">
        <v>100.46</v>
      </c>
      <c r="N308" s="196">
        <v>100.12</v>
      </c>
      <c r="O308" s="196">
        <v>99.94</v>
      </c>
      <c r="P308" s="196">
        <v>99.86</v>
      </c>
      <c r="Q308" s="196">
        <v>100.19</v>
      </c>
      <c r="R308" s="196">
        <v>100.21</v>
      </c>
      <c r="S308" s="196">
        <v>100.12</v>
      </c>
      <c r="T308" s="196">
        <v>100.17</v>
      </c>
      <c r="U308" s="196">
        <v>100.16</v>
      </c>
      <c r="V308" s="196">
        <v>100.66</v>
      </c>
      <c r="W308" s="196">
        <v>100.8</v>
      </c>
      <c r="X308" s="196">
        <v>100.99</v>
      </c>
      <c r="Y308" s="196">
        <v>100.38</v>
      </c>
      <c r="Z308" s="196">
        <v>100.05</v>
      </c>
      <c r="AA308" s="196">
        <v>99.87</v>
      </c>
      <c r="AB308" s="196">
        <v>99.62</v>
      </c>
      <c r="AC308" s="196">
        <v>99.87</v>
      </c>
      <c r="AD308" s="196">
        <v>99.62</v>
      </c>
      <c r="AE308" s="196">
        <v>99.65</v>
      </c>
      <c r="AF308" s="196">
        <v>100.11</v>
      </c>
      <c r="AG308" s="196">
        <v>99.94</v>
      </c>
      <c r="AH308" s="196">
        <v>100.62</v>
      </c>
      <c r="AI308" s="196">
        <v>100.53</v>
      </c>
      <c r="AJ308" s="196">
        <v>100.31</v>
      </c>
      <c r="AK308" s="196">
        <v>100.33</v>
      </c>
      <c r="AL308" s="196">
        <v>100.11</v>
      </c>
      <c r="AM308" s="196">
        <v>99.14</v>
      </c>
      <c r="AN308" s="196">
        <v>99.73</v>
      </c>
      <c r="AO308" s="196">
        <v>99.97</v>
      </c>
      <c r="AP308" s="196">
        <v>100.18</v>
      </c>
      <c r="AQ308" s="196">
        <v>100.25</v>
      </c>
    </row>
    <row r="309" spans="1:43" x14ac:dyDescent="0.45">
      <c r="A309" s="195" t="s">
        <v>628</v>
      </c>
      <c r="B309" s="195" t="s">
        <v>1210</v>
      </c>
      <c r="C309" s="196">
        <v>99.87</v>
      </c>
      <c r="D309" s="196">
        <v>100.12</v>
      </c>
      <c r="E309" s="196">
        <v>99.97</v>
      </c>
      <c r="F309" s="196">
        <v>99.42</v>
      </c>
      <c r="G309" s="196">
        <v>99.93</v>
      </c>
      <c r="H309" s="196">
        <v>99.88</v>
      </c>
      <c r="I309" s="196">
        <v>100.1</v>
      </c>
      <c r="J309" s="196">
        <v>100.49</v>
      </c>
      <c r="K309" s="196">
        <v>100.37</v>
      </c>
      <c r="L309" s="196">
        <v>100.26</v>
      </c>
      <c r="M309" s="196">
        <v>100.04</v>
      </c>
      <c r="N309" s="196">
        <v>100.16</v>
      </c>
      <c r="O309" s="196">
        <v>100.1</v>
      </c>
      <c r="P309" s="196">
        <v>100.7</v>
      </c>
      <c r="Q309" s="196">
        <v>100.62</v>
      </c>
      <c r="R309" s="196">
        <v>100.85</v>
      </c>
      <c r="S309" s="196">
        <v>100.26</v>
      </c>
      <c r="T309" s="196">
        <v>100.2</v>
      </c>
      <c r="U309" s="196">
        <v>99.97</v>
      </c>
      <c r="V309" s="196">
        <v>100.52</v>
      </c>
      <c r="W309" s="196">
        <v>100.69</v>
      </c>
      <c r="X309" s="196">
        <v>100.04</v>
      </c>
      <c r="Y309" s="196">
        <v>100.45</v>
      </c>
      <c r="Z309" s="196">
        <v>100.87</v>
      </c>
      <c r="AA309" s="196">
        <v>100.25</v>
      </c>
      <c r="AB309" s="196">
        <v>100.58</v>
      </c>
      <c r="AC309" s="196">
        <v>100.19</v>
      </c>
      <c r="AD309" s="196">
        <v>99.6</v>
      </c>
      <c r="AE309" s="196">
        <v>99.39</v>
      </c>
      <c r="AF309" s="196">
        <v>99.89</v>
      </c>
      <c r="AG309" s="196">
        <v>100.31</v>
      </c>
      <c r="AH309" s="196">
        <v>100.66</v>
      </c>
      <c r="AI309" s="196">
        <v>100.01</v>
      </c>
      <c r="AJ309" s="196">
        <v>99.72</v>
      </c>
      <c r="AK309" s="196">
        <v>100.01</v>
      </c>
      <c r="AL309" s="196">
        <v>99.79</v>
      </c>
      <c r="AM309" s="196">
        <v>99.53</v>
      </c>
      <c r="AN309" s="196">
        <v>99.94</v>
      </c>
      <c r="AO309" s="196">
        <v>100.72</v>
      </c>
      <c r="AP309" s="196">
        <v>100.46</v>
      </c>
      <c r="AQ309" s="196">
        <v>100.66</v>
      </c>
    </row>
    <row r="310" spans="1:43" ht="27.75" x14ac:dyDescent="0.45">
      <c r="A310" s="195" t="s">
        <v>184</v>
      </c>
      <c r="B310" s="195" t="s">
        <v>1211</v>
      </c>
      <c r="C310" s="196">
        <v>100.07</v>
      </c>
      <c r="D310" s="196">
        <v>99.88</v>
      </c>
      <c r="E310" s="196">
        <v>99.4</v>
      </c>
      <c r="F310" s="196">
        <v>99.09</v>
      </c>
      <c r="G310" s="196">
        <v>100.03</v>
      </c>
      <c r="H310" s="196">
        <v>99.68</v>
      </c>
      <c r="I310" s="196">
        <v>99.88</v>
      </c>
      <c r="J310" s="196">
        <v>100.79</v>
      </c>
      <c r="K310" s="196">
        <v>100.93</v>
      </c>
      <c r="L310" s="196">
        <v>100.08</v>
      </c>
      <c r="M310" s="196">
        <v>100.31</v>
      </c>
      <c r="N310" s="196">
        <v>100.5</v>
      </c>
      <c r="O310" s="196">
        <v>100.33</v>
      </c>
      <c r="P310" s="196">
        <v>100.98</v>
      </c>
      <c r="Q310" s="196">
        <v>100.66</v>
      </c>
      <c r="R310" s="196">
        <v>100.52</v>
      </c>
      <c r="S310" s="196">
        <v>100.19</v>
      </c>
      <c r="T310" s="196">
        <v>99.57</v>
      </c>
      <c r="U310" s="196">
        <v>99.79</v>
      </c>
      <c r="V310" s="196">
        <v>100.6</v>
      </c>
      <c r="W310" s="196">
        <v>100.87</v>
      </c>
      <c r="X310" s="196">
        <v>100.32</v>
      </c>
      <c r="Y310" s="196">
        <v>100.48</v>
      </c>
      <c r="Z310" s="196">
        <v>100.4</v>
      </c>
      <c r="AA310" s="196">
        <v>100.55</v>
      </c>
      <c r="AB310" s="195">
        <v>101</v>
      </c>
      <c r="AC310" s="196">
        <v>100.57</v>
      </c>
      <c r="AD310" s="196">
        <v>99.95</v>
      </c>
      <c r="AE310" s="196">
        <v>99.26</v>
      </c>
      <c r="AF310" s="196">
        <v>99.65</v>
      </c>
      <c r="AG310" s="196">
        <v>99.97</v>
      </c>
      <c r="AH310" s="196">
        <v>100.69</v>
      </c>
      <c r="AI310" s="196">
        <v>100.1</v>
      </c>
      <c r="AJ310" s="196">
        <v>99.47</v>
      </c>
      <c r="AK310" s="196">
        <v>99.78</v>
      </c>
      <c r="AL310" s="196">
        <v>99.6</v>
      </c>
      <c r="AM310" s="196">
        <v>99.85</v>
      </c>
      <c r="AN310" s="196">
        <v>100.13</v>
      </c>
      <c r="AO310" s="196">
        <v>100.76</v>
      </c>
      <c r="AP310" s="196">
        <v>100.25</v>
      </c>
      <c r="AQ310" s="196">
        <v>100.65</v>
      </c>
    </row>
    <row r="311" spans="1:43" ht="27.75" x14ac:dyDescent="0.45">
      <c r="A311" s="195" t="s">
        <v>185</v>
      </c>
      <c r="B311" s="195" t="s">
        <v>1212</v>
      </c>
      <c r="C311" s="196">
        <v>99.79</v>
      </c>
      <c r="D311" s="196">
        <v>100.22</v>
      </c>
      <c r="E311" s="196">
        <v>100.21</v>
      </c>
      <c r="F311" s="196">
        <v>99.56</v>
      </c>
      <c r="G311" s="196">
        <v>99.89</v>
      </c>
      <c r="H311" s="196">
        <v>99.97</v>
      </c>
      <c r="I311" s="196">
        <v>100.19</v>
      </c>
      <c r="J311" s="196">
        <v>100.36</v>
      </c>
      <c r="K311" s="196">
        <v>100.13</v>
      </c>
      <c r="L311" s="196">
        <v>100.34</v>
      </c>
      <c r="M311" s="196">
        <v>99.93</v>
      </c>
      <c r="N311" s="196">
        <v>100.02</v>
      </c>
      <c r="O311" s="196">
        <v>100.01</v>
      </c>
      <c r="P311" s="196">
        <v>100.59</v>
      </c>
      <c r="Q311" s="196">
        <v>100.6</v>
      </c>
      <c r="R311" s="196">
        <v>100.98</v>
      </c>
      <c r="S311" s="196">
        <v>100.29</v>
      </c>
      <c r="T311" s="196">
        <v>100.44</v>
      </c>
      <c r="U311" s="196">
        <v>100.04</v>
      </c>
      <c r="V311" s="196">
        <v>100.49</v>
      </c>
      <c r="W311" s="196">
        <v>100.62</v>
      </c>
      <c r="X311" s="196">
        <v>99.94</v>
      </c>
      <c r="Y311" s="196">
        <v>100.44</v>
      </c>
      <c r="Z311" s="196">
        <v>101.05</v>
      </c>
      <c r="AA311" s="196">
        <v>100.13</v>
      </c>
      <c r="AB311" s="196">
        <v>100.42</v>
      </c>
      <c r="AC311" s="196">
        <v>100.04</v>
      </c>
      <c r="AD311" s="196">
        <v>99.47</v>
      </c>
      <c r="AE311" s="196">
        <v>99.44</v>
      </c>
      <c r="AF311" s="196">
        <v>99.99</v>
      </c>
      <c r="AG311" s="196">
        <v>100.44</v>
      </c>
      <c r="AH311" s="196">
        <v>100.65</v>
      </c>
      <c r="AI311" s="196">
        <v>99.98</v>
      </c>
      <c r="AJ311" s="196">
        <v>99.82</v>
      </c>
      <c r="AK311" s="196">
        <v>100.1</v>
      </c>
      <c r="AL311" s="196">
        <v>99.86</v>
      </c>
      <c r="AM311" s="196">
        <v>99.42</v>
      </c>
      <c r="AN311" s="196">
        <v>99.87</v>
      </c>
      <c r="AO311" s="196">
        <v>100.7</v>
      </c>
      <c r="AP311" s="196">
        <v>100.53</v>
      </c>
      <c r="AQ311" s="196">
        <v>100.67</v>
      </c>
    </row>
    <row r="312" spans="1:43" ht="27.75" x14ac:dyDescent="0.45">
      <c r="A312" s="195" t="s">
        <v>512</v>
      </c>
      <c r="B312" s="195" t="s">
        <v>1213</v>
      </c>
      <c r="C312" s="196">
        <v>100.02</v>
      </c>
      <c r="D312" s="196">
        <v>99.81</v>
      </c>
      <c r="E312" s="196">
        <v>100.04</v>
      </c>
      <c r="F312" s="196">
        <v>99.98</v>
      </c>
      <c r="G312" s="196">
        <v>100.02</v>
      </c>
      <c r="H312" s="196">
        <v>100.18</v>
      </c>
      <c r="I312" s="196">
        <v>100.36</v>
      </c>
      <c r="J312" s="196">
        <v>100.96</v>
      </c>
      <c r="K312" s="196">
        <v>100.89</v>
      </c>
      <c r="L312" s="196">
        <v>101.04</v>
      </c>
      <c r="M312" s="196">
        <v>100.88</v>
      </c>
      <c r="N312" s="196">
        <v>100.32</v>
      </c>
      <c r="O312" s="196">
        <v>100.16</v>
      </c>
      <c r="P312" s="196">
        <v>100.2</v>
      </c>
      <c r="Q312" s="196">
        <v>100.02</v>
      </c>
      <c r="R312" s="196">
        <v>99.93</v>
      </c>
      <c r="S312" s="196">
        <v>99.98</v>
      </c>
      <c r="T312" s="196">
        <v>100.31</v>
      </c>
      <c r="U312" s="196">
        <v>100.09</v>
      </c>
      <c r="V312" s="196">
        <v>100.72</v>
      </c>
      <c r="W312" s="196">
        <v>100.91</v>
      </c>
      <c r="X312" s="196">
        <v>100.77</v>
      </c>
      <c r="Y312" s="196">
        <v>100.62</v>
      </c>
      <c r="Z312" s="196">
        <v>100.18</v>
      </c>
      <c r="AA312" s="196">
        <v>100.36</v>
      </c>
      <c r="AB312" s="196">
        <v>100.19</v>
      </c>
      <c r="AC312" s="196">
        <v>100.1</v>
      </c>
      <c r="AD312" s="196">
        <v>100.19</v>
      </c>
      <c r="AE312" s="196">
        <v>99.94</v>
      </c>
      <c r="AF312" s="196">
        <v>100.52</v>
      </c>
      <c r="AG312" s="196">
        <v>100.19</v>
      </c>
      <c r="AH312" s="196">
        <v>101.07</v>
      </c>
      <c r="AI312" s="196">
        <v>100.44</v>
      </c>
      <c r="AJ312" s="196">
        <v>100.69</v>
      </c>
      <c r="AK312" s="196">
        <v>100.34</v>
      </c>
      <c r="AL312" s="196">
        <v>100.57</v>
      </c>
      <c r="AM312" s="196">
        <v>99.85</v>
      </c>
      <c r="AN312" s="196">
        <v>99.83</v>
      </c>
      <c r="AO312" s="196">
        <v>100.22</v>
      </c>
      <c r="AP312" s="196">
        <v>100.3</v>
      </c>
      <c r="AQ312" s="196">
        <v>100.49</v>
      </c>
    </row>
    <row r="313" spans="1:43" ht="27.75" x14ac:dyDescent="0.45">
      <c r="A313" s="195" t="s">
        <v>493</v>
      </c>
      <c r="B313" s="195" t="s">
        <v>1214</v>
      </c>
      <c r="C313" s="196">
        <v>101.41</v>
      </c>
      <c r="D313" s="196">
        <v>100.87</v>
      </c>
      <c r="E313" s="196">
        <v>100.1</v>
      </c>
      <c r="F313" s="196">
        <v>100.3</v>
      </c>
      <c r="G313" s="196">
        <v>99.63</v>
      </c>
      <c r="H313" s="196">
        <v>99.95</v>
      </c>
      <c r="I313" s="196">
        <v>100.55</v>
      </c>
      <c r="J313" s="196">
        <v>99.9</v>
      </c>
      <c r="K313" s="196">
        <v>100.96</v>
      </c>
      <c r="L313" s="196">
        <v>101.48</v>
      </c>
      <c r="M313" s="196">
        <v>101.74</v>
      </c>
      <c r="N313" s="196">
        <v>101.65</v>
      </c>
      <c r="O313" s="196">
        <v>101.36</v>
      </c>
      <c r="P313" s="196">
        <v>100.77</v>
      </c>
      <c r="Q313" s="196">
        <v>100.11</v>
      </c>
      <c r="R313" s="196">
        <v>100.45</v>
      </c>
      <c r="S313" s="196">
        <v>100.4</v>
      </c>
      <c r="T313" s="196">
        <v>100.61</v>
      </c>
      <c r="U313" s="196">
        <v>100.28</v>
      </c>
      <c r="V313" s="196">
        <v>99.94</v>
      </c>
      <c r="W313" s="196">
        <v>100.29</v>
      </c>
      <c r="X313" s="196">
        <v>101.32</v>
      </c>
      <c r="Y313" s="196">
        <v>102.56</v>
      </c>
      <c r="Z313" s="196">
        <v>102.81</v>
      </c>
      <c r="AA313" s="196">
        <v>101.24</v>
      </c>
      <c r="AB313" s="196">
        <v>101.16</v>
      </c>
      <c r="AC313" s="196">
        <v>100.75</v>
      </c>
      <c r="AD313" s="196">
        <v>100.64</v>
      </c>
      <c r="AE313" s="196">
        <v>100.19</v>
      </c>
      <c r="AF313" s="195">
        <v>100</v>
      </c>
      <c r="AG313" s="196">
        <v>99.21</v>
      </c>
      <c r="AH313" s="196">
        <v>98.94</v>
      </c>
      <c r="AI313" s="196">
        <v>100.01</v>
      </c>
      <c r="AJ313" s="196">
        <v>101.14</v>
      </c>
      <c r="AK313" s="196">
        <v>100.78</v>
      </c>
      <c r="AL313" s="196">
        <v>100.42</v>
      </c>
      <c r="AM313" s="196">
        <v>101.82</v>
      </c>
      <c r="AN313" s="196">
        <v>100.75</v>
      </c>
      <c r="AO313" s="196">
        <v>100.31</v>
      </c>
      <c r="AP313" s="196">
        <v>99.66</v>
      </c>
      <c r="AQ313" s="196">
        <v>99.01</v>
      </c>
    </row>
    <row r="314" spans="1:43" x14ac:dyDescent="0.45">
      <c r="A314" s="195" t="s">
        <v>546</v>
      </c>
      <c r="B314" s="195" t="s">
        <v>1215</v>
      </c>
      <c r="C314" s="196">
        <v>99.94</v>
      </c>
      <c r="D314" s="196">
        <v>100.09</v>
      </c>
      <c r="E314" s="196">
        <v>100.02</v>
      </c>
      <c r="F314" s="196">
        <v>99.62</v>
      </c>
      <c r="G314" s="196">
        <v>99.88</v>
      </c>
      <c r="H314" s="196">
        <v>100.03</v>
      </c>
      <c r="I314" s="196">
        <v>100.01</v>
      </c>
      <c r="J314" s="196">
        <v>100.13</v>
      </c>
      <c r="K314" s="196">
        <v>100.53</v>
      </c>
      <c r="L314" s="196">
        <v>100.78</v>
      </c>
      <c r="M314" s="196">
        <v>101.22</v>
      </c>
      <c r="N314" s="196">
        <v>101.44</v>
      </c>
      <c r="O314" s="196">
        <v>101.37</v>
      </c>
      <c r="P314" s="196">
        <v>101.45</v>
      </c>
      <c r="Q314" s="196">
        <v>101.28</v>
      </c>
      <c r="R314" s="196">
        <v>100.91</v>
      </c>
      <c r="S314" s="196">
        <v>100.65</v>
      </c>
      <c r="T314" s="196">
        <v>100.21</v>
      </c>
      <c r="U314" s="196">
        <v>100.42</v>
      </c>
      <c r="V314" s="196">
        <v>100.36</v>
      </c>
      <c r="W314" s="196">
        <v>100.91</v>
      </c>
      <c r="X314" s="196">
        <v>102.04</v>
      </c>
      <c r="Y314" s="196">
        <v>103.7</v>
      </c>
      <c r="Z314" s="196">
        <v>104.35</v>
      </c>
      <c r="AA314" s="196">
        <v>102.84</v>
      </c>
      <c r="AB314" s="196">
        <v>101.67</v>
      </c>
      <c r="AC314" s="196">
        <v>101.32</v>
      </c>
      <c r="AD314" s="196">
        <v>101.17</v>
      </c>
      <c r="AE314" s="196">
        <v>100.93</v>
      </c>
      <c r="AF314" s="196">
        <v>100.63</v>
      </c>
      <c r="AG314" s="196">
        <v>100.51</v>
      </c>
      <c r="AH314" s="196">
        <v>100.25</v>
      </c>
      <c r="AI314" s="196">
        <v>100.02</v>
      </c>
      <c r="AJ314" s="196">
        <v>100.31</v>
      </c>
      <c r="AK314" s="196">
        <v>100.3</v>
      </c>
      <c r="AL314" s="196">
        <v>99.96</v>
      </c>
      <c r="AM314" s="196">
        <v>100.61</v>
      </c>
      <c r="AN314" s="196">
        <v>100.18</v>
      </c>
      <c r="AO314" s="196">
        <v>99.93</v>
      </c>
      <c r="AP314" s="196">
        <v>99.78</v>
      </c>
      <c r="AQ314" s="196">
        <v>100.27</v>
      </c>
    </row>
    <row r="315" spans="1:43" x14ac:dyDescent="0.45">
      <c r="A315" s="195" t="s">
        <v>186</v>
      </c>
      <c r="B315" s="195" t="s">
        <v>1216</v>
      </c>
      <c r="C315" s="196">
        <v>100.24</v>
      </c>
      <c r="D315" s="196">
        <v>100.61</v>
      </c>
      <c r="E315" s="196">
        <v>99.96</v>
      </c>
      <c r="F315" s="196">
        <v>100.2</v>
      </c>
      <c r="G315" s="196">
        <v>100.11</v>
      </c>
      <c r="H315" s="196">
        <v>99.91</v>
      </c>
      <c r="I315" s="196">
        <v>100.5</v>
      </c>
      <c r="J315" s="196">
        <v>100.13</v>
      </c>
      <c r="K315" s="196">
        <v>100.84</v>
      </c>
      <c r="L315" s="196">
        <v>100.46</v>
      </c>
      <c r="M315" s="196">
        <v>100.41</v>
      </c>
      <c r="N315" s="196">
        <v>100.38</v>
      </c>
      <c r="O315" s="196">
        <v>99.86</v>
      </c>
      <c r="P315" s="196">
        <v>99.88</v>
      </c>
      <c r="Q315" s="196">
        <v>100.72</v>
      </c>
      <c r="R315" s="196">
        <v>99.78</v>
      </c>
      <c r="S315" s="196">
        <v>100.54</v>
      </c>
      <c r="T315" s="196">
        <v>100.5</v>
      </c>
      <c r="U315" s="196">
        <v>100.05</v>
      </c>
      <c r="V315" s="196">
        <v>100.3</v>
      </c>
      <c r="W315" s="196">
        <v>100.24</v>
      </c>
      <c r="X315" s="196">
        <v>100.17</v>
      </c>
      <c r="Y315" s="196">
        <v>100.3</v>
      </c>
      <c r="Z315" s="196">
        <v>101.19</v>
      </c>
      <c r="AA315" s="196">
        <v>100.07</v>
      </c>
      <c r="AB315" s="196">
        <v>100.83</v>
      </c>
      <c r="AC315" s="196">
        <v>100.55</v>
      </c>
      <c r="AD315" s="196">
        <v>100.43</v>
      </c>
      <c r="AE315" s="196">
        <v>99.73</v>
      </c>
      <c r="AF315" s="196">
        <v>101.67</v>
      </c>
      <c r="AG315" s="196">
        <v>100.45</v>
      </c>
      <c r="AH315" s="196">
        <v>99.67</v>
      </c>
      <c r="AI315" s="196">
        <v>101.42</v>
      </c>
      <c r="AJ315" s="196">
        <v>100.14</v>
      </c>
      <c r="AK315" s="195">
        <v>101</v>
      </c>
      <c r="AL315" s="196">
        <v>100.71</v>
      </c>
      <c r="AM315" s="196">
        <v>101.42</v>
      </c>
      <c r="AN315" s="196">
        <v>100.4</v>
      </c>
      <c r="AO315" s="196">
        <v>100.5</v>
      </c>
      <c r="AP315" s="196">
        <v>100.79</v>
      </c>
      <c r="AQ315" s="196">
        <v>99.3</v>
      </c>
    </row>
    <row r="316" spans="1:43" x14ac:dyDescent="0.45">
      <c r="A316" s="195" t="s">
        <v>30</v>
      </c>
      <c r="B316" s="195" t="s">
        <v>1217</v>
      </c>
      <c r="C316" s="196">
        <v>99.95</v>
      </c>
      <c r="D316" s="196">
        <v>100.21</v>
      </c>
      <c r="E316" s="196">
        <v>99.97</v>
      </c>
      <c r="F316" s="196">
        <v>99.52</v>
      </c>
      <c r="G316" s="195">
        <v>100</v>
      </c>
      <c r="H316" s="196">
        <v>99.83</v>
      </c>
      <c r="I316" s="196">
        <v>99.93</v>
      </c>
      <c r="J316" s="196">
        <v>100.14</v>
      </c>
      <c r="K316" s="196">
        <v>100.56</v>
      </c>
      <c r="L316" s="196">
        <v>100.67</v>
      </c>
      <c r="M316" s="196">
        <v>101.05</v>
      </c>
      <c r="N316" s="196">
        <v>101.36</v>
      </c>
      <c r="O316" s="196">
        <v>101.15</v>
      </c>
      <c r="P316" s="196">
        <v>101.56</v>
      </c>
      <c r="Q316" s="196">
        <v>101.4</v>
      </c>
      <c r="R316" s="196">
        <v>100.76</v>
      </c>
      <c r="S316" s="196">
        <v>100.62</v>
      </c>
      <c r="T316" s="196">
        <v>100.16</v>
      </c>
      <c r="U316" s="196">
        <v>100.5</v>
      </c>
      <c r="V316" s="196">
        <v>100.62</v>
      </c>
      <c r="W316" s="196">
        <v>100.98</v>
      </c>
      <c r="X316" s="196">
        <v>102.24</v>
      </c>
      <c r="Y316" s="196">
        <v>104.3</v>
      </c>
      <c r="Z316" s="196">
        <v>105.42</v>
      </c>
      <c r="AA316" s="196">
        <v>103.51</v>
      </c>
      <c r="AB316" s="196">
        <v>102.02</v>
      </c>
      <c r="AC316" s="196">
        <v>101.36</v>
      </c>
      <c r="AD316" s="196">
        <v>101.48</v>
      </c>
      <c r="AE316" s="195">
        <v>101</v>
      </c>
      <c r="AF316" s="196">
        <v>100.51</v>
      </c>
      <c r="AG316" s="196">
        <v>100.7</v>
      </c>
      <c r="AH316" s="196">
        <v>100.32</v>
      </c>
      <c r="AI316" s="196">
        <v>100.3</v>
      </c>
      <c r="AJ316" s="196">
        <v>100.53</v>
      </c>
      <c r="AK316" s="196">
        <v>100.39</v>
      </c>
      <c r="AL316" s="196">
        <v>99.86</v>
      </c>
      <c r="AM316" s="196">
        <v>100.7</v>
      </c>
      <c r="AN316" s="196">
        <v>100.35</v>
      </c>
      <c r="AO316" s="196">
        <v>100.13</v>
      </c>
      <c r="AP316" s="196">
        <v>99.97</v>
      </c>
      <c r="AQ316" s="196">
        <v>100.17</v>
      </c>
    </row>
    <row r="317" spans="1:43" x14ac:dyDescent="0.45">
      <c r="A317" s="195" t="s">
        <v>31</v>
      </c>
      <c r="B317" s="195" t="s">
        <v>1218</v>
      </c>
      <c r="C317" s="196">
        <v>99.93</v>
      </c>
      <c r="D317" s="196">
        <v>99.85</v>
      </c>
      <c r="E317" s="196">
        <v>100.11</v>
      </c>
      <c r="F317" s="196">
        <v>99.83</v>
      </c>
      <c r="G317" s="196">
        <v>99.64</v>
      </c>
      <c r="H317" s="196">
        <v>100.45</v>
      </c>
      <c r="I317" s="196">
        <v>100.18</v>
      </c>
      <c r="J317" s="196">
        <v>100.12</v>
      </c>
      <c r="K317" s="196">
        <v>100.46</v>
      </c>
      <c r="L317" s="196">
        <v>100.99</v>
      </c>
      <c r="M317" s="196">
        <v>101.55</v>
      </c>
      <c r="N317" s="196">
        <v>101.61</v>
      </c>
      <c r="O317" s="196">
        <v>101.72</v>
      </c>
      <c r="P317" s="196">
        <v>101.27</v>
      </c>
      <c r="Q317" s="196">
        <v>101.09</v>
      </c>
      <c r="R317" s="196">
        <v>101.15</v>
      </c>
      <c r="S317" s="196">
        <v>100.7</v>
      </c>
      <c r="T317" s="196">
        <v>100.28</v>
      </c>
      <c r="U317" s="196">
        <v>100.3</v>
      </c>
      <c r="V317" s="196">
        <v>99.94</v>
      </c>
      <c r="W317" s="196">
        <v>100.79</v>
      </c>
      <c r="X317" s="196">
        <v>101.7</v>
      </c>
      <c r="Y317" s="196">
        <v>102.71</v>
      </c>
      <c r="Z317" s="196">
        <v>102.57</v>
      </c>
      <c r="AA317" s="196">
        <v>101.79</v>
      </c>
      <c r="AB317" s="196">
        <v>101.11</v>
      </c>
      <c r="AC317" s="196">
        <v>101.25</v>
      </c>
      <c r="AD317" s="196">
        <v>100.67</v>
      </c>
      <c r="AE317" s="196">
        <v>100.83</v>
      </c>
      <c r="AF317" s="196">
        <v>100.83</v>
      </c>
      <c r="AG317" s="196">
        <v>100.21</v>
      </c>
      <c r="AH317" s="196">
        <v>100.15</v>
      </c>
      <c r="AI317" s="196">
        <v>99.58</v>
      </c>
      <c r="AJ317" s="196">
        <v>99.95</v>
      </c>
      <c r="AK317" s="196">
        <v>100.15</v>
      </c>
      <c r="AL317" s="196">
        <v>100.12</v>
      </c>
      <c r="AM317" s="196">
        <v>100.49</v>
      </c>
      <c r="AN317" s="196">
        <v>99.96</v>
      </c>
      <c r="AO317" s="196">
        <v>99.66</v>
      </c>
      <c r="AP317" s="196">
        <v>99.52</v>
      </c>
      <c r="AQ317" s="196">
        <v>100.4</v>
      </c>
    </row>
    <row r="318" spans="1:43" x14ac:dyDescent="0.45">
      <c r="A318" s="195" t="s">
        <v>187</v>
      </c>
      <c r="B318" s="195" t="s">
        <v>1219</v>
      </c>
      <c r="C318" s="196">
        <v>100.01</v>
      </c>
      <c r="D318" s="196">
        <v>99.49</v>
      </c>
      <c r="E318" s="196">
        <v>99.68</v>
      </c>
      <c r="F318" s="196">
        <v>99.76</v>
      </c>
      <c r="G318" s="196">
        <v>99.87</v>
      </c>
      <c r="H318" s="196">
        <v>100.16</v>
      </c>
      <c r="I318" s="196">
        <v>100.07</v>
      </c>
      <c r="J318" s="196">
        <v>100.87</v>
      </c>
      <c r="K318" s="196">
        <v>100.22</v>
      </c>
      <c r="L318" s="196">
        <v>100.66</v>
      </c>
      <c r="M318" s="196">
        <v>101.06</v>
      </c>
      <c r="N318" s="196">
        <v>100.69</v>
      </c>
      <c r="O318" s="196">
        <v>99.74</v>
      </c>
      <c r="P318" s="196">
        <v>99.64</v>
      </c>
      <c r="Q318" s="196">
        <v>99.85</v>
      </c>
      <c r="R318" s="196">
        <v>100.24</v>
      </c>
      <c r="S318" s="196">
        <v>99.9</v>
      </c>
      <c r="T318" s="196">
        <v>99.69</v>
      </c>
      <c r="U318" s="196">
        <v>99.31</v>
      </c>
      <c r="V318" s="196">
        <v>99.62</v>
      </c>
      <c r="W318" s="195">
        <v>100</v>
      </c>
      <c r="X318" s="196">
        <v>100.52</v>
      </c>
      <c r="Y318" s="196">
        <v>100.25</v>
      </c>
      <c r="Z318" s="196">
        <v>100.98</v>
      </c>
      <c r="AA318" s="196">
        <v>98.88</v>
      </c>
      <c r="AB318" s="196">
        <v>100.31</v>
      </c>
      <c r="AC318" s="196">
        <v>100.26</v>
      </c>
      <c r="AD318" s="196">
        <v>99.62</v>
      </c>
      <c r="AE318" s="196">
        <v>99.71</v>
      </c>
      <c r="AF318" s="196">
        <v>100.63</v>
      </c>
      <c r="AG318" s="196">
        <v>99.9</v>
      </c>
      <c r="AH318" s="196">
        <v>99.01</v>
      </c>
      <c r="AI318" s="196">
        <v>100.51</v>
      </c>
      <c r="AJ318" s="196">
        <v>100.9</v>
      </c>
      <c r="AK318" s="196">
        <v>100.38</v>
      </c>
      <c r="AL318" s="196">
        <v>100.15</v>
      </c>
      <c r="AM318" s="196">
        <v>100.64</v>
      </c>
      <c r="AN318" s="196">
        <v>100.01</v>
      </c>
      <c r="AO318" s="196">
        <v>100.69</v>
      </c>
      <c r="AP318" s="196">
        <v>99.34</v>
      </c>
      <c r="AQ318" s="196">
        <v>99.88</v>
      </c>
    </row>
    <row r="319" spans="1:43" ht="27.75" x14ac:dyDescent="0.45">
      <c r="A319" s="195" t="s">
        <v>188</v>
      </c>
      <c r="B319" s="195" t="s">
        <v>1220</v>
      </c>
      <c r="C319" s="195">
        <v>100</v>
      </c>
      <c r="D319" s="196">
        <v>100.27</v>
      </c>
      <c r="E319" s="196">
        <v>99.5</v>
      </c>
      <c r="F319" s="196">
        <v>99.62</v>
      </c>
      <c r="G319" s="196">
        <v>100.04</v>
      </c>
      <c r="H319" s="196">
        <v>99.44</v>
      </c>
      <c r="I319" s="196">
        <v>100.21</v>
      </c>
      <c r="J319" s="196">
        <v>100.05</v>
      </c>
      <c r="K319" s="196">
        <v>100.26</v>
      </c>
      <c r="L319" s="196">
        <v>100.31</v>
      </c>
      <c r="M319" s="196">
        <v>100.68</v>
      </c>
      <c r="N319" s="196">
        <v>100.59</v>
      </c>
      <c r="O319" s="196">
        <v>100.68</v>
      </c>
      <c r="P319" s="196">
        <v>99.8</v>
      </c>
      <c r="Q319" s="196">
        <v>100.14</v>
      </c>
      <c r="R319" s="196">
        <v>99.8</v>
      </c>
      <c r="S319" s="196">
        <v>99.84</v>
      </c>
      <c r="T319" s="196">
        <v>100.71</v>
      </c>
      <c r="U319" s="196">
        <v>99.45</v>
      </c>
      <c r="V319" s="196">
        <v>100.06</v>
      </c>
      <c r="W319" s="196">
        <v>99.65</v>
      </c>
      <c r="X319" s="196">
        <v>99.99</v>
      </c>
      <c r="Y319" s="196">
        <v>100.58</v>
      </c>
      <c r="Z319" s="196">
        <v>101.13</v>
      </c>
      <c r="AA319" s="196">
        <v>100.04</v>
      </c>
      <c r="AB319" s="196">
        <v>99.64</v>
      </c>
      <c r="AC319" s="196">
        <v>100.32</v>
      </c>
      <c r="AD319" s="196">
        <v>99.66</v>
      </c>
      <c r="AE319" s="196">
        <v>99.56</v>
      </c>
      <c r="AF319" s="196">
        <v>100.29</v>
      </c>
      <c r="AG319" s="196">
        <v>100.22</v>
      </c>
      <c r="AH319" s="196">
        <v>99.45</v>
      </c>
      <c r="AI319" s="196">
        <v>100.62</v>
      </c>
      <c r="AJ319" s="196">
        <v>100.22</v>
      </c>
      <c r="AK319" s="196">
        <v>100.48</v>
      </c>
      <c r="AL319" s="196">
        <v>100.77</v>
      </c>
      <c r="AM319" s="196">
        <v>100.72</v>
      </c>
      <c r="AN319" s="196">
        <v>100.71</v>
      </c>
      <c r="AO319" s="196">
        <v>100.01</v>
      </c>
      <c r="AP319" s="196">
        <v>99.95</v>
      </c>
      <c r="AQ319" s="196">
        <v>99.9</v>
      </c>
    </row>
    <row r="320" spans="1:43" ht="27.75" x14ac:dyDescent="0.45">
      <c r="A320" s="195" t="s">
        <v>835</v>
      </c>
      <c r="B320" s="195" t="s">
        <v>1221</v>
      </c>
      <c r="C320" s="196">
        <v>99.98</v>
      </c>
      <c r="D320" s="196">
        <v>99.89</v>
      </c>
      <c r="E320" s="196">
        <v>99.83</v>
      </c>
      <c r="F320" s="196">
        <v>99.87</v>
      </c>
      <c r="G320" s="196">
        <v>100.09</v>
      </c>
      <c r="H320" s="196">
        <v>99.09</v>
      </c>
      <c r="I320" s="196">
        <v>100.42</v>
      </c>
      <c r="J320" s="196">
        <v>100.9</v>
      </c>
      <c r="K320" s="196">
        <v>100.15</v>
      </c>
      <c r="L320" s="196">
        <v>100.26</v>
      </c>
      <c r="M320" s="196">
        <v>100.82</v>
      </c>
      <c r="N320" s="196">
        <v>100.93</v>
      </c>
      <c r="O320" s="196">
        <v>100.21</v>
      </c>
      <c r="P320" s="196">
        <v>100.03</v>
      </c>
      <c r="Q320" s="196">
        <v>100.29</v>
      </c>
      <c r="R320" s="196">
        <v>100.2</v>
      </c>
      <c r="S320" s="196">
        <v>99.98</v>
      </c>
      <c r="T320" s="196">
        <v>100.19</v>
      </c>
      <c r="U320" s="196">
        <v>99.94</v>
      </c>
      <c r="V320" s="196">
        <v>99.75</v>
      </c>
      <c r="W320" s="196">
        <v>99.6</v>
      </c>
      <c r="X320" s="196">
        <v>100.1</v>
      </c>
      <c r="Y320" s="196">
        <v>100.71</v>
      </c>
      <c r="Z320" s="196">
        <v>100.73</v>
      </c>
      <c r="AA320" s="196">
        <v>99.22</v>
      </c>
      <c r="AB320" s="196">
        <v>100.09</v>
      </c>
      <c r="AC320" s="196">
        <v>99.92</v>
      </c>
      <c r="AD320" s="196">
        <v>99.82</v>
      </c>
      <c r="AE320" s="196">
        <v>100.48</v>
      </c>
      <c r="AF320" s="196">
        <v>100.48</v>
      </c>
      <c r="AG320" s="196">
        <v>100.44</v>
      </c>
      <c r="AH320" s="196">
        <v>100.3</v>
      </c>
      <c r="AI320" s="196">
        <v>100.48</v>
      </c>
      <c r="AJ320" s="196">
        <v>100.93</v>
      </c>
      <c r="AK320" s="196">
        <v>100.11</v>
      </c>
      <c r="AL320" s="196">
        <v>100.12</v>
      </c>
      <c r="AM320" s="195"/>
      <c r="AN320" s="195"/>
      <c r="AO320" s="195"/>
      <c r="AP320" s="195"/>
      <c r="AQ320" s="195"/>
    </row>
    <row r="321" spans="1:43" x14ac:dyDescent="0.45">
      <c r="A321" s="195" t="s">
        <v>1877</v>
      </c>
      <c r="B321" s="195" t="s">
        <v>1222</v>
      </c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  <c r="AL321" s="195"/>
      <c r="AM321" s="196">
        <v>98.35</v>
      </c>
      <c r="AN321" s="196">
        <v>99.75</v>
      </c>
      <c r="AO321" s="196">
        <v>99.28</v>
      </c>
      <c r="AP321" s="196">
        <v>100.04</v>
      </c>
      <c r="AQ321" s="196">
        <v>99.68</v>
      </c>
    </row>
    <row r="322" spans="1:43" x14ac:dyDescent="0.45">
      <c r="A322" s="195" t="s">
        <v>189</v>
      </c>
      <c r="B322" s="195" t="s">
        <v>1223</v>
      </c>
      <c r="C322" s="196">
        <v>99.83</v>
      </c>
      <c r="D322" s="196">
        <v>99.99</v>
      </c>
      <c r="E322" s="196">
        <v>100.43</v>
      </c>
      <c r="F322" s="196">
        <v>99.67</v>
      </c>
      <c r="G322" s="196">
        <v>100.3</v>
      </c>
      <c r="H322" s="196">
        <v>99.8</v>
      </c>
      <c r="I322" s="196">
        <v>100.45</v>
      </c>
      <c r="J322" s="196">
        <v>99.94</v>
      </c>
      <c r="K322" s="196">
        <v>99.86</v>
      </c>
      <c r="L322" s="196">
        <v>100.83</v>
      </c>
      <c r="M322" s="196">
        <v>100.1</v>
      </c>
      <c r="N322" s="196">
        <v>100.5</v>
      </c>
      <c r="O322" s="196">
        <v>100.63</v>
      </c>
      <c r="P322" s="196">
        <v>100.82</v>
      </c>
      <c r="Q322" s="196">
        <v>99.79</v>
      </c>
      <c r="R322" s="196">
        <v>100.81</v>
      </c>
      <c r="S322" s="196">
        <v>99.78</v>
      </c>
      <c r="T322" s="196">
        <v>99.99</v>
      </c>
      <c r="U322" s="196">
        <v>100.25</v>
      </c>
      <c r="V322" s="196">
        <v>100.3</v>
      </c>
      <c r="W322" s="196">
        <v>100.11</v>
      </c>
      <c r="X322" s="196">
        <v>100.42</v>
      </c>
      <c r="Y322" s="196">
        <v>100.51</v>
      </c>
      <c r="Z322" s="196">
        <v>100.85</v>
      </c>
      <c r="AA322" s="196">
        <v>101.22</v>
      </c>
      <c r="AB322" s="196">
        <v>99.59</v>
      </c>
      <c r="AC322" s="196">
        <v>101.28</v>
      </c>
      <c r="AD322" s="196">
        <v>100.25</v>
      </c>
      <c r="AE322" s="196">
        <v>100.92</v>
      </c>
      <c r="AF322" s="196">
        <v>100.7</v>
      </c>
      <c r="AG322" s="196">
        <v>100.38</v>
      </c>
      <c r="AH322" s="196">
        <v>100.39</v>
      </c>
      <c r="AI322" s="196">
        <v>100.31</v>
      </c>
      <c r="AJ322" s="196">
        <v>100.91</v>
      </c>
      <c r="AK322" s="196">
        <v>100.84</v>
      </c>
      <c r="AL322" s="196">
        <v>100.41</v>
      </c>
      <c r="AM322" s="196">
        <v>101.34</v>
      </c>
      <c r="AN322" s="196">
        <v>99.58</v>
      </c>
      <c r="AO322" s="196">
        <v>100.58</v>
      </c>
      <c r="AP322" s="196">
        <v>99.91</v>
      </c>
      <c r="AQ322" s="196">
        <v>100.44</v>
      </c>
    </row>
    <row r="323" spans="1:43" ht="27.75" x14ac:dyDescent="0.45">
      <c r="A323" s="195" t="s">
        <v>629</v>
      </c>
      <c r="B323" s="195" t="s">
        <v>1224</v>
      </c>
      <c r="C323" s="196">
        <v>100.35</v>
      </c>
      <c r="D323" s="196">
        <v>99.77</v>
      </c>
      <c r="E323" s="196">
        <v>100.35</v>
      </c>
      <c r="F323" s="196">
        <v>100.12</v>
      </c>
      <c r="G323" s="195">
        <v>100</v>
      </c>
      <c r="H323" s="196">
        <v>99.91</v>
      </c>
      <c r="I323" s="196">
        <v>100.5</v>
      </c>
      <c r="J323" s="196">
        <v>100.5</v>
      </c>
      <c r="K323" s="196">
        <v>99.93</v>
      </c>
      <c r="L323" s="196">
        <v>100.7</v>
      </c>
      <c r="M323" s="196">
        <v>100.08</v>
      </c>
      <c r="N323" s="196">
        <v>100.34</v>
      </c>
      <c r="O323" s="196">
        <v>100.99</v>
      </c>
      <c r="P323" s="196">
        <v>100.61</v>
      </c>
      <c r="Q323" s="196">
        <v>100.59</v>
      </c>
      <c r="R323" s="196">
        <v>100.59</v>
      </c>
      <c r="S323" s="196">
        <v>100.46</v>
      </c>
      <c r="T323" s="196">
        <v>100.04</v>
      </c>
      <c r="U323" s="196">
        <v>100.07</v>
      </c>
      <c r="V323" s="196">
        <v>100.38</v>
      </c>
      <c r="W323" s="196">
        <v>100.43</v>
      </c>
      <c r="X323" s="196">
        <v>100.36</v>
      </c>
      <c r="Y323" s="196">
        <v>100.55</v>
      </c>
      <c r="Z323" s="196">
        <v>100.67</v>
      </c>
      <c r="AA323" s="196">
        <v>100.06</v>
      </c>
      <c r="AB323" s="196">
        <v>100.13</v>
      </c>
      <c r="AC323" s="196">
        <v>100.7</v>
      </c>
      <c r="AD323" s="196">
        <v>100.08</v>
      </c>
      <c r="AE323" s="196">
        <v>99.9</v>
      </c>
      <c r="AF323" s="196">
        <v>100.26</v>
      </c>
      <c r="AG323" s="196">
        <v>100.45</v>
      </c>
      <c r="AH323" s="196">
        <v>100.7</v>
      </c>
      <c r="AI323" s="196">
        <v>100.45</v>
      </c>
      <c r="AJ323" s="196">
        <v>100.6</v>
      </c>
      <c r="AK323" s="196">
        <v>100.5</v>
      </c>
      <c r="AL323" s="196">
        <v>100.62</v>
      </c>
      <c r="AM323" s="196">
        <v>101.02</v>
      </c>
      <c r="AN323" s="196">
        <v>100.39</v>
      </c>
      <c r="AO323" s="196">
        <v>100.51</v>
      </c>
      <c r="AP323" s="196">
        <v>100.47</v>
      </c>
      <c r="AQ323" s="196">
        <v>99.71</v>
      </c>
    </row>
    <row r="324" spans="1:43" x14ac:dyDescent="0.45">
      <c r="A324" s="195" t="s">
        <v>191</v>
      </c>
      <c r="B324" s="195" t="s">
        <v>1225</v>
      </c>
      <c r="C324" s="196">
        <v>99.88</v>
      </c>
      <c r="D324" s="196">
        <v>99.82</v>
      </c>
      <c r="E324" s="196">
        <v>99.82</v>
      </c>
      <c r="F324" s="196">
        <v>100.33</v>
      </c>
      <c r="G324" s="196">
        <v>100.25</v>
      </c>
      <c r="H324" s="196">
        <v>99.33</v>
      </c>
      <c r="I324" s="196">
        <v>100.77</v>
      </c>
      <c r="J324" s="196">
        <v>100.36</v>
      </c>
      <c r="K324" s="196">
        <v>99.59</v>
      </c>
      <c r="L324" s="196">
        <v>100.32</v>
      </c>
      <c r="M324" s="196">
        <v>100.44</v>
      </c>
      <c r="N324" s="196">
        <v>99.97</v>
      </c>
      <c r="O324" s="196">
        <v>99.98</v>
      </c>
      <c r="P324" s="196">
        <v>100.6</v>
      </c>
      <c r="Q324" s="195">
        <v>100</v>
      </c>
      <c r="R324" s="196">
        <v>99.96</v>
      </c>
      <c r="S324" s="196">
        <v>101.34</v>
      </c>
      <c r="T324" s="196">
        <v>100.07</v>
      </c>
      <c r="U324" s="196">
        <v>99.01</v>
      </c>
      <c r="V324" s="196">
        <v>100.06</v>
      </c>
      <c r="W324" s="196">
        <v>99.94</v>
      </c>
      <c r="X324" s="196">
        <v>99.82</v>
      </c>
      <c r="Y324" s="196">
        <v>100.35</v>
      </c>
      <c r="Z324" s="196">
        <v>100.88</v>
      </c>
      <c r="AA324" s="196">
        <v>99.15</v>
      </c>
      <c r="AB324" s="196">
        <v>100.23</v>
      </c>
      <c r="AC324" s="196">
        <v>100.08</v>
      </c>
      <c r="AD324" s="196">
        <v>99.54</v>
      </c>
      <c r="AE324" s="196">
        <v>100.56</v>
      </c>
      <c r="AF324" s="196">
        <v>99.57</v>
      </c>
      <c r="AG324" s="196">
        <v>101.22</v>
      </c>
      <c r="AH324" s="196">
        <v>99.86</v>
      </c>
      <c r="AI324" s="195">
        <v>100</v>
      </c>
      <c r="AJ324" s="196">
        <v>101.1</v>
      </c>
      <c r="AK324" s="195">
        <v>100</v>
      </c>
      <c r="AL324" s="196">
        <v>100.11</v>
      </c>
      <c r="AM324" s="196">
        <v>100.32</v>
      </c>
      <c r="AN324" s="196">
        <v>100.8</v>
      </c>
      <c r="AO324" s="196">
        <v>99.36</v>
      </c>
      <c r="AP324" s="196">
        <v>101.17</v>
      </c>
      <c r="AQ324" s="196">
        <v>99.62</v>
      </c>
    </row>
    <row r="325" spans="1:43" x14ac:dyDescent="0.45">
      <c r="A325" s="195" t="s">
        <v>190</v>
      </c>
      <c r="B325" s="195" t="s">
        <v>1226</v>
      </c>
      <c r="C325" s="196">
        <v>100.55</v>
      </c>
      <c r="D325" s="196">
        <v>99.62</v>
      </c>
      <c r="E325" s="196">
        <v>100.83</v>
      </c>
      <c r="F325" s="196">
        <v>100.29</v>
      </c>
      <c r="G325" s="196">
        <v>99.55</v>
      </c>
      <c r="H325" s="196">
        <v>100.24</v>
      </c>
      <c r="I325" s="196">
        <v>101.4</v>
      </c>
      <c r="J325" s="196">
        <v>101.09</v>
      </c>
      <c r="K325" s="196">
        <v>99.74</v>
      </c>
      <c r="L325" s="196">
        <v>100.97</v>
      </c>
      <c r="M325" s="196">
        <v>99.2</v>
      </c>
      <c r="N325" s="196">
        <v>100.19</v>
      </c>
      <c r="O325" s="196">
        <v>102.34</v>
      </c>
      <c r="P325" s="196">
        <v>101.72</v>
      </c>
      <c r="Q325" s="196">
        <v>101.17</v>
      </c>
      <c r="R325" s="196">
        <v>101.59</v>
      </c>
      <c r="S325" s="196">
        <v>100.21</v>
      </c>
      <c r="T325" s="196">
        <v>100.21</v>
      </c>
      <c r="U325" s="196">
        <v>99.92</v>
      </c>
      <c r="V325" s="196">
        <v>101.07</v>
      </c>
      <c r="W325" s="196">
        <v>101.14</v>
      </c>
      <c r="X325" s="196">
        <v>100.6</v>
      </c>
      <c r="Y325" s="196">
        <v>100.78</v>
      </c>
      <c r="Z325" s="196">
        <v>100.75</v>
      </c>
      <c r="AA325" s="196">
        <v>100.62</v>
      </c>
      <c r="AB325" s="196">
        <v>98.86</v>
      </c>
      <c r="AC325" s="196">
        <v>101.06</v>
      </c>
      <c r="AD325" s="196">
        <v>99.17</v>
      </c>
      <c r="AE325" s="196">
        <v>99.41</v>
      </c>
      <c r="AF325" s="196">
        <v>99.89</v>
      </c>
      <c r="AG325" s="196">
        <v>100.52</v>
      </c>
      <c r="AH325" s="196">
        <v>101.69</v>
      </c>
      <c r="AI325" s="196">
        <v>101.28</v>
      </c>
      <c r="AJ325" s="196">
        <v>100.7</v>
      </c>
      <c r="AK325" s="196">
        <v>101.32</v>
      </c>
      <c r="AL325" s="196">
        <v>100.85</v>
      </c>
      <c r="AM325" s="196">
        <v>101.5</v>
      </c>
      <c r="AN325" s="196">
        <v>99.97</v>
      </c>
      <c r="AO325" s="196">
        <v>101.17</v>
      </c>
      <c r="AP325" s="196">
        <v>100.37</v>
      </c>
      <c r="AQ325" s="196">
        <v>98.98</v>
      </c>
    </row>
    <row r="326" spans="1:43" x14ac:dyDescent="0.45">
      <c r="A326" s="195" t="s">
        <v>197</v>
      </c>
      <c r="B326" s="195" t="s">
        <v>1227</v>
      </c>
      <c r="C326" s="196">
        <v>99.77</v>
      </c>
      <c r="D326" s="196">
        <v>100.47</v>
      </c>
      <c r="E326" s="196">
        <v>100.13</v>
      </c>
      <c r="F326" s="196">
        <v>100.58</v>
      </c>
      <c r="G326" s="196">
        <v>99.97</v>
      </c>
      <c r="H326" s="196">
        <v>101.59</v>
      </c>
      <c r="I326" s="196">
        <v>99.57</v>
      </c>
      <c r="J326" s="196">
        <v>100.54</v>
      </c>
      <c r="K326" s="196">
        <v>100.53</v>
      </c>
      <c r="L326" s="196">
        <v>101.14</v>
      </c>
      <c r="M326" s="196">
        <v>100.45</v>
      </c>
      <c r="N326" s="196">
        <v>100.95</v>
      </c>
      <c r="O326" s="196">
        <v>101.06</v>
      </c>
      <c r="P326" s="196">
        <v>100.42</v>
      </c>
      <c r="Q326" s="196">
        <v>100.84</v>
      </c>
      <c r="R326" s="196">
        <v>100.48</v>
      </c>
      <c r="S326" s="196">
        <v>100.5</v>
      </c>
      <c r="T326" s="196">
        <v>100.49</v>
      </c>
      <c r="U326" s="196">
        <v>100.33</v>
      </c>
      <c r="V326" s="196">
        <v>100.52</v>
      </c>
      <c r="W326" s="196">
        <v>100.34</v>
      </c>
      <c r="X326" s="196">
        <v>100.54</v>
      </c>
      <c r="Y326" s="196">
        <v>100.67</v>
      </c>
      <c r="Z326" s="196">
        <v>100.14</v>
      </c>
      <c r="AA326" s="196">
        <v>100.4</v>
      </c>
      <c r="AB326" s="196">
        <v>100.37</v>
      </c>
      <c r="AC326" s="196">
        <v>100.8</v>
      </c>
      <c r="AD326" s="196">
        <v>100.8</v>
      </c>
      <c r="AE326" s="196">
        <v>100.58</v>
      </c>
      <c r="AF326" s="196">
        <v>100.46</v>
      </c>
      <c r="AG326" s="196">
        <v>100.06</v>
      </c>
      <c r="AH326" s="196">
        <v>101.2</v>
      </c>
      <c r="AI326" s="196">
        <v>100.68</v>
      </c>
      <c r="AJ326" s="196">
        <v>100.99</v>
      </c>
      <c r="AK326" s="196">
        <v>99.75</v>
      </c>
      <c r="AL326" s="196">
        <v>100.16</v>
      </c>
      <c r="AM326" s="196">
        <v>101.36</v>
      </c>
      <c r="AN326" s="196">
        <v>100.96</v>
      </c>
      <c r="AO326" s="196">
        <v>101.25</v>
      </c>
      <c r="AP326" s="196">
        <v>100.39</v>
      </c>
      <c r="AQ326" s="196">
        <v>99.49</v>
      </c>
    </row>
    <row r="327" spans="1:43" x14ac:dyDescent="0.45">
      <c r="A327" s="195" t="s">
        <v>195</v>
      </c>
      <c r="B327" s="195" t="s">
        <v>1228</v>
      </c>
      <c r="C327" s="196">
        <v>100.66</v>
      </c>
      <c r="D327" s="196">
        <v>100.01</v>
      </c>
      <c r="E327" s="196">
        <v>100.12</v>
      </c>
      <c r="F327" s="196">
        <v>99.89</v>
      </c>
      <c r="G327" s="196">
        <v>99.42</v>
      </c>
      <c r="H327" s="196">
        <v>99.79</v>
      </c>
      <c r="I327" s="196">
        <v>99.97</v>
      </c>
      <c r="J327" s="196">
        <v>100.29</v>
      </c>
      <c r="K327" s="196">
        <v>100.36</v>
      </c>
      <c r="L327" s="196">
        <v>100.43</v>
      </c>
      <c r="M327" s="196">
        <v>100.57</v>
      </c>
      <c r="N327" s="196">
        <v>100.41</v>
      </c>
      <c r="O327" s="196">
        <v>100.7</v>
      </c>
      <c r="P327" s="196">
        <v>100.56</v>
      </c>
      <c r="Q327" s="196">
        <v>100.53</v>
      </c>
      <c r="R327" s="196">
        <v>100.15</v>
      </c>
      <c r="S327" s="196">
        <v>100.61</v>
      </c>
      <c r="T327" s="196">
        <v>99.83</v>
      </c>
      <c r="U327" s="196">
        <v>99.67</v>
      </c>
      <c r="V327" s="196">
        <v>99.43</v>
      </c>
      <c r="W327" s="196">
        <v>100.72</v>
      </c>
      <c r="X327" s="196">
        <v>100.65</v>
      </c>
      <c r="Y327" s="196">
        <v>100.81</v>
      </c>
      <c r="Z327" s="195">
        <v>101</v>
      </c>
      <c r="AA327" s="196">
        <v>100.82</v>
      </c>
      <c r="AB327" s="196">
        <v>99.12</v>
      </c>
      <c r="AC327" s="196">
        <v>100.35</v>
      </c>
      <c r="AD327" s="196">
        <v>101.1</v>
      </c>
      <c r="AE327" s="196">
        <v>99.3</v>
      </c>
      <c r="AF327" s="196">
        <v>100.52</v>
      </c>
      <c r="AG327" s="196">
        <v>100.21</v>
      </c>
      <c r="AH327" s="196">
        <v>100.42</v>
      </c>
      <c r="AI327" s="196">
        <v>101.36</v>
      </c>
      <c r="AJ327" s="196">
        <v>99.79</v>
      </c>
      <c r="AK327" s="196">
        <v>100.42</v>
      </c>
      <c r="AL327" s="196">
        <v>101.34</v>
      </c>
      <c r="AM327" s="196">
        <v>101.34</v>
      </c>
      <c r="AN327" s="196">
        <v>100.94</v>
      </c>
      <c r="AO327" s="196">
        <v>100.25</v>
      </c>
      <c r="AP327" s="196">
        <v>101.64</v>
      </c>
      <c r="AQ327" s="196">
        <v>100.03</v>
      </c>
    </row>
    <row r="328" spans="1:43" x14ac:dyDescent="0.45">
      <c r="A328" s="195" t="s">
        <v>196</v>
      </c>
      <c r="B328" s="195" t="s">
        <v>1229</v>
      </c>
      <c r="C328" s="196">
        <v>101.48</v>
      </c>
      <c r="D328" s="196">
        <v>99.12</v>
      </c>
      <c r="E328" s="196">
        <v>99.8</v>
      </c>
      <c r="F328" s="196">
        <v>99.27</v>
      </c>
      <c r="G328" s="196">
        <v>99.78</v>
      </c>
      <c r="H328" s="196">
        <v>98.91</v>
      </c>
      <c r="I328" s="196">
        <v>100.81</v>
      </c>
      <c r="J328" s="196">
        <v>100.69</v>
      </c>
      <c r="K328" s="196">
        <v>99.19</v>
      </c>
      <c r="L328" s="196">
        <v>101.14</v>
      </c>
      <c r="M328" s="196">
        <v>100.31</v>
      </c>
      <c r="N328" s="196">
        <v>99.81</v>
      </c>
      <c r="O328" s="196">
        <v>100.91</v>
      </c>
      <c r="P328" s="196">
        <v>100.25</v>
      </c>
      <c r="Q328" s="196">
        <v>100.71</v>
      </c>
      <c r="R328" s="196">
        <v>100.54</v>
      </c>
      <c r="S328" s="196">
        <v>100.04</v>
      </c>
      <c r="T328" s="196">
        <v>100.04</v>
      </c>
      <c r="U328" s="196">
        <v>99.78</v>
      </c>
      <c r="V328" s="196">
        <v>100.11</v>
      </c>
      <c r="W328" s="196">
        <v>100.16</v>
      </c>
      <c r="X328" s="196">
        <v>99.95</v>
      </c>
      <c r="Y328" s="196">
        <v>100.43</v>
      </c>
      <c r="Z328" s="196">
        <v>100.77</v>
      </c>
      <c r="AA328" s="196">
        <v>100.04</v>
      </c>
      <c r="AB328" s="196">
        <v>100.62</v>
      </c>
      <c r="AC328" s="196">
        <v>99.92</v>
      </c>
      <c r="AD328" s="196">
        <v>101.16</v>
      </c>
      <c r="AE328" s="196">
        <v>99.64</v>
      </c>
      <c r="AF328" s="196">
        <v>100.31</v>
      </c>
      <c r="AG328" s="196">
        <v>100.18</v>
      </c>
      <c r="AH328" s="196">
        <v>101.27</v>
      </c>
      <c r="AI328" s="196">
        <v>99.73</v>
      </c>
      <c r="AJ328" s="196">
        <v>100.05</v>
      </c>
      <c r="AK328" s="196">
        <v>100.58</v>
      </c>
      <c r="AL328" s="196">
        <v>100.63</v>
      </c>
      <c r="AM328" s="196">
        <v>101.01</v>
      </c>
      <c r="AN328" s="196">
        <v>100.57</v>
      </c>
      <c r="AO328" s="196">
        <v>100.55</v>
      </c>
      <c r="AP328" s="196">
        <v>100.91</v>
      </c>
      <c r="AQ328" s="196">
        <v>99.78</v>
      </c>
    </row>
    <row r="329" spans="1:43" x14ac:dyDescent="0.45">
      <c r="A329" s="195" t="s">
        <v>200</v>
      </c>
      <c r="B329" s="195" t="s">
        <v>1230</v>
      </c>
      <c r="C329" s="196">
        <v>100.25</v>
      </c>
      <c r="D329" s="196">
        <v>100.84</v>
      </c>
      <c r="E329" s="196">
        <v>99.82</v>
      </c>
      <c r="F329" s="196">
        <v>100.48</v>
      </c>
      <c r="G329" s="196">
        <v>100.59</v>
      </c>
      <c r="H329" s="196">
        <v>99.81</v>
      </c>
      <c r="I329" s="196">
        <v>100.6</v>
      </c>
      <c r="J329" s="195">
        <v>100</v>
      </c>
      <c r="K329" s="196">
        <v>99.39</v>
      </c>
      <c r="L329" s="196">
        <v>100.71</v>
      </c>
      <c r="M329" s="196">
        <v>100.26</v>
      </c>
      <c r="N329" s="196">
        <v>100.66</v>
      </c>
      <c r="O329" s="196">
        <v>100.54</v>
      </c>
      <c r="P329" s="196">
        <v>100.8</v>
      </c>
      <c r="Q329" s="196">
        <v>100.87</v>
      </c>
      <c r="R329" s="196">
        <v>100.08</v>
      </c>
      <c r="S329" s="196">
        <v>100.35</v>
      </c>
      <c r="T329" s="196">
        <v>99.74</v>
      </c>
      <c r="U329" s="196">
        <v>100.81</v>
      </c>
      <c r="V329" s="196">
        <v>100.28</v>
      </c>
      <c r="W329" s="196">
        <v>100.24</v>
      </c>
      <c r="X329" s="196">
        <v>99.97</v>
      </c>
      <c r="Y329" s="196">
        <v>99.92</v>
      </c>
      <c r="Z329" s="196">
        <v>100.92</v>
      </c>
      <c r="AA329" s="196">
        <v>99.13</v>
      </c>
      <c r="AB329" s="196">
        <v>102.01</v>
      </c>
      <c r="AC329" s="196">
        <v>101.07</v>
      </c>
      <c r="AD329" s="196">
        <v>100.53</v>
      </c>
      <c r="AE329" s="196">
        <v>100.56</v>
      </c>
      <c r="AF329" s="196">
        <v>100.98</v>
      </c>
      <c r="AG329" s="196">
        <v>100.34</v>
      </c>
      <c r="AH329" s="196">
        <v>100.55</v>
      </c>
      <c r="AI329" s="196">
        <v>99.8</v>
      </c>
      <c r="AJ329" s="196">
        <v>100.93</v>
      </c>
      <c r="AK329" s="196">
        <v>100.63</v>
      </c>
      <c r="AL329" s="196">
        <v>100.55</v>
      </c>
      <c r="AM329" s="196">
        <v>100.67</v>
      </c>
      <c r="AN329" s="196">
        <v>100.2</v>
      </c>
      <c r="AO329" s="196">
        <v>100.38</v>
      </c>
      <c r="AP329" s="196">
        <v>101.3</v>
      </c>
      <c r="AQ329" s="196">
        <v>99.63</v>
      </c>
    </row>
    <row r="330" spans="1:43" x14ac:dyDescent="0.45">
      <c r="A330" s="195" t="s">
        <v>198</v>
      </c>
      <c r="B330" s="195" t="s">
        <v>1231</v>
      </c>
      <c r="C330" s="196">
        <v>99.78</v>
      </c>
      <c r="D330" s="196">
        <v>99.47</v>
      </c>
      <c r="E330" s="196">
        <v>99.79</v>
      </c>
      <c r="F330" s="196">
        <v>100.18</v>
      </c>
      <c r="G330" s="196">
        <v>99.97</v>
      </c>
      <c r="H330" s="196">
        <v>99.66</v>
      </c>
      <c r="I330" s="196">
        <v>100.67</v>
      </c>
      <c r="J330" s="196">
        <v>100.4</v>
      </c>
      <c r="K330" s="196">
        <v>100.69</v>
      </c>
      <c r="L330" s="196">
        <v>100.66</v>
      </c>
      <c r="M330" s="196">
        <v>100.49</v>
      </c>
      <c r="N330" s="196">
        <v>100.7</v>
      </c>
      <c r="O330" s="196">
        <v>100.46</v>
      </c>
      <c r="P330" s="196">
        <v>100.27</v>
      </c>
      <c r="Q330" s="196">
        <v>100.53</v>
      </c>
      <c r="R330" s="196">
        <v>101.08</v>
      </c>
      <c r="S330" s="196">
        <v>100.91</v>
      </c>
      <c r="T330" s="196">
        <v>100.21</v>
      </c>
      <c r="U330" s="196">
        <v>100.43</v>
      </c>
      <c r="V330" s="196">
        <v>99.99</v>
      </c>
      <c r="W330" s="196">
        <v>100.9</v>
      </c>
      <c r="X330" s="196">
        <v>100.77</v>
      </c>
      <c r="Y330" s="196">
        <v>100.06</v>
      </c>
      <c r="Z330" s="196">
        <v>100.45</v>
      </c>
      <c r="AA330" s="196">
        <v>100.29</v>
      </c>
      <c r="AB330" s="196">
        <v>101.87</v>
      </c>
      <c r="AC330" s="196">
        <v>101.13</v>
      </c>
      <c r="AD330" s="196">
        <v>99.52</v>
      </c>
      <c r="AE330" s="196">
        <v>99.48</v>
      </c>
      <c r="AF330" s="196">
        <v>100.33</v>
      </c>
      <c r="AG330" s="196">
        <v>101.43</v>
      </c>
      <c r="AH330" s="196">
        <v>101.16</v>
      </c>
      <c r="AI330" s="196">
        <v>100.65</v>
      </c>
      <c r="AJ330" s="196">
        <v>98.82</v>
      </c>
      <c r="AK330" s="196">
        <v>99.78</v>
      </c>
      <c r="AL330" s="196">
        <v>101.24</v>
      </c>
      <c r="AM330" s="196">
        <v>99.71</v>
      </c>
      <c r="AN330" s="196">
        <v>101.48</v>
      </c>
      <c r="AO330" s="196">
        <v>99.79</v>
      </c>
      <c r="AP330" s="196">
        <v>99.64</v>
      </c>
      <c r="AQ330" s="196">
        <v>99.61</v>
      </c>
    </row>
    <row r="331" spans="1:43" x14ac:dyDescent="0.45">
      <c r="A331" s="195" t="s">
        <v>199</v>
      </c>
      <c r="B331" s="195" t="s">
        <v>1232</v>
      </c>
      <c r="C331" s="196">
        <v>100.97</v>
      </c>
      <c r="D331" s="196">
        <v>100.55</v>
      </c>
      <c r="E331" s="196">
        <v>100.96</v>
      </c>
      <c r="F331" s="196">
        <v>100.31</v>
      </c>
      <c r="G331" s="196">
        <v>100.13</v>
      </c>
      <c r="H331" s="196">
        <v>100.46</v>
      </c>
      <c r="I331" s="196">
        <v>100.04</v>
      </c>
      <c r="J331" s="196">
        <v>100.71</v>
      </c>
      <c r="K331" s="196">
        <v>99.68</v>
      </c>
      <c r="L331" s="196">
        <v>100.36</v>
      </c>
      <c r="M331" s="196">
        <v>99.14</v>
      </c>
      <c r="N331" s="196">
        <v>100.26</v>
      </c>
      <c r="O331" s="196">
        <v>100.31</v>
      </c>
      <c r="P331" s="196">
        <v>100.29</v>
      </c>
      <c r="Q331" s="196">
        <v>100.26</v>
      </c>
      <c r="R331" s="196">
        <v>100.45</v>
      </c>
      <c r="S331" s="196">
        <v>100.38</v>
      </c>
      <c r="T331" s="196">
        <v>99.75</v>
      </c>
      <c r="U331" s="196">
        <v>100.77</v>
      </c>
      <c r="V331" s="196">
        <v>100.04</v>
      </c>
      <c r="W331" s="196">
        <v>100.5</v>
      </c>
      <c r="X331" s="196">
        <v>100.55</v>
      </c>
      <c r="Y331" s="196">
        <v>101.88</v>
      </c>
      <c r="Z331" s="196">
        <v>100.5</v>
      </c>
      <c r="AA331" s="196">
        <v>99.94</v>
      </c>
      <c r="AB331" s="196">
        <v>102.23</v>
      </c>
      <c r="AC331" s="196">
        <v>100.31</v>
      </c>
      <c r="AD331" s="196">
        <v>100.15</v>
      </c>
      <c r="AE331" s="196">
        <v>99.54</v>
      </c>
      <c r="AF331" s="196">
        <v>100.72</v>
      </c>
      <c r="AG331" s="196">
        <v>100.14</v>
      </c>
      <c r="AH331" s="196">
        <v>100.1</v>
      </c>
      <c r="AI331" s="196">
        <v>100.85</v>
      </c>
      <c r="AJ331" s="196">
        <v>100.28</v>
      </c>
      <c r="AK331" s="196">
        <v>100.68</v>
      </c>
      <c r="AL331" s="196">
        <v>100.17</v>
      </c>
      <c r="AM331" s="196">
        <v>101.16</v>
      </c>
      <c r="AN331" s="196">
        <v>101.7</v>
      </c>
      <c r="AO331" s="196">
        <v>99.64</v>
      </c>
      <c r="AP331" s="196">
        <v>100.64</v>
      </c>
      <c r="AQ331" s="196">
        <v>100.72</v>
      </c>
    </row>
    <row r="332" spans="1:43" x14ac:dyDescent="0.45">
      <c r="A332" s="195" t="s">
        <v>192</v>
      </c>
      <c r="B332" s="195" t="s">
        <v>1233</v>
      </c>
      <c r="C332" s="196">
        <v>100.31</v>
      </c>
      <c r="D332" s="196">
        <v>99.33</v>
      </c>
      <c r="E332" s="196">
        <v>101.58</v>
      </c>
      <c r="F332" s="196">
        <v>99.19</v>
      </c>
      <c r="G332" s="196">
        <v>100.67</v>
      </c>
      <c r="H332" s="196">
        <v>99.62</v>
      </c>
      <c r="I332" s="196">
        <v>100.05</v>
      </c>
      <c r="J332" s="196">
        <v>99.95</v>
      </c>
      <c r="K332" s="196">
        <v>99.87</v>
      </c>
      <c r="L332" s="196">
        <v>100.22</v>
      </c>
      <c r="M332" s="196">
        <v>100.09</v>
      </c>
      <c r="N332" s="196">
        <v>99.76</v>
      </c>
      <c r="O332" s="196">
        <v>100.83</v>
      </c>
      <c r="P332" s="196">
        <v>99.18</v>
      </c>
      <c r="Q332" s="196">
        <v>100.35</v>
      </c>
      <c r="R332" s="196">
        <v>99.99</v>
      </c>
      <c r="S332" s="196">
        <v>100.52</v>
      </c>
      <c r="T332" s="196">
        <v>100.12</v>
      </c>
      <c r="U332" s="196">
        <v>99.68</v>
      </c>
      <c r="V332" s="196">
        <v>100.34</v>
      </c>
      <c r="W332" s="196">
        <v>99.63</v>
      </c>
      <c r="X332" s="196">
        <v>100.17</v>
      </c>
      <c r="Y332" s="196">
        <v>100.1</v>
      </c>
      <c r="Z332" s="196">
        <v>100.81</v>
      </c>
      <c r="AA332" s="196">
        <v>100.44</v>
      </c>
      <c r="AB332" s="196">
        <v>99.42</v>
      </c>
      <c r="AC332" s="196">
        <v>100.94</v>
      </c>
      <c r="AD332" s="196">
        <v>99.87</v>
      </c>
      <c r="AE332" s="196">
        <v>100.24</v>
      </c>
      <c r="AF332" s="196">
        <v>100.41</v>
      </c>
      <c r="AG332" s="196">
        <v>100.13</v>
      </c>
      <c r="AH332" s="196">
        <v>100.04</v>
      </c>
      <c r="AI332" s="196">
        <v>100.19</v>
      </c>
      <c r="AJ332" s="196">
        <v>101.23</v>
      </c>
      <c r="AK332" s="196">
        <v>100.69</v>
      </c>
      <c r="AL332" s="196">
        <v>99.92</v>
      </c>
      <c r="AM332" s="196">
        <v>100.65</v>
      </c>
      <c r="AN332" s="196">
        <v>99.73</v>
      </c>
      <c r="AO332" s="196">
        <v>100.61</v>
      </c>
      <c r="AP332" s="196">
        <v>100.46</v>
      </c>
      <c r="AQ332" s="196">
        <v>100.58</v>
      </c>
    </row>
    <row r="333" spans="1:43" x14ac:dyDescent="0.45">
      <c r="A333" s="195" t="s">
        <v>201</v>
      </c>
      <c r="B333" s="195" t="s">
        <v>1234</v>
      </c>
      <c r="C333" s="196">
        <v>100.58</v>
      </c>
      <c r="D333" s="196">
        <v>97.61</v>
      </c>
      <c r="E333" s="196">
        <v>102.12</v>
      </c>
      <c r="F333" s="196">
        <v>99.88</v>
      </c>
      <c r="G333" s="196">
        <v>100.93</v>
      </c>
      <c r="H333" s="196">
        <v>100.38</v>
      </c>
      <c r="I333" s="196">
        <v>100.03</v>
      </c>
      <c r="J333" s="196">
        <v>101.43</v>
      </c>
      <c r="K333" s="196">
        <v>101.39</v>
      </c>
      <c r="L333" s="196">
        <v>101.55</v>
      </c>
      <c r="M333" s="196">
        <v>101.5</v>
      </c>
      <c r="N333" s="196">
        <v>100.81</v>
      </c>
      <c r="O333" s="196">
        <v>101.35</v>
      </c>
      <c r="P333" s="196">
        <v>100.16</v>
      </c>
      <c r="Q333" s="196">
        <v>100.26</v>
      </c>
      <c r="R333" s="196">
        <v>100.38</v>
      </c>
      <c r="S333" s="196">
        <v>100.06</v>
      </c>
      <c r="T333" s="196">
        <v>100.11</v>
      </c>
      <c r="U333" s="196">
        <v>101.17</v>
      </c>
      <c r="V333" s="196">
        <v>100.38</v>
      </c>
      <c r="W333" s="196">
        <v>100.05</v>
      </c>
      <c r="X333" s="196">
        <v>100.44</v>
      </c>
      <c r="Y333" s="196">
        <v>101.28</v>
      </c>
      <c r="Z333" s="196">
        <v>99.63</v>
      </c>
      <c r="AA333" s="196">
        <v>99.7</v>
      </c>
      <c r="AB333" s="196">
        <v>98.64</v>
      </c>
      <c r="AC333" s="196">
        <v>100.88</v>
      </c>
      <c r="AD333" s="196">
        <v>100.35</v>
      </c>
      <c r="AE333" s="196">
        <v>99.59</v>
      </c>
      <c r="AF333" s="196">
        <v>100.87</v>
      </c>
      <c r="AG333" s="196">
        <v>100.2</v>
      </c>
      <c r="AH333" s="196">
        <v>99.8</v>
      </c>
      <c r="AI333" s="196">
        <v>99.63</v>
      </c>
      <c r="AJ333" s="196">
        <v>100.05</v>
      </c>
      <c r="AK333" s="196">
        <v>100.18</v>
      </c>
      <c r="AL333" s="196">
        <v>100.58</v>
      </c>
      <c r="AM333" s="196">
        <v>102.15</v>
      </c>
      <c r="AN333" s="195">
        <v>99</v>
      </c>
      <c r="AO333" s="196">
        <v>101.26</v>
      </c>
      <c r="AP333" s="196">
        <v>99.12</v>
      </c>
      <c r="AQ333" s="196">
        <v>99.77</v>
      </c>
    </row>
    <row r="334" spans="1:43" x14ac:dyDescent="0.45">
      <c r="A334" s="195" t="s">
        <v>193</v>
      </c>
      <c r="B334" s="195" t="s">
        <v>1235</v>
      </c>
      <c r="C334" s="196">
        <v>99.76</v>
      </c>
      <c r="D334" s="196">
        <v>99.28</v>
      </c>
      <c r="E334" s="196">
        <v>99.82</v>
      </c>
      <c r="F334" s="196">
        <v>99.72</v>
      </c>
      <c r="G334" s="196">
        <v>99.5</v>
      </c>
      <c r="H334" s="196">
        <v>98.91</v>
      </c>
      <c r="I334" s="196">
        <v>99.76</v>
      </c>
      <c r="J334" s="196">
        <v>99.8</v>
      </c>
      <c r="K334" s="196">
        <v>99.93</v>
      </c>
      <c r="L334" s="196">
        <v>100.22</v>
      </c>
      <c r="M334" s="196">
        <v>100.15</v>
      </c>
      <c r="N334" s="196">
        <v>100.35</v>
      </c>
      <c r="O334" s="196">
        <v>100.37</v>
      </c>
      <c r="P334" s="196">
        <v>100.12</v>
      </c>
      <c r="Q334" s="196">
        <v>99.31</v>
      </c>
      <c r="R334" s="196">
        <v>100.46</v>
      </c>
      <c r="S334" s="196">
        <v>100.05</v>
      </c>
      <c r="T334" s="196">
        <v>99.58</v>
      </c>
      <c r="U334" s="196">
        <v>100.28</v>
      </c>
      <c r="V334" s="196">
        <v>100.13</v>
      </c>
      <c r="W334" s="196">
        <v>100.29</v>
      </c>
      <c r="X334" s="196">
        <v>99.17</v>
      </c>
      <c r="Y334" s="196">
        <v>100.45</v>
      </c>
      <c r="Z334" s="196">
        <v>100.85</v>
      </c>
      <c r="AA334" s="196">
        <v>99.73</v>
      </c>
      <c r="AB334" s="196">
        <v>99.98</v>
      </c>
      <c r="AC334" s="196">
        <v>100.17</v>
      </c>
      <c r="AD334" s="196">
        <v>100.24</v>
      </c>
      <c r="AE334" s="196">
        <v>100.36</v>
      </c>
      <c r="AF334" s="196">
        <v>99.98</v>
      </c>
      <c r="AG334" s="196">
        <v>100.3</v>
      </c>
      <c r="AH334" s="196">
        <v>99.98</v>
      </c>
      <c r="AI334" s="196">
        <v>99.73</v>
      </c>
      <c r="AJ334" s="196">
        <v>101.36</v>
      </c>
      <c r="AK334" s="196">
        <v>100.04</v>
      </c>
      <c r="AL334" s="196">
        <v>100.55</v>
      </c>
      <c r="AM334" s="196">
        <v>100.93</v>
      </c>
      <c r="AN334" s="196">
        <v>99.69</v>
      </c>
      <c r="AO334" s="196">
        <v>100.33</v>
      </c>
      <c r="AP334" s="196">
        <v>100.35</v>
      </c>
      <c r="AQ334" s="196">
        <v>100.48</v>
      </c>
    </row>
    <row r="335" spans="1:43" x14ac:dyDescent="0.45">
      <c r="A335" s="195" t="s">
        <v>194</v>
      </c>
      <c r="B335" s="195" t="s">
        <v>1236</v>
      </c>
      <c r="C335" s="196">
        <v>100.26</v>
      </c>
      <c r="D335" s="196">
        <v>99.56</v>
      </c>
      <c r="E335" s="196">
        <v>99.68</v>
      </c>
      <c r="F335" s="196">
        <v>100.56</v>
      </c>
      <c r="G335" s="196">
        <v>99.51</v>
      </c>
      <c r="H335" s="196">
        <v>99.46</v>
      </c>
      <c r="I335" s="196">
        <v>100.65</v>
      </c>
      <c r="J335" s="196">
        <v>100.32</v>
      </c>
      <c r="K335" s="196">
        <v>99.98</v>
      </c>
      <c r="L335" s="196">
        <v>100.29</v>
      </c>
      <c r="M335" s="196">
        <v>99.77</v>
      </c>
      <c r="N335" s="196">
        <v>100.39</v>
      </c>
      <c r="O335" s="196">
        <v>101.07</v>
      </c>
      <c r="P335" s="196">
        <v>100.06</v>
      </c>
      <c r="Q335" s="196">
        <v>100.39</v>
      </c>
      <c r="R335" s="196">
        <v>100.25</v>
      </c>
      <c r="S335" s="196">
        <v>100.41</v>
      </c>
      <c r="T335" s="196">
        <v>99.79</v>
      </c>
      <c r="U335" s="196">
        <v>99.67</v>
      </c>
      <c r="V335" s="196">
        <v>101.06</v>
      </c>
      <c r="W335" s="196">
        <v>99.65</v>
      </c>
      <c r="X335" s="196">
        <v>101.36</v>
      </c>
      <c r="Y335" s="196">
        <v>100.05</v>
      </c>
      <c r="Z335" s="196">
        <v>100.67</v>
      </c>
      <c r="AA335" s="196">
        <v>99.8</v>
      </c>
      <c r="AB335" s="196">
        <v>98.85</v>
      </c>
      <c r="AC335" s="196">
        <v>100.9</v>
      </c>
      <c r="AD335" s="196">
        <v>100.5</v>
      </c>
      <c r="AE335" s="196">
        <v>99.73</v>
      </c>
      <c r="AF335" s="196">
        <v>99.48</v>
      </c>
      <c r="AG335" s="196">
        <v>100.04</v>
      </c>
      <c r="AH335" s="196">
        <v>99.72</v>
      </c>
      <c r="AI335" s="196">
        <v>99.4</v>
      </c>
      <c r="AJ335" s="196">
        <v>101.85</v>
      </c>
      <c r="AK335" s="196">
        <v>100.3</v>
      </c>
      <c r="AL335" s="196">
        <v>101.27</v>
      </c>
      <c r="AM335" s="196">
        <v>101.11</v>
      </c>
      <c r="AN335" s="196">
        <v>99.6</v>
      </c>
      <c r="AO335" s="196">
        <v>100.56</v>
      </c>
      <c r="AP335" s="196">
        <v>100.32</v>
      </c>
      <c r="AQ335" s="196">
        <v>99.52</v>
      </c>
    </row>
    <row r="336" spans="1:43" x14ac:dyDescent="0.45">
      <c r="A336" s="195" t="s">
        <v>872</v>
      </c>
      <c r="B336" s="195" t="s">
        <v>1237</v>
      </c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  <c r="AL336" s="195"/>
      <c r="AM336" s="196">
        <v>101.57</v>
      </c>
      <c r="AN336" s="196">
        <v>100.65</v>
      </c>
      <c r="AO336" s="196">
        <v>100.79</v>
      </c>
      <c r="AP336" s="196">
        <v>98.37</v>
      </c>
      <c r="AQ336" s="196">
        <v>100.74</v>
      </c>
    </row>
    <row r="337" spans="1:43" x14ac:dyDescent="0.45">
      <c r="A337" s="195" t="s">
        <v>630</v>
      </c>
      <c r="B337" s="195" t="s">
        <v>1238</v>
      </c>
      <c r="C337" s="196">
        <v>100.06</v>
      </c>
      <c r="D337" s="196">
        <v>100.04</v>
      </c>
      <c r="E337" s="196">
        <v>100.16</v>
      </c>
      <c r="F337" s="196">
        <v>100.23</v>
      </c>
      <c r="G337" s="196">
        <v>99.93</v>
      </c>
      <c r="H337" s="196">
        <v>100.05</v>
      </c>
      <c r="I337" s="196">
        <v>100.32</v>
      </c>
      <c r="J337" s="196">
        <v>100.45</v>
      </c>
      <c r="K337" s="196">
        <v>100.3</v>
      </c>
      <c r="L337" s="196">
        <v>100.37</v>
      </c>
      <c r="M337" s="196">
        <v>100.36</v>
      </c>
      <c r="N337" s="196">
        <v>100.44</v>
      </c>
      <c r="O337" s="196">
        <v>100.29</v>
      </c>
      <c r="P337" s="196">
        <v>100.23</v>
      </c>
      <c r="Q337" s="196">
        <v>100.53</v>
      </c>
      <c r="R337" s="196">
        <v>100.28</v>
      </c>
      <c r="S337" s="196">
        <v>100.26</v>
      </c>
      <c r="T337" s="196">
        <v>100.31</v>
      </c>
      <c r="U337" s="196">
        <v>100.18</v>
      </c>
      <c r="V337" s="196">
        <v>100.39</v>
      </c>
      <c r="W337" s="196">
        <v>100.34</v>
      </c>
      <c r="X337" s="196">
        <v>100.42</v>
      </c>
      <c r="Y337" s="196">
        <v>100.32</v>
      </c>
      <c r="Z337" s="196">
        <v>100.47</v>
      </c>
      <c r="AA337" s="196">
        <v>100.16</v>
      </c>
      <c r="AB337" s="196">
        <v>100.12</v>
      </c>
      <c r="AC337" s="196">
        <v>100.22</v>
      </c>
      <c r="AD337" s="196">
        <v>100.07</v>
      </c>
      <c r="AE337" s="196">
        <v>100.04</v>
      </c>
      <c r="AF337" s="196">
        <v>100.02</v>
      </c>
      <c r="AG337" s="196">
        <v>100.28</v>
      </c>
      <c r="AH337" s="196">
        <v>100.34</v>
      </c>
      <c r="AI337" s="196">
        <v>99.86</v>
      </c>
      <c r="AJ337" s="196">
        <v>100.07</v>
      </c>
      <c r="AK337" s="196">
        <v>100.18</v>
      </c>
      <c r="AL337" s="196">
        <v>100.27</v>
      </c>
      <c r="AM337" s="196">
        <v>100.34</v>
      </c>
      <c r="AN337" s="196">
        <v>99.99</v>
      </c>
      <c r="AO337" s="196">
        <v>100.09</v>
      </c>
      <c r="AP337" s="196">
        <v>100.21</v>
      </c>
      <c r="AQ337" s="196">
        <v>100.29</v>
      </c>
    </row>
    <row r="338" spans="1:43" x14ac:dyDescent="0.45">
      <c r="A338" s="195" t="s">
        <v>202</v>
      </c>
      <c r="B338" s="195" t="s">
        <v>1239</v>
      </c>
      <c r="C338" s="196">
        <v>100.12</v>
      </c>
      <c r="D338" s="196">
        <v>100.35</v>
      </c>
      <c r="E338" s="196">
        <v>100.45</v>
      </c>
      <c r="F338" s="196">
        <v>100.23</v>
      </c>
      <c r="G338" s="196">
        <v>100.2</v>
      </c>
      <c r="H338" s="196">
        <v>100.27</v>
      </c>
      <c r="I338" s="196">
        <v>100.54</v>
      </c>
      <c r="J338" s="196">
        <v>100.84</v>
      </c>
      <c r="K338" s="196">
        <v>100.67</v>
      </c>
      <c r="L338" s="196">
        <v>100.76</v>
      </c>
      <c r="M338" s="196">
        <v>100.67</v>
      </c>
      <c r="N338" s="196">
        <v>100.22</v>
      </c>
      <c r="O338" s="196">
        <v>100.47</v>
      </c>
      <c r="P338" s="196">
        <v>100.47</v>
      </c>
      <c r="Q338" s="196">
        <v>100.57</v>
      </c>
      <c r="R338" s="196">
        <v>100.4</v>
      </c>
      <c r="S338" s="196">
        <v>100.27</v>
      </c>
      <c r="T338" s="196">
        <v>100.2</v>
      </c>
      <c r="U338" s="196">
        <v>100.21</v>
      </c>
      <c r="V338" s="196">
        <v>100.44</v>
      </c>
      <c r="W338" s="196">
        <v>100.4</v>
      </c>
      <c r="X338" s="196">
        <v>100.58</v>
      </c>
      <c r="Y338" s="196">
        <v>100.51</v>
      </c>
      <c r="Z338" s="196">
        <v>100.38</v>
      </c>
      <c r="AA338" s="196">
        <v>100.54</v>
      </c>
      <c r="AB338" s="196">
        <v>99.96</v>
      </c>
      <c r="AC338" s="196">
        <v>100.5</v>
      </c>
      <c r="AD338" s="196">
        <v>100.14</v>
      </c>
      <c r="AE338" s="196">
        <v>99.88</v>
      </c>
      <c r="AF338" s="196">
        <v>100.09</v>
      </c>
      <c r="AG338" s="195">
        <v>100</v>
      </c>
      <c r="AH338" s="196">
        <v>100.56</v>
      </c>
      <c r="AI338" s="196">
        <v>99.76</v>
      </c>
      <c r="AJ338" s="196">
        <v>99.99</v>
      </c>
      <c r="AK338" s="196">
        <v>100.35</v>
      </c>
      <c r="AL338" s="196">
        <v>100.31</v>
      </c>
      <c r="AM338" s="196">
        <v>100.42</v>
      </c>
      <c r="AN338" s="196">
        <v>100.06</v>
      </c>
      <c r="AO338" s="196">
        <v>99.92</v>
      </c>
      <c r="AP338" s="196">
        <v>100.49</v>
      </c>
      <c r="AQ338" s="196">
        <v>100.09</v>
      </c>
    </row>
    <row r="339" spans="1:43" ht="27.75" x14ac:dyDescent="0.45">
      <c r="A339" s="195" t="s">
        <v>205</v>
      </c>
      <c r="B339" s="195" t="s">
        <v>1240</v>
      </c>
      <c r="C339" s="196">
        <v>99.99</v>
      </c>
      <c r="D339" s="196">
        <v>100.1</v>
      </c>
      <c r="E339" s="196">
        <v>99.89</v>
      </c>
      <c r="F339" s="196">
        <v>99.84</v>
      </c>
      <c r="G339" s="196">
        <v>100.01</v>
      </c>
      <c r="H339" s="196">
        <v>99.87</v>
      </c>
      <c r="I339" s="196">
        <v>100.85</v>
      </c>
      <c r="J339" s="196">
        <v>100.96</v>
      </c>
      <c r="K339" s="196">
        <v>100.14</v>
      </c>
      <c r="L339" s="196">
        <v>99.9</v>
      </c>
      <c r="M339" s="196">
        <v>100.48</v>
      </c>
      <c r="N339" s="196">
        <v>100.06</v>
      </c>
      <c r="O339" s="196">
        <v>100.04</v>
      </c>
      <c r="P339" s="196">
        <v>100.33</v>
      </c>
      <c r="Q339" s="196">
        <v>100.34</v>
      </c>
      <c r="R339" s="196">
        <v>100.09</v>
      </c>
      <c r="S339" s="196">
        <v>100.08</v>
      </c>
      <c r="T339" s="196">
        <v>100.31</v>
      </c>
      <c r="U339" s="196">
        <v>100.31</v>
      </c>
      <c r="V339" s="196">
        <v>100.98</v>
      </c>
      <c r="W339" s="196">
        <v>100.23</v>
      </c>
      <c r="X339" s="196">
        <v>100.1</v>
      </c>
      <c r="Y339" s="196">
        <v>100.2</v>
      </c>
      <c r="Z339" s="196">
        <v>100.61</v>
      </c>
      <c r="AA339" s="196">
        <v>100.11</v>
      </c>
      <c r="AB339" s="196">
        <v>100.29</v>
      </c>
      <c r="AC339" s="196">
        <v>99.99</v>
      </c>
      <c r="AD339" s="196">
        <v>99.62</v>
      </c>
      <c r="AE339" s="196">
        <v>99.77</v>
      </c>
      <c r="AF339" s="196">
        <v>100.02</v>
      </c>
      <c r="AG339" s="196">
        <v>100.81</v>
      </c>
      <c r="AH339" s="196">
        <v>100.25</v>
      </c>
      <c r="AI339" s="196">
        <v>99.2</v>
      </c>
      <c r="AJ339" s="196">
        <v>99.35</v>
      </c>
      <c r="AK339" s="196">
        <v>100.09</v>
      </c>
      <c r="AL339" s="196">
        <v>99.9</v>
      </c>
      <c r="AM339" s="196">
        <v>100.19</v>
      </c>
      <c r="AN339" s="196">
        <v>99.94</v>
      </c>
      <c r="AO339" s="196">
        <v>99.86</v>
      </c>
      <c r="AP339" s="196">
        <v>100.06</v>
      </c>
      <c r="AQ339" s="196">
        <v>100.12</v>
      </c>
    </row>
    <row r="340" spans="1:43" x14ac:dyDescent="0.45">
      <c r="A340" s="195" t="s">
        <v>206</v>
      </c>
      <c r="B340" s="195" t="s">
        <v>1241</v>
      </c>
      <c r="C340" s="196">
        <v>99.62</v>
      </c>
      <c r="D340" s="196">
        <v>100.23</v>
      </c>
      <c r="E340" s="196">
        <v>99.69</v>
      </c>
      <c r="F340" s="196">
        <v>99.96</v>
      </c>
      <c r="G340" s="196">
        <v>100.58</v>
      </c>
      <c r="H340" s="196">
        <v>100.24</v>
      </c>
      <c r="I340" s="196">
        <v>100.48</v>
      </c>
      <c r="J340" s="196">
        <v>100.89</v>
      </c>
      <c r="K340" s="196">
        <v>99.88</v>
      </c>
      <c r="L340" s="196">
        <v>100.43</v>
      </c>
      <c r="M340" s="196">
        <v>100.29</v>
      </c>
      <c r="N340" s="196">
        <v>100.58</v>
      </c>
      <c r="O340" s="196">
        <v>100.5</v>
      </c>
      <c r="P340" s="196">
        <v>100.85</v>
      </c>
      <c r="Q340" s="196">
        <v>101.06</v>
      </c>
      <c r="R340" s="196">
        <v>100.75</v>
      </c>
      <c r="S340" s="196">
        <v>100.38</v>
      </c>
      <c r="T340" s="196">
        <v>100.51</v>
      </c>
      <c r="U340" s="196">
        <v>100.3</v>
      </c>
      <c r="V340" s="196">
        <v>100.67</v>
      </c>
      <c r="W340" s="196">
        <v>100.24</v>
      </c>
      <c r="X340" s="196">
        <v>100.6</v>
      </c>
      <c r="Y340" s="196">
        <v>100.36</v>
      </c>
      <c r="Z340" s="196">
        <v>100.25</v>
      </c>
      <c r="AA340" s="196">
        <v>100.85</v>
      </c>
      <c r="AB340" s="196">
        <v>99.83</v>
      </c>
      <c r="AC340" s="196">
        <v>99.95</v>
      </c>
      <c r="AD340" s="196">
        <v>100.31</v>
      </c>
      <c r="AE340" s="196">
        <v>99.88</v>
      </c>
      <c r="AF340" s="196">
        <v>100.05</v>
      </c>
      <c r="AG340" s="196">
        <v>100.91</v>
      </c>
      <c r="AH340" s="196">
        <v>100.78</v>
      </c>
      <c r="AI340" s="196">
        <v>99.52</v>
      </c>
      <c r="AJ340" s="196">
        <v>100.36</v>
      </c>
      <c r="AK340" s="196">
        <v>100.02</v>
      </c>
      <c r="AL340" s="196">
        <v>99.82</v>
      </c>
      <c r="AM340" s="196">
        <v>100.43</v>
      </c>
      <c r="AN340" s="196">
        <v>100.42</v>
      </c>
      <c r="AO340" s="196">
        <v>100.1</v>
      </c>
      <c r="AP340" s="196">
        <v>100.73</v>
      </c>
      <c r="AQ340" s="196">
        <v>100.06</v>
      </c>
    </row>
    <row r="341" spans="1:43" x14ac:dyDescent="0.45">
      <c r="A341" s="195" t="s">
        <v>208</v>
      </c>
      <c r="B341" s="195" t="s">
        <v>1242</v>
      </c>
      <c r="C341" s="196">
        <v>100.58</v>
      </c>
      <c r="D341" s="196">
        <v>99.72</v>
      </c>
      <c r="E341" s="196">
        <v>100.3</v>
      </c>
      <c r="F341" s="196">
        <v>99.61</v>
      </c>
      <c r="G341" s="196">
        <v>99.53</v>
      </c>
      <c r="H341" s="196">
        <v>100.01</v>
      </c>
      <c r="I341" s="196">
        <v>100.53</v>
      </c>
      <c r="J341" s="196">
        <v>100.42</v>
      </c>
      <c r="K341" s="196">
        <v>99.61</v>
      </c>
      <c r="L341" s="196">
        <v>99.68</v>
      </c>
      <c r="M341" s="196">
        <v>100.69</v>
      </c>
      <c r="N341" s="196">
        <v>100.75</v>
      </c>
      <c r="O341" s="196">
        <v>100.28</v>
      </c>
      <c r="P341" s="196">
        <v>100.24</v>
      </c>
      <c r="Q341" s="196">
        <v>100.71</v>
      </c>
      <c r="R341" s="196">
        <v>100.69</v>
      </c>
      <c r="S341" s="196">
        <v>100.17</v>
      </c>
      <c r="T341" s="196">
        <v>100.57</v>
      </c>
      <c r="U341" s="196">
        <v>100.19</v>
      </c>
      <c r="V341" s="196">
        <v>100.51</v>
      </c>
      <c r="W341" s="196">
        <v>100.27</v>
      </c>
      <c r="X341" s="196">
        <v>100.25</v>
      </c>
      <c r="Y341" s="196">
        <v>99.86</v>
      </c>
      <c r="Z341" s="196">
        <v>100.2</v>
      </c>
      <c r="AA341" s="196">
        <v>99.85</v>
      </c>
      <c r="AB341" s="196">
        <v>100.22</v>
      </c>
      <c r="AC341" s="196">
        <v>100.69</v>
      </c>
      <c r="AD341" s="196">
        <v>100.34</v>
      </c>
      <c r="AE341" s="196">
        <v>99.72</v>
      </c>
      <c r="AF341" s="196">
        <v>99.71</v>
      </c>
      <c r="AG341" s="196">
        <v>100.19</v>
      </c>
      <c r="AH341" s="196">
        <v>100.28</v>
      </c>
      <c r="AI341" s="196">
        <v>99.95</v>
      </c>
      <c r="AJ341" s="196">
        <v>100.11</v>
      </c>
      <c r="AK341" s="196">
        <v>100.54</v>
      </c>
      <c r="AL341" s="196">
        <v>100.19</v>
      </c>
      <c r="AM341" s="196">
        <v>100.33</v>
      </c>
      <c r="AN341" s="196">
        <v>100.02</v>
      </c>
      <c r="AO341" s="196">
        <v>100.08</v>
      </c>
      <c r="AP341" s="196">
        <v>100.57</v>
      </c>
      <c r="AQ341" s="196">
        <v>100.48</v>
      </c>
    </row>
    <row r="342" spans="1:43" x14ac:dyDescent="0.45">
      <c r="A342" s="195" t="s">
        <v>212</v>
      </c>
      <c r="B342" s="195" t="s">
        <v>1243</v>
      </c>
      <c r="C342" s="196">
        <v>99.83</v>
      </c>
      <c r="D342" s="196">
        <v>100.36</v>
      </c>
      <c r="E342" s="196">
        <v>100.04</v>
      </c>
      <c r="F342" s="196">
        <v>101.25</v>
      </c>
      <c r="G342" s="196">
        <v>99.3</v>
      </c>
      <c r="H342" s="196">
        <v>99.99</v>
      </c>
      <c r="I342" s="196">
        <v>99.88</v>
      </c>
      <c r="J342" s="196">
        <v>99.1</v>
      </c>
      <c r="K342" s="196">
        <v>99.51</v>
      </c>
      <c r="L342" s="196">
        <v>99.97</v>
      </c>
      <c r="M342" s="196">
        <v>99.63</v>
      </c>
      <c r="N342" s="196">
        <v>100.7</v>
      </c>
      <c r="O342" s="196">
        <v>100.59</v>
      </c>
      <c r="P342" s="196">
        <v>99.54</v>
      </c>
      <c r="Q342" s="196">
        <v>100.55</v>
      </c>
      <c r="R342" s="196">
        <v>100.03</v>
      </c>
      <c r="S342" s="196">
        <v>100.1</v>
      </c>
      <c r="T342" s="196">
        <v>100.47</v>
      </c>
      <c r="U342" s="196">
        <v>100.11</v>
      </c>
      <c r="V342" s="196">
        <v>100.5</v>
      </c>
      <c r="W342" s="196">
        <v>100.24</v>
      </c>
      <c r="X342" s="196">
        <v>100.51</v>
      </c>
      <c r="Y342" s="196">
        <v>100.42</v>
      </c>
      <c r="Z342" s="196">
        <v>100.53</v>
      </c>
      <c r="AA342" s="196">
        <v>99.38</v>
      </c>
      <c r="AB342" s="196">
        <v>100.62</v>
      </c>
      <c r="AC342" s="196">
        <v>100.16</v>
      </c>
      <c r="AD342" s="196">
        <v>100.39</v>
      </c>
      <c r="AE342" s="196">
        <v>101.13</v>
      </c>
      <c r="AF342" s="196">
        <v>100.42</v>
      </c>
      <c r="AG342" s="196">
        <v>100.47</v>
      </c>
      <c r="AH342" s="196">
        <v>100.41</v>
      </c>
      <c r="AI342" s="196">
        <v>99.7</v>
      </c>
      <c r="AJ342" s="196">
        <v>100.42</v>
      </c>
      <c r="AK342" s="196">
        <v>99.96</v>
      </c>
      <c r="AL342" s="196">
        <v>100.62</v>
      </c>
      <c r="AM342" s="196">
        <v>100.88</v>
      </c>
      <c r="AN342" s="196">
        <v>100.03</v>
      </c>
      <c r="AO342" s="196">
        <v>99.9</v>
      </c>
      <c r="AP342" s="196">
        <v>99.87</v>
      </c>
      <c r="AQ342" s="196">
        <v>100.93</v>
      </c>
    </row>
    <row r="343" spans="1:43" ht="27.75" x14ac:dyDescent="0.45">
      <c r="A343" s="195" t="s">
        <v>213</v>
      </c>
      <c r="B343" s="195" t="s">
        <v>1244</v>
      </c>
      <c r="C343" s="196">
        <v>100.19</v>
      </c>
      <c r="D343" s="196">
        <v>99.64</v>
      </c>
      <c r="E343" s="196">
        <v>100.16</v>
      </c>
      <c r="F343" s="196">
        <v>99.77</v>
      </c>
      <c r="G343" s="196">
        <v>100.16</v>
      </c>
      <c r="H343" s="196">
        <v>99.98</v>
      </c>
      <c r="I343" s="196">
        <v>99.95</v>
      </c>
      <c r="J343" s="196">
        <v>100.88</v>
      </c>
      <c r="K343" s="196">
        <v>101.2</v>
      </c>
      <c r="L343" s="196">
        <v>101.46</v>
      </c>
      <c r="M343" s="195">
        <v>101</v>
      </c>
      <c r="N343" s="196">
        <v>100.56</v>
      </c>
      <c r="O343" s="196">
        <v>100.28</v>
      </c>
      <c r="P343" s="196">
        <v>100.6</v>
      </c>
      <c r="Q343" s="196">
        <v>100.36</v>
      </c>
      <c r="R343" s="196">
        <v>100.03</v>
      </c>
      <c r="S343" s="196">
        <v>100.67</v>
      </c>
      <c r="T343" s="196">
        <v>100.41</v>
      </c>
      <c r="U343" s="196">
        <v>100.5</v>
      </c>
      <c r="V343" s="196">
        <v>100.23</v>
      </c>
      <c r="W343" s="196">
        <v>100.15</v>
      </c>
      <c r="X343" s="196">
        <v>100.33</v>
      </c>
      <c r="Y343" s="196">
        <v>100.35</v>
      </c>
      <c r="Z343" s="196">
        <v>100.49</v>
      </c>
      <c r="AA343" s="196">
        <v>100.42</v>
      </c>
      <c r="AB343" s="196">
        <v>99.89</v>
      </c>
      <c r="AC343" s="196">
        <v>100.54</v>
      </c>
      <c r="AD343" s="196">
        <v>100.61</v>
      </c>
      <c r="AE343" s="196">
        <v>100.24</v>
      </c>
      <c r="AF343" s="196">
        <v>100.8</v>
      </c>
      <c r="AG343" s="196">
        <v>101.18</v>
      </c>
      <c r="AH343" s="196">
        <v>99.89</v>
      </c>
      <c r="AI343" s="196">
        <v>99.88</v>
      </c>
      <c r="AJ343" s="196">
        <v>100.12</v>
      </c>
      <c r="AK343" s="195">
        <v>100</v>
      </c>
      <c r="AL343" s="196">
        <v>101.28</v>
      </c>
      <c r="AM343" s="196">
        <v>100.34</v>
      </c>
      <c r="AN343" s="196">
        <v>99.78</v>
      </c>
      <c r="AO343" s="196">
        <v>99.83</v>
      </c>
      <c r="AP343" s="196">
        <v>100.28</v>
      </c>
      <c r="AQ343" s="196">
        <v>100.16</v>
      </c>
    </row>
    <row r="344" spans="1:43" x14ac:dyDescent="0.45">
      <c r="A344" s="195" t="s">
        <v>211</v>
      </c>
      <c r="B344" s="195" t="s">
        <v>1245</v>
      </c>
      <c r="C344" s="196">
        <v>99.43</v>
      </c>
      <c r="D344" s="196">
        <v>99.91</v>
      </c>
      <c r="E344" s="196">
        <v>100.41</v>
      </c>
      <c r="F344" s="196">
        <v>100.31</v>
      </c>
      <c r="G344" s="196">
        <v>100.04</v>
      </c>
      <c r="H344" s="196">
        <v>100.23</v>
      </c>
      <c r="I344" s="196">
        <v>100.3</v>
      </c>
      <c r="J344" s="196">
        <v>101.54</v>
      </c>
      <c r="K344" s="196">
        <v>101.05</v>
      </c>
      <c r="L344" s="196">
        <v>100.28</v>
      </c>
      <c r="M344" s="196">
        <v>100.35</v>
      </c>
      <c r="N344" s="196">
        <v>100.14</v>
      </c>
      <c r="O344" s="196">
        <v>100.36</v>
      </c>
      <c r="P344" s="196">
        <v>100.46</v>
      </c>
      <c r="Q344" s="196">
        <v>100.81</v>
      </c>
      <c r="R344" s="196">
        <v>100.11</v>
      </c>
      <c r="S344" s="195">
        <v>100</v>
      </c>
      <c r="T344" s="196">
        <v>100.05</v>
      </c>
      <c r="U344" s="196">
        <v>99.58</v>
      </c>
      <c r="V344" s="196">
        <v>99.89</v>
      </c>
      <c r="W344" s="196">
        <v>100.37</v>
      </c>
      <c r="X344" s="196">
        <v>100.67</v>
      </c>
      <c r="Y344" s="196">
        <v>100.35</v>
      </c>
      <c r="Z344" s="196">
        <v>100.61</v>
      </c>
      <c r="AA344" s="196">
        <v>100.58</v>
      </c>
      <c r="AB344" s="196">
        <v>100.18</v>
      </c>
      <c r="AC344" s="196">
        <v>99.78</v>
      </c>
      <c r="AD344" s="196">
        <v>99.7</v>
      </c>
      <c r="AE344" s="196">
        <v>99.65</v>
      </c>
      <c r="AF344" s="196">
        <v>99.8</v>
      </c>
      <c r="AG344" s="196">
        <v>99.75</v>
      </c>
      <c r="AH344" s="196">
        <v>100.19</v>
      </c>
      <c r="AI344" s="196">
        <v>100.24</v>
      </c>
      <c r="AJ344" s="196">
        <v>100.3</v>
      </c>
      <c r="AK344" s="196">
        <v>100.43</v>
      </c>
      <c r="AL344" s="196">
        <v>100.43</v>
      </c>
      <c r="AM344" s="196">
        <v>99.77</v>
      </c>
      <c r="AN344" s="196">
        <v>99.87</v>
      </c>
      <c r="AO344" s="196">
        <v>100.04</v>
      </c>
      <c r="AP344" s="196">
        <v>99.96</v>
      </c>
      <c r="AQ344" s="196">
        <v>100.42</v>
      </c>
    </row>
    <row r="345" spans="1:43" x14ac:dyDescent="0.45">
      <c r="A345" s="195" t="s">
        <v>209</v>
      </c>
      <c r="B345" s="195" t="s">
        <v>1246</v>
      </c>
      <c r="C345" s="196">
        <v>100.26</v>
      </c>
      <c r="D345" s="196">
        <v>100.14</v>
      </c>
      <c r="E345" s="196">
        <v>100.33</v>
      </c>
      <c r="F345" s="196">
        <v>100.2</v>
      </c>
      <c r="G345" s="196">
        <v>99.91</v>
      </c>
      <c r="H345" s="196">
        <v>100.04</v>
      </c>
      <c r="I345" s="196">
        <v>100.21</v>
      </c>
      <c r="J345" s="196">
        <v>100.34</v>
      </c>
      <c r="K345" s="196">
        <v>100.3</v>
      </c>
      <c r="L345" s="196">
        <v>100.34</v>
      </c>
      <c r="M345" s="196">
        <v>100.45</v>
      </c>
      <c r="N345" s="196">
        <v>100.35</v>
      </c>
      <c r="O345" s="196">
        <v>100.21</v>
      </c>
      <c r="P345" s="196">
        <v>99.64</v>
      </c>
      <c r="Q345" s="196">
        <v>100.26</v>
      </c>
      <c r="R345" s="196">
        <v>100.11</v>
      </c>
      <c r="S345" s="196">
        <v>100.15</v>
      </c>
      <c r="T345" s="196">
        <v>100.33</v>
      </c>
      <c r="U345" s="196">
        <v>100.13</v>
      </c>
      <c r="V345" s="196">
        <v>100.11</v>
      </c>
      <c r="W345" s="196">
        <v>100.19</v>
      </c>
      <c r="X345" s="196">
        <v>100.15</v>
      </c>
      <c r="Y345" s="196">
        <v>100.37</v>
      </c>
      <c r="Z345" s="196">
        <v>100.41</v>
      </c>
      <c r="AA345" s="196">
        <v>100.15</v>
      </c>
      <c r="AB345" s="196">
        <v>99.77</v>
      </c>
      <c r="AC345" s="196">
        <v>100.06</v>
      </c>
      <c r="AD345" s="196">
        <v>100.06</v>
      </c>
      <c r="AE345" s="196">
        <v>100.05</v>
      </c>
      <c r="AF345" s="196">
        <v>99.95</v>
      </c>
      <c r="AG345" s="196">
        <v>100.23</v>
      </c>
      <c r="AH345" s="196">
        <v>100.25</v>
      </c>
      <c r="AI345" s="196">
        <v>99.93</v>
      </c>
      <c r="AJ345" s="196">
        <v>100.07</v>
      </c>
      <c r="AK345" s="196">
        <v>100.43</v>
      </c>
      <c r="AL345" s="196">
        <v>100.39</v>
      </c>
      <c r="AM345" s="196">
        <v>100.42</v>
      </c>
      <c r="AN345" s="196">
        <v>100.1</v>
      </c>
      <c r="AO345" s="196">
        <v>100.44</v>
      </c>
      <c r="AP345" s="196">
        <v>100.33</v>
      </c>
      <c r="AQ345" s="196">
        <v>100.12</v>
      </c>
    </row>
    <row r="346" spans="1:43" ht="27.75" x14ac:dyDescent="0.45">
      <c r="A346" s="195" t="s">
        <v>210</v>
      </c>
      <c r="B346" s="195" t="s">
        <v>1247</v>
      </c>
      <c r="C346" s="196">
        <v>100.23</v>
      </c>
      <c r="D346" s="196">
        <v>99.28</v>
      </c>
      <c r="E346" s="196">
        <v>100.1</v>
      </c>
      <c r="F346" s="196">
        <v>100.53</v>
      </c>
      <c r="G346" s="196">
        <v>99.99</v>
      </c>
      <c r="H346" s="196">
        <v>99.75</v>
      </c>
      <c r="I346" s="196">
        <v>100.22</v>
      </c>
      <c r="J346" s="196">
        <v>100.04</v>
      </c>
      <c r="K346" s="196">
        <v>101.16</v>
      </c>
      <c r="L346" s="196">
        <v>101.6</v>
      </c>
      <c r="M346" s="196">
        <v>100.73</v>
      </c>
      <c r="N346" s="196">
        <v>100.41</v>
      </c>
      <c r="O346" s="196">
        <v>99.98</v>
      </c>
      <c r="P346" s="196">
        <v>99.76</v>
      </c>
      <c r="Q346" s="196">
        <v>100.08</v>
      </c>
      <c r="R346" s="196">
        <v>99.62</v>
      </c>
      <c r="S346" s="196">
        <v>99.67</v>
      </c>
      <c r="T346" s="196">
        <v>100.21</v>
      </c>
      <c r="U346" s="196">
        <v>100.28</v>
      </c>
      <c r="V346" s="196">
        <v>100.19</v>
      </c>
      <c r="W346" s="196">
        <v>100.46</v>
      </c>
      <c r="X346" s="196">
        <v>100.85</v>
      </c>
      <c r="Y346" s="196">
        <v>100.8</v>
      </c>
      <c r="Z346" s="196">
        <v>100.16</v>
      </c>
      <c r="AA346" s="196">
        <v>99.71</v>
      </c>
      <c r="AB346" s="196">
        <v>99.71</v>
      </c>
      <c r="AC346" s="196">
        <v>99.31</v>
      </c>
      <c r="AD346" s="196">
        <v>99.63</v>
      </c>
      <c r="AE346" s="196">
        <v>99.83</v>
      </c>
      <c r="AF346" s="196">
        <v>100.03</v>
      </c>
      <c r="AG346" s="196">
        <v>100.26</v>
      </c>
      <c r="AH346" s="196">
        <v>100.86</v>
      </c>
      <c r="AI346" s="196">
        <v>101.04</v>
      </c>
      <c r="AJ346" s="196">
        <v>100.99</v>
      </c>
      <c r="AK346" s="196">
        <v>100.69</v>
      </c>
      <c r="AL346" s="196">
        <v>100.31</v>
      </c>
      <c r="AM346" s="196">
        <v>99.95</v>
      </c>
      <c r="AN346" s="196">
        <v>98.63</v>
      </c>
      <c r="AO346" s="196">
        <v>99.32</v>
      </c>
      <c r="AP346" s="196">
        <v>100.2</v>
      </c>
      <c r="AQ346" s="196">
        <v>100.1</v>
      </c>
    </row>
    <row r="347" spans="1:43" x14ac:dyDescent="0.45">
      <c r="A347" s="195" t="s">
        <v>204</v>
      </c>
      <c r="B347" s="195" t="s">
        <v>1248</v>
      </c>
      <c r="C347" s="196">
        <v>99.92</v>
      </c>
      <c r="D347" s="196">
        <v>99.86</v>
      </c>
      <c r="E347" s="196">
        <v>100.36</v>
      </c>
      <c r="F347" s="196">
        <v>100.35</v>
      </c>
      <c r="G347" s="196">
        <v>99.7</v>
      </c>
      <c r="H347" s="196">
        <v>99.77</v>
      </c>
      <c r="I347" s="196">
        <v>100.5</v>
      </c>
      <c r="J347" s="195">
        <v>100</v>
      </c>
      <c r="K347" s="196">
        <v>100.51</v>
      </c>
      <c r="L347" s="196">
        <v>100.31</v>
      </c>
      <c r="M347" s="196">
        <v>100.09</v>
      </c>
      <c r="N347" s="196">
        <v>100.35</v>
      </c>
      <c r="O347" s="196">
        <v>99.71</v>
      </c>
      <c r="P347" s="196">
        <v>100.24</v>
      </c>
      <c r="Q347" s="196">
        <v>100.57</v>
      </c>
      <c r="R347" s="196">
        <v>100.71</v>
      </c>
      <c r="S347" s="196">
        <v>100.37</v>
      </c>
      <c r="T347" s="196">
        <v>100.06</v>
      </c>
      <c r="U347" s="196">
        <v>100.64</v>
      </c>
      <c r="V347" s="196">
        <v>100.02</v>
      </c>
      <c r="W347" s="196">
        <v>100.99</v>
      </c>
      <c r="X347" s="196">
        <v>100.51</v>
      </c>
      <c r="Y347" s="196">
        <v>100.14</v>
      </c>
      <c r="Z347" s="196">
        <v>100.73</v>
      </c>
      <c r="AA347" s="196">
        <v>100.15</v>
      </c>
      <c r="AB347" s="196">
        <v>100.43</v>
      </c>
      <c r="AC347" s="196">
        <v>100.38</v>
      </c>
      <c r="AD347" s="196">
        <v>99.76</v>
      </c>
      <c r="AE347" s="196">
        <v>99.78</v>
      </c>
      <c r="AF347" s="196">
        <v>99.88</v>
      </c>
      <c r="AG347" s="196">
        <v>99.51</v>
      </c>
      <c r="AH347" s="196">
        <v>100.29</v>
      </c>
      <c r="AI347" s="196">
        <v>100.21</v>
      </c>
      <c r="AJ347" s="196">
        <v>99.7</v>
      </c>
      <c r="AK347" s="196">
        <v>99.92</v>
      </c>
      <c r="AL347" s="196">
        <v>99.84</v>
      </c>
      <c r="AM347" s="196">
        <v>99.81</v>
      </c>
      <c r="AN347" s="196">
        <v>100.36</v>
      </c>
      <c r="AO347" s="196">
        <v>100.52</v>
      </c>
      <c r="AP347" s="196">
        <v>100.35</v>
      </c>
      <c r="AQ347" s="196">
        <v>99.81</v>
      </c>
    </row>
    <row r="348" spans="1:43" ht="27.75" x14ac:dyDescent="0.45">
      <c r="A348" s="195" t="s">
        <v>207</v>
      </c>
      <c r="B348" s="195" t="s">
        <v>1249</v>
      </c>
      <c r="C348" s="196">
        <v>100.38</v>
      </c>
      <c r="D348" s="196">
        <v>99.86</v>
      </c>
      <c r="E348" s="196">
        <v>99.86</v>
      </c>
      <c r="F348" s="196">
        <v>100.46</v>
      </c>
      <c r="G348" s="196">
        <v>100.9</v>
      </c>
      <c r="H348" s="196">
        <v>100.4</v>
      </c>
      <c r="I348" s="196">
        <v>100.69</v>
      </c>
      <c r="J348" s="196">
        <v>100.87</v>
      </c>
      <c r="K348" s="196">
        <v>100.84</v>
      </c>
      <c r="L348" s="196">
        <v>100.38</v>
      </c>
      <c r="M348" s="196">
        <v>100.45</v>
      </c>
      <c r="N348" s="196">
        <v>100.68</v>
      </c>
      <c r="O348" s="196">
        <v>100.14</v>
      </c>
      <c r="P348" s="196">
        <v>100.92</v>
      </c>
      <c r="Q348" s="196">
        <v>100.41</v>
      </c>
      <c r="R348" s="196">
        <v>99.73</v>
      </c>
      <c r="S348" s="196">
        <v>100.3</v>
      </c>
      <c r="T348" s="196">
        <v>99.96</v>
      </c>
      <c r="U348" s="196">
        <v>99.68</v>
      </c>
      <c r="V348" s="196">
        <v>100.25</v>
      </c>
      <c r="W348" s="196">
        <v>100.72</v>
      </c>
      <c r="X348" s="196">
        <v>100.22</v>
      </c>
      <c r="Y348" s="196">
        <v>100.62</v>
      </c>
      <c r="Z348" s="196">
        <v>100.85</v>
      </c>
      <c r="AA348" s="196">
        <v>100.54</v>
      </c>
      <c r="AB348" s="196">
        <v>100.1</v>
      </c>
      <c r="AC348" s="196">
        <v>100.11</v>
      </c>
      <c r="AD348" s="196">
        <v>99.95</v>
      </c>
      <c r="AE348" s="196">
        <v>99.77</v>
      </c>
      <c r="AF348" s="196">
        <v>99.41</v>
      </c>
      <c r="AG348" s="196">
        <v>100.18</v>
      </c>
      <c r="AH348" s="196">
        <v>99.58</v>
      </c>
      <c r="AI348" s="196">
        <v>99.75</v>
      </c>
      <c r="AJ348" s="196">
        <v>99.49</v>
      </c>
      <c r="AK348" s="196">
        <v>99.61</v>
      </c>
      <c r="AL348" s="196">
        <v>99.88</v>
      </c>
      <c r="AM348" s="196">
        <v>100.28</v>
      </c>
      <c r="AN348" s="196">
        <v>99.75</v>
      </c>
      <c r="AO348" s="196">
        <v>99.88</v>
      </c>
      <c r="AP348" s="196">
        <v>100.05</v>
      </c>
      <c r="AQ348" s="196">
        <v>100.03</v>
      </c>
    </row>
    <row r="349" spans="1:43" x14ac:dyDescent="0.45">
      <c r="A349" s="195" t="s">
        <v>203</v>
      </c>
      <c r="B349" s="195" t="s">
        <v>1250</v>
      </c>
      <c r="C349" s="196">
        <v>100.08</v>
      </c>
      <c r="D349" s="196">
        <v>100.07</v>
      </c>
      <c r="E349" s="196">
        <v>100.11</v>
      </c>
      <c r="F349" s="196">
        <v>100.05</v>
      </c>
      <c r="G349" s="196">
        <v>99.47</v>
      </c>
      <c r="H349" s="196">
        <v>99.82</v>
      </c>
      <c r="I349" s="196">
        <v>100.25</v>
      </c>
      <c r="J349" s="196">
        <v>100.17</v>
      </c>
      <c r="K349" s="196">
        <v>99.76</v>
      </c>
      <c r="L349" s="196">
        <v>99.9</v>
      </c>
      <c r="M349" s="196">
        <v>99.75</v>
      </c>
      <c r="N349" s="196">
        <v>100.36</v>
      </c>
      <c r="O349" s="196">
        <v>100.33</v>
      </c>
      <c r="P349" s="196">
        <v>100.07</v>
      </c>
      <c r="Q349" s="196">
        <v>100.54</v>
      </c>
      <c r="R349" s="196">
        <v>100.66</v>
      </c>
      <c r="S349" s="196">
        <v>100.42</v>
      </c>
      <c r="T349" s="196">
        <v>100.26</v>
      </c>
      <c r="U349" s="196">
        <v>100.17</v>
      </c>
      <c r="V349" s="196">
        <v>100.61</v>
      </c>
      <c r="W349" s="196">
        <v>100.36</v>
      </c>
      <c r="X349" s="196">
        <v>100.56</v>
      </c>
      <c r="Y349" s="196">
        <v>100.1</v>
      </c>
      <c r="Z349" s="196">
        <v>100.44</v>
      </c>
      <c r="AA349" s="196">
        <v>99.95</v>
      </c>
      <c r="AB349" s="196">
        <v>100.11</v>
      </c>
      <c r="AC349" s="196">
        <v>100.25</v>
      </c>
      <c r="AD349" s="196">
        <v>99.5</v>
      </c>
      <c r="AE349" s="196">
        <v>99.72</v>
      </c>
      <c r="AF349" s="196">
        <v>99.54</v>
      </c>
      <c r="AG349" s="196">
        <v>99.68</v>
      </c>
      <c r="AH349" s="196">
        <v>100.78</v>
      </c>
      <c r="AI349" s="196">
        <v>100.11</v>
      </c>
      <c r="AJ349" s="196">
        <v>100.09</v>
      </c>
      <c r="AK349" s="196">
        <v>100.25</v>
      </c>
      <c r="AL349" s="196">
        <v>99.65</v>
      </c>
      <c r="AM349" s="196">
        <v>100.1</v>
      </c>
      <c r="AN349" s="196">
        <v>99.87</v>
      </c>
      <c r="AO349" s="196">
        <v>100.72</v>
      </c>
      <c r="AP349" s="196">
        <v>99.78</v>
      </c>
      <c r="AQ349" s="196">
        <v>100.32</v>
      </c>
    </row>
    <row r="350" spans="1:43" x14ac:dyDescent="0.45">
      <c r="A350" s="195" t="s">
        <v>631</v>
      </c>
      <c r="B350" s="195" t="s">
        <v>1251</v>
      </c>
      <c r="C350" s="196">
        <v>100.21</v>
      </c>
      <c r="D350" s="196">
        <v>100.49</v>
      </c>
      <c r="E350" s="196">
        <v>99.71</v>
      </c>
      <c r="F350" s="196">
        <v>100.43</v>
      </c>
      <c r="G350" s="196">
        <v>100.41</v>
      </c>
      <c r="H350" s="196">
        <v>100.43</v>
      </c>
      <c r="I350" s="196">
        <v>100.4</v>
      </c>
      <c r="J350" s="196">
        <v>100.43</v>
      </c>
      <c r="K350" s="196">
        <v>100.52</v>
      </c>
      <c r="L350" s="196">
        <v>100.64</v>
      </c>
      <c r="M350" s="196">
        <v>100.51</v>
      </c>
      <c r="N350" s="196">
        <v>100.4</v>
      </c>
      <c r="O350" s="196">
        <v>100.49</v>
      </c>
      <c r="P350" s="196">
        <v>100.37</v>
      </c>
      <c r="Q350" s="196">
        <v>100.39</v>
      </c>
      <c r="R350" s="196">
        <v>100.15</v>
      </c>
      <c r="S350" s="196">
        <v>100.23</v>
      </c>
      <c r="T350" s="196">
        <v>100.1</v>
      </c>
      <c r="U350" s="196">
        <v>100.14</v>
      </c>
      <c r="V350" s="196">
        <v>100.21</v>
      </c>
      <c r="W350" s="196">
        <v>100.45</v>
      </c>
      <c r="X350" s="196">
        <v>100.16</v>
      </c>
      <c r="Y350" s="196">
        <v>100.33</v>
      </c>
      <c r="Z350" s="196">
        <v>100.43</v>
      </c>
      <c r="AA350" s="196">
        <v>100.43</v>
      </c>
      <c r="AB350" s="196">
        <v>100.58</v>
      </c>
      <c r="AC350" s="196">
        <v>100.13</v>
      </c>
      <c r="AD350" s="196">
        <v>100.24</v>
      </c>
      <c r="AE350" s="196">
        <v>100.27</v>
      </c>
      <c r="AF350" s="196">
        <v>100.48</v>
      </c>
      <c r="AG350" s="196">
        <v>100.28</v>
      </c>
      <c r="AH350" s="196">
        <v>100.15</v>
      </c>
      <c r="AI350" s="196">
        <v>99.93</v>
      </c>
      <c r="AJ350" s="195">
        <v>100</v>
      </c>
      <c r="AK350" s="196">
        <v>100.24</v>
      </c>
      <c r="AL350" s="196">
        <v>100.68</v>
      </c>
      <c r="AM350" s="196">
        <v>100.45</v>
      </c>
      <c r="AN350" s="196">
        <v>100.48</v>
      </c>
      <c r="AO350" s="196">
        <v>101.28</v>
      </c>
      <c r="AP350" s="196">
        <v>100.52</v>
      </c>
      <c r="AQ350" s="196">
        <v>100.22</v>
      </c>
    </row>
    <row r="351" spans="1:43" x14ac:dyDescent="0.45">
      <c r="A351" s="195" t="s">
        <v>214</v>
      </c>
      <c r="B351" s="195" t="s">
        <v>1252</v>
      </c>
      <c r="C351" s="196">
        <v>100.21</v>
      </c>
      <c r="D351" s="196">
        <v>100.49</v>
      </c>
      <c r="E351" s="196">
        <v>99.71</v>
      </c>
      <c r="F351" s="196">
        <v>100.43</v>
      </c>
      <c r="G351" s="196">
        <v>100.41</v>
      </c>
      <c r="H351" s="196">
        <v>100.43</v>
      </c>
      <c r="I351" s="196">
        <v>100.4</v>
      </c>
      <c r="J351" s="196">
        <v>100.43</v>
      </c>
      <c r="K351" s="196">
        <v>100.52</v>
      </c>
      <c r="L351" s="196">
        <v>100.64</v>
      </c>
      <c r="M351" s="196">
        <v>100.51</v>
      </c>
      <c r="N351" s="196">
        <v>100.4</v>
      </c>
      <c r="O351" s="196">
        <v>100.49</v>
      </c>
      <c r="P351" s="196">
        <v>100.37</v>
      </c>
      <c r="Q351" s="196">
        <v>100.39</v>
      </c>
      <c r="R351" s="196">
        <v>100.15</v>
      </c>
      <c r="S351" s="196">
        <v>100.23</v>
      </c>
      <c r="T351" s="196">
        <v>100.1</v>
      </c>
      <c r="U351" s="196">
        <v>100.14</v>
      </c>
      <c r="V351" s="196">
        <v>100.21</v>
      </c>
      <c r="W351" s="196">
        <v>100.45</v>
      </c>
      <c r="X351" s="196">
        <v>100.16</v>
      </c>
      <c r="Y351" s="196">
        <v>100.33</v>
      </c>
      <c r="Z351" s="196">
        <v>100.43</v>
      </c>
      <c r="AA351" s="196">
        <v>100.43</v>
      </c>
      <c r="AB351" s="196">
        <v>100.58</v>
      </c>
      <c r="AC351" s="196">
        <v>100.13</v>
      </c>
      <c r="AD351" s="196">
        <v>100.24</v>
      </c>
      <c r="AE351" s="196">
        <v>100.27</v>
      </c>
      <c r="AF351" s="196">
        <v>100.48</v>
      </c>
      <c r="AG351" s="196">
        <v>100.28</v>
      </c>
      <c r="AH351" s="196">
        <v>100.15</v>
      </c>
      <c r="AI351" s="196">
        <v>99.93</v>
      </c>
      <c r="AJ351" s="195">
        <v>100</v>
      </c>
      <c r="AK351" s="196">
        <v>100.24</v>
      </c>
      <c r="AL351" s="196">
        <v>100.68</v>
      </c>
      <c r="AM351" s="196">
        <v>100.45</v>
      </c>
      <c r="AN351" s="196">
        <v>100.48</v>
      </c>
      <c r="AO351" s="196">
        <v>101.28</v>
      </c>
      <c r="AP351" s="196">
        <v>100.52</v>
      </c>
      <c r="AQ351" s="196">
        <v>100.22</v>
      </c>
    </row>
    <row r="352" spans="1:43" x14ac:dyDescent="0.45">
      <c r="A352" s="195" t="s">
        <v>632</v>
      </c>
      <c r="B352" s="195" t="s">
        <v>1253</v>
      </c>
      <c r="C352" s="196">
        <v>100.96</v>
      </c>
      <c r="D352" s="196">
        <v>100.59</v>
      </c>
      <c r="E352" s="196">
        <v>100.76</v>
      </c>
      <c r="F352" s="196">
        <v>100.71</v>
      </c>
      <c r="G352" s="196">
        <v>100.74</v>
      </c>
      <c r="H352" s="196">
        <v>100.63</v>
      </c>
      <c r="I352" s="196">
        <v>100.7</v>
      </c>
      <c r="J352" s="196">
        <v>100.3</v>
      </c>
      <c r="K352" s="196">
        <v>100.41</v>
      </c>
      <c r="L352" s="196">
        <v>100.3</v>
      </c>
      <c r="M352" s="196">
        <v>100.27</v>
      </c>
      <c r="N352" s="196">
        <v>100.44</v>
      </c>
      <c r="O352" s="196">
        <v>100.59</v>
      </c>
      <c r="P352" s="196">
        <v>100.6</v>
      </c>
      <c r="Q352" s="196">
        <v>100.4</v>
      </c>
      <c r="R352" s="196">
        <v>100.39</v>
      </c>
      <c r="S352" s="196">
        <v>100.32</v>
      </c>
      <c r="T352" s="196">
        <v>100.29</v>
      </c>
      <c r="U352" s="196">
        <v>100.65</v>
      </c>
      <c r="V352" s="196">
        <v>100.56</v>
      </c>
      <c r="W352" s="196">
        <v>100.63</v>
      </c>
      <c r="X352" s="196">
        <v>100.63</v>
      </c>
      <c r="Y352" s="196">
        <v>100.51</v>
      </c>
      <c r="Z352" s="196">
        <v>100.43</v>
      </c>
      <c r="AA352" s="196">
        <v>100.65</v>
      </c>
      <c r="AB352" s="196">
        <v>100.45</v>
      </c>
      <c r="AC352" s="196">
        <v>100.84</v>
      </c>
      <c r="AD352" s="196">
        <v>100.59</v>
      </c>
      <c r="AE352" s="196">
        <v>100.62</v>
      </c>
      <c r="AF352" s="196">
        <v>100.5</v>
      </c>
      <c r="AG352" s="196">
        <v>100.44</v>
      </c>
      <c r="AH352" s="196">
        <v>100.36</v>
      </c>
      <c r="AI352" s="196">
        <v>100.79</v>
      </c>
      <c r="AJ352" s="196">
        <v>100.78</v>
      </c>
      <c r="AK352" s="196">
        <v>100.5</v>
      </c>
      <c r="AL352" s="196">
        <v>100.33</v>
      </c>
      <c r="AM352" s="196">
        <v>100.63</v>
      </c>
      <c r="AN352" s="196">
        <v>100.5</v>
      </c>
      <c r="AO352" s="196">
        <v>100.84</v>
      </c>
      <c r="AP352" s="196">
        <v>100.9</v>
      </c>
      <c r="AQ352" s="196">
        <v>100.8</v>
      </c>
    </row>
    <row r="353" spans="1:43" x14ac:dyDescent="0.45">
      <c r="A353" s="195" t="s">
        <v>881</v>
      </c>
      <c r="B353" s="195" t="s">
        <v>1254</v>
      </c>
      <c r="C353" s="196">
        <v>100.96</v>
      </c>
      <c r="D353" s="196">
        <v>100.59</v>
      </c>
      <c r="E353" s="196">
        <v>100.76</v>
      </c>
      <c r="F353" s="196">
        <v>100.71</v>
      </c>
      <c r="G353" s="196">
        <v>100.74</v>
      </c>
      <c r="H353" s="196">
        <v>100.63</v>
      </c>
      <c r="I353" s="196">
        <v>100.7</v>
      </c>
      <c r="J353" s="196">
        <v>100.3</v>
      </c>
      <c r="K353" s="196">
        <v>100.41</v>
      </c>
      <c r="L353" s="196">
        <v>100.3</v>
      </c>
      <c r="M353" s="196">
        <v>100.27</v>
      </c>
      <c r="N353" s="196">
        <v>100.44</v>
      </c>
      <c r="O353" s="196">
        <v>100.59</v>
      </c>
      <c r="P353" s="196">
        <v>100.6</v>
      </c>
      <c r="Q353" s="196">
        <v>100.4</v>
      </c>
      <c r="R353" s="196">
        <v>100.39</v>
      </c>
      <c r="S353" s="196">
        <v>100.32</v>
      </c>
      <c r="T353" s="196">
        <v>100.29</v>
      </c>
      <c r="U353" s="196">
        <v>100.65</v>
      </c>
      <c r="V353" s="196">
        <v>100.56</v>
      </c>
      <c r="W353" s="196">
        <v>100.63</v>
      </c>
      <c r="X353" s="196">
        <v>100.63</v>
      </c>
      <c r="Y353" s="196">
        <v>100.51</v>
      </c>
      <c r="Z353" s="196">
        <v>100.43</v>
      </c>
      <c r="AA353" s="196">
        <v>100.65</v>
      </c>
      <c r="AB353" s="196">
        <v>100.45</v>
      </c>
      <c r="AC353" s="196">
        <v>100.84</v>
      </c>
      <c r="AD353" s="196">
        <v>100.59</v>
      </c>
      <c r="AE353" s="196">
        <v>100.62</v>
      </c>
      <c r="AF353" s="196">
        <v>100.5</v>
      </c>
      <c r="AG353" s="196">
        <v>100.44</v>
      </c>
      <c r="AH353" s="196">
        <v>100.36</v>
      </c>
      <c r="AI353" s="196">
        <v>100.79</v>
      </c>
      <c r="AJ353" s="196">
        <v>100.78</v>
      </c>
      <c r="AK353" s="196">
        <v>100.5</v>
      </c>
      <c r="AL353" s="196">
        <v>100.33</v>
      </c>
      <c r="AM353" s="196">
        <v>100.63</v>
      </c>
      <c r="AN353" s="196">
        <v>100.5</v>
      </c>
      <c r="AO353" s="196">
        <v>100.84</v>
      </c>
      <c r="AP353" s="196">
        <v>100.9</v>
      </c>
      <c r="AQ353" s="196">
        <v>100.8</v>
      </c>
    </row>
    <row r="354" spans="1:43" x14ac:dyDescent="0.45">
      <c r="A354" s="195" t="s">
        <v>633</v>
      </c>
      <c r="B354" s="195" t="s">
        <v>1255</v>
      </c>
      <c r="C354" s="196">
        <v>101.45</v>
      </c>
      <c r="D354" s="196">
        <v>101.63</v>
      </c>
      <c r="E354" s="196">
        <v>100.78</v>
      </c>
      <c r="F354" s="196">
        <v>100.35</v>
      </c>
      <c r="G354" s="196">
        <v>100.48</v>
      </c>
      <c r="H354" s="196">
        <v>100.65</v>
      </c>
      <c r="I354" s="196">
        <v>100.24</v>
      </c>
      <c r="J354" s="196">
        <v>100.1</v>
      </c>
      <c r="K354" s="196">
        <v>100.12</v>
      </c>
      <c r="L354" s="196">
        <v>101.04</v>
      </c>
      <c r="M354" s="196">
        <v>100.87</v>
      </c>
      <c r="N354" s="196">
        <v>101.39</v>
      </c>
      <c r="O354" s="196">
        <v>101.23</v>
      </c>
      <c r="P354" s="196">
        <v>100.64</v>
      </c>
      <c r="Q354" s="196">
        <v>100.24</v>
      </c>
      <c r="R354" s="196">
        <v>100.57</v>
      </c>
      <c r="S354" s="196">
        <v>100.01</v>
      </c>
      <c r="T354" s="196">
        <v>99.47</v>
      </c>
      <c r="U354" s="196">
        <v>101.4</v>
      </c>
      <c r="V354" s="196">
        <v>100.77</v>
      </c>
      <c r="W354" s="196">
        <v>100.51</v>
      </c>
      <c r="X354" s="196">
        <v>100.15</v>
      </c>
      <c r="Y354" s="196">
        <v>100.07</v>
      </c>
      <c r="Z354" s="196">
        <v>100.67</v>
      </c>
      <c r="AA354" s="196">
        <v>100.38</v>
      </c>
      <c r="AB354" s="196">
        <v>100.59</v>
      </c>
      <c r="AC354" s="196">
        <v>100.28</v>
      </c>
      <c r="AD354" s="196">
        <v>100.84</v>
      </c>
      <c r="AE354" s="196">
        <v>100.83</v>
      </c>
      <c r="AF354" s="196">
        <v>100.38</v>
      </c>
      <c r="AG354" s="196">
        <v>99.41</v>
      </c>
      <c r="AH354" s="196">
        <v>101.24</v>
      </c>
      <c r="AI354" s="196">
        <v>101.32</v>
      </c>
      <c r="AJ354" s="196">
        <v>100.37</v>
      </c>
      <c r="AK354" s="196">
        <v>101.21</v>
      </c>
      <c r="AL354" s="196">
        <v>101.08</v>
      </c>
      <c r="AM354" s="196">
        <v>100.86</v>
      </c>
      <c r="AN354" s="196">
        <v>101.89</v>
      </c>
      <c r="AO354" s="196">
        <v>102.31</v>
      </c>
      <c r="AP354" s="196">
        <v>101.05</v>
      </c>
      <c r="AQ354" s="196">
        <v>102.84</v>
      </c>
    </row>
    <row r="355" spans="1:43" x14ac:dyDescent="0.45">
      <c r="A355" s="195" t="s">
        <v>215</v>
      </c>
      <c r="B355" s="195" t="s">
        <v>1256</v>
      </c>
      <c r="C355" s="196">
        <v>101.45</v>
      </c>
      <c r="D355" s="196">
        <v>101.63</v>
      </c>
      <c r="E355" s="196">
        <v>100.78</v>
      </c>
      <c r="F355" s="196">
        <v>100.35</v>
      </c>
      <c r="G355" s="196">
        <v>100.48</v>
      </c>
      <c r="H355" s="196">
        <v>100.65</v>
      </c>
      <c r="I355" s="196">
        <v>100.24</v>
      </c>
      <c r="J355" s="196">
        <v>100.1</v>
      </c>
      <c r="K355" s="196">
        <v>100.12</v>
      </c>
      <c r="L355" s="196">
        <v>101.04</v>
      </c>
      <c r="M355" s="196">
        <v>100.87</v>
      </c>
      <c r="N355" s="196">
        <v>101.39</v>
      </c>
      <c r="O355" s="196">
        <v>101.23</v>
      </c>
      <c r="P355" s="196">
        <v>100.64</v>
      </c>
      <c r="Q355" s="196">
        <v>100.24</v>
      </c>
      <c r="R355" s="196">
        <v>100.57</v>
      </c>
      <c r="S355" s="196">
        <v>100.01</v>
      </c>
      <c r="T355" s="196">
        <v>99.47</v>
      </c>
      <c r="U355" s="196">
        <v>101.4</v>
      </c>
      <c r="V355" s="196">
        <v>100.77</v>
      </c>
      <c r="W355" s="196">
        <v>100.51</v>
      </c>
      <c r="X355" s="196">
        <v>100.15</v>
      </c>
      <c r="Y355" s="196">
        <v>100.07</v>
      </c>
      <c r="Z355" s="196">
        <v>100.67</v>
      </c>
      <c r="AA355" s="196">
        <v>100.38</v>
      </c>
      <c r="AB355" s="196">
        <v>100.59</v>
      </c>
      <c r="AC355" s="196">
        <v>100.28</v>
      </c>
      <c r="AD355" s="196">
        <v>100.84</v>
      </c>
      <c r="AE355" s="196">
        <v>100.83</v>
      </c>
      <c r="AF355" s="196">
        <v>100.38</v>
      </c>
      <c r="AG355" s="196">
        <v>99.41</v>
      </c>
      <c r="AH355" s="196">
        <v>101.24</v>
      </c>
      <c r="AI355" s="196">
        <v>101.32</v>
      </c>
      <c r="AJ355" s="196">
        <v>100.37</v>
      </c>
      <c r="AK355" s="196">
        <v>101.21</v>
      </c>
      <c r="AL355" s="196">
        <v>101.08</v>
      </c>
      <c r="AM355" s="196">
        <v>100.86</v>
      </c>
      <c r="AN355" s="196">
        <v>101.89</v>
      </c>
      <c r="AO355" s="196">
        <v>102.31</v>
      </c>
      <c r="AP355" s="196">
        <v>101.05</v>
      </c>
      <c r="AQ355" s="196">
        <v>102.84</v>
      </c>
    </row>
    <row r="356" spans="1:43" x14ac:dyDescent="0.45">
      <c r="A356" s="195" t="s">
        <v>634</v>
      </c>
      <c r="B356" s="195" t="s">
        <v>1257</v>
      </c>
      <c r="C356" s="196">
        <v>100.09</v>
      </c>
      <c r="D356" s="196">
        <v>99.68</v>
      </c>
      <c r="E356" s="196">
        <v>99.79</v>
      </c>
      <c r="F356" s="196">
        <v>99.84</v>
      </c>
      <c r="G356" s="196">
        <v>99.96</v>
      </c>
      <c r="H356" s="196">
        <v>100.14</v>
      </c>
      <c r="I356" s="196">
        <v>100.43</v>
      </c>
      <c r="J356" s="196">
        <v>100.82</v>
      </c>
      <c r="K356" s="196">
        <v>101.17</v>
      </c>
      <c r="L356" s="196">
        <v>101.46</v>
      </c>
      <c r="M356" s="196">
        <v>101.27</v>
      </c>
      <c r="N356" s="196">
        <v>100.85</v>
      </c>
      <c r="O356" s="196">
        <v>100.83</v>
      </c>
      <c r="P356" s="196">
        <v>100.57</v>
      </c>
      <c r="Q356" s="196">
        <v>100.24</v>
      </c>
      <c r="R356" s="196">
        <v>100.36</v>
      </c>
      <c r="S356" s="196">
        <v>100.28</v>
      </c>
      <c r="T356" s="196">
        <v>100.32</v>
      </c>
      <c r="U356" s="196">
        <v>100.27</v>
      </c>
      <c r="V356" s="196">
        <v>100.72</v>
      </c>
      <c r="W356" s="196">
        <v>100.64</v>
      </c>
      <c r="X356" s="196">
        <v>100.7</v>
      </c>
      <c r="Y356" s="196">
        <v>100.69</v>
      </c>
      <c r="Z356" s="196">
        <v>100.91</v>
      </c>
      <c r="AA356" s="196">
        <v>101.07</v>
      </c>
      <c r="AB356" s="196">
        <v>100.69</v>
      </c>
      <c r="AC356" s="196">
        <v>100.11</v>
      </c>
      <c r="AD356" s="196">
        <v>100.07</v>
      </c>
      <c r="AE356" s="196">
        <v>100.07</v>
      </c>
      <c r="AF356" s="196">
        <v>100.11</v>
      </c>
      <c r="AG356" s="196">
        <v>100.38</v>
      </c>
      <c r="AH356" s="196">
        <v>100.33</v>
      </c>
      <c r="AI356" s="196">
        <v>100.14</v>
      </c>
      <c r="AJ356" s="196">
        <v>100.32</v>
      </c>
      <c r="AK356" s="196">
        <v>100.63</v>
      </c>
      <c r="AL356" s="196">
        <v>100.5</v>
      </c>
      <c r="AM356" s="196">
        <v>100.93</v>
      </c>
      <c r="AN356" s="196">
        <v>100.57</v>
      </c>
      <c r="AO356" s="196">
        <v>100.24</v>
      </c>
      <c r="AP356" s="196">
        <v>100.47</v>
      </c>
      <c r="AQ356" s="196">
        <v>100.3</v>
      </c>
    </row>
    <row r="357" spans="1:43" x14ac:dyDescent="0.45">
      <c r="A357" s="195" t="s">
        <v>216</v>
      </c>
      <c r="B357" s="195" t="s">
        <v>1258</v>
      </c>
      <c r="C357" s="196">
        <v>99.72</v>
      </c>
      <c r="D357" s="196">
        <v>99.8</v>
      </c>
      <c r="E357" s="196">
        <v>99.83</v>
      </c>
      <c r="F357" s="196">
        <v>100.22</v>
      </c>
      <c r="G357" s="196">
        <v>99.94</v>
      </c>
      <c r="H357" s="196">
        <v>99.82</v>
      </c>
      <c r="I357" s="196">
        <v>100.96</v>
      </c>
      <c r="J357" s="196">
        <v>100.61</v>
      </c>
      <c r="K357" s="196">
        <v>101.38</v>
      </c>
      <c r="L357" s="196">
        <v>102.37</v>
      </c>
      <c r="M357" s="196">
        <v>102.13</v>
      </c>
      <c r="N357" s="196">
        <v>100.93</v>
      </c>
      <c r="O357" s="196">
        <v>100.91</v>
      </c>
      <c r="P357" s="196">
        <v>100.82</v>
      </c>
      <c r="Q357" s="196">
        <v>100.36</v>
      </c>
      <c r="R357" s="196">
        <v>100.1</v>
      </c>
      <c r="S357" s="196">
        <v>100.07</v>
      </c>
      <c r="T357" s="196">
        <v>100.21</v>
      </c>
      <c r="U357" s="196">
        <v>100.26</v>
      </c>
      <c r="V357" s="196">
        <v>100.83</v>
      </c>
      <c r="W357" s="196">
        <v>100.87</v>
      </c>
      <c r="X357" s="196">
        <v>100.73</v>
      </c>
      <c r="Y357" s="196">
        <v>100.53</v>
      </c>
      <c r="Z357" s="196">
        <v>100.59</v>
      </c>
      <c r="AA357" s="196">
        <v>101.3</v>
      </c>
      <c r="AB357" s="196">
        <v>100.26</v>
      </c>
      <c r="AC357" s="196">
        <v>100.12</v>
      </c>
      <c r="AD357" s="196">
        <v>99.96</v>
      </c>
      <c r="AE357" s="196">
        <v>99.66</v>
      </c>
      <c r="AF357" s="196">
        <v>99.9</v>
      </c>
      <c r="AG357" s="196">
        <v>100.05</v>
      </c>
      <c r="AH357" s="196">
        <v>100.68</v>
      </c>
      <c r="AI357" s="196">
        <v>99.94</v>
      </c>
      <c r="AJ357" s="196">
        <v>100.33</v>
      </c>
      <c r="AK357" s="196">
        <v>100.7</v>
      </c>
      <c r="AL357" s="196">
        <v>100.48</v>
      </c>
      <c r="AM357" s="196">
        <v>101.04</v>
      </c>
      <c r="AN357" s="196">
        <v>100.55</v>
      </c>
      <c r="AO357" s="196">
        <v>100.19</v>
      </c>
      <c r="AP357" s="196">
        <v>100.35</v>
      </c>
      <c r="AQ357" s="196">
        <v>100.27</v>
      </c>
    </row>
    <row r="358" spans="1:43" x14ac:dyDescent="0.45">
      <c r="A358" s="195" t="s">
        <v>217</v>
      </c>
      <c r="B358" s="195" t="s">
        <v>1259</v>
      </c>
      <c r="C358" s="196">
        <v>99.86</v>
      </c>
      <c r="D358" s="196">
        <v>99.96</v>
      </c>
      <c r="E358" s="196">
        <v>100.13</v>
      </c>
      <c r="F358" s="196">
        <v>100.02</v>
      </c>
      <c r="G358" s="196">
        <v>100.37</v>
      </c>
      <c r="H358" s="196">
        <v>100.05</v>
      </c>
      <c r="I358" s="196">
        <v>100.49</v>
      </c>
      <c r="J358" s="196">
        <v>100.89</v>
      </c>
      <c r="K358" s="196">
        <v>100.98</v>
      </c>
      <c r="L358" s="196">
        <v>101.27</v>
      </c>
      <c r="M358" s="196">
        <v>101.22</v>
      </c>
      <c r="N358" s="195">
        <v>101</v>
      </c>
      <c r="O358" s="196">
        <v>100.48</v>
      </c>
      <c r="P358" s="196">
        <v>100.18</v>
      </c>
      <c r="Q358" s="196">
        <v>100.56</v>
      </c>
      <c r="R358" s="196">
        <v>100.53</v>
      </c>
      <c r="S358" s="196">
        <v>100.44</v>
      </c>
      <c r="T358" s="196">
        <v>100.39</v>
      </c>
      <c r="U358" s="196">
        <v>100.32</v>
      </c>
      <c r="V358" s="196">
        <v>100.28</v>
      </c>
      <c r="W358" s="196">
        <v>100.3</v>
      </c>
      <c r="X358" s="196">
        <v>100.63</v>
      </c>
      <c r="Y358" s="196">
        <v>100.59</v>
      </c>
      <c r="Z358" s="196">
        <v>100.89</v>
      </c>
      <c r="AA358" s="196">
        <v>100.84</v>
      </c>
      <c r="AB358" s="196">
        <v>100.56</v>
      </c>
      <c r="AC358" s="196">
        <v>100.45</v>
      </c>
      <c r="AD358" s="196">
        <v>99.89</v>
      </c>
      <c r="AE358" s="196">
        <v>100.35</v>
      </c>
      <c r="AF358" s="196">
        <v>100.22</v>
      </c>
      <c r="AG358" s="196">
        <v>100.49</v>
      </c>
      <c r="AH358" s="196">
        <v>100.55</v>
      </c>
      <c r="AI358" s="196">
        <v>100.17</v>
      </c>
      <c r="AJ358" s="196">
        <v>100.39</v>
      </c>
      <c r="AK358" s="196">
        <v>100.53</v>
      </c>
      <c r="AL358" s="196">
        <v>100.66</v>
      </c>
      <c r="AM358" s="196">
        <v>101.05</v>
      </c>
      <c r="AN358" s="196">
        <v>100.64</v>
      </c>
      <c r="AO358" s="196">
        <v>100.3</v>
      </c>
      <c r="AP358" s="196">
        <v>100.47</v>
      </c>
      <c r="AQ358" s="196">
        <v>100.14</v>
      </c>
    </row>
    <row r="359" spans="1:43" x14ac:dyDescent="0.45">
      <c r="A359" s="195" t="s">
        <v>221</v>
      </c>
      <c r="B359" s="195" t="s">
        <v>1260</v>
      </c>
      <c r="C359" s="196">
        <v>99.7</v>
      </c>
      <c r="D359" s="196">
        <v>98.73</v>
      </c>
      <c r="E359" s="196">
        <v>99.86</v>
      </c>
      <c r="F359" s="196">
        <v>99.57</v>
      </c>
      <c r="G359" s="196">
        <v>99.58</v>
      </c>
      <c r="H359" s="196">
        <v>100.64</v>
      </c>
      <c r="I359" s="196">
        <v>100.4</v>
      </c>
      <c r="J359" s="196">
        <v>100.24</v>
      </c>
      <c r="K359" s="196">
        <v>100.75</v>
      </c>
      <c r="L359" s="196">
        <v>101.67</v>
      </c>
      <c r="M359" s="196">
        <v>101.08</v>
      </c>
      <c r="N359" s="196">
        <v>101.27</v>
      </c>
      <c r="O359" s="196">
        <v>100.83</v>
      </c>
      <c r="P359" s="196">
        <v>100.64</v>
      </c>
      <c r="Q359" s="196">
        <v>100.13</v>
      </c>
      <c r="R359" s="196">
        <v>100.01</v>
      </c>
      <c r="S359" s="196">
        <v>100.19</v>
      </c>
      <c r="T359" s="196">
        <v>99.98</v>
      </c>
      <c r="U359" s="196">
        <v>100.36</v>
      </c>
      <c r="V359" s="196">
        <v>100.57</v>
      </c>
      <c r="W359" s="196">
        <v>100.23</v>
      </c>
      <c r="X359" s="196">
        <v>100.7</v>
      </c>
      <c r="Y359" s="196">
        <v>100.74</v>
      </c>
      <c r="Z359" s="196">
        <v>100.66</v>
      </c>
      <c r="AA359" s="196">
        <v>101.68</v>
      </c>
      <c r="AB359" s="196">
        <v>100.83</v>
      </c>
      <c r="AC359" s="196">
        <v>100.1</v>
      </c>
      <c r="AD359" s="196">
        <v>100.61</v>
      </c>
      <c r="AE359" s="196">
        <v>100.26</v>
      </c>
      <c r="AF359" s="196">
        <v>100.37</v>
      </c>
      <c r="AG359" s="196">
        <v>100.31</v>
      </c>
      <c r="AH359" s="196">
        <v>99.66</v>
      </c>
      <c r="AI359" s="196">
        <v>99.58</v>
      </c>
      <c r="AJ359" s="196">
        <v>100.16</v>
      </c>
      <c r="AK359" s="196">
        <v>100.2</v>
      </c>
      <c r="AL359" s="196">
        <v>99.98</v>
      </c>
      <c r="AM359" s="196">
        <v>100.74</v>
      </c>
      <c r="AN359" s="196">
        <v>100.8</v>
      </c>
      <c r="AO359" s="196">
        <v>100.83</v>
      </c>
      <c r="AP359" s="196">
        <v>100.86</v>
      </c>
      <c r="AQ359" s="196">
        <v>99.99</v>
      </c>
    </row>
    <row r="360" spans="1:43" x14ac:dyDescent="0.45">
      <c r="A360" s="195" t="s">
        <v>218</v>
      </c>
      <c r="B360" s="195" t="s">
        <v>1261</v>
      </c>
      <c r="C360" s="196">
        <v>100.17</v>
      </c>
      <c r="D360" s="196">
        <v>99.75</v>
      </c>
      <c r="E360" s="196">
        <v>99.96</v>
      </c>
      <c r="F360" s="196">
        <v>99.65</v>
      </c>
      <c r="G360" s="196">
        <v>99.96</v>
      </c>
      <c r="H360" s="196">
        <v>100.27</v>
      </c>
      <c r="I360" s="196">
        <v>100.29</v>
      </c>
      <c r="J360" s="196">
        <v>101.34</v>
      </c>
      <c r="K360" s="196">
        <v>101.46</v>
      </c>
      <c r="L360" s="196">
        <v>100.89</v>
      </c>
      <c r="M360" s="196">
        <v>101.28</v>
      </c>
      <c r="N360" s="196">
        <v>100.72</v>
      </c>
      <c r="O360" s="196">
        <v>101.04</v>
      </c>
      <c r="P360" s="196">
        <v>100.59</v>
      </c>
      <c r="Q360" s="196">
        <v>100.24</v>
      </c>
      <c r="R360" s="196">
        <v>100.31</v>
      </c>
      <c r="S360" s="196">
        <v>100.36</v>
      </c>
      <c r="T360" s="196">
        <v>100.04</v>
      </c>
      <c r="U360" s="196">
        <v>100.22</v>
      </c>
      <c r="V360" s="196">
        <v>100.96</v>
      </c>
      <c r="W360" s="196">
        <v>100.92</v>
      </c>
      <c r="X360" s="196">
        <v>100.84</v>
      </c>
      <c r="Y360" s="196">
        <v>100.81</v>
      </c>
      <c r="Z360" s="196">
        <v>101.25</v>
      </c>
      <c r="AA360" s="196">
        <v>100.99</v>
      </c>
      <c r="AB360" s="196">
        <v>100.43</v>
      </c>
      <c r="AC360" s="196">
        <v>100.18</v>
      </c>
      <c r="AD360" s="196">
        <v>100.1</v>
      </c>
      <c r="AE360" s="196">
        <v>100.32</v>
      </c>
      <c r="AF360" s="196">
        <v>100.19</v>
      </c>
      <c r="AG360" s="196">
        <v>100.28</v>
      </c>
      <c r="AH360" s="196">
        <v>100.19</v>
      </c>
      <c r="AI360" s="196">
        <v>100.68</v>
      </c>
      <c r="AJ360" s="196">
        <v>100.31</v>
      </c>
      <c r="AK360" s="196">
        <v>100.53</v>
      </c>
      <c r="AL360" s="196">
        <v>100.59</v>
      </c>
      <c r="AM360" s="196">
        <v>100.83</v>
      </c>
      <c r="AN360" s="196">
        <v>100.43</v>
      </c>
      <c r="AO360" s="196">
        <v>100.13</v>
      </c>
      <c r="AP360" s="196">
        <v>100.43</v>
      </c>
      <c r="AQ360" s="196">
        <v>100.45</v>
      </c>
    </row>
    <row r="361" spans="1:43" ht="27.75" x14ac:dyDescent="0.45">
      <c r="A361" s="195" t="s">
        <v>228</v>
      </c>
      <c r="B361" s="195" t="s">
        <v>1262</v>
      </c>
      <c r="C361" s="196">
        <v>100.24</v>
      </c>
      <c r="D361" s="196">
        <v>99.89</v>
      </c>
      <c r="E361" s="196">
        <v>99.24</v>
      </c>
      <c r="F361" s="196">
        <v>99.74</v>
      </c>
      <c r="G361" s="196">
        <v>99.66</v>
      </c>
      <c r="H361" s="196">
        <v>100.3</v>
      </c>
      <c r="I361" s="196">
        <v>100.52</v>
      </c>
      <c r="J361" s="196">
        <v>101.14</v>
      </c>
      <c r="K361" s="196">
        <v>101.49</v>
      </c>
      <c r="L361" s="196">
        <v>102.12</v>
      </c>
      <c r="M361" s="196">
        <v>101.52</v>
      </c>
      <c r="N361" s="196">
        <v>100.69</v>
      </c>
      <c r="O361" s="196">
        <v>100.88</v>
      </c>
      <c r="P361" s="196">
        <v>100.73</v>
      </c>
      <c r="Q361" s="196">
        <v>100.23</v>
      </c>
      <c r="R361" s="196">
        <v>100.16</v>
      </c>
      <c r="S361" s="196">
        <v>100.22</v>
      </c>
      <c r="T361" s="196">
        <v>100.34</v>
      </c>
      <c r="U361" s="196">
        <v>100.07</v>
      </c>
      <c r="V361" s="196">
        <v>100.71</v>
      </c>
      <c r="W361" s="196">
        <v>100.15</v>
      </c>
      <c r="X361" s="196">
        <v>100.68</v>
      </c>
      <c r="Y361" s="196">
        <v>100.42</v>
      </c>
      <c r="Z361" s="196">
        <v>100.77</v>
      </c>
      <c r="AA361" s="196">
        <v>100.96</v>
      </c>
      <c r="AB361" s="196">
        <v>100.46</v>
      </c>
      <c r="AC361" s="196">
        <v>100.12</v>
      </c>
      <c r="AD361" s="196">
        <v>99.91</v>
      </c>
      <c r="AE361" s="196">
        <v>100.07</v>
      </c>
      <c r="AF361" s="196">
        <v>99.99</v>
      </c>
      <c r="AG361" s="196">
        <v>100.1</v>
      </c>
      <c r="AH361" s="196">
        <v>100.28</v>
      </c>
      <c r="AI361" s="196">
        <v>100.14</v>
      </c>
      <c r="AJ361" s="196">
        <v>100.09</v>
      </c>
      <c r="AK361" s="196">
        <v>100.8</v>
      </c>
      <c r="AL361" s="196">
        <v>100.72</v>
      </c>
      <c r="AM361" s="196">
        <v>101.19</v>
      </c>
      <c r="AN361" s="196">
        <v>100.8</v>
      </c>
      <c r="AO361" s="196">
        <v>100.29</v>
      </c>
      <c r="AP361" s="196">
        <v>100.35</v>
      </c>
      <c r="AQ361" s="196">
        <v>100.39</v>
      </c>
    </row>
    <row r="362" spans="1:43" x14ac:dyDescent="0.45">
      <c r="A362" s="195" t="s">
        <v>225</v>
      </c>
      <c r="B362" s="195" t="s">
        <v>1263</v>
      </c>
      <c r="C362" s="196">
        <v>100.2</v>
      </c>
      <c r="D362" s="196">
        <v>99.91</v>
      </c>
      <c r="E362" s="196">
        <v>99.92</v>
      </c>
      <c r="F362" s="196">
        <v>100.03</v>
      </c>
      <c r="G362" s="196">
        <v>100.51</v>
      </c>
      <c r="H362" s="196">
        <v>100.14</v>
      </c>
      <c r="I362" s="196">
        <v>100.38</v>
      </c>
      <c r="J362" s="196">
        <v>100.2</v>
      </c>
      <c r="K362" s="196">
        <v>100.56</v>
      </c>
      <c r="L362" s="196">
        <v>100.89</v>
      </c>
      <c r="M362" s="196">
        <v>100.32</v>
      </c>
      <c r="N362" s="196">
        <v>100.56</v>
      </c>
      <c r="O362" s="196">
        <v>100.32</v>
      </c>
      <c r="P362" s="196">
        <v>100.53</v>
      </c>
      <c r="Q362" s="196">
        <v>100.09</v>
      </c>
      <c r="R362" s="196">
        <v>100.27</v>
      </c>
      <c r="S362" s="196">
        <v>100.07</v>
      </c>
      <c r="T362" s="196">
        <v>100.08</v>
      </c>
      <c r="U362" s="196">
        <v>100.38</v>
      </c>
      <c r="V362" s="196">
        <v>100.13</v>
      </c>
      <c r="W362" s="196">
        <v>100.7</v>
      </c>
      <c r="X362" s="196">
        <v>100.49</v>
      </c>
      <c r="Y362" s="196">
        <v>100.62</v>
      </c>
      <c r="Z362" s="196">
        <v>100.9</v>
      </c>
      <c r="AA362" s="196">
        <v>101.07</v>
      </c>
      <c r="AB362" s="196">
        <v>100.67</v>
      </c>
      <c r="AC362" s="196">
        <v>100.52</v>
      </c>
      <c r="AD362" s="196">
        <v>99.99</v>
      </c>
      <c r="AE362" s="196">
        <v>100.08</v>
      </c>
      <c r="AF362" s="196">
        <v>99.86</v>
      </c>
      <c r="AG362" s="196">
        <v>100.35</v>
      </c>
      <c r="AH362" s="196">
        <v>100.36</v>
      </c>
      <c r="AI362" s="196">
        <v>99.92</v>
      </c>
      <c r="AJ362" s="196">
        <v>100.1</v>
      </c>
      <c r="AK362" s="196">
        <v>100.65</v>
      </c>
      <c r="AL362" s="196">
        <v>100.34</v>
      </c>
      <c r="AM362" s="196">
        <v>100.6</v>
      </c>
      <c r="AN362" s="196">
        <v>100.53</v>
      </c>
      <c r="AO362" s="196">
        <v>100.08</v>
      </c>
      <c r="AP362" s="196">
        <v>100.28</v>
      </c>
      <c r="AQ362" s="196">
        <v>99.88</v>
      </c>
    </row>
    <row r="363" spans="1:43" ht="27.75" x14ac:dyDescent="0.45">
      <c r="A363" s="195" t="s">
        <v>222</v>
      </c>
      <c r="B363" s="195" t="s">
        <v>1264</v>
      </c>
      <c r="C363" s="196">
        <v>100.15</v>
      </c>
      <c r="D363" s="196">
        <v>99.72</v>
      </c>
      <c r="E363" s="196">
        <v>99.64</v>
      </c>
      <c r="F363" s="196">
        <v>100.14</v>
      </c>
      <c r="G363" s="196">
        <v>99.98</v>
      </c>
      <c r="H363" s="196">
        <v>99.78</v>
      </c>
      <c r="I363" s="196">
        <v>100.76</v>
      </c>
      <c r="J363" s="196">
        <v>100.75</v>
      </c>
      <c r="K363" s="196">
        <v>101.89</v>
      </c>
      <c r="L363" s="196">
        <v>101.61</v>
      </c>
      <c r="M363" s="196">
        <v>102.26</v>
      </c>
      <c r="N363" s="196">
        <v>101.2</v>
      </c>
      <c r="O363" s="196">
        <v>100.98</v>
      </c>
      <c r="P363" s="196">
        <v>100.89</v>
      </c>
      <c r="Q363" s="196">
        <v>100.55</v>
      </c>
      <c r="R363" s="196">
        <v>100.12</v>
      </c>
      <c r="S363" s="196">
        <v>100.38</v>
      </c>
      <c r="T363" s="196">
        <v>100.46</v>
      </c>
      <c r="U363" s="196">
        <v>100.25</v>
      </c>
      <c r="V363" s="196">
        <v>100.72</v>
      </c>
      <c r="W363" s="196">
        <v>100.48</v>
      </c>
      <c r="X363" s="196">
        <v>100.78</v>
      </c>
      <c r="Y363" s="196">
        <v>100.21</v>
      </c>
      <c r="Z363" s="196">
        <v>100.67</v>
      </c>
      <c r="AA363" s="196">
        <v>101.04</v>
      </c>
      <c r="AB363" s="196">
        <v>101.09</v>
      </c>
      <c r="AC363" s="196">
        <v>99.75</v>
      </c>
      <c r="AD363" s="196">
        <v>99.93</v>
      </c>
      <c r="AE363" s="196">
        <v>99.89</v>
      </c>
      <c r="AF363" s="196">
        <v>100.08</v>
      </c>
      <c r="AG363" s="196">
        <v>100.05</v>
      </c>
      <c r="AH363" s="196">
        <v>100.57</v>
      </c>
      <c r="AI363" s="196">
        <v>100.12</v>
      </c>
      <c r="AJ363" s="196">
        <v>100.39</v>
      </c>
      <c r="AK363" s="196">
        <v>100.64</v>
      </c>
      <c r="AL363" s="196">
        <v>100.6</v>
      </c>
      <c r="AM363" s="196">
        <v>101.16</v>
      </c>
      <c r="AN363" s="196">
        <v>100.61</v>
      </c>
      <c r="AO363" s="196">
        <v>100.21</v>
      </c>
      <c r="AP363" s="196">
        <v>100.45</v>
      </c>
      <c r="AQ363" s="196">
        <v>100.43</v>
      </c>
    </row>
    <row r="364" spans="1:43" ht="27.75" x14ac:dyDescent="0.45">
      <c r="A364" s="195" t="s">
        <v>635</v>
      </c>
      <c r="B364" s="195" t="s">
        <v>1265</v>
      </c>
      <c r="C364" s="196">
        <v>99.99</v>
      </c>
      <c r="D364" s="196">
        <v>99.57</v>
      </c>
      <c r="E364" s="196">
        <v>99.16</v>
      </c>
      <c r="F364" s="196">
        <v>99.95</v>
      </c>
      <c r="G364" s="196">
        <v>99.62</v>
      </c>
      <c r="H364" s="196">
        <v>100.23</v>
      </c>
      <c r="I364" s="196">
        <v>100.19</v>
      </c>
      <c r="J364" s="196">
        <v>100.77</v>
      </c>
      <c r="K364" s="196">
        <v>101.37</v>
      </c>
      <c r="L364" s="196">
        <v>101.57</v>
      </c>
      <c r="M364" s="196">
        <v>101.24</v>
      </c>
      <c r="N364" s="196">
        <v>101.07</v>
      </c>
      <c r="O364" s="196">
        <v>101.02</v>
      </c>
      <c r="P364" s="196">
        <v>100.69</v>
      </c>
      <c r="Q364" s="196">
        <v>100.42</v>
      </c>
      <c r="R364" s="196">
        <v>100.7</v>
      </c>
      <c r="S364" s="196">
        <v>100.26</v>
      </c>
      <c r="T364" s="196">
        <v>100.26</v>
      </c>
      <c r="U364" s="196">
        <v>100.81</v>
      </c>
      <c r="V364" s="196">
        <v>100.96</v>
      </c>
      <c r="W364" s="196">
        <v>100.65</v>
      </c>
      <c r="X364" s="196">
        <v>100.8</v>
      </c>
      <c r="Y364" s="196">
        <v>100.41</v>
      </c>
      <c r="Z364" s="196">
        <v>101.13</v>
      </c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  <c r="AL364" s="195"/>
      <c r="AM364" s="195"/>
      <c r="AN364" s="195"/>
      <c r="AO364" s="195"/>
      <c r="AP364" s="195"/>
      <c r="AQ364" s="195"/>
    </row>
    <row r="365" spans="1:43" ht="27.75" x14ac:dyDescent="0.45">
      <c r="A365" s="195" t="s">
        <v>454</v>
      </c>
      <c r="B365" s="195" t="s">
        <v>1266</v>
      </c>
      <c r="C365" s="196">
        <v>100.74</v>
      </c>
      <c r="D365" s="196">
        <v>99.25</v>
      </c>
      <c r="E365" s="196">
        <v>101.05</v>
      </c>
      <c r="F365" s="196">
        <v>100.2</v>
      </c>
      <c r="G365" s="196">
        <v>99.57</v>
      </c>
      <c r="H365" s="196">
        <v>100.77</v>
      </c>
      <c r="I365" s="196">
        <v>100.34</v>
      </c>
      <c r="J365" s="196">
        <v>99.73</v>
      </c>
      <c r="K365" s="196">
        <v>99.98</v>
      </c>
      <c r="L365" s="196">
        <v>101.71</v>
      </c>
      <c r="M365" s="196">
        <v>100.88</v>
      </c>
      <c r="N365" s="196">
        <v>100.33</v>
      </c>
      <c r="O365" s="196">
        <v>100.3</v>
      </c>
      <c r="P365" s="196">
        <v>100.83</v>
      </c>
      <c r="Q365" s="196">
        <v>99.87</v>
      </c>
      <c r="R365" s="196">
        <v>99.61</v>
      </c>
      <c r="S365" s="196">
        <v>100.47</v>
      </c>
      <c r="T365" s="196">
        <v>100.44</v>
      </c>
      <c r="U365" s="196">
        <v>100.12</v>
      </c>
      <c r="V365" s="196">
        <v>100.83</v>
      </c>
      <c r="W365" s="196">
        <v>100.91</v>
      </c>
      <c r="X365" s="196">
        <v>100.19</v>
      </c>
      <c r="Y365" s="196">
        <v>101.06</v>
      </c>
      <c r="Z365" s="196">
        <v>99.89</v>
      </c>
      <c r="AA365" s="196">
        <v>100.67</v>
      </c>
      <c r="AB365" s="196">
        <v>101.24</v>
      </c>
      <c r="AC365" s="196">
        <v>100.08</v>
      </c>
      <c r="AD365" s="196">
        <v>100.03</v>
      </c>
      <c r="AE365" s="196">
        <v>100.57</v>
      </c>
      <c r="AF365" s="196">
        <v>100.71</v>
      </c>
      <c r="AG365" s="196">
        <v>100.46</v>
      </c>
      <c r="AH365" s="196">
        <v>99.62</v>
      </c>
      <c r="AI365" s="196">
        <v>100.82</v>
      </c>
      <c r="AJ365" s="196">
        <v>100.54</v>
      </c>
      <c r="AK365" s="196">
        <v>100.74</v>
      </c>
      <c r="AL365" s="196">
        <v>100.37</v>
      </c>
      <c r="AM365" s="196">
        <v>100.14</v>
      </c>
      <c r="AN365" s="196">
        <v>100.52</v>
      </c>
      <c r="AO365" s="196">
        <v>99.67</v>
      </c>
      <c r="AP365" s="196">
        <v>100.3</v>
      </c>
      <c r="AQ365" s="196">
        <v>99.4</v>
      </c>
    </row>
    <row r="366" spans="1:43" x14ac:dyDescent="0.45">
      <c r="A366" s="195" t="s">
        <v>224</v>
      </c>
      <c r="B366" s="195" t="s">
        <v>1267</v>
      </c>
      <c r="C366" s="196">
        <v>100.13</v>
      </c>
      <c r="D366" s="196">
        <v>99.75</v>
      </c>
      <c r="E366" s="196">
        <v>99.4</v>
      </c>
      <c r="F366" s="196">
        <v>99.96</v>
      </c>
      <c r="G366" s="196">
        <v>99.61</v>
      </c>
      <c r="H366" s="196">
        <v>100.23</v>
      </c>
      <c r="I366" s="196">
        <v>100.16</v>
      </c>
      <c r="J366" s="196">
        <v>100.42</v>
      </c>
      <c r="K366" s="196">
        <v>100.76</v>
      </c>
      <c r="L366" s="196">
        <v>102.01</v>
      </c>
      <c r="M366" s="196">
        <v>101.31</v>
      </c>
      <c r="N366" s="196">
        <v>100.93</v>
      </c>
      <c r="O366" s="196">
        <v>100.89</v>
      </c>
      <c r="P366" s="196">
        <v>100.58</v>
      </c>
      <c r="Q366" s="196">
        <v>100.1</v>
      </c>
      <c r="R366" s="196">
        <v>101.1</v>
      </c>
      <c r="S366" s="196">
        <v>100.13</v>
      </c>
      <c r="T366" s="196">
        <v>100.26</v>
      </c>
      <c r="U366" s="196">
        <v>100.46</v>
      </c>
      <c r="V366" s="196">
        <v>100.76</v>
      </c>
      <c r="W366" s="196">
        <v>100.57</v>
      </c>
      <c r="X366" s="196">
        <v>100.75</v>
      </c>
      <c r="Y366" s="196">
        <v>100.45</v>
      </c>
      <c r="Z366" s="196">
        <v>101.08</v>
      </c>
      <c r="AA366" s="196">
        <v>100.83</v>
      </c>
      <c r="AB366" s="195">
        <v>101</v>
      </c>
      <c r="AC366" s="196">
        <v>99.98</v>
      </c>
      <c r="AD366" s="196">
        <v>99.74</v>
      </c>
      <c r="AE366" s="196">
        <v>99.93</v>
      </c>
      <c r="AF366" s="196">
        <v>100.09</v>
      </c>
      <c r="AG366" s="196">
        <v>100.48</v>
      </c>
      <c r="AH366" s="196">
        <v>100.77</v>
      </c>
      <c r="AI366" s="196">
        <v>100.15</v>
      </c>
      <c r="AJ366" s="195">
        <v>100</v>
      </c>
      <c r="AK366" s="196">
        <v>101.09</v>
      </c>
      <c r="AL366" s="196">
        <v>100.79</v>
      </c>
      <c r="AM366" s="196">
        <v>100.74</v>
      </c>
      <c r="AN366" s="196">
        <v>100.51</v>
      </c>
      <c r="AO366" s="196">
        <v>99.95</v>
      </c>
      <c r="AP366" s="196">
        <v>100.49</v>
      </c>
      <c r="AQ366" s="196">
        <v>100.08</v>
      </c>
    </row>
    <row r="367" spans="1:43" x14ac:dyDescent="0.45">
      <c r="A367" s="195" t="s">
        <v>226</v>
      </c>
      <c r="B367" s="195" t="s">
        <v>1268</v>
      </c>
      <c r="C367" s="196">
        <v>100.13</v>
      </c>
      <c r="D367" s="196">
        <v>99.77</v>
      </c>
      <c r="E367" s="196">
        <v>100.39</v>
      </c>
      <c r="F367" s="196">
        <v>99.79</v>
      </c>
      <c r="G367" s="196">
        <v>100.43</v>
      </c>
      <c r="H367" s="196">
        <v>99.95</v>
      </c>
      <c r="I367" s="196">
        <v>100.24</v>
      </c>
      <c r="J367" s="196">
        <v>100.39</v>
      </c>
      <c r="K367" s="196">
        <v>100.69</v>
      </c>
      <c r="L367" s="196">
        <v>101.05</v>
      </c>
      <c r="M367" s="196">
        <v>100.37</v>
      </c>
      <c r="N367" s="196">
        <v>100.96</v>
      </c>
      <c r="O367" s="196">
        <v>100.72</v>
      </c>
      <c r="P367" s="196">
        <v>100.33</v>
      </c>
      <c r="Q367" s="196">
        <v>100.17</v>
      </c>
      <c r="R367" s="196">
        <v>100.45</v>
      </c>
      <c r="S367" s="196">
        <v>100.53</v>
      </c>
      <c r="T367" s="196">
        <v>100.51</v>
      </c>
      <c r="U367" s="196">
        <v>100.4</v>
      </c>
      <c r="V367" s="196">
        <v>100.61</v>
      </c>
      <c r="W367" s="196">
        <v>100.79</v>
      </c>
      <c r="X367" s="196">
        <v>100.6</v>
      </c>
      <c r="Y367" s="196">
        <v>100.47</v>
      </c>
      <c r="Z367" s="196">
        <v>100.77</v>
      </c>
      <c r="AA367" s="196">
        <v>101.05</v>
      </c>
      <c r="AB367" s="196">
        <v>101.06</v>
      </c>
      <c r="AC367" s="196">
        <v>100.63</v>
      </c>
      <c r="AD367" s="196">
        <v>100.22</v>
      </c>
      <c r="AE367" s="196">
        <v>100.28</v>
      </c>
      <c r="AF367" s="196">
        <v>100.55</v>
      </c>
      <c r="AG367" s="196">
        <v>100.6</v>
      </c>
      <c r="AH367" s="196">
        <v>100.3</v>
      </c>
      <c r="AI367" s="196">
        <v>100.09</v>
      </c>
      <c r="AJ367" s="196">
        <v>100.33</v>
      </c>
      <c r="AK367" s="196">
        <v>100.97</v>
      </c>
      <c r="AL367" s="196">
        <v>100.21</v>
      </c>
      <c r="AM367" s="196">
        <v>100.88</v>
      </c>
      <c r="AN367" s="196">
        <v>100.74</v>
      </c>
      <c r="AO367" s="196">
        <v>100.42</v>
      </c>
      <c r="AP367" s="196">
        <v>100.48</v>
      </c>
      <c r="AQ367" s="196">
        <v>100.17</v>
      </c>
    </row>
    <row r="368" spans="1:43" ht="27.75" x14ac:dyDescent="0.45">
      <c r="A368" s="195" t="s">
        <v>227</v>
      </c>
      <c r="B368" s="195" t="s">
        <v>1269</v>
      </c>
      <c r="C368" s="196">
        <v>100.27</v>
      </c>
      <c r="D368" s="196">
        <v>100.32</v>
      </c>
      <c r="E368" s="196">
        <v>100.2</v>
      </c>
      <c r="F368" s="196">
        <v>100.29</v>
      </c>
      <c r="G368" s="196">
        <v>100.75</v>
      </c>
      <c r="H368" s="196">
        <v>100.34</v>
      </c>
      <c r="I368" s="196">
        <v>100.17</v>
      </c>
      <c r="J368" s="196">
        <v>101.2</v>
      </c>
      <c r="K368" s="196">
        <v>101.26</v>
      </c>
      <c r="L368" s="196">
        <v>100.97</v>
      </c>
      <c r="M368" s="196">
        <v>100.68</v>
      </c>
      <c r="N368" s="196">
        <v>100.9</v>
      </c>
      <c r="O368" s="196">
        <v>100.87</v>
      </c>
      <c r="P368" s="196">
        <v>100.34</v>
      </c>
      <c r="Q368" s="196">
        <v>100.21</v>
      </c>
      <c r="R368" s="196">
        <v>100.35</v>
      </c>
      <c r="S368" s="196">
        <v>100.32</v>
      </c>
      <c r="T368" s="196">
        <v>100.99</v>
      </c>
      <c r="U368" s="196">
        <v>99.77</v>
      </c>
      <c r="V368" s="196">
        <v>101.26</v>
      </c>
      <c r="W368" s="196">
        <v>100.9</v>
      </c>
      <c r="X368" s="196">
        <v>100.24</v>
      </c>
      <c r="Y368" s="196">
        <v>100.53</v>
      </c>
      <c r="Z368" s="196">
        <v>100.88</v>
      </c>
      <c r="AA368" s="196">
        <v>100.94</v>
      </c>
      <c r="AB368" s="196">
        <v>100.74</v>
      </c>
      <c r="AC368" s="196">
        <v>100.13</v>
      </c>
      <c r="AD368" s="196">
        <v>100.08</v>
      </c>
      <c r="AE368" s="196">
        <v>100.05</v>
      </c>
      <c r="AF368" s="196">
        <v>99.69</v>
      </c>
      <c r="AG368" s="196">
        <v>100.75</v>
      </c>
      <c r="AH368" s="196">
        <v>100.2</v>
      </c>
      <c r="AI368" s="196">
        <v>99.81</v>
      </c>
      <c r="AJ368" s="196">
        <v>100.12</v>
      </c>
      <c r="AK368" s="196">
        <v>100.35</v>
      </c>
      <c r="AL368" s="196">
        <v>101.07</v>
      </c>
      <c r="AM368" s="196">
        <v>100.79</v>
      </c>
      <c r="AN368" s="196">
        <v>100.62</v>
      </c>
      <c r="AO368" s="196">
        <v>100.29</v>
      </c>
      <c r="AP368" s="196">
        <v>100.41</v>
      </c>
      <c r="AQ368" s="196">
        <v>100.43</v>
      </c>
    </row>
    <row r="369" spans="1:43" x14ac:dyDescent="0.45">
      <c r="A369" s="195" t="s">
        <v>219</v>
      </c>
      <c r="B369" s="195" t="s">
        <v>1270</v>
      </c>
      <c r="C369" s="196">
        <v>100.15</v>
      </c>
      <c r="D369" s="196">
        <v>99.72</v>
      </c>
      <c r="E369" s="196">
        <v>99.86</v>
      </c>
      <c r="F369" s="196">
        <v>99.65</v>
      </c>
      <c r="G369" s="195">
        <v>100</v>
      </c>
      <c r="H369" s="196">
        <v>99.99</v>
      </c>
      <c r="I369" s="196">
        <v>100.34</v>
      </c>
      <c r="J369" s="196">
        <v>101.11</v>
      </c>
      <c r="K369" s="196">
        <v>101.03</v>
      </c>
      <c r="L369" s="196">
        <v>100.93</v>
      </c>
      <c r="M369" s="196">
        <v>101.25</v>
      </c>
      <c r="N369" s="196">
        <v>100.77</v>
      </c>
      <c r="O369" s="196">
        <v>100.62</v>
      </c>
      <c r="P369" s="196">
        <v>100.63</v>
      </c>
      <c r="Q369" s="196">
        <v>100.1</v>
      </c>
      <c r="R369" s="196">
        <v>100.41</v>
      </c>
      <c r="S369" s="196">
        <v>100.69</v>
      </c>
      <c r="T369" s="196">
        <v>100.49</v>
      </c>
      <c r="U369" s="196">
        <v>100.27</v>
      </c>
      <c r="V369" s="196">
        <v>100.71</v>
      </c>
      <c r="W369" s="196">
        <v>100.52</v>
      </c>
      <c r="X369" s="196">
        <v>100.54</v>
      </c>
      <c r="Y369" s="196">
        <v>101.36</v>
      </c>
      <c r="Z369" s="196">
        <v>101.36</v>
      </c>
      <c r="AA369" s="196">
        <v>100.65</v>
      </c>
      <c r="AB369" s="196">
        <v>100.42</v>
      </c>
      <c r="AC369" s="195">
        <v>100</v>
      </c>
      <c r="AD369" s="196">
        <v>100.4</v>
      </c>
      <c r="AE369" s="196">
        <v>100.01</v>
      </c>
      <c r="AF369" s="196">
        <v>100.12</v>
      </c>
      <c r="AG369" s="196">
        <v>100.41</v>
      </c>
      <c r="AH369" s="196">
        <v>100.41</v>
      </c>
      <c r="AI369" s="196">
        <v>100.15</v>
      </c>
      <c r="AJ369" s="196">
        <v>100.35</v>
      </c>
      <c r="AK369" s="196">
        <v>100.67</v>
      </c>
      <c r="AL369" s="196">
        <v>100.26</v>
      </c>
      <c r="AM369" s="196">
        <v>100.95</v>
      </c>
      <c r="AN369" s="196">
        <v>100.55</v>
      </c>
      <c r="AO369" s="196">
        <v>100.35</v>
      </c>
      <c r="AP369" s="196">
        <v>100.36</v>
      </c>
      <c r="AQ369" s="196">
        <v>100.31</v>
      </c>
    </row>
    <row r="370" spans="1:43" x14ac:dyDescent="0.45">
      <c r="A370" s="195" t="s">
        <v>220</v>
      </c>
      <c r="B370" s="195" t="s">
        <v>1271</v>
      </c>
      <c r="C370" s="196">
        <v>100.2</v>
      </c>
      <c r="D370" s="196">
        <v>99.14</v>
      </c>
      <c r="E370" s="196">
        <v>99.47</v>
      </c>
      <c r="F370" s="196">
        <v>99.01</v>
      </c>
      <c r="G370" s="195">
        <v>100</v>
      </c>
      <c r="H370" s="196">
        <v>100.04</v>
      </c>
      <c r="I370" s="196">
        <v>100.58</v>
      </c>
      <c r="J370" s="196">
        <v>101.04</v>
      </c>
      <c r="K370" s="196">
        <v>101.38</v>
      </c>
      <c r="L370" s="196">
        <v>101.53</v>
      </c>
      <c r="M370" s="196">
        <v>100.48</v>
      </c>
      <c r="N370" s="196">
        <v>100.52</v>
      </c>
      <c r="O370" s="196">
        <v>100.93</v>
      </c>
      <c r="P370" s="196">
        <v>100.11</v>
      </c>
      <c r="Q370" s="196">
        <v>100.14</v>
      </c>
      <c r="R370" s="196">
        <v>100.26</v>
      </c>
      <c r="S370" s="196">
        <v>99.89</v>
      </c>
      <c r="T370" s="196">
        <v>100.38</v>
      </c>
      <c r="U370" s="196">
        <v>99.89</v>
      </c>
      <c r="V370" s="196">
        <v>100.37</v>
      </c>
      <c r="W370" s="196">
        <v>100.55</v>
      </c>
      <c r="X370" s="196">
        <v>101.02</v>
      </c>
      <c r="Y370" s="196">
        <v>100.99</v>
      </c>
      <c r="Z370" s="196">
        <v>100.66</v>
      </c>
      <c r="AA370" s="196">
        <v>101.6</v>
      </c>
      <c r="AB370" s="196">
        <v>101.12</v>
      </c>
      <c r="AC370" s="196">
        <v>100.07</v>
      </c>
      <c r="AD370" s="196">
        <v>100.27</v>
      </c>
      <c r="AE370" s="196">
        <v>100.36</v>
      </c>
      <c r="AF370" s="196">
        <v>100.16</v>
      </c>
      <c r="AG370" s="196">
        <v>100.23</v>
      </c>
      <c r="AH370" s="196">
        <v>99.93</v>
      </c>
      <c r="AI370" s="196">
        <v>100.01</v>
      </c>
      <c r="AJ370" s="196">
        <v>100.48</v>
      </c>
      <c r="AK370" s="196">
        <v>100.03</v>
      </c>
      <c r="AL370" s="196">
        <v>100.15</v>
      </c>
      <c r="AM370" s="196">
        <v>101.5</v>
      </c>
      <c r="AN370" s="196">
        <v>100.7</v>
      </c>
      <c r="AO370" s="196">
        <v>100.41</v>
      </c>
      <c r="AP370" s="196">
        <v>100.43</v>
      </c>
      <c r="AQ370" s="195">
        <v>101</v>
      </c>
    </row>
    <row r="371" spans="1:43" ht="27.75" x14ac:dyDescent="0.45">
      <c r="A371" s="195" t="s">
        <v>223</v>
      </c>
      <c r="B371" s="195" t="s">
        <v>1272</v>
      </c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  <c r="AA371" s="196">
        <v>101.09</v>
      </c>
      <c r="AB371" s="196">
        <v>100.73</v>
      </c>
      <c r="AC371" s="196">
        <v>99.92</v>
      </c>
      <c r="AD371" s="196">
        <v>99.94</v>
      </c>
      <c r="AE371" s="196">
        <v>99.75</v>
      </c>
      <c r="AF371" s="196">
        <v>100.05</v>
      </c>
      <c r="AG371" s="196">
        <v>100.99</v>
      </c>
      <c r="AH371" s="196">
        <v>100.35</v>
      </c>
      <c r="AI371" s="196">
        <v>99.98</v>
      </c>
      <c r="AJ371" s="196">
        <v>100.53</v>
      </c>
      <c r="AK371" s="196">
        <v>100.91</v>
      </c>
      <c r="AL371" s="196">
        <v>100.7</v>
      </c>
      <c r="AM371" s="196">
        <v>100.51</v>
      </c>
      <c r="AN371" s="196">
        <v>100.41</v>
      </c>
      <c r="AO371" s="196">
        <v>100.33</v>
      </c>
      <c r="AP371" s="196">
        <v>100.91</v>
      </c>
      <c r="AQ371" s="196">
        <v>99.96</v>
      </c>
    </row>
    <row r="372" spans="1:43" x14ac:dyDescent="0.45">
      <c r="A372" s="195" t="s">
        <v>636</v>
      </c>
      <c r="B372" s="195" t="s">
        <v>1273</v>
      </c>
      <c r="C372" s="196">
        <v>99.85</v>
      </c>
      <c r="D372" s="196">
        <v>99.79</v>
      </c>
      <c r="E372" s="196">
        <v>99.94</v>
      </c>
      <c r="F372" s="196">
        <v>100.11</v>
      </c>
      <c r="G372" s="196">
        <v>100.27</v>
      </c>
      <c r="H372" s="196">
        <v>100.01</v>
      </c>
      <c r="I372" s="196">
        <v>100.41</v>
      </c>
      <c r="J372" s="196">
        <v>100.57</v>
      </c>
      <c r="K372" s="196">
        <v>100.85</v>
      </c>
      <c r="L372" s="196">
        <v>101.28</v>
      </c>
      <c r="M372" s="196">
        <v>100.55</v>
      </c>
      <c r="N372" s="196">
        <v>100.72</v>
      </c>
      <c r="O372" s="196">
        <v>100.06</v>
      </c>
      <c r="P372" s="196">
        <v>100.44</v>
      </c>
      <c r="Q372" s="196">
        <v>100.01</v>
      </c>
      <c r="R372" s="196">
        <v>100.05</v>
      </c>
      <c r="S372" s="196">
        <v>100.34</v>
      </c>
      <c r="T372" s="196">
        <v>100.29</v>
      </c>
      <c r="U372" s="196">
        <v>100.17</v>
      </c>
      <c r="V372" s="196">
        <v>100.09</v>
      </c>
      <c r="W372" s="196">
        <v>100.55</v>
      </c>
      <c r="X372" s="196">
        <v>100.66</v>
      </c>
      <c r="Y372" s="196">
        <v>100.52</v>
      </c>
      <c r="Z372" s="196">
        <v>101.13</v>
      </c>
      <c r="AA372" s="196">
        <v>100.85</v>
      </c>
      <c r="AB372" s="196">
        <v>100.29</v>
      </c>
      <c r="AC372" s="196">
        <v>100.53</v>
      </c>
      <c r="AD372" s="196">
        <v>99.92</v>
      </c>
      <c r="AE372" s="196">
        <v>100.15</v>
      </c>
      <c r="AF372" s="196">
        <v>100.14</v>
      </c>
      <c r="AG372" s="196">
        <v>100.34</v>
      </c>
      <c r="AH372" s="195">
        <v>100</v>
      </c>
      <c r="AI372" s="196">
        <v>99.79</v>
      </c>
      <c r="AJ372" s="196">
        <v>100.11</v>
      </c>
      <c r="AK372" s="196">
        <v>100.44</v>
      </c>
      <c r="AL372" s="196">
        <v>99.97</v>
      </c>
      <c r="AM372" s="196">
        <v>100.31</v>
      </c>
      <c r="AN372" s="196">
        <v>100.38</v>
      </c>
      <c r="AO372" s="196">
        <v>100.11</v>
      </c>
      <c r="AP372" s="196">
        <v>99.9</v>
      </c>
      <c r="AQ372" s="196">
        <v>99.82</v>
      </c>
    </row>
    <row r="373" spans="1:43" ht="27.75" x14ac:dyDescent="0.45">
      <c r="A373" s="195" t="s">
        <v>230</v>
      </c>
      <c r="B373" s="195" t="s">
        <v>1274</v>
      </c>
      <c r="C373" s="196">
        <v>99.85</v>
      </c>
      <c r="D373" s="196">
        <v>99.79</v>
      </c>
      <c r="E373" s="196">
        <v>99.94</v>
      </c>
      <c r="F373" s="196">
        <v>100.11</v>
      </c>
      <c r="G373" s="196">
        <v>100.27</v>
      </c>
      <c r="H373" s="196">
        <v>100.01</v>
      </c>
      <c r="I373" s="196">
        <v>100.41</v>
      </c>
      <c r="J373" s="196">
        <v>100.57</v>
      </c>
      <c r="K373" s="196">
        <v>100.85</v>
      </c>
      <c r="L373" s="196">
        <v>101.28</v>
      </c>
      <c r="M373" s="196">
        <v>100.55</v>
      </c>
      <c r="N373" s="196">
        <v>100.72</v>
      </c>
      <c r="O373" s="196">
        <v>100.06</v>
      </c>
      <c r="P373" s="196">
        <v>100.44</v>
      </c>
      <c r="Q373" s="196">
        <v>100.01</v>
      </c>
      <c r="R373" s="196">
        <v>100.05</v>
      </c>
      <c r="S373" s="196">
        <v>100.34</v>
      </c>
      <c r="T373" s="196">
        <v>100.29</v>
      </c>
      <c r="U373" s="196">
        <v>100.17</v>
      </c>
      <c r="V373" s="196">
        <v>100.09</v>
      </c>
      <c r="W373" s="196">
        <v>100.55</v>
      </c>
      <c r="X373" s="196">
        <v>100.66</v>
      </c>
      <c r="Y373" s="196">
        <v>100.52</v>
      </c>
      <c r="Z373" s="196">
        <v>101.13</v>
      </c>
      <c r="AA373" s="196">
        <v>100.85</v>
      </c>
      <c r="AB373" s="196">
        <v>100.29</v>
      </c>
      <c r="AC373" s="196">
        <v>100.53</v>
      </c>
      <c r="AD373" s="196">
        <v>99.92</v>
      </c>
      <c r="AE373" s="196">
        <v>100.15</v>
      </c>
      <c r="AF373" s="196">
        <v>100.14</v>
      </c>
      <c r="AG373" s="196">
        <v>100.34</v>
      </c>
      <c r="AH373" s="195">
        <v>100</v>
      </c>
      <c r="AI373" s="196">
        <v>99.79</v>
      </c>
      <c r="AJ373" s="196">
        <v>100.11</v>
      </c>
      <c r="AK373" s="196">
        <v>100.44</v>
      </c>
      <c r="AL373" s="196">
        <v>99.97</v>
      </c>
      <c r="AM373" s="196">
        <v>100.31</v>
      </c>
      <c r="AN373" s="196">
        <v>100.38</v>
      </c>
      <c r="AO373" s="196">
        <v>100.11</v>
      </c>
      <c r="AP373" s="196">
        <v>99.9</v>
      </c>
      <c r="AQ373" s="196">
        <v>99.82</v>
      </c>
    </row>
    <row r="374" spans="1:43" x14ac:dyDescent="0.45">
      <c r="A374" s="195" t="s">
        <v>494</v>
      </c>
      <c r="B374" s="195" t="s">
        <v>1275</v>
      </c>
      <c r="C374" s="196">
        <v>101.32</v>
      </c>
      <c r="D374" s="196">
        <v>100.79</v>
      </c>
      <c r="E374" s="196">
        <v>100.13</v>
      </c>
      <c r="F374" s="196">
        <v>100.29</v>
      </c>
      <c r="G374" s="196">
        <v>99.69</v>
      </c>
      <c r="H374" s="196">
        <v>99.99</v>
      </c>
      <c r="I374" s="196">
        <v>100.49</v>
      </c>
      <c r="J374" s="196">
        <v>99.94</v>
      </c>
      <c r="K374" s="196">
        <v>100.86</v>
      </c>
      <c r="L374" s="196">
        <v>101.35</v>
      </c>
      <c r="M374" s="196">
        <v>101.55</v>
      </c>
      <c r="N374" s="196">
        <v>101.49</v>
      </c>
      <c r="O374" s="196">
        <v>101.26</v>
      </c>
      <c r="P374" s="196">
        <v>100.77</v>
      </c>
      <c r="Q374" s="196">
        <v>100.17</v>
      </c>
      <c r="R374" s="196">
        <v>100.49</v>
      </c>
      <c r="S374" s="196">
        <v>100.41</v>
      </c>
      <c r="T374" s="196">
        <v>100.63</v>
      </c>
      <c r="U374" s="196">
        <v>100.36</v>
      </c>
      <c r="V374" s="196">
        <v>99.99</v>
      </c>
      <c r="W374" s="196">
        <v>100.34</v>
      </c>
      <c r="X374" s="196">
        <v>101.23</v>
      </c>
      <c r="Y374" s="196">
        <v>102.33</v>
      </c>
      <c r="Z374" s="196">
        <v>102.6</v>
      </c>
      <c r="AA374" s="196">
        <v>101.33</v>
      </c>
      <c r="AB374" s="196">
        <v>101.27</v>
      </c>
      <c r="AC374" s="196">
        <v>100.83</v>
      </c>
      <c r="AD374" s="196">
        <v>100.71</v>
      </c>
      <c r="AE374" s="196">
        <v>100.26</v>
      </c>
      <c r="AF374" s="196">
        <v>100.11</v>
      </c>
      <c r="AG374" s="196">
        <v>99.36</v>
      </c>
      <c r="AH374" s="196">
        <v>99.09</v>
      </c>
      <c r="AI374" s="196">
        <v>100.03</v>
      </c>
      <c r="AJ374" s="196">
        <v>101.05</v>
      </c>
      <c r="AK374" s="196">
        <v>100.69</v>
      </c>
      <c r="AL374" s="196">
        <v>100.43</v>
      </c>
      <c r="AM374" s="196">
        <v>101.95</v>
      </c>
      <c r="AN374" s="196">
        <v>100.84</v>
      </c>
      <c r="AO374" s="196">
        <v>100.38</v>
      </c>
      <c r="AP374" s="196">
        <v>99.8</v>
      </c>
      <c r="AQ374" s="196">
        <v>99.15</v>
      </c>
    </row>
    <row r="375" spans="1:43" x14ac:dyDescent="0.45">
      <c r="A375" s="195" t="s">
        <v>547</v>
      </c>
      <c r="B375" s="195" t="s">
        <v>1276</v>
      </c>
      <c r="C375" s="196">
        <v>100.28</v>
      </c>
      <c r="D375" s="196">
        <v>100.51</v>
      </c>
      <c r="E375" s="196">
        <v>100.39</v>
      </c>
      <c r="F375" s="196">
        <v>99.58</v>
      </c>
      <c r="G375" s="196">
        <v>100.38</v>
      </c>
      <c r="H375" s="196">
        <v>99.8</v>
      </c>
      <c r="I375" s="196">
        <v>100.21</v>
      </c>
      <c r="J375" s="196">
        <v>100.02</v>
      </c>
      <c r="K375" s="196">
        <v>100.08</v>
      </c>
      <c r="L375" s="196">
        <v>100.65</v>
      </c>
      <c r="M375" s="196">
        <v>100.53</v>
      </c>
      <c r="N375" s="196">
        <v>100.52</v>
      </c>
      <c r="O375" s="196">
        <v>100.56</v>
      </c>
      <c r="P375" s="196">
        <v>100.52</v>
      </c>
      <c r="Q375" s="196">
        <v>100.45</v>
      </c>
      <c r="R375" s="196">
        <v>100.69</v>
      </c>
      <c r="S375" s="196">
        <v>100.04</v>
      </c>
      <c r="T375" s="196">
        <v>100.57</v>
      </c>
      <c r="U375" s="196">
        <v>100.65</v>
      </c>
      <c r="V375" s="196">
        <v>100.39</v>
      </c>
      <c r="W375" s="196">
        <v>100.81</v>
      </c>
      <c r="X375" s="196">
        <v>101.24</v>
      </c>
      <c r="Y375" s="196">
        <v>101.99</v>
      </c>
      <c r="Z375" s="196">
        <v>101.29</v>
      </c>
      <c r="AA375" s="196">
        <v>101.25</v>
      </c>
      <c r="AB375" s="196">
        <v>101.72</v>
      </c>
      <c r="AC375" s="196">
        <v>101.27</v>
      </c>
      <c r="AD375" s="196">
        <v>101.04</v>
      </c>
      <c r="AE375" s="196">
        <v>100.87</v>
      </c>
      <c r="AF375" s="196">
        <v>100.61</v>
      </c>
      <c r="AG375" s="195">
        <v>101</v>
      </c>
      <c r="AH375" s="196">
        <v>100.49</v>
      </c>
      <c r="AI375" s="196">
        <v>100.42</v>
      </c>
      <c r="AJ375" s="196">
        <v>100.74</v>
      </c>
      <c r="AK375" s="196">
        <v>100.17</v>
      </c>
      <c r="AL375" s="196">
        <v>101.01</v>
      </c>
      <c r="AM375" s="196">
        <v>100.53</v>
      </c>
      <c r="AN375" s="196">
        <v>100.44</v>
      </c>
      <c r="AO375" s="196">
        <v>100.63</v>
      </c>
      <c r="AP375" s="196">
        <v>99.9</v>
      </c>
      <c r="AQ375" s="196">
        <v>100.36</v>
      </c>
    </row>
    <row r="376" spans="1:43" ht="41.65" x14ac:dyDescent="0.45">
      <c r="A376" s="195" t="s">
        <v>637</v>
      </c>
      <c r="B376" s="195" t="s">
        <v>1277</v>
      </c>
      <c r="C376" s="196">
        <v>99.81</v>
      </c>
      <c r="D376" s="196">
        <v>99.99</v>
      </c>
      <c r="E376" s="196">
        <v>100.17</v>
      </c>
      <c r="F376" s="196">
        <v>100.37</v>
      </c>
      <c r="G376" s="196">
        <v>100.35</v>
      </c>
      <c r="H376" s="196">
        <v>99.87</v>
      </c>
      <c r="I376" s="196">
        <v>100.42</v>
      </c>
      <c r="J376" s="196">
        <v>100.75</v>
      </c>
      <c r="K376" s="196">
        <v>100.26</v>
      </c>
      <c r="L376" s="196">
        <v>101.06</v>
      </c>
      <c r="M376" s="196">
        <v>100.51</v>
      </c>
      <c r="N376" s="196">
        <v>100.39</v>
      </c>
      <c r="O376" s="196">
        <v>100.72</v>
      </c>
      <c r="P376" s="196">
        <v>100.45</v>
      </c>
      <c r="Q376" s="196">
        <v>100.87</v>
      </c>
      <c r="R376" s="196">
        <v>100.52</v>
      </c>
      <c r="S376" s="196">
        <v>100.38</v>
      </c>
      <c r="T376" s="196">
        <v>100.66</v>
      </c>
      <c r="U376" s="196">
        <v>100.31</v>
      </c>
      <c r="V376" s="196">
        <v>100.83</v>
      </c>
      <c r="W376" s="196">
        <v>100.3</v>
      </c>
      <c r="X376" s="196">
        <v>100.31</v>
      </c>
      <c r="Y376" s="196">
        <v>100.36</v>
      </c>
      <c r="Z376" s="196">
        <v>101.14</v>
      </c>
      <c r="AA376" s="196">
        <v>100.64</v>
      </c>
      <c r="AB376" s="196">
        <v>100.22</v>
      </c>
      <c r="AC376" s="196">
        <v>100.4</v>
      </c>
      <c r="AD376" s="196">
        <v>99.7</v>
      </c>
      <c r="AE376" s="196">
        <v>100.28</v>
      </c>
      <c r="AF376" s="196">
        <v>100.04</v>
      </c>
      <c r="AG376" s="196">
        <v>100.37</v>
      </c>
      <c r="AH376" s="196">
        <v>100.8</v>
      </c>
      <c r="AI376" s="196">
        <v>99.66</v>
      </c>
      <c r="AJ376" s="196">
        <v>100.13</v>
      </c>
      <c r="AK376" s="196">
        <v>100.15</v>
      </c>
      <c r="AL376" s="196">
        <v>100.59</v>
      </c>
      <c r="AM376" s="196">
        <v>100.42</v>
      </c>
      <c r="AN376" s="196">
        <v>100.42</v>
      </c>
      <c r="AO376" s="196">
        <v>100.75</v>
      </c>
      <c r="AP376" s="196">
        <v>100.43</v>
      </c>
      <c r="AQ376" s="196">
        <v>99.64</v>
      </c>
    </row>
    <row r="377" spans="1:43" x14ac:dyDescent="0.45">
      <c r="A377" s="195" t="s">
        <v>231</v>
      </c>
      <c r="B377" s="195" t="s">
        <v>1278</v>
      </c>
      <c r="C377" s="196">
        <v>99.97</v>
      </c>
      <c r="D377" s="196">
        <v>100.13</v>
      </c>
      <c r="E377" s="196">
        <v>100.53</v>
      </c>
      <c r="F377" s="196">
        <v>100.37</v>
      </c>
      <c r="G377" s="196">
        <v>100.39</v>
      </c>
      <c r="H377" s="196">
        <v>99.96</v>
      </c>
      <c r="I377" s="196">
        <v>100.6</v>
      </c>
      <c r="J377" s="196">
        <v>100.74</v>
      </c>
      <c r="K377" s="196">
        <v>100.46</v>
      </c>
      <c r="L377" s="196">
        <v>101.1</v>
      </c>
      <c r="M377" s="196">
        <v>100.62</v>
      </c>
      <c r="N377" s="196">
        <v>100.5</v>
      </c>
      <c r="O377" s="196">
        <v>100.58</v>
      </c>
      <c r="P377" s="196">
        <v>100.07</v>
      </c>
      <c r="Q377" s="196">
        <v>101.09</v>
      </c>
      <c r="R377" s="196">
        <v>100.69</v>
      </c>
      <c r="S377" s="196">
        <v>100.64</v>
      </c>
      <c r="T377" s="196">
        <v>100.43</v>
      </c>
      <c r="U377" s="196">
        <v>100.64</v>
      </c>
      <c r="V377" s="196">
        <v>101.1</v>
      </c>
      <c r="W377" s="196">
        <v>100.72</v>
      </c>
      <c r="X377" s="196">
        <v>100.7</v>
      </c>
      <c r="Y377" s="196">
        <v>100.78</v>
      </c>
      <c r="Z377" s="196">
        <v>101.34</v>
      </c>
      <c r="AA377" s="196">
        <v>100.61</v>
      </c>
      <c r="AB377" s="196">
        <v>100.02</v>
      </c>
      <c r="AC377" s="196">
        <v>100.53</v>
      </c>
      <c r="AD377" s="196">
        <v>99.63</v>
      </c>
      <c r="AE377" s="196">
        <v>99.99</v>
      </c>
      <c r="AF377" s="196">
        <v>100.19</v>
      </c>
      <c r="AG377" s="196">
        <v>100.55</v>
      </c>
      <c r="AH377" s="196">
        <v>100.75</v>
      </c>
      <c r="AI377" s="196">
        <v>99.74</v>
      </c>
      <c r="AJ377" s="196">
        <v>100.12</v>
      </c>
      <c r="AK377" s="196">
        <v>100.31</v>
      </c>
      <c r="AL377" s="196">
        <v>100.53</v>
      </c>
      <c r="AM377" s="196">
        <v>100.25</v>
      </c>
      <c r="AN377" s="196">
        <v>100.47</v>
      </c>
      <c r="AO377" s="196">
        <v>100.77</v>
      </c>
      <c r="AP377" s="196">
        <v>100.51</v>
      </c>
      <c r="AQ377" s="196">
        <v>99.82</v>
      </c>
    </row>
    <row r="378" spans="1:43" x14ac:dyDescent="0.45">
      <c r="A378" s="195" t="s">
        <v>232</v>
      </c>
      <c r="B378" s="195" t="s">
        <v>1279</v>
      </c>
      <c r="C378" s="196">
        <v>99.76</v>
      </c>
      <c r="D378" s="196">
        <v>100.08</v>
      </c>
      <c r="E378" s="196">
        <v>100.72</v>
      </c>
      <c r="F378" s="196">
        <v>100.4</v>
      </c>
      <c r="G378" s="195">
        <v>100</v>
      </c>
      <c r="H378" s="196">
        <v>99.97</v>
      </c>
      <c r="I378" s="196">
        <v>100.47</v>
      </c>
      <c r="J378" s="196">
        <v>100.71</v>
      </c>
      <c r="K378" s="196">
        <v>100.33</v>
      </c>
      <c r="L378" s="196">
        <v>100.83</v>
      </c>
      <c r="M378" s="196">
        <v>100.71</v>
      </c>
      <c r="N378" s="196">
        <v>100.24</v>
      </c>
      <c r="O378" s="196">
        <v>100.64</v>
      </c>
      <c r="P378" s="196">
        <v>100.79</v>
      </c>
      <c r="Q378" s="196">
        <v>100.57</v>
      </c>
      <c r="R378" s="196">
        <v>100.58</v>
      </c>
      <c r="S378" s="196">
        <v>100.53</v>
      </c>
      <c r="T378" s="196">
        <v>100.94</v>
      </c>
      <c r="U378" s="196">
        <v>100.46</v>
      </c>
      <c r="V378" s="196">
        <v>100.77</v>
      </c>
      <c r="W378" s="196">
        <v>100.57</v>
      </c>
      <c r="X378" s="196">
        <v>100.49</v>
      </c>
      <c r="Y378" s="196">
        <v>100.3</v>
      </c>
      <c r="Z378" s="196">
        <v>101.09</v>
      </c>
      <c r="AA378" s="196">
        <v>100.33</v>
      </c>
      <c r="AB378" s="196">
        <v>100.61</v>
      </c>
      <c r="AC378" s="196">
        <v>100.43</v>
      </c>
      <c r="AD378" s="196">
        <v>100.05</v>
      </c>
      <c r="AE378" s="196">
        <v>100.41</v>
      </c>
      <c r="AF378" s="195">
        <v>100</v>
      </c>
      <c r="AG378" s="196">
        <v>100.56</v>
      </c>
      <c r="AH378" s="196">
        <v>100.76</v>
      </c>
      <c r="AI378" s="196">
        <v>99.92</v>
      </c>
      <c r="AJ378" s="196">
        <v>99.52</v>
      </c>
      <c r="AK378" s="196">
        <v>100.45</v>
      </c>
      <c r="AL378" s="196">
        <v>100.43</v>
      </c>
      <c r="AM378" s="196">
        <v>100.66</v>
      </c>
      <c r="AN378" s="196">
        <v>100.28</v>
      </c>
      <c r="AO378" s="195">
        <v>101</v>
      </c>
      <c r="AP378" s="196">
        <v>100.38</v>
      </c>
      <c r="AQ378" s="196">
        <v>99.73</v>
      </c>
    </row>
    <row r="379" spans="1:43" x14ac:dyDescent="0.45">
      <c r="A379" s="195" t="s">
        <v>233</v>
      </c>
      <c r="B379" s="195" t="s">
        <v>1280</v>
      </c>
      <c r="C379" s="196">
        <v>99.53</v>
      </c>
      <c r="D379" s="196">
        <v>99.76</v>
      </c>
      <c r="E379" s="196">
        <v>99.46</v>
      </c>
      <c r="F379" s="196">
        <v>100.49</v>
      </c>
      <c r="G379" s="196">
        <v>100.47</v>
      </c>
      <c r="H379" s="196">
        <v>99.59</v>
      </c>
      <c r="I379" s="196">
        <v>100.06</v>
      </c>
      <c r="J379" s="196">
        <v>100.9</v>
      </c>
      <c r="K379" s="196">
        <v>99.9</v>
      </c>
      <c r="L379" s="196">
        <v>101.45</v>
      </c>
      <c r="M379" s="196">
        <v>100.3</v>
      </c>
      <c r="N379" s="196">
        <v>100.27</v>
      </c>
      <c r="O379" s="195">
        <v>101</v>
      </c>
      <c r="P379" s="196">
        <v>100.74</v>
      </c>
      <c r="Q379" s="196">
        <v>100.95</v>
      </c>
      <c r="R379" s="196">
        <v>100.4</v>
      </c>
      <c r="S379" s="196">
        <v>99.99</v>
      </c>
      <c r="T379" s="196">
        <v>100.89</v>
      </c>
      <c r="U379" s="196">
        <v>99.88</v>
      </c>
      <c r="V379" s="196">
        <v>100.57</v>
      </c>
      <c r="W379" s="196">
        <v>99.69</v>
      </c>
      <c r="X379" s="196">
        <v>99.74</v>
      </c>
      <c r="Y379" s="196">
        <v>99.76</v>
      </c>
      <c r="Z379" s="196">
        <v>100.95</v>
      </c>
      <c r="AA379" s="196">
        <v>100.82</v>
      </c>
      <c r="AB379" s="196">
        <v>100.35</v>
      </c>
      <c r="AC379" s="196">
        <v>100.23</v>
      </c>
      <c r="AD379" s="196">
        <v>99.58</v>
      </c>
      <c r="AE379" s="196">
        <v>100.61</v>
      </c>
      <c r="AF379" s="196">
        <v>99.81</v>
      </c>
      <c r="AG379" s="196">
        <v>100.13</v>
      </c>
      <c r="AH379" s="196">
        <v>100.85</v>
      </c>
      <c r="AI379" s="196">
        <v>99.21</v>
      </c>
      <c r="AJ379" s="196">
        <v>100.34</v>
      </c>
      <c r="AK379" s="196">
        <v>99.82</v>
      </c>
      <c r="AL379" s="196">
        <v>100.67</v>
      </c>
      <c r="AM379" s="196">
        <v>100.45</v>
      </c>
      <c r="AN379" s="196">
        <v>100.44</v>
      </c>
      <c r="AO379" s="196">
        <v>100.56</v>
      </c>
      <c r="AP379" s="196">
        <v>100.45</v>
      </c>
      <c r="AQ379" s="196">
        <v>99.4</v>
      </c>
    </row>
    <row r="380" spans="1:43" ht="27.75" x14ac:dyDescent="0.45">
      <c r="A380" s="195" t="s">
        <v>234</v>
      </c>
      <c r="B380" s="195" t="s">
        <v>1281</v>
      </c>
      <c r="C380" s="196">
        <v>100.12</v>
      </c>
      <c r="D380" s="196">
        <v>100.02</v>
      </c>
      <c r="E380" s="196">
        <v>99.97</v>
      </c>
      <c r="F380" s="196">
        <v>99.95</v>
      </c>
      <c r="G380" s="196">
        <v>100.46</v>
      </c>
      <c r="H380" s="196">
        <v>100.16</v>
      </c>
      <c r="I380" s="196">
        <v>100.7</v>
      </c>
      <c r="J380" s="196">
        <v>100.46</v>
      </c>
      <c r="K380" s="196">
        <v>100.38</v>
      </c>
      <c r="L380" s="196">
        <v>100.18</v>
      </c>
      <c r="M380" s="196">
        <v>100.34</v>
      </c>
      <c r="N380" s="196">
        <v>100.54</v>
      </c>
      <c r="O380" s="196">
        <v>100.5</v>
      </c>
      <c r="P380" s="196">
        <v>100.41</v>
      </c>
      <c r="Q380" s="196">
        <v>100.24</v>
      </c>
      <c r="R380" s="196">
        <v>100.06</v>
      </c>
      <c r="S380" s="196">
        <v>100.41</v>
      </c>
      <c r="T380" s="196">
        <v>100.31</v>
      </c>
      <c r="U380" s="196">
        <v>100.16</v>
      </c>
      <c r="V380" s="196">
        <v>100.66</v>
      </c>
      <c r="W380" s="196">
        <v>100.1</v>
      </c>
      <c r="X380" s="196">
        <v>100.23</v>
      </c>
      <c r="Y380" s="196">
        <v>100.76</v>
      </c>
      <c r="Z380" s="195">
        <v>101</v>
      </c>
      <c r="AA380" s="196">
        <v>100.71</v>
      </c>
      <c r="AB380" s="196">
        <v>99.89</v>
      </c>
      <c r="AC380" s="196">
        <v>100.36</v>
      </c>
      <c r="AD380" s="196">
        <v>99.81</v>
      </c>
      <c r="AE380" s="196">
        <v>100.18</v>
      </c>
      <c r="AF380" s="196">
        <v>100.26</v>
      </c>
      <c r="AG380" s="196">
        <v>100.08</v>
      </c>
      <c r="AH380" s="196">
        <v>100.87</v>
      </c>
      <c r="AI380" s="196">
        <v>100.35</v>
      </c>
      <c r="AJ380" s="196">
        <v>100.6</v>
      </c>
      <c r="AK380" s="196">
        <v>100.01</v>
      </c>
      <c r="AL380" s="196">
        <v>100.88</v>
      </c>
      <c r="AM380" s="196">
        <v>100.52</v>
      </c>
      <c r="AN380" s="196">
        <v>100.42</v>
      </c>
      <c r="AO380" s="196">
        <v>100.71</v>
      </c>
      <c r="AP380" s="196">
        <v>100.07</v>
      </c>
      <c r="AQ380" s="196">
        <v>99.48</v>
      </c>
    </row>
    <row r="381" spans="1:43" ht="27.75" x14ac:dyDescent="0.45">
      <c r="A381" s="195" t="s">
        <v>32</v>
      </c>
      <c r="B381" s="195" t="s">
        <v>1282</v>
      </c>
      <c r="C381" s="196">
        <v>100.21</v>
      </c>
      <c r="D381" s="196">
        <v>100.52</v>
      </c>
      <c r="E381" s="196">
        <v>100.5</v>
      </c>
      <c r="F381" s="196">
        <v>99.44</v>
      </c>
      <c r="G381" s="196">
        <v>100.42</v>
      </c>
      <c r="H381" s="196">
        <v>99.69</v>
      </c>
      <c r="I381" s="196">
        <v>100.23</v>
      </c>
      <c r="J381" s="196">
        <v>100.07</v>
      </c>
      <c r="K381" s="196">
        <v>100.13</v>
      </c>
      <c r="L381" s="196">
        <v>100.65</v>
      </c>
      <c r="M381" s="196">
        <v>100.48</v>
      </c>
      <c r="N381" s="196">
        <v>100.51</v>
      </c>
      <c r="O381" s="196">
        <v>100.68</v>
      </c>
      <c r="P381" s="196">
        <v>100.49</v>
      </c>
      <c r="Q381" s="196">
        <v>100.45</v>
      </c>
      <c r="R381" s="196">
        <v>100.75</v>
      </c>
      <c r="S381" s="195">
        <v>100</v>
      </c>
      <c r="T381" s="196">
        <v>100.54</v>
      </c>
      <c r="U381" s="196">
        <v>100.62</v>
      </c>
      <c r="V381" s="196">
        <v>100.41</v>
      </c>
      <c r="W381" s="196">
        <v>100.85</v>
      </c>
      <c r="X381" s="196">
        <v>101.21</v>
      </c>
      <c r="Y381" s="195">
        <v>102</v>
      </c>
      <c r="Z381" s="196">
        <v>101.27</v>
      </c>
      <c r="AA381" s="196">
        <v>101.2</v>
      </c>
      <c r="AB381" s="196">
        <v>101.84</v>
      </c>
      <c r="AC381" s="196">
        <v>101.22</v>
      </c>
      <c r="AD381" s="196">
        <v>100.96</v>
      </c>
      <c r="AE381" s="196">
        <v>100.94</v>
      </c>
      <c r="AF381" s="196">
        <v>100.59</v>
      </c>
      <c r="AG381" s="196">
        <v>100.97</v>
      </c>
      <c r="AH381" s="196">
        <v>100.53</v>
      </c>
      <c r="AI381" s="196">
        <v>100.45</v>
      </c>
      <c r="AJ381" s="196">
        <v>100.66</v>
      </c>
      <c r="AK381" s="196">
        <v>100.22</v>
      </c>
      <c r="AL381" s="196">
        <v>101.01</v>
      </c>
      <c r="AM381" s="196">
        <v>100.52</v>
      </c>
      <c r="AN381" s="196">
        <v>100.46</v>
      </c>
      <c r="AO381" s="196">
        <v>100.84</v>
      </c>
      <c r="AP381" s="196">
        <v>99.85</v>
      </c>
      <c r="AQ381" s="196">
        <v>100.41</v>
      </c>
    </row>
    <row r="382" spans="1:43" ht="27.75" x14ac:dyDescent="0.45">
      <c r="A382" s="195" t="s">
        <v>33</v>
      </c>
      <c r="B382" s="195" t="s">
        <v>1283</v>
      </c>
      <c r="C382" s="196">
        <v>100.62</v>
      </c>
      <c r="D382" s="196">
        <v>100.45</v>
      </c>
      <c r="E382" s="196">
        <v>99.87</v>
      </c>
      <c r="F382" s="196">
        <v>100.23</v>
      </c>
      <c r="G382" s="196">
        <v>100.21</v>
      </c>
      <c r="H382" s="196">
        <v>100.31</v>
      </c>
      <c r="I382" s="196">
        <v>100.13</v>
      </c>
      <c r="J382" s="196">
        <v>99.77</v>
      </c>
      <c r="K382" s="196">
        <v>99.86</v>
      </c>
      <c r="L382" s="196">
        <v>100.66</v>
      </c>
      <c r="M382" s="196">
        <v>100.75</v>
      </c>
      <c r="N382" s="196">
        <v>100.55</v>
      </c>
      <c r="O382" s="195">
        <v>100</v>
      </c>
      <c r="P382" s="196">
        <v>100.68</v>
      </c>
      <c r="Q382" s="196">
        <v>100.44</v>
      </c>
      <c r="R382" s="196">
        <v>100.43</v>
      </c>
      <c r="S382" s="196">
        <v>100.23</v>
      </c>
      <c r="T382" s="196">
        <v>100.72</v>
      </c>
      <c r="U382" s="196">
        <v>100.81</v>
      </c>
      <c r="V382" s="196">
        <v>100.28</v>
      </c>
      <c r="W382" s="196">
        <v>100.62</v>
      </c>
      <c r="X382" s="196">
        <v>101.37</v>
      </c>
      <c r="Y382" s="196">
        <v>101.97</v>
      </c>
      <c r="Z382" s="196">
        <v>101.39</v>
      </c>
      <c r="AA382" s="196">
        <v>101.49</v>
      </c>
      <c r="AB382" s="196">
        <v>101.13</v>
      </c>
      <c r="AC382" s="196">
        <v>101.53</v>
      </c>
      <c r="AD382" s="196">
        <v>101.44</v>
      </c>
      <c r="AE382" s="196">
        <v>100.54</v>
      </c>
      <c r="AF382" s="196">
        <v>100.69</v>
      </c>
      <c r="AG382" s="196">
        <v>101.15</v>
      </c>
      <c r="AH382" s="196">
        <v>100.32</v>
      </c>
      <c r="AI382" s="196">
        <v>100.29</v>
      </c>
      <c r="AJ382" s="196">
        <v>101.12</v>
      </c>
      <c r="AK382" s="196">
        <v>99.93</v>
      </c>
      <c r="AL382" s="196">
        <v>100.99</v>
      </c>
      <c r="AM382" s="196">
        <v>100.59</v>
      </c>
      <c r="AN382" s="196">
        <v>100.32</v>
      </c>
      <c r="AO382" s="196">
        <v>99.66</v>
      </c>
      <c r="AP382" s="196">
        <v>100.13</v>
      </c>
      <c r="AQ382" s="196">
        <v>100.11</v>
      </c>
    </row>
    <row r="383" spans="1:43" x14ac:dyDescent="0.45">
      <c r="A383" s="195" t="s">
        <v>638</v>
      </c>
      <c r="B383" s="195" t="s">
        <v>1284</v>
      </c>
      <c r="C383" s="196">
        <v>100.05</v>
      </c>
      <c r="D383" s="196">
        <v>100.31</v>
      </c>
      <c r="E383" s="196">
        <v>98.91</v>
      </c>
      <c r="F383" s="196">
        <v>100.44</v>
      </c>
      <c r="G383" s="196">
        <v>99.68</v>
      </c>
      <c r="H383" s="196">
        <v>100.78</v>
      </c>
      <c r="I383" s="196">
        <v>101.27</v>
      </c>
      <c r="J383" s="196">
        <v>100.52</v>
      </c>
      <c r="K383" s="196">
        <v>100.49</v>
      </c>
      <c r="L383" s="196">
        <v>101.65</v>
      </c>
      <c r="M383" s="196">
        <v>100.48</v>
      </c>
      <c r="N383" s="196">
        <v>100.23</v>
      </c>
      <c r="O383" s="196">
        <v>100.42</v>
      </c>
      <c r="P383" s="196">
        <v>100.6</v>
      </c>
      <c r="Q383" s="196">
        <v>101.13</v>
      </c>
      <c r="R383" s="196">
        <v>101.19</v>
      </c>
      <c r="S383" s="196">
        <v>100.4</v>
      </c>
      <c r="T383" s="196">
        <v>100.07</v>
      </c>
      <c r="U383" s="196">
        <v>100.63</v>
      </c>
      <c r="V383" s="196">
        <v>100.49</v>
      </c>
      <c r="W383" s="196">
        <v>100.35</v>
      </c>
      <c r="X383" s="196">
        <v>100.36</v>
      </c>
      <c r="Y383" s="196">
        <v>100.5</v>
      </c>
      <c r="Z383" s="196">
        <v>100.57</v>
      </c>
      <c r="AA383" s="196">
        <v>100.09</v>
      </c>
      <c r="AB383" s="196">
        <v>100.15</v>
      </c>
      <c r="AC383" s="196">
        <v>100.29</v>
      </c>
      <c r="AD383" s="196">
        <v>100.08</v>
      </c>
      <c r="AE383" s="196">
        <v>100.11</v>
      </c>
      <c r="AF383" s="196">
        <v>100.29</v>
      </c>
      <c r="AG383" s="196">
        <v>100.45</v>
      </c>
      <c r="AH383" s="196">
        <v>100.25</v>
      </c>
      <c r="AI383" s="196">
        <v>100.29</v>
      </c>
      <c r="AJ383" s="196">
        <v>100.35</v>
      </c>
      <c r="AK383" s="196">
        <v>100.09</v>
      </c>
      <c r="AL383" s="196">
        <v>100.41</v>
      </c>
      <c r="AM383" s="196">
        <v>100.57</v>
      </c>
      <c r="AN383" s="196">
        <v>100.78</v>
      </c>
      <c r="AO383" s="196">
        <v>100.91</v>
      </c>
      <c r="AP383" s="196">
        <v>100.36</v>
      </c>
      <c r="AQ383" s="196">
        <v>100.09</v>
      </c>
    </row>
    <row r="384" spans="1:43" ht="27.75" x14ac:dyDescent="0.45">
      <c r="A384" s="195" t="s">
        <v>235</v>
      </c>
      <c r="B384" s="195" t="s">
        <v>1285</v>
      </c>
      <c r="C384" s="196">
        <v>100.05</v>
      </c>
      <c r="D384" s="196">
        <v>100.31</v>
      </c>
      <c r="E384" s="196">
        <v>98.91</v>
      </c>
      <c r="F384" s="196">
        <v>100.44</v>
      </c>
      <c r="G384" s="196">
        <v>99.68</v>
      </c>
      <c r="H384" s="196">
        <v>100.78</v>
      </c>
      <c r="I384" s="196">
        <v>101.27</v>
      </c>
      <c r="J384" s="196">
        <v>100.52</v>
      </c>
      <c r="K384" s="196">
        <v>100.49</v>
      </c>
      <c r="L384" s="196">
        <v>101.65</v>
      </c>
      <c r="M384" s="196">
        <v>100.48</v>
      </c>
      <c r="N384" s="196">
        <v>100.23</v>
      </c>
      <c r="O384" s="196">
        <v>100.42</v>
      </c>
      <c r="P384" s="196">
        <v>100.6</v>
      </c>
      <c r="Q384" s="196">
        <v>101.13</v>
      </c>
      <c r="R384" s="196">
        <v>101.19</v>
      </c>
      <c r="S384" s="196">
        <v>100.4</v>
      </c>
      <c r="T384" s="196">
        <v>100.07</v>
      </c>
      <c r="U384" s="196">
        <v>100.63</v>
      </c>
      <c r="V384" s="196">
        <v>100.49</v>
      </c>
      <c r="W384" s="196">
        <v>100.35</v>
      </c>
      <c r="X384" s="196">
        <v>100.36</v>
      </c>
      <c r="Y384" s="196">
        <v>100.5</v>
      </c>
      <c r="Z384" s="196">
        <v>100.57</v>
      </c>
      <c r="AA384" s="196">
        <v>100.09</v>
      </c>
      <c r="AB384" s="196">
        <v>100.15</v>
      </c>
      <c r="AC384" s="196">
        <v>100.29</v>
      </c>
      <c r="AD384" s="196">
        <v>100.08</v>
      </c>
      <c r="AE384" s="196">
        <v>100.11</v>
      </c>
      <c r="AF384" s="196">
        <v>100.29</v>
      </c>
      <c r="AG384" s="196">
        <v>100.45</v>
      </c>
      <c r="AH384" s="196">
        <v>100.25</v>
      </c>
      <c r="AI384" s="196">
        <v>100.29</v>
      </c>
      <c r="AJ384" s="196">
        <v>100.35</v>
      </c>
      <c r="AK384" s="196">
        <v>100.09</v>
      </c>
      <c r="AL384" s="196">
        <v>100.41</v>
      </c>
      <c r="AM384" s="196">
        <v>100.57</v>
      </c>
      <c r="AN384" s="196">
        <v>100.78</v>
      </c>
      <c r="AO384" s="196">
        <v>100.91</v>
      </c>
      <c r="AP384" s="196">
        <v>100.36</v>
      </c>
      <c r="AQ384" s="196">
        <v>100.09</v>
      </c>
    </row>
    <row r="385" spans="1:43" x14ac:dyDescent="0.45">
      <c r="A385" s="195" t="s">
        <v>639</v>
      </c>
      <c r="B385" s="195" t="s">
        <v>1286</v>
      </c>
      <c r="C385" s="196">
        <v>100.22</v>
      </c>
      <c r="D385" s="196">
        <v>99.93</v>
      </c>
      <c r="E385" s="195">
        <v>100</v>
      </c>
      <c r="F385" s="196">
        <v>100.02</v>
      </c>
      <c r="G385" s="196">
        <v>100.24</v>
      </c>
      <c r="H385" s="196">
        <v>100.75</v>
      </c>
      <c r="I385" s="196">
        <v>100.52</v>
      </c>
      <c r="J385" s="196">
        <v>100.61</v>
      </c>
      <c r="K385" s="196">
        <v>100.61</v>
      </c>
      <c r="L385" s="196">
        <v>100.55</v>
      </c>
      <c r="M385" s="196">
        <v>100.57</v>
      </c>
      <c r="N385" s="196">
        <v>100.48</v>
      </c>
      <c r="O385" s="196">
        <v>100.42</v>
      </c>
      <c r="P385" s="196">
        <v>100.24</v>
      </c>
      <c r="Q385" s="196">
        <v>100.5</v>
      </c>
      <c r="R385" s="196">
        <v>100.46</v>
      </c>
      <c r="S385" s="196">
        <v>100.23</v>
      </c>
      <c r="T385" s="196">
        <v>100.06</v>
      </c>
      <c r="U385" s="196">
        <v>100.58</v>
      </c>
      <c r="V385" s="196">
        <v>100.03</v>
      </c>
      <c r="W385" s="196">
        <v>100.58</v>
      </c>
      <c r="X385" s="196">
        <v>100.62</v>
      </c>
      <c r="Y385" s="196">
        <v>100.34</v>
      </c>
      <c r="Z385" s="196">
        <v>100.73</v>
      </c>
      <c r="AA385" s="196">
        <v>100.52</v>
      </c>
      <c r="AB385" s="196">
        <v>100.46</v>
      </c>
      <c r="AC385" s="196">
        <v>100.49</v>
      </c>
      <c r="AD385" s="196">
        <v>99.96</v>
      </c>
      <c r="AE385" s="195">
        <v>100</v>
      </c>
      <c r="AF385" s="196">
        <v>100.44</v>
      </c>
      <c r="AG385" s="196">
        <v>100.16</v>
      </c>
      <c r="AH385" s="196">
        <v>100.26</v>
      </c>
      <c r="AI385" s="196">
        <v>99.82</v>
      </c>
      <c r="AJ385" s="196">
        <v>100.42</v>
      </c>
      <c r="AK385" s="196">
        <v>100.48</v>
      </c>
      <c r="AL385" s="196">
        <v>99.7</v>
      </c>
      <c r="AM385" s="196">
        <v>100.43</v>
      </c>
      <c r="AN385" s="196">
        <v>100.7</v>
      </c>
      <c r="AO385" s="196">
        <v>100.79</v>
      </c>
      <c r="AP385" s="196">
        <v>100.23</v>
      </c>
      <c r="AQ385" s="196">
        <v>100.39</v>
      </c>
    </row>
    <row r="386" spans="1:43" ht="27.75" x14ac:dyDescent="0.45">
      <c r="A386" s="195" t="s">
        <v>237</v>
      </c>
      <c r="B386" s="195" t="s">
        <v>1287</v>
      </c>
      <c r="C386" s="196">
        <v>99.96</v>
      </c>
      <c r="D386" s="196">
        <v>100.55</v>
      </c>
      <c r="E386" s="196">
        <v>100.21</v>
      </c>
      <c r="F386" s="196">
        <v>99.97</v>
      </c>
      <c r="G386" s="196">
        <v>100.25</v>
      </c>
      <c r="H386" s="196">
        <v>100.43</v>
      </c>
      <c r="I386" s="196">
        <v>101.14</v>
      </c>
      <c r="J386" s="196">
        <v>100.16</v>
      </c>
      <c r="K386" s="196">
        <v>100.26</v>
      </c>
      <c r="L386" s="196">
        <v>100.85</v>
      </c>
      <c r="M386" s="196">
        <v>100.43</v>
      </c>
      <c r="N386" s="196">
        <v>100.45</v>
      </c>
      <c r="O386" s="196">
        <v>100.17</v>
      </c>
      <c r="P386" s="196">
        <v>100.45</v>
      </c>
      <c r="Q386" s="196">
        <v>100.18</v>
      </c>
      <c r="R386" s="196">
        <v>100.46</v>
      </c>
      <c r="S386" s="196">
        <v>100.21</v>
      </c>
      <c r="T386" s="196">
        <v>100.3</v>
      </c>
      <c r="U386" s="196">
        <v>100.13</v>
      </c>
      <c r="V386" s="196">
        <v>100.3</v>
      </c>
      <c r="W386" s="196">
        <v>100.3</v>
      </c>
      <c r="X386" s="196">
        <v>100.48</v>
      </c>
      <c r="Y386" s="196">
        <v>99.79</v>
      </c>
      <c r="Z386" s="196">
        <v>100.85</v>
      </c>
      <c r="AA386" s="196">
        <v>99.96</v>
      </c>
      <c r="AB386" s="196">
        <v>100.4</v>
      </c>
      <c r="AC386" s="196">
        <v>100.12</v>
      </c>
      <c r="AD386" s="196">
        <v>100.4</v>
      </c>
      <c r="AE386" s="196">
        <v>99.62</v>
      </c>
      <c r="AF386" s="196">
        <v>100.32</v>
      </c>
      <c r="AG386" s="196">
        <v>100.57</v>
      </c>
      <c r="AH386" s="196">
        <v>100.25</v>
      </c>
      <c r="AI386" s="196">
        <v>99.94</v>
      </c>
      <c r="AJ386" s="196">
        <v>100.05</v>
      </c>
      <c r="AK386" s="196">
        <v>100.85</v>
      </c>
      <c r="AL386" s="196">
        <v>99.66</v>
      </c>
      <c r="AM386" s="196">
        <v>100.5</v>
      </c>
      <c r="AN386" s="196">
        <v>100.7</v>
      </c>
      <c r="AO386" s="196">
        <v>100.46</v>
      </c>
      <c r="AP386" s="196">
        <v>100.75</v>
      </c>
      <c r="AQ386" s="196">
        <v>100.48</v>
      </c>
    </row>
    <row r="387" spans="1:43" x14ac:dyDescent="0.45">
      <c r="A387" s="195" t="s">
        <v>236</v>
      </c>
      <c r="B387" s="195" t="s">
        <v>1288</v>
      </c>
      <c r="C387" s="196">
        <v>100.31</v>
      </c>
      <c r="D387" s="196">
        <v>99.71</v>
      </c>
      <c r="E387" s="196">
        <v>99.93</v>
      </c>
      <c r="F387" s="196">
        <v>100.04</v>
      </c>
      <c r="G387" s="196">
        <v>100.23</v>
      </c>
      <c r="H387" s="196">
        <v>100.87</v>
      </c>
      <c r="I387" s="196">
        <v>100.3</v>
      </c>
      <c r="J387" s="196">
        <v>100.77</v>
      </c>
      <c r="K387" s="196">
        <v>100.74</v>
      </c>
      <c r="L387" s="196">
        <v>100.44</v>
      </c>
      <c r="M387" s="196">
        <v>100.62</v>
      </c>
      <c r="N387" s="196">
        <v>100.49</v>
      </c>
      <c r="O387" s="196">
        <v>100.52</v>
      </c>
      <c r="P387" s="196">
        <v>100.16</v>
      </c>
      <c r="Q387" s="196">
        <v>100.62</v>
      </c>
      <c r="R387" s="196">
        <v>100.46</v>
      </c>
      <c r="S387" s="196">
        <v>100.24</v>
      </c>
      <c r="T387" s="196">
        <v>99.97</v>
      </c>
      <c r="U387" s="196">
        <v>100.75</v>
      </c>
      <c r="V387" s="196">
        <v>99.93</v>
      </c>
      <c r="W387" s="196">
        <v>100.69</v>
      </c>
      <c r="X387" s="196">
        <v>100.68</v>
      </c>
      <c r="Y387" s="196">
        <v>100.55</v>
      </c>
      <c r="Z387" s="196">
        <v>100.69</v>
      </c>
      <c r="AA387" s="196">
        <v>100.73</v>
      </c>
      <c r="AB387" s="196">
        <v>100.48</v>
      </c>
      <c r="AC387" s="196">
        <v>100.62</v>
      </c>
      <c r="AD387" s="196">
        <v>99.8</v>
      </c>
      <c r="AE387" s="196">
        <v>100.14</v>
      </c>
      <c r="AF387" s="196">
        <v>100.49</v>
      </c>
      <c r="AG387" s="196">
        <v>100.01</v>
      </c>
      <c r="AH387" s="196">
        <v>100.27</v>
      </c>
      <c r="AI387" s="196">
        <v>99.78</v>
      </c>
      <c r="AJ387" s="196">
        <v>100.55</v>
      </c>
      <c r="AK387" s="196">
        <v>100.35</v>
      </c>
      <c r="AL387" s="196">
        <v>99.71</v>
      </c>
      <c r="AM387" s="196">
        <v>100.41</v>
      </c>
      <c r="AN387" s="196">
        <v>100.7</v>
      </c>
      <c r="AO387" s="196">
        <v>100.91</v>
      </c>
      <c r="AP387" s="196">
        <v>100.05</v>
      </c>
      <c r="AQ387" s="196">
        <v>100.36</v>
      </c>
    </row>
    <row r="388" spans="1:43" x14ac:dyDescent="0.45">
      <c r="A388" s="195" t="s">
        <v>640</v>
      </c>
      <c r="B388" s="195" t="s">
        <v>1289</v>
      </c>
      <c r="C388" s="196">
        <v>100.05</v>
      </c>
      <c r="D388" s="196">
        <v>100.06</v>
      </c>
      <c r="E388" s="196">
        <v>100.39</v>
      </c>
      <c r="F388" s="196">
        <v>100.53</v>
      </c>
      <c r="G388" s="196">
        <v>100.15</v>
      </c>
      <c r="H388" s="196">
        <v>101.66</v>
      </c>
      <c r="I388" s="196">
        <v>100.13</v>
      </c>
      <c r="J388" s="196">
        <v>102.1</v>
      </c>
      <c r="K388" s="196">
        <v>100.03</v>
      </c>
      <c r="L388" s="196">
        <v>100.36</v>
      </c>
      <c r="M388" s="196">
        <v>101.02</v>
      </c>
      <c r="N388" s="196">
        <v>100.8</v>
      </c>
      <c r="O388" s="196">
        <v>100.26</v>
      </c>
      <c r="P388" s="196">
        <v>102.17</v>
      </c>
      <c r="Q388" s="196">
        <v>100.99</v>
      </c>
      <c r="R388" s="196">
        <v>101.5</v>
      </c>
      <c r="S388" s="196">
        <v>100.97</v>
      </c>
      <c r="T388" s="196">
        <v>100.68</v>
      </c>
      <c r="U388" s="196">
        <v>99.23</v>
      </c>
      <c r="V388" s="196">
        <v>100.62</v>
      </c>
      <c r="W388" s="196">
        <v>100.06</v>
      </c>
      <c r="X388" s="196">
        <v>100.36</v>
      </c>
      <c r="Y388" s="196">
        <v>100.27</v>
      </c>
      <c r="Z388" s="196">
        <v>100.42</v>
      </c>
      <c r="AA388" s="196">
        <v>100.18</v>
      </c>
      <c r="AB388" s="196">
        <v>99.95</v>
      </c>
      <c r="AC388" s="196">
        <v>99.72</v>
      </c>
      <c r="AD388" s="196">
        <v>99.18</v>
      </c>
      <c r="AE388" s="196">
        <v>98.26</v>
      </c>
      <c r="AF388" s="196">
        <v>98.86</v>
      </c>
      <c r="AG388" s="196">
        <v>99.92</v>
      </c>
      <c r="AH388" s="196">
        <v>100.97</v>
      </c>
      <c r="AI388" s="196">
        <v>99.18</v>
      </c>
      <c r="AJ388" s="196">
        <v>99.68</v>
      </c>
      <c r="AK388" s="196">
        <v>100.51</v>
      </c>
      <c r="AL388" s="196">
        <v>100.28</v>
      </c>
      <c r="AM388" s="196">
        <v>99.82</v>
      </c>
      <c r="AN388" s="196">
        <v>100.26</v>
      </c>
      <c r="AO388" s="196">
        <v>100.68</v>
      </c>
      <c r="AP388" s="196">
        <v>99.61</v>
      </c>
      <c r="AQ388" s="196">
        <v>101.35</v>
      </c>
    </row>
    <row r="389" spans="1:43" x14ac:dyDescent="0.45">
      <c r="A389" s="195" t="s">
        <v>238</v>
      </c>
      <c r="B389" s="195" t="s">
        <v>1290</v>
      </c>
      <c r="C389" s="196">
        <v>100.05</v>
      </c>
      <c r="D389" s="196">
        <v>100.06</v>
      </c>
      <c r="E389" s="196">
        <v>100.39</v>
      </c>
      <c r="F389" s="196">
        <v>100.53</v>
      </c>
      <c r="G389" s="196">
        <v>100.15</v>
      </c>
      <c r="H389" s="196">
        <v>101.66</v>
      </c>
      <c r="I389" s="196">
        <v>100.13</v>
      </c>
      <c r="J389" s="196">
        <v>102.1</v>
      </c>
      <c r="K389" s="196">
        <v>100.03</v>
      </c>
      <c r="L389" s="196">
        <v>100.36</v>
      </c>
      <c r="M389" s="196">
        <v>101.02</v>
      </c>
      <c r="N389" s="196">
        <v>100.8</v>
      </c>
      <c r="O389" s="196">
        <v>100.26</v>
      </c>
      <c r="P389" s="196">
        <v>102.17</v>
      </c>
      <c r="Q389" s="196">
        <v>100.99</v>
      </c>
      <c r="R389" s="196">
        <v>101.5</v>
      </c>
      <c r="S389" s="196">
        <v>100.97</v>
      </c>
      <c r="T389" s="196">
        <v>100.68</v>
      </c>
      <c r="U389" s="196">
        <v>99.23</v>
      </c>
      <c r="V389" s="196">
        <v>100.62</v>
      </c>
      <c r="W389" s="196">
        <v>100.06</v>
      </c>
      <c r="X389" s="196">
        <v>100.36</v>
      </c>
      <c r="Y389" s="196">
        <v>100.27</v>
      </c>
      <c r="Z389" s="196">
        <v>100.42</v>
      </c>
      <c r="AA389" s="196">
        <v>100.18</v>
      </c>
      <c r="AB389" s="196">
        <v>99.95</v>
      </c>
      <c r="AC389" s="196">
        <v>99.72</v>
      </c>
      <c r="AD389" s="196">
        <v>99.18</v>
      </c>
      <c r="AE389" s="196">
        <v>98.26</v>
      </c>
      <c r="AF389" s="196">
        <v>98.86</v>
      </c>
      <c r="AG389" s="196">
        <v>99.92</v>
      </c>
      <c r="AH389" s="196">
        <v>100.97</v>
      </c>
      <c r="AI389" s="196">
        <v>99.18</v>
      </c>
      <c r="AJ389" s="196">
        <v>99.68</v>
      </c>
      <c r="AK389" s="196">
        <v>100.51</v>
      </c>
      <c r="AL389" s="196">
        <v>100.28</v>
      </c>
      <c r="AM389" s="196">
        <v>99.82</v>
      </c>
      <c r="AN389" s="196">
        <v>100.26</v>
      </c>
      <c r="AO389" s="196">
        <v>100.68</v>
      </c>
      <c r="AP389" s="196">
        <v>99.61</v>
      </c>
      <c r="AQ389" s="196">
        <v>101.35</v>
      </c>
    </row>
    <row r="390" spans="1:43" ht="27.75" x14ac:dyDescent="0.45">
      <c r="A390" s="195" t="s">
        <v>641</v>
      </c>
      <c r="B390" s="195" t="s">
        <v>1291</v>
      </c>
      <c r="C390" s="196">
        <v>99.86</v>
      </c>
      <c r="D390" s="196">
        <v>98.95</v>
      </c>
      <c r="E390" s="196">
        <v>99.99</v>
      </c>
      <c r="F390" s="196">
        <v>99.07</v>
      </c>
      <c r="G390" s="196">
        <v>99.25</v>
      </c>
      <c r="H390" s="196">
        <v>99.56</v>
      </c>
      <c r="I390" s="196">
        <v>101.29</v>
      </c>
      <c r="J390" s="196">
        <v>101.38</v>
      </c>
      <c r="K390" s="196">
        <v>100.98</v>
      </c>
      <c r="L390" s="196">
        <v>100.93</v>
      </c>
      <c r="M390" s="196">
        <v>99.71</v>
      </c>
      <c r="N390" s="196">
        <v>100.04</v>
      </c>
      <c r="O390" s="196">
        <v>100.37</v>
      </c>
      <c r="P390" s="196">
        <v>99.22</v>
      </c>
      <c r="Q390" s="196">
        <v>99.54</v>
      </c>
      <c r="R390" s="196">
        <v>100.52</v>
      </c>
      <c r="S390" s="196">
        <v>100.14</v>
      </c>
      <c r="T390" s="196">
        <v>100.34</v>
      </c>
      <c r="U390" s="196">
        <v>100.71</v>
      </c>
      <c r="V390" s="196">
        <v>100.36</v>
      </c>
      <c r="W390" s="196">
        <v>100.01</v>
      </c>
      <c r="X390" s="196">
        <v>100.31</v>
      </c>
      <c r="Y390" s="196">
        <v>100.56</v>
      </c>
      <c r="Z390" s="196">
        <v>102.9</v>
      </c>
      <c r="AA390" s="196">
        <v>100.27</v>
      </c>
      <c r="AB390" s="196">
        <v>99.68</v>
      </c>
      <c r="AC390" s="196">
        <v>99.31</v>
      </c>
      <c r="AD390" s="196">
        <v>98.64</v>
      </c>
      <c r="AE390" s="196">
        <v>99.05</v>
      </c>
      <c r="AF390" s="196">
        <v>98.58</v>
      </c>
      <c r="AG390" s="196">
        <v>99.75</v>
      </c>
      <c r="AH390" s="196">
        <v>100.09</v>
      </c>
      <c r="AI390" s="196">
        <v>100.04</v>
      </c>
      <c r="AJ390" s="196">
        <v>99.43</v>
      </c>
      <c r="AK390" s="196">
        <v>99.88</v>
      </c>
      <c r="AL390" s="196">
        <v>100.21</v>
      </c>
      <c r="AM390" s="196">
        <v>100.76</v>
      </c>
      <c r="AN390" s="196">
        <v>98.82</v>
      </c>
      <c r="AO390" s="196">
        <v>99.75</v>
      </c>
      <c r="AP390" s="196">
        <v>99.33</v>
      </c>
      <c r="AQ390" s="196">
        <v>99.54</v>
      </c>
    </row>
    <row r="391" spans="1:43" ht="27.75" x14ac:dyDescent="0.45">
      <c r="A391" s="195" t="s">
        <v>241</v>
      </c>
      <c r="B391" s="195" t="s">
        <v>1292</v>
      </c>
      <c r="C391" s="196">
        <v>102.18</v>
      </c>
      <c r="D391" s="196">
        <v>97.47</v>
      </c>
      <c r="E391" s="196">
        <v>99.66</v>
      </c>
      <c r="F391" s="196">
        <v>99.56</v>
      </c>
      <c r="G391" s="196">
        <v>98.6</v>
      </c>
      <c r="H391" s="196">
        <v>98.25</v>
      </c>
      <c r="I391" s="196">
        <v>99.58</v>
      </c>
      <c r="J391" s="196">
        <v>100.35</v>
      </c>
      <c r="K391" s="196">
        <v>100.11</v>
      </c>
      <c r="L391" s="196">
        <v>102.45</v>
      </c>
      <c r="M391" s="196">
        <v>99.52</v>
      </c>
      <c r="N391" s="196">
        <v>100.76</v>
      </c>
      <c r="O391" s="196">
        <v>99.98</v>
      </c>
      <c r="P391" s="196">
        <v>99.2</v>
      </c>
      <c r="Q391" s="196">
        <v>99.99</v>
      </c>
      <c r="R391" s="196">
        <v>100.69</v>
      </c>
      <c r="S391" s="196">
        <v>99.58</v>
      </c>
      <c r="T391" s="196">
        <v>98.7</v>
      </c>
      <c r="U391" s="196">
        <v>99.98</v>
      </c>
      <c r="V391" s="196">
        <v>99.24</v>
      </c>
      <c r="W391" s="196">
        <v>98.93</v>
      </c>
      <c r="X391" s="196">
        <v>99.55</v>
      </c>
      <c r="Y391" s="196">
        <v>99.2</v>
      </c>
      <c r="Z391" s="196">
        <v>102.66</v>
      </c>
      <c r="AA391" s="196">
        <v>101.43</v>
      </c>
      <c r="AB391" s="196">
        <v>97.67</v>
      </c>
      <c r="AC391" s="196">
        <v>99.26</v>
      </c>
      <c r="AD391" s="196">
        <v>98.27</v>
      </c>
      <c r="AE391" s="196">
        <v>98.65</v>
      </c>
      <c r="AF391" s="196">
        <v>98.08</v>
      </c>
      <c r="AG391" s="196">
        <v>99.11</v>
      </c>
      <c r="AH391" s="196">
        <v>100.39</v>
      </c>
      <c r="AI391" s="196">
        <v>98.85</v>
      </c>
      <c r="AJ391" s="196">
        <v>99.88</v>
      </c>
      <c r="AK391" s="196">
        <v>100.73</v>
      </c>
      <c r="AL391" s="196">
        <v>97.38</v>
      </c>
      <c r="AM391" s="196">
        <v>100.68</v>
      </c>
      <c r="AN391" s="196">
        <v>98.94</v>
      </c>
      <c r="AO391" s="196">
        <v>98.94</v>
      </c>
      <c r="AP391" s="196">
        <v>99.2</v>
      </c>
      <c r="AQ391" s="196">
        <v>99.64</v>
      </c>
    </row>
    <row r="392" spans="1:43" ht="27.75" x14ac:dyDescent="0.45">
      <c r="A392" s="195" t="s">
        <v>249</v>
      </c>
      <c r="B392" s="195" t="s">
        <v>1293</v>
      </c>
      <c r="C392" s="196">
        <v>99.86</v>
      </c>
      <c r="D392" s="196">
        <v>100.12</v>
      </c>
      <c r="E392" s="196">
        <v>100.78</v>
      </c>
      <c r="F392" s="196">
        <v>100.24</v>
      </c>
      <c r="G392" s="196">
        <v>99.89</v>
      </c>
      <c r="H392" s="196">
        <v>100.21</v>
      </c>
      <c r="I392" s="196">
        <v>100.41</v>
      </c>
      <c r="J392" s="196">
        <v>100.58</v>
      </c>
      <c r="K392" s="196">
        <v>100.91</v>
      </c>
      <c r="L392" s="196">
        <v>100.98</v>
      </c>
      <c r="M392" s="196">
        <v>100.19</v>
      </c>
      <c r="N392" s="196">
        <v>100.68</v>
      </c>
      <c r="O392" s="196">
        <v>100.4</v>
      </c>
      <c r="P392" s="196">
        <v>100.66</v>
      </c>
      <c r="Q392" s="196">
        <v>100.6</v>
      </c>
      <c r="R392" s="196">
        <v>100.3</v>
      </c>
      <c r="S392" s="196">
        <v>100.18</v>
      </c>
      <c r="T392" s="196">
        <v>100.36</v>
      </c>
      <c r="U392" s="196">
        <v>100.55</v>
      </c>
      <c r="V392" s="196">
        <v>100.03</v>
      </c>
      <c r="W392" s="196">
        <v>100.37</v>
      </c>
      <c r="X392" s="196">
        <v>100.58</v>
      </c>
      <c r="Y392" s="196">
        <v>100.9</v>
      </c>
      <c r="Z392" s="196">
        <v>100.77</v>
      </c>
      <c r="AA392" s="196">
        <v>101.31</v>
      </c>
      <c r="AB392" s="196">
        <v>100.87</v>
      </c>
      <c r="AC392" s="196">
        <v>100.63</v>
      </c>
      <c r="AD392" s="196">
        <v>100.93</v>
      </c>
      <c r="AE392" s="196">
        <v>100.96</v>
      </c>
      <c r="AF392" s="196">
        <v>100.53</v>
      </c>
      <c r="AG392" s="196">
        <v>100.16</v>
      </c>
      <c r="AH392" s="196">
        <v>100.36</v>
      </c>
      <c r="AI392" s="196">
        <v>100.25</v>
      </c>
      <c r="AJ392" s="196">
        <v>100.5</v>
      </c>
      <c r="AK392" s="196">
        <v>100.74</v>
      </c>
      <c r="AL392" s="196">
        <v>100.59</v>
      </c>
      <c r="AM392" s="195">
        <v>101</v>
      </c>
      <c r="AN392" s="196">
        <v>100.75</v>
      </c>
      <c r="AO392" s="196">
        <v>100.56</v>
      </c>
      <c r="AP392" s="196">
        <v>100.64</v>
      </c>
      <c r="AQ392" s="196">
        <v>100.37</v>
      </c>
    </row>
    <row r="393" spans="1:43" x14ac:dyDescent="0.45">
      <c r="A393" s="195" t="s">
        <v>248</v>
      </c>
      <c r="B393" s="195" t="s">
        <v>1294</v>
      </c>
      <c r="C393" s="196">
        <v>99.97</v>
      </c>
      <c r="D393" s="196">
        <v>100.19</v>
      </c>
      <c r="E393" s="196">
        <v>100.15</v>
      </c>
      <c r="F393" s="196">
        <v>100.31</v>
      </c>
      <c r="G393" s="196">
        <v>100.34</v>
      </c>
      <c r="H393" s="196">
        <v>99.82</v>
      </c>
      <c r="I393" s="196">
        <v>100.22</v>
      </c>
      <c r="J393" s="196">
        <v>100.81</v>
      </c>
      <c r="K393" s="196">
        <v>100.56</v>
      </c>
      <c r="L393" s="196">
        <v>100.4</v>
      </c>
      <c r="M393" s="196">
        <v>100.1</v>
      </c>
      <c r="N393" s="196">
        <v>100.75</v>
      </c>
      <c r="O393" s="196">
        <v>100.36</v>
      </c>
      <c r="P393" s="196">
        <v>100.18</v>
      </c>
      <c r="Q393" s="195">
        <v>100</v>
      </c>
      <c r="R393" s="196">
        <v>100.31</v>
      </c>
      <c r="S393" s="196">
        <v>100.31</v>
      </c>
      <c r="T393" s="196">
        <v>100.29</v>
      </c>
      <c r="U393" s="196">
        <v>100.16</v>
      </c>
      <c r="V393" s="196">
        <v>100.55</v>
      </c>
      <c r="W393" s="196">
        <v>100.28</v>
      </c>
      <c r="X393" s="196">
        <v>100.49</v>
      </c>
      <c r="Y393" s="196">
        <v>100.47</v>
      </c>
      <c r="Z393" s="196">
        <v>100.48</v>
      </c>
      <c r="AA393" s="196">
        <v>100.35</v>
      </c>
      <c r="AB393" s="196">
        <v>100.9</v>
      </c>
      <c r="AC393" s="196">
        <v>100.54</v>
      </c>
      <c r="AD393" s="196">
        <v>100.39</v>
      </c>
      <c r="AE393" s="196">
        <v>100.12</v>
      </c>
      <c r="AF393" s="196">
        <v>99.85</v>
      </c>
      <c r="AG393" s="196">
        <v>100.4</v>
      </c>
      <c r="AH393" s="196">
        <v>99.93</v>
      </c>
      <c r="AI393" s="195">
        <v>100</v>
      </c>
      <c r="AJ393" s="196">
        <v>99.98</v>
      </c>
      <c r="AK393" s="196">
        <v>100.08</v>
      </c>
      <c r="AL393" s="196">
        <v>100.5</v>
      </c>
      <c r="AM393" s="196">
        <v>99.75</v>
      </c>
      <c r="AN393" s="196">
        <v>99.95</v>
      </c>
      <c r="AO393" s="196">
        <v>100.07</v>
      </c>
      <c r="AP393" s="196">
        <v>100.2</v>
      </c>
      <c r="AQ393" s="196">
        <v>99.71</v>
      </c>
    </row>
    <row r="394" spans="1:43" x14ac:dyDescent="0.45">
      <c r="A394" s="195" t="s">
        <v>642</v>
      </c>
      <c r="B394" s="195" t="s">
        <v>1295</v>
      </c>
      <c r="C394" s="196">
        <v>99.61</v>
      </c>
      <c r="D394" s="196">
        <v>98.21</v>
      </c>
      <c r="E394" s="196">
        <v>100.87</v>
      </c>
      <c r="F394" s="196">
        <v>97.92</v>
      </c>
      <c r="G394" s="196">
        <v>98.99</v>
      </c>
      <c r="H394" s="196">
        <v>100.36</v>
      </c>
      <c r="I394" s="196">
        <v>102.03</v>
      </c>
      <c r="J394" s="196">
        <v>102.62</v>
      </c>
      <c r="K394" s="196">
        <v>101.4</v>
      </c>
      <c r="L394" s="196">
        <v>100.43</v>
      </c>
      <c r="M394" s="196">
        <v>99.03</v>
      </c>
      <c r="N394" s="196">
        <v>99.92</v>
      </c>
      <c r="O394" s="196">
        <v>99.36</v>
      </c>
      <c r="P394" s="196">
        <v>98.45</v>
      </c>
      <c r="Q394" s="196">
        <v>98.92</v>
      </c>
      <c r="R394" s="196">
        <v>101.09</v>
      </c>
      <c r="S394" s="196">
        <v>100.5</v>
      </c>
      <c r="T394" s="196">
        <v>100.67</v>
      </c>
      <c r="U394" s="196">
        <v>101.15</v>
      </c>
      <c r="V394" s="196">
        <v>101.37</v>
      </c>
      <c r="W394" s="196">
        <v>100.2</v>
      </c>
      <c r="X394" s="196">
        <v>100.03</v>
      </c>
      <c r="Y394" s="196">
        <v>100.69</v>
      </c>
      <c r="Z394" s="196">
        <v>103.55</v>
      </c>
      <c r="AA394" s="196">
        <v>99.21</v>
      </c>
      <c r="AB394" s="196">
        <v>100.41</v>
      </c>
      <c r="AC394" s="196">
        <v>98.63</v>
      </c>
      <c r="AD394" s="196">
        <v>98.25</v>
      </c>
      <c r="AE394" s="196">
        <v>99.1</v>
      </c>
      <c r="AF394" s="196">
        <v>98.39</v>
      </c>
      <c r="AG394" s="196">
        <v>99.3</v>
      </c>
      <c r="AH394" s="196">
        <v>100.48</v>
      </c>
      <c r="AI394" s="196">
        <v>100.07</v>
      </c>
      <c r="AJ394" s="196">
        <v>99.79</v>
      </c>
      <c r="AK394" s="196">
        <v>99.92</v>
      </c>
      <c r="AL394" s="196">
        <v>101.32</v>
      </c>
      <c r="AM394" s="196">
        <v>100.94</v>
      </c>
      <c r="AN394" s="196">
        <v>98.04</v>
      </c>
      <c r="AO394" s="196">
        <v>99.44</v>
      </c>
      <c r="AP394" s="196">
        <v>99.41</v>
      </c>
      <c r="AQ394" s="196">
        <v>99.82</v>
      </c>
    </row>
    <row r="395" spans="1:43" x14ac:dyDescent="0.45">
      <c r="A395" s="195" t="s">
        <v>243</v>
      </c>
      <c r="B395" s="195" t="s">
        <v>1296</v>
      </c>
      <c r="C395" s="196">
        <v>100.34</v>
      </c>
      <c r="D395" s="196">
        <v>98.8</v>
      </c>
      <c r="E395" s="196">
        <v>99.94</v>
      </c>
      <c r="F395" s="195">
        <v>100</v>
      </c>
      <c r="G395" s="196">
        <v>99.24</v>
      </c>
      <c r="H395" s="196">
        <v>100.08</v>
      </c>
      <c r="I395" s="196">
        <v>100.51</v>
      </c>
      <c r="J395" s="196">
        <v>101.06</v>
      </c>
      <c r="K395" s="196">
        <v>100.73</v>
      </c>
      <c r="L395" s="196">
        <v>103.33</v>
      </c>
      <c r="M395" s="196">
        <v>100.42</v>
      </c>
      <c r="N395" s="196">
        <v>100.23</v>
      </c>
      <c r="O395" s="196">
        <v>100.53</v>
      </c>
      <c r="P395" s="196">
        <v>100.32</v>
      </c>
      <c r="Q395" s="196">
        <v>99.93</v>
      </c>
      <c r="R395" s="196">
        <v>100.71</v>
      </c>
      <c r="S395" s="196">
        <v>99.98</v>
      </c>
      <c r="T395" s="196">
        <v>100.65</v>
      </c>
      <c r="U395" s="196">
        <v>99.86</v>
      </c>
      <c r="V395" s="196">
        <v>100.29</v>
      </c>
      <c r="W395" s="196">
        <v>100.38</v>
      </c>
      <c r="X395" s="196">
        <v>100.09</v>
      </c>
      <c r="Y395" s="196">
        <v>101.48</v>
      </c>
      <c r="Z395" s="196">
        <v>101.65</v>
      </c>
      <c r="AA395" s="196">
        <v>101.17</v>
      </c>
      <c r="AB395" s="196">
        <v>99.47</v>
      </c>
      <c r="AC395" s="196">
        <v>98.84</v>
      </c>
      <c r="AD395" s="196">
        <v>98.45</v>
      </c>
      <c r="AE395" s="196">
        <v>97.92</v>
      </c>
      <c r="AF395" s="196">
        <v>98.63</v>
      </c>
      <c r="AG395" s="196">
        <v>99.21</v>
      </c>
      <c r="AH395" s="196">
        <v>99.32</v>
      </c>
      <c r="AI395" s="196">
        <v>99.91</v>
      </c>
      <c r="AJ395" s="196">
        <v>99.5</v>
      </c>
      <c r="AK395" s="196">
        <v>99.44</v>
      </c>
      <c r="AL395" s="196">
        <v>99.25</v>
      </c>
      <c r="AM395" s="196">
        <v>101.34</v>
      </c>
      <c r="AN395" s="196">
        <v>99.21</v>
      </c>
      <c r="AO395" s="196">
        <v>99.8</v>
      </c>
      <c r="AP395" s="196">
        <v>98.22</v>
      </c>
      <c r="AQ395" s="196">
        <v>99.5</v>
      </c>
    </row>
    <row r="396" spans="1:43" x14ac:dyDescent="0.45">
      <c r="A396" s="195" t="s">
        <v>244</v>
      </c>
      <c r="B396" s="195" t="s">
        <v>1297</v>
      </c>
      <c r="C396" s="196">
        <v>100.01</v>
      </c>
      <c r="D396" s="196">
        <v>100.73</v>
      </c>
      <c r="E396" s="196">
        <v>100.4</v>
      </c>
      <c r="F396" s="196">
        <v>98.91</v>
      </c>
      <c r="G396" s="196">
        <v>99.74</v>
      </c>
      <c r="H396" s="196">
        <v>99.37</v>
      </c>
      <c r="I396" s="196">
        <v>101.57</v>
      </c>
      <c r="J396" s="196">
        <v>101.84</v>
      </c>
      <c r="K396" s="196">
        <v>101.32</v>
      </c>
      <c r="L396" s="196">
        <v>101.43</v>
      </c>
      <c r="M396" s="196">
        <v>99.93</v>
      </c>
      <c r="N396" s="196">
        <v>100.59</v>
      </c>
      <c r="O396" s="196">
        <v>102.69</v>
      </c>
      <c r="P396" s="196">
        <v>100.52</v>
      </c>
      <c r="Q396" s="196">
        <v>99.96</v>
      </c>
      <c r="R396" s="196">
        <v>100.6</v>
      </c>
      <c r="S396" s="196">
        <v>99.77</v>
      </c>
      <c r="T396" s="196">
        <v>100.24</v>
      </c>
      <c r="U396" s="196">
        <v>100.33</v>
      </c>
      <c r="V396" s="196">
        <v>99.81</v>
      </c>
      <c r="W396" s="196">
        <v>101.03</v>
      </c>
      <c r="X396" s="196">
        <v>101.16</v>
      </c>
      <c r="Y396" s="196">
        <v>102.43</v>
      </c>
      <c r="Z396" s="196">
        <v>104.68</v>
      </c>
      <c r="AA396" s="196">
        <v>100.32</v>
      </c>
      <c r="AB396" s="196">
        <v>99.8</v>
      </c>
      <c r="AC396" s="196">
        <v>100.13</v>
      </c>
      <c r="AD396" s="196">
        <v>99.05</v>
      </c>
      <c r="AE396" s="196">
        <v>99.47</v>
      </c>
      <c r="AF396" s="196">
        <v>98.7</v>
      </c>
      <c r="AG396" s="196">
        <v>102.06</v>
      </c>
      <c r="AH396" s="196">
        <v>100.15</v>
      </c>
      <c r="AI396" s="196">
        <v>99.7</v>
      </c>
      <c r="AJ396" s="196">
        <v>98.34</v>
      </c>
      <c r="AK396" s="196">
        <v>100.14</v>
      </c>
      <c r="AL396" s="196">
        <v>100.34</v>
      </c>
      <c r="AM396" s="196">
        <v>102.12</v>
      </c>
      <c r="AN396" s="196">
        <v>99.09</v>
      </c>
      <c r="AO396" s="196">
        <v>101.32</v>
      </c>
      <c r="AP396" s="196">
        <v>97.83</v>
      </c>
      <c r="AQ396" s="195">
        <v>99</v>
      </c>
    </row>
    <row r="397" spans="1:43" x14ac:dyDescent="0.45">
      <c r="A397" s="195" t="s">
        <v>245</v>
      </c>
      <c r="B397" s="195" t="s">
        <v>1298</v>
      </c>
      <c r="C397" s="196">
        <v>100.7</v>
      </c>
      <c r="D397" s="196">
        <v>98.18</v>
      </c>
      <c r="E397" s="196">
        <v>99.56</v>
      </c>
      <c r="F397" s="196">
        <v>99.75</v>
      </c>
      <c r="G397" s="196">
        <v>99.45</v>
      </c>
      <c r="H397" s="196">
        <v>99.92</v>
      </c>
      <c r="I397" s="196">
        <v>101.35</v>
      </c>
      <c r="J397" s="196">
        <v>100.88</v>
      </c>
      <c r="K397" s="196">
        <v>102.2</v>
      </c>
      <c r="L397" s="196">
        <v>100.25</v>
      </c>
      <c r="M397" s="196">
        <v>99.29</v>
      </c>
      <c r="N397" s="196">
        <v>100.27</v>
      </c>
      <c r="O397" s="196">
        <v>100.44</v>
      </c>
      <c r="P397" s="196">
        <v>100.03</v>
      </c>
      <c r="Q397" s="196">
        <v>100.6</v>
      </c>
      <c r="R397" s="196">
        <v>99.29</v>
      </c>
      <c r="S397" s="196">
        <v>100.52</v>
      </c>
      <c r="T397" s="196">
        <v>100.38</v>
      </c>
      <c r="U397" s="196">
        <v>100.28</v>
      </c>
      <c r="V397" s="196">
        <v>100.44</v>
      </c>
      <c r="W397" s="196">
        <v>99.95</v>
      </c>
      <c r="X397" s="196">
        <v>100.41</v>
      </c>
      <c r="Y397" s="196">
        <v>99.5</v>
      </c>
      <c r="Z397" s="196">
        <v>102.33</v>
      </c>
      <c r="AA397" s="196">
        <v>102.02</v>
      </c>
      <c r="AB397" s="196">
        <v>98.07</v>
      </c>
      <c r="AC397" s="196">
        <v>99.57</v>
      </c>
      <c r="AD397" s="196">
        <v>98.95</v>
      </c>
      <c r="AE397" s="196">
        <v>99.1</v>
      </c>
      <c r="AF397" s="196">
        <v>99.56</v>
      </c>
      <c r="AG397" s="196">
        <v>98.38</v>
      </c>
      <c r="AH397" s="196">
        <v>100.52</v>
      </c>
      <c r="AI397" s="196">
        <v>99.65</v>
      </c>
      <c r="AJ397" s="196">
        <v>98.74</v>
      </c>
      <c r="AK397" s="196">
        <v>98.98</v>
      </c>
      <c r="AL397" s="196">
        <v>100.69</v>
      </c>
      <c r="AM397" s="196">
        <v>100.69</v>
      </c>
      <c r="AN397" s="196">
        <v>99.46</v>
      </c>
      <c r="AO397" s="196">
        <v>98.45</v>
      </c>
      <c r="AP397" s="196">
        <v>99.61</v>
      </c>
      <c r="AQ397" s="196">
        <v>99.69</v>
      </c>
    </row>
    <row r="398" spans="1:43" x14ac:dyDescent="0.45">
      <c r="A398" s="195" t="s">
        <v>246</v>
      </c>
      <c r="B398" s="195" t="s">
        <v>1299</v>
      </c>
      <c r="C398" s="196">
        <v>99.52</v>
      </c>
      <c r="D398" s="196">
        <v>98.21</v>
      </c>
      <c r="E398" s="196">
        <v>99.31</v>
      </c>
      <c r="F398" s="196">
        <v>99.48</v>
      </c>
      <c r="G398" s="196">
        <v>99.16</v>
      </c>
      <c r="H398" s="196">
        <v>99.4</v>
      </c>
      <c r="I398" s="196">
        <v>101.39</v>
      </c>
      <c r="J398" s="196">
        <v>101.5</v>
      </c>
      <c r="K398" s="196">
        <v>101.45</v>
      </c>
      <c r="L398" s="196">
        <v>100.18</v>
      </c>
      <c r="M398" s="196">
        <v>99.86</v>
      </c>
      <c r="N398" s="196">
        <v>99.82</v>
      </c>
      <c r="O398" s="196">
        <v>101.55</v>
      </c>
      <c r="P398" s="196">
        <v>99.55</v>
      </c>
      <c r="Q398" s="196">
        <v>100.83</v>
      </c>
      <c r="R398" s="196">
        <v>99.97</v>
      </c>
      <c r="S398" s="196">
        <v>99.56</v>
      </c>
      <c r="T398" s="196">
        <v>101.12</v>
      </c>
      <c r="U398" s="196">
        <v>100.06</v>
      </c>
      <c r="V398" s="196">
        <v>100.62</v>
      </c>
      <c r="W398" s="196">
        <v>99.39</v>
      </c>
      <c r="X398" s="196">
        <v>99.73</v>
      </c>
      <c r="Y398" s="196">
        <v>100.09</v>
      </c>
      <c r="Z398" s="196">
        <v>102.83</v>
      </c>
      <c r="AA398" s="196">
        <v>100.96</v>
      </c>
      <c r="AB398" s="196">
        <v>97.66</v>
      </c>
      <c r="AC398" s="196">
        <v>99.35</v>
      </c>
      <c r="AD398" s="196">
        <v>100.09</v>
      </c>
      <c r="AE398" s="196">
        <v>97.62</v>
      </c>
      <c r="AF398" s="196">
        <v>98.7</v>
      </c>
      <c r="AG398" s="196">
        <v>99.04</v>
      </c>
      <c r="AH398" s="196">
        <v>99.88</v>
      </c>
      <c r="AI398" s="196">
        <v>101.11</v>
      </c>
      <c r="AJ398" s="196">
        <v>98.27</v>
      </c>
      <c r="AK398" s="195">
        <v>100</v>
      </c>
      <c r="AL398" s="196">
        <v>100.79</v>
      </c>
      <c r="AM398" s="196">
        <v>100.21</v>
      </c>
      <c r="AN398" s="196">
        <v>98.76</v>
      </c>
      <c r="AO398" s="196">
        <v>99.87</v>
      </c>
      <c r="AP398" s="196">
        <v>99.54</v>
      </c>
      <c r="AQ398" s="196">
        <v>99.49</v>
      </c>
    </row>
    <row r="399" spans="1:43" ht="27.75" x14ac:dyDescent="0.45">
      <c r="A399" s="195" t="s">
        <v>252</v>
      </c>
      <c r="B399" s="195" t="s">
        <v>1300</v>
      </c>
      <c r="C399" s="196">
        <v>99.78</v>
      </c>
      <c r="D399" s="196">
        <v>98.1</v>
      </c>
      <c r="E399" s="196">
        <v>100.54</v>
      </c>
      <c r="F399" s="196">
        <v>100.6</v>
      </c>
      <c r="G399" s="196">
        <v>100.87</v>
      </c>
      <c r="H399" s="196">
        <v>99.76</v>
      </c>
      <c r="I399" s="196">
        <v>100.99</v>
      </c>
      <c r="J399" s="196">
        <v>100.79</v>
      </c>
      <c r="K399" s="196">
        <v>99.55</v>
      </c>
      <c r="L399" s="196">
        <v>100.81</v>
      </c>
      <c r="M399" s="196">
        <v>100.65</v>
      </c>
      <c r="N399" s="196">
        <v>100.66</v>
      </c>
      <c r="O399" s="196">
        <v>100.32</v>
      </c>
      <c r="P399" s="196">
        <v>100.51</v>
      </c>
      <c r="Q399" s="196">
        <v>99.8</v>
      </c>
      <c r="R399" s="196">
        <v>100.25</v>
      </c>
      <c r="S399" s="196">
        <v>99.78</v>
      </c>
      <c r="T399" s="196">
        <v>99.87</v>
      </c>
      <c r="U399" s="196">
        <v>100.53</v>
      </c>
      <c r="V399" s="196">
        <v>99.85</v>
      </c>
      <c r="W399" s="196">
        <v>99.82</v>
      </c>
      <c r="X399" s="196">
        <v>102.36</v>
      </c>
      <c r="Y399" s="196">
        <v>100.7</v>
      </c>
      <c r="Z399" s="196">
        <v>101.58</v>
      </c>
      <c r="AA399" s="196">
        <v>99.92</v>
      </c>
      <c r="AB399" s="196">
        <v>100.26</v>
      </c>
      <c r="AC399" s="196">
        <v>100.72</v>
      </c>
      <c r="AD399" s="196">
        <v>99.81</v>
      </c>
      <c r="AE399" s="196">
        <v>99.22</v>
      </c>
      <c r="AF399" s="196">
        <v>100.14</v>
      </c>
      <c r="AG399" s="196">
        <v>99.29</v>
      </c>
      <c r="AH399" s="196">
        <v>100.46</v>
      </c>
      <c r="AI399" s="196">
        <v>100.84</v>
      </c>
      <c r="AJ399" s="196">
        <v>98.45</v>
      </c>
      <c r="AK399" s="196">
        <v>99.74</v>
      </c>
      <c r="AL399" s="196">
        <v>100.25</v>
      </c>
      <c r="AM399" s="196">
        <v>100.73</v>
      </c>
      <c r="AN399" s="196">
        <v>100.45</v>
      </c>
      <c r="AO399" s="196">
        <v>100.16</v>
      </c>
      <c r="AP399" s="196">
        <v>99.7</v>
      </c>
      <c r="AQ399" s="196">
        <v>98.74</v>
      </c>
    </row>
    <row r="400" spans="1:43" ht="27.75" x14ac:dyDescent="0.45">
      <c r="A400" s="195" t="s">
        <v>240</v>
      </c>
      <c r="B400" s="195" t="s">
        <v>1301</v>
      </c>
      <c r="C400" s="196">
        <v>98.42</v>
      </c>
      <c r="D400" s="196">
        <v>99.07</v>
      </c>
      <c r="E400" s="196">
        <v>98.99</v>
      </c>
      <c r="F400" s="196">
        <v>98.56</v>
      </c>
      <c r="G400" s="196">
        <v>98.63</v>
      </c>
      <c r="H400" s="196">
        <v>98.97</v>
      </c>
      <c r="I400" s="196">
        <v>102.15</v>
      </c>
      <c r="J400" s="196">
        <v>101.13</v>
      </c>
      <c r="K400" s="196">
        <v>100.91</v>
      </c>
      <c r="L400" s="196">
        <v>100.77</v>
      </c>
      <c r="M400" s="196">
        <v>99.99</v>
      </c>
      <c r="N400" s="196">
        <v>98.76</v>
      </c>
      <c r="O400" s="196">
        <v>99.68</v>
      </c>
      <c r="P400" s="196">
        <v>97.45</v>
      </c>
      <c r="Q400" s="196">
        <v>98.37</v>
      </c>
      <c r="R400" s="196">
        <v>100.78</v>
      </c>
      <c r="S400" s="196">
        <v>100.4</v>
      </c>
      <c r="T400" s="196">
        <v>100.75</v>
      </c>
      <c r="U400" s="196">
        <v>102.41</v>
      </c>
      <c r="V400" s="196">
        <v>100.54</v>
      </c>
      <c r="W400" s="196">
        <v>99.69</v>
      </c>
      <c r="X400" s="196">
        <v>100.14</v>
      </c>
      <c r="Y400" s="196">
        <v>100.37</v>
      </c>
      <c r="Z400" s="196">
        <v>103.81</v>
      </c>
      <c r="AA400" s="196">
        <v>99.95</v>
      </c>
      <c r="AB400" s="196">
        <v>100.78</v>
      </c>
      <c r="AC400" s="196">
        <v>98.76</v>
      </c>
      <c r="AD400" s="196">
        <v>97.84</v>
      </c>
      <c r="AE400" s="196">
        <v>99.02</v>
      </c>
      <c r="AF400" s="196">
        <v>97.9</v>
      </c>
      <c r="AG400" s="196">
        <v>98.76</v>
      </c>
      <c r="AH400" s="196">
        <v>99.71</v>
      </c>
      <c r="AI400" s="196">
        <v>100.5</v>
      </c>
      <c r="AJ400" s="196">
        <v>99.87</v>
      </c>
      <c r="AK400" s="196">
        <v>99.5</v>
      </c>
      <c r="AL400" s="196">
        <v>100.38</v>
      </c>
      <c r="AM400" s="196">
        <v>100.34</v>
      </c>
      <c r="AN400" s="196">
        <v>98.25</v>
      </c>
      <c r="AO400" s="196">
        <v>98.89</v>
      </c>
      <c r="AP400" s="196">
        <v>99.48</v>
      </c>
      <c r="AQ400" s="196">
        <v>99.54</v>
      </c>
    </row>
    <row r="401" spans="1:43" ht="27.75" x14ac:dyDescent="0.45">
      <c r="A401" s="195" t="s">
        <v>239</v>
      </c>
      <c r="B401" s="195" t="s">
        <v>1302</v>
      </c>
      <c r="C401" s="196">
        <v>99.61</v>
      </c>
      <c r="D401" s="196">
        <v>98.21</v>
      </c>
      <c r="E401" s="196">
        <v>100.87</v>
      </c>
      <c r="F401" s="196">
        <v>97.92</v>
      </c>
      <c r="G401" s="196">
        <v>98.99</v>
      </c>
      <c r="H401" s="196">
        <v>100.36</v>
      </c>
      <c r="I401" s="196">
        <v>102.03</v>
      </c>
      <c r="J401" s="196">
        <v>102.62</v>
      </c>
      <c r="K401" s="196">
        <v>101.4</v>
      </c>
      <c r="L401" s="196">
        <v>100.43</v>
      </c>
      <c r="M401" s="196">
        <v>99.03</v>
      </c>
      <c r="N401" s="196">
        <v>99.92</v>
      </c>
      <c r="O401" s="196">
        <v>99.36</v>
      </c>
      <c r="P401" s="196">
        <v>98.45</v>
      </c>
      <c r="Q401" s="196">
        <v>98.92</v>
      </c>
      <c r="R401" s="196">
        <v>101.09</v>
      </c>
      <c r="S401" s="196">
        <v>100.5</v>
      </c>
      <c r="T401" s="196">
        <v>100.67</v>
      </c>
      <c r="U401" s="196">
        <v>101.15</v>
      </c>
      <c r="V401" s="196">
        <v>101.37</v>
      </c>
      <c r="W401" s="196">
        <v>100.2</v>
      </c>
      <c r="X401" s="196">
        <v>100.03</v>
      </c>
      <c r="Y401" s="196">
        <v>100.69</v>
      </c>
      <c r="Z401" s="196">
        <v>103.55</v>
      </c>
      <c r="AA401" s="196">
        <v>99.21</v>
      </c>
      <c r="AB401" s="196">
        <v>100.41</v>
      </c>
      <c r="AC401" s="196">
        <v>98.63</v>
      </c>
      <c r="AD401" s="196">
        <v>98.25</v>
      </c>
      <c r="AE401" s="196">
        <v>99.1</v>
      </c>
      <c r="AF401" s="196">
        <v>98.39</v>
      </c>
      <c r="AG401" s="196">
        <v>99.3</v>
      </c>
      <c r="AH401" s="196">
        <v>100.48</v>
      </c>
      <c r="AI401" s="196">
        <v>100.07</v>
      </c>
      <c r="AJ401" s="196">
        <v>99.79</v>
      </c>
      <c r="AK401" s="196">
        <v>99.92</v>
      </c>
      <c r="AL401" s="196">
        <v>101.32</v>
      </c>
      <c r="AM401" s="196">
        <v>100.94</v>
      </c>
      <c r="AN401" s="196">
        <v>98.04</v>
      </c>
      <c r="AO401" s="196">
        <v>99.44</v>
      </c>
      <c r="AP401" s="196">
        <v>99.41</v>
      </c>
      <c r="AQ401" s="196">
        <v>99.82</v>
      </c>
    </row>
    <row r="402" spans="1:43" x14ac:dyDescent="0.45">
      <c r="A402" s="195" t="s">
        <v>643</v>
      </c>
      <c r="B402" s="195" t="s">
        <v>1303</v>
      </c>
      <c r="C402" s="196">
        <v>98.42</v>
      </c>
      <c r="D402" s="196">
        <v>99.07</v>
      </c>
      <c r="E402" s="196">
        <v>98.99</v>
      </c>
      <c r="F402" s="196">
        <v>98.56</v>
      </c>
      <c r="G402" s="196">
        <v>98.63</v>
      </c>
      <c r="H402" s="196">
        <v>98.97</v>
      </c>
      <c r="I402" s="196">
        <v>102.15</v>
      </c>
      <c r="J402" s="196">
        <v>101.13</v>
      </c>
      <c r="K402" s="196">
        <v>100.91</v>
      </c>
      <c r="L402" s="196">
        <v>100.77</v>
      </c>
      <c r="M402" s="196">
        <v>99.99</v>
      </c>
      <c r="N402" s="196">
        <v>98.76</v>
      </c>
      <c r="O402" s="196">
        <v>99.68</v>
      </c>
      <c r="P402" s="196">
        <v>97.45</v>
      </c>
      <c r="Q402" s="196">
        <v>98.37</v>
      </c>
      <c r="R402" s="196">
        <v>100.78</v>
      </c>
      <c r="S402" s="196">
        <v>100.4</v>
      </c>
      <c r="T402" s="196">
        <v>100.75</v>
      </c>
      <c r="U402" s="196">
        <v>102.41</v>
      </c>
      <c r="V402" s="196">
        <v>100.54</v>
      </c>
      <c r="W402" s="196">
        <v>99.69</v>
      </c>
      <c r="X402" s="196">
        <v>100.14</v>
      </c>
      <c r="Y402" s="196">
        <v>100.37</v>
      </c>
      <c r="Z402" s="196">
        <v>103.81</v>
      </c>
      <c r="AA402" s="196">
        <v>99.95</v>
      </c>
      <c r="AB402" s="196">
        <v>100.78</v>
      </c>
      <c r="AC402" s="196">
        <v>98.76</v>
      </c>
      <c r="AD402" s="196">
        <v>97.84</v>
      </c>
      <c r="AE402" s="196">
        <v>99.02</v>
      </c>
      <c r="AF402" s="196">
        <v>97.9</v>
      </c>
      <c r="AG402" s="196">
        <v>98.76</v>
      </c>
      <c r="AH402" s="196">
        <v>99.71</v>
      </c>
      <c r="AI402" s="196">
        <v>100.5</v>
      </c>
      <c r="AJ402" s="196">
        <v>99.87</v>
      </c>
      <c r="AK402" s="196">
        <v>99.5</v>
      </c>
      <c r="AL402" s="196">
        <v>100.38</v>
      </c>
      <c r="AM402" s="196">
        <v>100.34</v>
      </c>
      <c r="AN402" s="196">
        <v>98.25</v>
      </c>
      <c r="AO402" s="196">
        <v>98.89</v>
      </c>
      <c r="AP402" s="196">
        <v>99.48</v>
      </c>
      <c r="AQ402" s="196">
        <v>99.54</v>
      </c>
    </row>
    <row r="403" spans="1:43" x14ac:dyDescent="0.45">
      <c r="A403" s="195" t="s">
        <v>250</v>
      </c>
      <c r="B403" s="195" t="s">
        <v>1304</v>
      </c>
      <c r="C403" s="196">
        <v>99.95</v>
      </c>
      <c r="D403" s="196">
        <v>99.33</v>
      </c>
      <c r="E403" s="196">
        <v>100.58</v>
      </c>
      <c r="F403" s="196">
        <v>101.59</v>
      </c>
      <c r="G403" s="196">
        <v>100.28</v>
      </c>
      <c r="H403" s="196">
        <v>100.7</v>
      </c>
      <c r="I403" s="196">
        <v>100.49</v>
      </c>
      <c r="J403" s="196">
        <v>100.84</v>
      </c>
      <c r="K403" s="196">
        <v>99.89</v>
      </c>
      <c r="L403" s="196">
        <v>99.97</v>
      </c>
      <c r="M403" s="196">
        <v>100.49</v>
      </c>
      <c r="N403" s="196">
        <v>100.73</v>
      </c>
      <c r="O403" s="196">
        <v>99.7</v>
      </c>
      <c r="P403" s="196">
        <v>99.24</v>
      </c>
      <c r="Q403" s="196">
        <v>99.86</v>
      </c>
      <c r="R403" s="196">
        <v>99.84</v>
      </c>
      <c r="S403" s="196">
        <v>100.9</v>
      </c>
      <c r="T403" s="196">
        <v>100.04</v>
      </c>
      <c r="U403" s="196">
        <v>99.84</v>
      </c>
      <c r="V403" s="196">
        <v>99.68</v>
      </c>
      <c r="W403" s="196">
        <v>99.44</v>
      </c>
      <c r="X403" s="196">
        <v>100.65</v>
      </c>
      <c r="Y403" s="196">
        <v>100.49</v>
      </c>
      <c r="Z403" s="196">
        <v>100.74</v>
      </c>
      <c r="AA403" s="196">
        <v>100.47</v>
      </c>
      <c r="AB403" s="196">
        <v>99.47</v>
      </c>
      <c r="AC403" s="196">
        <v>100.01</v>
      </c>
      <c r="AD403" s="196">
        <v>99.49</v>
      </c>
      <c r="AE403" s="196">
        <v>100.44</v>
      </c>
      <c r="AF403" s="196">
        <v>100.26</v>
      </c>
      <c r="AG403" s="196">
        <v>100.34</v>
      </c>
      <c r="AH403" s="196">
        <v>99.8</v>
      </c>
      <c r="AI403" s="196">
        <v>100.01</v>
      </c>
      <c r="AJ403" s="196">
        <v>99.16</v>
      </c>
      <c r="AK403" s="196">
        <v>99.53</v>
      </c>
      <c r="AL403" s="196">
        <v>99.85</v>
      </c>
      <c r="AM403" s="196">
        <v>99.62</v>
      </c>
      <c r="AN403" s="196">
        <v>99.53</v>
      </c>
      <c r="AO403" s="196">
        <v>100.93</v>
      </c>
      <c r="AP403" s="196">
        <v>99.99</v>
      </c>
      <c r="AQ403" s="196">
        <v>100.41</v>
      </c>
    </row>
    <row r="404" spans="1:43" x14ac:dyDescent="0.45">
      <c r="A404" s="195" t="s">
        <v>251</v>
      </c>
      <c r="B404" s="195" t="s">
        <v>1305</v>
      </c>
      <c r="C404" s="196">
        <v>98.72</v>
      </c>
      <c r="D404" s="196">
        <v>100.34</v>
      </c>
      <c r="E404" s="196">
        <v>99.86</v>
      </c>
      <c r="F404" s="196">
        <v>99.7</v>
      </c>
      <c r="G404" s="196">
        <v>99.94</v>
      </c>
      <c r="H404" s="196">
        <v>100.52</v>
      </c>
      <c r="I404" s="196">
        <v>100.12</v>
      </c>
      <c r="J404" s="196">
        <v>100.37</v>
      </c>
      <c r="K404" s="196">
        <v>100.16</v>
      </c>
      <c r="L404" s="196">
        <v>100.2</v>
      </c>
      <c r="M404" s="196">
        <v>100.88</v>
      </c>
      <c r="N404" s="196">
        <v>100.59</v>
      </c>
      <c r="O404" s="196">
        <v>99.54</v>
      </c>
      <c r="P404" s="196">
        <v>99.95</v>
      </c>
      <c r="Q404" s="196">
        <v>99.95</v>
      </c>
      <c r="R404" s="196">
        <v>99.72</v>
      </c>
      <c r="S404" s="196">
        <v>99.94</v>
      </c>
      <c r="T404" s="196">
        <v>99.91</v>
      </c>
      <c r="U404" s="196">
        <v>98.57</v>
      </c>
      <c r="V404" s="196">
        <v>100.68</v>
      </c>
      <c r="W404" s="196">
        <v>99.88</v>
      </c>
      <c r="X404" s="196">
        <v>100.96</v>
      </c>
      <c r="Y404" s="196">
        <v>100.2</v>
      </c>
      <c r="Z404" s="196">
        <v>100.2</v>
      </c>
      <c r="AA404" s="196">
        <v>100.71</v>
      </c>
      <c r="AB404" s="196">
        <v>100.03</v>
      </c>
      <c r="AC404" s="196">
        <v>100.87</v>
      </c>
      <c r="AD404" s="196">
        <v>98.94</v>
      </c>
      <c r="AE404" s="196">
        <v>100.58</v>
      </c>
      <c r="AF404" s="196">
        <v>99.69</v>
      </c>
      <c r="AG404" s="196">
        <v>99.71</v>
      </c>
      <c r="AH404" s="196">
        <v>100.12</v>
      </c>
      <c r="AI404" s="196">
        <v>99.87</v>
      </c>
      <c r="AJ404" s="196">
        <v>99.61</v>
      </c>
      <c r="AK404" s="196">
        <v>99.86</v>
      </c>
      <c r="AL404" s="196">
        <v>100.16</v>
      </c>
      <c r="AM404" s="196">
        <v>100.52</v>
      </c>
      <c r="AN404" s="196">
        <v>99.6</v>
      </c>
      <c r="AO404" s="195">
        <v>100</v>
      </c>
      <c r="AP404" s="196">
        <v>100.5</v>
      </c>
      <c r="AQ404" s="196">
        <v>99.51</v>
      </c>
    </row>
    <row r="405" spans="1:43" x14ac:dyDescent="0.45">
      <c r="A405" s="195" t="s">
        <v>247</v>
      </c>
      <c r="B405" s="195" t="s">
        <v>1306</v>
      </c>
      <c r="C405" s="196">
        <v>99.8</v>
      </c>
      <c r="D405" s="196">
        <v>99.32</v>
      </c>
      <c r="E405" s="196">
        <v>100.19</v>
      </c>
      <c r="F405" s="196">
        <v>98.3</v>
      </c>
      <c r="G405" s="196">
        <v>99.59</v>
      </c>
      <c r="H405" s="196">
        <v>99.89</v>
      </c>
      <c r="I405" s="196">
        <v>102.66</v>
      </c>
      <c r="J405" s="196">
        <v>100.82</v>
      </c>
      <c r="K405" s="196">
        <v>101.25</v>
      </c>
      <c r="L405" s="196">
        <v>100.03</v>
      </c>
      <c r="M405" s="196">
        <v>98.66</v>
      </c>
      <c r="N405" s="196">
        <v>99.72</v>
      </c>
      <c r="O405" s="196">
        <v>100.25</v>
      </c>
      <c r="P405" s="196">
        <v>100.16</v>
      </c>
      <c r="Q405" s="196">
        <v>99.19</v>
      </c>
      <c r="R405" s="196">
        <v>99.66</v>
      </c>
      <c r="S405" s="196">
        <v>100.47</v>
      </c>
      <c r="T405" s="196">
        <v>100.64</v>
      </c>
      <c r="U405" s="196">
        <v>100.13</v>
      </c>
      <c r="V405" s="196">
        <v>98.87</v>
      </c>
      <c r="W405" s="196">
        <v>100.31</v>
      </c>
      <c r="X405" s="196">
        <v>100.73</v>
      </c>
      <c r="Y405" s="196">
        <v>99.05</v>
      </c>
      <c r="Z405" s="196">
        <v>100.68</v>
      </c>
      <c r="AA405" s="196">
        <v>100.39</v>
      </c>
      <c r="AB405" s="196">
        <v>98.64</v>
      </c>
      <c r="AC405" s="196">
        <v>98.97</v>
      </c>
      <c r="AD405" s="196">
        <v>99.05</v>
      </c>
      <c r="AE405" s="196">
        <v>98.12</v>
      </c>
      <c r="AF405" s="196">
        <v>98.54</v>
      </c>
      <c r="AG405" s="196">
        <v>99.28</v>
      </c>
      <c r="AH405" s="196">
        <v>98.54</v>
      </c>
      <c r="AI405" s="196">
        <v>100.96</v>
      </c>
      <c r="AJ405" s="196">
        <v>99.53</v>
      </c>
      <c r="AK405" s="196">
        <v>101.2</v>
      </c>
      <c r="AL405" s="196">
        <v>99.74</v>
      </c>
      <c r="AM405" s="196">
        <v>100.67</v>
      </c>
      <c r="AN405" s="196">
        <v>99.29</v>
      </c>
      <c r="AO405" s="196">
        <v>99.91</v>
      </c>
      <c r="AP405" s="196">
        <v>99.53</v>
      </c>
      <c r="AQ405" s="196">
        <v>101.05</v>
      </c>
    </row>
    <row r="406" spans="1:43" x14ac:dyDescent="0.45">
      <c r="A406" s="195" t="s">
        <v>242</v>
      </c>
      <c r="B406" s="195" t="s">
        <v>1307</v>
      </c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  <c r="AA406" s="196">
        <v>99.84</v>
      </c>
      <c r="AB406" s="196">
        <v>98.69</v>
      </c>
      <c r="AC406" s="196">
        <v>98.93</v>
      </c>
      <c r="AD406" s="196">
        <v>96.89</v>
      </c>
      <c r="AE406" s="196">
        <v>98.51</v>
      </c>
      <c r="AF406" s="196">
        <v>97.25</v>
      </c>
      <c r="AG406" s="196">
        <v>101.43</v>
      </c>
      <c r="AH406" s="196">
        <v>100.71</v>
      </c>
      <c r="AI406" s="196">
        <v>99.41</v>
      </c>
      <c r="AJ406" s="196">
        <v>100.05</v>
      </c>
      <c r="AK406" s="196">
        <v>99.29</v>
      </c>
      <c r="AL406" s="196">
        <v>98.55</v>
      </c>
      <c r="AM406" s="196">
        <v>100.55</v>
      </c>
      <c r="AN406" s="196">
        <v>98.59</v>
      </c>
      <c r="AO406" s="196">
        <v>100.63</v>
      </c>
      <c r="AP406" s="196">
        <v>100.02</v>
      </c>
      <c r="AQ406" s="196">
        <v>98.63</v>
      </c>
    </row>
    <row r="407" spans="1:43" x14ac:dyDescent="0.45">
      <c r="A407" s="195" t="s">
        <v>644</v>
      </c>
      <c r="B407" s="195" t="s">
        <v>1308</v>
      </c>
      <c r="C407" s="196">
        <v>100.75</v>
      </c>
      <c r="D407" s="196">
        <v>99.9</v>
      </c>
      <c r="E407" s="196">
        <v>101.45</v>
      </c>
      <c r="F407" s="196">
        <v>101.45</v>
      </c>
      <c r="G407" s="196">
        <v>100.44</v>
      </c>
      <c r="H407" s="196">
        <v>100.58</v>
      </c>
      <c r="I407" s="196">
        <v>101.22</v>
      </c>
      <c r="J407" s="196">
        <v>101.21</v>
      </c>
      <c r="K407" s="196">
        <v>100.82</v>
      </c>
      <c r="L407" s="196">
        <v>100.53</v>
      </c>
      <c r="M407" s="196">
        <v>99.55</v>
      </c>
      <c r="N407" s="196">
        <v>100.23</v>
      </c>
      <c r="O407" s="196">
        <v>101.22</v>
      </c>
      <c r="P407" s="196">
        <v>100.53</v>
      </c>
      <c r="Q407" s="196">
        <v>100.45</v>
      </c>
      <c r="R407" s="196">
        <v>100.24</v>
      </c>
      <c r="S407" s="196">
        <v>99.74</v>
      </c>
      <c r="T407" s="196">
        <v>100.25</v>
      </c>
      <c r="U407" s="196">
        <v>99.82</v>
      </c>
      <c r="V407" s="196">
        <v>100.41</v>
      </c>
      <c r="W407" s="196">
        <v>99.33</v>
      </c>
      <c r="X407" s="196">
        <v>100.7</v>
      </c>
      <c r="Y407" s="196">
        <v>101.2</v>
      </c>
      <c r="Z407" s="196">
        <v>103.03</v>
      </c>
      <c r="AA407" s="196">
        <v>101.72</v>
      </c>
      <c r="AB407" s="196">
        <v>100.44</v>
      </c>
      <c r="AC407" s="196">
        <v>99.7</v>
      </c>
      <c r="AD407" s="196">
        <v>99.52</v>
      </c>
      <c r="AE407" s="196">
        <v>99.22</v>
      </c>
      <c r="AF407" s="196">
        <v>99.22</v>
      </c>
      <c r="AG407" s="196">
        <v>99.1</v>
      </c>
      <c r="AH407" s="196">
        <v>98.59</v>
      </c>
      <c r="AI407" s="196">
        <v>99.31</v>
      </c>
      <c r="AJ407" s="196">
        <v>99.43</v>
      </c>
      <c r="AK407" s="196">
        <v>100.02</v>
      </c>
      <c r="AL407" s="196">
        <v>100.48</v>
      </c>
      <c r="AM407" s="196">
        <v>100.1</v>
      </c>
      <c r="AN407" s="196">
        <v>99.66</v>
      </c>
      <c r="AO407" s="196">
        <v>100.09</v>
      </c>
      <c r="AP407" s="196">
        <v>99.64</v>
      </c>
      <c r="AQ407" s="196">
        <v>99.75</v>
      </c>
    </row>
    <row r="408" spans="1:43" x14ac:dyDescent="0.45">
      <c r="A408" s="195" t="s">
        <v>253</v>
      </c>
      <c r="B408" s="195" t="s">
        <v>1309</v>
      </c>
      <c r="C408" s="196">
        <v>100.13</v>
      </c>
      <c r="D408" s="196">
        <v>99.66</v>
      </c>
      <c r="E408" s="196">
        <v>101.44</v>
      </c>
      <c r="F408" s="196">
        <v>101.27</v>
      </c>
      <c r="G408" s="196">
        <v>100.09</v>
      </c>
      <c r="H408" s="196">
        <v>100.8</v>
      </c>
      <c r="I408" s="196">
        <v>101.51</v>
      </c>
      <c r="J408" s="196">
        <v>101.77</v>
      </c>
      <c r="K408" s="196">
        <v>101.44</v>
      </c>
      <c r="L408" s="196">
        <v>100.83</v>
      </c>
      <c r="M408" s="196">
        <v>99.51</v>
      </c>
      <c r="N408" s="196">
        <v>100.18</v>
      </c>
      <c r="O408" s="196">
        <v>100.15</v>
      </c>
      <c r="P408" s="196">
        <v>100.13</v>
      </c>
      <c r="Q408" s="196">
        <v>100.39</v>
      </c>
      <c r="R408" s="196">
        <v>100.4</v>
      </c>
      <c r="S408" s="196">
        <v>99.84</v>
      </c>
      <c r="T408" s="196">
        <v>100.36</v>
      </c>
      <c r="U408" s="196">
        <v>99.7</v>
      </c>
      <c r="V408" s="196">
        <v>100.68</v>
      </c>
      <c r="W408" s="196">
        <v>99.93</v>
      </c>
      <c r="X408" s="196">
        <v>100.88</v>
      </c>
      <c r="Y408" s="196">
        <v>101.2</v>
      </c>
      <c r="Z408" s="196">
        <v>102.85</v>
      </c>
      <c r="AA408" s="196">
        <v>101.05</v>
      </c>
      <c r="AB408" s="196">
        <v>100.25</v>
      </c>
      <c r="AC408" s="196">
        <v>99.99</v>
      </c>
      <c r="AD408" s="196">
        <v>99.44</v>
      </c>
      <c r="AE408" s="196">
        <v>99.38</v>
      </c>
      <c r="AF408" s="196">
        <v>98.86</v>
      </c>
      <c r="AG408" s="196">
        <v>98.74</v>
      </c>
      <c r="AH408" s="196">
        <v>98.96</v>
      </c>
      <c r="AI408" s="196">
        <v>99.07</v>
      </c>
      <c r="AJ408" s="196">
        <v>99.43</v>
      </c>
      <c r="AK408" s="196">
        <v>99.4</v>
      </c>
      <c r="AL408" s="196">
        <v>99.92</v>
      </c>
      <c r="AM408" s="196">
        <v>100.13</v>
      </c>
      <c r="AN408" s="196">
        <v>99.31</v>
      </c>
      <c r="AO408" s="196">
        <v>100.31</v>
      </c>
      <c r="AP408" s="196">
        <v>99.43</v>
      </c>
      <c r="AQ408" s="196">
        <v>99.79</v>
      </c>
    </row>
    <row r="409" spans="1:43" x14ac:dyDescent="0.45">
      <c r="A409" s="195" t="s">
        <v>254</v>
      </c>
      <c r="B409" s="195" t="s">
        <v>1310</v>
      </c>
      <c r="C409" s="196">
        <v>101.51</v>
      </c>
      <c r="D409" s="196">
        <v>100.2</v>
      </c>
      <c r="E409" s="196">
        <v>101.47</v>
      </c>
      <c r="F409" s="196">
        <v>101.66</v>
      </c>
      <c r="G409" s="196">
        <v>100.85</v>
      </c>
      <c r="H409" s="196">
        <v>100.32</v>
      </c>
      <c r="I409" s="196">
        <v>100.87</v>
      </c>
      <c r="J409" s="196">
        <v>100.54</v>
      </c>
      <c r="K409" s="196">
        <v>100.06</v>
      </c>
      <c r="L409" s="196">
        <v>100.17</v>
      </c>
      <c r="M409" s="196">
        <v>99.61</v>
      </c>
      <c r="N409" s="196">
        <v>100.3</v>
      </c>
      <c r="O409" s="196">
        <v>102.44</v>
      </c>
      <c r="P409" s="196">
        <v>100.97</v>
      </c>
      <c r="Q409" s="196">
        <v>100.51</v>
      </c>
      <c r="R409" s="196">
        <v>100.07</v>
      </c>
      <c r="S409" s="196">
        <v>99.62</v>
      </c>
      <c r="T409" s="196">
        <v>100.13</v>
      </c>
      <c r="U409" s="196">
        <v>99.95</v>
      </c>
      <c r="V409" s="196">
        <v>100.11</v>
      </c>
      <c r="W409" s="196">
        <v>98.65</v>
      </c>
      <c r="X409" s="196">
        <v>100.5</v>
      </c>
      <c r="Y409" s="196">
        <v>101.21</v>
      </c>
      <c r="Z409" s="196">
        <v>103.24</v>
      </c>
      <c r="AA409" s="196">
        <v>102.59</v>
      </c>
      <c r="AB409" s="196">
        <v>100.69</v>
      </c>
      <c r="AC409" s="196">
        <v>99.34</v>
      </c>
      <c r="AD409" s="196">
        <v>99.63</v>
      </c>
      <c r="AE409" s="196">
        <v>99.02</v>
      </c>
      <c r="AF409" s="196">
        <v>99.69</v>
      </c>
      <c r="AG409" s="196">
        <v>99.57</v>
      </c>
      <c r="AH409" s="196">
        <v>98.13</v>
      </c>
      <c r="AI409" s="196">
        <v>99.62</v>
      </c>
      <c r="AJ409" s="196">
        <v>99.44</v>
      </c>
      <c r="AK409" s="196">
        <v>100.82</v>
      </c>
      <c r="AL409" s="196">
        <v>101.19</v>
      </c>
      <c r="AM409" s="196">
        <v>100.07</v>
      </c>
      <c r="AN409" s="196">
        <v>100.05</v>
      </c>
      <c r="AO409" s="196">
        <v>99.85</v>
      </c>
      <c r="AP409" s="196">
        <v>99.87</v>
      </c>
      <c r="AQ409" s="196">
        <v>99.7</v>
      </c>
    </row>
    <row r="410" spans="1:43" x14ac:dyDescent="0.45">
      <c r="A410" s="195" t="s">
        <v>645</v>
      </c>
      <c r="B410" s="195" t="s">
        <v>1311</v>
      </c>
      <c r="C410" s="196">
        <v>100.09</v>
      </c>
      <c r="D410" s="196">
        <v>100.11</v>
      </c>
      <c r="E410" s="196">
        <v>100.25</v>
      </c>
      <c r="F410" s="196">
        <v>99.93</v>
      </c>
      <c r="G410" s="196">
        <v>99.93</v>
      </c>
      <c r="H410" s="196">
        <v>99.99</v>
      </c>
      <c r="I410" s="196">
        <v>100.46</v>
      </c>
      <c r="J410" s="196">
        <v>100.4</v>
      </c>
      <c r="K410" s="196">
        <v>100.36</v>
      </c>
      <c r="L410" s="196">
        <v>100.48</v>
      </c>
      <c r="M410" s="196">
        <v>100.39</v>
      </c>
      <c r="N410" s="196">
        <v>100.46</v>
      </c>
      <c r="O410" s="196">
        <v>100.23</v>
      </c>
      <c r="P410" s="196">
        <v>100.29</v>
      </c>
      <c r="Q410" s="196">
        <v>100.42</v>
      </c>
      <c r="R410" s="195">
        <v>100</v>
      </c>
      <c r="S410" s="196">
        <v>100.2</v>
      </c>
      <c r="T410" s="196">
        <v>100.17</v>
      </c>
      <c r="U410" s="196">
        <v>100.41</v>
      </c>
      <c r="V410" s="196">
        <v>100.12</v>
      </c>
      <c r="W410" s="196">
        <v>100.08</v>
      </c>
      <c r="X410" s="196">
        <v>100.45</v>
      </c>
      <c r="Y410" s="196">
        <v>100.62</v>
      </c>
      <c r="Z410" s="196">
        <v>100.63</v>
      </c>
      <c r="AA410" s="196">
        <v>99.65</v>
      </c>
      <c r="AB410" s="196">
        <v>100.16</v>
      </c>
      <c r="AC410" s="196">
        <v>100.61</v>
      </c>
      <c r="AD410" s="196">
        <v>100.25</v>
      </c>
      <c r="AE410" s="196">
        <v>100.2</v>
      </c>
      <c r="AF410" s="196">
        <v>100.28</v>
      </c>
      <c r="AG410" s="196">
        <v>100.11</v>
      </c>
      <c r="AH410" s="196">
        <v>99.88</v>
      </c>
      <c r="AI410" s="196">
        <v>99.99</v>
      </c>
      <c r="AJ410" s="196">
        <v>100.23</v>
      </c>
      <c r="AK410" s="196">
        <v>100.27</v>
      </c>
      <c r="AL410" s="196">
        <v>100.58</v>
      </c>
      <c r="AM410" s="196">
        <v>100.63</v>
      </c>
      <c r="AN410" s="196">
        <v>100.23</v>
      </c>
      <c r="AO410" s="196">
        <v>100.09</v>
      </c>
      <c r="AP410" s="196">
        <v>99.98</v>
      </c>
      <c r="AQ410" s="196">
        <v>100.3</v>
      </c>
    </row>
    <row r="411" spans="1:43" x14ac:dyDescent="0.45">
      <c r="A411" s="195" t="s">
        <v>255</v>
      </c>
      <c r="B411" s="195" t="s">
        <v>1312</v>
      </c>
      <c r="C411" s="196">
        <v>100.13</v>
      </c>
      <c r="D411" s="196">
        <v>101.21</v>
      </c>
      <c r="E411" s="196">
        <v>101.83</v>
      </c>
      <c r="F411" s="196">
        <v>100.58</v>
      </c>
      <c r="G411" s="196">
        <v>100.28</v>
      </c>
      <c r="H411" s="196">
        <v>100.83</v>
      </c>
      <c r="I411" s="196">
        <v>100.73</v>
      </c>
      <c r="J411" s="196">
        <v>101.09</v>
      </c>
      <c r="K411" s="196">
        <v>100.38</v>
      </c>
      <c r="L411" s="196">
        <v>100.26</v>
      </c>
      <c r="M411" s="196">
        <v>100.35</v>
      </c>
      <c r="N411" s="196">
        <v>100.45</v>
      </c>
      <c r="O411" s="196">
        <v>100.44</v>
      </c>
      <c r="P411" s="196">
        <v>100.28</v>
      </c>
      <c r="Q411" s="196">
        <v>100.25</v>
      </c>
      <c r="R411" s="196">
        <v>100.77</v>
      </c>
      <c r="S411" s="196">
        <v>100.27</v>
      </c>
      <c r="T411" s="196">
        <v>100.21</v>
      </c>
      <c r="U411" s="196">
        <v>100.53</v>
      </c>
      <c r="V411" s="196">
        <v>101.23</v>
      </c>
      <c r="W411" s="196">
        <v>100.86</v>
      </c>
      <c r="X411" s="196">
        <v>100.52</v>
      </c>
      <c r="Y411" s="196">
        <v>100.34</v>
      </c>
      <c r="Z411" s="196">
        <v>100.85</v>
      </c>
      <c r="AA411" s="196">
        <v>100.86</v>
      </c>
      <c r="AB411" s="196">
        <v>101.6</v>
      </c>
      <c r="AC411" s="196">
        <v>101.18</v>
      </c>
      <c r="AD411" s="196">
        <v>101.82</v>
      </c>
      <c r="AE411" s="196">
        <v>100.63</v>
      </c>
      <c r="AF411" s="196">
        <v>100.54</v>
      </c>
      <c r="AG411" s="196">
        <v>101.27</v>
      </c>
      <c r="AH411" s="196">
        <v>100.97</v>
      </c>
      <c r="AI411" s="196">
        <v>100.81</v>
      </c>
      <c r="AJ411" s="196">
        <v>100.24</v>
      </c>
      <c r="AK411" s="196">
        <v>100.14</v>
      </c>
      <c r="AL411" s="196">
        <v>100.2</v>
      </c>
      <c r="AM411" s="196">
        <v>100.54</v>
      </c>
      <c r="AN411" s="196">
        <v>100.47</v>
      </c>
      <c r="AO411" s="196">
        <v>100.43</v>
      </c>
      <c r="AP411" s="196">
        <v>100.08</v>
      </c>
      <c r="AQ411" s="196">
        <v>100.48</v>
      </c>
    </row>
    <row r="412" spans="1:43" x14ac:dyDescent="0.45">
      <c r="A412" s="195" t="s">
        <v>258</v>
      </c>
      <c r="B412" s="195" t="s">
        <v>1313</v>
      </c>
      <c r="C412" s="196">
        <v>100.54</v>
      </c>
      <c r="D412" s="196">
        <v>100.38</v>
      </c>
      <c r="E412" s="196">
        <v>100.42</v>
      </c>
      <c r="F412" s="196">
        <v>100.75</v>
      </c>
      <c r="G412" s="196">
        <v>99.25</v>
      </c>
      <c r="H412" s="196">
        <v>100.33</v>
      </c>
      <c r="I412" s="196">
        <v>100.31</v>
      </c>
      <c r="J412" s="196">
        <v>100.43</v>
      </c>
      <c r="K412" s="196">
        <v>100.18</v>
      </c>
      <c r="L412" s="196">
        <v>100.2</v>
      </c>
      <c r="M412" s="196">
        <v>100.73</v>
      </c>
      <c r="N412" s="196">
        <v>100.9</v>
      </c>
      <c r="O412" s="196">
        <v>100.51</v>
      </c>
      <c r="P412" s="196">
        <v>100.78</v>
      </c>
      <c r="Q412" s="196">
        <v>101.16</v>
      </c>
      <c r="R412" s="196">
        <v>100.09</v>
      </c>
      <c r="S412" s="196">
        <v>100.23</v>
      </c>
      <c r="T412" s="196">
        <v>99.88</v>
      </c>
      <c r="U412" s="196">
        <v>100.63</v>
      </c>
      <c r="V412" s="196">
        <v>99.75</v>
      </c>
      <c r="W412" s="196">
        <v>100.76</v>
      </c>
      <c r="X412" s="196">
        <v>99.86</v>
      </c>
      <c r="Y412" s="196">
        <v>100.82</v>
      </c>
      <c r="Z412" s="196">
        <v>100.84</v>
      </c>
      <c r="AA412" s="196">
        <v>99.89</v>
      </c>
      <c r="AB412" s="196">
        <v>100.21</v>
      </c>
      <c r="AC412" s="196">
        <v>100.75</v>
      </c>
      <c r="AD412" s="196">
        <v>99.66</v>
      </c>
      <c r="AE412" s="196">
        <v>100.41</v>
      </c>
      <c r="AF412" s="196">
        <v>99.96</v>
      </c>
      <c r="AG412" s="196">
        <v>99.96</v>
      </c>
      <c r="AH412" s="196">
        <v>99.47</v>
      </c>
      <c r="AI412" s="196">
        <v>99.73</v>
      </c>
      <c r="AJ412" s="196">
        <v>100.31</v>
      </c>
      <c r="AK412" s="196">
        <v>100.24</v>
      </c>
      <c r="AL412" s="196">
        <v>100.77</v>
      </c>
      <c r="AM412" s="196">
        <v>100.86</v>
      </c>
      <c r="AN412" s="196">
        <v>101.25</v>
      </c>
      <c r="AO412" s="196">
        <v>99.91</v>
      </c>
      <c r="AP412" s="196">
        <v>99.69</v>
      </c>
      <c r="AQ412" s="196">
        <v>100.54</v>
      </c>
    </row>
    <row r="413" spans="1:43" ht="27.75" x14ac:dyDescent="0.45">
      <c r="A413" s="195" t="s">
        <v>259</v>
      </c>
      <c r="B413" s="195" t="s">
        <v>1314</v>
      </c>
      <c r="C413" s="196">
        <v>99.37</v>
      </c>
      <c r="D413" s="196">
        <v>99.06</v>
      </c>
      <c r="E413" s="196">
        <v>99.68</v>
      </c>
      <c r="F413" s="196">
        <v>99.55</v>
      </c>
      <c r="G413" s="196">
        <v>99.89</v>
      </c>
      <c r="H413" s="196">
        <v>99.66</v>
      </c>
      <c r="I413" s="195">
        <v>101</v>
      </c>
      <c r="J413" s="196">
        <v>100.69</v>
      </c>
      <c r="K413" s="196">
        <v>99.93</v>
      </c>
      <c r="L413" s="196">
        <v>101.25</v>
      </c>
      <c r="M413" s="196">
        <v>99.73</v>
      </c>
      <c r="N413" s="196">
        <v>100.66</v>
      </c>
      <c r="O413" s="196">
        <v>99.62</v>
      </c>
      <c r="P413" s="196">
        <v>99.7</v>
      </c>
      <c r="Q413" s="196">
        <v>99.71</v>
      </c>
      <c r="R413" s="196">
        <v>98.94</v>
      </c>
      <c r="S413" s="196">
        <v>99.59</v>
      </c>
      <c r="T413" s="196">
        <v>100.02</v>
      </c>
      <c r="U413" s="196">
        <v>100.05</v>
      </c>
      <c r="V413" s="196">
        <v>100.6</v>
      </c>
      <c r="W413" s="196">
        <v>99.63</v>
      </c>
      <c r="X413" s="196">
        <v>100.63</v>
      </c>
      <c r="Y413" s="196">
        <v>99.87</v>
      </c>
      <c r="Z413" s="196">
        <v>100.46</v>
      </c>
      <c r="AA413" s="196">
        <v>98.06</v>
      </c>
      <c r="AB413" s="196">
        <v>99.26</v>
      </c>
      <c r="AC413" s="196">
        <v>100.83</v>
      </c>
      <c r="AD413" s="196">
        <v>100.01</v>
      </c>
      <c r="AE413" s="196">
        <v>100.28</v>
      </c>
      <c r="AF413" s="196">
        <v>100.2</v>
      </c>
      <c r="AG413" s="196">
        <v>99.73</v>
      </c>
      <c r="AH413" s="196">
        <v>99.24</v>
      </c>
      <c r="AI413" s="196">
        <v>99.19</v>
      </c>
      <c r="AJ413" s="196">
        <v>99.58</v>
      </c>
      <c r="AK413" s="196">
        <v>99.44</v>
      </c>
      <c r="AL413" s="196">
        <v>100.69</v>
      </c>
      <c r="AM413" s="196">
        <v>99.99</v>
      </c>
      <c r="AN413" s="196">
        <v>98.32</v>
      </c>
      <c r="AO413" s="196">
        <v>99.24</v>
      </c>
      <c r="AP413" s="196">
        <v>99.85</v>
      </c>
      <c r="AQ413" s="196">
        <v>99.89</v>
      </c>
    </row>
    <row r="414" spans="1:43" ht="27.75" x14ac:dyDescent="0.45">
      <c r="A414" s="195" t="s">
        <v>260</v>
      </c>
      <c r="B414" s="195" t="s">
        <v>1315</v>
      </c>
      <c r="C414" s="196">
        <v>99.98</v>
      </c>
      <c r="D414" s="196">
        <v>99.97</v>
      </c>
      <c r="E414" s="196">
        <v>99.77</v>
      </c>
      <c r="F414" s="196">
        <v>99.51</v>
      </c>
      <c r="G414" s="196">
        <v>99.94</v>
      </c>
      <c r="H414" s="196">
        <v>100.28</v>
      </c>
      <c r="I414" s="196">
        <v>99.99</v>
      </c>
      <c r="J414" s="196">
        <v>100.21</v>
      </c>
      <c r="K414" s="196">
        <v>100.08</v>
      </c>
      <c r="L414" s="196">
        <v>100.29</v>
      </c>
      <c r="M414" s="196">
        <v>100.71</v>
      </c>
      <c r="N414" s="196">
        <v>100.44</v>
      </c>
      <c r="O414" s="196">
        <v>100.59</v>
      </c>
      <c r="P414" s="196">
        <v>100.08</v>
      </c>
      <c r="Q414" s="196">
        <v>100.16</v>
      </c>
      <c r="R414" s="196">
        <v>100.23</v>
      </c>
      <c r="S414" s="196">
        <v>100.16</v>
      </c>
      <c r="T414" s="196">
        <v>100.29</v>
      </c>
      <c r="U414" s="196">
        <v>100.31</v>
      </c>
      <c r="V414" s="196">
        <v>100.04</v>
      </c>
      <c r="W414" s="196">
        <v>99.77</v>
      </c>
      <c r="X414" s="196">
        <v>100.91</v>
      </c>
      <c r="Y414" s="196">
        <v>100.46</v>
      </c>
      <c r="Z414" s="196">
        <v>100.71</v>
      </c>
      <c r="AA414" s="196">
        <v>100.93</v>
      </c>
      <c r="AB414" s="196">
        <v>101.06</v>
      </c>
      <c r="AC414" s="196">
        <v>100.78</v>
      </c>
      <c r="AD414" s="196">
        <v>100.66</v>
      </c>
      <c r="AE414" s="196">
        <v>100.35</v>
      </c>
      <c r="AF414" s="196">
        <v>100.33</v>
      </c>
      <c r="AG414" s="196">
        <v>99.93</v>
      </c>
      <c r="AH414" s="196">
        <v>100.37</v>
      </c>
      <c r="AI414" s="196">
        <v>100.45</v>
      </c>
      <c r="AJ414" s="196">
        <v>100.21</v>
      </c>
      <c r="AK414" s="196">
        <v>100.04</v>
      </c>
      <c r="AL414" s="196">
        <v>100.01</v>
      </c>
      <c r="AM414" s="196">
        <v>101.21</v>
      </c>
      <c r="AN414" s="196">
        <v>100.83</v>
      </c>
      <c r="AO414" s="196">
        <v>100.86</v>
      </c>
      <c r="AP414" s="196">
        <v>100.14</v>
      </c>
      <c r="AQ414" s="196">
        <v>100.23</v>
      </c>
    </row>
    <row r="415" spans="1:43" ht="27.75" x14ac:dyDescent="0.45">
      <c r="A415" s="195" t="s">
        <v>261</v>
      </c>
      <c r="B415" s="195" t="s">
        <v>1316</v>
      </c>
      <c r="C415" s="196">
        <v>100.09</v>
      </c>
      <c r="D415" s="196">
        <v>100.4</v>
      </c>
      <c r="E415" s="196">
        <v>100.3</v>
      </c>
      <c r="F415" s="196">
        <v>99.39</v>
      </c>
      <c r="G415" s="196">
        <v>100.26</v>
      </c>
      <c r="H415" s="196">
        <v>99.7</v>
      </c>
      <c r="I415" s="196">
        <v>100.61</v>
      </c>
      <c r="J415" s="196">
        <v>100.31</v>
      </c>
      <c r="K415" s="196">
        <v>100.39</v>
      </c>
      <c r="L415" s="196">
        <v>99.99</v>
      </c>
      <c r="M415" s="196">
        <v>100.92</v>
      </c>
      <c r="N415" s="196">
        <v>100.27</v>
      </c>
      <c r="O415" s="195">
        <v>100</v>
      </c>
      <c r="P415" s="196">
        <v>100.74</v>
      </c>
      <c r="Q415" s="196">
        <v>100.56</v>
      </c>
      <c r="R415" s="196">
        <v>100.16</v>
      </c>
      <c r="S415" s="196">
        <v>100.76</v>
      </c>
      <c r="T415" s="196">
        <v>100.29</v>
      </c>
      <c r="U415" s="196">
        <v>100.55</v>
      </c>
      <c r="V415" s="196">
        <v>100.02</v>
      </c>
      <c r="W415" s="196">
        <v>99.85</v>
      </c>
      <c r="X415" s="196">
        <v>100.65</v>
      </c>
      <c r="Y415" s="196">
        <v>101.21</v>
      </c>
      <c r="Z415" s="196">
        <v>100.58</v>
      </c>
      <c r="AA415" s="196">
        <v>100.47</v>
      </c>
      <c r="AB415" s="196">
        <v>100.2</v>
      </c>
      <c r="AC415" s="196">
        <v>100.83</v>
      </c>
      <c r="AD415" s="196">
        <v>100.22</v>
      </c>
      <c r="AE415" s="196">
        <v>100.55</v>
      </c>
      <c r="AF415" s="196">
        <v>100.67</v>
      </c>
      <c r="AG415" s="196">
        <v>100.09</v>
      </c>
      <c r="AH415" s="196">
        <v>100.34</v>
      </c>
      <c r="AI415" s="196">
        <v>100.4</v>
      </c>
      <c r="AJ415" s="196">
        <v>100.55</v>
      </c>
      <c r="AK415" s="196">
        <v>100.81</v>
      </c>
      <c r="AL415" s="196">
        <v>100.59</v>
      </c>
      <c r="AM415" s="196">
        <v>100.63</v>
      </c>
      <c r="AN415" s="196">
        <v>100.6</v>
      </c>
      <c r="AO415" s="196">
        <v>99.8</v>
      </c>
      <c r="AP415" s="196">
        <v>99.99</v>
      </c>
      <c r="AQ415" s="196">
        <v>100.45</v>
      </c>
    </row>
    <row r="416" spans="1:43" ht="27.75" x14ac:dyDescent="0.45">
      <c r="A416" s="195" t="s">
        <v>262</v>
      </c>
      <c r="B416" s="195" t="s">
        <v>1317</v>
      </c>
      <c r="C416" s="196">
        <v>100.07</v>
      </c>
      <c r="D416" s="196">
        <v>100.51</v>
      </c>
      <c r="E416" s="196">
        <v>100.45</v>
      </c>
      <c r="F416" s="196">
        <v>99.68</v>
      </c>
      <c r="G416" s="196">
        <v>100.08</v>
      </c>
      <c r="H416" s="196">
        <v>100.46</v>
      </c>
      <c r="I416" s="196">
        <v>100.73</v>
      </c>
      <c r="J416" s="196">
        <v>99.28</v>
      </c>
      <c r="K416" s="196">
        <v>100.63</v>
      </c>
      <c r="L416" s="196">
        <v>99.63</v>
      </c>
      <c r="M416" s="196">
        <v>100.71</v>
      </c>
      <c r="N416" s="196">
        <v>100.34</v>
      </c>
      <c r="O416" s="196">
        <v>100.68</v>
      </c>
      <c r="P416" s="196">
        <v>99.89</v>
      </c>
      <c r="Q416" s="196">
        <v>101.81</v>
      </c>
      <c r="R416" s="196">
        <v>99.29</v>
      </c>
      <c r="S416" s="196">
        <v>100.56</v>
      </c>
      <c r="T416" s="196">
        <v>100.64</v>
      </c>
      <c r="U416" s="196">
        <v>99.88</v>
      </c>
      <c r="V416" s="196">
        <v>99.48</v>
      </c>
      <c r="W416" s="196">
        <v>100.36</v>
      </c>
      <c r="X416" s="196">
        <v>101.58</v>
      </c>
      <c r="Y416" s="196">
        <v>101.07</v>
      </c>
      <c r="Z416" s="196">
        <v>100.59</v>
      </c>
      <c r="AA416" s="196">
        <v>99.76</v>
      </c>
      <c r="AB416" s="196">
        <v>100.92</v>
      </c>
      <c r="AC416" s="196">
        <v>100.74</v>
      </c>
      <c r="AD416" s="196">
        <v>100.27</v>
      </c>
      <c r="AE416" s="196">
        <v>99.88</v>
      </c>
      <c r="AF416" s="196">
        <v>100.34</v>
      </c>
      <c r="AG416" s="196">
        <v>100.53</v>
      </c>
      <c r="AH416" s="196">
        <v>100.05</v>
      </c>
      <c r="AI416" s="196">
        <v>100.12</v>
      </c>
      <c r="AJ416" s="196">
        <v>100.34</v>
      </c>
      <c r="AK416" s="196">
        <v>100.47</v>
      </c>
      <c r="AL416" s="196">
        <v>100.47</v>
      </c>
      <c r="AM416" s="196">
        <v>101.25</v>
      </c>
      <c r="AN416" s="196">
        <v>100.66</v>
      </c>
      <c r="AO416" s="196">
        <v>100.18</v>
      </c>
      <c r="AP416" s="196">
        <v>100.63</v>
      </c>
      <c r="AQ416" s="196">
        <v>100.09</v>
      </c>
    </row>
    <row r="417" spans="1:43" ht="27.75" x14ac:dyDescent="0.45">
      <c r="A417" s="195" t="s">
        <v>263</v>
      </c>
      <c r="B417" s="195" t="s">
        <v>1318</v>
      </c>
      <c r="C417" s="196">
        <v>100.22</v>
      </c>
      <c r="D417" s="196">
        <v>99.94</v>
      </c>
      <c r="E417" s="196">
        <v>99.94</v>
      </c>
      <c r="F417" s="196">
        <v>100.06</v>
      </c>
      <c r="G417" s="196">
        <v>100.08</v>
      </c>
      <c r="H417" s="196">
        <v>99.4</v>
      </c>
      <c r="I417" s="196">
        <v>100.04</v>
      </c>
      <c r="J417" s="196">
        <v>100.65</v>
      </c>
      <c r="K417" s="196">
        <v>100.82</v>
      </c>
      <c r="L417" s="196">
        <v>101.22</v>
      </c>
      <c r="M417" s="196">
        <v>99.95</v>
      </c>
      <c r="N417" s="196">
        <v>100.12</v>
      </c>
      <c r="O417" s="196">
        <v>100.47</v>
      </c>
      <c r="P417" s="196">
        <v>99.97</v>
      </c>
      <c r="Q417" s="196">
        <v>99.69</v>
      </c>
      <c r="R417" s="196">
        <v>100.41</v>
      </c>
      <c r="S417" s="196">
        <v>99.69</v>
      </c>
      <c r="T417" s="196">
        <v>100.17</v>
      </c>
      <c r="U417" s="196">
        <v>100.64</v>
      </c>
      <c r="V417" s="196">
        <v>100.02</v>
      </c>
      <c r="W417" s="196">
        <v>99.86</v>
      </c>
      <c r="X417" s="196">
        <v>99.94</v>
      </c>
      <c r="Y417" s="196">
        <v>100.36</v>
      </c>
      <c r="Z417" s="196">
        <v>100.57</v>
      </c>
      <c r="AA417" s="196">
        <v>98.35</v>
      </c>
      <c r="AB417" s="196">
        <v>99.61</v>
      </c>
      <c r="AC417" s="196">
        <v>99.58</v>
      </c>
      <c r="AD417" s="196">
        <v>100.35</v>
      </c>
      <c r="AE417" s="196">
        <v>99.26</v>
      </c>
      <c r="AF417" s="196">
        <v>99.97</v>
      </c>
      <c r="AG417" s="196">
        <v>100.16</v>
      </c>
      <c r="AH417" s="196">
        <v>99.33</v>
      </c>
      <c r="AI417" s="196">
        <v>99.79</v>
      </c>
      <c r="AJ417" s="196">
        <v>100.26</v>
      </c>
      <c r="AK417" s="196">
        <v>100.4</v>
      </c>
      <c r="AL417" s="196">
        <v>100.92</v>
      </c>
      <c r="AM417" s="196">
        <v>100.41</v>
      </c>
      <c r="AN417" s="196">
        <v>99.35</v>
      </c>
      <c r="AO417" s="196">
        <v>100.96</v>
      </c>
      <c r="AP417" s="196">
        <v>99.85</v>
      </c>
      <c r="AQ417" s="196">
        <v>100.18</v>
      </c>
    </row>
    <row r="418" spans="1:43" ht="27.75" x14ac:dyDescent="0.45">
      <c r="A418" s="195" t="s">
        <v>257</v>
      </c>
      <c r="B418" s="195" t="s">
        <v>1319</v>
      </c>
      <c r="C418" s="196">
        <v>99.88</v>
      </c>
      <c r="D418" s="196">
        <v>99.59</v>
      </c>
      <c r="E418" s="196">
        <v>99.23</v>
      </c>
      <c r="F418" s="196">
        <v>100.09</v>
      </c>
      <c r="G418" s="196">
        <v>99.87</v>
      </c>
      <c r="H418" s="196">
        <v>100.33</v>
      </c>
      <c r="I418" s="196">
        <v>100.08</v>
      </c>
      <c r="J418" s="196">
        <v>99.35</v>
      </c>
      <c r="K418" s="196">
        <v>100.56</v>
      </c>
      <c r="L418" s="196">
        <v>99.74</v>
      </c>
      <c r="M418" s="196">
        <v>99.96</v>
      </c>
      <c r="N418" s="196">
        <v>100.21</v>
      </c>
      <c r="O418" s="196">
        <v>100.06</v>
      </c>
      <c r="P418" s="196">
        <v>100.14</v>
      </c>
      <c r="Q418" s="196">
        <v>100.33</v>
      </c>
      <c r="R418" s="196">
        <v>101.88</v>
      </c>
      <c r="S418" s="196">
        <v>100.57</v>
      </c>
      <c r="T418" s="196">
        <v>99.32</v>
      </c>
      <c r="U418" s="196">
        <v>99.92</v>
      </c>
      <c r="V418" s="196">
        <v>100.06</v>
      </c>
      <c r="W418" s="196">
        <v>99.92</v>
      </c>
      <c r="X418" s="196">
        <v>100.18</v>
      </c>
      <c r="Y418" s="196">
        <v>100.38</v>
      </c>
      <c r="Z418" s="196">
        <v>100.52</v>
      </c>
      <c r="AA418" s="196">
        <v>100.69</v>
      </c>
      <c r="AB418" s="196">
        <v>100.51</v>
      </c>
      <c r="AC418" s="196">
        <v>100.76</v>
      </c>
      <c r="AD418" s="196">
        <v>100.63</v>
      </c>
      <c r="AE418" s="196">
        <v>100.14</v>
      </c>
      <c r="AF418" s="196">
        <v>100.3</v>
      </c>
      <c r="AG418" s="196">
        <v>99.61</v>
      </c>
      <c r="AH418" s="196">
        <v>99.74</v>
      </c>
      <c r="AI418" s="196">
        <v>99.88</v>
      </c>
      <c r="AJ418" s="196">
        <v>99.73</v>
      </c>
      <c r="AK418" s="196">
        <v>99.86</v>
      </c>
      <c r="AL418" s="196">
        <v>100.12</v>
      </c>
      <c r="AM418" s="196">
        <v>100.95</v>
      </c>
      <c r="AN418" s="196">
        <v>100.79</v>
      </c>
      <c r="AO418" s="196">
        <v>100.39</v>
      </c>
      <c r="AP418" s="196">
        <v>100.9</v>
      </c>
      <c r="AQ418" s="196">
        <v>100.34</v>
      </c>
    </row>
    <row r="419" spans="1:43" ht="41.65" x14ac:dyDescent="0.45">
      <c r="A419" s="195" t="s">
        <v>646</v>
      </c>
      <c r="B419" s="195" t="s">
        <v>1320</v>
      </c>
      <c r="C419" s="196">
        <v>100.17</v>
      </c>
      <c r="D419" s="196">
        <v>100.63</v>
      </c>
      <c r="E419" s="196">
        <v>101.41</v>
      </c>
      <c r="F419" s="196">
        <v>100.48</v>
      </c>
      <c r="G419" s="196">
        <v>100.44</v>
      </c>
      <c r="H419" s="196">
        <v>100.77</v>
      </c>
      <c r="I419" s="196">
        <v>100.22</v>
      </c>
      <c r="J419" s="196">
        <v>101.21</v>
      </c>
      <c r="K419" s="196">
        <v>100.89</v>
      </c>
      <c r="L419" s="196">
        <v>100.9</v>
      </c>
      <c r="M419" s="196">
        <v>100.76</v>
      </c>
      <c r="N419" s="196">
        <v>100.59</v>
      </c>
      <c r="O419" s="196">
        <v>100.53</v>
      </c>
      <c r="P419" s="196">
        <v>100.37</v>
      </c>
      <c r="Q419" s="196">
        <v>100.39</v>
      </c>
      <c r="R419" s="196">
        <v>100.55</v>
      </c>
      <c r="S419" s="196">
        <v>100.42</v>
      </c>
      <c r="T419" s="196">
        <v>100.39</v>
      </c>
      <c r="U419" s="196">
        <v>100.66</v>
      </c>
      <c r="V419" s="196">
        <v>100.98</v>
      </c>
      <c r="W419" s="196">
        <v>100.29</v>
      </c>
      <c r="X419" s="196">
        <v>100.61</v>
      </c>
      <c r="Y419" s="196">
        <v>100.53</v>
      </c>
      <c r="Z419" s="196">
        <v>101.37</v>
      </c>
      <c r="AA419" s="196">
        <v>101.14</v>
      </c>
      <c r="AB419" s="196">
        <v>100.72</v>
      </c>
      <c r="AC419" s="196">
        <v>100.98</v>
      </c>
      <c r="AD419" s="196">
        <v>101.2</v>
      </c>
      <c r="AE419" s="196">
        <v>100.35</v>
      </c>
      <c r="AF419" s="196">
        <v>100.39</v>
      </c>
      <c r="AG419" s="196">
        <v>100.41</v>
      </c>
      <c r="AH419" s="196">
        <v>101.53</v>
      </c>
      <c r="AI419" s="196">
        <v>100.32</v>
      </c>
      <c r="AJ419" s="196">
        <v>100.42</v>
      </c>
      <c r="AK419" s="196">
        <v>100.09</v>
      </c>
      <c r="AL419" s="196">
        <v>100.46</v>
      </c>
      <c r="AM419" s="196">
        <v>100.51</v>
      </c>
      <c r="AN419" s="196">
        <v>100.61</v>
      </c>
      <c r="AO419" s="196">
        <v>100.5</v>
      </c>
      <c r="AP419" s="196">
        <v>100.16</v>
      </c>
      <c r="AQ419" s="196">
        <v>100.18</v>
      </c>
    </row>
    <row r="420" spans="1:43" x14ac:dyDescent="0.45">
      <c r="A420" s="195" t="s">
        <v>256</v>
      </c>
      <c r="B420" s="195" t="s">
        <v>1321</v>
      </c>
      <c r="C420" s="196">
        <v>100.69</v>
      </c>
      <c r="D420" s="196">
        <v>100.81</v>
      </c>
      <c r="E420" s="196">
        <v>101.83</v>
      </c>
      <c r="F420" s="196">
        <v>99.95</v>
      </c>
      <c r="G420" s="196">
        <v>100.18</v>
      </c>
      <c r="H420" s="196">
        <v>100.81</v>
      </c>
      <c r="I420" s="196">
        <v>100.44</v>
      </c>
      <c r="J420" s="196">
        <v>100.71</v>
      </c>
      <c r="K420" s="196">
        <v>100.48</v>
      </c>
      <c r="L420" s="196">
        <v>100.57</v>
      </c>
      <c r="M420" s="196">
        <v>100.15</v>
      </c>
      <c r="N420" s="196">
        <v>100.4</v>
      </c>
      <c r="O420" s="196">
        <v>100.09</v>
      </c>
      <c r="P420" s="196">
        <v>100.68</v>
      </c>
      <c r="Q420" s="196">
        <v>100.35</v>
      </c>
      <c r="R420" s="196">
        <v>100.27</v>
      </c>
      <c r="S420" s="196">
        <v>100.65</v>
      </c>
      <c r="T420" s="196">
        <v>100.55</v>
      </c>
      <c r="U420" s="196">
        <v>100.46</v>
      </c>
      <c r="V420" s="196">
        <v>100.92</v>
      </c>
      <c r="W420" s="196">
        <v>100.35</v>
      </c>
      <c r="X420" s="196">
        <v>100.33</v>
      </c>
      <c r="Y420" s="196">
        <v>100.37</v>
      </c>
      <c r="Z420" s="196">
        <v>100.56</v>
      </c>
      <c r="AA420" s="196">
        <v>100.33</v>
      </c>
      <c r="AB420" s="196">
        <v>100.27</v>
      </c>
      <c r="AC420" s="196">
        <v>100.21</v>
      </c>
      <c r="AD420" s="196">
        <v>100.63</v>
      </c>
      <c r="AE420" s="196">
        <v>100.27</v>
      </c>
      <c r="AF420" s="196">
        <v>100.05</v>
      </c>
      <c r="AG420" s="196">
        <v>100.78</v>
      </c>
      <c r="AH420" s="196">
        <v>100.9</v>
      </c>
      <c r="AI420" s="196">
        <v>100.36</v>
      </c>
      <c r="AJ420" s="196">
        <v>100.43</v>
      </c>
      <c r="AK420" s="196">
        <v>100.34</v>
      </c>
      <c r="AL420" s="196">
        <v>100.28</v>
      </c>
      <c r="AM420" s="196">
        <v>100.11</v>
      </c>
      <c r="AN420" s="196">
        <v>100.34</v>
      </c>
      <c r="AO420" s="196">
        <v>100.29</v>
      </c>
      <c r="AP420" s="195">
        <v>100</v>
      </c>
      <c r="AQ420" s="196">
        <v>100.2</v>
      </c>
    </row>
    <row r="421" spans="1:43" x14ac:dyDescent="0.45">
      <c r="A421" s="195" t="s">
        <v>265</v>
      </c>
      <c r="B421" s="195" t="s">
        <v>1322</v>
      </c>
      <c r="C421" s="196">
        <v>100.49</v>
      </c>
      <c r="D421" s="196">
        <v>100.62</v>
      </c>
      <c r="E421" s="196">
        <v>100.87</v>
      </c>
      <c r="F421" s="196">
        <v>100.93</v>
      </c>
      <c r="G421" s="196">
        <v>100.51</v>
      </c>
      <c r="H421" s="196">
        <v>100.74</v>
      </c>
      <c r="I421" s="196">
        <v>100.77</v>
      </c>
      <c r="J421" s="196">
        <v>102.06</v>
      </c>
      <c r="K421" s="196">
        <v>100.73</v>
      </c>
      <c r="L421" s="196">
        <v>100.93</v>
      </c>
      <c r="M421" s="196">
        <v>100.37</v>
      </c>
      <c r="N421" s="196">
        <v>100.47</v>
      </c>
      <c r="O421" s="196">
        <v>100.64</v>
      </c>
      <c r="P421" s="196">
        <v>100.23</v>
      </c>
      <c r="Q421" s="196">
        <v>100.54</v>
      </c>
      <c r="R421" s="196">
        <v>100.16</v>
      </c>
      <c r="S421" s="196">
        <v>100.33</v>
      </c>
      <c r="T421" s="196">
        <v>100.64</v>
      </c>
      <c r="U421" s="196">
        <v>101.48</v>
      </c>
      <c r="V421" s="196">
        <v>101.09</v>
      </c>
      <c r="W421" s="196">
        <v>100.4</v>
      </c>
      <c r="X421" s="196">
        <v>100.9</v>
      </c>
      <c r="Y421" s="196">
        <v>100.64</v>
      </c>
      <c r="Z421" s="196">
        <v>101.56</v>
      </c>
      <c r="AA421" s="196">
        <v>101.04</v>
      </c>
      <c r="AB421" s="196">
        <v>100.59</v>
      </c>
      <c r="AC421" s="196">
        <v>100.64</v>
      </c>
      <c r="AD421" s="196">
        <v>100.87</v>
      </c>
      <c r="AE421" s="196">
        <v>100.35</v>
      </c>
      <c r="AF421" s="196">
        <v>100.27</v>
      </c>
      <c r="AG421" s="196">
        <v>100.52</v>
      </c>
      <c r="AH421" s="196">
        <v>102.06</v>
      </c>
      <c r="AI421" s="196">
        <v>100.48</v>
      </c>
      <c r="AJ421" s="196">
        <v>100.21</v>
      </c>
      <c r="AK421" s="195">
        <v>100</v>
      </c>
      <c r="AL421" s="196">
        <v>100.35</v>
      </c>
      <c r="AM421" s="196">
        <v>100.27</v>
      </c>
      <c r="AN421" s="196">
        <v>100.54</v>
      </c>
      <c r="AO421" s="196">
        <v>100.48</v>
      </c>
      <c r="AP421" s="196">
        <v>100.15</v>
      </c>
      <c r="AQ421" s="196">
        <v>100.35</v>
      </c>
    </row>
    <row r="422" spans="1:43" x14ac:dyDescent="0.45">
      <c r="A422" s="195" t="s">
        <v>266</v>
      </c>
      <c r="B422" s="195" t="s">
        <v>1323</v>
      </c>
      <c r="C422" s="196">
        <v>99.99</v>
      </c>
      <c r="D422" s="196">
        <v>100.53</v>
      </c>
      <c r="E422" s="196">
        <v>100.75</v>
      </c>
      <c r="F422" s="196">
        <v>100.43</v>
      </c>
      <c r="G422" s="196">
        <v>100.49</v>
      </c>
      <c r="H422" s="196">
        <v>100.62</v>
      </c>
      <c r="I422" s="196">
        <v>100.19</v>
      </c>
      <c r="J422" s="196">
        <v>100.47</v>
      </c>
      <c r="K422" s="196">
        <v>101.02</v>
      </c>
      <c r="L422" s="196">
        <v>101.05</v>
      </c>
      <c r="M422" s="196">
        <v>100.81</v>
      </c>
      <c r="N422" s="196">
        <v>101.03</v>
      </c>
      <c r="O422" s="196">
        <v>100.57</v>
      </c>
      <c r="P422" s="196">
        <v>100.62</v>
      </c>
      <c r="Q422" s="196">
        <v>100.49</v>
      </c>
      <c r="R422" s="196">
        <v>100.7</v>
      </c>
      <c r="S422" s="196">
        <v>100.32</v>
      </c>
      <c r="T422" s="196">
        <v>100.13</v>
      </c>
      <c r="U422" s="196">
        <v>100.35</v>
      </c>
      <c r="V422" s="196">
        <v>100.69</v>
      </c>
      <c r="W422" s="196">
        <v>100.19</v>
      </c>
      <c r="X422" s="196">
        <v>100.49</v>
      </c>
      <c r="Y422" s="196">
        <v>100.18</v>
      </c>
      <c r="Z422" s="196">
        <v>100.72</v>
      </c>
      <c r="AA422" s="196">
        <v>100.79</v>
      </c>
      <c r="AB422" s="196">
        <v>100.59</v>
      </c>
      <c r="AC422" s="196">
        <v>100.51</v>
      </c>
      <c r="AD422" s="196">
        <v>100.89</v>
      </c>
      <c r="AE422" s="196">
        <v>100.28</v>
      </c>
      <c r="AF422" s="196">
        <v>100.33</v>
      </c>
      <c r="AG422" s="196">
        <v>100.53</v>
      </c>
      <c r="AH422" s="196">
        <v>100.83</v>
      </c>
      <c r="AI422" s="196">
        <v>100.13</v>
      </c>
      <c r="AJ422" s="196">
        <v>100.32</v>
      </c>
      <c r="AK422" s="196">
        <v>100.14</v>
      </c>
      <c r="AL422" s="196">
        <v>100.27</v>
      </c>
      <c r="AM422" s="196">
        <v>100.25</v>
      </c>
      <c r="AN422" s="196">
        <v>99.98</v>
      </c>
      <c r="AO422" s="196">
        <v>100.13</v>
      </c>
      <c r="AP422" s="196">
        <v>100.23</v>
      </c>
      <c r="AQ422" s="196">
        <v>99.91</v>
      </c>
    </row>
    <row r="423" spans="1:43" x14ac:dyDescent="0.45">
      <c r="A423" s="195" t="s">
        <v>264</v>
      </c>
      <c r="B423" s="195" t="s">
        <v>1324</v>
      </c>
      <c r="C423" s="196">
        <v>100.1</v>
      </c>
      <c r="D423" s="196">
        <v>100.69</v>
      </c>
      <c r="E423" s="196">
        <v>101.99</v>
      </c>
      <c r="F423" s="196">
        <v>100.28</v>
      </c>
      <c r="G423" s="196">
        <v>100.39</v>
      </c>
      <c r="H423" s="196">
        <v>100.86</v>
      </c>
      <c r="I423" s="196">
        <v>99.95</v>
      </c>
      <c r="J423" s="196">
        <v>101.13</v>
      </c>
      <c r="K423" s="196">
        <v>100.91</v>
      </c>
      <c r="L423" s="196">
        <v>100.81</v>
      </c>
      <c r="M423" s="196">
        <v>100.94</v>
      </c>
      <c r="N423" s="196">
        <v>100.45</v>
      </c>
      <c r="O423" s="196">
        <v>100.45</v>
      </c>
      <c r="P423" s="196">
        <v>100.32</v>
      </c>
      <c r="Q423" s="196">
        <v>100.26</v>
      </c>
      <c r="R423" s="196">
        <v>100.68</v>
      </c>
      <c r="S423" s="196">
        <v>100.52</v>
      </c>
      <c r="T423" s="196">
        <v>100.39</v>
      </c>
      <c r="U423" s="196">
        <v>100.4</v>
      </c>
      <c r="V423" s="196">
        <v>101.07</v>
      </c>
      <c r="W423" s="196">
        <v>100.29</v>
      </c>
      <c r="X423" s="196">
        <v>100.52</v>
      </c>
      <c r="Y423" s="196">
        <v>100.64</v>
      </c>
      <c r="Z423" s="196">
        <v>101.59</v>
      </c>
      <c r="AA423" s="196">
        <v>101.36</v>
      </c>
      <c r="AB423" s="196">
        <v>100.86</v>
      </c>
      <c r="AC423" s="196">
        <v>101.39</v>
      </c>
      <c r="AD423" s="196">
        <v>101.52</v>
      </c>
      <c r="AE423" s="196">
        <v>100.38</v>
      </c>
      <c r="AF423" s="196">
        <v>100.48</v>
      </c>
      <c r="AG423" s="196">
        <v>100.3</v>
      </c>
      <c r="AH423" s="196">
        <v>101.61</v>
      </c>
      <c r="AI423" s="196">
        <v>100.33</v>
      </c>
      <c r="AJ423" s="196">
        <v>100.58</v>
      </c>
      <c r="AK423" s="196">
        <v>100.12</v>
      </c>
      <c r="AL423" s="196">
        <v>100.6</v>
      </c>
      <c r="AM423" s="196">
        <v>100.76</v>
      </c>
      <c r="AN423" s="196">
        <v>100.97</v>
      </c>
      <c r="AO423" s="196">
        <v>100.69</v>
      </c>
      <c r="AP423" s="196">
        <v>100.13</v>
      </c>
      <c r="AQ423" s="196">
        <v>100.22</v>
      </c>
    </row>
    <row r="424" spans="1:43" x14ac:dyDescent="0.45">
      <c r="A424" s="195" t="s">
        <v>647</v>
      </c>
      <c r="B424" s="195" t="s">
        <v>1325</v>
      </c>
      <c r="C424" s="196">
        <v>100.23</v>
      </c>
      <c r="D424" s="196">
        <v>100.13</v>
      </c>
      <c r="E424" s="196">
        <v>100.92</v>
      </c>
      <c r="F424" s="196">
        <v>100.29</v>
      </c>
      <c r="G424" s="196">
        <v>99.86</v>
      </c>
      <c r="H424" s="196">
        <v>100.44</v>
      </c>
      <c r="I424" s="196">
        <v>100.48</v>
      </c>
      <c r="J424" s="196">
        <v>99.89</v>
      </c>
      <c r="K424" s="196">
        <v>100.44</v>
      </c>
      <c r="L424" s="196">
        <v>100.44</v>
      </c>
      <c r="M424" s="196">
        <v>100.24</v>
      </c>
      <c r="N424" s="196">
        <v>100.71</v>
      </c>
      <c r="O424" s="196">
        <v>100.64</v>
      </c>
      <c r="P424" s="196">
        <v>100.61</v>
      </c>
      <c r="Q424" s="196">
        <v>100.56</v>
      </c>
      <c r="R424" s="196">
        <v>100.61</v>
      </c>
      <c r="S424" s="196">
        <v>100.57</v>
      </c>
      <c r="T424" s="196">
        <v>100.52</v>
      </c>
      <c r="U424" s="196">
        <v>100.83</v>
      </c>
      <c r="V424" s="196">
        <v>100.6</v>
      </c>
      <c r="W424" s="196">
        <v>100.55</v>
      </c>
      <c r="X424" s="196">
        <v>100.59</v>
      </c>
      <c r="Y424" s="196">
        <v>100.34</v>
      </c>
      <c r="Z424" s="196">
        <v>100.45</v>
      </c>
      <c r="AA424" s="195">
        <v>101</v>
      </c>
      <c r="AB424" s="196">
        <v>102.21</v>
      </c>
      <c r="AC424" s="196">
        <v>101.21</v>
      </c>
      <c r="AD424" s="196">
        <v>100.54</v>
      </c>
      <c r="AE424" s="196">
        <v>100.66</v>
      </c>
      <c r="AF424" s="196">
        <v>100.67</v>
      </c>
      <c r="AG424" s="196">
        <v>100.78</v>
      </c>
      <c r="AH424" s="196">
        <v>100.33</v>
      </c>
      <c r="AI424" s="196">
        <v>100.28</v>
      </c>
      <c r="AJ424" s="196">
        <v>100.2</v>
      </c>
      <c r="AK424" s="196">
        <v>101.11</v>
      </c>
      <c r="AL424" s="196">
        <v>100.59</v>
      </c>
      <c r="AM424" s="196">
        <v>102.01</v>
      </c>
      <c r="AN424" s="196">
        <v>101.84</v>
      </c>
      <c r="AO424" s="196">
        <v>101.06</v>
      </c>
      <c r="AP424" s="196">
        <v>100.94</v>
      </c>
      <c r="AQ424" s="196">
        <v>100.44</v>
      </c>
    </row>
    <row r="425" spans="1:43" ht="55.5" x14ac:dyDescent="0.45">
      <c r="A425" s="195" t="s">
        <v>269</v>
      </c>
      <c r="B425" s="195" t="s">
        <v>1326</v>
      </c>
      <c r="C425" s="196">
        <v>100.77</v>
      </c>
      <c r="D425" s="196">
        <v>100.87</v>
      </c>
      <c r="E425" s="196">
        <v>100.5</v>
      </c>
      <c r="F425" s="196">
        <v>100.5</v>
      </c>
      <c r="G425" s="196">
        <v>100.43</v>
      </c>
      <c r="H425" s="196">
        <v>99.7</v>
      </c>
      <c r="I425" s="196">
        <v>100.11</v>
      </c>
      <c r="J425" s="196">
        <v>100.24</v>
      </c>
      <c r="K425" s="196">
        <v>100.55</v>
      </c>
      <c r="L425" s="196">
        <v>100.54</v>
      </c>
      <c r="M425" s="196">
        <v>100.23</v>
      </c>
      <c r="N425" s="196">
        <v>100.24</v>
      </c>
      <c r="O425" s="196">
        <v>100.41</v>
      </c>
      <c r="P425" s="196">
        <v>100.21</v>
      </c>
      <c r="Q425" s="196">
        <v>100.34</v>
      </c>
      <c r="R425" s="196">
        <v>100.36</v>
      </c>
      <c r="S425" s="196">
        <v>100.32</v>
      </c>
      <c r="T425" s="196">
        <v>100.83</v>
      </c>
      <c r="U425" s="196">
        <v>100.78</v>
      </c>
      <c r="V425" s="196">
        <v>100.9</v>
      </c>
      <c r="W425" s="196">
        <v>100.76</v>
      </c>
      <c r="X425" s="196">
        <v>100.1</v>
      </c>
      <c r="Y425" s="196">
        <v>100.16</v>
      </c>
      <c r="Z425" s="196">
        <v>100.44</v>
      </c>
      <c r="AA425" s="196">
        <v>100.25</v>
      </c>
      <c r="AB425" s="196">
        <v>101.28</v>
      </c>
      <c r="AC425" s="196">
        <v>100.59</v>
      </c>
      <c r="AD425" s="196">
        <v>99.67</v>
      </c>
      <c r="AE425" s="196">
        <v>100.23</v>
      </c>
      <c r="AF425" s="196">
        <v>100.31</v>
      </c>
      <c r="AG425" s="196">
        <v>100.86</v>
      </c>
      <c r="AH425" s="196">
        <v>100.62</v>
      </c>
      <c r="AI425" s="196">
        <v>99.11</v>
      </c>
      <c r="AJ425" s="196">
        <v>99.47</v>
      </c>
      <c r="AK425" s="196">
        <v>101.88</v>
      </c>
      <c r="AL425" s="196">
        <v>100.58</v>
      </c>
      <c r="AM425" s="196">
        <v>101.02</v>
      </c>
      <c r="AN425" s="196">
        <v>100.63</v>
      </c>
      <c r="AO425" s="196">
        <v>100.45</v>
      </c>
      <c r="AP425" s="196">
        <v>100.41</v>
      </c>
      <c r="AQ425" s="196">
        <v>100.39</v>
      </c>
    </row>
    <row r="426" spans="1:43" x14ac:dyDescent="0.45">
      <c r="A426" s="195" t="s">
        <v>268</v>
      </c>
      <c r="B426" s="195" t="s">
        <v>1327</v>
      </c>
      <c r="C426" s="196">
        <v>99.77</v>
      </c>
      <c r="D426" s="196">
        <v>99.22</v>
      </c>
      <c r="E426" s="196">
        <v>101.26</v>
      </c>
      <c r="F426" s="196">
        <v>100.04</v>
      </c>
      <c r="G426" s="196">
        <v>99.32</v>
      </c>
      <c r="H426" s="196">
        <v>100.79</v>
      </c>
      <c r="I426" s="196">
        <v>100.73</v>
      </c>
      <c r="J426" s="196">
        <v>99.28</v>
      </c>
      <c r="K426" s="196">
        <v>100.3</v>
      </c>
      <c r="L426" s="196">
        <v>100.29</v>
      </c>
      <c r="M426" s="196">
        <v>99.91</v>
      </c>
      <c r="N426" s="196">
        <v>101.25</v>
      </c>
      <c r="O426" s="196">
        <v>100.7</v>
      </c>
      <c r="P426" s="196">
        <v>100.37</v>
      </c>
      <c r="Q426" s="196">
        <v>100.21</v>
      </c>
      <c r="R426" s="196">
        <v>100.67</v>
      </c>
      <c r="S426" s="196">
        <v>100.66</v>
      </c>
      <c r="T426" s="196">
        <v>100.28</v>
      </c>
      <c r="U426" s="196">
        <v>100.98</v>
      </c>
      <c r="V426" s="196">
        <v>100.05</v>
      </c>
      <c r="W426" s="196">
        <v>100.16</v>
      </c>
      <c r="X426" s="196">
        <v>100.71</v>
      </c>
      <c r="Y426" s="196">
        <v>100.11</v>
      </c>
      <c r="Z426" s="196">
        <v>100.35</v>
      </c>
      <c r="AA426" s="196">
        <v>99.71</v>
      </c>
      <c r="AB426" s="196">
        <v>101.03</v>
      </c>
      <c r="AC426" s="196">
        <v>100.4</v>
      </c>
      <c r="AD426" s="196">
        <v>100.32</v>
      </c>
      <c r="AE426" s="196">
        <v>100.48</v>
      </c>
      <c r="AF426" s="196">
        <v>100.85</v>
      </c>
      <c r="AG426" s="196">
        <v>100.94</v>
      </c>
      <c r="AH426" s="196">
        <v>100.21</v>
      </c>
      <c r="AI426" s="196">
        <v>100.51</v>
      </c>
      <c r="AJ426" s="196">
        <v>99.79</v>
      </c>
      <c r="AK426" s="196">
        <v>100.95</v>
      </c>
      <c r="AL426" s="196">
        <v>100.5</v>
      </c>
      <c r="AM426" s="196">
        <v>100.27</v>
      </c>
      <c r="AN426" s="196">
        <v>101.38</v>
      </c>
      <c r="AO426" s="196">
        <v>100.95</v>
      </c>
      <c r="AP426" s="196">
        <v>100.79</v>
      </c>
      <c r="AQ426" s="196">
        <v>100.15</v>
      </c>
    </row>
    <row r="427" spans="1:43" x14ac:dyDescent="0.45">
      <c r="A427" s="195" t="s">
        <v>267</v>
      </c>
      <c r="B427" s="195" t="s">
        <v>1328</v>
      </c>
      <c r="C427" s="196">
        <v>100.49</v>
      </c>
      <c r="D427" s="196">
        <v>100.88</v>
      </c>
      <c r="E427" s="196">
        <v>100.76</v>
      </c>
      <c r="F427" s="196">
        <v>100.5</v>
      </c>
      <c r="G427" s="196">
        <v>100.21</v>
      </c>
      <c r="H427" s="196">
        <v>100.5</v>
      </c>
      <c r="I427" s="196">
        <v>100.42</v>
      </c>
      <c r="J427" s="196">
        <v>100.49</v>
      </c>
      <c r="K427" s="196">
        <v>100.56</v>
      </c>
      <c r="L427" s="196">
        <v>100.58</v>
      </c>
      <c r="M427" s="196">
        <v>100.69</v>
      </c>
      <c r="N427" s="196">
        <v>100.32</v>
      </c>
      <c r="O427" s="196">
        <v>100.71</v>
      </c>
      <c r="P427" s="196">
        <v>101.24</v>
      </c>
      <c r="Q427" s="196">
        <v>101.2</v>
      </c>
      <c r="R427" s="196">
        <v>100.71</v>
      </c>
      <c r="S427" s="196">
        <v>100.62</v>
      </c>
      <c r="T427" s="196">
        <v>100.64</v>
      </c>
      <c r="U427" s="196">
        <v>100.65</v>
      </c>
      <c r="V427" s="196">
        <v>101.16</v>
      </c>
      <c r="W427" s="196">
        <v>100.94</v>
      </c>
      <c r="X427" s="196">
        <v>100.76</v>
      </c>
      <c r="Y427" s="196">
        <v>100.78</v>
      </c>
      <c r="Z427" s="196">
        <v>100.6</v>
      </c>
      <c r="AA427" s="196">
        <v>103.54</v>
      </c>
      <c r="AB427" s="196">
        <v>104.62</v>
      </c>
      <c r="AC427" s="196">
        <v>102.79</v>
      </c>
      <c r="AD427" s="196">
        <v>101.43</v>
      </c>
      <c r="AE427" s="196">
        <v>101.18</v>
      </c>
      <c r="AF427" s="196">
        <v>100.66</v>
      </c>
      <c r="AG427" s="196">
        <v>100.52</v>
      </c>
      <c r="AH427" s="196">
        <v>100.32</v>
      </c>
      <c r="AI427" s="196">
        <v>100.73</v>
      </c>
      <c r="AJ427" s="196">
        <v>101.23</v>
      </c>
      <c r="AK427" s="196">
        <v>100.83</v>
      </c>
      <c r="AL427" s="196">
        <v>100.72</v>
      </c>
      <c r="AM427" s="196">
        <v>105.32</v>
      </c>
      <c r="AN427" s="196">
        <v>103.27</v>
      </c>
      <c r="AO427" s="196">
        <v>101.6</v>
      </c>
      <c r="AP427" s="196">
        <v>101.49</v>
      </c>
      <c r="AQ427" s="196">
        <v>100.88</v>
      </c>
    </row>
    <row r="428" spans="1:43" x14ac:dyDescent="0.45">
      <c r="A428" s="195" t="s">
        <v>648</v>
      </c>
      <c r="B428" s="195" t="s">
        <v>1329</v>
      </c>
      <c r="C428" s="196">
        <v>100.23</v>
      </c>
      <c r="D428" s="196">
        <v>100.36</v>
      </c>
      <c r="E428" s="196">
        <v>99.61</v>
      </c>
      <c r="F428" s="196">
        <v>100.98</v>
      </c>
      <c r="G428" s="196">
        <v>100.79</v>
      </c>
      <c r="H428" s="196">
        <v>99.63</v>
      </c>
      <c r="I428" s="196">
        <v>100.34</v>
      </c>
      <c r="J428" s="196">
        <v>99.97</v>
      </c>
      <c r="K428" s="196">
        <v>99.99</v>
      </c>
      <c r="L428" s="196">
        <v>100.2</v>
      </c>
      <c r="M428" s="196">
        <v>99.95</v>
      </c>
      <c r="N428" s="196">
        <v>100.35</v>
      </c>
      <c r="O428" s="196">
        <v>100.37</v>
      </c>
      <c r="P428" s="196">
        <v>100.6</v>
      </c>
      <c r="Q428" s="196">
        <v>100.92</v>
      </c>
      <c r="R428" s="196">
        <v>101.01</v>
      </c>
      <c r="S428" s="196">
        <v>100.61</v>
      </c>
      <c r="T428" s="196">
        <v>100.38</v>
      </c>
      <c r="U428" s="196">
        <v>99.9</v>
      </c>
      <c r="V428" s="196">
        <v>99.41</v>
      </c>
      <c r="W428" s="196">
        <v>99.74</v>
      </c>
      <c r="X428" s="196">
        <v>100.03</v>
      </c>
      <c r="Y428" s="196">
        <v>100.14</v>
      </c>
      <c r="Z428" s="196">
        <v>100.36</v>
      </c>
      <c r="AA428" s="196">
        <v>100.9</v>
      </c>
      <c r="AB428" s="196">
        <v>100.85</v>
      </c>
      <c r="AC428" s="196">
        <v>100.73</v>
      </c>
      <c r="AD428" s="196">
        <v>100.42</v>
      </c>
      <c r="AE428" s="196">
        <v>99.89</v>
      </c>
      <c r="AF428" s="196">
        <v>99.54</v>
      </c>
      <c r="AG428" s="196">
        <v>99.42</v>
      </c>
      <c r="AH428" s="196">
        <v>99.25</v>
      </c>
      <c r="AI428" s="196">
        <v>99.11</v>
      </c>
      <c r="AJ428" s="196">
        <v>98.92</v>
      </c>
      <c r="AK428" s="196">
        <v>99.85</v>
      </c>
      <c r="AL428" s="196">
        <v>100.01</v>
      </c>
      <c r="AM428" s="196">
        <v>100.17</v>
      </c>
      <c r="AN428" s="196">
        <v>101.36</v>
      </c>
      <c r="AO428" s="196">
        <v>101.1</v>
      </c>
      <c r="AP428" s="196">
        <v>100.11</v>
      </c>
      <c r="AQ428" s="196">
        <v>99.7</v>
      </c>
    </row>
    <row r="429" spans="1:43" ht="27.75" x14ac:dyDescent="0.45">
      <c r="A429" s="195" t="s">
        <v>270</v>
      </c>
      <c r="B429" s="195" t="s">
        <v>1330</v>
      </c>
      <c r="C429" s="196">
        <v>100.57</v>
      </c>
      <c r="D429" s="196">
        <v>100.52</v>
      </c>
      <c r="E429" s="196">
        <v>99.74</v>
      </c>
      <c r="F429" s="196">
        <v>101.19</v>
      </c>
      <c r="G429" s="196">
        <v>101.36</v>
      </c>
      <c r="H429" s="196">
        <v>99.63</v>
      </c>
      <c r="I429" s="196">
        <v>98.97</v>
      </c>
      <c r="J429" s="196">
        <v>99.57</v>
      </c>
      <c r="K429" s="196">
        <v>99.86</v>
      </c>
      <c r="L429" s="196">
        <v>99.84</v>
      </c>
      <c r="M429" s="196">
        <v>99.95</v>
      </c>
      <c r="N429" s="196">
        <v>100.47</v>
      </c>
      <c r="O429" s="196">
        <v>100.48</v>
      </c>
      <c r="P429" s="196">
        <v>100.81</v>
      </c>
      <c r="Q429" s="196">
        <v>101.05</v>
      </c>
      <c r="R429" s="196">
        <v>100.96</v>
      </c>
      <c r="S429" s="196">
        <v>100.41</v>
      </c>
      <c r="T429" s="196">
        <v>100.18</v>
      </c>
      <c r="U429" s="196">
        <v>99.7</v>
      </c>
      <c r="V429" s="196">
        <v>99.25</v>
      </c>
      <c r="W429" s="196">
        <v>99.61</v>
      </c>
      <c r="X429" s="196">
        <v>99.76</v>
      </c>
      <c r="Y429" s="196">
        <v>100.19</v>
      </c>
      <c r="Z429" s="196">
        <v>100.3</v>
      </c>
      <c r="AA429" s="196">
        <v>100.21</v>
      </c>
      <c r="AB429" s="196">
        <v>101.01</v>
      </c>
      <c r="AC429" s="196">
        <v>101.39</v>
      </c>
      <c r="AD429" s="196">
        <v>100.86</v>
      </c>
      <c r="AE429" s="196">
        <v>100.22</v>
      </c>
      <c r="AF429" s="196">
        <v>99.65</v>
      </c>
      <c r="AG429" s="196">
        <v>100.06</v>
      </c>
      <c r="AH429" s="196">
        <v>99.22</v>
      </c>
      <c r="AI429" s="196">
        <v>99.01</v>
      </c>
      <c r="AJ429" s="196">
        <v>99.02</v>
      </c>
      <c r="AK429" s="196">
        <v>100.02</v>
      </c>
      <c r="AL429" s="196">
        <v>100.06</v>
      </c>
      <c r="AM429" s="196">
        <v>99.88</v>
      </c>
      <c r="AN429" s="196">
        <v>101.76</v>
      </c>
      <c r="AO429" s="196">
        <v>101.7</v>
      </c>
      <c r="AP429" s="196">
        <v>100.41</v>
      </c>
      <c r="AQ429" s="196">
        <v>99.67</v>
      </c>
    </row>
    <row r="430" spans="1:43" ht="27.75" x14ac:dyDescent="0.45">
      <c r="A430" s="195" t="s">
        <v>271</v>
      </c>
      <c r="B430" s="195" t="s">
        <v>1331</v>
      </c>
      <c r="C430" s="196">
        <v>100.29</v>
      </c>
      <c r="D430" s="196">
        <v>100.51</v>
      </c>
      <c r="E430" s="196">
        <v>99.24</v>
      </c>
      <c r="F430" s="196">
        <v>100.63</v>
      </c>
      <c r="G430" s="196">
        <v>99.79</v>
      </c>
      <c r="H430" s="196">
        <v>99.27</v>
      </c>
      <c r="I430" s="196">
        <v>99.82</v>
      </c>
      <c r="J430" s="196">
        <v>99.19</v>
      </c>
      <c r="K430" s="196">
        <v>99.66</v>
      </c>
      <c r="L430" s="196">
        <v>100.33</v>
      </c>
      <c r="M430" s="196">
        <v>100.31</v>
      </c>
      <c r="N430" s="196">
        <v>100.33</v>
      </c>
      <c r="O430" s="196">
        <v>100.36</v>
      </c>
      <c r="P430" s="196">
        <v>100.27</v>
      </c>
      <c r="Q430" s="196">
        <v>100.87</v>
      </c>
      <c r="R430" s="196">
        <v>101.28</v>
      </c>
      <c r="S430" s="196">
        <v>100.67</v>
      </c>
      <c r="T430" s="196">
        <v>100.41</v>
      </c>
      <c r="U430" s="196">
        <v>99.74</v>
      </c>
      <c r="V430" s="196">
        <v>98.98</v>
      </c>
      <c r="W430" s="196">
        <v>99.67</v>
      </c>
      <c r="X430" s="196">
        <v>99.95</v>
      </c>
      <c r="Y430" s="196">
        <v>99.99</v>
      </c>
      <c r="Z430" s="196">
        <v>99.8</v>
      </c>
      <c r="AA430" s="196">
        <v>100.62</v>
      </c>
      <c r="AB430" s="196">
        <v>101.4</v>
      </c>
      <c r="AC430" s="196">
        <v>101.55</v>
      </c>
      <c r="AD430" s="196">
        <v>100.89</v>
      </c>
      <c r="AE430" s="196">
        <v>99.9</v>
      </c>
      <c r="AF430" s="196">
        <v>99.46</v>
      </c>
      <c r="AG430" s="196">
        <v>99.86</v>
      </c>
      <c r="AH430" s="196">
        <v>98.69</v>
      </c>
      <c r="AI430" s="196">
        <v>99.03</v>
      </c>
      <c r="AJ430" s="196">
        <v>99.34</v>
      </c>
      <c r="AK430" s="196">
        <v>100.12</v>
      </c>
      <c r="AL430" s="196">
        <v>100.13</v>
      </c>
      <c r="AM430" s="196">
        <v>100.15</v>
      </c>
      <c r="AN430" s="195">
        <v>102</v>
      </c>
      <c r="AO430" s="196">
        <v>101.57</v>
      </c>
      <c r="AP430" s="196">
        <v>99.64</v>
      </c>
      <c r="AQ430" s="196">
        <v>99.43</v>
      </c>
    </row>
    <row r="431" spans="1:43" ht="27.75" x14ac:dyDescent="0.45">
      <c r="A431" s="195" t="s">
        <v>272</v>
      </c>
      <c r="B431" s="195" t="s">
        <v>1332</v>
      </c>
      <c r="C431" s="196">
        <v>99.6</v>
      </c>
      <c r="D431" s="196">
        <v>99.92</v>
      </c>
      <c r="E431" s="196">
        <v>99.81</v>
      </c>
      <c r="F431" s="196">
        <v>101.03</v>
      </c>
      <c r="G431" s="196">
        <v>100.99</v>
      </c>
      <c r="H431" s="196">
        <v>100.05</v>
      </c>
      <c r="I431" s="196">
        <v>103.3</v>
      </c>
      <c r="J431" s="196">
        <v>101.48</v>
      </c>
      <c r="K431" s="196">
        <v>100.57</v>
      </c>
      <c r="L431" s="196">
        <v>100.63</v>
      </c>
      <c r="M431" s="196">
        <v>99.55</v>
      </c>
      <c r="N431" s="196">
        <v>100.19</v>
      </c>
      <c r="O431" s="196">
        <v>100.16</v>
      </c>
      <c r="P431" s="196">
        <v>100.66</v>
      </c>
      <c r="Q431" s="196">
        <v>100.73</v>
      </c>
      <c r="R431" s="196">
        <v>100.72</v>
      </c>
      <c r="S431" s="196">
        <v>100.9</v>
      </c>
      <c r="T431" s="196">
        <v>100.7</v>
      </c>
      <c r="U431" s="196">
        <v>100.47</v>
      </c>
      <c r="V431" s="196">
        <v>100.3</v>
      </c>
      <c r="W431" s="196">
        <v>100.08</v>
      </c>
      <c r="X431" s="196">
        <v>100.62</v>
      </c>
      <c r="Y431" s="196">
        <v>100.23</v>
      </c>
      <c r="Z431" s="196">
        <v>101.22</v>
      </c>
      <c r="AA431" s="196">
        <v>101.71</v>
      </c>
      <c r="AB431" s="196">
        <v>100.36</v>
      </c>
      <c r="AC431" s="196">
        <v>99.59</v>
      </c>
      <c r="AD431" s="196">
        <v>99.7</v>
      </c>
      <c r="AE431" s="196">
        <v>99.56</v>
      </c>
      <c r="AF431" s="196">
        <v>99.5</v>
      </c>
      <c r="AG431" s="196">
        <v>98.53</v>
      </c>
      <c r="AH431" s="196">
        <v>99.67</v>
      </c>
      <c r="AI431" s="196">
        <v>99.25</v>
      </c>
      <c r="AJ431" s="196">
        <v>98.54</v>
      </c>
      <c r="AK431" s="196">
        <v>99.5</v>
      </c>
      <c r="AL431" s="196">
        <v>99.87</v>
      </c>
      <c r="AM431" s="196">
        <v>100.45</v>
      </c>
      <c r="AN431" s="196">
        <v>100.56</v>
      </c>
      <c r="AO431" s="196">
        <v>100.2</v>
      </c>
      <c r="AP431" s="196">
        <v>100.13</v>
      </c>
      <c r="AQ431" s="196">
        <v>99.91</v>
      </c>
    </row>
    <row r="432" spans="1:43" x14ac:dyDescent="0.45">
      <c r="A432" s="195" t="s">
        <v>495</v>
      </c>
      <c r="B432" s="195" t="s">
        <v>1333</v>
      </c>
      <c r="C432" s="196">
        <v>100.21</v>
      </c>
      <c r="D432" s="196">
        <v>99.92</v>
      </c>
      <c r="E432" s="196">
        <v>100.14</v>
      </c>
      <c r="F432" s="196">
        <v>100.15</v>
      </c>
      <c r="G432" s="196">
        <v>100.34</v>
      </c>
      <c r="H432" s="196">
        <v>100.42</v>
      </c>
      <c r="I432" s="196">
        <v>100.91</v>
      </c>
      <c r="J432" s="196">
        <v>101.14</v>
      </c>
      <c r="K432" s="196">
        <v>101.09</v>
      </c>
      <c r="L432" s="196">
        <v>100.55</v>
      </c>
      <c r="M432" s="196">
        <v>100.53</v>
      </c>
      <c r="N432" s="196">
        <v>100.42</v>
      </c>
      <c r="O432" s="196">
        <v>100.47</v>
      </c>
      <c r="P432" s="196">
        <v>100.26</v>
      </c>
      <c r="Q432" s="196">
        <v>100.27</v>
      </c>
      <c r="R432" s="196">
        <v>100.41</v>
      </c>
      <c r="S432" s="196">
        <v>100.46</v>
      </c>
      <c r="T432" s="196">
        <v>100.29</v>
      </c>
      <c r="U432" s="196">
        <v>100.58</v>
      </c>
      <c r="V432" s="196">
        <v>100.6</v>
      </c>
      <c r="W432" s="196">
        <v>100.62</v>
      </c>
      <c r="X432" s="196">
        <v>100.68</v>
      </c>
      <c r="Y432" s="196">
        <v>100.51</v>
      </c>
      <c r="Z432" s="196">
        <v>100.81</v>
      </c>
      <c r="AA432" s="196">
        <v>100.42</v>
      </c>
      <c r="AB432" s="196">
        <v>100.26</v>
      </c>
      <c r="AC432" s="196">
        <v>100.14</v>
      </c>
      <c r="AD432" s="196">
        <v>99.93</v>
      </c>
      <c r="AE432" s="196">
        <v>99.87</v>
      </c>
      <c r="AF432" s="196">
        <v>99.97</v>
      </c>
      <c r="AG432" s="196">
        <v>100.19</v>
      </c>
      <c r="AH432" s="196">
        <v>100.42</v>
      </c>
      <c r="AI432" s="196">
        <v>100.59</v>
      </c>
      <c r="AJ432" s="196">
        <v>100.67</v>
      </c>
      <c r="AK432" s="196">
        <v>100.16</v>
      </c>
      <c r="AL432" s="196">
        <v>100.34</v>
      </c>
      <c r="AM432" s="196">
        <v>100.61</v>
      </c>
      <c r="AN432" s="196">
        <v>100.28</v>
      </c>
      <c r="AO432" s="196">
        <v>100.47</v>
      </c>
      <c r="AP432" s="196">
        <v>100.26</v>
      </c>
      <c r="AQ432" s="196">
        <v>100.17</v>
      </c>
    </row>
    <row r="433" spans="1:43" ht="27.75" x14ac:dyDescent="0.45">
      <c r="A433" s="195" t="s">
        <v>513</v>
      </c>
      <c r="B433" s="195" t="s">
        <v>1334</v>
      </c>
      <c r="C433" s="196">
        <v>100.38</v>
      </c>
      <c r="D433" s="196">
        <v>100.16</v>
      </c>
      <c r="E433" s="196">
        <v>100.38</v>
      </c>
      <c r="F433" s="196">
        <v>100.31</v>
      </c>
      <c r="G433" s="196">
        <v>100.53</v>
      </c>
      <c r="H433" s="196">
        <v>100.51</v>
      </c>
      <c r="I433" s="196">
        <v>100.58</v>
      </c>
      <c r="J433" s="196">
        <v>100.59</v>
      </c>
      <c r="K433" s="196">
        <v>100.9</v>
      </c>
      <c r="L433" s="196">
        <v>100.78</v>
      </c>
      <c r="M433" s="196">
        <v>100.9</v>
      </c>
      <c r="N433" s="196">
        <v>100.48</v>
      </c>
      <c r="O433" s="196">
        <v>100.55</v>
      </c>
      <c r="P433" s="196">
        <v>100.56</v>
      </c>
      <c r="Q433" s="196">
        <v>100.52</v>
      </c>
      <c r="R433" s="196">
        <v>100.55</v>
      </c>
      <c r="S433" s="196">
        <v>100.82</v>
      </c>
      <c r="T433" s="196">
        <v>100.57</v>
      </c>
      <c r="U433" s="196">
        <v>101.21</v>
      </c>
      <c r="V433" s="196">
        <v>100.41</v>
      </c>
      <c r="W433" s="196">
        <v>100.7</v>
      </c>
      <c r="X433" s="196">
        <v>100.72</v>
      </c>
      <c r="Y433" s="196">
        <v>101.02</v>
      </c>
      <c r="Z433" s="196">
        <v>100.93</v>
      </c>
      <c r="AA433" s="196">
        <v>101.15</v>
      </c>
      <c r="AB433" s="196">
        <v>100.73</v>
      </c>
      <c r="AC433" s="196">
        <v>100.67</v>
      </c>
      <c r="AD433" s="196">
        <v>100.34</v>
      </c>
      <c r="AE433" s="196">
        <v>100.57</v>
      </c>
      <c r="AF433" s="196">
        <v>100.32</v>
      </c>
      <c r="AG433" s="196">
        <v>100.99</v>
      </c>
      <c r="AH433" s="196">
        <v>100.08</v>
      </c>
      <c r="AI433" s="196">
        <v>100.51</v>
      </c>
      <c r="AJ433" s="196">
        <v>100.34</v>
      </c>
      <c r="AK433" s="196">
        <v>100.26</v>
      </c>
      <c r="AL433" s="196">
        <v>100.26</v>
      </c>
      <c r="AM433" s="196">
        <v>101.26</v>
      </c>
      <c r="AN433" s="196">
        <v>100.57</v>
      </c>
      <c r="AO433" s="196">
        <v>100.63</v>
      </c>
      <c r="AP433" s="196">
        <v>100.31</v>
      </c>
      <c r="AQ433" s="196">
        <v>100.5</v>
      </c>
    </row>
    <row r="434" spans="1:43" x14ac:dyDescent="0.45">
      <c r="A434" s="195" t="s">
        <v>649</v>
      </c>
      <c r="B434" s="195" t="s">
        <v>1335</v>
      </c>
      <c r="C434" s="196">
        <v>100.67</v>
      </c>
      <c r="D434" s="196">
        <v>95.59</v>
      </c>
      <c r="E434" s="196">
        <v>96.41</v>
      </c>
      <c r="F434" s="196">
        <v>97.39</v>
      </c>
      <c r="G434" s="195">
        <v>97</v>
      </c>
      <c r="H434" s="196">
        <v>97.87</v>
      </c>
      <c r="I434" s="196">
        <v>104.65</v>
      </c>
      <c r="J434" s="196">
        <v>101.1</v>
      </c>
      <c r="K434" s="196">
        <v>99.28</v>
      </c>
      <c r="L434" s="196">
        <v>101.58</v>
      </c>
      <c r="M434" s="196">
        <v>100.64</v>
      </c>
      <c r="N434" s="196">
        <v>101.8</v>
      </c>
      <c r="O434" s="196">
        <v>100.85</v>
      </c>
      <c r="P434" s="196">
        <v>99.74</v>
      </c>
      <c r="Q434" s="196">
        <v>101.11</v>
      </c>
      <c r="R434" s="196">
        <v>99.23</v>
      </c>
      <c r="S434" s="196">
        <v>99.82</v>
      </c>
      <c r="T434" s="196">
        <v>98.98</v>
      </c>
      <c r="U434" s="196">
        <v>100.23</v>
      </c>
      <c r="V434" s="196">
        <v>100.55</v>
      </c>
      <c r="W434" s="196">
        <v>99.59</v>
      </c>
      <c r="X434" s="196">
        <v>99.2</v>
      </c>
      <c r="Y434" s="196">
        <v>99.66</v>
      </c>
      <c r="Z434" s="196">
        <v>103.27</v>
      </c>
      <c r="AA434" s="196">
        <v>100.63</v>
      </c>
      <c r="AB434" s="196">
        <v>99.6</v>
      </c>
      <c r="AC434" s="196">
        <v>97.29</v>
      </c>
      <c r="AD434" s="196">
        <v>97.45</v>
      </c>
      <c r="AE434" s="196">
        <v>97.22</v>
      </c>
      <c r="AF434" s="196">
        <v>97.78</v>
      </c>
      <c r="AG434" s="196">
        <v>100.14</v>
      </c>
      <c r="AH434" s="196">
        <v>99.77</v>
      </c>
      <c r="AI434" s="196">
        <v>100.01</v>
      </c>
      <c r="AJ434" s="196">
        <v>100.18</v>
      </c>
      <c r="AK434" s="196">
        <v>99.87</v>
      </c>
      <c r="AL434" s="196">
        <v>101.3</v>
      </c>
      <c r="AM434" s="196">
        <v>100.8</v>
      </c>
      <c r="AN434" s="196">
        <v>100.64</v>
      </c>
      <c r="AO434" s="196">
        <v>100.58</v>
      </c>
      <c r="AP434" s="196">
        <v>98.84</v>
      </c>
      <c r="AQ434" s="196">
        <v>98.47</v>
      </c>
    </row>
    <row r="435" spans="1:43" x14ac:dyDescent="0.45">
      <c r="A435" s="195" t="s">
        <v>273</v>
      </c>
      <c r="B435" s="195" t="s">
        <v>1336</v>
      </c>
      <c r="C435" s="196">
        <v>100.74</v>
      </c>
      <c r="D435" s="196">
        <v>95.49</v>
      </c>
      <c r="E435" s="196">
        <v>96.28</v>
      </c>
      <c r="F435" s="196">
        <v>97.31</v>
      </c>
      <c r="G435" s="196">
        <v>96.87</v>
      </c>
      <c r="H435" s="196">
        <v>97.85</v>
      </c>
      <c r="I435" s="196">
        <v>104.89</v>
      </c>
      <c r="J435" s="196">
        <v>101.11</v>
      </c>
      <c r="K435" s="196">
        <v>99.25</v>
      </c>
      <c r="L435" s="196">
        <v>101.6</v>
      </c>
      <c r="M435" s="196">
        <v>100.53</v>
      </c>
      <c r="N435" s="196">
        <v>101.9</v>
      </c>
      <c r="O435" s="196">
        <v>100.87</v>
      </c>
      <c r="P435" s="196">
        <v>99.5</v>
      </c>
      <c r="Q435" s="196">
        <v>101.21</v>
      </c>
      <c r="R435" s="196">
        <v>99.1</v>
      </c>
      <c r="S435" s="196">
        <v>99.85</v>
      </c>
      <c r="T435" s="196">
        <v>98.64</v>
      </c>
      <c r="U435" s="196">
        <v>100.16</v>
      </c>
      <c r="V435" s="196">
        <v>100.61</v>
      </c>
      <c r="W435" s="196">
        <v>99.61</v>
      </c>
      <c r="X435" s="196">
        <v>99.04</v>
      </c>
      <c r="Y435" s="196">
        <v>99.63</v>
      </c>
      <c r="Z435" s="196">
        <v>103.1</v>
      </c>
      <c r="AA435" s="196">
        <v>100.57</v>
      </c>
      <c r="AB435" s="196">
        <v>99.47</v>
      </c>
      <c r="AC435" s="196">
        <v>97.26</v>
      </c>
      <c r="AD435" s="196">
        <v>97.31</v>
      </c>
      <c r="AE435" s="196">
        <v>97.25</v>
      </c>
      <c r="AF435" s="196">
        <v>97.56</v>
      </c>
      <c r="AG435" s="196">
        <v>100.07</v>
      </c>
      <c r="AH435" s="196">
        <v>99.79</v>
      </c>
      <c r="AI435" s="196">
        <v>100.05</v>
      </c>
      <c r="AJ435" s="196">
        <v>100.33</v>
      </c>
      <c r="AK435" s="196">
        <v>99.78</v>
      </c>
      <c r="AL435" s="196">
        <v>100.8</v>
      </c>
      <c r="AM435" s="196">
        <v>100.5</v>
      </c>
      <c r="AN435" s="196">
        <v>100.64</v>
      </c>
      <c r="AO435" s="196">
        <v>100.45</v>
      </c>
      <c r="AP435" s="196">
        <v>98.56</v>
      </c>
      <c r="AQ435" s="196">
        <v>98.37</v>
      </c>
    </row>
    <row r="436" spans="1:43" x14ac:dyDescent="0.45">
      <c r="A436" s="195" t="s">
        <v>34</v>
      </c>
      <c r="B436" s="195" t="s">
        <v>1337</v>
      </c>
      <c r="C436" s="196">
        <v>100.28</v>
      </c>
      <c r="D436" s="196">
        <v>99.68</v>
      </c>
      <c r="E436" s="196">
        <v>100.1</v>
      </c>
      <c r="F436" s="196">
        <v>99.82</v>
      </c>
      <c r="G436" s="196">
        <v>99.69</v>
      </c>
      <c r="H436" s="196">
        <v>99.97</v>
      </c>
      <c r="I436" s="196">
        <v>99.41</v>
      </c>
      <c r="J436" s="196">
        <v>99.89</v>
      </c>
      <c r="K436" s="196">
        <v>100.27</v>
      </c>
      <c r="L436" s="196">
        <v>101.29</v>
      </c>
      <c r="M436" s="196">
        <v>101.53</v>
      </c>
      <c r="N436" s="196">
        <v>101.57</v>
      </c>
      <c r="O436" s="196">
        <v>101.78</v>
      </c>
      <c r="P436" s="196">
        <v>101.11</v>
      </c>
      <c r="Q436" s="196">
        <v>100.84</v>
      </c>
      <c r="R436" s="196">
        <v>101.44</v>
      </c>
      <c r="S436" s="196">
        <v>101.11</v>
      </c>
      <c r="T436" s="196">
        <v>101.01</v>
      </c>
      <c r="U436" s="196">
        <v>101.49</v>
      </c>
      <c r="V436" s="196">
        <v>102.91</v>
      </c>
      <c r="W436" s="196">
        <v>105.07</v>
      </c>
      <c r="X436" s="196">
        <v>106.58</v>
      </c>
      <c r="Y436" s="196">
        <v>105.04</v>
      </c>
      <c r="Z436" s="196">
        <v>103.16</v>
      </c>
      <c r="AA436" s="196">
        <v>101.25</v>
      </c>
      <c r="AB436" s="196">
        <v>100.59</v>
      </c>
      <c r="AC436" s="196">
        <v>100.17</v>
      </c>
      <c r="AD436" s="196">
        <v>99.5</v>
      </c>
      <c r="AE436" s="196">
        <v>99.21</v>
      </c>
      <c r="AF436" s="196">
        <v>98.96</v>
      </c>
      <c r="AG436" s="196">
        <v>99.52</v>
      </c>
      <c r="AH436" s="196">
        <v>99.63</v>
      </c>
      <c r="AI436" s="196">
        <v>99.69</v>
      </c>
      <c r="AJ436" s="196">
        <v>99.86</v>
      </c>
      <c r="AK436" s="196">
        <v>99.3</v>
      </c>
      <c r="AL436" s="196">
        <v>99.29</v>
      </c>
      <c r="AM436" s="196">
        <v>99.86</v>
      </c>
      <c r="AN436" s="196">
        <v>98.63</v>
      </c>
      <c r="AO436" s="196">
        <v>98.87</v>
      </c>
      <c r="AP436" s="196">
        <v>99.1</v>
      </c>
      <c r="AQ436" s="196">
        <v>98.8</v>
      </c>
    </row>
    <row r="437" spans="1:43" x14ac:dyDescent="0.45">
      <c r="A437" s="195" t="s">
        <v>274</v>
      </c>
      <c r="B437" s="195" t="s">
        <v>1338</v>
      </c>
      <c r="C437" s="196">
        <v>99.53</v>
      </c>
      <c r="D437" s="196">
        <v>97.24</v>
      </c>
      <c r="E437" s="196">
        <v>98.41</v>
      </c>
      <c r="F437" s="196">
        <v>98.65</v>
      </c>
      <c r="G437" s="196">
        <v>99.03</v>
      </c>
      <c r="H437" s="196">
        <v>98.19</v>
      </c>
      <c r="I437" s="196">
        <v>100.96</v>
      </c>
      <c r="J437" s="196">
        <v>100.93</v>
      </c>
      <c r="K437" s="196">
        <v>99.73</v>
      </c>
      <c r="L437" s="196">
        <v>101.23</v>
      </c>
      <c r="M437" s="196">
        <v>102.33</v>
      </c>
      <c r="N437" s="196">
        <v>100.28</v>
      </c>
      <c r="O437" s="196">
        <v>100.66</v>
      </c>
      <c r="P437" s="196">
        <v>102.14</v>
      </c>
      <c r="Q437" s="196">
        <v>100.11</v>
      </c>
      <c r="R437" s="196">
        <v>100.46</v>
      </c>
      <c r="S437" s="196">
        <v>99.54</v>
      </c>
      <c r="T437" s="196">
        <v>102.24</v>
      </c>
      <c r="U437" s="196">
        <v>100.84</v>
      </c>
      <c r="V437" s="196">
        <v>100.05</v>
      </c>
      <c r="W437" s="196">
        <v>99.41</v>
      </c>
      <c r="X437" s="196">
        <v>100.7</v>
      </c>
      <c r="Y437" s="196">
        <v>99.89</v>
      </c>
      <c r="Z437" s="196">
        <v>104.76</v>
      </c>
      <c r="AA437" s="196">
        <v>101.35</v>
      </c>
      <c r="AB437" s="196">
        <v>100.99</v>
      </c>
      <c r="AC437" s="196">
        <v>97.56</v>
      </c>
      <c r="AD437" s="196">
        <v>98.96</v>
      </c>
      <c r="AE437" s="196">
        <v>96.9</v>
      </c>
      <c r="AF437" s="196">
        <v>100.12</v>
      </c>
      <c r="AG437" s="196">
        <v>100.88</v>
      </c>
      <c r="AH437" s="196">
        <v>99.54</v>
      </c>
      <c r="AI437" s="196">
        <v>99.55</v>
      </c>
      <c r="AJ437" s="196">
        <v>98.6</v>
      </c>
      <c r="AK437" s="196">
        <v>100.87</v>
      </c>
      <c r="AL437" s="196">
        <v>106.53</v>
      </c>
      <c r="AM437" s="196">
        <v>104.69</v>
      </c>
      <c r="AN437" s="196">
        <v>100.58</v>
      </c>
      <c r="AO437" s="196">
        <v>102.15</v>
      </c>
      <c r="AP437" s="196">
        <v>102.22</v>
      </c>
      <c r="AQ437" s="196">
        <v>99.64</v>
      </c>
    </row>
    <row r="438" spans="1:43" x14ac:dyDescent="0.45">
      <c r="A438" s="195" t="s">
        <v>650</v>
      </c>
      <c r="B438" s="195" t="s">
        <v>1339</v>
      </c>
      <c r="C438" s="196">
        <v>100.21</v>
      </c>
      <c r="D438" s="196">
        <v>99.33</v>
      </c>
      <c r="E438" s="196">
        <v>99.71</v>
      </c>
      <c r="F438" s="196">
        <v>100.03</v>
      </c>
      <c r="G438" s="196">
        <v>99.13</v>
      </c>
      <c r="H438" s="196">
        <v>98.87</v>
      </c>
      <c r="I438" s="196">
        <v>101.01</v>
      </c>
      <c r="J438" s="196">
        <v>99.4</v>
      </c>
      <c r="K438" s="196">
        <v>100.43</v>
      </c>
      <c r="L438" s="196">
        <v>100.36</v>
      </c>
      <c r="M438" s="196">
        <v>100.1</v>
      </c>
      <c r="N438" s="196">
        <v>100.13</v>
      </c>
      <c r="O438" s="196">
        <v>100.23</v>
      </c>
      <c r="P438" s="196">
        <v>99.46</v>
      </c>
      <c r="Q438" s="196">
        <v>99.83</v>
      </c>
      <c r="R438" s="196">
        <v>100.04</v>
      </c>
      <c r="S438" s="196">
        <v>99.92</v>
      </c>
      <c r="T438" s="196">
        <v>99.29</v>
      </c>
      <c r="U438" s="196">
        <v>99.73</v>
      </c>
      <c r="V438" s="196">
        <v>99.29</v>
      </c>
      <c r="W438" s="196">
        <v>100.13</v>
      </c>
      <c r="X438" s="196">
        <v>100.17</v>
      </c>
      <c r="Y438" s="196">
        <v>99.57</v>
      </c>
      <c r="Z438" s="196">
        <v>100.7</v>
      </c>
      <c r="AA438" s="196">
        <v>100.55</v>
      </c>
      <c r="AB438" s="196">
        <v>99.03</v>
      </c>
      <c r="AC438" s="196">
        <v>98.9</v>
      </c>
      <c r="AD438" s="196">
        <v>98.24</v>
      </c>
      <c r="AE438" s="196">
        <v>98.18</v>
      </c>
      <c r="AF438" s="196">
        <v>98.42</v>
      </c>
      <c r="AG438" s="196">
        <v>100.07</v>
      </c>
      <c r="AH438" s="196">
        <v>99.58</v>
      </c>
      <c r="AI438" s="196">
        <v>100.64</v>
      </c>
      <c r="AJ438" s="196">
        <v>99.49</v>
      </c>
      <c r="AK438" s="196">
        <v>100.05</v>
      </c>
      <c r="AL438" s="196">
        <v>101.35</v>
      </c>
      <c r="AM438" s="196">
        <v>100.92</v>
      </c>
      <c r="AN438" s="196">
        <v>99.97</v>
      </c>
      <c r="AO438" s="196">
        <v>100.49</v>
      </c>
      <c r="AP438" s="196">
        <v>100.62</v>
      </c>
      <c r="AQ438" s="196">
        <v>100.23</v>
      </c>
    </row>
    <row r="439" spans="1:43" ht="27.75" x14ac:dyDescent="0.45">
      <c r="A439" s="195" t="s">
        <v>275</v>
      </c>
      <c r="B439" s="195" t="s">
        <v>1340</v>
      </c>
      <c r="C439" s="196">
        <v>99.78</v>
      </c>
      <c r="D439" s="196">
        <v>99.29</v>
      </c>
      <c r="E439" s="196">
        <v>99.24</v>
      </c>
      <c r="F439" s="196">
        <v>100.51</v>
      </c>
      <c r="G439" s="196">
        <v>98.71</v>
      </c>
      <c r="H439" s="196">
        <v>98.68</v>
      </c>
      <c r="I439" s="196">
        <v>100.56</v>
      </c>
      <c r="J439" s="196">
        <v>98.55</v>
      </c>
      <c r="K439" s="196">
        <v>98.4</v>
      </c>
      <c r="L439" s="196">
        <v>99.98</v>
      </c>
      <c r="M439" s="196">
        <v>98.72</v>
      </c>
      <c r="N439" s="196">
        <v>101.2</v>
      </c>
      <c r="O439" s="196">
        <v>100.75</v>
      </c>
      <c r="P439" s="196">
        <v>98.38</v>
      </c>
      <c r="Q439" s="196">
        <v>99.84</v>
      </c>
      <c r="R439" s="196">
        <v>100.73</v>
      </c>
      <c r="S439" s="196">
        <v>100.22</v>
      </c>
      <c r="T439" s="196">
        <v>98.58</v>
      </c>
      <c r="U439" s="196">
        <v>101.22</v>
      </c>
      <c r="V439" s="196">
        <v>98.91</v>
      </c>
      <c r="W439" s="196">
        <v>100.63</v>
      </c>
      <c r="X439" s="196">
        <v>100.83</v>
      </c>
      <c r="Y439" s="196">
        <v>99.07</v>
      </c>
      <c r="Z439" s="196">
        <v>101.08</v>
      </c>
      <c r="AA439" s="196">
        <v>99.78</v>
      </c>
      <c r="AB439" s="196">
        <v>99.23</v>
      </c>
      <c r="AC439" s="196">
        <v>98.53</v>
      </c>
      <c r="AD439" s="196">
        <v>98.52</v>
      </c>
      <c r="AE439" s="196">
        <v>98.48</v>
      </c>
      <c r="AF439" s="196">
        <v>99.25</v>
      </c>
      <c r="AG439" s="196">
        <v>100.27</v>
      </c>
      <c r="AH439" s="196">
        <v>99.37</v>
      </c>
      <c r="AI439" s="196">
        <v>99.95</v>
      </c>
      <c r="AJ439" s="196">
        <v>100.56</v>
      </c>
      <c r="AK439" s="196">
        <v>98.65</v>
      </c>
      <c r="AL439" s="196">
        <v>101.35</v>
      </c>
      <c r="AM439" s="196">
        <v>99.43</v>
      </c>
      <c r="AN439" s="196">
        <v>98.23</v>
      </c>
      <c r="AO439" s="196">
        <v>98.66</v>
      </c>
      <c r="AP439" s="196">
        <v>99.73</v>
      </c>
      <c r="AQ439" s="196">
        <v>99.06</v>
      </c>
    </row>
    <row r="440" spans="1:43" ht="27.75" x14ac:dyDescent="0.45">
      <c r="A440" s="195" t="s">
        <v>276</v>
      </c>
      <c r="B440" s="195" t="s">
        <v>1341</v>
      </c>
      <c r="C440" s="196">
        <v>99.93</v>
      </c>
      <c r="D440" s="196">
        <v>99.36</v>
      </c>
      <c r="E440" s="196">
        <v>99.31</v>
      </c>
      <c r="F440" s="196">
        <v>99.48</v>
      </c>
      <c r="G440" s="196">
        <v>99.7</v>
      </c>
      <c r="H440" s="196">
        <v>99.11</v>
      </c>
      <c r="I440" s="196">
        <v>100.93</v>
      </c>
      <c r="J440" s="196">
        <v>99.94</v>
      </c>
      <c r="K440" s="196">
        <v>101.12</v>
      </c>
      <c r="L440" s="196">
        <v>101.02</v>
      </c>
      <c r="M440" s="196">
        <v>100.52</v>
      </c>
      <c r="N440" s="196">
        <v>100.06</v>
      </c>
      <c r="O440" s="196">
        <v>100.5</v>
      </c>
      <c r="P440" s="196">
        <v>99.63</v>
      </c>
      <c r="Q440" s="196">
        <v>100.18</v>
      </c>
      <c r="R440" s="196">
        <v>99.96</v>
      </c>
      <c r="S440" s="196">
        <v>99.97</v>
      </c>
      <c r="T440" s="196">
        <v>98.82</v>
      </c>
      <c r="U440" s="196">
        <v>99.14</v>
      </c>
      <c r="V440" s="196">
        <v>99.54</v>
      </c>
      <c r="W440" s="196">
        <v>99.62</v>
      </c>
      <c r="X440" s="196">
        <v>100.45</v>
      </c>
      <c r="Y440" s="196">
        <v>99.99</v>
      </c>
      <c r="Z440" s="196">
        <v>100.79</v>
      </c>
      <c r="AA440" s="196">
        <v>100.16</v>
      </c>
      <c r="AB440" s="196">
        <v>98.39</v>
      </c>
      <c r="AC440" s="196">
        <v>98.37</v>
      </c>
      <c r="AD440" s="196">
        <v>98.82</v>
      </c>
      <c r="AE440" s="196">
        <v>98.16</v>
      </c>
      <c r="AF440" s="196">
        <v>98.35</v>
      </c>
      <c r="AG440" s="196">
        <v>100.51</v>
      </c>
      <c r="AH440" s="196">
        <v>100.09</v>
      </c>
      <c r="AI440" s="196">
        <v>100.98</v>
      </c>
      <c r="AJ440" s="196">
        <v>99.07</v>
      </c>
      <c r="AK440" s="196">
        <v>100.91</v>
      </c>
      <c r="AL440" s="196">
        <v>101.25</v>
      </c>
      <c r="AM440" s="196">
        <v>101.5</v>
      </c>
      <c r="AN440" s="196">
        <v>100.2</v>
      </c>
      <c r="AO440" s="196">
        <v>101.09</v>
      </c>
      <c r="AP440" s="196">
        <v>101.33</v>
      </c>
      <c r="AQ440" s="196">
        <v>100.73</v>
      </c>
    </row>
    <row r="441" spans="1:43" x14ac:dyDescent="0.45">
      <c r="A441" s="195" t="s">
        <v>277</v>
      </c>
      <c r="B441" s="195" t="s">
        <v>1342</v>
      </c>
      <c r="C441" s="196">
        <v>101.25</v>
      </c>
      <c r="D441" s="196">
        <v>99.03</v>
      </c>
      <c r="E441" s="196">
        <v>101.25</v>
      </c>
      <c r="F441" s="196">
        <v>99.85</v>
      </c>
      <c r="G441" s="196">
        <v>98.57</v>
      </c>
      <c r="H441" s="196">
        <v>99.21</v>
      </c>
      <c r="I441" s="196">
        <v>101.43</v>
      </c>
      <c r="J441" s="196">
        <v>99.23</v>
      </c>
      <c r="K441" s="196">
        <v>100.13</v>
      </c>
      <c r="L441" s="196">
        <v>99.8</v>
      </c>
      <c r="M441" s="196">
        <v>100.5</v>
      </c>
      <c r="N441" s="196">
        <v>99.43</v>
      </c>
      <c r="O441" s="196">
        <v>99.95</v>
      </c>
      <c r="P441" s="196">
        <v>99.03</v>
      </c>
      <c r="Q441" s="196">
        <v>99.24</v>
      </c>
      <c r="R441" s="196">
        <v>99.8</v>
      </c>
      <c r="S441" s="196">
        <v>99.15</v>
      </c>
      <c r="T441" s="196">
        <v>99.77</v>
      </c>
      <c r="U441" s="196">
        <v>99.71</v>
      </c>
      <c r="V441" s="196">
        <v>99.14</v>
      </c>
      <c r="W441" s="196">
        <v>100.79</v>
      </c>
      <c r="X441" s="196">
        <v>99.52</v>
      </c>
      <c r="Y441" s="196">
        <v>99.11</v>
      </c>
      <c r="Z441" s="196">
        <v>100.65</v>
      </c>
      <c r="AA441" s="196">
        <v>100.52</v>
      </c>
      <c r="AB441" s="196">
        <v>99.73</v>
      </c>
      <c r="AC441" s="196">
        <v>99.68</v>
      </c>
      <c r="AD441" s="196">
        <v>97.24</v>
      </c>
      <c r="AE441" s="196">
        <v>98.12</v>
      </c>
      <c r="AF441" s="196">
        <v>98.3</v>
      </c>
      <c r="AG441" s="196">
        <v>99.18</v>
      </c>
      <c r="AH441" s="196">
        <v>99.17</v>
      </c>
      <c r="AI441" s="196">
        <v>100.89</v>
      </c>
      <c r="AJ441" s="196">
        <v>99.65</v>
      </c>
      <c r="AK441" s="196">
        <v>100.35</v>
      </c>
      <c r="AL441" s="196">
        <v>100.72</v>
      </c>
      <c r="AM441" s="196">
        <v>100.68</v>
      </c>
      <c r="AN441" s="196">
        <v>101.62</v>
      </c>
      <c r="AO441" s="196">
        <v>100.64</v>
      </c>
      <c r="AP441" s="196">
        <v>100.27</v>
      </c>
      <c r="AQ441" s="196">
        <v>100.29</v>
      </c>
    </row>
    <row r="442" spans="1:43" x14ac:dyDescent="0.45">
      <c r="A442" s="195" t="s">
        <v>278</v>
      </c>
      <c r="B442" s="195" t="s">
        <v>1343</v>
      </c>
      <c r="C442" s="196">
        <v>99.86</v>
      </c>
      <c r="D442" s="196">
        <v>99.64</v>
      </c>
      <c r="E442" s="196">
        <v>99.02</v>
      </c>
      <c r="F442" s="196">
        <v>100.93</v>
      </c>
      <c r="G442" s="196">
        <v>99.02</v>
      </c>
      <c r="H442" s="196">
        <v>98.16</v>
      </c>
      <c r="I442" s="196">
        <v>101.01</v>
      </c>
      <c r="J442" s="196">
        <v>99.16</v>
      </c>
      <c r="K442" s="196">
        <v>100.87</v>
      </c>
      <c r="L442" s="196">
        <v>100.03</v>
      </c>
      <c r="M442" s="196">
        <v>99.78</v>
      </c>
      <c r="N442" s="196">
        <v>100.34</v>
      </c>
      <c r="O442" s="196">
        <v>99.61</v>
      </c>
      <c r="P442" s="196">
        <v>100.51</v>
      </c>
      <c r="Q442" s="196">
        <v>99.85</v>
      </c>
      <c r="R442" s="196">
        <v>99.95</v>
      </c>
      <c r="S442" s="196">
        <v>100.52</v>
      </c>
      <c r="T442" s="196">
        <v>100.24</v>
      </c>
      <c r="U442" s="196">
        <v>99.72</v>
      </c>
      <c r="V442" s="196">
        <v>99.27</v>
      </c>
      <c r="W442" s="196">
        <v>99.94</v>
      </c>
      <c r="X442" s="196">
        <v>99.87</v>
      </c>
      <c r="Y442" s="196">
        <v>99.71</v>
      </c>
      <c r="Z442" s="196">
        <v>100.3</v>
      </c>
      <c r="AA442" s="196">
        <v>101.99</v>
      </c>
      <c r="AB442" s="196">
        <v>99.28</v>
      </c>
      <c r="AC442" s="196">
        <v>99.28</v>
      </c>
      <c r="AD442" s="196">
        <v>98.09</v>
      </c>
      <c r="AE442" s="196">
        <v>98.05</v>
      </c>
      <c r="AF442" s="196">
        <v>98.01</v>
      </c>
      <c r="AG442" s="196">
        <v>100.1</v>
      </c>
      <c r="AH442" s="196">
        <v>99.26</v>
      </c>
      <c r="AI442" s="196">
        <v>100.26</v>
      </c>
      <c r="AJ442" s="196">
        <v>99.22</v>
      </c>
      <c r="AK442" s="196">
        <v>99.18</v>
      </c>
      <c r="AL442" s="196">
        <v>102.29</v>
      </c>
      <c r="AM442" s="196">
        <v>101.19</v>
      </c>
      <c r="AN442" s="196">
        <v>98.74</v>
      </c>
      <c r="AO442" s="196">
        <v>100.44</v>
      </c>
      <c r="AP442" s="196">
        <v>100.28</v>
      </c>
      <c r="AQ442" s="196">
        <v>99.95</v>
      </c>
    </row>
    <row r="443" spans="1:43" ht="27.75" x14ac:dyDescent="0.45">
      <c r="A443" s="195" t="s">
        <v>514</v>
      </c>
      <c r="B443" s="195" t="s">
        <v>1344</v>
      </c>
      <c r="C443" s="196">
        <v>100.14</v>
      </c>
      <c r="D443" s="196">
        <v>99.94</v>
      </c>
      <c r="E443" s="196">
        <v>100.14</v>
      </c>
      <c r="F443" s="196">
        <v>100.12</v>
      </c>
      <c r="G443" s="196">
        <v>100.28</v>
      </c>
      <c r="H443" s="196">
        <v>100.38</v>
      </c>
      <c r="I443" s="196">
        <v>100.62</v>
      </c>
      <c r="J443" s="196">
        <v>100.96</v>
      </c>
      <c r="K443" s="196">
        <v>101.02</v>
      </c>
      <c r="L443" s="196">
        <v>100.9</v>
      </c>
      <c r="M443" s="196">
        <v>100.77</v>
      </c>
      <c r="N443" s="196">
        <v>100.63</v>
      </c>
      <c r="O443" s="196">
        <v>100.45</v>
      </c>
      <c r="P443" s="196">
        <v>100.35</v>
      </c>
      <c r="Q443" s="196">
        <v>100.39</v>
      </c>
      <c r="R443" s="196">
        <v>100.53</v>
      </c>
      <c r="S443" s="196">
        <v>100.53</v>
      </c>
      <c r="T443" s="196">
        <v>100.36</v>
      </c>
      <c r="U443" s="196">
        <v>100.51</v>
      </c>
      <c r="V443" s="196">
        <v>100.58</v>
      </c>
      <c r="W443" s="196">
        <v>100.78</v>
      </c>
      <c r="X443" s="196">
        <v>100.94</v>
      </c>
      <c r="Y443" s="196">
        <v>100.9</v>
      </c>
      <c r="Z443" s="196">
        <v>101.24</v>
      </c>
      <c r="AA443" s="196">
        <v>100.77</v>
      </c>
      <c r="AB443" s="196">
        <v>100.69</v>
      </c>
      <c r="AC443" s="196">
        <v>100.53</v>
      </c>
      <c r="AD443" s="196">
        <v>100.26</v>
      </c>
      <c r="AE443" s="196">
        <v>100.24</v>
      </c>
      <c r="AF443" s="196">
        <v>100.2</v>
      </c>
      <c r="AG443" s="196">
        <v>100.26</v>
      </c>
      <c r="AH443" s="196">
        <v>100.38</v>
      </c>
      <c r="AI443" s="196">
        <v>100.53</v>
      </c>
      <c r="AJ443" s="196">
        <v>100.67</v>
      </c>
      <c r="AK443" s="196">
        <v>100.22</v>
      </c>
      <c r="AL443" s="196">
        <v>100.31</v>
      </c>
      <c r="AM443" s="196">
        <v>100.81</v>
      </c>
      <c r="AN443" s="196">
        <v>100.35</v>
      </c>
      <c r="AO443" s="196">
        <v>100.45</v>
      </c>
      <c r="AP443" s="196">
        <v>100.24</v>
      </c>
      <c r="AQ443" s="196">
        <v>100.04</v>
      </c>
    </row>
    <row r="444" spans="1:43" x14ac:dyDescent="0.45">
      <c r="A444" s="195" t="s">
        <v>651</v>
      </c>
      <c r="B444" s="195" t="s">
        <v>1345</v>
      </c>
      <c r="C444" s="196">
        <v>100.16</v>
      </c>
      <c r="D444" s="196">
        <v>97.82</v>
      </c>
      <c r="E444" s="196">
        <v>99.82</v>
      </c>
      <c r="F444" s="196">
        <v>99.17</v>
      </c>
      <c r="G444" s="196">
        <v>101.55</v>
      </c>
      <c r="H444" s="196">
        <v>99.2</v>
      </c>
      <c r="I444" s="196">
        <v>102.06</v>
      </c>
      <c r="J444" s="196">
        <v>100.66</v>
      </c>
      <c r="K444" s="196">
        <v>100.54</v>
      </c>
      <c r="L444" s="196">
        <v>99.99</v>
      </c>
      <c r="M444" s="196">
        <v>98.62</v>
      </c>
      <c r="N444" s="195">
        <v>100</v>
      </c>
      <c r="O444" s="196">
        <v>99.29</v>
      </c>
      <c r="P444" s="196">
        <v>98.52</v>
      </c>
      <c r="Q444" s="196">
        <v>97.85</v>
      </c>
      <c r="R444" s="196">
        <v>99.56</v>
      </c>
      <c r="S444" s="196">
        <v>100.1</v>
      </c>
      <c r="T444" s="196">
        <v>99.62</v>
      </c>
      <c r="U444" s="196">
        <v>99.68</v>
      </c>
      <c r="V444" s="196">
        <v>99.78</v>
      </c>
      <c r="W444" s="196">
        <v>100.84</v>
      </c>
      <c r="X444" s="196">
        <v>99.63</v>
      </c>
      <c r="Y444" s="196">
        <v>99.69</v>
      </c>
      <c r="Z444" s="196">
        <v>101.77</v>
      </c>
      <c r="AA444" s="196">
        <v>100.4</v>
      </c>
      <c r="AB444" s="196">
        <v>100.23</v>
      </c>
      <c r="AC444" s="196">
        <v>96.87</v>
      </c>
      <c r="AD444" s="196">
        <v>97.05</v>
      </c>
      <c r="AE444" s="196">
        <v>97.84</v>
      </c>
      <c r="AF444" s="196">
        <v>97.85</v>
      </c>
      <c r="AG444" s="196">
        <v>100.53</v>
      </c>
      <c r="AH444" s="196">
        <v>101.61</v>
      </c>
      <c r="AI444" s="196">
        <v>100.43</v>
      </c>
      <c r="AJ444" s="196">
        <v>98.98</v>
      </c>
      <c r="AK444" s="196">
        <v>99.69</v>
      </c>
      <c r="AL444" s="196">
        <v>101.32</v>
      </c>
      <c r="AM444" s="196">
        <v>99.57</v>
      </c>
      <c r="AN444" s="196">
        <v>99.61</v>
      </c>
      <c r="AO444" s="196">
        <v>100.13</v>
      </c>
      <c r="AP444" s="196">
        <v>99.14</v>
      </c>
      <c r="AQ444" s="196">
        <v>99.73</v>
      </c>
    </row>
    <row r="445" spans="1:43" ht="27.75" x14ac:dyDescent="0.45">
      <c r="A445" s="195" t="s">
        <v>652</v>
      </c>
      <c r="B445" s="195" t="s">
        <v>1346</v>
      </c>
      <c r="C445" s="196">
        <v>101.24</v>
      </c>
      <c r="D445" s="196">
        <v>101.11</v>
      </c>
      <c r="E445" s="196">
        <v>101.11</v>
      </c>
      <c r="F445" s="196">
        <v>99.54</v>
      </c>
      <c r="G445" s="196">
        <v>101.02</v>
      </c>
      <c r="H445" s="195">
        <v>100</v>
      </c>
      <c r="I445" s="196">
        <v>100.55</v>
      </c>
      <c r="J445" s="196">
        <v>100.04</v>
      </c>
      <c r="K445" s="196">
        <v>100.31</v>
      </c>
      <c r="L445" s="196">
        <v>99.09</v>
      </c>
      <c r="M445" s="196">
        <v>99.23</v>
      </c>
      <c r="N445" s="196">
        <v>100.78</v>
      </c>
      <c r="O445" s="196">
        <v>99.75</v>
      </c>
      <c r="P445" s="196">
        <v>98.46</v>
      </c>
      <c r="Q445" s="196">
        <v>101.01</v>
      </c>
      <c r="R445" s="196">
        <v>98.47</v>
      </c>
      <c r="S445" s="196">
        <v>99.75</v>
      </c>
      <c r="T445" s="196">
        <v>98.59</v>
      </c>
      <c r="U445" s="196">
        <v>97.85</v>
      </c>
      <c r="V445" s="196">
        <v>100.96</v>
      </c>
      <c r="W445" s="196">
        <v>102.84</v>
      </c>
      <c r="X445" s="196">
        <v>99.74</v>
      </c>
      <c r="Y445" s="196">
        <v>99.81</v>
      </c>
      <c r="Z445" s="196">
        <v>104.6</v>
      </c>
      <c r="AA445" s="196">
        <v>100.83</v>
      </c>
      <c r="AB445" s="196">
        <v>100.33</v>
      </c>
      <c r="AC445" s="196">
        <v>99.52</v>
      </c>
      <c r="AD445" s="196">
        <v>99.47</v>
      </c>
      <c r="AE445" s="196">
        <v>99.7</v>
      </c>
      <c r="AF445" s="196">
        <v>99.44</v>
      </c>
      <c r="AG445" s="196">
        <v>99.86</v>
      </c>
      <c r="AH445" s="196">
        <v>100.91</v>
      </c>
      <c r="AI445" s="196">
        <v>100.42</v>
      </c>
      <c r="AJ445" s="196">
        <v>97.83</v>
      </c>
      <c r="AK445" s="196">
        <v>101.52</v>
      </c>
      <c r="AL445" s="196">
        <v>101.57</v>
      </c>
      <c r="AM445" s="195"/>
      <c r="AN445" s="195"/>
      <c r="AO445" s="195"/>
      <c r="AP445" s="195"/>
      <c r="AQ445" s="195"/>
    </row>
    <row r="446" spans="1:43" x14ac:dyDescent="0.45">
      <c r="A446" s="195" t="s">
        <v>279</v>
      </c>
      <c r="B446" s="195" t="s">
        <v>1347</v>
      </c>
      <c r="C446" s="196">
        <v>99.91</v>
      </c>
      <c r="D446" s="196">
        <v>97.36</v>
      </c>
      <c r="E446" s="196">
        <v>99.63</v>
      </c>
      <c r="F446" s="196">
        <v>99.04</v>
      </c>
      <c r="G446" s="196">
        <v>102.09</v>
      </c>
      <c r="H446" s="196">
        <v>98.99</v>
      </c>
      <c r="I446" s="196">
        <v>102.3</v>
      </c>
      <c r="J446" s="196">
        <v>101.1</v>
      </c>
      <c r="K446" s="196">
        <v>100.58</v>
      </c>
      <c r="L446" s="196">
        <v>100.12</v>
      </c>
      <c r="M446" s="196">
        <v>98.52</v>
      </c>
      <c r="N446" s="196">
        <v>99.9</v>
      </c>
      <c r="O446" s="196">
        <v>98.96</v>
      </c>
      <c r="P446" s="196">
        <v>98.4</v>
      </c>
      <c r="Q446" s="196">
        <v>97.2</v>
      </c>
      <c r="R446" s="196">
        <v>99.63</v>
      </c>
      <c r="S446" s="196">
        <v>100.34</v>
      </c>
      <c r="T446" s="196">
        <v>99.66</v>
      </c>
      <c r="U446" s="196">
        <v>99.94</v>
      </c>
      <c r="V446" s="196">
        <v>99.87</v>
      </c>
      <c r="W446" s="196">
        <v>100.86</v>
      </c>
      <c r="X446" s="196">
        <v>99.69</v>
      </c>
      <c r="Y446" s="196">
        <v>99.72</v>
      </c>
      <c r="Z446" s="195">
        <v>102</v>
      </c>
      <c r="AA446" s="196">
        <v>100.54</v>
      </c>
      <c r="AB446" s="196">
        <v>100.73</v>
      </c>
      <c r="AC446" s="196">
        <v>96.23</v>
      </c>
      <c r="AD446" s="196">
        <v>96.62</v>
      </c>
      <c r="AE446" s="196">
        <v>97.6</v>
      </c>
      <c r="AF446" s="196">
        <v>97.68</v>
      </c>
      <c r="AG446" s="196">
        <v>100.76</v>
      </c>
      <c r="AH446" s="196">
        <v>102.06</v>
      </c>
      <c r="AI446" s="196">
        <v>100.51</v>
      </c>
      <c r="AJ446" s="196">
        <v>99.06</v>
      </c>
      <c r="AK446" s="196">
        <v>99.7</v>
      </c>
      <c r="AL446" s="196">
        <v>101.58</v>
      </c>
      <c r="AM446" s="196">
        <v>99.4</v>
      </c>
      <c r="AN446" s="196">
        <v>99.68</v>
      </c>
      <c r="AO446" s="196">
        <v>100.03</v>
      </c>
      <c r="AP446" s="196">
        <v>99.36</v>
      </c>
      <c r="AQ446" s="196">
        <v>100.12</v>
      </c>
    </row>
    <row r="447" spans="1:43" x14ac:dyDescent="0.45">
      <c r="A447" s="195" t="s">
        <v>280</v>
      </c>
      <c r="B447" s="195" t="s">
        <v>1348</v>
      </c>
      <c r="C447" s="196">
        <v>101.16</v>
      </c>
      <c r="D447" s="196">
        <v>99.67</v>
      </c>
      <c r="E447" s="196">
        <v>99.97</v>
      </c>
      <c r="F447" s="196">
        <v>99.38</v>
      </c>
      <c r="G447" s="196">
        <v>99.67</v>
      </c>
      <c r="H447" s="196">
        <v>100.09</v>
      </c>
      <c r="I447" s="196">
        <v>100.79</v>
      </c>
      <c r="J447" s="196">
        <v>99.66</v>
      </c>
      <c r="K447" s="196">
        <v>100.23</v>
      </c>
      <c r="L447" s="196">
        <v>99.31</v>
      </c>
      <c r="M447" s="196">
        <v>98.63</v>
      </c>
      <c r="N447" s="196">
        <v>100.46</v>
      </c>
      <c r="O447" s="196">
        <v>100.68</v>
      </c>
      <c r="P447" s="196">
        <v>98.93</v>
      </c>
      <c r="Q447" s="196">
        <v>100.66</v>
      </c>
      <c r="R447" s="196">
        <v>99.47</v>
      </c>
      <c r="S447" s="196">
        <v>98.59</v>
      </c>
      <c r="T447" s="196">
        <v>99.6</v>
      </c>
      <c r="U447" s="196">
        <v>99.04</v>
      </c>
      <c r="V447" s="196">
        <v>99.33</v>
      </c>
      <c r="W447" s="196">
        <v>100.38</v>
      </c>
      <c r="X447" s="196">
        <v>99.65</v>
      </c>
      <c r="Y447" s="196">
        <v>99.28</v>
      </c>
      <c r="Z447" s="196">
        <v>100.69</v>
      </c>
      <c r="AA447" s="196">
        <v>99.88</v>
      </c>
      <c r="AB447" s="196">
        <v>98.19</v>
      </c>
      <c r="AC447" s="196">
        <v>99.43</v>
      </c>
      <c r="AD447" s="196">
        <v>98.63</v>
      </c>
      <c r="AE447" s="196">
        <v>98.54</v>
      </c>
      <c r="AF447" s="196">
        <v>98.4</v>
      </c>
      <c r="AG447" s="196">
        <v>99.94</v>
      </c>
      <c r="AH447" s="196">
        <v>99.98</v>
      </c>
      <c r="AI447" s="196">
        <v>100.06</v>
      </c>
      <c r="AJ447" s="196">
        <v>98.62</v>
      </c>
      <c r="AK447" s="196">
        <v>99.72</v>
      </c>
      <c r="AL447" s="196">
        <v>100.18</v>
      </c>
      <c r="AM447" s="196">
        <v>100.32</v>
      </c>
      <c r="AN447" s="196">
        <v>99.21</v>
      </c>
      <c r="AO447" s="196">
        <v>100.72</v>
      </c>
      <c r="AP447" s="196">
        <v>98.21</v>
      </c>
      <c r="AQ447" s="196">
        <v>98.02</v>
      </c>
    </row>
    <row r="448" spans="1:43" x14ac:dyDescent="0.45">
      <c r="A448" s="195" t="s">
        <v>281</v>
      </c>
      <c r="B448" s="195" t="s">
        <v>1349</v>
      </c>
      <c r="C448" s="196">
        <v>100.49</v>
      </c>
      <c r="D448" s="196">
        <v>97.91</v>
      </c>
      <c r="E448" s="196">
        <v>102.29</v>
      </c>
      <c r="F448" s="196">
        <v>100.49</v>
      </c>
      <c r="G448" s="196">
        <v>99.57</v>
      </c>
      <c r="H448" s="196">
        <v>99.17</v>
      </c>
      <c r="I448" s="196">
        <v>103.24</v>
      </c>
      <c r="J448" s="196">
        <v>96.95</v>
      </c>
      <c r="K448" s="196">
        <v>101.21</v>
      </c>
      <c r="L448" s="196">
        <v>100.6</v>
      </c>
      <c r="M448" s="196">
        <v>100.15</v>
      </c>
      <c r="N448" s="196">
        <v>99.85</v>
      </c>
      <c r="O448" s="196">
        <v>100.37</v>
      </c>
      <c r="P448" s="196">
        <v>99.27</v>
      </c>
      <c r="Q448" s="196">
        <v>98.85</v>
      </c>
      <c r="R448" s="196">
        <v>98.95</v>
      </c>
      <c r="S448" s="196">
        <v>101.65</v>
      </c>
      <c r="T448" s="196">
        <v>99.19</v>
      </c>
      <c r="U448" s="196">
        <v>97.65</v>
      </c>
      <c r="V448" s="196">
        <v>99.5</v>
      </c>
      <c r="W448" s="196">
        <v>101.83</v>
      </c>
      <c r="X448" s="196">
        <v>98.31</v>
      </c>
      <c r="Y448" s="196">
        <v>100.77</v>
      </c>
      <c r="Z448" s="196">
        <v>100.49</v>
      </c>
      <c r="AA448" s="196">
        <v>99.51</v>
      </c>
      <c r="AB448" s="196">
        <v>98.49</v>
      </c>
      <c r="AC448" s="196">
        <v>99.09</v>
      </c>
      <c r="AD448" s="196">
        <v>98.63</v>
      </c>
      <c r="AE448" s="196">
        <v>99.27</v>
      </c>
      <c r="AF448" s="196">
        <v>98.49</v>
      </c>
      <c r="AG448" s="196">
        <v>98.7</v>
      </c>
      <c r="AH448" s="196">
        <v>99.72</v>
      </c>
      <c r="AI448" s="196">
        <v>100.4</v>
      </c>
      <c r="AJ448" s="196">
        <v>99.21</v>
      </c>
      <c r="AK448" s="196">
        <v>98.86</v>
      </c>
      <c r="AL448" s="196">
        <v>100.71</v>
      </c>
      <c r="AM448" s="196">
        <v>100.03</v>
      </c>
      <c r="AN448" s="196">
        <v>99.84</v>
      </c>
      <c r="AO448" s="196">
        <v>99.82</v>
      </c>
      <c r="AP448" s="196">
        <v>98.46</v>
      </c>
      <c r="AQ448" s="196">
        <v>98.77</v>
      </c>
    </row>
    <row r="449" spans="1:43" ht="41.65" x14ac:dyDescent="0.45">
      <c r="A449" s="195" t="s">
        <v>515</v>
      </c>
      <c r="B449" s="195" t="s">
        <v>1350</v>
      </c>
      <c r="C449" s="196">
        <v>100.06</v>
      </c>
      <c r="D449" s="196">
        <v>99.97</v>
      </c>
      <c r="E449" s="196">
        <v>100.15</v>
      </c>
      <c r="F449" s="196">
        <v>100.09</v>
      </c>
      <c r="G449" s="196">
        <v>100.21</v>
      </c>
      <c r="H449" s="196">
        <v>100.33</v>
      </c>
      <c r="I449" s="196">
        <v>100.31</v>
      </c>
      <c r="J449" s="196">
        <v>100.78</v>
      </c>
      <c r="K449" s="196">
        <v>100.94</v>
      </c>
      <c r="L449" s="196">
        <v>101.27</v>
      </c>
      <c r="M449" s="196">
        <v>101.03</v>
      </c>
      <c r="N449" s="196">
        <v>100.85</v>
      </c>
      <c r="O449" s="196">
        <v>100.43</v>
      </c>
      <c r="P449" s="196">
        <v>100.44</v>
      </c>
      <c r="Q449" s="196">
        <v>100.51</v>
      </c>
      <c r="R449" s="196">
        <v>100.65</v>
      </c>
      <c r="S449" s="196">
        <v>100.6</v>
      </c>
      <c r="T449" s="196">
        <v>100.43</v>
      </c>
      <c r="U449" s="196">
        <v>100.44</v>
      </c>
      <c r="V449" s="196">
        <v>100.56</v>
      </c>
      <c r="W449" s="196">
        <v>100.95</v>
      </c>
      <c r="X449" s="196">
        <v>101.2</v>
      </c>
      <c r="Y449" s="196">
        <v>101.28</v>
      </c>
      <c r="Z449" s="196">
        <v>101.67</v>
      </c>
      <c r="AA449" s="196">
        <v>101.12</v>
      </c>
      <c r="AB449" s="196">
        <v>101.12</v>
      </c>
      <c r="AC449" s="196">
        <v>100.92</v>
      </c>
      <c r="AD449" s="196">
        <v>100.59</v>
      </c>
      <c r="AE449" s="196">
        <v>100.6</v>
      </c>
      <c r="AF449" s="196">
        <v>100.42</v>
      </c>
      <c r="AG449" s="196">
        <v>100.32</v>
      </c>
      <c r="AH449" s="196">
        <v>100.34</v>
      </c>
      <c r="AI449" s="196">
        <v>100.47</v>
      </c>
      <c r="AJ449" s="196">
        <v>100.68</v>
      </c>
      <c r="AK449" s="196">
        <v>100.29</v>
      </c>
      <c r="AL449" s="196">
        <v>100.28</v>
      </c>
      <c r="AM449" s="195">
        <v>101</v>
      </c>
      <c r="AN449" s="196">
        <v>100.42</v>
      </c>
      <c r="AO449" s="196">
        <v>100.43</v>
      </c>
      <c r="AP449" s="196">
        <v>100.22</v>
      </c>
      <c r="AQ449" s="196">
        <v>99.92</v>
      </c>
    </row>
    <row r="450" spans="1:43" x14ac:dyDescent="0.45">
      <c r="A450" s="195" t="s">
        <v>653</v>
      </c>
      <c r="B450" s="195" t="s">
        <v>1351</v>
      </c>
      <c r="C450" s="196">
        <v>100.04</v>
      </c>
      <c r="D450" s="196">
        <v>99.74</v>
      </c>
      <c r="E450" s="196">
        <v>100.06</v>
      </c>
      <c r="F450" s="196">
        <v>99.94</v>
      </c>
      <c r="G450" s="196">
        <v>100.42</v>
      </c>
      <c r="H450" s="196">
        <v>100.35</v>
      </c>
      <c r="I450" s="196">
        <v>99.91</v>
      </c>
      <c r="J450" s="196">
        <v>100.06</v>
      </c>
      <c r="K450" s="196">
        <v>100.67</v>
      </c>
      <c r="L450" s="195">
        <v>101</v>
      </c>
      <c r="M450" s="196">
        <v>100.31</v>
      </c>
      <c r="N450" s="196">
        <v>100.58</v>
      </c>
      <c r="O450" s="196">
        <v>100.38</v>
      </c>
      <c r="P450" s="196">
        <v>99.98</v>
      </c>
      <c r="Q450" s="196">
        <v>100.41</v>
      </c>
      <c r="R450" s="196">
        <v>100.51</v>
      </c>
      <c r="S450" s="196">
        <v>100.03</v>
      </c>
      <c r="T450" s="196">
        <v>100.26</v>
      </c>
      <c r="U450" s="196">
        <v>100.32</v>
      </c>
      <c r="V450" s="196">
        <v>100.12</v>
      </c>
      <c r="W450" s="196">
        <v>100.07</v>
      </c>
      <c r="X450" s="196">
        <v>100.35</v>
      </c>
      <c r="Y450" s="196">
        <v>100.53</v>
      </c>
      <c r="Z450" s="196">
        <v>100.33</v>
      </c>
      <c r="AA450" s="196">
        <v>100.43</v>
      </c>
      <c r="AB450" s="196">
        <v>100.41</v>
      </c>
      <c r="AC450" s="196">
        <v>100.28</v>
      </c>
      <c r="AD450" s="196">
        <v>100.08</v>
      </c>
      <c r="AE450" s="196">
        <v>99.82</v>
      </c>
      <c r="AF450" s="196">
        <v>100.62</v>
      </c>
      <c r="AG450" s="196">
        <v>100.2</v>
      </c>
      <c r="AH450" s="196">
        <v>100.06</v>
      </c>
      <c r="AI450" s="196">
        <v>100.33</v>
      </c>
      <c r="AJ450" s="196">
        <v>99.57</v>
      </c>
      <c r="AK450" s="196">
        <v>100.24</v>
      </c>
      <c r="AL450" s="196">
        <v>100.46</v>
      </c>
      <c r="AM450" s="196">
        <v>100.55</v>
      </c>
      <c r="AN450" s="196">
        <v>100.43</v>
      </c>
      <c r="AO450" s="196">
        <v>100.39</v>
      </c>
      <c r="AP450" s="196">
        <v>100.22</v>
      </c>
      <c r="AQ450" s="196">
        <v>100.37</v>
      </c>
    </row>
    <row r="451" spans="1:43" ht="27.75" x14ac:dyDescent="0.45">
      <c r="A451" s="195" t="s">
        <v>282</v>
      </c>
      <c r="B451" s="195" t="s">
        <v>1352</v>
      </c>
      <c r="C451" s="196">
        <v>100.15</v>
      </c>
      <c r="D451" s="196">
        <v>100.18</v>
      </c>
      <c r="E451" s="196">
        <v>99.64</v>
      </c>
      <c r="F451" s="196">
        <v>100.38</v>
      </c>
      <c r="G451" s="196">
        <v>100.49</v>
      </c>
      <c r="H451" s="196">
        <v>100.47</v>
      </c>
      <c r="I451" s="196">
        <v>100.33</v>
      </c>
      <c r="J451" s="196">
        <v>100.23</v>
      </c>
      <c r="K451" s="196">
        <v>100.37</v>
      </c>
      <c r="L451" s="196">
        <v>100.83</v>
      </c>
      <c r="M451" s="196">
        <v>100.97</v>
      </c>
      <c r="N451" s="196">
        <v>100.67</v>
      </c>
      <c r="O451" s="196">
        <v>100.27</v>
      </c>
      <c r="P451" s="196">
        <v>99.94</v>
      </c>
      <c r="Q451" s="196">
        <v>100.4</v>
      </c>
      <c r="R451" s="196">
        <v>100.54</v>
      </c>
      <c r="S451" s="196">
        <v>100.02</v>
      </c>
      <c r="T451" s="196">
        <v>100.62</v>
      </c>
      <c r="U451" s="196">
        <v>100.22</v>
      </c>
      <c r="V451" s="196">
        <v>100.19</v>
      </c>
      <c r="W451" s="196">
        <v>100.18</v>
      </c>
      <c r="X451" s="196">
        <v>100.5</v>
      </c>
      <c r="Y451" s="196">
        <v>100.05</v>
      </c>
      <c r="Z451" s="196">
        <v>100.77</v>
      </c>
      <c r="AA451" s="196">
        <v>100.46</v>
      </c>
      <c r="AB451" s="196">
        <v>100.26</v>
      </c>
      <c r="AC451" s="196">
        <v>100.48</v>
      </c>
      <c r="AD451" s="196">
        <v>99.98</v>
      </c>
      <c r="AE451" s="196">
        <v>99.95</v>
      </c>
      <c r="AF451" s="196">
        <v>100.44</v>
      </c>
      <c r="AG451" s="196">
        <v>100.27</v>
      </c>
      <c r="AH451" s="196">
        <v>99.9</v>
      </c>
      <c r="AI451" s="196">
        <v>100.25</v>
      </c>
      <c r="AJ451" s="196">
        <v>99.67</v>
      </c>
      <c r="AK451" s="196">
        <v>100.31</v>
      </c>
      <c r="AL451" s="196">
        <v>100.29</v>
      </c>
      <c r="AM451" s="196">
        <v>100.23</v>
      </c>
      <c r="AN451" s="196">
        <v>100.9</v>
      </c>
      <c r="AO451" s="196">
        <v>100.23</v>
      </c>
      <c r="AP451" s="196">
        <v>100.3</v>
      </c>
      <c r="AQ451" s="196">
        <v>100.96</v>
      </c>
    </row>
    <row r="452" spans="1:43" x14ac:dyDescent="0.45">
      <c r="A452" s="195" t="s">
        <v>283</v>
      </c>
      <c r="B452" s="195" t="s">
        <v>1353</v>
      </c>
      <c r="C452" s="196">
        <v>99.89</v>
      </c>
      <c r="D452" s="196">
        <v>99.95</v>
      </c>
      <c r="E452" s="196">
        <v>100.49</v>
      </c>
      <c r="F452" s="196">
        <v>100.16</v>
      </c>
      <c r="G452" s="196">
        <v>100.59</v>
      </c>
      <c r="H452" s="196">
        <v>99.86</v>
      </c>
      <c r="I452" s="196">
        <v>100.85</v>
      </c>
      <c r="J452" s="196">
        <v>100.27</v>
      </c>
      <c r="K452" s="196">
        <v>101.41</v>
      </c>
      <c r="L452" s="196">
        <v>101.08</v>
      </c>
      <c r="M452" s="196">
        <v>99.39</v>
      </c>
      <c r="N452" s="196">
        <v>101.17</v>
      </c>
      <c r="O452" s="196">
        <v>100.41</v>
      </c>
      <c r="P452" s="196">
        <v>100.24</v>
      </c>
      <c r="Q452" s="196">
        <v>100.73</v>
      </c>
      <c r="R452" s="196">
        <v>100.75</v>
      </c>
      <c r="S452" s="196">
        <v>100.5</v>
      </c>
      <c r="T452" s="196">
        <v>100.01</v>
      </c>
      <c r="U452" s="196">
        <v>100.34</v>
      </c>
      <c r="V452" s="196">
        <v>99.47</v>
      </c>
      <c r="W452" s="196">
        <v>100.24</v>
      </c>
      <c r="X452" s="196">
        <v>100.23</v>
      </c>
      <c r="Y452" s="196">
        <v>100.25</v>
      </c>
      <c r="Z452" s="196">
        <v>100.81</v>
      </c>
      <c r="AA452" s="196">
        <v>100.48</v>
      </c>
      <c r="AB452" s="196">
        <v>100.32</v>
      </c>
      <c r="AC452" s="196">
        <v>100.51</v>
      </c>
      <c r="AD452" s="196">
        <v>100.28</v>
      </c>
      <c r="AE452" s="196">
        <v>99.72</v>
      </c>
      <c r="AF452" s="196">
        <v>100.96</v>
      </c>
      <c r="AG452" s="196">
        <v>99.87</v>
      </c>
      <c r="AH452" s="196">
        <v>100.54</v>
      </c>
      <c r="AI452" s="196">
        <v>100.2</v>
      </c>
      <c r="AJ452" s="196">
        <v>100.07</v>
      </c>
      <c r="AK452" s="196">
        <v>100.36</v>
      </c>
      <c r="AL452" s="196">
        <v>100.13</v>
      </c>
      <c r="AM452" s="196">
        <v>100.29</v>
      </c>
      <c r="AN452" s="196">
        <v>99.78</v>
      </c>
      <c r="AO452" s="196">
        <v>100.54</v>
      </c>
      <c r="AP452" s="196">
        <v>99.43</v>
      </c>
      <c r="AQ452" s="196">
        <v>99.74</v>
      </c>
    </row>
    <row r="453" spans="1:43" ht="27.75" x14ac:dyDescent="0.45">
      <c r="A453" s="195" t="s">
        <v>284</v>
      </c>
      <c r="B453" s="195" t="s">
        <v>1354</v>
      </c>
      <c r="C453" s="196">
        <v>99.97</v>
      </c>
      <c r="D453" s="196">
        <v>99.11</v>
      </c>
      <c r="E453" s="196">
        <v>100.38</v>
      </c>
      <c r="F453" s="196">
        <v>99.28</v>
      </c>
      <c r="G453" s="196">
        <v>100.24</v>
      </c>
      <c r="H453" s="196">
        <v>100.42</v>
      </c>
      <c r="I453" s="196">
        <v>98.94</v>
      </c>
      <c r="J453" s="196">
        <v>99.75</v>
      </c>
      <c r="K453" s="196">
        <v>100.69</v>
      </c>
      <c r="L453" s="196">
        <v>101.17</v>
      </c>
      <c r="M453" s="196">
        <v>99.92</v>
      </c>
      <c r="N453" s="196">
        <v>100.19</v>
      </c>
      <c r="O453" s="196">
        <v>100.54</v>
      </c>
      <c r="P453" s="196">
        <v>99.92</v>
      </c>
      <c r="Q453" s="196">
        <v>100.27</v>
      </c>
      <c r="R453" s="196">
        <v>100.35</v>
      </c>
      <c r="S453" s="196">
        <v>99.84</v>
      </c>
      <c r="T453" s="196">
        <v>99.86</v>
      </c>
      <c r="U453" s="196">
        <v>100.46</v>
      </c>
      <c r="V453" s="196">
        <v>100.33</v>
      </c>
      <c r="W453" s="196">
        <v>99.82</v>
      </c>
      <c r="X453" s="196">
        <v>100.18</v>
      </c>
      <c r="Y453" s="196">
        <v>101.38</v>
      </c>
      <c r="Z453" s="196">
        <v>99.48</v>
      </c>
      <c r="AA453" s="196">
        <v>100.35</v>
      </c>
      <c r="AB453" s="196">
        <v>100.67</v>
      </c>
      <c r="AC453" s="196">
        <v>99.86</v>
      </c>
      <c r="AD453" s="196">
        <v>100.14</v>
      </c>
      <c r="AE453" s="196">
        <v>99.67</v>
      </c>
      <c r="AF453" s="196">
        <v>100.73</v>
      </c>
      <c r="AG453" s="196">
        <v>100.24</v>
      </c>
      <c r="AH453" s="196">
        <v>100.09</v>
      </c>
      <c r="AI453" s="196">
        <v>100.52</v>
      </c>
      <c r="AJ453" s="196">
        <v>99.2</v>
      </c>
      <c r="AK453" s="196">
        <v>100.08</v>
      </c>
      <c r="AL453" s="196">
        <v>100.88</v>
      </c>
      <c r="AM453" s="196">
        <v>101.2</v>
      </c>
      <c r="AN453" s="196">
        <v>99.93</v>
      </c>
      <c r="AO453" s="196">
        <v>100.58</v>
      </c>
      <c r="AP453" s="196">
        <v>100.41</v>
      </c>
      <c r="AQ453" s="196">
        <v>99.64</v>
      </c>
    </row>
    <row r="454" spans="1:43" x14ac:dyDescent="0.45">
      <c r="A454" s="195" t="s">
        <v>654</v>
      </c>
      <c r="B454" s="195" t="s">
        <v>1355</v>
      </c>
      <c r="C454" s="196">
        <v>100.32</v>
      </c>
      <c r="D454" s="196">
        <v>98.76</v>
      </c>
      <c r="E454" s="196">
        <v>99.93</v>
      </c>
      <c r="F454" s="196">
        <v>100.8</v>
      </c>
      <c r="G454" s="196">
        <v>99.66</v>
      </c>
      <c r="H454" s="196">
        <v>102.32</v>
      </c>
      <c r="I454" s="196">
        <v>102.14</v>
      </c>
      <c r="J454" s="196">
        <v>100.95</v>
      </c>
      <c r="K454" s="196">
        <v>99.99</v>
      </c>
      <c r="L454" s="196">
        <v>100.63</v>
      </c>
      <c r="M454" s="196">
        <v>100.95</v>
      </c>
      <c r="N454" s="196">
        <v>100.11</v>
      </c>
      <c r="O454" s="196">
        <v>100.97</v>
      </c>
      <c r="P454" s="196">
        <v>99.96</v>
      </c>
      <c r="Q454" s="196">
        <v>100.37</v>
      </c>
      <c r="R454" s="196">
        <v>100.53</v>
      </c>
      <c r="S454" s="196">
        <v>101.05</v>
      </c>
      <c r="T454" s="196">
        <v>101.14</v>
      </c>
      <c r="U454" s="196">
        <v>100.04</v>
      </c>
      <c r="V454" s="196">
        <v>100.36</v>
      </c>
      <c r="W454" s="196">
        <v>100.51</v>
      </c>
      <c r="X454" s="196">
        <v>100.53</v>
      </c>
      <c r="Y454" s="196">
        <v>98.5</v>
      </c>
      <c r="Z454" s="196">
        <v>101.31</v>
      </c>
      <c r="AA454" s="196">
        <v>101.52</v>
      </c>
      <c r="AB454" s="196">
        <v>100.95</v>
      </c>
      <c r="AC454" s="196">
        <v>98.82</v>
      </c>
      <c r="AD454" s="196">
        <v>100.32</v>
      </c>
      <c r="AE454" s="196">
        <v>96.8</v>
      </c>
      <c r="AF454" s="196">
        <v>97.8</v>
      </c>
      <c r="AG454" s="196">
        <v>97.96</v>
      </c>
      <c r="AH454" s="196">
        <v>99.97</v>
      </c>
      <c r="AI454" s="196">
        <v>99.79</v>
      </c>
      <c r="AJ454" s="196">
        <v>99.25</v>
      </c>
      <c r="AK454" s="196">
        <v>99.63</v>
      </c>
      <c r="AL454" s="196">
        <v>99.8</v>
      </c>
      <c r="AM454" s="196">
        <v>100.16</v>
      </c>
      <c r="AN454" s="196">
        <v>97.99</v>
      </c>
      <c r="AO454" s="196">
        <v>98.85</v>
      </c>
      <c r="AP454" s="196">
        <v>97.44</v>
      </c>
      <c r="AQ454" s="196">
        <v>98.93</v>
      </c>
    </row>
    <row r="455" spans="1:43" x14ac:dyDescent="0.45">
      <c r="A455" s="195" t="s">
        <v>285</v>
      </c>
      <c r="B455" s="195" t="s">
        <v>1356</v>
      </c>
      <c r="C455" s="196">
        <v>100.32</v>
      </c>
      <c r="D455" s="196">
        <v>98.76</v>
      </c>
      <c r="E455" s="196">
        <v>99.93</v>
      </c>
      <c r="F455" s="196">
        <v>100.8</v>
      </c>
      <c r="G455" s="196">
        <v>99.66</v>
      </c>
      <c r="H455" s="196">
        <v>102.32</v>
      </c>
      <c r="I455" s="196">
        <v>102.14</v>
      </c>
      <c r="J455" s="196">
        <v>100.95</v>
      </c>
      <c r="K455" s="196">
        <v>99.99</v>
      </c>
      <c r="L455" s="196">
        <v>100.63</v>
      </c>
      <c r="M455" s="196">
        <v>100.95</v>
      </c>
      <c r="N455" s="196">
        <v>100.11</v>
      </c>
      <c r="O455" s="196">
        <v>100.97</v>
      </c>
      <c r="P455" s="196">
        <v>99.96</v>
      </c>
      <c r="Q455" s="196">
        <v>100.37</v>
      </c>
      <c r="R455" s="196">
        <v>100.53</v>
      </c>
      <c r="S455" s="196">
        <v>101.05</v>
      </c>
      <c r="T455" s="196">
        <v>101.14</v>
      </c>
      <c r="U455" s="196">
        <v>100.04</v>
      </c>
      <c r="V455" s="196">
        <v>100.36</v>
      </c>
      <c r="W455" s="196">
        <v>100.51</v>
      </c>
      <c r="X455" s="196">
        <v>100.53</v>
      </c>
      <c r="Y455" s="196">
        <v>98.5</v>
      </c>
      <c r="Z455" s="196">
        <v>101.31</v>
      </c>
      <c r="AA455" s="196">
        <v>101.52</v>
      </c>
      <c r="AB455" s="196">
        <v>100.95</v>
      </c>
      <c r="AC455" s="196">
        <v>98.82</v>
      </c>
      <c r="AD455" s="196">
        <v>100.32</v>
      </c>
      <c r="AE455" s="196">
        <v>96.8</v>
      </c>
      <c r="AF455" s="196">
        <v>97.8</v>
      </c>
      <c r="AG455" s="196">
        <v>97.96</v>
      </c>
      <c r="AH455" s="196">
        <v>99.97</v>
      </c>
      <c r="AI455" s="196">
        <v>99.79</v>
      </c>
      <c r="AJ455" s="196">
        <v>99.25</v>
      </c>
      <c r="AK455" s="196">
        <v>99.63</v>
      </c>
      <c r="AL455" s="196">
        <v>99.8</v>
      </c>
      <c r="AM455" s="196">
        <v>100.16</v>
      </c>
      <c r="AN455" s="196">
        <v>97.99</v>
      </c>
      <c r="AO455" s="196">
        <v>98.85</v>
      </c>
      <c r="AP455" s="196">
        <v>97.44</v>
      </c>
      <c r="AQ455" s="196">
        <v>98.93</v>
      </c>
    </row>
    <row r="456" spans="1:43" ht="27.75" x14ac:dyDescent="0.45">
      <c r="A456" s="195" t="s">
        <v>655</v>
      </c>
      <c r="B456" s="195" t="s">
        <v>1357</v>
      </c>
      <c r="C456" s="196">
        <v>99.64</v>
      </c>
      <c r="D456" s="196">
        <v>99.64</v>
      </c>
      <c r="E456" s="196">
        <v>99.86</v>
      </c>
      <c r="F456" s="196">
        <v>100.28</v>
      </c>
      <c r="G456" s="196">
        <v>100.36</v>
      </c>
      <c r="H456" s="196">
        <v>100.17</v>
      </c>
      <c r="I456" s="196">
        <v>99.93</v>
      </c>
      <c r="J456" s="196">
        <v>99.93</v>
      </c>
      <c r="K456" s="196">
        <v>100.83</v>
      </c>
      <c r="L456" s="196">
        <v>101.67</v>
      </c>
      <c r="M456" s="196">
        <v>102.58</v>
      </c>
      <c r="N456" s="196">
        <v>100.55</v>
      </c>
      <c r="O456" s="196">
        <v>99.37</v>
      </c>
      <c r="P456" s="196">
        <v>100.29</v>
      </c>
      <c r="Q456" s="196">
        <v>100.2</v>
      </c>
      <c r="R456" s="196">
        <v>100.22</v>
      </c>
      <c r="S456" s="196">
        <v>100.04</v>
      </c>
      <c r="T456" s="196">
        <v>99.58</v>
      </c>
      <c r="U456" s="196">
        <v>99.63</v>
      </c>
      <c r="V456" s="196">
        <v>100.36</v>
      </c>
      <c r="W456" s="196">
        <v>100.38</v>
      </c>
      <c r="X456" s="196">
        <v>100.5</v>
      </c>
      <c r="Y456" s="196">
        <v>100.86</v>
      </c>
      <c r="Z456" s="196">
        <v>99.87</v>
      </c>
      <c r="AA456" s="196">
        <v>99.89</v>
      </c>
      <c r="AB456" s="196">
        <v>100.13</v>
      </c>
      <c r="AC456" s="196">
        <v>100.23</v>
      </c>
      <c r="AD456" s="196">
        <v>100.16</v>
      </c>
      <c r="AE456" s="196">
        <v>99.89</v>
      </c>
      <c r="AF456" s="196">
        <v>99.81</v>
      </c>
      <c r="AG456" s="196">
        <v>100.19</v>
      </c>
      <c r="AH456" s="196">
        <v>99.98</v>
      </c>
      <c r="AI456" s="196">
        <v>99.87</v>
      </c>
      <c r="AJ456" s="196">
        <v>99.91</v>
      </c>
      <c r="AK456" s="196">
        <v>100.03</v>
      </c>
      <c r="AL456" s="196">
        <v>99.44</v>
      </c>
      <c r="AM456" s="196">
        <v>100.46</v>
      </c>
      <c r="AN456" s="196">
        <v>100.28</v>
      </c>
      <c r="AO456" s="196">
        <v>100.47</v>
      </c>
      <c r="AP456" s="196">
        <v>99.86</v>
      </c>
      <c r="AQ456" s="196">
        <v>99.73</v>
      </c>
    </row>
    <row r="457" spans="1:43" x14ac:dyDescent="0.45">
      <c r="A457" s="195" t="s">
        <v>455</v>
      </c>
      <c r="B457" s="195" t="s">
        <v>1358</v>
      </c>
      <c r="C457" s="196">
        <v>100.09</v>
      </c>
      <c r="D457" s="196">
        <v>100.34</v>
      </c>
      <c r="E457" s="196">
        <v>100.33</v>
      </c>
      <c r="F457" s="196">
        <v>100.83</v>
      </c>
      <c r="G457" s="196">
        <v>100.28</v>
      </c>
      <c r="H457" s="196">
        <v>100.39</v>
      </c>
      <c r="I457" s="196">
        <v>100.32</v>
      </c>
      <c r="J457" s="196">
        <v>100.2</v>
      </c>
      <c r="K457" s="196">
        <v>101.3</v>
      </c>
      <c r="L457" s="196">
        <v>101.51</v>
      </c>
      <c r="M457" s="196">
        <v>100.73</v>
      </c>
      <c r="N457" s="196">
        <v>100.35</v>
      </c>
      <c r="O457" s="196">
        <v>99.52</v>
      </c>
      <c r="P457" s="196">
        <v>100.42</v>
      </c>
      <c r="Q457" s="196">
        <v>100.28</v>
      </c>
      <c r="R457" s="196">
        <v>100.44</v>
      </c>
      <c r="S457" s="196">
        <v>100.33</v>
      </c>
      <c r="T457" s="196">
        <v>100.14</v>
      </c>
      <c r="U457" s="196">
        <v>99.8</v>
      </c>
      <c r="V457" s="196">
        <v>99.66</v>
      </c>
      <c r="W457" s="196">
        <v>100.43</v>
      </c>
      <c r="X457" s="196">
        <v>100.13</v>
      </c>
      <c r="Y457" s="196">
        <v>100.46</v>
      </c>
      <c r="Z457" s="196">
        <v>99.95</v>
      </c>
      <c r="AA457" s="195"/>
      <c r="AB457" s="195"/>
      <c r="AC457" s="195"/>
      <c r="AD457" s="195"/>
      <c r="AE457" s="195"/>
      <c r="AF457" s="195"/>
      <c r="AG457" s="195"/>
      <c r="AH457" s="195"/>
      <c r="AI457" s="195"/>
      <c r="AJ457" s="195"/>
      <c r="AK457" s="195"/>
      <c r="AL457" s="195"/>
      <c r="AM457" s="195"/>
      <c r="AN457" s="195"/>
      <c r="AO457" s="195"/>
      <c r="AP457" s="195"/>
      <c r="AQ457" s="195"/>
    </row>
    <row r="458" spans="1:43" x14ac:dyDescent="0.45">
      <c r="A458" s="195" t="s">
        <v>287</v>
      </c>
      <c r="B458" s="195" t="s">
        <v>1359</v>
      </c>
      <c r="C458" s="196">
        <v>99.32</v>
      </c>
      <c r="D458" s="196">
        <v>99.14</v>
      </c>
      <c r="E458" s="196">
        <v>99.51</v>
      </c>
      <c r="F458" s="196">
        <v>99.88</v>
      </c>
      <c r="G458" s="196">
        <v>100.42</v>
      </c>
      <c r="H458" s="195">
        <v>100</v>
      </c>
      <c r="I458" s="196">
        <v>99.64</v>
      </c>
      <c r="J458" s="196">
        <v>99.73</v>
      </c>
      <c r="K458" s="196">
        <v>100.48</v>
      </c>
      <c r="L458" s="196">
        <v>101.79</v>
      </c>
      <c r="M458" s="196">
        <v>103.97</v>
      </c>
      <c r="N458" s="196">
        <v>100.69</v>
      </c>
      <c r="O458" s="196">
        <v>99.24</v>
      </c>
      <c r="P458" s="196">
        <v>100.18</v>
      </c>
      <c r="Q458" s="196">
        <v>100.14</v>
      </c>
      <c r="R458" s="196">
        <v>100.04</v>
      </c>
      <c r="S458" s="196">
        <v>99.81</v>
      </c>
      <c r="T458" s="196">
        <v>99.12</v>
      </c>
      <c r="U458" s="196">
        <v>99.49</v>
      </c>
      <c r="V458" s="196">
        <v>100.95</v>
      </c>
      <c r="W458" s="196">
        <v>100.34</v>
      </c>
      <c r="X458" s="196">
        <v>100.8</v>
      </c>
      <c r="Y458" s="196">
        <v>101.18</v>
      </c>
      <c r="Z458" s="196">
        <v>99.8</v>
      </c>
      <c r="AA458" s="196">
        <v>99.48</v>
      </c>
      <c r="AB458" s="196">
        <v>99.88</v>
      </c>
      <c r="AC458" s="196">
        <v>100.05</v>
      </c>
      <c r="AD458" s="196">
        <v>99.9</v>
      </c>
      <c r="AE458" s="196">
        <v>99.85</v>
      </c>
      <c r="AF458" s="196">
        <v>99.85</v>
      </c>
      <c r="AG458" s="196">
        <v>100.12</v>
      </c>
      <c r="AH458" s="196">
        <v>99.68</v>
      </c>
      <c r="AI458" s="196">
        <v>99.82</v>
      </c>
      <c r="AJ458" s="196">
        <v>100.34</v>
      </c>
      <c r="AK458" s="196">
        <v>100.53</v>
      </c>
      <c r="AL458" s="196">
        <v>99.51</v>
      </c>
      <c r="AM458" s="196">
        <v>100.32</v>
      </c>
      <c r="AN458" s="196">
        <v>99.93</v>
      </c>
      <c r="AO458" s="196">
        <v>99.91</v>
      </c>
      <c r="AP458" s="196">
        <v>99.58</v>
      </c>
      <c r="AQ458" s="196">
        <v>99.49</v>
      </c>
    </row>
    <row r="459" spans="1:43" x14ac:dyDescent="0.45">
      <c r="A459" s="195" t="s">
        <v>286</v>
      </c>
      <c r="B459" s="195" t="s">
        <v>1360</v>
      </c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  <c r="AA459" s="196">
        <v>100.37</v>
      </c>
      <c r="AB459" s="196">
        <v>100.42</v>
      </c>
      <c r="AC459" s="196">
        <v>100.43</v>
      </c>
      <c r="AD459" s="196">
        <v>100.47</v>
      </c>
      <c r="AE459" s="196">
        <v>99.94</v>
      </c>
      <c r="AF459" s="196">
        <v>99.77</v>
      </c>
      <c r="AG459" s="196">
        <v>100.28</v>
      </c>
      <c r="AH459" s="196">
        <v>100.33</v>
      </c>
      <c r="AI459" s="196">
        <v>99.92</v>
      </c>
      <c r="AJ459" s="196">
        <v>99.41</v>
      </c>
      <c r="AK459" s="196">
        <v>99.45</v>
      </c>
      <c r="AL459" s="196">
        <v>99.36</v>
      </c>
      <c r="AM459" s="196">
        <v>100.63</v>
      </c>
      <c r="AN459" s="196">
        <v>100.7</v>
      </c>
      <c r="AO459" s="196">
        <v>101.13</v>
      </c>
      <c r="AP459" s="196">
        <v>100.19</v>
      </c>
      <c r="AQ459" s="196">
        <v>100.02</v>
      </c>
    </row>
    <row r="460" spans="1:43" x14ac:dyDescent="0.45">
      <c r="A460" s="195" t="s">
        <v>656</v>
      </c>
      <c r="B460" s="195" t="s">
        <v>1361</v>
      </c>
      <c r="C460" s="196">
        <v>99.68</v>
      </c>
      <c r="D460" s="196">
        <v>99.57</v>
      </c>
      <c r="E460" s="196">
        <v>99.96</v>
      </c>
      <c r="F460" s="196">
        <v>100.18</v>
      </c>
      <c r="G460" s="196">
        <v>100.74</v>
      </c>
      <c r="H460" s="196">
        <v>101.08</v>
      </c>
      <c r="I460" s="196">
        <v>100.88</v>
      </c>
      <c r="J460" s="196">
        <v>100.95</v>
      </c>
      <c r="K460" s="196">
        <v>100.87</v>
      </c>
      <c r="L460" s="196">
        <v>100.83</v>
      </c>
      <c r="M460" s="196">
        <v>100.32</v>
      </c>
      <c r="N460" s="196">
        <v>100.28</v>
      </c>
      <c r="O460" s="196">
        <v>100.33</v>
      </c>
      <c r="P460" s="196">
        <v>100.49</v>
      </c>
      <c r="Q460" s="196">
        <v>100.64</v>
      </c>
      <c r="R460" s="196">
        <v>100.91</v>
      </c>
      <c r="S460" s="196">
        <v>101.15</v>
      </c>
      <c r="T460" s="196">
        <v>101.01</v>
      </c>
      <c r="U460" s="196">
        <v>101.11</v>
      </c>
      <c r="V460" s="196">
        <v>100.49</v>
      </c>
      <c r="W460" s="196">
        <v>100.37</v>
      </c>
      <c r="X460" s="196">
        <v>100.4</v>
      </c>
      <c r="Y460" s="196">
        <v>100.36</v>
      </c>
      <c r="Z460" s="196">
        <v>100.37</v>
      </c>
      <c r="AA460" s="196">
        <v>100.46</v>
      </c>
      <c r="AB460" s="196">
        <v>100.52</v>
      </c>
      <c r="AC460" s="196">
        <v>100.51</v>
      </c>
      <c r="AD460" s="196">
        <v>100.42</v>
      </c>
      <c r="AE460" s="196">
        <v>100.15</v>
      </c>
      <c r="AF460" s="196">
        <v>100.3</v>
      </c>
      <c r="AG460" s="196">
        <v>100.13</v>
      </c>
      <c r="AH460" s="196">
        <v>99.96</v>
      </c>
      <c r="AI460" s="196">
        <v>99.95</v>
      </c>
      <c r="AJ460" s="196">
        <v>99.88</v>
      </c>
      <c r="AK460" s="196">
        <v>100.18</v>
      </c>
      <c r="AL460" s="196">
        <v>100.08</v>
      </c>
      <c r="AM460" s="196">
        <v>100.37</v>
      </c>
      <c r="AN460" s="196">
        <v>100.25</v>
      </c>
      <c r="AO460" s="195">
        <v>100</v>
      </c>
      <c r="AP460" s="196">
        <v>100.29</v>
      </c>
      <c r="AQ460" s="196">
        <v>100.3</v>
      </c>
    </row>
    <row r="461" spans="1:43" ht="41.65" x14ac:dyDescent="0.45">
      <c r="A461" s="195" t="s">
        <v>289</v>
      </c>
      <c r="B461" s="195" t="s">
        <v>1362</v>
      </c>
      <c r="C461" s="196">
        <v>98.27</v>
      </c>
      <c r="D461" s="196">
        <v>97.35</v>
      </c>
      <c r="E461" s="196">
        <v>99.22</v>
      </c>
      <c r="F461" s="196">
        <v>100.65</v>
      </c>
      <c r="G461" s="196">
        <v>102.76</v>
      </c>
      <c r="H461" s="196">
        <v>103.89</v>
      </c>
      <c r="I461" s="196">
        <v>101.52</v>
      </c>
      <c r="J461" s="196">
        <v>101.63</v>
      </c>
      <c r="K461" s="196">
        <v>101.01</v>
      </c>
      <c r="L461" s="196">
        <v>101.09</v>
      </c>
      <c r="M461" s="196">
        <v>99.55</v>
      </c>
      <c r="N461" s="196">
        <v>99.14</v>
      </c>
      <c r="O461" s="196">
        <v>99.89</v>
      </c>
      <c r="P461" s="196">
        <v>101.98</v>
      </c>
      <c r="Q461" s="196">
        <v>102.21</v>
      </c>
      <c r="R461" s="196">
        <v>101.98</v>
      </c>
      <c r="S461" s="196">
        <v>103.93</v>
      </c>
      <c r="T461" s="196">
        <v>103.74</v>
      </c>
      <c r="U461" s="196">
        <v>104.32</v>
      </c>
      <c r="V461" s="196">
        <v>100.4</v>
      </c>
      <c r="W461" s="196">
        <v>99.5</v>
      </c>
      <c r="X461" s="196">
        <v>99.9</v>
      </c>
      <c r="Y461" s="196">
        <v>100.94</v>
      </c>
      <c r="Z461" s="196">
        <v>100.97</v>
      </c>
      <c r="AA461" s="196">
        <v>101.02</v>
      </c>
      <c r="AB461" s="196">
        <v>101.49</v>
      </c>
      <c r="AC461" s="196">
        <v>100.17</v>
      </c>
      <c r="AD461" s="196">
        <v>100.25</v>
      </c>
      <c r="AE461" s="196">
        <v>100.38</v>
      </c>
      <c r="AF461" s="196">
        <v>100.56</v>
      </c>
      <c r="AG461" s="196">
        <v>100.44</v>
      </c>
      <c r="AH461" s="195">
        <v>100</v>
      </c>
      <c r="AI461" s="196">
        <v>98.93</v>
      </c>
      <c r="AJ461" s="196">
        <v>99.77</v>
      </c>
      <c r="AK461" s="196">
        <v>99.53</v>
      </c>
      <c r="AL461" s="196">
        <v>99.78</v>
      </c>
      <c r="AM461" s="196">
        <v>99.63</v>
      </c>
      <c r="AN461" s="196">
        <v>99.61</v>
      </c>
      <c r="AO461" s="196">
        <v>98.1</v>
      </c>
      <c r="AP461" s="196">
        <v>100.54</v>
      </c>
      <c r="AQ461" s="196">
        <v>100.2</v>
      </c>
    </row>
    <row r="462" spans="1:43" x14ac:dyDescent="0.45">
      <c r="A462" s="195" t="s">
        <v>292</v>
      </c>
      <c r="B462" s="195" t="s">
        <v>1363</v>
      </c>
      <c r="C462" s="196">
        <v>99.95</v>
      </c>
      <c r="D462" s="196">
        <v>100.05</v>
      </c>
      <c r="E462" s="196">
        <v>100.29</v>
      </c>
      <c r="F462" s="196">
        <v>100.19</v>
      </c>
      <c r="G462" s="196">
        <v>100.45</v>
      </c>
      <c r="H462" s="195">
        <v>101</v>
      </c>
      <c r="I462" s="196">
        <v>101.89</v>
      </c>
      <c r="J462" s="196">
        <v>102.13</v>
      </c>
      <c r="K462" s="196">
        <v>101.29</v>
      </c>
      <c r="L462" s="196">
        <v>101.08</v>
      </c>
      <c r="M462" s="196">
        <v>100.35</v>
      </c>
      <c r="N462" s="196">
        <v>100.73</v>
      </c>
      <c r="O462" s="196">
        <v>100.85</v>
      </c>
      <c r="P462" s="196">
        <v>101.03</v>
      </c>
      <c r="Q462" s="196">
        <v>100.6</v>
      </c>
      <c r="R462" s="196">
        <v>100.4</v>
      </c>
      <c r="S462" s="196">
        <v>101.25</v>
      </c>
      <c r="T462" s="196">
        <v>101.45</v>
      </c>
      <c r="U462" s="196">
        <v>100.24</v>
      </c>
      <c r="V462" s="196">
        <v>99.9</v>
      </c>
      <c r="W462" s="196">
        <v>99.66</v>
      </c>
      <c r="X462" s="196">
        <v>100.79</v>
      </c>
      <c r="Y462" s="196">
        <v>100.22</v>
      </c>
      <c r="Z462" s="196">
        <v>100.65</v>
      </c>
      <c r="AA462" s="196">
        <v>101.01</v>
      </c>
      <c r="AB462" s="196">
        <v>101.14</v>
      </c>
      <c r="AC462" s="196">
        <v>100.7</v>
      </c>
      <c r="AD462" s="196">
        <v>100.55</v>
      </c>
      <c r="AE462" s="196">
        <v>100.35</v>
      </c>
      <c r="AF462" s="196">
        <v>100.21</v>
      </c>
      <c r="AG462" s="196">
        <v>100.49</v>
      </c>
      <c r="AH462" s="196">
        <v>100.05</v>
      </c>
      <c r="AI462" s="196">
        <v>100.37</v>
      </c>
      <c r="AJ462" s="196">
        <v>99.87</v>
      </c>
      <c r="AK462" s="196">
        <v>99.81</v>
      </c>
      <c r="AL462" s="196">
        <v>100.41</v>
      </c>
      <c r="AM462" s="196">
        <v>100.8</v>
      </c>
      <c r="AN462" s="196">
        <v>100.29</v>
      </c>
      <c r="AO462" s="196">
        <v>100.31</v>
      </c>
      <c r="AP462" s="196">
        <v>100.33</v>
      </c>
      <c r="AQ462" s="196">
        <v>100.27</v>
      </c>
    </row>
    <row r="463" spans="1:43" x14ac:dyDescent="0.45">
      <c r="A463" s="195" t="s">
        <v>290</v>
      </c>
      <c r="B463" s="195" t="s">
        <v>1364</v>
      </c>
      <c r="C463" s="196">
        <v>99.81</v>
      </c>
      <c r="D463" s="196">
        <v>100.19</v>
      </c>
      <c r="E463" s="196">
        <v>100.47</v>
      </c>
      <c r="F463" s="196">
        <v>100.9</v>
      </c>
      <c r="G463" s="196">
        <v>101.55</v>
      </c>
      <c r="H463" s="196">
        <v>105.86</v>
      </c>
      <c r="I463" s="196">
        <v>103.26</v>
      </c>
      <c r="J463" s="196">
        <v>101.4</v>
      </c>
      <c r="K463" s="196">
        <v>101.45</v>
      </c>
      <c r="L463" s="196">
        <v>100.66</v>
      </c>
      <c r="M463" s="196">
        <v>99.95</v>
      </c>
      <c r="N463" s="196">
        <v>100.11</v>
      </c>
      <c r="O463" s="196">
        <v>100.56</v>
      </c>
      <c r="P463" s="196">
        <v>99.92</v>
      </c>
      <c r="Q463" s="196">
        <v>100.39</v>
      </c>
      <c r="R463" s="196">
        <v>102.05</v>
      </c>
      <c r="S463" s="196">
        <v>101.04</v>
      </c>
      <c r="T463" s="196">
        <v>101.71</v>
      </c>
      <c r="U463" s="196">
        <v>100.61</v>
      </c>
      <c r="V463" s="196">
        <v>100.36</v>
      </c>
      <c r="W463" s="196">
        <v>99.94</v>
      </c>
      <c r="X463" s="196">
        <v>100.35</v>
      </c>
      <c r="Y463" s="196">
        <v>100.4</v>
      </c>
      <c r="Z463" s="196">
        <v>100.12</v>
      </c>
      <c r="AA463" s="196">
        <v>100.18</v>
      </c>
      <c r="AB463" s="196">
        <v>100.97</v>
      </c>
      <c r="AC463" s="196">
        <v>100.47</v>
      </c>
      <c r="AD463" s="195">
        <v>102</v>
      </c>
      <c r="AE463" s="196">
        <v>100.69</v>
      </c>
      <c r="AF463" s="196">
        <v>100.77</v>
      </c>
      <c r="AG463" s="196">
        <v>100.75</v>
      </c>
      <c r="AH463" s="196">
        <v>99.96</v>
      </c>
      <c r="AI463" s="196">
        <v>99.84</v>
      </c>
      <c r="AJ463" s="196">
        <v>100.2</v>
      </c>
      <c r="AK463" s="196">
        <v>100.99</v>
      </c>
      <c r="AL463" s="196">
        <v>100.29</v>
      </c>
      <c r="AM463" s="196">
        <v>100.2</v>
      </c>
      <c r="AN463" s="196">
        <v>100.33</v>
      </c>
      <c r="AO463" s="196">
        <v>100.23</v>
      </c>
      <c r="AP463" s="196">
        <v>100.08</v>
      </c>
      <c r="AQ463" s="196">
        <v>100.54</v>
      </c>
    </row>
    <row r="464" spans="1:43" x14ac:dyDescent="0.45">
      <c r="A464" s="195" t="s">
        <v>298</v>
      </c>
      <c r="B464" s="195" t="s">
        <v>1365</v>
      </c>
      <c r="C464" s="196">
        <v>100.01</v>
      </c>
      <c r="D464" s="196">
        <v>99.67</v>
      </c>
      <c r="E464" s="196">
        <v>99.61</v>
      </c>
      <c r="F464" s="196">
        <v>99.68</v>
      </c>
      <c r="G464" s="196">
        <v>100.5</v>
      </c>
      <c r="H464" s="196">
        <v>100.36</v>
      </c>
      <c r="I464" s="196">
        <v>99.66</v>
      </c>
      <c r="J464" s="196">
        <v>99.97</v>
      </c>
      <c r="K464" s="196">
        <v>100.98</v>
      </c>
      <c r="L464" s="196">
        <v>100.85</v>
      </c>
      <c r="M464" s="196">
        <v>100.88</v>
      </c>
      <c r="N464" s="196">
        <v>100.73</v>
      </c>
      <c r="O464" s="196">
        <v>100.8</v>
      </c>
      <c r="P464" s="196">
        <v>100.85</v>
      </c>
      <c r="Q464" s="196">
        <v>100.05</v>
      </c>
      <c r="R464" s="196">
        <v>99.92</v>
      </c>
      <c r="S464" s="196">
        <v>100.67</v>
      </c>
      <c r="T464" s="196">
        <v>100.07</v>
      </c>
      <c r="U464" s="196">
        <v>100.5</v>
      </c>
      <c r="V464" s="196">
        <v>100.2</v>
      </c>
      <c r="W464" s="196">
        <v>100.35</v>
      </c>
      <c r="X464" s="196">
        <v>100.6</v>
      </c>
      <c r="Y464" s="196">
        <v>100.76</v>
      </c>
      <c r="Z464" s="196">
        <v>101.16</v>
      </c>
      <c r="AA464" s="196">
        <v>100.72</v>
      </c>
      <c r="AB464" s="196">
        <v>100.9</v>
      </c>
      <c r="AC464" s="196">
        <v>100.7</v>
      </c>
      <c r="AD464" s="196">
        <v>100.37</v>
      </c>
      <c r="AE464" s="196">
        <v>100.07</v>
      </c>
      <c r="AF464" s="196">
        <v>100.31</v>
      </c>
      <c r="AG464" s="196">
        <v>100.05</v>
      </c>
      <c r="AH464" s="196">
        <v>100.07</v>
      </c>
      <c r="AI464" s="196">
        <v>100.2</v>
      </c>
      <c r="AJ464" s="196">
        <v>100.23</v>
      </c>
      <c r="AK464" s="196">
        <v>100.31</v>
      </c>
      <c r="AL464" s="196">
        <v>100.23</v>
      </c>
      <c r="AM464" s="196">
        <v>100.57</v>
      </c>
      <c r="AN464" s="196">
        <v>100.25</v>
      </c>
      <c r="AO464" s="196">
        <v>99.98</v>
      </c>
      <c r="AP464" s="196">
        <v>100.57</v>
      </c>
      <c r="AQ464" s="196">
        <v>100.33</v>
      </c>
    </row>
    <row r="465" spans="1:43" x14ac:dyDescent="0.45">
      <c r="A465" s="195" t="s">
        <v>300</v>
      </c>
      <c r="B465" s="195" t="s">
        <v>1366</v>
      </c>
      <c r="C465" s="196">
        <v>100.27</v>
      </c>
      <c r="D465" s="196">
        <v>100.27</v>
      </c>
      <c r="E465" s="196">
        <v>100.17</v>
      </c>
      <c r="F465" s="196">
        <v>100.39</v>
      </c>
      <c r="G465" s="196">
        <v>100.05</v>
      </c>
      <c r="H465" s="196">
        <v>100.15</v>
      </c>
      <c r="I465" s="196">
        <v>100.36</v>
      </c>
      <c r="J465" s="196">
        <v>100.47</v>
      </c>
      <c r="K465" s="196">
        <v>100.35</v>
      </c>
      <c r="L465" s="196">
        <v>100.46</v>
      </c>
      <c r="M465" s="196">
        <v>99.94</v>
      </c>
      <c r="N465" s="196">
        <v>100.14</v>
      </c>
      <c r="O465" s="196">
        <v>100.39</v>
      </c>
      <c r="P465" s="196">
        <v>100.62</v>
      </c>
      <c r="Q465" s="196">
        <v>100.68</v>
      </c>
      <c r="R465" s="196">
        <v>100.42</v>
      </c>
      <c r="S465" s="196">
        <v>100.31</v>
      </c>
      <c r="T465" s="196">
        <v>100.46</v>
      </c>
      <c r="U465" s="196">
        <v>101.05</v>
      </c>
      <c r="V465" s="196">
        <v>101.06</v>
      </c>
      <c r="W465" s="196">
        <v>100.3</v>
      </c>
      <c r="X465" s="196">
        <v>99.85</v>
      </c>
      <c r="Y465" s="196">
        <v>100.37</v>
      </c>
      <c r="Z465" s="196">
        <v>100.91</v>
      </c>
      <c r="AA465" s="196">
        <v>100.48</v>
      </c>
      <c r="AB465" s="196">
        <v>101.08</v>
      </c>
      <c r="AC465" s="196">
        <v>101.06</v>
      </c>
      <c r="AD465" s="196">
        <v>100.86</v>
      </c>
      <c r="AE465" s="196">
        <v>100.3</v>
      </c>
      <c r="AF465" s="196">
        <v>101.12</v>
      </c>
      <c r="AG465" s="196">
        <v>100.67</v>
      </c>
      <c r="AH465" s="196">
        <v>100.17</v>
      </c>
      <c r="AI465" s="196">
        <v>100.17</v>
      </c>
      <c r="AJ465" s="196">
        <v>99.78</v>
      </c>
      <c r="AK465" s="196">
        <v>100.26</v>
      </c>
      <c r="AL465" s="196">
        <v>100.08</v>
      </c>
      <c r="AM465" s="196">
        <v>100.73</v>
      </c>
      <c r="AN465" s="196">
        <v>100.76</v>
      </c>
      <c r="AO465" s="196">
        <v>101.04</v>
      </c>
      <c r="AP465" s="196">
        <v>101.05</v>
      </c>
      <c r="AQ465" s="196">
        <v>100.79</v>
      </c>
    </row>
    <row r="466" spans="1:43" x14ac:dyDescent="0.45">
      <c r="A466" s="195" t="s">
        <v>288</v>
      </c>
      <c r="B466" s="195" t="s">
        <v>1367</v>
      </c>
      <c r="C466" s="196">
        <v>98.66</v>
      </c>
      <c r="D466" s="196">
        <v>98.56</v>
      </c>
      <c r="E466" s="196">
        <v>98.88</v>
      </c>
      <c r="F466" s="196">
        <v>99.9</v>
      </c>
      <c r="G466" s="196">
        <v>101.83</v>
      </c>
      <c r="H466" s="196">
        <v>102.47</v>
      </c>
      <c r="I466" s="196">
        <v>101.34</v>
      </c>
      <c r="J466" s="196">
        <v>101.22</v>
      </c>
      <c r="K466" s="196">
        <v>101.04</v>
      </c>
      <c r="L466" s="196">
        <v>101.41</v>
      </c>
      <c r="M466" s="196">
        <v>100.34</v>
      </c>
      <c r="N466" s="196">
        <v>100.3</v>
      </c>
      <c r="O466" s="196">
        <v>100.48</v>
      </c>
      <c r="P466" s="196">
        <v>100.99</v>
      </c>
      <c r="Q466" s="196">
        <v>101.35</v>
      </c>
      <c r="R466" s="196">
        <v>102.08</v>
      </c>
      <c r="S466" s="196">
        <v>102.8</v>
      </c>
      <c r="T466" s="196">
        <v>102.87</v>
      </c>
      <c r="U466" s="196">
        <v>103.6</v>
      </c>
      <c r="V466" s="196">
        <v>101.32</v>
      </c>
      <c r="W466" s="196">
        <v>101.96</v>
      </c>
      <c r="X466" s="196">
        <v>100.03</v>
      </c>
      <c r="Y466" s="196">
        <v>100.32</v>
      </c>
      <c r="Z466" s="196">
        <v>99.98</v>
      </c>
      <c r="AA466" s="196">
        <v>100.25</v>
      </c>
      <c r="AB466" s="196">
        <v>99.68</v>
      </c>
      <c r="AC466" s="196">
        <v>100.63</v>
      </c>
      <c r="AD466" s="196">
        <v>101.24</v>
      </c>
      <c r="AE466" s="196">
        <v>100.42</v>
      </c>
      <c r="AF466" s="196">
        <v>100.34</v>
      </c>
      <c r="AG466" s="196">
        <v>99.69</v>
      </c>
      <c r="AH466" s="196">
        <v>99.41</v>
      </c>
      <c r="AI466" s="196">
        <v>99.82</v>
      </c>
      <c r="AJ466" s="196">
        <v>99.95</v>
      </c>
      <c r="AK466" s="196">
        <v>99.85</v>
      </c>
      <c r="AL466" s="196">
        <v>99.69</v>
      </c>
      <c r="AM466" s="196">
        <v>100.13</v>
      </c>
      <c r="AN466" s="196">
        <v>99.87</v>
      </c>
      <c r="AO466" s="196">
        <v>100.01</v>
      </c>
      <c r="AP466" s="196">
        <v>99.79</v>
      </c>
      <c r="AQ466" s="196">
        <v>100.36</v>
      </c>
    </row>
    <row r="467" spans="1:43" x14ac:dyDescent="0.45">
      <c r="A467" s="195" t="s">
        <v>293</v>
      </c>
      <c r="B467" s="195" t="s">
        <v>1368</v>
      </c>
      <c r="C467" s="196">
        <v>100.13</v>
      </c>
      <c r="D467" s="196">
        <v>100.1</v>
      </c>
      <c r="E467" s="196">
        <v>100.07</v>
      </c>
      <c r="F467" s="196">
        <v>99.76</v>
      </c>
      <c r="G467" s="196">
        <v>99.85</v>
      </c>
      <c r="H467" s="196">
        <v>100.24</v>
      </c>
      <c r="I467" s="196">
        <v>100.37</v>
      </c>
      <c r="J467" s="196">
        <v>100.43</v>
      </c>
      <c r="K467" s="196">
        <v>100.37</v>
      </c>
      <c r="L467" s="196">
        <v>100.23</v>
      </c>
      <c r="M467" s="196">
        <v>100.48</v>
      </c>
      <c r="N467" s="196">
        <v>101.7</v>
      </c>
      <c r="O467" s="196">
        <v>100.32</v>
      </c>
      <c r="P467" s="196">
        <v>100.36</v>
      </c>
      <c r="Q467" s="196">
        <v>100.19</v>
      </c>
      <c r="R467" s="196">
        <v>100.42</v>
      </c>
      <c r="S467" s="196">
        <v>100.22</v>
      </c>
      <c r="T467" s="196">
        <v>100.15</v>
      </c>
      <c r="U467" s="196">
        <v>100.12</v>
      </c>
      <c r="V467" s="196">
        <v>100.06</v>
      </c>
      <c r="W467" s="196">
        <v>100.32</v>
      </c>
      <c r="X467" s="196">
        <v>100.44</v>
      </c>
      <c r="Y467" s="196">
        <v>103.39</v>
      </c>
      <c r="Z467" s="196">
        <v>97.3</v>
      </c>
      <c r="AA467" s="196">
        <v>100.58</v>
      </c>
      <c r="AB467" s="196">
        <v>101.08</v>
      </c>
      <c r="AC467" s="196">
        <v>100.42</v>
      </c>
      <c r="AD467" s="196">
        <v>100.38</v>
      </c>
      <c r="AE467" s="196">
        <v>100.25</v>
      </c>
      <c r="AF467" s="196">
        <v>100.49</v>
      </c>
      <c r="AG467" s="196">
        <v>100.22</v>
      </c>
      <c r="AH467" s="196">
        <v>100.31</v>
      </c>
      <c r="AI467" s="196">
        <v>100.17</v>
      </c>
      <c r="AJ467" s="196">
        <v>100.22</v>
      </c>
      <c r="AK467" s="196">
        <v>100.34</v>
      </c>
      <c r="AL467" s="196">
        <v>100.22</v>
      </c>
      <c r="AM467" s="196">
        <v>101.54</v>
      </c>
      <c r="AN467" s="196">
        <v>100.51</v>
      </c>
      <c r="AO467" s="196">
        <v>100.1</v>
      </c>
      <c r="AP467" s="196">
        <v>100.21</v>
      </c>
      <c r="AQ467" s="196">
        <v>100.09</v>
      </c>
    </row>
    <row r="468" spans="1:43" x14ac:dyDescent="0.45">
      <c r="A468" s="195" t="s">
        <v>657</v>
      </c>
      <c r="B468" s="195" t="s">
        <v>1369</v>
      </c>
      <c r="C468" s="196">
        <v>98.51</v>
      </c>
      <c r="D468" s="196">
        <v>98.1</v>
      </c>
      <c r="E468" s="196">
        <v>99.01</v>
      </c>
      <c r="F468" s="196">
        <v>100.18</v>
      </c>
      <c r="G468" s="196">
        <v>102.18</v>
      </c>
      <c r="H468" s="196">
        <v>103.01</v>
      </c>
      <c r="I468" s="196">
        <v>101.41</v>
      </c>
      <c r="J468" s="196">
        <v>101.38</v>
      </c>
      <c r="K468" s="196">
        <v>101.03</v>
      </c>
      <c r="L468" s="196">
        <v>101.29</v>
      </c>
      <c r="M468" s="196">
        <v>100.03</v>
      </c>
      <c r="N468" s="196">
        <v>99.85</v>
      </c>
      <c r="O468" s="196">
        <v>100.27</v>
      </c>
      <c r="P468" s="196">
        <v>101.33</v>
      </c>
      <c r="Q468" s="196">
        <v>101.65</v>
      </c>
      <c r="R468" s="196">
        <v>102.04</v>
      </c>
      <c r="S468" s="196">
        <v>103.2</v>
      </c>
      <c r="T468" s="196">
        <v>103.18</v>
      </c>
      <c r="U468" s="196">
        <v>103.86</v>
      </c>
      <c r="V468" s="196">
        <v>100.99</v>
      </c>
      <c r="W468" s="196">
        <v>101.08</v>
      </c>
      <c r="X468" s="196">
        <v>99.98</v>
      </c>
      <c r="Y468" s="196">
        <v>100.54</v>
      </c>
      <c r="Z468" s="196">
        <v>100.33</v>
      </c>
      <c r="AA468" s="196">
        <v>100.53</v>
      </c>
      <c r="AB468" s="196">
        <v>100.33</v>
      </c>
      <c r="AC468" s="196">
        <v>100.46</v>
      </c>
      <c r="AD468" s="196">
        <v>100.88</v>
      </c>
      <c r="AE468" s="196">
        <v>100.41</v>
      </c>
      <c r="AF468" s="196">
        <v>100.42</v>
      </c>
      <c r="AG468" s="196">
        <v>99.96</v>
      </c>
      <c r="AH468" s="196">
        <v>99.62</v>
      </c>
      <c r="AI468" s="196">
        <v>99.5</v>
      </c>
      <c r="AJ468" s="196">
        <v>99.88</v>
      </c>
      <c r="AK468" s="196">
        <v>99.73</v>
      </c>
      <c r="AL468" s="196">
        <v>99.72</v>
      </c>
      <c r="AM468" s="196">
        <v>99.96</v>
      </c>
      <c r="AN468" s="196">
        <v>99.78</v>
      </c>
      <c r="AO468" s="196">
        <v>99.35</v>
      </c>
      <c r="AP468" s="196">
        <v>100.05</v>
      </c>
      <c r="AQ468" s="196">
        <v>100.3</v>
      </c>
    </row>
    <row r="469" spans="1:43" x14ac:dyDescent="0.45">
      <c r="A469" s="195" t="s">
        <v>456</v>
      </c>
      <c r="B469" s="195" t="s">
        <v>1370</v>
      </c>
      <c r="C469" s="196">
        <v>99.61</v>
      </c>
      <c r="D469" s="196">
        <v>99.44</v>
      </c>
      <c r="E469" s="196">
        <v>99.88</v>
      </c>
      <c r="F469" s="196">
        <v>100.47</v>
      </c>
      <c r="G469" s="196">
        <v>100.53</v>
      </c>
      <c r="H469" s="196">
        <v>100.11</v>
      </c>
      <c r="I469" s="196">
        <v>100.45</v>
      </c>
      <c r="J469" s="196">
        <v>100.13</v>
      </c>
      <c r="K469" s="196">
        <v>100.35</v>
      </c>
      <c r="L469" s="196">
        <v>100.4</v>
      </c>
      <c r="M469" s="196">
        <v>100.26</v>
      </c>
      <c r="N469" s="196">
        <v>99.75</v>
      </c>
      <c r="O469" s="196">
        <v>100.15</v>
      </c>
      <c r="P469" s="196">
        <v>100.06</v>
      </c>
      <c r="Q469" s="196">
        <v>100.83</v>
      </c>
      <c r="R469" s="196">
        <v>101.5</v>
      </c>
      <c r="S469" s="196">
        <v>100.93</v>
      </c>
      <c r="T469" s="196">
        <v>101.46</v>
      </c>
      <c r="U469" s="196">
        <v>100.4</v>
      </c>
      <c r="V469" s="196">
        <v>100.5</v>
      </c>
      <c r="W469" s="196">
        <v>100.58</v>
      </c>
      <c r="X469" s="196">
        <v>100.3</v>
      </c>
      <c r="Y469" s="196">
        <v>100.16</v>
      </c>
      <c r="Z469" s="196">
        <v>99.99</v>
      </c>
      <c r="AA469" s="195"/>
      <c r="AB469" s="195"/>
      <c r="AC469" s="195"/>
      <c r="AD469" s="195"/>
      <c r="AE469" s="195"/>
      <c r="AF469" s="195"/>
      <c r="AG469" s="195"/>
      <c r="AH469" s="195"/>
      <c r="AI469" s="195"/>
      <c r="AJ469" s="195"/>
      <c r="AK469" s="195"/>
      <c r="AL469" s="195"/>
      <c r="AM469" s="195"/>
      <c r="AN469" s="195"/>
      <c r="AO469" s="195"/>
      <c r="AP469" s="195"/>
      <c r="AQ469" s="195"/>
    </row>
    <row r="470" spans="1:43" x14ac:dyDescent="0.45">
      <c r="A470" s="195" t="s">
        <v>295</v>
      </c>
      <c r="B470" s="195" t="s">
        <v>1371</v>
      </c>
      <c r="C470" s="196">
        <v>99.81</v>
      </c>
      <c r="D470" s="196">
        <v>100.1</v>
      </c>
      <c r="E470" s="196">
        <v>99.56</v>
      </c>
      <c r="F470" s="196">
        <v>99.86</v>
      </c>
      <c r="G470" s="196">
        <v>99.98</v>
      </c>
      <c r="H470" s="196">
        <v>100.04</v>
      </c>
      <c r="I470" s="196">
        <v>100.04</v>
      </c>
      <c r="J470" s="196">
        <v>100.05</v>
      </c>
      <c r="K470" s="196">
        <v>99.85</v>
      </c>
      <c r="L470" s="196">
        <v>101.75</v>
      </c>
      <c r="M470" s="196">
        <v>100.64</v>
      </c>
      <c r="N470" s="196">
        <v>100.87</v>
      </c>
      <c r="O470" s="196">
        <v>100.3</v>
      </c>
      <c r="P470" s="196">
        <v>99.47</v>
      </c>
      <c r="Q470" s="196">
        <v>100.02</v>
      </c>
      <c r="R470" s="196">
        <v>100.67</v>
      </c>
      <c r="S470" s="196">
        <v>101.34</v>
      </c>
      <c r="T470" s="196">
        <v>101.42</v>
      </c>
      <c r="U470" s="196">
        <v>101.23</v>
      </c>
      <c r="V470" s="196">
        <v>101.05</v>
      </c>
      <c r="W470" s="196">
        <v>101.09</v>
      </c>
      <c r="X470" s="196">
        <v>100.9</v>
      </c>
      <c r="Y470" s="196">
        <v>100.52</v>
      </c>
      <c r="Z470" s="196">
        <v>100.05</v>
      </c>
      <c r="AA470" s="196">
        <v>100.21</v>
      </c>
      <c r="AB470" s="196">
        <v>100.59</v>
      </c>
      <c r="AC470" s="196">
        <v>100.67</v>
      </c>
      <c r="AD470" s="196">
        <v>100.5</v>
      </c>
      <c r="AE470" s="196">
        <v>100.49</v>
      </c>
      <c r="AF470" s="196">
        <v>100.48</v>
      </c>
      <c r="AG470" s="196">
        <v>100.3</v>
      </c>
      <c r="AH470" s="196">
        <v>100.06</v>
      </c>
      <c r="AI470" s="196">
        <v>99.94</v>
      </c>
      <c r="AJ470" s="196">
        <v>99.87</v>
      </c>
      <c r="AK470" s="196">
        <v>100.27</v>
      </c>
      <c r="AL470" s="196">
        <v>100.24</v>
      </c>
      <c r="AM470" s="196">
        <v>100.8</v>
      </c>
      <c r="AN470" s="196">
        <v>100.28</v>
      </c>
      <c r="AO470" s="196">
        <v>100.17</v>
      </c>
      <c r="AP470" s="196">
        <v>99.96</v>
      </c>
      <c r="AQ470" s="196">
        <v>99.9</v>
      </c>
    </row>
    <row r="471" spans="1:43" ht="27.75" x14ac:dyDescent="0.45">
      <c r="A471" s="195" t="s">
        <v>458</v>
      </c>
      <c r="B471" s="195" t="s">
        <v>1372</v>
      </c>
      <c r="C471" s="196">
        <v>100.01</v>
      </c>
      <c r="D471" s="196">
        <v>99.62</v>
      </c>
      <c r="E471" s="196">
        <v>100.12</v>
      </c>
      <c r="F471" s="196">
        <v>100.25</v>
      </c>
      <c r="G471" s="196">
        <v>100.21</v>
      </c>
      <c r="H471" s="196">
        <v>100.1</v>
      </c>
      <c r="I471" s="196">
        <v>100.39</v>
      </c>
      <c r="J471" s="196">
        <v>101.24</v>
      </c>
      <c r="K471" s="196">
        <v>101.22</v>
      </c>
      <c r="L471" s="196">
        <v>101.13</v>
      </c>
      <c r="M471" s="196">
        <v>100.5</v>
      </c>
      <c r="N471" s="196">
        <v>100.28</v>
      </c>
      <c r="O471" s="196">
        <v>100.13</v>
      </c>
      <c r="P471" s="196">
        <v>99.94</v>
      </c>
      <c r="Q471" s="196">
        <v>100.02</v>
      </c>
      <c r="R471" s="196">
        <v>100.56</v>
      </c>
      <c r="S471" s="196">
        <v>100.69</v>
      </c>
      <c r="T471" s="196">
        <v>99.92</v>
      </c>
      <c r="U471" s="196">
        <v>100.28</v>
      </c>
      <c r="V471" s="196">
        <v>100.32</v>
      </c>
      <c r="W471" s="196">
        <v>100.29</v>
      </c>
      <c r="X471" s="196">
        <v>100.42</v>
      </c>
      <c r="Y471" s="196">
        <v>100.73</v>
      </c>
      <c r="Z471" s="196">
        <v>101.08</v>
      </c>
      <c r="AA471" s="195"/>
      <c r="AB471" s="195"/>
      <c r="AC471" s="195"/>
      <c r="AD471" s="195"/>
      <c r="AE471" s="195"/>
      <c r="AF471" s="195"/>
      <c r="AG471" s="195"/>
      <c r="AH471" s="195"/>
      <c r="AI471" s="195"/>
      <c r="AJ471" s="195"/>
      <c r="AK471" s="195"/>
      <c r="AL471" s="195"/>
      <c r="AM471" s="195"/>
      <c r="AN471" s="195"/>
      <c r="AO471" s="195"/>
      <c r="AP471" s="195"/>
      <c r="AQ471" s="195"/>
    </row>
    <row r="472" spans="1:43" x14ac:dyDescent="0.45">
      <c r="A472" s="195" t="s">
        <v>301</v>
      </c>
      <c r="B472" s="195" t="s">
        <v>1373</v>
      </c>
      <c r="C472" s="196">
        <v>100.06</v>
      </c>
      <c r="D472" s="196">
        <v>100.14</v>
      </c>
      <c r="E472" s="196">
        <v>100.3</v>
      </c>
      <c r="F472" s="196">
        <v>100.25</v>
      </c>
      <c r="G472" s="196">
        <v>100.74</v>
      </c>
      <c r="H472" s="196">
        <v>100.34</v>
      </c>
      <c r="I472" s="196">
        <v>100.54</v>
      </c>
      <c r="J472" s="196">
        <v>100.57</v>
      </c>
      <c r="K472" s="196">
        <v>100.65</v>
      </c>
      <c r="L472" s="196">
        <v>100.43</v>
      </c>
      <c r="M472" s="196">
        <v>100.51</v>
      </c>
      <c r="N472" s="196">
        <v>100.28</v>
      </c>
      <c r="O472" s="196">
        <v>100.08</v>
      </c>
      <c r="P472" s="196">
        <v>100.36</v>
      </c>
      <c r="Q472" s="196">
        <v>100.49</v>
      </c>
      <c r="R472" s="196">
        <v>100.45</v>
      </c>
      <c r="S472" s="196">
        <v>100.32</v>
      </c>
      <c r="T472" s="196">
        <v>99.91</v>
      </c>
      <c r="U472" s="196">
        <v>99.88</v>
      </c>
      <c r="V472" s="196">
        <v>100.54</v>
      </c>
      <c r="W472" s="196">
        <v>100.07</v>
      </c>
      <c r="X472" s="196">
        <v>100.5</v>
      </c>
      <c r="Y472" s="196">
        <v>100.09</v>
      </c>
      <c r="Z472" s="196">
        <v>100.35</v>
      </c>
      <c r="AA472" s="196">
        <v>100.3</v>
      </c>
      <c r="AB472" s="196">
        <v>100.61</v>
      </c>
      <c r="AC472" s="196">
        <v>100.23</v>
      </c>
      <c r="AD472" s="196">
        <v>100.1</v>
      </c>
      <c r="AE472" s="196">
        <v>99.97</v>
      </c>
      <c r="AF472" s="196">
        <v>100.36</v>
      </c>
      <c r="AG472" s="196">
        <v>99.95</v>
      </c>
      <c r="AH472" s="196">
        <v>99.73</v>
      </c>
      <c r="AI472" s="196">
        <v>99.93</v>
      </c>
      <c r="AJ472" s="196">
        <v>100.13</v>
      </c>
      <c r="AK472" s="196">
        <v>100.03</v>
      </c>
      <c r="AL472" s="196">
        <v>100.49</v>
      </c>
      <c r="AM472" s="196">
        <v>100.38</v>
      </c>
      <c r="AN472" s="196">
        <v>100.42</v>
      </c>
      <c r="AO472" s="196">
        <v>100.22</v>
      </c>
      <c r="AP472" s="196">
        <v>99.93</v>
      </c>
      <c r="AQ472" s="196">
        <v>99.91</v>
      </c>
    </row>
    <row r="473" spans="1:43" ht="41.65" x14ac:dyDescent="0.45">
      <c r="A473" s="195" t="s">
        <v>299</v>
      </c>
      <c r="B473" s="195" t="s">
        <v>1374</v>
      </c>
      <c r="C473" s="196">
        <v>100.05</v>
      </c>
      <c r="D473" s="196">
        <v>100.31</v>
      </c>
      <c r="E473" s="196">
        <v>100.46</v>
      </c>
      <c r="F473" s="196">
        <v>100.28</v>
      </c>
      <c r="G473" s="196">
        <v>99.86</v>
      </c>
      <c r="H473" s="196">
        <v>99.93</v>
      </c>
      <c r="I473" s="196">
        <v>99.97</v>
      </c>
      <c r="J473" s="196">
        <v>100.09</v>
      </c>
      <c r="K473" s="196">
        <v>100.17</v>
      </c>
      <c r="L473" s="196">
        <v>100.11</v>
      </c>
      <c r="M473" s="196">
        <v>100.1</v>
      </c>
      <c r="N473" s="196">
        <v>100.23</v>
      </c>
      <c r="O473" s="196">
        <v>100.57</v>
      </c>
      <c r="P473" s="196">
        <v>99.93</v>
      </c>
      <c r="Q473" s="196">
        <v>100.1</v>
      </c>
      <c r="R473" s="196">
        <v>100.87</v>
      </c>
      <c r="S473" s="196">
        <v>100.65</v>
      </c>
      <c r="T473" s="196">
        <v>100.37</v>
      </c>
      <c r="U473" s="196">
        <v>100.43</v>
      </c>
      <c r="V473" s="196">
        <v>99.86</v>
      </c>
      <c r="W473" s="196">
        <v>100.16</v>
      </c>
      <c r="X473" s="196">
        <v>100.61</v>
      </c>
      <c r="Y473" s="196">
        <v>100.03</v>
      </c>
      <c r="Z473" s="196">
        <v>100.36</v>
      </c>
      <c r="AA473" s="196">
        <v>100.41</v>
      </c>
      <c r="AB473" s="196">
        <v>99.79</v>
      </c>
      <c r="AC473" s="196">
        <v>100.24</v>
      </c>
      <c r="AD473" s="196">
        <v>99.84</v>
      </c>
      <c r="AE473" s="196">
        <v>99.99</v>
      </c>
      <c r="AF473" s="195">
        <v>100</v>
      </c>
      <c r="AG473" s="196">
        <v>100.02</v>
      </c>
      <c r="AH473" s="196">
        <v>99.75</v>
      </c>
      <c r="AI473" s="196">
        <v>100.58</v>
      </c>
      <c r="AJ473" s="196">
        <v>99.66</v>
      </c>
      <c r="AK473" s="196">
        <v>100.35</v>
      </c>
      <c r="AL473" s="196">
        <v>100.16</v>
      </c>
      <c r="AM473" s="196">
        <v>100.49</v>
      </c>
      <c r="AN473" s="196">
        <v>100.1</v>
      </c>
      <c r="AO473" s="196">
        <v>99.93</v>
      </c>
      <c r="AP473" s="196">
        <v>100.55</v>
      </c>
      <c r="AQ473" s="196">
        <v>100.39</v>
      </c>
    </row>
    <row r="474" spans="1:43" x14ac:dyDescent="0.45">
      <c r="A474" s="195" t="s">
        <v>296</v>
      </c>
      <c r="B474" s="195" t="s">
        <v>1375</v>
      </c>
      <c r="C474" s="196">
        <v>100.09</v>
      </c>
      <c r="D474" s="196">
        <v>100.24</v>
      </c>
      <c r="E474" s="196">
        <v>101.5</v>
      </c>
      <c r="F474" s="196">
        <v>100.9</v>
      </c>
      <c r="G474" s="196">
        <v>102.94</v>
      </c>
      <c r="H474" s="196">
        <v>101.75</v>
      </c>
      <c r="I474" s="196">
        <v>104.84</v>
      </c>
      <c r="J474" s="196">
        <v>104.56</v>
      </c>
      <c r="K474" s="196">
        <v>102.91</v>
      </c>
      <c r="L474" s="196">
        <v>102.49</v>
      </c>
      <c r="M474" s="196">
        <v>100.98</v>
      </c>
      <c r="N474" s="196">
        <v>100.2</v>
      </c>
      <c r="O474" s="196">
        <v>99.58</v>
      </c>
      <c r="P474" s="196">
        <v>100.17</v>
      </c>
      <c r="Q474" s="196">
        <v>101.13</v>
      </c>
      <c r="R474" s="196">
        <v>101.59</v>
      </c>
      <c r="S474" s="196">
        <v>101.72</v>
      </c>
      <c r="T474" s="196">
        <v>100.61</v>
      </c>
      <c r="U474" s="196">
        <v>101.04</v>
      </c>
      <c r="V474" s="196">
        <v>100.67</v>
      </c>
      <c r="W474" s="196">
        <v>100.36</v>
      </c>
      <c r="X474" s="196">
        <v>100.26</v>
      </c>
      <c r="Y474" s="196">
        <v>99.25</v>
      </c>
      <c r="Z474" s="196">
        <v>98.7</v>
      </c>
      <c r="AA474" s="196">
        <v>98.81</v>
      </c>
      <c r="AB474" s="196">
        <v>99.93</v>
      </c>
      <c r="AC474" s="196">
        <v>100.11</v>
      </c>
      <c r="AD474" s="196">
        <v>100.61</v>
      </c>
      <c r="AE474" s="196">
        <v>99.94</v>
      </c>
      <c r="AF474" s="196">
        <v>99.27</v>
      </c>
      <c r="AG474" s="196">
        <v>99.78</v>
      </c>
      <c r="AH474" s="196">
        <v>99.29</v>
      </c>
      <c r="AI474" s="196">
        <v>99.46</v>
      </c>
      <c r="AJ474" s="196">
        <v>99.63</v>
      </c>
      <c r="AK474" s="196">
        <v>99.75</v>
      </c>
      <c r="AL474" s="196">
        <v>99.35</v>
      </c>
      <c r="AM474" s="196">
        <v>99.4</v>
      </c>
      <c r="AN474" s="196">
        <v>99.61</v>
      </c>
      <c r="AO474" s="196">
        <v>99.43</v>
      </c>
      <c r="AP474" s="196">
        <v>99.31</v>
      </c>
      <c r="AQ474" s="196">
        <v>99.48</v>
      </c>
    </row>
    <row r="475" spans="1:43" x14ac:dyDescent="0.45">
      <c r="A475" s="195" t="s">
        <v>297</v>
      </c>
      <c r="B475" s="195" t="s">
        <v>1376</v>
      </c>
      <c r="C475" s="196">
        <v>99.67</v>
      </c>
      <c r="D475" s="196">
        <v>99.3</v>
      </c>
      <c r="E475" s="196">
        <v>99.95</v>
      </c>
      <c r="F475" s="196">
        <v>99.09</v>
      </c>
      <c r="G475" s="196">
        <v>99.16</v>
      </c>
      <c r="H475" s="196">
        <v>99.89</v>
      </c>
      <c r="I475" s="196">
        <v>100.02</v>
      </c>
      <c r="J475" s="196">
        <v>100.27</v>
      </c>
      <c r="K475" s="196">
        <v>100.42</v>
      </c>
      <c r="L475" s="196">
        <v>100.52</v>
      </c>
      <c r="M475" s="196">
        <v>100.42</v>
      </c>
      <c r="N475" s="195">
        <v>101</v>
      </c>
      <c r="O475" s="196">
        <v>100.23</v>
      </c>
      <c r="P475" s="196">
        <v>100.3</v>
      </c>
      <c r="Q475" s="196">
        <v>100.47</v>
      </c>
      <c r="R475" s="196">
        <v>99.8</v>
      </c>
      <c r="S475" s="196">
        <v>99.91</v>
      </c>
      <c r="T475" s="196">
        <v>100.33</v>
      </c>
      <c r="U475" s="196">
        <v>100.78</v>
      </c>
      <c r="V475" s="196">
        <v>100.21</v>
      </c>
      <c r="W475" s="196">
        <v>100.24</v>
      </c>
      <c r="X475" s="196">
        <v>100.79</v>
      </c>
      <c r="Y475" s="196">
        <v>100.17</v>
      </c>
      <c r="Z475" s="196">
        <v>100.37</v>
      </c>
      <c r="AA475" s="196">
        <v>100.86</v>
      </c>
      <c r="AB475" s="196">
        <v>100.42</v>
      </c>
      <c r="AC475" s="196">
        <v>100.63</v>
      </c>
      <c r="AD475" s="196">
        <v>100.22</v>
      </c>
      <c r="AE475" s="196">
        <v>99.72</v>
      </c>
      <c r="AF475" s="196">
        <v>99.83</v>
      </c>
      <c r="AG475" s="196">
        <v>100.15</v>
      </c>
      <c r="AH475" s="196">
        <v>100.24</v>
      </c>
      <c r="AI475" s="196">
        <v>99.82</v>
      </c>
      <c r="AJ475" s="196">
        <v>99.91</v>
      </c>
      <c r="AK475" s="196">
        <v>100.42</v>
      </c>
      <c r="AL475" s="196">
        <v>100.46</v>
      </c>
      <c r="AM475" s="196">
        <v>100.82</v>
      </c>
      <c r="AN475" s="196">
        <v>100.33</v>
      </c>
      <c r="AO475" s="196">
        <v>100.61</v>
      </c>
      <c r="AP475" s="196">
        <v>100.76</v>
      </c>
      <c r="AQ475" s="196">
        <v>100.7</v>
      </c>
    </row>
    <row r="476" spans="1:43" x14ac:dyDescent="0.45">
      <c r="A476" s="195" t="s">
        <v>291</v>
      </c>
      <c r="B476" s="195" t="s">
        <v>1377</v>
      </c>
      <c r="C476" s="196">
        <v>100.08</v>
      </c>
      <c r="D476" s="196">
        <v>100.05</v>
      </c>
      <c r="E476" s="196">
        <v>100.05</v>
      </c>
      <c r="F476" s="196">
        <v>100.36</v>
      </c>
      <c r="G476" s="196">
        <v>99.8</v>
      </c>
      <c r="H476" s="196">
        <v>99.79</v>
      </c>
      <c r="I476" s="196">
        <v>100.41</v>
      </c>
      <c r="J476" s="196">
        <v>100.33</v>
      </c>
      <c r="K476" s="196">
        <v>100.83</v>
      </c>
      <c r="L476" s="195">
        <v>100</v>
      </c>
      <c r="M476" s="196">
        <v>100.47</v>
      </c>
      <c r="N476" s="196">
        <v>100.36</v>
      </c>
      <c r="O476" s="196">
        <v>100.73</v>
      </c>
      <c r="P476" s="196">
        <v>100.66</v>
      </c>
      <c r="Q476" s="196">
        <v>101.1</v>
      </c>
      <c r="R476" s="196">
        <v>100.67</v>
      </c>
      <c r="S476" s="196">
        <v>100.52</v>
      </c>
      <c r="T476" s="196">
        <v>100.68</v>
      </c>
      <c r="U476" s="196">
        <v>100.11</v>
      </c>
      <c r="V476" s="196">
        <v>101.53</v>
      </c>
      <c r="W476" s="196">
        <v>99.98</v>
      </c>
      <c r="X476" s="195">
        <v>101</v>
      </c>
      <c r="Y476" s="196">
        <v>99.55</v>
      </c>
      <c r="Z476" s="196">
        <v>99.86</v>
      </c>
      <c r="AA476" s="196">
        <v>100.34</v>
      </c>
      <c r="AB476" s="196">
        <v>100.28</v>
      </c>
      <c r="AC476" s="196">
        <v>100.07</v>
      </c>
      <c r="AD476" s="196">
        <v>101.07</v>
      </c>
      <c r="AE476" s="196">
        <v>100.58</v>
      </c>
      <c r="AF476" s="196">
        <v>100.51</v>
      </c>
      <c r="AG476" s="196">
        <v>100.53</v>
      </c>
      <c r="AH476" s="196">
        <v>100.14</v>
      </c>
      <c r="AI476" s="196">
        <v>100.35</v>
      </c>
      <c r="AJ476" s="196">
        <v>100.26</v>
      </c>
      <c r="AK476" s="196">
        <v>100.22</v>
      </c>
      <c r="AL476" s="196">
        <v>99.78</v>
      </c>
      <c r="AM476" s="196">
        <v>100.5</v>
      </c>
      <c r="AN476" s="196">
        <v>100.36</v>
      </c>
      <c r="AO476" s="196">
        <v>100.03</v>
      </c>
      <c r="AP476" s="196">
        <v>100.32</v>
      </c>
      <c r="AQ476" s="196">
        <v>100.33</v>
      </c>
    </row>
    <row r="477" spans="1:43" ht="55.5" x14ac:dyDescent="0.45">
      <c r="A477" s="195" t="s">
        <v>659</v>
      </c>
      <c r="B477" s="195" t="s">
        <v>1378</v>
      </c>
      <c r="C477" s="196">
        <v>99.89</v>
      </c>
      <c r="D477" s="196">
        <v>100.01</v>
      </c>
      <c r="E477" s="196">
        <v>100.33</v>
      </c>
      <c r="F477" s="196">
        <v>100.46</v>
      </c>
      <c r="G477" s="196">
        <v>100.89</v>
      </c>
      <c r="H477" s="196">
        <v>101.62</v>
      </c>
      <c r="I477" s="195">
        <v>102</v>
      </c>
      <c r="J477" s="196">
        <v>101.64</v>
      </c>
      <c r="K477" s="196">
        <v>101.25</v>
      </c>
      <c r="L477" s="196">
        <v>101.04</v>
      </c>
      <c r="M477" s="196">
        <v>100.4</v>
      </c>
      <c r="N477" s="196">
        <v>100.35</v>
      </c>
      <c r="O477" s="196">
        <v>100.45</v>
      </c>
      <c r="P477" s="196">
        <v>100.38</v>
      </c>
      <c r="Q477" s="196">
        <v>100.68</v>
      </c>
      <c r="R477" s="196">
        <v>101.11</v>
      </c>
      <c r="S477" s="196">
        <v>101.15</v>
      </c>
      <c r="T477" s="196">
        <v>101.3</v>
      </c>
      <c r="U477" s="196">
        <v>100.51</v>
      </c>
      <c r="V477" s="196">
        <v>100.45</v>
      </c>
      <c r="W477" s="196">
        <v>100.1</v>
      </c>
      <c r="X477" s="196">
        <v>100.58</v>
      </c>
      <c r="Y477" s="196">
        <v>100.06</v>
      </c>
      <c r="Z477" s="196">
        <v>100.04</v>
      </c>
      <c r="AA477" s="196">
        <v>100.31</v>
      </c>
      <c r="AB477" s="196">
        <v>100.68</v>
      </c>
      <c r="AC477" s="196">
        <v>100.67</v>
      </c>
      <c r="AD477" s="196">
        <v>100.68</v>
      </c>
      <c r="AE477" s="196">
        <v>100.38</v>
      </c>
      <c r="AF477" s="196">
        <v>100.27</v>
      </c>
      <c r="AG477" s="196">
        <v>100.39</v>
      </c>
      <c r="AH477" s="196">
        <v>99.97</v>
      </c>
      <c r="AI477" s="196">
        <v>100.02</v>
      </c>
      <c r="AJ477" s="196">
        <v>99.95</v>
      </c>
      <c r="AK477" s="196">
        <v>100.1</v>
      </c>
      <c r="AL477" s="196">
        <v>100.08</v>
      </c>
      <c r="AM477" s="196">
        <v>100.31</v>
      </c>
      <c r="AN477" s="196">
        <v>100.18</v>
      </c>
      <c r="AO477" s="195">
        <v>100</v>
      </c>
      <c r="AP477" s="196">
        <v>100.14</v>
      </c>
      <c r="AQ477" s="196">
        <v>100.1</v>
      </c>
    </row>
    <row r="478" spans="1:43" x14ac:dyDescent="0.45">
      <c r="A478" s="195" t="s">
        <v>294</v>
      </c>
      <c r="B478" s="195" t="s">
        <v>1379</v>
      </c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  <c r="AA478" s="196">
        <v>100.22</v>
      </c>
      <c r="AB478" s="196">
        <v>100.28</v>
      </c>
      <c r="AC478" s="196">
        <v>101.61</v>
      </c>
      <c r="AD478" s="196">
        <v>99.33</v>
      </c>
      <c r="AE478" s="196">
        <v>100.27</v>
      </c>
      <c r="AF478" s="196">
        <v>100.31</v>
      </c>
      <c r="AG478" s="196">
        <v>100.16</v>
      </c>
      <c r="AH478" s="196">
        <v>100.17</v>
      </c>
      <c r="AI478" s="196">
        <v>99.76</v>
      </c>
      <c r="AJ478" s="196">
        <v>99.9</v>
      </c>
      <c r="AK478" s="196">
        <v>99.77</v>
      </c>
      <c r="AL478" s="196">
        <v>99.84</v>
      </c>
      <c r="AM478" s="196">
        <v>100.42</v>
      </c>
      <c r="AN478" s="196">
        <v>100.24</v>
      </c>
      <c r="AO478" s="196">
        <v>100.2</v>
      </c>
      <c r="AP478" s="196">
        <v>100.3</v>
      </c>
      <c r="AQ478" s="196">
        <v>100.46</v>
      </c>
    </row>
    <row r="479" spans="1:43" x14ac:dyDescent="0.45">
      <c r="A479" s="195" t="s">
        <v>302</v>
      </c>
      <c r="B479" s="195" t="s">
        <v>1380</v>
      </c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  <c r="AA479" s="196">
        <v>100.49</v>
      </c>
      <c r="AB479" s="196">
        <v>100.9</v>
      </c>
      <c r="AC479" s="196">
        <v>100.5</v>
      </c>
      <c r="AD479" s="196">
        <v>99.99</v>
      </c>
      <c r="AE479" s="196">
        <v>99.82</v>
      </c>
      <c r="AF479" s="196">
        <v>100.3</v>
      </c>
      <c r="AG479" s="196">
        <v>100.04</v>
      </c>
      <c r="AH479" s="196">
        <v>100.73</v>
      </c>
      <c r="AI479" s="196">
        <v>99.83</v>
      </c>
      <c r="AJ479" s="196">
        <v>99.56</v>
      </c>
      <c r="AK479" s="196">
        <v>100.85</v>
      </c>
      <c r="AL479" s="196">
        <v>99.88</v>
      </c>
      <c r="AM479" s="196">
        <v>100.46</v>
      </c>
      <c r="AN479" s="195">
        <v>101</v>
      </c>
      <c r="AO479" s="196">
        <v>100.15</v>
      </c>
      <c r="AP479" s="196">
        <v>100.29</v>
      </c>
      <c r="AQ479" s="196">
        <v>100.5</v>
      </c>
    </row>
    <row r="480" spans="1:43" x14ac:dyDescent="0.45">
      <c r="A480" s="195" t="s">
        <v>824</v>
      </c>
      <c r="B480" s="195" t="s">
        <v>1381</v>
      </c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  <c r="AH480" s="195"/>
      <c r="AI480" s="195"/>
      <c r="AJ480" s="195"/>
      <c r="AK480" s="195"/>
      <c r="AL480" s="195"/>
      <c r="AM480" s="196">
        <v>99.87</v>
      </c>
      <c r="AN480" s="196">
        <v>100.07</v>
      </c>
      <c r="AO480" s="196">
        <v>99.37</v>
      </c>
      <c r="AP480" s="196">
        <v>100.44</v>
      </c>
      <c r="AQ480" s="196">
        <v>99.47</v>
      </c>
    </row>
    <row r="481" spans="1:43" ht="41.65" x14ac:dyDescent="0.45">
      <c r="A481" s="195" t="s">
        <v>516</v>
      </c>
      <c r="B481" s="195" t="s">
        <v>1382</v>
      </c>
      <c r="C481" s="196">
        <v>100.04</v>
      </c>
      <c r="D481" s="195">
        <v>100</v>
      </c>
      <c r="E481" s="195">
        <v>100</v>
      </c>
      <c r="F481" s="195">
        <v>100</v>
      </c>
      <c r="G481" s="195">
        <v>100</v>
      </c>
      <c r="H481" s="195">
        <v>100</v>
      </c>
      <c r="I481" s="196">
        <v>99.97</v>
      </c>
      <c r="J481" s="195">
        <v>100</v>
      </c>
      <c r="K481" s="195">
        <v>100</v>
      </c>
      <c r="L481" s="195">
        <v>100</v>
      </c>
      <c r="M481" s="195">
        <v>100</v>
      </c>
      <c r="N481" s="195">
        <v>100</v>
      </c>
      <c r="O481" s="196">
        <v>99.98</v>
      </c>
      <c r="P481" s="195">
        <v>100</v>
      </c>
      <c r="Q481" s="195">
        <v>100</v>
      </c>
      <c r="R481" s="195">
        <v>100</v>
      </c>
      <c r="S481" s="195">
        <v>100</v>
      </c>
      <c r="T481" s="195">
        <v>100</v>
      </c>
      <c r="U481" s="196">
        <v>111.25</v>
      </c>
      <c r="V481" s="195">
        <v>100</v>
      </c>
      <c r="W481" s="196">
        <v>99.99</v>
      </c>
      <c r="X481" s="195">
        <v>100</v>
      </c>
      <c r="Y481" s="195">
        <v>100</v>
      </c>
      <c r="Z481" s="196">
        <v>100.02</v>
      </c>
      <c r="AA481" s="195">
        <v>100</v>
      </c>
      <c r="AB481" s="195">
        <v>100</v>
      </c>
      <c r="AC481" s="196">
        <v>100.03</v>
      </c>
      <c r="AD481" s="195">
        <v>100</v>
      </c>
      <c r="AE481" s="195">
        <v>100</v>
      </c>
      <c r="AF481" s="195">
        <v>100</v>
      </c>
      <c r="AG481" s="196">
        <v>113.61</v>
      </c>
      <c r="AH481" s="195">
        <v>100</v>
      </c>
      <c r="AI481" s="195">
        <v>100</v>
      </c>
      <c r="AJ481" s="195">
        <v>100</v>
      </c>
      <c r="AK481" s="195">
        <v>100</v>
      </c>
      <c r="AL481" s="195">
        <v>100</v>
      </c>
      <c r="AM481" s="196">
        <v>101.56</v>
      </c>
      <c r="AN481" s="196">
        <v>100.24</v>
      </c>
      <c r="AO481" s="195">
        <v>100</v>
      </c>
      <c r="AP481" s="195">
        <v>100</v>
      </c>
      <c r="AQ481" s="195">
        <v>100</v>
      </c>
    </row>
    <row r="482" spans="1:43" x14ac:dyDescent="0.45">
      <c r="A482" s="195" t="s">
        <v>660</v>
      </c>
      <c r="B482" s="195" t="s">
        <v>1383</v>
      </c>
      <c r="C482" s="196">
        <v>102.43</v>
      </c>
      <c r="D482" s="196">
        <v>101.07</v>
      </c>
      <c r="E482" s="196">
        <v>100.11</v>
      </c>
      <c r="F482" s="196">
        <v>102.57</v>
      </c>
      <c r="G482" s="196">
        <v>101.86</v>
      </c>
      <c r="H482" s="196">
        <v>101.68</v>
      </c>
      <c r="I482" s="196">
        <v>100.94</v>
      </c>
      <c r="J482" s="196">
        <v>103.54</v>
      </c>
      <c r="K482" s="196">
        <v>102.95</v>
      </c>
      <c r="L482" s="196">
        <v>101.78</v>
      </c>
      <c r="M482" s="196">
        <v>99.63</v>
      </c>
      <c r="N482" s="196">
        <v>101.7</v>
      </c>
      <c r="O482" s="196">
        <v>100.36</v>
      </c>
      <c r="P482" s="196">
        <v>101.82</v>
      </c>
      <c r="Q482" s="196">
        <v>103.26</v>
      </c>
      <c r="R482" s="196">
        <v>103.27</v>
      </c>
      <c r="S482" s="196">
        <v>103.64</v>
      </c>
      <c r="T482" s="196">
        <v>100.24</v>
      </c>
      <c r="U482" s="196">
        <v>101.38</v>
      </c>
      <c r="V482" s="196">
        <v>101.75</v>
      </c>
      <c r="W482" s="196">
        <v>103.66</v>
      </c>
      <c r="X482" s="196">
        <v>104.6</v>
      </c>
      <c r="Y482" s="196">
        <v>102.84</v>
      </c>
      <c r="Z482" s="196">
        <v>102.75</v>
      </c>
      <c r="AA482" s="196">
        <v>100.97</v>
      </c>
      <c r="AB482" s="196">
        <v>97.46</v>
      </c>
      <c r="AC482" s="196">
        <v>99.64</v>
      </c>
      <c r="AD482" s="196">
        <v>100.71</v>
      </c>
      <c r="AE482" s="196">
        <v>99.13</v>
      </c>
      <c r="AF482" s="196">
        <v>100.78</v>
      </c>
      <c r="AG482" s="196">
        <v>99.22</v>
      </c>
      <c r="AH482" s="196">
        <v>100.67</v>
      </c>
      <c r="AI482" s="196">
        <v>102.07</v>
      </c>
      <c r="AJ482" s="196">
        <v>105.88</v>
      </c>
      <c r="AK482" s="196">
        <v>100.82</v>
      </c>
      <c r="AL482" s="196">
        <v>101.35</v>
      </c>
      <c r="AM482" s="196">
        <v>102.45</v>
      </c>
      <c r="AN482" s="196">
        <v>105.42</v>
      </c>
      <c r="AO482" s="196">
        <v>102.78</v>
      </c>
      <c r="AP482" s="196">
        <v>100.79</v>
      </c>
      <c r="AQ482" s="196">
        <v>98.73</v>
      </c>
    </row>
    <row r="483" spans="1:43" ht="27.75" x14ac:dyDescent="0.45">
      <c r="A483" s="195" t="s">
        <v>303</v>
      </c>
      <c r="B483" s="195" t="s">
        <v>1384</v>
      </c>
      <c r="C483" s="196">
        <v>102.43</v>
      </c>
      <c r="D483" s="196">
        <v>101.07</v>
      </c>
      <c r="E483" s="196">
        <v>100.11</v>
      </c>
      <c r="F483" s="196">
        <v>102.57</v>
      </c>
      <c r="G483" s="196">
        <v>101.86</v>
      </c>
      <c r="H483" s="196">
        <v>101.68</v>
      </c>
      <c r="I483" s="196">
        <v>100.94</v>
      </c>
      <c r="J483" s="196">
        <v>103.54</v>
      </c>
      <c r="K483" s="196">
        <v>102.95</v>
      </c>
      <c r="L483" s="196">
        <v>101.78</v>
      </c>
      <c r="M483" s="196">
        <v>99.63</v>
      </c>
      <c r="N483" s="196">
        <v>101.7</v>
      </c>
      <c r="O483" s="196">
        <v>100.36</v>
      </c>
      <c r="P483" s="196">
        <v>101.82</v>
      </c>
      <c r="Q483" s="196">
        <v>103.26</v>
      </c>
      <c r="R483" s="196">
        <v>103.27</v>
      </c>
      <c r="S483" s="196">
        <v>103.64</v>
      </c>
      <c r="T483" s="196">
        <v>100.24</v>
      </c>
      <c r="U483" s="196">
        <v>101.38</v>
      </c>
      <c r="V483" s="196">
        <v>101.75</v>
      </c>
      <c r="W483" s="196">
        <v>103.66</v>
      </c>
      <c r="X483" s="196">
        <v>104.6</v>
      </c>
      <c r="Y483" s="196">
        <v>102.84</v>
      </c>
      <c r="Z483" s="196">
        <v>102.75</v>
      </c>
      <c r="AA483" s="196">
        <v>100.97</v>
      </c>
      <c r="AB483" s="196">
        <v>97.46</v>
      </c>
      <c r="AC483" s="196">
        <v>99.64</v>
      </c>
      <c r="AD483" s="196">
        <v>100.71</v>
      </c>
      <c r="AE483" s="196">
        <v>99.13</v>
      </c>
      <c r="AF483" s="196">
        <v>100.78</v>
      </c>
      <c r="AG483" s="196">
        <v>99.22</v>
      </c>
      <c r="AH483" s="196">
        <v>100.67</v>
      </c>
      <c r="AI483" s="196">
        <v>102.07</v>
      </c>
      <c r="AJ483" s="196">
        <v>105.88</v>
      </c>
      <c r="AK483" s="196">
        <v>100.82</v>
      </c>
      <c r="AL483" s="196">
        <v>101.35</v>
      </c>
      <c r="AM483" s="196">
        <v>102.45</v>
      </c>
      <c r="AN483" s="196">
        <v>105.42</v>
      </c>
      <c r="AO483" s="196">
        <v>102.78</v>
      </c>
      <c r="AP483" s="196">
        <v>100.79</v>
      </c>
      <c r="AQ483" s="196">
        <v>98.73</v>
      </c>
    </row>
    <row r="484" spans="1:43" ht="27.75" x14ac:dyDescent="0.45">
      <c r="A484" s="195" t="s">
        <v>517</v>
      </c>
      <c r="B484" s="195" t="s">
        <v>1385</v>
      </c>
      <c r="C484" s="196">
        <v>100.11</v>
      </c>
      <c r="D484" s="195">
        <v>100</v>
      </c>
      <c r="E484" s="195">
        <v>100</v>
      </c>
      <c r="F484" s="195">
        <v>100</v>
      </c>
      <c r="G484" s="195">
        <v>100</v>
      </c>
      <c r="H484" s="195">
        <v>100</v>
      </c>
      <c r="I484" s="196">
        <v>100.03</v>
      </c>
      <c r="J484" s="195">
        <v>100</v>
      </c>
      <c r="K484" s="195">
        <v>100</v>
      </c>
      <c r="L484" s="196">
        <v>99.99</v>
      </c>
      <c r="M484" s="195">
        <v>100</v>
      </c>
      <c r="N484" s="195">
        <v>100</v>
      </c>
      <c r="O484" s="196">
        <v>99.99</v>
      </c>
      <c r="P484" s="196">
        <v>99.99</v>
      </c>
      <c r="Q484" s="195">
        <v>100</v>
      </c>
      <c r="R484" s="195">
        <v>100</v>
      </c>
      <c r="S484" s="195">
        <v>100</v>
      </c>
      <c r="T484" s="195">
        <v>100</v>
      </c>
      <c r="U484" s="196">
        <v>110.87</v>
      </c>
      <c r="V484" s="196">
        <v>99.98</v>
      </c>
      <c r="W484" s="195">
        <v>100</v>
      </c>
      <c r="X484" s="195">
        <v>100</v>
      </c>
      <c r="Y484" s="195">
        <v>100</v>
      </c>
      <c r="Z484" s="195">
        <v>100</v>
      </c>
      <c r="AA484" s="196">
        <v>99.98</v>
      </c>
      <c r="AB484" s="195">
        <v>100</v>
      </c>
      <c r="AC484" s="195">
        <v>100</v>
      </c>
      <c r="AD484" s="195">
        <v>100</v>
      </c>
      <c r="AE484" s="195">
        <v>100</v>
      </c>
      <c r="AF484" s="195">
        <v>100</v>
      </c>
      <c r="AG484" s="196">
        <v>113.89</v>
      </c>
      <c r="AH484" s="196">
        <v>100.04</v>
      </c>
      <c r="AI484" s="195">
        <v>100</v>
      </c>
      <c r="AJ484" s="195">
        <v>100</v>
      </c>
      <c r="AK484" s="195">
        <v>100</v>
      </c>
      <c r="AL484" s="195">
        <v>100</v>
      </c>
      <c r="AM484" s="196">
        <v>101.76</v>
      </c>
      <c r="AN484" s="195">
        <v>100</v>
      </c>
      <c r="AO484" s="195">
        <v>100</v>
      </c>
      <c r="AP484" s="195">
        <v>100</v>
      </c>
      <c r="AQ484" s="195">
        <v>100</v>
      </c>
    </row>
    <row r="485" spans="1:43" ht="27.75" x14ac:dyDescent="0.45">
      <c r="A485" s="195" t="s">
        <v>518</v>
      </c>
      <c r="B485" s="195" t="s">
        <v>1386</v>
      </c>
      <c r="C485" s="196">
        <v>105.34</v>
      </c>
      <c r="D485" s="196">
        <v>100.52</v>
      </c>
      <c r="E485" s="196">
        <v>100.14</v>
      </c>
      <c r="F485" s="196">
        <v>100.1</v>
      </c>
      <c r="G485" s="196">
        <v>100.08</v>
      </c>
      <c r="H485" s="196">
        <v>100.28</v>
      </c>
      <c r="I485" s="196">
        <v>100.85</v>
      </c>
      <c r="J485" s="196">
        <v>100.16</v>
      </c>
      <c r="K485" s="196">
        <v>100.09</v>
      </c>
      <c r="L485" s="196">
        <v>100.04</v>
      </c>
      <c r="M485" s="196">
        <v>100.13</v>
      </c>
      <c r="N485" s="196">
        <v>100.2</v>
      </c>
      <c r="O485" s="196">
        <v>102.26</v>
      </c>
      <c r="P485" s="196">
        <v>100.21</v>
      </c>
      <c r="Q485" s="196">
        <v>100.32</v>
      </c>
      <c r="R485" s="196">
        <v>100.18</v>
      </c>
      <c r="S485" s="196">
        <v>100.28</v>
      </c>
      <c r="T485" s="196">
        <v>100.1</v>
      </c>
      <c r="U485" s="196">
        <v>104.04</v>
      </c>
      <c r="V485" s="196">
        <v>100.14</v>
      </c>
      <c r="W485" s="196">
        <v>100.11</v>
      </c>
      <c r="X485" s="196">
        <v>100.14</v>
      </c>
      <c r="Y485" s="196">
        <v>100.23</v>
      </c>
      <c r="Z485" s="196">
        <v>100.06</v>
      </c>
      <c r="AA485" s="196">
        <v>107.75</v>
      </c>
      <c r="AB485" s="196">
        <v>100.35</v>
      </c>
      <c r="AC485" s="196">
        <v>100.22</v>
      </c>
      <c r="AD485" s="196">
        <v>100.12</v>
      </c>
      <c r="AE485" s="196">
        <v>100.54</v>
      </c>
      <c r="AF485" s="196">
        <v>100.19</v>
      </c>
      <c r="AG485" s="196">
        <v>102.54</v>
      </c>
      <c r="AH485" s="196">
        <v>100.19</v>
      </c>
      <c r="AI485" s="196">
        <v>100.2</v>
      </c>
      <c r="AJ485" s="196">
        <v>100.19</v>
      </c>
      <c r="AK485" s="196">
        <v>100.07</v>
      </c>
      <c r="AL485" s="196">
        <v>100.52</v>
      </c>
      <c r="AM485" s="196">
        <v>106.6</v>
      </c>
      <c r="AN485" s="196">
        <v>100.4</v>
      </c>
      <c r="AO485" s="196">
        <v>100.22</v>
      </c>
      <c r="AP485" s="196">
        <v>100.19</v>
      </c>
      <c r="AQ485" s="196">
        <v>100.31</v>
      </c>
    </row>
    <row r="486" spans="1:43" x14ac:dyDescent="0.45">
      <c r="A486" s="195" t="s">
        <v>661</v>
      </c>
      <c r="B486" s="195" t="s">
        <v>1387</v>
      </c>
      <c r="C486" s="196">
        <v>100.15</v>
      </c>
      <c r="D486" s="196">
        <v>100.05</v>
      </c>
      <c r="E486" s="196">
        <v>100.33</v>
      </c>
      <c r="F486" s="196">
        <v>100.68</v>
      </c>
      <c r="G486" s="196">
        <v>100.72</v>
      </c>
      <c r="H486" s="196">
        <v>101.04</v>
      </c>
      <c r="I486" s="196">
        <v>101.52</v>
      </c>
      <c r="J486" s="196">
        <v>101.7</v>
      </c>
      <c r="K486" s="196">
        <v>101.63</v>
      </c>
      <c r="L486" s="196">
        <v>101.33</v>
      </c>
      <c r="M486" s="196">
        <v>101.87</v>
      </c>
      <c r="N486" s="196">
        <v>100.53</v>
      </c>
      <c r="O486" s="196">
        <v>100.45</v>
      </c>
      <c r="P486" s="196">
        <v>100.01</v>
      </c>
      <c r="Q486" s="196">
        <v>99.82</v>
      </c>
      <c r="R486" s="196">
        <v>100.46</v>
      </c>
      <c r="S486" s="196">
        <v>100.78</v>
      </c>
      <c r="T486" s="196">
        <v>99.96</v>
      </c>
      <c r="U486" s="196">
        <v>100.2</v>
      </c>
      <c r="V486" s="196">
        <v>100.56</v>
      </c>
      <c r="W486" s="196">
        <v>100.14</v>
      </c>
      <c r="X486" s="196">
        <v>100.81</v>
      </c>
      <c r="Y486" s="196">
        <v>99.87</v>
      </c>
      <c r="Z486" s="196">
        <v>100.37</v>
      </c>
      <c r="AA486" s="196">
        <v>100.67</v>
      </c>
      <c r="AB486" s="196">
        <v>99.96</v>
      </c>
      <c r="AC486" s="196">
        <v>99.75</v>
      </c>
      <c r="AD486" s="196">
        <v>99.56</v>
      </c>
      <c r="AE486" s="196">
        <v>99.84</v>
      </c>
      <c r="AF486" s="196">
        <v>99.63</v>
      </c>
      <c r="AG486" s="196">
        <v>99.33</v>
      </c>
      <c r="AH486" s="196">
        <v>99.55</v>
      </c>
      <c r="AI486" s="196">
        <v>100.02</v>
      </c>
      <c r="AJ486" s="196">
        <v>100.15</v>
      </c>
      <c r="AK486" s="196">
        <v>100.19</v>
      </c>
      <c r="AL486" s="196">
        <v>100.6</v>
      </c>
      <c r="AM486" s="196">
        <v>100.87</v>
      </c>
      <c r="AN486" s="196">
        <v>100.18</v>
      </c>
      <c r="AO486" s="196">
        <v>100.28</v>
      </c>
      <c r="AP486" s="196">
        <v>100.15</v>
      </c>
      <c r="AQ486" s="196">
        <v>99.96</v>
      </c>
    </row>
    <row r="487" spans="1:43" ht="27.75" x14ac:dyDescent="0.45">
      <c r="A487" s="195" t="s">
        <v>306</v>
      </c>
      <c r="B487" s="195" t="s">
        <v>1388</v>
      </c>
      <c r="C487" s="196">
        <v>100.97</v>
      </c>
      <c r="D487" s="196">
        <v>100.56</v>
      </c>
      <c r="E487" s="196">
        <v>100.72</v>
      </c>
      <c r="F487" s="196">
        <v>101.32</v>
      </c>
      <c r="G487" s="196">
        <v>100.61</v>
      </c>
      <c r="H487" s="195">
        <v>101</v>
      </c>
      <c r="I487" s="195">
        <v>102</v>
      </c>
      <c r="J487" s="196">
        <v>103.16</v>
      </c>
      <c r="K487" s="196">
        <v>102.59</v>
      </c>
      <c r="L487" s="196">
        <v>102.08</v>
      </c>
      <c r="M487" s="196">
        <v>101.08</v>
      </c>
      <c r="N487" s="196">
        <v>100.29</v>
      </c>
      <c r="O487" s="196">
        <v>100.72</v>
      </c>
      <c r="P487" s="196">
        <v>99.81</v>
      </c>
      <c r="Q487" s="196">
        <v>100.33</v>
      </c>
      <c r="R487" s="196">
        <v>100.64</v>
      </c>
      <c r="S487" s="196">
        <v>99.75</v>
      </c>
      <c r="T487" s="196">
        <v>99.59</v>
      </c>
      <c r="U487" s="196">
        <v>100.33</v>
      </c>
      <c r="V487" s="196">
        <v>100.29</v>
      </c>
      <c r="W487" s="196">
        <v>100.08</v>
      </c>
      <c r="X487" s="196">
        <v>100.84</v>
      </c>
      <c r="Y487" s="196">
        <v>99.66</v>
      </c>
      <c r="Z487" s="196">
        <v>99.81</v>
      </c>
      <c r="AA487" s="196">
        <v>100.27</v>
      </c>
      <c r="AB487" s="196">
        <v>99.44</v>
      </c>
      <c r="AC487" s="196">
        <v>99.14</v>
      </c>
      <c r="AD487" s="196">
        <v>98.7</v>
      </c>
      <c r="AE487" s="196">
        <v>99.25</v>
      </c>
      <c r="AF487" s="196">
        <v>99.18</v>
      </c>
      <c r="AG487" s="196">
        <v>99.15</v>
      </c>
      <c r="AH487" s="196">
        <v>99.32</v>
      </c>
      <c r="AI487" s="196">
        <v>99.66</v>
      </c>
      <c r="AJ487" s="196">
        <v>99.58</v>
      </c>
      <c r="AK487" s="196">
        <v>100.47</v>
      </c>
      <c r="AL487" s="196">
        <v>100.55</v>
      </c>
      <c r="AM487" s="196">
        <v>100.27</v>
      </c>
      <c r="AN487" s="196">
        <v>100.22</v>
      </c>
      <c r="AO487" s="196">
        <v>100.38</v>
      </c>
      <c r="AP487" s="196">
        <v>100.11</v>
      </c>
      <c r="AQ487" s="196">
        <v>99.78</v>
      </c>
    </row>
    <row r="488" spans="1:43" ht="27.75" x14ac:dyDescent="0.45">
      <c r="A488" s="195" t="s">
        <v>304</v>
      </c>
      <c r="B488" s="195" t="s">
        <v>1389</v>
      </c>
      <c r="C488" s="196">
        <v>99.85</v>
      </c>
      <c r="D488" s="196">
        <v>100.02</v>
      </c>
      <c r="E488" s="196">
        <v>100.75</v>
      </c>
      <c r="F488" s="196">
        <v>100.11</v>
      </c>
      <c r="G488" s="196">
        <v>101.35</v>
      </c>
      <c r="H488" s="196">
        <v>102.32</v>
      </c>
      <c r="I488" s="196">
        <v>101.51</v>
      </c>
      <c r="J488" s="196">
        <v>100.67</v>
      </c>
      <c r="K488" s="196">
        <v>101.21</v>
      </c>
      <c r="L488" s="196">
        <v>101.04</v>
      </c>
      <c r="M488" s="196">
        <v>106.01</v>
      </c>
      <c r="N488" s="196">
        <v>101.6</v>
      </c>
      <c r="O488" s="196">
        <v>100.07</v>
      </c>
      <c r="P488" s="196">
        <v>99.96</v>
      </c>
      <c r="Q488" s="196">
        <v>98.25</v>
      </c>
      <c r="R488" s="196">
        <v>100.63</v>
      </c>
      <c r="S488" s="196">
        <v>103.56</v>
      </c>
      <c r="T488" s="196">
        <v>100.16</v>
      </c>
      <c r="U488" s="196">
        <v>100.1</v>
      </c>
      <c r="V488" s="196">
        <v>101.36</v>
      </c>
      <c r="W488" s="196">
        <v>100.01</v>
      </c>
      <c r="X488" s="196">
        <v>100.26</v>
      </c>
      <c r="Y488" s="195">
        <v>100</v>
      </c>
      <c r="Z488" s="196">
        <v>100.17</v>
      </c>
      <c r="AA488" s="196">
        <v>101.9</v>
      </c>
      <c r="AB488" s="196">
        <v>100.29</v>
      </c>
      <c r="AC488" s="196">
        <v>100.04</v>
      </c>
      <c r="AD488" s="196">
        <v>100.01</v>
      </c>
      <c r="AE488" s="196">
        <v>100.22</v>
      </c>
      <c r="AF488" s="196">
        <v>100.04</v>
      </c>
      <c r="AG488" s="196">
        <v>100.21</v>
      </c>
      <c r="AH488" s="195">
        <v>100</v>
      </c>
      <c r="AI488" s="196">
        <v>100.01</v>
      </c>
      <c r="AJ488" s="196">
        <v>100.23</v>
      </c>
      <c r="AK488" s="195">
        <v>100</v>
      </c>
      <c r="AL488" s="196">
        <v>101.53</v>
      </c>
      <c r="AM488" s="196">
        <v>101.24</v>
      </c>
      <c r="AN488" s="196">
        <v>100.16</v>
      </c>
      <c r="AO488" s="196">
        <v>100.25</v>
      </c>
      <c r="AP488" s="196">
        <v>100.13</v>
      </c>
      <c r="AQ488" s="195">
        <v>100</v>
      </c>
    </row>
    <row r="489" spans="1:43" ht="27.75" x14ac:dyDescent="0.45">
      <c r="A489" s="195" t="s">
        <v>307</v>
      </c>
      <c r="B489" s="195" t="s">
        <v>1390</v>
      </c>
      <c r="C489" s="196">
        <v>99.27</v>
      </c>
      <c r="D489" s="196">
        <v>99.08</v>
      </c>
      <c r="E489" s="196">
        <v>99.36</v>
      </c>
      <c r="F489" s="196">
        <v>100.12</v>
      </c>
      <c r="G489" s="196">
        <v>100.61</v>
      </c>
      <c r="H489" s="196">
        <v>100.39</v>
      </c>
      <c r="I489" s="196">
        <v>100.53</v>
      </c>
      <c r="J489" s="196">
        <v>100.54</v>
      </c>
      <c r="K489" s="196">
        <v>101.17</v>
      </c>
      <c r="L489" s="196">
        <v>101.2</v>
      </c>
      <c r="M489" s="196">
        <v>100.63</v>
      </c>
      <c r="N489" s="196">
        <v>100.54</v>
      </c>
      <c r="O489" s="196">
        <v>100.6</v>
      </c>
      <c r="P489" s="196">
        <v>100.75</v>
      </c>
      <c r="Q489" s="196">
        <v>100.52</v>
      </c>
      <c r="R489" s="196">
        <v>100.74</v>
      </c>
      <c r="S489" s="196">
        <v>100.53</v>
      </c>
      <c r="T489" s="196">
        <v>100.16</v>
      </c>
      <c r="U489" s="196">
        <v>100.27</v>
      </c>
      <c r="V489" s="196">
        <v>100.44</v>
      </c>
      <c r="W489" s="196">
        <v>100.58</v>
      </c>
      <c r="X489" s="196">
        <v>101.37</v>
      </c>
      <c r="Y489" s="196">
        <v>100.83</v>
      </c>
      <c r="Z489" s="196">
        <v>100.87</v>
      </c>
      <c r="AA489" s="196">
        <v>100.36</v>
      </c>
      <c r="AB489" s="196">
        <v>100.32</v>
      </c>
      <c r="AC489" s="196">
        <v>100.54</v>
      </c>
      <c r="AD489" s="196">
        <v>100.27</v>
      </c>
      <c r="AE489" s="196">
        <v>100.04</v>
      </c>
      <c r="AF489" s="196">
        <v>99.42</v>
      </c>
      <c r="AG489" s="196">
        <v>99.86</v>
      </c>
      <c r="AH489" s="196">
        <v>99.85</v>
      </c>
      <c r="AI489" s="196">
        <v>100.57</v>
      </c>
      <c r="AJ489" s="196">
        <v>100.63</v>
      </c>
      <c r="AK489" s="196">
        <v>99.63</v>
      </c>
      <c r="AL489" s="196">
        <v>99.62</v>
      </c>
      <c r="AM489" s="196">
        <v>100.4</v>
      </c>
      <c r="AN489" s="196">
        <v>100.16</v>
      </c>
      <c r="AO489" s="196">
        <v>99.95</v>
      </c>
      <c r="AP489" s="196">
        <v>100.14</v>
      </c>
      <c r="AQ489" s="196">
        <v>99.54</v>
      </c>
    </row>
    <row r="490" spans="1:43" ht="27.75" x14ac:dyDescent="0.45">
      <c r="A490" s="195" t="s">
        <v>305</v>
      </c>
      <c r="B490" s="195" t="s">
        <v>1391</v>
      </c>
      <c r="C490" s="196">
        <v>99.83</v>
      </c>
      <c r="D490" s="196">
        <v>99.92</v>
      </c>
      <c r="E490" s="196">
        <v>99.89</v>
      </c>
      <c r="F490" s="196">
        <v>100.67</v>
      </c>
      <c r="G490" s="196">
        <v>100.33</v>
      </c>
      <c r="H490" s="196">
        <v>100.14</v>
      </c>
      <c r="I490" s="196">
        <v>101.4</v>
      </c>
      <c r="J490" s="196">
        <v>101.23</v>
      </c>
      <c r="K490" s="196">
        <v>100.87</v>
      </c>
      <c r="L490" s="196">
        <v>100.55</v>
      </c>
      <c r="M490" s="196">
        <v>99.38</v>
      </c>
      <c r="N490" s="196">
        <v>99.66</v>
      </c>
      <c r="O490" s="196">
        <v>100.24</v>
      </c>
      <c r="P490" s="196">
        <v>99.87</v>
      </c>
      <c r="Q490" s="196">
        <v>100.08</v>
      </c>
      <c r="R490" s="196">
        <v>99.68</v>
      </c>
      <c r="S490" s="196">
        <v>99.91</v>
      </c>
      <c r="T490" s="196">
        <v>100.33</v>
      </c>
      <c r="U490" s="196">
        <v>100.02</v>
      </c>
      <c r="V490" s="196">
        <v>100.3</v>
      </c>
      <c r="W490" s="196">
        <v>100.1</v>
      </c>
      <c r="X490" s="196">
        <v>101.02</v>
      </c>
      <c r="Y490" s="196">
        <v>99.38</v>
      </c>
      <c r="Z490" s="196">
        <v>101.42</v>
      </c>
      <c r="AA490" s="196">
        <v>100.21</v>
      </c>
      <c r="AB490" s="196">
        <v>100.23</v>
      </c>
      <c r="AC490" s="196">
        <v>99.9</v>
      </c>
      <c r="AD490" s="196">
        <v>99.97</v>
      </c>
      <c r="AE490" s="196">
        <v>100.28</v>
      </c>
      <c r="AF490" s="196">
        <v>100.01</v>
      </c>
      <c r="AG490" s="196">
        <v>98.15</v>
      </c>
      <c r="AH490" s="196">
        <v>99.17</v>
      </c>
      <c r="AI490" s="196">
        <v>100.29</v>
      </c>
      <c r="AJ490" s="196">
        <v>100.68</v>
      </c>
      <c r="AK490" s="196">
        <v>100.34</v>
      </c>
      <c r="AL490" s="196">
        <v>100.32</v>
      </c>
      <c r="AM490" s="196">
        <v>101.66</v>
      </c>
      <c r="AN490" s="196">
        <v>100.12</v>
      </c>
      <c r="AO490" s="196">
        <v>100.31</v>
      </c>
      <c r="AP490" s="196">
        <v>100.27</v>
      </c>
      <c r="AQ490" s="196">
        <v>100.34</v>
      </c>
    </row>
    <row r="491" spans="1:43" ht="27.75" x14ac:dyDescent="0.45">
      <c r="A491" s="195" t="s">
        <v>308</v>
      </c>
      <c r="B491" s="195" t="s">
        <v>1392</v>
      </c>
      <c r="C491" s="196">
        <v>99.06</v>
      </c>
      <c r="D491" s="196">
        <v>99.14</v>
      </c>
      <c r="E491" s="196">
        <v>99.79</v>
      </c>
      <c r="F491" s="196">
        <v>99.76</v>
      </c>
      <c r="G491" s="196">
        <v>100.19</v>
      </c>
      <c r="H491" s="196">
        <v>100.43</v>
      </c>
      <c r="I491" s="196">
        <v>100.73</v>
      </c>
      <c r="J491" s="196">
        <v>100.65</v>
      </c>
      <c r="K491" s="196">
        <v>100.23</v>
      </c>
      <c r="L491" s="196">
        <v>100.15</v>
      </c>
      <c r="M491" s="196">
        <v>100.95</v>
      </c>
      <c r="N491" s="196">
        <v>100.49</v>
      </c>
      <c r="O491" s="196">
        <v>100.51</v>
      </c>
      <c r="P491" s="196">
        <v>101.18</v>
      </c>
      <c r="Q491" s="196">
        <v>100.46</v>
      </c>
      <c r="R491" s="196">
        <v>99.81</v>
      </c>
      <c r="S491" s="196">
        <v>100.32</v>
      </c>
      <c r="T491" s="196">
        <v>100.55</v>
      </c>
      <c r="U491" s="196">
        <v>99.71</v>
      </c>
      <c r="V491" s="196">
        <v>100.02</v>
      </c>
      <c r="W491" s="196">
        <v>100.28</v>
      </c>
      <c r="X491" s="196">
        <v>100.62</v>
      </c>
      <c r="Y491" s="196">
        <v>100.57</v>
      </c>
      <c r="Z491" s="196">
        <v>100.64</v>
      </c>
      <c r="AA491" s="196">
        <v>100.08</v>
      </c>
      <c r="AB491" s="196">
        <v>99.89</v>
      </c>
      <c r="AC491" s="196">
        <v>100.02</v>
      </c>
      <c r="AD491" s="196">
        <v>100.09</v>
      </c>
      <c r="AE491" s="196">
        <v>99.63</v>
      </c>
      <c r="AF491" s="196">
        <v>99.86</v>
      </c>
      <c r="AG491" s="196">
        <v>100.5</v>
      </c>
      <c r="AH491" s="196">
        <v>100.03</v>
      </c>
      <c r="AI491" s="196">
        <v>99.03</v>
      </c>
      <c r="AJ491" s="196">
        <v>100.07</v>
      </c>
      <c r="AK491" s="196">
        <v>100.57</v>
      </c>
      <c r="AL491" s="196">
        <v>99.94</v>
      </c>
      <c r="AM491" s="196">
        <v>101.14</v>
      </c>
      <c r="AN491" s="196">
        <v>100.79</v>
      </c>
      <c r="AO491" s="196">
        <v>99.52</v>
      </c>
      <c r="AP491" s="196">
        <v>99.2</v>
      </c>
      <c r="AQ491" s="196">
        <v>99.96</v>
      </c>
    </row>
    <row r="492" spans="1:43" x14ac:dyDescent="0.45">
      <c r="A492" s="195" t="s">
        <v>519</v>
      </c>
      <c r="B492" s="195" t="s">
        <v>1393</v>
      </c>
      <c r="C492" s="195">
        <v>100</v>
      </c>
      <c r="D492" s="195">
        <v>100</v>
      </c>
      <c r="E492" s="195">
        <v>100</v>
      </c>
      <c r="F492" s="195">
        <v>100</v>
      </c>
      <c r="G492" s="195">
        <v>100</v>
      </c>
      <c r="H492" s="195">
        <v>100</v>
      </c>
      <c r="I492" s="195">
        <v>100</v>
      </c>
      <c r="J492" s="195">
        <v>100</v>
      </c>
      <c r="K492" s="195">
        <v>100</v>
      </c>
      <c r="L492" s="195">
        <v>100</v>
      </c>
      <c r="M492" s="195">
        <v>100</v>
      </c>
      <c r="N492" s="195">
        <v>100</v>
      </c>
      <c r="O492" s="196">
        <v>99.98</v>
      </c>
      <c r="P492" s="195">
        <v>100</v>
      </c>
      <c r="Q492" s="195">
        <v>100</v>
      </c>
      <c r="R492" s="195">
        <v>100</v>
      </c>
      <c r="S492" s="195">
        <v>100</v>
      </c>
      <c r="T492" s="195">
        <v>100</v>
      </c>
      <c r="U492" s="196">
        <v>109.47</v>
      </c>
      <c r="V492" s="196">
        <v>100.08</v>
      </c>
      <c r="W492" s="195">
        <v>100</v>
      </c>
      <c r="X492" s="195">
        <v>100</v>
      </c>
      <c r="Y492" s="196">
        <v>100.1</v>
      </c>
      <c r="Z492" s="195">
        <v>100</v>
      </c>
      <c r="AA492" s="195">
        <v>100</v>
      </c>
      <c r="AB492" s="196">
        <v>100.01</v>
      </c>
      <c r="AC492" s="195">
        <v>100</v>
      </c>
      <c r="AD492" s="195">
        <v>100</v>
      </c>
      <c r="AE492" s="195">
        <v>100</v>
      </c>
      <c r="AF492" s="195">
        <v>100</v>
      </c>
      <c r="AG492" s="196">
        <v>110.22</v>
      </c>
      <c r="AH492" s="195">
        <v>100</v>
      </c>
      <c r="AI492" s="195">
        <v>100</v>
      </c>
      <c r="AJ492" s="195">
        <v>100</v>
      </c>
      <c r="AK492" s="195">
        <v>100</v>
      </c>
      <c r="AL492" s="195">
        <v>100</v>
      </c>
      <c r="AM492" s="196">
        <v>101.64</v>
      </c>
      <c r="AN492" s="195">
        <v>100</v>
      </c>
      <c r="AO492" s="195">
        <v>100</v>
      </c>
      <c r="AP492" s="195">
        <v>100</v>
      </c>
      <c r="AQ492" s="195">
        <v>100</v>
      </c>
    </row>
    <row r="493" spans="1:43" x14ac:dyDescent="0.45">
      <c r="A493" s="195" t="s">
        <v>662</v>
      </c>
      <c r="B493" s="195" t="s">
        <v>1394</v>
      </c>
      <c r="C493" s="195">
        <v>100</v>
      </c>
      <c r="D493" s="196">
        <v>99.93</v>
      </c>
      <c r="E493" s="196">
        <v>100.06</v>
      </c>
      <c r="F493" s="196">
        <v>100.05</v>
      </c>
      <c r="G493" s="196">
        <v>100.95</v>
      </c>
      <c r="H493" s="196">
        <v>101.55</v>
      </c>
      <c r="I493" s="196">
        <v>102.19</v>
      </c>
      <c r="J493" s="196">
        <v>102.49</v>
      </c>
      <c r="K493" s="196">
        <v>102.11</v>
      </c>
      <c r="L493" s="196">
        <v>98.43</v>
      </c>
      <c r="M493" s="196">
        <v>99.29</v>
      </c>
      <c r="N493" s="196">
        <v>100.03</v>
      </c>
      <c r="O493" s="196">
        <v>100.53</v>
      </c>
      <c r="P493" s="196">
        <v>100.01</v>
      </c>
      <c r="Q493" s="196">
        <v>100.13</v>
      </c>
      <c r="R493" s="196">
        <v>100.54</v>
      </c>
      <c r="S493" s="196">
        <v>100.51</v>
      </c>
      <c r="T493" s="196">
        <v>101.15</v>
      </c>
      <c r="U493" s="196">
        <v>102.44</v>
      </c>
      <c r="V493" s="196">
        <v>101.22</v>
      </c>
      <c r="W493" s="196">
        <v>101.01</v>
      </c>
      <c r="X493" s="196">
        <v>100.58</v>
      </c>
      <c r="Y493" s="196">
        <v>101.14</v>
      </c>
      <c r="Z493" s="196">
        <v>101.35</v>
      </c>
      <c r="AA493" s="196">
        <v>100.62</v>
      </c>
      <c r="AB493" s="196">
        <v>100.51</v>
      </c>
      <c r="AC493" s="196">
        <v>100.55</v>
      </c>
      <c r="AD493" s="196">
        <v>100.6</v>
      </c>
      <c r="AE493" s="196">
        <v>100.29</v>
      </c>
      <c r="AF493" s="196">
        <v>100.66</v>
      </c>
      <c r="AG493" s="196">
        <v>101.37</v>
      </c>
      <c r="AH493" s="196">
        <v>101.81</v>
      </c>
      <c r="AI493" s="196">
        <v>102.58</v>
      </c>
      <c r="AJ493" s="196">
        <v>102.63</v>
      </c>
      <c r="AK493" s="196">
        <v>99.15</v>
      </c>
      <c r="AL493" s="196">
        <v>99.57</v>
      </c>
      <c r="AM493" s="196">
        <v>101.35</v>
      </c>
      <c r="AN493" s="196">
        <v>100.61</v>
      </c>
      <c r="AO493" s="196">
        <v>101.08</v>
      </c>
      <c r="AP493" s="196">
        <v>100.61</v>
      </c>
      <c r="AQ493" s="196">
        <v>100.85</v>
      </c>
    </row>
    <row r="494" spans="1:43" ht="27.75" x14ac:dyDescent="0.45">
      <c r="A494" s="195" t="s">
        <v>663</v>
      </c>
      <c r="B494" s="195" t="s">
        <v>1395</v>
      </c>
      <c r="C494" s="196">
        <v>99.98</v>
      </c>
      <c r="D494" s="196">
        <v>99.9</v>
      </c>
      <c r="E494" s="196">
        <v>100.08</v>
      </c>
      <c r="F494" s="196">
        <v>100.08</v>
      </c>
      <c r="G494" s="196">
        <v>100.91</v>
      </c>
      <c r="H494" s="196">
        <v>101.53</v>
      </c>
      <c r="I494" s="196">
        <v>102.22</v>
      </c>
      <c r="J494" s="196">
        <v>102.25</v>
      </c>
      <c r="K494" s="196">
        <v>102.01</v>
      </c>
      <c r="L494" s="196">
        <v>98.23</v>
      </c>
      <c r="M494" s="196">
        <v>99.2</v>
      </c>
      <c r="N494" s="195">
        <v>100</v>
      </c>
      <c r="O494" s="196">
        <v>100.57</v>
      </c>
      <c r="P494" s="196">
        <v>100.01</v>
      </c>
      <c r="Q494" s="196">
        <v>100.11</v>
      </c>
      <c r="R494" s="196">
        <v>100.43</v>
      </c>
      <c r="S494" s="196">
        <v>100.44</v>
      </c>
      <c r="T494" s="196">
        <v>101.25</v>
      </c>
      <c r="U494" s="196">
        <v>102.34</v>
      </c>
      <c r="V494" s="196">
        <v>100.61</v>
      </c>
      <c r="W494" s="196">
        <v>100.53</v>
      </c>
      <c r="X494" s="196">
        <v>100.49</v>
      </c>
      <c r="Y494" s="196">
        <v>101.24</v>
      </c>
      <c r="Z494" s="196">
        <v>101.36</v>
      </c>
      <c r="AA494" s="196">
        <v>100.69</v>
      </c>
      <c r="AB494" s="196">
        <v>100.56</v>
      </c>
      <c r="AC494" s="196">
        <v>100.52</v>
      </c>
      <c r="AD494" s="196">
        <v>100.59</v>
      </c>
      <c r="AE494" s="196">
        <v>100.29</v>
      </c>
      <c r="AF494" s="196">
        <v>100.7</v>
      </c>
      <c r="AG494" s="196">
        <v>101.47</v>
      </c>
      <c r="AH494" s="196">
        <v>101.8</v>
      </c>
      <c r="AI494" s="196">
        <v>102.84</v>
      </c>
      <c r="AJ494" s="196">
        <v>102.93</v>
      </c>
      <c r="AK494" s="196">
        <v>98.94</v>
      </c>
      <c r="AL494" s="196">
        <v>99.43</v>
      </c>
      <c r="AM494" s="196">
        <v>101.32</v>
      </c>
      <c r="AN494" s="196">
        <v>100.64</v>
      </c>
      <c r="AO494" s="196">
        <v>101.14</v>
      </c>
      <c r="AP494" s="196">
        <v>100.57</v>
      </c>
      <c r="AQ494" s="196">
        <v>100.76</v>
      </c>
    </row>
    <row r="495" spans="1:43" ht="27.75" x14ac:dyDescent="0.45">
      <c r="A495" s="195" t="s">
        <v>664</v>
      </c>
      <c r="B495" s="195" t="s">
        <v>1396</v>
      </c>
      <c r="C495" s="196">
        <v>100.01</v>
      </c>
      <c r="D495" s="196">
        <v>99.94</v>
      </c>
      <c r="E495" s="196">
        <v>100.04</v>
      </c>
      <c r="F495" s="196">
        <v>100.03</v>
      </c>
      <c r="G495" s="196">
        <v>101.01</v>
      </c>
      <c r="H495" s="196">
        <v>101.59</v>
      </c>
      <c r="I495" s="196">
        <v>102.27</v>
      </c>
      <c r="J495" s="196">
        <v>102.32</v>
      </c>
      <c r="K495" s="196">
        <v>102.05</v>
      </c>
      <c r="L495" s="196">
        <v>98.17</v>
      </c>
      <c r="M495" s="196">
        <v>99.18</v>
      </c>
      <c r="N495" s="196">
        <v>99.97</v>
      </c>
      <c r="O495" s="196">
        <v>100.56</v>
      </c>
      <c r="P495" s="196">
        <v>100.01</v>
      </c>
      <c r="Q495" s="196">
        <v>100.17</v>
      </c>
      <c r="R495" s="196">
        <v>100.62</v>
      </c>
      <c r="S495" s="196">
        <v>100.44</v>
      </c>
      <c r="T495" s="196">
        <v>101.1</v>
      </c>
      <c r="U495" s="196">
        <v>102.44</v>
      </c>
      <c r="V495" s="196">
        <v>100.95</v>
      </c>
      <c r="W495" s="196">
        <v>100.66</v>
      </c>
      <c r="X495" s="196">
        <v>100.31</v>
      </c>
      <c r="Y495" s="196">
        <v>100.98</v>
      </c>
      <c r="Z495" s="196">
        <v>101.28</v>
      </c>
      <c r="AA495" s="196">
        <v>100.55</v>
      </c>
      <c r="AB495" s="196">
        <v>100.48</v>
      </c>
      <c r="AC495" s="196">
        <v>100.59</v>
      </c>
      <c r="AD495" s="196">
        <v>100.62</v>
      </c>
      <c r="AE495" s="196">
        <v>100.3</v>
      </c>
      <c r="AF495" s="196">
        <v>100.64</v>
      </c>
      <c r="AG495" s="196">
        <v>101.34</v>
      </c>
      <c r="AH495" s="196">
        <v>101.89</v>
      </c>
      <c r="AI495" s="196">
        <v>102.45</v>
      </c>
      <c r="AJ495" s="196">
        <v>102.39</v>
      </c>
      <c r="AK495" s="196">
        <v>99.23</v>
      </c>
      <c r="AL495" s="196">
        <v>99.64</v>
      </c>
      <c r="AM495" s="196">
        <v>101.34</v>
      </c>
      <c r="AN495" s="196">
        <v>100.58</v>
      </c>
      <c r="AO495" s="196">
        <v>101.04</v>
      </c>
      <c r="AP495" s="196">
        <v>100.62</v>
      </c>
      <c r="AQ495" s="196">
        <v>100.91</v>
      </c>
    </row>
    <row r="496" spans="1:43" x14ac:dyDescent="0.45">
      <c r="A496" s="195" t="s">
        <v>665</v>
      </c>
      <c r="B496" s="195" t="s">
        <v>1397</v>
      </c>
      <c r="C496" s="196">
        <v>100.64</v>
      </c>
      <c r="D496" s="196">
        <v>99.34</v>
      </c>
      <c r="E496" s="196">
        <v>99.62</v>
      </c>
      <c r="F496" s="196">
        <v>99.81</v>
      </c>
      <c r="G496" s="196">
        <v>100.05</v>
      </c>
      <c r="H496" s="196">
        <v>100.29</v>
      </c>
      <c r="I496" s="196">
        <v>100.82</v>
      </c>
      <c r="J496" s="196">
        <v>104.11</v>
      </c>
      <c r="K496" s="196">
        <v>106.15</v>
      </c>
      <c r="L496" s="196">
        <v>98.45</v>
      </c>
      <c r="M496" s="196">
        <v>100.28</v>
      </c>
      <c r="N496" s="196">
        <v>100.24</v>
      </c>
      <c r="O496" s="196">
        <v>100.11</v>
      </c>
      <c r="P496" s="196">
        <v>99.85</v>
      </c>
      <c r="Q496" s="196">
        <v>100.2</v>
      </c>
      <c r="R496" s="196">
        <v>100.41</v>
      </c>
      <c r="S496" s="196">
        <v>100.35</v>
      </c>
      <c r="T496" s="196">
        <v>100.61</v>
      </c>
      <c r="U496" s="196">
        <v>101.14</v>
      </c>
      <c r="V496" s="196">
        <v>100.52</v>
      </c>
      <c r="W496" s="196">
        <v>100.21</v>
      </c>
      <c r="X496" s="196">
        <v>100.72</v>
      </c>
      <c r="Y496" s="196">
        <v>102.15</v>
      </c>
      <c r="Z496" s="196">
        <v>101.41</v>
      </c>
      <c r="AA496" s="196">
        <v>100.72</v>
      </c>
      <c r="AB496" s="196">
        <v>100.37</v>
      </c>
      <c r="AC496" s="196">
        <v>100.08</v>
      </c>
      <c r="AD496" s="196">
        <v>100.41</v>
      </c>
      <c r="AE496" s="196">
        <v>100.11</v>
      </c>
      <c r="AF496" s="196">
        <v>100.19</v>
      </c>
      <c r="AG496" s="196">
        <v>100.04</v>
      </c>
      <c r="AH496" s="196">
        <v>100.15</v>
      </c>
      <c r="AI496" s="196">
        <v>101.49</v>
      </c>
      <c r="AJ496" s="196">
        <v>102.07</v>
      </c>
      <c r="AK496" s="196">
        <v>101.65</v>
      </c>
      <c r="AL496" s="196">
        <v>100.75</v>
      </c>
      <c r="AM496" s="196">
        <v>101.43</v>
      </c>
      <c r="AN496" s="196">
        <v>100.08</v>
      </c>
      <c r="AO496" s="196">
        <v>100.44</v>
      </c>
      <c r="AP496" s="196">
        <v>100.47</v>
      </c>
      <c r="AQ496" s="196">
        <v>101.33</v>
      </c>
    </row>
    <row r="497" spans="1:43" x14ac:dyDescent="0.45">
      <c r="A497" s="195" t="s">
        <v>666</v>
      </c>
      <c r="B497" s="195" t="s">
        <v>1398</v>
      </c>
      <c r="C497" s="196">
        <v>99.21</v>
      </c>
      <c r="D497" s="196">
        <v>97.86</v>
      </c>
      <c r="E497" s="196">
        <v>98.3</v>
      </c>
      <c r="F497" s="196">
        <v>102.1</v>
      </c>
      <c r="G497" s="196">
        <v>125.57</v>
      </c>
      <c r="H497" s="196">
        <v>103.19</v>
      </c>
      <c r="I497" s="195">
        <v>100</v>
      </c>
      <c r="J497" s="196">
        <v>101.84</v>
      </c>
      <c r="K497" s="196">
        <v>106.21</v>
      </c>
      <c r="L497" s="196">
        <v>101.28</v>
      </c>
      <c r="M497" s="196">
        <v>103.17</v>
      </c>
      <c r="N497" s="196">
        <v>98.94</v>
      </c>
      <c r="O497" s="196">
        <v>98.87</v>
      </c>
      <c r="P497" s="196">
        <v>98.11</v>
      </c>
      <c r="Q497" s="196">
        <v>98.59</v>
      </c>
      <c r="R497" s="196">
        <v>97.2</v>
      </c>
      <c r="S497" s="196">
        <v>97.88</v>
      </c>
      <c r="T497" s="196">
        <v>99.05</v>
      </c>
      <c r="U497" s="196">
        <v>111.71</v>
      </c>
      <c r="V497" s="196">
        <v>110.83</v>
      </c>
      <c r="W497" s="196">
        <v>103.6</v>
      </c>
      <c r="X497" s="196">
        <v>98.81</v>
      </c>
      <c r="Y497" s="196">
        <v>99.63</v>
      </c>
      <c r="Z497" s="196">
        <v>99.57</v>
      </c>
      <c r="AA497" s="196">
        <v>98.1</v>
      </c>
      <c r="AB497" s="196">
        <v>97.32</v>
      </c>
      <c r="AC497" s="196">
        <v>95.77</v>
      </c>
      <c r="AD497" s="196">
        <v>98.97</v>
      </c>
      <c r="AE497" s="196">
        <v>98.19</v>
      </c>
      <c r="AF497" s="196">
        <v>99.04</v>
      </c>
      <c r="AG497" s="196">
        <v>99.81</v>
      </c>
      <c r="AH497" s="196">
        <v>100.89</v>
      </c>
      <c r="AI497" s="196">
        <v>99.77</v>
      </c>
      <c r="AJ497" s="196">
        <v>99.78</v>
      </c>
      <c r="AK497" s="196">
        <v>99.3</v>
      </c>
      <c r="AL497" s="196">
        <v>99.85</v>
      </c>
      <c r="AM497" s="196">
        <v>101.62</v>
      </c>
      <c r="AN497" s="196">
        <v>101.47</v>
      </c>
      <c r="AO497" s="196">
        <v>101.22</v>
      </c>
      <c r="AP497" s="196">
        <v>100.58</v>
      </c>
      <c r="AQ497" s="196">
        <v>101.79</v>
      </c>
    </row>
    <row r="498" spans="1:43" ht="27.75" x14ac:dyDescent="0.45">
      <c r="A498" s="195" t="s">
        <v>667</v>
      </c>
      <c r="B498" s="195" t="s">
        <v>1399</v>
      </c>
      <c r="C498" s="195">
        <v>100</v>
      </c>
      <c r="D498" s="196">
        <v>99.97</v>
      </c>
      <c r="E498" s="196">
        <v>100.03</v>
      </c>
      <c r="F498" s="196">
        <v>100.04</v>
      </c>
      <c r="G498" s="196">
        <v>100.88</v>
      </c>
      <c r="H498" s="196">
        <v>101.48</v>
      </c>
      <c r="I498" s="196">
        <v>101.9</v>
      </c>
      <c r="J498" s="196">
        <v>103.63</v>
      </c>
      <c r="K498" s="196">
        <v>102.56</v>
      </c>
      <c r="L498" s="196">
        <v>99.69</v>
      </c>
      <c r="M498" s="196">
        <v>99.83</v>
      </c>
      <c r="N498" s="196">
        <v>100.29</v>
      </c>
      <c r="O498" s="196">
        <v>100.25</v>
      </c>
      <c r="P498" s="196">
        <v>99.98</v>
      </c>
      <c r="Q498" s="196">
        <v>100.03</v>
      </c>
      <c r="R498" s="196">
        <v>100.69</v>
      </c>
      <c r="S498" s="196">
        <v>100.99</v>
      </c>
      <c r="T498" s="196">
        <v>100.95</v>
      </c>
      <c r="U498" s="196">
        <v>102.83</v>
      </c>
      <c r="V498" s="196">
        <v>104.43</v>
      </c>
      <c r="W498" s="196">
        <v>103.94</v>
      </c>
      <c r="X498" s="196">
        <v>101.79</v>
      </c>
      <c r="Y498" s="196">
        <v>101.33</v>
      </c>
      <c r="Z498" s="196">
        <v>101.51</v>
      </c>
      <c r="AA498" s="196">
        <v>100.82</v>
      </c>
      <c r="AB498" s="196">
        <v>100.36</v>
      </c>
      <c r="AC498" s="196">
        <v>100.15</v>
      </c>
      <c r="AD498" s="196">
        <v>100.26</v>
      </c>
      <c r="AE498" s="196">
        <v>100.11</v>
      </c>
      <c r="AF498" s="196">
        <v>100.28</v>
      </c>
      <c r="AG498" s="196">
        <v>100.15</v>
      </c>
      <c r="AH498" s="196">
        <v>100.31</v>
      </c>
      <c r="AI498" s="196">
        <v>100.83</v>
      </c>
      <c r="AJ498" s="196">
        <v>102.21</v>
      </c>
      <c r="AK498" s="196">
        <v>101.03</v>
      </c>
      <c r="AL498" s="196">
        <v>100.75</v>
      </c>
      <c r="AM498" s="196">
        <v>101.92</v>
      </c>
      <c r="AN498" s="196">
        <v>100.71</v>
      </c>
      <c r="AO498" s="196">
        <v>101.01</v>
      </c>
      <c r="AP498" s="196">
        <v>100.88</v>
      </c>
      <c r="AQ498" s="196">
        <v>100.89</v>
      </c>
    </row>
    <row r="499" spans="1:43" ht="27.75" x14ac:dyDescent="0.45">
      <c r="A499" s="195" t="s">
        <v>848</v>
      </c>
      <c r="B499" s="195" t="s">
        <v>1400</v>
      </c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  <c r="AH499" s="195"/>
      <c r="AI499" s="195"/>
      <c r="AJ499" s="195"/>
      <c r="AK499" s="195"/>
      <c r="AL499" s="195"/>
      <c r="AM499" s="196">
        <v>100.89</v>
      </c>
      <c r="AN499" s="196">
        <v>101.24</v>
      </c>
      <c r="AO499" s="196">
        <v>100.54</v>
      </c>
      <c r="AP499" s="196">
        <v>101.21</v>
      </c>
      <c r="AQ499" s="196">
        <v>101.39</v>
      </c>
    </row>
    <row r="500" spans="1:43" x14ac:dyDescent="0.45">
      <c r="A500" s="195" t="s">
        <v>668</v>
      </c>
      <c r="B500" s="195" t="s">
        <v>1401</v>
      </c>
      <c r="C500" s="196">
        <v>100.85</v>
      </c>
      <c r="D500" s="196">
        <v>100.24</v>
      </c>
      <c r="E500" s="196">
        <v>100.13</v>
      </c>
      <c r="F500" s="196">
        <v>100.02</v>
      </c>
      <c r="G500" s="196">
        <v>100.29</v>
      </c>
      <c r="H500" s="196">
        <v>100.62</v>
      </c>
      <c r="I500" s="196">
        <v>100.74</v>
      </c>
      <c r="J500" s="196">
        <v>100.82</v>
      </c>
      <c r="K500" s="196">
        <v>101.16</v>
      </c>
      <c r="L500" s="196">
        <v>101.09</v>
      </c>
      <c r="M500" s="196">
        <v>100.65</v>
      </c>
      <c r="N500" s="196">
        <v>101.04</v>
      </c>
      <c r="O500" s="196">
        <v>101.67</v>
      </c>
      <c r="P500" s="196">
        <v>100.84</v>
      </c>
      <c r="Q500" s="196">
        <v>101.01</v>
      </c>
      <c r="R500" s="196">
        <v>100.93</v>
      </c>
      <c r="S500" s="196">
        <v>100.98</v>
      </c>
      <c r="T500" s="196">
        <v>100.62</v>
      </c>
      <c r="U500" s="196">
        <v>100.5</v>
      </c>
      <c r="V500" s="196">
        <v>100.45</v>
      </c>
      <c r="W500" s="196">
        <v>101.31</v>
      </c>
      <c r="X500" s="196">
        <v>101.07</v>
      </c>
      <c r="Y500" s="196">
        <v>100.46</v>
      </c>
      <c r="Z500" s="196">
        <v>100.32</v>
      </c>
      <c r="AA500" s="196">
        <v>100.65</v>
      </c>
      <c r="AB500" s="196">
        <v>100.84</v>
      </c>
      <c r="AC500" s="196">
        <v>101.32</v>
      </c>
      <c r="AD500" s="196">
        <v>100.9</v>
      </c>
      <c r="AE500" s="196">
        <v>100.74</v>
      </c>
      <c r="AF500" s="196">
        <v>100.59</v>
      </c>
      <c r="AG500" s="196">
        <v>100.46</v>
      </c>
      <c r="AH500" s="196">
        <v>100.31</v>
      </c>
      <c r="AI500" s="196">
        <v>101.16</v>
      </c>
      <c r="AJ500" s="196">
        <v>101.15</v>
      </c>
      <c r="AK500" s="196">
        <v>100.47</v>
      </c>
      <c r="AL500" s="196">
        <v>100.86</v>
      </c>
      <c r="AM500" s="196">
        <v>100.71</v>
      </c>
      <c r="AN500" s="196">
        <v>100.7</v>
      </c>
      <c r="AO500" s="196">
        <v>100.87</v>
      </c>
      <c r="AP500" s="196">
        <v>100.75</v>
      </c>
      <c r="AQ500" s="196">
        <v>100.52</v>
      </c>
    </row>
    <row r="501" spans="1:43" ht="27.75" x14ac:dyDescent="0.45">
      <c r="A501" s="195" t="s">
        <v>1852</v>
      </c>
      <c r="B501" s="195" t="s">
        <v>1402</v>
      </c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  <c r="AA501" s="196">
        <v>100.18</v>
      </c>
      <c r="AB501" s="196">
        <v>100.61</v>
      </c>
      <c r="AC501" s="196">
        <v>100.16</v>
      </c>
      <c r="AD501" s="196">
        <v>100.82</v>
      </c>
      <c r="AE501" s="196">
        <v>101.39</v>
      </c>
      <c r="AF501" s="196">
        <v>101.56</v>
      </c>
      <c r="AG501" s="196">
        <v>100.96</v>
      </c>
      <c r="AH501" s="196">
        <v>100.45</v>
      </c>
      <c r="AI501" s="196">
        <v>101.06</v>
      </c>
      <c r="AJ501" s="196">
        <v>100.56</v>
      </c>
      <c r="AK501" s="196">
        <v>100.17</v>
      </c>
      <c r="AL501" s="196">
        <v>100.33</v>
      </c>
      <c r="AM501" s="195"/>
      <c r="AN501" s="195"/>
      <c r="AO501" s="195"/>
      <c r="AP501" s="195"/>
      <c r="AQ501" s="195"/>
    </row>
    <row r="502" spans="1:43" x14ac:dyDescent="0.45">
      <c r="A502" s="195" t="s">
        <v>839</v>
      </c>
      <c r="B502" s="195" t="s">
        <v>1403</v>
      </c>
      <c r="C502" s="196">
        <v>100.78</v>
      </c>
      <c r="D502" s="196">
        <v>100.32</v>
      </c>
      <c r="E502" s="196">
        <v>100.13</v>
      </c>
      <c r="F502" s="196">
        <v>99.91</v>
      </c>
      <c r="G502" s="196">
        <v>100.33</v>
      </c>
      <c r="H502" s="196">
        <v>100.58</v>
      </c>
      <c r="I502" s="196">
        <v>100.77</v>
      </c>
      <c r="J502" s="196">
        <v>100.75</v>
      </c>
      <c r="K502" s="196">
        <v>101.13</v>
      </c>
      <c r="L502" s="196">
        <v>100.99</v>
      </c>
      <c r="M502" s="196">
        <v>100.43</v>
      </c>
      <c r="N502" s="196">
        <v>100.86</v>
      </c>
      <c r="O502" s="196">
        <v>101.42</v>
      </c>
      <c r="P502" s="196">
        <v>100.56</v>
      </c>
      <c r="Q502" s="196">
        <v>100.87</v>
      </c>
      <c r="R502" s="196">
        <v>100.7</v>
      </c>
      <c r="S502" s="196">
        <v>100.94</v>
      </c>
      <c r="T502" s="196">
        <v>100.99</v>
      </c>
      <c r="U502" s="196">
        <v>101.08</v>
      </c>
      <c r="V502" s="196">
        <v>100.9</v>
      </c>
      <c r="W502" s="196">
        <v>101.39</v>
      </c>
      <c r="X502" s="196">
        <v>101.08</v>
      </c>
      <c r="Y502" s="196">
        <v>100.6</v>
      </c>
      <c r="Z502" s="196">
        <v>100.28</v>
      </c>
      <c r="AA502" s="196">
        <v>100.52</v>
      </c>
      <c r="AB502" s="196">
        <v>100.36</v>
      </c>
      <c r="AC502" s="196">
        <v>100.73</v>
      </c>
      <c r="AD502" s="196">
        <v>100.68</v>
      </c>
      <c r="AE502" s="196">
        <v>100.43</v>
      </c>
      <c r="AF502" s="196">
        <v>100.39</v>
      </c>
      <c r="AG502" s="196">
        <v>100.28</v>
      </c>
      <c r="AH502" s="196">
        <v>100.41</v>
      </c>
      <c r="AI502" s="196">
        <v>100.85</v>
      </c>
      <c r="AJ502" s="196">
        <v>101.04</v>
      </c>
      <c r="AK502" s="196">
        <v>100.62</v>
      </c>
      <c r="AL502" s="196">
        <v>100.61</v>
      </c>
      <c r="AM502" s="196">
        <v>100.63</v>
      </c>
      <c r="AN502" s="196">
        <v>100.37</v>
      </c>
      <c r="AO502" s="196">
        <v>100.43</v>
      </c>
      <c r="AP502" s="196">
        <v>100.62</v>
      </c>
      <c r="AQ502" s="196">
        <v>100.34</v>
      </c>
    </row>
    <row r="503" spans="1:43" x14ac:dyDescent="0.45">
      <c r="A503" s="195" t="s">
        <v>669</v>
      </c>
      <c r="B503" s="195" t="s">
        <v>1404</v>
      </c>
      <c r="C503" s="196">
        <v>100.22</v>
      </c>
      <c r="D503" s="196">
        <v>100.04</v>
      </c>
      <c r="E503" s="196">
        <v>100.14</v>
      </c>
      <c r="F503" s="196">
        <v>100.69</v>
      </c>
      <c r="G503" s="196">
        <v>100.88</v>
      </c>
      <c r="H503" s="196">
        <v>100.85</v>
      </c>
      <c r="I503" s="196">
        <v>100.85</v>
      </c>
      <c r="J503" s="196">
        <v>100.65</v>
      </c>
      <c r="K503" s="196">
        <v>100.78</v>
      </c>
      <c r="L503" s="196">
        <v>101.37</v>
      </c>
      <c r="M503" s="196">
        <v>100.85</v>
      </c>
      <c r="N503" s="196">
        <v>100.79</v>
      </c>
      <c r="O503" s="196">
        <v>100.84</v>
      </c>
      <c r="P503" s="196">
        <v>100.75</v>
      </c>
      <c r="Q503" s="196">
        <v>100.43</v>
      </c>
      <c r="R503" s="196">
        <v>100.06</v>
      </c>
      <c r="S503" s="196">
        <v>100.48</v>
      </c>
      <c r="T503" s="196">
        <v>100.06</v>
      </c>
      <c r="U503" s="196">
        <v>99.9</v>
      </c>
      <c r="V503" s="196">
        <v>100.04</v>
      </c>
      <c r="W503" s="196">
        <v>100.31</v>
      </c>
      <c r="X503" s="196">
        <v>100.51</v>
      </c>
      <c r="Y503" s="196">
        <v>99.85</v>
      </c>
      <c r="Z503" s="196">
        <v>100.14</v>
      </c>
      <c r="AA503" s="196">
        <v>100.16</v>
      </c>
      <c r="AB503" s="196">
        <v>100.29</v>
      </c>
      <c r="AC503" s="195">
        <v>101</v>
      </c>
      <c r="AD503" s="196">
        <v>100.46</v>
      </c>
      <c r="AE503" s="196">
        <v>100.45</v>
      </c>
      <c r="AF503" s="196">
        <v>100.29</v>
      </c>
      <c r="AG503" s="196">
        <v>100.14</v>
      </c>
      <c r="AH503" s="196">
        <v>99.89</v>
      </c>
      <c r="AI503" s="196">
        <v>100.13</v>
      </c>
      <c r="AJ503" s="196">
        <v>100.47</v>
      </c>
      <c r="AK503" s="196">
        <v>100.25</v>
      </c>
      <c r="AL503" s="196">
        <v>100.94</v>
      </c>
      <c r="AM503" s="196">
        <v>101.14</v>
      </c>
      <c r="AN503" s="196">
        <v>100.83</v>
      </c>
      <c r="AO503" s="196">
        <v>100.8</v>
      </c>
      <c r="AP503" s="196">
        <v>100.59</v>
      </c>
      <c r="AQ503" s="196">
        <v>100.37</v>
      </c>
    </row>
    <row r="504" spans="1:43" x14ac:dyDescent="0.45">
      <c r="A504" s="195" t="s">
        <v>328</v>
      </c>
      <c r="B504" s="195" t="s">
        <v>1405</v>
      </c>
      <c r="C504" s="196">
        <v>101.52</v>
      </c>
      <c r="D504" s="196">
        <v>100.62</v>
      </c>
      <c r="E504" s="196">
        <v>99.47</v>
      </c>
      <c r="F504" s="196">
        <v>99.23</v>
      </c>
      <c r="G504" s="196">
        <v>100.26</v>
      </c>
      <c r="H504" s="196">
        <v>99.82</v>
      </c>
      <c r="I504" s="196">
        <v>100.01</v>
      </c>
      <c r="J504" s="196">
        <v>99.67</v>
      </c>
      <c r="K504" s="196">
        <v>100.9</v>
      </c>
      <c r="L504" s="196">
        <v>100.59</v>
      </c>
      <c r="M504" s="196">
        <v>100.33</v>
      </c>
      <c r="N504" s="196">
        <v>100.96</v>
      </c>
      <c r="O504" s="196">
        <v>100.83</v>
      </c>
      <c r="P504" s="196">
        <v>100.54</v>
      </c>
      <c r="Q504" s="196">
        <v>100.61</v>
      </c>
      <c r="R504" s="196">
        <v>102.08</v>
      </c>
      <c r="S504" s="196">
        <v>100.36</v>
      </c>
      <c r="T504" s="196">
        <v>99.67</v>
      </c>
      <c r="U504" s="196">
        <v>101.19</v>
      </c>
      <c r="V504" s="196">
        <v>99.44</v>
      </c>
      <c r="W504" s="196">
        <v>100.51</v>
      </c>
      <c r="X504" s="196">
        <v>100.8</v>
      </c>
      <c r="Y504" s="196">
        <v>99.63</v>
      </c>
      <c r="Z504" s="196">
        <v>100.36</v>
      </c>
      <c r="AA504" s="196">
        <v>100.68</v>
      </c>
      <c r="AB504" s="196">
        <v>101.81</v>
      </c>
      <c r="AC504" s="196">
        <v>100.35</v>
      </c>
      <c r="AD504" s="196">
        <v>100.86</v>
      </c>
      <c r="AE504" s="196">
        <v>101.87</v>
      </c>
      <c r="AF504" s="196">
        <v>100.87</v>
      </c>
      <c r="AG504" s="196">
        <v>100.84</v>
      </c>
      <c r="AH504" s="196">
        <v>100.19</v>
      </c>
      <c r="AI504" s="196">
        <v>100.21</v>
      </c>
      <c r="AJ504" s="196">
        <v>100.09</v>
      </c>
      <c r="AK504" s="196">
        <v>100.33</v>
      </c>
      <c r="AL504" s="196">
        <v>100.59</v>
      </c>
      <c r="AM504" s="196">
        <v>100.99</v>
      </c>
      <c r="AN504" s="196">
        <v>100.83</v>
      </c>
      <c r="AO504" s="196">
        <v>100.8</v>
      </c>
      <c r="AP504" s="196">
        <v>100.91</v>
      </c>
      <c r="AQ504" s="196">
        <v>100.6</v>
      </c>
    </row>
    <row r="505" spans="1:43" x14ac:dyDescent="0.45">
      <c r="A505" s="195" t="s">
        <v>856</v>
      </c>
      <c r="B505" s="195" t="s">
        <v>1406</v>
      </c>
      <c r="C505" s="196">
        <v>100.92</v>
      </c>
      <c r="D505" s="196">
        <v>100.16</v>
      </c>
      <c r="E505" s="196">
        <v>100.14</v>
      </c>
      <c r="F505" s="196">
        <v>100.12</v>
      </c>
      <c r="G505" s="196">
        <v>100.25</v>
      </c>
      <c r="H505" s="196">
        <v>100.65</v>
      </c>
      <c r="I505" s="196">
        <v>100.71</v>
      </c>
      <c r="J505" s="196">
        <v>100.89</v>
      </c>
      <c r="K505" s="196">
        <v>101.19</v>
      </c>
      <c r="L505" s="196">
        <v>101.18</v>
      </c>
      <c r="M505" s="196">
        <v>100.85</v>
      </c>
      <c r="N505" s="196">
        <v>101.21</v>
      </c>
      <c r="O505" s="196">
        <v>101.92</v>
      </c>
      <c r="P505" s="196">
        <v>101.12</v>
      </c>
      <c r="Q505" s="196">
        <v>101.14</v>
      </c>
      <c r="R505" s="196">
        <v>101.14</v>
      </c>
      <c r="S505" s="196">
        <v>101.02</v>
      </c>
      <c r="T505" s="196">
        <v>100.26</v>
      </c>
      <c r="U505" s="196">
        <v>99.94</v>
      </c>
      <c r="V505" s="196">
        <v>100.01</v>
      </c>
      <c r="W505" s="196">
        <v>101.22</v>
      </c>
      <c r="X505" s="196">
        <v>101.06</v>
      </c>
      <c r="Y505" s="196">
        <v>100.33</v>
      </c>
      <c r="Z505" s="196">
        <v>100.35</v>
      </c>
      <c r="AA505" s="196">
        <v>100.77</v>
      </c>
      <c r="AB505" s="196">
        <v>101.26</v>
      </c>
      <c r="AC505" s="196">
        <v>101.83</v>
      </c>
      <c r="AD505" s="196">
        <v>101.08</v>
      </c>
      <c r="AE505" s="195">
        <v>101</v>
      </c>
      <c r="AF505" s="196">
        <v>100.75</v>
      </c>
      <c r="AG505" s="196">
        <v>100.6</v>
      </c>
      <c r="AH505" s="196">
        <v>100.23</v>
      </c>
      <c r="AI505" s="196">
        <v>101.41</v>
      </c>
      <c r="AJ505" s="196">
        <v>101.24</v>
      </c>
      <c r="AK505" s="196">
        <v>100.34</v>
      </c>
      <c r="AL505" s="196">
        <v>101.07</v>
      </c>
      <c r="AM505" s="196">
        <v>100.79</v>
      </c>
      <c r="AN505" s="196">
        <v>101.06</v>
      </c>
      <c r="AO505" s="196">
        <v>101.36</v>
      </c>
      <c r="AP505" s="196">
        <v>100.89</v>
      </c>
      <c r="AQ505" s="196">
        <v>100.72</v>
      </c>
    </row>
    <row r="506" spans="1:43" ht="27.75" x14ac:dyDescent="0.45">
      <c r="A506" s="195" t="s">
        <v>1953</v>
      </c>
      <c r="B506" s="195" t="s">
        <v>1407</v>
      </c>
      <c r="C506" s="196">
        <v>101.51</v>
      </c>
      <c r="D506" s="196">
        <v>101.43</v>
      </c>
      <c r="E506" s="196">
        <v>101.07</v>
      </c>
      <c r="F506" s="196">
        <v>100.37</v>
      </c>
      <c r="G506" s="196">
        <v>100.28</v>
      </c>
      <c r="H506" s="196">
        <v>100.64</v>
      </c>
      <c r="I506" s="196">
        <v>102.81</v>
      </c>
      <c r="J506" s="196">
        <v>105.63</v>
      </c>
      <c r="K506" s="196">
        <v>104.89</v>
      </c>
      <c r="L506" s="196">
        <v>104.67</v>
      </c>
      <c r="M506" s="196">
        <v>101.65</v>
      </c>
      <c r="N506" s="196">
        <v>102.19</v>
      </c>
      <c r="O506" s="196">
        <v>102.21</v>
      </c>
      <c r="P506" s="196">
        <v>101.02</v>
      </c>
      <c r="Q506" s="196">
        <v>100.4</v>
      </c>
      <c r="R506" s="196">
        <v>100.8</v>
      </c>
      <c r="S506" s="196">
        <v>100.58</v>
      </c>
      <c r="T506" s="196">
        <v>99.66</v>
      </c>
      <c r="U506" s="196">
        <v>100.83</v>
      </c>
      <c r="V506" s="196">
        <v>99.79</v>
      </c>
      <c r="W506" s="196">
        <v>101.53</v>
      </c>
      <c r="X506" s="196">
        <v>100.4</v>
      </c>
      <c r="Y506" s="196">
        <v>100.96</v>
      </c>
      <c r="Z506" s="196">
        <v>100.52</v>
      </c>
      <c r="AA506" s="196">
        <v>100.97</v>
      </c>
      <c r="AB506" s="196">
        <v>101.2</v>
      </c>
      <c r="AC506" s="196">
        <v>101.18</v>
      </c>
      <c r="AD506" s="196">
        <v>101.05</v>
      </c>
      <c r="AE506" s="196">
        <v>101.14</v>
      </c>
      <c r="AF506" s="196">
        <v>100.42</v>
      </c>
      <c r="AG506" s="196">
        <v>100.32</v>
      </c>
      <c r="AH506" s="196">
        <v>100.92</v>
      </c>
      <c r="AI506" s="196">
        <v>100.61</v>
      </c>
      <c r="AJ506" s="196">
        <v>100.97</v>
      </c>
      <c r="AK506" s="196">
        <v>100.36</v>
      </c>
      <c r="AL506" s="196">
        <v>100.33</v>
      </c>
      <c r="AM506" s="196">
        <v>101.05</v>
      </c>
      <c r="AN506" s="196">
        <v>100.73</v>
      </c>
      <c r="AO506" s="196">
        <v>101.49</v>
      </c>
      <c r="AP506" s="195">
        <v>101</v>
      </c>
      <c r="AQ506" s="196">
        <v>100.69</v>
      </c>
    </row>
    <row r="507" spans="1:43" x14ac:dyDescent="0.45">
      <c r="A507" s="195" t="s">
        <v>1856</v>
      </c>
      <c r="B507" s="195" t="s">
        <v>1408</v>
      </c>
      <c r="C507" s="196">
        <v>101.75</v>
      </c>
      <c r="D507" s="195">
        <v>101</v>
      </c>
      <c r="E507" s="196">
        <v>101.88</v>
      </c>
      <c r="F507" s="196">
        <v>102.41</v>
      </c>
      <c r="G507" s="196">
        <v>101.65</v>
      </c>
      <c r="H507" s="196">
        <v>102.92</v>
      </c>
      <c r="I507" s="196">
        <v>101.95</v>
      </c>
      <c r="J507" s="196">
        <v>101.35</v>
      </c>
      <c r="K507" s="196">
        <v>101.34</v>
      </c>
      <c r="L507" s="196">
        <v>100.56</v>
      </c>
      <c r="M507" s="196">
        <v>99.65</v>
      </c>
      <c r="N507" s="196">
        <v>100.49</v>
      </c>
      <c r="O507" s="196">
        <v>101.01</v>
      </c>
      <c r="P507" s="195">
        <v>100</v>
      </c>
      <c r="Q507" s="196">
        <v>102.29</v>
      </c>
      <c r="R507" s="196">
        <v>101.93</v>
      </c>
      <c r="S507" s="196">
        <v>101.37</v>
      </c>
      <c r="T507" s="196">
        <v>101.2</v>
      </c>
      <c r="U507" s="196">
        <v>100.46</v>
      </c>
      <c r="V507" s="196">
        <v>100.51</v>
      </c>
      <c r="W507" s="196">
        <v>100.89</v>
      </c>
      <c r="X507" s="196">
        <v>101.61</v>
      </c>
      <c r="Y507" s="196">
        <v>100.61</v>
      </c>
      <c r="Z507" s="196">
        <v>101.07</v>
      </c>
      <c r="AA507" s="196">
        <v>100.64</v>
      </c>
      <c r="AB507" s="196">
        <v>100.52</v>
      </c>
      <c r="AC507" s="196">
        <v>100.27</v>
      </c>
      <c r="AD507" s="196">
        <v>100.81</v>
      </c>
      <c r="AE507" s="196">
        <v>100.1</v>
      </c>
      <c r="AF507" s="196">
        <v>100.62</v>
      </c>
      <c r="AG507" s="196">
        <v>100.05</v>
      </c>
      <c r="AH507" s="195">
        <v>100</v>
      </c>
      <c r="AI507" s="196">
        <v>100.68</v>
      </c>
      <c r="AJ507" s="196">
        <v>100.59</v>
      </c>
      <c r="AK507" s="196">
        <v>100.22</v>
      </c>
      <c r="AL507" s="196">
        <v>100.96</v>
      </c>
      <c r="AM507" s="196">
        <v>100.22</v>
      </c>
      <c r="AN507" s="196">
        <v>100.08</v>
      </c>
      <c r="AO507" s="196">
        <v>100.14</v>
      </c>
      <c r="AP507" s="196">
        <v>100.69</v>
      </c>
      <c r="AQ507" s="196">
        <v>100.28</v>
      </c>
    </row>
    <row r="508" spans="1:43" x14ac:dyDescent="0.45">
      <c r="A508" s="195" t="s">
        <v>334</v>
      </c>
      <c r="B508" s="195" t="s">
        <v>1409</v>
      </c>
      <c r="C508" s="196">
        <v>101.13</v>
      </c>
      <c r="D508" s="196">
        <v>99.19</v>
      </c>
      <c r="E508" s="196">
        <v>99.27</v>
      </c>
      <c r="F508" s="196">
        <v>100.28</v>
      </c>
      <c r="G508" s="196">
        <v>100.79</v>
      </c>
      <c r="H508" s="196">
        <v>102.4</v>
      </c>
      <c r="I508" s="196">
        <v>101.16</v>
      </c>
      <c r="J508" s="196">
        <v>100.97</v>
      </c>
      <c r="K508" s="196">
        <v>101.3</v>
      </c>
      <c r="L508" s="196">
        <v>101.88</v>
      </c>
      <c r="M508" s="196">
        <v>101.06</v>
      </c>
      <c r="N508" s="196">
        <v>101.98</v>
      </c>
      <c r="O508" s="196">
        <v>102.53</v>
      </c>
      <c r="P508" s="196">
        <v>102.06</v>
      </c>
      <c r="Q508" s="196">
        <v>102.42</v>
      </c>
      <c r="R508" s="196">
        <v>101.96</v>
      </c>
      <c r="S508" s="196">
        <v>100.74</v>
      </c>
      <c r="T508" s="196">
        <v>100.82</v>
      </c>
      <c r="U508" s="196">
        <v>99.83</v>
      </c>
      <c r="V508" s="196">
        <v>99.79</v>
      </c>
      <c r="W508" s="196">
        <v>100.98</v>
      </c>
      <c r="X508" s="196">
        <v>102.17</v>
      </c>
      <c r="Y508" s="196">
        <v>100.8</v>
      </c>
      <c r="Z508" s="196">
        <v>99.92</v>
      </c>
      <c r="AA508" s="196">
        <v>101.34</v>
      </c>
      <c r="AB508" s="196">
        <v>102.31</v>
      </c>
      <c r="AC508" s="196">
        <v>102.23</v>
      </c>
      <c r="AD508" s="196">
        <v>101.69</v>
      </c>
      <c r="AE508" s="196">
        <v>103.61</v>
      </c>
      <c r="AF508" s="196">
        <v>101.24</v>
      </c>
      <c r="AG508" s="196">
        <v>99.37</v>
      </c>
      <c r="AH508" s="196">
        <v>99.09</v>
      </c>
      <c r="AI508" s="196">
        <v>100.05</v>
      </c>
      <c r="AJ508" s="196">
        <v>101.89</v>
      </c>
      <c r="AK508" s="196">
        <v>99.69</v>
      </c>
      <c r="AL508" s="196">
        <v>101.1</v>
      </c>
      <c r="AM508" s="196">
        <v>101.05</v>
      </c>
      <c r="AN508" s="196">
        <v>100.67</v>
      </c>
      <c r="AO508" s="196">
        <v>101.58</v>
      </c>
      <c r="AP508" s="196">
        <v>100.27</v>
      </c>
      <c r="AQ508" s="196">
        <v>99.19</v>
      </c>
    </row>
    <row r="509" spans="1:43" x14ac:dyDescent="0.45">
      <c r="A509" s="195" t="s">
        <v>332</v>
      </c>
      <c r="B509" s="195" t="s">
        <v>1410</v>
      </c>
      <c r="C509" s="196">
        <v>99.87</v>
      </c>
      <c r="D509" s="196">
        <v>100.5</v>
      </c>
      <c r="E509" s="196">
        <v>99.12</v>
      </c>
      <c r="F509" s="196">
        <v>99.22</v>
      </c>
      <c r="G509" s="196">
        <v>100.47</v>
      </c>
      <c r="H509" s="196">
        <v>100.46</v>
      </c>
      <c r="I509" s="196">
        <v>100.5</v>
      </c>
      <c r="J509" s="196">
        <v>99.8</v>
      </c>
      <c r="K509" s="196">
        <v>99.99</v>
      </c>
      <c r="L509" s="196">
        <v>100.44</v>
      </c>
      <c r="M509" s="196">
        <v>99.9</v>
      </c>
      <c r="N509" s="196">
        <v>101.28</v>
      </c>
      <c r="O509" s="196">
        <v>102.35</v>
      </c>
      <c r="P509" s="196">
        <v>99.38</v>
      </c>
      <c r="Q509" s="196">
        <v>98.95</v>
      </c>
      <c r="R509" s="196">
        <v>99.58</v>
      </c>
      <c r="S509" s="196">
        <v>99.32</v>
      </c>
      <c r="T509" s="196">
        <v>99.43</v>
      </c>
      <c r="U509" s="196">
        <v>100.51</v>
      </c>
      <c r="V509" s="196">
        <v>99.73</v>
      </c>
      <c r="W509" s="196">
        <v>100.91</v>
      </c>
      <c r="X509" s="196">
        <v>101.51</v>
      </c>
      <c r="Y509" s="196">
        <v>99.43</v>
      </c>
      <c r="Z509" s="196">
        <v>99.8</v>
      </c>
      <c r="AA509" s="196">
        <v>100.52</v>
      </c>
      <c r="AB509" s="196">
        <v>100.64</v>
      </c>
      <c r="AC509" s="196">
        <v>100.95</v>
      </c>
      <c r="AD509" s="196">
        <v>99.97</v>
      </c>
      <c r="AE509" s="196">
        <v>99.9</v>
      </c>
      <c r="AF509" s="196">
        <v>99.69</v>
      </c>
      <c r="AG509" s="196">
        <v>100.53</v>
      </c>
      <c r="AH509" s="196">
        <v>100.27</v>
      </c>
      <c r="AI509" s="196">
        <v>101.39</v>
      </c>
      <c r="AJ509" s="196">
        <v>99.91</v>
      </c>
      <c r="AK509" s="195">
        <v>100</v>
      </c>
      <c r="AL509" s="196">
        <v>100.87</v>
      </c>
      <c r="AM509" s="196">
        <v>99.83</v>
      </c>
      <c r="AN509" s="196">
        <v>99.96</v>
      </c>
      <c r="AO509" s="196">
        <v>102.12</v>
      </c>
      <c r="AP509" s="196">
        <v>100.91</v>
      </c>
      <c r="AQ509" s="196">
        <v>101.64</v>
      </c>
    </row>
    <row r="510" spans="1:43" x14ac:dyDescent="0.45">
      <c r="A510" s="195" t="s">
        <v>672</v>
      </c>
      <c r="B510" s="195" t="s">
        <v>1411</v>
      </c>
      <c r="C510" s="196">
        <v>101.41</v>
      </c>
      <c r="D510" s="196">
        <v>100.94</v>
      </c>
      <c r="E510" s="196">
        <v>99.86</v>
      </c>
      <c r="F510" s="196">
        <v>99.78</v>
      </c>
      <c r="G510" s="196">
        <v>101.2</v>
      </c>
      <c r="H510" s="196">
        <v>100.3</v>
      </c>
      <c r="I510" s="196">
        <v>100.12</v>
      </c>
      <c r="J510" s="196">
        <v>101.43</v>
      </c>
      <c r="K510" s="196">
        <v>101.04</v>
      </c>
      <c r="L510" s="196">
        <v>102.07</v>
      </c>
      <c r="M510" s="196">
        <v>100.96</v>
      </c>
      <c r="N510" s="196">
        <v>101.88</v>
      </c>
      <c r="O510" s="195">
        <v>102</v>
      </c>
      <c r="P510" s="196">
        <v>101.31</v>
      </c>
      <c r="Q510" s="196">
        <v>100.78</v>
      </c>
      <c r="R510" s="196">
        <v>102.13</v>
      </c>
      <c r="S510" s="195">
        <v>101</v>
      </c>
      <c r="T510" s="196">
        <v>99.89</v>
      </c>
      <c r="U510" s="196">
        <v>100.7</v>
      </c>
      <c r="V510" s="196">
        <v>100.28</v>
      </c>
      <c r="W510" s="196">
        <v>102.11</v>
      </c>
      <c r="X510" s="196">
        <v>101.45</v>
      </c>
      <c r="Y510" s="196">
        <v>100.66</v>
      </c>
      <c r="Z510" s="196">
        <v>99.63</v>
      </c>
      <c r="AA510" s="196">
        <v>102.55</v>
      </c>
      <c r="AB510" s="196">
        <v>100.41</v>
      </c>
      <c r="AC510" s="196">
        <v>101.82</v>
      </c>
      <c r="AD510" s="196">
        <v>100.8</v>
      </c>
      <c r="AE510" s="196">
        <v>99.55</v>
      </c>
      <c r="AF510" s="196">
        <v>100.15</v>
      </c>
      <c r="AG510" s="196">
        <v>100.75</v>
      </c>
      <c r="AH510" s="196">
        <v>100.35</v>
      </c>
      <c r="AI510" s="196">
        <v>100.72</v>
      </c>
      <c r="AJ510" s="196">
        <v>99.86</v>
      </c>
      <c r="AK510" s="196">
        <v>100.96</v>
      </c>
      <c r="AL510" s="196">
        <v>101.17</v>
      </c>
      <c r="AM510" s="196">
        <v>101.2</v>
      </c>
      <c r="AN510" s="196">
        <v>101.25</v>
      </c>
      <c r="AO510" s="196">
        <v>102.4</v>
      </c>
      <c r="AP510" s="196">
        <v>102.25</v>
      </c>
      <c r="AQ510" s="196">
        <v>101.11</v>
      </c>
    </row>
    <row r="511" spans="1:43" x14ac:dyDescent="0.45">
      <c r="A511" s="195" t="s">
        <v>673</v>
      </c>
      <c r="B511" s="195" t="s">
        <v>1412</v>
      </c>
      <c r="C511" s="196">
        <v>99.58</v>
      </c>
      <c r="D511" s="196">
        <v>99.65</v>
      </c>
      <c r="E511" s="196">
        <v>99.5</v>
      </c>
      <c r="F511" s="196">
        <v>99.36</v>
      </c>
      <c r="G511" s="196">
        <v>99.17</v>
      </c>
      <c r="H511" s="196">
        <v>99.95</v>
      </c>
      <c r="I511" s="196">
        <v>100.18</v>
      </c>
      <c r="J511" s="196">
        <v>99.79</v>
      </c>
      <c r="K511" s="196">
        <v>100.73</v>
      </c>
      <c r="L511" s="196">
        <v>100.88</v>
      </c>
      <c r="M511" s="196">
        <v>100.33</v>
      </c>
      <c r="N511" s="196">
        <v>100.95</v>
      </c>
      <c r="O511" s="196">
        <v>101.21</v>
      </c>
      <c r="P511" s="196">
        <v>100.8</v>
      </c>
      <c r="Q511" s="196">
        <v>101.3</v>
      </c>
      <c r="R511" s="196">
        <v>101.45</v>
      </c>
      <c r="S511" s="196">
        <v>101.27</v>
      </c>
      <c r="T511" s="196">
        <v>101.34</v>
      </c>
      <c r="U511" s="196">
        <v>100.59</v>
      </c>
      <c r="V511" s="196">
        <v>100.61</v>
      </c>
      <c r="W511" s="196">
        <v>101.05</v>
      </c>
      <c r="X511" s="196">
        <v>100.84</v>
      </c>
      <c r="Y511" s="196">
        <v>100.38</v>
      </c>
      <c r="Z511" s="196">
        <v>100.08</v>
      </c>
      <c r="AA511" s="196">
        <v>100.42</v>
      </c>
      <c r="AB511" s="196">
        <v>100.65</v>
      </c>
      <c r="AC511" s="196">
        <v>100.51</v>
      </c>
      <c r="AD511" s="196">
        <v>100.32</v>
      </c>
      <c r="AE511" s="196">
        <v>100.4</v>
      </c>
      <c r="AF511" s="196">
        <v>100.69</v>
      </c>
      <c r="AG511" s="196">
        <v>100.47</v>
      </c>
      <c r="AH511" s="196">
        <v>99.89</v>
      </c>
      <c r="AI511" s="196">
        <v>100.63</v>
      </c>
      <c r="AJ511" s="196">
        <v>100.5</v>
      </c>
      <c r="AK511" s="196">
        <v>100.02</v>
      </c>
      <c r="AL511" s="196">
        <v>100.24</v>
      </c>
      <c r="AM511" s="196">
        <v>100.41</v>
      </c>
      <c r="AN511" s="196">
        <v>99.76</v>
      </c>
      <c r="AO511" s="196">
        <v>100.31</v>
      </c>
      <c r="AP511" s="196">
        <v>100.68</v>
      </c>
      <c r="AQ511" s="196">
        <v>100.11</v>
      </c>
    </row>
    <row r="512" spans="1:43" ht="55.5" x14ac:dyDescent="0.45">
      <c r="A512" s="195" t="s">
        <v>792</v>
      </c>
      <c r="B512" s="195" t="s">
        <v>1413</v>
      </c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5"/>
      <c r="AK512" s="195"/>
      <c r="AL512" s="195"/>
      <c r="AM512" s="196">
        <v>100.22</v>
      </c>
      <c r="AN512" s="196">
        <v>100.3</v>
      </c>
      <c r="AO512" s="196">
        <v>100.38</v>
      </c>
      <c r="AP512" s="196">
        <v>101.08</v>
      </c>
      <c r="AQ512" s="196">
        <v>100.57</v>
      </c>
    </row>
    <row r="513" spans="1:43" ht="27.75" x14ac:dyDescent="0.45">
      <c r="A513" s="195" t="s">
        <v>784</v>
      </c>
      <c r="B513" s="195" t="s">
        <v>1414</v>
      </c>
      <c r="C513" s="196">
        <v>100.71</v>
      </c>
      <c r="D513" s="196">
        <v>99.54</v>
      </c>
      <c r="E513" s="196">
        <v>99.32</v>
      </c>
      <c r="F513" s="196">
        <v>99.34</v>
      </c>
      <c r="G513" s="196">
        <v>99.61</v>
      </c>
      <c r="H513" s="196">
        <v>100.23</v>
      </c>
      <c r="I513" s="196">
        <v>99.76</v>
      </c>
      <c r="J513" s="196">
        <v>100.02</v>
      </c>
      <c r="K513" s="196">
        <v>100.87</v>
      </c>
      <c r="L513" s="196">
        <v>100.98</v>
      </c>
      <c r="M513" s="196">
        <v>99.6</v>
      </c>
      <c r="N513" s="196">
        <v>100.87</v>
      </c>
      <c r="O513" s="196">
        <v>101.38</v>
      </c>
      <c r="P513" s="196">
        <v>100.01</v>
      </c>
      <c r="Q513" s="196">
        <v>99.88</v>
      </c>
      <c r="R513" s="196">
        <v>100.23</v>
      </c>
      <c r="S513" s="196">
        <v>100.1</v>
      </c>
      <c r="T513" s="196">
        <v>99.93</v>
      </c>
      <c r="U513" s="196">
        <v>99.81</v>
      </c>
      <c r="V513" s="196">
        <v>100.35</v>
      </c>
      <c r="W513" s="196">
        <v>100.76</v>
      </c>
      <c r="X513" s="196">
        <v>100.81</v>
      </c>
      <c r="Y513" s="196">
        <v>100.07</v>
      </c>
      <c r="Z513" s="196">
        <v>99.77</v>
      </c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5"/>
      <c r="AK513" s="195"/>
      <c r="AL513" s="195"/>
      <c r="AM513" s="195"/>
      <c r="AN513" s="195"/>
      <c r="AO513" s="195"/>
      <c r="AP513" s="195"/>
      <c r="AQ513" s="195"/>
    </row>
    <row r="514" spans="1:43" x14ac:dyDescent="0.45">
      <c r="A514" s="195" t="s">
        <v>1415</v>
      </c>
      <c r="B514" s="195" t="s">
        <v>1416</v>
      </c>
      <c r="C514" s="196">
        <v>100.02</v>
      </c>
      <c r="D514" s="196">
        <v>99.89</v>
      </c>
      <c r="E514" s="196">
        <v>99.67</v>
      </c>
      <c r="F514" s="196">
        <v>98.89</v>
      </c>
      <c r="G514" s="196">
        <v>99.68</v>
      </c>
      <c r="H514" s="196">
        <v>99.6</v>
      </c>
      <c r="I514" s="196">
        <v>100.77</v>
      </c>
      <c r="J514" s="196">
        <v>100.37</v>
      </c>
      <c r="K514" s="196">
        <v>102.05</v>
      </c>
      <c r="L514" s="196">
        <v>101.78</v>
      </c>
      <c r="M514" s="196">
        <v>100.47</v>
      </c>
      <c r="N514" s="196">
        <v>101.66</v>
      </c>
      <c r="O514" s="196">
        <v>102.96</v>
      </c>
      <c r="P514" s="196">
        <v>101.42</v>
      </c>
      <c r="Q514" s="196">
        <v>101.34</v>
      </c>
      <c r="R514" s="196">
        <v>100.46</v>
      </c>
      <c r="S514" s="196">
        <v>100.42</v>
      </c>
      <c r="T514" s="196">
        <v>99.98</v>
      </c>
      <c r="U514" s="196">
        <v>100.42</v>
      </c>
      <c r="V514" s="196">
        <v>100.11</v>
      </c>
      <c r="W514" s="196">
        <v>100.52</v>
      </c>
      <c r="X514" s="196">
        <v>100.3</v>
      </c>
      <c r="Y514" s="196">
        <v>100.11</v>
      </c>
      <c r="Z514" s="196">
        <v>100.3</v>
      </c>
      <c r="AA514" s="196">
        <v>99.96</v>
      </c>
      <c r="AB514" s="196">
        <v>99.78</v>
      </c>
      <c r="AC514" s="196">
        <v>101.28</v>
      </c>
      <c r="AD514" s="196">
        <v>100.8</v>
      </c>
      <c r="AE514" s="196">
        <v>100.4</v>
      </c>
      <c r="AF514" s="196">
        <v>99.85</v>
      </c>
      <c r="AG514" s="196">
        <v>100.06</v>
      </c>
      <c r="AH514" s="196">
        <v>100.37</v>
      </c>
      <c r="AI514" s="196">
        <v>101.6</v>
      </c>
      <c r="AJ514" s="196">
        <v>100.94</v>
      </c>
      <c r="AK514" s="196">
        <v>100.32</v>
      </c>
      <c r="AL514" s="196">
        <v>100.36</v>
      </c>
      <c r="AM514" s="196">
        <v>100.83</v>
      </c>
      <c r="AN514" s="196">
        <v>100.65</v>
      </c>
      <c r="AO514" s="196">
        <v>100.71</v>
      </c>
      <c r="AP514" s="196">
        <v>100.21</v>
      </c>
      <c r="AQ514" s="196">
        <v>100.66</v>
      </c>
    </row>
    <row r="515" spans="1:43" ht="27.75" x14ac:dyDescent="0.45">
      <c r="A515" s="195" t="s">
        <v>865</v>
      </c>
      <c r="B515" s="195" t="s">
        <v>1417</v>
      </c>
      <c r="C515" s="196">
        <v>102.26</v>
      </c>
      <c r="D515" s="196">
        <v>100.68</v>
      </c>
      <c r="E515" s="196">
        <v>98.93</v>
      </c>
      <c r="F515" s="196">
        <v>99.82</v>
      </c>
      <c r="G515" s="195">
        <v>100</v>
      </c>
      <c r="H515" s="196">
        <v>99.84</v>
      </c>
      <c r="I515" s="196">
        <v>99.47</v>
      </c>
      <c r="J515" s="196">
        <v>99.82</v>
      </c>
      <c r="K515" s="196">
        <v>99.69</v>
      </c>
      <c r="L515" s="196">
        <v>99.87</v>
      </c>
      <c r="M515" s="196">
        <v>99.16</v>
      </c>
      <c r="N515" s="196">
        <v>100.26</v>
      </c>
      <c r="O515" s="196">
        <v>101.65</v>
      </c>
      <c r="P515" s="196">
        <v>100.67</v>
      </c>
      <c r="Q515" s="196">
        <v>99.79</v>
      </c>
      <c r="R515" s="196">
        <v>100.13</v>
      </c>
      <c r="S515" s="196">
        <v>99.8</v>
      </c>
      <c r="T515" s="196">
        <v>99.8</v>
      </c>
      <c r="U515" s="196">
        <v>99.96</v>
      </c>
      <c r="V515" s="196">
        <v>99.94</v>
      </c>
      <c r="W515" s="195">
        <v>101</v>
      </c>
      <c r="X515" s="196">
        <v>100.06</v>
      </c>
      <c r="Y515" s="196">
        <v>99.17</v>
      </c>
      <c r="Z515" s="196">
        <v>99.87</v>
      </c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5"/>
      <c r="AK515" s="195"/>
      <c r="AL515" s="195"/>
      <c r="AM515" s="195"/>
      <c r="AN515" s="195"/>
      <c r="AO515" s="195"/>
      <c r="AP515" s="195"/>
      <c r="AQ515" s="195"/>
    </row>
    <row r="516" spans="1:43" ht="27.75" x14ac:dyDescent="0.45">
      <c r="A516" s="195" t="s">
        <v>846</v>
      </c>
      <c r="B516" s="195" t="s">
        <v>1418</v>
      </c>
      <c r="C516" s="196">
        <v>100.67</v>
      </c>
      <c r="D516" s="196">
        <v>100.7</v>
      </c>
      <c r="E516" s="196">
        <v>99.76</v>
      </c>
      <c r="F516" s="196">
        <v>98.8</v>
      </c>
      <c r="G516" s="196">
        <v>99.84</v>
      </c>
      <c r="H516" s="196">
        <v>99.31</v>
      </c>
      <c r="I516" s="196">
        <v>99.91</v>
      </c>
      <c r="J516" s="196">
        <v>99.71</v>
      </c>
      <c r="K516" s="196">
        <v>99.98</v>
      </c>
      <c r="L516" s="196">
        <v>100.81</v>
      </c>
      <c r="M516" s="196">
        <v>100.23</v>
      </c>
      <c r="N516" s="196">
        <v>100.52</v>
      </c>
      <c r="O516" s="196">
        <v>100.69</v>
      </c>
      <c r="P516" s="196">
        <v>100.51</v>
      </c>
      <c r="Q516" s="196">
        <v>100.77</v>
      </c>
      <c r="R516" s="196">
        <v>101.31</v>
      </c>
      <c r="S516" s="196">
        <v>100.91</v>
      </c>
      <c r="T516" s="196">
        <v>100.51</v>
      </c>
      <c r="U516" s="196">
        <v>101.06</v>
      </c>
      <c r="V516" s="196">
        <v>100.24</v>
      </c>
      <c r="W516" s="196">
        <v>101.26</v>
      </c>
      <c r="X516" s="196">
        <v>100.92</v>
      </c>
      <c r="Y516" s="196">
        <v>100.92</v>
      </c>
      <c r="Z516" s="196">
        <v>100.68</v>
      </c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5"/>
      <c r="AK516" s="195"/>
      <c r="AL516" s="195"/>
      <c r="AM516" s="195"/>
      <c r="AN516" s="195"/>
      <c r="AO516" s="195"/>
      <c r="AP516" s="195"/>
      <c r="AQ516" s="195"/>
    </row>
    <row r="517" spans="1:43" ht="27.75" x14ac:dyDescent="0.45">
      <c r="A517" s="195" t="s">
        <v>886</v>
      </c>
      <c r="B517" s="195" t="s">
        <v>1419</v>
      </c>
      <c r="C517" s="196">
        <v>100.07</v>
      </c>
      <c r="D517" s="196">
        <v>99.66</v>
      </c>
      <c r="E517" s="196">
        <v>99.37</v>
      </c>
      <c r="F517" s="196">
        <v>99.15</v>
      </c>
      <c r="G517" s="196">
        <v>99.49</v>
      </c>
      <c r="H517" s="196">
        <v>100.12</v>
      </c>
      <c r="I517" s="196">
        <v>99.99</v>
      </c>
      <c r="J517" s="196">
        <v>100.07</v>
      </c>
      <c r="K517" s="196">
        <v>101.53</v>
      </c>
      <c r="L517" s="196">
        <v>101.09</v>
      </c>
      <c r="M517" s="195">
        <v>100</v>
      </c>
      <c r="N517" s="196">
        <v>100.41</v>
      </c>
      <c r="O517" s="196">
        <v>101.28</v>
      </c>
      <c r="P517" s="196">
        <v>100.27</v>
      </c>
      <c r="Q517" s="196">
        <v>100.19</v>
      </c>
      <c r="R517" s="196">
        <v>100.34</v>
      </c>
      <c r="S517" s="196">
        <v>100.5</v>
      </c>
      <c r="T517" s="196">
        <v>99.77</v>
      </c>
      <c r="U517" s="196">
        <v>99.69</v>
      </c>
      <c r="V517" s="196">
        <v>99.66</v>
      </c>
      <c r="W517" s="196">
        <v>95.47</v>
      </c>
      <c r="X517" s="196">
        <v>94.85</v>
      </c>
      <c r="Y517" s="196">
        <v>97.54</v>
      </c>
      <c r="Z517" s="196">
        <v>100.12</v>
      </c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5"/>
      <c r="AK517" s="195"/>
      <c r="AL517" s="195"/>
      <c r="AM517" s="195"/>
      <c r="AN517" s="195"/>
      <c r="AO517" s="195"/>
      <c r="AP517" s="195"/>
      <c r="AQ517" s="195"/>
    </row>
    <row r="518" spans="1:43" x14ac:dyDescent="0.45">
      <c r="A518" s="195" t="s">
        <v>786</v>
      </c>
      <c r="B518" s="195" t="s">
        <v>1420</v>
      </c>
      <c r="C518" s="196">
        <v>100.18</v>
      </c>
      <c r="D518" s="196">
        <v>100.16</v>
      </c>
      <c r="E518" s="196">
        <v>99.65</v>
      </c>
      <c r="F518" s="196">
        <v>99.45</v>
      </c>
      <c r="G518" s="196">
        <v>100.13</v>
      </c>
      <c r="H518" s="196">
        <v>99.9</v>
      </c>
      <c r="I518" s="196">
        <v>100.06</v>
      </c>
      <c r="J518" s="196">
        <v>100.08</v>
      </c>
      <c r="K518" s="196">
        <v>100.5</v>
      </c>
      <c r="L518" s="196">
        <v>100.08</v>
      </c>
      <c r="M518" s="196">
        <v>100.19</v>
      </c>
      <c r="N518" s="196">
        <v>100.19</v>
      </c>
      <c r="O518" s="196">
        <v>100.53</v>
      </c>
      <c r="P518" s="196">
        <v>100.42</v>
      </c>
      <c r="Q518" s="196">
        <v>99.83</v>
      </c>
      <c r="R518" s="196">
        <v>100.63</v>
      </c>
      <c r="S518" s="196">
        <v>99.84</v>
      </c>
      <c r="T518" s="196">
        <v>99.97</v>
      </c>
      <c r="U518" s="196">
        <v>99.93</v>
      </c>
      <c r="V518" s="196">
        <v>100.23</v>
      </c>
      <c r="W518" s="196">
        <v>100.1</v>
      </c>
      <c r="X518" s="196">
        <v>100.17</v>
      </c>
      <c r="Y518" s="196">
        <v>100.68</v>
      </c>
      <c r="Z518" s="196">
        <v>99.91</v>
      </c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5"/>
      <c r="AK518" s="195"/>
      <c r="AL518" s="195"/>
      <c r="AM518" s="196">
        <v>100.12</v>
      </c>
      <c r="AN518" s="196">
        <v>100.27</v>
      </c>
      <c r="AO518" s="196">
        <v>100.33</v>
      </c>
      <c r="AP518" s="196">
        <v>100.31</v>
      </c>
      <c r="AQ518" s="196">
        <v>99.52</v>
      </c>
    </row>
    <row r="519" spans="1:43" ht="27.75" x14ac:dyDescent="0.45">
      <c r="A519" s="195" t="s">
        <v>821</v>
      </c>
      <c r="B519" s="195" t="s">
        <v>1421</v>
      </c>
      <c r="C519" s="196">
        <v>100.78</v>
      </c>
      <c r="D519" s="196">
        <v>99.65</v>
      </c>
      <c r="E519" s="196">
        <v>99.72</v>
      </c>
      <c r="F519" s="196">
        <v>99.76</v>
      </c>
      <c r="G519" s="196">
        <v>99.66</v>
      </c>
      <c r="H519" s="196">
        <v>100.25</v>
      </c>
      <c r="I519" s="196">
        <v>100.48</v>
      </c>
      <c r="J519" s="196">
        <v>100.42</v>
      </c>
      <c r="K519" s="196">
        <v>101.79</v>
      </c>
      <c r="L519" s="196">
        <v>102.05</v>
      </c>
      <c r="M519" s="196">
        <v>100.54</v>
      </c>
      <c r="N519" s="196">
        <v>100.31</v>
      </c>
      <c r="O519" s="196">
        <v>100.85</v>
      </c>
      <c r="P519" s="196">
        <v>102.75</v>
      </c>
      <c r="Q519" s="196">
        <v>101.39</v>
      </c>
      <c r="R519" s="196">
        <v>101.21</v>
      </c>
      <c r="S519" s="196">
        <v>100.54</v>
      </c>
      <c r="T519" s="196">
        <v>100.38</v>
      </c>
      <c r="U519" s="196">
        <v>100.06</v>
      </c>
      <c r="V519" s="196">
        <v>99.11</v>
      </c>
      <c r="W519" s="196">
        <v>100.37</v>
      </c>
      <c r="X519" s="196">
        <v>100.55</v>
      </c>
      <c r="Y519" s="196">
        <v>100.11</v>
      </c>
      <c r="Z519" s="195">
        <v>100</v>
      </c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5"/>
      <c r="AK519" s="195"/>
      <c r="AL519" s="195"/>
      <c r="AM519" s="195"/>
      <c r="AN519" s="195"/>
      <c r="AO519" s="195"/>
      <c r="AP519" s="195"/>
      <c r="AQ519" s="195"/>
    </row>
    <row r="520" spans="1:43" ht="41.65" x14ac:dyDescent="0.45">
      <c r="A520" s="195" t="s">
        <v>793</v>
      </c>
      <c r="B520" s="195" t="s">
        <v>1422</v>
      </c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5"/>
      <c r="AK520" s="195"/>
      <c r="AL520" s="195"/>
      <c r="AM520" s="196">
        <v>100.22</v>
      </c>
      <c r="AN520" s="196">
        <v>100.08</v>
      </c>
      <c r="AO520" s="196">
        <v>100.14</v>
      </c>
      <c r="AP520" s="196">
        <v>100.69</v>
      </c>
      <c r="AQ520" s="196">
        <v>100.28</v>
      </c>
    </row>
    <row r="521" spans="1:43" x14ac:dyDescent="0.45">
      <c r="A521" s="195" t="s">
        <v>864</v>
      </c>
      <c r="B521" s="195" t="s">
        <v>1423</v>
      </c>
      <c r="C521" s="196">
        <v>101.39</v>
      </c>
      <c r="D521" s="196">
        <v>101.21</v>
      </c>
      <c r="E521" s="196">
        <v>101.14</v>
      </c>
      <c r="F521" s="196">
        <v>100.11</v>
      </c>
      <c r="G521" s="196">
        <v>101.12</v>
      </c>
      <c r="H521" s="196">
        <v>101.72</v>
      </c>
      <c r="I521" s="196">
        <v>101.42</v>
      </c>
      <c r="J521" s="196">
        <v>100.88</v>
      </c>
      <c r="K521" s="196">
        <v>101.41</v>
      </c>
      <c r="L521" s="196">
        <v>100.13</v>
      </c>
      <c r="M521" s="196">
        <v>100.2</v>
      </c>
      <c r="N521" s="196">
        <v>100.87</v>
      </c>
      <c r="O521" s="196">
        <v>101.44</v>
      </c>
      <c r="P521" s="196">
        <v>100.17</v>
      </c>
      <c r="Q521" s="196">
        <v>100.29</v>
      </c>
      <c r="R521" s="196">
        <v>99.96</v>
      </c>
      <c r="S521" s="196">
        <v>100.97</v>
      </c>
      <c r="T521" s="196">
        <v>99.82</v>
      </c>
      <c r="U521" s="196">
        <v>100.04</v>
      </c>
      <c r="V521" s="196">
        <v>100.6</v>
      </c>
      <c r="W521" s="196">
        <v>101.31</v>
      </c>
      <c r="X521" s="196">
        <v>100.4</v>
      </c>
      <c r="Y521" s="196">
        <v>100.32</v>
      </c>
      <c r="Z521" s="196">
        <v>100.54</v>
      </c>
      <c r="AA521" s="196">
        <v>100.55</v>
      </c>
      <c r="AB521" s="196">
        <v>100.15</v>
      </c>
      <c r="AC521" s="196">
        <v>100.62</v>
      </c>
      <c r="AD521" s="196">
        <v>100.9</v>
      </c>
      <c r="AE521" s="196">
        <v>100.11</v>
      </c>
      <c r="AF521" s="196">
        <v>100.54</v>
      </c>
      <c r="AG521" s="196">
        <v>100.83</v>
      </c>
      <c r="AH521" s="196">
        <v>100.87</v>
      </c>
      <c r="AI521" s="196">
        <v>101.63</v>
      </c>
      <c r="AJ521" s="196">
        <v>101.34</v>
      </c>
      <c r="AK521" s="196">
        <v>100.71</v>
      </c>
      <c r="AL521" s="196">
        <v>100.61</v>
      </c>
      <c r="AM521" s="196">
        <v>100.22</v>
      </c>
      <c r="AN521" s="196">
        <v>100.3</v>
      </c>
      <c r="AO521" s="196">
        <v>100.38</v>
      </c>
      <c r="AP521" s="196">
        <v>101.08</v>
      </c>
      <c r="AQ521" s="196">
        <v>100.57</v>
      </c>
    </row>
    <row r="522" spans="1:43" ht="41.65" x14ac:dyDescent="0.45">
      <c r="A522" s="195" t="s">
        <v>787</v>
      </c>
      <c r="B522" s="195" t="s">
        <v>1424</v>
      </c>
      <c r="C522" s="196">
        <v>100.29</v>
      </c>
      <c r="D522" s="196">
        <v>100.72</v>
      </c>
      <c r="E522" s="196">
        <v>99.99</v>
      </c>
      <c r="F522" s="196">
        <v>99.16</v>
      </c>
      <c r="G522" s="196">
        <v>100.3</v>
      </c>
      <c r="H522" s="196">
        <v>100.27</v>
      </c>
      <c r="I522" s="196">
        <v>99.96</v>
      </c>
      <c r="J522" s="196">
        <v>100.48</v>
      </c>
      <c r="K522" s="196">
        <v>100.08</v>
      </c>
      <c r="L522" s="196">
        <v>100.29</v>
      </c>
      <c r="M522" s="196">
        <v>100.09</v>
      </c>
      <c r="N522" s="196">
        <v>100.42</v>
      </c>
      <c r="O522" s="196">
        <v>101.18</v>
      </c>
      <c r="P522" s="196">
        <v>100.09</v>
      </c>
      <c r="Q522" s="196">
        <v>100.48</v>
      </c>
      <c r="R522" s="196">
        <v>101.82</v>
      </c>
      <c r="S522" s="196">
        <v>103.36</v>
      </c>
      <c r="T522" s="196">
        <v>102.14</v>
      </c>
      <c r="U522" s="196">
        <v>100.92</v>
      </c>
      <c r="V522" s="196">
        <v>100.76</v>
      </c>
      <c r="W522" s="196">
        <v>101.5</v>
      </c>
      <c r="X522" s="196">
        <v>101.15</v>
      </c>
      <c r="Y522" s="196">
        <v>100.53</v>
      </c>
      <c r="Z522" s="196">
        <v>100.47</v>
      </c>
      <c r="AA522" s="196">
        <v>99.95</v>
      </c>
      <c r="AB522" s="196">
        <v>100.34</v>
      </c>
      <c r="AC522" s="196">
        <v>100.65</v>
      </c>
      <c r="AD522" s="196">
        <v>100.06</v>
      </c>
      <c r="AE522" s="196">
        <v>100.06</v>
      </c>
      <c r="AF522" s="196">
        <v>99.69</v>
      </c>
      <c r="AG522" s="196">
        <v>99.4</v>
      </c>
      <c r="AH522" s="196">
        <v>99.48</v>
      </c>
      <c r="AI522" s="196">
        <v>99.96</v>
      </c>
      <c r="AJ522" s="196">
        <v>99.56</v>
      </c>
      <c r="AK522" s="196">
        <v>98.43</v>
      </c>
      <c r="AL522" s="196">
        <v>99.58</v>
      </c>
      <c r="AM522" s="196">
        <v>98.87</v>
      </c>
      <c r="AN522" s="196">
        <v>98.72</v>
      </c>
      <c r="AO522" s="196">
        <v>99.4</v>
      </c>
      <c r="AP522" s="196">
        <v>99.36</v>
      </c>
      <c r="AQ522" s="196">
        <v>99.77</v>
      </c>
    </row>
    <row r="523" spans="1:43" x14ac:dyDescent="0.45">
      <c r="A523" s="195" t="s">
        <v>850</v>
      </c>
      <c r="B523" s="195" t="s">
        <v>1425</v>
      </c>
      <c r="C523" s="196">
        <v>100.33</v>
      </c>
      <c r="D523" s="196">
        <v>99.58</v>
      </c>
      <c r="E523" s="196">
        <v>99.85</v>
      </c>
      <c r="F523" s="196">
        <v>99.83</v>
      </c>
      <c r="G523" s="196">
        <v>100.24</v>
      </c>
      <c r="H523" s="196">
        <v>100.04</v>
      </c>
      <c r="I523" s="196">
        <v>100.65</v>
      </c>
      <c r="J523" s="196">
        <v>101.38</v>
      </c>
      <c r="K523" s="196">
        <v>101.79</v>
      </c>
      <c r="L523" s="196">
        <v>100.42</v>
      </c>
      <c r="M523" s="196">
        <v>100.8</v>
      </c>
      <c r="N523" s="196">
        <v>100.97</v>
      </c>
      <c r="O523" s="196">
        <v>101.96</v>
      </c>
      <c r="P523" s="196">
        <v>101.52</v>
      </c>
      <c r="Q523" s="196">
        <v>100.16</v>
      </c>
      <c r="R523" s="196">
        <v>100.06</v>
      </c>
      <c r="S523" s="196">
        <v>100.32</v>
      </c>
      <c r="T523" s="196">
        <v>100.2</v>
      </c>
      <c r="U523" s="196">
        <v>99.57</v>
      </c>
      <c r="V523" s="196">
        <v>99.63</v>
      </c>
      <c r="W523" s="196">
        <v>100.72</v>
      </c>
      <c r="X523" s="196">
        <v>100.52</v>
      </c>
      <c r="Y523" s="196">
        <v>100.19</v>
      </c>
      <c r="Z523" s="196">
        <v>100.13</v>
      </c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5"/>
      <c r="AK523" s="195"/>
      <c r="AL523" s="195"/>
      <c r="AM523" s="195"/>
      <c r="AN523" s="195"/>
      <c r="AO523" s="195"/>
      <c r="AP523" s="195"/>
      <c r="AQ523" s="195"/>
    </row>
    <row r="524" spans="1:43" x14ac:dyDescent="0.45">
      <c r="A524" s="195" t="s">
        <v>891</v>
      </c>
      <c r="B524" s="195" t="s">
        <v>1426</v>
      </c>
      <c r="C524" s="196">
        <v>101.05</v>
      </c>
      <c r="D524" s="196">
        <v>103.66</v>
      </c>
      <c r="E524" s="196">
        <v>104.57</v>
      </c>
      <c r="F524" s="196">
        <v>103.12</v>
      </c>
      <c r="G524" s="196">
        <v>102.99</v>
      </c>
      <c r="H524" s="196">
        <v>102.13</v>
      </c>
      <c r="I524" s="196">
        <v>101.96</v>
      </c>
      <c r="J524" s="196">
        <v>101.7</v>
      </c>
      <c r="K524" s="196">
        <v>102.99</v>
      </c>
      <c r="L524" s="196">
        <v>101.95</v>
      </c>
      <c r="M524" s="196">
        <v>101.85</v>
      </c>
      <c r="N524" s="196">
        <v>101.86</v>
      </c>
      <c r="O524" s="196">
        <v>102.18</v>
      </c>
      <c r="P524" s="196">
        <v>101.72</v>
      </c>
      <c r="Q524" s="196">
        <v>100.95</v>
      </c>
      <c r="R524" s="196">
        <v>101.16</v>
      </c>
      <c r="S524" s="196">
        <v>101.11</v>
      </c>
      <c r="T524" s="196">
        <v>101.41</v>
      </c>
      <c r="U524" s="196">
        <v>102.37</v>
      </c>
      <c r="V524" s="196">
        <v>102.37</v>
      </c>
      <c r="W524" s="196">
        <v>101.57</v>
      </c>
      <c r="X524" s="196">
        <v>103.31</v>
      </c>
      <c r="Y524" s="196">
        <v>100.69</v>
      </c>
      <c r="Z524" s="196">
        <v>101.37</v>
      </c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5"/>
      <c r="AK524" s="195"/>
      <c r="AL524" s="195"/>
      <c r="AM524" s="195"/>
      <c r="AN524" s="195"/>
      <c r="AO524" s="195"/>
      <c r="AP524" s="195"/>
      <c r="AQ524" s="195"/>
    </row>
    <row r="525" spans="1:43" x14ac:dyDescent="0.45">
      <c r="A525" s="195" t="s">
        <v>862</v>
      </c>
      <c r="B525" s="195" t="s">
        <v>1427</v>
      </c>
      <c r="C525" s="196">
        <v>100.29</v>
      </c>
      <c r="D525" s="196">
        <v>100.77</v>
      </c>
      <c r="E525" s="196">
        <v>100.41</v>
      </c>
      <c r="F525" s="196">
        <v>100.22</v>
      </c>
      <c r="G525" s="196">
        <v>100.57</v>
      </c>
      <c r="H525" s="196">
        <v>100.69</v>
      </c>
      <c r="I525" s="196">
        <v>100.27</v>
      </c>
      <c r="J525" s="196">
        <v>100.26</v>
      </c>
      <c r="K525" s="196">
        <v>100.42</v>
      </c>
      <c r="L525" s="196">
        <v>101.14</v>
      </c>
      <c r="M525" s="196">
        <v>100.84</v>
      </c>
      <c r="N525" s="196">
        <v>101.03</v>
      </c>
      <c r="O525" s="196">
        <v>100.45</v>
      </c>
      <c r="P525" s="196">
        <v>99.77</v>
      </c>
      <c r="Q525" s="196">
        <v>100.23</v>
      </c>
      <c r="R525" s="196">
        <v>101.07</v>
      </c>
      <c r="S525" s="196">
        <v>100.68</v>
      </c>
      <c r="T525" s="196">
        <v>100.7</v>
      </c>
      <c r="U525" s="196">
        <v>100.27</v>
      </c>
      <c r="V525" s="196">
        <v>100.2</v>
      </c>
      <c r="W525" s="196">
        <v>101.63</v>
      </c>
      <c r="X525" s="196">
        <v>100.9</v>
      </c>
      <c r="Y525" s="196">
        <v>99.81</v>
      </c>
      <c r="Z525" s="196">
        <v>101.12</v>
      </c>
      <c r="AA525" s="196">
        <v>101.08</v>
      </c>
      <c r="AB525" s="196">
        <v>101.14</v>
      </c>
      <c r="AC525" s="196">
        <v>102.55</v>
      </c>
      <c r="AD525" s="196">
        <v>102.34</v>
      </c>
      <c r="AE525" s="196">
        <v>101.17</v>
      </c>
      <c r="AF525" s="196">
        <v>101.46</v>
      </c>
      <c r="AG525" s="196">
        <v>100.75</v>
      </c>
      <c r="AH525" s="196">
        <v>101.16</v>
      </c>
      <c r="AI525" s="196">
        <v>101.67</v>
      </c>
      <c r="AJ525" s="196">
        <v>101.91</v>
      </c>
      <c r="AK525" s="196">
        <v>102.04</v>
      </c>
      <c r="AL525" s="196">
        <v>100.53</v>
      </c>
      <c r="AM525" s="196">
        <v>101.1</v>
      </c>
      <c r="AN525" s="196">
        <v>100.71</v>
      </c>
      <c r="AO525" s="196">
        <v>100.23</v>
      </c>
      <c r="AP525" s="196">
        <v>100.44</v>
      </c>
      <c r="AQ525" s="196">
        <v>99.91</v>
      </c>
    </row>
    <row r="526" spans="1:43" ht="27.75" x14ac:dyDescent="0.45">
      <c r="A526" s="195" t="s">
        <v>789</v>
      </c>
      <c r="B526" s="195" t="s">
        <v>1428</v>
      </c>
      <c r="C526" s="196">
        <v>104.18</v>
      </c>
      <c r="D526" s="196">
        <v>101.27</v>
      </c>
      <c r="E526" s="196">
        <v>101.4</v>
      </c>
      <c r="F526" s="196">
        <v>100.35</v>
      </c>
      <c r="G526" s="196">
        <v>101.14</v>
      </c>
      <c r="H526" s="196">
        <v>100.83</v>
      </c>
      <c r="I526" s="196">
        <v>100.72</v>
      </c>
      <c r="J526" s="196">
        <v>100.64</v>
      </c>
      <c r="K526" s="196">
        <v>101.65</v>
      </c>
      <c r="L526" s="196">
        <v>101.43</v>
      </c>
      <c r="M526" s="196">
        <v>101.39</v>
      </c>
      <c r="N526" s="196">
        <v>100.91</v>
      </c>
      <c r="O526" s="196">
        <v>101.92</v>
      </c>
      <c r="P526" s="196">
        <v>100.85</v>
      </c>
      <c r="Q526" s="196">
        <v>100.36</v>
      </c>
      <c r="R526" s="196">
        <v>100.42</v>
      </c>
      <c r="S526" s="196">
        <v>100.49</v>
      </c>
      <c r="T526" s="196">
        <v>100.51</v>
      </c>
      <c r="U526" s="195">
        <v>100</v>
      </c>
      <c r="V526" s="196">
        <v>100.45</v>
      </c>
      <c r="W526" s="196">
        <v>100.86</v>
      </c>
      <c r="X526" s="196">
        <v>101.18</v>
      </c>
      <c r="Y526" s="196">
        <v>101.01</v>
      </c>
      <c r="Z526" s="196">
        <v>99.93</v>
      </c>
      <c r="AA526" s="196">
        <v>100.61</v>
      </c>
      <c r="AB526" s="196">
        <v>100.4</v>
      </c>
      <c r="AC526" s="196">
        <v>101.05</v>
      </c>
      <c r="AD526" s="196">
        <v>101.48</v>
      </c>
      <c r="AE526" s="196">
        <v>100.63</v>
      </c>
      <c r="AF526" s="196">
        <v>100.61</v>
      </c>
      <c r="AG526" s="196">
        <v>99.64</v>
      </c>
      <c r="AH526" s="196">
        <v>101.12</v>
      </c>
      <c r="AI526" s="196">
        <v>100.77</v>
      </c>
      <c r="AJ526" s="196">
        <v>101.7</v>
      </c>
      <c r="AK526" s="196">
        <v>100.55</v>
      </c>
      <c r="AL526" s="196">
        <v>99.7</v>
      </c>
      <c r="AM526" s="196">
        <v>101.08</v>
      </c>
      <c r="AN526" s="196">
        <v>100.92</v>
      </c>
      <c r="AO526" s="196">
        <v>100.78</v>
      </c>
      <c r="AP526" s="196">
        <v>100.82</v>
      </c>
      <c r="AQ526" s="196">
        <v>100.55</v>
      </c>
    </row>
    <row r="527" spans="1:43" x14ac:dyDescent="0.45">
      <c r="A527" s="195" t="s">
        <v>834</v>
      </c>
      <c r="B527" s="195" t="s">
        <v>1429</v>
      </c>
      <c r="C527" s="196">
        <v>101.23</v>
      </c>
      <c r="D527" s="196">
        <v>98.95</v>
      </c>
      <c r="E527" s="196">
        <v>98.72</v>
      </c>
      <c r="F527" s="196">
        <v>99.93</v>
      </c>
      <c r="G527" s="196">
        <v>99.17</v>
      </c>
      <c r="H527" s="196">
        <v>100.2</v>
      </c>
      <c r="I527" s="196">
        <v>99.75</v>
      </c>
      <c r="J527" s="196">
        <v>100.15</v>
      </c>
      <c r="K527" s="196">
        <v>100.56</v>
      </c>
      <c r="L527" s="196">
        <v>101.05</v>
      </c>
      <c r="M527" s="196">
        <v>99.49</v>
      </c>
      <c r="N527" s="196">
        <v>101.1</v>
      </c>
      <c r="O527" s="196">
        <v>100.59</v>
      </c>
      <c r="P527" s="196">
        <v>99.34</v>
      </c>
      <c r="Q527" s="196">
        <v>100.47</v>
      </c>
      <c r="R527" s="196">
        <v>100.34</v>
      </c>
      <c r="S527" s="196">
        <v>100.33</v>
      </c>
      <c r="T527" s="196">
        <v>100.72</v>
      </c>
      <c r="U527" s="196">
        <v>99.91</v>
      </c>
      <c r="V527" s="196">
        <v>100.9</v>
      </c>
      <c r="W527" s="196">
        <v>101.74</v>
      </c>
      <c r="X527" s="196">
        <v>101.21</v>
      </c>
      <c r="Y527" s="196">
        <v>100.13</v>
      </c>
      <c r="Z527" s="196">
        <v>100.04</v>
      </c>
      <c r="AA527" s="196">
        <v>100.28</v>
      </c>
      <c r="AB527" s="196">
        <v>100.12</v>
      </c>
      <c r="AC527" s="196">
        <v>100.56</v>
      </c>
      <c r="AD527" s="196">
        <v>100.51</v>
      </c>
      <c r="AE527" s="196">
        <v>100.09</v>
      </c>
      <c r="AF527" s="196">
        <v>100.1</v>
      </c>
      <c r="AG527" s="196">
        <v>99.82</v>
      </c>
      <c r="AH527" s="196">
        <v>100.11</v>
      </c>
      <c r="AI527" s="196">
        <v>101.13</v>
      </c>
      <c r="AJ527" s="196">
        <v>100.54</v>
      </c>
      <c r="AK527" s="196">
        <v>100.38</v>
      </c>
      <c r="AL527" s="196">
        <v>100.69</v>
      </c>
      <c r="AM527" s="195"/>
      <c r="AN527" s="195"/>
      <c r="AO527" s="195"/>
      <c r="AP527" s="195"/>
      <c r="AQ527" s="195"/>
    </row>
    <row r="528" spans="1:43" x14ac:dyDescent="0.45">
      <c r="A528" s="195" t="s">
        <v>898</v>
      </c>
      <c r="B528" s="195" t="s">
        <v>1430</v>
      </c>
      <c r="C528" s="196">
        <v>100.25</v>
      </c>
      <c r="D528" s="196">
        <v>100.59</v>
      </c>
      <c r="E528" s="196">
        <v>100.28</v>
      </c>
      <c r="F528" s="196">
        <v>99.76</v>
      </c>
      <c r="G528" s="196">
        <v>100.59</v>
      </c>
      <c r="H528" s="196">
        <v>101.05</v>
      </c>
      <c r="I528" s="196">
        <v>101.56</v>
      </c>
      <c r="J528" s="196">
        <v>101.3</v>
      </c>
      <c r="K528" s="196">
        <v>101.34</v>
      </c>
      <c r="L528" s="196">
        <v>101.72</v>
      </c>
      <c r="M528" s="196">
        <v>100.29</v>
      </c>
      <c r="N528" s="196">
        <v>101.3</v>
      </c>
      <c r="O528" s="196">
        <v>101.87</v>
      </c>
      <c r="P528" s="196">
        <v>100.33</v>
      </c>
      <c r="Q528" s="196">
        <v>100.57</v>
      </c>
      <c r="R528" s="196">
        <v>101.34</v>
      </c>
      <c r="S528" s="196">
        <v>101.07</v>
      </c>
      <c r="T528" s="196">
        <v>100.83</v>
      </c>
      <c r="U528" s="196">
        <v>101.22</v>
      </c>
      <c r="V528" s="196">
        <v>100.85</v>
      </c>
      <c r="W528" s="195">
        <v>102</v>
      </c>
      <c r="X528" s="196">
        <v>101.51</v>
      </c>
      <c r="Y528" s="196">
        <v>100.58</v>
      </c>
      <c r="Z528" s="196">
        <v>99.77</v>
      </c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5"/>
      <c r="AK528" s="195"/>
      <c r="AL528" s="195"/>
      <c r="AM528" s="195"/>
      <c r="AN528" s="195"/>
      <c r="AO528" s="195"/>
      <c r="AP528" s="195"/>
      <c r="AQ528" s="195"/>
    </row>
    <row r="529" spans="1:43" x14ac:dyDescent="0.45">
      <c r="A529" s="195" t="s">
        <v>830</v>
      </c>
      <c r="B529" s="195" t="s">
        <v>1431</v>
      </c>
      <c r="C529" s="196">
        <v>100.34</v>
      </c>
      <c r="D529" s="196">
        <v>99.38</v>
      </c>
      <c r="E529" s="196">
        <v>99.5</v>
      </c>
      <c r="F529" s="196">
        <v>99.93</v>
      </c>
      <c r="G529" s="196">
        <v>99.71</v>
      </c>
      <c r="H529" s="196">
        <v>100.15</v>
      </c>
      <c r="I529" s="196">
        <v>100.47</v>
      </c>
      <c r="J529" s="196">
        <v>99.99</v>
      </c>
      <c r="K529" s="196">
        <v>100.33</v>
      </c>
      <c r="L529" s="196">
        <v>100.34</v>
      </c>
      <c r="M529" s="196">
        <v>100.08</v>
      </c>
      <c r="N529" s="196">
        <v>100.09</v>
      </c>
      <c r="O529" s="196">
        <v>100.54</v>
      </c>
      <c r="P529" s="196">
        <v>100.82</v>
      </c>
      <c r="Q529" s="196">
        <v>100.98</v>
      </c>
      <c r="R529" s="196">
        <v>102.47</v>
      </c>
      <c r="S529" s="196">
        <v>101.07</v>
      </c>
      <c r="T529" s="196">
        <v>101.69</v>
      </c>
      <c r="U529" s="196">
        <v>101.75</v>
      </c>
      <c r="V529" s="195">
        <v>102</v>
      </c>
      <c r="W529" s="196">
        <v>102.04</v>
      </c>
      <c r="X529" s="196">
        <v>102.98</v>
      </c>
      <c r="Y529" s="196">
        <v>102.45</v>
      </c>
      <c r="Z529" s="196">
        <v>99.88</v>
      </c>
      <c r="AA529" s="196">
        <v>102.39</v>
      </c>
      <c r="AB529" s="196">
        <v>100.13</v>
      </c>
      <c r="AC529" s="196">
        <v>100.67</v>
      </c>
      <c r="AD529" s="196">
        <v>99.71</v>
      </c>
      <c r="AE529" s="196">
        <v>99.96</v>
      </c>
      <c r="AF529" s="196">
        <v>100.12</v>
      </c>
      <c r="AG529" s="196">
        <v>100.64</v>
      </c>
      <c r="AH529" s="196">
        <v>101.18</v>
      </c>
      <c r="AI529" s="196">
        <v>100.85</v>
      </c>
      <c r="AJ529" s="196">
        <v>100.9</v>
      </c>
      <c r="AK529" s="196">
        <v>101.22</v>
      </c>
      <c r="AL529" s="196">
        <v>101.11</v>
      </c>
      <c r="AM529" s="196">
        <v>100.74</v>
      </c>
      <c r="AN529" s="196">
        <v>100.77</v>
      </c>
      <c r="AO529" s="196">
        <v>100.7</v>
      </c>
      <c r="AP529" s="196">
        <v>101.22</v>
      </c>
      <c r="AQ529" s="196">
        <v>100.89</v>
      </c>
    </row>
    <row r="530" spans="1:43" ht="55.5" x14ac:dyDescent="0.45">
      <c r="A530" s="195" t="s">
        <v>794</v>
      </c>
      <c r="B530" s="195" t="s">
        <v>1432</v>
      </c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5"/>
      <c r="AK530" s="195"/>
      <c r="AL530" s="195"/>
      <c r="AM530" s="196">
        <v>101.25</v>
      </c>
      <c r="AN530" s="196">
        <v>101.65</v>
      </c>
      <c r="AO530" s="196">
        <v>102.35</v>
      </c>
      <c r="AP530" s="196">
        <v>101.64</v>
      </c>
      <c r="AQ530" s="196">
        <v>100.87</v>
      </c>
    </row>
    <row r="531" spans="1:43" x14ac:dyDescent="0.45">
      <c r="A531" s="195" t="s">
        <v>867</v>
      </c>
      <c r="B531" s="195" t="s">
        <v>1433</v>
      </c>
      <c r="C531" s="196">
        <v>100.68</v>
      </c>
      <c r="D531" s="196">
        <v>99.73</v>
      </c>
      <c r="E531" s="196">
        <v>99.67</v>
      </c>
      <c r="F531" s="196">
        <v>98.72</v>
      </c>
      <c r="G531" s="196">
        <v>99.61</v>
      </c>
      <c r="H531" s="196">
        <v>99.91</v>
      </c>
      <c r="I531" s="196">
        <v>99.59</v>
      </c>
      <c r="J531" s="196">
        <v>100.25</v>
      </c>
      <c r="K531" s="196">
        <v>100.75</v>
      </c>
      <c r="L531" s="196">
        <v>100.66</v>
      </c>
      <c r="M531" s="196">
        <v>100.31</v>
      </c>
      <c r="N531" s="196">
        <v>100.6</v>
      </c>
      <c r="O531" s="196">
        <v>101.19</v>
      </c>
      <c r="P531" s="196">
        <v>99.88</v>
      </c>
      <c r="Q531" s="196">
        <v>100.29</v>
      </c>
      <c r="R531" s="196">
        <v>100.44</v>
      </c>
      <c r="S531" s="196">
        <v>102.46</v>
      </c>
      <c r="T531" s="196">
        <v>101.38</v>
      </c>
      <c r="U531" s="196">
        <v>101.25</v>
      </c>
      <c r="V531" s="196">
        <v>100.83</v>
      </c>
      <c r="W531" s="196">
        <v>102.02</v>
      </c>
      <c r="X531" s="195">
        <v>102</v>
      </c>
      <c r="Y531" s="196">
        <v>101.13</v>
      </c>
      <c r="Z531" s="196">
        <v>100.68</v>
      </c>
      <c r="AA531" s="196">
        <v>100.73</v>
      </c>
      <c r="AB531" s="196">
        <v>100.42</v>
      </c>
      <c r="AC531" s="196">
        <v>100.59</v>
      </c>
      <c r="AD531" s="196">
        <v>100.43</v>
      </c>
      <c r="AE531" s="196">
        <v>99.94</v>
      </c>
      <c r="AF531" s="196">
        <v>99.47</v>
      </c>
      <c r="AG531" s="196">
        <v>100.02</v>
      </c>
      <c r="AH531" s="196">
        <v>100.17</v>
      </c>
      <c r="AI531" s="196">
        <v>100.59</v>
      </c>
      <c r="AJ531" s="196">
        <v>100.35</v>
      </c>
      <c r="AK531" s="196">
        <v>100.67</v>
      </c>
      <c r="AL531" s="196">
        <v>101.15</v>
      </c>
      <c r="AM531" s="196">
        <v>101.24</v>
      </c>
      <c r="AN531" s="196">
        <v>100.56</v>
      </c>
      <c r="AO531" s="196">
        <v>99.98</v>
      </c>
      <c r="AP531" s="196">
        <v>100.38</v>
      </c>
      <c r="AQ531" s="196">
        <v>100.38</v>
      </c>
    </row>
    <row r="532" spans="1:43" x14ac:dyDescent="0.45">
      <c r="A532" s="195" t="s">
        <v>890</v>
      </c>
      <c r="B532" s="195" t="s">
        <v>1434</v>
      </c>
      <c r="C532" s="196">
        <v>100.9</v>
      </c>
      <c r="D532" s="196">
        <v>100.08</v>
      </c>
      <c r="E532" s="196">
        <v>99.5</v>
      </c>
      <c r="F532" s="196">
        <v>98.72</v>
      </c>
      <c r="G532" s="196">
        <v>99.48</v>
      </c>
      <c r="H532" s="196">
        <v>99.83</v>
      </c>
      <c r="I532" s="196">
        <v>99.51</v>
      </c>
      <c r="J532" s="196">
        <v>99.34</v>
      </c>
      <c r="K532" s="196">
        <v>99.22</v>
      </c>
      <c r="L532" s="196">
        <v>100.36</v>
      </c>
      <c r="M532" s="196">
        <v>99.89</v>
      </c>
      <c r="N532" s="196">
        <v>100.06</v>
      </c>
      <c r="O532" s="196">
        <v>100.72</v>
      </c>
      <c r="P532" s="196">
        <v>100.28</v>
      </c>
      <c r="Q532" s="196">
        <v>100.81</v>
      </c>
      <c r="R532" s="196">
        <v>100.57</v>
      </c>
      <c r="S532" s="196">
        <v>100.58</v>
      </c>
      <c r="T532" s="196">
        <v>99.87</v>
      </c>
      <c r="U532" s="196">
        <v>98.84</v>
      </c>
      <c r="V532" s="196">
        <v>100.05</v>
      </c>
      <c r="W532" s="196">
        <v>100.68</v>
      </c>
      <c r="X532" s="196">
        <v>100.95</v>
      </c>
      <c r="Y532" s="196">
        <v>99.98</v>
      </c>
      <c r="Z532" s="196">
        <v>99.38</v>
      </c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5"/>
      <c r="AK532" s="195"/>
      <c r="AL532" s="195"/>
      <c r="AM532" s="195"/>
      <c r="AN532" s="195"/>
      <c r="AO532" s="195"/>
      <c r="AP532" s="195"/>
      <c r="AQ532" s="195"/>
    </row>
    <row r="533" spans="1:43" x14ac:dyDescent="0.45">
      <c r="A533" s="195" t="s">
        <v>321</v>
      </c>
      <c r="B533" s="195" t="s">
        <v>1435</v>
      </c>
      <c r="C533" s="196">
        <v>101.37</v>
      </c>
      <c r="D533" s="196">
        <v>99.91</v>
      </c>
      <c r="E533" s="196">
        <v>99.71</v>
      </c>
      <c r="F533" s="196">
        <v>99.04</v>
      </c>
      <c r="G533" s="196">
        <v>99.98</v>
      </c>
      <c r="H533" s="196">
        <v>100.5</v>
      </c>
      <c r="I533" s="196">
        <v>100.42</v>
      </c>
      <c r="J533" s="196">
        <v>100.98</v>
      </c>
      <c r="K533" s="196">
        <v>101.38</v>
      </c>
      <c r="L533" s="196">
        <v>101.39</v>
      </c>
      <c r="M533" s="196">
        <v>100.29</v>
      </c>
      <c r="N533" s="196">
        <v>100.69</v>
      </c>
      <c r="O533" s="196">
        <v>100.97</v>
      </c>
      <c r="P533" s="196">
        <v>100.87</v>
      </c>
      <c r="Q533" s="196">
        <v>100.85</v>
      </c>
      <c r="R533" s="196">
        <v>101.27</v>
      </c>
      <c r="S533" s="196">
        <v>101.41</v>
      </c>
      <c r="T533" s="196">
        <v>100.6</v>
      </c>
      <c r="U533" s="196">
        <v>100.64</v>
      </c>
      <c r="V533" s="196">
        <v>101.12</v>
      </c>
      <c r="W533" s="196">
        <v>101.76</v>
      </c>
      <c r="X533" s="196">
        <v>100.54</v>
      </c>
      <c r="Y533" s="196">
        <v>100.79</v>
      </c>
      <c r="Z533" s="196">
        <v>100.74</v>
      </c>
      <c r="AA533" s="196">
        <v>100.52</v>
      </c>
      <c r="AB533" s="196">
        <v>100.62</v>
      </c>
      <c r="AC533" s="196">
        <v>101.58</v>
      </c>
      <c r="AD533" s="196">
        <v>101.47</v>
      </c>
      <c r="AE533" s="196">
        <v>100.48</v>
      </c>
      <c r="AF533" s="196">
        <v>100.58</v>
      </c>
      <c r="AG533" s="196">
        <v>100.23</v>
      </c>
      <c r="AH533" s="196">
        <v>100.01</v>
      </c>
      <c r="AI533" s="196">
        <v>100.75</v>
      </c>
      <c r="AJ533" s="196">
        <v>100.38</v>
      </c>
      <c r="AK533" s="196">
        <v>100.41</v>
      </c>
      <c r="AL533" s="196">
        <v>101.01</v>
      </c>
      <c r="AM533" s="196">
        <v>101.19</v>
      </c>
      <c r="AN533" s="196">
        <v>101.42</v>
      </c>
      <c r="AO533" s="196">
        <v>102.08</v>
      </c>
      <c r="AP533" s="196">
        <v>101.63</v>
      </c>
      <c r="AQ533" s="196">
        <v>100.64</v>
      </c>
    </row>
    <row r="534" spans="1:43" x14ac:dyDescent="0.45">
      <c r="A534" s="195" t="s">
        <v>674</v>
      </c>
      <c r="B534" s="195" t="s">
        <v>1436</v>
      </c>
      <c r="C534" s="196">
        <v>100.63</v>
      </c>
      <c r="D534" s="196">
        <v>99.7</v>
      </c>
      <c r="E534" s="196">
        <v>98.98</v>
      </c>
      <c r="F534" s="196">
        <v>99.65</v>
      </c>
      <c r="G534" s="196">
        <v>99.55</v>
      </c>
      <c r="H534" s="196">
        <v>100.29</v>
      </c>
      <c r="I534" s="196">
        <v>100.1</v>
      </c>
      <c r="J534" s="196">
        <v>99.72</v>
      </c>
      <c r="K534" s="196">
        <v>100.64</v>
      </c>
      <c r="L534" s="196">
        <v>101.21</v>
      </c>
      <c r="M534" s="196">
        <v>100.09</v>
      </c>
      <c r="N534" s="196">
        <v>100.2</v>
      </c>
      <c r="O534" s="196">
        <v>101.44</v>
      </c>
      <c r="P534" s="196">
        <v>100.25</v>
      </c>
      <c r="Q534" s="196">
        <v>100.5</v>
      </c>
      <c r="R534" s="196">
        <v>99.86</v>
      </c>
      <c r="S534" s="196">
        <v>100.12</v>
      </c>
      <c r="T534" s="196">
        <v>100.17</v>
      </c>
      <c r="U534" s="196">
        <v>100.15</v>
      </c>
      <c r="V534" s="196">
        <v>100.35</v>
      </c>
      <c r="W534" s="196">
        <v>100.85</v>
      </c>
      <c r="X534" s="196">
        <v>100.56</v>
      </c>
      <c r="Y534" s="196">
        <v>100.74</v>
      </c>
      <c r="Z534" s="196">
        <v>99.85</v>
      </c>
      <c r="AA534" s="196">
        <v>100.56</v>
      </c>
      <c r="AB534" s="196">
        <v>99.96</v>
      </c>
      <c r="AC534" s="196">
        <v>99.65</v>
      </c>
      <c r="AD534" s="196">
        <v>101.25</v>
      </c>
      <c r="AE534" s="196">
        <v>100.6</v>
      </c>
      <c r="AF534" s="196">
        <v>100.23</v>
      </c>
      <c r="AG534" s="196">
        <v>99.72</v>
      </c>
      <c r="AH534" s="196">
        <v>100.09</v>
      </c>
      <c r="AI534" s="196">
        <v>100.91</v>
      </c>
      <c r="AJ534" s="196">
        <v>101.24</v>
      </c>
      <c r="AK534" s="196">
        <v>101.25</v>
      </c>
      <c r="AL534" s="196">
        <v>100.24</v>
      </c>
      <c r="AM534" s="196">
        <v>100.64</v>
      </c>
      <c r="AN534" s="196">
        <v>100.25</v>
      </c>
      <c r="AO534" s="196">
        <v>99.78</v>
      </c>
      <c r="AP534" s="196">
        <v>101.1</v>
      </c>
      <c r="AQ534" s="196">
        <v>100.11</v>
      </c>
    </row>
    <row r="535" spans="1:43" ht="27.75" x14ac:dyDescent="0.45">
      <c r="A535" s="195" t="s">
        <v>675</v>
      </c>
      <c r="B535" s="195" t="s">
        <v>1437</v>
      </c>
      <c r="C535" s="196">
        <v>100.5</v>
      </c>
      <c r="D535" s="196">
        <v>100.04</v>
      </c>
      <c r="E535" s="196">
        <v>100.09</v>
      </c>
      <c r="F535" s="196">
        <v>100.18</v>
      </c>
      <c r="G535" s="196">
        <v>99.63</v>
      </c>
      <c r="H535" s="196">
        <v>100.67</v>
      </c>
      <c r="I535" s="196">
        <v>101.69</v>
      </c>
      <c r="J535" s="196">
        <v>100.28</v>
      </c>
      <c r="K535" s="196">
        <v>100.15</v>
      </c>
      <c r="L535" s="196">
        <v>100.33</v>
      </c>
      <c r="M535" s="196">
        <v>99.83</v>
      </c>
      <c r="N535" s="196">
        <v>100.46</v>
      </c>
      <c r="O535" s="196">
        <v>102.26</v>
      </c>
      <c r="P535" s="196">
        <v>100.11</v>
      </c>
      <c r="Q535" s="196">
        <v>100.89</v>
      </c>
      <c r="R535" s="196">
        <v>100.35</v>
      </c>
      <c r="S535" s="196">
        <v>101.15</v>
      </c>
      <c r="T535" s="196">
        <v>99.45</v>
      </c>
      <c r="U535" s="196">
        <v>100.33</v>
      </c>
      <c r="V535" s="196">
        <v>100.44</v>
      </c>
      <c r="W535" s="196">
        <v>101.63</v>
      </c>
      <c r="X535" s="196">
        <v>101.31</v>
      </c>
      <c r="Y535" s="196">
        <v>100.16</v>
      </c>
      <c r="Z535" s="196">
        <v>100.23</v>
      </c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5"/>
      <c r="AK535" s="195"/>
      <c r="AL535" s="195"/>
      <c r="AM535" s="195"/>
      <c r="AN535" s="195"/>
      <c r="AO535" s="195"/>
      <c r="AP535" s="195"/>
      <c r="AQ535" s="195"/>
    </row>
    <row r="536" spans="1:43" x14ac:dyDescent="0.45">
      <c r="A536" s="195" t="s">
        <v>676</v>
      </c>
      <c r="B536" s="195" t="s">
        <v>1438</v>
      </c>
      <c r="C536" s="196">
        <v>100.24</v>
      </c>
      <c r="D536" s="196">
        <v>100.46</v>
      </c>
      <c r="E536" s="196">
        <v>99.99</v>
      </c>
      <c r="F536" s="196">
        <v>99.83</v>
      </c>
      <c r="G536" s="196">
        <v>100.81</v>
      </c>
      <c r="H536" s="196">
        <v>101.2</v>
      </c>
      <c r="I536" s="196">
        <v>101.29</v>
      </c>
      <c r="J536" s="196">
        <v>101.25</v>
      </c>
      <c r="K536" s="196">
        <v>101.56</v>
      </c>
      <c r="L536" s="196">
        <v>101.11</v>
      </c>
      <c r="M536" s="196">
        <v>100.31</v>
      </c>
      <c r="N536" s="196">
        <v>101.22</v>
      </c>
      <c r="O536" s="196">
        <v>100.96</v>
      </c>
      <c r="P536" s="196">
        <v>100.58</v>
      </c>
      <c r="Q536" s="196">
        <v>100.58</v>
      </c>
      <c r="R536" s="196">
        <v>100.77</v>
      </c>
      <c r="S536" s="196">
        <v>100.6</v>
      </c>
      <c r="T536" s="196">
        <v>100.73</v>
      </c>
      <c r="U536" s="195">
        <v>100</v>
      </c>
      <c r="V536" s="196">
        <v>100.29</v>
      </c>
      <c r="W536" s="196">
        <v>100.82</v>
      </c>
      <c r="X536" s="196">
        <v>100.82</v>
      </c>
      <c r="Y536" s="196">
        <v>100.07</v>
      </c>
      <c r="Z536" s="196">
        <v>100.24</v>
      </c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5"/>
      <c r="AK536" s="195"/>
      <c r="AL536" s="195"/>
      <c r="AM536" s="195"/>
      <c r="AN536" s="195"/>
      <c r="AO536" s="195"/>
      <c r="AP536" s="195"/>
      <c r="AQ536" s="195"/>
    </row>
    <row r="537" spans="1:43" x14ac:dyDescent="0.45">
      <c r="A537" s="195" t="s">
        <v>1857</v>
      </c>
      <c r="B537" s="195" t="s">
        <v>1439</v>
      </c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5"/>
      <c r="AK537" s="195"/>
      <c r="AL537" s="195"/>
      <c r="AM537" s="196">
        <v>100.05</v>
      </c>
      <c r="AN537" s="196">
        <v>99.92</v>
      </c>
      <c r="AO537" s="196">
        <v>100.04</v>
      </c>
      <c r="AP537" s="196">
        <v>100.71</v>
      </c>
      <c r="AQ537" s="196">
        <v>100.3</v>
      </c>
    </row>
    <row r="538" spans="1:43" ht="55.5" x14ac:dyDescent="0.45">
      <c r="A538" s="195" t="s">
        <v>795</v>
      </c>
      <c r="B538" s="195" t="s">
        <v>1440</v>
      </c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5"/>
      <c r="AK538" s="195"/>
      <c r="AL538" s="195"/>
      <c r="AM538" s="196">
        <v>100.94</v>
      </c>
      <c r="AN538" s="196">
        <v>99.31</v>
      </c>
      <c r="AO538" s="196">
        <v>99.99</v>
      </c>
      <c r="AP538" s="196">
        <v>100.79</v>
      </c>
      <c r="AQ538" s="196">
        <v>101.21</v>
      </c>
    </row>
    <row r="539" spans="1:43" x14ac:dyDescent="0.45">
      <c r="A539" s="195" t="s">
        <v>677</v>
      </c>
      <c r="B539" s="195" t="s">
        <v>1441</v>
      </c>
      <c r="C539" s="196">
        <v>101.8</v>
      </c>
      <c r="D539" s="196">
        <v>100.42</v>
      </c>
      <c r="E539" s="196">
        <v>99.9</v>
      </c>
      <c r="F539" s="196">
        <v>100.37</v>
      </c>
      <c r="G539" s="196">
        <v>100.71</v>
      </c>
      <c r="H539" s="196">
        <v>101.95</v>
      </c>
      <c r="I539" s="196">
        <v>102.17</v>
      </c>
      <c r="J539" s="196">
        <v>101.81</v>
      </c>
      <c r="K539" s="196">
        <v>102.18</v>
      </c>
      <c r="L539" s="196">
        <v>101.28</v>
      </c>
      <c r="M539" s="196">
        <v>101.44</v>
      </c>
      <c r="N539" s="196">
        <v>100.84</v>
      </c>
      <c r="O539" s="196">
        <v>102.16</v>
      </c>
      <c r="P539" s="196">
        <v>99.93</v>
      </c>
      <c r="Q539" s="196">
        <v>99.98</v>
      </c>
      <c r="R539" s="196">
        <v>100.58</v>
      </c>
      <c r="S539" s="196">
        <v>100.58</v>
      </c>
      <c r="T539" s="196">
        <v>100.11</v>
      </c>
      <c r="U539" s="196">
        <v>100.1</v>
      </c>
      <c r="V539" s="196">
        <v>100.8</v>
      </c>
      <c r="W539" s="196">
        <v>100.43</v>
      </c>
      <c r="X539" s="196">
        <v>100.9</v>
      </c>
      <c r="Y539" s="196">
        <v>100.44</v>
      </c>
      <c r="Z539" s="196">
        <v>100.49</v>
      </c>
      <c r="AA539" s="196">
        <v>100.78</v>
      </c>
      <c r="AB539" s="196">
        <v>100.5</v>
      </c>
      <c r="AC539" s="196">
        <v>100.35</v>
      </c>
      <c r="AD539" s="196">
        <v>100.7</v>
      </c>
      <c r="AE539" s="196">
        <v>100.38</v>
      </c>
      <c r="AF539" s="196">
        <v>100.48</v>
      </c>
      <c r="AG539" s="196">
        <v>100.45</v>
      </c>
      <c r="AH539" s="196">
        <v>100.51</v>
      </c>
      <c r="AI539" s="196">
        <v>100.87</v>
      </c>
      <c r="AJ539" s="196">
        <v>100.93</v>
      </c>
      <c r="AK539" s="196">
        <v>99.84</v>
      </c>
      <c r="AL539" s="196">
        <v>99.91</v>
      </c>
      <c r="AM539" s="196">
        <v>100.94</v>
      </c>
      <c r="AN539" s="196">
        <v>99.31</v>
      </c>
      <c r="AO539" s="196">
        <v>99.99</v>
      </c>
      <c r="AP539" s="196">
        <v>100.79</v>
      </c>
      <c r="AQ539" s="196">
        <v>101.21</v>
      </c>
    </row>
    <row r="540" spans="1:43" x14ac:dyDescent="0.45">
      <c r="A540" s="195" t="s">
        <v>678</v>
      </c>
      <c r="B540" s="195" t="s">
        <v>1442</v>
      </c>
      <c r="C540" s="196">
        <v>100.26</v>
      </c>
      <c r="D540" s="196">
        <v>99.27</v>
      </c>
      <c r="E540" s="196">
        <v>99.69</v>
      </c>
      <c r="F540" s="196">
        <v>99.3</v>
      </c>
      <c r="G540" s="196">
        <v>101.49</v>
      </c>
      <c r="H540" s="196">
        <v>100.78</v>
      </c>
      <c r="I540" s="196">
        <v>103.93</v>
      </c>
      <c r="J540" s="196">
        <v>100.47</v>
      </c>
      <c r="K540" s="196">
        <v>99.34</v>
      </c>
      <c r="L540" s="196">
        <v>99.57</v>
      </c>
      <c r="M540" s="196">
        <v>100.44</v>
      </c>
      <c r="N540" s="196">
        <v>100.96</v>
      </c>
      <c r="O540" s="196">
        <v>100.89</v>
      </c>
      <c r="P540" s="196">
        <v>101.03</v>
      </c>
      <c r="Q540" s="196">
        <v>100.14</v>
      </c>
      <c r="R540" s="196">
        <v>100.62</v>
      </c>
      <c r="S540" s="196">
        <v>99.49</v>
      </c>
      <c r="T540" s="196">
        <v>100.59</v>
      </c>
      <c r="U540" s="196">
        <v>99.26</v>
      </c>
      <c r="V540" s="196">
        <v>99.14</v>
      </c>
      <c r="W540" s="196">
        <v>100.63</v>
      </c>
      <c r="X540" s="196">
        <v>100.62</v>
      </c>
      <c r="Y540" s="196">
        <v>100.42</v>
      </c>
      <c r="Z540" s="196">
        <v>100.41</v>
      </c>
      <c r="AA540" s="196">
        <v>100.16</v>
      </c>
      <c r="AB540" s="196">
        <v>99.06</v>
      </c>
      <c r="AC540" s="196">
        <v>102.25</v>
      </c>
      <c r="AD540" s="196">
        <v>102.4</v>
      </c>
      <c r="AE540" s="196">
        <v>100.38</v>
      </c>
      <c r="AF540" s="196">
        <v>100.61</v>
      </c>
      <c r="AG540" s="196">
        <v>99.56</v>
      </c>
      <c r="AH540" s="196">
        <v>100.13</v>
      </c>
      <c r="AI540" s="196">
        <v>100.64</v>
      </c>
      <c r="AJ540" s="196">
        <v>100.98</v>
      </c>
      <c r="AK540" s="196">
        <v>99.54</v>
      </c>
      <c r="AL540" s="196">
        <v>100.27</v>
      </c>
      <c r="AM540" s="195"/>
      <c r="AN540" s="195"/>
      <c r="AO540" s="195"/>
      <c r="AP540" s="195"/>
      <c r="AQ540" s="195"/>
    </row>
    <row r="541" spans="1:43" x14ac:dyDescent="0.45">
      <c r="A541" s="195" t="s">
        <v>336</v>
      </c>
      <c r="B541" s="195" t="s">
        <v>1443</v>
      </c>
      <c r="C541" s="196">
        <v>100.38</v>
      </c>
      <c r="D541" s="196">
        <v>99.77</v>
      </c>
      <c r="E541" s="196">
        <v>100.22</v>
      </c>
      <c r="F541" s="196">
        <v>100.3</v>
      </c>
      <c r="G541" s="196">
        <v>100.64</v>
      </c>
      <c r="H541" s="196">
        <v>100.82</v>
      </c>
      <c r="I541" s="196">
        <v>102.2</v>
      </c>
      <c r="J541" s="196">
        <v>102.09</v>
      </c>
      <c r="K541" s="196">
        <v>101.68</v>
      </c>
      <c r="L541" s="196">
        <v>100.87</v>
      </c>
      <c r="M541" s="196">
        <v>100.57</v>
      </c>
      <c r="N541" s="196">
        <v>100.7</v>
      </c>
      <c r="O541" s="196">
        <v>101.8</v>
      </c>
      <c r="P541" s="196">
        <v>100.73</v>
      </c>
      <c r="Q541" s="196">
        <v>102.05</v>
      </c>
      <c r="R541" s="196">
        <v>102.02</v>
      </c>
      <c r="S541" s="196">
        <v>100.89</v>
      </c>
      <c r="T541" s="196">
        <v>100.95</v>
      </c>
      <c r="U541" s="196">
        <v>101.09</v>
      </c>
      <c r="V541" s="196">
        <v>101.81</v>
      </c>
      <c r="W541" s="196">
        <v>101.56</v>
      </c>
      <c r="X541" s="196">
        <v>101.11</v>
      </c>
      <c r="Y541" s="196">
        <v>100.75</v>
      </c>
      <c r="Z541" s="196">
        <v>100.09</v>
      </c>
      <c r="AA541" s="196">
        <v>101.1</v>
      </c>
      <c r="AB541" s="196">
        <v>102.29</v>
      </c>
      <c r="AC541" s="196">
        <v>100.64</v>
      </c>
      <c r="AD541" s="196">
        <v>101.39</v>
      </c>
      <c r="AE541" s="196">
        <v>100.1</v>
      </c>
      <c r="AF541" s="196">
        <v>101.32</v>
      </c>
      <c r="AG541" s="196">
        <v>100.64</v>
      </c>
      <c r="AH541" s="196">
        <v>100.93</v>
      </c>
      <c r="AI541" s="196">
        <v>100.73</v>
      </c>
      <c r="AJ541" s="196">
        <v>102.96</v>
      </c>
      <c r="AK541" s="196">
        <v>100.78</v>
      </c>
      <c r="AL541" s="196">
        <v>100.85</v>
      </c>
      <c r="AM541" s="196">
        <v>101.34</v>
      </c>
      <c r="AN541" s="196">
        <v>101.61</v>
      </c>
      <c r="AO541" s="196">
        <v>101.18</v>
      </c>
      <c r="AP541" s="196">
        <v>101.49</v>
      </c>
      <c r="AQ541" s="196">
        <v>100.75</v>
      </c>
    </row>
    <row r="542" spans="1:43" ht="27.75" x14ac:dyDescent="0.45">
      <c r="A542" s="195" t="s">
        <v>679</v>
      </c>
      <c r="B542" s="195" t="s">
        <v>1444</v>
      </c>
      <c r="C542" s="196">
        <v>100.46</v>
      </c>
      <c r="D542" s="196">
        <v>100.38</v>
      </c>
      <c r="E542" s="196">
        <v>100.24</v>
      </c>
      <c r="F542" s="196">
        <v>100.22</v>
      </c>
      <c r="G542" s="196">
        <v>99.67</v>
      </c>
      <c r="H542" s="196">
        <v>100.2</v>
      </c>
      <c r="I542" s="196">
        <v>100.87</v>
      </c>
      <c r="J542" s="196">
        <v>101.07</v>
      </c>
      <c r="K542" s="196">
        <v>100.33</v>
      </c>
      <c r="L542" s="196">
        <v>100.54</v>
      </c>
      <c r="M542" s="196">
        <v>100.19</v>
      </c>
      <c r="N542" s="196">
        <v>100.81</v>
      </c>
      <c r="O542" s="196">
        <v>101.79</v>
      </c>
      <c r="P542" s="196">
        <v>101.31</v>
      </c>
      <c r="Q542" s="196">
        <v>102.48</v>
      </c>
      <c r="R542" s="196">
        <v>101.47</v>
      </c>
      <c r="S542" s="196">
        <v>101.47</v>
      </c>
      <c r="T542" s="196">
        <v>100.48</v>
      </c>
      <c r="U542" s="196">
        <v>100.84</v>
      </c>
      <c r="V542" s="196">
        <v>99.93</v>
      </c>
      <c r="W542" s="196">
        <v>100.61</v>
      </c>
      <c r="X542" s="196">
        <v>101.29</v>
      </c>
      <c r="Y542" s="196">
        <v>100.06</v>
      </c>
      <c r="Z542" s="195">
        <v>100</v>
      </c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5"/>
      <c r="AK542" s="195"/>
      <c r="AL542" s="195"/>
      <c r="AM542" s="195"/>
      <c r="AN542" s="195"/>
      <c r="AO542" s="195"/>
      <c r="AP542" s="195"/>
      <c r="AQ542" s="195"/>
    </row>
    <row r="543" spans="1:43" x14ac:dyDescent="0.45">
      <c r="A543" s="195" t="s">
        <v>322</v>
      </c>
      <c r="B543" s="195" t="s">
        <v>1445</v>
      </c>
      <c r="C543" s="196">
        <v>100.98</v>
      </c>
      <c r="D543" s="196">
        <v>100.17</v>
      </c>
      <c r="E543" s="196">
        <v>100.7</v>
      </c>
      <c r="F543" s="196">
        <v>100.7</v>
      </c>
      <c r="G543" s="196">
        <v>101.65</v>
      </c>
      <c r="H543" s="196">
        <v>101.78</v>
      </c>
      <c r="I543" s="196">
        <v>101.62</v>
      </c>
      <c r="J543" s="196">
        <v>102.48</v>
      </c>
      <c r="K543" s="196">
        <v>102.17</v>
      </c>
      <c r="L543" s="196">
        <v>101.97</v>
      </c>
      <c r="M543" s="196">
        <v>100.56</v>
      </c>
      <c r="N543" s="196">
        <v>100.87</v>
      </c>
      <c r="O543" s="196">
        <v>103.69</v>
      </c>
      <c r="P543" s="196">
        <v>102.06</v>
      </c>
      <c r="Q543" s="196">
        <v>101.59</v>
      </c>
      <c r="R543" s="196">
        <v>101.3</v>
      </c>
      <c r="S543" s="196">
        <v>102.51</v>
      </c>
      <c r="T543" s="196">
        <v>101.46</v>
      </c>
      <c r="U543" s="196">
        <v>99.78</v>
      </c>
      <c r="V543" s="196">
        <v>100.61</v>
      </c>
      <c r="W543" s="196">
        <v>101.69</v>
      </c>
      <c r="X543" s="196">
        <v>102.19</v>
      </c>
      <c r="Y543" s="196">
        <v>100.22</v>
      </c>
      <c r="Z543" s="196">
        <v>100.49</v>
      </c>
      <c r="AA543" s="196">
        <v>100.94</v>
      </c>
      <c r="AB543" s="196">
        <v>101.49</v>
      </c>
      <c r="AC543" s="196">
        <v>101.33</v>
      </c>
      <c r="AD543" s="196">
        <v>101.77</v>
      </c>
      <c r="AE543" s="196">
        <v>100.42</v>
      </c>
      <c r="AF543" s="196">
        <v>100.64</v>
      </c>
      <c r="AG543" s="196">
        <v>100.69</v>
      </c>
      <c r="AH543" s="196">
        <v>100.92</v>
      </c>
      <c r="AI543" s="196">
        <v>101.81</v>
      </c>
      <c r="AJ543" s="196">
        <v>101.4</v>
      </c>
      <c r="AK543" s="196">
        <v>100.46</v>
      </c>
      <c r="AL543" s="196">
        <v>101.94</v>
      </c>
      <c r="AM543" s="195"/>
      <c r="AN543" s="195"/>
      <c r="AO543" s="195"/>
      <c r="AP543" s="195"/>
      <c r="AQ543" s="195"/>
    </row>
    <row r="544" spans="1:43" x14ac:dyDescent="0.45">
      <c r="A544" s="195" t="s">
        <v>796</v>
      </c>
      <c r="B544" s="195" t="s">
        <v>1446</v>
      </c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5"/>
      <c r="AK544" s="195"/>
      <c r="AL544" s="195"/>
      <c r="AM544" s="196">
        <v>101.08</v>
      </c>
      <c r="AN544" s="196">
        <v>100.92</v>
      </c>
      <c r="AO544" s="196">
        <v>100.78</v>
      </c>
      <c r="AP544" s="196">
        <v>100.82</v>
      </c>
      <c r="AQ544" s="196">
        <v>100.55</v>
      </c>
    </row>
    <row r="545" spans="1:43" x14ac:dyDescent="0.45">
      <c r="A545" s="195" t="s">
        <v>680</v>
      </c>
      <c r="B545" s="195" t="s">
        <v>1447</v>
      </c>
      <c r="C545" s="196">
        <v>99.55</v>
      </c>
      <c r="D545" s="196">
        <v>99.81</v>
      </c>
      <c r="E545" s="196">
        <v>100.16</v>
      </c>
      <c r="F545" s="196">
        <v>100.1</v>
      </c>
      <c r="G545" s="196">
        <v>100.67</v>
      </c>
      <c r="H545" s="196">
        <v>100.99</v>
      </c>
      <c r="I545" s="196">
        <v>100.96</v>
      </c>
      <c r="J545" s="196">
        <v>100.59</v>
      </c>
      <c r="K545" s="196">
        <v>100.34</v>
      </c>
      <c r="L545" s="196">
        <v>100.08</v>
      </c>
      <c r="M545" s="196">
        <v>100.41</v>
      </c>
      <c r="N545" s="196">
        <v>101.23</v>
      </c>
      <c r="O545" s="196">
        <v>103.52</v>
      </c>
      <c r="P545" s="196">
        <v>100.05</v>
      </c>
      <c r="Q545" s="196">
        <v>111.49</v>
      </c>
      <c r="R545" s="196">
        <v>100.25</v>
      </c>
      <c r="S545" s="196">
        <v>107.74</v>
      </c>
      <c r="T545" s="196">
        <v>115.76</v>
      </c>
      <c r="U545" s="196">
        <v>116.9</v>
      </c>
      <c r="V545" s="196">
        <v>108.61</v>
      </c>
      <c r="W545" s="196">
        <v>109.39</v>
      </c>
      <c r="X545" s="196">
        <v>104.81</v>
      </c>
      <c r="Y545" s="196">
        <v>104.67</v>
      </c>
      <c r="Z545" s="196">
        <v>100.54</v>
      </c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5"/>
      <c r="AK545" s="195"/>
      <c r="AL545" s="195"/>
      <c r="AM545" s="195"/>
      <c r="AN545" s="195"/>
      <c r="AO545" s="195"/>
      <c r="AP545" s="195"/>
      <c r="AQ545" s="195"/>
    </row>
    <row r="546" spans="1:43" ht="27.75" x14ac:dyDescent="0.45">
      <c r="A546" s="195" t="s">
        <v>1853</v>
      </c>
      <c r="B546" s="195" t="s">
        <v>1448</v>
      </c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  <c r="AA546" s="196">
        <v>100.64</v>
      </c>
      <c r="AB546" s="196">
        <v>100.62</v>
      </c>
      <c r="AC546" s="196">
        <v>100.61</v>
      </c>
      <c r="AD546" s="196">
        <v>99.91</v>
      </c>
      <c r="AE546" s="196">
        <v>100.37</v>
      </c>
      <c r="AF546" s="196">
        <v>100.52</v>
      </c>
      <c r="AG546" s="196">
        <v>101.18</v>
      </c>
      <c r="AH546" s="196">
        <v>100.67</v>
      </c>
      <c r="AI546" s="196">
        <v>100.71</v>
      </c>
      <c r="AJ546" s="196">
        <v>101.26</v>
      </c>
      <c r="AK546" s="196">
        <v>101.48</v>
      </c>
      <c r="AL546" s="196">
        <v>101.03</v>
      </c>
      <c r="AM546" s="195">
        <v>101</v>
      </c>
      <c r="AN546" s="196">
        <v>101.09</v>
      </c>
      <c r="AO546" s="196">
        <v>100.83</v>
      </c>
      <c r="AP546" s="196">
        <v>101.33</v>
      </c>
      <c r="AQ546" s="196">
        <v>100.84</v>
      </c>
    </row>
    <row r="547" spans="1:43" ht="27.75" x14ac:dyDescent="0.45">
      <c r="A547" s="195" t="s">
        <v>681</v>
      </c>
      <c r="B547" s="195" t="s">
        <v>1449</v>
      </c>
      <c r="C547" s="196">
        <v>100.01</v>
      </c>
      <c r="D547" s="196">
        <v>99.61</v>
      </c>
      <c r="E547" s="196">
        <v>99.34</v>
      </c>
      <c r="F547" s="196">
        <v>98.9</v>
      </c>
      <c r="G547" s="196">
        <v>99.63</v>
      </c>
      <c r="H547" s="196">
        <v>99.77</v>
      </c>
      <c r="I547" s="196">
        <v>100.01</v>
      </c>
      <c r="J547" s="196">
        <v>99.87</v>
      </c>
      <c r="K547" s="196">
        <v>100.35</v>
      </c>
      <c r="L547" s="196">
        <v>100.18</v>
      </c>
      <c r="M547" s="196">
        <v>100.13</v>
      </c>
      <c r="N547" s="196">
        <v>100.35</v>
      </c>
      <c r="O547" s="196">
        <v>100.88</v>
      </c>
      <c r="P547" s="196">
        <v>100.49</v>
      </c>
      <c r="Q547" s="196">
        <v>100.43</v>
      </c>
      <c r="R547" s="196">
        <v>100.23</v>
      </c>
      <c r="S547" s="196">
        <v>100.1</v>
      </c>
      <c r="T547" s="196">
        <v>100.49</v>
      </c>
      <c r="U547" s="196">
        <v>105.11</v>
      </c>
      <c r="V547" s="196">
        <v>106.51</v>
      </c>
      <c r="W547" s="196">
        <v>104.7</v>
      </c>
      <c r="X547" s="196">
        <v>103.27</v>
      </c>
      <c r="Y547" s="196">
        <v>100.58</v>
      </c>
      <c r="Z547" s="196">
        <v>100.46</v>
      </c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5"/>
      <c r="AK547" s="195"/>
      <c r="AL547" s="195"/>
      <c r="AM547" s="195"/>
      <c r="AN547" s="195"/>
      <c r="AO547" s="195"/>
      <c r="AP547" s="195"/>
      <c r="AQ547" s="195"/>
    </row>
    <row r="548" spans="1:43" ht="27.75" x14ac:dyDescent="0.45">
      <c r="A548" s="195" t="s">
        <v>324</v>
      </c>
      <c r="B548" s="195" t="s">
        <v>1450</v>
      </c>
      <c r="C548" s="196">
        <v>100.65</v>
      </c>
      <c r="D548" s="196">
        <v>101.01</v>
      </c>
      <c r="E548" s="196">
        <v>100.52</v>
      </c>
      <c r="F548" s="196">
        <v>100.16</v>
      </c>
      <c r="G548" s="196">
        <v>100.77</v>
      </c>
      <c r="H548" s="196">
        <v>100.1</v>
      </c>
      <c r="I548" s="196">
        <v>100.53</v>
      </c>
      <c r="J548" s="196">
        <v>101.93</v>
      </c>
      <c r="K548" s="196">
        <v>101.85</v>
      </c>
      <c r="L548" s="196">
        <v>101.68</v>
      </c>
      <c r="M548" s="196">
        <v>100.43</v>
      </c>
      <c r="N548" s="196">
        <v>100.98</v>
      </c>
      <c r="O548" s="196">
        <v>101.71</v>
      </c>
      <c r="P548" s="196">
        <v>101.83</v>
      </c>
      <c r="Q548" s="196">
        <v>100.96</v>
      </c>
      <c r="R548" s="196">
        <v>101.99</v>
      </c>
      <c r="S548" s="196">
        <v>101.52</v>
      </c>
      <c r="T548" s="196">
        <v>101.99</v>
      </c>
      <c r="U548" s="196">
        <v>100.2</v>
      </c>
      <c r="V548" s="196">
        <v>100.38</v>
      </c>
      <c r="W548" s="196">
        <v>101.28</v>
      </c>
      <c r="X548" s="196">
        <v>101.89</v>
      </c>
      <c r="Y548" s="196">
        <v>99.45</v>
      </c>
      <c r="Z548" s="196">
        <v>99.72</v>
      </c>
      <c r="AA548" s="196">
        <v>101.44</v>
      </c>
      <c r="AB548" s="196">
        <v>101.56</v>
      </c>
      <c r="AC548" s="196">
        <v>102.23</v>
      </c>
      <c r="AD548" s="196">
        <v>101.58</v>
      </c>
      <c r="AE548" s="196">
        <v>100.58</v>
      </c>
      <c r="AF548" s="196">
        <v>99.76</v>
      </c>
      <c r="AG548" s="196">
        <v>100.51</v>
      </c>
      <c r="AH548" s="196">
        <v>100.73</v>
      </c>
      <c r="AI548" s="196">
        <v>101.91</v>
      </c>
      <c r="AJ548" s="196">
        <v>100.66</v>
      </c>
      <c r="AK548" s="196">
        <v>100.67</v>
      </c>
      <c r="AL548" s="196">
        <v>101.27</v>
      </c>
      <c r="AM548" s="196">
        <v>101.51</v>
      </c>
      <c r="AN548" s="196">
        <v>102.25</v>
      </c>
      <c r="AO548" s="196">
        <v>103.94</v>
      </c>
      <c r="AP548" s="196">
        <v>101.96</v>
      </c>
      <c r="AQ548" s="196">
        <v>100.91</v>
      </c>
    </row>
    <row r="549" spans="1:43" x14ac:dyDescent="0.45">
      <c r="A549" s="195" t="s">
        <v>682</v>
      </c>
      <c r="B549" s="195" t="s">
        <v>1451</v>
      </c>
      <c r="C549" s="196">
        <v>101.24</v>
      </c>
      <c r="D549" s="196">
        <v>99.68</v>
      </c>
      <c r="E549" s="196">
        <v>101.21</v>
      </c>
      <c r="F549" s="196">
        <v>101.58</v>
      </c>
      <c r="G549" s="196">
        <v>100.21</v>
      </c>
      <c r="H549" s="196">
        <v>100.75</v>
      </c>
      <c r="I549" s="196">
        <v>101.14</v>
      </c>
      <c r="J549" s="196">
        <v>100.85</v>
      </c>
      <c r="K549" s="196">
        <v>101.23</v>
      </c>
      <c r="L549" s="196">
        <v>100.11</v>
      </c>
      <c r="M549" s="196">
        <v>100.42</v>
      </c>
      <c r="N549" s="196">
        <v>100.34</v>
      </c>
      <c r="O549" s="196">
        <v>102.42</v>
      </c>
      <c r="P549" s="196">
        <v>101.63</v>
      </c>
      <c r="Q549" s="196">
        <v>101.54</v>
      </c>
      <c r="R549" s="196">
        <v>101.16</v>
      </c>
      <c r="S549" s="196">
        <v>100.7</v>
      </c>
      <c r="T549" s="196">
        <v>100.45</v>
      </c>
      <c r="U549" s="196">
        <v>100.86</v>
      </c>
      <c r="V549" s="196">
        <v>100.6</v>
      </c>
      <c r="W549" s="196">
        <v>101.71</v>
      </c>
      <c r="X549" s="196">
        <v>101.59</v>
      </c>
      <c r="Y549" s="196">
        <v>101.22</v>
      </c>
      <c r="Z549" s="196">
        <v>100.01</v>
      </c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5"/>
      <c r="AK549" s="195"/>
      <c r="AL549" s="195"/>
      <c r="AM549" s="195"/>
      <c r="AN549" s="195"/>
      <c r="AO549" s="195"/>
      <c r="AP549" s="195"/>
      <c r="AQ549" s="195"/>
    </row>
    <row r="550" spans="1:43" x14ac:dyDescent="0.45">
      <c r="A550" s="195" t="s">
        <v>683</v>
      </c>
      <c r="B550" s="195" t="s">
        <v>1452</v>
      </c>
      <c r="C550" s="196">
        <v>101.17</v>
      </c>
      <c r="D550" s="196">
        <v>101.34</v>
      </c>
      <c r="E550" s="196">
        <v>101.03</v>
      </c>
      <c r="F550" s="196">
        <v>100.15</v>
      </c>
      <c r="G550" s="196">
        <v>100.77</v>
      </c>
      <c r="H550" s="196">
        <v>100.77</v>
      </c>
      <c r="I550" s="196">
        <v>100.83</v>
      </c>
      <c r="J550" s="196">
        <v>100.97</v>
      </c>
      <c r="K550" s="196">
        <v>102.31</v>
      </c>
      <c r="L550" s="196">
        <v>103.25</v>
      </c>
      <c r="M550" s="196">
        <v>102.31</v>
      </c>
      <c r="N550" s="195">
        <v>101</v>
      </c>
      <c r="O550" s="196">
        <v>102.17</v>
      </c>
      <c r="P550" s="196">
        <v>102.88</v>
      </c>
      <c r="Q550" s="196">
        <v>102.38</v>
      </c>
      <c r="R550" s="196">
        <v>103.23</v>
      </c>
      <c r="S550" s="196">
        <v>101.11</v>
      </c>
      <c r="T550" s="196">
        <v>101.39</v>
      </c>
      <c r="U550" s="196">
        <v>100.08</v>
      </c>
      <c r="V550" s="196">
        <v>100.1</v>
      </c>
      <c r="W550" s="196">
        <v>101.16</v>
      </c>
      <c r="X550" s="196">
        <v>100.97</v>
      </c>
      <c r="Y550" s="196">
        <v>99.8</v>
      </c>
      <c r="Z550" s="196">
        <v>100.42</v>
      </c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5"/>
      <c r="AK550" s="195"/>
      <c r="AL550" s="195"/>
      <c r="AM550" s="195"/>
      <c r="AN550" s="195"/>
      <c r="AO550" s="195"/>
      <c r="AP550" s="195"/>
      <c r="AQ550" s="195"/>
    </row>
    <row r="551" spans="1:43" x14ac:dyDescent="0.45">
      <c r="A551" s="195" t="s">
        <v>326</v>
      </c>
      <c r="B551" s="195" t="s">
        <v>1453</v>
      </c>
      <c r="C551" s="196">
        <v>102.73</v>
      </c>
      <c r="D551" s="196">
        <v>101.92</v>
      </c>
      <c r="E551" s="196">
        <v>101.32</v>
      </c>
      <c r="F551" s="196">
        <v>99.76</v>
      </c>
      <c r="G551" s="196">
        <v>99.15</v>
      </c>
      <c r="H551" s="196">
        <v>99.55</v>
      </c>
      <c r="I551" s="196">
        <v>99.73</v>
      </c>
      <c r="J551" s="196">
        <v>99.89</v>
      </c>
      <c r="K551" s="196">
        <v>101.15</v>
      </c>
      <c r="L551" s="196">
        <v>100.33</v>
      </c>
      <c r="M551" s="196">
        <v>101.29</v>
      </c>
      <c r="N551" s="196">
        <v>101.16</v>
      </c>
      <c r="O551" s="196">
        <v>101.74</v>
      </c>
      <c r="P551" s="196">
        <v>101.49</v>
      </c>
      <c r="Q551" s="196">
        <v>101.38</v>
      </c>
      <c r="R551" s="196">
        <v>100.53</v>
      </c>
      <c r="S551" s="196">
        <v>99.94</v>
      </c>
      <c r="T551" s="196">
        <v>100.37</v>
      </c>
      <c r="U551" s="196">
        <v>99.87</v>
      </c>
      <c r="V551" s="196">
        <v>100.57</v>
      </c>
      <c r="W551" s="196">
        <v>101.53</v>
      </c>
      <c r="X551" s="196">
        <v>100.2</v>
      </c>
      <c r="Y551" s="196">
        <v>100.09</v>
      </c>
      <c r="Z551" s="196">
        <v>100.31</v>
      </c>
      <c r="AA551" s="196">
        <v>102.08</v>
      </c>
      <c r="AB551" s="196">
        <v>104.38</v>
      </c>
      <c r="AC551" s="196">
        <v>108.67</v>
      </c>
      <c r="AD551" s="196">
        <v>103.38</v>
      </c>
      <c r="AE551" s="196">
        <v>103.52</v>
      </c>
      <c r="AF551" s="196">
        <v>101.43</v>
      </c>
      <c r="AG551" s="196">
        <v>101.08</v>
      </c>
      <c r="AH551" s="196">
        <v>100.73</v>
      </c>
      <c r="AI551" s="196">
        <v>102.14</v>
      </c>
      <c r="AJ551" s="196">
        <v>101.46</v>
      </c>
      <c r="AK551" s="196">
        <v>99.91</v>
      </c>
      <c r="AL551" s="196">
        <v>101.64</v>
      </c>
      <c r="AM551" s="196">
        <v>101.08</v>
      </c>
      <c r="AN551" s="196">
        <v>100.16</v>
      </c>
      <c r="AO551" s="196">
        <v>100.51</v>
      </c>
      <c r="AP551" s="196">
        <v>100.43</v>
      </c>
      <c r="AQ551" s="196">
        <v>99.78</v>
      </c>
    </row>
    <row r="552" spans="1:43" ht="27.75" x14ac:dyDescent="0.45">
      <c r="A552" s="195" t="s">
        <v>797</v>
      </c>
      <c r="B552" s="195" t="s">
        <v>1454</v>
      </c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5"/>
      <c r="AK552" s="195"/>
      <c r="AL552" s="195"/>
      <c r="AM552" s="196">
        <v>100.64</v>
      </c>
      <c r="AN552" s="196">
        <v>100.29</v>
      </c>
      <c r="AO552" s="196">
        <v>101.24</v>
      </c>
      <c r="AP552" s="196">
        <v>100.18</v>
      </c>
      <c r="AQ552" s="196">
        <v>100.55</v>
      </c>
    </row>
    <row r="553" spans="1:43" x14ac:dyDescent="0.45">
      <c r="A553" s="195" t="s">
        <v>684</v>
      </c>
      <c r="B553" s="195" t="s">
        <v>1455</v>
      </c>
      <c r="C553" s="196">
        <v>100.01</v>
      </c>
      <c r="D553" s="196">
        <v>100.16</v>
      </c>
      <c r="E553" s="196">
        <v>100.02</v>
      </c>
      <c r="F553" s="196">
        <v>99.27</v>
      </c>
      <c r="G553" s="196">
        <v>99.92</v>
      </c>
      <c r="H553" s="196">
        <v>100.1</v>
      </c>
      <c r="I553" s="196">
        <v>100.28</v>
      </c>
      <c r="J553" s="196">
        <v>100.48</v>
      </c>
      <c r="K553" s="196">
        <v>100.34</v>
      </c>
      <c r="L553" s="196">
        <v>99.77</v>
      </c>
      <c r="M553" s="196">
        <v>99.58</v>
      </c>
      <c r="N553" s="196">
        <v>100.75</v>
      </c>
      <c r="O553" s="196">
        <v>100.92</v>
      </c>
      <c r="P553" s="196">
        <v>100.37</v>
      </c>
      <c r="Q553" s="196">
        <v>100.33</v>
      </c>
      <c r="R553" s="196">
        <v>100.55</v>
      </c>
      <c r="S553" s="196">
        <v>100.18</v>
      </c>
      <c r="T553" s="196">
        <v>99.6</v>
      </c>
      <c r="U553" s="196">
        <v>99.67</v>
      </c>
      <c r="V553" s="196">
        <v>100.13</v>
      </c>
      <c r="W553" s="196">
        <v>100.11</v>
      </c>
      <c r="X553" s="196">
        <v>100.44</v>
      </c>
      <c r="Y553" s="196">
        <v>100.23</v>
      </c>
      <c r="Z553" s="196">
        <v>99.98</v>
      </c>
      <c r="AA553" s="196">
        <v>100.28</v>
      </c>
      <c r="AB553" s="196">
        <v>99.87</v>
      </c>
      <c r="AC553" s="196">
        <v>100.16</v>
      </c>
      <c r="AD553" s="196">
        <v>100.31</v>
      </c>
      <c r="AE553" s="196">
        <v>100.34</v>
      </c>
      <c r="AF553" s="196">
        <v>100.4</v>
      </c>
      <c r="AG553" s="196">
        <v>100.15</v>
      </c>
      <c r="AH553" s="196">
        <v>99.75</v>
      </c>
      <c r="AI553" s="196">
        <v>99.98</v>
      </c>
      <c r="AJ553" s="196">
        <v>100.39</v>
      </c>
      <c r="AK553" s="196">
        <v>100.11</v>
      </c>
      <c r="AL553" s="196">
        <v>100.32</v>
      </c>
      <c r="AM553" s="196">
        <v>99.94</v>
      </c>
      <c r="AN553" s="195">
        <v>100</v>
      </c>
      <c r="AO553" s="196">
        <v>100.36</v>
      </c>
      <c r="AP553" s="196">
        <v>100.45</v>
      </c>
      <c r="AQ553" s="196">
        <v>100.3</v>
      </c>
    </row>
    <row r="554" spans="1:43" ht="27.75" x14ac:dyDescent="0.45">
      <c r="A554" s="195" t="s">
        <v>685</v>
      </c>
      <c r="B554" s="195" t="s">
        <v>1456</v>
      </c>
      <c r="C554" s="196">
        <v>101.57</v>
      </c>
      <c r="D554" s="196">
        <v>98.91</v>
      </c>
      <c r="E554" s="196">
        <v>98.46</v>
      </c>
      <c r="F554" s="196">
        <v>100.19</v>
      </c>
      <c r="G554" s="196">
        <v>98.76</v>
      </c>
      <c r="H554" s="196">
        <v>100.01</v>
      </c>
      <c r="I554" s="196">
        <v>99.87</v>
      </c>
      <c r="J554" s="196">
        <v>100.91</v>
      </c>
      <c r="K554" s="196">
        <v>100.52</v>
      </c>
      <c r="L554" s="196">
        <v>100.74</v>
      </c>
      <c r="M554" s="196">
        <v>99.94</v>
      </c>
      <c r="N554" s="196">
        <v>100.73</v>
      </c>
      <c r="O554" s="196">
        <v>100.88</v>
      </c>
      <c r="P554" s="196">
        <v>100.01</v>
      </c>
      <c r="Q554" s="196">
        <v>100.46</v>
      </c>
      <c r="R554" s="196">
        <v>100.22</v>
      </c>
      <c r="S554" s="196">
        <v>99.92</v>
      </c>
      <c r="T554" s="196">
        <v>100.74</v>
      </c>
      <c r="U554" s="196">
        <v>100.57</v>
      </c>
      <c r="V554" s="196">
        <v>99.42</v>
      </c>
      <c r="W554" s="196">
        <v>101.18</v>
      </c>
      <c r="X554" s="195">
        <v>100</v>
      </c>
      <c r="Y554" s="196">
        <v>100.95</v>
      </c>
      <c r="Z554" s="196">
        <v>101.56</v>
      </c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  <c r="AL554" s="195"/>
      <c r="AM554" s="195"/>
      <c r="AN554" s="195"/>
      <c r="AO554" s="195"/>
      <c r="AP554" s="195"/>
      <c r="AQ554" s="195"/>
    </row>
    <row r="555" spans="1:43" x14ac:dyDescent="0.45">
      <c r="A555" s="195" t="s">
        <v>323</v>
      </c>
      <c r="B555" s="195" t="s">
        <v>1457</v>
      </c>
      <c r="C555" s="196">
        <v>101.22</v>
      </c>
      <c r="D555" s="196">
        <v>100.56</v>
      </c>
      <c r="E555" s="196">
        <v>100.14</v>
      </c>
      <c r="F555" s="196">
        <v>100.07</v>
      </c>
      <c r="G555" s="196">
        <v>100.22</v>
      </c>
      <c r="H555" s="196">
        <v>100.21</v>
      </c>
      <c r="I555" s="196">
        <v>100.92</v>
      </c>
      <c r="J555" s="195">
        <v>101</v>
      </c>
      <c r="K555" s="196">
        <v>101.09</v>
      </c>
      <c r="L555" s="196">
        <v>100.25</v>
      </c>
      <c r="M555" s="196">
        <v>101.07</v>
      </c>
      <c r="N555" s="196">
        <v>100.54</v>
      </c>
      <c r="O555" s="196">
        <v>101.03</v>
      </c>
      <c r="P555" s="196">
        <v>100.93</v>
      </c>
      <c r="Q555" s="196">
        <v>101.29</v>
      </c>
      <c r="R555" s="196">
        <v>101.11</v>
      </c>
      <c r="S555" s="196">
        <v>100.86</v>
      </c>
      <c r="T555" s="196">
        <v>99.92</v>
      </c>
      <c r="U555" s="196">
        <v>100.62</v>
      </c>
      <c r="V555" s="196">
        <v>100.63</v>
      </c>
      <c r="W555" s="196">
        <v>101.62</v>
      </c>
      <c r="X555" s="196">
        <v>100.72</v>
      </c>
      <c r="Y555" s="196">
        <v>100.84</v>
      </c>
      <c r="Z555" s="196">
        <v>100.67</v>
      </c>
      <c r="AA555" s="196">
        <v>100.88</v>
      </c>
      <c r="AB555" s="196">
        <v>100.94</v>
      </c>
      <c r="AC555" s="196">
        <v>101.07</v>
      </c>
      <c r="AD555" s="196">
        <v>100.38</v>
      </c>
      <c r="AE555" s="196">
        <v>100.47</v>
      </c>
      <c r="AF555" s="196">
        <v>99.87</v>
      </c>
      <c r="AG555" s="196">
        <v>100.45</v>
      </c>
      <c r="AH555" s="196">
        <v>100.62</v>
      </c>
      <c r="AI555" s="196">
        <v>101.59</v>
      </c>
      <c r="AJ555" s="196">
        <v>101.83</v>
      </c>
      <c r="AK555" s="196">
        <v>99.87</v>
      </c>
      <c r="AL555" s="196">
        <v>101.19</v>
      </c>
      <c r="AM555" s="196">
        <v>100.73</v>
      </c>
      <c r="AN555" s="196">
        <v>100.44</v>
      </c>
      <c r="AO555" s="196">
        <v>100.61</v>
      </c>
      <c r="AP555" s="196">
        <v>100.17</v>
      </c>
      <c r="AQ555" s="196">
        <v>101.84</v>
      </c>
    </row>
    <row r="556" spans="1:43" ht="27.75" x14ac:dyDescent="0.45">
      <c r="A556" s="195" t="s">
        <v>798</v>
      </c>
      <c r="B556" s="195" t="s">
        <v>1458</v>
      </c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5"/>
      <c r="AK556" s="195"/>
      <c r="AL556" s="195"/>
      <c r="AM556" s="196">
        <v>101.1</v>
      </c>
      <c r="AN556" s="196">
        <v>100.71</v>
      </c>
      <c r="AO556" s="196">
        <v>100.23</v>
      </c>
      <c r="AP556" s="196">
        <v>100.44</v>
      </c>
      <c r="AQ556" s="196">
        <v>99.91</v>
      </c>
    </row>
    <row r="557" spans="1:43" x14ac:dyDescent="0.45">
      <c r="A557" s="195" t="s">
        <v>686</v>
      </c>
      <c r="B557" s="195" t="s">
        <v>1459</v>
      </c>
      <c r="C557" s="196">
        <v>101.56</v>
      </c>
      <c r="D557" s="196">
        <v>100.62</v>
      </c>
      <c r="E557" s="196">
        <v>100.32</v>
      </c>
      <c r="F557" s="196">
        <v>100.24</v>
      </c>
      <c r="G557" s="196">
        <v>99.91</v>
      </c>
      <c r="H557" s="196">
        <v>100.28</v>
      </c>
      <c r="I557" s="196">
        <v>100.12</v>
      </c>
      <c r="J557" s="196">
        <v>100.62</v>
      </c>
      <c r="K557" s="196">
        <v>101.32</v>
      </c>
      <c r="L557" s="196">
        <v>101.2</v>
      </c>
      <c r="M557" s="196">
        <v>100.46</v>
      </c>
      <c r="N557" s="196">
        <v>101.33</v>
      </c>
      <c r="O557" s="196">
        <v>102.53</v>
      </c>
      <c r="P557" s="196">
        <v>102.13</v>
      </c>
      <c r="Q557" s="196">
        <v>100.99</v>
      </c>
      <c r="R557" s="196">
        <v>100.36</v>
      </c>
      <c r="S557" s="196">
        <v>101.11</v>
      </c>
      <c r="T557" s="196">
        <v>100.03</v>
      </c>
      <c r="U557" s="196">
        <v>99.96</v>
      </c>
      <c r="V557" s="196">
        <v>100.3</v>
      </c>
      <c r="W557" s="196">
        <v>100.37</v>
      </c>
      <c r="X557" s="196">
        <v>100.73</v>
      </c>
      <c r="Y557" s="196">
        <v>100.02</v>
      </c>
      <c r="Z557" s="196">
        <v>100.15</v>
      </c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5"/>
      <c r="AK557" s="195"/>
      <c r="AL557" s="195"/>
      <c r="AM557" s="195"/>
      <c r="AN557" s="195"/>
      <c r="AO557" s="195"/>
      <c r="AP557" s="195"/>
      <c r="AQ557" s="195"/>
    </row>
    <row r="558" spans="1:43" x14ac:dyDescent="0.45">
      <c r="A558" s="195" t="s">
        <v>337</v>
      </c>
      <c r="B558" s="195" t="s">
        <v>1460</v>
      </c>
      <c r="C558" s="196">
        <v>99.47</v>
      </c>
      <c r="D558" s="196">
        <v>99.04</v>
      </c>
      <c r="E558" s="196">
        <v>98.71</v>
      </c>
      <c r="F558" s="196">
        <v>99.12</v>
      </c>
      <c r="G558" s="196">
        <v>99.1</v>
      </c>
      <c r="H558" s="196">
        <v>100.4</v>
      </c>
      <c r="I558" s="196">
        <v>100.36</v>
      </c>
      <c r="J558" s="196">
        <v>100.39</v>
      </c>
      <c r="K558" s="196">
        <v>101.33</v>
      </c>
      <c r="L558" s="196">
        <v>100.39</v>
      </c>
      <c r="M558" s="196">
        <v>100.01</v>
      </c>
      <c r="N558" s="196">
        <v>100.22</v>
      </c>
      <c r="O558" s="196">
        <v>101.9</v>
      </c>
      <c r="P558" s="196">
        <v>101.07</v>
      </c>
      <c r="Q558" s="196">
        <v>100.99</v>
      </c>
      <c r="R558" s="196">
        <v>101.9</v>
      </c>
      <c r="S558" s="196">
        <v>101.44</v>
      </c>
      <c r="T558" s="196">
        <v>100.18</v>
      </c>
      <c r="U558" s="196">
        <v>100.13</v>
      </c>
      <c r="V558" s="196">
        <v>100.11</v>
      </c>
      <c r="W558" s="196">
        <v>101.17</v>
      </c>
      <c r="X558" s="196">
        <v>100.48</v>
      </c>
      <c r="Y558" s="196">
        <v>100.75</v>
      </c>
      <c r="Z558" s="196">
        <v>100.57</v>
      </c>
      <c r="AA558" s="196">
        <v>101.12</v>
      </c>
      <c r="AB558" s="196">
        <v>101.91</v>
      </c>
      <c r="AC558" s="196">
        <v>103.6</v>
      </c>
      <c r="AD558" s="196">
        <v>102.74</v>
      </c>
      <c r="AE558" s="196">
        <v>101.68</v>
      </c>
      <c r="AF558" s="196">
        <v>101.04</v>
      </c>
      <c r="AG558" s="196">
        <v>100.9</v>
      </c>
      <c r="AH558" s="196">
        <v>100.52</v>
      </c>
      <c r="AI558" s="196">
        <v>100.49</v>
      </c>
      <c r="AJ558" s="196">
        <v>100.96</v>
      </c>
      <c r="AK558" s="196">
        <v>100.41</v>
      </c>
      <c r="AL558" s="196">
        <v>100.88</v>
      </c>
      <c r="AM558" s="196">
        <v>100.46</v>
      </c>
      <c r="AN558" s="196">
        <v>101.54</v>
      </c>
      <c r="AO558" s="196">
        <v>101.06</v>
      </c>
      <c r="AP558" s="196">
        <v>101.39</v>
      </c>
      <c r="AQ558" s="196">
        <v>100.17</v>
      </c>
    </row>
    <row r="559" spans="1:43" x14ac:dyDescent="0.45">
      <c r="A559" s="195" t="s">
        <v>329</v>
      </c>
      <c r="B559" s="195" t="s">
        <v>1461</v>
      </c>
      <c r="C559" s="196">
        <v>99.8</v>
      </c>
      <c r="D559" s="196">
        <v>99.86</v>
      </c>
      <c r="E559" s="196">
        <v>101.56</v>
      </c>
      <c r="F559" s="196">
        <v>99.14</v>
      </c>
      <c r="G559" s="196">
        <v>101.06</v>
      </c>
      <c r="H559" s="196">
        <v>101.01</v>
      </c>
      <c r="I559" s="196">
        <v>100.39</v>
      </c>
      <c r="J559" s="196">
        <v>101.53</v>
      </c>
      <c r="K559" s="196">
        <v>100.55</v>
      </c>
      <c r="L559" s="196">
        <v>99.62</v>
      </c>
      <c r="M559" s="196">
        <v>102.32</v>
      </c>
      <c r="N559" s="196">
        <v>102.35</v>
      </c>
      <c r="O559" s="196">
        <v>101.79</v>
      </c>
      <c r="P559" s="196">
        <v>100.75</v>
      </c>
      <c r="Q559" s="196">
        <v>101.71</v>
      </c>
      <c r="R559" s="196">
        <v>98.74</v>
      </c>
      <c r="S559" s="196">
        <v>101.96</v>
      </c>
      <c r="T559" s="196">
        <v>99.75</v>
      </c>
      <c r="U559" s="196">
        <v>98.61</v>
      </c>
      <c r="V559" s="196">
        <v>100.58</v>
      </c>
      <c r="W559" s="196">
        <v>101.25</v>
      </c>
      <c r="X559" s="196">
        <v>101.01</v>
      </c>
      <c r="Y559" s="196">
        <v>99.81</v>
      </c>
      <c r="Z559" s="196">
        <v>100.77</v>
      </c>
      <c r="AA559" s="196">
        <v>100.82</v>
      </c>
      <c r="AB559" s="196">
        <v>102.45</v>
      </c>
      <c r="AC559" s="196">
        <v>101.84</v>
      </c>
      <c r="AD559" s="196">
        <v>101.16</v>
      </c>
      <c r="AE559" s="196">
        <v>99.26</v>
      </c>
      <c r="AF559" s="196">
        <v>101.58</v>
      </c>
      <c r="AG559" s="196">
        <v>102.5</v>
      </c>
      <c r="AH559" s="196">
        <v>100.02</v>
      </c>
      <c r="AI559" s="196">
        <v>105.77</v>
      </c>
      <c r="AJ559" s="196">
        <v>100.95</v>
      </c>
      <c r="AK559" s="196">
        <v>100.34</v>
      </c>
      <c r="AL559" s="196">
        <v>101.67</v>
      </c>
      <c r="AM559" s="196">
        <v>99.79</v>
      </c>
      <c r="AN559" s="196">
        <v>102.05</v>
      </c>
      <c r="AO559" s="196">
        <v>104.69</v>
      </c>
      <c r="AP559" s="196">
        <v>101.19</v>
      </c>
      <c r="AQ559" s="196">
        <v>100.37</v>
      </c>
    </row>
    <row r="560" spans="1:43" x14ac:dyDescent="0.45">
      <c r="A560" s="195" t="s">
        <v>687</v>
      </c>
      <c r="B560" s="195" t="s">
        <v>1462</v>
      </c>
      <c r="C560" s="196">
        <v>101.33</v>
      </c>
      <c r="D560" s="196">
        <v>101.08</v>
      </c>
      <c r="E560" s="196">
        <v>100.8</v>
      </c>
      <c r="F560" s="196">
        <v>100.14</v>
      </c>
      <c r="G560" s="196">
        <v>102.37</v>
      </c>
      <c r="H560" s="196">
        <v>104.4</v>
      </c>
      <c r="I560" s="196">
        <v>102.17</v>
      </c>
      <c r="J560" s="196">
        <v>102.34</v>
      </c>
      <c r="K560" s="196">
        <v>102.65</v>
      </c>
      <c r="L560" s="196">
        <v>102.17</v>
      </c>
      <c r="M560" s="196">
        <v>101.04</v>
      </c>
      <c r="N560" s="196">
        <v>102.14</v>
      </c>
      <c r="O560" s="196">
        <v>102.21</v>
      </c>
      <c r="P560" s="196">
        <v>102.47</v>
      </c>
      <c r="Q560" s="196">
        <v>101.44</v>
      </c>
      <c r="R560" s="196">
        <v>100.16</v>
      </c>
      <c r="S560" s="196">
        <v>101.52</v>
      </c>
      <c r="T560" s="196">
        <v>101.38</v>
      </c>
      <c r="U560" s="196">
        <v>98.75</v>
      </c>
      <c r="V560" s="196">
        <v>99.84</v>
      </c>
      <c r="W560" s="196">
        <v>102.07</v>
      </c>
      <c r="X560" s="196">
        <v>100.84</v>
      </c>
      <c r="Y560" s="196">
        <v>99.79</v>
      </c>
      <c r="Z560" s="196">
        <v>100.85</v>
      </c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5"/>
      <c r="AK560" s="195"/>
      <c r="AL560" s="195"/>
      <c r="AM560" s="195"/>
      <c r="AN560" s="195"/>
      <c r="AO560" s="195"/>
      <c r="AP560" s="195"/>
      <c r="AQ560" s="195"/>
    </row>
    <row r="561" spans="1:43" x14ac:dyDescent="0.45">
      <c r="A561" s="195" t="s">
        <v>840</v>
      </c>
      <c r="B561" s="195" t="s">
        <v>1463</v>
      </c>
      <c r="C561" s="196">
        <v>100.44</v>
      </c>
      <c r="D561" s="196">
        <v>101.52</v>
      </c>
      <c r="E561" s="196">
        <v>101.99</v>
      </c>
      <c r="F561" s="196">
        <v>100.03</v>
      </c>
      <c r="G561" s="196">
        <v>100.53</v>
      </c>
      <c r="H561" s="196">
        <v>100.75</v>
      </c>
      <c r="I561" s="196">
        <v>101.25</v>
      </c>
      <c r="J561" s="196">
        <v>100.91</v>
      </c>
      <c r="K561" s="196">
        <v>100.71</v>
      </c>
      <c r="L561" s="196">
        <v>101.09</v>
      </c>
      <c r="M561" s="196">
        <v>100.53</v>
      </c>
      <c r="N561" s="196">
        <v>101.46</v>
      </c>
      <c r="O561" s="196">
        <v>101.71</v>
      </c>
      <c r="P561" s="196">
        <v>100.15</v>
      </c>
      <c r="Q561" s="196">
        <v>100.57</v>
      </c>
      <c r="R561" s="196">
        <v>100.28</v>
      </c>
      <c r="S561" s="196">
        <v>99.74</v>
      </c>
      <c r="T561" s="196">
        <v>100.21</v>
      </c>
      <c r="U561" s="196">
        <v>100.38</v>
      </c>
      <c r="V561" s="196">
        <v>100.62</v>
      </c>
      <c r="W561" s="196">
        <v>101.01</v>
      </c>
      <c r="X561" s="196">
        <v>100.86</v>
      </c>
      <c r="Y561" s="196">
        <v>100.25</v>
      </c>
      <c r="Z561" s="196">
        <v>100.34</v>
      </c>
      <c r="AA561" s="196">
        <v>100.47</v>
      </c>
      <c r="AB561" s="196">
        <v>100.4</v>
      </c>
      <c r="AC561" s="196">
        <v>100.56</v>
      </c>
      <c r="AD561" s="196">
        <v>100.39</v>
      </c>
      <c r="AE561" s="196">
        <v>100.36</v>
      </c>
      <c r="AF561" s="196">
        <v>99.81</v>
      </c>
      <c r="AG561" s="196">
        <v>99.9</v>
      </c>
      <c r="AH561" s="196">
        <v>100.06</v>
      </c>
      <c r="AI561" s="196">
        <v>102.08</v>
      </c>
      <c r="AJ561" s="196">
        <v>101.43</v>
      </c>
      <c r="AK561" s="196">
        <v>100.43</v>
      </c>
      <c r="AL561" s="196">
        <v>100.6</v>
      </c>
      <c r="AM561" s="196">
        <v>100.67</v>
      </c>
      <c r="AN561" s="196">
        <v>100.56</v>
      </c>
      <c r="AO561" s="196">
        <v>100.58</v>
      </c>
      <c r="AP561" s="196">
        <v>100.82</v>
      </c>
      <c r="AQ561" s="196">
        <v>100.97</v>
      </c>
    </row>
    <row r="562" spans="1:43" x14ac:dyDescent="0.45">
      <c r="A562" s="195" t="s">
        <v>843</v>
      </c>
      <c r="B562" s="195" t="s">
        <v>1464</v>
      </c>
      <c r="C562" s="196">
        <v>100.77</v>
      </c>
      <c r="D562" s="196">
        <v>100.55</v>
      </c>
      <c r="E562" s="196">
        <v>101.26</v>
      </c>
      <c r="F562" s="196">
        <v>99.75</v>
      </c>
      <c r="G562" s="196">
        <v>99.58</v>
      </c>
      <c r="H562" s="196">
        <v>101.06</v>
      </c>
      <c r="I562" s="196">
        <v>101.38</v>
      </c>
      <c r="J562" s="196">
        <v>101.19</v>
      </c>
      <c r="K562" s="196">
        <v>101.6</v>
      </c>
      <c r="L562" s="196">
        <v>100.87</v>
      </c>
      <c r="M562" s="196">
        <v>101.21</v>
      </c>
      <c r="N562" s="196">
        <v>100.91</v>
      </c>
      <c r="O562" s="196">
        <v>101.68</v>
      </c>
      <c r="P562" s="196">
        <v>102.3</v>
      </c>
      <c r="Q562" s="196">
        <v>102.34</v>
      </c>
      <c r="R562" s="196">
        <v>102.41</v>
      </c>
      <c r="S562" s="196">
        <v>102.39</v>
      </c>
      <c r="T562" s="196">
        <v>100.55</v>
      </c>
      <c r="U562" s="196">
        <v>99.9</v>
      </c>
      <c r="V562" s="196">
        <v>98.67</v>
      </c>
      <c r="W562" s="196">
        <v>100.66</v>
      </c>
      <c r="X562" s="196">
        <v>100.93</v>
      </c>
      <c r="Y562" s="196">
        <v>100.35</v>
      </c>
      <c r="Z562" s="196">
        <v>100.21</v>
      </c>
      <c r="AA562" s="196">
        <v>99.58</v>
      </c>
      <c r="AB562" s="196">
        <v>99.39</v>
      </c>
      <c r="AC562" s="196">
        <v>100.73</v>
      </c>
      <c r="AD562" s="196">
        <v>101.38</v>
      </c>
      <c r="AE562" s="196">
        <v>100.94</v>
      </c>
      <c r="AF562" s="196">
        <v>101.64</v>
      </c>
      <c r="AG562" s="196">
        <v>101.02</v>
      </c>
      <c r="AH562" s="196">
        <v>99.73</v>
      </c>
      <c r="AI562" s="196">
        <v>101.11</v>
      </c>
      <c r="AJ562" s="196">
        <v>101.64</v>
      </c>
      <c r="AK562" s="196">
        <v>101.03</v>
      </c>
      <c r="AL562" s="196">
        <v>101.19</v>
      </c>
      <c r="AM562" s="195"/>
      <c r="AN562" s="195"/>
      <c r="AO562" s="195"/>
      <c r="AP562" s="195"/>
      <c r="AQ562" s="195"/>
    </row>
    <row r="563" spans="1:43" x14ac:dyDescent="0.45">
      <c r="A563" s="195" t="s">
        <v>1465</v>
      </c>
      <c r="B563" s="195" t="s">
        <v>1466</v>
      </c>
      <c r="C563" s="196">
        <v>100.75</v>
      </c>
      <c r="D563" s="196">
        <v>99.66</v>
      </c>
      <c r="E563" s="196">
        <v>98.68</v>
      </c>
      <c r="F563" s="196">
        <v>100.1</v>
      </c>
      <c r="G563" s="196">
        <v>100.78</v>
      </c>
      <c r="H563" s="196">
        <v>100.64</v>
      </c>
      <c r="I563" s="196">
        <v>101.02</v>
      </c>
      <c r="J563" s="196">
        <v>101.36</v>
      </c>
      <c r="K563" s="196">
        <v>102.12</v>
      </c>
      <c r="L563" s="196">
        <v>100.51</v>
      </c>
      <c r="M563" s="196">
        <v>100.98</v>
      </c>
      <c r="N563" s="196">
        <v>100.37</v>
      </c>
      <c r="O563" s="196">
        <v>101.24</v>
      </c>
      <c r="P563" s="196">
        <v>99.25</v>
      </c>
      <c r="Q563" s="196">
        <v>99.94</v>
      </c>
      <c r="R563" s="196">
        <v>100.5</v>
      </c>
      <c r="S563" s="196">
        <v>101.09</v>
      </c>
      <c r="T563" s="196">
        <v>100.09</v>
      </c>
      <c r="U563" s="196">
        <v>99.83</v>
      </c>
      <c r="V563" s="196">
        <v>99.59</v>
      </c>
      <c r="W563" s="196">
        <v>101.8</v>
      </c>
      <c r="X563" s="196">
        <v>100.45</v>
      </c>
      <c r="Y563" s="196">
        <v>100.33</v>
      </c>
      <c r="Z563" s="196">
        <v>99.96</v>
      </c>
      <c r="AA563" s="196">
        <v>99.98</v>
      </c>
      <c r="AB563" s="196">
        <v>100.84</v>
      </c>
      <c r="AC563" s="196">
        <v>100.41</v>
      </c>
      <c r="AD563" s="196">
        <v>99.65</v>
      </c>
      <c r="AE563" s="196">
        <v>101.42</v>
      </c>
      <c r="AF563" s="196">
        <v>100.4</v>
      </c>
      <c r="AG563" s="196">
        <v>100.08</v>
      </c>
      <c r="AH563" s="196">
        <v>99.81</v>
      </c>
      <c r="AI563" s="196">
        <v>100.26</v>
      </c>
      <c r="AJ563" s="196">
        <v>99.94</v>
      </c>
      <c r="AK563" s="196">
        <v>100.65</v>
      </c>
      <c r="AL563" s="196">
        <v>99.46</v>
      </c>
      <c r="AM563" s="195"/>
      <c r="AN563" s="195"/>
      <c r="AO563" s="195"/>
      <c r="AP563" s="195"/>
      <c r="AQ563" s="195"/>
    </row>
    <row r="564" spans="1:43" x14ac:dyDescent="0.45">
      <c r="A564" s="195" t="s">
        <v>496</v>
      </c>
      <c r="B564" s="195" t="s">
        <v>1467</v>
      </c>
      <c r="C564" s="196">
        <v>100.59</v>
      </c>
      <c r="D564" s="196">
        <v>100.09</v>
      </c>
      <c r="E564" s="196">
        <v>100.43</v>
      </c>
      <c r="F564" s="196">
        <v>100.2</v>
      </c>
      <c r="G564" s="196">
        <v>100.17</v>
      </c>
      <c r="H564" s="196">
        <v>100.31</v>
      </c>
      <c r="I564" s="196">
        <v>99.99</v>
      </c>
      <c r="J564" s="196">
        <v>100.23</v>
      </c>
      <c r="K564" s="196">
        <v>100.07</v>
      </c>
      <c r="L564" s="196">
        <v>100.29</v>
      </c>
      <c r="M564" s="196">
        <v>100.01</v>
      </c>
      <c r="N564" s="196">
        <v>100.09</v>
      </c>
      <c r="O564" s="196">
        <v>100.46</v>
      </c>
      <c r="P564" s="196">
        <v>100.75</v>
      </c>
      <c r="Q564" s="196">
        <v>100.7</v>
      </c>
      <c r="R564" s="196">
        <v>100.85</v>
      </c>
      <c r="S564" s="196">
        <v>100.56</v>
      </c>
      <c r="T564" s="196">
        <v>100.79</v>
      </c>
      <c r="U564" s="196">
        <v>100.98</v>
      </c>
      <c r="V564" s="196">
        <v>100.39</v>
      </c>
      <c r="W564" s="196">
        <v>100.75</v>
      </c>
      <c r="X564" s="196">
        <v>100.51</v>
      </c>
      <c r="Y564" s="196">
        <v>100.44</v>
      </c>
      <c r="Z564" s="196">
        <v>100.82</v>
      </c>
      <c r="AA564" s="196">
        <v>102.1</v>
      </c>
      <c r="AB564" s="196">
        <v>102.21</v>
      </c>
      <c r="AC564" s="196">
        <v>101.44</v>
      </c>
      <c r="AD564" s="196">
        <v>101.28</v>
      </c>
      <c r="AE564" s="196">
        <v>100.79</v>
      </c>
      <c r="AF564" s="196">
        <v>100.98</v>
      </c>
      <c r="AG564" s="196">
        <v>100.57</v>
      </c>
      <c r="AH564" s="196">
        <v>100.22</v>
      </c>
      <c r="AI564" s="196">
        <v>100.17</v>
      </c>
      <c r="AJ564" s="196">
        <v>100.38</v>
      </c>
      <c r="AK564" s="195">
        <v>100</v>
      </c>
      <c r="AL564" s="196">
        <v>100.47</v>
      </c>
      <c r="AM564" s="196">
        <v>102.96</v>
      </c>
      <c r="AN564" s="196">
        <v>101.55</v>
      </c>
      <c r="AO564" s="196">
        <v>100.9</v>
      </c>
      <c r="AP564" s="196">
        <v>100.92</v>
      </c>
      <c r="AQ564" s="196">
        <v>100.25</v>
      </c>
    </row>
    <row r="565" spans="1:43" ht="41.65" x14ac:dyDescent="0.45">
      <c r="A565" s="195" t="s">
        <v>520</v>
      </c>
      <c r="B565" s="195" t="s">
        <v>1468</v>
      </c>
      <c r="C565" s="196">
        <v>102.18</v>
      </c>
      <c r="D565" s="196">
        <v>101.27</v>
      </c>
      <c r="E565" s="196">
        <v>100.35</v>
      </c>
      <c r="F565" s="196">
        <v>100.54</v>
      </c>
      <c r="G565" s="196">
        <v>99.8</v>
      </c>
      <c r="H565" s="196">
        <v>100.1</v>
      </c>
      <c r="I565" s="196">
        <v>100.88</v>
      </c>
      <c r="J565" s="196">
        <v>99.16</v>
      </c>
      <c r="K565" s="196">
        <v>100.75</v>
      </c>
      <c r="L565" s="196">
        <v>100.66</v>
      </c>
      <c r="M565" s="196">
        <v>101.35</v>
      </c>
      <c r="N565" s="196">
        <v>101.52</v>
      </c>
      <c r="O565" s="196">
        <v>101.48</v>
      </c>
      <c r="P565" s="195">
        <v>101</v>
      </c>
      <c r="Q565" s="196">
        <v>99.88</v>
      </c>
      <c r="R565" s="196">
        <v>99.99</v>
      </c>
      <c r="S565" s="196">
        <v>100.45</v>
      </c>
      <c r="T565" s="196">
        <v>100.77</v>
      </c>
      <c r="U565" s="196">
        <v>102.97</v>
      </c>
      <c r="V565" s="196">
        <v>99.23</v>
      </c>
      <c r="W565" s="196">
        <v>99.81</v>
      </c>
      <c r="X565" s="196">
        <v>100.62</v>
      </c>
      <c r="Y565" s="196">
        <v>102.25</v>
      </c>
      <c r="Z565" s="196">
        <v>102.05</v>
      </c>
      <c r="AA565" s="196">
        <v>101.89</v>
      </c>
      <c r="AB565" s="196">
        <v>100.94</v>
      </c>
      <c r="AC565" s="196">
        <v>100.55</v>
      </c>
      <c r="AD565" s="196">
        <v>100.6</v>
      </c>
      <c r="AE565" s="196">
        <v>100.02</v>
      </c>
      <c r="AF565" s="196">
        <v>99.82</v>
      </c>
      <c r="AG565" s="196">
        <v>101.37</v>
      </c>
      <c r="AH565" s="196">
        <v>98.29</v>
      </c>
      <c r="AI565" s="196">
        <v>100.23</v>
      </c>
      <c r="AJ565" s="196">
        <v>101.38</v>
      </c>
      <c r="AK565" s="196">
        <v>100.66</v>
      </c>
      <c r="AL565" s="196">
        <v>100.18</v>
      </c>
      <c r="AM565" s="196">
        <v>103.29</v>
      </c>
      <c r="AN565" s="196">
        <v>101.24</v>
      </c>
      <c r="AO565" s="196">
        <v>100.75</v>
      </c>
      <c r="AP565" s="196">
        <v>99.88</v>
      </c>
      <c r="AQ565" s="196">
        <v>99.26</v>
      </c>
    </row>
    <row r="566" spans="1:43" ht="27.75" x14ac:dyDescent="0.45">
      <c r="A566" s="195" t="s">
        <v>799</v>
      </c>
      <c r="B566" s="195" t="s">
        <v>1469</v>
      </c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5"/>
      <c r="AK566" s="195"/>
      <c r="AL566" s="195"/>
      <c r="AM566" s="196">
        <v>99.83</v>
      </c>
      <c r="AN566" s="196">
        <v>99.96</v>
      </c>
      <c r="AO566" s="196">
        <v>102.12</v>
      </c>
      <c r="AP566" s="196">
        <v>100.91</v>
      </c>
      <c r="AQ566" s="196">
        <v>101.64</v>
      </c>
    </row>
    <row r="567" spans="1:43" x14ac:dyDescent="0.45">
      <c r="A567" s="195" t="s">
        <v>313</v>
      </c>
      <c r="B567" s="195" t="s">
        <v>1470</v>
      </c>
      <c r="C567" s="196">
        <v>99.81</v>
      </c>
      <c r="D567" s="196">
        <v>99.32</v>
      </c>
      <c r="E567" s="196">
        <v>99.86</v>
      </c>
      <c r="F567" s="196">
        <v>100.42</v>
      </c>
      <c r="G567" s="196">
        <v>99.9</v>
      </c>
      <c r="H567" s="196">
        <v>100.09</v>
      </c>
      <c r="I567" s="196">
        <v>100.03</v>
      </c>
      <c r="J567" s="196">
        <v>100.96</v>
      </c>
      <c r="K567" s="196">
        <v>100.32</v>
      </c>
      <c r="L567" s="196">
        <v>101.48</v>
      </c>
      <c r="M567" s="196">
        <v>100.27</v>
      </c>
      <c r="N567" s="196">
        <v>100.68</v>
      </c>
      <c r="O567" s="196">
        <v>102.14</v>
      </c>
      <c r="P567" s="196">
        <v>100.34</v>
      </c>
      <c r="Q567" s="196">
        <v>100.71</v>
      </c>
      <c r="R567" s="196">
        <v>99.43</v>
      </c>
      <c r="S567" s="196">
        <v>99.89</v>
      </c>
      <c r="T567" s="196">
        <v>99.82</v>
      </c>
      <c r="U567" s="196">
        <v>100.89</v>
      </c>
      <c r="V567" s="196">
        <v>99.97</v>
      </c>
      <c r="W567" s="196">
        <v>100.16</v>
      </c>
      <c r="X567" s="196">
        <v>100.95</v>
      </c>
      <c r="Y567" s="196">
        <v>101.01</v>
      </c>
      <c r="Z567" s="196">
        <v>100.26</v>
      </c>
      <c r="AA567" s="196">
        <v>100.76</v>
      </c>
      <c r="AB567" s="196">
        <v>100.77</v>
      </c>
      <c r="AC567" s="196">
        <v>100.64</v>
      </c>
      <c r="AD567" s="196">
        <v>100.96</v>
      </c>
      <c r="AE567" s="196">
        <v>100.87</v>
      </c>
      <c r="AF567" s="196">
        <v>100.38</v>
      </c>
      <c r="AG567" s="196">
        <v>99.99</v>
      </c>
      <c r="AH567" s="196">
        <v>100.46</v>
      </c>
      <c r="AI567" s="196">
        <v>100.46</v>
      </c>
      <c r="AJ567" s="196">
        <v>99.74</v>
      </c>
      <c r="AK567" s="196">
        <v>100.77</v>
      </c>
      <c r="AL567" s="196">
        <v>100.06</v>
      </c>
      <c r="AM567" s="196">
        <v>100.65</v>
      </c>
      <c r="AN567" s="196">
        <v>100.77</v>
      </c>
      <c r="AO567" s="196">
        <v>100.64</v>
      </c>
      <c r="AP567" s="196">
        <v>100.2</v>
      </c>
      <c r="AQ567" s="196">
        <v>100.29</v>
      </c>
    </row>
    <row r="568" spans="1:43" x14ac:dyDescent="0.45">
      <c r="A568" s="195" t="s">
        <v>314</v>
      </c>
      <c r="B568" s="195" t="s">
        <v>1471</v>
      </c>
      <c r="C568" s="196">
        <v>100.34</v>
      </c>
      <c r="D568" s="196">
        <v>99.6</v>
      </c>
      <c r="E568" s="196">
        <v>99.74</v>
      </c>
      <c r="F568" s="196">
        <v>99.31</v>
      </c>
      <c r="G568" s="196">
        <v>99.55</v>
      </c>
      <c r="H568" s="196">
        <v>102.15</v>
      </c>
      <c r="I568" s="196">
        <v>100.18</v>
      </c>
      <c r="J568" s="196">
        <v>101.34</v>
      </c>
      <c r="K568" s="196">
        <v>100.05</v>
      </c>
      <c r="L568" s="196">
        <v>101.09</v>
      </c>
      <c r="M568" s="196">
        <v>101.23</v>
      </c>
      <c r="N568" s="196">
        <v>100.55</v>
      </c>
      <c r="O568" s="196">
        <v>101.47</v>
      </c>
      <c r="P568" s="196">
        <v>100.47</v>
      </c>
      <c r="Q568" s="196">
        <v>101.5</v>
      </c>
      <c r="R568" s="196">
        <v>100.06</v>
      </c>
      <c r="S568" s="196">
        <v>100.32</v>
      </c>
      <c r="T568" s="196">
        <v>99.79</v>
      </c>
      <c r="U568" s="196">
        <v>100.86</v>
      </c>
      <c r="V568" s="196">
        <v>99.94</v>
      </c>
      <c r="W568" s="196">
        <v>100.42</v>
      </c>
      <c r="X568" s="196">
        <v>100.16</v>
      </c>
      <c r="Y568" s="196">
        <v>100.93</v>
      </c>
      <c r="Z568" s="196">
        <v>99.95</v>
      </c>
      <c r="AA568" s="196">
        <v>100.97</v>
      </c>
      <c r="AB568" s="196">
        <v>101.02</v>
      </c>
      <c r="AC568" s="196">
        <v>100.61</v>
      </c>
      <c r="AD568" s="196">
        <v>100.57</v>
      </c>
      <c r="AE568" s="196">
        <v>100.52</v>
      </c>
      <c r="AF568" s="196">
        <v>100.96</v>
      </c>
      <c r="AG568" s="196">
        <v>100.59</v>
      </c>
      <c r="AH568" s="196">
        <v>100.27</v>
      </c>
      <c r="AI568" s="196">
        <v>100.24</v>
      </c>
      <c r="AJ568" s="196">
        <v>99.42</v>
      </c>
      <c r="AK568" s="196">
        <v>99.88</v>
      </c>
      <c r="AL568" s="196">
        <v>100.64</v>
      </c>
      <c r="AM568" s="196">
        <v>100.32</v>
      </c>
      <c r="AN568" s="196">
        <v>100.52</v>
      </c>
      <c r="AO568" s="196">
        <v>100.6</v>
      </c>
      <c r="AP568" s="196">
        <v>100.29</v>
      </c>
      <c r="AQ568" s="196">
        <v>99.89</v>
      </c>
    </row>
    <row r="569" spans="1:43" x14ac:dyDescent="0.45">
      <c r="A569" s="195" t="s">
        <v>688</v>
      </c>
      <c r="B569" s="195" t="s">
        <v>1472</v>
      </c>
      <c r="C569" s="196">
        <v>100.31</v>
      </c>
      <c r="D569" s="196">
        <v>101.44</v>
      </c>
      <c r="E569" s="196">
        <v>100.8</v>
      </c>
      <c r="F569" s="196">
        <v>100.91</v>
      </c>
      <c r="G569" s="196">
        <v>100.14</v>
      </c>
      <c r="H569" s="196">
        <v>100.21</v>
      </c>
      <c r="I569" s="196">
        <v>100.28</v>
      </c>
      <c r="J569" s="196">
        <v>101.82</v>
      </c>
      <c r="K569" s="196">
        <v>100.01</v>
      </c>
      <c r="L569" s="196">
        <v>99.49</v>
      </c>
      <c r="M569" s="196">
        <v>100.17</v>
      </c>
      <c r="N569" s="196">
        <v>100.16</v>
      </c>
      <c r="O569" s="196">
        <v>101.32</v>
      </c>
      <c r="P569" s="196">
        <v>100.35</v>
      </c>
      <c r="Q569" s="196">
        <v>99.7</v>
      </c>
      <c r="R569" s="196">
        <v>100.38</v>
      </c>
      <c r="S569" s="196">
        <v>100.1</v>
      </c>
      <c r="T569" s="196">
        <v>100.87</v>
      </c>
      <c r="U569" s="196">
        <v>100.48</v>
      </c>
      <c r="V569" s="196">
        <v>100.11</v>
      </c>
      <c r="W569" s="196">
        <v>99.96</v>
      </c>
      <c r="X569" s="196">
        <v>100.17</v>
      </c>
      <c r="Y569" s="196">
        <v>100.5</v>
      </c>
      <c r="Z569" s="196">
        <v>101.76</v>
      </c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5"/>
      <c r="AK569" s="195"/>
      <c r="AL569" s="195"/>
      <c r="AM569" s="195"/>
      <c r="AN569" s="195"/>
      <c r="AO569" s="195"/>
      <c r="AP569" s="195"/>
      <c r="AQ569" s="195"/>
    </row>
    <row r="570" spans="1:43" x14ac:dyDescent="0.45">
      <c r="A570" s="195" t="s">
        <v>309</v>
      </c>
      <c r="B570" s="195" t="s">
        <v>1473</v>
      </c>
      <c r="C570" s="196">
        <v>100.35</v>
      </c>
      <c r="D570" s="196">
        <v>101.01</v>
      </c>
      <c r="E570" s="196">
        <v>100.42</v>
      </c>
      <c r="F570" s="196">
        <v>100.29</v>
      </c>
      <c r="G570" s="196">
        <v>99.97</v>
      </c>
      <c r="H570" s="196">
        <v>100.44</v>
      </c>
      <c r="I570" s="196">
        <v>100.4</v>
      </c>
      <c r="J570" s="196">
        <v>100.44</v>
      </c>
      <c r="K570" s="196">
        <v>100.46</v>
      </c>
      <c r="L570" s="196">
        <v>100.58</v>
      </c>
      <c r="M570" s="196">
        <v>100.53</v>
      </c>
      <c r="N570" s="196">
        <v>100.3</v>
      </c>
      <c r="O570" s="196">
        <v>100.23</v>
      </c>
      <c r="P570" s="196">
        <v>100.87</v>
      </c>
      <c r="Q570" s="196">
        <v>100.38</v>
      </c>
      <c r="R570" s="196">
        <v>100.86</v>
      </c>
      <c r="S570" s="196">
        <v>100.47</v>
      </c>
      <c r="T570" s="195">
        <v>100</v>
      </c>
      <c r="U570" s="196">
        <v>100.29</v>
      </c>
      <c r="V570" s="196">
        <v>100.44</v>
      </c>
      <c r="W570" s="196">
        <v>100.46</v>
      </c>
      <c r="X570" s="196">
        <v>100.54</v>
      </c>
      <c r="Y570" s="196">
        <v>100.31</v>
      </c>
      <c r="Z570" s="196">
        <v>101.1</v>
      </c>
      <c r="AA570" s="196">
        <v>100.78</v>
      </c>
      <c r="AB570" s="196">
        <v>100.71</v>
      </c>
      <c r="AC570" s="196">
        <v>100.62</v>
      </c>
      <c r="AD570" s="196">
        <v>100.53</v>
      </c>
      <c r="AE570" s="196">
        <v>100.36</v>
      </c>
      <c r="AF570" s="196">
        <v>100.66</v>
      </c>
      <c r="AG570" s="196">
        <v>100.48</v>
      </c>
      <c r="AH570" s="196">
        <v>100.76</v>
      </c>
      <c r="AI570" s="196">
        <v>100.58</v>
      </c>
      <c r="AJ570" s="196">
        <v>100.15</v>
      </c>
      <c r="AK570" s="196">
        <v>100.46</v>
      </c>
      <c r="AL570" s="196">
        <v>100.31</v>
      </c>
      <c r="AM570" s="195">
        <v>101</v>
      </c>
      <c r="AN570" s="196">
        <v>100.93</v>
      </c>
      <c r="AO570" s="196">
        <v>101.04</v>
      </c>
      <c r="AP570" s="196">
        <v>100.22</v>
      </c>
      <c r="AQ570" s="196">
        <v>100.29</v>
      </c>
    </row>
    <row r="571" spans="1:43" x14ac:dyDescent="0.45">
      <c r="A571" s="195" t="s">
        <v>800</v>
      </c>
      <c r="B571" s="195" t="s">
        <v>1474</v>
      </c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5"/>
      <c r="AK571" s="195"/>
      <c r="AL571" s="195"/>
      <c r="AM571" s="196">
        <v>100.09</v>
      </c>
      <c r="AN571" s="196">
        <v>99.98</v>
      </c>
      <c r="AO571" s="196">
        <v>99.92</v>
      </c>
      <c r="AP571" s="196">
        <v>100.58</v>
      </c>
      <c r="AQ571" s="196">
        <v>100.17</v>
      </c>
    </row>
    <row r="572" spans="1:43" ht="41.65" x14ac:dyDescent="0.45">
      <c r="A572" s="195" t="s">
        <v>311</v>
      </c>
      <c r="B572" s="195" t="s">
        <v>1475</v>
      </c>
      <c r="C572" s="196">
        <v>100.16</v>
      </c>
      <c r="D572" s="196">
        <v>100.78</v>
      </c>
      <c r="E572" s="196">
        <v>99.61</v>
      </c>
      <c r="F572" s="196">
        <v>99.13</v>
      </c>
      <c r="G572" s="196">
        <v>99.78</v>
      </c>
      <c r="H572" s="196">
        <v>99.96</v>
      </c>
      <c r="I572" s="196">
        <v>99.79</v>
      </c>
      <c r="J572" s="196">
        <v>100.03</v>
      </c>
      <c r="K572" s="196">
        <v>100.74</v>
      </c>
      <c r="L572" s="196">
        <v>100.07</v>
      </c>
      <c r="M572" s="196">
        <v>100.82</v>
      </c>
      <c r="N572" s="196">
        <v>100.53</v>
      </c>
      <c r="O572" s="196">
        <v>102.06</v>
      </c>
      <c r="P572" s="196">
        <v>100.8</v>
      </c>
      <c r="Q572" s="196">
        <v>100.57</v>
      </c>
      <c r="R572" s="196">
        <v>100.78</v>
      </c>
      <c r="S572" s="196">
        <v>101.21</v>
      </c>
      <c r="T572" s="196">
        <v>100.32</v>
      </c>
      <c r="U572" s="196">
        <v>100.14</v>
      </c>
      <c r="V572" s="196">
        <v>99.78</v>
      </c>
      <c r="W572" s="196">
        <v>99.92</v>
      </c>
      <c r="X572" s="196">
        <v>100.24</v>
      </c>
      <c r="Y572" s="196">
        <v>100.52</v>
      </c>
      <c r="Z572" s="196">
        <v>100.06</v>
      </c>
      <c r="AA572" s="196">
        <v>100.93</v>
      </c>
      <c r="AB572" s="196">
        <v>100.19</v>
      </c>
      <c r="AC572" s="196">
        <v>100.4</v>
      </c>
      <c r="AD572" s="196">
        <v>100.39</v>
      </c>
      <c r="AE572" s="196">
        <v>100.57</v>
      </c>
      <c r="AF572" s="196">
        <v>100.06</v>
      </c>
      <c r="AG572" s="196">
        <v>99.94</v>
      </c>
      <c r="AH572" s="196">
        <v>99.77</v>
      </c>
      <c r="AI572" s="196">
        <v>99.98</v>
      </c>
      <c r="AJ572" s="196">
        <v>100.18</v>
      </c>
      <c r="AK572" s="196">
        <v>99.88</v>
      </c>
      <c r="AL572" s="196">
        <v>100.28</v>
      </c>
      <c r="AM572" s="196">
        <v>100.74</v>
      </c>
      <c r="AN572" s="196">
        <v>100.11</v>
      </c>
      <c r="AO572" s="196">
        <v>99.47</v>
      </c>
      <c r="AP572" s="196">
        <v>101.57</v>
      </c>
      <c r="AQ572" s="196">
        <v>99.9</v>
      </c>
    </row>
    <row r="573" spans="1:43" ht="27.75" x14ac:dyDescent="0.45">
      <c r="A573" s="195" t="s">
        <v>459</v>
      </c>
      <c r="B573" s="195" t="s">
        <v>1476</v>
      </c>
      <c r="C573" s="196">
        <v>100.01</v>
      </c>
      <c r="D573" s="196">
        <v>99.87</v>
      </c>
      <c r="E573" s="196">
        <v>100.26</v>
      </c>
      <c r="F573" s="196">
        <v>99.84</v>
      </c>
      <c r="G573" s="196">
        <v>98.24</v>
      </c>
      <c r="H573" s="196">
        <v>99.29</v>
      </c>
      <c r="I573" s="196">
        <v>99.95</v>
      </c>
      <c r="J573" s="196">
        <v>100.28</v>
      </c>
      <c r="K573" s="196">
        <v>100.53</v>
      </c>
      <c r="L573" s="196">
        <v>101.27</v>
      </c>
      <c r="M573" s="196">
        <v>101.16</v>
      </c>
      <c r="N573" s="196">
        <v>100.75</v>
      </c>
      <c r="O573" s="196">
        <v>102.46</v>
      </c>
      <c r="P573" s="196">
        <v>100.81</v>
      </c>
      <c r="Q573" s="196">
        <v>100.5</v>
      </c>
      <c r="R573" s="196">
        <v>100.43</v>
      </c>
      <c r="S573" s="196">
        <v>100.35</v>
      </c>
      <c r="T573" s="196">
        <v>100.21</v>
      </c>
      <c r="U573" s="196">
        <v>100.3</v>
      </c>
      <c r="V573" s="196">
        <v>99.76</v>
      </c>
      <c r="W573" s="196">
        <v>99.99</v>
      </c>
      <c r="X573" s="196">
        <v>99.93</v>
      </c>
      <c r="Y573" s="196">
        <v>100.38</v>
      </c>
      <c r="Z573" s="196">
        <v>99.81</v>
      </c>
      <c r="AA573" s="196">
        <v>99.65</v>
      </c>
      <c r="AB573" s="196">
        <v>99.56</v>
      </c>
      <c r="AC573" s="196">
        <v>100.77</v>
      </c>
      <c r="AD573" s="196">
        <v>101.23</v>
      </c>
      <c r="AE573" s="196">
        <v>99.29</v>
      </c>
      <c r="AF573" s="196">
        <v>100.44</v>
      </c>
      <c r="AG573" s="196">
        <v>99.34</v>
      </c>
      <c r="AH573" s="196">
        <v>100.09</v>
      </c>
      <c r="AI573" s="196">
        <v>100.03</v>
      </c>
      <c r="AJ573" s="196">
        <v>99.87</v>
      </c>
      <c r="AK573" s="196">
        <v>99.92</v>
      </c>
      <c r="AL573" s="196">
        <v>100.28</v>
      </c>
      <c r="AM573" s="196">
        <v>100.11</v>
      </c>
      <c r="AN573" s="196">
        <v>99.5</v>
      </c>
      <c r="AO573" s="196">
        <v>101.08</v>
      </c>
      <c r="AP573" s="196">
        <v>100.81</v>
      </c>
      <c r="AQ573" s="196">
        <v>99.25</v>
      </c>
    </row>
    <row r="574" spans="1:43" x14ac:dyDescent="0.45">
      <c r="A574" s="195" t="s">
        <v>312</v>
      </c>
      <c r="B574" s="195" t="s">
        <v>1477</v>
      </c>
      <c r="C574" s="196">
        <v>100.14</v>
      </c>
      <c r="D574" s="196">
        <v>99.85</v>
      </c>
      <c r="E574" s="196">
        <v>99.15</v>
      </c>
      <c r="F574" s="196">
        <v>99.62</v>
      </c>
      <c r="G574" s="196">
        <v>99.99</v>
      </c>
      <c r="H574" s="196">
        <v>100.63</v>
      </c>
      <c r="I574" s="196">
        <v>100.17</v>
      </c>
      <c r="J574" s="196">
        <v>100.82</v>
      </c>
      <c r="K574" s="196">
        <v>100.28</v>
      </c>
      <c r="L574" s="196">
        <v>100.46</v>
      </c>
      <c r="M574" s="196">
        <v>100.39</v>
      </c>
      <c r="N574" s="196">
        <v>101.09</v>
      </c>
      <c r="O574" s="196">
        <v>99.62</v>
      </c>
      <c r="P574" s="196">
        <v>100.86</v>
      </c>
      <c r="Q574" s="196">
        <v>101.18</v>
      </c>
      <c r="R574" s="196">
        <v>100.65</v>
      </c>
      <c r="S574" s="196">
        <v>100.67</v>
      </c>
      <c r="T574" s="196">
        <v>100.28</v>
      </c>
      <c r="U574" s="196">
        <v>100.02</v>
      </c>
      <c r="V574" s="196">
        <v>100.24</v>
      </c>
      <c r="W574" s="196">
        <v>100.89</v>
      </c>
      <c r="X574" s="196">
        <v>101.12</v>
      </c>
      <c r="Y574" s="196">
        <v>100.83</v>
      </c>
      <c r="Z574" s="196">
        <v>100.97</v>
      </c>
      <c r="AA574" s="196">
        <v>100.63</v>
      </c>
      <c r="AB574" s="196">
        <v>100.71</v>
      </c>
      <c r="AC574" s="196">
        <v>100.13</v>
      </c>
      <c r="AD574" s="196">
        <v>100.82</v>
      </c>
      <c r="AE574" s="196">
        <v>100.64</v>
      </c>
      <c r="AF574" s="196">
        <v>100.51</v>
      </c>
      <c r="AG574" s="196">
        <v>99.99</v>
      </c>
      <c r="AH574" s="196">
        <v>100.51</v>
      </c>
      <c r="AI574" s="196">
        <v>100.53</v>
      </c>
      <c r="AJ574" s="196">
        <v>99.83</v>
      </c>
      <c r="AK574" s="196">
        <v>99.77</v>
      </c>
      <c r="AL574" s="196">
        <v>100.17</v>
      </c>
      <c r="AM574" s="196">
        <v>100.33</v>
      </c>
      <c r="AN574" s="196">
        <v>100.4</v>
      </c>
      <c r="AO574" s="196">
        <v>100.51</v>
      </c>
      <c r="AP574" s="196">
        <v>99.91</v>
      </c>
      <c r="AQ574" s="196">
        <v>99.7</v>
      </c>
    </row>
    <row r="575" spans="1:43" ht="27.75" x14ac:dyDescent="0.45">
      <c r="A575" s="195" t="s">
        <v>880</v>
      </c>
      <c r="B575" s="195" t="s">
        <v>1478</v>
      </c>
      <c r="C575" s="196">
        <v>99.42</v>
      </c>
      <c r="D575" s="196">
        <v>100.06</v>
      </c>
      <c r="E575" s="196">
        <v>99.75</v>
      </c>
      <c r="F575" s="196">
        <v>99.16</v>
      </c>
      <c r="G575" s="196">
        <v>99.43</v>
      </c>
      <c r="H575" s="196">
        <v>99.62</v>
      </c>
      <c r="I575" s="196">
        <v>100.17</v>
      </c>
      <c r="J575" s="196">
        <v>99.85</v>
      </c>
      <c r="K575" s="196">
        <v>100.19</v>
      </c>
      <c r="L575" s="196">
        <v>100.62</v>
      </c>
      <c r="M575" s="196">
        <v>100.21</v>
      </c>
      <c r="N575" s="196">
        <v>100.34</v>
      </c>
      <c r="O575" s="196">
        <v>99.94</v>
      </c>
      <c r="P575" s="196">
        <v>100.09</v>
      </c>
      <c r="Q575" s="196">
        <v>100.8</v>
      </c>
      <c r="R575" s="196">
        <v>100.32</v>
      </c>
      <c r="S575" s="196">
        <v>100.04</v>
      </c>
      <c r="T575" s="196">
        <v>100.67</v>
      </c>
      <c r="U575" s="196">
        <v>100.24</v>
      </c>
      <c r="V575" s="196">
        <v>99.24</v>
      </c>
      <c r="W575" s="196">
        <v>101.27</v>
      </c>
      <c r="X575" s="196">
        <v>101.21</v>
      </c>
      <c r="Y575" s="196">
        <v>100.89</v>
      </c>
      <c r="Z575" s="196">
        <v>100.36</v>
      </c>
      <c r="AA575" s="196">
        <v>100.6</v>
      </c>
      <c r="AB575" s="196">
        <v>100.38</v>
      </c>
      <c r="AC575" s="196">
        <v>100.21</v>
      </c>
      <c r="AD575" s="196">
        <v>100.39</v>
      </c>
      <c r="AE575" s="196">
        <v>100.18</v>
      </c>
      <c r="AF575" s="196">
        <v>100.27</v>
      </c>
      <c r="AG575" s="196">
        <v>99.84</v>
      </c>
      <c r="AH575" s="196">
        <v>100.23</v>
      </c>
      <c r="AI575" s="195">
        <v>100</v>
      </c>
      <c r="AJ575" s="196">
        <v>101.27</v>
      </c>
      <c r="AK575" s="196">
        <v>99.74</v>
      </c>
      <c r="AL575" s="196">
        <v>101.14</v>
      </c>
      <c r="AM575" s="195"/>
      <c r="AN575" s="195"/>
      <c r="AO575" s="195"/>
      <c r="AP575" s="195"/>
      <c r="AQ575" s="195"/>
    </row>
    <row r="576" spans="1:43" x14ac:dyDescent="0.45">
      <c r="A576" s="195" t="s">
        <v>315</v>
      </c>
      <c r="B576" s="195" t="s">
        <v>1479</v>
      </c>
      <c r="C576" s="196">
        <v>99.58</v>
      </c>
      <c r="D576" s="196">
        <v>99.29</v>
      </c>
      <c r="E576" s="196">
        <v>99.64</v>
      </c>
      <c r="F576" s="196">
        <v>99.78</v>
      </c>
      <c r="G576" s="196">
        <v>100.4</v>
      </c>
      <c r="H576" s="196">
        <v>99.99</v>
      </c>
      <c r="I576" s="196">
        <v>100.82</v>
      </c>
      <c r="J576" s="196">
        <v>100.08</v>
      </c>
      <c r="K576" s="196">
        <v>99.55</v>
      </c>
      <c r="L576" s="196">
        <v>100.08</v>
      </c>
      <c r="M576" s="196">
        <v>100.44</v>
      </c>
      <c r="N576" s="196">
        <v>100.63</v>
      </c>
      <c r="O576" s="196">
        <v>99.98</v>
      </c>
      <c r="P576" s="196">
        <v>100.36</v>
      </c>
      <c r="Q576" s="196">
        <v>100.39</v>
      </c>
      <c r="R576" s="196">
        <v>101.15</v>
      </c>
      <c r="S576" s="196">
        <v>99.65</v>
      </c>
      <c r="T576" s="196">
        <v>100.53</v>
      </c>
      <c r="U576" s="196">
        <v>100.38</v>
      </c>
      <c r="V576" s="196">
        <v>99.92</v>
      </c>
      <c r="W576" s="196">
        <v>100.15</v>
      </c>
      <c r="X576" s="196">
        <v>100.66</v>
      </c>
      <c r="Y576" s="196">
        <v>100.43</v>
      </c>
      <c r="Z576" s="196">
        <v>100.45</v>
      </c>
      <c r="AA576" s="196">
        <v>100.66</v>
      </c>
      <c r="AB576" s="196">
        <v>100.42</v>
      </c>
      <c r="AC576" s="196">
        <v>100.67</v>
      </c>
      <c r="AD576" s="196">
        <v>100.7</v>
      </c>
      <c r="AE576" s="196">
        <v>100.38</v>
      </c>
      <c r="AF576" s="196">
        <v>100.23</v>
      </c>
      <c r="AG576" s="196">
        <v>99.33</v>
      </c>
      <c r="AH576" s="196">
        <v>100.44</v>
      </c>
      <c r="AI576" s="196">
        <v>100.17</v>
      </c>
      <c r="AJ576" s="196">
        <v>100.79</v>
      </c>
      <c r="AK576" s="196">
        <v>100.51</v>
      </c>
      <c r="AL576" s="196">
        <v>100.17</v>
      </c>
      <c r="AM576" s="196">
        <v>101.78</v>
      </c>
      <c r="AN576" s="196">
        <v>100.18</v>
      </c>
      <c r="AO576" s="196">
        <v>100.59</v>
      </c>
      <c r="AP576" s="196">
        <v>100.77</v>
      </c>
      <c r="AQ576" s="196">
        <v>100.29</v>
      </c>
    </row>
    <row r="577" spans="1:43" ht="41.65" x14ac:dyDescent="0.45">
      <c r="A577" s="195" t="s">
        <v>316</v>
      </c>
      <c r="B577" s="195" t="s">
        <v>1480</v>
      </c>
      <c r="C577" s="196">
        <v>98.81</v>
      </c>
      <c r="D577" s="196">
        <v>99.1</v>
      </c>
      <c r="E577" s="196">
        <v>99.05</v>
      </c>
      <c r="F577" s="196">
        <v>98.53</v>
      </c>
      <c r="G577" s="196">
        <v>98.27</v>
      </c>
      <c r="H577" s="196">
        <v>99.52</v>
      </c>
      <c r="I577" s="196">
        <v>99.13</v>
      </c>
      <c r="J577" s="196">
        <v>99.99</v>
      </c>
      <c r="K577" s="196">
        <v>100.21</v>
      </c>
      <c r="L577" s="196">
        <v>100.71</v>
      </c>
      <c r="M577" s="196">
        <v>99.82</v>
      </c>
      <c r="N577" s="196">
        <v>99.43</v>
      </c>
      <c r="O577" s="196">
        <v>100.55</v>
      </c>
      <c r="P577" s="196">
        <v>100.35</v>
      </c>
      <c r="Q577" s="196">
        <v>100.07</v>
      </c>
      <c r="R577" s="196">
        <v>101.39</v>
      </c>
      <c r="S577" s="196">
        <v>100.8</v>
      </c>
      <c r="T577" s="196">
        <v>99.83</v>
      </c>
      <c r="U577" s="196">
        <v>99.87</v>
      </c>
      <c r="V577" s="196">
        <v>100.37</v>
      </c>
      <c r="W577" s="196">
        <v>99.75</v>
      </c>
      <c r="X577" s="196">
        <v>101.79</v>
      </c>
      <c r="Y577" s="196">
        <v>100.42</v>
      </c>
      <c r="Z577" s="196">
        <v>100.94</v>
      </c>
      <c r="AA577" s="196">
        <v>101.01</v>
      </c>
      <c r="AB577" s="196">
        <v>100.93</v>
      </c>
      <c r="AC577" s="196">
        <v>101.11</v>
      </c>
      <c r="AD577" s="196">
        <v>100.16</v>
      </c>
      <c r="AE577" s="196">
        <v>99.93</v>
      </c>
      <c r="AF577" s="196">
        <v>100.02</v>
      </c>
      <c r="AG577" s="196">
        <v>99.76</v>
      </c>
      <c r="AH577" s="196">
        <v>99.98</v>
      </c>
      <c r="AI577" s="196">
        <v>100.6</v>
      </c>
      <c r="AJ577" s="196">
        <v>99.65</v>
      </c>
      <c r="AK577" s="196">
        <v>100.03</v>
      </c>
      <c r="AL577" s="195">
        <v>101</v>
      </c>
      <c r="AM577" s="196">
        <v>100.27</v>
      </c>
      <c r="AN577" s="196">
        <v>98.78</v>
      </c>
      <c r="AO577" s="196">
        <v>99.98</v>
      </c>
      <c r="AP577" s="196">
        <v>99.62</v>
      </c>
      <c r="AQ577" s="196">
        <v>99.2</v>
      </c>
    </row>
    <row r="578" spans="1:43" x14ac:dyDescent="0.45">
      <c r="A578" s="195" t="s">
        <v>330</v>
      </c>
      <c r="B578" s="195" t="s">
        <v>1481</v>
      </c>
      <c r="C578" s="196">
        <v>101.22</v>
      </c>
      <c r="D578" s="196">
        <v>100.39</v>
      </c>
      <c r="E578" s="196">
        <v>99.97</v>
      </c>
      <c r="F578" s="196">
        <v>100.43</v>
      </c>
      <c r="G578" s="196">
        <v>100.15</v>
      </c>
      <c r="H578" s="196">
        <v>100.03</v>
      </c>
      <c r="I578" s="196">
        <v>100.05</v>
      </c>
      <c r="J578" s="196">
        <v>100.5</v>
      </c>
      <c r="K578" s="196">
        <v>100.69</v>
      </c>
      <c r="L578" s="196">
        <v>100.57</v>
      </c>
      <c r="M578" s="196">
        <v>99.69</v>
      </c>
      <c r="N578" s="196">
        <v>100.75</v>
      </c>
      <c r="O578" s="196">
        <v>100.39</v>
      </c>
      <c r="P578" s="196">
        <v>100.8</v>
      </c>
      <c r="Q578" s="196">
        <v>100.71</v>
      </c>
      <c r="R578" s="196">
        <v>100.45</v>
      </c>
      <c r="S578" s="196">
        <v>100.54</v>
      </c>
      <c r="T578" s="196">
        <v>100.01</v>
      </c>
      <c r="U578" s="196">
        <v>99.26</v>
      </c>
      <c r="V578" s="196">
        <v>99.95</v>
      </c>
      <c r="W578" s="196">
        <v>100.77</v>
      </c>
      <c r="X578" s="196">
        <v>101.11</v>
      </c>
      <c r="Y578" s="196">
        <v>100.78</v>
      </c>
      <c r="Z578" s="196">
        <v>99.64</v>
      </c>
      <c r="AA578" s="196">
        <v>99.59</v>
      </c>
      <c r="AB578" s="196">
        <v>101.05</v>
      </c>
      <c r="AC578" s="196">
        <v>100.38</v>
      </c>
      <c r="AD578" s="196">
        <v>100.33</v>
      </c>
      <c r="AE578" s="196">
        <v>100.86</v>
      </c>
      <c r="AF578" s="196">
        <v>101.15</v>
      </c>
      <c r="AG578" s="196">
        <v>100.47</v>
      </c>
      <c r="AH578" s="196">
        <v>100.07</v>
      </c>
      <c r="AI578" s="196">
        <v>101.03</v>
      </c>
      <c r="AJ578" s="196">
        <v>100.37</v>
      </c>
      <c r="AK578" s="196">
        <v>100.01</v>
      </c>
      <c r="AL578" s="196">
        <v>99.96</v>
      </c>
      <c r="AM578" s="196">
        <v>100.01</v>
      </c>
      <c r="AN578" s="196">
        <v>98.83</v>
      </c>
      <c r="AO578" s="196">
        <v>98.67</v>
      </c>
      <c r="AP578" s="196">
        <v>99.29</v>
      </c>
      <c r="AQ578" s="196">
        <v>100.24</v>
      </c>
    </row>
    <row r="579" spans="1:43" x14ac:dyDescent="0.45">
      <c r="A579" s="195" t="s">
        <v>36</v>
      </c>
      <c r="B579" s="195" t="s">
        <v>1482</v>
      </c>
      <c r="C579" s="196">
        <v>101.01</v>
      </c>
      <c r="D579" s="196">
        <v>99.39</v>
      </c>
      <c r="E579" s="196">
        <v>100.39</v>
      </c>
      <c r="F579" s="196">
        <v>100.57</v>
      </c>
      <c r="G579" s="196">
        <v>100.06</v>
      </c>
      <c r="H579" s="196">
        <v>100.69</v>
      </c>
      <c r="I579" s="196">
        <v>100.12</v>
      </c>
      <c r="J579" s="196">
        <v>101.19</v>
      </c>
      <c r="K579" s="196">
        <v>101.81</v>
      </c>
      <c r="L579" s="196">
        <v>103.17</v>
      </c>
      <c r="M579" s="196">
        <v>101.64</v>
      </c>
      <c r="N579" s="196">
        <v>101.86</v>
      </c>
      <c r="O579" s="196">
        <v>102.37</v>
      </c>
      <c r="P579" s="196">
        <v>101.8</v>
      </c>
      <c r="Q579" s="196">
        <v>102.82</v>
      </c>
      <c r="R579" s="196">
        <v>102.42</v>
      </c>
      <c r="S579" s="196">
        <v>102.31</v>
      </c>
      <c r="T579" s="196">
        <v>101.55</v>
      </c>
      <c r="U579" s="196">
        <v>101.35</v>
      </c>
      <c r="V579" s="196">
        <v>101.73</v>
      </c>
      <c r="W579" s="196">
        <v>102.02</v>
      </c>
      <c r="X579" s="196">
        <v>101.84</v>
      </c>
      <c r="Y579" s="196">
        <v>101.21</v>
      </c>
      <c r="Z579" s="196">
        <v>101.77</v>
      </c>
      <c r="AA579" s="196">
        <v>100.22</v>
      </c>
      <c r="AB579" s="195">
        <v>101</v>
      </c>
      <c r="AC579" s="196">
        <v>99.61</v>
      </c>
      <c r="AD579" s="196">
        <v>99.59</v>
      </c>
      <c r="AE579" s="196">
        <v>98.52</v>
      </c>
      <c r="AF579" s="196">
        <v>98.98</v>
      </c>
      <c r="AG579" s="196">
        <v>98.17</v>
      </c>
      <c r="AH579" s="196">
        <v>97.94</v>
      </c>
      <c r="AI579" s="196">
        <v>97.21</v>
      </c>
      <c r="AJ579" s="196">
        <v>99.3</v>
      </c>
      <c r="AK579" s="196">
        <v>98.31</v>
      </c>
      <c r="AL579" s="196">
        <v>99.57</v>
      </c>
      <c r="AM579" s="196">
        <v>98.3</v>
      </c>
      <c r="AN579" s="196">
        <v>99.19</v>
      </c>
      <c r="AO579" s="196">
        <v>97.94</v>
      </c>
      <c r="AP579" s="196">
        <v>99.48</v>
      </c>
      <c r="AQ579" s="196">
        <v>99.5</v>
      </c>
    </row>
    <row r="580" spans="1:43" x14ac:dyDescent="0.45">
      <c r="A580" s="195" t="s">
        <v>897</v>
      </c>
      <c r="B580" s="195" t="s">
        <v>1483</v>
      </c>
      <c r="C580" s="196">
        <v>100.89</v>
      </c>
      <c r="D580" s="196">
        <v>99.92</v>
      </c>
      <c r="E580" s="196">
        <v>99.02</v>
      </c>
      <c r="F580" s="196">
        <v>100.81</v>
      </c>
      <c r="G580" s="196">
        <v>99.06</v>
      </c>
      <c r="H580" s="196">
        <v>100.87</v>
      </c>
      <c r="I580" s="196">
        <v>100.68</v>
      </c>
      <c r="J580" s="196">
        <v>100.32</v>
      </c>
      <c r="K580" s="196">
        <v>100.82</v>
      </c>
      <c r="L580" s="196">
        <v>100.89</v>
      </c>
      <c r="M580" s="196">
        <v>100.99</v>
      </c>
      <c r="N580" s="196">
        <v>101.62</v>
      </c>
      <c r="O580" s="196">
        <v>101.09</v>
      </c>
      <c r="P580" s="196">
        <v>99.83</v>
      </c>
      <c r="Q580" s="196">
        <v>100.1</v>
      </c>
      <c r="R580" s="196">
        <v>101.85</v>
      </c>
      <c r="S580" s="196">
        <v>99.87</v>
      </c>
      <c r="T580" s="196">
        <v>100.33</v>
      </c>
      <c r="U580" s="196">
        <v>98.82</v>
      </c>
      <c r="V580" s="196">
        <v>100.99</v>
      </c>
      <c r="W580" s="196">
        <v>103.03</v>
      </c>
      <c r="X580" s="196">
        <v>102.01</v>
      </c>
      <c r="Y580" s="196">
        <v>98.94</v>
      </c>
      <c r="Z580" s="196">
        <v>101.32</v>
      </c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5"/>
      <c r="AK580" s="195"/>
      <c r="AL580" s="195"/>
      <c r="AM580" s="195"/>
      <c r="AN580" s="195"/>
      <c r="AO580" s="195"/>
      <c r="AP580" s="195"/>
      <c r="AQ580" s="195"/>
    </row>
    <row r="581" spans="1:43" x14ac:dyDescent="0.45">
      <c r="A581" s="195" t="s">
        <v>801</v>
      </c>
      <c r="B581" s="195" t="s">
        <v>1484</v>
      </c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5"/>
      <c r="AK581" s="195"/>
      <c r="AL581" s="195"/>
      <c r="AM581" s="196">
        <v>101.34</v>
      </c>
      <c r="AN581" s="196">
        <v>101.61</v>
      </c>
      <c r="AO581" s="196">
        <v>101.18</v>
      </c>
      <c r="AP581" s="196">
        <v>101.49</v>
      </c>
      <c r="AQ581" s="196">
        <v>100.75</v>
      </c>
    </row>
    <row r="582" spans="1:43" x14ac:dyDescent="0.45">
      <c r="A582" s="195" t="s">
        <v>820</v>
      </c>
      <c r="B582" s="195" t="s">
        <v>1485</v>
      </c>
      <c r="C582" s="196">
        <v>101.08</v>
      </c>
      <c r="D582" s="196">
        <v>99.57</v>
      </c>
      <c r="E582" s="196">
        <v>100.37</v>
      </c>
      <c r="F582" s="196">
        <v>101.83</v>
      </c>
      <c r="G582" s="196">
        <v>99.59</v>
      </c>
      <c r="H582" s="196">
        <v>102.47</v>
      </c>
      <c r="I582" s="196">
        <v>101.73</v>
      </c>
      <c r="J582" s="196">
        <v>103.28</v>
      </c>
      <c r="K582" s="196">
        <v>101.58</v>
      </c>
      <c r="L582" s="196">
        <v>101.73</v>
      </c>
      <c r="M582" s="196">
        <v>100.16</v>
      </c>
      <c r="N582" s="196">
        <v>100.01</v>
      </c>
      <c r="O582" s="196">
        <v>101.61</v>
      </c>
      <c r="P582" s="196">
        <v>99.58</v>
      </c>
      <c r="Q582" s="196">
        <v>101.24</v>
      </c>
      <c r="R582" s="196">
        <v>100.18</v>
      </c>
      <c r="S582" s="196">
        <v>100.47</v>
      </c>
      <c r="T582" s="196">
        <v>99.9</v>
      </c>
      <c r="U582" s="196">
        <v>99.23</v>
      </c>
      <c r="V582" s="196">
        <v>99.67</v>
      </c>
      <c r="W582" s="196">
        <v>101.09</v>
      </c>
      <c r="X582" s="196">
        <v>100.21</v>
      </c>
      <c r="Y582" s="196">
        <v>100.36</v>
      </c>
      <c r="Z582" s="196">
        <v>100.08</v>
      </c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5"/>
      <c r="AK582" s="195"/>
      <c r="AL582" s="195"/>
      <c r="AM582" s="195"/>
      <c r="AN582" s="195"/>
      <c r="AO582" s="195"/>
      <c r="AP582" s="195"/>
      <c r="AQ582" s="195"/>
    </row>
    <row r="583" spans="1:43" x14ac:dyDescent="0.45">
      <c r="A583" s="195" t="s">
        <v>855</v>
      </c>
      <c r="B583" s="195" t="s">
        <v>1486</v>
      </c>
      <c r="C583" s="196">
        <v>100.41</v>
      </c>
      <c r="D583" s="196">
        <v>99.24</v>
      </c>
      <c r="E583" s="196">
        <v>99.92</v>
      </c>
      <c r="F583" s="196">
        <v>100.46</v>
      </c>
      <c r="G583" s="196">
        <v>99.79</v>
      </c>
      <c r="H583" s="196">
        <v>100.58</v>
      </c>
      <c r="I583" s="196">
        <v>100.13</v>
      </c>
      <c r="J583" s="196">
        <v>101.52</v>
      </c>
      <c r="K583" s="196">
        <v>101.27</v>
      </c>
      <c r="L583" s="196">
        <v>101.39</v>
      </c>
      <c r="M583" s="196">
        <v>100.66</v>
      </c>
      <c r="N583" s="196">
        <v>100.58</v>
      </c>
      <c r="O583" s="196">
        <v>101.51</v>
      </c>
      <c r="P583" s="196">
        <v>99.6</v>
      </c>
      <c r="Q583" s="196">
        <v>100.82</v>
      </c>
      <c r="R583" s="196">
        <v>100.23</v>
      </c>
      <c r="S583" s="196">
        <v>100.38</v>
      </c>
      <c r="T583" s="196">
        <v>100.03</v>
      </c>
      <c r="U583" s="196">
        <v>100.18</v>
      </c>
      <c r="V583" s="196">
        <v>99.92</v>
      </c>
      <c r="W583" s="196">
        <v>100.81</v>
      </c>
      <c r="X583" s="196">
        <v>101.43</v>
      </c>
      <c r="Y583" s="196">
        <v>100.63</v>
      </c>
      <c r="Z583" s="196">
        <v>101.22</v>
      </c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5"/>
      <c r="AK583" s="195"/>
      <c r="AL583" s="195"/>
      <c r="AM583" s="195"/>
      <c r="AN583" s="195"/>
      <c r="AO583" s="195"/>
      <c r="AP583" s="195"/>
      <c r="AQ583" s="195"/>
    </row>
    <row r="584" spans="1:43" ht="27.75" x14ac:dyDescent="0.45">
      <c r="A584" s="195" t="s">
        <v>331</v>
      </c>
      <c r="B584" s="195" t="s">
        <v>1487</v>
      </c>
      <c r="C584" s="196">
        <v>99.65</v>
      </c>
      <c r="D584" s="196">
        <v>99.21</v>
      </c>
      <c r="E584" s="196">
        <v>99.45</v>
      </c>
      <c r="F584" s="196">
        <v>98.94</v>
      </c>
      <c r="G584" s="196">
        <v>101.61</v>
      </c>
      <c r="H584" s="196">
        <v>99.88</v>
      </c>
      <c r="I584" s="196">
        <v>101.07</v>
      </c>
      <c r="J584" s="196">
        <v>100.92</v>
      </c>
      <c r="K584" s="196">
        <v>101.29</v>
      </c>
      <c r="L584" s="196">
        <v>101.14</v>
      </c>
      <c r="M584" s="196">
        <v>100.88</v>
      </c>
      <c r="N584" s="196">
        <v>101.57</v>
      </c>
      <c r="O584" s="196">
        <v>103.4</v>
      </c>
      <c r="P584" s="196">
        <v>101.88</v>
      </c>
      <c r="Q584" s="196">
        <v>101.07</v>
      </c>
      <c r="R584" s="196">
        <v>102.82</v>
      </c>
      <c r="S584" s="196">
        <v>102.6</v>
      </c>
      <c r="T584" s="196">
        <v>97.75</v>
      </c>
      <c r="U584" s="196">
        <v>98.6</v>
      </c>
      <c r="V584" s="196">
        <v>99.28</v>
      </c>
      <c r="W584" s="196">
        <v>100.85</v>
      </c>
      <c r="X584" s="196">
        <v>100.32</v>
      </c>
      <c r="Y584" s="196">
        <v>99.82</v>
      </c>
      <c r="Z584" s="196">
        <v>98.76</v>
      </c>
      <c r="AA584" s="196">
        <v>101.34</v>
      </c>
      <c r="AB584" s="195">
        <v>101</v>
      </c>
      <c r="AC584" s="196">
        <v>102.35</v>
      </c>
      <c r="AD584" s="196">
        <v>100.25</v>
      </c>
      <c r="AE584" s="196">
        <v>100.99</v>
      </c>
      <c r="AF584" s="196">
        <v>100.44</v>
      </c>
      <c r="AG584" s="196">
        <v>100.06</v>
      </c>
      <c r="AH584" s="196">
        <v>99.73</v>
      </c>
      <c r="AI584" s="196">
        <v>101.38</v>
      </c>
      <c r="AJ584" s="196">
        <v>101.8</v>
      </c>
      <c r="AK584" s="196">
        <v>100.95</v>
      </c>
      <c r="AL584" s="196">
        <v>100.73</v>
      </c>
      <c r="AM584" s="196">
        <v>101.12</v>
      </c>
      <c r="AN584" s="196">
        <v>100.88</v>
      </c>
      <c r="AO584" s="196">
        <v>101.59</v>
      </c>
      <c r="AP584" s="196">
        <v>100.42</v>
      </c>
      <c r="AQ584" s="196">
        <v>100.52</v>
      </c>
    </row>
    <row r="585" spans="1:43" x14ac:dyDescent="0.45">
      <c r="A585" s="195" t="s">
        <v>896</v>
      </c>
      <c r="B585" s="195" t="s">
        <v>1488</v>
      </c>
      <c r="C585" s="196">
        <v>100.29</v>
      </c>
      <c r="D585" s="196">
        <v>99.6</v>
      </c>
      <c r="E585" s="196">
        <v>100.21</v>
      </c>
      <c r="F585" s="196">
        <v>100.95</v>
      </c>
      <c r="G585" s="196">
        <v>100.29</v>
      </c>
      <c r="H585" s="196">
        <v>100.52</v>
      </c>
      <c r="I585" s="196">
        <v>100.79</v>
      </c>
      <c r="J585" s="196">
        <v>100.77</v>
      </c>
      <c r="K585" s="196">
        <v>100.93</v>
      </c>
      <c r="L585" s="196">
        <v>100.15</v>
      </c>
      <c r="M585" s="196">
        <v>99.67</v>
      </c>
      <c r="N585" s="196">
        <v>100.84</v>
      </c>
      <c r="O585" s="196">
        <v>101.56</v>
      </c>
      <c r="P585" s="196">
        <v>101.56</v>
      </c>
      <c r="Q585" s="196">
        <v>101.24</v>
      </c>
      <c r="R585" s="196">
        <v>100.57</v>
      </c>
      <c r="S585" s="196">
        <v>100.96</v>
      </c>
      <c r="T585" s="196">
        <v>100.43</v>
      </c>
      <c r="U585" s="196">
        <v>100.31</v>
      </c>
      <c r="V585" s="196">
        <v>100.52</v>
      </c>
      <c r="W585" s="196">
        <v>100.99</v>
      </c>
      <c r="X585" s="196">
        <v>101.64</v>
      </c>
      <c r="Y585" s="196">
        <v>101.11</v>
      </c>
      <c r="Z585" s="196">
        <v>101.36</v>
      </c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5"/>
      <c r="AK585" s="195"/>
      <c r="AL585" s="195"/>
      <c r="AM585" s="195"/>
      <c r="AN585" s="195"/>
      <c r="AO585" s="195"/>
      <c r="AP585" s="195"/>
      <c r="AQ585" s="195"/>
    </row>
    <row r="586" spans="1:43" x14ac:dyDescent="0.45">
      <c r="A586" s="195" t="s">
        <v>822</v>
      </c>
      <c r="B586" s="195" t="s">
        <v>1489</v>
      </c>
      <c r="C586" s="196">
        <v>102.18</v>
      </c>
      <c r="D586" s="196">
        <v>100.5</v>
      </c>
      <c r="E586" s="196">
        <v>99.78</v>
      </c>
      <c r="F586" s="196">
        <v>100.04</v>
      </c>
      <c r="G586" s="196">
        <v>99.31</v>
      </c>
      <c r="H586" s="196">
        <v>100.06</v>
      </c>
      <c r="I586" s="196">
        <v>100.22</v>
      </c>
      <c r="J586" s="196">
        <v>99.99</v>
      </c>
      <c r="K586" s="196">
        <v>102.13</v>
      </c>
      <c r="L586" s="196">
        <v>101.69</v>
      </c>
      <c r="M586" s="196">
        <v>100.86</v>
      </c>
      <c r="N586" s="196">
        <v>100.72</v>
      </c>
      <c r="O586" s="196">
        <v>101.53</v>
      </c>
      <c r="P586" s="196">
        <v>100.87</v>
      </c>
      <c r="Q586" s="196">
        <v>99.98</v>
      </c>
      <c r="R586" s="196">
        <v>100.6</v>
      </c>
      <c r="S586" s="196">
        <v>99.85</v>
      </c>
      <c r="T586" s="196">
        <v>99.9</v>
      </c>
      <c r="U586" s="196">
        <v>99.17</v>
      </c>
      <c r="V586" s="196">
        <v>99.65</v>
      </c>
      <c r="W586" s="196">
        <v>101.01</v>
      </c>
      <c r="X586" s="196">
        <v>99.71</v>
      </c>
      <c r="Y586" s="196">
        <v>100.99</v>
      </c>
      <c r="Z586" s="196">
        <v>99.17</v>
      </c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5"/>
      <c r="AK586" s="195"/>
      <c r="AL586" s="195"/>
      <c r="AM586" s="195"/>
      <c r="AN586" s="195"/>
      <c r="AO586" s="195"/>
      <c r="AP586" s="195"/>
      <c r="AQ586" s="195"/>
    </row>
    <row r="587" spans="1:43" x14ac:dyDescent="0.45">
      <c r="A587" s="195" t="s">
        <v>340</v>
      </c>
      <c r="B587" s="195" t="s">
        <v>1490</v>
      </c>
      <c r="C587" s="196">
        <v>99.93</v>
      </c>
      <c r="D587" s="196">
        <v>99.62</v>
      </c>
      <c r="E587" s="196">
        <v>99.79</v>
      </c>
      <c r="F587" s="196">
        <v>98.72</v>
      </c>
      <c r="G587" s="196">
        <v>100.1</v>
      </c>
      <c r="H587" s="196">
        <v>100.47</v>
      </c>
      <c r="I587" s="196">
        <v>100.68</v>
      </c>
      <c r="J587" s="196">
        <v>101.31</v>
      </c>
      <c r="K587" s="196">
        <v>101.96</v>
      </c>
      <c r="L587" s="196">
        <v>101.31</v>
      </c>
      <c r="M587" s="196">
        <v>100.42</v>
      </c>
      <c r="N587" s="196">
        <v>100.41</v>
      </c>
      <c r="O587" s="196">
        <v>101.63</v>
      </c>
      <c r="P587" s="196">
        <v>102.48</v>
      </c>
      <c r="Q587" s="196">
        <v>100.91</v>
      </c>
      <c r="R587" s="196">
        <v>100.63</v>
      </c>
      <c r="S587" s="196">
        <v>101.62</v>
      </c>
      <c r="T587" s="196">
        <v>100.89</v>
      </c>
      <c r="U587" s="196">
        <v>100.19</v>
      </c>
      <c r="V587" s="196">
        <v>99.57</v>
      </c>
      <c r="W587" s="196">
        <v>100.76</v>
      </c>
      <c r="X587" s="196">
        <v>101.08</v>
      </c>
      <c r="Y587" s="196">
        <v>100.69</v>
      </c>
      <c r="Z587" s="196">
        <v>100.86</v>
      </c>
      <c r="AA587" s="196">
        <v>100.76</v>
      </c>
      <c r="AB587" s="196">
        <v>101.85</v>
      </c>
      <c r="AC587" s="196">
        <v>102.3</v>
      </c>
      <c r="AD587" s="196">
        <v>100.7</v>
      </c>
      <c r="AE587" s="196">
        <v>100.73</v>
      </c>
      <c r="AF587" s="196">
        <v>100.66</v>
      </c>
      <c r="AG587" s="196">
        <v>100.5</v>
      </c>
      <c r="AH587" s="196">
        <v>100.77</v>
      </c>
      <c r="AI587" s="196">
        <v>102.18</v>
      </c>
      <c r="AJ587" s="196">
        <v>102.37</v>
      </c>
      <c r="AK587" s="196">
        <v>100.8</v>
      </c>
      <c r="AL587" s="196">
        <v>101.68</v>
      </c>
      <c r="AM587" s="196">
        <v>101.61</v>
      </c>
      <c r="AN587" s="196">
        <v>102.16</v>
      </c>
      <c r="AO587" s="196">
        <v>101.84</v>
      </c>
      <c r="AP587" s="196">
        <v>101.78</v>
      </c>
      <c r="AQ587" s="196">
        <v>102.2</v>
      </c>
    </row>
    <row r="588" spans="1:43" x14ac:dyDescent="0.45">
      <c r="A588" s="195" t="s">
        <v>860</v>
      </c>
      <c r="B588" s="195" t="s">
        <v>1491</v>
      </c>
      <c r="C588" s="196">
        <v>100.79</v>
      </c>
      <c r="D588" s="196">
        <v>99.08</v>
      </c>
      <c r="E588" s="196">
        <v>99.81</v>
      </c>
      <c r="F588" s="196">
        <v>99.81</v>
      </c>
      <c r="G588" s="196">
        <v>100.14</v>
      </c>
      <c r="H588" s="196">
        <v>100.43</v>
      </c>
      <c r="I588" s="196">
        <v>100.33</v>
      </c>
      <c r="J588" s="196">
        <v>100.79</v>
      </c>
      <c r="K588" s="196">
        <v>100.8</v>
      </c>
      <c r="L588" s="196">
        <v>100.04</v>
      </c>
      <c r="M588" s="196">
        <v>99.57</v>
      </c>
      <c r="N588" s="196">
        <v>100.46</v>
      </c>
      <c r="O588" s="196">
        <v>100.76</v>
      </c>
      <c r="P588" s="196">
        <v>99.89</v>
      </c>
      <c r="Q588" s="196">
        <v>100.59</v>
      </c>
      <c r="R588" s="196">
        <v>100.2</v>
      </c>
      <c r="S588" s="196">
        <v>100.04</v>
      </c>
      <c r="T588" s="196">
        <v>100.15</v>
      </c>
      <c r="U588" s="196">
        <v>99.79</v>
      </c>
      <c r="V588" s="196">
        <v>100.09</v>
      </c>
      <c r="W588" s="196">
        <v>100.46</v>
      </c>
      <c r="X588" s="196">
        <v>100.43</v>
      </c>
      <c r="Y588" s="196">
        <v>100.38</v>
      </c>
      <c r="Z588" s="196">
        <v>100.89</v>
      </c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5"/>
      <c r="AK588" s="195"/>
      <c r="AL588" s="195"/>
      <c r="AM588" s="195"/>
      <c r="AN588" s="195"/>
      <c r="AO588" s="195"/>
      <c r="AP588" s="195"/>
      <c r="AQ588" s="195"/>
    </row>
    <row r="589" spans="1:43" x14ac:dyDescent="0.45">
      <c r="A589" s="195" t="s">
        <v>871</v>
      </c>
      <c r="B589" s="195" t="s">
        <v>1492</v>
      </c>
      <c r="C589" s="196">
        <v>101.27</v>
      </c>
      <c r="D589" s="196">
        <v>100.77</v>
      </c>
      <c r="E589" s="196">
        <v>101.53</v>
      </c>
      <c r="F589" s="196">
        <v>100.67</v>
      </c>
      <c r="G589" s="196">
        <v>99.63</v>
      </c>
      <c r="H589" s="196">
        <v>101.47</v>
      </c>
      <c r="I589" s="196">
        <v>100.61</v>
      </c>
      <c r="J589" s="196">
        <v>100.05</v>
      </c>
      <c r="K589" s="196">
        <v>101.63</v>
      </c>
      <c r="L589" s="196">
        <v>104.5</v>
      </c>
      <c r="M589" s="196">
        <v>101.95</v>
      </c>
      <c r="N589" s="196">
        <v>102.39</v>
      </c>
      <c r="O589" s="196">
        <v>101.98</v>
      </c>
      <c r="P589" s="196">
        <v>101.18</v>
      </c>
      <c r="Q589" s="196">
        <v>101.92</v>
      </c>
      <c r="R589" s="196">
        <v>101.3</v>
      </c>
      <c r="S589" s="196">
        <v>101.1</v>
      </c>
      <c r="T589" s="196">
        <v>101.14</v>
      </c>
      <c r="U589" s="196">
        <v>100.86</v>
      </c>
      <c r="V589" s="196">
        <v>101.02</v>
      </c>
      <c r="W589" s="196">
        <v>103.39</v>
      </c>
      <c r="X589" s="196">
        <v>103.96</v>
      </c>
      <c r="Y589" s="196">
        <v>101.81</v>
      </c>
      <c r="Z589" s="196">
        <v>100.67</v>
      </c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5"/>
      <c r="AK589" s="195"/>
      <c r="AL589" s="195"/>
      <c r="AM589" s="195"/>
      <c r="AN589" s="195"/>
      <c r="AO589" s="195"/>
      <c r="AP589" s="195"/>
      <c r="AQ589" s="195"/>
    </row>
    <row r="590" spans="1:43" x14ac:dyDescent="0.45">
      <c r="A590" s="195" t="s">
        <v>35</v>
      </c>
      <c r="B590" s="195" t="s">
        <v>1493</v>
      </c>
      <c r="C590" s="196">
        <v>99.65</v>
      </c>
      <c r="D590" s="196">
        <v>99.36</v>
      </c>
      <c r="E590" s="196">
        <v>99.97</v>
      </c>
      <c r="F590" s="196">
        <v>99.34</v>
      </c>
      <c r="G590" s="196">
        <v>98.12</v>
      </c>
      <c r="H590" s="196">
        <v>98.62</v>
      </c>
      <c r="I590" s="196">
        <v>98.28</v>
      </c>
      <c r="J590" s="196">
        <v>101.54</v>
      </c>
      <c r="K590" s="196">
        <v>102.74</v>
      </c>
      <c r="L590" s="196">
        <v>100.98</v>
      </c>
      <c r="M590" s="196">
        <v>100.18</v>
      </c>
      <c r="N590" s="196">
        <v>99.9</v>
      </c>
      <c r="O590" s="196">
        <v>100.18</v>
      </c>
      <c r="P590" s="196">
        <v>99.79</v>
      </c>
      <c r="Q590" s="196">
        <v>99.47</v>
      </c>
      <c r="R590" s="196">
        <v>99.97</v>
      </c>
      <c r="S590" s="196">
        <v>99.8</v>
      </c>
      <c r="T590" s="196">
        <v>100.58</v>
      </c>
      <c r="U590" s="196">
        <v>101.45</v>
      </c>
      <c r="V590" s="196">
        <v>101.02</v>
      </c>
      <c r="W590" s="196">
        <v>100.78</v>
      </c>
      <c r="X590" s="196">
        <v>101.8</v>
      </c>
      <c r="Y590" s="196">
        <v>102.83</v>
      </c>
      <c r="Z590" s="196">
        <v>104.44</v>
      </c>
      <c r="AA590" s="196">
        <v>102.01</v>
      </c>
      <c r="AB590" s="196">
        <v>100.71</v>
      </c>
      <c r="AC590" s="196">
        <v>99.95</v>
      </c>
      <c r="AD590" s="196">
        <v>100.01</v>
      </c>
      <c r="AE590" s="196">
        <v>99.84</v>
      </c>
      <c r="AF590" s="196">
        <v>100.24</v>
      </c>
      <c r="AG590" s="196">
        <v>99.75</v>
      </c>
      <c r="AH590" s="196">
        <v>99.45</v>
      </c>
      <c r="AI590" s="196">
        <v>99.78</v>
      </c>
      <c r="AJ590" s="196">
        <v>100.66</v>
      </c>
      <c r="AK590" s="196">
        <v>100.56</v>
      </c>
      <c r="AL590" s="196">
        <v>100.32</v>
      </c>
      <c r="AM590" s="196">
        <v>100.2</v>
      </c>
      <c r="AN590" s="196">
        <v>99.66</v>
      </c>
      <c r="AO590" s="196">
        <v>100.17</v>
      </c>
      <c r="AP590" s="196">
        <v>100.89</v>
      </c>
      <c r="AQ590" s="196">
        <v>100.07</v>
      </c>
    </row>
    <row r="591" spans="1:43" ht="27.75" x14ac:dyDescent="0.45">
      <c r="A591" s="195" t="s">
        <v>841</v>
      </c>
      <c r="B591" s="195" t="s">
        <v>1494</v>
      </c>
      <c r="C591" s="196">
        <v>100.58</v>
      </c>
      <c r="D591" s="196">
        <v>99.68</v>
      </c>
      <c r="E591" s="196">
        <v>98.94</v>
      </c>
      <c r="F591" s="196">
        <v>100.04</v>
      </c>
      <c r="G591" s="196">
        <v>99.94</v>
      </c>
      <c r="H591" s="196">
        <v>99.52</v>
      </c>
      <c r="I591" s="196">
        <v>100.32</v>
      </c>
      <c r="J591" s="196">
        <v>100.67</v>
      </c>
      <c r="K591" s="196">
        <v>101.25</v>
      </c>
      <c r="L591" s="196">
        <v>100.93</v>
      </c>
      <c r="M591" s="196">
        <v>100.67</v>
      </c>
      <c r="N591" s="196">
        <v>100.46</v>
      </c>
      <c r="O591" s="196">
        <v>101.95</v>
      </c>
      <c r="P591" s="196">
        <v>101.39</v>
      </c>
      <c r="Q591" s="196">
        <v>100.91</v>
      </c>
      <c r="R591" s="196">
        <v>100.57</v>
      </c>
      <c r="S591" s="196">
        <v>101.6</v>
      </c>
      <c r="T591" s="196">
        <v>99.5</v>
      </c>
      <c r="U591" s="196">
        <v>100.57</v>
      </c>
      <c r="V591" s="196">
        <v>100.3</v>
      </c>
      <c r="W591" s="196">
        <v>101.21</v>
      </c>
      <c r="X591" s="196">
        <v>100.72</v>
      </c>
      <c r="Y591" s="196">
        <v>99.54</v>
      </c>
      <c r="Z591" s="196">
        <v>100.34</v>
      </c>
      <c r="AA591" s="196">
        <v>100.13</v>
      </c>
      <c r="AB591" s="196">
        <v>100.04</v>
      </c>
      <c r="AC591" s="196">
        <v>100.81</v>
      </c>
      <c r="AD591" s="196">
        <v>100.7</v>
      </c>
      <c r="AE591" s="196">
        <v>101.06</v>
      </c>
      <c r="AF591" s="196">
        <v>100.35</v>
      </c>
      <c r="AG591" s="196">
        <v>100.42</v>
      </c>
      <c r="AH591" s="196">
        <v>99.97</v>
      </c>
      <c r="AI591" s="196">
        <v>101.27</v>
      </c>
      <c r="AJ591" s="196">
        <v>100.4</v>
      </c>
      <c r="AK591" s="196">
        <v>100.16</v>
      </c>
      <c r="AL591" s="196">
        <v>100.04</v>
      </c>
      <c r="AM591" s="195"/>
      <c r="AN591" s="195"/>
      <c r="AO591" s="195"/>
      <c r="AP591" s="195"/>
      <c r="AQ591" s="195"/>
    </row>
    <row r="592" spans="1:43" ht="27.75" x14ac:dyDescent="0.45">
      <c r="A592" s="195" t="s">
        <v>819</v>
      </c>
      <c r="B592" s="195" t="s">
        <v>1495</v>
      </c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5"/>
      <c r="AK592" s="195"/>
      <c r="AL592" s="195"/>
      <c r="AM592" s="196">
        <v>100.4</v>
      </c>
      <c r="AN592" s="196">
        <v>100.75</v>
      </c>
      <c r="AO592" s="196">
        <v>100.25</v>
      </c>
      <c r="AP592" s="196">
        <v>100.37</v>
      </c>
      <c r="AQ592" s="196">
        <v>100.24</v>
      </c>
    </row>
    <row r="593" spans="1:43" x14ac:dyDescent="0.45">
      <c r="A593" s="195" t="s">
        <v>327</v>
      </c>
      <c r="B593" s="195" t="s">
        <v>1496</v>
      </c>
      <c r="C593" s="196">
        <v>101.96</v>
      </c>
      <c r="D593" s="196">
        <v>99.91</v>
      </c>
      <c r="E593" s="196">
        <v>99.53</v>
      </c>
      <c r="F593" s="196">
        <v>99.78</v>
      </c>
      <c r="G593" s="196">
        <v>100.01</v>
      </c>
      <c r="H593" s="196">
        <v>100.02</v>
      </c>
      <c r="I593" s="196">
        <v>100.73</v>
      </c>
      <c r="J593" s="196">
        <v>100.72</v>
      </c>
      <c r="K593" s="196">
        <v>101.09</v>
      </c>
      <c r="L593" s="196">
        <v>99.55</v>
      </c>
      <c r="M593" s="196">
        <v>101.44</v>
      </c>
      <c r="N593" s="196">
        <v>101.05</v>
      </c>
      <c r="O593" s="196">
        <v>102.96</v>
      </c>
      <c r="P593" s="196">
        <v>100.75</v>
      </c>
      <c r="Q593" s="196">
        <v>100.74</v>
      </c>
      <c r="R593" s="196">
        <v>101.79</v>
      </c>
      <c r="S593" s="196">
        <v>101.11</v>
      </c>
      <c r="T593" s="196">
        <v>99.88</v>
      </c>
      <c r="U593" s="195">
        <v>100</v>
      </c>
      <c r="V593" s="196">
        <v>100.23</v>
      </c>
      <c r="W593" s="196">
        <v>101.7</v>
      </c>
      <c r="X593" s="196">
        <v>101.29</v>
      </c>
      <c r="Y593" s="195">
        <v>101</v>
      </c>
      <c r="Z593" s="196">
        <v>101.63</v>
      </c>
      <c r="AA593" s="196">
        <v>100.46</v>
      </c>
      <c r="AB593" s="196">
        <v>100.03</v>
      </c>
      <c r="AC593" s="196">
        <v>105.65</v>
      </c>
      <c r="AD593" s="196">
        <v>101.01</v>
      </c>
      <c r="AE593" s="196">
        <v>100.58</v>
      </c>
      <c r="AF593" s="196">
        <v>100.59</v>
      </c>
      <c r="AG593" s="196">
        <v>100.83</v>
      </c>
      <c r="AH593" s="196">
        <v>99.09</v>
      </c>
      <c r="AI593" s="196">
        <v>101.05</v>
      </c>
      <c r="AJ593" s="196">
        <v>101.71</v>
      </c>
      <c r="AK593" s="196">
        <v>100.81</v>
      </c>
      <c r="AL593" s="196">
        <v>101.73</v>
      </c>
      <c r="AM593" s="196">
        <v>100.12</v>
      </c>
      <c r="AN593" s="196">
        <v>101.27</v>
      </c>
      <c r="AO593" s="196">
        <v>99.84</v>
      </c>
      <c r="AP593" s="196">
        <v>100.94</v>
      </c>
      <c r="AQ593" s="196">
        <v>101.63</v>
      </c>
    </row>
    <row r="594" spans="1:43" x14ac:dyDescent="0.45">
      <c r="A594" s="195" t="s">
        <v>882</v>
      </c>
      <c r="B594" s="195" t="s">
        <v>1497</v>
      </c>
      <c r="C594" s="196">
        <v>101.73</v>
      </c>
      <c r="D594" s="196">
        <v>102.15</v>
      </c>
      <c r="E594" s="196">
        <v>103.41</v>
      </c>
      <c r="F594" s="196">
        <v>103.49</v>
      </c>
      <c r="G594" s="196">
        <v>101.73</v>
      </c>
      <c r="H594" s="196">
        <v>98.87</v>
      </c>
      <c r="I594" s="196">
        <v>99.31</v>
      </c>
      <c r="J594" s="196">
        <v>97.48</v>
      </c>
      <c r="K594" s="196">
        <v>98.93</v>
      </c>
      <c r="L594" s="196">
        <v>104.31</v>
      </c>
      <c r="M594" s="196">
        <v>107.29</v>
      </c>
      <c r="N594" s="196">
        <v>108.21</v>
      </c>
      <c r="O594" s="196">
        <v>106.26</v>
      </c>
      <c r="P594" s="196">
        <v>101.89</v>
      </c>
      <c r="Q594" s="196">
        <v>100.79</v>
      </c>
      <c r="R594" s="196">
        <v>100.94</v>
      </c>
      <c r="S594" s="196">
        <v>102.11</v>
      </c>
      <c r="T594" s="196">
        <v>97.92</v>
      </c>
      <c r="U594" s="196">
        <v>95.5</v>
      </c>
      <c r="V594" s="196">
        <v>93.44</v>
      </c>
      <c r="W594" s="196">
        <v>95.23</v>
      </c>
      <c r="X594" s="196">
        <v>96.63</v>
      </c>
      <c r="Y594" s="196">
        <v>97.91</v>
      </c>
      <c r="Z594" s="196">
        <v>98.83</v>
      </c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5"/>
      <c r="AK594" s="195"/>
      <c r="AL594" s="195"/>
      <c r="AM594" s="195"/>
      <c r="AN594" s="195"/>
      <c r="AO594" s="195"/>
      <c r="AP594" s="195"/>
      <c r="AQ594" s="195"/>
    </row>
    <row r="595" spans="1:43" x14ac:dyDescent="0.45">
      <c r="A595" s="195" t="s">
        <v>335</v>
      </c>
      <c r="B595" s="195" t="s">
        <v>1498</v>
      </c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  <c r="AA595" s="196">
        <v>100.56</v>
      </c>
      <c r="AB595" s="196">
        <v>100.4</v>
      </c>
      <c r="AC595" s="196">
        <v>101.88</v>
      </c>
      <c r="AD595" s="196">
        <v>101.31</v>
      </c>
      <c r="AE595" s="196">
        <v>101.88</v>
      </c>
      <c r="AF595" s="196">
        <v>99.26</v>
      </c>
      <c r="AG595" s="195">
        <v>101</v>
      </c>
      <c r="AH595" s="196">
        <v>100.18</v>
      </c>
      <c r="AI595" s="196">
        <v>101.6</v>
      </c>
      <c r="AJ595" s="196">
        <v>101.62</v>
      </c>
      <c r="AK595" s="196">
        <v>100.28</v>
      </c>
      <c r="AL595" s="196">
        <v>101.18</v>
      </c>
      <c r="AM595" s="196">
        <v>100.64</v>
      </c>
      <c r="AN595" s="196">
        <v>100.29</v>
      </c>
      <c r="AO595" s="196">
        <v>101.24</v>
      </c>
      <c r="AP595" s="196">
        <v>100.18</v>
      </c>
      <c r="AQ595" s="196">
        <v>100.55</v>
      </c>
    </row>
    <row r="596" spans="1:43" x14ac:dyDescent="0.45">
      <c r="A596" s="195" t="s">
        <v>823</v>
      </c>
      <c r="B596" s="195" t="s">
        <v>1499</v>
      </c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  <c r="AA596" s="196">
        <v>100.26</v>
      </c>
      <c r="AB596" s="196">
        <v>100.81</v>
      </c>
      <c r="AC596" s="196">
        <v>101.04</v>
      </c>
      <c r="AD596" s="196">
        <v>100.83</v>
      </c>
      <c r="AE596" s="196">
        <v>100.13</v>
      </c>
      <c r="AF596" s="196">
        <v>100.49</v>
      </c>
      <c r="AG596" s="196">
        <v>100.79</v>
      </c>
      <c r="AH596" s="196">
        <v>100.53</v>
      </c>
      <c r="AI596" s="196">
        <v>100.93</v>
      </c>
      <c r="AJ596" s="196">
        <v>106.62</v>
      </c>
      <c r="AK596" s="196">
        <v>104.49</v>
      </c>
      <c r="AL596" s="196">
        <v>102.54</v>
      </c>
      <c r="AM596" s="195"/>
      <c r="AN596" s="195"/>
      <c r="AO596" s="195"/>
      <c r="AP596" s="195"/>
      <c r="AQ596" s="195"/>
    </row>
    <row r="597" spans="1:43" x14ac:dyDescent="0.45">
      <c r="A597" s="195" t="s">
        <v>790</v>
      </c>
      <c r="B597" s="195" t="s">
        <v>1500</v>
      </c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  <c r="AA597" s="196">
        <v>100.19</v>
      </c>
      <c r="AB597" s="196">
        <v>100.81</v>
      </c>
      <c r="AC597" s="196">
        <v>100.96</v>
      </c>
      <c r="AD597" s="196">
        <v>100.43</v>
      </c>
      <c r="AE597" s="196">
        <v>100.3</v>
      </c>
      <c r="AF597" s="196">
        <v>100.3</v>
      </c>
      <c r="AG597" s="196">
        <v>100.47</v>
      </c>
      <c r="AH597" s="196">
        <v>100.7</v>
      </c>
      <c r="AI597" s="196">
        <v>102.28</v>
      </c>
      <c r="AJ597" s="196">
        <v>101.74</v>
      </c>
      <c r="AK597" s="196">
        <v>100.12</v>
      </c>
      <c r="AL597" s="196">
        <v>100.73</v>
      </c>
      <c r="AM597" s="195"/>
      <c r="AN597" s="195"/>
      <c r="AO597" s="195"/>
      <c r="AP597" s="195"/>
      <c r="AQ597" s="195"/>
    </row>
    <row r="598" spans="1:43" x14ac:dyDescent="0.45">
      <c r="A598" s="195" t="s">
        <v>895</v>
      </c>
      <c r="B598" s="195" t="s">
        <v>1501</v>
      </c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  <c r="AA598" s="196">
        <v>100.19</v>
      </c>
      <c r="AB598" s="196">
        <v>100.1</v>
      </c>
      <c r="AC598" s="196">
        <v>100.42</v>
      </c>
      <c r="AD598" s="196">
        <v>100.15</v>
      </c>
      <c r="AE598" s="196">
        <v>100.45</v>
      </c>
      <c r="AF598" s="196">
        <v>99.71</v>
      </c>
      <c r="AG598" s="196">
        <v>99.9</v>
      </c>
      <c r="AH598" s="196">
        <v>99.7</v>
      </c>
      <c r="AI598" s="196">
        <v>100.23</v>
      </c>
      <c r="AJ598" s="196">
        <v>100.33</v>
      </c>
      <c r="AK598" s="196">
        <v>100.29</v>
      </c>
      <c r="AL598" s="196">
        <v>100.2</v>
      </c>
      <c r="AM598" s="195"/>
      <c r="AN598" s="195"/>
      <c r="AO598" s="195"/>
      <c r="AP598" s="195"/>
      <c r="AQ598" s="195"/>
    </row>
    <row r="599" spans="1:43" x14ac:dyDescent="0.45">
      <c r="A599" s="195" t="s">
        <v>831</v>
      </c>
      <c r="B599" s="195" t="s">
        <v>1502</v>
      </c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  <c r="AA599" s="196">
        <v>100.32</v>
      </c>
      <c r="AB599" s="196">
        <v>101.03</v>
      </c>
      <c r="AC599" s="196">
        <v>101.91</v>
      </c>
      <c r="AD599" s="196">
        <v>101.89</v>
      </c>
      <c r="AE599" s="196">
        <v>101.95</v>
      </c>
      <c r="AF599" s="196">
        <v>101.24</v>
      </c>
      <c r="AG599" s="196">
        <v>101.02</v>
      </c>
      <c r="AH599" s="196">
        <v>100.85</v>
      </c>
      <c r="AI599" s="196">
        <v>101.94</v>
      </c>
      <c r="AJ599" s="196">
        <v>101.36</v>
      </c>
      <c r="AK599" s="196">
        <v>100.69</v>
      </c>
      <c r="AL599" s="196">
        <v>101.17</v>
      </c>
      <c r="AM599" s="195"/>
      <c r="AN599" s="195"/>
      <c r="AO599" s="195"/>
      <c r="AP599" s="195"/>
      <c r="AQ599" s="195"/>
    </row>
    <row r="600" spans="1:43" x14ac:dyDescent="0.45">
      <c r="A600" s="195" t="s">
        <v>879</v>
      </c>
      <c r="B600" s="195" t="s">
        <v>1503</v>
      </c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  <c r="AA600" s="196">
        <v>100.15</v>
      </c>
      <c r="AB600" s="196">
        <v>100.4</v>
      </c>
      <c r="AC600" s="196">
        <v>100.34</v>
      </c>
      <c r="AD600" s="196">
        <v>100.33</v>
      </c>
      <c r="AE600" s="196">
        <v>100.18</v>
      </c>
      <c r="AF600" s="196">
        <v>100.45</v>
      </c>
      <c r="AG600" s="196">
        <v>100.1</v>
      </c>
      <c r="AH600" s="196">
        <v>100.76</v>
      </c>
      <c r="AI600" s="196">
        <v>100.97</v>
      </c>
      <c r="AJ600" s="196">
        <v>100.95</v>
      </c>
      <c r="AK600" s="196">
        <v>100.24</v>
      </c>
      <c r="AL600" s="196">
        <v>100.56</v>
      </c>
      <c r="AM600" s="196">
        <v>100.5</v>
      </c>
      <c r="AN600" s="196">
        <v>100.4</v>
      </c>
      <c r="AO600" s="196">
        <v>100.45</v>
      </c>
      <c r="AP600" s="196">
        <v>100.58</v>
      </c>
      <c r="AQ600" s="196">
        <v>100.24</v>
      </c>
    </row>
    <row r="601" spans="1:43" x14ac:dyDescent="0.45">
      <c r="A601" s="195" t="s">
        <v>333</v>
      </c>
      <c r="B601" s="195" t="s">
        <v>1504</v>
      </c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  <c r="AA601" s="196">
        <v>101.33</v>
      </c>
      <c r="AB601" s="196">
        <v>104.01</v>
      </c>
      <c r="AC601" s="196">
        <v>100.99</v>
      </c>
      <c r="AD601" s="196">
        <v>99.76</v>
      </c>
      <c r="AE601" s="196">
        <v>101.06</v>
      </c>
      <c r="AF601" s="196">
        <v>102.16</v>
      </c>
      <c r="AG601" s="196">
        <v>102.16</v>
      </c>
      <c r="AH601" s="196">
        <v>100.9</v>
      </c>
      <c r="AI601" s="196">
        <v>100.62</v>
      </c>
      <c r="AJ601" s="196">
        <v>100.77</v>
      </c>
      <c r="AK601" s="196">
        <v>100.13</v>
      </c>
      <c r="AL601" s="196">
        <v>101.53</v>
      </c>
      <c r="AM601" s="196">
        <v>100.55</v>
      </c>
      <c r="AN601" s="196">
        <v>102.52</v>
      </c>
      <c r="AO601" s="196">
        <v>101.56</v>
      </c>
      <c r="AP601" s="196">
        <v>101.12</v>
      </c>
      <c r="AQ601" s="196">
        <v>101.52</v>
      </c>
    </row>
    <row r="602" spans="1:43" x14ac:dyDescent="0.45">
      <c r="A602" s="195" t="s">
        <v>836</v>
      </c>
      <c r="B602" s="195" t="s">
        <v>1505</v>
      </c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  <c r="AA602" s="196">
        <v>99.94</v>
      </c>
      <c r="AB602" s="196">
        <v>99.84</v>
      </c>
      <c r="AC602" s="196">
        <v>100.18</v>
      </c>
      <c r="AD602" s="196">
        <v>100.72</v>
      </c>
      <c r="AE602" s="196">
        <v>99.82</v>
      </c>
      <c r="AF602" s="196">
        <v>100.08</v>
      </c>
      <c r="AG602" s="196">
        <v>100.28</v>
      </c>
      <c r="AH602" s="196">
        <v>100.21</v>
      </c>
      <c r="AI602" s="196">
        <v>100.97</v>
      </c>
      <c r="AJ602" s="196">
        <v>101.8</v>
      </c>
      <c r="AK602" s="196">
        <v>102.14</v>
      </c>
      <c r="AL602" s="196">
        <v>101.85</v>
      </c>
      <c r="AM602" s="196">
        <v>101.28</v>
      </c>
      <c r="AN602" s="196">
        <v>100.55</v>
      </c>
      <c r="AO602" s="196">
        <v>100.6</v>
      </c>
      <c r="AP602" s="196">
        <v>100.57</v>
      </c>
      <c r="AQ602" s="196">
        <v>100.53</v>
      </c>
    </row>
    <row r="603" spans="1:43" ht="27.75" x14ac:dyDescent="0.45">
      <c r="A603" s="195" t="s">
        <v>802</v>
      </c>
      <c r="B603" s="195" t="s">
        <v>1506</v>
      </c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5"/>
      <c r="AK603" s="195"/>
      <c r="AL603" s="195"/>
      <c r="AM603" s="196">
        <v>100.12</v>
      </c>
      <c r="AN603" s="196">
        <v>100.27</v>
      </c>
      <c r="AO603" s="196">
        <v>100.33</v>
      </c>
      <c r="AP603" s="196">
        <v>100.31</v>
      </c>
      <c r="AQ603" s="196">
        <v>99.52</v>
      </c>
    </row>
    <row r="604" spans="1:43" ht="41.65" x14ac:dyDescent="0.45">
      <c r="A604" s="195" t="s">
        <v>892</v>
      </c>
      <c r="B604" s="195" t="s">
        <v>1507</v>
      </c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  <c r="AA604" s="196">
        <v>101.04</v>
      </c>
      <c r="AB604" s="196">
        <v>100.69</v>
      </c>
      <c r="AC604" s="196">
        <v>100.98</v>
      </c>
      <c r="AD604" s="196">
        <v>100.5</v>
      </c>
      <c r="AE604" s="196">
        <v>100.22</v>
      </c>
      <c r="AF604" s="196">
        <v>100.74</v>
      </c>
      <c r="AG604" s="196">
        <v>101.44</v>
      </c>
      <c r="AH604" s="196">
        <v>101.79</v>
      </c>
      <c r="AI604" s="196">
        <v>100.88</v>
      </c>
      <c r="AJ604" s="196">
        <v>100.59</v>
      </c>
      <c r="AK604" s="196">
        <v>100.11</v>
      </c>
      <c r="AL604" s="196">
        <v>101.63</v>
      </c>
      <c r="AM604" s="196">
        <v>102.05</v>
      </c>
      <c r="AN604" s="196">
        <v>101.5</v>
      </c>
      <c r="AO604" s="196">
        <v>100.71</v>
      </c>
      <c r="AP604" s="196">
        <v>100.73</v>
      </c>
      <c r="AQ604" s="196">
        <v>100.27</v>
      </c>
    </row>
    <row r="605" spans="1:43" x14ac:dyDescent="0.45">
      <c r="A605" s="195" t="s">
        <v>319</v>
      </c>
      <c r="B605" s="195" t="s">
        <v>1508</v>
      </c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  <c r="AA605" s="196">
        <v>101.03</v>
      </c>
      <c r="AB605" s="196">
        <v>99.85</v>
      </c>
      <c r="AC605" s="196">
        <v>101.33</v>
      </c>
      <c r="AD605" s="196">
        <v>100.65</v>
      </c>
      <c r="AE605" s="196">
        <v>99.52</v>
      </c>
      <c r="AF605" s="196">
        <v>100.34</v>
      </c>
      <c r="AG605" s="196">
        <v>99.99</v>
      </c>
      <c r="AH605" s="196">
        <v>100.32</v>
      </c>
      <c r="AI605" s="196">
        <v>100.55</v>
      </c>
      <c r="AJ605" s="196">
        <v>101.11</v>
      </c>
      <c r="AK605" s="196">
        <v>99.47</v>
      </c>
      <c r="AL605" s="196">
        <v>99.41</v>
      </c>
      <c r="AM605" s="196">
        <v>99.96</v>
      </c>
      <c r="AN605" s="196">
        <v>101.41</v>
      </c>
      <c r="AO605" s="196">
        <v>100.31</v>
      </c>
      <c r="AP605" s="196">
        <v>100.01</v>
      </c>
      <c r="AQ605" s="196">
        <v>99.31</v>
      </c>
    </row>
    <row r="606" spans="1:43" x14ac:dyDescent="0.45">
      <c r="A606" s="195" t="s">
        <v>325</v>
      </c>
      <c r="B606" s="195" t="s">
        <v>1509</v>
      </c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  <c r="AA606" s="196">
        <v>100.28</v>
      </c>
      <c r="AB606" s="196">
        <v>102.08</v>
      </c>
      <c r="AC606" s="196">
        <v>100.59</v>
      </c>
      <c r="AD606" s="196">
        <v>100.88</v>
      </c>
      <c r="AE606" s="196">
        <v>100.47</v>
      </c>
      <c r="AF606" s="196">
        <v>100.69</v>
      </c>
      <c r="AG606" s="196">
        <v>100.89</v>
      </c>
      <c r="AH606" s="196">
        <v>99.37</v>
      </c>
      <c r="AI606" s="196">
        <v>101.29</v>
      </c>
      <c r="AJ606" s="196">
        <v>100.81</v>
      </c>
      <c r="AK606" s="196">
        <v>100.03</v>
      </c>
      <c r="AL606" s="196">
        <v>101.78</v>
      </c>
      <c r="AM606" s="195"/>
      <c r="AN606" s="195"/>
      <c r="AO606" s="195"/>
      <c r="AP606" s="195"/>
      <c r="AQ606" s="195"/>
    </row>
    <row r="607" spans="1:43" x14ac:dyDescent="0.45">
      <c r="A607" s="195" t="s">
        <v>853</v>
      </c>
      <c r="B607" s="195" t="s">
        <v>1510</v>
      </c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  <c r="AA607" s="195">
        <v>100</v>
      </c>
      <c r="AB607" s="196">
        <v>100.24</v>
      </c>
      <c r="AC607" s="196">
        <v>100.02</v>
      </c>
      <c r="AD607" s="196">
        <v>100.08</v>
      </c>
      <c r="AE607" s="196">
        <v>101.46</v>
      </c>
      <c r="AF607" s="196">
        <v>101.59</v>
      </c>
      <c r="AG607" s="196">
        <v>100.03</v>
      </c>
      <c r="AH607" s="196">
        <v>101.42</v>
      </c>
      <c r="AI607" s="196">
        <v>102.53</v>
      </c>
      <c r="AJ607" s="196">
        <v>102.04</v>
      </c>
      <c r="AK607" s="196">
        <v>100.83</v>
      </c>
      <c r="AL607" s="196">
        <v>100.82</v>
      </c>
      <c r="AM607" s="195"/>
      <c r="AN607" s="195"/>
      <c r="AO607" s="195"/>
      <c r="AP607" s="195"/>
      <c r="AQ607" s="195"/>
    </row>
    <row r="608" spans="1:43" x14ac:dyDescent="0.45">
      <c r="A608" s="195" t="s">
        <v>320</v>
      </c>
      <c r="B608" s="195" t="s">
        <v>1511</v>
      </c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  <c r="AA608" s="196">
        <v>100.68</v>
      </c>
      <c r="AB608" s="196">
        <v>99.84</v>
      </c>
      <c r="AC608" s="196">
        <v>101.26</v>
      </c>
      <c r="AD608" s="196">
        <v>101.77</v>
      </c>
      <c r="AE608" s="196">
        <v>100.23</v>
      </c>
      <c r="AF608" s="196">
        <v>100.01</v>
      </c>
      <c r="AG608" s="196">
        <v>99.89</v>
      </c>
      <c r="AH608" s="196">
        <v>99.72</v>
      </c>
      <c r="AI608" s="196">
        <v>100.8</v>
      </c>
      <c r="AJ608" s="196">
        <v>100.85</v>
      </c>
      <c r="AK608" s="196">
        <v>99.75</v>
      </c>
      <c r="AL608" s="196">
        <v>100.38</v>
      </c>
      <c r="AM608" s="196">
        <v>100.18</v>
      </c>
      <c r="AN608" s="196">
        <v>100.35</v>
      </c>
      <c r="AO608" s="196">
        <v>100.4</v>
      </c>
      <c r="AP608" s="196">
        <v>100.88</v>
      </c>
      <c r="AQ608" s="196">
        <v>100.19</v>
      </c>
    </row>
    <row r="609" spans="1:43" x14ac:dyDescent="0.45">
      <c r="A609" s="195" t="s">
        <v>317</v>
      </c>
      <c r="B609" s="195" t="s">
        <v>1512</v>
      </c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  <c r="AA609" s="196">
        <v>100.94</v>
      </c>
      <c r="AB609" s="196">
        <v>100.37</v>
      </c>
      <c r="AC609" s="196">
        <v>101.33</v>
      </c>
      <c r="AD609" s="196">
        <v>101.66</v>
      </c>
      <c r="AE609" s="196">
        <v>102.56</v>
      </c>
      <c r="AF609" s="196">
        <v>101.8</v>
      </c>
      <c r="AG609" s="196">
        <v>99.9</v>
      </c>
      <c r="AH609" s="196">
        <v>100.11</v>
      </c>
      <c r="AI609" s="196">
        <v>100.08</v>
      </c>
      <c r="AJ609" s="196">
        <v>102.18</v>
      </c>
      <c r="AK609" s="196">
        <v>100.03</v>
      </c>
      <c r="AL609" s="196">
        <v>101.86</v>
      </c>
      <c r="AM609" s="196">
        <v>101.89</v>
      </c>
      <c r="AN609" s="195">
        <v>102</v>
      </c>
      <c r="AO609" s="196">
        <v>101.52</v>
      </c>
      <c r="AP609" s="196">
        <v>101.31</v>
      </c>
      <c r="AQ609" s="196">
        <v>99.93</v>
      </c>
    </row>
    <row r="610" spans="1:43" x14ac:dyDescent="0.45">
      <c r="A610" s="195" t="s">
        <v>832</v>
      </c>
      <c r="B610" s="195" t="s">
        <v>1513</v>
      </c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  <c r="AA610" s="196">
        <v>100.34</v>
      </c>
      <c r="AB610" s="196">
        <v>103.25</v>
      </c>
      <c r="AC610" s="196">
        <v>100.48</v>
      </c>
      <c r="AD610" s="196">
        <v>100.12</v>
      </c>
      <c r="AE610" s="196">
        <v>101.68</v>
      </c>
      <c r="AF610" s="196">
        <v>101.53</v>
      </c>
      <c r="AG610" s="196">
        <v>101.27</v>
      </c>
      <c r="AH610" s="196">
        <v>100.87</v>
      </c>
      <c r="AI610" s="196">
        <v>103.08</v>
      </c>
      <c r="AJ610" s="196">
        <v>101.74</v>
      </c>
      <c r="AK610" s="196">
        <v>101.28</v>
      </c>
      <c r="AL610" s="196">
        <v>100.71</v>
      </c>
      <c r="AM610" s="195"/>
      <c r="AN610" s="195"/>
      <c r="AO610" s="195"/>
      <c r="AP610" s="195"/>
      <c r="AQ610" s="195"/>
    </row>
    <row r="611" spans="1:43" x14ac:dyDescent="0.45">
      <c r="A611" s="195" t="s">
        <v>885</v>
      </c>
      <c r="B611" s="195" t="s">
        <v>1514</v>
      </c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  <c r="AA611" s="196">
        <v>99.87</v>
      </c>
      <c r="AB611" s="196">
        <v>100.68</v>
      </c>
      <c r="AC611" s="196">
        <v>102.17</v>
      </c>
      <c r="AD611" s="196">
        <v>99.83</v>
      </c>
      <c r="AE611" s="196">
        <v>99.89</v>
      </c>
      <c r="AF611" s="196">
        <v>99.63</v>
      </c>
      <c r="AG611" s="196">
        <v>99.26</v>
      </c>
      <c r="AH611" s="196">
        <v>98.45</v>
      </c>
      <c r="AI611" s="196">
        <v>100.92</v>
      </c>
      <c r="AJ611" s="196">
        <v>100.48</v>
      </c>
      <c r="AK611" s="196">
        <v>99.73</v>
      </c>
      <c r="AL611" s="196">
        <v>101.35</v>
      </c>
      <c r="AM611" s="195"/>
      <c r="AN611" s="195"/>
      <c r="AO611" s="195"/>
      <c r="AP611" s="195"/>
      <c r="AQ611" s="195"/>
    </row>
    <row r="612" spans="1:43" x14ac:dyDescent="0.45">
      <c r="A612" s="195" t="s">
        <v>854</v>
      </c>
      <c r="B612" s="195" t="s">
        <v>1515</v>
      </c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  <c r="AL612" s="195"/>
      <c r="AM612" s="196">
        <v>99.92</v>
      </c>
      <c r="AN612" s="196">
        <v>100.26</v>
      </c>
      <c r="AO612" s="196">
        <v>100.38</v>
      </c>
      <c r="AP612" s="196">
        <v>100.52</v>
      </c>
      <c r="AQ612" s="196">
        <v>100.03</v>
      </c>
    </row>
    <row r="613" spans="1:43" ht="41.65" x14ac:dyDescent="0.45">
      <c r="A613" s="195" t="s">
        <v>803</v>
      </c>
      <c r="B613" s="195" t="s">
        <v>1516</v>
      </c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  <c r="AL613" s="195"/>
      <c r="AM613" s="196">
        <v>100.15</v>
      </c>
      <c r="AN613" s="196">
        <v>100.02</v>
      </c>
      <c r="AO613" s="196">
        <v>100.35</v>
      </c>
      <c r="AP613" s="196">
        <v>100.6</v>
      </c>
      <c r="AQ613" s="196">
        <v>100.07</v>
      </c>
    </row>
    <row r="614" spans="1:43" x14ac:dyDescent="0.45">
      <c r="A614" s="195" t="s">
        <v>791</v>
      </c>
      <c r="B614" s="195" t="s">
        <v>1517</v>
      </c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5"/>
      <c r="AK614" s="195"/>
      <c r="AL614" s="195"/>
      <c r="AM614" s="196">
        <v>100.74</v>
      </c>
      <c r="AN614" s="196">
        <v>100.53</v>
      </c>
      <c r="AO614" s="196">
        <v>102.04</v>
      </c>
      <c r="AP614" s="196">
        <v>100.82</v>
      </c>
      <c r="AQ614" s="196">
        <v>100.6</v>
      </c>
    </row>
    <row r="615" spans="1:43" x14ac:dyDescent="0.45">
      <c r="A615" s="195" t="s">
        <v>878</v>
      </c>
      <c r="B615" s="195" t="s">
        <v>1518</v>
      </c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  <c r="AL615" s="195"/>
      <c r="AM615" s="196">
        <v>100.35</v>
      </c>
      <c r="AN615" s="196">
        <v>100.77</v>
      </c>
      <c r="AO615" s="196">
        <v>100.84</v>
      </c>
      <c r="AP615" s="196">
        <v>100.91</v>
      </c>
      <c r="AQ615" s="196">
        <v>100.54</v>
      </c>
    </row>
    <row r="616" spans="1:43" x14ac:dyDescent="0.45">
      <c r="A616" s="195" t="s">
        <v>877</v>
      </c>
      <c r="B616" s="195" t="s">
        <v>1519</v>
      </c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  <c r="AL616" s="195"/>
      <c r="AM616" s="196">
        <v>102.65</v>
      </c>
      <c r="AN616" s="196">
        <v>102.41</v>
      </c>
      <c r="AO616" s="196">
        <v>102.01</v>
      </c>
      <c r="AP616" s="196">
        <v>100.02</v>
      </c>
      <c r="AQ616" s="196">
        <v>100.4</v>
      </c>
    </row>
    <row r="617" spans="1:43" x14ac:dyDescent="0.45">
      <c r="A617" s="195" t="s">
        <v>858</v>
      </c>
      <c r="B617" s="195" t="s">
        <v>1520</v>
      </c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  <c r="AL617" s="195"/>
      <c r="AM617" s="196">
        <v>100.15</v>
      </c>
      <c r="AN617" s="196">
        <v>101.41</v>
      </c>
      <c r="AO617" s="196">
        <v>100.92</v>
      </c>
      <c r="AP617" s="196">
        <v>100.57</v>
      </c>
      <c r="AQ617" s="196">
        <v>101.36</v>
      </c>
    </row>
    <row r="618" spans="1:43" x14ac:dyDescent="0.45">
      <c r="A618" s="195" t="s">
        <v>859</v>
      </c>
      <c r="B618" s="195" t="s">
        <v>1521</v>
      </c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  <c r="AL618" s="195"/>
      <c r="AM618" s="196">
        <v>100.85</v>
      </c>
      <c r="AN618" s="196">
        <v>101.49</v>
      </c>
      <c r="AO618" s="196">
        <v>100.15</v>
      </c>
      <c r="AP618" s="196">
        <v>100.3</v>
      </c>
      <c r="AQ618" s="196">
        <v>100.19</v>
      </c>
    </row>
    <row r="619" spans="1:43" x14ac:dyDescent="0.45">
      <c r="A619" s="195" t="s">
        <v>883</v>
      </c>
      <c r="B619" s="195" t="s">
        <v>1522</v>
      </c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  <c r="AL619" s="195"/>
      <c r="AM619" s="196">
        <v>100.12</v>
      </c>
      <c r="AN619" s="196">
        <v>100.03</v>
      </c>
      <c r="AO619" s="196">
        <v>99.8</v>
      </c>
      <c r="AP619" s="196">
        <v>100.44</v>
      </c>
      <c r="AQ619" s="196">
        <v>100.04</v>
      </c>
    </row>
    <row r="620" spans="1:43" x14ac:dyDescent="0.45">
      <c r="A620" s="195" t="s">
        <v>893</v>
      </c>
      <c r="B620" s="195" t="s">
        <v>1523</v>
      </c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  <c r="AL620" s="195"/>
      <c r="AM620" s="196">
        <v>100.36</v>
      </c>
      <c r="AN620" s="196">
        <v>99.52</v>
      </c>
      <c r="AO620" s="196">
        <v>100.29</v>
      </c>
      <c r="AP620" s="196">
        <v>100.63</v>
      </c>
      <c r="AQ620" s="196">
        <v>99.84</v>
      </c>
    </row>
    <row r="621" spans="1:43" x14ac:dyDescent="0.45">
      <c r="A621" s="195" t="s">
        <v>894</v>
      </c>
      <c r="B621" s="195" t="s">
        <v>1524</v>
      </c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  <c r="AL621" s="195"/>
      <c r="AM621" s="196">
        <v>100.29</v>
      </c>
      <c r="AN621" s="196">
        <v>100.11</v>
      </c>
      <c r="AO621" s="196">
        <v>100.49</v>
      </c>
      <c r="AP621" s="196">
        <v>100.2</v>
      </c>
      <c r="AQ621" s="196">
        <v>99.96</v>
      </c>
    </row>
    <row r="622" spans="1:43" x14ac:dyDescent="0.45">
      <c r="A622" s="195" t="s">
        <v>842</v>
      </c>
      <c r="B622" s="195" t="s">
        <v>1525</v>
      </c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  <c r="AL622" s="195"/>
      <c r="AM622" s="196">
        <v>101.22</v>
      </c>
      <c r="AN622" s="196">
        <v>100.53</v>
      </c>
      <c r="AO622" s="196">
        <v>100.1</v>
      </c>
      <c r="AP622" s="196">
        <v>100.57</v>
      </c>
      <c r="AQ622" s="196">
        <v>100.06</v>
      </c>
    </row>
    <row r="623" spans="1:43" x14ac:dyDescent="0.45">
      <c r="A623" s="195" t="s">
        <v>844</v>
      </c>
      <c r="B623" s="195" t="s">
        <v>1526</v>
      </c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  <c r="AL623" s="195"/>
      <c r="AM623" s="196">
        <v>100.71</v>
      </c>
      <c r="AN623" s="196">
        <v>100.9</v>
      </c>
      <c r="AO623" s="196">
        <v>101.03</v>
      </c>
      <c r="AP623" s="196">
        <v>101.67</v>
      </c>
      <c r="AQ623" s="196">
        <v>101.77</v>
      </c>
    </row>
    <row r="624" spans="1:43" ht="27.75" x14ac:dyDescent="0.45">
      <c r="A624" s="195" t="s">
        <v>804</v>
      </c>
      <c r="B624" s="195" t="s">
        <v>1527</v>
      </c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  <c r="AL624" s="195"/>
      <c r="AM624" s="196">
        <v>100.56</v>
      </c>
      <c r="AN624" s="196">
        <v>100.64</v>
      </c>
      <c r="AO624" s="196">
        <v>101.48</v>
      </c>
      <c r="AP624" s="196">
        <v>100.86</v>
      </c>
      <c r="AQ624" s="196">
        <v>100.57</v>
      </c>
    </row>
    <row r="625" spans="1:43" ht="27.75" x14ac:dyDescent="0.45">
      <c r="A625" s="195" t="s">
        <v>785</v>
      </c>
      <c r="B625" s="195" t="s">
        <v>1528</v>
      </c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5"/>
      <c r="AK625" s="195"/>
      <c r="AL625" s="195"/>
      <c r="AM625" s="196">
        <v>100.83</v>
      </c>
      <c r="AN625" s="196">
        <v>100.08</v>
      </c>
      <c r="AO625" s="196">
        <v>101.29</v>
      </c>
      <c r="AP625" s="196">
        <v>100.62</v>
      </c>
      <c r="AQ625" s="196">
        <v>100.79</v>
      </c>
    </row>
    <row r="626" spans="1:43" ht="41.65" x14ac:dyDescent="0.45">
      <c r="A626" s="195" t="s">
        <v>805</v>
      </c>
      <c r="B626" s="195" t="s">
        <v>1529</v>
      </c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  <c r="AL626" s="195"/>
      <c r="AM626" s="196">
        <v>100.5</v>
      </c>
      <c r="AN626" s="196">
        <v>100.4</v>
      </c>
      <c r="AO626" s="196">
        <v>100.45</v>
      </c>
      <c r="AP626" s="196">
        <v>100.58</v>
      </c>
      <c r="AQ626" s="196">
        <v>100.24</v>
      </c>
    </row>
    <row r="627" spans="1:43" ht="69.400000000000006" x14ac:dyDescent="0.45">
      <c r="A627" s="195" t="s">
        <v>806</v>
      </c>
      <c r="B627" s="195" t="s">
        <v>1530</v>
      </c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5"/>
      <c r="AK627" s="195"/>
      <c r="AL627" s="195"/>
      <c r="AM627" s="196">
        <v>99.79</v>
      </c>
      <c r="AN627" s="196">
        <v>102.05</v>
      </c>
      <c r="AO627" s="196">
        <v>104.69</v>
      </c>
      <c r="AP627" s="196">
        <v>101.19</v>
      </c>
      <c r="AQ627" s="196">
        <v>100.37</v>
      </c>
    </row>
    <row r="628" spans="1:43" ht="27.75" x14ac:dyDescent="0.45">
      <c r="A628" s="195" t="s">
        <v>807</v>
      </c>
      <c r="B628" s="195" t="s">
        <v>1531</v>
      </c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5"/>
      <c r="AK628" s="195"/>
      <c r="AL628" s="195"/>
      <c r="AM628" s="196">
        <v>100.91</v>
      </c>
      <c r="AN628" s="196">
        <v>100.44</v>
      </c>
      <c r="AO628" s="196">
        <v>100.19</v>
      </c>
      <c r="AP628" s="196">
        <v>100.52</v>
      </c>
      <c r="AQ628" s="196">
        <v>100.5</v>
      </c>
    </row>
    <row r="629" spans="1:43" x14ac:dyDescent="0.45">
      <c r="A629" s="195" t="s">
        <v>521</v>
      </c>
      <c r="B629" s="195" t="s">
        <v>1532</v>
      </c>
      <c r="C629" s="196">
        <v>100.9</v>
      </c>
      <c r="D629" s="196">
        <v>100.87</v>
      </c>
      <c r="E629" s="196">
        <v>100.9</v>
      </c>
      <c r="F629" s="196">
        <v>100.56</v>
      </c>
      <c r="G629" s="196">
        <v>100.53</v>
      </c>
      <c r="H629" s="196">
        <v>100.41</v>
      </c>
      <c r="I629" s="196">
        <v>100.47</v>
      </c>
      <c r="J629" s="196">
        <v>100.57</v>
      </c>
      <c r="K629" s="196">
        <v>100.69</v>
      </c>
      <c r="L629" s="196">
        <v>100.94</v>
      </c>
      <c r="M629" s="196">
        <v>100.55</v>
      </c>
      <c r="N629" s="196">
        <v>100.64</v>
      </c>
      <c r="O629" s="196">
        <v>101.34</v>
      </c>
      <c r="P629" s="196">
        <v>100.76</v>
      </c>
      <c r="Q629" s="196">
        <v>101.12</v>
      </c>
      <c r="R629" s="196">
        <v>101.35</v>
      </c>
      <c r="S629" s="196">
        <v>100.71</v>
      </c>
      <c r="T629" s="196">
        <v>100.55</v>
      </c>
      <c r="U629" s="196">
        <v>100.66</v>
      </c>
      <c r="V629" s="196">
        <v>100.84</v>
      </c>
      <c r="W629" s="196">
        <v>100.94</v>
      </c>
      <c r="X629" s="196">
        <v>101.29</v>
      </c>
      <c r="Y629" s="196">
        <v>101.29</v>
      </c>
      <c r="Z629" s="196">
        <v>100.89</v>
      </c>
      <c r="AA629" s="196">
        <v>101.2</v>
      </c>
      <c r="AB629" s="196">
        <v>100.91</v>
      </c>
      <c r="AC629" s="196">
        <v>100.97</v>
      </c>
      <c r="AD629" s="196">
        <v>100.6</v>
      </c>
      <c r="AE629" s="196">
        <v>100.89</v>
      </c>
      <c r="AF629" s="196">
        <v>100.55</v>
      </c>
      <c r="AG629" s="196">
        <v>100.65</v>
      </c>
      <c r="AH629" s="196">
        <v>100.9</v>
      </c>
      <c r="AI629" s="196">
        <v>101.08</v>
      </c>
      <c r="AJ629" s="196">
        <v>101.13</v>
      </c>
      <c r="AK629" s="196">
        <v>101.35</v>
      </c>
      <c r="AL629" s="196">
        <v>100.57</v>
      </c>
      <c r="AM629" s="196">
        <v>101.66</v>
      </c>
      <c r="AN629" s="196">
        <v>100.51</v>
      </c>
      <c r="AO629" s="196">
        <v>100.69</v>
      </c>
      <c r="AP629" s="196">
        <v>100.86</v>
      </c>
      <c r="AQ629" s="196">
        <v>100.81</v>
      </c>
    </row>
    <row r="630" spans="1:43" x14ac:dyDescent="0.45">
      <c r="A630" s="195" t="s">
        <v>689</v>
      </c>
      <c r="B630" s="195" t="s">
        <v>1533</v>
      </c>
      <c r="C630" s="196">
        <v>100.95</v>
      </c>
      <c r="D630" s="196">
        <v>100.54</v>
      </c>
      <c r="E630" s="196">
        <v>100.23</v>
      </c>
      <c r="F630" s="196">
        <v>99.39</v>
      </c>
      <c r="G630" s="196">
        <v>100.29</v>
      </c>
      <c r="H630" s="196">
        <v>99.69</v>
      </c>
      <c r="I630" s="196">
        <v>99.82</v>
      </c>
      <c r="J630" s="196">
        <v>100.28</v>
      </c>
      <c r="K630" s="196">
        <v>101.08</v>
      </c>
      <c r="L630" s="196">
        <v>100.73</v>
      </c>
      <c r="M630" s="196">
        <v>100.52</v>
      </c>
      <c r="N630" s="196">
        <v>100.89</v>
      </c>
      <c r="O630" s="196">
        <v>100.53</v>
      </c>
      <c r="P630" s="195">
        <v>101</v>
      </c>
      <c r="Q630" s="196">
        <v>100.83</v>
      </c>
      <c r="R630" s="196">
        <v>101.78</v>
      </c>
      <c r="S630" s="196">
        <v>100.85</v>
      </c>
      <c r="T630" s="196">
        <v>100.56</v>
      </c>
      <c r="U630" s="196">
        <v>100.8</v>
      </c>
      <c r="V630" s="196">
        <v>99.85</v>
      </c>
      <c r="W630" s="196">
        <v>101.13</v>
      </c>
      <c r="X630" s="196">
        <v>100.8</v>
      </c>
      <c r="Y630" s="196">
        <v>100.46</v>
      </c>
      <c r="Z630" s="196">
        <v>100.38</v>
      </c>
      <c r="AA630" s="196">
        <v>100.47</v>
      </c>
      <c r="AB630" s="196">
        <v>101.01</v>
      </c>
      <c r="AC630" s="196">
        <v>101.22</v>
      </c>
      <c r="AD630" s="196">
        <v>101.13</v>
      </c>
      <c r="AE630" s="196">
        <v>100.77</v>
      </c>
      <c r="AF630" s="196">
        <v>100.43</v>
      </c>
      <c r="AG630" s="196">
        <v>100.19</v>
      </c>
      <c r="AH630" s="196">
        <v>100.57</v>
      </c>
      <c r="AI630" s="196">
        <v>100.84</v>
      </c>
      <c r="AJ630" s="196">
        <v>100.38</v>
      </c>
      <c r="AK630" s="196">
        <v>99.87</v>
      </c>
      <c r="AL630" s="196">
        <v>101.55</v>
      </c>
      <c r="AM630" s="196">
        <v>100.2</v>
      </c>
      <c r="AN630" s="196">
        <v>100.7</v>
      </c>
      <c r="AO630" s="196">
        <v>100.19</v>
      </c>
      <c r="AP630" s="196">
        <v>101.35</v>
      </c>
      <c r="AQ630" s="196">
        <v>99.98</v>
      </c>
    </row>
    <row r="631" spans="1:43" ht="27.75" x14ac:dyDescent="0.45">
      <c r="A631" s="195" t="s">
        <v>808</v>
      </c>
      <c r="B631" s="195" t="s">
        <v>1534</v>
      </c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5"/>
      <c r="AK631" s="195"/>
      <c r="AL631" s="195"/>
      <c r="AM631" s="196">
        <v>99.82</v>
      </c>
      <c r="AN631" s="196">
        <v>99.67</v>
      </c>
      <c r="AO631" s="196">
        <v>100.05</v>
      </c>
      <c r="AP631" s="196">
        <v>99.78</v>
      </c>
      <c r="AQ631" s="196">
        <v>100.22</v>
      </c>
    </row>
    <row r="632" spans="1:43" x14ac:dyDescent="0.45">
      <c r="A632" s="195" t="s">
        <v>341</v>
      </c>
      <c r="B632" s="195" t="s">
        <v>1535</v>
      </c>
      <c r="C632" s="196">
        <v>100.41</v>
      </c>
      <c r="D632" s="196">
        <v>99.76</v>
      </c>
      <c r="E632" s="196">
        <v>99.86</v>
      </c>
      <c r="F632" s="196">
        <v>98.95</v>
      </c>
      <c r="G632" s="196">
        <v>100.03</v>
      </c>
      <c r="H632" s="196">
        <v>99.46</v>
      </c>
      <c r="I632" s="196">
        <v>100.39</v>
      </c>
      <c r="J632" s="196">
        <v>100.14</v>
      </c>
      <c r="K632" s="196">
        <v>101.33</v>
      </c>
      <c r="L632" s="196">
        <v>100.43</v>
      </c>
      <c r="M632" s="196">
        <v>100.67</v>
      </c>
      <c r="N632" s="196">
        <v>101.05</v>
      </c>
      <c r="O632" s="196">
        <v>100.19</v>
      </c>
      <c r="P632" s="196">
        <v>100.36</v>
      </c>
      <c r="Q632" s="196">
        <v>100.9</v>
      </c>
      <c r="R632" s="196">
        <v>102.3</v>
      </c>
      <c r="S632" s="196">
        <v>101.21</v>
      </c>
      <c r="T632" s="196">
        <v>101.16</v>
      </c>
      <c r="U632" s="196">
        <v>100.57</v>
      </c>
      <c r="V632" s="196">
        <v>99.75</v>
      </c>
      <c r="W632" s="196">
        <v>100.62</v>
      </c>
      <c r="X632" s="196">
        <v>101.19</v>
      </c>
      <c r="Y632" s="196">
        <v>100.09</v>
      </c>
      <c r="Z632" s="196">
        <v>100.42</v>
      </c>
      <c r="AA632" s="196">
        <v>100.7</v>
      </c>
      <c r="AB632" s="196">
        <v>101.16</v>
      </c>
      <c r="AC632" s="196">
        <v>101.39</v>
      </c>
      <c r="AD632" s="196">
        <v>101.06</v>
      </c>
      <c r="AE632" s="196">
        <v>101.19</v>
      </c>
      <c r="AF632" s="196">
        <v>100.82</v>
      </c>
      <c r="AG632" s="196">
        <v>100.39</v>
      </c>
      <c r="AH632" s="196">
        <v>100.37</v>
      </c>
      <c r="AI632" s="196">
        <v>100.87</v>
      </c>
      <c r="AJ632" s="196">
        <v>99.94</v>
      </c>
      <c r="AK632" s="196">
        <v>99.36</v>
      </c>
      <c r="AL632" s="196">
        <v>100.81</v>
      </c>
      <c r="AM632" s="196">
        <v>99.65</v>
      </c>
      <c r="AN632" s="196">
        <v>100.16</v>
      </c>
      <c r="AO632" s="196">
        <v>100.29</v>
      </c>
      <c r="AP632" s="196">
        <v>100.81</v>
      </c>
      <c r="AQ632" s="196">
        <v>99.89</v>
      </c>
    </row>
    <row r="633" spans="1:43" x14ac:dyDescent="0.45">
      <c r="A633" s="195" t="s">
        <v>440</v>
      </c>
      <c r="B633" s="195" t="s">
        <v>1536</v>
      </c>
      <c r="C633" s="196">
        <v>101.11</v>
      </c>
      <c r="D633" s="196">
        <v>100.76</v>
      </c>
      <c r="E633" s="196">
        <v>100.34</v>
      </c>
      <c r="F633" s="196">
        <v>99.51</v>
      </c>
      <c r="G633" s="196">
        <v>100.36</v>
      </c>
      <c r="H633" s="196">
        <v>99.75</v>
      </c>
      <c r="I633" s="196">
        <v>99.66</v>
      </c>
      <c r="J633" s="196">
        <v>100.32</v>
      </c>
      <c r="K633" s="196">
        <v>101.01</v>
      </c>
      <c r="L633" s="196">
        <v>100.81</v>
      </c>
      <c r="M633" s="196">
        <v>100.48</v>
      </c>
      <c r="N633" s="196">
        <v>100.84</v>
      </c>
      <c r="O633" s="196">
        <v>100.65</v>
      </c>
      <c r="P633" s="196">
        <v>101.22</v>
      </c>
      <c r="Q633" s="196">
        <v>100.81</v>
      </c>
      <c r="R633" s="196">
        <v>101.6</v>
      </c>
      <c r="S633" s="196">
        <v>100.73</v>
      </c>
      <c r="T633" s="196">
        <v>100.35</v>
      </c>
      <c r="U633" s="196">
        <v>100.88</v>
      </c>
      <c r="V633" s="196">
        <v>99.89</v>
      </c>
      <c r="W633" s="196">
        <v>101.3</v>
      </c>
      <c r="X633" s="196">
        <v>100.66</v>
      </c>
      <c r="Y633" s="196">
        <v>100.59</v>
      </c>
      <c r="Z633" s="196">
        <v>100.37</v>
      </c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5"/>
      <c r="AK633" s="195"/>
      <c r="AL633" s="195"/>
      <c r="AM633" s="195"/>
      <c r="AN633" s="195"/>
      <c r="AO633" s="195"/>
      <c r="AP633" s="195"/>
      <c r="AQ633" s="195"/>
    </row>
    <row r="634" spans="1:43" x14ac:dyDescent="0.45">
      <c r="A634" s="195" t="s">
        <v>342</v>
      </c>
      <c r="B634" s="195" t="s">
        <v>1537</v>
      </c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  <c r="AA634" s="196">
        <v>100.38</v>
      </c>
      <c r="AB634" s="196">
        <v>100.95</v>
      </c>
      <c r="AC634" s="196">
        <v>101.16</v>
      </c>
      <c r="AD634" s="196">
        <v>101.16</v>
      </c>
      <c r="AE634" s="196">
        <v>100.61</v>
      </c>
      <c r="AF634" s="196">
        <v>100.28</v>
      </c>
      <c r="AG634" s="196">
        <v>100.11</v>
      </c>
      <c r="AH634" s="196">
        <v>100.64</v>
      </c>
      <c r="AI634" s="196">
        <v>100.83</v>
      </c>
      <c r="AJ634" s="196">
        <v>100.55</v>
      </c>
      <c r="AK634" s="196">
        <v>100.06</v>
      </c>
      <c r="AL634" s="196">
        <v>101.83</v>
      </c>
      <c r="AM634" s="196">
        <v>100.35</v>
      </c>
      <c r="AN634" s="196">
        <v>100.85</v>
      </c>
      <c r="AO634" s="196">
        <v>100.16</v>
      </c>
      <c r="AP634" s="196">
        <v>101.49</v>
      </c>
      <c r="AQ634" s="196">
        <v>100.01</v>
      </c>
    </row>
    <row r="635" spans="1:43" ht="27.75" x14ac:dyDescent="0.45">
      <c r="A635" s="195" t="s">
        <v>809</v>
      </c>
      <c r="B635" s="195" t="s">
        <v>1538</v>
      </c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5"/>
      <c r="AK635" s="195"/>
      <c r="AL635" s="195"/>
      <c r="AM635" s="196">
        <v>102.65</v>
      </c>
      <c r="AN635" s="196">
        <v>102.41</v>
      </c>
      <c r="AO635" s="196">
        <v>102.01</v>
      </c>
      <c r="AP635" s="196">
        <v>100.02</v>
      </c>
      <c r="AQ635" s="196">
        <v>100.4</v>
      </c>
    </row>
    <row r="636" spans="1:43" x14ac:dyDescent="0.45">
      <c r="A636" s="195" t="s">
        <v>810</v>
      </c>
      <c r="B636" s="195" t="s">
        <v>1539</v>
      </c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5"/>
      <c r="AK636" s="195"/>
      <c r="AL636" s="195"/>
      <c r="AM636" s="196">
        <v>101.42</v>
      </c>
      <c r="AN636" s="196">
        <v>101.36</v>
      </c>
      <c r="AO636" s="196">
        <v>100.99</v>
      </c>
      <c r="AP636" s="196">
        <v>101.19</v>
      </c>
      <c r="AQ636" s="196">
        <v>101.17</v>
      </c>
    </row>
    <row r="637" spans="1:43" ht="55.5" x14ac:dyDescent="0.45">
      <c r="A637" s="195" t="s">
        <v>811</v>
      </c>
      <c r="B637" s="195" t="s">
        <v>1540</v>
      </c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5"/>
      <c r="AK637" s="195"/>
      <c r="AL637" s="195"/>
      <c r="AM637" s="196">
        <v>100.71</v>
      </c>
      <c r="AN637" s="196">
        <v>100.76</v>
      </c>
      <c r="AO637" s="196">
        <v>100.74</v>
      </c>
      <c r="AP637" s="196">
        <v>100.76</v>
      </c>
      <c r="AQ637" s="196">
        <v>101.29</v>
      </c>
    </row>
    <row r="638" spans="1:43" ht="41.65" x14ac:dyDescent="0.45">
      <c r="A638" s="195" t="s">
        <v>818</v>
      </c>
      <c r="B638" s="195" t="s">
        <v>1541</v>
      </c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5"/>
      <c r="AK638" s="195"/>
      <c r="AL638" s="195"/>
      <c r="AM638" s="196">
        <v>101.89</v>
      </c>
      <c r="AN638" s="195">
        <v>102</v>
      </c>
      <c r="AO638" s="196">
        <v>101.52</v>
      </c>
      <c r="AP638" s="196">
        <v>101.31</v>
      </c>
      <c r="AQ638" s="196">
        <v>99.93</v>
      </c>
    </row>
    <row r="639" spans="1:43" x14ac:dyDescent="0.45">
      <c r="A639" s="195" t="s">
        <v>812</v>
      </c>
      <c r="B639" s="195" t="s">
        <v>1542</v>
      </c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5"/>
      <c r="AK639" s="195"/>
      <c r="AL639" s="195"/>
      <c r="AM639" s="196">
        <v>100.81</v>
      </c>
      <c r="AN639" s="196">
        <v>100.96</v>
      </c>
      <c r="AO639" s="196">
        <v>101.14</v>
      </c>
      <c r="AP639" s="196">
        <v>101.05</v>
      </c>
      <c r="AQ639" s="196">
        <v>100.41</v>
      </c>
    </row>
    <row r="640" spans="1:43" ht="27.75" x14ac:dyDescent="0.45">
      <c r="A640" s="195" t="s">
        <v>813</v>
      </c>
      <c r="B640" s="195" t="s">
        <v>1543</v>
      </c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5"/>
      <c r="AK640" s="195"/>
      <c r="AL640" s="195"/>
      <c r="AM640" s="196">
        <v>100.93</v>
      </c>
      <c r="AN640" s="196">
        <v>101.27</v>
      </c>
      <c r="AO640" s="196">
        <v>101.58</v>
      </c>
      <c r="AP640" s="196">
        <v>100.57</v>
      </c>
      <c r="AQ640" s="196">
        <v>100.36</v>
      </c>
    </row>
    <row r="641" spans="1:43" x14ac:dyDescent="0.45">
      <c r="A641" s="195" t="s">
        <v>814</v>
      </c>
      <c r="B641" s="195" t="s">
        <v>1544</v>
      </c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5"/>
      <c r="AK641" s="195"/>
      <c r="AL641" s="195"/>
      <c r="AM641" s="196">
        <v>101.11</v>
      </c>
      <c r="AN641" s="196">
        <v>100.51</v>
      </c>
      <c r="AO641" s="196">
        <v>100.66</v>
      </c>
      <c r="AP641" s="196">
        <v>100.51</v>
      </c>
      <c r="AQ641" s="196">
        <v>100.09</v>
      </c>
    </row>
    <row r="642" spans="1:43" ht="55.5" x14ac:dyDescent="0.45">
      <c r="A642" s="195" t="s">
        <v>815</v>
      </c>
      <c r="B642" s="195" t="s">
        <v>1545</v>
      </c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5"/>
      <c r="AK642" s="195"/>
      <c r="AL642" s="195"/>
      <c r="AM642" s="196">
        <v>100.56</v>
      </c>
      <c r="AN642" s="196">
        <v>100.48</v>
      </c>
      <c r="AO642" s="196">
        <v>100.42</v>
      </c>
      <c r="AP642" s="196">
        <v>100.85</v>
      </c>
      <c r="AQ642" s="196">
        <v>100.85</v>
      </c>
    </row>
    <row r="643" spans="1:43" ht="27.75" x14ac:dyDescent="0.45">
      <c r="A643" s="195" t="s">
        <v>816</v>
      </c>
      <c r="B643" s="195" t="s">
        <v>1546</v>
      </c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5"/>
      <c r="AK643" s="195"/>
      <c r="AL643" s="195"/>
      <c r="AM643" s="196">
        <v>100.32</v>
      </c>
      <c r="AN643" s="196">
        <v>99.82</v>
      </c>
      <c r="AO643" s="196">
        <v>100.39</v>
      </c>
      <c r="AP643" s="196">
        <v>100.41</v>
      </c>
      <c r="AQ643" s="196">
        <v>99.9</v>
      </c>
    </row>
    <row r="644" spans="1:43" ht="27.75" x14ac:dyDescent="0.45">
      <c r="A644" s="195" t="s">
        <v>817</v>
      </c>
      <c r="B644" s="195" t="s">
        <v>1547</v>
      </c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5"/>
      <c r="AK644" s="195"/>
      <c r="AL644" s="195"/>
      <c r="AM644" s="196">
        <v>100.46</v>
      </c>
      <c r="AN644" s="196">
        <v>101.54</v>
      </c>
      <c r="AO644" s="196">
        <v>101.06</v>
      </c>
      <c r="AP644" s="196">
        <v>101.39</v>
      </c>
      <c r="AQ644" s="196">
        <v>100.17</v>
      </c>
    </row>
    <row r="645" spans="1:43" ht="55.5" x14ac:dyDescent="0.45">
      <c r="A645" s="195" t="s">
        <v>522</v>
      </c>
      <c r="B645" s="195" t="s">
        <v>1548</v>
      </c>
      <c r="C645" s="196">
        <v>100.27</v>
      </c>
      <c r="D645" s="196">
        <v>100.4</v>
      </c>
      <c r="E645" s="196">
        <v>100.62</v>
      </c>
      <c r="F645" s="196">
        <v>100.49</v>
      </c>
      <c r="G645" s="196">
        <v>100.41</v>
      </c>
      <c r="H645" s="196">
        <v>100.3</v>
      </c>
      <c r="I645" s="196">
        <v>100.32</v>
      </c>
      <c r="J645" s="196">
        <v>100.23</v>
      </c>
      <c r="K645" s="196">
        <v>100.25</v>
      </c>
      <c r="L645" s="196">
        <v>100.45</v>
      </c>
      <c r="M645" s="196">
        <v>100.32</v>
      </c>
      <c r="N645" s="196">
        <v>100.33</v>
      </c>
      <c r="O645" s="196">
        <v>100.47</v>
      </c>
      <c r="P645" s="196">
        <v>100.35</v>
      </c>
      <c r="Q645" s="196">
        <v>100.27</v>
      </c>
      <c r="R645" s="196">
        <v>100.45</v>
      </c>
      <c r="S645" s="196">
        <v>100.71</v>
      </c>
      <c r="T645" s="196">
        <v>100.2</v>
      </c>
      <c r="U645" s="196">
        <v>100.31</v>
      </c>
      <c r="V645" s="196">
        <v>100.38</v>
      </c>
      <c r="W645" s="196">
        <v>100.44</v>
      </c>
      <c r="X645" s="196">
        <v>100.35</v>
      </c>
      <c r="Y645" s="196">
        <v>100.5</v>
      </c>
      <c r="Z645" s="196">
        <v>99.09</v>
      </c>
      <c r="AA645" s="196">
        <v>101.14</v>
      </c>
      <c r="AB645" s="196">
        <v>101.34</v>
      </c>
      <c r="AC645" s="196">
        <v>100.55</v>
      </c>
      <c r="AD645" s="196">
        <v>100.29</v>
      </c>
      <c r="AE645" s="196">
        <v>100.25</v>
      </c>
      <c r="AF645" s="196">
        <v>100.23</v>
      </c>
      <c r="AG645" s="196">
        <v>100.32</v>
      </c>
      <c r="AH645" s="195">
        <v>100</v>
      </c>
      <c r="AI645" s="196">
        <v>100.39</v>
      </c>
      <c r="AJ645" s="196">
        <v>100.31</v>
      </c>
      <c r="AK645" s="196">
        <v>100.17</v>
      </c>
      <c r="AL645" s="196">
        <v>100.31</v>
      </c>
      <c r="AM645" s="196">
        <v>101.01</v>
      </c>
      <c r="AN645" s="196">
        <v>100.29</v>
      </c>
      <c r="AO645" s="196">
        <v>100.45</v>
      </c>
      <c r="AP645" s="196">
        <v>100.37</v>
      </c>
      <c r="AQ645" s="196">
        <v>100.79</v>
      </c>
    </row>
    <row r="646" spans="1:43" x14ac:dyDescent="0.45">
      <c r="A646" s="195" t="s">
        <v>690</v>
      </c>
      <c r="B646" s="195" t="s">
        <v>1549</v>
      </c>
      <c r="C646" s="196">
        <v>101.03</v>
      </c>
      <c r="D646" s="196">
        <v>99.99</v>
      </c>
      <c r="E646" s="196">
        <v>100.07</v>
      </c>
      <c r="F646" s="196">
        <v>100.08</v>
      </c>
      <c r="G646" s="196">
        <v>100.26</v>
      </c>
      <c r="H646" s="196">
        <v>100.37</v>
      </c>
      <c r="I646" s="196">
        <v>100.28</v>
      </c>
      <c r="J646" s="196">
        <v>100.79</v>
      </c>
      <c r="K646" s="196">
        <v>101.52</v>
      </c>
      <c r="L646" s="196">
        <v>101.53</v>
      </c>
      <c r="M646" s="196">
        <v>101.37</v>
      </c>
      <c r="N646" s="196">
        <v>100.63</v>
      </c>
      <c r="O646" s="196">
        <v>101.52</v>
      </c>
      <c r="P646" s="196">
        <v>100.81</v>
      </c>
      <c r="Q646" s="196">
        <v>100.21</v>
      </c>
      <c r="R646" s="196">
        <v>100.31</v>
      </c>
      <c r="S646" s="196">
        <v>100.19</v>
      </c>
      <c r="T646" s="196">
        <v>100.52</v>
      </c>
      <c r="U646" s="196">
        <v>101.86</v>
      </c>
      <c r="V646" s="196">
        <v>101.54</v>
      </c>
      <c r="W646" s="196">
        <v>103.26</v>
      </c>
      <c r="X646" s="196">
        <v>102.62</v>
      </c>
      <c r="Y646" s="196">
        <v>101.96</v>
      </c>
      <c r="Z646" s="196">
        <v>101.19</v>
      </c>
      <c r="AA646" s="196">
        <v>101.29</v>
      </c>
      <c r="AB646" s="196">
        <v>100.15</v>
      </c>
      <c r="AC646" s="196">
        <v>99.91</v>
      </c>
      <c r="AD646" s="196">
        <v>100.01</v>
      </c>
      <c r="AE646" s="196">
        <v>100.1</v>
      </c>
      <c r="AF646" s="196">
        <v>100.29</v>
      </c>
      <c r="AG646" s="196">
        <v>101.58</v>
      </c>
      <c r="AH646" s="196">
        <v>100.92</v>
      </c>
      <c r="AI646" s="196">
        <v>101.34</v>
      </c>
      <c r="AJ646" s="196">
        <v>101.82</v>
      </c>
      <c r="AK646" s="196">
        <v>101.74</v>
      </c>
      <c r="AL646" s="196">
        <v>100.34</v>
      </c>
      <c r="AM646" s="196">
        <v>100.99</v>
      </c>
      <c r="AN646" s="196">
        <v>101.03</v>
      </c>
      <c r="AO646" s="196">
        <v>100.45</v>
      </c>
      <c r="AP646" s="196">
        <v>100.28</v>
      </c>
      <c r="AQ646" s="196">
        <v>100.41</v>
      </c>
    </row>
    <row r="647" spans="1:43" x14ac:dyDescent="0.45">
      <c r="A647" s="195" t="s">
        <v>691</v>
      </c>
      <c r="B647" s="195" t="s">
        <v>1550</v>
      </c>
      <c r="C647" s="196">
        <v>102.19</v>
      </c>
      <c r="D647" s="196">
        <v>100.81</v>
      </c>
      <c r="E647" s="196">
        <v>99.92</v>
      </c>
      <c r="F647" s="196">
        <v>99.54</v>
      </c>
      <c r="G647" s="196">
        <v>100.03</v>
      </c>
      <c r="H647" s="196">
        <v>99.77</v>
      </c>
      <c r="I647" s="196">
        <v>99.57</v>
      </c>
      <c r="J647" s="196">
        <v>100.27</v>
      </c>
      <c r="K647" s="196">
        <v>101.49</v>
      </c>
      <c r="L647" s="196">
        <v>100.79</v>
      </c>
      <c r="M647" s="196">
        <v>100.71</v>
      </c>
      <c r="N647" s="196">
        <v>100.36</v>
      </c>
      <c r="O647" s="196">
        <v>101.71</v>
      </c>
      <c r="P647" s="196">
        <v>100.47</v>
      </c>
      <c r="Q647" s="196">
        <v>100.2</v>
      </c>
      <c r="R647" s="196">
        <v>99.97</v>
      </c>
      <c r="S647" s="196">
        <v>100.13</v>
      </c>
      <c r="T647" s="196">
        <v>100.52</v>
      </c>
      <c r="U647" s="196">
        <v>102.92</v>
      </c>
      <c r="V647" s="196">
        <v>102.86</v>
      </c>
      <c r="W647" s="196">
        <v>102.07</v>
      </c>
      <c r="X647" s="196">
        <v>103.77</v>
      </c>
      <c r="Y647" s="196">
        <v>101.2</v>
      </c>
      <c r="Z647" s="196">
        <v>101.03</v>
      </c>
      <c r="AA647" s="196">
        <v>101.18</v>
      </c>
      <c r="AB647" s="196">
        <v>100.21</v>
      </c>
      <c r="AC647" s="196">
        <v>99.95</v>
      </c>
      <c r="AD647" s="196">
        <v>100.12</v>
      </c>
      <c r="AE647" s="196">
        <v>100.1</v>
      </c>
      <c r="AF647" s="196">
        <v>100.07</v>
      </c>
      <c r="AG647" s="196">
        <v>101.89</v>
      </c>
      <c r="AH647" s="196">
        <v>101.6</v>
      </c>
      <c r="AI647" s="196">
        <v>101.69</v>
      </c>
      <c r="AJ647" s="196">
        <v>101.05</v>
      </c>
      <c r="AK647" s="196">
        <v>100.52</v>
      </c>
      <c r="AL647" s="196">
        <v>100.1</v>
      </c>
      <c r="AM647" s="196">
        <v>101.55</v>
      </c>
      <c r="AN647" s="196">
        <v>100.12</v>
      </c>
      <c r="AO647" s="196">
        <v>100.06</v>
      </c>
      <c r="AP647" s="196">
        <v>100.18</v>
      </c>
      <c r="AQ647" s="196">
        <v>100.02</v>
      </c>
    </row>
    <row r="648" spans="1:43" x14ac:dyDescent="0.45">
      <c r="A648" s="195" t="s">
        <v>692</v>
      </c>
      <c r="B648" s="195" t="s">
        <v>1551</v>
      </c>
      <c r="C648" s="196">
        <v>100.47</v>
      </c>
      <c r="D648" s="196">
        <v>99.58</v>
      </c>
      <c r="E648" s="196">
        <v>100.15</v>
      </c>
      <c r="F648" s="196">
        <v>100.35</v>
      </c>
      <c r="G648" s="196">
        <v>100.38</v>
      </c>
      <c r="H648" s="196">
        <v>100.67</v>
      </c>
      <c r="I648" s="196">
        <v>100.63</v>
      </c>
      <c r="J648" s="196">
        <v>101.04</v>
      </c>
      <c r="K648" s="196">
        <v>101.53</v>
      </c>
      <c r="L648" s="196">
        <v>101.89</v>
      </c>
      <c r="M648" s="196">
        <v>101.69</v>
      </c>
      <c r="N648" s="196">
        <v>100.76</v>
      </c>
      <c r="O648" s="196">
        <v>101.44</v>
      </c>
      <c r="P648" s="196">
        <v>100.95</v>
      </c>
      <c r="Q648" s="196">
        <v>100.22</v>
      </c>
      <c r="R648" s="196">
        <v>100.46</v>
      </c>
      <c r="S648" s="196">
        <v>100.22</v>
      </c>
      <c r="T648" s="196">
        <v>100.52</v>
      </c>
      <c r="U648" s="196">
        <v>101.41</v>
      </c>
      <c r="V648" s="196">
        <v>100.96</v>
      </c>
      <c r="W648" s="196">
        <v>103.79</v>
      </c>
      <c r="X648" s="196">
        <v>102.12</v>
      </c>
      <c r="Y648" s="196">
        <v>102.3</v>
      </c>
      <c r="Z648" s="196">
        <v>101.26</v>
      </c>
      <c r="AA648" s="196">
        <v>101.33</v>
      </c>
      <c r="AB648" s="196">
        <v>100.13</v>
      </c>
      <c r="AC648" s="196">
        <v>99.89</v>
      </c>
      <c r="AD648" s="196">
        <v>99.96</v>
      </c>
      <c r="AE648" s="196">
        <v>100.1</v>
      </c>
      <c r="AF648" s="196">
        <v>100.38</v>
      </c>
      <c r="AG648" s="196">
        <v>101.45</v>
      </c>
      <c r="AH648" s="196">
        <v>100.63</v>
      </c>
      <c r="AI648" s="196">
        <v>101.19</v>
      </c>
      <c r="AJ648" s="196">
        <v>102.16</v>
      </c>
      <c r="AK648" s="196">
        <v>102.26</v>
      </c>
      <c r="AL648" s="196">
        <v>100.44</v>
      </c>
      <c r="AM648" s="196">
        <v>100.75</v>
      </c>
      <c r="AN648" s="196">
        <v>101.42</v>
      </c>
      <c r="AO648" s="196">
        <v>100.61</v>
      </c>
      <c r="AP648" s="196">
        <v>100.32</v>
      </c>
      <c r="AQ648" s="196">
        <v>100.57</v>
      </c>
    </row>
    <row r="649" spans="1:43" ht="41.65" x14ac:dyDescent="0.45">
      <c r="A649" s="195" t="s">
        <v>523</v>
      </c>
      <c r="B649" s="195" t="s">
        <v>1552</v>
      </c>
      <c r="C649" s="196">
        <v>100.53</v>
      </c>
      <c r="D649" s="196">
        <v>100.53</v>
      </c>
      <c r="E649" s="196">
        <v>100.5</v>
      </c>
      <c r="F649" s="196">
        <v>101.08</v>
      </c>
      <c r="G649" s="196">
        <v>100.26</v>
      </c>
      <c r="H649" s="196">
        <v>100.28</v>
      </c>
      <c r="I649" s="196">
        <v>100.15</v>
      </c>
      <c r="J649" s="196">
        <v>100.14</v>
      </c>
      <c r="K649" s="196">
        <v>100.7</v>
      </c>
      <c r="L649" s="196">
        <v>102.03</v>
      </c>
      <c r="M649" s="196">
        <v>101.42</v>
      </c>
      <c r="N649" s="196">
        <v>100.62</v>
      </c>
      <c r="O649" s="196">
        <v>100.64</v>
      </c>
      <c r="P649" s="196">
        <v>100.61</v>
      </c>
      <c r="Q649" s="196">
        <v>101.07</v>
      </c>
      <c r="R649" s="196">
        <v>101.18</v>
      </c>
      <c r="S649" s="196">
        <v>100.97</v>
      </c>
      <c r="T649" s="196">
        <v>100.36</v>
      </c>
      <c r="U649" s="196">
        <v>100.39</v>
      </c>
      <c r="V649" s="196">
        <v>100.47</v>
      </c>
      <c r="W649" s="196">
        <v>101.1</v>
      </c>
      <c r="X649" s="196">
        <v>102.18</v>
      </c>
      <c r="Y649" s="196">
        <v>101.29</v>
      </c>
      <c r="Z649" s="196">
        <v>100.78</v>
      </c>
      <c r="AA649" s="196">
        <v>101.79</v>
      </c>
      <c r="AB649" s="196">
        <v>101.11</v>
      </c>
      <c r="AC649" s="196">
        <v>101.36</v>
      </c>
      <c r="AD649" s="196">
        <v>102.09</v>
      </c>
      <c r="AE649" s="196">
        <v>101.22</v>
      </c>
      <c r="AF649" s="196">
        <v>100.4</v>
      </c>
      <c r="AG649" s="196">
        <v>100.46</v>
      </c>
      <c r="AH649" s="196">
        <v>100.52</v>
      </c>
      <c r="AI649" s="196">
        <v>100.67</v>
      </c>
      <c r="AJ649" s="196">
        <v>101.52</v>
      </c>
      <c r="AK649" s="196">
        <v>101.02</v>
      </c>
      <c r="AL649" s="196">
        <v>100.84</v>
      </c>
      <c r="AM649" s="196">
        <v>102.08</v>
      </c>
      <c r="AN649" s="196">
        <v>101.28</v>
      </c>
      <c r="AO649" s="196">
        <v>101.77</v>
      </c>
      <c r="AP649" s="196">
        <v>101.35</v>
      </c>
      <c r="AQ649" s="196">
        <v>100.88</v>
      </c>
    </row>
    <row r="650" spans="1:43" x14ac:dyDescent="0.45">
      <c r="A650" s="195" t="s">
        <v>693</v>
      </c>
      <c r="B650" s="195" t="s">
        <v>1553</v>
      </c>
      <c r="C650" s="196">
        <v>102.71</v>
      </c>
      <c r="D650" s="196">
        <v>103.89</v>
      </c>
      <c r="E650" s="196">
        <v>100.8</v>
      </c>
      <c r="F650" s="196">
        <v>99.82</v>
      </c>
      <c r="G650" s="196">
        <v>98.94</v>
      </c>
      <c r="H650" s="196">
        <v>99.15</v>
      </c>
      <c r="I650" s="196">
        <v>99.98</v>
      </c>
      <c r="J650" s="195">
        <v>102</v>
      </c>
      <c r="K650" s="196">
        <v>101.45</v>
      </c>
      <c r="L650" s="196">
        <v>101.81</v>
      </c>
      <c r="M650" s="196">
        <v>101.36</v>
      </c>
      <c r="N650" s="196">
        <v>100.77</v>
      </c>
      <c r="O650" s="196">
        <v>100.81</v>
      </c>
      <c r="P650" s="196">
        <v>104.61</v>
      </c>
      <c r="Q650" s="196">
        <v>102.73</v>
      </c>
      <c r="R650" s="196">
        <v>97.65</v>
      </c>
      <c r="S650" s="196">
        <v>100.81</v>
      </c>
      <c r="T650" s="196">
        <v>99.52</v>
      </c>
      <c r="U650" s="196">
        <v>99.91</v>
      </c>
      <c r="V650" s="196">
        <v>101.77</v>
      </c>
      <c r="W650" s="196">
        <v>100.88</v>
      </c>
      <c r="X650" s="196">
        <v>102.94</v>
      </c>
      <c r="Y650" s="196">
        <v>102.35</v>
      </c>
      <c r="Z650" s="196">
        <v>101.18</v>
      </c>
      <c r="AA650" s="196">
        <v>101.4</v>
      </c>
      <c r="AB650" s="196">
        <v>105.13</v>
      </c>
      <c r="AC650" s="196">
        <v>99.82</v>
      </c>
      <c r="AD650" s="196">
        <v>98.16</v>
      </c>
      <c r="AE650" s="196">
        <v>98.65</v>
      </c>
      <c r="AF650" s="196">
        <v>98.86</v>
      </c>
      <c r="AG650" s="196">
        <v>99.16</v>
      </c>
      <c r="AH650" s="196">
        <v>100.57</v>
      </c>
      <c r="AI650" s="196">
        <v>100.67</v>
      </c>
      <c r="AJ650" s="196">
        <v>100.86</v>
      </c>
      <c r="AK650" s="196">
        <v>101.36</v>
      </c>
      <c r="AL650" s="196">
        <v>100.81</v>
      </c>
      <c r="AM650" s="196">
        <v>100.64</v>
      </c>
      <c r="AN650" s="196">
        <v>102.63</v>
      </c>
      <c r="AO650" s="196">
        <v>101.4</v>
      </c>
      <c r="AP650" s="196">
        <v>99.22</v>
      </c>
      <c r="AQ650" s="196">
        <v>99.23</v>
      </c>
    </row>
    <row r="651" spans="1:43" x14ac:dyDescent="0.45">
      <c r="A651" s="195" t="s">
        <v>343</v>
      </c>
      <c r="B651" s="195" t="s">
        <v>1554</v>
      </c>
      <c r="C651" s="196">
        <v>103.49</v>
      </c>
      <c r="D651" s="196">
        <v>104.98</v>
      </c>
      <c r="E651" s="196">
        <v>100.93</v>
      </c>
      <c r="F651" s="196">
        <v>99.95</v>
      </c>
      <c r="G651" s="196">
        <v>98.46</v>
      </c>
      <c r="H651" s="196">
        <v>98.78</v>
      </c>
      <c r="I651" s="196">
        <v>99.87</v>
      </c>
      <c r="J651" s="196">
        <v>102.6</v>
      </c>
      <c r="K651" s="196">
        <v>101.83</v>
      </c>
      <c r="L651" s="196">
        <v>102.13</v>
      </c>
      <c r="M651" s="196">
        <v>101.46</v>
      </c>
      <c r="N651" s="196">
        <v>100.78</v>
      </c>
      <c r="O651" s="196">
        <v>100.68</v>
      </c>
      <c r="P651" s="196">
        <v>105.46</v>
      </c>
      <c r="Q651" s="196">
        <v>103.24</v>
      </c>
      <c r="R651" s="196">
        <v>97.01</v>
      </c>
      <c r="S651" s="196">
        <v>100.83</v>
      </c>
      <c r="T651" s="196">
        <v>99.26</v>
      </c>
      <c r="U651" s="196">
        <v>99.76</v>
      </c>
      <c r="V651" s="196">
        <v>102.08</v>
      </c>
      <c r="W651" s="196">
        <v>101.04</v>
      </c>
      <c r="X651" s="196">
        <v>103.46</v>
      </c>
      <c r="Y651" s="196">
        <v>102.65</v>
      </c>
      <c r="Z651" s="196">
        <v>101.18</v>
      </c>
      <c r="AA651" s="196">
        <v>101.46</v>
      </c>
      <c r="AB651" s="196">
        <v>105.98</v>
      </c>
      <c r="AC651" s="196">
        <v>99.55</v>
      </c>
      <c r="AD651" s="196">
        <v>97.55</v>
      </c>
      <c r="AE651" s="196">
        <v>98.16</v>
      </c>
      <c r="AF651" s="196">
        <v>98.4</v>
      </c>
      <c r="AG651" s="196">
        <v>98.82</v>
      </c>
      <c r="AH651" s="196">
        <v>100.66</v>
      </c>
      <c r="AI651" s="196">
        <v>100.84</v>
      </c>
      <c r="AJ651" s="196">
        <v>100.96</v>
      </c>
      <c r="AK651" s="196">
        <v>101.65</v>
      </c>
      <c r="AL651" s="196">
        <v>100.88</v>
      </c>
      <c r="AM651" s="196">
        <v>100.44</v>
      </c>
      <c r="AN651" s="196">
        <v>103.08</v>
      </c>
      <c r="AO651" s="196">
        <v>101.53</v>
      </c>
      <c r="AP651" s="196">
        <v>98.8</v>
      </c>
      <c r="AQ651" s="196">
        <v>98.87</v>
      </c>
    </row>
    <row r="652" spans="1:43" x14ac:dyDescent="0.45">
      <c r="A652" s="195" t="s">
        <v>344</v>
      </c>
      <c r="B652" s="195" t="s">
        <v>1555</v>
      </c>
      <c r="C652" s="196">
        <v>100.41</v>
      </c>
      <c r="D652" s="196">
        <v>100.69</v>
      </c>
      <c r="E652" s="196">
        <v>100.92</v>
      </c>
      <c r="F652" s="196">
        <v>99.38</v>
      </c>
      <c r="G652" s="196">
        <v>100.59</v>
      </c>
      <c r="H652" s="196">
        <v>100.52</v>
      </c>
      <c r="I652" s="196">
        <v>100.49</v>
      </c>
      <c r="J652" s="196">
        <v>99.99</v>
      </c>
      <c r="K652" s="196">
        <v>100.16</v>
      </c>
      <c r="L652" s="196">
        <v>100.53</v>
      </c>
      <c r="M652" s="196">
        <v>100.74</v>
      </c>
      <c r="N652" s="196">
        <v>100.82</v>
      </c>
      <c r="O652" s="196">
        <v>101.65</v>
      </c>
      <c r="P652" s="196">
        <v>101.67</v>
      </c>
      <c r="Q652" s="196">
        <v>100.64</v>
      </c>
      <c r="R652" s="196">
        <v>100.46</v>
      </c>
      <c r="S652" s="196">
        <v>100.82</v>
      </c>
      <c r="T652" s="196">
        <v>100.41</v>
      </c>
      <c r="U652" s="196">
        <v>100.61</v>
      </c>
      <c r="V652" s="196">
        <v>100.69</v>
      </c>
      <c r="W652" s="196">
        <v>100.3</v>
      </c>
      <c r="X652" s="196">
        <v>101.04</v>
      </c>
      <c r="Y652" s="196">
        <v>101.16</v>
      </c>
      <c r="Z652" s="196">
        <v>101.47</v>
      </c>
      <c r="AA652" s="196">
        <v>101.44</v>
      </c>
      <c r="AB652" s="196">
        <v>101.63</v>
      </c>
      <c r="AC652" s="196">
        <v>101.18</v>
      </c>
      <c r="AD652" s="196">
        <v>100.93</v>
      </c>
      <c r="AE652" s="196">
        <v>100.82</v>
      </c>
      <c r="AF652" s="196">
        <v>101.26</v>
      </c>
      <c r="AG652" s="196">
        <v>100.7</v>
      </c>
      <c r="AH652" s="196">
        <v>100.46</v>
      </c>
      <c r="AI652" s="196">
        <v>100.3</v>
      </c>
      <c r="AJ652" s="196">
        <v>100.39</v>
      </c>
      <c r="AK652" s="196">
        <v>100.35</v>
      </c>
      <c r="AL652" s="196">
        <v>100.26</v>
      </c>
      <c r="AM652" s="196">
        <v>101.66</v>
      </c>
      <c r="AN652" s="196">
        <v>100.97</v>
      </c>
      <c r="AO652" s="196">
        <v>101.23</v>
      </c>
      <c r="AP652" s="196">
        <v>101.1</v>
      </c>
      <c r="AQ652" s="196">
        <v>100.66</v>
      </c>
    </row>
    <row r="653" spans="1:43" x14ac:dyDescent="0.45">
      <c r="A653" s="195" t="s">
        <v>345</v>
      </c>
      <c r="B653" s="195" t="s">
        <v>1556</v>
      </c>
      <c r="C653" s="195">
        <v>100</v>
      </c>
      <c r="D653" s="196">
        <v>99.72</v>
      </c>
      <c r="E653" s="196">
        <v>99.49</v>
      </c>
      <c r="F653" s="196">
        <v>99.33</v>
      </c>
      <c r="G653" s="196">
        <v>100.69</v>
      </c>
      <c r="H653" s="196">
        <v>100.22</v>
      </c>
      <c r="I653" s="196">
        <v>100.12</v>
      </c>
      <c r="J653" s="196">
        <v>99.97</v>
      </c>
      <c r="K653" s="196">
        <v>100.11</v>
      </c>
      <c r="L653" s="196">
        <v>100.98</v>
      </c>
      <c r="M653" s="196">
        <v>101.42</v>
      </c>
      <c r="N653" s="196">
        <v>100.59</v>
      </c>
      <c r="O653" s="196">
        <v>100.71</v>
      </c>
      <c r="P653" s="196">
        <v>100.51</v>
      </c>
      <c r="Q653" s="196">
        <v>100.56</v>
      </c>
      <c r="R653" s="196">
        <v>100.18</v>
      </c>
      <c r="S653" s="196">
        <v>100.5</v>
      </c>
      <c r="T653" s="196">
        <v>100.87</v>
      </c>
      <c r="U653" s="196">
        <v>100.33</v>
      </c>
      <c r="V653" s="196">
        <v>100.21</v>
      </c>
      <c r="W653" s="196">
        <v>100.08</v>
      </c>
      <c r="X653" s="196">
        <v>100.42</v>
      </c>
      <c r="Y653" s="196">
        <v>100.92</v>
      </c>
      <c r="Z653" s="196">
        <v>100.59</v>
      </c>
      <c r="AA653" s="196">
        <v>100.6</v>
      </c>
      <c r="AB653" s="196">
        <v>101.19</v>
      </c>
      <c r="AC653" s="196">
        <v>100.8</v>
      </c>
      <c r="AD653" s="196">
        <v>100.67</v>
      </c>
      <c r="AE653" s="196">
        <v>100.54</v>
      </c>
      <c r="AF653" s="196">
        <v>99.94</v>
      </c>
      <c r="AG653" s="196">
        <v>100.31</v>
      </c>
      <c r="AH653" s="196">
        <v>99.78</v>
      </c>
      <c r="AI653" s="196">
        <v>99.41</v>
      </c>
      <c r="AJ653" s="196">
        <v>100.62</v>
      </c>
      <c r="AK653" s="196">
        <v>99.8</v>
      </c>
      <c r="AL653" s="196">
        <v>101.01</v>
      </c>
      <c r="AM653" s="196">
        <v>101.1</v>
      </c>
      <c r="AN653" s="196">
        <v>100.78</v>
      </c>
      <c r="AO653" s="196">
        <v>100.38</v>
      </c>
      <c r="AP653" s="196">
        <v>100.62</v>
      </c>
      <c r="AQ653" s="196">
        <v>100.6</v>
      </c>
    </row>
    <row r="654" spans="1:43" x14ac:dyDescent="0.45">
      <c r="A654" s="195" t="s">
        <v>694</v>
      </c>
      <c r="B654" s="195" t="s">
        <v>1557</v>
      </c>
      <c r="C654" s="196">
        <v>100.72</v>
      </c>
      <c r="D654" s="196">
        <v>100.63</v>
      </c>
      <c r="E654" s="196">
        <v>100.53</v>
      </c>
      <c r="F654" s="196">
        <v>100.88</v>
      </c>
      <c r="G654" s="196">
        <v>100.41</v>
      </c>
      <c r="H654" s="196">
        <v>100.2</v>
      </c>
      <c r="I654" s="196">
        <v>99.81</v>
      </c>
      <c r="J654" s="196">
        <v>100.43</v>
      </c>
      <c r="K654" s="196">
        <v>100.02</v>
      </c>
      <c r="L654" s="196">
        <v>100.43</v>
      </c>
      <c r="M654" s="196">
        <v>100.86</v>
      </c>
      <c r="N654" s="196">
        <v>100.12</v>
      </c>
      <c r="O654" s="196">
        <v>100.02</v>
      </c>
      <c r="P654" s="196">
        <v>99.99</v>
      </c>
      <c r="Q654" s="196">
        <v>100.66</v>
      </c>
      <c r="R654" s="196">
        <v>100.16</v>
      </c>
      <c r="S654" s="196">
        <v>99.83</v>
      </c>
      <c r="T654" s="196">
        <v>101.07</v>
      </c>
      <c r="U654" s="196">
        <v>100.06</v>
      </c>
      <c r="V654" s="196">
        <v>100.34</v>
      </c>
      <c r="W654" s="196">
        <v>100.4</v>
      </c>
      <c r="X654" s="196">
        <v>100.74</v>
      </c>
      <c r="Y654" s="196">
        <v>101.41</v>
      </c>
      <c r="Z654" s="196">
        <v>101.61</v>
      </c>
      <c r="AA654" s="196">
        <v>99.8</v>
      </c>
      <c r="AB654" s="196">
        <v>100.12</v>
      </c>
      <c r="AC654" s="196">
        <v>100.98</v>
      </c>
      <c r="AD654" s="196">
        <v>100.45</v>
      </c>
      <c r="AE654" s="196">
        <v>99.67</v>
      </c>
      <c r="AF654" s="196">
        <v>100.33</v>
      </c>
      <c r="AG654" s="196">
        <v>101.4</v>
      </c>
      <c r="AH654" s="196">
        <v>99.57</v>
      </c>
      <c r="AI654" s="196">
        <v>100.09</v>
      </c>
      <c r="AJ654" s="196">
        <v>100.05</v>
      </c>
      <c r="AK654" s="196">
        <v>99.78</v>
      </c>
      <c r="AL654" s="196">
        <v>100.33</v>
      </c>
      <c r="AM654" s="196">
        <v>100.97</v>
      </c>
      <c r="AN654" s="196">
        <v>102.02</v>
      </c>
      <c r="AO654" s="196">
        <v>100.79</v>
      </c>
      <c r="AP654" s="196">
        <v>101.03</v>
      </c>
      <c r="AQ654" s="196">
        <v>99.71</v>
      </c>
    </row>
    <row r="655" spans="1:43" ht="27.75" x14ac:dyDescent="0.45">
      <c r="A655" s="195" t="s">
        <v>346</v>
      </c>
      <c r="B655" s="195" t="s">
        <v>1558</v>
      </c>
      <c r="C655" s="196">
        <v>100.72</v>
      </c>
      <c r="D655" s="196">
        <v>100.63</v>
      </c>
      <c r="E655" s="196">
        <v>100.53</v>
      </c>
      <c r="F655" s="196">
        <v>100.88</v>
      </c>
      <c r="G655" s="196">
        <v>100.41</v>
      </c>
      <c r="H655" s="196">
        <v>100.2</v>
      </c>
      <c r="I655" s="196">
        <v>99.81</v>
      </c>
      <c r="J655" s="196">
        <v>100.43</v>
      </c>
      <c r="K655" s="196">
        <v>100.02</v>
      </c>
      <c r="L655" s="196">
        <v>100.43</v>
      </c>
      <c r="M655" s="196">
        <v>100.86</v>
      </c>
      <c r="N655" s="196">
        <v>100.12</v>
      </c>
      <c r="O655" s="196">
        <v>100.02</v>
      </c>
      <c r="P655" s="196">
        <v>99.99</v>
      </c>
      <c r="Q655" s="196">
        <v>100.66</v>
      </c>
      <c r="R655" s="196">
        <v>100.16</v>
      </c>
      <c r="S655" s="196">
        <v>99.83</v>
      </c>
      <c r="T655" s="196">
        <v>101.07</v>
      </c>
      <c r="U655" s="196">
        <v>100.06</v>
      </c>
      <c r="V655" s="196">
        <v>100.34</v>
      </c>
      <c r="W655" s="196">
        <v>100.4</v>
      </c>
      <c r="X655" s="196">
        <v>100.74</v>
      </c>
      <c r="Y655" s="196">
        <v>101.41</v>
      </c>
      <c r="Z655" s="196">
        <v>101.61</v>
      </c>
      <c r="AA655" s="196">
        <v>99.8</v>
      </c>
      <c r="AB655" s="196">
        <v>100.12</v>
      </c>
      <c r="AC655" s="196">
        <v>100.98</v>
      </c>
      <c r="AD655" s="196">
        <v>100.45</v>
      </c>
      <c r="AE655" s="196">
        <v>99.67</v>
      </c>
      <c r="AF655" s="196">
        <v>100.33</v>
      </c>
      <c r="AG655" s="196">
        <v>101.4</v>
      </c>
      <c r="AH655" s="196">
        <v>99.57</v>
      </c>
      <c r="AI655" s="196">
        <v>100.09</v>
      </c>
      <c r="AJ655" s="196">
        <v>100.05</v>
      </c>
      <c r="AK655" s="196">
        <v>99.78</v>
      </c>
      <c r="AL655" s="196">
        <v>100.33</v>
      </c>
      <c r="AM655" s="196">
        <v>100.97</v>
      </c>
      <c r="AN655" s="196">
        <v>102.02</v>
      </c>
      <c r="AO655" s="196">
        <v>100.79</v>
      </c>
      <c r="AP655" s="196">
        <v>101.03</v>
      </c>
      <c r="AQ655" s="196">
        <v>99.71</v>
      </c>
    </row>
    <row r="656" spans="1:43" ht="27.75" x14ac:dyDescent="0.45">
      <c r="A656" s="195" t="s">
        <v>524</v>
      </c>
      <c r="B656" s="195" t="s">
        <v>1559</v>
      </c>
      <c r="C656" s="196">
        <v>100.31</v>
      </c>
      <c r="D656" s="196">
        <v>100.99</v>
      </c>
      <c r="E656" s="196">
        <v>101.52</v>
      </c>
      <c r="F656" s="196">
        <v>100.56</v>
      </c>
      <c r="G656" s="196">
        <v>100.32</v>
      </c>
      <c r="H656" s="196">
        <v>100.23</v>
      </c>
      <c r="I656" s="196">
        <v>100.21</v>
      </c>
      <c r="J656" s="196">
        <v>100.54</v>
      </c>
      <c r="K656" s="196">
        <v>100.15</v>
      </c>
      <c r="L656" s="196">
        <v>101.22</v>
      </c>
      <c r="M656" s="196">
        <v>102.73</v>
      </c>
      <c r="N656" s="196">
        <v>100.47</v>
      </c>
      <c r="O656" s="196">
        <v>101.37</v>
      </c>
      <c r="P656" s="196">
        <v>100.64</v>
      </c>
      <c r="Q656" s="196">
        <v>100.94</v>
      </c>
      <c r="R656" s="196">
        <v>102.86</v>
      </c>
      <c r="S656" s="196">
        <v>101.75</v>
      </c>
      <c r="T656" s="196">
        <v>101.22</v>
      </c>
      <c r="U656" s="196">
        <v>100.49</v>
      </c>
      <c r="V656" s="196">
        <v>100.68</v>
      </c>
      <c r="W656" s="196">
        <v>100.66</v>
      </c>
      <c r="X656" s="196">
        <v>102.69</v>
      </c>
      <c r="Y656" s="196">
        <v>101.18</v>
      </c>
      <c r="Z656" s="196">
        <v>100.72</v>
      </c>
      <c r="AA656" s="196">
        <v>103.65</v>
      </c>
      <c r="AB656" s="196">
        <v>101.4</v>
      </c>
      <c r="AC656" s="196">
        <v>100.63</v>
      </c>
      <c r="AD656" s="196">
        <v>100.68</v>
      </c>
      <c r="AE656" s="196">
        <v>100.72</v>
      </c>
      <c r="AF656" s="196">
        <v>101.26</v>
      </c>
      <c r="AG656" s="196">
        <v>100.58</v>
      </c>
      <c r="AH656" s="196">
        <v>100.61</v>
      </c>
      <c r="AI656" s="196">
        <v>100.67</v>
      </c>
      <c r="AJ656" s="196">
        <v>102.6</v>
      </c>
      <c r="AK656" s="196">
        <v>100.64</v>
      </c>
      <c r="AL656" s="196">
        <v>101.54</v>
      </c>
      <c r="AM656" s="196">
        <v>102.1</v>
      </c>
      <c r="AN656" s="196">
        <v>101.07</v>
      </c>
      <c r="AO656" s="196">
        <v>100.58</v>
      </c>
      <c r="AP656" s="196">
        <v>100.86</v>
      </c>
      <c r="AQ656" s="196">
        <v>100.69</v>
      </c>
    </row>
    <row r="657" spans="1:43" x14ac:dyDescent="0.45">
      <c r="A657" s="195" t="s">
        <v>525</v>
      </c>
      <c r="B657" s="195" t="s">
        <v>1560</v>
      </c>
      <c r="C657" s="196">
        <v>100.52</v>
      </c>
      <c r="D657" s="196">
        <v>99.77</v>
      </c>
      <c r="E657" s="196">
        <v>100.18</v>
      </c>
      <c r="F657" s="196">
        <v>100.93</v>
      </c>
      <c r="G657" s="196">
        <v>100.28</v>
      </c>
      <c r="H657" s="196">
        <v>100.23</v>
      </c>
      <c r="I657" s="196">
        <v>100.46</v>
      </c>
      <c r="J657" s="196">
        <v>101.16</v>
      </c>
      <c r="K657" s="196">
        <v>100.91</v>
      </c>
      <c r="L657" s="196">
        <v>100.93</v>
      </c>
      <c r="M657" s="196">
        <v>100.92</v>
      </c>
      <c r="N657" s="196">
        <v>99.78</v>
      </c>
      <c r="O657" s="196">
        <v>101.15</v>
      </c>
      <c r="P657" s="196">
        <v>100.77</v>
      </c>
      <c r="Q657" s="196">
        <v>101.25</v>
      </c>
      <c r="R657" s="196">
        <v>101.12</v>
      </c>
      <c r="S657" s="196">
        <v>101.83</v>
      </c>
      <c r="T657" s="196">
        <v>100.47</v>
      </c>
      <c r="U657" s="196">
        <v>101.12</v>
      </c>
      <c r="V657" s="196">
        <v>100.88</v>
      </c>
      <c r="W657" s="196">
        <v>100.7</v>
      </c>
      <c r="X657" s="196">
        <v>101.43</v>
      </c>
      <c r="Y657" s="196">
        <v>100.86</v>
      </c>
      <c r="Z657" s="196">
        <v>99.95</v>
      </c>
      <c r="AA657" s="196">
        <v>101.5</v>
      </c>
      <c r="AB657" s="196">
        <v>101.19</v>
      </c>
      <c r="AC657" s="196">
        <v>100.71</v>
      </c>
      <c r="AD657" s="196">
        <v>100.42</v>
      </c>
      <c r="AE657" s="196">
        <v>101.66</v>
      </c>
      <c r="AF657" s="196">
        <v>100.7</v>
      </c>
      <c r="AG657" s="196">
        <v>100.35</v>
      </c>
      <c r="AH657" s="196">
        <v>100.15</v>
      </c>
      <c r="AI657" s="196">
        <v>100.54</v>
      </c>
      <c r="AJ657" s="196">
        <v>100.51</v>
      </c>
      <c r="AK657" s="196">
        <v>100.43</v>
      </c>
      <c r="AL657" s="196">
        <v>100.34</v>
      </c>
      <c r="AM657" s="196">
        <v>100.85</v>
      </c>
      <c r="AN657" s="196">
        <v>100.76</v>
      </c>
      <c r="AO657" s="196">
        <v>100.19</v>
      </c>
      <c r="AP657" s="196">
        <v>100.72</v>
      </c>
      <c r="AQ657" s="196">
        <v>101.61</v>
      </c>
    </row>
    <row r="658" spans="1:43" x14ac:dyDescent="0.45">
      <c r="A658" s="195" t="s">
        <v>526</v>
      </c>
      <c r="B658" s="195" t="s">
        <v>1561</v>
      </c>
      <c r="C658" s="196">
        <v>100.58</v>
      </c>
      <c r="D658" s="196">
        <v>100.35</v>
      </c>
      <c r="E658" s="196">
        <v>100.43</v>
      </c>
      <c r="F658" s="196">
        <v>100.04</v>
      </c>
      <c r="G658" s="196">
        <v>100.48</v>
      </c>
      <c r="H658" s="196">
        <v>100.3</v>
      </c>
      <c r="I658" s="196">
        <v>100.6</v>
      </c>
      <c r="J658" s="196">
        <v>100.55</v>
      </c>
      <c r="K658" s="196">
        <v>100.81</v>
      </c>
      <c r="L658" s="196">
        <v>100.64</v>
      </c>
      <c r="M658" s="196">
        <v>100.49</v>
      </c>
      <c r="N658" s="196">
        <v>100.81</v>
      </c>
      <c r="O658" s="196">
        <v>100.89</v>
      </c>
      <c r="P658" s="196">
        <v>100.55</v>
      </c>
      <c r="Q658" s="196">
        <v>100.78</v>
      </c>
      <c r="R658" s="196">
        <v>101.19</v>
      </c>
      <c r="S658" s="196">
        <v>100.59</v>
      </c>
      <c r="T658" s="196">
        <v>100.72</v>
      </c>
      <c r="U658" s="196">
        <v>100.73</v>
      </c>
      <c r="V658" s="196">
        <v>101.18</v>
      </c>
      <c r="W658" s="196">
        <v>100.69</v>
      </c>
      <c r="X658" s="196">
        <v>101.12</v>
      </c>
      <c r="Y658" s="196">
        <v>101.12</v>
      </c>
      <c r="Z658" s="196">
        <v>101.05</v>
      </c>
      <c r="AA658" s="196">
        <v>101.47</v>
      </c>
      <c r="AB658" s="196">
        <v>101.85</v>
      </c>
      <c r="AC658" s="196">
        <v>101.06</v>
      </c>
      <c r="AD658" s="196">
        <v>100.69</v>
      </c>
      <c r="AE658" s="196">
        <v>100.44</v>
      </c>
      <c r="AF658" s="196">
        <v>100.67</v>
      </c>
      <c r="AG658" s="196">
        <v>100.86</v>
      </c>
      <c r="AH658" s="196">
        <v>100.52</v>
      </c>
      <c r="AI658" s="196">
        <v>100.95</v>
      </c>
      <c r="AJ658" s="196">
        <v>100.65</v>
      </c>
      <c r="AK658" s="196">
        <v>100.71</v>
      </c>
      <c r="AL658" s="196">
        <v>100.64</v>
      </c>
      <c r="AM658" s="196">
        <v>102.5</v>
      </c>
      <c r="AN658" s="196">
        <v>101.01</v>
      </c>
      <c r="AO658" s="196">
        <v>100.81</v>
      </c>
      <c r="AP658" s="196">
        <v>100.98</v>
      </c>
      <c r="AQ658" s="196">
        <v>100.81</v>
      </c>
    </row>
    <row r="659" spans="1:43" x14ac:dyDescent="0.45">
      <c r="A659" s="195" t="s">
        <v>527</v>
      </c>
      <c r="B659" s="195" t="s">
        <v>1562</v>
      </c>
      <c r="C659" s="196">
        <v>102.98</v>
      </c>
      <c r="D659" s="196">
        <v>101.24</v>
      </c>
      <c r="E659" s="196">
        <v>100.19</v>
      </c>
      <c r="F659" s="196">
        <v>100.1</v>
      </c>
      <c r="G659" s="196">
        <v>100.36</v>
      </c>
      <c r="H659" s="196">
        <v>100.44</v>
      </c>
      <c r="I659" s="196">
        <v>99.99</v>
      </c>
      <c r="J659" s="196">
        <v>100.17</v>
      </c>
      <c r="K659" s="196">
        <v>101.76</v>
      </c>
      <c r="L659" s="196">
        <v>100.69</v>
      </c>
      <c r="M659" s="196">
        <v>101.6</v>
      </c>
      <c r="N659" s="196">
        <v>101.06</v>
      </c>
      <c r="O659" s="196">
        <v>101.98</v>
      </c>
      <c r="P659" s="196">
        <v>100.58</v>
      </c>
      <c r="Q659" s="196">
        <v>100.46</v>
      </c>
      <c r="R659" s="196">
        <v>100.51</v>
      </c>
      <c r="S659" s="196">
        <v>100.54</v>
      </c>
      <c r="T659" s="196">
        <v>100.49</v>
      </c>
      <c r="U659" s="196">
        <v>100.74</v>
      </c>
      <c r="V659" s="196">
        <v>101.13</v>
      </c>
      <c r="W659" s="196">
        <v>101.59</v>
      </c>
      <c r="X659" s="196">
        <v>102.26</v>
      </c>
      <c r="Y659" s="196">
        <v>100.8</v>
      </c>
      <c r="Z659" s="196">
        <v>100.73</v>
      </c>
      <c r="AA659" s="196">
        <v>102.04</v>
      </c>
      <c r="AB659" s="196">
        <v>101.59</v>
      </c>
      <c r="AC659" s="196">
        <v>101.31</v>
      </c>
      <c r="AD659" s="196">
        <v>100.88</v>
      </c>
      <c r="AE659" s="196">
        <v>100.29</v>
      </c>
      <c r="AF659" s="196">
        <v>100.43</v>
      </c>
      <c r="AG659" s="196">
        <v>101.4</v>
      </c>
      <c r="AH659" s="196">
        <v>100.66</v>
      </c>
      <c r="AI659" s="196">
        <v>101.18</v>
      </c>
      <c r="AJ659" s="196">
        <v>102.22</v>
      </c>
      <c r="AK659" s="196">
        <v>100.77</v>
      </c>
      <c r="AL659" s="196">
        <v>101.54</v>
      </c>
      <c r="AM659" s="196">
        <v>102.69</v>
      </c>
      <c r="AN659" s="196">
        <v>101.04</v>
      </c>
      <c r="AO659" s="196">
        <v>101.27</v>
      </c>
      <c r="AP659" s="196">
        <v>100.35</v>
      </c>
      <c r="AQ659" s="196">
        <v>100.34</v>
      </c>
    </row>
    <row r="660" spans="1:43" x14ac:dyDescent="0.45">
      <c r="A660" s="195" t="s">
        <v>528</v>
      </c>
      <c r="B660" s="195" t="s">
        <v>1563</v>
      </c>
      <c r="C660" s="196">
        <v>100.57</v>
      </c>
      <c r="D660" s="196">
        <v>100.57</v>
      </c>
      <c r="E660" s="196">
        <v>100.6</v>
      </c>
      <c r="F660" s="196">
        <v>100.43</v>
      </c>
      <c r="G660" s="196">
        <v>100.28</v>
      </c>
      <c r="H660" s="196">
        <v>100.83</v>
      </c>
      <c r="I660" s="196">
        <v>100.5</v>
      </c>
      <c r="J660" s="196">
        <v>100.48</v>
      </c>
      <c r="K660" s="196">
        <v>101.46</v>
      </c>
      <c r="L660" s="196">
        <v>100.91</v>
      </c>
      <c r="M660" s="196">
        <v>101.11</v>
      </c>
      <c r="N660" s="196">
        <v>100.94</v>
      </c>
      <c r="O660" s="196">
        <v>100.87</v>
      </c>
      <c r="P660" s="196">
        <v>100.62</v>
      </c>
      <c r="Q660" s="196">
        <v>100.73</v>
      </c>
      <c r="R660" s="196">
        <v>100.9</v>
      </c>
      <c r="S660" s="196">
        <v>100.54</v>
      </c>
      <c r="T660" s="196">
        <v>100.59</v>
      </c>
      <c r="U660" s="196">
        <v>100.8</v>
      </c>
      <c r="V660" s="196">
        <v>100.44</v>
      </c>
      <c r="W660" s="196">
        <v>100.71</v>
      </c>
      <c r="X660" s="196">
        <v>101.04</v>
      </c>
      <c r="Y660" s="196">
        <v>100.72</v>
      </c>
      <c r="Z660" s="196">
        <v>101.36</v>
      </c>
      <c r="AA660" s="196">
        <v>101.12</v>
      </c>
      <c r="AB660" s="196">
        <v>100.76</v>
      </c>
      <c r="AC660" s="196">
        <v>101.12</v>
      </c>
      <c r="AD660" s="196">
        <v>100.63</v>
      </c>
      <c r="AE660" s="196">
        <v>100.46</v>
      </c>
      <c r="AF660" s="196">
        <v>100.71</v>
      </c>
      <c r="AG660" s="196">
        <v>100.74</v>
      </c>
      <c r="AH660" s="196">
        <v>100.7</v>
      </c>
      <c r="AI660" s="196">
        <v>100.64</v>
      </c>
      <c r="AJ660" s="196">
        <v>100.84</v>
      </c>
      <c r="AK660" s="196">
        <v>100.98</v>
      </c>
      <c r="AL660" s="196">
        <v>101.74</v>
      </c>
      <c r="AM660" s="196">
        <v>101.35</v>
      </c>
      <c r="AN660" s="196">
        <v>101.18</v>
      </c>
      <c r="AO660" s="196">
        <v>101.37</v>
      </c>
      <c r="AP660" s="196">
        <v>100.74</v>
      </c>
      <c r="AQ660" s="196">
        <v>100.62</v>
      </c>
    </row>
    <row r="661" spans="1:43" x14ac:dyDescent="0.45">
      <c r="A661" s="195" t="s">
        <v>529</v>
      </c>
      <c r="B661" s="195" t="s">
        <v>1564</v>
      </c>
      <c r="C661" s="196">
        <v>101.14</v>
      </c>
      <c r="D661" s="196">
        <v>100.67</v>
      </c>
      <c r="E661" s="196">
        <v>100.88</v>
      </c>
      <c r="F661" s="196">
        <v>100.15</v>
      </c>
      <c r="G661" s="196">
        <v>100.32</v>
      </c>
      <c r="H661" s="196">
        <v>100.35</v>
      </c>
      <c r="I661" s="196">
        <v>100.2</v>
      </c>
      <c r="J661" s="196">
        <v>100.26</v>
      </c>
      <c r="K661" s="196">
        <v>100.08</v>
      </c>
      <c r="L661" s="196">
        <v>100.24</v>
      </c>
      <c r="M661" s="196">
        <v>102.55</v>
      </c>
      <c r="N661" s="196">
        <v>101.39</v>
      </c>
      <c r="O661" s="196">
        <v>100.97</v>
      </c>
      <c r="P661" s="196">
        <v>100.03</v>
      </c>
      <c r="Q661" s="196">
        <v>100.49</v>
      </c>
      <c r="R661" s="196">
        <v>100.76</v>
      </c>
      <c r="S661" s="196">
        <v>100.5</v>
      </c>
      <c r="T661" s="196">
        <v>100.04</v>
      </c>
      <c r="U661" s="196">
        <v>100.24</v>
      </c>
      <c r="V661" s="196">
        <v>100.4</v>
      </c>
      <c r="W661" s="196">
        <v>100.57</v>
      </c>
      <c r="X661" s="196">
        <v>100.49</v>
      </c>
      <c r="Y661" s="196">
        <v>101.04</v>
      </c>
      <c r="Z661" s="196">
        <v>100.9</v>
      </c>
      <c r="AA661" s="196">
        <v>102.28</v>
      </c>
      <c r="AB661" s="196">
        <v>101.39</v>
      </c>
      <c r="AC661" s="196">
        <v>100.37</v>
      </c>
      <c r="AD661" s="196">
        <v>101.1</v>
      </c>
      <c r="AE661" s="196">
        <v>100.87</v>
      </c>
      <c r="AF661" s="196">
        <v>100.54</v>
      </c>
      <c r="AG661" s="196">
        <v>100.26</v>
      </c>
      <c r="AH661" s="196">
        <v>100.5</v>
      </c>
      <c r="AI661" s="196">
        <v>100.29</v>
      </c>
      <c r="AJ661" s="196">
        <v>100.5</v>
      </c>
      <c r="AK661" s="196">
        <v>100.58</v>
      </c>
      <c r="AL661" s="196">
        <v>100.48</v>
      </c>
      <c r="AM661" s="196">
        <v>101.67</v>
      </c>
      <c r="AN661" s="196">
        <v>100.4</v>
      </c>
      <c r="AO661" s="196">
        <v>100.65</v>
      </c>
      <c r="AP661" s="196">
        <v>100.78</v>
      </c>
      <c r="AQ661" s="196">
        <v>100.62</v>
      </c>
    </row>
    <row r="662" spans="1:43" ht="27.75" x14ac:dyDescent="0.45">
      <c r="A662" s="195" t="s">
        <v>530</v>
      </c>
      <c r="B662" s="195" t="s">
        <v>1565</v>
      </c>
      <c r="C662" s="196">
        <v>103.95</v>
      </c>
      <c r="D662" s="196">
        <v>100.59</v>
      </c>
      <c r="E662" s="196">
        <v>100.43</v>
      </c>
      <c r="F662" s="196">
        <v>100.32</v>
      </c>
      <c r="G662" s="196">
        <v>100.29</v>
      </c>
      <c r="H662" s="196">
        <v>100.38</v>
      </c>
      <c r="I662" s="196">
        <v>100.98</v>
      </c>
      <c r="J662" s="196">
        <v>101.23</v>
      </c>
      <c r="K662" s="196">
        <v>100.51</v>
      </c>
      <c r="L662" s="196">
        <v>102.58</v>
      </c>
      <c r="M662" s="196">
        <v>101.27</v>
      </c>
      <c r="N662" s="196">
        <v>100.9</v>
      </c>
      <c r="O662" s="196">
        <v>100.24</v>
      </c>
      <c r="P662" s="196">
        <v>99.96</v>
      </c>
      <c r="Q662" s="196">
        <v>99.84</v>
      </c>
      <c r="R662" s="196">
        <v>100.77</v>
      </c>
      <c r="S662" s="196">
        <v>102.23</v>
      </c>
      <c r="T662" s="196">
        <v>101.59</v>
      </c>
      <c r="U662" s="196">
        <v>101.3</v>
      </c>
      <c r="V662" s="195">
        <v>101</v>
      </c>
      <c r="W662" s="196">
        <v>100.23</v>
      </c>
      <c r="X662" s="196">
        <v>101.6</v>
      </c>
      <c r="Y662" s="196">
        <v>100.91</v>
      </c>
      <c r="Z662" s="196">
        <v>100.51</v>
      </c>
      <c r="AA662" s="196">
        <v>103.58</v>
      </c>
      <c r="AB662" s="196">
        <v>100.3</v>
      </c>
      <c r="AC662" s="196">
        <v>100.06</v>
      </c>
      <c r="AD662" s="196">
        <v>101.11</v>
      </c>
      <c r="AE662" s="196">
        <v>100.51</v>
      </c>
      <c r="AF662" s="196">
        <v>101.66</v>
      </c>
      <c r="AG662" s="196">
        <v>100.48</v>
      </c>
      <c r="AH662" s="196">
        <v>101.07</v>
      </c>
      <c r="AI662" s="196">
        <v>100.04</v>
      </c>
      <c r="AJ662" s="196">
        <v>100.39</v>
      </c>
      <c r="AK662" s="196">
        <v>100.48</v>
      </c>
      <c r="AL662" s="196">
        <v>101.73</v>
      </c>
      <c r="AM662" s="196">
        <v>104.93</v>
      </c>
      <c r="AN662" s="196">
        <v>100.64</v>
      </c>
      <c r="AO662" s="196">
        <v>99.35</v>
      </c>
      <c r="AP662" s="196">
        <v>100.64</v>
      </c>
      <c r="AQ662" s="196">
        <v>100.89</v>
      </c>
    </row>
    <row r="663" spans="1:43" x14ac:dyDescent="0.45">
      <c r="A663" s="195" t="s">
        <v>695</v>
      </c>
      <c r="B663" s="195" t="s">
        <v>1566</v>
      </c>
      <c r="C663" s="196">
        <v>101.01</v>
      </c>
      <c r="D663" s="196">
        <v>100.72</v>
      </c>
      <c r="E663" s="196">
        <v>100.97</v>
      </c>
      <c r="F663" s="196">
        <v>100.79</v>
      </c>
      <c r="G663" s="196">
        <v>101.13</v>
      </c>
      <c r="H663" s="196">
        <v>100.83</v>
      </c>
      <c r="I663" s="196">
        <v>100.48</v>
      </c>
      <c r="J663" s="196">
        <v>99.68</v>
      </c>
      <c r="K663" s="196">
        <v>100.61</v>
      </c>
      <c r="L663" s="196">
        <v>100.48</v>
      </c>
      <c r="M663" s="196">
        <v>101.23</v>
      </c>
      <c r="N663" s="196">
        <v>100.1</v>
      </c>
      <c r="O663" s="196">
        <v>100.78</v>
      </c>
      <c r="P663" s="196">
        <v>101.06</v>
      </c>
      <c r="Q663" s="196">
        <v>100.83</v>
      </c>
      <c r="R663" s="196">
        <v>100.62</v>
      </c>
      <c r="S663" s="196">
        <v>101.53</v>
      </c>
      <c r="T663" s="196">
        <v>101.06</v>
      </c>
      <c r="U663" s="196">
        <v>102.86</v>
      </c>
      <c r="V663" s="196">
        <v>100.01</v>
      </c>
      <c r="W663" s="196">
        <v>100.51</v>
      </c>
      <c r="X663" s="196">
        <v>100.21</v>
      </c>
      <c r="Y663" s="196">
        <v>101.31</v>
      </c>
      <c r="Z663" s="196">
        <v>100.2</v>
      </c>
      <c r="AA663" s="196">
        <v>102.07</v>
      </c>
      <c r="AB663" s="196">
        <v>100.81</v>
      </c>
      <c r="AC663" s="196">
        <v>101.01</v>
      </c>
      <c r="AD663" s="196">
        <v>100.53</v>
      </c>
      <c r="AE663" s="196">
        <v>101.34</v>
      </c>
      <c r="AF663" s="196">
        <v>100.59</v>
      </c>
      <c r="AG663" s="196">
        <v>102.69</v>
      </c>
      <c r="AH663" s="196">
        <v>99.38</v>
      </c>
      <c r="AI663" s="196">
        <v>100.47</v>
      </c>
      <c r="AJ663" s="196">
        <v>99.58</v>
      </c>
      <c r="AK663" s="196">
        <v>100.36</v>
      </c>
      <c r="AL663" s="196">
        <v>100.15</v>
      </c>
      <c r="AM663" s="196">
        <v>102.33</v>
      </c>
      <c r="AN663" s="196">
        <v>101.1</v>
      </c>
      <c r="AO663" s="196">
        <v>101.07</v>
      </c>
      <c r="AP663" s="196">
        <v>100.47</v>
      </c>
      <c r="AQ663" s="196">
        <v>101.55</v>
      </c>
    </row>
    <row r="664" spans="1:43" x14ac:dyDescent="0.45">
      <c r="A664" s="195" t="s">
        <v>696</v>
      </c>
      <c r="B664" s="195" t="s">
        <v>1567</v>
      </c>
      <c r="C664" s="196">
        <v>100.67</v>
      </c>
      <c r="D664" s="196">
        <v>100.49</v>
      </c>
      <c r="E664" s="196">
        <v>100.56</v>
      </c>
      <c r="F664" s="196">
        <v>100.69</v>
      </c>
      <c r="G664" s="196">
        <v>100.31</v>
      </c>
      <c r="H664" s="196">
        <v>100.56</v>
      </c>
      <c r="I664" s="196">
        <v>100.35</v>
      </c>
      <c r="J664" s="196">
        <v>100.47</v>
      </c>
      <c r="K664" s="196">
        <v>100.94</v>
      </c>
      <c r="L664" s="196">
        <v>101.12</v>
      </c>
      <c r="M664" s="196">
        <v>101.33</v>
      </c>
      <c r="N664" s="196">
        <v>100.68</v>
      </c>
      <c r="O664" s="196">
        <v>100.91</v>
      </c>
      <c r="P664" s="196">
        <v>100.58</v>
      </c>
      <c r="Q664" s="196">
        <v>100.84</v>
      </c>
      <c r="R664" s="196">
        <v>101.01</v>
      </c>
      <c r="S664" s="196">
        <v>100.86</v>
      </c>
      <c r="T664" s="196">
        <v>100.5</v>
      </c>
      <c r="U664" s="196">
        <v>100.64</v>
      </c>
      <c r="V664" s="196">
        <v>100.55</v>
      </c>
      <c r="W664" s="196">
        <v>100.88</v>
      </c>
      <c r="X664" s="196">
        <v>101.42</v>
      </c>
      <c r="Y664" s="196">
        <v>100.95</v>
      </c>
      <c r="Z664" s="196">
        <v>100.98</v>
      </c>
      <c r="AA664" s="196">
        <v>101.51</v>
      </c>
      <c r="AB664" s="196">
        <v>101.02</v>
      </c>
      <c r="AC664" s="196">
        <v>101.04</v>
      </c>
      <c r="AD664" s="196">
        <v>101.01</v>
      </c>
      <c r="AE664" s="196">
        <v>100.86</v>
      </c>
      <c r="AF664" s="196">
        <v>100.6</v>
      </c>
      <c r="AG664" s="196">
        <v>100.57</v>
      </c>
      <c r="AH664" s="196">
        <v>100.62</v>
      </c>
      <c r="AI664" s="196">
        <v>100.63</v>
      </c>
      <c r="AJ664" s="196">
        <v>101.05</v>
      </c>
      <c r="AK664" s="196">
        <v>100.92</v>
      </c>
      <c r="AL664" s="196">
        <v>101.09</v>
      </c>
      <c r="AM664" s="196">
        <v>101.58</v>
      </c>
      <c r="AN664" s="196">
        <v>101.02</v>
      </c>
      <c r="AO664" s="196">
        <v>101.26</v>
      </c>
      <c r="AP664" s="196">
        <v>100.92</v>
      </c>
      <c r="AQ664" s="196">
        <v>100.8</v>
      </c>
    </row>
    <row r="665" spans="1:43" x14ac:dyDescent="0.45">
      <c r="A665" s="195" t="s">
        <v>347</v>
      </c>
      <c r="B665" s="195" t="s">
        <v>1568</v>
      </c>
      <c r="C665" s="196">
        <v>100.96</v>
      </c>
      <c r="D665" s="196">
        <v>100.99</v>
      </c>
      <c r="E665" s="196">
        <v>100.85</v>
      </c>
      <c r="F665" s="196">
        <v>100.5</v>
      </c>
      <c r="G665" s="196">
        <v>100.25</v>
      </c>
      <c r="H665" s="196">
        <v>100.26</v>
      </c>
      <c r="I665" s="196">
        <v>99.9</v>
      </c>
      <c r="J665" s="196">
        <v>100.26</v>
      </c>
      <c r="K665" s="196">
        <v>100.31</v>
      </c>
      <c r="L665" s="196">
        <v>100.89</v>
      </c>
      <c r="M665" s="196">
        <v>100.64</v>
      </c>
      <c r="N665" s="196">
        <v>100.62</v>
      </c>
      <c r="O665" s="195">
        <v>101</v>
      </c>
      <c r="P665" s="196">
        <v>101.01</v>
      </c>
      <c r="Q665" s="196">
        <v>100.7</v>
      </c>
      <c r="R665" s="196">
        <v>100.98</v>
      </c>
      <c r="S665" s="196">
        <v>100.53</v>
      </c>
      <c r="T665" s="196">
        <v>100.63</v>
      </c>
      <c r="U665" s="196">
        <v>100.36</v>
      </c>
      <c r="V665" s="196">
        <v>100.43</v>
      </c>
      <c r="W665" s="196">
        <v>100.94</v>
      </c>
      <c r="X665" s="196">
        <v>101.91</v>
      </c>
      <c r="Y665" s="196">
        <v>101.04</v>
      </c>
      <c r="Z665" s="196">
        <v>100.97</v>
      </c>
      <c r="AA665" s="196">
        <v>101.03</v>
      </c>
      <c r="AB665" s="196">
        <v>101.11</v>
      </c>
      <c r="AC665" s="196">
        <v>101.14</v>
      </c>
      <c r="AD665" s="196">
        <v>100.55</v>
      </c>
      <c r="AE665" s="196">
        <v>100.65</v>
      </c>
      <c r="AF665" s="196">
        <v>100.32</v>
      </c>
      <c r="AG665" s="196">
        <v>100.42</v>
      </c>
      <c r="AH665" s="196">
        <v>100.5</v>
      </c>
      <c r="AI665" s="196">
        <v>100.55</v>
      </c>
      <c r="AJ665" s="196">
        <v>101.14</v>
      </c>
      <c r="AK665" s="196">
        <v>100.82</v>
      </c>
      <c r="AL665" s="196">
        <v>100.25</v>
      </c>
      <c r="AM665" s="196">
        <v>100.79</v>
      </c>
      <c r="AN665" s="196">
        <v>100.48</v>
      </c>
      <c r="AO665" s="196">
        <v>100.54</v>
      </c>
      <c r="AP665" s="196">
        <v>101.02</v>
      </c>
      <c r="AQ665" s="196">
        <v>101.08</v>
      </c>
    </row>
    <row r="666" spans="1:43" x14ac:dyDescent="0.45">
      <c r="A666" s="195" t="s">
        <v>481</v>
      </c>
      <c r="B666" s="195" t="s">
        <v>1569</v>
      </c>
      <c r="C666" s="196">
        <v>100.86</v>
      </c>
      <c r="D666" s="196">
        <v>100.77</v>
      </c>
      <c r="E666" s="196">
        <v>100.94</v>
      </c>
      <c r="F666" s="196">
        <v>100.6</v>
      </c>
      <c r="G666" s="196">
        <v>100.75</v>
      </c>
      <c r="H666" s="196">
        <v>100.52</v>
      </c>
      <c r="I666" s="196">
        <v>100.9</v>
      </c>
      <c r="J666" s="196">
        <v>100.8</v>
      </c>
      <c r="K666" s="196">
        <v>100.98</v>
      </c>
      <c r="L666" s="196">
        <v>100.98</v>
      </c>
      <c r="M666" s="196">
        <v>100.48</v>
      </c>
      <c r="N666" s="196">
        <v>100.66</v>
      </c>
      <c r="O666" s="196">
        <v>101.58</v>
      </c>
      <c r="P666" s="196">
        <v>100.58</v>
      </c>
      <c r="Q666" s="196">
        <v>101.41</v>
      </c>
      <c r="R666" s="196">
        <v>101.6</v>
      </c>
      <c r="S666" s="196">
        <v>100.84</v>
      </c>
      <c r="T666" s="196">
        <v>100.5</v>
      </c>
      <c r="U666" s="196">
        <v>100.86</v>
      </c>
      <c r="V666" s="196">
        <v>101.11</v>
      </c>
      <c r="W666" s="196">
        <v>100.94</v>
      </c>
      <c r="X666" s="196">
        <v>100.88</v>
      </c>
      <c r="Y666" s="196">
        <v>101.46</v>
      </c>
      <c r="Z666" s="196">
        <v>100.83</v>
      </c>
      <c r="AA666" s="196">
        <v>101.31</v>
      </c>
      <c r="AB666" s="196">
        <v>100.78</v>
      </c>
      <c r="AC666" s="196">
        <v>100.86</v>
      </c>
      <c r="AD666" s="196">
        <v>100.64</v>
      </c>
      <c r="AE666" s="196">
        <v>101.05</v>
      </c>
      <c r="AF666" s="196">
        <v>100.7</v>
      </c>
      <c r="AG666" s="196">
        <v>100.81</v>
      </c>
      <c r="AH666" s="196">
        <v>101.16</v>
      </c>
      <c r="AI666" s="196">
        <v>101.43</v>
      </c>
      <c r="AJ666" s="196">
        <v>101.12</v>
      </c>
      <c r="AK666" s="196">
        <v>101.7</v>
      </c>
      <c r="AL666" s="196">
        <v>100.78</v>
      </c>
      <c r="AM666" s="196">
        <v>102.26</v>
      </c>
      <c r="AN666" s="196">
        <v>100.53</v>
      </c>
      <c r="AO666" s="196">
        <v>100.8</v>
      </c>
      <c r="AP666" s="196">
        <v>100.75</v>
      </c>
      <c r="AQ666" s="196">
        <v>100.62</v>
      </c>
    </row>
    <row r="667" spans="1:43" x14ac:dyDescent="0.45">
      <c r="A667" s="195" t="s">
        <v>483</v>
      </c>
      <c r="B667" s="195" t="s">
        <v>1570</v>
      </c>
      <c r="C667" s="196">
        <v>100.6</v>
      </c>
      <c r="D667" s="196">
        <v>100.59</v>
      </c>
      <c r="E667" s="196">
        <v>100.47</v>
      </c>
      <c r="F667" s="196">
        <v>100.4</v>
      </c>
      <c r="G667" s="196">
        <v>100.69</v>
      </c>
      <c r="H667" s="196">
        <v>100.17</v>
      </c>
      <c r="I667" s="196">
        <v>100.36</v>
      </c>
      <c r="J667" s="196">
        <v>100.37</v>
      </c>
      <c r="K667" s="196">
        <v>100.35</v>
      </c>
      <c r="L667" s="196">
        <v>100.43</v>
      </c>
      <c r="M667" s="196">
        <v>100.61</v>
      </c>
      <c r="N667" s="196">
        <v>100.49</v>
      </c>
      <c r="O667" s="196">
        <v>100.83</v>
      </c>
      <c r="P667" s="196">
        <v>100.68</v>
      </c>
      <c r="Q667" s="196">
        <v>100.5</v>
      </c>
      <c r="R667" s="196">
        <v>101.22</v>
      </c>
      <c r="S667" s="196">
        <v>100.58</v>
      </c>
      <c r="T667" s="196">
        <v>100.05</v>
      </c>
      <c r="U667" s="196">
        <v>100.33</v>
      </c>
      <c r="V667" s="196">
        <v>100.75</v>
      </c>
      <c r="W667" s="196">
        <v>100.47</v>
      </c>
      <c r="X667" s="196">
        <v>100.65</v>
      </c>
      <c r="Y667" s="196">
        <v>100.61</v>
      </c>
      <c r="Z667" s="196">
        <v>99.97</v>
      </c>
      <c r="AA667" s="196">
        <v>102.18</v>
      </c>
      <c r="AB667" s="196">
        <v>102.19</v>
      </c>
      <c r="AC667" s="196">
        <v>100.71</v>
      </c>
      <c r="AD667" s="196">
        <v>100.51</v>
      </c>
      <c r="AE667" s="196">
        <v>100.3</v>
      </c>
      <c r="AF667" s="196">
        <v>100.38</v>
      </c>
      <c r="AG667" s="196">
        <v>100.47</v>
      </c>
      <c r="AH667" s="196">
        <v>100.46</v>
      </c>
      <c r="AI667" s="196">
        <v>100.49</v>
      </c>
      <c r="AJ667" s="196">
        <v>100.34</v>
      </c>
      <c r="AK667" s="196">
        <v>100.2</v>
      </c>
      <c r="AL667" s="196">
        <v>100.37</v>
      </c>
      <c r="AM667" s="196">
        <v>101.61</v>
      </c>
      <c r="AN667" s="196">
        <v>100.42</v>
      </c>
      <c r="AO667" s="196">
        <v>100.45</v>
      </c>
      <c r="AP667" s="196">
        <v>100.46</v>
      </c>
      <c r="AQ667" s="196">
        <v>100.77</v>
      </c>
    </row>
    <row r="668" spans="1:43" x14ac:dyDescent="0.45">
      <c r="A668" s="195" t="s">
        <v>697</v>
      </c>
      <c r="B668" s="195" t="s">
        <v>1571</v>
      </c>
      <c r="C668" s="196">
        <v>100.86</v>
      </c>
      <c r="D668" s="196">
        <v>100.77</v>
      </c>
      <c r="E668" s="196">
        <v>100.94</v>
      </c>
      <c r="F668" s="196">
        <v>100.6</v>
      </c>
      <c r="G668" s="196">
        <v>100.75</v>
      </c>
      <c r="H668" s="196">
        <v>100.52</v>
      </c>
      <c r="I668" s="196">
        <v>100.9</v>
      </c>
      <c r="J668" s="196">
        <v>100.8</v>
      </c>
      <c r="K668" s="196">
        <v>100.98</v>
      </c>
      <c r="L668" s="196">
        <v>100.98</v>
      </c>
      <c r="M668" s="196">
        <v>100.48</v>
      </c>
      <c r="N668" s="196">
        <v>100.66</v>
      </c>
      <c r="O668" s="196">
        <v>101.58</v>
      </c>
      <c r="P668" s="196">
        <v>100.58</v>
      </c>
      <c r="Q668" s="196">
        <v>101.41</v>
      </c>
      <c r="R668" s="196">
        <v>101.6</v>
      </c>
      <c r="S668" s="196">
        <v>100.84</v>
      </c>
      <c r="T668" s="196">
        <v>100.5</v>
      </c>
      <c r="U668" s="196">
        <v>100.86</v>
      </c>
      <c r="V668" s="196">
        <v>101.11</v>
      </c>
      <c r="W668" s="196">
        <v>100.94</v>
      </c>
      <c r="X668" s="196">
        <v>100.88</v>
      </c>
      <c r="Y668" s="196">
        <v>101.46</v>
      </c>
      <c r="Z668" s="196">
        <v>100.83</v>
      </c>
      <c r="AA668" s="196">
        <v>101.31</v>
      </c>
      <c r="AB668" s="196">
        <v>100.78</v>
      </c>
      <c r="AC668" s="196">
        <v>100.86</v>
      </c>
      <c r="AD668" s="196">
        <v>100.64</v>
      </c>
      <c r="AE668" s="196">
        <v>101.05</v>
      </c>
      <c r="AF668" s="196">
        <v>100.7</v>
      </c>
      <c r="AG668" s="196">
        <v>100.81</v>
      </c>
      <c r="AH668" s="196">
        <v>101.16</v>
      </c>
      <c r="AI668" s="196">
        <v>101.43</v>
      </c>
      <c r="AJ668" s="196">
        <v>101.12</v>
      </c>
      <c r="AK668" s="196">
        <v>101.7</v>
      </c>
      <c r="AL668" s="196">
        <v>100.78</v>
      </c>
      <c r="AM668" s="196">
        <v>102.26</v>
      </c>
      <c r="AN668" s="196">
        <v>100.53</v>
      </c>
      <c r="AO668" s="196">
        <v>100.8</v>
      </c>
      <c r="AP668" s="196">
        <v>100.75</v>
      </c>
      <c r="AQ668" s="196">
        <v>100.62</v>
      </c>
    </row>
    <row r="669" spans="1:43" ht="27.75" x14ac:dyDescent="0.45">
      <c r="A669" s="195" t="s">
        <v>362</v>
      </c>
      <c r="B669" s="195" t="s">
        <v>1572</v>
      </c>
      <c r="C669" s="196">
        <v>102.98</v>
      </c>
      <c r="D669" s="196">
        <v>101.24</v>
      </c>
      <c r="E669" s="196">
        <v>100.19</v>
      </c>
      <c r="F669" s="196">
        <v>100.1</v>
      </c>
      <c r="G669" s="196">
        <v>100.36</v>
      </c>
      <c r="H669" s="196">
        <v>100.44</v>
      </c>
      <c r="I669" s="196">
        <v>99.99</v>
      </c>
      <c r="J669" s="196">
        <v>100.17</v>
      </c>
      <c r="K669" s="196">
        <v>101.76</v>
      </c>
      <c r="L669" s="196">
        <v>100.69</v>
      </c>
      <c r="M669" s="196">
        <v>101.6</v>
      </c>
      <c r="N669" s="196">
        <v>101.06</v>
      </c>
      <c r="O669" s="196">
        <v>101.98</v>
      </c>
      <c r="P669" s="196">
        <v>100.58</v>
      </c>
      <c r="Q669" s="196">
        <v>100.46</v>
      </c>
      <c r="R669" s="196">
        <v>100.51</v>
      </c>
      <c r="S669" s="196">
        <v>100.54</v>
      </c>
      <c r="T669" s="196">
        <v>100.49</v>
      </c>
      <c r="U669" s="196">
        <v>100.74</v>
      </c>
      <c r="V669" s="196">
        <v>101.13</v>
      </c>
      <c r="W669" s="196">
        <v>101.59</v>
      </c>
      <c r="X669" s="196">
        <v>102.26</v>
      </c>
      <c r="Y669" s="196">
        <v>100.8</v>
      </c>
      <c r="Z669" s="196">
        <v>100.73</v>
      </c>
      <c r="AA669" s="196">
        <v>102.04</v>
      </c>
      <c r="AB669" s="196">
        <v>101.59</v>
      </c>
      <c r="AC669" s="196">
        <v>101.31</v>
      </c>
      <c r="AD669" s="196">
        <v>100.88</v>
      </c>
      <c r="AE669" s="196">
        <v>100.29</v>
      </c>
      <c r="AF669" s="196">
        <v>100.43</v>
      </c>
      <c r="AG669" s="196">
        <v>101.4</v>
      </c>
      <c r="AH669" s="196">
        <v>100.66</v>
      </c>
      <c r="AI669" s="196">
        <v>101.18</v>
      </c>
      <c r="AJ669" s="196">
        <v>102.22</v>
      </c>
      <c r="AK669" s="196">
        <v>100.77</v>
      </c>
      <c r="AL669" s="196">
        <v>101.54</v>
      </c>
      <c r="AM669" s="196">
        <v>102.69</v>
      </c>
      <c r="AN669" s="196">
        <v>101.04</v>
      </c>
      <c r="AO669" s="196">
        <v>101.27</v>
      </c>
      <c r="AP669" s="196">
        <v>100.35</v>
      </c>
      <c r="AQ669" s="196">
        <v>100.34</v>
      </c>
    </row>
    <row r="670" spans="1:43" ht="27.75" x14ac:dyDescent="0.45">
      <c r="A670" s="195" t="s">
        <v>363</v>
      </c>
      <c r="B670" s="195" t="s">
        <v>1573</v>
      </c>
      <c r="C670" s="196">
        <v>100.73</v>
      </c>
      <c r="D670" s="196">
        <v>100.41</v>
      </c>
      <c r="E670" s="196">
        <v>100.54</v>
      </c>
      <c r="F670" s="196">
        <v>100.6</v>
      </c>
      <c r="G670" s="196">
        <v>100.31</v>
      </c>
      <c r="H670" s="196">
        <v>100.93</v>
      </c>
      <c r="I670" s="196">
        <v>100.36</v>
      </c>
      <c r="J670" s="196">
        <v>100.36</v>
      </c>
      <c r="K670" s="196">
        <v>101.87</v>
      </c>
      <c r="L670" s="196">
        <v>100.83</v>
      </c>
      <c r="M670" s="196">
        <v>101.14</v>
      </c>
      <c r="N670" s="196">
        <v>100.8</v>
      </c>
      <c r="O670" s="196">
        <v>100.93</v>
      </c>
      <c r="P670" s="196">
        <v>100.6</v>
      </c>
      <c r="Q670" s="196">
        <v>100.57</v>
      </c>
      <c r="R670" s="196">
        <v>100.88</v>
      </c>
      <c r="S670" s="196">
        <v>100.39</v>
      </c>
      <c r="T670" s="196">
        <v>100.45</v>
      </c>
      <c r="U670" s="196">
        <v>101.02</v>
      </c>
      <c r="V670" s="196">
        <v>100.35</v>
      </c>
      <c r="W670" s="196">
        <v>100.73</v>
      </c>
      <c r="X670" s="196">
        <v>100.88</v>
      </c>
      <c r="Y670" s="196">
        <v>100.69</v>
      </c>
      <c r="Z670" s="196">
        <v>101.51</v>
      </c>
      <c r="AA670" s="196">
        <v>100.96</v>
      </c>
      <c r="AB670" s="196">
        <v>100.92</v>
      </c>
      <c r="AC670" s="196">
        <v>101.13</v>
      </c>
      <c r="AD670" s="196">
        <v>100.69</v>
      </c>
      <c r="AE670" s="196">
        <v>100.36</v>
      </c>
      <c r="AF670" s="196">
        <v>100.69</v>
      </c>
      <c r="AG670" s="196">
        <v>100.89</v>
      </c>
      <c r="AH670" s="196">
        <v>100.53</v>
      </c>
      <c r="AI670" s="196">
        <v>100.49</v>
      </c>
      <c r="AJ670" s="196">
        <v>100.79</v>
      </c>
      <c r="AK670" s="196">
        <v>100.96</v>
      </c>
      <c r="AL670" s="196">
        <v>101.69</v>
      </c>
      <c r="AM670" s="196">
        <v>101.19</v>
      </c>
      <c r="AN670" s="196">
        <v>101.56</v>
      </c>
      <c r="AO670" s="196">
        <v>101.31</v>
      </c>
      <c r="AP670" s="196">
        <v>100.75</v>
      </c>
      <c r="AQ670" s="196">
        <v>100.61</v>
      </c>
    </row>
    <row r="671" spans="1:43" ht="27.75" x14ac:dyDescent="0.45">
      <c r="A671" s="195" t="s">
        <v>364</v>
      </c>
      <c r="B671" s="195" t="s">
        <v>1574</v>
      </c>
      <c r="C671" s="196">
        <v>100.42</v>
      </c>
      <c r="D671" s="196">
        <v>100.86</v>
      </c>
      <c r="E671" s="196">
        <v>100.61</v>
      </c>
      <c r="F671" s="196">
        <v>100.4</v>
      </c>
      <c r="G671" s="196">
        <v>100.26</v>
      </c>
      <c r="H671" s="196">
        <v>100.35</v>
      </c>
      <c r="I671" s="196">
        <v>100.78</v>
      </c>
      <c r="J671" s="196">
        <v>100.27</v>
      </c>
      <c r="K671" s="196">
        <v>101.66</v>
      </c>
      <c r="L671" s="196">
        <v>100.76</v>
      </c>
      <c r="M671" s="196">
        <v>101.32</v>
      </c>
      <c r="N671" s="196">
        <v>100.67</v>
      </c>
      <c r="O671" s="196">
        <v>100.78</v>
      </c>
      <c r="P671" s="196">
        <v>100.51</v>
      </c>
      <c r="Q671" s="196">
        <v>101.37</v>
      </c>
      <c r="R671" s="196">
        <v>100.49</v>
      </c>
      <c r="S671" s="196">
        <v>100.53</v>
      </c>
      <c r="T671" s="196">
        <v>100.6</v>
      </c>
      <c r="U671" s="196">
        <v>101.02</v>
      </c>
      <c r="V671" s="196">
        <v>100.47</v>
      </c>
      <c r="W671" s="196">
        <v>100.7</v>
      </c>
      <c r="X671" s="196">
        <v>100.78</v>
      </c>
      <c r="Y671" s="196">
        <v>100.61</v>
      </c>
      <c r="Z671" s="196">
        <v>100.96</v>
      </c>
      <c r="AA671" s="196">
        <v>101.51</v>
      </c>
      <c r="AB671" s="196">
        <v>100.34</v>
      </c>
      <c r="AC671" s="196">
        <v>101.46</v>
      </c>
      <c r="AD671" s="196">
        <v>100.65</v>
      </c>
      <c r="AE671" s="196">
        <v>100.52</v>
      </c>
      <c r="AF671" s="196">
        <v>100.67</v>
      </c>
      <c r="AG671" s="196">
        <v>100.81</v>
      </c>
      <c r="AH671" s="196">
        <v>100.74</v>
      </c>
      <c r="AI671" s="196">
        <v>101.02</v>
      </c>
      <c r="AJ671" s="196">
        <v>100.88</v>
      </c>
      <c r="AK671" s="196">
        <v>101.06</v>
      </c>
      <c r="AL671" s="196">
        <v>102.3</v>
      </c>
      <c r="AM671" s="196">
        <v>101.52</v>
      </c>
      <c r="AN671" s="196">
        <v>101.11</v>
      </c>
      <c r="AO671" s="196">
        <v>101.54</v>
      </c>
      <c r="AP671" s="196">
        <v>100.91</v>
      </c>
      <c r="AQ671" s="196">
        <v>100.79</v>
      </c>
    </row>
    <row r="672" spans="1:43" x14ac:dyDescent="0.45">
      <c r="A672" s="195" t="s">
        <v>875</v>
      </c>
      <c r="B672" s="195" t="s">
        <v>1575</v>
      </c>
      <c r="C672" s="196">
        <v>100.04</v>
      </c>
      <c r="D672" s="196">
        <v>100.26</v>
      </c>
      <c r="E672" s="196">
        <v>100.7</v>
      </c>
      <c r="F672" s="196">
        <v>100.54</v>
      </c>
      <c r="G672" s="196">
        <v>100.21</v>
      </c>
      <c r="H672" s="196">
        <v>100.37</v>
      </c>
      <c r="I672" s="196">
        <v>100.28</v>
      </c>
      <c r="J672" s="196">
        <v>100.11</v>
      </c>
      <c r="K672" s="196">
        <v>100.18</v>
      </c>
      <c r="L672" s="196">
        <v>100.37</v>
      </c>
      <c r="M672" s="196">
        <v>100.1</v>
      </c>
      <c r="N672" s="196">
        <v>100.22</v>
      </c>
      <c r="O672" s="196">
        <v>100.25</v>
      </c>
      <c r="P672" s="196">
        <v>100.15</v>
      </c>
      <c r="Q672" s="196">
        <v>100.15</v>
      </c>
      <c r="R672" s="196">
        <v>100.03</v>
      </c>
      <c r="S672" s="196">
        <v>100.7</v>
      </c>
      <c r="T672" s="196">
        <v>100.27</v>
      </c>
      <c r="U672" s="196">
        <v>100.28</v>
      </c>
      <c r="V672" s="196">
        <v>100.19</v>
      </c>
      <c r="W672" s="196">
        <v>100.4</v>
      </c>
      <c r="X672" s="196">
        <v>100.16</v>
      </c>
      <c r="Y672" s="196">
        <v>100.46</v>
      </c>
      <c r="Z672" s="196">
        <v>98.51</v>
      </c>
      <c r="AA672" s="196">
        <v>100.57</v>
      </c>
      <c r="AB672" s="196">
        <v>100.92</v>
      </c>
      <c r="AC672" s="196">
        <v>100.44</v>
      </c>
      <c r="AD672" s="196">
        <v>100.16</v>
      </c>
      <c r="AE672" s="196">
        <v>100.18</v>
      </c>
      <c r="AF672" s="196">
        <v>100.14</v>
      </c>
      <c r="AG672" s="196">
        <v>100.24</v>
      </c>
      <c r="AH672" s="196">
        <v>99.71</v>
      </c>
      <c r="AI672" s="196">
        <v>100.34</v>
      </c>
      <c r="AJ672" s="196">
        <v>100.25</v>
      </c>
      <c r="AK672" s="196">
        <v>100.14</v>
      </c>
      <c r="AL672" s="196">
        <v>100.28</v>
      </c>
      <c r="AM672" s="196">
        <v>100.66</v>
      </c>
      <c r="AN672" s="196">
        <v>100.22</v>
      </c>
      <c r="AO672" s="196">
        <v>100.45</v>
      </c>
      <c r="AP672" s="196">
        <v>100.32</v>
      </c>
      <c r="AQ672" s="196">
        <v>100.8</v>
      </c>
    </row>
    <row r="673" spans="1:43" x14ac:dyDescent="0.45">
      <c r="A673" s="195" t="s">
        <v>698</v>
      </c>
      <c r="B673" s="195" t="s">
        <v>1576</v>
      </c>
      <c r="C673" s="196">
        <v>100.95</v>
      </c>
      <c r="D673" s="196">
        <v>100.81</v>
      </c>
      <c r="E673" s="196">
        <v>101.61</v>
      </c>
      <c r="F673" s="196">
        <v>100.09</v>
      </c>
      <c r="G673" s="196">
        <v>100.42</v>
      </c>
      <c r="H673" s="196">
        <v>100.31</v>
      </c>
      <c r="I673" s="196">
        <v>100.28</v>
      </c>
      <c r="J673" s="196">
        <v>100.43</v>
      </c>
      <c r="K673" s="196">
        <v>100.05</v>
      </c>
      <c r="L673" s="196">
        <v>100.17</v>
      </c>
      <c r="M673" s="196">
        <v>103.35</v>
      </c>
      <c r="N673" s="196">
        <v>102.31</v>
      </c>
      <c r="O673" s="196">
        <v>101.19</v>
      </c>
      <c r="P673" s="196">
        <v>100.72</v>
      </c>
      <c r="Q673" s="196">
        <v>100.77</v>
      </c>
      <c r="R673" s="196">
        <v>101.37</v>
      </c>
      <c r="S673" s="196">
        <v>100.42</v>
      </c>
      <c r="T673" s="196">
        <v>100.07</v>
      </c>
      <c r="U673" s="196">
        <v>100.45</v>
      </c>
      <c r="V673" s="196">
        <v>100.46</v>
      </c>
      <c r="W673" s="196">
        <v>100.37</v>
      </c>
      <c r="X673" s="196">
        <v>100.21</v>
      </c>
      <c r="Y673" s="196">
        <v>101.78</v>
      </c>
      <c r="Z673" s="196">
        <v>101.62</v>
      </c>
      <c r="AA673" s="196">
        <v>103.42</v>
      </c>
      <c r="AB673" s="196">
        <v>101.86</v>
      </c>
      <c r="AC673" s="196">
        <v>100.28</v>
      </c>
      <c r="AD673" s="196">
        <v>101.59</v>
      </c>
      <c r="AE673" s="196">
        <v>101.57</v>
      </c>
      <c r="AF673" s="196">
        <v>100.59</v>
      </c>
      <c r="AG673" s="196">
        <v>100.2</v>
      </c>
      <c r="AH673" s="196">
        <v>100.69</v>
      </c>
      <c r="AI673" s="196">
        <v>100.23</v>
      </c>
      <c r="AJ673" s="196">
        <v>100.46</v>
      </c>
      <c r="AK673" s="196">
        <v>100.85</v>
      </c>
      <c r="AL673" s="196">
        <v>100.6</v>
      </c>
      <c r="AM673" s="195"/>
      <c r="AN673" s="195"/>
      <c r="AO673" s="195"/>
      <c r="AP673" s="195"/>
      <c r="AQ673" s="195"/>
    </row>
    <row r="674" spans="1:43" x14ac:dyDescent="0.45">
      <c r="A674" s="195" t="s">
        <v>367</v>
      </c>
      <c r="B674" s="195" t="s">
        <v>1577</v>
      </c>
      <c r="C674" s="196">
        <v>101.39</v>
      </c>
      <c r="D674" s="196">
        <v>100.56</v>
      </c>
      <c r="E674" s="196">
        <v>100.27</v>
      </c>
      <c r="F674" s="196">
        <v>100.27</v>
      </c>
      <c r="G674" s="196">
        <v>100.24</v>
      </c>
      <c r="H674" s="196">
        <v>100.22</v>
      </c>
      <c r="I674" s="196">
        <v>100.17</v>
      </c>
      <c r="J674" s="196">
        <v>100.12</v>
      </c>
      <c r="K674" s="196">
        <v>100.14</v>
      </c>
      <c r="L674" s="196">
        <v>100.23</v>
      </c>
      <c r="M674" s="196">
        <v>101.14</v>
      </c>
      <c r="N674" s="196">
        <v>100.66</v>
      </c>
      <c r="O674" s="196">
        <v>100.61</v>
      </c>
      <c r="P674" s="196">
        <v>100.49</v>
      </c>
      <c r="Q674" s="196">
        <v>100.35</v>
      </c>
      <c r="R674" s="196">
        <v>100.47</v>
      </c>
      <c r="S674" s="196">
        <v>100.71</v>
      </c>
      <c r="T674" s="196">
        <v>100.17</v>
      </c>
      <c r="U674" s="196">
        <v>100.13</v>
      </c>
      <c r="V674" s="196">
        <v>100.37</v>
      </c>
      <c r="W674" s="196">
        <v>100.57</v>
      </c>
      <c r="X674" s="196">
        <v>100.65</v>
      </c>
      <c r="Y674" s="196">
        <v>100.58</v>
      </c>
      <c r="Z674" s="196">
        <v>100.53</v>
      </c>
      <c r="AA674" s="196">
        <v>101.58</v>
      </c>
      <c r="AB674" s="196">
        <v>101.12</v>
      </c>
      <c r="AC674" s="196">
        <v>100.44</v>
      </c>
      <c r="AD674" s="195">
        <v>101</v>
      </c>
      <c r="AE674" s="196">
        <v>100.45</v>
      </c>
      <c r="AF674" s="196">
        <v>100.61</v>
      </c>
      <c r="AG674" s="196">
        <v>100.24</v>
      </c>
      <c r="AH674" s="196">
        <v>100.44</v>
      </c>
      <c r="AI674" s="196">
        <v>100.28</v>
      </c>
      <c r="AJ674" s="196">
        <v>100.47</v>
      </c>
      <c r="AK674" s="196">
        <v>100.43</v>
      </c>
      <c r="AL674" s="196">
        <v>100.47</v>
      </c>
      <c r="AM674" s="196">
        <v>101.24</v>
      </c>
      <c r="AN674" s="196">
        <v>100.33</v>
      </c>
      <c r="AO674" s="196">
        <v>100.33</v>
      </c>
      <c r="AP674" s="196">
        <v>100.78</v>
      </c>
      <c r="AQ674" s="196">
        <v>100.39</v>
      </c>
    </row>
    <row r="675" spans="1:43" ht="27.75" x14ac:dyDescent="0.45">
      <c r="A675" s="195" t="s">
        <v>354</v>
      </c>
      <c r="B675" s="195" t="s">
        <v>1578</v>
      </c>
      <c r="C675" s="196">
        <v>100.16</v>
      </c>
      <c r="D675" s="196">
        <v>101.16</v>
      </c>
      <c r="E675" s="196">
        <v>100.58</v>
      </c>
      <c r="F675" s="196">
        <v>100.55</v>
      </c>
      <c r="G675" s="196">
        <v>100.26</v>
      </c>
      <c r="H675" s="196">
        <v>100.3</v>
      </c>
      <c r="I675" s="196">
        <v>100.23</v>
      </c>
      <c r="J675" s="196">
        <v>100.24</v>
      </c>
      <c r="K675" s="196">
        <v>100.29</v>
      </c>
      <c r="L675" s="196">
        <v>101.41</v>
      </c>
      <c r="M675" s="196">
        <v>102.76</v>
      </c>
      <c r="N675" s="196">
        <v>100.87</v>
      </c>
      <c r="O675" s="196">
        <v>101.2</v>
      </c>
      <c r="P675" s="196">
        <v>100.37</v>
      </c>
      <c r="Q675" s="196">
        <v>100.59</v>
      </c>
      <c r="R675" s="196">
        <v>103.11</v>
      </c>
      <c r="S675" s="196">
        <v>101.59</v>
      </c>
      <c r="T675" s="196">
        <v>100.49</v>
      </c>
      <c r="U675" s="196">
        <v>100.32</v>
      </c>
      <c r="V675" s="196">
        <v>100.63</v>
      </c>
      <c r="W675" s="196">
        <v>100.75</v>
      </c>
      <c r="X675" s="196">
        <v>102.08</v>
      </c>
      <c r="Y675" s="196">
        <v>101.88</v>
      </c>
      <c r="Z675" s="196">
        <v>100.43</v>
      </c>
      <c r="AA675" s="196">
        <v>103.93</v>
      </c>
      <c r="AB675" s="196">
        <v>100.92</v>
      </c>
      <c r="AC675" s="196">
        <v>100.33</v>
      </c>
      <c r="AD675" s="196">
        <v>101.09</v>
      </c>
      <c r="AE675" s="196">
        <v>100.41</v>
      </c>
      <c r="AF675" s="196">
        <v>102.66</v>
      </c>
      <c r="AG675" s="196">
        <v>100.5</v>
      </c>
      <c r="AH675" s="196">
        <v>101.09</v>
      </c>
      <c r="AI675" s="196">
        <v>100.7</v>
      </c>
      <c r="AJ675" s="196">
        <v>102.72</v>
      </c>
      <c r="AK675" s="196">
        <v>100.34</v>
      </c>
      <c r="AL675" s="196">
        <v>102.31</v>
      </c>
      <c r="AM675" s="196">
        <v>101.53</v>
      </c>
      <c r="AN675" s="196">
        <v>100.73</v>
      </c>
      <c r="AO675" s="196">
        <v>100.58</v>
      </c>
      <c r="AP675" s="196">
        <v>100.78</v>
      </c>
      <c r="AQ675" s="196">
        <v>100.72</v>
      </c>
    </row>
    <row r="676" spans="1:43" ht="27.75" x14ac:dyDescent="0.45">
      <c r="A676" s="195" t="s">
        <v>356</v>
      </c>
      <c r="B676" s="195" t="s">
        <v>1579</v>
      </c>
      <c r="C676" s="196">
        <v>100.79</v>
      </c>
      <c r="D676" s="196">
        <v>100.21</v>
      </c>
      <c r="E676" s="196">
        <v>100.32</v>
      </c>
      <c r="F676" s="196">
        <v>100.14</v>
      </c>
      <c r="G676" s="196">
        <v>100.17</v>
      </c>
      <c r="H676" s="196">
        <v>100.08</v>
      </c>
      <c r="I676" s="196">
        <v>100.1</v>
      </c>
      <c r="J676" s="196">
        <v>101.47</v>
      </c>
      <c r="K676" s="196">
        <v>100.27</v>
      </c>
      <c r="L676" s="196">
        <v>100.69</v>
      </c>
      <c r="M676" s="196">
        <v>100.97</v>
      </c>
      <c r="N676" s="196">
        <v>100.3</v>
      </c>
      <c r="O676" s="196">
        <v>100.87</v>
      </c>
      <c r="P676" s="196">
        <v>100.2</v>
      </c>
      <c r="Q676" s="196">
        <v>102.01</v>
      </c>
      <c r="R676" s="196">
        <v>101.66</v>
      </c>
      <c r="S676" s="196">
        <v>103.09</v>
      </c>
      <c r="T676" s="196">
        <v>99.52</v>
      </c>
      <c r="U676" s="196">
        <v>102.61</v>
      </c>
      <c r="V676" s="196">
        <v>101.61</v>
      </c>
      <c r="W676" s="196">
        <v>100.64</v>
      </c>
      <c r="X676" s="196">
        <v>100.63</v>
      </c>
      <c r="Y676" s="196">
        <v>100.49</v>
      </c>
      <c r="Z676" s="196">
        <v>98.12</v>
      </c>
      <c r="AA676" s="196">
        <v>102.8</v>
      </c>
      <c r="AB676" s="196">
        <v>100.69</v>
      </c>
      <c r="AC676" s="196">
        <v>100.18</v>
      </c>
      <c r="AD676" s="196">
        <v>100.8</v>
      </c>
      <c r="AE676" s="196">
        <v>103.81</v>
      </c>
      <c r="AF676" s="196">
        <v>100.79</v>
      </c>
      <c r="AG676" s="196">
        <v>100.16</v>
      </c>
      <c r="AH676" s="196">
        <v>100.2</v>
      </c>
      <c r="AI676" s="196">
        <v>100.22</v>
      </c>
      <c r="AJ676" s="196">
        <v>100.54</v>
      </c>
      <c r="AK676" s="196">
        <v>100.6</v>
      </c>
      <c r="AL676" s="196">
        <v>100.53</v>
      </c>
      <c r="AM676" s="196">
        <v>100.7</v>
      </c>
      <c r="AN676" s="196">
        <v>100.9</v>
      </c>
      <c r="AO676" s="196">
        <v>100.32</v>
      </c>
      <c r="AP676" s="196">
        <v>100.41</v>
      </c>
      <c r="AQ676" s="196">
        <v>104.47</v>
      </c>
    </row>
    <row r="677" spans="1:43" ht="27.75" x14ac:dyDescent="0.45">
      <c r="A677" s="195" t="s">
        <v>360</v>
      </c>
      <c r="B677" s="195" t="s">
        <v>1580</v>
      </c>
      <c r="C677" s="196">
        <v>100.46</v>
      </c>
      <c r="D677" s="196">
        <v>100.33</v>
      </c>
      <c r="E677" s="196">
        <v>100.52</v>
      </c>
      <c r="F677" s="196">
        <v>100.11</v>
      </c>
      <c r="G677" s="196">
        <v>100.53</v>
      </c>
      <c r="H677" s="196">
        <v>100.3</v>
      </c>
      <c r="I677" s="196">
        <v>100.66</v>
      </c>
      <c r="J677" s="196">
        <v>100.53</v>
      </c>
      <c r="K677" s="196">
        <v>100.63</v>
      </c>
      <c r="L677" s="196">
        <v>100.73</v>
      </c>
      <c r="M677" s="196">
        <v>100.83</v>
      </c>
      <c r="N677" s="196">
        <v>100.9</v>
      </c>
      <c r="O677" s="196">
        <v>100.86</v>
      </c>
      <c r="P677" s="196">
        <v>100.56</v>
      </c>
      <c r="Q677" s="196">
        <v>100.82</v>
      </c>
      <c r="R677" s="196">
        <v>100.88</v>
      </c>
      <c r="S677" s="196">
        <v>100.79</v>
      </c>
      <c r="T677" s="196">
        <v>100.67</v>
      </c>
      <c r="U677" s="196">
        <v>101.01</v>
      </c>
      <c r="V677" s="196">
        <v>100.98</v>
      </c>
      <c r="W677" s="196">
        <v>100.71</v>
      </c>
      <c r="X677" s="196">
        <v>101.01</v>
      </c>
      <c r="Y677" s="196">
        <v>101.24</v>
      </c>
      <c r="Z677" s="196">
        <v>100.84</v>
      </c>
      <c r="AA677" s="196">
        <v>101.44</v>
      </c>
      <c r="AB677" s="196">
        <v>101.61</v>
      </c>
      <c r="AC677" s="196">
        <v>101.05</v>
      </c>
      <c r="AD677" s="196">
        <v>100.96</v>
      </c>
      <c r="AE677" s="196">
        <v>100.82</v>
      </c>
      <c r="AF677" s="196">
        <v>100.81</v>
      </c>
      <c r="AG677" s="196">
        <v>101.17</v>
      </c>
      <c r="AH677" s="196">
        <v>100.87</v>
      </c>
      <c r="AI677" s="196">
        <v>101.06</v>
      </c>
      <c r="AJ677" s="196">
        <v>100.7</v>
      </c>
      <c r="AK677" s="196">
        <v>100.75</v>
      </c>
      <c r="AL677" s="195">
        <v>101</v>
      </c>
      <c r="AM677" s="196">
        <v>102.34</v>
      </c>
      <c r="AN677" s="196">
        <v>100.97</v>
      </c>
      <c r="AO677" s="196">
        <v>101.19</v>
      </c>
      <c r="AP677" s="196">
        <v>101.06</v>
      </c>
      <c r="AQ677" s="196">
        <v>100.89</v>
      </c>
    </row>
    <row r="678" spans="1:43" ht="27.75" x14ac:dyDescent="0.45">
      <c r="A678" s="195" t="s">
        <v>361</v>
      </c>
      <c r="B678" s="195" t="s">
        <v>1581</v>
      </c>
      <c r="C678" s="196">
        <v>100.64</v>
      </c>
      <c r="D678" s="196">
        <v>100.36</v>
      </c>
      <c r="E678" s="196">
        <v>100.39</v>
      </c>
      <c r="F678" s="196">
        <v>100.01</v>
      </c>
      <c r="G678" s="196">
        <v>100.45</v>
      </c>
      <c r="H678" s="196">
        <v>100.3</v>
      </c>
      <c r="I678" s="196">
        <v>100.57</v>
      </c>
      <c r="J678" s="196">
        <v>100.56</v>
      </c>
      <c r="K678" s="196">
        <v>100.9</v>
      </c>
      <c r="L678" s="196">
        <v>100.6</v>
      </c>
      <c r="M678" s="196">
        <v>100.31</v>
      </c>
      <c r="N678" s="196">
        <v>100.77</v>
      </c>
      <c r="O678" s="196">
        <v>100.91</v>
      </c>
      <c r="P678" s="196">
        <v>100.55</v>
      </c>
      <c r="Q678" s="196">
        <v>100.76</v>
      </c>
      <c r="R678" s="196">
        <v>101.35</v>
      </c>
      <c r="S678" s="196">
        <v>100.48</v>
      </c>
      <c r="T678" s="196">
        <v>100.74</v>
      </c>
      <c r="U678" s="196">
        <v>100.58</v>
      </c>
      <c r="V678" s="196">
        <v>101.28</v>
      </c>
      <c r="W678" s="196">
        <v>100.68</v>
      </c>
      <c r="X678" s="196">
        <v>101.18</v>
      </c>
      <c r="Y678" s="196">
        <v>101.06</v>
      </c>
      <c r="Z678" s="196">
        <v>101.16</v>
      </c>
      <c r="AA678" s="196">
        <v>101.49</v>
      </c>
      <c r="AB678" s="196">
        <v>102.01</v>
      </c>
      <c r="AC678" s="196">
        <v>101.07</v>
      </c>
      <c r="AD678" s="196">
        <v>100.51</v>
      </c>
      <c r="AE678" s="196">
        <v>100.17</v>
      </c>
      <c r="AF678" s="196">
        <v>100.58</v>
      </c>
      <c r="AG678" s="196">
        <v>100.65</v>
      </c>
      <c r="AH678" s="196">
        <v>100.28</v>
      </c>
      <c r="AI678" s="196">
        <v>100.88</v>
      </c>
      <c r="AJ678" s="196">
        <v>100.61</v>
      </c>
      <c r="AK678" s="196">
        <v>100.68</v>
      </c>
      <c r="AL678" s="196">
        <v>100.39</v>
      </c>
      <c r="AM678" s="196">
        <v>102.62</v>
      </c>
      <c r="AN678" s="196">
        <v>101.04</v>
      </c>
      <c r="AO678" s="196">
        <v>100.55</v>
      </c>
      <c r="AP678" s="196">
        <v>100.92</v>
      </c>
      <c r="AQ678" s="196">
        <v>100.75</v>
      </c>
    </row>
    <row r="679" spans="1:43" ht="27.75" x14ac:dyDescent="0.45">
      <c r="A679" s="195" t="s">
        <v>355</v>
      </c>
      <c r="B679" s="195" t="s">
        <v>1582</v>
      </c>
      <c r="C679" s="196">
        <v>100.41</v>
      </c>
      <c r="D679" s="196">
        <v>100.89</v>
      </c>
      <c r="E679" s="196">
        <v>102.1</v>
      </c>
      <c r="F679" s="196">
        <v>100.56</v>
      </c>
      <c r="G679" s="196">
        <v>100.36</v>
      </c>
      <c r="H679" s="196">
        <v>100.18</v>
      </c>
      <c r="I679" s="196">
        <v>100.2</v>
      </c>
      <c r="J679" s="196">
        <v>100.72</v>
      </c>
      <c r="K679" s="196">
        <v>100.07</v>
      </c>
      <c r="L679" s="196">
        <v>101.1</v>
      </c>
      <c r="M679" s="196">
        <v>102.71</v>
      </c>
      <c r="N679" s="196">
        <v>100.23</v>
      </c>
      <c r="O679" s="196">
        <v>101.45</v>
      </c>
      <c r="P679" s="196">
        <v>100.76</v>
      </c>
      <c r="Q679" s="196">
        <v>101.1</v>
      </c>
      <c r="R679" s="196">
        <v>102.74</v>
      </c>
      <c r="S679" s="196">
        <v>101.83</v>
      </c>
      <c r="T679" s="196">
        <v>101.55</v>
      </c>
      <c r="U679" s="196">
        <v>100.57</v>
      </c>
      <c r="V679" s="196">
        <v>100.7</v>
      </c>
      <c r="W679" s="196">
        <v>100.62</v>
      </c>
      <c r="X679" s="196">
        <v>102.97</v>
      </c>
      <c r="Y679" s="196">
        <v>100.87</v>
      </c>
      <c r="Z679" s="196">
        <v>100.85</v>
      </c>
      <c r="AA679" s="196">
        <v>103.5</v>
      </c>
      <c r="AB679" s="196">
        <v>101.66</v>
      </c>
      <c r="AC679" s="196">
        <v>100.79</v>
      </c>
      <c r="AD679" s="196">
        <v>100.46</v>
      </c>
      <c r="AE679" s="196">
        <v>100.88</v>
      </c>
      <c r="AF679" s="196">
        <v>100.5</v>
      </c>
      <c r="AG679" s="196">
        <v>100.63</v>
      </c>
      <c r="AH679" s="196">
        <v>100.34</v>
      </c>
      <c r="AI679" s="196">
        <v>100.66</v>
      </c>
      <c r="AJ679" s="196">
        <v>102.54</v>
      </c>
      <c r="AK679" s="196">
        <v>100.81</v>
      </c>
      <c r="AL679" s="196">
        <v>101.11</v>
      </c>
      <c r="AM679" s="196">
        <v>102.5</v>
      </c>
      <c r="AN679" s="196">
        <v>101.31</v>
      </c>
      <c r="AO679" s="196">
        <v>100.58</v>
      </c>
      <c r="AP679" s="196">
        <v>100.91</v>
      </c>
      <c r="AQ679" s="196">
        <v>100.67</v>
      </c>
    </row>
    <row r="680" spans="1:43" ht="41.65" x14ac:dyDescent="0.45">
      <c r="A680" s="195" t="s">
        <v>484</v>
      </c>
      <c r="B680" s="195" t="s">
        <v>1583</v>
      </c>
      <c r="C680" s="196">
        <v>100.34</v>
      </c>
      <c r="D680" s="196">
        <v>100.36</v>
      </c>
      <c r="E680" s="196">
        <v>100.47</v>
      </c>
      <c r="F680" s="196">
        <v>100.43</v>
      </c>
      <c r="G680" s="196">
        <v>100.15</v>
      </c>
      <c r="H680" s="196">
        <v>100.26</v>
      </c>
      <c r="I680" s="196">
        <v>100.14</v>
      </c>
      <c r="J680" s="196">
        <v>100.23</v>
      </c>
      <c r="K680" s="196">
        <v>100.64</v>
      </c>
      <c r="L680" s="196">
        <v>102.47</v>
      </c>
      <c r="M680" s="196">
        <v>100.55</v>
      </c>
      <c r="N680" s="196">
        <v>100.55</v>
      </c>
      <c r="O680" s="196">
        <v>100.33</v>
      </c>
      <c r="P680" s="196">
        <v>100.68</v>
      </c>
      <c r="Q680" s="196">
        <v>101.63</v>
      </c>
      <c r="R680" s="196">
        <v>100.84</v>
      </c>
      <c r="S680" s="196">
        <v>101.78</v>
      </c>
      <c r="T680" s="196">
        <v>100.32</v>
      </c>
      <c r="U680" s="196">
        <v>100.42</v>
      </c>
      <c r="V680" s="196">
        <v>100.38</v>
      </c>
      <c r="W680" s="196">
        <v>101.14</v>
      </c>
      <c r="X680" s="196">
        <v>101.82</v>
      </c>
      <c r="Y680" s="196">
        <v>101.22</v>
      </c>
      <c r="Z680" s="196">
        <v>100.58</v>
      </c>
      <c r="AA680" s="196">
        <v>101.18</v>
      </c>
      <c r="AB680" s="196">
        <v>100.82</v>
      </c>
      <c r="AC680" s="196">
        <v>100.59</v>
      </c>
      <c r="AD680" s="196">
        <v>102.25</v>
      </c>
      <c r="AE680" s="196">
        <v>101.6</v>
      </c>
      <c r="AF680" s="196">
        <v>100.1</v>
      </c>
      <c r="AG680" s="196">
        <v>100.44</v>
      </c>
      <c r="AH680" s="196">
        <v>100.38</v>
      </c>
      <c r="AI680" s="196">
        <v>100.67</v>
      </c>
      <c r="AJ680" s="196">
        <v>101.14</v>
      </c>
      <c r="AK680" s="196">
        <v>100.44</v>
      </c>
      <c r="AL680" s="196">
        <v>100.22</v>
      </c>
      <c r="AM680" s="196">
        <v>101.31</v>
      </c>
      <c r="AN680" s="196">
        <v>100.76</v>
      </c>
      <c r="AO680" s="196">
        <v>101.25</v>
      </c>
      <c r="AP680" s="196">
        <v>101.09</v>
      </c>
      <c r="AQ680" s="196">
        <v>101.2</v>
      </c>
    </row>
    <row r="681" spans="1:43" ht="27.75" x14ac:dyDescent="0.45">
      <c r="A681" s="195" t="s">
        <v>352</v>
      </c>
      <c r="B681" s="195" t="s">
        <v>1584</v>
      </c>
      <c r="C681" s="196">
        <v>100.28</v>
      </c>
      <c r="D681" s="196">
        <v>100.26</v>
      </c>
      <c r="E681" s="196">
        <v>100.37</v>
      </c>
      <c r="F681" s="196">
        <v>101.77</v>
      </c>
      <c r="G681" s="196">
        <v>100.23</v>
      </c>
      <c r="H681" s="196">
        <v>100.34</v>
      </c>
      <c r="I681" s="196">
        <v>100.07</v>
      </c>
      <c r="J681" s="196">
        <v>100.08</v>
      </c>
      <c r="K681" s="196">
        <v>100.92</v>
      </c>
      <c r="L681" s="196">
        <v>102.65</v>
      </c>
      <c r="M681" s="196">
        <v>100.91</v>
      </c>
      <c r="N681" s="196">
        <v>100.39</v>
      </c>
      <c r="O681" s="196">
        <v>100.13</v>
      </c>
      <c r="P681" s="196">
        <v>100.66</v>
      </c>
      <c r="Q681" s="196">
        <v>101.17</v>
      </c>
      <c r="R681" s="196">
        <v>100.92</v>
      </c>
      <c r="S681" s="196">
        <v>100.45</v>
      </c>
      <c r="T681" s="196">
        <v>100.41</v>
      </c>
      <c r="U681" s="196">
        <v>100.04</v>
      </c>
      <c r="V681" s="196">
        <v>100.81</v>
      </c>
      <c r="W681" s="196">
        <v>100.53</v>
      </c>
      <c r="X681" s="196">
        <v>103.9</v>
      </c>
      <c r="Y681" s="196">
        <v>101.23</v>
      </c>
      <c r="Z681" s="196">
        <v>100.64</v>
      </c>
      <c r="AA681" s="196">
        <v>101.93</v>
      </c>
      <c r="AB681" s="196">
        <v>101.31</v>
      </c>
      <c r="AC681" s="196">
        <v>101.7</v>
      </c>
      <c r="AD681" s="196">
        <v>100.89</v>
      </c>
      <c r="AE681" s="195">
        <v>101</v>
      </c>
      <c r="AF681" s="196">
        <v>100.13</v>
      </c>
      <c r="AG681" s="196">
        <v>100.56</v>
      </c>
      <c r="AH681" s="196">
        <v>100.44</v>
      </c>
      <c r="AI681" s="196">
        <v>100.71</v>
      </c>
      <c r="AJ681" s="196">
        <v>102.33</v>
      </c>
      <c r="AK681" s="196">
        <v>101.05</v>
      </c>
      <c r="AL681" s="196">
        <v>100.33</v>
      </c>
      <c r="AM681" s="196">
        <v>101.35</v>
      </c>
      <c r="AN681" s="195">
        <v>101</v>
      </c>
      <c r="AO681" s="196">
        <v>101.67</v>
      </c>
      <c r="AP681" s="196">
        <v>101.99</v>
      </c>
      <c r="AQ681" s="196">
        <v>100.74</v>
      </c>
    </row>
    <row r="682" spans="1:43" ht="41.65" x14ac:dyDescent="0.45">
      <c r="A682" s="195" t="s">
        <v>357</v>
      </c>
      <c r="B682" s="195" t="s">
        <v>1585</v>
      </c>
      <c r="C682" s="196">
        <v>101.07</v>
      </c>
      <c r="D682" s="196">
        <v>100.23</v>
      </c>
      <c r="E682" s="196">
        <v>100.36</v>
      </c>
      <c r="F682" s="196">
        <v>100.82</v>
      </c>
      <c r="G682" s="196">
        <v>100.22</v>
      </c>
      <c r="H682" s="196">
        <v>100.1</v>
      </c>
      <c r="I682" s="196">
        <v>100.12</v>
      </c>
      <c r="J682" s="196">
        <v>100.7</v>
      </c>
      <c r="K682" s="196">
        <v>100.78</v>
      </c>
      <c r="L682" s="196">
        <v>100.82</v>
      </c>
      <c r="M682" s="196">
        <v>100.3</v>
      </c>
      <c r="N682" s="196">
        <v>100.18</v>
      </c>
      <c r="O682" s="196">
        <v>101.5</v>
      </c>
      <c r="P682" s="196">
        <v>100.39</v>
      </c>
      <c r="Q682" s="196">
        <v>101.63</v>
      </c>
      <c r="R682" s="196">
        <v>100.69</v>
      </c>
      <c r="S682" s="196">
        <v>101.53</v>
      </c>
      <c r="T682" s="196">
        <v>100.44</v>
      </c>
      <c r="U682" s="196">
        <v>100.68</v>
      </c>
      <c r="V682" s="196">
        <v>100.22</v>
      </c>
      <c r="W682" s="196">
        <v>100.73</v>
      </c>
      <c r="X682" s="196">
        <v>102.46</v>
      </c>
      <c r="Y682" s="196">
        <v>100.82</v>
      </c>
      <c r="Z682" s="196">
        <v>99.26</v>
      </c>
      <c r="AA682" s="196">
        <v>101.75</v>
      </c>
      <c r="AB682" s="196">
        <v>101.74</v>
      </c>
      <c r="AC682" s="196">
        <v>100.61</v>
      </c>
      <c r="AD682" s="196">
        <v>100.84</v>
      </c>
      <c r="AE682" s="196">
        <v>101.77</v>
      </c>
      <c r="AF682" s="196">
        <v>101.68</v>
      </c>
      <c r="AG682" s="196">
        <v>100.39</v>
      </c>
      <c r="AH682" s="196">
        <v>100.1</v>
      </c>
      <c r="AI682" s="196">
        <v>100.22</v>
      </c>
      <c r="AJ682" s="196">
        <v>100.57</v>
      </c>
      <c r="AK682" s="196">
        <v>100.75</v>
      </c>
      <c r="AL682" s="196">
        <v>100.49</v>
      </c>
      <c r="AM682" s="196">
        <v>100.86</v>
      </c>
      <c r="AN682" s="196">
        <v>101.46</v>
      </c>
      <c r="AO682" s="196">
        <v>100.16</v>
      </c>
      <c r="AP682" s="196">
        <v>100.31</v>
      </c>
      <c r="AQ682" s="195">
        <v>100</v>
      </c>
    </row>
    <row r="683" spans="1:43" ht="27.75" x14ac:dyDescent="0.45">
      <c r="A683" s="195" t="s">
        <v>699</v>
      </c>
      <c r="B683" s="195" t="s">
        <v>1586</v>
      </c>
      <c r="C683" s="196">
        <v>100.73</v>
      </c>
      <c r="D683" s="196">
        <v>100.59</v>
      </c>
      <c r="E683" s="196">
        <v>100.98</v>
      </c>
      <c r="F683" s="196">
        <v>100.56</v>
      </c>
      <c r="G683" s="196">
        <v>100.74</v>
      </c>
      <c r="H683" s="196">
        <v>100.59</v>
      </c>
      <c r="I683" s="196">
        <v>100.64</v>
      </c>
      <c r="J683" s="196">
        <v>100.68</v>
      </c>
      <c r="K683" s="196">
        <v>100.37</v>
      </c>
      <c r="L683" s="196">
        <v>102.1</v>
      </c>
      <c r="M683" s="196">
        <v>100.94</v>
      </c>
      <c r="N683" s="196">
        <v>100.4</v>
      </c>
      <c r="O683" s="196">
        <v>101.17</v>
      </c>
      <c r="P683" s="196">
        <v>100.84</v>
      </c>
      <c r="Q683" s="196">
        <v>100.35</v>
      </c>
      <c r="R683" s="196">
        <v>100.92</v>
      </c>
      <c r="S683" s="196">
        <v>101.96</v>
      </c>
      <c r="T683" s="196">
        <v>100.23</v>
      </c>
      <c r="U683" s="196">
        <v>100.54</v>
      </c>
      <c r="V683" s="196">
        <v>100.34</v>
      </c>
      <c r="W683" s="196">
        <v>100.79</v>
      </c>
      <c r="X683" s="196">
        <v>100.83</v>
      </c>
      <c r="Y683" s="196">
        <v>100.26</v>
      </c>
      <c r="Z683" s="196">
        <v>100.8</v>
      </c>
      <c r="AA683" s="196">
        <v>101.3</v>
      </c>
      <c r="AB683" s="196">
        <v>100.68</v>
      </c>
      <c r="AC683" s="196">
        <v>100.97</v>
      </c>
      <c r="AD683" s="196">
        <v>100.45</v>
      </c>
      <c r="AE683" s="196">
        <v>100.87</v>
      </c>
      <c r="AF683" s="196">
        <v>100.35</v>
      </c>
      <c r="AG683" s="196">
        <v>100.28</v>
      </c>
      <c r="AH683" s="196">
        <v>100.41</v>
      </c>
      <c r="AI683" s="196">
        <v>100.36</v>
      </c>
      <c r="AJ683" s="196">
        <v>101.04</v>
      </c>
      <c r="AK683" s="196">
        <v>100.37</v>
      </c>
      <c r="AL683" s="196">
        <v>100.2</v>
      </c>
      <c r="AM683" s="195"/>
      <c r="AN683" s="195"/>
      <c r="AO683" s="195"/>
      <c r="AP683" s="195"/>
      <c r="AQ683" s="195"/>
    </row>
    <row r="684" spans="1:43" ht="27.75" x14ac:dyDescent="0.45">
      <c r="A684" s="195" t="s">
        <v>358</v>
      </c>
      <c r="B684" s="195" t="s">
        <v>1587</v>
      </c>
      <c r="C684" s="196">
        <v>99.89</v>
      </c>
      <c r="D684" s="196">
        <v>98.79</v>
      </c>
      <c r="E684" s="196">
        <v>99.84</v>
      </c>
      <c r="F684" s="196">
        <v>101.48</v>
      </c>
      <c r="G684" s="196">
        <v>100.45</v>
      </c>
      <c r="H684" s="196">
        <v>100.37</v>
      </c>
      <c r="I684" s="196">
        <v>101.22</v>
      </c>
      <c r="J684" s="196">
        <v>101.41</v>
      </c>
      <c r="K684" s="196">
        <v>101.74</v>
      </c>
      <c r="L684" s="196">
        <v>101.61</v>
      </c>
      <c r="M684" s="196">
        <v>101.16</v>
      </c>
      <c r="N684" s="196">
        <v>98.61</v>
      </c>
      <c r="O684" s="196">
        <v>100.65</v>
      </c>
      <c r="P684" s="196">
        <v>100.65</v>
      </c>
      <c r="Q684" s="196">
        <v>100.22</v>
      </c>
      <c r="R684" s="196">
        <v>100.84</v>
      </c>
      <c r="S684" s="196">
        <v>101.13</v>
      </c>
      <c r="T684" s="196">
        <v>101.56</v>
      </c>
      <c r="U684" s="196">
        <v>100.13</v>
      </c>
      <c r="V684" s="196">
        <v>100.9</v>
      </c>
      <c r="W684" s="196">
        <v>100.89</v>
      </c>
      <c r="X684" s="196">
        <v>101.77</v>
      </c>
      <c r="Y684" s="196">
        <v>101.31</v>
      </c>
      <c r="Z684" s="196">
        <v>102.02</v>
      </c>
      <c r="AA684" s="196">
        <v>100.02</v>
      </c>
      <c r="AB684" s="196">
        <v>101.37</v>
      </c>
      <c r="AC684" s="196">
        <v>101.14</v>
      </c>
      <c r="AD684" s="196">
        <v>99.86</v>
      </c>
      <c r="AE684" s="195">
        <v>100</v>
      </c>
      <c r="AF684" s="196">
        <v>99.96</v>
      </c>
      <c r="AG684" s="196">
        <v>100.53</v>
      </c>
      <c r="AH684" s="196">
        <v>100.03</v>
      </c>
      <c r="AI684" s="196">
        <v>101.36</v>
      </c>
      <c r="AJ684" s="196">
        <v>100.52</v>
      </c>
      <c r="AK684" s="196">
        <v>100.09</v>
      </c>
      <c r="AL684" s="196">
        <v>99.87</v>
      </c>
      <c r="AM684" s="196">
        <v>101.29</v>
      </c>
      <c r="AN684" s="196">
        <v>100.07</v>
      </c>
      <c r="AO684" s="196">
        <v>99.8</v>
      </c>
      <c r="AP684" s="196">
        <v>101.67</v>
      </c>
      <c r="AQ684" s="196">
        <v>100.56</v>
      </c>
    </row>
    <row r="685" spans="1:43" ht="27.75" x14ac:dyDescent="0.45">
      <c r="A685" s="195" t="s">
        <v>353</v>
      </c>
      <c r="B685" s="195" t="s">
        <v>1588</v>
      </c>
      <c r="C685" s="196">
        <v>100.91</v>
      </c>
      <c r="D685" s="196">
        <v>100.92</v>
      </c>
      <c r="E685" s="196">
        <v>100.64</v>
      </c>
      <c r="F685" s="196">
        <v>100.93</v>
      </c>
      <c r="G685" s="196">
        <v>100.38</v>
      </c>
      <c r="H685" s="196">
        <v>100.25</v>
      </c>
      <c r="I685" s="196">
        <v>100.22</v>
      </c>
      <c r="J685" s="196">
        <v>100.14</v>
      </c>
      <c r="K685" s="196">
        <v>100.54</v>
      </c>
      <c r="L685" s="196">
        <v>101.13</v>
      </c>
      <c r="M685" s="196">
        <v>102.55</v>
      </c>
      <c r="N685" s="196">
        <v>100.88</v>
      </c>
      <c r="O685" s="196">
        <v>101.36</v>
      </c>
      <c r="P685" s="196">
        <v>100.5</v>
      </c>
      <c r="Q685" s="196">
        <v>100.57</v>
      </c>
      <c r="R685" s="196">
        <v>101.69</v>
      </c>
      <c r="S685" s="196">
        <v>100.85</v>
      </c>
      <c r="T685" s="196">
        <v>100.34</v>
      </c>
      <c r="U685" s="196">
        <v>100.7</v>
      </c>
      <c r="V685" s="196">
        <v>100.23</v>
      </c>
      <c r="W685" s="196">
        <v>101.58</v>
      </c>
      <c r="X685" s="196">
        <v>100.9</v>
      </c>
      <c r="Y685" s="196">
        <v>101.4</v>
      </c>
      <c r="Z685" s="196">
        <v>101.05</v>
      </c>
      <c r="AA685" s="196">
        <v>102.11</v>
      </c>
      <c r="AB685" s="196">
        <v>101.15</v>
      </c>
      <c r="AC685" s="196">
        <v>101.62</v>
      </c>
      <c r="AD685" s="196">
        <v>103.11</v>
      </c>
      <c r="AE685" s="196">
        <v>101.14</v>
      </c>
      <c r="AF685" s="196">
        <v>100.88</v>
      </c>
      <c r="AG685" s="196">
        <v>100.37</v>
      </c>
      <c r="AH685" s="196">
        <v>100.7</v>
      </c>
      <c r="AI685" s="196">
        <v>100.63</v>
      </c>
      <c r="AJ685" s="196">
        <v>101.05</v>
      </c>
      <c r="AK685" s="196">
        <v>101.43</v>
      </c>
      <c r="AL685" s="196">
        <v>101.77</v>
      </c>
      <c r="AM685" s="196">
        <v>103.39</v>
      </c>
      <c r="AN685" s="196">
        <v>101.95</v>
      </c>
      <c r="AO685" s="196">
        <v>102.27</v>
      </c>
      <c r="AP685" s="195">
        <v>101</v>
      </c>
      <c r="AQ685" s="196">
        <v>100.76</v>
      </c>
    </row>
    <row r="686" spans="1:43" x14ac:dyDescent="0.45">
      <c r="A686" s="195" t="s">
        <v>365</v>
      </c>
      <c r="B686" s="195" t="s">
        <v>1589</v>
      </c>
      <c r="C686" s="196">
        <v>100.42</v>
      </c>
      <c r="D686" s="196">
        <v>100.62</v>
      </c>
      <c r="E686" s="196">
        <v>100.67</v>
      </c>
      <c r="F686" s="196">
        <v>100.2</v>
      </c>
      <c r="G686" s="196">
        <v>100.26</v>
      </c>
      <c r="H686" s="196">
        <v>100.98</v>
      </c>
      <c r="I686" s="196">
        <v>100.52</v>
      </c>
      <c r="J686" s="196">
        <v>100.76</v>
      </c>
      <c r="K686" s="196">
        <v>100.79</v>
      </c>
      <c r="L686" s="196">
        <v>101.1</v>
      </c>
      <c r="M686" s="196">
        <v>100.96</v>
      </c>
      <c r="N686" s="196">
        <v>101.29</v>
      </c>
      <c r="O686" s="196">
        <v>100.86</v>
      </c>
      <c r="P686" s="196">
        <v>100.7</v>
      </c>
      <c r="Q686" s="196">
        <v>100.59</v>
      </c>
      <c r="R686" s="196">
        <v>101.14</v>
      </c>
      <c r="S686" s="196">
        <v>100.71</v>
      </c>
      <c r="T686" s="196">
        <v>100.74</v>
      </c>
      <c r="U686" s="196">
        <v>100.44</v>
      </c>
      <c r="V686" s="196">
        <v>100.54</v>
      </c>
      <c r="W686" s="196">
        <v>100.68</v>
      </c>
      <c r="X686" s="196">
        <v>101.36</v>
      </c>
      <c r="Y686" s="196">
        <v>100.82</v>
      </c>
      <c r="Z686" s="196">
        <v>101.4</v>
      </c>
      <c r="AA686" s="196">
        <v>101.08</v>
      </c>
      <c r="AB686" s="196">
        <v>100.81</v>
      </c>
      <c r="AC686" s="196">
        <v>100.88</v>
      </c>
      <c r="AD686" s="196">
        <v>100.54</v>
      </c>
      <c r="AE686" s="196">
        <v>100.56</v>
      </c>
      <c r="AF686" s="196">
        <v>100.75</v>
      </c>
      <c r="AG686" s="196">
        <v>100.47</v>
      </c>
      <c r="AH686" s="196">
        <v>100.92</v>
      </c>
      <c r="AI686" s="196">
        <v>100.61</v>
      </c>
      <c r="AJ686" s="196">
        <v>100.88</v>
      </c>
      <c r="AK686" s="196">
        <v>100.95</v>
      </c>
      <c r="AL686" s="196">
        <v>101.43</v>
      </c>
      <c r="AM686" s="196">
        <v>101.45</v>
      </c>
      <c r="AN686" s="196">
        <v>100.72</v>
      </c>
      <c r="AO686" s="196">
        <v>101.31</v>
      </c>
      <c r="AP686" s="196">
        <v>100.6</v>
      </c>
      <c r="AQ686" s="196">
        <v>100.51</v>
      </c>
    </row>
    <row r="687" spans="1:43" ht="27.75" x14ac:dyDescent="0.45">
      <c r="A687" s="195" t="s">
        <v>359</v>
      </c>
      <c r="B687" s="195" t="s">
        <v>1590</v>
      </c>
      <c r="C687" s="196">
        <v>100.21</v>
      </c>
      <c r="D687" s="196">
        <v>100.11</v>
      </c>
      <c r="E687" s="196">
        <v>100.32</v>
      </c>
      <c r="F687" s="196">
        <v>101.92</v>
      </c>
      <c r="G687" s="196">
        <v>100.29</v>
      </c>
      <c r="H687" s="196">
        <v>100.55</v>
      </c>
      <c r="I687" s="196">
        <v>100.17</v>
      </c>
      <c r="J687" s="196">
        <v>100.78</v>
      </c>
      <c r="K687" s="196">
        <v>100.69</v>
      </c>
      <c r="L687" s="196">
        <v>99.94</v>
      </c>
      <c r="M687" s="196">
        <v>101.63</v>
      </c>
      <c r="N687" s="196">
        <v>100.76</v>
      </c>
      <c r="O687" s="196">
        <v>102.53</v>
      </c>
      <c r="P687" s="196">
        <v>103.52</v>
      </c>
      <c r="Q687" s="196">
        <v>101.15</v>
      </c>
      <c r="R687" s="196">
        <v>101.42</v>
      </c>
      <c r="S687" s="196">
        <v>101.09</v>
      </c>
      <c r="T687" s="196">
        <v>100.21</v>
      </c>
      <c r="U687" s="196">
        <v>100.83</v>
      </c>
      <c r="V687" s="196">
        <v>100.35</v>
      </c>
      <c r="W687" s="196">
        <v>100.3</v>
      </c>
      <c r="X687" s="196">
        <v>100.34</v>
      </c>
      <c r="Y687" s="196">
        <v>100.75</v>
      </c>
      <c r="Z687" s="196">
        <v>100.93</v>
      </c>
      <c r="AA687" s="196">
        <v>101.56</v>
      </c>
      <c r="AB687" s="196">
        <v>100.79</v>
      </c>
      <c r="AC687" s="196">
        <v>101.17</v>
      </c>
      <c r="AD687" s="196">
        <v>99.97</v>
      </c>
      <c r="AE687" s="196">
        <v>100.37</v>
      </c>
      <c r="AF687" s="196">
        <v>100.07</v>
      </c>
      <c r="AG687" s="196">
        <v>100.28</v>
      </c>
      <c r="AH687" s="196">
        <v>100.46</v>
      </c>
      <c r="AI687" s="196">
        <v>100.04</v>
      </c>
      <c r="AJ687" s="196">
        <v>100.27</v>
      </c>
      <c r="AK687" s="196">
        <v>100.09</v>
      </c>
      <c r="AL687" s="196">
        <v>100.66</v>
      </c>
      <c r="AM687" s="196">
        <v>100.21</v>
      </c>
      <c r="AN687" s="196">
        <v>100.71</v>
      </c>
      <c r="AO687" s="196">
        <v>100.81</v>
      </c>
      <c r="AP687" s="196">
        <v>100.02</v>
      </c>
      <c r="AQ687" s="196">
        <v>101.97</v>
      </c>
    </row>
    <row r="688" spans="1:43" x14ac:dyDescent="0.45">
      <c r="A688" s="195" t="s">
        <v>849</v>
      </c>
      <c r="B688" s="195" t="s">
        <v>1591</v>
      </c>
      <c r="C688" s="196">
        <v>101.05</v>
      </c>
      <c r="D688" s="196">
        <v>100.59</v>
      </c>
      <c r="E688" s="196">
        <v>100.43</v>
      </c>
      <c r="F688" s="196">
        <v>100.02</v>
      </c>
      <c r="G688" s="196">
        <v>100.26</v>
      </c>
      <c r="H688" s="196">
        <v>100.76</v>
      </c>
      <c r="I688" s="196">
        <v>100.04</v>
      </c>
      <c r="J688" s="196">
        <v>100.17</v>
      </c>
      <c r="K688" s="196">
        <v>100.03</v>
      </c>
      <c r="L688" s="196">
        <v>100.45</v>
      </c>
      <c r="M688" s="196">
        <v>103.93</v>
      </c>
      <c r="N688" s="196">
        <v>100.69</v>
      </c>
      <c r="O688" s="196">
        <v>101.43</v>
      </c>
      <c r="P688" s="196">
        <v>97.05</v>
      </c>
      <c r="Q688" s="196">
        <v>100.19</v>
      </c>
      <c r="R688" s="196">
        <v>100.02</v>
      </c>
      <c r="S688" s="196">
        <v>100.08</v>
      </c>
      <c r="T688" s="196">
        <v>99.6</v>
      </c>
      <c r="U688" s="196">
        <v>100.04</v>
      </c>
      <c r="V688" s="196">
        <v>100.31</v>
      </c>
      <c r="W688" s="196">
        <v>101.09</v>
      </c>
      <c r="X688" s="196">
        <v>100.73</v>
      </c>
      <c r="Y688" s="196">
        <v>100.43</v>
      </c>
      <c r="Z688" s="196">
        <v>100.05</v>
      </c>
      <c r="AA688" s="196">
        <v>101.34</v>
      </c>
      <c r="AB688" s="196">
        <v>100.89</v>
      </c>
      <c r="AC688" s="196">
        <v>100.42</v>
      </c>
      <c r="AD688" s="196">
        <v>100.08</v>
      </c>
      <c r="AE688" s="196">
        <v>100.16</v>
      </c>
      <c r="AF688" s="196">
        <v>100.22</v>
      </c>
      <c r="AG688" s="196">
        <v>100.52</v>
      </c>
      <c r="AH688" s="196">
        <v>100.12</v>
      </c>
      <c r="AI688" s="196">
        <v>100.47</v>
      </c>
      <c r="AJ688" s="196">
        <v>100.71</v>
      </c>
      <c r="AK688" s="196">
        <v>100.28</v>
      </c>
      <c r="AL688" s="196">
        <v>100.16</v>
      </c>
      <c r="AM688" s="196">
        <v>102.12</v>
      </c>
      <c r="AN688" s="196">
        <v>100.4</v>
      </c>
      <c r="AO688" s="196">
        <v>101.48</v>
      </c>
      <c r="AP688" s="196">
        <v>100.96</v>
      </c>
      <c r="AQ688" s="196">
        <v>100.3</v>
      </c>
    </row>
    <row r="689" spans="1:43" x14ac:dyDescent="0.45">
      <c r="A689" s="195" t="s">
        <v>870</v>
      </c>
      <c r="B689" s="195" t="s">
        <v>1592</v>
      </c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5"/>
      <c r="AK689" s="195"/>
      <c r="AL689" s="195"/>
      <c r="AM689" s="196">
        <v>101.96</v>
      </c>
      <c r="AN689" s="196">
        <v>100.49</v>
      </c>
      <c r="AO689" s="196">
        <v>100.63</v>
      </c>
      <c r="AP689" s="196">
        <v>100.7</v>
      </c>
      <c r="AQ689" s="196">
        <v>101.03</v>
      </c>
    </row>
    <row r="690" spans="1:43" x14ac:dyDescent="0.45">
      <c r="A690" s="195" t="s">
        <v>700</v>
      </c>
      <c r="B690" s="195" t="s">
        <v>1593</v>
      </c>
      <c r="C690" s="196">
        <v>100.61</v>
      </c>
      <c r="D690" s="196">
        <v>100.36</v>
      </c>
      <c r="E690" s="196">
        <v>100.59</v>
      </c>
      <c r="F690" s="196">
        <v>101.33</v>
      </c>
      <c r="G690" s="196">
        <v>100.44</v>
      </c>
      <c r="H690" s="196">
        <v>101.35</v>
      </c>
      <c r="I690" s="196">
        <v>100.53</v>
      </c>
      <c r="J690" s="196">
        <v>100.89</v>
      </c>
      <c r="K690" s="196">
        <v>100.54</v>
      </c>
      <c r="L690" s="196">
        <v>100.75</v>
      </c>
      <c r="M690" s="196">
        <v>101.5</v>
      </c>
      <c r="N690" s="196">
        <v>100.41</v>
      </c>
      <c r="O690" s="196">
        <v>100.97</v>
      </c>
      <c r="P690" s="196">
        <v>100.58</v>
      </c>
      <c r="Q690" s="196">
        <v>100.42</v>
      </c>
      <c r="R690" s="196">
        <v>100.51</v>
      </c>
      <c r="S690" s="196">
        <v>100.52</v>
      </c>
      <c r="T690" s="196">
        <v>101.06</v>
      </c>
      <c r="U690" s="196">
        <v>100.43</v>
      </c>
      <c r="V690" s="196">
        <v>100.52</v>
      </c>
      <c r="W690" s="196">
        <v>101.6</v>
      </c>
      <c r="X690" s="196">
        <v>100.85</v>
      </c>
      <c r="Y690" s="196">
        <v>100.95</v>
      </c>
      <c r="Z690" s="196">
        <v>103.28</v>
      </c>
      <c r="AA690" s="196">
        <v>101.01</v>
      </c>
      <c r="AB690" s="196">
        <v>100.8</v>
      </c>
      <c r="AC690" s="196">
        <v>100.85</v>
      </c>
      <c r="AD690" s="196">
        <v>100.44</v>
      </c>
      <c r="AE690" s="196">
        <v>100.91</v>
      </c>
      <c r="AF690" s="196">
        <v>100.63</v>
      </c>
      <c r="AG690" s="196">
        <v>100.49</v>
      </c>
      <c r="AH690" s="196">
        <v>101.84</v>
      </c>
      <c r="AI690" s="196">
        <v>100.59</v>
      </c>
      <c r="AJ690" s="196">
        <v>101.06</v>
      </c>
      <c r="AK690" s="196">
        <v>101.91</v>
      </c>
      <c r="AL690" s="196">
        <v>100.44</v>
      </c>
      <c r="AM690" s="196">
        <v>101.15</v>
      </c>
      <c r="AN690" s="196">
        <v>100.38</v>
      </c>
      <c r="AO690" s="196">
        <v>101.23</v>
      </c>
      <c r="AP690" s="196">
        <v>101.15</v>
      </c>
      <c r="AQ690" s="196">
        <v>100.89</v>
      </c>
    </row>
    <row r="691" spans="1:43" ht="27.75" x14ac:dyDescent="0.45">
      <c r="A691" s="195" t="s">
        <v>368</v>
      </c>
      <c r="B691" s="195" t="s">
        <v>1594</v>
      </c>
      <c r="C691" s="196">
        <v>100.66</v>
      </c>
      <c r="D691" s="196">
        <v>100.43</v>
      </c>
      <c r="E691" s="196">
        <v>100.33</v>
      </c>
      <c r="F691" s="196">
        <v>101.74</v>
      </c>
      <c r="G691" s="196">
        <v>100.54</v>
      </c>
      <c r="H691" s="196">
        <v>101.65</v>
      </c>
      <c r="I691" s="196">
        <v>100.6</v>
      </c>
      <c r="J691" s="196">
        <v>100.68</v>
      </c>
      <c r="K691" s="196">
        <v>100.42</v>
      </c>
      <c r="L691" s="196">
        <v>100.57</v>
      </c>
      <c r="M691" s="196">
        <v>101.6</v>
      </c>
      <c r="N691" s="196">
        <v>100.34</v>
      </c>
      <c r="O691" s="196">
        <v>100.42</v>
      </c>
      <c r="P691" s="196">
        <v>100.48</v>
      </c>
      <c r="Q691" s="196">
        <v>100.29</v>
      </c>
      <c r="R691" s="196">
        <v>100.47</v>
      </c>
      <c r="S691" s="196">
        <v>100.45</v>
      </c>
      <c r="T691" s="196">
        <v>100.64</v>
      </c>
      <c r="U691" s="196">
        <v>100.27</v>
      </c>
      <c r="V691" s="196">
        <v>100.35</v>
      </c>
      <c r="W691" s="196">
        <v>102.01</v>
      </c>
      <c r="X691" s="196">
        <v>100.49</v>
      </c>
      <c r="Y691" s="196">
        <v>100.94</v>
      </c>
      <c r="Z691" s="196">
        <v>104.11</v>
      </c>
      <c r="AA691" s="196">
        <v>100.74</v>
      </c>
      <c r="AB691" s="196">
        <v>100.83</v>
      </c>
      <c r="AC691" s="196">
        <v>100.43</v>
      </c>
      <c r="AD691" s="196">
        <v>100.4</v>
      </c>
      <c r="AE691" s="196">
        <v>101.03</v>
      </c>
      <c r="AF691" s="196">
        <v>100.52</v>
      </c>
      <c r="AG691" s="196">
        <v>100.57</v>
      </c>
      <c r="AH691" s="196">
        <v>102.01</v>
      </c>
      <c r="AI691" s="196">
        <v>100.34</v>
      </c>
      <c r="AJ691" s="196">
        <v>101.01</v>
      </c>
      <c r="AK691" s="196">
        <v>102.18</v>
      </c>
      <c r="AL691" s="196">
        <v>100.42</v>
      </c>
      <c r="AM691" s="196">
        <v>101.16</v>
      </c>
      <c r="AN691" s="196">
        <v>100.35</v>
      </c>
      <c r="AO691" s="196">
        <v>101.36</v>
      </c>
      <c r="AP691" s="196">
        <v>101.06</v>
      </c>
      <c r="AQ691" s="196">
        <v>100.45</v>
      </c>
    </row>
    <row r="692" spans="1:43" x14ac:dyDescent="0.45">
      <c r="A692" s="195" t="s">
        <v>851</v>
      </c>
      <c r="B692" s="195" t="s">
        <v>1595</v>
      </c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5"/>
      <c r="AK692" s="195"/>
      <c r="AL692" s="195"/>
      <c r="AM692" s="196">
        <v>100.59</v>
      </c>
      <c r="AN692" s="196">
        <v>100.81</v>
      </c>
      <c r="AO692" s="196">
        <v>97.37</v>
      </c>
      <c r="AP692" s="196">
        <v>100.18</v>
      </c>
      <c r="AQ692" s="196">
        <v>99.44</v>
      </c>
    </row>
    <row r="693" spans="1:43" ht="27.75" x14ac:dyDescent="0.45">
      <c r="A693" s="195" t="s">
        <v>701</v>
      </c>
      <c r="B693" s="195" t="s">
        <v>1596</v>
      </c>
      <c r="C693" s="196">
        <v>99.74</v>
      </c>
      <c r="D693" s="196">
        <v>101.55</v>
      </c>
      <c r="E693" s="196">
        <v>102.36</v>
      </c>
      <c r="F693" s="196">
        <v>102.87</v>
      </c>
      <c r="G693" s="196">
        <v>103.46</v>
      </c>
      <c r="H693" s="196">
        <v>101.86</v>
      </c>
      <c r="I693" s="196">
        <v>101.23</v>
      </c>
      <c r="J693" s="195">
        <v>95</v>
      </c>
      <c r="K693" s="196">
        <v>98.62</v>
      </c>
      <c r="L693" s="196">
        <v>103.74</v>
      </c>
      <c r="M693" s="196">
        <v>103.54</v>
      </c>
      <c r="N693" s="196">
        <v>101.04</v>
      </c>
      <c r="O693" s="196">
        <v>99.11</v>
      </c>
      <c r="P693" s="196">
        <v>104.97</v>
      </c>
      <c r="Q693" s="196">
        <v>100.87</v>
      </c>
      <c r="R693" s="196">
        <v>98.22</v>
      </c>
      <c r="S693" s="196">
        <v>106.23</v>
      </c>
      <c r="T693" s="196">
        <v>102.92</v>
      </c>
      <c r="U693" s="196">
        <v>102.33</v>
      </c>
      <c r="V693" s="196">
        <v>94.63</v>
      </c>
      <c r="W693" s="196">
        <v>98.27</v>
      </c>
      <c r="X693" s="196">
        <v>100.85</v>
      </c>
      <c r="Y693" s="196">
        <v>102.57</v>
      </c>
      <c r="Z693" s="196">
        <v>99.85</v>
      </c>
      <c r="AA693" s="196">
        <v>103.68</v>
      </c>
      <c r="AB693" s="196">
        <v>102.95</v>
      </c>
      <c r="AC693" s="196">
        <v>103.63</v>
      </c>
      <c r="AD693" s="196">
        <v>102.98</v>
      </c>
      <c r="AE693" s="196">
        <v>103.47</v>
      </c>
      <c r="AF693" s="196">
        <v>101.29</v>
      </c>
      <c r="AG693" s="196">
        <v>96.71</v>
      </c>
      <c r="AH693" s="196">
        <v>94.92</v>
      </c>
      <c r="AI693" s="196">
        <v>98.65</v>
      </c>
      <c r="AJ693" s="196">
        <v>101.27</v>
      </c>
      <c r="AK693" s="196">
        <v>101.95</v>
      </c>
      <c r="AL693" s="196">
        <v>98.53</v>
      </c>
      <c r="AM693" s="196">
        <v>104.55</v>
      </c>
      <c r="AN693" s="196">
        <v>101.82</v>
      </c>
      <c r="AO693" s="196">
        <v>102.39</v>
      </c>
      <c r="AP693" s="196">
        <v>102.1</v>
      </c>
      <c r="AQ693" s="196">
        <v>102.84</v>
      </c>
    </row>
    <row r="694" spans="1:43" x14ac:dyDescent="0.45">
      <c r="A694" s="195" t="s">
        <v>702</v>
      </c>
      <c r="B694" s="195" t="s">
        <v>1597</v>
      </c>
      <c r="C694" s="196">
        <v>101.74</v>
      </c>
      <c r="D694" s="196">
        <v>100.79</v>
      </c>
      <c r="E694" s="196">
        <v>100.59</v>
      </c>
      <c r="F694" s="196">
        <v>100.42</v>
      </c>
      <c r="G694" s="196">
        <v>100.44</v>
      </c>
      <c r="H694" s="196">
        <v>100.61</v>
      </c>
      <c r="I694" s="196">
        <v>101.37</v>
      </c>
      <c r="J694" s="196">
        <v>101.84</v>
      </c>
      <c r="K694" s="196">
        <v>100.72</v>
      </c>
      <c r="L694" s="196">
        <v>101.62</v>
      </c>
      <c r="M694" s="196">
        <v>101.56</v>
      </c>
      <c r="N694" s="196">
        <v>101.17</v>
      </c>
      <c r="O694" s="196">
        <v>100.19</v>
      </c>
      <c r="P694" s="196">
        <v>100.07</v>
      </c>
      <c r="Q694" s="196">
        <v>99.87</v>
      </c>
      <c r="R694" s="196">
        <v>100.96</v>
      </c>
      <c r="S694" s="196">
        <v>101.26</v>
      </c>
      <c r="T694" s="196">
        <v>102.03</v>
      </c>
      <c r="U694" s="196">
        <v>101.44</v>
      </c>
      <c r="V694" s="196">
        <v>101.37</v>
      </c>
      <c r="W694" s="196">
        <v>100.32</v>
      </c>
      <c r="X694" s="196">
        <v>102.43</v>
      </c>
      <c r="Y694" s="196">
        <v>101.15</v>
      </c>
      <c r="Z694" s="196">
        <v>100.71</v>
      </c>
      <c r="AA694" s="196">
        <v>101.68</v>
      </c>
      <c r="AB694" s="196">
        <v>100.27</v>
      </c>
      <c r="AC694" s="196">
        <v>100.16</v>
      </c>
      <c r="AD694" s="196">
        <v>101.49</v>
      </c>
      <c r="AE694" s="196">
        <v>100.72</v>
      </c>
      <c r="AF694" s="196">
        <v>101.17</v>
      </c>
      <c r="AG694" s="196">
        <v>100.73</v>
      </c>
      <c r="AH694" s="196">
        <v>100.68</v>
      </c>
      <c r="AI694" s="196">
        <v>99.9</v>
      </c>
      <c r="AJ694" s="196">
        <v>100.56</v>
      </c>
      <c r="AK694" s="196">
        <v>100.75</v>
      </c>
      <c r="AL694" s="196">
        <v>102.17</v>
      </c>
      <c r="AM694" s="196">
        <v>102.74</v>
      </c>
      <c r="AN694" s="196">
        <v>100.89</v>
      </c>
      <c r="AO694" s="196">
        <v>99.31</v>
      </c>
      <c r="AP694" s="196">
        <v>100.9</v>
      </c>
      <c r="AQ694" s="196">
        <v>101.19</v>
      </c>
    </row>
    <row r="695" spans="1:43" x14ac:dyDescent="0.45">
      <c r="A695" s="195" t="s">
        <v>703</v>
      </c>
      <c r="B695" s="195" t="s">
        <v>1598</v>
      </c>
      <c r="C695" s="196">
        <v>104.87</v>
      </c>
      <c r="D695" s="196">
        <v>100.59</v>
      </c>
      <c r="E695" s="196">
        <v>100.24</v>
      </c>
      <c r="F695" s="196">
        <v>100.25</v>
      </c>
      <c r="G695" s="196">
        <v>100.15</v>
      </c>
      <c r="H695" s="195">
        <v>100</v>
      </c>
      <c r="I695" s="196">
        <v>100.27</v>
      </c>
      <c r="J695" s="196">
        <v>100.97</v>
      </c>
      <c r="K695" s="195">
        <v>100</v>
      </c>
      <c r="L695" s="196">
        <v>104.44</v>
      </c>
      <c r="M695" s="196">
        <v>100.98</v>
      </c>
      <c r="N695" s="196">
        <v>100.23</v>
      </c>
      <c r="O695" s="196">
        <v>100.41</v>
      </c>
      <c r="P695" s="196">
        <v>100.15</v>
      </c>
      <c r="Q695" s="195">
        <v>100</v>
      </c>
      <c r="R695" s="196">
        <v>100.21</v>
      </c>
      <c r="S695" s="196">
        <v>103.66</v>
      </c>
      <c r="T695" s="196">
        <v>100.3</v>
      </c>
      <c r="U695" s="196">
        <v>101.38</v>
      </c>
      <c r="V695" s="196">
        <v>100.13</v>
      </c>
      <c r="W695" s="196">
        <v>100.18</v>
      </c>
      <c r="X695" s="196">
        <v>100.49</v>
      </c>
      <c r="Y695" s="196">
        <v>100.07</v>
      </c>
      <c r="Z695" s="196">
        <v>101.9</v>
      </c>
      <c r="AA695" s="196">
        <v>104.4</v>
      </c>
      <c r="AB695" s="196">
        <v>100.05</v>
      </c>
      <c r="AC695" s="196">
        <v>100.01</v>
      </c>
      <c r="AD695" s="196">
        <v>100.44</v>
      </c>
      <c r="AE695" s="196">
        <v>100.07</v>
      </c>
      <c r="AF695" s="196">
        <v>103.34</v>
      </c>
      <c r="AG695" s="196">
        <v>100.09</v>
      </c>
      <c r="AH695" s="196">
        <v>100.18</v>
      </c>
      <c r="AI695" s="196">
        <v>100.18</v>
      </c>
      <c r="AJ695" s="196">
        <v>100.33</v>
      </c>
      <c r="AK695" s="196">
        <v>101.29</v>
      </c>
      <c r="AL695" s="196">
        <v>100.05</v>
      </c>
      <c r="AM695" s="196">
        <v>106.37</v>
      </c>
      <c r="AN695" s="196">
        <v>100.08</v>
      </c>
      <c r="AO695" s="196">
        <v>100.4</v>
      </c>
      <c r="AP695" s="196">
        <v>100.96</v>
      </c>
      <c r="AQ695" s="196">
        <v>100.07</v>
      </c>
    </row>
    <row r="696" spans="1:43" x14ac:dyDescent="0.45">
      <c r="A696" s="195" t="s">
        <v>704</v>
      </c>
      <c r="B696" s="195" t="s">
        <v>1599</v>
      </c>
      <c r="C696" s="196">
        <v>103.36</v>
      </c>
      <c r="D696" s="196">
        <v>101.35</v>
      </c>
      <c r="E696" s="196">
        <v>101.05</v>
      </c>
      <c r="F696" s="196">
        <v>100.64</v>
      </c>
      <c r="G696" s="196">
        <v>100.33</v>
      </c>
      <c r="H696" s="196">
        <v>100.05</v>
      </c>
      <c r="I696" s="196">
        <v>100.5</v>
      </c>
      <c r="J696" s="196">
        <v>100.95</v>
      </c>
      <c r="K696" s="196">
        <v>100.08</v>
      </c>
      <c r="L696" s="196">
        <v>101.42</v>
      </c>
      <c r="M696" s="196">
        <v>100.71</v>
      </c>
      <c r="N696" s="196">
        <v>100.49</v>
      </c>
      <c r="O696" s="196">
        <v>101.55</v>
      </c>
      <c r="P696" s="196">
        <v>100.34</v>
      </c>
      <c r="Q696" s="195">
        <v>100</v>
      </c>
      <c r="R696" s="196">
        <v>100.11</v>
      </c>
      <c r="S696" s="196">
        <v>101.49</v>
      </c>
      <c r="T696" s="196">
        <v>101.87</v>
      </c>
      <c r="U696" s="196">
        <v>103.01</v>
      </c>
      <c r="V696" s="196">
        <v>100.09</v>
      </c>
      <c r="W696" s="196">
        <v>100.02</v>
      </c>
      <c r="X696" s="196">
        <v>100.97</v>
      </c>
      <c r="Y696" s="196">
        <v>100.71</v>
      </c>
      <c r="Z696" s="196">
        <v>102.12</v>
      </c>
      <c r="AA696" s="196">
        <v>105.12</v>
      </c>
      <c r="AB696" s="196">
        <v>101.71</v>
      </c>
      <c r="AC696" s="196">
        <v>100.18</v>
      </c>
      <c r="AD696" s="196">
        <v>100.2</v>
      </c>
      <c r="AE696" s="196">
        <v>100.36</v>
      </c>
      <c r="AF696" s="196">
        <v>101.3</v>
      </c>
      <c r="AG696" s="196">
        <v>100.06</v>
      </c>
      <c r="AH696" s="196">
        <v>101.07</v>
      </c>
      <c r="AI696" s="196">
        <v>100.39</v>
      </c>
      <c r="AJ696" s="196">
        <v>100.67</v>
      </c>
      <c r="AK696" s="196">
        <v>100.7</v>
      </c>
      <c r="AL696" s="196">
        <v>100.16</v>
      </c>
      <c r="AM696" s="196">
        <v>102.98</v>
      </c>
      <c r="AN696" s="196">
        <v>100.2</v>
      </c>
      <c r="AO696" s="196">
        <v>101.21</v>
      </c>
      <c r="AP696" s="196">
        <v>102.83</v>
      </c>
      <c r="AQ696" s="196">
        <v>100.21</v>
      </c>
    </row>
    <row r="697" spans="1:43" x14ac:dyDescent="0.45">
      <c r="A697" s="195" t="s">
        <v>705</v>
      </c>
      <c r="B697" s="195" t="s">
        <v>1600</v>
      </c>
      <c r="C697" s="196">
        <v>107.74</v>
      </c>
      <c r="D697" s="196">
        <v>100.06</v>
      </c>
      <c r="E697" s="195">
        <v>100</v>
      </c>
      <c r="F697" s="195">
        <v>100</v>
      </c>
      <c r="G697" s="195">
        <v>100</v>
      </c>
      <c r="H697" s="195">
        <v>100</v>
      </c>
      <c r="I697" s="195">
        <v>100</v>
      </c>
      <c r="J697" s="195">
        <v>100</v>
      </c>
      <c r="K697" s="195">
        <v>100</v>
      </c>
      <c r="L697" s="196">
        <v>107.15</v>
      </c>
      <c r="M697" s="196">
        <v>100.13</v>
      </c>
      <c r="N697" s="196">
        <v>100.26</v>
      </c>
      <c r="O697" s="196">
        <v>100.71</v>
      </c>
      <c r="P697" s="195">
        <v>100</v>
      </c>
      <c r="Q697" s="195">
        <v>100</v>
      </c>
      <c r="R697" s="195">
        <v>100</v>
      </c>
      <c r="S697" s="196">
        <v>105.59</v>
      </c>
      <c r="T697" s="195">
        <v>100</v>
      </c>
      <c r="U697" s="196">
        <v>100.14</v>
      </c>
      <c r="V697" s="195">
        <v>100</v>
      </c>
      <c r="W697" s="195">
        <v>100</v>
      </c>
      <c r="X697" s="195">
        <v>100</v>
      </c>
      <c r="Y697" s="195">
        <v>100</v>
      </c>
      <c r="Z697" s="196">
        <v>100.28</v>
      </c>
      <c r="AA697" s="195">
        <v>105</v>
      </c>
      <c r="AB697" s="196">
        <v>100.22</v>
      </c>
      <c r="AC697" s="195">
        <v>100</v>
      </c>
      <c r="AD697" s="195">
        <v>100</v>
      </c>
      <c r="AE697" s="195">
        <v>100</v>
      </c>
      <c r="AF697" s="196">
        <v>105.52</v>
      </c>
      <c r="AG697" s="195">
        <v>100</v>
      </c>
      <c r="AH697" s="196">
        <v>100.33</v>
      </c>
      <c r="AI697" s="195">
        <v>100</v>
      </c>
      <c r="AJ697" s="195">
        <v>100</v>
      </c>
      <c r="AK697" s="196">
        <v>100.59</v>
      </c>
      <c r="AL697" s="196">
        <v>100.29</v>
      </c>
      <c r="AM697" s="196">
        <v>110.21</v>
      </c>
      <c r="AN697" s="195">
        <v>100</v>
      </c>
      <c r="AO697" s="195">
        <v>100</v>
      </c>
      <c r="AP697" s="195">
        <v>100</v>
      </c>
      <c r="AQ697" s="195">
        <v>100</v>
      </c>
    </row>
    <row r="698" spans="1:43" ht="41.65" x14ac:dyDescent="0.45">
      <c r="A698" s="195" t="s">
        <v>371</v>
      </c>
      <c r="B698" s="195" t="s">
        <v>1601</v>
      </c>
      <c r="C698" s="196">
        <v>102.12</v>
      </c>
      <c r="D698" s="196">
        <v>101.11</v>
      </c>
      <c r="E698" s="196">
        <v>100.51</v>
      </c>
      <c r="F698" s="196">
        <v>100.3</v>
      </c>
      <c r="G698" s="196">
        <v>100.63</v>
      </c>
      <c r="H698" s="196">
        <v>101.06</v>
      </c>
      <c r="I698" s="196">
        <v>101.1</v>
      </c>
      <c r="J698" s="196">
        <v>100.92</v>
      </c>
      <c r="K698" s="196">
        <v>100.79</v>
      </c>
      <c r="L698" s="196">
        <v>101.53</v>
      </c>
      <c r="M698" s="196">
        <v>101.3</v>
      </c>
      <c r="N698" s="196">
        <v>100.97</v>
      </c>
      <c r="O698" s="196">
        <v>101.47</v>
      </c>
      <c r="P698" s="196">
        <v>100.43</v>
      </c>
      <c r="Q698" s="196">
        <v>100.41</v>
      </c>
      <c r="R698" s="196">
        <v>100.91</v>
      </c>
      <c r="S698" s="196">
        <v>101.76</v>
      </c>
      <c r="T698" s="196">
        <v>101.25</v>
      </c>
      <c r="U698" s="196">
        <v>100.66</v>
      </c>
      <c r="V698" s="196">
        <v>101.42</v>
      </c>
      <c r="W698" s="196">
        <v>101.14</v>
      </c>
      <c r="X698" s="196">
        <v>100.46</v>
      </c>
      <c r="Y698" s="196">
        <v>100.9</v>
      </c>
      <c r="Z698" s="196">
        <v>101.62</v>
      </c>
      <c r="AA698" s="196">
        <v>103.14</v>
      </c>
      <c r="AB698" s="196">
        <v>100.56</v>
      </c>
      <c r="AC698" s="196">
        <v>100.28</v>
      </c>
      <c r="AD698" s="196">
        <v>101.17</v>
      </c>
      <c r="AE698" s="196">
        <v>101.02</v>
      </c>
      <c r="AF698" s="196">
        <v>101.66</v>
      </c>
      <c r="AG698" s="196">
        <v>100.95</v>
      </c>
      <c r="AH698" s="196">
        <v>100.46</v>
      </c>
      <c r="AI698" s="196">
        <v>100.42</v>
      </c>
      <c r="AJ698" s="196">
        <v>100.7</v>
      </c>
      <c r="AK698" s="196">
        <v>101.43</v>
      </c>
      <c r="AL698" s="196">
        <v>101.38</v>
      </c>
      <c r="AM698" s="196">
        <v>103.65</v>
      </c>
      <c r="AN698" s="196">
        <v>101.69</v>
      </c>
      <c r="AO698" s="196">
        <v>100.49</v>
      </c>
      <c r="AP698" s="196">
        <v>101.03</v>
      </c>
      <c r="AQ698" s="196">
        <v>101.06</v>
      </c>
    </row>
    <row r="699" spans="1:43" ht="27.75" x14ac:dyDescent="0.45">
      <c r="A699" s="195" t="s">
        <v>372</v>
      </c>
      <c r="B699" s="195" t="s">
        <v>1602</v>
      </c>
      <c r="C699" s="196">
        <v>101.82</v>
      </c>
      <c r="D699" s="196">
        <v>100.73</v>
      </c>
      <c r="E699" s="196">
        <v>101.05</v>
      </c>
      <c r="F699" s="196">
        <v>100.21</v>
      </c>
      <c r="G699" s="196">
        <v>100.13</v>
      </c>
      <c r="H699" s="195">
        <v>100</v>
      </c>
      <c r="I699" s="196">
        <v>100.3</v>
      </c>
      <c r="J699" s="196">
        <v>101.09</v>
      </c>
      <c r="K699" s="196">
        <v>100.52</v>
      </c>
      <c r="L699" s="196">
        <v>100.78</v>
      </c>
      <c r="M699" s="196">
        <v>101.58</v>
      </c>
      <c r="N699" s="196">
        <v>100.71</v>
      </c>
      <c r="O699" s="196">
        <v>101.28</v>
      </c>
      <c r="P699" s="196">
        <v>100.21</v>
      </c>
      <c r="Q699" s="196">
        <v>100.1</v>
      </c>
      <c r="R699" s="196">
        <v>100.79</v>
      </c>
      <c r="S699" s="196">
        <v>101.06</v>
      </c>
      <c r="T699" s="196">
        <v>100.43</v>
      </c>
      <c r="U699" s="196">
        <v>102.63</v>
      </c>
      <c r="V699" s="196">
        <v>100.12</v>
      </c>
      <c r="W699" s="196">
        <v>100.72</v>
      </c>
      <c r="X699" s="196">
        <v>103.04</v>
      </c>
      <c r="Y699" s="196">
        <v>100.93</v>
      </c>
      <c r="Z699" s="196">
        <v>100.74</v>
      </c>
      <c r="AA699" s="196">
        <v>103.59</v>
      </c>
      <c r="AB699" s="196">
        <v>101.55</v>
      </c>
      <c r="AC699" s="196">
        <v>100.76</v>
      </c>
      <c r="AD699" s="196">
        <v>100.86</v>
      </c>
      <c r="AE699" s="196">
        <v>100.43</v>
      </c>
      <c r="AF699" s="196">
        <v>100.7</v>
      </c>
      <c r="AG699" s="196">
        <v>100.19</v>
      </c>
      <c r="AH699" s="196">
        <v>100.8</v>
      </c>
      <c r="AI699" s="196">
        <v>100.34</v>
      </c>
      <c r="AJ699" s="196">
        <v>102.05</v>
      </c>
      <c r="AK699" s="196">
        <v>102.77</v>
      </c>
      <c r="AL699" s="196">
        <v>100.89</v>
      </c>
      <c r="AM699" s="196">
        <v>103.14</v>
      </c>
      <c r="AN699" s="196">
        <v>100.38</v>
      </c>
      <c r="AO699" s="196">
        <v>101.06</v>
      </c>
      <c r="AP699" s="196">
        <v>101.09</v>
      </c>
      <c r="AQ699" s="196">
        <v>100.73</v>
      </c>
    </row>
    <row r="700" spans="1:43" ht="55.5" x14ac:dyDescent="0.45">
      <c r="A700" s="195" t="s">
        <v>706</v>
      </c>
      <c r="B700" s="195" t="s">
        <v>1603</v>
      </c>
      <c r="C700" s="195">
        <v>109</v>
      </c>
      <c r="D700" s="196">
        <v>100.04</v>
      </c>
      <c r="E700" s="196">
        <v>99.89</v>
      </c>
      <c r="F700" s="196">
        <v>100.04</v>
      </c>
      <c r="G700" s="196">
        <v>100.1</v>
      </c>
      <c r="H700" s="195">
        <v>100</v>
      </c>
      <c r="I700" s="196">
        <v>100.01</v>
      </c>
      <c r="J700" s="196">
        <v>100.05</v>
      </c>
      <c r="K700" s="195">
        <v>100</v>
      </c>
      <c r="L700" s="196">
        <v>104.42</v>
      </c>
      <c r="M700" s="196">
        <v>100.41</v>
      </c>
      <c r="N700" s="196">
        <v>100.08</v>
      </c>
      <c r="O700" s="196">
        <v>100.05</v>
      </c>
      <c r="P700" s="195">
        <v>100</v>
      </c>
      <c r="Q700" s="196">
        <v>100.01</v>
      </c>
      <c r="R700" s="196">
        <v>100.06</v>
      </c>
      <c r="S700" s="196">
        <v>103.86</v>
      </c>
      <c r="T700" s="196">
        <v>100.04</v>
      </c>
      <c r="U700" s="196">
        <v>100.6</v>
      </c>
      <c r="V700" s="196">
        <v>100.02</v>
      </c>
      <c r="W700" s="196">
        <v>100.18</v>
      </c>
      <c r="X700" s="196">
        <v>100.04</v>
      </c>
      <c r="Y700" s="196">
        <v>100.05</v>
      </c>
      <c r="Z700" s="196">
        <v>100.05</v>
      </c>
      <c r="AA700" s="196">
        <v>109.05</v>
      </c>
      <c r="AB700" s="196">
        <v>100.07</v>
      </c>
      <c r="AC700" s="195">
        <v>100</v>
      </c>
      <c r="AD700" s="196">
        <v>100.1</v>
      </c>
      <c r="AE700" s="196">
        <v>100.04</v>
      </c>
      <c r="AF700" s="196">
        <v>101.63</v>
      </c>
      <c r="AG700" s="196">
        <v>100.08</v>
      </c>
      <c r="AH700" s="196">
        <v>102.31</v>
      </c>
      <c r="AI700" s="196">
        <v>100.13</v>
      </c>
      <c r="AJ700" s="196">
        <v>100.05</v>
      </c>
      <c r="AK700" s="196">
        <v>99.53</v>
      </c>
      <c r="AL700" s="196">
        <v>100.04</v>
      </c>
      <c r="AM700" s="196">
        <v>109.4</v>
      </c>
      <c r="AN700" s="196">
        <v>100.1</v>
      </c>
      <c r="AO700" s="195">
        <v>100</v>
      </c>
      <c r="AP700" s="196">
        <v>100.08</v>
      </c>
      <c r="AQ700" s="196">
        <v>100.01</v>
      </c>
    </row>
    <row r="701" spans="1:43" ht="27.75" x14ac:dyDescent="0.45">
      <c r="A701" s="195" t="s">
        <v>373</v>
      </c>
      <c r="B701" s="195" t="s">
        <v>1604</v>
      </c>
      <c r="C701" s="196">
        <v>100.16</v>
      </c>
      <c r="D701" s="196">
        <v>100.42</v>
      </c>
      <c r="E701" s="196">
        <v>99.86</v>
      </c>
      <c r="F701" s="196">
        <v>100.77</v>
      </c>
      <c r="G701" s="196">
        <v>100.64</v>
      </c>
      <c r="H701" s="196">
        <v>101.86</v>
      </c>
      <c r="I701" s="196">
        <v>103.78</v>
      </c>
      <c r="J701" s="196">
        <v>104.44</v>
      </c>
      <c r="K701" s="196">
        <v>101.9</v>
      </c>
      <c r="L701" s="196">
        <v>101.84</v>
      </c>
      <c r="M701" s="196">
        <v>101.83</v>
      </c>
      <c r="N701" s="196">
        <v>102.55</v>
      </c>
      <c r="O701" s="196">
        <v>98.34</v>
      </c>
      <c r="P701" s="196">
        <v>99.52</v>
      </c>
      <c r="Q701" s="196">
        <v>99.23</v>
      </c>
      <c r="R701" s="196">
        <v>101.76</v>
      </c>
      <c r="S701" s="196">
        <v>101.01</v>
      </c>
      <c r="T701" s="196">
        <v>102.52</v>
      </c>
      <c r="U701" s="196">
        <v>101.29</v>
      </c>
      <c r="V701" s="196">
        <v>103.91</v>
      </c>
      <c r="W701" s="196">
        <v>100.16</v>
      </c>
      <c r="X701" s="196">
        <v>103.46</v>
      </c>
      <c r="Y701" s="196">
        <v>102.16</v>
      </c>
      <c r="Z701" s="196">
        <v>100.08</v>
      </c>
      <c r="AA701" s="196">
        <v>98.18</v>
      </c>
      <c r="AB701" s="196">
        <v>99.56</v>
      </c>
      <c r="AC701" s="196">
        <v>99.35</v>
      </c>
      <c r="AD701" s="196">
        <v>102.73</v>
      </c>
      <c r="AE701" s="196">
        <v>101.11</v>
      </c>
      <c r="AF701" s="196">
        <v>100.89</v>
      </c>
      <c r="AG701" s="196">
        <v>101.15</v>
      </c>
      <c r="AH701" s="196">
        <v>101.33</v>
      </c>
      <c r="AI701" s="196">
        <v>99.42</v>
      </c>
      <c r="AJ701" s="196">
        <v>99.54</v>
      </c>
      <c r="AK701" s="196">
        <v>99.48</v>
      </c>
      <c r="AL701" s="196">
        <v>105.21</v>
      </c>
      <c r="AM701" s="196">
        <v>101.05</v>
      </c>
      <c r="AN701" s="196">
        <v>100.91</v>
      </c>
      <c r="AO701" s="196">
        <v>96.15</v>
      </c>
      <c r="AP701" s="196">
        <v>100.7</v>
      </c>
      <c r="AQ701" s="196">
        <v>102.92</v>
      </c>
    </row>
    <row r="702" spans="1:43" ht="27.75" x14ac:dyDescent="0.45">
      <c r="A702" s="195" t="s">
        <v>1858</v>
      </c>
      <c r="B702" s="195" t="s">
        <v>1605</v>
      </c>
      <c r="C702" s="196">
        <v>101.68</v>
      </c>
      <c r="D702" s="196">
        <v>100.75</v>
      </c>
      <c r="E702" s="196">
        <v>100.6</v>
      </c>
      <c r="F702" s="196">
        <v>100.43</v>
      </c>
      <c r="G702" s="196">
        <v>100.42</v>
      </c>
      <c r="H702" s="196">
        <v>100.55</v>
      </c>
      <c r="I702" s="196">
        <v>101.41</v>
      </c>
      <c r="J702" s="196">
        <v>101.97</v>
      </c>
      <c r="K702" s="196">
        <v>100.71</v>
      </c>
      <c r="L702" s="196">
        <v>101.63</v>
      </c>
      <c r="M702" s="196">
        <v>101.59</v>
      </c>
      <c r="N702" s="196">
        <v>101.19</v>
      </c>
      <c r="O702" s="196">
        <v>100.03</v>
      </c>
      <c r="P702" s="196">
        <v>100.03</v>
      </c>
      <c r="Q702" s="196">
        <v>99.8</v>
      </c>
      <c r="R702" s="196">
        <v>100.97</v>
      </c>
      <c r="S702" s="196">
        <v>101.19</v>
      </c>
      <c r="T702" s="196">
        <v>102.13</v>
      </c>
      <c r="U702" s="196">
        <v>101.54</v>
      </c>
      <c r="V702" s="196">
        <v>101.36</v>
      </c>
      <c r="W702" s="196">
        <v>100.21</v>
      </c>
      <c r="X702" s="196">
        <v>102.68</v>
      </c>
      <c r="Y702" s="196">
        <v>101.18</v>
      </c>
      <c r="Z702" s="196">
        <v>100.6</v>
      </c>
      <c r="AA702" s="196">
        <v>101.49</v>
      </c>
      <c r="AB702" s="196">
        <v>100.23</v>
      </c>
      <c r="AC702" s="196">
        <v>100.14</v>
      </c>
      <c r="AD702" s="196">
        <v>101.53</v>
      </c>
      <c r="AE702" s="196">
        <v>100.68</v>
      </c>
      <c r="AF702" s="196">
        <v>101.11</v>
      </c>
      <c r="AG702" s="196">
        <v>100.7</v>
      </c>
      <c r="AH702" s="196">
        <v>100.71</v>
      </c>
      <c r="AI702" s="196">
        <v>99.82</v>
      </c>
      <c r="AJ702" s="196">
        <v>100.54</v>
      </c>
      <c r="AK702" s="196">
        <v>100.65</v>
      </c>
      <c r="AL702" s="196">
        <v>102.27</v>
      </c>
      <c r="AM702" s="196">
        <v>102.63</v>
      </c>
      <c r="AN702" s="196">
        <v>100.79</v>
      </c>
      <c r="AO702" s="196">
        <v>99.15</v>
      </c>
      <c r="AP702" s="196">
        <v>100.89</v>
      </c>
      <c r="AQ702" s="196">
        <v>101.2</v>
      </c>
    </row>
    <row r="703" spans="1:43" ht="27.75" x14ac:dyDescent="0.45">
      <c r="A703" s="195" t="s">
        <v>1859</v>
      </c>
      <c r="B703" s="195" t="s">
        <v>1606</v>
      </c>
      <c r="C703" s="196">
        <v>102.99</v>
      </c>
      <c r="D703" s="196">
        <v>101.12</v>
      </c>
      <c r="E703" s="196">
        <v>100.97</v>
      </c>
      <c r="F703" s="196">
        <v>100.35</v>
      </c>
      <c r="G703" s="196">
        <v>100.36</v>
      </c>
      <c r="H703" s="196">
        <v>100.04</v>
      </c>
      <c r="I703" s="196">
        <v>100.55</v>
      </c>
      <c r="J703" s="196">
        <v>100.3</v>
      </c>
      <c r="K703" s="196">
        <v>100.1</v>
      </c>
      <c r="L703" s="196">
        <v>101.45</v>
      </c>
      <c r="M703" s="196">
        <v>101.75</v>
      </c>
      <c r="N703" s="196">
        <v>100.68</v>
      </c>
      <c r="O703" s="196">
        <v>101.26</v>
      </c>
      <c r="P703" s="196">
        <v>100.12</v>
      </c>
      <c r="Q703" s="195">
        <v>100</v>
      </c>
      <c r="R703" s="196">
        <v>100.82</v>
      </c>
      <c r="S703" s="196">
        <v>101.61</v>
      </c>
      <c r="T703" s="196">
        <v>103.12</v>
      </c>
      <c r="U703" s="196">
        <v>101.33</v>
      </c>
      <c r="V703" s="196">
        <v>100.2</v>
      </c>
      <c r="W703" s="196">
        <v>100.18</v>
      </c>
      <c r="X703" s="196">
        <v>101.12</v>
      </c>
      <c r="Y703" s="196">
        <v>100.81</v>
      </c>
      <c r="Z703" s="196">
        <v>100.82</v>
      </c>
      <c r="AA703" s="196">
        <v>103.77</v>
      </c>
      <c r="AB703" s="196">
        <v>100.44</v>
      </c>
      <c r="AC703" s="196">
        <v>100.38</v>
      </c>
      <c r="AD703" s="196">
        <v>101.1</v>
      </c>
      <c r="AE703" s="196">
        <v>100.58</v>
      </c>
      <c r="AF703" s="196">
        <v>101.74</v>
      </c>
      <c r="AG703" s="196">
        <v>100.56</v>
      </c>
      <c r="AH703" s="196">
        <v>100.32</v>
      </c>
      <c r="AI703" s="196">
        <v>100.33</v>
      </c>
      <c r="AJ703" s="196">
        <v>100.68</v>
      </c>
      <c r="AK703" s="196">
        <v>100.85</v>
      </c>
      <c r="AL703" s="196">
        <v>101.24</v>
      </c>
      <c r="AM703" s="196">
        <v>104.54</v>
      </c>
      <c r="AN703" s="196">
        <v>101.18</v>
      </c>
      <c r="AO703" s="196">
        <v>100.36</v>
      </c>
      <c r="AP703" s="196">
        <v>100.75</v>
      </c>
      <c r="AQ703" s="196">
        <v>100.39</v>
      </c>
    </row>
    <row r="704" spans="1:43" ht="27.75" x14ac:dyDescent="0.45">
      <c r="A704" s="195" t="s">
        <v>374</v>
      </c>
      <c r="B704" s="195" t="s">
        <v>1607</v>
      </c>
      <c r="C704" s="196">
        <v>100.09</v>
      </c>
      <c r="D704" s="196">
        <v>100.05</v>
      </c>
      <c r="E704" s="196">
        <v>100.11</v>
      </c>
      <c r="F704" s="196">
        <v>100.3</v>
      </c>
      <c r="G704" s="196">
        <v>100.67</v>
      </c>
      <c r="H704" s="196">
        <v>100.11</v>
      </c>
      <c r="I704" s="196">
        <v>100.47</v>
      </c>
      <c r="J704" s="196">
        <v>103.91</v>
      </c>
      <c r="K704" s="196">
        <v>100.01</v>
      </c>
      <c r="L704" s="196">
        <v>103.79</v>
      </c>
      <c r="M704" s="196">
        <v>100.03</v>
      </c>
      <c r="N704" s="196">
        <v>100.02</v>
      </c>
      <c r="O704" s="196">
        <v>98.98</v>
      </c>
      <c r="P704" s="196">
        <v>100.72</v>
      </c>
      <c r="Q704" s="196">
        <v>100.18</v>
      </c>
      <c r="R704" s="196">
        <v>99.84</v>
      </c>
      <c r="S704" s="196">
        <v>100.63</v>
      </c>
      <c r="T704" s="196">
        <v>100.65</v>
      </c>
      <c r="U704" s="196">
        <v>101.3</v>
      </c>
      <c r="V704" s="196">
        <v>100.36</v>
      </c>
      <c r="W704" s="196">
        <v>99.74</v>
      </c>
      <c r="X704" s="196">
        <v>104.84</v>
      </c>
      <c r="Y704" s="196">
        <v>100.14</v>
      </c>
      <c r="Z704" s="196">
        <v>101.09</v>
      </c>
      <c r="AA704" s="196">
        <v>100.64</v>
      </c>
      <c r="AB704" s="196">
        <v>99.55</v>
      </c>
      <c r="AC704" s="196">
        <v>100.53</v>
      </c>
      <c r="AD704" s="196">
        <v>100.8</v>
      </c>
      <c r="AE704" s="196">
        <v>100.25</v>
      </c>
      <c r="AF704" s="196">
        <v>100.34</v>
      </c>
      <c r="AG704" s="196">
        <v>100.72</v>
      </c>
      <c r="AH704" s="196">
        <v>100.23</v>
      </c>
      <c r="AI704" s="196">
        <v>98.66</v>
      </c>
      <c r="AJ704" s="196">
        <v>100.6</v>
      </c>
      <c r="AK704" s="196">
        <v>100.09</v>
      </c>
      <c r="AL704" s="196">
        <v>100.08</v>
      </c>
      <c r="AM704" s="196">
        <v>100.3</v>
      </c>
      <c r="AN704" s="196">
        <v>99.76</v>
      </c>
      <c r="AO704" s="196">
        <v>100.67</v>
      </c>
      <c r="AP704" s="196">
        <v>101.5</v>
      </c>
      <c r="AQ704" s="196">
        <v>100.16</v>
      </c>
    </row>
    <row r="705" spans="1:43" x14ac:dyDescent="0.45">
      <c r="A705" s="195" t="s">
        <v>873</v>
      </c>
      <c r="B705" s="195" t="s">
        <v>1608</v>
      </c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5"/>
      <c r="AK705" s="195"/>
      <c r="AL705" s="195"/>
      <c r="AM705" s="196">
        <v>100.92</v>
      </c>
      <c r="AN705" s="196">
        <v>100.67</v>
      </c>
      <c r="AO705" s="196">
        <v>102.05</v>
      </c>
      <c r="AP705" s="196">
        <v>100.16</v>
      </c>
      <c r="AQ705" s="196">
        <v>99.59</v>
      </c>
    </row>
    <row r="706" spans="1:43" x14ac:dyDescent="0.45">
      <c r="A706" s="195" t="s">
        <v>852</v>
      </c>
      <c r="B706" s="195" t="s">
        <v>1609</v>
      </c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5"/>
      <c r="AK706" s="195"/>
      <c r="AL706" s="195"/>
      <c r="AM706" s="196">
        <v>100.59</v>
      </c>
      <c r="AN706" s="196">
        <v>100.81</v>
      </c>
      <c r="AO706" s="196">
        <v>97.37</v>
      </c>
      <c r="AP706" s="196">
        <v>100.18</v>
      </c>
      <c r="AQ706" s="196">
        <v>99.44</v>
      </c>
    </row>
    <row r="707" spans="1:43" x14ac:dyDescent="0.45">
      <c r="A707" s="195" t="s">
        <v>709</v>
      </c>
      <c r="B707" s="195" t="s">
        <v>1610</v>
      </c>
      <c r="C707" s="196">
        <v>101.74</v>
      </c>
      <c r="D707" s="196">
        <v>98.85</v>
      </c>
      <c r="E707" s="196">
        <v>102.91</v>
      </c>
      <c r="F707" s="196">
        <v>110.16</v>
      </c>
      <c r="G707" s="196">
        <v>108.78</v>
      </c>
      <c r="H707" s="196">
        <v>99.44</v>
      </c>
      <c r="I707" s="196">
        <v>98.76</v>
      </c>
      <c r="J707" s="196">
        <v>85.01</v>
      </c>
      <c r="K707" s="196">
        <v>97.85</v>
      </c>
      <c r="L707" s="196">
        <v>96.54</v>
      </c>
      <c r="M707" s="196">
        <v>111.53</v>
      </c>
      <c r="N707" s="196">
        <v>99.86</v>
      </c>
      <c r="O707" s="196">
        <v>101.77</v>
      </c>
      <c r="P707" s="196">
        <v>115.46</v>
      </c>
      <c r="Q707" s="196">
        <v>103.02</v>
      </c>
      <c r="R707" s="196">
        <v>100.43</v>
      </c>
      <c r="S707" s="195">
        <v>109</v>
      </c>
      <c r="T707" s="196">
        <v>99.38</v>
      </c>
      <c r="U707" s="196">
        <v>98.34</v>
      </c>
      <c r="V707" s="196">
        <v>83.59</v>
      </c>
      <c r="W707" s="196">
        <v>97.75</v>
      </c>
      <c r="X707" s="196">
        <v>99.45</v>
      </c>
      <c r="Y707" s="196">
        <v>108.21</v>
      </c>
      <c r="Z707" s="196">
        <v>98.45</v>
      </c>
      <c r="AA707" s="196">
        <v>102.99</v>
      </c>
      <c r="AB707" s="196">
        <v>109.77</v>
      </c>
      <c r="AC707" s="196">
        <v>111.67</v>
      </c>
      <c r="AD707" s="196">
        <v>103.19</v>
      </c>
      <c r="AE707" s="196">
        <v>106.72</v>
      </c>
      <c r="AF707" s="196">
        <v>99.86</v>
      </c>
      <c r="AG707" s="196">
        <v>99.13</v>
      </c>
      <c r="AH707" s="196">
        <v>81.92</v>
      </c>
      <c r="AI707" s="196">
        <v>96.43</v>
      </c>
      <c r="AJ707" s="196">
        <v>95.71</v>
      </c>
      <c r="AK707" s="196">
        <v>112.32</v>
      </c>
      <c r="AL707" s="196">
        <v>96.63</v>
      </c>
      <c r="AM707" s="196">
        <v>102.68</v>
      </c>
      <c r="AN707" s="196">
        <v>104.81</v>
      </c>
      <c r="AO707" s="196">
        <v>115.62</v>
      </c>
      <c r="AP707" s="196">
        <v>102.16</v>
      </c>
      <c r="AQ707" s="196">
        <v>105.05</v>
      </c>
    </row>
    <row r="708" spans="1:43" x14ac:dyDescent="0.45">
      <c r="A708" s="195" t="s">
        <v>710</v>
      </c>
      <c r="B708" s="195" t="s">
        <v>1611</v>
      </c>
      <c r="C708" s="196">
        <v>88.2</v>
      </c>
      <c r="D708" s="196">
        <v>106.24</v>
      </c>
      <c r="E708" s="196">
        <v>107.85</v>
      </c>
      <c r="F708" s="196">
        <v>105.99</v>
      </c>
      <c r="G708" s="196">
        <v>108.64</v>
      </c>
      <c r="H708" s="196">
        <v>106.77</v>
      </c>
      <c r="I708" s="196">
        <v>103.21</v>
      </c>
      <c r="J708" s="196">
        <v>86.01</v>
      </c>
      <c r="K708" s="196">
        <v>94.07</v>
      </c>
      <c r="L708" s="196">
        <v>110.82</v>
      </c>
      <c r="M708" s="195">
        <v>106</v>
      </c>
      <c r="N708" s="196">
        <v>102.11</v>
      </c>
      <c r="O708" s="196">
        <v>94.86</v>
      </c>
      <c r="P708" s="196">
        <v>112.71</v>
      </c>
      <c r="Q708" s="196">
        <v>102.02</v>
      </c>
      <c r="R708" s="196">
        <v>91.54</v>
      </c>
      <c r="S708" s="196">
        <v>115.05</v>
      </c>
      <c r="T708" s="196">
        <v>108.02</v>
      </c>
      <c r="U708" s="196">
        <v>106.55</v>
      </c>
      <c r="V708" s="196">
        <v>86.99</v>
      </c>
      <c r="W708" s="196">
        <v>93.93</v>
      </c>
      <c r="X708" s="196">
        <v>99.31</v>
      </c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5"/>
      <c r="AK708" s="195"/>
      <c r="AL708" s="195"/>
      <c r="AM708" s="195"/>
      <c r="AN708" s="195"/>
      <c r="AO708" s="195"/>
      <c r="AP708" s="195"/>
      <c r="AQ708" s="195"/>
    </row>
    <row r="709" spans="1:43" ht="41.65" x14ac:dyDescent="0.45">
      <c r="A709" s="195" t="s">
        <v>711</v>
      </c>
      <c r="B709" s="195" t="s">
        <v>1612</v>
      </c>
      <c r="C709" s="196">
        <v>88.2</v>
      </c>
      <c r="D709" s="196">
        <v>106.24</v>
      </c>
      <c r="E709" s="196">
        <v>107.85</v>
      </c>
      <c r="F709" s="196">
        <v>105.99</v>
      </c>
      <c r="G709" s="196">
        <v>108.64</v>
      </c>
      <c r="H709" s="196">
        <v>106.77</v>
      </c>
      <c r="I709" s="196">
        <v>103.21</v>
      </c>
      <c r="J709" s="196">
        <v>86.01</v>
      </c>
      <c r="K709" s="196">
        <v>94.07</v>
      </c>
      <c r="L709" s="196">
        <v>110.82</v>
      </c>
      <c r="M709" s="195">
        <v>106</v>
      </c>
      <c r="N709" s="196">
        <v>102.11</v>
      </c>
      <c r="O709" s="196">
        <v>94.86</v>
      </c>
      <c r="P709" s="196">
        <v>112.71</v>
      </c>
      <c r="Q709" s="196">
        <v>102.02</v>
      </c>
      <c r="R709" s="196">
        <v>91.54</v>
      </c>
      <c r="S709" s="196">
        <v>115.05</v>
      </c>
      <c r="T709" s="196">
        <v>108.02</v>
      </c>
      <c r="U709" s="196">
        <v>106.55</v>
      </c>
      <c r="V709" s="196">
        <v>86.99</v>
      </c>
      <c r="W709" s="196">
        <v>93.93</v>
      </c>
      <c r="X709" s="196">
        <v>99.31</v>
      </c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5"/>
      <c r="AK709" s="195"/>
      <c r="AL709" s="195"/>
      <c r="AM709" s="195"/>
      <c r="AN709" s="195"/>
      <c r="AO709" s="195"/>
      <c r="AP709" s="195"/>
      <c r="AQ709" s="195"/>
    </row>
    <row r="710" spans="1:43" ht="27.75" x14ac:dyDescent="0.45">
      <c r="A710" s="195" t="s">
        <v>712</v>
      </c>
      <c r="B710" s="195" t="s">
        <v>1613</v>
      </c>
      <c r="C710" s="196">
        <v>105.97</v>
      </c>
      <c r="D710" s="196">
        <v>100.48</v>
      </c>
      <c r="E710" s="196">
        <v>100.29</v>
      </c>
      <c r="F710" s="196">
        <v>100.21</v>
      </c>
      <c r="G710" s="196">
        <v>100.11</v>
      </c>
      <c r="H710" s="196">
        <v>100.01</v>
      </c>
      <c r="I710" s="196">
        <v>100.18</v>
      </c>
      <c r="J710" s="196">
        <v>100.49</v>
      </c>
      <c r="K710" s="196">
        <v>100.02</v>
      </c>
      <c r="L710" s="196">
        <v>105.14</v>
      </c>
      <c r="M710" s="196">
        <v>100.5</v>
      </c>
      <c r="N710" s="196">
        <v>100.3</v>
      </c>
      <c r="O710" s="196">
        <v>100.8</v>
      </c>
      <c r="P710" s="196">
        <v>100.11</v>
      </c>
      <c r="Q710" s="195">
        <v>100</v>
      </c>
      <c r="R710" s="196">
        <v>100.08</v>
      </c>
      <c r="S710" s="196">
        <v>104.17</v>
      </c>
      <c r="T710" s="196">
        <v>100.47</v>
      </c>
      <c r="U710" s="196">
        <v>101.09</v>
      </c>
      <c r="V710" s="196">
        <v>100.06</v>
      </c>
      <c r="W710" s="196">
        <v>100.06</v>
      </c>
      <c r="X710" s="196">
        <v>100.35</v>
      </c>
      <c r="Y710" s="196">
        <v>100.17</v>
      </c>
      <c r="Z710" s="196">
        <v>101.14</v>
      </c>
      <c r="AA710" s="196">
        <v>104.86</v>
      </c>
      <c r="AB710" s="196">
        <v>100.5</v>
      </c>
      <c r="AC710" s="196">
        <v>100.04</v>
      </c>
      <c r="AD710" s="196">
        <v>100.16</v>
      </c>
      <c r="AE710" s="196">
        <v>100.1</v>
      </c>
      <c r="AF710" s="196">
        <v>103.99</v>
      </c>
      <c r="AG710" s="196">
        <v>100.04</v>
      </c>
      <c r="AH710" s="196">
        <v>100.45</v>
      </c>
      <c r="AI710" s="196">
        <v>100.13</v>
      </c>
      <c r="AJ710" s="196">
        <v>100.24</v>
      </c>
      <c r="AK710" s="196">
        <v>100.8</v>
      </c>
      <c r="AL710" s="196">
        <v>100.2</v>
      </c>
      <c r="AM710" s="196">
        <v>106.82</v>
      </c>
      <c r="AN710" s="196">
        <v>100.08</v>
      </c>
      <c r="AO710" s="196">
        <v>100.46</v>
      </c>
      <c r="AP710" s="196">
        <v>101.1</v>
      </c>
      <c r="AQ710" s="196">
        <v>100.08</v>
      </c>
    </row>
    <row r="711" spans="1:43" x14ac:dyDescent="0.45">
      <c r="A711" s="195" t="s">
        <v>713</v>
      </c>
      <c r="B711" s="195" t="s">
        <v>1614</v>
      </c>
      <c r="C711" s="196">
        <v>102.09</v>
      </c>
      <c r="D711" s="195">
        <v>99</v>
      </c>
      <c r="E711" s="196">
        <v>102.59</v>
      </c>
      <c r="F711" s="196">
        <v>108.96</v>
      </c>
      <c r="G711" s="196">
        <v>107.87</v>
      </c>
      <c r="H711" s="196">
        <v>99.5</v>
      </c>
      <c r="I711" s="196">
        <v>98.9</v>
      </c>
      <c r="J711" s="196">
        <v>86.48</v>
      </c>
      <c r="K711" s="196">
        <v>98.09</v>
      </c>
      <c r="L711" s="196">
        <v>97.37</v>
      </c>
      <c r="M711" s="196">
        <v>110.16</v>
      </c>
      <c r="N711" s="196">
        <v>99.88</v>
      </c>
      <c r="O711" s="196">
        <v>102.08</v>
      </c>
      <c r="P711" s="196">
        <v>113.37</v>
      </c>
      <c r="Q711" s="196">
        <v>102.66</v>
      </c>
      <c r="R711" s="196">
        <v>100.35</v>
      </c>
      <c r="S711" s="196">
        <v>108.4</v>
      </c>
      <c r="T711" s="196">
        <v>99.47</v>
      </c>
      <c r="U711" s="196">
        <v>98.54</v>
      </c>
      <c r="V711" s="196">
        <v>85.45</v>
      </c>
      <c r="W711" s="196">
        <v>98.05</v>
      </c>
      <c r="X711" s="196">
        <v>99.52</v>
      </c>
      <c r="Y711" s="196">
        <v>107.16</v>
      </c>
      <c r="Z711" s="196">
        <v>98.65</v>
      </c>
      <c r="AA711" s="196">
        <v>103.65</v>
      </c>
      <c r="AB711" s="196">
        <v>108.45</v>
      </c>
      <c r="AC711" s="196">
        <v>110.21</v>
      </c>
      <c r="AD711" s="196">
        <v>102.81</v>
      </c>
      <c r="AE711" s="196">
        <v>105.98</v>
      </c>
      <c r="AF711" s="196">
        <v>100.09</v>
      </c>
      <c r="AG711" s="196">
        <v>99.24</v>
      </c>
      <c r="AH711" s="196">
        <v>83.85</v>
      </c>
      <c r="AI711" s="196">
        <v>96.89</v>
      </c>
      <c r="AJ711" s="196">
        <v>96.28</v>
      </c>
      <c r="AK711" s="196">
        <v>110.72</v>
      </c>
      <c r="AL711" s="196">
        <v>97.04</v>
      </c>
      <c r="AM711" s="196">
        <v>103.5</v>
      </c>
      <c r="AN711" s="196">
        <v>104.26</v>
      </c>
      <c r="AO711" s="196">
        <v>113.45</v>
      </c>
      <c r="AP711" s="196">
        <v>101.89</v>
      </c>
      <c r="AQ711" s="196">
        <v>104.44</v>
      </c>
    </row>
    <row r="712" spans="1:43" ht="27.75" x14ac:dyDescent="0.45">
      <c r="A712" s="195" t="s">
        <v>714</v>
      </c>
      <c r="B712" s="195" t="s">
        <v>1615</v>
      </c>
      <c r="C712" s="196">
        <v>104.89</v>
      </c>
      <c r="D712" s="196">
        <v>100.14</v>
      </c>
      <c r="E712" s="196">
        <v>100.14</v>
      </c>
      <c r="F712" s="196">
        <v>99.66</v>
      </c>
      <c r="G712" s="196">
        <v>100.02</v>
      </c>
      <c r="H712" s="195">
        <v>100</v>
      </c>
      <c r="I712" s="196">
        <v>100.23</v>
      </c>
      <c r="J712" s="195">
        <v>100</v>
      </c>
      <c r="K712" s="195">
        <v>100</v>
      </c>
      <c r="L712" s="196">
        <v>103.69</v>
      </c>
      <c r="M712" s="196">
        <v>100.39</v>
      </c>
      <c r="N712" s="195">
        <v>100</v>
      </c>
      <c r="O712" s="196">
        <v>104.17</v>
      </c>
      <c r="P712" s="196">
        <v>100.04</v>
      </c>
      <c r="Q712" s="195">
        <v>100</v>
      </c>
      <c r="R712" s="196">
        <v>99.76</v>
      </c>
      <c r="S712" s="196">
        <v>103.84</v>
      </c>
      <c r="T712" s="196">
        <v>100.14</v>
      </c>
      <c r="U712" s="196">
        <v>100.15</v>
      </c>
      <c r="V712" s="196">
        <v>100.03</v>
      </c>
      <c r="W712" s="195">
        <v>100</v>
      </c>
      <c r="X712" s="195">
        <v>100</v>
      </c>
      <c r="Y712" s="196">
        <v>100.45</v>
      </c>
      <c r="Z712" s="196">
        <v>100.05</v>
      </c>
      <c r="AA712" s="196">
        <v>108.06</v>
      </c>
      <c r="AB712" s="196">
        <v>100.04</v>
      </c>
      <c r="AC712" s="195">
        <v>100</v>
      </c>
      <c r="AD712" s="196">
        <v>99.81</v>
      </c>
      <c r="AE712" s="196">
        <v>100.02</v>
      </c>
      <c r="AF712" s="196">
        <v>102.03</v>
      </c>
      <c r="AG712" s="196">
        <v>100.18</v>
      </c>
      <c r="AH712" s="196">
        <v>100.06</v>
      </c>
      <c r="AI712" s="195">
        <v>100</v>
      </c>
      <c r="AJ712" s="196">
        <v>100.04</v>
      </c>
      <c r="AK712" s="196">
        <v>100.59</v>
      </c>
      <c r="AL712" s="195">
        <v>100</v>
      </c>
      <c r="AM712" s="196">
        <v>108.65</v>
      </c>
      <c r="AN712" s="196">
        <v>100.99</v>
      </c>
      <c r="AO712" s="196">
        <v>100.05</v>
      </c>
      <c r="AP712" s="196">
        <v>99.97</v>
      </c>
      <c r="AQ712" s="195">
        <v>100</v>
      </c>
    </row>
    <row r="713" spans="1:43" ht="55.5" x14ac:dyDescent="0.45">
      <c r="A713" s="195" t="s">
        <v>715</v>
      </c>
      <c r="B713" s="195" t="s">
        <v>1616</v>
      </c>
      <c r="C713" s="196">
        <v>98.49</v>
      </c>
      <c r="D713" s="196">
        <v>98.3</v>
      </c>
      <c r="E713" s="196">
        <v>107.17</v>
      </c>
      <c r="F713" s="196">
        <v>104.4</v>
      </c>
      <c r="G713" s="196">
        <v>103.88</v>
      </c>
      <c r="H713" s="196">
        <v>97.38</v>
      </c>
      <c r="I713" s="196">
        <v>96.8</v>
      </c>
      <c r="J713" s="196">
        <v>93.95</v>
      </c>
      <c r="K713" s="196">
        <v>95.1</v>
      </c>
      <c r="L713" s="196">
        <v>98.08</v>
      </c>
      <c r="M713" s="196">
        <v>101.26</v>
      </c>
      <c r="N713" s="196">
        <v>108.32</v>
      </c>
      <c r="O713" s="196">
        <v>102.32</v>
      </c>
      <c r="P713" s="196">
        <v>105.23</v>
      </c>
      <c r="Q713" s="196">
        <v>106.63</v>
      </c>
      <c r="R713" s="196">
        <v>104.59</v>
      </c>
      <c r="S713" s="196">
        <v>108.24</v>
      </c>
      <c r="T713" s="196">
        <v>98.63</v>
      </c>
      <c r="U713" s="196">
        <v>96.86</v>
      </c>
      <c r="V713" s="196">
        <v>89.22</v>
      </c>
      <c r="W713" s="196">
        <v>95.7</v>
      </c>
      <c r="X713" s="196">
        <v>99.78</v>
      </c>
      <c r="Y713" s="196">
        <v>103.93</v>
      </c>
      <c r="Z713" s="196">
        <v>104.46</v>
      </c>
      <c r="AA713" s="196">
        <v>100.4</v>
      </c>
      <c r="AB713" s="196">
        <v>102.47</v>
      </c>
      <c r="AC713" s="196">
        <v>114.31</v>
      </c>
      <c r="AD713" s="196">
        <v>110.24</v>
      </c>
      <c r="AE713" s="196">
        <v>107.14</v>
      </c>
      <c r="AF713" s="196">
        <v>99.52</v>
      </c>
      <c r="AG713" s="196">
        <v>97.86</v>
      </c>
      <c r="AH713" s="196">
        <v>89.86</v>
      </c>
      <c r="AI713" s="196">
        <v>94.45</v>
      </c>
      <c r="AJ713" s="196">
        <v>93.63</v>
      </c>
      <c r="AK713" s="196">
        <v>110.08</v>
      </c>
      <c r="AL713" s="196">
        <v>100.87</v>
      </c>
      <c r="AM713" s="196">
        <v>97.47</v>
      </c>
      <c r="AN713" s="196">
        <v>106.21</v>
      </c>
      <c r="AO713" s="196">
        <v>110.98</v>
      </c>
      <c r="AP713" s="196">
        <v>107.79</v>
      </c>
      <c r="AQ713" s="196">
        <v>103.97</v>
      </c>
    </row>
    <row r="714" spans="1:43" ht="55.5" x14ac:dyDescent="0.45">
      <c r="A714" s="195" t="s">
        <v>716</v>
      </c>
      <c r="B714" s="195" t="s">
        <v>1617</v>
      </c>
      <c r="C714" s="196">
        <v>97.25</v>
      </c>
      <c r="D714" s="196">
        <v>98.45</v>
      </c>
      <c r="E714" s="196">
        <v>105.39</v>
      </c>
      <c r="F714" s="196">
        <v>107.64</v>
      </c>
      <c r="G714" s="196">
        <v>106.23</v>
      </c>
      <c r="H714" s="196">
        <v>99.14</v>
      </c>
      <c r="I714" s="196">
        <v>97.59</v>
      </c>
      <c r="J714" s="196">
        <v>92.05</v>
      </c>
      <c r="K714" s="196">
        <v>96.14</v>
      </c>
      <c r="L714" s="196">
        <v>97.36</v>
      </c>
      <c r="M714" s="196">
        <v>102.81</v>
      </c>
      <c r="N714" s="196">
        <v>108.98</v>
      </c>
      <c r="O714" s="196">
        <v>102.82</v>
      </c>
      <c r="P714" s="196">
        <v>104.01</v>
      </c>
      <c r="Q714" s="196">
        <v>105.5</v>
      </c>
      <c r="R714" s="196">
        <v>106.15</v>
      </c>
      <c r="S714" s="196">
        <v>108.81</v>
      </c>
      <c r="T714" s="196">
        <v>98.46</v>
      </c>
      <c r="U714" s="196">
        <v>95.64</v>
      </c>
      <c r="V714" s="196">
        <v>90.18</v>
      </c>
      <c r="W714" s="196">
        <v>96.97</v>
      </c>
      <c r="X714" s="196">
        <v>100.52</v>
      </c>
      <c r="Y714" s="196">
        <v>102.64</v>
      </c>
      <c r="Z714" s="196">
        <v>107.72</v>
      </c>
      <c r="AA714" s="196">
        <v>101.91</v>
      </c>
      <c r="AB714" s="196">
        <v>101.91</v>
      </c>
      <c r="AC714" s="196">
        <v>113.34</v>
      </c>
      <c r="AD714" s="196">
        <v>107.98</v>
      </c>
      <c r="AE714" s="196">
        <v>105.75</v>
      </c>
      <c r="AF714" s="196">
        <v>99.18</v>
      </c>
      <c r="AG714" s="196">
        <v>98.6</v>
      </c>
      <c r="AH714" s="196">
        <v>89.51</v>
      </c>
      <c r="AI714" s="196">
        <v>95.68</v>
      </c>
      <c r="AJ714" s="196">
        <v>94.66</v>
      </c>
      <c r="AK714" s="196">
        <v>110.48</v>
      </c>
      <c r="AL714" s="196">
        <v>101.87</v>
      </c>
      <c r="AM714" s="196">
        <v>97.65</v>
      </c>
      <c r="AN714" s="196">
        <v>103.71</v>
      </c>
      <c r="AO714" s="196">
        <v>110.9</v>
      </c>
      <c r="AP714" s="196">
        <v>106.15</v>
      </c>
      <c r="AQ714" s="196">
        <v>102.38</v>
      </c>
    </row>
    <row r="715" spans="1:43" ht="55.5" x14ac:dyDescent="0.45">
      <c r="A715" s="195" t="s">
        <v>717</v>
      </c>
      <c r="B715" s="195" t="s">
        <v>1618</v>
      </c>
      <c r="C715" s="196">
        <v>105.37</v>
      </c>
      <c r="D715" s="196">
        <v>98.56</v>
      </c>
      <c r="E715" s="196">
        <v>99.92</v>
      </c>
      <c r="F715" s="196">
        <v>114.38</v>
      </c>
      <c r="G715" s="196">
        <v>113.3</v>
      </c>
      <c r="H715" s="195">
        <v>100</v>
      </c>
      <c r="I715" s="196">
        <v>100.09</v>
      </c>
      <c r="J715" s="196">
        <v>76.73</v>
      </c>
      <c r="K715" s="196">
        <v>100.41</v>
      </c>
      <c r="L715" s="196">
        <v>94.08</v>
      </c>
      <c r="M715" s="196">
        <v>122.78</v>
      </c>
      <c r="N715" s="196">
        <v>92.4</v>
      </c>
      <c r="O715" s="196">
        <v>101.1</v>
      </c>
      <c r="P715" s="196">
        <v>127.59</v>
      </c>
      <c r="Q715" s="196">
        <v>100.92</v>
      </c>
      <c r="R715" s="196">
        <v>95.62</v>
      </c>
      <c r="S715" s="196">
        <v>110.4</v>
      </c>
      <c r="T715" s="195">
        <v>100</v>
      </c>
      <c r="U715" s="195">
        <v>100</v>
      </c>
      <c r="V715" s="196">
        <v>76.400000000000006</v>
      </c>
      <c r="W715" s="196">
        <v>100.06</v>
      </c>
      <c r="X715" s="196">
        <v>97.92</v>
      </c>
      <c r="Y715" s="196">
        <v>113.65</v>
      </c>
      <c r="Z715" s="196">
        <v>89.85</v>
      </c>
      <c r="AA715" s="196">
        <v>105.49</v>
      </c>
      <c r="AB715" s="196">
        <v>118.46</v>
      </c>
      <c r="AC715" s="196">
        <v>111.23</v>
      </c>
      <c r="AD715" s="196">
        <v>97.63</v>
      </c>
      <c r="AE715" s="196">
        <v>106.98</v>
      </c>
      <c r="AF715" s="195">
        <v>100</v>
      </c>
      <c r="AG715" s="196">
        <v>100.02</v>
      </c>
      <c r="AH715" s="196">
        <v>73.94</v>
      </c>
      <c r="AI715" s="196">
        <v>97.48</v>
      </c>
      <c r="AJ715" s="196">
        <v>96.69</v>
      </c>
      <c r="AK715" s="196">
        <v>116.23</v>
      </c>
      <c r="AL715" s="196">
        <v>89.88</v>
      </c>
      <c r="AM715" s="196">
        <v>109.42</v>
      </c>
      <c r="AN715" s="196">
        <v>105.02</v>
      </c>
      <c r="AO715" s="196">
        <v>122.4</v>
      </c>
      <c r="AP715" s="196">
        <v>96.89</v>
      </c>
      <c r="AQ715" s="196">
        <v>107.18</v>
      </c>
    </row>
    <row r="716" spans="1:43" ht="55.5" x14ac:dyDescent="0.45">
      <c r="A716" s="195" t="s">
        <v>718</v>
      </c>
      <c r="B716" s="195" t="s">
        <v>1619</v>
      </c>
      <c r="C716" s="196">
        <v>105.78</v>
      </c>
      <c r="D716" s="196">
        <v>99.09</v>
      </c>
      <c r="E716" s="196">
        <v>99.51</v>
      </c>
      <c r="F716" s="196">
        <v>116.85</v>
      </c>
      <c r="G716" s="196">
        <v>112.8</v>
      </c>
      <c r="H716" s="195">
        <v>100</v>
      </c>
      <c r="I716" s="196">
        <v>99.93</v>
      </c>
      <c r="J716" s="196">
        <v>76.62</v>
      </c>
      <c r="K716" s="196">
        <v>98.84</v>
      </c>
      <c r="L716" s="196">
        <v>94.87</v>
      </c>
      <c r="M716" s="196">
        <v>123.16</v>
      </c>
      <c r="N716" s="196">
        <v>91.19</v>
      </c>
      <c r="O716" s="196">
        <v>101.07</v>
      </c>
      <c r="P716" s="196">
        <v>128.76</v>
      </c>
      <c r="Q716" s="196">
        <v>100.94</v>
      </c>
      <c r="R716" s="196">
        <v>95.93</v>
      </c>
      <c r="S716" s="196">
        <v>110.4</v>
      </c>
      <c r="T716" s="195">
        <v>100</v>
      </c>
      <c r="U716" s="195">
        <v>100</v>
      </c>
      <c r="V716" s="196">
        <v>76.75</v>
      </c>
      <c r="W716" s="196">
        <v>98.66</v>
      </c>
      <c r="X716" s="196">
        <v>97.96</v>
      </c>
      <c r="Y716" s="196">
        <v>115.13</v>
      </c>
      <c r="Z716" s="196">
        <v>88.78</v>
      </c>
      <c r="AA716" s="196">
        <v>105.85</v>
      </c>
      <c r="AB716" s="196">
        <v>120.81</v>
      </c>
      <c r="AC716" s="196">
        <v>109.97</v>
      </c>
      <c r="AD716" s="196">
        <v>96.64</v>
      </c>
      <c r="AE716" s="196">
        <v>107.77</v>
      </c>
      <c r="AF716" s="195">
        <v>100</v>
      </c>
      <c r="AG716" s="195">
        <v>100</v>
      </c>
      <c r="AH716" s="196">
        <v>72.290000000000006</v>
      </c>
      <c r="AI716" s="196">
        <v>100.03</v>
      </c>
      <c r="AJ716" s="196">
        <v>96.62</v>
      </c>
      <c r="AK716" s="196">
        <v>115.16</v>
      </c>
      <c r="AL716" s="196">
        <v>89.12</v>
      </c>
      <c r="AM716" s="196">
        <v>112.32</v>
      </c>
      <c r="AN716" s="196">
        <v>105.54</v>
      </c>
      <c r="AO716" s="195">
        <v>121</v>
      </c>
      <c r="AP716" s="196">
        <v>96.59</v>
      </c>
      <c r="AQ716" s="196">
        <v>108.1</v>
      </c>
    </row>
    <row r="717" spans="1:43" ht="55.5" x14ac:dyDescent="0.45">
      <c r="A717" s="195" t="s">
        <v>874</v>
      </c>
      <c r="B717" s="195" t="s">
        <v>1620</v>
      </c>
      <c r="C717" s="196">
        <v>102.17</v>
      </c>
      <c r="D717" s="196">
        <v>101.8</v>
      </c>
      <c r="E717" s="196">
        <v>101.9</v>
      </c>
      <c r="F717" s="196">
        <v>106.95</v>
      </c>
      <c r="G717" s="196">
        <v>104.99</v>
      </c>
      <c r="H717" s="196">
        <v>102.83</v>
      </c>
      <c r="I717" s="196">
        <v>99.31</v>
      </c>
      <c r="J717" s="196">
        <v>94.46</v>
      </c>
      <c r="K717" s="196">
        <v>99.31</v>
      </c>
      <c r="L717" s="196">
        <v>101.21</v>
      </c>
      <c r="M717" s="196">
        <v>103.25</v>
      </c>
      <c r="N717" s="196">
        <v>103.8</v>
      </c>
      <c r="O717" s="196">
        <v>101.09</v>
      </c>
      <c r="P717" s="196">
        <v>106.3</v>
      </c>
      <c r="Q717" s="196">
        <v>99.07</v>
      </c>
      <c r="R717" s="196">
        <v>103.44</v>
      </c>
      <c r="S717" s="196">
        <v>102.71</v>
      </c>
      <c r="T717" s="196">
        <v>100.68</v>
      </c>
      <c r="U717" s="196">
        <v>100.16</v>
      </c>
      <c r="V717" s="196">
        <v>95.08</v>
      </c>
      <c r="W717" s="196">
        <v>96.83</v>
      </c>
      <c r="X717" s="196">
        <v>104.63</v>
      </c>
      <c r="Y717" s="196">
        <v>102.99</v>
      </c>
      <c r="Z717" s="196">
        <v>110.8</v>
      </c>
      <c r="AA717" s="196">
        <v>99.49</v>
      </c>
      <c r="AB717" s="196">
        <v>97.87</v>
      </c>
      <c r="AC717" s="196">
        <v>103.94</v>
      </c>
      <c r="AD717" s="196">
        <v>107.34</v>
      </c>
      <c r="AE717" s="196">
        <v>103.87</v>
      </c>
      <c r="AF717" s="196">
        <v>102.62</v>
      </c>
      <c r="AG717" s="196">
        <v>99.63</v>
      </c>
      <c r="AH717" s="196">
        <v>89.31</v>
      </c>
      <c r="AI717" s="196">
        <v>94.43</v>
      </c>
      <c r="AJ717" s="196">
        <v>101.76</v>
      </c>
      <c r="AK717" s="196">
        <v>105.26</v>
      </c>
      <c r="AL717" s="196">
        <v>110.13</v>
      </c>
      <c r="AM717" s="196">
        <v>93.69</v>
      </c>
      <c r="AN717" s="196">
        <v>100.05</v>
      </c>
      <c r="AO717" s="196">
        <v>107.71</v>
      </c>
      <c r="AP717" s="196">
        <v>106.66</v>
      </c>
      <c r="AQ717" s="196">
        <v>100.88</v>
      </c>
    </row>
    <row r="718" spans="1:43" x14ac:dyDescent="0.45">
      <c r="A718" s="195" t="s">
        <v>888</v>
      </c>
      <c r="B718" s="195" t="s">
        <v>1621</v>
      </c>
      <c r="C718" s="196">
        <v>96.82</v>
      </c>
      <c r="D718" s="195">
        <v>100</v>
      </c>
      <c r="E718" s="196">
        <v>105.33</v>
      </c>
      <c r="F718" s="196">
        <v>100.08</v>
      </c>
      <c r="G718" s="196">
        <v>99.92</v>
      </c>
      <c r="H718" s="196">
        <v>100.07</v>
      </c>
      <c r="I718" s="195">
        <v>100</v>
      </c>
      <c r="J718" s="195">
        <v>100</v>
      </c>
      <c r="K718" s="196">
        <v>100.71</v>
      </c>
      <c r="L718" s="196">
        <v>100.01</v>
      </c>
      <c r="M718" s="196">
        <v>102.35</v>
      </c>
      <c r="N718" s="196">
        <v>103.29</v>
      </c>
      <c r="O718" s="196">
        <v>100.08</v>
      </c>
      <c r="P718" s="196">
        <v>100.01</v>
      </c>
      <c r="Q718" s="196">
        <v>99.88</v>
      </c>
      <c r="R718" s="195">
        <v>100</v>
      </c>
      <c r="S718" s="196">
        <v>101.3</v>
      </c>
      <c r="T718" s="195">
        <v>100</v>
      </c>
      <c r="U718" s="196">
        <v>102.22</v>
      </c>
      <c r="V718" s="195">
        <v>100</v>
      </c>
      <c r="W718" s="196">
        <v>99.82</v>
      </c>
      <c r="X718" s="196">
        <v>109.39</v>
      </c>
      <c r="Y718" s="195">
        <v>100</v>
      </c>
      <c r="Z718" s="196">
        <v>100.37</v>
      </c>
      <c r="AA718" s="196">
        <v>99.98</v>
      </c>
      <c r="AB718" s="196">
        <v>102.21</v>
      </c>
      <c r="AC718" s="196">
        <v>100.01</v>
      </c>
      <c r="AD718" s="196">
        <v>100.06</v>
      </c>
      <c r="AE718" s="196">
        <v>100.02</v>
      </c>
      <c r="AF718" s="196">
        <v>100.31</v>
      </c>
      <c r="AG718" s="196">
        <v>100.2</v>
      </c>
      <c r="AH718" s="196">
        <v>100.15</v>
      </c>
      <c r="AI718" s="196">
        <v>100.04</v>
      </c>
      <c r="AJ718" s="196">
        <v>100.07</v>
      </c>
      <c r="AK718" s="196">
        <v>100.09</v>
      </c>
      <c r="AL718" s="196">
        <v>100.31</v>
      </c>
      <c r="AM718" s="196">
        <v>101.97</v>
      </c>
      <c r="AN718" s="196">
        <v>100.25</v>
      </c>
      <c r="AO718" s="196">
        <v>116.84</v>
      </c>
      <c r="AP718" s="196">
        <v>100.1</v>
      </c>
      <c r="AQ718" s="196">
        <v>99.97</v>
      </c>
    </row>
    <row r="719" spans="1:43" x14ac:dyDescent="0.45">
      <c r="A719" s="195" t="s">
        <v>889</v>
      </c>
      <c r="B719" s="195" t="s">
        <v>1622</v>
      </c>
      <c r="C719" s="196">
        <v>100.33</v>
      </c>
      <c r="D719" s="196">
        <v>100.12</v>
      </c>
      <c r="E719" s="196">
        <v>100.1</v>
      </c>
      <c r="F719" s="196">
        <v>100.9</v>
      </c>
      <c r="G719" s="196">
        <v>100.23</v>
      </c>
      <c r="H719" s="196">
        <v>100.12</v>
      </c>
      <c r="I719" s="196">
        <v>100.23</v>
      </c>
      <c r="J719" s="196">
        <v>100.09</v>
      </c>
      <c r="K719" s="196">
        <v>102.21</v>
      </c>
      <c r="L719" s="196">
        <v>101.34</v>
      </c>
      <c r="M719" s="196">
        <v>100.07</v>
      </c>
      <c r="N719" s="196">
        <v>100.14</v>
      </c>
      <c r="O719" s="196">
        <v>100.18</v>
      </c>
      <c r="P719" s="196">
        <v>101.06</v>
      </c>
      <c r="Q719" s="196">
        <v>100.22</v>
      </c>
      <c r="R719" s="196">
        <v>103.44</v>
      </c>
      <c r="S719" s="196">
        <v>100.24</v>
      </c>
      <c r="T719" s="196">
        <v>99.75</v>
      </c>
      <c r="U719" s="196">
        <v>100.11</v>
      </c>
      <c r="V719" s="196">
        <v>99.86</v>
      </c>
      <c r="W719" s="196">
        <v>100.97</v>
      </c>
      <c r="X719" s="196">
        <v>100.36</v>
      </c>
      <c r="Y719" s="196">
        <v>106.83</v>
      </c>
      <c r="Z719" s="196">
        <v>100.34</v>
      </c>
      <c r="AA719" s="196">
        <v>100.13</v>
      </c>
      <c r="AB719" s="196">
        <v>100.07</v>
      </c>
      <c r="AC719" s="196">
        <v>100.29</v>
      </c>
      <c r="AD719" s="196">
        <v>100.45</v>
      </c>
      <c r="AE719" s="196">
        <v>99.68</v>
      </c>
      <c r="AF719" s="196">
        <v>99.75</v>
      </c>
      <c r="AG719" s="196">
        <v>100.48</v>
      </c>
      <c r="AH719" s="196">
        <v>99.19</v>
      </c>
      <c r="AI719" s="196">
        <v>100.14</v>
      </c>
      <c r="AJ719" s="196">
        <v>100.08</v>
      </c>
      <c r="AK719" s="196">
        <v>100.2</v>
      </c>
      <c r="AL719" s="196">
        <v>100.17</v>
      </c>
      <c r="AM719" s="196">
        <v>101.15</v>
      </c>
      <c r="AN719" s="196">
        <v>100.35</v>
      </c>
      <c r="AO719" s="196">
        <v>100.35</v>
      </c>
      <c r="AP719" s="196">
        <v>100.15</v>
      </c>
      <c r="AQ719" s="196">
        <v>100.11</v>
      </c>
    </row>
    <row r="720" spans="1:43" ht="41.65" x14ac:dyDescent="0.45">
      <c r="A720" s="195" t="s">
        <v>719</v>
      </c>
      <c r="B720" s="195" t="s">
        <v>1623</v>
      </c>
      <c r="C720" s="195">
        <v>100</v>
      </c>
      <c r="D720" s="195">
        <v>100</v>
      </c>
      <c r="E720" s="195">
        <v>100</v>
      </c>
      <c r="F720" s="195">
        <v>100</v>
      </c>
      <c r="G720" s="195">
        <v>100</v>
      </c>
      <c r="H720" s="195">
        <v>100</v>
      </c>
      <c r="I720" s="195">
        <v>100</v>
      </c>
      <c r="J720" s="195">
        <v>100</v>
      </c>
      <c r="K720" s="195">
        <v>100</v>
      </c>
      <c r="L720" s="195">
        <v>100</v>
      </c>
      <c r="M720" s="196">
        <v>107.22</v>
      </c>
      <c r="N720" s="195">
        <v>100</v>
      </c>
      <c r="O720" s="196">
        <v>100.07</v>
      </c>
      <c r="P720" s="195">
        <v>100</v>
      </c>
      <c r="Q720" s="195">
        <v>100</v>
      </c>
      <c r="R720" s="195">
        <v>100</v>
      </c>
      <c r="S720" s="195">
        <v>100</v>
      </c>
      <c r="T720" s="195">
        <v>100</v>
      </c>
      <c r="U720" s="196">
        <v>106.77</v>
      </c>
      <c r="V720" s="195">
        <v>100</v>
      </c>
      <c r="W720" s="196">
        <v>100.07</v>
      </c>
      <c r="X720" s="195">
        <v>100</v>
      </c>
      <c r="Y720" s="195">
        <v>100</v>
      </c>
      <c r="Z720" s="195">
        <v>100</v>
      </c>
      <c r="AA720" s="195">
        <v>100</v>
      </c>
      <c r="AB720" s="196">
        <v>106.47</v>
      </c>
      <c r="AC720" s="195">
        <v>100</v>
      </c>
      <c r="AD720" s="195">
        <v>100</v>
      </c>
      <c r="AE720" s="195">
        <v>100</v>
      </c>
      <c r="AF720" s="195">
        <v>100</v>
      </c>
      <c r="AG720" s="195">
        <v>100</v>
      </c>
      <c r="AH720" s="195">
        <v>100</v>
      </c>
      <c r="AI720" s="195">
        <v>100</v>
      </c>
      <c r="AJ720" s="195">
        <v>100</v>
      </c>
      <c r="AK720" s="195">
        <v>100</v>
      </c>
      <c r="AL720" s="195">
        <v>100</v>
      </c>
      <c r="AM720" s="195">
        <v>100</v>
      </c>
      <c r="AN720" s="196">
        <v>100.71</v>
      </c>
      <c r="AO720" s="196">
        <v>143.6</v>
      </c>
      <c r="AP720" s="195">
        <v>100</v>
      </c>
      <c r="AQ720" s="195">
        <v>100</v>
      </c>
    </row>
    <row r="721" spans="1:43" ht="41.65" x14ac:dyDescent="0.45">
      <c r="A721" s="195" t="s">
        <v>1860</v>
      </c>
      <c r="B721" s="195" t="s">
        <v>1624</v>
      </c>
      <c r="C721" s="196">
        <v>95.4</v>
      </c>
      <c r="D721" s="195">
        <v>100</v>
      </c>
      <c r="E721" s="196">
        <v>107.82</v>
      </c>
      <c r="F721" s="196">
        <v>100.12</v>
      </c>
      <c r="G721" s="196">
        <v>99.89</v>
      </c>
      <c r="H721" s="196">
        <v>100.1</v>
      </c>
      <c r="I721" s="195">
        <v>100</v>
      </c>
      <c r="J721" s="195">
        <v>100</v>
      </c>
      <c r="K721" s="196">
        <v>101.01</v>
      </c>
      <c r="L721" s="196">
        <v>100.01</v>
      </c>
      <c r="M721" s="196">
        <v>100.27</v>
      </c>
      <c r="N721" s="196">
        <v>104.79</v>
      </c>
      <c r="O721" s="196">
        <v>100.08</v>
      </c>
      <c r="P721" s="196">
        <v>100.02</v>
      </c>
      <c r="Q721" s="196">
        <v>99.83</v>
      </c>
      <c r="R721" s="195">
        <v>100</v>
      </c>
      <c r="S721" s="196">
        <v>101.9</v>
      </c>
      <c r="T721" s="195">
        <v>100</v>
      </c>
      <c r="U721" s="196">
        <v>100.16</v>
      </c>
      <c r="V721" s="195">
        <v>100</v>
      </c>
      <c r="W721" s="196">
        <v>99.7</v>
      </c>
      <c r="X721" s="196">
        <v>113.95</v>
      </c>
      <c r="Y721" s="195">
        <v>100</v>
      </c>
      <c r="Z721" s="196">
        <v>100.53</v>
      </c>
      <c r="AA721" s="196">
        <v>99.97</v>
      </c>
      <c r="AB721" s="196">
        <v>100.69</v>
      </c>
      <c r="AC721" s="196">
        <v>100.01</v>
      </c>
      <c r="AD721" s="196">
        <v>100.08</v>
      </c>
      <c r="AE721" s="196">
        <v>100.03</v>
      </c>
      <c r="AF721" s="196">
        <v>100.43</v>
      </c>
      <c r="AG721" s="196">
        <v>100.28</v>
      </c>
      <c r="AH721" s="196">
        <v>100.21</v>
      </c>
      <c r="AI721" s="196">
        <v>100.05</v>
      </c>
      <c r="AJ721" s="196">
        <v>100.09</v>
      </c>
      <c r="AK721" s="196">
        <v>100.12</v>
      </c>
      <c r="AL721" s="196">
        <v>100.42</v>
      </c>
      <c r="AM721" s="196">
        <v>102.63</v>
      </c>
      <c r="AN721" s="196">
        <v>100.1</v>
      </c>
      <c r="AO721" s="196">
        <v>108.09</v>
      </c>
      <c r="AP721" s="196">
        <v>100.14</v>
      </c>
      <c r="AQ721" s="196">
        <v>99.96</v>
      </c>
    </row>
    <row r="722" spans="1:43" x14ac:dyDescent="0.45">
      <c r="A722" s="195" t="s">
        <v>721</v>
      </c>
      <c r="B722" s="195" t="s">
        <v>1625</v>
      </c>
      <c r="C722" s="196">
        <v>100.01</v>
      </c>
      <c r="D722" s="195">
        <v>100</v>
      </c>
      <c r="E722" s="195">
        <v>100</v>
      </c>
      <c r="F722" s="195">
        <v>100</v>
      </c>
      <c r="G722" s="195">
        <v>100</v>
      </c>
      <c r="H722" s="196">
        <v>100.1</v>
      </c>
      <c r="I722" s="196">
        <v>101.55</v>
      </c>
      <c r="J722" s="195">
        <v>100</v>
      </c>
      <c r="K722" s="195">
        <v>100</v>
      </c>
      <c r="L722" s="196">
        <v>100.05</v>
      </c>
      <c r="M722" s="195">
        <v>100</v>
      </c>
      <c r="N722" s="196">
        <v>100.01</v>
      </c>
      <c r="O722" s="196">
        <v>100.01</v>
      </c>
      <c r="P722" s="196">
        <v>103.63</v>
      </c>
      <c r="Q722" s="196">
        <v>100.01</v>
      </c>
      <c r="R722" s="195">
        <v>100</v>
      </c>
      <c r="S722" s="195">
        <v>100</v>
      </c>
      <c r="T722" s="195">
        <v>100</v>
      </c>
      <c r="U722" s="196">
        <v>101.28</v>
      </c>
      <c r="V722" s="196">
        <v>100.07</v>
      </c>
      <c r="W722" s="195">
        <v>100</v>
      </c>
      <c r="X722" s="195">
        <v>100</v>
      </c>
      <c r="Y722" s="196">
        <v>100.01</v>
      </c>
      <c r="Z722" s="195">
        <v>100</v>
      </c>
      <c r="AA722" s="195">
        <v>100</v>
      </c>
      <c r="AB722" s="195">
        <v>100</v>
      </c>
      <c r="AC722" s="195">
        <v>100</v>
      </c>
      <c r="AD722" s="196">
        <v>103.75</v>
      </c>
      <c r="AE722" s="195">
        <v>100</v>
      </c>
      <c r="AF722" s="195">
        <v>100</v>
      </c>
      <c r="AG722" s="195">
        <v>100</v>
      </c>
      <c r="AH722" s="195">
        <v>100</v>
      </c>
      <c r="AI722" s="195">
        <v>100</v>
      </c>
      <c r="AJ722" s="195">
        <v>100</v>
      </c>
      <c r="AK722" s="196">
        <v>100.22</v>
      </c>
      <c r="AL722" s="195">
        <v>100</v>
      </c>
      <c r="AM722" s="196">
        <v>100.02</v>
      </c>
      <c r="AN722" s="196">
        <v>100.02</v>
      </c>
      <c r="AO722" s="196">
        <v>103.69</v>
      </c>
      <c r="AP722" s="196">
        <v>100.08</v>
      </c>
      <c r="AQ722" s="196">
        <v>100.03</v>
      </c>
    </row>
    <row r="723" spans="1:43" ht="55.5" x14ac:dyDescent="0.45">
      <c r="A723" s="195" t="s">
        <v>722</v>
      </c>
      <c r="B723" s="195" t="s">
        <v>1626</v>
      </c>
      <c r="C723" s="196">
        <v>100.01</v>
      </c>
      <c r="D723" s="195">
        <v>100</v>
      </c>
      <c r="E723" s="196">
        <v>100.01</v>
      </c>
      <c r="F723" s="195">
        <v>100</v>
      </c>
      <c r="G723" s="195">
        <v>100</v>
      </c>
      <c r="H723" s="196">
        <v>100.06</v>
      </c>
      <c r="I723" s="196">
        <v>100.97</v>
      </c>
      <c r="J723" s="195">
        <v>100</v>
      </c>
      <c r="K723" s="195">
        <v>100</v>
      </c>
      <c r="L723" s="196">
        <v>100.12</v>
      </c>
      <c r="M723" s="195">
        <v>100</v>
      </c>
      <c r="N723" s="195">
        <v>100</v>
      </c>
      <c r="O723" s="196">
        <v>100.02</v>
      </c>
      <c r="P723" s="196">
        <v>103.42</v>
      </c>
      <c r="Q723" s="196">
        <v>100.01</v>
      </c>
      <c r="R723" s="195">
        <v>100</v>
      </c>
      <c r="S723" s="195">
        <v>100</v>
      </c>
      <c r="T723" s="195">
        <v>100</v>
      </c>
      <c r="U723" s="196">
        <v>101.28</v>
      </c>
      <c r="V723" s="196">
        <v>100.07</v>
      </c>
      <c r="W723" s="195">
        <v>100</v>
      </c>
      <c r="X723" s="195">
        <v>100</v>
      </c>
      <c r="Y723" s="196">
        <v>100.02</v>
      </c>
      <c r="Z723" s="195">
        <v>100</v>
      </c>
      <c r="AA723" s="195">
        <v>100</v>
      </c>
      <c r="AB723" s="196">
        <v>100.01</v>
      </c>
      <c r="AC723" s="195">
        <v>100</v>
      </c>
      <c r="AD723" s="196">
        <v>103.82</v>
      </c>
      <c r="AE723" s="195">
        <v>100</v>
      </c>
      <c r="AF723" s="195">
        <v>100</v>
      </c>
      <c r="AG723" s="195">
        <v>100</v>
      </c>
      <c r="AH723" s="195">
        <v>100</v>
      </c>
      <c r="AI723" s="195">
        <v>100</v>
      </c>
      <c r="AJ723" s="195">
        <v>100</v>
      </c>
      <c r="AK723" s="196">
        <v>100.21</v>
      </c>
      <c r="AL723" s="195">
        <v>100</v>
      </c>
      <c r="AM723" s="196">
        <v>100.01</v>
      </c>
      <c r="AN723" s="196">
        <v>100.03</v>
      </c>
      <c r="AO723" s="196">
        <v>103.8</v>
      </c>
      <c r="AP723" s="196">
        <v>100.09</v>
      </c>
      <c r="AQ723" s="196">
        <v>100.03</v>
      </c>
    </row>
    <row r="724" spans="1:43" ht="55.5" x14ac:dyDescent="0.45">
      <c r="A724" s="195" t="s">
        <v>375</v>
      </c>
      <c r="B724" s="195" t="s">
        <v>1627</v>
      </c>
      <c r="C724" s="196">
        <v>100.01</v>
      </c>
      <c r="D724" s="195">
        <v>100</v>
      </c>
      <c r="E724" s="195">
        <v>100</v>
      </c>
      <c r="F724" s="195">
        <v>100</v>
      </c>
      <c r="G724" s="195">
        <v>100</v>
      </c>
      <c r="H724" s="196">
        <v>100.12</v>
      </c>
      <c r="I724" s="196">
        <v>102.94</v>
      </c>
      <c r="J724" s="195">
        <v>100</v>
      </c>
      <c r="K724" s="195">
        <v>100</v>
      </c>
      <c r="L724" s="196">
        <v>100.04</v>
      </c>
      <c r="M724" s="195">
        <v>100</v>
      </c>
      <c r="N724" s="195">
        <v>100</v>
      </c>
      <c r="O724" s="195">
        <v>100</v>
      </c>
      <c r="P724" s="196">
        <v>104.15</v>
      </c>
      <c r="Q724" s="196">
        <v>100.02</v>
      </c>
      <c r="R724" s="195">
        <v>100</v>
      </c>
      <c r="S724" s="195">
        <v>100</v>
      </c>
      <c r="T724" s="195">
        <v>100</v>
      </c>
      <c r="U724" s="196">
        <v>101.37</v>
      </c>
      <c r="V724" s="196">
        <v>100.07</v>
      </c>
      <c r="W724" s="195">
        <v>100</v>
      </c>
      <c r="X724" s="195">
        <v>100</v>
      </c>
      <c r="Y724" s="195">
        <v>100</v>
      </c>
      <c r="Z724" s="195">
        <v>100</v>
      </c>
      <c r="AA724" s="195">
        <v>100</v>
      </c>
      <c r="AB724" s="195">
        <v>100</v>
      </c>
      <c r="AC724" s="195">
        <v>100</v>
      </c>
      <c r="AD724" s="196">
        <v>104.35</v>
      </c>
      <c r="AE724" s="195">
        <v>100</v>
      </c>
      <c r="AF724" s="195">
        <v>100</v>
      </c>
      <c r="AG724" s="195">
        <v>100</v>
      </c>
      <c r="AH724" s="195">
        <v>100</v>
      </c>
      <c r="AI724" s="195">
        <v>100</v>
      </c>
      <c r="AJ724" s="195">
        <v>100</v>
      </c>
      <c r="AK724" s="196">
        <v>100.3</v>
      </c>
      <c r="AL724" s="195">
        <v>100</v>
      </c>
      <c r="AM724" s="196">
        <v>100.02</v>
      </c>
      <c r="AN724" s="196">
        <v>100.02</v>
      </c>
      <c r="AO724" s="196">
        <v>103.59</v>
      </c>
      <c r="AP724" s="196">
        <v>100.07</v>
      </c>
      <c r="AQ724" s="196">
        <v>100.03</v>
      </c>
    </row>
    <row r="725" spans="1:43" ht="55.5" x14ac:dyDescent="0.45">
      <c r="A725" s="195" t="s">
        <v>723</v>
      </c>
      <c r="B725" s="195" t="s">
        <v>1628</v>
      </c>
      <c r="C725" s="196">
        <v>100.02</v>
      </c>
      <c r="D725" s="195">
        <v>100</v>
      </c>
      <c r="E725" s="195">
        <v>100</v>
      </c>
      <c r="F725" s="195">
        <v>100</v>
      </c>
      <c r="G725" s="196">
        <v>100.01</v>
      </c>
      <c r="H725" s="196">
        <v>100.1</v>
      </c>
      <c r="I725" s="196">
        <v>101.23</v>
      </c>
      <c r="J725" s="195">
        <v>100</v>
      </c>
      <c r="K725" s="195">
        <v>100</v>
      </c>
      <c r="L725" s="196">
        <v>100.01</v>
      </c>
      <c r="M725" s="195">
        <v>100</v>
      </c>
      <c r="N725" s="195">
        <v>100</v>
      </c>
      <c r="O725" s="195">
        <v>100</v>
      </c>
      <c r="P725" s="196">
        <v>103.49</v>
      </c>
      <c r="Q725" s="196">
        <v>100.01</v>
      </c>
      <c r="R725" s="195">
        <v>100</v>
      </c>
      <c r="S725" s="195">
        <v>100</v>
      </c>
      <c r="T725" s="195">
        <v>100</v>
      </c>
      <c r="U725" s="196">
        <v>101.09</v>
      </c>
      <c r="V725" s="196">
        <v>100.08</v>
      </c>
      <c r="W725" s="195">
        <v>100</v>
      </c>
      <c r="X725" s="195">
        <v>100</v>
      </c>
      <c r="Y725" s="195">
        <v>100</v>
      </c>
      <c r="Z725" s="195">
        <v>100</v>
      </c>
      <c r="AA725" s="195">
        <v>100</v>
      </c>
      <c r="AB725" s="195">
        <v>100</v>
      </c>
      <c r="AC725" s="195">
        <v>100</v>
      </c>
      <c r="AD725" s="196">
        <v>103.37</v>
      </c>
      <c r="AE725" s="195">
        <v>100</v>
      </c>
      <c r="AF725" s="195">
        <v>100</v>
      </c>
      <c r="AG725" s="195">
        <v>100</v>
      </c>
      <c r="AH725" s="195">
        <v>100</v>
      </c>
      <c r="AI725" s="195">
        <v>100</v>
      </c>
      <c r="AJ725" s="195">
        <v>100</v>
      </c>
      <c r="AK725" s="196">
        <v>100.16</v>
      </c>
      <c r="AL725" s="195">
        <v>100</v>
      </c>
      <c r="AM725" s="196">
        <v>100.02</v>
      </c>
      <c r="AN725" s="196">
        <v>100.02</v>
      </c>
      <c r="AO725" s="196">
        <v>103.8</v>
      </c>
      <c r="AP725" s="196">
        <v>100.1</v>
      </c>
      <c r="AQ725" s="196">
        <v>100.03</v>
      </c>
    </row>
    <row r="726" spans="1:43" ht="55.5" x14ac:dyDescent="0.45">
      <c r="A726" s="195" t="s">
        <v>724</v>
      </c>
      <c r="B726" s="195" t="s">
        <v>1629</v>
      </c>
      <c r="C726" s="196">
        <v>100.02</v>
      </c>
      <c r="D726" s="195">
        <v>100</v>
      </c>
      <c r="E726" s="195">
        <v>100</v>
      </c>
      <c r="F726" s="195">
        <v>100</v>
      </c>
      <c r="G726" s="195">
        <v>100</v>
      </c>
      <c r="H726" s="196">
        <v>100.13</v>
      </c>
      <c r="I726" s="196">
        <v>101.13</v>
      </c>
      <c r="J726" s="195">
        <v>100</v>
      </c>
      <c r="K726" s="195">
        <v>100</v>
      </c>
      <c r="L726" s="196">
        <v>100.03</v>
      </c>
      <c r="M726" s="195">
        <v>100</v>
      </c>
      <c r="N726" s="196">
        <v>100.04</v>
      </c>
      <c r="O726" s="195">
        <v>100</v>
      </c>
      <c r="P726" s="196">
        <v>103.44</v>
      </c>
      <c r="Q726" s="196">
        <v>100.02</v>
      </c>
      <c r="R726" s="195">
        <v>100</v>
      </c>
      <c r="S726" s="195">
        <v>100</v>
      </c>
      <c r="T726" s="195">
        <v>100</v>
      </c>
      <c r="U726" s="196">
        <v>101.41</v>
      </c>
      <c r="V726" s="196">
        <v>100.08</v>
      </c>
      <c r="W726" s="195">
        <v>100</v>
      </c>
      <c r="X726" s="195">
        <v>100</v>
      </c>
      <c r="Y726" s="195">
        <v>100</v>
      </c>
      <c r="Z726" s="195">
        <v>100</v>
      </c>
      <c r="AA726" s="195">
        <v>100</v>
      </c>
      <c r="AB726" s="195">
        <v>100</v>
      </c>
      <c r="AC726" s="195">
        <v>100</v>
      </c>
      <c r="AD726" s="196">
        <v>103.34</v>
      </c>
      <c r="AE726" s="195">
        <v>100</v>
      </c>
      <c r="AF726" s="195">
        <v>100</v>
      </c>
      <c r="AG726" s="195">
        <v>100</v>
      </c>
      <c r="AH726" s="195">
        <v>100</v>
      </c>
      <c r="AI726" s="195">
        <v>100</v>
      </c>
      <c r="AJ726" s="195">
        <v>100</v>
      </c>
      <c r="AK726" s="196">
        <v>100.18</v>
      </c>
      <c r="AL726" s="195">
        <v>100</v>
      </c>
      <c r="AM726" s="196">
        <v>100.01</v>
      </c>
      <c r="AN726" s="196">
        <v>100.02</v>
      </c>
      <c r="AO726" s="196">
        <v>103.53</v>
      </c>
      <c r="AP726" s="196">
        <v>100.06</v>
      </c>
      <c r="AQ726" s="196">
        <v>100.04</v>
      </c>
    </row>
    <row r="727" spans="1:43" ht="27.75" x14ac:dyDescent="0.45">
      <c r="A727" s="195" t="s">
        <v>725</v>
      </c>
      <c r="B727" s="195" t="s">
        <v>1630</v>
      </c>
      <c r="C727" s="196">
        <v>100.21</v>
      </c>
      <c r="D727" s="195">
        <v>100</v>
      </c>
      <c r="E727" s="195">
        <v>100</v>
      </c>
      <c r="F727" s="196">
        <v>100.91</v>
      </c>
      <c r="G727" s="195">
        <v>100</v>
      </c>
      <c r="H727" s="196">
        <v>100.1</v>
      </c>
      <c r="I727" s="195">
        <v>100</v>
      </c>
      <c r="J727" s="195">
        <v>100</v>
      </c>
      <c r="K727" s="195">
        <v>100</v>
      </c>
      <c r="L727" s="195">
        <v>100</v>
      </c>
      <c r="M727" s="195">
        <v>100</v>
      </c>
      <c r="N727" s="196">
        <v>100.58</v>
      </c>
      <c r="O727" s="195">
        <v>100</v>
      </c>
      <c r="P727" s="196">
        <v>101.27</v>
      </c>
      <c r="Q727" s="195">
        <v>100</v>
      </c>
      <c r="R727" s="195">
        <v>100</v>
      </c>
      <c r="S727" s="195">
        <v>100</v>
      </c>
      <c r="T727" s="196">
        <v>99.89</v>
      </c>
      <c r="U727" s="195">
        <v>100</v>
      </c>
      <c r="V727" s="196">
        <v>100.54</v>
      </c>
      <c r="W727" s="195">
        <v>100</v>
      </c>
      <c r="X727" s="195">
        <v>100</v>
      </c>
      <c r="Y727" s="195">
        <v>100</v>
      </c>
      <c r="Z727" s="195">
        <v>100</v>
      </c>
      <c r="AA727" s="196">
        <v>103.78</v>
      </c>
      <c r="AB727" s="196">
        <v>100.69</v>
      </c>
      <c r="AC727" s="196">
        <v>100.14</v>
      </c>
      <c r="AD727" s="196">
        <v>100.96</v>
      </c>
      <c r="AE727" s="195">
        <v>100</v>
      </c>
      <c r="AF727" s="195">
        <v>100</v>
      </c>
      <c r="AG727" s="195">
        <v>100</v>
      </c>
      <c r="AH727" s="195">
        <v>100</v>
      </c>
      <c r="AI727" s="195">
        <v>100</v>
      </c>
      <c r="AJ727" s="195">
        <v>100</v>
      </c>
      <c r="AK727" s="195">
        <v>100</v>
      </c>
      <c r="AL727" s="195">
        <v>100</v>
      </c>
      <c r="AM727" s="196">
        <v>109.06</v>
      </c>
      <c r="AN727" s="196">
        <v>100.29</v>
      </c>
      <c r="AO727" s="196">
        <v>100.05</v>
      </c>
      <c r="AP727" s="195">
        <v>100</v>
      </c>
      <c r="AQ727" s="196">
        <v>100.01</v>
      </c>
    </row>
    <row r="728" spans="1:43" ht="69.400000000000006" x14ac:dyDescent="0.45">
      <c r="A728" s="195" t="s">
        <v>726</v>
      </c>
      <c r="B728" s="195" t="s">
        <v>1631</v>
      </c>
      <c r="C728" s="196">
        <v>100.21</v>
      </c>
      <c r="D728" s="195">
        <v>100</v>
      </c>
      <c r="E728" s="195">
        <v>100</v>
      </c>
      <c r="F728" s="196">
        <v>100.87</v>
      </c>
      <c r="G728" s="195">
        <v>100</v>
      </c>
      <c r="H728" s="196">
        <v>100.15</v>
      </c>
      <c r="I728" s="195">
        <v>100</v>
      </c>
      <c r="J728" s="195">
        <v>100</v>
      </c>
      <c r="K728" s="195">
        <v>100</v>
      </c>
      <c r="L728" s="195">
        <v>100</v>
      </c>
      <c r="M728" s="195">
        <v>100</v>
      </c>
      <c r="N728" s="196">
        <v>100.6</v>
      </c>
      <c r="O728" s="195">
        <v>100</v>
      </c>
      <c r="P728" s="196">
        <v>101.24</v>
      </c>
      <c r="Q728" s="195">
        <v>100</v>
      </c>
      <c r="R728" s="195">
        <v>100</v>
      </c>
      <c r="S728" s="195">
        <v>100</v>
      </c>
      <c r="T728" s="196">
        <v>99.91</v>
      </c>
      <c r="U728" s="195">
        <v>100</v>
      </c>
      <c r="V728" s="196">
        <v>100.7</v>
      </c>
      <c r="W728" s="195">
        <v>100</v>
      </c>
      <c r="X728" s="195">
        <v>100</v>
      </c>
      <c r="Y728" s="195">
        <v>100</v>
      </c>
      <c r="Z728" s="195">
        <v>100</v>
      </c>
      <c r="AA728" s="196">
        <v>103.74</v>
      </c>
      <c r="AB728" s="196">
        <v>100.65</v>
      </c>
      <c r="AC728" s="196">
        <v>100.14</v>
      </c>
      <c r="AD728" s="196">
        <v>101.23</v>
      </c>
      <c r="AE728" s="195">
        <v>100</v>
      </c>
      <c r="AF728" s="195">
        <v>100</v>
      </c>
      <c r="AG728" s="195">
        <v>100</v>
      </c>
      <c r="AH728" s="195">
        <v>100</v>
      </c>
      <c r="AI728" s="195">
        <v>100</v>
      </c>
      <c r="AJ728" s="195">
        <v>100</v>
      </c>
      <c r="AK728" s="195">
        <v>100</v>
      </c>
      <c r="AL728" s="195">
        <v>100</v>
      </c>
      <c r="AM728" s="195"/>
      <c r="AN728" s="195"/>
      <c r="AO728" s="195"/>
      <c r="AP728" s="195"/>
      <c r="AQ728" s="195"/>
    </row>
    <row r="729" spans="1:43" ht="83.25" x14ac:dyDescent="0.45">
      <c r="A729" s="195" t="s">
        <v>727</v>
      </c>
      <c r="B729" s="195" t="s">
        <v>1632</v>
      </c>
      <c r="C729" s="196">
        <v>100.22</v>
      </c>
      <c r="D729" s="195">
        <v>100</v>
      </c>
      <c r="E729" s="195">
        <v>100</v>
      </c>
      <c r="F729" s="196">
        <v>100.95</v>
      </c>
      <c r="G729" s="195">
        <v>100</v>
      </c>
      <c r="H729" s="196">
        <v>100.05</v>
      </c>
      <c r="I729" s="195">
        <v>100</v>
      </c>
      <c r="J729" s="195">
        <v>100</v>
      </c>
      <c r="K729" s="195">
        <v>100</v>
      </c>
      <c r="L729" s="195">
        <v>100</v>
      </c>
      <c r="M729" s="195">
        <v>100</v>
      </c>
      <c r="N729" s="196">
        <v>100.55</v>
      </c>
      <c r="O729" s="195">
        <v>100</v>
      </c>
      <c r="P729" s="196">
        <v>101.3</v>
      </c>
      <c r="Q729" s="195">
        <v>100</v>
      </c>
      <c r="R729" s="195">
        <v>100</v>
      </c>
      <c r="S729" s="195">
        <v>100</v>
      </c>
      <c r="T729" s="196">
        <v>99.87</v>
      </c>
      <c r="U729" s="195">
        <v>100</v>
      </c>
      <c r="V729" s="196">
        <v>100.37</v>
      </c>
      <c r="W729" s="195">
        <v>100</v>
      </c>
      <c r="X729" s="195">
        <v>100</v>
      </c>
      <c r="Y729" s="195">
        <v>100</v>
      </c>
      <c r="Z729" s="195">
        <v>100</v>
      </c>
      <c r="AA729" s="196">
        <v>103.83</v>
      </c>
      <c r="AB729" s="196">
        <v>100.74</v>
      </c>
      <c r="AC729" s="196">
        <v>100.14</v>
      </c>
      <c r="AD729" s="196">
        <v>100.65</v>
      </c>
      <c r="AE729" s="195">
        <v>100</v>
      </c>
      <c r="AF729" s="195">
        <v>100</v>
      </c>
      <c r="AG729" s="195">
        <v>100</v>
      </c>
      <c r="AH729" s="195">
        <v>100</v>
      </c>
      <c r="AI729" s="195">
        <v>100</v>
      </c>
      <c r="AJ729" s="195">
        <v>100</v>
      </c>
      <c r="AK729" s="195">
        <v>100</v>
      </c>
      <c r="AL729" s="195">
        <v>100</v>
      </c>
      <c r="AM729" s="195"/>
      <c r="AN729" s="195"/>
      <c r="AO729" s="195"/>
      <c r="AP729" s="195"/>
      <c r="AQ729" s="195"/>
    </row>
    <row r="730" spans="1:43" ht="27.75" x14ac:dyDescent="0.45">
      <c r="A730" s="195" t="s">
        <v>857</v>
      </c>
      <c r="B730" s="195" t="s">
        <v>1633</v>
      </c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5"/>
      <c r="AK730" s="195"/>
      <c r="AL730" s="195"/>
      <c r="AM730" s="196">
        <v>109.06</v>
      </c>
      <c r="AN730" s="196">
        <v>100.29</v>
      </c>
      <c r="AO730" s="196">
        <v>100.05</v>
      </c>
      <c r="AP730" s="195">
        <v>100</v>
      </c>
      <c r="AQ730" s="196">
        <v>100.01</v>
      </c>
    </row>
    <row r="731" spans="1:43" x14ac:dyDescent="0.45">
      <c r="A731" s="195" t="s">
        <v>728</v>
      </c>
      <c r="B731" s="195" t="s">
        <v>1634</v>
      </c>
      <c r="C731" s="196">
        <v>101.14</v>
      </c>
      <c r="D731" s="195">
        <v>100</v>
      </c>
      <c r="E731" s="196">
        <v>100.11</v>
      </c>
      <c r="F731" s="195">
        <v>100</v>
      </c>
      <c r="G731" s="195">
        <v>100</v>
      </c>
      <c r="H731" s="195">
        <v>100</v>
      </c>
      <c r="I731" s="195">
        <v>100</v>
      </c>
      <c r="J731" s="195">
        <v>100</v>
      </c>
      <c r="K731" s="196">
        <v>100.01</v>
      </c>
      <c r="L731" s="195">
        <v>100</v>
      </c>
      <c r="M731" s="195">
        <v>100</v>
      </c>
      <c r="N731" s="196">
        <v>101.38</v>
      </c>
      <c r="O731" s="196">
        <v>100.6</v>
      </c>
      <c r="P731" s="196">
        <v>100.57</v>
      </c>
      <c r="Q731" s="196">
        <v>100.08</v>
      </c>
      <c r="R731" s="195">
        <v>100</v>
      </c>
      <c r="S731" s="195">
        <v>100</v>
      </c>
      <c r="T731" s="195">
        <v>100</v>
      </c>
      <c r="U731" s="196">
        <v>102.52</v>
      </c>
      <c r="V731" s="195">
        <v>100</v>
      </c>
      <c r="W731" s="195">
        <v>100</v>
      </c>
      <c r="X731" s="195">
        <v>100</v>
      </c>
      <c r="Y731" s="195">
        <v>100</v>
      </c>
      <c r="Z731" s="195">
        <v>100</v>
      </c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5"/>
      <c r="AK731" s="195"/>
      <c r="AL731" s="195"/>
      <c r="AM731" s="195"/>
      <c r="AN731" s="195"/>
      <c r="AO731" s="195"/>
      <c r="AP731" s="195"/>
      <c r="AQ731" s="195"/>
    </row>
    <row r="732" spans="1:43" ht="41.65" x14ac:dyDescent="0.45">
      <c r="A732" s="195" t="s">
        <v>729</v>
      </c>
      <c r="B732" s="195" t="s">
        <v>1635</v>
      </c>
      <c r="C732" s="196">
        <v>101.14</v>
      </c>
      <c r="D732" s="195">
        <v>100</v>
      </c>
      <c r="E732" s="196">
        <v>100.11</v>
      </c>
      <c r="F732" s="195">
        <v>100</v>
      </c>
      <c r="G732" s="195">
        <v>100</v>
      </c>
      <c r="H732" s="195">
        <v>100</v>
      </c>
      <c r="I732" s="195">
        <v>100</v>
      </c>
      <c r="J732" s="195">
        <v>100</v>
      </c>
      <c r="K732" s="196">
        <v>100.01</v>
      </c>
      <c r="L732" s="195">
        <v>100</v>
      </c>
      <c r="M732" s="195">
        <v>100</v>
      </c>
      <c r="N732" s="196">
        <v>101.38</v>
      </c>
      <c r="O732" s="196">
        <v>100.6</v>
      </c>
      <c r="P732" s="196">
        <v>100.57</v>
      </c>
      <c r="Q732" s="196">
        <v>100.08</v>
      </c>
      <c r="R732" s="195">
        <v>100</v>
      </c>
      <c r="S732" s="195">
        <v>100</v>
      </c>
      <c r="T732" s="195">
        <v>100</v>
      </c>
      <c r="U732" s="196">
        <v>102.52</v>
      </c>
      <c r="V732" s="195">
        <v>100</v>
      </c>
      <c r="W732" s="195">
        <v>100</v>
      </c>
      <c r="X732" s="195">
        <v>100</v>
      </c>
      <c r="Y732" s="195">
        <v>100</v>
      </c>
      <c r="Z732" s="195">
        <v>100</v>
      </c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5"/>
      <c r="AK732" s="195"/>
      <c r="AL732" s="195"/>
      <c r="AM732" s="195"/>
      <c r="AN732" s="195"/>
      <c r="AO732" s="195"/>
      <c r="AP732" s="195"/>
      <c r="AQ732" s="195"/>
    </row>
    <row r="733" spans="1:43" x14ac:dyDescent="0.45">
      <c r="A733" s="195" t="s">
        <v>730</v>
      </c>
      <c r="B733" s="195" t="s">
        <v>1636</v>
      </c>
      <c r="C733" s="196">
        <v>100.52</v>
      </c>
      <c r="D733" s="196">
        <v>99.99</v>
      </c>
      <c r="E733" s="196">
        <v>100.05</v>
      </c>
      <c r="F733" s="196">
        <v>101.96</v>
      </c>
      <c r="G733" s="196">
        <v>100.61</v>
      </c>
      <c r="H733" s="196">
        <v>100.12</v>
      </c>
      <c r="I733" s="196">
        <v>100.24</v>
      </c>
      <c r="J733" s="196">
        <v>100.01</v>
      </c>
      <c r="K733" s="196">
        <v>104.97</v>
      </c>
      <c r="L733" s="196">
        <v>103.13</v>
      </c>
      <c r="M733" s="196">
        <v>100.03</v>
      </c>
      <c r="N733" s="196">
        <v>99.97</v>
      </c>
      <c r="O733" s="195">
        <v>100</v>
      </c>
      <c r="P733" s="196">
        <v>99.96</v>
      </c>
      <c r="Q733" s="196">
        <v>99.99</v>
      </c>
      <c r="R733" s="196">
        <v>108.49</v>
      </c>
      <c r="S733" s="196">
        <v>100.42</v>
      </c>
      <c r="T733" s="196">
        <v>100.02</v>
      </c>
      <c r="U733" s="196">
        <v>99.99</v>
      </c>
      <c r="V733" s="196">
        <v>99.7</v>
      </c>
      <c r="W733" s="196">
        <v>99.91</v>
      </c>
      <c r="X733" s="196">
        <v>100.05</v>
      </c>
      <c r="Y733" s="196">
        <v>115.52</v>
      </c>
      <c r="Z733" s="196">
        <v>100.56</v>
      </c>
      <c r="AA733" s="196">
        <v>100.01</v>
      </c>
      <c r="AB733" s="196">
        <v>100.16</v>
      </c>
      <c r="AC733" s="196">
        <v>99.63</v>
      </c>
      <c r="AD733" s="196">
        <v>99.45</v>
      </c>
      <c r="AE733" s="196">
        <v>98.96</v>
      </c>
      <c r="AF733" s="196">
        <v>99.23</v>
      </c>
      <c r="AG733" s="196">
        <v>100.97</v>
      </c>
      <c r="AH733" s="196">
        <v>97.97</v>
      </c>
      <c r="AI733" s="196">
        <v>100.06</v>
      </c>
      <c r="AJ733" s="196">
        <v>100.03</v>
      </c>
      <c r="AK733" s="196">
        <v>99.94</v>
      </c>
      <c r="AL733" s="196">
        <v>98.82</v>
      </c>
      <c r="AM733" s="196">
        <v>100.24</v>
      </c>
      <c r="AN733" s="196">
        <v>100.41</v>
      </c>
      <c r="AO733" s="196">
        <v>100.07</v>
      </c>
      <c r="AP733" s="196">
        <v>100.19</v>
      </c>
      <c r="AQ733" s="196">
        <v>100.14</v>
      </c>
    </row>
    <row r="734" spans="1:43" ht="27.75" x14ac:dyDescent="0.45">
      <c r="A734" s="195" t="s">
        <v>377</v>
      </c>
      <c r="B734" s="195" t="s">
        <v>1637</v>
      </c>
      <c r="C734" s="196">
        <v>100.52</v>
      </c>
      <c r="D734" s="196">
        <v>99.99</v>
      </c>
      <c r="E734" s="196">
        <v>100.05</v>
      </c>
      <c r="F734" s="196">
        <v>101.96</v>
      </c>
      <c r="G734" s="196">
        <v>100.61</v>
      </c>
      <c r="H734" s="196">
        <v>100.12</v>
      </c>
      <c r="I734" s="196">
        <v>100.24</v>
      </c>
      <c r="J734" s="196">
        <v>100.01</v>
      </c>
      <c r="K734" s="196">
        <v>104.97</v>
      </c>
      <c r="L734" s="196">
        <v>103.13</v>
      </c>
      <c r="M734" s="196">
        <v>100.03</v>
      </c>
      <c r="N734" s="196">
        <v>99.97</v>
      </c>
      <c r="O734" s="195">
        <v>100</v>
      </c>
      <c r="P734" s="196">
        <v>99.96</v>
      </c>
      <c r="Q734" s="196">
        <v>99.99</v>
      </c>
      <c r="R734" s="196">
        <v>108.49</v>
      </c>
      <c r="S734" s="196">
        <v>100.42</v>
      </c>
      <c r="T734" s="196">
        <v>100.02</v>
      </c>
      <c r="U734" s="196">
        <v>99.99</v>
      </c>
      <c r="V734" s="196">
        <v>99.7</v>
      </c>
      <c r="W734" s="196">
        <v>99.91</v>
      </c>
      <c r="X734" s="196">
        <v>100.05</v>
      </c>
      <c r="Y734" s="196">
        <v>115.52</v>
      </c>
      <c r="Z734" s="196">
        <v>100.56</v>
      </c>
      <c r="AA734" s="196">
        <v>100.01</v>
      </c>
      <c r="AB734" s="196">
        <v>100.16</v>
      </c>
      <c r="AC734" s="196">
        <v>99.63</v>
      </c>
      <c r="AD734" s="196">
        <v>99.45</v>
      </c>
      <c r="AE734" s="196">
        <v>98.96</v>
      </c>
      <c r="AF734" s="196">
        <v>99.23</v>
      </c>
      <c r="AG734" s="196">
        <v>100.97</v>
      </c>
      <c r="AH734" s="196">
        <v>97.97</v>
      </c>
      <c r="AI734" s="196">
        <v>100.06</v>
      </c>
      <c r="AJ734" s="196">
        <v>100.03</v>
      </c>
      <c r="AK734" s="196">
        <v>99.94</v>
      </c>
      <c r="AL734" s="196">
        <v>98.82</v>
      </c>
      <c r="AM734" s="196">
        <v>100.24</v>
      </c>
      <c r="AN734" s="196">
        <v>100.41</v>
      </c>
      <c r="AO734" s="196">
        <v>100.07</v>
      </c>
      <c r="AP734" s="196">
        <v>100.19</v>
      </c>
      <c r="AQ734" s="196">
        <v>100.14</v>
      </c>
    </row>
    <row r="735" spans="1:43" ht="27.75" x14ac:dyDescent="0.45">
      <c r="A735" s="195" t="s">
        <v>731</v>
      </c>
      <c r="B735" s="195" t="s">
        <v>1638</v>
      </c>
      <c r="C735" s="196">
        <v>100.14</v>
      </c>
      <c r="D735" s="196">
        <v>100.21</v>
      </c>
      <c r="E735" s="196">
        <v>100.14</v>
      </c>
      <c r="F735" s="196">
        <v>100.3</v>
      </c>
      <c r="G735" s="195">
        <v>100</v>
      </c>
      <c r="H735" s="196">
        <v>100.11</v>
      </c>
      <c r="I735" s="196">
        <v>100.11</v>
      </c>
      <c r="J735" s="196">
        <v>100.14</v>
      </c>
      <c r="K735" s="196">
        <v>100.63</v>
      </c>
      <c r="L735" s="196">
        <v>100.23</v>
      </c>
      <c r="M735" s="196">
        <v>100.1</v>
      </c>
      <c r="N735" s="196">
        <v>100.28</v>
      </c>
      <c r="O735" s="196">
        <v>100.29</v>
      </c>
      <c r="P735" s="196">
        <v>101.91</v>
      </c>
      <c r="Q735" s="196">
        <v>100.46</v>
      </c>
      <c r="R735" s="196">
        <v>100.14</v>
      </c>
      <c r="S735" s="196">
        <v>100.12</v>
      </c>
      <c r="T735" s="196">
        <v>99.32</v>
      </c>
      <c r="U735" s="196">
        <v>100.07</v>
      </c>
      <c r="V735" s="196">
        <v>99.84</v>
      </c>
      <c r="W735" s="196">
        <v>102.15</v>
      </c>
      <c r="X735" s="196">
        <v>100.62</v>
      </c>
      <c r="Y735" s="196">
        <v>100.92</v>
      </c>
      <c r="Z735" s="196">
        <v>100.14</v>
      </c>
      <c r="AA735" s="196">
        <v>100.12</v>
      </c>
      <c r="AB735" s="196">
        <v>99.94</v>
      </c>
      <c r="AC735" s="196">
        <v>100.91</v>
      </c>
      <c r="AD735" s="196">
        <v>101.06</v>
      </c>
      <c r="AE735" s="196">
        <v>100.17</v>
      </c>
      <c r="AF735" s="196">
        <v>100.05</v>
      </c>
      <c r="AG735" s="196">
        <v>100.11</v>
      </c>
      <c r="AH735" s="196">
        <v>100.08</v>
      </c>
      <c r="AI735" s="196">
        <v>100.31</v>
      </c>
      <c r="AJ735" s="196">
        <v>100.13</v>
      </c>
      <c r="AK735" s="196">
        <v>100.44</v>
      </c>
      <c r="AL735" s="196">
        <v>101.42</v>
      </c>
      <c r="AM735" s="196">
        <v>101.87</v>
      </c>
      <c r="AN735" s="196">
        <v>100.3</v>
      </c>
      <c r="AO735" s="196">
        <v>100.41</v>
      </c>
      <c r="AP735" s="196">
        <v>100.13</v>
      </c>
      <c r="AQ735" s="196">
        <v>100.08</v>
      </c>
    </row>
    <row r="736" spans="1:43" ht="27.75" x14ac:dyDescent="0.45">
      <c r="A736" s="195" t="s">
        <v>379</v>
      </c>
      <c r="B736" s="195" t="s">
        <v>1639</v>
      </c>
      <c r="C736" s="196">
        <v>100.13</v>
      </c>
      <c r="D736" s="196">
        <v>100.53</v>
      </c>
      <c r="E736" s="196">
        <v>100.35</v>
      </c>
      <c r="F736" s="196">
        <v>100.19</v>
      </c>
      <c r="G736" s="196">
        <v>100.23</v>
      </c>
      <c r="H736" s="196">
        <v>100.14</v>
      </c>
      <c r="I736" s="196">
        <v>99.98</v>
      </c>
      <c r="J736" s="196">
        <v>100.08</v>
      </c>
      <c r="K736" s="196">
        <v>100.07</v>
      </c>
      <c r="L736" s="196">
        <v>99.96</v>
      </c>
      <c r="M736" s="196">
        <v>100.05</v>
      </c>
      <c r="N736" s="196">
        <v>100.2</v>
      </c>
      <c r="O736" s="196">
        <v>100.64</v>
      </c>
      <c r="P736" s="196">
        <v>100.37</v>
      </c>
      <c r="Q736" s="196">
        <v>100.15</v>
      </c>
      <c r="R736" s="196">
        <v>100.25</v>
      </c>
      <c r="S736" s="196">
        <v>100.25</v>
      </c>
      <c r="T736" s="196">
        <v>100.18</v>
      </c>
      <c r="U736" s="196">
        <v>100.12</v>
      </c>
      <c r="V736" s="196">
        <v>99.9</v>
      </c>
      <c r="W736" s="196">
        <v>100.46</v>
      </c>
      <c r="X736" s="196">
        <v>100.75</v>
      </c>
      <c r="Y736" s="196">
        <v>102.15</v>
      </c>
      <c r="Z736" s="196">
        <v>100.29</v>
      </c>
      <c r="AA736" s="196">
        <v>100.43</v>
      </c>
      <c r="AB736" s="196">
        <v>100.11</v>
      </c>
      <c r="AC736" s="196">
        <v>100.59</v>
      </c>
      <c r="AD736" s="196">
        <v>101.24</v>
      </c>
      <c r="AE736" s="196">
        <v>100.33</v>
      </c>
      <c r="AF736" s="196">
        <v>100.1</v>
      </c>
      <c r="AG736" s="196">
        <v>100.01</v>
      </c>
      <c r="AH736" s="196">
        <v>100.23</v>
      </c>
      <c r="AI736" s="196">
        <v>100.28</v>
      </c>
      <c r="AJ736" s="196">
        <v>100.35</v>
      </c>
      <c r="AK736" s="196">
        <v>100.33</v>
      </c>
      <c r="AL736" s="196">
        <v>100.44</v>
      </c>
      <c r="AM736" s="196">
        <v>101.91</v>
      </c>
      <c r="AN736" s="196">
        <v>100.48</v>
      </c>
      <c r="AO736" s="196">
        <v>100.29</v>
      </c>
      <c r="AP736" s="196">
        <v>100.23</v>
      </c>
      <c r="AQ736" s="196">
        <v>100.09</v>
      </c>
    </row>
    <row r="737" spans="1:43" ht="27.75" x14ac:dyDescent="0.45">
      <c r="A737" s="195" t="s">
        <v>380</v>
      </c>
      <c r="B737" s="195" t="s">
        <v>1640</v>
      </c>
      <c r="C737" s="196">
        <v>100.15</v>
      </c>
      <c r="D737" s="196">
        <v>100.03</v>
      </c>
      <c r="E737" s="196">
        <v>100.02</v>
      </c>
      <c r="F737" s="196">
        <v>100.37</v>
      </c>
      <c r="G737" s="196">
        <v>99.86</v>
      </c>
      <c r="H737" s="196">
        <v>100.09</v>
      </c>
      <c r="I737" s="196">
        <v>100.19</v>
      </c>
      <c r="J737" s="196">
        <v>100.18</v>
      </c>
      <c r="K737" s="196">
        <v>100.96</v>
      </c>
      <c r="L737" s="196">
        <v>100.38</v>
      </c>
      <c r="M737" s="196">
        <v>100.13</v>
      </c>
      <c r="N737" s="196">
        <v>100.33</v>
      </c>
      <c r="O737" s="196">
        <v>100.03</v>
      </c>
      <c r="P737" s="196">
        <v>103.04</v>
      </c>
      <c r="Q737" s="196">
        <v>100.68</v>
      </c>
      <c r="R737" s="196">
        <v>100.06</v>
      </c>
      <c r="S737" s="196">
        <v>100.02</v>
      </c>
      <c r="T737" s="196">
        <v>98.71</v>
      </c>
      <c r="U737" s="196">
        <v>100.03</v>
      </c>
      <c r="V737" s="196">
        <v>99.79</v>
      </c>
      <c r="W737" s="196">
        <v>103.37</v>
      </c>
      <c r="X737" s="196">
        <v>100.52</v>
      </c>
      <c r="Y737" s="196">
        <v>100.05</v>
      </c>
      <c r="Z737" s="196">
        <v>100.03</v>
      </c>
      <c r="AA737" s="196">
        <v>99.87</v>
      </c>
      <c r="AB737" s="196">
        <v>99.8</v>
      </c>
      <c r="AC737" s="196">
        <v>101.18</v>
      </c>
      <c r="AD737" s="196">
        <v>100.91</v>
      </c>
      <c r="AE737" s="196">
        <v>100.04</v>
      </c>
      <c r="AF737" s="196">
        <v>100.01</v>
      </c>
      <c r="AG737" s="196">
        <v>100.19</v>
      </c>
      <c r="AH737" s="196">
        <v>99.95</v>
      </c>
      <c r="AI737" s="196">
        <v>100.33</v>
      </c>
      <c r="AJ737" s="196">
        <v>99.95</v>
      </c>
      <c r="AK737" s="196">
        <v>100.54</v>
      </c>
      <c r="AL737" s="196">
        <v>102.25</v>
      </c>
      <c r="AM737" s="196">
        <v>101.84</v>
      </c>
      <c r="AN737" s="196">
        <v>100.14</v>
      </c>
      <c r="AO737" s="196">
        <v>100.52</v>
      </c>
      <c r="AP737" s="196">
        <v>100.03</v>
      </c>
      <c r="AQ737" s="196">
        <v>100.08</v>
      </c>
    </row>
    <row r="738" spans="1:43" x14ac:dyDescent="0.45">
      <c r="A738" s="195" t="s">
        <v>732</v>
      </c>
      <c r="B738" s="195" t="s">
        <v>1641</v>
      </c>
      <c r="C738" s="196">
        <v>100.74</v>
      </c>
      <c r="D738" s="196">
        <v>100.28</v>
      </c>
      <c r="E738" s="196">
        <v>100.12</v>
      </c>
      <c r="F738" s="196">
        <v>100.07</v>
      </c>
      <c r="G738" s="196">
        <v>100.06</v>
      </c>
      <c r="H738" s="196">
        <v>100.2</v>
      </c>
      <c r="I738" s="196">
        <v>100.13</v>
      </c>
      <c r="J738" s="196">
        <v>100.2</v>
      </c>
      <c r="K738" s="196">
        <v>100.37</v>
      </c>
      <c r="L738" s="196">
        <v>100.19</v>
      </c>
      <c r="M738" s="196">
        <v>100.18</v>
      </c>
      <c r="N738" s="196">
        <v>100.1</v>
      </c>
      <c r="O738" s="196">
        <v>100.6</v>
      </c>
      <c r="P738" s="196">
        <v>100.21</v>
      </c>
      <c r="Q738" s="196">
        <v>100.06</v>
      </c>
      <c r="R738" s="196">
        <v>100.1</v>
      </c>
      <c r="S738" s="196">
        <v>100.14</v>
      </c>
      <c r="T738" s="196">
        <v>100.77</v>
      </c>
      <c r="U738" s="196">
        <v>100.37</v>
      </c>
      <c r="V738" s="196">
        <v>100.63</v>
      </c>
      <c r="W738" s="196">
        <v>100.46</v>
      </c>
      <c r="X738" s="196">
        <v>100.71</v>
      </c>
      <c r="Y738" s="196">
        <v>100.4</v>
      </c>
      <c r="Z738" s="196">
        <v>100.4</v>
      </c>
      <c r="AA738" s="196">
        <v>100.5</v>
      </c>
      <c r="AB738" s="196">
        <v>100.32</v>
      </c>
      <c r="AC738" s="196">
        <v>100.46</v>
      </c>
      <c r="AD738" s="196">
        <v>100.95</v>
      </c>
      <c r="AE738" s="196">
        <v>100.53</v>
      </c>
      <c r="AF738" s="196">
        <v>100.78</v>
      </c>
      <c r="AG738" s="196">
        <v>100.32</v>
      </c>
      <c r="AH738" s="196">
        <v>100.17</v>
      </c>
      <c r="AI738" s="196">
        <v>99.66</v>
      </c>
      <c r="AJ738" s="196">
        <v>100.13</v>
      </c>
      <c r="AK738" s="196">
        <v>100.1</v>
      </c>
      <c r="AL738" s="196">
        <v>99.96</v>
      </c>
      <c r="AM738" s="196">
        <v>101.34</v>
      </c>
      <c r="AN738" s="196">
        <v>100.49</v>
      </c>
      <c r="AO738" s="196">
        <v>100.05</v>
      </c>
      <c r="AP738" s="196">
        <v>100.13</v>
      </c>
      <c r="AQ738" s="196">
        <v>100.18</v>
      </c>
    </row>
    <row r="739" spans="1:43" ht="27.75" x14ac:dyDescent="0.45">
      <c r="A739" s="195" t="s">
        <v>376</v>
      </c>
      <c r="B739" s="195" t="s">
        <v>1642</v>
      </c>
      <c r="C739" s="196">
        <v>100.74</v>
      </c>
      <c r="D739" s="196">
        <v>100.28</v>
      </c>
      <c r="E739" s="196">
        <v>100.12</v>
      </c>
      <c r="F739" s="196">
        <v>100.07</v>
      </c>
      <c r="G739" s="196">
        <v>100.06</v>
      </c>
      <c r="H739" s="196">
        <v>100.2</v>
      </c>
      <c r="I739" s="196">
        <v>100.13</v>
      </c>
      <c r="J739" s="196">
        <v>100.2</v>
      </c>
      <c r="K739" s="196">
        <v>100.37</v>
      </c>
      <c r="L739" s="196">
        <v>100.19</v>
      </c>
      <c r="M739" s="196">
        <v>100.18</v>
      </c>
      <c r="N739" s="196">
        <v>100.1</v>
      </c>
      <c r="O739" s="196">
        <v>100.6</v>
      </c>
      <c r="P739" s="196">
        <v>100.21</v>
      </c>
      <c r="Q739" s="196">
        <v>100.06</v>
      </c>
      <c r="R739" s="196">
        <v>100.1</v>
      </c>
      <c r="S739" s="196">
        <v>100.14</v>
      </c>
      <c r="T739" s="196">
        <v>100.77</v>
      </c>
      <c r="U739" s="196">
        <v>100.37</v>
      </c>
      <c r="V739" s="196">
        <v>100.63</v>
      </c>
      <c r="W739" s="196">
        <v>100.46</v>
      </c>
      <c r="X739" s="196">
        <v>100.71</v>
      </c>
      <c r="Y739" s="196">
        <v>100.4</v>
      </c>
      <c r="Z739" s="196">
        <v>100.4</v>
      </c>
      <c r="AA739" s="196">
        <v>100.5</v>
      </c>
      <c r="AB739" s="196">
        <v>100.32</v>
      </c>
      <c r="AC739" s="196">
        <v>100.46</v>
      </c>
      <c r="AD739" s="196">
        <v>100.95</v>
      </c>
      <c r="AE739" s="196">
        <v>100.53</v>
      </c>
      <c r="AF739" s="196">
        <v>100.78</v>
      </c>
      <c r="AG739" s="196">
        <v>100.32</v>
      </c>
      <c r="AH739" s="196">
        <v>100.17</v>
      </c>
      <c r="AI739" s="196">
        <v>99.66</v>
      </c>
      <c r="AJ739" s="196">
        <v>100.13</v>
      </c>
      <c r="AK739" s="196">
        <v>100.1</v>
      </c>
      <c r="AL739" s="196">
        <v>99.96</v>
      </c>
      <c r="AM739" s="196">
        <v>101.34</v>
      </c>
      <c r="AN739" s="196">
        <v>100.49</v>
      </c>
      <c r="AO739" s="196">
        <v>100.05</v>
      </c>
      <c r="AP739" s="196">
        <v>100.13</v>
      </c>
      <c r="AQ739" s="196">
        <v>100.18</v>
      </c>
    </row>
    <row r="740" spans="1:43" ht="41.65" x14ac:dyDescent="0.45">
      <c r="A740" s="195" t="s">
        <v>838</v>
      </c>
      <c r="B740" s="195" t="s">
        <v>1643</v>
      </c>
      <c r="C740" s="196">
        <v>101.4</v>
      </c>
      <c r="D740" s="196">
        <v>100.19</v>
      </c>
      <c r="E740" s="196">
        <v>100.21</v>
      </c>
      <c r="F740" s="196">
        <v>100.07</v>
      </c>
      <c r="G740" s="196">
        <v>100.13</v>
      </c>
      <c r="H740" s="196">
        <v>100.14</v>
      </c>
      <c r="I740" s="196">
        <v>100.41</v>
      </c>
      <c r="J740" s="196">
        <v>100.51</v>
      </c>
      <c r="K740" s="196">
        <v>100.39</v>
      </c>
      <c r="L740" s="196">
        <v>100.44</v>
      </c>
      <c r="M740" s="196">
        <v>100.57</v>
      </c>
      <c r="N740" s="196">
        <v>100.22</v>
      </c>
      <c r="O740" s="196">
        <v>100.56</v>
      </c>
      <c r="P740" s="196">
        <v>100.28</v>
      </c>
      <c r="Q740" s="196">
        <v>100.3</v>
      </c>
      <c r="R740" s="196">
        <v>100.18</v>
      </c>
      <c r="S740" s="196">
        <v>100.18</v>
      </c>
      <c r="T740" s="196">
        <v>100.29</v>
      </c>
      <c r="U740" s="196">
        <v>107.08</v>
      </c>
      <c r="V740" s="196">
        <v>100.76</v>
      </c>
      <c r="W740" s="196">
        <v>100.34</v>
      </c>
      <c r="X740" s="196">
        <v>100.31</v>
      </c>
      <c r="Y740" s="196">
        <v>100.1</v>
      </c>
      <c r="Z740" s="196">
        <v>100.1</v>
      </c>
      <c r="AA740" s="196">
        <v>102.07</v>
      </c>
      <c r="AB740" s="196">
        <v>100.06</v>
      </c>
      <c r="AC740" s="196">
        <v>99.99</v>
      </c>
      <c r="AD740" s="196">
        <v>100.03</v>
      </c>
      <c r="AE740" s="196">
        <v>100.25</v>
      </c>
      <c r="AF740" s="196">
        <v>100.09</v>
      </c>
      <c r="AG740" s="196">
        <v>108.37</v>
      </c>
      <c r="AH740" s="196">
        <v>100.32</v>
      </c>
      <c r="AI740" s="196">
        <v>100.1</v>
      </c>
      <c r="AJ740" s="196">
        <v>100.13</v>
      </c>
      <c r="AK740" s="196">
        <v>100.05</v>
      </c>
      <c r="AL740" s="196">
        <v>100.16</v>
      </c>
      <c r="AM740" s="196">
        <v>102.49</v>
      </c>
      <c r="AN740" s="196">
        <v>100.14</v>
      </c>
      <c r="AO740" s="196">
        <v>99.98</v>
      </c>
      <c r="AP740" s="196">
        <v>100.15</v>
      </c>
      <c r="AQ740" s="196">
        <v>100.14</v>
      </c>
    </row>
    <row r="741" spans="1:43" x14ac:dyDescent="0.45">
      <c r="A741" s="195" t="s">
        <v>788</v>
      </c>
      <c r="B741" s="195" t="s">
        <v>1644</v>
      </c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6">
        <v>100.28</v>
      </c>
      <c r="P741" s="196">
        <v>101.42</v>
      </c>
      <c r="Q741" s="196">
        <v>101.36</v>
      </c>
      <c r="R741" s="196">
        <v>100.8</v>
      </c>
      <c r="S741" s="196">
        <v>100.67</v>
      </c>
      <c r="T741" s="196">
        <v>101.6</v>
      </c>
      <c r="U741" s="196">
        <v>101.53</v>
      </c>
      <c r="V741" s="196">
        <v>104.49</v>
      </c>
      <c r="W741" s="196">
        <v>101.89</v>
      </c>
      <c r="X741" s="196">
        <v>101.65</v>
      </c>
      <c r="Y741" s="196">
        <v>100.19</v>
      </c>
      <c r="Z741" s="196">
        <v>100.39</v>
      </c>
      <c r="AA741" s="196">
        <v>101.33</v>
      </c>
      <c r="AB741" s="196">
        <v>99.84</v>
      </c>
      <c r="AC741" s="196">
        <v>99.62</v>
      </c>
      <c r="AD741" s="196">
        <v>100.05</v>
      </c>
      <c r="AE741" s="196">
        <v>100.69</v>
      </c>
      <c r="AF741" s="196">
        <v>100.24</v>
      </c>
      <c r="AG741" s="196">
        <v>100.62</v>
      </c>
      <c r="AH741" s="196">
        <v>101.66</v>
      </c>
      <c r="AI741" s="196">
        <v>100.36</v>
      </c>
      <c r="AJ741" s="196">
        <v>100.52</v>
      </c>
      <c r="AK741" s="196">
        <v>100.1</v>
      </c>
      <c r="AL741" s="196">
        <v>100.14</v>
      </c>
      <c r="AM741" s="196">
        <v>100.29</v>
      </c>
      <c r="AN741" s="196">
        <v>100.09</v>
      </c>
      <c r="AO741" s="196">
        <v>99.6</v>
      </c>
      <c r="AP741" s="196">
        <v>100.6</v>
      </c>
      <c r="AQ741" s="196">
        <v>100.33</v>
      </c>
    </row>
    <row r="742" spans="1:43" ht="27.75" x14ac:dyDescent="0.45">
      <c r="A742" s="195" t="s">
        <v>733</v>
      </c>
      <c r="B742" s="195" t="s">
        <v>1645</v>
      </c>
      <c r="C742" s="196">
        <v>101.55</v>
      </c>
      <c r="D742" s="196">
        <v>100.16</v>
      </c>
      <c r="E742" s="196">
        <v>100.04</v>
      </c>
      <c r="F742" s="196">
        <v>100.03</v>
      </c>
      <c r="G742" s="196">
        <v>100.02</v>
      </c>
      <c r="H742" s="196">
        <v>100.09</v>
      </c>
      <c r="I742" s="196">
        <v>100.25</v>
      </c>
      <c r="J742" s="196">
        <v>100.04</v>
      </c>
      <c r="K742" s="196">
        <v>100.03</v>
      </c>
      <c r="L742" s="196">
        <v>100.01</v>
      </c>
      <c r="M742" s="196">
        <v>100.04</v>
      </c>
      <c r="N742" s="196">
        <v>100.06</v>
      </c>
      <c r="O742" s="196">
        <v>100.62</v>
      </c>
      <c r="P742" s="196">
        <v>100.06</v>
      </c>
      <c r="Q742" s="196">
        <v>100.09</v>
      </c>
      <c r="R742" s="196">
        <v>100.05</v>
      </c>
      <c r="S742" s="196">
        <v>100.08</v>
      </c>
      <c r="T742" s="196">
        <v>100.03</v>
      </c>
      <c r="U742" s="196">
        <v>108.22</v>
      </c>
      <c r="V742" s="196">
        <v>100.05</v>
      </c>
      <c r="W742" s="196">
        <v>100.03</v>
      </c>
      <c r="X742" s="196">
        <v>100.04</v>
      </c>
      <c r="Y742" s="196">
        <v>100.08</v>
      </c>
      <c r="Z742" s="196">
        <v>100.04</v>
      </c>
      <c r="AA742" s="196">
        <v>102.22</v>
      </c>
      <c r="AB742" s="196">
        <v>100.11</v>
      </c>
      <c r="AC742" s="196">
        <v>100.07</v>
      </c>
      <c r="AD742" s="196">
        <v>100.03</v>
      </c>
      <c r="AE742" s="196">
        <v>100.16</v>
      </c>
      <c r="AF742" s="196">
        <v>100.06</v>
      </c>
      <c r="AG742" s="196">
        <v>109.94</v>
      </c>
      <c r="AH742" s="196">
        <v>100.08</v>
      </c>
      <c r="AI742" s="196">
        <v>100.06</v>
      </c>
      <c r="AJ742" s="196">
        <v>100.06</v>
      </c>
      <c r="AK742" s="196">
        <v>100.04</v>
      </c>
      <c r="AL742" s="196">
        <v>100.16</v>
      </c>
      <c r="AM742" s="196">
        <v>102.99</v>
      </c>
      <c r="AN742" s="196">
        <v>100.15</v>
      </c>
      <c r="AO742" s="196">
        <v>100.06</v>
      </c>
      <c r="AP742" s="196">
        <v>100.05</v>
      </c>
      <c r="AQ742" s="196">
        <v>100.09</v>
      </c>
    </row>
    <row r="743" spans="1:43" ht="55.5" x14ac:dyDescent="0.45">
      <c r="A743" s="195" t="s">
        <v>734</v>
      </c>
      <c r="B743" s="195" t="s">
        <v>1646</v>
      </c>
      <c r="C743" s="196">
        <v>103.45</v>
      </c>
      <c r="D743" s="196">
        <v>100.6</v>
      </c>
      <c r="E743" s="196">
        <v>100.28</v>
      </c>
      <c r="F743" s="196">
        <v>100.18</v>
      </c>
      <c r="G743" s="196">
        <v>100.13</v>
      </c>
      <c r="H743" s="196">
        <v>100.25</v>
      </c>
      <c r="I743" s="196">
        <v>102.09</v>
      </c>
      <c r="J743" s="196">
        <v>100.4</v>
      </c>
      <c r="K743" s="196">
        <v>100.07</v>
      </c>
      <c r="L743" s="196">
        <v>100.22</v>
      </c>
      <c r="M743" s="196">
        <v>100.29</v>
      </c>
      <c r="N743" s="196">
        <v>100.08</v>
      </c>
      <c r="O743" s="196">
        <v>102.87</v>
      </c>
      <c r="P743" s="196">
        <v>100.53</v>
      </c>
      <c r="Q743" s="196">
        <v>100.45</v>
      </c>
      <c r="R743" s="196">
        <v>100.13</v>
      </c>
      <c r="S743" s="196">
        <v>100.26</v>
      </c>
      <c r="T743" s="196">
        <v>100.29</v>
      </c>
      <c r="U743" s="196">
        <v>102.55</v>
      </c>
      <c r="V743" s="196">
        <v>100.11</v>
      </c>
      <c r="W743" s="196">
        <v>100.22</v>
      </c>
      <c r="X743" s="196">
        <v>100.19</v>
      </c>
      <c r="Y743" s="196">
        <v>100.15</v>
      </c>
      <c r="Z743" s="196">
        <v>100.11</v>
      </c>
      <c r="AA743" s="196">
        <v>103.38</v>
      </c>
      <c r="AB743" s="196">
        <v>100.67</v>
      </c>
      <c r="AC743" s="196">
        <v>100.49</v>
      </c>
      <c r="AD743" s="196">
        <v>100.14</v>
      </c>
      <c r="AE743" s="196">
        <v>100.39</v>
      </c>
      <c r="AF743" s="196">
        <v>100.99</v>
      </c>
      <c r="AG743" s="196">
        <v>102.84</v>
      </c>
      <c r="AH743" s="196">
        <v>100.44</v>
      </c>
      <c r="AI743" s="196">
        <v>100.2</v>
      </c>
      <c r="AJ743" s="196">
        <v>100.45</v>
      </c>
      <c r="AK743" s="196">
        <v>100.13</v>
      </c>
      <c r="AL743" s="196">
        <v>101.64</v>
      </c>
      <c r="AM743" s="196">
        <v>104.09</v>
      </c>
      <c r="AN743" s="196">
        <v>100.8</v>
      </c>
      <c r="AO743" s="196">
        <v>101.21</v>
      </c>
      <c r="AP743" s="196">
        <v>100.61</v>
      </c>
      <c r="AQ743" s="196">
        <v>100.3</v>
      </c>
    </row>
    <row r="744" spans="1:43" ht="69.400000000000006" x14ac:dyDescent="0.45">
      <c r="A744" s="195" t="s">
        <v>1855</v>
      </c>
      <c r="B744" s="195" t="s">
        <v>1647</v>
      </c>
      <c r="C744" s="196">
        <v>103.06</v>
      </c>
      <c r="D744" s="196">
        <v>100.67</v>
      </c>
      <c r="E744" s="196">
        <v>100.14</v>
      </c>
      <c r="F744" s="196">
        <v>100.12</v>
      </c>
      <c r="G744" s="196">
        <v>100.11</v>
      </c>
      <c r="H744" s="196">
        <v>100.1</v>
      </c>
      <c r="I744" s="196">
        <v>101.24</v>
      </c>
      <c r="J744" s="196">
        <v>100.23</v>
      </c>
      <c r="K744" s="196">
        <v>100.15</v>
      </c>
      <c r="L744" s="196">
        <v>100.05</v>
      </c>
      <c r="M744" s="196">
        <v>100.23</v>
      </c>
      <c r="N744" s="196">
        <v>100.08</v>
      </c>
      <c r="O744" s="196">
        <v>100.77</v>
      </c>
      <c r="P744" s="196">
        <v>100.29</v>
      </c>
      <c r="Q744" s="196">
        <v>100.42</v>
      </c>
      <c r="R744" s="196">
        <v>100.27</v>
      </c>
      <c r="S744" s="196">
        <v>100.43</v>
      </c>
      <c r="T744" s="196">
        <v>100.12</v>
      </c>
      <c r="U744" s="196">
        <v>104.33</v>
      </c>
      <c r="V744" s="196">
        <v>100.2</v>
      </c>
      <c r="W744" s="196">
        <v>100.17</v>
      </c>
      <c r="X744" s="196">
        <v>100.17</v>
      </c>
      <c r="Y744" s="196">
        <v>100.15</v>
      </c>
      <c r="Z744" s="196">
        <v>100.07</v>
      </c>
      <c r="AA744" s="196">
        <v>105.88</v>
      </c>
      <c r="AB744" s="196">
        <v>100.57</v>
      </c>
      <c r="AC744" s="196">
        <v>100.22</v>
      </c>
      <c r="AD744" s="196">
        <v>100.17</v>
      </c>
      <c r="AE744" s="196">
        <v>100.18</v>
      </c>
      <c r="AF744" s="196">
        <v>100.19</v>
      </c>
      <c r="AG744" s="196">
        <v>102.78</v>
      </c>
      <c r="AH744" s="196">
        <v>100.22</v>
      </c>
      <c r="AI744" s="196">
        <v>100.3</v>
      </c>
      <c r="AJ744" s="196">
        <v>100.27</v>
      </c>
      <c r="AK744" s="196">
        <v>100.1</v>
      </c>
      <c r="AL744" s="196">
        <v>100.71</v>
      </c>
      <c r="AM744" s="196">
        <v>104.05</v>
      </c>
      <c r="AN744" s="196">
        <v>100.63</v>
      </c>
      <c r="AO744" s="196">
        <v>100.28</v>
      </c>
      <c r="AP744" s="196">
        <v>100.26</v>
      </c>
      <c r="AQ744" s="196">
        <v>100.43</v>
      </c>
    </row>
    <row r="745" spans="1:43" ht="55.5" x14ac:dyDescent="0.45">
      <c r="A745" s="195" t="s">
        <v>736</v>
      </c>
      <c r="B745" s="195" t="s">
        <v>1648</v>
      </c>
      <c r="C745" s="196">
        <v>100.59</v>
      </c>
      <c r="D745" s="196">
        <v>101.29</v>
      </c>
      <c r="E745" s="196">
        <v>100.59</v>
      </c>
      <c r="F745" s="196">
        <v>100.26</v>
      </c>
      <c r="G745" s="196">
        <v>100.14</v>
      </c>
      <c r="H745" s="196">
        <v>100.3</v>
      </c>
      <c r="I745" s="196">
        <v>101.37</v>
      </c>
      <c r="J745" s="196">
        <v>100.25</v>
      </c>
      <c r="K745" s="196">
        <v>100.1</v>
      </c>
      <c r="L745" s="196">
        <v>100.07</v>
      </c>
      <c r="M745" s="196">
        <v>100.05</v>
      </c>
      <c r="N745" s="196">
        <v>100.09</v>
      </c>
      <c r="O745" s="196">
        <v>100.38</v>
      </c>
      <c r="P745" s="196">
        <v>100.26</v>
      </c>
      <c r="Q745" s="196">
        <v>100.75</v>
      </c>
      <c r="R745" s="196">
        <v>100.34</v>
      </c>
      <c r="S745" s="196">
        <v>100.49</v>
      </c>
      <c r="T745" s="196">
        <v>100.17</v>
      </c>
      <c r="U745" s="196">
        <v>102.34</v>
      </c>
      <c r="V745" s="196">
        <v>100.3</v>
      </c>
      <c r="W745" s="196">
        <v>100.17</v>
      </c>
      <c r="X745" s="196">
        <v>100.42</v>
      </c>
      <c r="Y745" s="196">
        <v>100.07</v>
      </c>
      <c r="Z745" s="196">
        <v>100.15</v>
      </c>
      <c r="AA745" s="196">
        <v>102.43</v>
      </c>
      <c r="AB745" s="196">
        <v>100.44</v>
      </c>
      <c r="AC745" s="196">
        <v>100.88</v>
      </c>
      <c r="AD745" s="196">
        <v>100.32</v>
      </c>
      <c r="AE745" s="196">
        <v>100.37</v>
      </c>
      <c r="AF745" s="196">
        <v>100.59</v>
      </c>
      <c r="AG745" s="196">
        <v>102.33</v>
      </c>
      <c r="AH745" s="196">
        <v>100.58</v>
      </c>
      <c r="AI745" s="196">
        <v>100.35</v>
      </c>
      <c r="AJ745" s="196">
        <v>100.37</v>
      </c>
      <c r="AK745" s="196">
        <v>100.1</v>
      </c>
      <c r="AL745" s="196">
        <v>100.39</v>
      </c>
      <c r="AM745" s="196">
        <v>101.86</v>
      </c>
      <c r="AN745" s="196">
        <v>100.67</v>
      </c>
      <c r="AO745" s="196">
        <v>100.43</v>
      </c>
      <c r="AP745" s="196">
        <v>100.39</v>
      </c>
      <c r="AQ745" s="196">
        <v>100.57</v>
      </c>
    </row>
    <row r="746" spans="1:43" ht="27.75" x14ac:dyDescent="0.45">
      <c r="A746" s="195" t="s">
        <v>388</v>
      </c>
      <c r="B746" s="195" t="s">
        <v>1649</v>
      </c>
      <c r="C746" s="196">
        <v>100.35</v>
      </c>
      <c r="D746" s="196">
        <v>100.04</v>
      </c>
      <c r="E746" s="196">
        <v>100.03</v>
      </c>
      <c r="F746" s="196">
        <v>99.96</v>
      </c>
      <c r="G746" s="196">
        <v>99.88</v>
      </c>
      <c r="H746" s="196">
        <v>100.05</v>
      </c>
      <c r="I746" s="195">
        <v>100</v>
      </c>
      <c r="J746" s="196">
        <v>100.07</v>
      </c>
      <c r="K746" s="196">
        <v>108.94</v>
      </c>
      <c r="L746" s="196">
        <v>100.94</v>
      </c>
      <c r="M746" s="196">
        <v>100.03</v>
      </c>
      <c r="N746" s="196">
        <v>100.01</v>
      </c>
      <c r="O746" s="196">
        <v>100.37</v>
      </c>
      <c r="P746" s="196">
        <v>99.99</v>
      </c>
      <c r="Q746" s="196">
        <v>100.03</v>
      </c>
      <c r="R746" s="196">
        <v>100.21</v>
      </c>
      <c r="S746" s="196">
        <v>99.81</v>
      </c>
      <c r="T746" s="196">
        <v>99.94</v>
      </c>
      <c r="U746" s="196">
        <v>100.11</v>
      </c>
      <c r="V746" s="196">
        <v>100.23</v>
      </c>
      <c r="W746" s="196">
        <v>108.58</v>
      </c>
      <c r="X746" s="196">
        <v>101.1</v>
      </c>
      <c r="Y746" s="196">
        <v>100.06</v>
      </c>
      <c r="Z746" s="196">
        <v>100.01</v>
      </c>
      <c r="AA746" s="196">
        <v>100.08</v>
      </c>
      <c r="AB746" s="196">
        <v>100.13</v>
      </c>
      <c r="AC746" s="196">
        <v>100.05</v>
      </c>
      <c r="AD746" s="195">
        <v>100</v>
      </c>
      <c r="AE746" s="196">
        <v>99.98</v>
      </c>
      <c r="AF746" s="196">
        <v>99.93</v>
      </c>
      <c r="AG746" s="196">
        <v>100.23</v>
      </c>
      <c r="AH746" s="196">
        <v>100.2</v>
      </c>
      <c r="AI746" s="196">
        <v>112.04</v>
      </c>
      <c r="AJ746" s="196">
        <v>100.99</v>
      </c>
      <c r="AK746" s="196">
        <v>100.28</v>
      </c>
      <c r="AL746" s="196">
        <v>100.01</v>
      </c>
      <c r="AM746" s="196">
        <v>100.23</v>
      </c>
      <c r="AN746" s="196">
        <v>100.17</v>
      </c>
      <c r="AO746" s="196">
        <v>100.11</v>
      </c>
      <c r="AP746" s="196">
        <v>100.09</v>
      </c>
      <c r="AQ746" s="196">
        <v>99.76</v>
      </c>
    </row>
    <row r="747" spans="1:43" ht="55.5" x14ac:dyDescent="0.45">
      <c r="A747" s="195" t="s">
        <v>737</v>
      </c>
      <c r="B747" s="195" t="s">
        <v>1650</v>
      </c>
      <c r="C747" s="196">
        <v>101.07</v>
      </c>
      <c r="D747" s="196">
        <v>100.59</v>
      </c>
      <c r="E747" s="196">
        <v>100.12</v>
      </c>
      <c r="F747" s="196">
        <v>100.17</v>
      </c>
      <c r="G747" s="196">
        <v>100.15</v>
      </c>
      <c r="H747" s="196">
        <v>100.09</v>
      </c>
      <c r="I747" s="196">
        <v>101.85</v>
      </c>
      <c r="J747" s="196">
        <v>100.2</v>
      </c>
      <c r="K747" s="196">
        <v>100.1</v>
      </c>
      <c r="L747" s="196">
        <v>100.02</v>
      </c>
      <c r="M747" s="196">
        <v>100.28</v>
      </c>
      <c r="N747" s="196">
        <v>100.09</v>
      </c>
      <c r="O747" s="196">
        <v>100.79</v>
      </c>
      <c r="P747" s="196">
        <v>100.39</v>
      </c>
      <c r="Q747" s="196">
        <v>100.52</v>
      </c>
      <c r="R747" s="196">
        <v>100.07</v>
      </c>
      <c r="S747" s="196">
        <v>100.31</v>
      </c>
      <c r="T747" s="196">
        <v>100.13</v>
      </c>
      <c r="U747" s="196">
        <v>103.02</v>
      </c>
      <c r="V747" s="196">
        <v>100.12</v>
      </c>
      <c r="W747" s="196">
        <v>100.16</v>
      </c>
      <c r="X747" s="196">
        <v>100.07</v>
      </c>
      <c r="Y747" s="196">
        <v>100.08</v>
      </c>
      <c r="Z747" s="196">
        <v>100.08</v>
      </c>
      <c r="AA747" s="196">
        <v>102.65</v>
      </c>
      <c r="AB747" s="196">
        <v>100.63</v>
      </c>
      <c r="AC747" s="196">
        <v>100.41</v>
      </c>
      <c r="AD747" s="196">
        <v>100.14</v>
      </c>
      <c r="AE747" s="196">
        <v>100.23</v>
      </c>
      <c r="AF747" s="196">
        <v>100.17</v>
      </c>
      <c r="AG747" s="196">
        <v>102.83</v>
      </c>
      <c r="AH747" s="196">
        <v>100.29</v>
      </c>
      <c r="AI747" s="196">
        <v>100.24</v>
      </c>
      <c r="AJ747" s="196">
        <v>100.13</v>
      </c>
      <c r="AK747" s="196">
        <v>100.18</v>
      </c>
      <c r="AL747" s="196">
        <v>100.59</v>
      </c>
      <c r="AM747" s="196">
        <v>103.47</v>
      </c>
      <c r="AN747" s="196">
        <v>100.59</v>
      </c>
      <c r="AO747" s="196">
        <v>101.5</v>
      </c>
      <c r="AP747" s="196">
        <v>100.46</v>
      </c>
      <c r="AQ747" s="196">
        <v>100.41</v>
      </c>
    </row>
    <row r="748" spans="1:43" ht="55.5" x14ac:dyDescent="0.45">
      <c r="A748" s="195" t="s">
        <v>738</v>
      </c>
      <c r="B748" s="195" t="s">
        <v>1651</v>
      </c>
      <c r="C748" s="196">
        <v>110.29</v>
      </c>
      <c r="D748" s="196">
        <v>100.62</v>
      </c>
      <c r="E748" s="196">
        <v>100.69</v>
      </c>
      <c r="F748" s="196">
        <v>100.22</v>
      </c>
      <c r="G748" s="196">
        <v>100.07</v>
      </c>
      <c r="H748" s="196">
        <v>100.67</v>
      </c>
      <c r="I748" s="196">
        <v>102.7</v>
      </c>
      <c r="J748" s="196">
        <v>100.92</v>
      </c>
      <c r="K748" s="195">
        <v>100</v>
      </c>
      <c r="L748" s="196">
        <v>100.74</v>
      </c>
      <c r="M748" s="196">
        <v>100.33</v>
      </c>
      <c r="N748" s="196">
        <v>100.07</v>
      </c>
      <c r="O748" s="196">
        <v>108.53</v>
      </c>
      <c r="P748" s="196">
        <v>100.87</v>
      </c>
      <c r="Q748" s="196">
        <v>100.26</v>
      </c>
      <c r="R748" s="196">
        <v>100.27</v>
      </c>
      <c r="S748" s="196">
        <v>100.13</v>
      </c>
      <c r="T748" s="196">
        <v>100.68</v>
      </c>
      <c r="U748" s="196">
        <v>101.36</v>
      </c>
      <c r="V748" s="196">
        <v>100.08</v>
      </c>
      <c r="W748" s="196">
        <v>100.39</v>
      </c>
      <c r="X748" s="196">
        <v>100.51</v>
      </c>
      <c r="Y748" s="196">
        <v>100.32</v>
      </c>
      <c r="Z748" s="196">
        <v>100.19</v>
      </c>
      <c r="AA748" s="196">
        <v>105.39</v>
      </c>
      <c r="AB748" s="196">
        <v>100.76</v>
      </c>
      <c r="AC748" s="196">
        <v>100.72</v>
      </c>
      <c r="AD748" s="196">
        <v>100.14</v>
      </c>
      <c r="AE748" s="196">
        <v>100.82</v>
      </c>
      <c r="AF748" s="196">
        <v>103.17</v>
      </c>
      <c r="AG748" s="196">
        <v>102.85</v>
      </c>
      <c r="AH748" s="196">
        <v>100.84</v>
      </c>
      <c r="AI748" s="196">
        <v>100.1</v>
      </c>
      <c r="AJ748" s="196">
        <v>101.28</v>
      </c>
      <c r="AK748" s="195">
        <v>100</v>
      </c>
      <c r="AL748" s="196">
        <v>104.28</v>
      </c>
      <c r="AM748" s="196">
        <v>105.82</v>
      </c>
      <c r="AN748" s="196">
        <v>101.36</v>
      </c>
      <c r="AO748" s="196">
        <v>100.43</v>
      </c>
      <c r="AP748" s="196">
        <v>101.02</v>
      </c>
      <c r="AQ748" s="195">
        <v>100</v>
      </c>
    </row>
    <row r="749" spans="1:43" ht="27.75" x14ac:dyDescent="0.45">
      <c r="A749" s="195" t="s">
        <v>381</v>
      </c>
      <c r="B749" s="195" t="s">
        <v>1652</v>
      </c>
      <c r="C749" s="196">
        <v>100.42</v>
      </c>
      <c r="D749" s="196">
        <v>100.44</v>
      </c>
      <c r="E749" s="196">
        <v>101.51</v>
      </c>
      <c r="F749" s="196">
        <v>100.37</v>
      </c>
      <c r="G749" s="196">
        <v>100.31</v>
      </c>
      <c r="H749" s="196">
        <v>100.57</v>
      </c>
      <c r="I749" s="196">
        <v>101.03</v>
      </c>
      <c r="J749" s="196">
        <v>103.24</v>
      </c>
      <c r="K749" s="196">
        <v>102.01</v>
      </c>
      <c r="L749" s="196">
        <v>103.06</v>
      </c>
      <c r="M749" s="196">
        <v>103.58</v>
      </c>
      <c r="N749" s="196">
        <v>101.25</v>
      </c>
      <c r="O749" s="196">
        <v>99.76</v>
      </c>
      <c r="P749" s="196">
        <v>101.76</v>
      </c>
      <c r="Q749" s="196">
        <v>101.61</v>
      </c>
      <c r="R749" s="196">
        <v>100.81</v>
      </c>
      <c r="S749" s="196">
        <v>100.49</v>
      </c>
      <c r="T749" s="196">
        <v>101.42</v>
      </c>
      <c r="U749" s="196">
        <v>101.73</v>
      </c>
      <c r="V749" s="195">
        <v>105</v>
      </c>
      <c r="W749" s="196">
        <v>102.51</v>
      </c>
      <c r="X749" s="196">
        <v>101.61</v>
      </c>
      <c r="Y749" s="196">
        <v>100.24</v>
      </c>
      <c r="Z749" s="196">
        <v>100.44</v>
      </c>
      <c r="AA749" s="196">
        <v>100.9</v>
      </c>
      <c r="AB749" s="196">
        <v>100.31</v>
      </c>
      <c r="AC749" s="196">
        <v>100.05</v>
      </c>
      <c r="AD749" s="196">
        <v>100.04</v>
      </c>
      <c r="AE749" s="196">
        <v>100.72</v>
      </c>
      <c r="AF749" s="196">
        <v>100.22</v>
      </c>
      <c r="AG749" s="196">
        <v>100.67</v>
      </c>
      <c r="AH749" s="196">
        <v>101.54</v>
      </c>
      <c r="AI749" s="196">
        <v>100.19</v>
      </c>
      <c r="AJ749" s="196">
        <v>100.34</v>
      </c>
      <c r="AK749" s="196">
        <v>100.14</v>
      </c>
      <c r="AL749" s="196">
        <v>100.23</v>
      </c>
      <c r="AM749" s="196">
        <v>100.2</v>
      </c>
      <c r="AN749" s="196">
        <v>100.08</v>
      </c>
      <c r="AO749" s="196">
        <v>99.72</v>
      </c>
      <c r="AP749" s="196">
        <v>100.61</v>
      </c>
      <c r="AQ749" s="196">
        <v>100.25</v>
      </c>
    </row>
    <row r="750" spans="1:43" ht="27.75" x14ac:dyDescent="0.45">
      <c r="A750" s="195" t="s">
        <v>382</v>
      </c>
      <c r="B750" s="195" t="s">
        <v>1653</v>
      </c>
      <c r="C750" s="196">
        <v>100.52</v>
      </c>
      <c r="D750" s="196">
        <v>100.33</v>
      </c>
      <c r="E750" s="196">
        <v>101.06</v>
      </c>
      <c r="F750" s="196">
        <v>100.26</v>
      </c>
      <c r="G750" s="196">
        <v>101.28</v>
      </c>
      <c r="H750" s="196">
        <v>100.31</v>
      </c>
      <c r="I750" s="196">
        <v>101.63</v>
      </c>
      <c r="J750" s="196">
        <v>103.37</v>
      </c>
      <c r="K750" s="196">
        <v>102.96</v>
      </c>
      <c r="L750" s="196">
        <v>102.67</v>
      </c>
      <c r="M750" s="196">
        <v>103.36</v>
      </c>
      <c r="N750" s="196">
        <v>100.92</v>
      </c>
      <c r="O750" s="196">
        <v>100.75</v>
      </c>
      <c r="P750" s="196">
        <v>101.11</v>
      </c>
      <c r="Q750" s="196">
        <v>101.14</v>
      </c>
      <c r="R750" s="196">
        <v>100.79</v>
      </c>
      <c r="S750" s="196">
        <v>100.84</v>
      </c>
      <c r="T750" s="196">
        <v>101.76</v>
      </c>
      <c r="U750" s="196">
        <v>101.35</v>
      </c>
      <c r="V750" s="196">
        <v>104.02</v>
      </c>
      <c r="W750" s="196">
        <v>101.33</v>
      </c>
      <c r="X750" s="196">
        <v>101.69</v>
      </c>
      <c r="Y750" s="196">
        <v>100.15</v>
      </c>
      <c r="Z750" s="196">
        <v>100.34</v>
      </c>
      <c r="AA750" s="196">
        <v>101.71</v>
      </c>
      <c r="AB750" s="196">
        <v>99.42</v>
      </c>
      <c r="AC750" s="196">
        <v>99.23</v>
      </c>
      <c r="AD750" s="196">
        <v>100.05</v>
      </c>
      <c r="AE750" s="196">
        <v>100.67</v>
      </c>
      <c r="AF750" s="196">
        <v>100.26</v>
      </c>
      <c r="AG750" s="196">
        <v>100.57</v>
      </c>
      <c r="AH750" s="196">
        <v>101.76</v>
      </c>
      <c r="AI750" s="196">
        <v>100.52</v>
      </c>
      <c r="AJ750" s="196">
        <v>100.69</v>
      </c>
      <c r="AK750" s="196">
        <v>100.07</v>
      </c>
      <c r="AL750" s="196">
        <v>100.06</v>
      </c>
      <c r="AM750" s="196">
        <v>100.38</v>
      </c>
      <c r="AN750" s="196">
        <v>100.09</v>
      </c>
      <c r="AO750" s="196">
        <v>99.48</v>
      </c>
      <c r="AP750" s="196">
        <v>100.59</v>
      </c>
      <c r="AQ750" s="196">
        <v>100.4</v>
      </c>
    </row>
    <row r="751" spans="1:43" ht="27.75" x14ac:dyDescent="0.45">
      <c r="A751" s="195" t="s">
        <v>1845</v>
      </c>
      <c r="B751" s="195" t="s">
        <v>1654</v>
      </c>
      <c r="C751" s="196">
        <v>110.66</v>
      </c>
      <c r="D751" s="196">
        <v>100.06</v>
      </c>
      <c r="E751" s="195">
        <v>100</v>
      </c>
      <c r="F751" s="195">
        <v>100</v>
      </c>
      <c r="G751" s="195">
        <v>100</v>
      </c>
      <c r="H751" s="196">
        <v>100.55</v>
      </c>
      <c r="I751" s="195">
        <v>100</v>
      </c>
      <c r="J751" s="195">
        <v>100</v>
      </c>
      <c r="K751" s="195">
        <v>100</v>
      </c>
      <c r="L751" s="195">
        <v>100</v>
      </c>
      <c r="M751" s="195">
        <v>100</v>
      </c>
      <c r="N751" s="196">
        <v>100.42</v>
      </c>
      <c r="O751" s="196">
        <v>105.14</v>
      </c>
      <c r="P751" s="196">
        <v>100.03</v>
      </c>
      <c r="Q751" s="196">
        <v>100.02</v>
      </c>
      <c r="R751" s="196">
        <v>100.01</v>
      </c>
      <c r="S751" s="195">
        <v>100</v>
      </c>
      <c r="T751" s="196">
        <v>100.04</v>
      </c>
      <c r="U751" s="196">
        <v>104.35</v>
      </c>
      <c r="V751" s="195">
        <v>100</v>
      </c>
      <c r="W751" s="195">
        <v>100</v>
      </c>
      <c r="X751" s="195">
        <v>100</v>
      </c>
      <c r="Y751" s="196">
        <v>100.42</v>
      </c>
      <c r="Z751" s="195">
        <v>100</v>
      </c>
      <c r="AA751" s="196">
        <v>112.67</v>
      </c>
      <c r="AB751" s="195">
        <v>100</v>
      </c>
      <c r="AC751" s="195">
        <v>100</v>
      </c>
      <c r="AD751" s="195">
        <v>100</v>
      </c>
      <c r="AE751" s="196">
        <v>101.1</v>
      </c>
      <c r="AF751" s="195">
        <v>100</v>
      </c>
      <c r="AG751" s="196">
        <v>102.25</v>
      </c>
      <c r="AH751" s="195">
        <v>100</v>
      </c>
      <c r="AI751" s="195">
        <v>100</v>
      </c>
      <c r="AJ751" s="195">
        <v>100</v>
      </c>
      <c r="AK751" s="195">
        <v>100</v>
      </c>
      <c r="AL751" s="196">
        <v>100.2</v>
      </c>
      <c r="AM751" s="196">
        <v>111.83</v>
      </c>
      <c r="AN751" s="196">
        <v>100.01</v>
      </c>
      <c r="AO751" s="195">
        <v>100</v>
      </c>
      <c r="AP751" s="195">
        <v>100</v>
      </c>
      <c r="AQ751" s="196">
        <v>100.09</v>
      </c>
    </row>
    <row r="752" spans="1:43" x14ac:dyDescent="0.45">
      <c r="A752" s="195" t="s">
        <v>739</v>
      </c>
      <c r="B752" s="195" t="s">
        <v>1655</v>
      </c>
      <c r="C752" s="195">
        <v>100</v>
      </c>
      <c r="D752" s="195">
        <v>100</v>
      </c>
      <c r="E752" s="195">
        <v>100</v>
      </c>
      <c r="F752" s="195">
        <v>100</v>
      </c>
      <c r="G752" s="195">
        <v>100</v>
      </c>
      <c r="H752" s="195">
        <v>100</v>
      </c>
      <c r="I752" s="195">
        <v>100</v>
      </c>
      <c r="J752" s="195">
        <v>100</v>
      </c>
      <c r="K752" s="195">
        <v>100</v>
      </c>
      <c r="L752" s="195">
        <v>100</v>
      </c>
      <c r="M752" s="195">
        <v>100</v>
      </c>
      <c r="N752" s="195">
        <v>100</v>
      </c>
      <c r="O752" s="196">
        <v>99.98</v>
      </c>
      <c r="P752" s="195">
        <v>100</v>
      </c>
      <c r="Q752" s="195">
        <v>100</v>
      </c>
      <c r="R752" s="195">
        <v>100</v>
      </c>
      <c r="S752" s="195">
        <v>100</v>
      </c>
      <c r="T752" s="195">
        <v>100</v>
      </c>
      <c r="U752" s="196">
        <v>109.43</v>
      </c>
      <c r="V752" s="196">
        <v>100.08</v>
      </c>
      <c r="W752" s="195">
        <v>100</v>
      </c>
      <c r="X752" s="195">
        <v>100</v>
      </c>
      <c r="Y752" s="196">
        <v>100.09</v>
      </c>
      <c r="Z752" s="195">
        <v>100</v>
      </c>
      <c r="AA752" s="195">
        <v>100</v>
      </c>
      <c r="AB752" s="196">
        <v>100.01</v>
      </c>
      <c r="AC752" s="195">
        <v>100</v>
      </c>
      <c r="AD752" s="195">
        <v>100</v>
      </c>
      <c r="AE752" s="195">
        <v>100</v>
      </c>
      <c r="AF752" s="195">
        <v>100</v>
      </c>
      <c r="AG752" s="196">
        <v>110.2</v>
      </c>
      <c r="AH752" s="195">
        <v>100</v>
      </c>
      <c r="AI752" s="195">
        <v>100</v>
      </c>
      <c r="AJ752" s="195">
        <v>100</v>
      </c>
      <c r="AK752" s="195">
        <v>100</v>
      </c>
      <c r="AL752" s="195">
        <v>100</v>
      </c>
      <c r="AM752" s="196">
        <v>101.64</v>
      </c>
      <c r="AN752" s="195">
        <v>100</v>
      </c>
      <c r="AO752" s="195">
        <v>100</v>
      </c>
      <c r="AP752" s="195">
        <v>100</v>
      </c>
      <c r="AQ752" s="195">
        <v>100</v>
      </c>
    </row>
    <row r="753" spans="1:43" ht="41.65" x14ac:dyDescent="0.45">
      <c r="A753" s="195" t="s">
        <v>740</v>
      </c>
      <c r="B753" s="195" t="s">
        <v>1656</v>
      </c>
      <c r="C753" s="196">
        <v>100.2</v>
      </c>
      <c r="D753" s="196">
        <v>100.11</v>
      </c>
      <c r="E753" s="196">
        <v>99.88</v>
      </c>
      <c r="F753" s="195">
        <v>100</v>
      </c>
      <c r="G753" s="195">
        <v>100</v>
      </c>
      <c r="H753" s="196">
        <v>100.04</v>
      </c>
      <c r="I753" s="196">
        <v>99.95</v>
      </c>
      <c r="J753" s="196">
        <v>99.86</v>
      </c>
      <c r="K753" s="195">
        <v>100</v>
      </c>
      <c r="L753" s="195">
        <v>100</v>
      </c>
      <c r="M753" s="196">
        <v>99.9</v>
      </c>
      <c r="N753" s="196">
        <v>100.11</v>
      </c>
      <c r="O753" s="196">
        <v>99.85</v>
      </c>
      <c r="P753" s="196">
        <v>99.92</v>
      </c>
      <c r="Q753" s="196">
        <v>99.93</v>
      </c>
      <c r="R753" s="195">
        <v>100</v>
      </c>
      <c r="S753" s="196">
        <v>99.95</v>
      </c>
      <c r="T753" s="195">
        <v>100</v>
      </c>
      <c r="U753" s="196">
        <v>107.3</v>
      </c>
      <c r="V753" s="196">
        <v>100.06</v>
      </c>
      <c r="W753" s="196">
        <v>99.77</v>
      </c>
      <c r="X753" s="195">
        <v>100</v>
      </c>
      <c r="Y753" s="195">
        <v>100</v>
      </c>
      <c r="Z753" s="196">
        <v>100.76</v>
      </c>
      <c r="AA753" s="196">
        <v>100.15</v>
      </c>
      <c r="AB753" s="195">
        <v>100</v>
      </c>
      <c r="AC753" s="195">
        <v>100</v>
      </c>
      <c r="AD753" s="195">
        <v>100</v>
      </c>
      <c r="AE753" s="196">
        <v>100.05</v>
      </c>
      <c r="AF753" s="196">
        <v>100.02</v>
      </c>
      <c r="AG753" s="196">
        <v>111.63</v>
      </c>
      <c r="AH753" s="195">
        <v>100</v>
      </c>
      <c r="AI753" s="195">
        <v>100</v>
      </c>
      <c r="AJ753" s="195">
        <v>100</v>
      </c>
      <c r="AK753" s="196">
        <v>100.1</v>
      </c>
      <c r="AL753" s="196">
        <v>100.23</v>
      </c>
      <c r="AM753" s="196">
        <v>99.94</v>
      </c>
      <c r="AN753" s="195">
        <v>100</v>
      </c>
      <c r="AO753" s="196">
        <v>99.99</v>
      </c>
      <c r="AP753" s="196">
        <v>99.97</v>
      </c>
      <c r="AQ753" s="195">
        <v>100</v>
      </c>
    </row>
    <row r="754" spans="1:43" x14ac:dyDescent="0.45">
      <c r="A754" s="195" t="s">
        <v>741</v>
      </c>
      <c r="B754" s="195" t="s">
        <v>1657</v>
      </c>
      <c r="C754" s="196">
        <v>100.11</v>
      </c>
      <c r="D754" s="195">
        <v>100</v>
      </c>
      <c r="E754" s="195">
        <v>100</v>
      </c>
      <c r="F754" s="195">
        <v>100</v>
      </c>
      <c r="G754" s="195">
        <v>100</v>
      </c>
      <c r="H754" s="195">
        <v>100</v>
      </c>
      <c r="I754" s="196">
        <v>100.03</v>
      </c>
      <c r="J754" s="195">
        <v>100</v>
      </c>
      <c r="K754" s="195">
        <v>100</v>
      </c>
      <c r="L754" s="196">
        <v>99.99</v>
      </c>
      <c r="M754" s="195">
        <v>100</v>
      </c>
      <c r="N754" s="195">
        <v>100</v>
      </c>
      <c r="O754" s="196">
        <v>99.99</v>
      </c>
      <c r="P754" s="196">
        <v>99.99</v>
      </c>
      <c r="Q754" s="195">
        <v>100</v>
      </c>
      <c r="R754" s="195">
        <v>100</v>
      </c>
      <c r="S754" s="195">
        <v>100</v>
      </c>
      <c r="T754" s="195">
        <v>100</v>
      </c>
      <c r="U754" s="196">
        <v>110.87</v>
      </c>
      <c r="V754" s="196">
        <v>99.98</v>
      </c>
      <c r="W754" s="195">
        <v>100</v>
      </c>
      <c r="X754" s="195">
        <v>100</v>
      </c>
      <c r="Y754" s="195">
        <v>100</v>
      </c>
      <c r="Z754" s="195">
        <v>100</v>
      </c>
      <c r="AA754" s="196">
        <v>99.98</v>
      </c>
      <c r="AB754" s="195">
        <v>100</v>
      </c>
      <c r="AC754" s="195">
        <v>100</v>
      </c>
      <c r="AD754" s="195">
        <v>100</v>
      </c>
      <c r="AE754" s="195">
        <v>100</v>
      </c>
      <c r="AF754" s="195">
        <v>100</v>
      </c>
      <c r="AG754" s="196">
        <v>113.89</v>
      </c>
      <c r="AH754" s="196">
        <v>100.04</v>
      </c>
      <c r="AI754" s="195">
        <v>100</v>
      </c>
      <c r="AJ754" s="195">
        <v>100</v>
      </c>
      <c r="AK754" s="195">
        <v>100</v>
      </c>
      <c r="AL754" s="195">
        <v>100</v>
      </c>
      <c r="AM754" s="196">
        <v>101.76</v>
      </c>
      <c r="AN754" s="195">
        <v>100</v>
      </c>
      <c r="AO754" s="195">
        <v>100</v>
      </c>
      <c r="AP754" s="195">
        <v>100</v>
      </c>
      <c r="AQ754" s="195">
        <v>100</v>
      </c>
    </row>
    <row r="755" spans="1:43" x14ac:dyDescent="0.45">
      <c r="A755" s="195" t="s">
        <v>742</v>
      </c>
      <c r="B755" s="195" t="s">
        <v>1658</v>
      </c>
      <c r="C755" s="196">
        <v>100.03</v>
      </c>
      <c r="D755" s="195">
        <v>100</v>
      </c>
      <c r="E755" s="195">
        <v>100</v>
      </c>
      <c r="F755" s="195">
        <v>100</v>
      </c>
      <c r="G755" s="195">
        <v>100</v>
      </c>
      <c r="H755" s="195">
        <v>100</v>
      </c>
      <c r="I755" s="195">
        <v>100</v>
      </c>
      <c r="J755" s="195">
        <v>100</v>
      </c>
      <c r="K755" s="195">
        <v>100</v>
      </c>
      <c r="L755" s="195">
        <v>100</v>
      </c>
      <c r="M755" s="195">
        <v>100</v>
      </c>
      <c r="N755" s="195">
        <v>100</v>
      </c>
      <c r="O755" s="196">
        <v>99.99</v>
      </c>
      <c r="P755" s="195">
        <v>100</v>
      </c>
      <c r="Q755" s="195">
        <v>100</v>
      </c>
      <c r="R755" s="195">
        <v>100</v>
      </c>
      <c r="S755" s="195">
        <v>100</v>
      </c>
      <c r="T755" s="195">
        <v>100</v>
      </c>
      <c r="U755" s="196">
        <v>110.23</v>
      </c>
      <c r="V755" s="195">
        <v>100</v>
      </c>
      <c r="W755" s="195">
        <v>100</v>
      </c>
      <c r="X755" s="195">
        <v>100</v>
      </c>
      <c r="Y755" s="196">
        <v>100.03</v>
      </c>
      <c r="Z755" s="195">
        <v>100</v>
      </c>
      <c r="AA755" s="196">
        <v>99.98</v>
      </c>
      <c r="AB755" s="195">
        <v>100</v>
      </c>
      <c r="AC755" s="195">
        <v>100</v>
      </c>
      <c r="AD755" s="195">
        <v>100</v>
      </c>
      <c r="AE755" s="195">
        <v>100</v>
      </c>
      <c r="AF755" s="195">
        <v>100</v>
      </c>
      <c r="AG755" s="196">
        <v>114.12</v>
      </c>
      <c r="AH755" s="196">
        <v>100.08</v>
      </c>
      <c r="AI755" s="195">
        <v>100</v>
      </c>
      <c r="AJ755" s="196">
        <v>100.01</v>
      </c>
      <c r="AK755" s="195">
        <v>100</v>
      </c>
      <c r="AL755" s="196">
        <v>100.02</v>
      </c>
      <c r="AM755" s="196">
        <v>101.64</v>
      </c>
      <c r="AN755" s="195">
        <v>100</v>
      </c>
      <c r="AO755" s="195">
        <v>100</v>
      </c>
      <c r="AP755" s="195">
        <v>100</v>
      </c>
      <c r="AQ755" s="195">
        <v>100</v>
      </c>
    </row>
    <row r="756" spans="1:43" x14ac:dyDescent="0.45">
      <c r="A756" s="195" t="s">
        <v>743</v>
      </c>
      <c r="B756" s="195" t="s">
        <v>1659</v>
      </c>
      <c r="C756" s="196">
        <v>100.05</v>
      </c>
      <c r="D756" s="196">
        <v>99.98</v>
      </c>
      <c r="E756" s="196">
        <v>99.97</v>
      </c>
      <c r="F756" s="196">
        <v>99.98</v>
      </c>
      <c r="G756" s="196">
        <v>99.92</v>
      </c>
      <c r="H756" s="196">
        <v>100.02</v>
      </c>
      <c r="I756" s="196">
        <v>99.88</v>
      </c>
      <c r="J756" s="196">
        <v>100.05</v>
      </c>
      <c r="K756" s="196">
        <v>100.05</v>
      </c>
      <c r="L756" s="196">
        <v>100.02</v>
      </c>
      <c r="M756" s="196">
        <v>100.08</v>
      </c>
      <c r="N756" s="196">
        <v>99.97</v>
      </c>
      <c r="O756" s="196">
        <v>97.25</v>
      </c>
      <c r="P756" s="195">
        <v>100</v>
      </c>
      <c r="Q756" s="195">
        <v>100</v>
      </c>
      <c r="R756" s="195">
        <v>100</v>
      </c>
      <c r="S756" s="196">
        <v>99.99</v>
      </c>
      <c r="T756" s="195">
        <v>100</v>
      </c>
      <c r="U756" s="196">
        <v>106.39</v>
      </c>
      <c r="V756" s="195">
        <v>100</v>
      </c>
      <c r="W756" s="196">
        <v>100.01</v>
      </c>
      <c r="X756" s="195">
        <v>100</v>
      </c>
      <c r="Y756" s="195">
        <v>100</v>
      </c>
      <c r="Z756" s="195">
        <v>100</v>
      </c>
      <c r="AA756" s="195">
        <v>100</v>
      </c>
      <c r="AB756" s="195">
        <v>100</v>
      </c>
      <c r="AC756" s="195">
        <v>100</v>
      </c>
      <c r="AD756" s="195">
        <v>100</v>
      </c>
      <c r="AE756" s="195">
        <v>100</v>
      </c>
      <c r="AF756" s="195">
        <v>100</v>
      </c>
      <c r="AG756" s="196">
        <v>113.09</v>
      </c>
      <c r="AH756" s="196">
        <v>99.89</v>
      </c>
      <c r="AI756" s="195">
        <v>100</v>
      </c>
      <c r="AJ756" s="195">
        <v>100</v>
      </c>
      <c r="AK756" s="195">
        <v>100</v>
      </c>
      <c r="AL756" s="195">
        <v>100</v>
      </c>
      <c r="AM756" s="196">
        <v>101.82</v>
      </c>
      <c r="AN756" s="195">
        <v>100</v>
      </c>
      <c r="AO756" s="195">
        <v>100</v>
      </c>
      <c r="AP756" s="195">
        <v>100</v>
      </c>
      <c r="AQ756" s="195">
        <v>100</v>
      </c>
    </row>
    <row r="757" spans="1:43" ht="41.65" x14ac:dyDescent="0.45">
      <c r="A757" s="195" t="s">
        <v>744</v>
      </c>
      <c r="B757" s="195" t="s">
        <v>1660</v>
      </c>
      <c r="C757" s="196">
        <v>100.03</v>
      </c>
      <c r="D757" s="196">
        <v>100.02</v>
      </c>
      <c r="E757" s="196">
        <v>99.95</v>
      </c>
      <c r="F757" s="196">
        <v>99.93</v>
      </c>
      <c r="G757" s="196">
        <v>99.91</v>
      </c>
      <c r="H757" s="196">
        <v>100.02</v>
      </c>
      <c r="I757" s="196">
        <v>100.12</v>
      </c>
      <c r="J757" s="196">
        <v>100.03</v>
      </c>
      <c r="K757" s="196">
        <v>99.94</v>
      </c>
      <c r="L757" s="196">
        <v>99.92</v>
      </c>
      <c r="M757" s="196">
        <v>100.09</v>
      </c>
      <c r="N757" s="196">
        <v>99.97</v>
      </c>
      <c r="O757" s="196">
        <v>99.69</v>
      </c>
      <c r="P757" s="196">
        <v>100.11</v>
      </c>
      <c r="Q757" s="196">
        <v>99.84</v>
      </c>
      <c r="R757" s="196">
        <v>100.04</v>
      </c>
      <c r="S757" s="196">
        <v>99.96</v>
      </c>
      <c r="T757" s="196">
        <v>100.03</v>
      </c>
      <c r="U757" s="196">
        <v>105.99</v>
      </c>
      <c r="V757" s="196">
        <v>100.2</v>
      </c>
      <c r="W757" s="196">
        <v>100.01</v>
      </c>
      <c r="X757" s="196">
        <v>100.22</v>
      </c>
      <c r="Y757" s="196">
        <v>99.95</v>
      </c>
      <c r="Z757" s="195">
        <v>100</v>
      </c>
      <c r="AA757" s="196">
        <v>99.99</v>
      </c>
      <c r="AB757" s="195">
        <v>100</v>
      </c>
      <c r="AC757" s="195">
        <v>100</v>
      </c>
      <c r="AD757" s="195">
        <v>99</v>
      </c>
      <c r="AE757" s="195">
        <v>100</v>
      </c>
      <c r="AF757" s="195">
        <v>100</v>
      </c>
      <c r="AG757" s="196">
        <v>112.1</v>
      </c>
      <c r="AH757" s="195">
        <v>100</v>
      </c>
      <c r="AI757" s="195">
        <v>100</v>
      </c>
      <c r="AJ757" s="195">
        <v>100</v>
      </c>
      <c r="AK757" s="196">
        <v>102.65</v>
      </c>
      <c r="AL757" s="195">
        <v>100</v>
      </c>
      <c r="AM757" s="196">
        <v>100.87</v>
      </c>
      <c r="AN757" s="195">
        <v>100</v>
      </c>
      <c r="AO757" s="195">
        <v>100</v>
      </c>
      <c r="AP757" s="195">
        <v>100</v>
      </c>
      <c r="AQ757" s="195">
        <v>100</v>
      </c>
    </row>
    <row r="758" spans="1:43" ht="27.75" x14ac:dyDescent="0.45">
      <c r="A758" s="195" t="s">
        <v>863</v>
      </c>
      <c r="B758" s="195" t="s">
        <v>1661</v>
      </c>
      <c r="C758" s="196">
        <v>100.16</v>
      </c>
      <c r="D758" s="196">
        <v>100.09</v>
      </c>
      <c r="E758" s="196">
        <v>99.9</v>
      </c>
      <c r="F758" s="196">
        <v>99.98</v>
      </c>
      <c r="G758" s="196">
        <v>99.98</v>
      </c>
      <c r="H758" s="196">
        <v>100.04</v>
      </c>
      <c r="I758" s="196">
        <v>99.99</v>
      </c>
      <c r="J758" s="196">
        <v>99.9</v>
      </c>
      <c r="K758" s="196">
        <v>99.99</v>
      </c>
      <c r="L758" s="196">
        <v>99.98</v>
      </c>
      <c r="M758" s="196">
        <v>99.94</v>
      </c>
      <c r="N758" s="196">
        <v>100.08</v>
      </c>
      <c r="O758" s="196">
        <v>99.81</v>
      </c>
      <c r="P758" s="196">
        <v>99.96</v>
      </c>
      <c r="Q758" s="196">
        <v>99.91</v>
      </c>
      <c r="R758" s="196">
        <v>100.01</v>
      </c>
      <c r="S758" s="196">
        <v>99.95</v>
      </c>
      <c r="T758" s="196">
        <v>100.01</v>
      </c>
      <c r="U758" s="196">
        <v>106.99</v>
      </c>
      <c r="V758" s="196">
        <v>100.09</v>
      </c>
      <c r="W758" s="196">
        <v>99.83</v>
      </c>
      <c r="X758" s="196">
        <v>100.05</v>
      </c>
      <c r="Y758" s="196">
        <v>99.99</v>
      </c>
      <c r="Z758" s="196">
        <v>100.58</v>
      </c>
      <c r="AA758" s="196">
        <v>100.11</v>
      </c>
      <c r="AB758" s="195">
        <v>100</v>
      </c>
      <c r="AC758" s="195">
        <v>100</v>
      </c>
      <c r="AD758" s="196">
        <v>99.78</v>
      </c>
      <c r="AE758" s="196">
        <v>100.04</v>
      </c>
      <c r="AF758" s="196">
        <v>100.02</v>
      </c>
      <c r="AG758" s="196">
        <v>111.73</v>
      </c>
      <c r="AH758" s="195">
        <v>100</v>
      </c>
      <c r="AI758" s="195">
        <v>100</v>
      </c>
      <c r="AJ758" s="195">
        <v>100</v>
      </c>
      <c r="AK758" s="196">
        <v>100.67</v>
      </c>
      <c r="AL758" s="196">
        <v>100.18</v>
      </c>
      <c r="AM758" s="196">
        <v>100.15</v>
      </c>
      <c r="AN758" s="195">
        <v>100</v>
      </c>
      <c r="AO758" s="196">
        <v>99.99</v>
      </c>
      <c r="AP758" s="196">
        <v>99.98</v>
      </c>
      <c r="AQ758" s="195">
        <v>100</v>
      </c>
    </row>
    <row r="759" spans="1:43" ht="27.75" x14ac:dyDescent="0.45">
      <c r="A759" s="195" t="s">
        <v>745</v>
      </c>
      <c r="B759" s="195" t="s">
        <v>1662</v>
      </c>
      <c r="C759" s="196">
        <v>100.05</v>
      </c>
      <c r="D759" s="196">
        <v>99.98</v>
      </c>
      <c r="E759" s="196">
        <v>99.96</v>
      </c>
      <c r="F759" s="196">
        <v>99.98</v>
      </c>
      <c r="G759" s="196">
        <v>99.91</v>
      </c>
      <c r="H759" s="196">
        <v>100.02</v>
      </c>
      <c r="I759" s="196">
        <v>99.87</v>
      </c>
      <c r="J759" s="196">
        <v>100.05</v>
      </c>
      <c r="K759" s="196">
        <v>100.05</v>
      </c>
      <c r="L759" s="196">
        <v>100.02</v>
      </c>
      <c r="M759" s="196">
        <v>100.09</v>
      </c>
      <c r="N759" s="196">
        <v>99.96</v>
      </c>
      <c r="O759" s="196">
        <v>96.97</v>
      </c>
      <c r="P759" s="195">
        <v>100</v>
      </c>
      <c r="Q759" s="195">
        <v>100</v>
      </c>
      <c r="R759" s="195">
        <v>100</v>
      </c>
      <c r="S759" s="196">
        <v>99.99</v>
      </c>
      <c r="T759" s="195">
        <v>100</v>
      </c>
      <c r="U759" s="196">
        <v>106.27</v>
      </c>
      <c r="V759" s="195">
        <v>100</v>
      </c>
      <c r="W759" s="196">
        <v>100.01</v>
      </c>
      <c r="X759" s="195">
        <v>100</v>
      </c>
      <c r="Y759" s="195">
        <v>100</v>
      </c>
      <c r="Z759" s="195">
        <v>100</v>
      </c>
      <c r="AA759" s="195">
        <v>100</v>
      </c>
      <c r="AB759" s="195">
        <v>100</v>
      </c>
      <c r="AC759" s="195">
        <v>100</v>
      </c>
      <c r="AD759" s="195">
        <v>100</v>
      </c>
      <c r="AE759" s="195">
        <v>100</v>
      </c>
      <c r="AF759" s="195">
        <v>100</v>
      </c>
      <c r="AG759" s="196">
        <v>112.96</v>
      </c>
      <c r="AH759" s="196">
        <v>99.88</v>
      </c>
      <c r="AI759" s="195">
        <v>100</v>
      </c>
      <c r="AJ759" s="195">
        <v>100</v>
      </c>
      <c r="AK759" s="195">
        <v>100</v>
      </c>
      <c r="AL759" s="195">
        <v>100</v>
      </c>
      <c r="AM759" s="196">
        <v>101.25</v>
      </c>
      <c r="AN759" s="195">
        <v>100</v>
      </c>
      <c r="AO759" s="195">
        <v>100</v>
      </c>
      <c r="AP759" s="195">
        <v>100</v>
      </c>
      <c r="AQ759" s="195">
        <v>100</v>
      </c>
    </row>
    <row r="760" spans="1:43" x14ac:dyDescent="0.45">
      <c r="A760" s="195" t="s">
        <v>746</v>
      </c>
      <c r="B760" s="195" t="s">
        <v>1663</v>
      </c>
      <c r="C760" s="196">
        <v>100.01</v>
      </c>
      <c r="D760" s="195">
        <v>100</v>
      </c>
      <c r="E760" s="195">
        <v>100</v>
      </c>
      <c r="F760" s="195">
        <v>100</v>
      </c>
      <c r="G760" s="195">
        <v>100</v>
      </c>
      <c r="H760" s="195">
        <v>100</v>
      </c>
      <c r="I760" s="196">
        <v>99.96</v>
      </c>
      <c r="J760" s="195">
        <v>100</v>
      </c>
      <c r="K760" s="195">
        <v>100</v>
      </c>
      <c r="L760" s="195">
        <v>100</v>
      </c>
      <c r="M760" s="195">
        <v>100</v>
      </c>
      <c r="N760" s="195">
        <v>100</v>
      </c>
      <c r="O760" s="195">
        <v>100</v>
      </c>
      <c r="P760" s="195">
        <v>100</v>
      </c>
      <c r="Q760" s="195">
        <v>100</v>
      </c>
      <c r="R760" s="195">
        <v>100</v>
      </c>
      <c r="S760" s="195">
        <v>100</v>
      </c>
      <c r="T760" s="195">
        <v>100</v>
      </c>
      <c r="U760" s="196">
        <v>111.32</v>
      </c>
      <c r="V760" s="195">
        <v>100</v>
      </c>
      <c r="W760" s="196">
        <v>99.99</v>
      </c>
      <c r="X760" s="195">
        <v>100</v>
      </c>
      <c r="Y760" s="195">
        <v>100</v>
      </c>
      <c r="Z760" s="196">
        <v>100.03</v>
      </c>
      <c r="AA760" s="195">
        <v>100</v>
      </c>
      <c r="AB760" s="195">
        <v>100</v>
      </c>
      <c r="AC760" s="196">
        <v>100.03</v>
      </c>
      <c r="AD760" s="195">
        <v>100</v>
      </c>
      <c r="AE760" s="195">
        <v>100</v>
      </c>
      <c r="AF760" s="195">
        <v>100</v>
      </c>
      <c r="AG760" s="196">
        <v>113.72</v>
      </c>
      <c r="AH760" s="195">
        <v>100</v>
      </c>
      <c r="AI760" s="195">
        <v>100</v>
      </c>
      <c r="AJ760" s="195">
        <v>100</v>
      </c>
      <c r="AK760" s="195">
        <v>100</v>
      </c>
      <c r="AL760" s="195">
        <v>100</v>
      </c>
      <c r="AM760" s="196">
        <v>101.56</v>
      </c>
      <c r="AN760" s="196">
        <v>100.21</v>
      </c>
      <c r="AO760" s="195">
        <v>100</v>
      </c>
      <c r="AP760" s="195">
        <v>100</v>
      </c>
      <c r="AQ760" s="195">
        <v>100</v>
      </c>
    </row>
    <row r="761" spans="1:43" x14ac:dyDescent="0.45">
      <c r="A761" s="195" t="s">
        <v>747</v>
      </c>
      <c r="B761" s="195" t="s">
        <v>1664</v>
      </c>
      <c r="C761" s="196">
        <v>100.08</v>
      </c>
      <c r="D761" s="195">
        <v>100</v>
      </c>
      <c r="E761" s="195">
        <v>100</v>
      </c>
      <c r="F761" s="195">
        <v>100</v>
      </c>
      <c r="G761" s="195">
        <v>100</v>
      </c>
      <c r="H761" s="195">
        <v>100</v>
      </c>
      <c r="I761" s="196">
        <v>99.99</v>
      </c>
      <c r="J761" s="195">
        <v>100</v>
      </c>
      <c r="K761" s="195">
        <v>100</v>
      </c>
      <c r="L761" s="195">
        <v>100</v>
      </c>
      <c r="M761" s="195">
        <v>100</v>
      </c>
      <c r="N761" s="195">
        <v>100</v>
      </c>
      <c r="O761" s="196">
        <v>99.96</v>
      </c>
      <c r="P761" s="195">
        <v>100</v>
      </c>
      <c r="Q761" s="195">
        <v>100</v>
      </c>
      <c r="R761" s="195">
        <v>100</v>
      </c>
      <c r="S761" s="195">
        <v>100</v>
      </c>
      <c r="T761" s="195">
        <v>100</v>
      </c>
      <c r="U761" s="196">
        <v>111.18</v>
      </c>
      <c r="V761" s="195">
        <v>100</v>
      </c>
      <c r="W761" s="195">
        <v>100</v>
      </c>
      <c r="X761" s="195">
        <v>100</v>
      </c>
      <c r="Y761" s="196">
        <v>100.01</v>
      </c>
      <c r="Z761" s="196">
        <v>100.01</v>
      </c>
      <c r="AA761" s="196">
        <v>99.99</v>
      </c>
      <c r="AB761" s="195">
        <v>100</v>
      </c>
      <c r="AC761" s="196">
        <v>100.02</v>
      </c>
      <c r="AD761" s="195">
        <v>100</v>
      </c>
      <c r="AE761" s="195">
        <v>100</v>
      </c>
      <c r="AF761" s="195">
        <v>100</v>
      </c>
      <c r="AG761" s="196">
        <v>113.48</v>
      </c>
      <c r="AH761" s="196">
        <v>100.01</v>
      </c>
      <c r="AI761" s="195">
        <v>100</v>
      </c>
      <c r="AJ761" s="196">
        <v>100.01</v>
      </c>
      <c r="AK761" s="195">
        <v>100</v>
      </c>
      <c r="AL761" s="195">
        <v>100</v>
      </c>
      <c r="AM761" s="196">
        <v>101.55</v>
      </c>
      <c r="AN761" s="196">
        <v>100.28</v>
      </c>
      <c r="AO761" s="195">
        <v>100</v>
      </c>
      <c r="AP761" s="195">
        <v>100</v>
      </c>
      <c r="AQ761" s="195">
        <v>100</v>
      </c>
    </row>
    <row r="762" spans="1:43" x14ac:dyDescent="0.45">
      <c r="A762" s="195" t="s">
        <v>748</v>
      </c>
      <c r="B762" s="195" t="s">
        <v>1665</v>
      </c>
      <c r="C762" s="196">
        <v>100.05</v>
      </c>
      <c r="D762" s="196">
        <v>99.98</v>
      </c>
      <c r="E762" s="196">
        <v>99.97</v>
      </c>
      <c r="F762" s="196">
        <v>99.98</v>
      </c>
      <c r="G762" s="196">
        <v>99.92</v>
      </c>
      <c r="H762" s="196">
        <v>100.02</v>
      </c>
      <c r="I762" s="196">
        <v>99.89</v>
      </c>
      <c r="J762" s="196">
        <v>100.05</v>
      </c>
      <c r="K762" s="196">
        <v>100.05</v>
      </c>
      <c r="L762" s="196">
        <v>100.02</v>
      </c>
      <c r="M762" s="196">
        <v>100.08</v>
      </c>
      <c r="N762" s="196">
        <v>99.97</v>
      </c>
      <c r="O762" s="196">
        <v>97.51</v>
      </c>
      <c r="P762" s="195">
        <v>100</v>
      </c>
      <c r="Q762" s="195">
        <v>100</v>
      </c>
      <c r="R762" s="195">
        <v>100</v>
      </c>
      <c r="S762" s="196">
        <v>99.99</v>
      </c>
      <c r="T762" s="195">
        <v>100</v>
      </c>
      <c r="U762" s="196">
        <v>106.5</v>
      </c>
      <c r="V762" s="195">
        <v>100</v>
      </c>
      <c r="W762" s="196">
        <v>100.01</v>
      </c>
      <c r="X762" s="195">
        <v>100</v>
      </c>
      <c r="Y762" s="195">
        <v>100</v>
      </c>
      <c r="Z762" s="195">
        <v>100</v>
      </c>
      <c r="AA762" s="195">
        <v>100</v>
      </c>
      <c r="AB762" s="195">
        <v>100</v>
      </c>
      <c r="AC762" s="195">
        <v>100</v>
      </c>
      <c r="AD762" s="195">
        <v>100</v>
      </c>
      <c r="AE762" s="195">
        <v>100</v>
      </c>
      <c r="AF762" s="195">
        <v>100</v>
      </c>
      <c r="AG762" s="196">
        <v>113.23</v>
      </c>
      <c r="AH762" s="196">
        <v>99.9</v>
      </c>
      <c r="AI762" s="195">
        <v>100</v>
      </c>
      <c r="AJ762" s="195">
        <v>100</v>
      </c>
      <c r="AK762" s="195">
        <v>100</v>
      </c>
      <c r="AL762" s="195">
        <v>100</v>
      </c>
      <c r="AM762" s="196">
        <v>102.45</v>
      </c>
      <c r="AN762" s="195">
        <v>100</v>
      </c>
      <c r="AO762" s="195">
        <v>100</v>
      </c>
      <c r="AP762" s="195">
        <v>100</v>
      </c>
      <c r="AQ762" s="195">
        <v>100</v>
      </c>
    </row>
    <row r="763" spans="1:43" x14ac:dyDescent="0.45">
      <c r="A763" s="195" t="s">
        <v>749</v>
      </c>
      <c r="B763" s="195" t="s">
        <v>1666</v>
      </c>
      <c r="C763" s="195">
        <v>100</v>
      </c>
      <c r="D763" s="195">
        <v>100</v>
      </c>
      <c r="E763" s="195">
        <v>100</v>
      </c>
      <c r="F763" s="195">
        <v>100</v>
      </c>
      <c r="G763" s="195">
        <v>100</v>
      </c>
      <c r="H763" s="195">
        <v>100</v>
      </c>
      <c r="I763" s="195">
        <v>100</v>
      </c>
      <c r="J763" s="195">
        <v>100</v>
      </c>
      <c r="K763" s="195">
        <v>100</v>
      </c>
      <c r="L763" s="195">
        <v>100</v>
      </c>
      <c r="M763" s="195">
        <v>100</v>
      </c>
      <c r="N763" s="195">
        <v>100</v>
      </c>
      <c r="O763" s="196">
        <v>99.88</v>
      </c>
      <c r="P763" s="195">
        <v>100</v>
      </c>
      <c r="Q763" s="195">
        <v>100</v>
      </c>
      <c r="R763" s="195">
        <v>100</v>
      </c>
      <c r="S763" s="195">
        <v>100</v>
      </c>
      <c r="T763" s="195">
        <v>100</v>
      </c>
      <c r="U763" s="196">
        <v>109.37</v>
      </c>
      <c r="V763" s="196">
        <v>100.07</v>
      </c>
      <c r="W763" s="195">
        <v>100</v>
      </c>
      <c r="X763" s="195">
        <v>100</v>
      </c>
      <c r="Y763" s="196">
        <v>100.1</v>
      </c>
      <c r="Z763" s="195">
        <v>100</v>
      </c>
      <c r="AA763" s="195">
        <v>100</v>
      </c>
      <c r="AB763" s="196">
        <v>100.01</v>
      </c>
      <c r="AC763" s="195">
        <v>100</v>
      </c>
      <c r="AD763" s="195">
        <v>100</v>
      </c>
      <c r="AE763" s="195">
        <v>100</v>
      </c>
      <c r="AF763" s="195">
        <v>100</v>
      </c>
      <c r="AG763" s="196">
        <v>110.32</v>
      </c>
      <c r="AH763" s="195">
        <v>100</v>
      </c>
      <c r="AI763" s="195">
        <v>100</v>
      </c>
      <c r="AJ763" s="195">
        <v>100</v>
      </c>
      <c r="AK763" s="195">
        <v>100</v>
      </c>
      <c r="AL763" s="195">
        <v>100</v>
      </c>
      <c r="AM763" s="196">
        <v>101.65</v>
      </c>
      <c r="AN763" s="195">
        <v>100</v>
      </c>
      <c r="AO763" s="195">
        <v>100</v>
      </c>
      <c r="AP763" s="195">
        <v>100</v>
      </c>
      <c r="AQ763" s="195">
        <v>100</v>
      </c>
    </row>
    <row r="764" spans="1:43" x14ac:dyDescent="0.45">
      <c r="A764" s="195" t="s">
        <v>750</v>
      </c>
      <c r="B764" s="195" t="s">
        <v>1667</v>
      </c>
      <c r="C764" s="195">
        <v>100</v>
      </c>
      <c r="D764" s="195">
        <v>100</v>
      </c>
      <c r="E764" s="195">
        <v>100</v>
      </c>
      <c r="F764" s="195">
        <v>100</v>
      </c>
      <c r="G764" s="195">
        <v>100</v>
      </c>
      <c r="H764" s="195">
        <v>100</v>
      </c>
      <c r="I764" s="195">
        <v>100</v>
      </c>
      <c r="J764" s="195">
        <v>100</v>
      </c>
      <c r="K764" s="195">
        <v>100</v>
      </c>
      <c r="L764" s="195">
        <v>100</v>
      </c>
      <c r="M764" s="195">
        <v>100</v>
      </c>
      <c r="N764" s="195">
        <v>100</v>
      </c>
      <c r="O764" s="196">
        <v>99.98</v>
      </c>
      <c r="P764" s="195">
        <v>100</v>
      </c>
      <c r="Q764" s="195">
        <v>100</v>
      </c>
      <c r="R764" s="195">
        <v>100</v>
      </c>
      <c r="S764" s="195">
        <v>100</v>
      </c>
      <c r="T764" s="195">
        <v>100</v>
      </c>
      <c r="U764" s="196">
        <v>109.54</v>
      </c>
      <c r="V764" s="196">
        <v>100.07</v>
      </c>
      <c r="W764" s="195">
        <v>100</v>
      </c>
      <c r="X764" s="195">
        <v>100</v>
      </c>
      <c r="Y764" s="196">
        <v>100.12</v>
      </c>
      <c r="Z764" s="195">
        <v>100</v>
      </c>
      <c r="AA764" s="195">
        <v>100</v>
      </c>
      <c r="AB764" s="196">
        <v>100.01</v>
      </c>
      <c r="AC764" s="195">
        <v>100</v>
      </c>
      <c r="AD764" s="195">
        <v>100</v>
      </c>
      <c r="AE764" s="195">
        <v>100</v>
      </c>
      <c r="AF764" s="195">
        <v>100</v>
      </c>
      <c r="AG764" s="196">
        <v>110.25</v>
      </c>
      <c r="AH764" s="195">
        <v>100</v>
      </c>
      <c r="AI764" s="195">
        <v>100</v>
      </c>
      <c r="AJ764" s="195">
        <v>100</v>
      </c>
      <c r="AK764" s="195">
        <v>100</v>
      </c>
      <c r="AL764" s="195">
        <v>100</v>
      </c>
      <c r="AM764" s="196">
        <v>101.64</v>
      </c>
      <c r="AN764" s="195">
        <v>100</v>
      </c>
      <c r="AO764" s="195">
        <v>100</v>
      </c>
      <c r="AP764" s="195">
        <v>100</v>
      </c>
      <c r="AQ764" s="195">
        <v>100</v>
      </c>
    </row>
    <row r="765" spans="1:43" ht="27.75" x14ac:dyDescent="0.45">
      <c r="A765" s="195" t="s">
        <v>383</v>
      </c>
      <c r="B765" s="195" t="s">
        <v>1668</v>
      </c>
      <c r="C765" s="196">
        <v>98.53</v>
      </c>
      <c r="D765" s="196">
        <v>100.79</v>
      </c>
      <c r="E765" s="196">
        <v>101.33</v>
      </c>
      <c r="F765" s="196">
        <v>100.51</v>
      </c>
      <c r="G765" s="196">
        <v>102.29</v>
      </c>
      <c r="H765" s="195">
        <v>103</v>
      </c>
      <c r="I765" s="196">
        <v>101.05</v>
      </c>
      <c r="J765" s="196">
        <v>100.34</v>
      </c>
      <c r="K765" s="196">
        <v>98.68</v>
      </c>
      <c r="L765" s="196">
        <v>99.79</v>
      </c>
      <c r="M765" s="196">
        <v>98.43</v>
      </c>
      <c r="N765" s="196">
        <v>101.23</v>
      </c>
      <c r="O765" s="196">
        <v>100.07</v>
      </c>
      <c r="P765" s="196">
        <v>100.95</v>
      </c>
      <c r="Q765" s="196">
        <v>101.8</v>
      </c>
      <c r="R765" s="196">
        <v>100.97</v>
      </c>
      <c r="S765" s="196">
        <v>105.25</v>
      </c>
      <c r="T765" s="196">
        <v>101.39</v>
      </c>
      <c r="U765" s="195">
        <v>102</v>
      </c>
      <c r="V765" s="196">
        <v>101.17</v>
      </c>
      <c r="W765" s="196">
        <v>96.64</v>
      </c>
      <c r="X765" s="196">
        <v>99.35</v>
      </c>
      <c r="Y765" s="196">
        <v>98.63</v>
      </c>
      <c r="Z765" s="196">
        <v>99.34</v>
      </c>
      <c r="AA765" s="196">
        <v>99.91</v>
      </c>
      <c r="AB765" s="196">
        <v>101.48</v>
      </c>
      <c r="AC765" s="196">
        <v>102.92</v>
      </c>
      <c r="AD765" s="196">
        <v>104.03</v>
      </c>
      <c r="AE765" s="196">
        <v>101.93</v>
      </c>
      <c r="AF765" s="196">
        <v>100.98</v>
      </c>
      <c r="AG765" s="196">
        <v>99.42</v>
      </c>
      <c r="AH765" s="196">
        <v>97.37</v>
      </c>
      <c r="AI765" s="196">
        <v>99.67</v>
      </c>
      <c r="AJ765" s="196">
        <v>99.51</v>
      </c>
      <c r="AK765" s="196">
        <v>100.98</v>
      </c>
      <c r="AL765" s="196">
        <v>100.76</v>
      </c>
      <c r="AM765" s="196">
        <v>100.44</v>
      </c>
      <c r="AN765" s="196">
        <v>100.66</v>
      </c>
      <c r="AO765" s="196">
        <v>101.85</v>
      </c>
      <c r="AP765" s="196">
        <v>102.57</v>
      </c>
      <c r="AQ765" s="196">
        <v>101.33</v>
      </c>
    </row>
    <row r="766" spans="1:43" ht="27.75" x14ac:dyDescent="0.45">
      <c r="A766" s="195" t="s">
        <v>384</v>
      </c>
      <c r="B766" s="195" t="s">
        <v>1669</v>
      </c>
      <c r="C766" s="196">
        <v>100.03</v>
      </c>
      <c r="D766" s="196">
        <v>100.42</v>
      </c>
      <c r="E766" s="196">
        <v>101.21</v>
      </c>
      <c r="F766" s="196">
        <v>100.86</v>
      </c>
      <c r="G766" s="196">
        <v>101.86</v>
      </c>
      <c r="H766" s="196">
        <v>102.69</v>
      </c>
      <c r="I766" s="196">
        <v>100.99</v>
      </c>
      <c r="J766" s="196">
        <v>101.2</v>
      </c>
      <c r="K766" s="196">
        <v>98.53</v>
      </c>
      <c r="L766" s="196">
        <v>99.69</v>
      </c>
      <c r="M766" s="196">
        <v>100.35</v>
      </c>
      <c r="N766" s="196">
        <v>101.7</v>
      </c>
      <c r="O766" s="196">
        <v>100.4</v>
      </c>
      <c r="P766" s="196">
        <v>102.33</v>
      </c>
      <c r="Q766" s="196">
        <v>102.78</v>
      </c>
      <c r="R766" s="196">
        <v>100.22</v>
      </c>
      <c r="S766" s="196">
        <v>102.56</v>
      </c>
      <c r="T766" s="196">
        <v>103.42</v>
      </c>
      <c r="U766" s="196">
        <v>101.28</v>
      </c>
      <c r="V766" s="196">
        <v>100.59</v>
      </c>
      <c r="W766" s="196">
        <v>98.65</v>
      </c>
      <c r="X766" s="196">
        <v>99.58</v>
      </c>
      <c r="Y766" s="196">
        <v>99.27</v>
      </c>
      <c r="Z766" s="196">
        <v>99.26</v>
      </c>
      <c r="AA766" s="196">
        <v>100.26</v>
      </c>
      <c r="AB766" s="196">
        <v>101.78</v>
      </c>
      <c r="AC766" s="196">
        <v>101.79</v>
      </c>
      <c r="AD766" s="196">
        <v>102.84</v>
      </c>
      <c r="AE766" s="196">
        <v>101.97</v>
      </c>
      <c r="AF766" s="196">
        <v>100.71</v>
      </c>
      <c r="AG766" s="196">
        <v>99.62</v>
      </c>
      <c r="AH766" s="196">
        <v>98.52</v>
      </c>
      <c r="AI766" s="196">
        <v>98.82</v>
      </c>
      <c r="AJ766" s="196">
        <v>99.59</v>
      </c>
      <c r="AK766" s="196">
        <v>100.11</v>
      </c>
      <c r="AL766" s="196">
        <v>101.62</v>
      </c>
      <c r="AM766" s="196">
        <v>102.3</v>
      </c>
      <c r="AN766" s="196">
        <v>100.48</v>
      </c>
      <c r="AO766" s="196">
        <v>101.54</v>
      </c>
      <c r="AP766" s="196">
        <v>101.69</v>
      </c>
      <c r="AQ766" s="196">
        <v>101.63</v>
      </c>
    </row>
    <row r="767" spans="1:43" ht="27.75" x14ac:dyDescent="0.45">
      <c r="A767" s="195" t="s">
        <v>385</v>
      </c>
      <c r="B767" s="195" t="s">
        <v>1670</v>
      </c>
      <c r="C767" s="196">
        <v>100.12</v>
      </c>
      <c r="D767" s="196">
        <v>101.47</v>
      </c>
      <c r="E767" s="196">
        <v>102.86</v>
      </c>
      <c r="F767" s="196">
        <v>101.17</v>
      </c>
      <c r="G767" s="196">
        <v>101.5</v>
      </c>
      <c r="H767" s="196">
        <v>101.94</v>
      </c>
      <c r="I767" s="196">
        <v>100.79</v>
      </c>
      <c r="J767" s="196">
        <v>100.36</v>
      </c>
      <c r="K767" s="196">
        <v>100.91</v>
      </c>
      <c r="L767" s="196">
        <v>99.7</v>
      </c>
      <c r="M767" s="196">
        <v>100.07</v>
      </c>
      <c r="N767" s="196">
        <v>99.23</v>
      </c>
      <c r="O767" s="196">
        <v>100.03</v>
      </c>
      <c r="P767" s="196">
        <v>104.06</v>
      </c>
      <c r="Q767" s="196">
        <v>102.84</v>
      </c>
      <c r="R767" s="196">
        <v>100.81</v>
      </c>
      <c r="S767" s="196">
        <v>103.01</v>
      </c>
      <c r="T767" s="196">
        <v>101.81</v>
      </c>
      <c r="U767" s="196">
        <v>100.61</v>
      </c>
      <c r="V767" s="196">
        <v>101.61</v>
      </c>
      <c r="W767" s="196">
        <v>97.84</v>
      </c>
      <c r="X767" s="196">
        <v>101.18</v>
      </c>
      <c r="Y767" s="196">
        <v>98.87</v>
      </c>
      <c r="Z767" s="196">
        <v>98.67</v>
      </c>
      <c r="AA767" s="196">
        <v>100.76</v>
      </c>
      <c r="AB767" s="196">
        <v>101.69</v>
      </c>
      <c r="AC767" s="196">
        <v>101.52</v>
      </c>
      <c r="AD767" s="196">
        <v>103.66</v>
      </c>
      <c r="AE767" s="196">
        <v>101.41</v>
      </c>
      <c r="AF767" s="196">
        <v>99.66</v>
      </c>
      <c r="AG767" s="196">
        <v>99.92</v>
      </c>
      <c r="AH767" s="196">
        <v>99.21</v>
      </c>
      <c r="AI767" s="196">
        <v>99.2</v>
      </c>
      <c r="AJ767" s="196">
        <v>99.03</v>
      </c>
      <c r="AK767" s="196">
        <v>101.11</v>
      </c>
      <c r="AL767" s="196">
        <v>101.02</v>
      </c>
      <c r="AM767" s="196">
        <v>101.23</v>
      </c>
      <c r="AN767" s="196">
        <v>101.76</v>
      </c>
      <c r="AO767" s="196">
        <v>101.84</v>
      </c>
      <c r="AP767" s="196">
        <v>102.01</v>
      </c>
      <c r="AQ767" s="196">
        <v>101.22</v>
      </c>
    </row>
    <row r="768" spans="1:43" ht="27.75" x14ac:dyDescent="0.45">
      <c r="A768" s="195" t="s">
        <v>386</v>
      </c>
      <c r="B768" s="195" t="s">
        <v>1671</v>
      </c>
      <c r="C768" s="196">
        <v>101.24</v>
      </c>
      <c r="D768" s="196">
        <v>101.95</v>
      </c>
      <c r="E768" s="196">
        <v>102.22</v>
      </c>
      <c r="F768" s="196">
        <v>101.64</v>
      </c>
      <c r="G768" s="196">
        <v>103.28</v>
      </c>
      <c r="H768" s="196">
        <v>103.81</v>
      </c>
      <c r="I768" s="196">
        <v>99.58</v>
      </c>
      <c r="J768" s="196">
        <v>100.48</v>
      </c>
      <c r="K768" s="196">
        <v>100.01</v>
      </c>
      <c r="L768" s="196">
        <v>99.02</v>
      </c>
      <c r="M768" s="196">
        <v>98.63</v>
      </c>
      <c r="N768" s="196">
        <v>100.4</v>
      </c>
      <c r="O768" s="196">
        <v>100.83</v>
      </c>
      <c r="P768" s="196">
        <v>103.64</v>
      </c>
      <c r="Q768" s="196">
        <v>103.49</v>
      </c>
      <c r="R768" s="196">
        <v>102.34</v>
      </c>
      <c r="S768" s="196">
        <v>102.98</v>
      </c>
      <c r="T768" s="196">
        <v>104.32</v>
      </c>
      <c r="U768" s="196">
        <v>101.42</v>
      </c>
      <c r="V768" s="196">
        <v>101.2</v>
      </c>
      <c r="W768" s="196">
        <v>97.3</v>
      </c>
      <c r="X768" s="196">
        <v>101.3</v>
      </c>
      <c r="Y768" s="196">
        <v>98.45</v>
      </c>
      <c r="Z768" s="196">
        <v>95.85</v>
      </c>
      <c r="AA768" s="196">
        <v>101.54</v>
      </c>
      <c r="AB768" s="196">
        <v>101.79</v>
      </c>
      <c r="AC768" s="196">
        <v>101.69</v>
      </c>
      <c r="AD768" s="195">
        <v>105</v>
      </c>
      <c r="AE768" s="196">
        <v>101.89</v>
      </c>
      <c r="AF768" s="196">
        <v>98.38</v>
      </c>
      <c r="AG768" s="196">
        <v>99.97</v>
      </c>
      <c r="AH768" s="196">
        <v>98.92</v>
      </c>
      <c r="AI768" s="196">
        <v>97.38</v>
      </c>
      <c r="AJ768" s="196">
        <v>99.15</v>
      </c>
      <c r="AK768" s="196">
        <v>100.01</v>
      </c>
      <c r="AL768" s="196">
        <v>100.83</v>
      </c>
      <c r="AM768" s="196">
        <v>101.67</v>
      </c>
      <c r="AN768" s="196">
        <v>101.5</v>
      </c>
      <c r="AO768" s="196">
        <v>100.75</v>
      </c>
      <c r="AP768" s="196">
        <v>104.88</v>
      </c>
      <c r="AQ768" s="196">
        <v>101.81</v>
      </c>
    </row>
    <row r="769" spans="1:43" ht="27.75" x14ac:dyDescent="0.45">
      <c r="A769" s="195" t="s">
        <v>387</v>
      </c>
      <c r="B769" s="195" t="s">
        <v>1672</v>
      </c>
      <c r="C769" s="196">
        <v>100.5</v>
      </c>
      <c r="D769" s="196">
        <v>100.08</v>
      </c>
      <c r="E769" s="196">
        <v>100.28</v>
      </c>
      <c r="F769" s="196">
        <v>98.87</v>
      </c>
      <c r="G769" s="196">
        <v>101.63</v>
      </c>
      <c r="H769" s="196">
        <v>101.7</v>
      </c>
      <c r="I769" s="196">
        <v>103.98</v>
      </c>
      <c r="J769" s="196">
        <v>103.94</v>
      </c>
      <c r="K769" s="196">
        <v>97.22</v>
      </c>
      <c r="L769" s="196">
        <v>97.04</v>
      </c>
      <c r="M769" s="196">
        <v>99.59</v>
      </c>
      <c r="N769" s="196">
        <v>100.34</v>
      </c>
      <c r="O769" s="196">
        <v>100.05</v>
      </c>
      <c r="P769" s="196">
        <v>101.45</v>
      </c>
      <c r="Q769" s="196">
        <v>100.44</v>
      </c>
      <c r="R769" s="196">
        <v>100.76</v>
      </c>
      <c r="S769" s="196">
        <v>100.45</v>
      </c>
      <c r="T769" s="196">
        <v>101.66</v>
      </c>
      <c r="U769" s="196">
        <v>102.98</v>
      </c>
      <c r="V769" s="196">
        <v>101.68</v>
      </c>
      <c r="W769" s="196">
        <v>98.47</v>
      </c>
      <c r="X769" s="196">
        <v>99.4</v>
      </c>
      <c r="Y769" s="196">
        <v>101.03</v>
      </c>
      <c r="Z769" s="196">
        <v>100.86</v>
      </c>
      <c r="AA769" s="196">
        <v>100.63</v>
      </c>
      <c r="AB769" s="196">
        <v>103.77</v>
      </c>
      <c r="AC769" s="196">
        <v>100.67</v>
      </c>
      <c r="AD769" s="196">
        <v>102.37</v>
      </c>
      <c r="AE769" s="196">
        <v>102.97</v>
      </c>
      <c r="AF769" s="196">
        <v>103.44</v>
      </c>
      <c r="AG769" s="196">
        <v>98.23</v>
      </c>
      <c r="AH769" s="196">
        <v>98.06</v>
      </c>
      <c r="AI769" s="196">
        <v>100.23</v>
      </c>
      <c r="AJ769" s="196">
        <v>100.32</v>
      </c>
      <c r="AK769" s="196">
        <v>100.39</v>
      </c>
      <c r="AL769" s="196">
        <v>99.08</v>
      </c>
      <c r="AM769" s="196">
        <v>101.27</v>
      </c>
      <c r="AN769" s="196">
        <v>100.73</v>
      </c>
      <c r="AO769" s="196">
        <v>102.34</v>
      </c>
      <c r="AP769" s="196">
        <v>101.58</v>
      </c>
      <c r="AQ769" s="196">
        <v>101.84</v>
      </c>
    </row>
    <row r="770" spans="1:43" x14ac:dyDescent="0.45">
      <c r="A770" s="195" t="s">
        <v>751</v>
      </c>
      <c r="B770" s="195" t="s">
        <v>1673</v>
      </c>
      <c r="C770" s="196">
        <v>100.04</v>
      </c>
      <c r="D770" s="195">
        <v>100</v>
      </c>
      <c r="E770" s="196">
        <v>99.99</v>
      </c>
      <c r="F770" s="195">
        <v>100</v>
      </c>
      <c r="G770" s="195">
        <v>100</v>
      </c>
      <c r="H770" s="195">
        <v>100</v>
      </c>
      <c r="I770" s="195">
        <v>100</v>
      </c>
      <c r="J770" s="195">
        <v>100</v>
      </c>
      <c r="K770" s="195">
        <v>100</v>
      </c>
      <c r="L770" s="195">
        <v>100</v>
      </c>
      <c r="M770" s="195">
        <v>100</v>
      </c>
      <c r="N770" s="195">
        <v>100</v>
      </c>
      <c r="O770" s="196">
        <v>99.97</v>
      </c>
      <c r="P770" s="195">
        <v>100</v>
      </c>
      <c r="Q770" s="195">
        <v>100</v>
      </c>
      <c r="R770" s="195">
        <v>100</v>
      </c>
      <c r="S770" s="195">
        <v>100</v>
      </c>
      <c r="T770" s="195">
        <v>100</v>
      </c>
      <c r="U770" s="196">
        <v>109.92</v>
      </c>
      <c r="V770" s="196">
        <v>100.01</v>
      </c>
      <c r="W770" s="196">
        <v>99.99</v>
      </c>
      <c r="X770" s="195">
        <v>100</v>
      </c>
      <c r="Y770" s="196">
        <v>100.02</v>
      </c>
      <c r="Z770" s="196">
        <v>100.03</v>
      </c>
      <c r="AA770" s="195">
        <v>100</v>
      </c>
      <c r="AB770" s="195">
        <v>100</v>
      </c>
      <c r="AC770" s="195">
        <v>100</v>
      </c>
      <c r="AD770" s="196">
        <v>99.99</v>
      </c>
      <c r="AE770" s="195">
        <v>100</v>
      </c>
      <c r="AF770" s="195">
        <v>100</v>
      </c>
      <c r="AG770" s="196">
        <v>113.19</v>
      </c>
      <c r="AH770" s="196">
        <v>100.03</v>
      </c>
      <c r="AI770" s="195">
        <v>100</v>
      </c>
      <c r="AJ770" s="195">
        <v>100</v>
      </c>
      <c r="AK770" s="196">
        <v>100.03</v>
      </c>
      <c r="AL770" s="196">
        <v>100.02</v>
      </c>
      <c r="AM770" s="196">
        <v>101.55</v>
      </c>
      <c r="AN770" s="196">
        <v>100.04</v>
      </c>
      <c r="AO770" s="195">
        <v>100</v>
      </c>
      <c r="AP770" s="195">
        <v>100</v>
      </c>
      <c r="AQ770" s="195">
        <v>100</v>
      </c>
    </row>
    <row r="771" spans="1:43" ht="55.5" x14ac:dyDescent="0.45">
      <c r="A771" s="195" t="s">
        <v>752</v>
      </c>
      <c r="B771" s="195" t="s">
        <v>1674</v>
      </c>
      <c r="C771" s="195">
        <v>100</v>
      </c>
      <c r="D771" s="195">
        <v>100</v>
      </c>
      <c r="E771" s="195">
        <v>100</v>
      </c>
      <c r="F771" s="195">
        <v>100</v>
      </c>
      <c r="G771" s="195">
        <v>100</v>
      </c>
      <c r="H771" s="195">
        <v>100</v>
      </c>
      <c r="I771" s="195">
        <v>100</v>
      </c>
      <c r="J771" s="195">
        <v>100</v>
      </c>
      <c r="K771" s="195">
        <v>100</v>
      </c>
      <c r="L771" s="195">
        <v>100</v>
      </c>
      <c r="M771" s="195">
        <v>100</v>
      </c>
      <c r="N771" s="195">
        <v>100</v>
      </c>
      <c r="O771" s="195">
        <v>100</v>
      </c>
      <c r="P771" s="195">
        <v>100</v>
      </c>
      <c r="Q771" s="195">
        <v>100</v>
      </c>
      <c r="R771" s="195">
        <v>100</v>
      </c>
      <c r="S771" s="195">
        <v>100</v>
      </c>
      <c r="T771" s="195">
        <v>100</v>
      </c>
      <c r="U771" s="196">
        <v>108.84</v>
      </c>
      <c r="V771" s="195">
        <v>100</v>
      </c>
      <c r="W771" s="195">
        <v>100</v>
      </c>
      <c r="X771" s="195">
        <v>100</v>
      </c>
      <c r="Y771" s="195">
        <v>100</v>
      </c>
      <c r="Z771" s="195">
        <v>100</v>
      </c>
      <c r="AA771" s="195">
        <v>100</v>
      </c>
      <c r="AB771" s="195">
        <v>100</v>
      </c>
      <c r="AC771" s="195">
        <v>100</v>
      </c>
      <c r="AD771" s="195">
        <v>100</v>
      </c>
      <c r="AE771" s="195">
        <v>100</v>
      </c>
      <c r="AF771" s="195">
        <v>100</v>
      </c>
      <c r="AG771" s="196">
        <v>112.54</v>
      </c>
      <c r="AH771" s="195">
        <v>100</v>
      </c>
      <c r="AI771" s="195">
        <v>100</v>
      </c>
      <c r="AJ771" s="195">
        <v>100</v>
      </c>
      <c r="AK771" s="195">
        <v>100</v>
      </c>
      <c r="AL771" s="195">
        <v>100</v>
      </c>
      <c r="AM771" s="196">
        <v>101.57</v>
      </c>
      <c r="AN771" s="195">
        <v>100</v>
      </c>
      <c r="AO771" s="195">
        <v>100</v>
      </c>
      <c r="AP771" s="195">
        <v>100</v>
      </c>
      <c r="AQ771" s="195">
        <v>100</v>
      </c>
    </row>
    <row r="772" spans="1:43" ht="69.400000000000006" x14ac:dyDescent="0.45">
      <c r="A772" s="195" t="s">
        <v>1861</v>
      </c>
      <c r="B772" s="195" t="s">
        <v>1675</v>
      </c>
      <c r="C772" s="195">
        <v>100</v>
      </c>
      <c r="D772" s="195">
        <v>100</v>
      </c>
      <c r="E772" s="195">
        <v>100</v>
      </c>
      <c r="F772" s="195">
        <v>100</v>
      </c>
      <c r="G772" s="195">
        <v>100</v>
      </c>
      <c r="H772" s="195">
        <v>100</v>
      </c>
      <c r="I772" s="195">
        <v>100</v>
      </c>
      <c r="J772" s="195">
        <v>100</v>
      </c>
      <c r="K772" s="195">
        <v>100</v>
      </c>
      <c r="L772" s="195">
        <v>100</v>
      </c>
      <c r="M772" s="195">
        <v>100</v>
      </c>
      <c r="N772" s="195">
        <v>100</v>
      </c>
      <c r="O772" s="195">
        <v>100</v>
      </c>
      <c r="P772" s="195">
        <v>100</v>
      </c>
      <c r="Q772" s="195">
        <v>100</v>
      </c>
      <c r="R772" s="195">
        <v>100</v>
      </c>
      <c r="S772" s="195">
        <v>100</v>
      </c>
      <c r="T772" s="195">
        <v>100</v>
      </c>
      <c r="U772" s="196">
        <v>108.77</v>
      </c>
      <c r="V772" s="195">
        <v>100</v>
      </c>
      <c r="W772" s="195">
        <v>100</v>
      </c>
      <c r="X772" s="195">
        <v>100</v>
      </c>
      <c r="Y772" s="195">
        <v>100</v>
      </c>
      <c r="Z772" s="195">
        <v>100</v>
      </c>
      <c r="AA772" s="195">
        <v>100</v>
      </c>
      <c r="AB772" s="195">
        <v>100</v>
      </c>
      <c r="AC772" s="195">
        <v>100</v>
      </c>
      <c r="AD772" s="195">
        <v>100</v>
      </c>
      <c r="AE772" s="195">
        <v>100</v>
      </c>
      <c r="AF772" s="195">
        <v>100</v>
      </c>
      <c r="AG772" s="196">
        <v>113.55</v>
      </c>
      <c r="AH772" s="195">
        <v>100</v>
      </c>
      <c r="AI772" s="195">
        <v>100</v>
      </c>
      <c r="AJ772" s="195">
        <v>100</v>
      </c>
      <c r="AK772" s="195">
        <v>100</v>
      </c>
      <c r="AL772" s="195">
        <v>100</v>
      </c>
      <c r="AM772" s="196">
        <v>101.56</v>
      </c>
      <c r="AN772" s="195">
        <v>100</v>
      </c>
      <c r="AO772" s="195">
        <v>100</v>
      </c>
      <c r="AP772" s="195">
        <v>100</v>
      </c>
      <c r="AQ772" s="195">
        <v>100</v>
      </c>
    </row>
    <row r="773" spans="1:43" ht="69.400000000000006" x14ac:dyDescent="0.45">
      <c r="A773" s="195" t="s">
        <v>754</v>
      </c>
      <c r="B773" s="195" t="s">
        <v>1676</v>
      </c>
      <c r="C773" s="195">
        <v>100</v>
      </c>
      <c r="D773" s="195">
        <v>100</v>
      </c>
      <c r="E773" s="195">
        <v>100</v>
      </c>
      <c r="F773" s="195">
        <v>100</v>
      </c>
      <c r="G773" s="195">
        <v>100</v>
      </c>
      <c r="H773" s="195">
        <v>100</v>
      </c>
      <c r="I773" s="195">
        <v>100</v>
      </c>
      <c r="J773" s="195">
        <v>100</v>
      </c>
      <c r="K773" s="195">
        <v>100</v>
      </c>
      <c r="L773" s="195">
        <v>100</v>
      </c>
      <c r="M773" s="195">
        <v>100</v>
      </c>
      <c r="N773" s="195">
        <v>100</v>
      </c>
      <c r="O773" s="195">
        <v>100</v>
      </c>
      <c r="P773" s="195">
        <v>100</v>
      </c>
      <c r="Q773" s="195">
        <v>100</v>
      </c>
      <c r="R773" s="195">
        <v>100</v>
      </c>
      <c r="S773" s="195">
        <v>100</v>
      </c>
      <c r="T773" s="195">
        <v>100</v>
      </c>
      <c r="U773" s="196">
        <v>109.01</v>
      </c>
      <c r="V773" s="195">
        <v>100</v>
      </c>
      <c r="W773" s="195">
        <v>100</v>
      </c>
      <c r="X773" s="195">
        <v>100</v>
      </c>
      <c r="Y773" s="195">
        <v>100</v>
      </c>
      <c r="Z773" s="195">
        <v>100</v>
      </c>
      <c r="AA773" s="195">
        <v>100</v>
      </c>
      <c r="AB773" s="195">
        <v>100</v>
      </c>
      <c r="AC773" s="195">
        <v>100</v>
      </c>
      <c r="AD773" s="195">
        <v>100</v>
      </c>
      <c r="AE773" s="195">
        <v>100</v>
      </c>
      <c r="AF773" s="195">
        <v>100</v>
      </c>
      <c r="AG773" s="196">
        <v>113.66</v>
      </c>
      <c r="AH773" s="195">
        <v>100</v>
      </c>
      <c r="AI773" s="195">
        <v>100</v>
      </c>
      <c r="AJ773" s="195">
        <v>100</v>
      </c>
      <c r="AK773" s="195">
        <v>100</v>
      </c>
      <c r="AL773" s="195">
        <v>100</v>
      </c>
      <c r="AM773" s="196">
        <v>101.59</v>
      </c>
      <c r="AN773" s="195">
        <v>100</v>
      </c>
      <c r="AO773" s="195">
        <v>100</v>
      </c>
      <c r="AP773" s="195">
        <v>100</v>
      </c>
      <c r="AQ773" s="195">
        <v>100</v>
      </c>
    </row>
    <row r="774" spans="1:43" ht="69.400000000000006" x14ac:dyDescent="0.45">
      <c r="A774" s="195" t="s">
        <v>755</v>
      </c>
      <c r="B774" s="195" t="s">
        <v>1677</v>
      </c>
      <c r="C774" s="195">
        <v>100</v>
      </c>
      <c r="D774" s="195">
        <v>100</v>
      </c>
      <c r="E774" s="195">
        <v>100</v>
      </c>
      <c r="F774" s="195">
        <v>100</v>
      </c>
      <c r="G774" s="195">
        <v>100</v>
      </c>
      <c r="H774" s="195">
        <v>100</v>
      </c>
      <c r="I774" s="195">
        <v>100</v>
      </c>
      <c r="J774" s="195">
        <v>100</v>
      </c>
      <c r="K774" s="195">
        <v>100</v>
      </c>
      <c r="L774" s="195">
        <v>100</v>
      </c>
      <c r="M774" s="195">
        <v>100</v>
      </c>
      <c r="N774" s="195">
        <v>100</v>
      </c>
      <c r="O774" s="195">
        <v>100</v>
      </c>
      <c r="P774" s="195">
        <v>100</v>
      </c>
      <c r="Q774" s="195">
        <v>100</v>
      </c>
      <c r="R774" s="195">
        <v>100</v>
      </c>
      <c r="S774" s="195">
        <v>100</v>
      </c>
      <c r="T774" s="195">
        <v>100</v>
      </c>
      <c r="U774" s="196">
        <v>109.01</v>
      </c>
      <c r="V774" s="195">
        <v>100</v>
      </c>
      <c r="W774" s="195">
        <v>100</v>
      </c>
      <c r="X774" s="195">
        <v>100</v>
      </c>
      <c r="Y774" s="195">
        <v>100</v>
      </c>
      <c r="Z774" s="195">
        <v>100</v>
      </c>
      <c r="AA774" s="195">
        <v>100</v>
      </c>
      <c r="AB774" s="195">
        <v>100</v>
      </c>
      <c r="AC774" s="195">
        <v>100</v>
      </c>
      <c r="AD774" s="195">
        <v>100</v>
      </c>
      <c r="AE774" s="195">
        <v>100</v>
      </c>
      <c r="AF774" s="195">
        <v>100</v>
      </c>
      <c r="AG774" s="196">
        <v>114.67</v>
      </c>
      <c r="AH774" s="195">
        <v>100</v>
      </c>
      <c r="AI774" s="195">
        <v>100</v>
      </c>
      <c r="AJ774" s="195">
        <v>100</v>
      </c>
      <c r="AK774" s="195">
        <v>100</v>
      </c>
      <c r="AL774" s="195">
        <v>100</v>
      </c>
      <c r="AM774" s="196">
        <v>101.58</v>
      </c>
      <c r="AN774" s="195">
        <v>100</v>
      </c>
      <c r="AO774" s="195">
        <v>100</v>
      </c>
      <c r="AP774" s="195">
        <v>100</v>
      </c>
      <c r="AQ774" s="195">
        <v>100</v>
      </c>
    </row>
    <row r="775" spans="1:43" ht="27.75" x14ac:dyDescent="0.45">
      <c r="A775" s="195" t="s">
        <v>756</v>
      </c>
      <c r="B775" s="195" t="s">
        <v>1678</v>
      </c>
      <c r="C775" s="195">
        <v>100</v>
      </c>
      <c r="D775" s="195">
        <v>100</v>
      </c>
      <c r="E775" s="195">
        <v>100</v>
      </c>
      <c r="F775" s="195">
        <v>100</v>
      </c>
      <c r="G775" s="195">
        <v>100</v>
      </c>
      <c r="H775" s="195">
        <v>100</v>
      </c>
      <c r="I775" s="195">
        <v>100</v>
      </c>
      <c r="J775" s="195">
        <v>100</v>
      </c>
      <c r="K775" s="195">
        <v>100</v>
      </c>
      <c r="L775" s="195">
        <v>100</v>
      </c>
      <c r="M775" s="195">
        <v>100</v>
      </c>
      <c r="N775" s="195">
        <v>100</v>
      </c>
      <c r="O775" s="195">
        <v>100</v>
      </c>
      <c r="P775" s="195">
        <v>100</v>
      </c>
      <c r="Q775" s="195">
        <v>100</v>
      </c>
      <c r="R775" s="195">
        <v>100</v>
      </c>
      <c r="S775" s="195">
        <v>100</v>
      </c>
      <c r="T775" s="195">
        <v>100</v>
      </c>
      <c r="U775" s="196">
        <v>108.89</v>
      </c>
      <c r="V775" s="195">
        <v>100</v>
      </c>
      <c r="W775" s="195">
        <v>100</v>
      </c>
      <c r="X775" s="195">
        <v>100</v>
      </c>
      <c r="Y775" s="195">
        <v>100</v>
      </c>
      <c r="Z775" s="195">
        <v>100</v>
      </c>
      <c r="AA775" s="195">
        <v>100</v>
      </c>
      <c r="AB775" s="195">
        <v>100</v>
      </c>
      <c r="AC775" s="195">
        <v>100</v>
      </c>
      <c r="AD775" s="195">
        <v>100</v>
      </c>
      <c r="AE775" s="195">
        <v>100</v>
      </c>
      <c r="AF775" s="195">
        <v>100</v>
      </c>
      <c r="AG775" s="196">
        <v>113.07</v>
      </c>
      <c r="AH775" s="195">
        <v>100</v>
      </c>
      <c r="AI775" s="195">
        <v>100</v>
      </c>
      <c r="AJ775" s="195">
        <v>100</v>
      </c>
      <c r="AK775" s="195">
        <v>100</v>
      </c>
      <c r="AL775" s="195">
        <v>100</v>
      </c>
      <c r="AM775" s="196">
        <v>101.58</v>
      </c>
      <c r="AN775" s="195">
        <v>100</v>
      </c>
      <c r="AO775" s="195">
        <v>100</v>
      </c>
      <c r="AP775" s="195">
        <v>100</v>
      </c>
      <c r="AQ775" s="195">
        <v>100</v>
      </c>
    </row>
    <row r="776" spans="1:43" x14ac:dyDescent="0.45">
      <c r="A776" s="195" t="s">
        <v>757</v>
      </c>
      <c r="B776" s="195" t="s">
        <v>1679</v>
      </c>
      <c r="C776" s="196">
        <v>103.56</v>
      </c>
      <c r="D776" s="196">
        <v>100.47</v>
      </c>
      <c r="E776" s="196">
        <v>100.55</v>
      </c>
      <c r="F776" s="196">
        <v>100.17</v>
      </c>
      <c r="G776" s="196">
        <v>100.34</v>
      </c>
      <c r="H776" s="196">
        <v>100.34</v>
      </c>
      <c r="I776" s="196">
        <v>101.03</v>
      </c>
      <c r="J776" s="196">
        <v>101.29</v>
      </c>
      <c r="K776" s="196">
        <v>100.98</v>
      </c>
      <c r="L776" s="196">
        <v>101.09</v>
      </c>
      <c r="M776" s="196">
        <v>101.4</v>
      </c>
      <c r="N776" s="196">
        <v>100.54</v>
      </c>
      <c r="O776" s="196">
        <v>101.45</v>
      </c>
      <c r="P776" s="196">
        <v>100.69</v>
      </c>
      <c r="Q776" s="196">
        <v>100.74</v>
      </c>
      <c r="R776" s="196">
        <v>100.44</v>
      </c>
      <c r="S776" s="196">
        <v>100.44</v>
      </c>
      <c r="T776" s="196">
        <v>100.72</v>
      </c>
      <c r="U776" s="195">
        <v>103</v>
      </c>
      <c r="V776" s="196">
        <v>101.92</v>
      </c>
      <c r="W776" s="196">
        <v>100.86</v>
      </c>
      <c r="X776" s="196">
        <v>100.78</v>
      </c>
      <c r="Y776" s="196">
        <v>100.22</v>
      </c>
      <c r="Z776" s="196">
        <v>100.2</v>
      </c>
      <c r="AA776" s="196">
        <v>105.07</v>
      </c>
      <c r="AB776" s="196">
        <v>100.15</v>
      </c>
      <c r="AC776" s="196">
        <v>99.98</v>
      </c>
      <c r="AD776" s="196">
        <v>100.09</v>
      </c>
      <c r="AE776" s="196">
        <v>100.6</v>
      </c>
      <c r="AF776" s="196">
        <v>100.21</v>
      </c>
      <c r="AG776" s="196">
        <v>101.77</v>
      </c>
      <c r="AH776" s="196">
        <v>100.77</v>
      </c>
      <c r="AI776" s="196">
        <v>100.26</v>
      </c>
      <c r="AJ776" s="196">
        <v>100.32</v>
      </c>
      <c r="AK776" s="196">
        <v>100.08</v>
      </c>
      <c r="AL776" s="196">
        <v>100.37</v>
      </c>
      <c r="AM776" s="196">
        <v>103.81</v>
      </c>
      <c r="AN776" s="196">
        <v>100.27</v>
      </c>
      <c r="AO776" s="196">
        <v>99.95</v>
      </c>
      <c r="AP776" s="196">
        <v>100.36</v>
      </c>
      <c r="AQ776" s="196">
        <v>100.32</v>
      </c>
    </row>
    <row r="777" spans="1:43" x14ac:dyDescent="0.45">
      <c r="A777" s="195" t="s">
        <v>887</v>
      </c>
      <c r="B777" s="195" t="s">
        <v>1680</v>
      </c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6">
        <v>100.28</v>
      </c>
      <c r="P777" s="196">
        <v>102.73</v>
      </c>
      <c r="Q777" s="196">
        <v>102.3</v>
      </c>
      <c r="R777" s="196">
        <v>101.06</v>
      </c>
      <c r="S777" s="196">
        <v>102.55</v>
      </c>
      <c r="T777" s="196">
        <v>102.59</v>
      </c>
      <c r="U777" s="196">
        <v>101.59</v>
      </c>
      <c r="V777" s="196">
        <v>101.31</v>
      </c>
      <c r="W777" s="196">
        <v>97.87</v>
      </c>
      <c r="X777" s="196">
        <v>100.34</v>
      </c>
      <c r="Y777" s="196">
        <v>99.31</v>
      </c>
      <c r="Z777" s="196">
        <v>98.68</v>
      </c>
      <c r="AA777" s="196">
        <v>100.75</v>
      </c>
      <c r="AB777" s="196">
        <v>102.12</v>
      </c>
      <c r="AC777" s="196">
        <v>101.59</v>
      </c>
      <c r="AD777" s="196">
        <v>103.64</v>
      </c>
      <c r="AE777" s="196">
        <v>101.99</v>
      </c>
      <c r="AF777" s="196">
        <v>100.4</v>
      </c>
      <c r="AG777" s="196">
        <v>99.48</v>
      </c>
      <c r="AH777" s="196">
        <v>98.59</v>
      </c>
      <c r="AI777" s="196">
        <v>98.93</v>
      </c>
      <c r="AJ777" s="196">
        <v>99.47</v>
      </c>
      <c r="AK777" s="196">
        <v>100.5</v>
      </c>
      <c r="AL777" s="196">
        <v>100.66</v>
      </c>
      <c r="AM777" s="196">
        <v>101.43</v>
      </c>
      <c r="AN777" s="196">
        <v>101.16</v>
      </c>
      <c r="AO777" s="196">
        <v>101.63</v>
      </c>
      <c r="AP777" s="196">
        <v>102.62</v>
      </c>
      <c r="AQ777" s="196">
        <v>101.57</v>
      </c>
    </row>
    <row r="778" spans="1:43" ht="27.75" x14ac:dyDescent="0.45">
      <c r="A778" s="195" t="s">
        <v>758</v>
      </c>
      <c r="B778" s="195" t="s">
        <v>1681</v>
      </c>
      <c r="C778" s="196">
        <v>100.31</v>
      </c>
      <c r="D778" s="196">
        <v>100.78</v>
      </c>
      <c r="E778" s="196">
        <v>101.31</v>
      </c>
      <c r="F778" s="196">
        <v>100.41</v>
      </c>
      <c r="G778" s="196">
        <v>101.7</v>
      </c>
      <c r="H778" s="196">
        <v>102.11</v>
      </c>
      <c r="I778" s="196">
        <v>101.25</v>
      </c>
      <c r="J778" s="196">
        <v>101.33</v>
      </c>
      <c r="K778" s="196">
        <v>100.53</v>
      </c>
      <c r="L778" s="196">
        <v>99.14</v>
      </c>
      <c r="M778" s="196">
        <v>99.61</v>
      </c>
      <c r="N778" s="196">
        <v>100.32</v>
      </c>
      <c r="O778" s="196">
        <v>100.29</v>
      </c>
      <c r="P778" s="196">
        <v>102.36</v>
      </c>
      <c r="Q778" s="195">
        <v>102</v>
      </c>
      <c r="R778" s="196">
        <v>100.95</v>
      </c>
      <c r="S778" s="196">
        <v>102.2</v>
      </c>
      <c r="T778" s="196">
        <v>102.25</v>
      </c>
      <c r="U778" s="196">
        <v>101.41</v>
      </c>
      <c r="V778" s="196">
        <v>101.18</v>
      </c>
      <c r="W778" s="196">
        <v>99.17</v>
      </c>
      <c r="X778" s="196">
        <v>100.44</v>
      </c>
      <c r="Y778" s="196">
        <v>99.41</v>
      </c>
      <c r="Z778" s="196">
        <v>98.86</v>
      </c>
      <c r="AA778" s="196">
        <v>100.66</v>
      </c>
      <c r="AB778" s="196">
        <v>101.86</v>
      </c>
      <c r="AC778" s="196">
        <v>101.39</v>
      </c>
      <c r="AD778" s="196">
        <v>103.18</v>
      </c>
      <c r="AE778" s="196">
        <v>101.75</v>
      </c>
      <c r="AF778" s="196">
        <v>100.35</v>
      </c>
      <c r="AG778" s="196">
        <v>99.57</v>
      </c>
      <c r="AH778" s="196">
        <v>98.78</v>
      </c>
      <c r="AI778" s="196">
        <v>100.52</v>
      </c>
      <c r="AJ778" s="196">
        <v>99.68</v>
      </c>
      <c r="AK778" s="196">
        <v>100.47</v>
      </c>
      <c r="AL778" s="196">
        <v>100.57</v>
      </c>
      <c r="AM778" s="196">
        <v>101.28</v>
      </c>
      <c r="AN778" s="196">
        <v>101.04</v>
      </c>
      <c r="AO778" s="196">
        <v>101.44</v>
      </c>
      <c r="AP778" s="196">
        <v>102.31</v>
      </c>
      <c r="AQ778" s="196">
        <v>101.35</v>
      </c>
    </row>
    <row r="779" spans="1:43" x14ac:dyDescent="0.45">
      <c r="A779" s="195" t="s">
        <v>759</v>
      </c>
      <c r="B779" s="195" t="s">
        <v>1682</v>
      </c>
      <c r="C779" s="196">
        <v>100.16</v>
      </c>
      <c r="D779" s="196">
        <v>100.12</v>
      </c>
      <c r="E779" s="196">
        <v>100.09</v>
      </c>
      <c r="F779" s="196">
        <v>100.11</v>
      </c>
      <c r="G779" s="196">
        <v>100.06</v>
      </c>
      <c r="H779" s="196">
        <v>100.09</v>
      </c>
      <c r="I779" s="196">
        <v>100.07</v>
      </c>
      <c r="J779" s="196">
        <v>100.23</v>
      </c>
      <c r="K779" s="196">
        <v>106.43</v>
      </c>
      <c r="L779" s="196">
        <v>100.34</v>
      </c>
      <c r="M779" s="196">
        <v>100.28</v>
      </c>
      <c r="N779" s="196">
        <v>100.07</v>
      </c>
      <c r="O779" s="196">
        <v>100.39</v>
      </c>
      <c r="P779" s="196">
        <v>100.25</v>
      </c>
      <c r="Q779" s="196">
        <v>100.18</v>
      </c>
      <c r="R779" s="196">
        <v>100.18</v>
      </c>
      <c r="S779" s="196">
        <v>100.06</v>
      </c>
      <c r="T779" s="196">
        <v>100.26</v>
      </c>
      <c r="U779" s="196">
        <v>100.15</v>
      </c>
      <c r="V779" s="196">
        <v>100.37</v>
      </c>
      <c r="W779" s="196">
        <v>107.81</v>
      </c>
      <c r="X779" s="196">
        <v>100.34</v>
      </c>
      <c r="Y779" s="196">
        <v>100.12</v>
      </c>
      <c r="Z779" s="196">
        <v>100.27</v>
      </c>
      <c r="AA779" s="196">
        <v>100.39</v>
      </c>
      <c r="AB779" s="196">
        <v>100.26</v>
      </c>
      <c r="AC779" s="196">
        <v>100.22</v>
      </c>
      <c r="AD779" s="196">
        <v>100.18</v>
      </c>
      <c r="AE779" s="196">
        <v>100.08</v>
      </c>
      <c r="AF779" s="196">
        <v>100.24</v>
      </c>
      <c r="AG779" s="196">
        <v>100.16</v>
      </c>
      <c r="AH779" s="196">
        <v>100.27</v>
      </c>
      <c r="AI779" s="196">
        <v>108.57</v>
      </c>
      <c r="AJ779" s="196">
        <v>100.42</v>
      </c>
      <c r="AK779" s="196">
        <v>100.17</v>
      </c>
      <c r="AL779" s="196">
        <v>100.12</v>
      </c>
      <c r="AM779" s="196">
        <v>100.57</v>
      </c>
      <c r="AN779" s="196">
        <v>100.38</v>
      </c>
      <c r="AO779" s="196">
        <v>100.21</v>
      </c>
      <c r="AP779" s="196">
        <v>100.17</v>
      </c>
      <c r="AQ779" s="196">
        <v>100.1</v>
      </c>
    </row>
    <row r="780" spans="1:43" ht="27.75" x14ac:dyDescent="0.45">
      <c r="A780" s="195" t="s">
        <v>760</v>
      </c>
      <c r="B780" s="195" t="s">
        <v>1683</v>
      </c>
      <c r="C780" s="196">
        <v>101.75</v>
      </c>
      <c r="D780" s="196">
        <v>100.22</v>
      </c>
      <c r="E780" s="196">
        <v>100.03</v>
      </c>
      <c r="F780" s="196">
        <v>100.3</v>
      </c>
      <c r="G780" s="196">
        <v>100.16</v>
      </c>
      <c r="H780" s="196">
        <v>100.11</v>
      </c>
      <c r="I780" s="196">
        <v>100.07</v>
      </c>
      <c r="J780" s="196">
        <v>100.07</v>
      </c>
      <c r="K780" s="196">
        <v>103.48</v>
      </c>
      <c r="L780" s="196">
        <v>100.86</v>
      </c>
      <c r="M780" s="196">
        <v>100.22</v>
      </c>
      <c r="N780" s="196">
        <v>100.22</v>
      </c>
      <c r="O780" s="196">
        <v>100.99</v>
      </c>
      <c r="P780" s="196">
        <v>100.15</v>
      </c>
      <c r="Q780" s="196">
        <v>100.01</v>
      </c>
      <c r="R780" s="196">
        <v>100.26</v>
      </c>
      <c r="S780" s="196">
        <v>100.02</v>
      </c>
      <c r="T780" s="196">
        <v>100.05</v>
      </c>
      <c r="U780" s="196">
        <v>100.1</v>
      </c>
      <c r="V780" s="196">
        <v>100.15</v>
      </c>
      <c r="W780" s="196">
        <v>103.88</v>
      </c>
      <c r="X780" s="196">
        <v>100.59</v>
      </c>
      <c r="Y780" s="196">
        <v>100.23</v>
      </c>
      <c r="Z780" s="196">
        <v>100.08</v>
      </c>
      <c r="AA780" s="196">
        <v>101.35</v>
      </c>
      <c r="AB780" s="196">
        <v>100.37</v>
      </c>
      <c r="AC780" s="196">
        <v>100.34</v>
      </c>
      <c r="AD780" s="196">
        <v>100.33</v>
      </c>
      <c r="AE780" s="196">
        <v>100.04</v>
      </c>
      <c r="AF780" s="196">
        <v>100.09</v>
      </c>
      <c r="AG780" s="196">
        <v>100.11</v>
      </c>
      <c r="AH780" s="196">
        <v>100.18</v>
      </c>
      <c r="AI780" s="196">
        <v>103.81</v>
      </c>
      <c r="AJ780" s="196">
        <v>100.82</v>
      </c>
      <c r="AK780" s="196">
        <v>100.11</v>
      </c>
      <c r="AL780" s="196">
        <v>100.1</v>
      </c>
      <c r="AM780" s="196">
        <v>101.16</v>
      </c>
      <c r="AN780" s="196">
        <v>100.56</v>
      </c>
      <c r="AO780" s="196">
        <v>100.46</v>
      </c>
      <c r="AP780" s="196">
        <v>100.37</v>
      </c>
      <c r="AQ780" s="196">
        <v>100.14</v>
      </c>
    </row>
    <row r="781" spans="1:43" ht="27.75" x14ac:dyDescent="0.45">
      <c r="A781" s="195" t="s">
        <v>389</v>
      </c>
      <c r="B781" s="195" t="s">
        <v>1684</v>
      </c>
      <c r="C781" s="196">
        <v>103.88</v>
      </c>
      <c r="D781" s="196">
        <v>100.54</v>
      </c>
      <c r="E781" s="196">
        <v>100.03</v>
      </c>
      <c r="F781" s="196">
        <v>100.64</v>
      </c>
      <c r="G781" s="196">
        <v>100.3</v>
      </c>
      <c r="H781" s="196">
        <v>100.24</v>
      </c>
      <c r="I781" s="196">
        <v>100.09</v>
      </c>
      <c r="J781" s="196">
        <v>100.06</v>
      </c>
      <c r="K781" s="196">
        <v>101.87</v>
      </c>
      <c r="L781" s="196">
        <v>100.37</v>
      </c>
      <c r="M781" s="196">
        <v>100.21</v>
      </c>
      <c r="N781" s="196">
        <v>100.5</v>
      </c>
      <c r="O781" s="196">
        <v>101.91</v>
      </c>
      <c r="P781" s="196">
        <v>100.21</v>
      </c>
      <c r="Q781" s="196">
        <v>99.99</v>
      </c>
      <c r="R781" s="196">
        <v>100.33</v>
      </c>
      <c r="S781" s="196">
        <v>100.02</v>
      </c>
      <c r="T781" s="196">
        <v>100.38</v>
      </c>
      <c r="U781" s="196">
        <v>100.18</v>
      </c>
      <c r="V781" s="196">
        <v>100.08</v>
      </c>
      <c r="W781" s="196">
        <v>100.72</v>
      </c>
      <c r="X781" s="196">
        <v>100.35</v>
      </c>
      <c r="Y781" s="196">
        <v>100.01</v>
      </c>
      <c r="Z781" s="196">
        <v>100.12</v>
      </c>
      <c r="AA781" s="196">
        <v>103.5</v>
      </c>
      <c r="AB781" s="196">
        <v>101.02</v>
      </c>
      <c r="AC781" s="196">
        <v>100.71</v>
      </c>
      <c r="AD781" s="196">
        <v>100.71</v>
      </c>
      <c r="AE781" s="196">
        <v>100.1</v>
      </c>
      <c r="AF781" s="196">
        <v>100.21</v>
      </c>
      <c r="AG781" s="196">
        <v>100.16</v>
      </c>
      <c r="AH781" s="196">
        <v>100.07</v>
      </c>
      <c r="AI781" s="196">
        <v>100.33</v>
      </c>
      <c r="AJ781" s="196">
        <v>100.24</v>
      </c>
      <c r="AK781" s="196">
        <v>100.04</v>
      </c>
      <c r="AL781" s="196">
        <v>100.05</v>
      </c>
      <c r="AM781" s="196">
        <v>103.28</v>
      </c>
      <c r="AN781" s="196">
        <v>101.08</v>
      </c>
      <c r="AO781" s="196">
        <v>101.3</v>
      </c>
      <c r="AP781" s="196">
        <v>100.36</v>
      </c>
      <c r="AQ781" s="196">
        <v>100.25</v>
      </c>
    </row>
    <row r="782" spans="1:43" ht="41.65" x14ac:dyDescent="0.45">
      <c r="A782" s="195" t="s">
        <v>761</v>
      </c>
      <c r="B782" s="195" t="s">
        <v>1685</v>
      </c>
      <c r="C782" s="196">
        <v>100.31</v>
      </c>
      <c r="D782" s="195">
        <v>100</v>
      </c>
      <c r="E782" s="196">
        <v>100.03</v>
      </c>
      <c r="F782" s="196">
        <v>100.06</v>
      </c>
      <c r="G782" s="196">
        <v>100.06</v>
      </c>
      <c r="H782" s="196">
        <v>100.01</v>
      </c>
      <c r="I782" s="196">
        <v>100.05</v>
      </c>
      <c r="J782" s="196">
        <v>100.08</v>
      </c>
      <c r="K782" s="196">
        <v>104.62</v>
      </c>
      <c r="L782" s="196">
        <v>101.19</v>
      </c>
      <c r="M782" s="196">
        <v>100.22</v>
      </c>
      <c r="N782" s="196">
        <v>100.03</v>
      </c>
      <c r="O782" s="196">
        <v>100.46</v>
      </c>
      <c r="P782" s="196">
        <v>100.12</v>
      </c>
      <c r="Q782" s="196">
        <v>100.02</v>
      </c>
      <c r="R782" s="196">
        <v>100.22</v>
      </c>
      <c r="S782" s="196">
        <v>100.02</v>
      </c>
      <c r="T782" s="196">
        <v>99.86</v>
      </c>
      <c r="U782" s="196">
        <v>100.05</v>
      </c>
      <c r="V782" s="196">
        <v>100.19</v>
      </c>
      <c r="W782" s="196">
        <v>105.72</v>
      </c>
      <c r="X782" s="196">
        <v>100.72</v>
      </c>
      <c r="Y782" s="196">
        <v>100.35</v>
      </c>
      <c r="Z782" s="196">
        <v>100.06</v>
      </c>
      <c r="AA782" s="196">
        <v>100.29</v>
      </c>
      <c r="AB782" s="196">
        <v>100.04</v>
      </c>
      <c r="AC782" s="196">
        <v>100.15</v>
      </c>
      <c r="AD782" s="196">
        <v>100.14</v>
      </c>
      <c r="AE782" s="196">
        <v>100.01</v>
      </c>
      <c r="AF782" s="196">
        <v>100.02</v>
      </c>
      <c r="AG782" s="196">
        <v>100.08</v>
      </c>
      <c r="AH782" s="196">
        <v>100.24</v>
      </c>
      <c r="AI782" s="196">
        <v>105.62</v>
      </c>
      <c r="AJ782" s="196">
        <v>101.11</v>
      </c>
      <c r="AK782" s="196">
        <v>100.15</v>
      </c>
      <c r="AL782" s="196">
        <v>100.12</v>
      </c>
      <c r="AM782" s="196">
        <v>100.23</v>
      </c>
      <c r="AN782" s="196">
        <v>100.32</v>
      </c>
      <c r="AO782" s="196">
        <v>100.08</v>
      </c>
      <c r="AP782" s="196">
        <v>100.38</v>
      </c>
      <c r="AQ782" s="196">
        <v>100.09</v>
      </c>
    </row>
    <row r="783" spans="1:43" x14ac:dyDescent="0.45">
      <c r="A783" s="195" t="s">
        <v>762</v>
      </c>
      <c r="B783" s="195" t="s">
        <v>1686</v>
      </c>
      <c r="C783" s="196">
        <v>101.18</v>
      </c>
      <c r="D783" s="196">
        <v>100.8</v>
      </c>
      <c r="E783" s="196">
        <v>101.38</v>
      </c>
      <c r="F783" s="196">
        <v>100.17</v>
      </c>
      <c r="G783" s="196">
        <v>99.59</v>
      </c>
      <c r="H783" s="196">
        <v>100.15</v>
      </c>
      <c r="I783" s="196">
        <v>99.86</v>
      </c>
      <c r="J783" s="196">
        <v>100.41</v>
      </c>
      <c r="K783" s="196">
        <v>102.14</v>
      </c>
      <c r="L783" s="196">
        <v>100.66</v>
      </c>
      <c r="M783" s="196">
        <v>100.7</v>
      </c>
      <c r="N783" s="196">
        <v>101.3</v>
      </c>
      <c r="O783" s="196">
        <v>101.63</v>
      </c>
      <c r="P783" s="196">
        <v>101.27</v>
      </c>
      <c r="Q783" s="196">
        <v>100.96</v>
      </c>
      <c r="R783" s="196">
        <v>99.97</v>
      </c>
      <c r="S783" s="196">
        <v>100.52</v>
      </c>
      <c r="T783" s="196">
        <v>100.8</v>
      </c>
      <c r="U783" s="196">
        <v>99.84</v>
      </c>
      <c r="V783" s="196">
        <v>100.69</v>
      </c>
      <c r="W783" s="196">
        <v>101.97</v>
      </c>
      <c r="X783" s="196">
        <v>101.26</v>
      </c>
      <c r="Y783" s="196">
        <v>102.1</v>
      </c>
      <c r="Z783" s="196">
        <v>101.45</v>
      </c>
      <c r="AA783" s="196">
        <v>101.92</v>
      </c>
      <c r="AB783" s="196">
        <v>102.47</v>
      </c>
      <c r="AC783" s="196">
        <v>101.47</v>
      </c>
      <c r="AD783" s="196">
        <v>100.01</v>
      </c>
      <c r="AE783" s="196">
        <v>100.73</v>
      </c>
      <c r="AF783" s="196">
        <v>100.79</v>
      </c>
      <c r="AG783" s="196">
        <v>101.14</v>
      </c>
      <c r="AH783" s="196">
        <v>100.32</v>
      </c>
      <c r="AI783" s="196">
        <v>100.87</v>
      </c>
      <c r="AJ783" s="196">
        <v>101.07</v>
      </c>
      <c r="AK783" s="196">
        <v>101.23</v>
      </c>
      <c r="AL783" s="196">
        <v>101.47</v>
      </c>
      <c r="AM783" s="196">
        <v>103.1</v>
      </c>
      <c r="AN783" s="196">
        <v>100.33</v>
      </c>
      <c r="AO783" s="196">
        <v>100.29</v>
      </c>
      <c r="AP783" s="196">
        <v>100.65</v>
      </c>
      <c r="AQ783" s="196">
        <v>100.11</v>
      </c>
    </row>
    <row r="784" spans="1:43" x14ac:dyDescent="0.45">
      <c r="A784" s="195" t="s">
        <v>396</v>
      </c>
      <c r="B784" s="195" t="s">
        <v>1687</v>
      </c>
      <c r="C784" s="196">
        <v>101.69</v>
      </c>
      <c r="D784" s="196">
        <v>100.71</v>
      </c>
      <c r="E784" s="196">
        <v>101.92</v>
      </c>
      <c r="F784" s="196">
        <v>100.37</v>
      </c>
      <c r="G784" s="196">
        <v>98.89</v>
      </c>
      <c r="H784" s="196">
        <v>100.2</v>
      </c>
      <c r="I784" s="196">
        <v>99.42</v>
      </c>
      <c r="J784" s="196">
        <v>100.32</v>
      </c>
      <c r="K784" s="196">
        <v>101.56</v>
      </c>
      <c r="L784" s="196">
        <v>100.64</v>
      </c>
      <c r="M784" s="196">
        <v>100.64</v>
      </c>
      <c r="N784" s="196">
        <v>101.48</v>
      </c>
      <c r="O784" s="196">
        <v>102.76</v>
      </c>
      <c r="P784" s="196">
        <v>101.82</v>
      </c>
      <c r="Q784" s="196">
        <v>101.14</v>
      </c>
      <c r="R784" s="196">
        <v>99.36</v>
      </c>
      <c r="S784" s="196">
        <v>100.87</v>
      </c>
      <c r="T784" s="196">
        <v>101.42</v>
      </c>
      <c r="U784" s="196">
        <v>99.64</v>
      </c>
      <c r="V784" s="196">
        <v>101.2</v>
      </c>
      <c r="W784" s="196">
        <v>102.18</v>
      </c>
      <c r="X784" s="196">
        <v>101.14</v>
      </c>
      <c r="Y784" s="196">
        <v>103.97</v>
      </c>
      <c r="Z784" s="196">
        <v>101.89</v>
      </c>
      <c r="AA784" s="196">
        <v>102.16</v>
      </c>
      <c r="AB784" s="196">
        <v>102.15</v>
      </c>
      <c r="AC784" s="196">
        <v>100.83</v>
      </c>
      <c r="AD784" s="196">
        <v>99.18</v>
      </c>
      <c r="AE784" s="196">
        <v>100.64</v>
      </c>
      <c r="AF784" s="196">
        <v>100.51</v>
      </c>
      <c r="AG784" s="196">
        <v>102.53</v>
      </c>
      <c r="AH784" s="196">
        <v>99.41</v>
      </c>
      <c r="AI784" s="196">
        <v>99.79</v>
      </c>
      <c r="AJ784" s="196">
        <v>101.53</v>
      </c>
      <c r="AK784" s="196">
        <v>101.15</v>
      </c>
      <c r="AL784" s="196">
        <v>100.81</v>
      </c>
      <c r="AM784" s="196">
        <v>103.95</v>
      </c>
      <c r="AN784" s="196">
        <v>100.44</v>
      </c>
      <c r="AO784" s="196">
        <v>99.77</v>
      </c>
      <c r="AP784" s="195">
        <v>100</v>
      </c>
      <c r="AQ784" s="196">
        <v>100.06</v>
      </c>
    </row>
    <row r="785" spans="1:43" x14ac:dyDescent="0.45">
      <c r="A785" s="195" t="s">
        <v>397</v>
      </c>
      <c r="B785" s="195" t="s">
        <v>1688</v>
      </c>
      <c r="C785" s="196">
        <v>100.59</v>
      </c>
      <c r="D785" s="196">
        <v>101.03</v>
      </c>
      <c r="E785" s="196">
        <v>100.96</v>
      </c>
      <c r="F785" s="196">
        <v>99.89</v>
      </c>
      <c r="G785" s="196">
        <v>99.93</v>
      </c>
      <c r="H785" s="196">
        <v>99.97</v>
      </c>
      <c r="I785" s="196">
        <v>100.17</v>
      </c>
      <c r="J785" s="196">
        <v>100.24</v>
      </c>
      <c r="K785" s="196">
        <v>103.04</v>
      </c>
      <c r="L785" s="196">
        <v>100.9</v>
      </c>
      <c r="M785" s="196">
        <v>100.67</v>
      </c>
      <c r="N785" s="196">
        <v>101.06</v>
      </c>
      <c r="O785" s="196">
        <v>100.48</v>
      </c>
      <c r="P785" s="196">
        <v>100.87</v>
      </c>
      <c r="Q785" s="196">
        <v>100.79</v>
      </c>
      <c r="R785" s="196">
        <v>100.44</v>
      </c>
      <c r="S785" s="196">
        <v>100.32</v>
      </c>
      <c r="T785" s="196">
        <v>99.78</v>
      </c>
      <c r="U785" s="196">
        <v>99.95</v>
      </c>
      <c r="V785" s="196">
        <v>100.34</v>
      </c>
      <c r="W785" s="196">
        <v>102.26</v>
      </c>
      <c r="X785" s="196">
        <v>101.48</v>
      </c>
      <c r="Y785" s="196">
        <v>100.86</v>
      </c>
      <c r="Z785" s="196">
        <v>101.28</v>
      </c>
      <c r="AA785" s="196">
        <v>101.24</v>
      </c>
      <c r="AB785" s="196">
        <v>103.22</v>
      </c>
      <c r="AC785" s="196">
        <v>101.63</v>
      </c>
      <c r="AD785" s="196">
        <v>100.16</v>
      </c>
      <c r="AE785" s="196">
        <v>100.34</v>
      </c>
      <c r="AF785" s="196">
        <v>100.95</v>
      </c>
      <c r="AG785" s="196">
        <v>100.01</v>
      </c>
      <c r="AH785" s="196">
        <v>101.2</v>
      </c>
      <c r="AI785" s="196">
        <v>101.94</v>
      </c>
      <c r="AJ785" s="196">
        <v>100.44</v>
      </c>
      <c r="AK785" s="196">
        <v>101.67</v>
      </c>
      <c r="AL785" s="196">
        <v>102.46</v>
      </c>
      <c r="AM785" s="196">
        <v>102.24</v>
      </c>
      <c r="AN785" s="196">
        <v>100.14</v>
      </c>
      <c r="AO785" s="196">
        <v>100.53</v>
      </c>
      <c r="AP785" s="196">
        <v>100.86</v>
      </c>
      <c r="AQ785" s="196">
        <v>99.82</v>
      </c>
    </row>
    <row r="786" spans="1:43" x14ac:dyDescent="0.45">
      <c r="A786" s="195" t="s">
        <v>398</v>
      </c>
      <c r="B786" s="195" t="s">
        <v>1689</v>
      </c>
      <c r="C786" s="196">
        <v>101.47</v>
      </c>
      <c r="D786" s="196">
        <v>100.33</v>
      </c>
      <c r="E786" s="196">
        <v>101.07</v>
      </c>
      <c r="F786" s="196">
        <v>100.43</v>
      </c>
      <c r="G786" s="196">
        <v>100.69</v>
      </c>
      <c r="H786" s="196">
        <v>100.54</v>
      </c>
      <c r="I786" s="196">
        <v>100.25</v>
      </c>
      <c r="J786" s="196">
        <v>101.18</v>
      </c>
      <c r="K786" s="196">
        <v>101.12</v>
      </c>
      <c r="L786" s="196">
        <v>99.96</v>
      </c>
      <c r="M786" s="195">
        <v>101</v>
      </c>
      <c r="N786" s="196">
        <v>101.53</v>
      </c>
      <c r="O786" s="196">
        <v>101.87</v>
      </c>
      <c r="P786" s="196">
        <v>100.88</v>
      </c>
      <c r="Q786" s="196">
        <v>100.95</v>
      </c>
      <c r="R786" s="196">
        <v>100.37</v>
      </c>
      <c r="S786" s="196">
        <v>100.1</v>
      </c>
      <c r="T786" s="196">
        <v>102.13</v>
      </c>
      <c r="U786" s="196">
        <v>100.11</v>
      </c>
      <c r="V786" s="196">
        <v>100.22</v>
      </c>
      <c r="W786" s="196">
        <v>100.46</v>
      </c>
      <c r="X786" s="196">
        <v>100.93</v>
      </c>
      <c r="Y786" s="196">
        <v>100.16</v>
      </c>
      <c r="Z786" s="196">
        <v>100.52</v>
      </c>
      <c r="AA786" s="196">
        <v>103.24</v>
      </c>
      <c r="AB786" s="196">
        <v>101.14</v>
      </c>
      <c r="AC786" s="196">
        <v>102.83</v>
      </c>
      <c r="AD786" s="196">
        <v>101.91</v>
      </c>
      <c r="AE786" s="196">
        <v>102.11</v>
      </c>
      <c r="AF786" s="196">
        <v>101.1</v>
      </c>
      <c r="AG786" s="196">
        <v>100.63</v>
      </c>
      <c r="AH786" s="196">
        <v>100.34</v>
      </c>
      <c r="AI786" s="196">
        <v>100.77</v>
      </c>
      <c r="AJ786" s="196">
        <v>101.64</v>
      </c>
      <c r="AK786" s="196">
        <v>100.16</v>
      </c>
      <c r="AL786" s="196">
        <v>100.38</v>
      </c>
      <c r="AM786" s="196">
        <v>103.47</v>
      </c>
      <c r="AN786" s="196">
        <v>100.6</v>
      </c>
      <c r="AO786" s="196">
        <v>100.99</v>
      </c>
      <c r="AP786" s="196">
        <v>101.81</v>
      </c>
      <c r="AQ786" s="196">
        <v>101.19</v>
      </c>
    </row>
    <row r="787" spans="1:43" x14ac:dyDescent="0.45">
      <c r="A787" s="195" t="s">
        <v>763</v>
      </c>
      <c r="B787" s="195" t="s">
        <v>1690</v>
      </c>
      <c r="C787" s="196">
        <v>100.39</v>
      </c>
      <c r="D787" s="196">
        <v>102.68</v>
      </c>
      <c r="E787" s="196">
        <v>103.94</v>
      </c>
      <c r="F787" s="196">
        <v>102.21</v>
      </c>
      <c r="G787" s="196">
        <v>105.12</v>
      </c>
      <c r="H787" s="196">
        <v>103.3</v>
      </c>
      <c r="I787" s="196">
        <v>100.89</v>
      </c>
      <c r="J787" s="196">
        <v>96.25</v>
      </c>
      <c r="K787" s="196">
        <v>98.35</v>
      </c>
      <c r="L787" s="196">
        <v>98.87</v>
      </c>
      <c r="M787" s="196">
        <v>103.21</v>
      </c>
      <c r="N787" s="196">
        <v>98.93</v>
      </c>
      <c r="O787" s="196">
        <v>100.92</v>
      </c>
      <c r="P787" s="196">
        <v>103.75</v>
      </c>
      <c r="Q787" s="196">
        <v>102.95</v>
      </c>
      <c r="R787" s="196">
        <v>99.74</v>
      </c>
      <c r="S787" s="196">
        <v>106.05</v>
      </c>
      <c r="T787" s="196">
        <v>103.69</v>
      </c>
      <c r="U787" s="196">
        <v>101.15</v>
      </c>
      <c r="V787" s="196">
        <v>96.72</v>
      </c>
      <c r="W787" s="196">
        <v>98.68</v>
      </c>
      <c r="X787" s="196">
        <v>96.73</v>
      </c>
      <c r="Y787" s="196">
        <v>101.68</v>
      </c>
      <c r="Z787" s="196">
        <v>99.51</v>
      </c>
      <c r="AA787" s="196">
        <v>102.48</v>
      </c>
      <c r="AB787" s="196">
        <v>102.16</v>
      </c>
      <c r="AC787" s="196">
        <v>103.39</v>
      </c>
      <c r="AD787" s="196">
        <v>101.86</v>
      </c>
      <c r="AE787" s="196">
        <v>105.04</v>
      </c>
      <c r="AF787" s="196">
        <v>101.93</v>
      </c>
      <c r="AG787" s="196">
        <v>98.89</v>
      </c>
      <c r="AH787" s="196">
        <v>96.12</v>
      </c>
      <c r="AI787" s="196">
        <v>99.49</v>
      </c>
      <c r="AJ787" s="196">
        <v>96.67</v>
      </c>
      <c r="AK787" s="196">
        <v>100.62</v>
      </c>
      <c r="AL787" s="196">
        <v>98.27</v>
      </c>
      <c r="AM787" s="196">
        <v>102.9</v>
      </c>
      <c r="AN787" s="196">
        <v>103.44</v>
      </c>
      <c r="AO787" s="196">
        <v>103.42</v>
      </c>
      <c r="AP787" s="196">
        <v>100.55</v>
      </c>
      <c r="AQ787" s="196">
        <v>105.64</v>
      </c>
    </row>
    <row r="788" spans="1:43" ht="27.75" x14ac:dyDescent="0.45">
      <c r="A788" s="195" t="s">
        <v>876</v>
      </c>
      <c r="B788" s="195" t="s">
        <v>1691</v>
      </c>
      <c r="C788" s="196">
        <v>101.22</v>
      </c>
      <c r="D788" s="196">
        <v>100.75</v>
      </c>
      <c r="E788" s="196">
        <v>102.68</v>
      </c>
      <c r="F788" s="196">
        <v>101.86</v>
      </c>
      <c r="G788" s="196">
        <v>103.53</v>
      </c>
      <c r="H788" s="196">
        <v>100.61</v>
      </c>
      <c r="I788" s="196">
        <v>99.27</v>
      </c>
      <c r="J788" s="196">
        <v>95.94</v>
      </c>
      <c r="K788" s="196">
        <v>98.08</v>
      </c>
      <c r="L788" s="195">
        <v>100</v>
      </c>
      <c r="M788" s="195">
        <v>100</v>
      </c>
      <c r="N788" s="195">
        <v>100</v>
      </c>
      <c r="O788" s="196">
        <v>100.6</v>
      </c>
      <c r="P788" s="196">
        <v>100.24</v>
      </c>
      <c r="Q788" s="196">
        <v>101.03</v>
      </c>
      <c r="R788" s="196">
        <v>106.01</v>
      </c>
      <c r="S788" s="196">
        <v>106.43</v>
      </c>
      <c r="T788" s="196">
        <v>103.48</v>
      </c>
      <c r="U788" s="196">
        <v>98.57</v>
      </c>
      <c r="V788" s="196">
        <v>93.03</v>
      </c>
      <c r="W788" s="196">
        <v>98.67</v>
      </c>
      <c r="X788" s="195">
        <v>100</v>
      </c>
      <c r="Y788" s="195">
        <v>100</v>
      </c>
      <c r="Z788" s="195">
        <v>100</v>
      </c>
      <c r="AA788" s="196">
        <v>100.12</v>
      </c>
      <c r="AB788" s="196">
        <v>99.88</v>
      </c>
      <c r="AC788" s="195">
        <v>100</v>
      </c>
      <c r="AD788" s="196">
        <v>108.32</v>
      </c>
      <c r="AE788" s="196">
        <v>109.16</v>
      </c>
      <c r="AF788" s="196">
        <v>103.53</v>
      </c>
      <c r="AG788" s="196">
        <v>97.98</v>
      </c>
      <c r="AH788" s="196">
        <v>92.03</v>
      </c>
      <c r="AI788" s="196">
        <v>96.81</v>
      </c>
      <c r="AJ788" s="195">
        <v>100</v>
      </c>
      <c r="AK788" s="195">
        <v>100</v>
      </c>
      <c r="AL788" s="195">
        <v>100</v>
      </c>
      <c r="AM788" s="195">
        <v>100</v>
      </c>
      <c r="AN788" s="195">
        <v>100</v>
      </c>
      <c r="AO788" s="195">
        <v>100</v>
      </c>
      <c r="AP788" s="196">
        <v>111.24</v>
      </c>
      <c r="AQ788" s="196">
        <v>106.32</v>
      </c>
    </row>
    <row r="789" spans="1:43" x14ac:dyDescent="0.45">
      <c r="A789" s="195" t="s">
        <v>406</v>
      </c>
      <c r="B789" s="195" t="s">
        <v>1692</v>
      </c>
      <c r="C789" s="196">
        <v>102.61</v>
      </c>
      <c r="D789" s="196">
        <v>101.91</v>
      </c>
      <c r="E789" s="196">
        <v>100.55</v>
      </c>
      <c r="F789" s="196">
        <v>101.11</v>
      </c>
      <c r="G789" s="196">
        <v>100.66</v>
      </c>
      <c r="H789" s="196">
        <v>101.04</v>
      </c>
      <c r="I789" s="196">
        <v>100.33</v>
      </c>
      <c r="J789" s="196">
        <v>100.89</v>
      </c>
      <c r="K789" s="196">
        <v>100.36</v>
      </c>
      <c r="L789" s="196">
        <v>101.93</v>
      </c>
      <c r="M789" s="196">
        <v>100.64</v>
      </c>
      <c r="N789" s="196">
        <v>100.74</v>
      </c>
      <c r="O789" s="196">
        <v>102.34</v>
      </c>
      <c r="P789" s="196">
        <v>100.31</v>
      </c>
      <c r="Q789" s="196">
        <v>101.65</v>
      </c>
      <c r="R789" s="196">
        <v>100.71</v>
      </c>
      <c r="S789" s="196">
        <v>101.57</v>
      </c>
      <c r="T789" s="196">
        <v>100.58</v>
      </c>
      <c r="U789" s="196">
        <v>101.34</v>
      </c>
      <c r="V789" s="196">
        <v>100.21</v>
      </c>
      <c r="W789" s="196">
        <v>100.07</v>
      </c>
      <c r="X789" s="196">
        <v>102.3</v>
      </c>
      <c r="Y789" s="196">
        <v>100.46</v>
      </c>
      <c r="Z789" s="196">
        <v>100.08</v>
      </c>
      <c r="AA789" s="196">
        <v>101.02</v>
      </c>
      <c r="AB789" s="196">
        <v>101.37</v>
      </c>
      <c r="AC789" s="196">
        <v>100.59</v>
      </c>
      <c r="AD789" s="196">
        <v>101.37</v>
      </c>
      <c r="AE789" s="196">
        <v>100.78</v>
      </c>
      <c r="AF789" s="196">
        <v>100.37</v>
      </c>
      <c r="AG789" s="196">
        <v>101.66</v>
      </c>
      <c r="AH789" s="196">
        <v>99.4</v>
      </c>
      <c r="AI789" s="196">
        <v>100.83</v>
      </c>
      <c r="AJ789" s="196">
        <v>101.79</v>
      </c>
      <c r="AK789" s="196">
        <v>99.71</v>
      </c>
      <c r="AL789" s="196">
        <v>101.13</v>
      </c>
      <c r="AM789" s="196">
        <v>101.66</v>
      </c>
      <c r="AN789" s="196">
        <v>100.91</v>
      </c>
      <c r="AO789" s="196">
        <v>100.44</v>
      </c>
      <c r="AP789" s="196">
        <v>100.64</v>
      </c>
      <c r="AQ789" s="196">
        <v>101.02</v>
      </c>
    </row>
    <row r="790" spans="1:43" ht="27.75" x14ac:dyDescent="0.45">
      <c r="A790" s="195" t="s">
        <v>407</v>
      </c>
      <c r="B790" s="195" t="s">
        <v>1693</v>
      </c>
      <c r="C790" s="196">
        <v>101.93</v>
      </c>
      <c r="D790" s="196">
        <v>103.63</v>
      </c>
      <c r="E790" s="196">
        <v>103.4</v>
      </c>
      <c r="F790" s="196">
        <v>104.23</v>
      </c>
      <c r="G790" s="196">
        <v>102.88</v>
      </c>
      <c r="H790" s="196">
        <v>99.69</v>
      </c>
      <c r="I790" s="196">
        <v>100.17</v>
      </c>
      <c r="J790" s="196">
        <v>98.75</v>
      </c>
      <c r="K790" s="196">
        <v>98.56</v>
      </c>
      <c r="L790" s="196">
        <v>100.68</v>
      </c>
      <c r="M790" s="196">
        <v>102.06</v>
      </c>
      <c r="N790" s="196">
        <v>101.48</v>
      </c>
      <c r="O790" s="196">
        <v>102.27</v>
      </c>
      <c r="P790" s="196">
        <v>99.83</v>
      </c>
      <c r="Q790" s="196">
        <v>105.2</v>
      </c>
      <c r="R790" s="196">
        <v>101.15</v>
      </c>
      <c r="S790" s="196">
        <v>103.01</v>
      </c>
      <c r="T790" s="196">
        <v>99.86</v>
      </c>
      <c r="U790" s="196">
        <v>100.72</v>
      </c>
      <c r="V790" s="196">
        <v>100.49</v>
      </c>
      <c r="W790" s="196">
        <v>99.73</v>
      </c>
      <c r="X790" s="196">
        <v>102.25</v>
      </c>
      <c r="Y790" s="196">
        <v>100.75</v>
      </c>
      <c r="Z790" s="196">
        <v>101.2</v>
      </c>
      <c r="AA790" s="196">
        <v>100.26</v>
      </c>
      <c r="AB790" s="196">
        <v>100.39</v>
      </c>
      <c r="AC790" s="196">
        <v>102.94</v>
      </c>
      <c r="AD790" s="196">
        <v>102.87</v>
      </c>
      <c r="AE790" s="196">
        <v>101.44</v>
      </c>
      <c r="AF790" s="196">
        <v>99.52</v>
      </c>
      <c r="AG790" s="196">
        <v>101.56</v>
      </c>
      <c r="AH790" s="196">
        <v>98.68</v>
      </c>
      <c r="AI790" s="196">
        <v>98.17</v>
      </c>
      <c r="AJ790" s="196">
        <v>99.44</v>
      </c>
      <c r="AK790" s="196">
        <v>99.75</v>
      </c>
      <c r="AL790" s="196">
        <v>102.01</v>
      </c>
      <c r="AM790" s="196">
        <v>101.12</v>
      </c>
      <c r="AN790" s="196">
        <v>100.68</v>
      </c>
      <c r="AO790" s="196">
        <v>102.42</v>
      </c>
      <c r="AP790" s="196">
        <v>105.42</v>
      </c>
      <c r="AQ790" s="196">
        <v>101.99</v>
      </c>
    </row>
    <row r="791" spans="1:43" ht="41.65" x14ac:dyDescent="0.45">
      <c r="A791" s="195" t="s">
        <v>408</v>
      </c>
      <c r="B791" s="195" t="s">
        <v>1694</v>
      </c>
      <c r="C791" s="196">
        <v>105.52</v>
      </c>
      <c r="D791" s="196">
        <v>107.27</v>
      </c>
      <c r="E791" s="195">
        <v>112</v>
      </c>
      <c r="F791" s="196">
        <v>103.3</v>
      </c>
      <c r="G791" s="196">
        <v>124.65</v>
      </c>
      <c r="H791" s="196">
        <v>109.17</v>
      </c>
      <c r="I791" s="196">
        <v>97.83</v>
      </c>
      <c r="J791" s="196">
        <v>86.84</v>
      </c>
      <c r="K791" s="196">
        <v>88.32</v>
      </c>
      <c r="L791" s="196">
        <v>87.61</v>
      </c>
      <c r="M791" s="196">
        <v>109.51</v>
      </c>
      <c r="N791" s="196">
        <v>95.98</v>
      </c>
      <c r="O791" s="196">
        <v>106.42</v>
      </c>
      <c r="P791" s="196">
        <v>100.56</v>
      </c>
      <c r="Q791" s="196">
        <v>110.56</v>
      </c>
      <c r="R791" s="196">
        <v>102.72</v>
      </c>
      <c r="S791" s="196">
        <v>123.65</v>
      </c>
      <c r="T791" s="196">
        <v>108.99</v>
      </c>
      <c r="U791" s="196">
        <v>100.14</v>
      </c>
      <c r="V791" s="196">
        <v>87.63</v>
      </c>
      <c r="W791" s="196">
        <v>89.71</v>
      </c>
      <c r="X791" s="196">
        <v>84.53</v>
      </c>
      <c r="Y791" s="196">
        <v>103.56</v>
      </c>
      <c r="Z791" s="196">
        <v>99.74</v>
      </c>
      <c r="AA791" s="196">
        <v>107.65</v>
      </c>
      <c r="AB791" s="196">
        <v>101.96</v>
      </c>
      <c r="AC791" s="196">
        <v>106.7</v>
      </c>
      <c r="AD791" s="196">
        <v>102.66</v>
      </c>
      <c r="AE791" s="196">
        <v>121.44</v>
      </c>
      <c r="AF791" s="196">
        <v>109.13</v>
      </c>
      <c r="AG791" s="196">
        <v>99.82</v>
      </c>
      <c r="AH791" s="196">
        <v>86.77</v>
      </c>
      <c r="AI791" s="196">
        <v>91.38</v>
      </c>
      <c r="AJ791" s="196">
        <v>84.47</v>
      </c>
      <c r="AK791" s="196">
        <v>98.04</v>
      </c>
      <c r="AL791" s="196">
        <v>97.5</v>
      </c>
      <c r="AM791" s="196">
        <v>110.81</v>
      </c>
      <c r="AN791" s="196">
        <v>101.59</v>
      </c>
      <c r="AO791" s="195">
        <v>107</v>
      </c>
      <c r="AP791" s="196">
        <v>98.95</v>
      </c>
      <c r="AQ791" s="196">
        <v>140.1</v>
      </c>
    </row>
    <row r="792" spans="1:43" ht="27.75" x14ac:dyDescent="0.45">
      <c r="A792" s="195" t="s">
        <v>764</v>
      </c>
      <c r="B792" s="195" t="s">
        <v>1695</v>
      </c>
      <c r="C792" s="196">
        <v>103.07</v>
      </c>
      <c r="D792" s="196">
        <v>106.94</v>
      </c>
      <c r="E792" s="196">
        <v>109.64</v>
      </c>
      <c r="F792" s="196">
        <v>102.46</v>
      </c>
      <c r="G792" s="196">
        <v>103.83</v>
      </c>
      <c r="H792" s="196">
        <v>104.39</v>
      </c>
      <c r="I792" s="196">
        <v>103.25</v>
      </c>
      <c r="J792" s="196">
        <v>99.89</v>
      </c>
      <c r="K792" s="196">
        <v>102.55</v>
      </c>
      <c r="L792" s="196">
        <v>92.26</v>
      </c>
      <c r="M792" s="196">
        <v>104.04</v>
      </c>
      <c r="N792" s="196">
        <v>91.58</v>
      </c>
      <c r="O792" s="196">
        <v>99.63</v>
      </c>
      <c r="P792" s="196">
        <v>108.04</v>
      </c>
      <c r="Q792" s="196">
        <v>104.83</v>
      </c>
      <c r="R792" s="196">
        <v>98.87</v>
      </c>
      <c r="S792" s="196">
        <v>104.69</v>
      </c>
      <c r="T792" s="196">
        <v>105.06</v>
      </c>
      <c r="U792" s="196">
        <v>99.63</v>
      </c>
      <c r="V792" s="196">
        <v>103.77</v>
      </c>
      <c r="W792" s="196">
        <v>105.4</v>
      </c>
      <c r="X792" s="196">
        <v>88.1</v>
      </c>
      <c r="Y792" s="196">
        <v>102.16</v>
      </c>
      <c r="Z792" s="196">
        <v>95.41</v>
      </c>
      <c r="AA792" s="196">
        <v>102.22</v>
      </c>
      <c r="AB792" s="196">
        <v>101.67</v>
      </c>
      <c r="AC792" s="196">
        <v>102.69</v>
      </c>
      <c r="AD792" s="196">
        <v>97.68</v>
      </c>
      <c r="AE792" s="196">
        <v>104.03</v>
      </c>
      <c r="AF792" s="196">
        <v>101.69</v>
      </c>
      <c r="AG792" s="196">
        <v>99.88</v>
      </c>
      <c r="AH792" s="196">
        <v>100.67</v>
      </c>
      <c r="AI792" s="196">
        <v>105.49</v>
      </c>
      <c r="AJ792" s="196">
        <v>87.26</v>
      </c>
      <c r="AK792" s="196">
        <v>98.98</v>
      </c>
      <c r="AL792" s="196">
        <v>93.19</v>
      </c>
      <c r="AM792" s="196">
        <v>102.47</v>
      </c>
      <c r="AN792" s="196">
        <v>112.85</v>
      </c>
      <c r="AO792" s="196">
        <v>105.53</v>
      </c>
      <c r="AP792" s="196">
        <v>96.15</v>
      </c>
      <c r="AQ792" s="196">
        <v>101.76</v>
      </c>
    </row>
    <row r="793" spans="1:43" ht="27.75" x14ac:dyDescent="0.45">
      <c r="A793" s="195" t="s">
        <v>399</v>
      </c>
      <c r="B793" s="195" t="s">
        <v>1696</v>
      </c>
      <c r="C793" s="196">
        <v>101.02</v>
      </c>
      <c r="D793" s="196">
        <v>105.2</v>
      </c>
      <c r="E793" s="196">
        <v>113.43</v>
      </c>
      <c r="F793" s="196">
        <v>111.08</v>
      </c>
      <c r="G793" s="196">
        <v>110.27</v>
      </c>
      <c r="H793" s="196">
        <v>106.63</v>
      </c>
      <c r="I793" s="196">
        <v>102.56</v>
      </c>
      <c r="J793" s="196">
        <v>97.55</v>
      </c>
      <c r="K793" s="196">
        <v>100.17</v>
      </c>
      <c r="L793" s="196">
        <v>88.63</v>
      </c>
      <c r="M793" s="196">
        <v>101.11</v>
      </c>
      <c r="N793" s="196">
        <v>89.99</v>
      </c>
      <c r="O793" s="196">
        <v>97.5</v>
      </c>
      <c r="P793" s="196">
        <v>110.89</v>
      </c>
      <c r="Q793" s="196">
        <v>105.27</v>
      </c>
      <c r="R793" s="196">
        <v>106.36</v>
      </c>
      <c r="S793" s="196">
        <v>112.64</v>
      </c>
      <c r="T793" s="196">
        <v>107.62</v>
      </c>
      <c r="U793" s="196">
        <v>97.65</v>
      </c>
      <c r="V793" s="196">
        <v>104.92</v>
      </c>
      <c r="W793" s="196">
        <v>101.46</v>
      </c>
      <c r="X793" s="196">
        <v>83.49</v>
      </c>
      <c r="Y793" s="196">
        <v>99.65</v>
      </c>
      <c r="Z793" s="196">
        <v>93.97</v>
      </c>
      <c r="AA793" s="196">
        <v>100.24</v>
      </c>
      <c r="AB793" s="196">
        <v>102.14</v>
      </c>
      <c r="AC793" s="196">
        <v>104.62</v>
      </c>
      <c r="AD793" s="196">
        <v>105.69</v>
      </c>
      <c r="AE793" s="196">
        <v>111.06</v>
      </c>
      <c r="AF793" s="196">
        <v>101.07</v>
      </c>
      <c r="AG793" s="196">
        <v>100.23</v>
      </c>
      <c r="AH793" s="196">
        <v>101.14</v>
      </c>
      <c r="AI793" s="196">
        <v>99.67</v>
      </c>
      <c r="AJ793" s="196">
        <v>81.84</v>
      </c>
      <c r="AK793" s="196">
        <v>98.43</v>
      </c>
      <c r="AL793" s="196">
        <v>93.19</v>
      </c>
      <c r="AM793" s="196">
        <v>101.32</v>
      </c>
      <c r="AN793" s="196">
        <v>110.98</v>
      </c>
      <c r="AO793" s="196">
        <v>106.29</v>
      </c>
      <c r="AP793" s="196">
        <v>108.62</v>
      </c>
      <c r="AQ793" s="196">
        <v>106.42</v>
      </c>
    </row>
    <row r="794" spans="1:43" x14ac:dyDescent="0.45">
      <c r="A794" s="195" t="s">
        <v>1962</v>
      </c>
      <c r="B794" s="195" t="s">
        <v>1963</v>
      </c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5"/>
      <c r="AK794" s="195"/>
      <c r="AL794" s="195"/>
      <c r="AM794" s="195"/>
      <c r="AN794" s="195"/>
      <c r="AO794" s="196">
        <v>104.5</v>
      </c>
      <c r="AP794" s="196">
        <v>80.569999999999993</v>
      </c>
      <c r="AQ794" s="196">
        <v>94.65</v>
      </c>
    </row>
    <row r="795" spans="1:43" x14ac:dyDescent="0.45">
      <c r="A795" s="195" t="s">
        <v>765</v>
      </c>
      <c r="B795" s="195" t="s">
        <v>1697</v>
      </c>
      <c r="C795" s="196">
        <v>103.82</v>
      </c>
      <c r="D795" s="196">
        <v>105.02</v>
      </c>
      <c r="E795" s="196">
        <v>107.22</v>
      </c>
      <c r="F795" s="196">
        <v>103.08</v>
      </c>
      <c r="G795" s="196">
        <v>114.17</v>
      </c>
      <c r="H795" s="196">
        <v>105.48</v>
      </c>
      <c r="I795" s="196">
        <v>98.76</v>
      </c>
      <c r="J795" s="196">
        <v>91.87</v>
      </c>
      <c r="K795" s="196">
        <v>93.05</v>
      </c>
      <c r="L795" s="196">
        <v>93.85</v>
      </c>
      <c r="M795" s="196">
        <v>105.46</v>
      </c>
      <c r="N795" s="196">
        <v>98.43</v>
      </c>
      <c r="O795" s="196">
        <v>104.5</v>
      </c>
      <c r="P795" s="196">
        <v>100.32</v>
      </c>
      <c r="Q795" s="196">
        <v>107.5</v>
      </c>
      <c r="R795" s="196">
        <v>102.09</v>
      </c>
      <c r="S795" s="196">
        <v>114.77</v>
      </c>
      <c r="T795" s="196">
        <v>105.71</v>
      </c>
      <c r="U795" s="196">
        <v>100.38</v>
      </c>
      <c r="V795" s="196">
        <v>92.08</v>
      </c>
      <c r="W795" s="196">
        <v>93.66</v>
      </c>
      <c r="X795" s="196">
        <v>91.89</v>
      </c>
      <c r="Y795" s="196">
        <v>102.19</v>
      </c>
      <c r="Z795" s="196">
        <v>100.19</v>
      </c>
      <c r="AA795" s="196">
        <v>104.47</v>
      </c>
      <c r="AB795" s="196">
        <v>101.44</v>
      </c>
      <c r="AC795" s="196">
        <v>104.62</v>
      </c>
      <c r="AD795" s="196">
        <v>102.62</v>
      </c>
      <c r="AE795" s="196">
        <v>113.18</v>
      </c>
      <c r="AF795" s="196">
        <v>105.75</v>
      </c>
      <c r="AG795" s="196">
        <v>100.37</v>
      </c>
      <c r="AH795" s="196">
        <v>90.99</v>
      </c>
      <c r="AI795" s="196">
        <v>94.39</v>
      </c>
      <c r="AJ795" s="196">
        <v>90.96</v>
      </c>
      <c r="AK795" s="196">
        <v>98.81</v>
      </c>
      <c r="AL795" s="196">
        <v>99.33</v>
      </c>
      <c r="AM795" s="196">
        <v>106.19</v>
      </c>
      <c r="AN795" s="196">
        <v>101.2</v>
      </c>
      <c r="AO795" s="196">
        <v>104.47</v>
      </c>
      <c r="AP795" s="196">
        <v>101.11</v>
      </c>
      <c r="AQ795" s="196">
        <v>122.54</v>
      </c>
    </row>
    <row r="796" spans="1:43" ht="27.75" x14ac:dyDescent="0.45">
      <c r="A796" s="195" t="s">
        <v>400</v>
      </c>
      <c r="B796" s="195" t="s">
        <v>1698</v>
      </c>
      <c r="C796" s="196">
        <v>104.91</v>
      </c>
      <c r="D796" s="196">
        <v>109.55</v>
      </c>
      <c r="E796" s="196">
        <v>103.99</v>
      </c>
      <c r="F796" s="196">
        <v>90.91</v>
      </c>
      <c r="G796" s="196">
        <v>91.87</v>
      </c>
      <c r="H796" s="196">
        <v>97.3</v>
      </c>
      <c r="I796" s="196">
        <v>110.01</v>
      </c>
      <c r="J796" s="196">
        <v>112.15</v>
      </c>
      <c r="K796" s="196">
        <v>113.58</v>
      </c>
      <c r="L796" s="196">
        <v>100.28</v>
      </c>
      <c r="M796" s="196">
        <v>105.87</v>
      </c>
      <c r="N796" s="196">
        <v>88.07</v>
      </c>
      <c r="O796" s="196">
        <v>100.9</v>
      </c>
      <c r="P796" s="196">
        <v>106.38</v>
      </c>
      <c r="Q796" s="196">
        <v>103.08</v>
      </c>
      <c r="R796" s="196">
        <v>85.62</v>
      </c>
      <c r="S796" s="196">
        <v>87.34</v>
      </c>
      <c r="T796" s="196">
        <v>100.18</v>
      </c>
      <c r="U796" s="196">
        <v>102.87</v>
      </c>
      <c r="V796" s="196">
        <v>111.32</v>
      </c>
      <c r="W796" s="196">
        <v>121.11</v>
      </c>
      <c r="X796" s="196">
        <v>94.89</v>
      </c>
      <c r="Y796" s="196">
        <v>102.84</v>
      </c>
      <c r="Z796" s="196">
        <v>94.74</v>
      </c>
      <c r="AA796" s="196">
        <v>106.73</v>
      </c>
      <c r="AB796" s="196">
        <v>105.83</v>
      </c>
      <c r="AC796" s="196">
        <v>95.48</v>
      </c>
      <c r="AD796" s="196">
        <v>85.04</v>
      </c>
      <c r="AE796" s="196">
        <v>90.11</v>
      </c>
      <c r="AF796" s="196">
        <v>102.15</v>
      </c>
      <c r="AG796" s="196">
        <v>102.41</v>
      </c>
      <c r="AH796" s="196">
        <v>105.57</v>
      </c>
      <c r="AI796" s="196">
        <v>122.38</v>
      </c>
      <c r="AJ796" s="196">
        <v>92.15</v>
      </c>
      <c r="AK796" s="196">
        <v>94.21</v>
      </c>
      <c r="AL796" s="196">
        <v>92.25</v>
      </c>
      <c r="AM796" s="196">
        <v>103.81</v>
      </c>
      <c r="AN796" s="196">
        <v>124.22</v>
      </c>
      <c r="AO796" s="195"/>
      <c r="AP796" s="195"/>
      <c r="AQ796" s="195"/>
    </row>
    <row r="797" spans="1:43" ht="27.75" x14ac:dyDescent="0.45">
      <c r="A797" s="195" t="s">
        <v>401</v>
      </c>
      <c r="B797" s="195" t="s">
        <v>1699</v>
      </c>
      <c r="C797" s="196">
        <v>111.01</v>
      </c>
      <c r="D797" s="196">
        <v>113.22</v>
      </c>
      <c r="E797" s="196">
        <v>116.45</v>
      </c>
      <c r="F797" s="196">
        <v>98.32</v>
      </c>
      <c r="G797" s="196">
        <v>94.6</v>
      </c>
      <c r="H797" s="196">
        <v>98.37</v>
      </c>
      <c r="I797" s="196">
        <v>102.68</v>
      </c>
      <c r="J797" s="196">
        <v>100.93</v>
      </c>
      <c r="K797" s="196">
        <v>112.07</v>
      </c>
      <c r="L797" s="196">
        <v>87.8</v>
      </c>
      <c r="M797" s="196">
        <v>101.58</v>
      </c>
      <c r="N797" s="196">
        <v>88.04</v>
      </c>
      <c r="O797" s="196">
        <v>104.96</v>
      </c>
      <c r="P797" s="196">
        <v>114.42</v>
      </c>
      <c r="Q797" s="196">
        <v>107.56</v>
      </c>
      <c r="R797" s="196">
        <v>92.8</v>
      </c>
      <c r="S797" s="196">
        <v>95.36</v>
      </c>
      <c r="T797" s="196">
        <v>104.57</v>
      </c>
      <c r="U797" s="196">
        <v>101.25</v>
      </c>
      <c r="V797" s="196">
        <v>108.2</v>
      </c>
      <c r="W797" s="196">
        <v>118.64</v>
      </c>
      <c r="X797" s="196">
        <v>84.31</v>
      </c>
      <c r="Y797" s="196">
        <v>97.26</v>
      </c>
      <c r="Z797" s="196">
        <v>87.3</v>
      </c>
      <c r="AA797" s="196">
        <v>111.11</v>
      </c>
      <c r="AB797" s="196">
        <v>104.93</v>
      </c>
      <c r="AC797" s="196">
        <v>107.29</v>
      </c>
      <c r="AD797" s="196">
        <v>92.53</v>
      </c>
      <c r="AE797" s="196">
        <v>93.97</v>
      </c>
      <c r="AF797" s="196">
        <v>97.95</v>
      </c>
      <c r="AG797" s="196">
        <v>101.33</v>
      </c>
      <c r="AH797" s="196">
        <v>106.9</v>
      </c>
      <c r="AI797" s="196">
        <v>113.96</v>
      </c>
      <c r="AJ797" s="196">
        <v>87.91</v>
      </c>
      <c r="AK797" s="196">
        <v>94.24</v>
      </c>
      <c r="AL797" s="196">
        <v>85.83</v>
      </c>
      <c r="AM797" s="196">
        <v>104.14</v>
      </c>
      <c r="AN797" s="196">
        <v>119.74</v>
      </c>
      <c r="AO797" s="196">
        <v>108.33</v>
      </c>
      <c r="AP797" s="196">
        <v>91.62</v>
      </c>
      <c r="AQ797" s="196">
        <v>96.24</v>
      </c>
    </row>
    <row r="798" spans="1:43" x14ac:dyDescent="0.45">
      <c r="A798" s="195" t="s">
        <v>402</v>
      </c>
      <c r="B798" s="195" t="s">
        <v>1700</v>
      </c>
      <c r="C798" s="196">
        <v>99.66</v>
      </c>
      <c r="D798" s="196">
        <v>104.42</v>
      </c>
      <c r="E798" s="196">
        <v>110.74</v>
      </c>
      <c r="F798" s="196">
        <v>101.96</v>
      </c>
      <c r="G798" s="196">
        <v>106.12</v>
      </c>
      <c r="H798" s="196">
        <v>99.12</v>
      </c>
      <c r="I798" s="196">
        <v>105.94</v>
      </c>
      <c r="J798" s="196">
        <v>101.91</v>
      </c>
      <c r="K798" s="196">
        <v>102.82</v>
      </c>
      <c r="L798" s="196">
        <v>95.23</v>
      </c>
      <c r="M798" s="196">
        <v>108.73</v>
      </c>
      <c r="N798" s="196">
        <v>96.85</v>
      </c>
      <c r="O798" s="196">
        <v>99.65</v>
      </c>
      <c r="P798" s="196">
        <v>100.8</v>
      </c>
      <c r="Q798" s="196">
        <v>104.44</v>
      </c>
      <c r="R798" s="196">
        <v>96.33</v>
      </c>
      <c r="S798" s="196">
        <v>103.99</v>
      </c>
      <c r="T798" s="196">
        <v>102.84</v>
      </c>
      <c r="U798" s="196">
        <v>98.93</v>
      </c>
      <c r="V798" s="196">
        <v>101.25</v>
      </c>
      <c r="W798" s="196">
        <v>101.81</v>
      </c>
      <c r="X798" s="196">
        <v>101.23</v>
      </c>
      <c r="Y798" s="196">
        <v>104.76</v>
      </c>
      <c r="Z798" s="196">
        <v>100.15</v>
      </c>
      <c r="AA798" s="196">
        <v>100.71</v>
      </c>
      <c r="AB798" s="196">
        <v>98.69</v>
      </c>
      <c r="AC798" s="196">
        <v>102.17</v>
      </c>
      <c r="AD798" s="196">
        <v>100.75</v>
      </c>
      <c r="AE798" s="196">
        <v>99.84</v>
      </c>
      <c r="AF798" s="196">
        <v>99.61</v>
      </c>
      <c r="AG798" s="196">
        <v>100.16</v>
      </c>
      <c r="AH798" s="196">
        <v>97.5</v>
      </c>
      <c r="AI798" s="196">
        <v>103.9</v>
      </c>
      <c r="AJ798" s="196">
        <v>98.37</v>
      </c>
      <c r="AK798" s="196">
        <v>105.56</v>
      </c>
      <c r="AL798" s="196">
        <v>95.88</v>
      </c>
      <c r="AM798" s="196">
        <v>96.54</v>
      </c>
      <c r="AN798" s="196">
        <v>103.73</v>
      </c>
      <c r="AO798" s="196">
        <v>103.47</v>
      </c>
      <c r="AP798" s="196">
        <v>96.42</v>
      </c>
      <c r="AQ798" s="196">
        <v>100.17</v>
      </c>
    </row>
    <row r="799" spans="1:43" ht="27.75" x14ac:dyDescent="0.45">
      <c r="A799" s="195" t="s">
        <v>403</v>
      </c>
      <c r="B799" s="195" t="s">
        <v>1701</v>
      </c>
      <c r="C799" s="196">
        <v>102.82</v>
      </c>
      <c r="D799" s="196">
        <v>108.89</v>
      </c>
      <c r="E799" s="196">
        <v>105.49</v>
      </c>
      <c r="F799" s="196">
        <v>100.31</v>
      </c>
      <c r="G799" s="196">
        <v>104.17</v>
      </c>
      <c r="H799" s="196">
        <v>108.78</v>
      </c>
      <c r="I799" s="196">
        <v>102.89</v>
      </c>
      <c r="J799" s="196">
        <v>96.44</v>
      </c>
      <c r="K799" s="196">
        <v>94.86</v>
      </c>
      <c r="L799" s="196">
        <v>94.34</v>
      </c>
      <c r="M799" s="196">
        <v>105.05</v>
      </c>
      <c r="N799" s="196">
        <v>95.66</v>
      </c>
      <c r="O799" s="196">
        <v>100.75</v>
      </c>
      <c r="P799" s="196">
        <v>105.23</v>
      </c>
      <c r="Q799" s="196">
        <v>108.49</v>
      </c>
      <c r="R799" s="196">
        <v>101.42</v>
      </c>
      <c r="S799" s="196">
        <v>108.67</v>
      </c>
      <c r="T799" s="195">
        <v>104</v>
      </c>
      <c r="U799" s="196">
        <v>101.66</v>
      </c>
      <c r="V799" s="196">
        <v>95.99</v>
      </c>
      <c r="W799" s="196">
        <v>99.47</v>
      </c>
      <c r="X799" s="196">
        <v>89.39</v>
      </c>
      <c r="Y799" s="196">
        <v>103.66</v>
      </c>
      <c r="Z799" s="196">
        <v>101.21</v>
      </c>
      <c r="AA799" s="196">
        <v>100.03</v>
      </c>
      <c r="AB799" s="196">
        <v>100.33</v>
      </c>
      <c r="AC799" s="196">
        <v>106.13</v>
      </c>
      <c r="AD799" s="196">
        <v>99.22</v>
      </c>
      <c r="AE799" s="196">
        <v>110.56</v>
      </c>
      <c r="AF799" s="196">
        <v>104.89</v>
      </c>
      <c r="AG799" s="196">
        <v>98.48</v>
      </c>
      <c r="AH799" s="196">
        <v>93.44</v>
      </c>
      <c r="AI799" s="196">
        <v>98.96</v>
      </c>
      <c r="AJ799" s="196">
        <v>88.22</v>
      </c>
      <c r="AK799" s="196">
        <v>102.93</v>
      </c>
      <c r="AL799" s="196">
        <v>95.77</v>
      </c>
      <c r="AM799" s="196">
        <v>99.67</v>
      </c>
      <c r="AN799" s="196">
        <v>107.69</v>
      </c>
      <c r="AO799" s="196">
        <v>106.58</v>
      </c>
      <c r="AP799" s="196">
        <v>100.14</v>
      </c>
      <c r="AQ799" s="196">
        <v>105.61</v>
      </c>
    </row>
    <row r="800" spans="1:43" ht="27.75" x14ac:dyDescent="0.45">
      <c r="A800" s="195" t="s">
        <v>404</v>
      </c>
      <c r="B800" s="195" t="s">
        <v>1702</v>
      </c>
      <c r="C800" s="196">
        <v>101.78</v>
      </c>
      <c r="D800" s="196">
        <v>105.09</v>
      </c>
      <c r="E800" s="196">
        <v>107.72</v>
      </c>
      <c r="F800" s="196">
        <v>101.47</v>
      </c>
      <c r="G800" s="196">
        <v>104.09</v>
      </c>
      <c r="H800" s="196">
        <v>102.39</v>
      </c>
      <c r="I800" s="196">
        <v>102.51</v>
      </c>
      <c r="J800" s="196">
        <v>102.28</v>
      </c>
      <c r="K800" s="196">
        <v>102.76</v>
      </c>
      <c r="L800" s="196">
        <v>97.31</v>
      </c>
      <c r="M800" s="196">
        <v>102.79</v>
      </c>
      <c r="N800" s="196">
        <v>96.64</v>
      </c>
      <c r="O800" s="196">
        <v>96.28</v>
      </c>
      <c r="P800" s="196">
        <v>104.52</v>
      </c>
      <c r="Q800" s="196">
        <v>102.03</v>
      </c>
      <c r="R800" s="196">
        <v>97.75</v>
      </c>
      <c r="S800" s="196">
        <v>98.31</v>
      </c>
      <c r="T800" s="196">
        <v>101.02</v>
      </c>
      <c r="U800" s="196">
        <v>103.21</v>
      </c>
      <c r="V800" s="196">
        <v>102.75</v>
      </c>
      <c r="W800" s="196">
        <v>102.11</v>
      </c>
      <c r="X800" s="196">
        <v>99.31</v>
      </c>
      <c r="Y800" s="196">
        <v>111.02</v>
      </c>
      <c r="Z800" s="196">
        <v>97.28</v>
      </c>
      <c r="AA800" s="196">
        <v>96.57</v>
      </c>
      <c r="AB800" s="196">
        <v>98.2</v>
      </c>
      <c r="AC800" s="196">
        <v>103.65</v>
      </c>
      <c r="AD800" s="196">
        <v>99.19</v>
      </c>
      <c r="AE800" s="196">
        <v>101.02</v>
      </c>
      <c r="AF800" s="196">
        <v>98.64</v>
      </c>
      <c r="AG800" s="196">
        <v>100.44</v>
      </c>
      <c r="AH800" s="196">
        <v>100.54</v>
      </c>
      <c r="AI800" s="196">
        <v>102.59</v>
      </c>
      <c r="AJ800" s="196">
        <v>93.12</v>
      </c>
      <c r="AK800" s="196">
        <v>101.84</v>
      </c>
      <c r="AL800" s="196">
        <v>96.77</v>
      </c>
      <c r="AM800" s="196">
        <v>98.04</v>
      </c>
      <c r="AN800" s="196">
        <v>103.34</v>
      </c>
      <c r="AO800" s="196">
        <v>107.63</v>
      </c>
      <c r="AP800" s="196">
        <v>96.42</v>
      </c>
      <c r="AQ800" s="196">
        <v>95.01</v>
      </c>
    </row>
    <row r="801" spans="1:43" ht="27.75" x14ac:dyDescent="0.45">
      <c r="A801" s="195" t="s">
        <v>405</v>
      </c>
      <c r="B801" s="195" t="s">
        <v>1703</v>
      </c>
      <c r="C801" s="196">
        <v>103.5</v>
      </c>
      <c r="D801" s="196">
        <v>99.98</v>
      </c>
      <c r="E801" s="196">
        <v>103.22</v>
      </c>
      <c r="F801" s="196">
        <v>90.37</v>
      </c>
      <c r="G801" s="195">
        <v>97</v>
      </c>
      <c r="H801" s="196">
        <v>100.85</v>
      </c>
      <c r="I801" s="196">
        <v>98.07</v>
      </c>
      <c r="J801" s="196">
        <v>103.16</v>
      </c>
      <c r="K801" s="196">
        <v>107.83</v>
      </c>
      <c r="L801" s="196">
        <v>97.17</v>
      </c>
      <c r="M801" s="196">
        <v>119.39</v>
      </c>
      <c r="N801" s="196">
        <v>96.27</v>
      </c>
      <c r="O801" s="196">
        <v>100.92</v>
      </c>
      <c r="P801" s="196">
        <v>101.25</v>
      </c>
      <c r="Q801" s="196">
        <v>94.29</v>
      </c>
      <c r="R801" s="196">
        <v>87.12</v>
      </c>
      <c r="S801" s="196">
        <v>92.25</v>
      </c>
      <c r="T801" s="196">
        <v>102.54</v>
      </c>
      <c r="U801" s="196">
        <v>96.98</v>
      </c>
      <c r="V801" s="196">
        <v>105.47</v>
      </c>
      <c r="W801" s="196">
        <v>109.8</v>
      </c>
      <c r="X801" s="196">
        <v>98.6</v>
      </c>
      <c r="Y801" s="196">
        <v>113.95</v>
      </c>
      <c r="Z801" s="196">
        <v>97.65</v>
      </c>
      <c r="AA801" s="196">
        <v>100.8</v>
      </c>
      <c r="AB801" s="196">
        <v>93.65</v>
      </c>
      <c r="AC801" s="196">
        <v>96.32</v>
      </c>
      <c r="AD801" s="196">
        <v>87.91</v>
      </c>
      <c r="AE801" s="196">
        <v>96.52</v>
      </c>
      <c r="AF801" s="196">
        <v>105.12</v>
      </c>
      <c r="AG801" s="196">
        <v>94.07</v>
      </c>
      <c r="AH801" s="196">
        <v>102.39</v>
      </c>
      <c r="AI801" s="196">
        <v>116.66</v>
      </c>
      <c r="AJ801" s="196">
        <v>93.79</v>
      </c>
      <c r="AK801" s="196">
        <v>104.67</v>
      </c>
      <c r="AL801" s="196">
        <v>95.09</v>
      </c>
      <c r="AM801" s="196">
        <v>110.58</v>
      </c>
      <c r="AN801" s="196">
        <v>107.24</v>
      </c>
      <c r="AO801" s="196">
        <v>100.06</v>
      </c>
      <c r="AP801" s="196">
        <v>81.19</v>
      </c>
      <c r="AQ801" s="196">
        <v>98.7</v>
      </c>
    </row>
    <row r="802" spans="1:43" ht="27.75" x14ac:dyDescent="0.45">
      <c r="A802" s="195" t="s">
        <v>766</v>
      </c>
      <c r="B802" s="195" t="s">
        <v>1704</v>
      </c>
      <c r="C802" s="196">
        <v>99.95</v>
      </c>
      <c r="D802" s="196">
        <v>101.96</v>
      </c>
      <c r="E802" s="196">
        <v>102.93</v>
      </c>
      <c r="F802" s="196">
        <v>102.17</v>
      </c>
      <c r="G802" s="196">
        <v>105.36</v>
      </c>
      <c r="H802" s="196">
        <v>103.09</v>
      </c>
      <c r="I802" s="196">
        <v>100.45</v>
      </c>
      <c r="J802" s="196">
        <v>95.54</v>
      </c>
      <c r="K802" s="196">
        <v>97.49</v>
      </c>
      <c r="L802" s="196">
        <v>100.28</v>
      </c>
      <c r="M802" s="196">
        <v>103.05</v>
      </c>
      <c r="N802" s="196">
        <v>100.39</v>
      </c>
      <c r="O802" s="196">
        <v>101.15</v>
      </c>
      <c r="P802" s="196">
        <v>103.02</v>
      </c>
      <c r="Q802" s="196">
        <v>102.61</v>
      </c>
      <c r="R802" s="196">
        <v>99.9</v>
      </c>
      <c r="S802" s="196">
        <v>106.3</v>
      </c>
      <c r="T802" s="196">
        <v>103.44</v>
      </c>
      <c r="U802" s="196">
        <v>101.42</v>
      </c>
      <c r="V802" s="196">
        <v>95.47</v>
      </c>
      <c r="W802" s="196">
        <v>97.39</v>
      </c>
      <c r="X802" s="196">
        <v>98.53</v>
      </c>
      <c r="Y802" s="196">
        <v>101.59</v>
      </c>
      <c r="Z802" s="196">
        <v>100.28</v>
      </c>
      <c r="AA802" s="196">
        <v>102.53</v>
      </c>
      <c r="AB802" s="196">
        <v>102.26</v>
      </c>
      <c r="AC802" s="196">
        <v>103.54</v>
      </c>
      <c r="AD802" s="196">
        <v>102.73</v>
      </c>
      <c r="AE802" s="196">
        <v>105.25</v>
      </c>
      <c r="AF802" s="196">
        <v>101.97</v>
      </c>
      <c r="AG802" s="196">
        <v>98.7</v>
      </c>
      <c r="AH802" s="196">
        <v>95.23</v>
      </c>
      <c r="AI802" s="196">
        <v>98.24</v>
      </c>
      <c r="AJ802" s="196">
        <v>98.78</v>
      </c>
      <c r="AK802" s="196">
        <v>100.94</v>
      </c>
      <c r="AL802" s="196">
        <v>99.26</v>
      </c>
      <c r="AM802" s="196">
        <v>102.99</v>
      </c>
      <c r="AN802" s="196">
        <v>101.43</v>
      </c>
      <c r="AO802" s="196">
        <v>102.91</v>
      </c>
      <c r="AP802" s="196">
        <v>101.62</v>
      </c>
      <c r="AQ802" s="196">
        <v>106.53</v>
      </c>
    </row>
    <row r="803" spans="1:43" ht="27.75" x14ac:dyDescent="0.45">
      <c r="A803" s="195" t="s">
        <v>767</v>
      </c>
      <c r="B803" s="195" t="s">
        <v>1705</v>
      </c>
      <c r="C803" s="196">
        <v>101.7</v>
      </c>
      <c r="D803" s="196">
        <v>100.99</v>
      </c>
      <c r="E803" s="196">
        <v>101.04</v>
      </c>
      <c r="F803" s="196">
        <v>100.08</v>
      </c>
      <c r="G803" s="196">
        <v>102.03</v>
      </c>
      <c r="H803" s="196">
        <v>108.03</v>
      </c>
      <c r="I803" s="196">
        <v>102.35</v>
      </c>
      <c r="J803" s="196">
        <v>99.46</v>
      </c>
      <c r="K803" s="196">
        <v>95.99</v>
      </c>
      <c r="L803" s="196">
        <v>97.84</v>
      </c>
      <c r="M803" s="196">
        <v>99.32</v>
      </c>
      <c r="N803" s="196">
        <v>100.55</v>
      </c>
      <c r="O803" s="196">
        <v>103.77</v>
      </c>
      <c r="P803" s="196">
        <v>100.77</v>
      </c>
      <c r="Q803" s="196">
        <v>101.54</v>
      </c>
      <c r="R803" s="196">
        <v>100.41</v>
      </c>
      <c r="S803" s="196">
        <v>102.63</v>
      </c>
      <c r="T803" s="196">
        <v>108.17</v>
      </c>
      <c r="U803" s="196">
        <v>103.36</v>
      </c>
      <c r="V803" s="196">
        <v>98.21</v>
      </c>
      <c r="W803" s="196">
        <v>95.09</v>
      </c>
      <c r="X803" s="196">
        <v>100.2</v>
      </c>
      <c r="Y803" s="196">
        <v>97.27</v>
      </c>
      <c r="Z803" s="196">
        <v>100.63</v>
      </c>
      <c r="AA803" s="196">
        <v>102.5</v>
      </c>
      <c r="AB803" s="196">
        <v>100.73</v>
      </c>
      <c r="AC803" s="196">
        <v>102.27</v>
      </c>
      <c r="AD803" s="196">
        <v>104.45</v>
      </c>
      <c r="AE803" s="196">
        <v>104.86</v>
      </c>
      <c r="AF803" s="196">
        <v>100.46</v>
      </c>
      <c r="AG803" s="196">
        <v>97.77</v>
      </c>
      <c r="AH803" s="196">
        <v>97.72</v>
      </c>
      <c r="AI803" s="196">
        <v>97.42</v>
      </c>
      <c r="AJ803" s="196">
        <v>99.57</v>
      </c>
      <c r="AK803" s="196">
        <v>101.38</v>
      </c>
      <c r="AL803" s="196">
        <v>101.89</v>
      </c>
      <c r="AM803" s="196">
        <v>101.8</v>
      </c>
      <c r="AN803" s="196">
        <v>100.98</v>
      </c>
      <c r="AO803" s="196">
        <v>103.23</v>
      </c>
      <c r="AP803" s="196">
        <v>104.54</v>
      </c>
      <c r="AQ803" s="196">
        <v>105.03</v>
      </c>
    </row>
    <row r="804" spans="1:43" x14ac:dyDescent="0.45">
      <c r="A804" s="195" t="s">
        <v>409</v>
      </c>
      <c r="B804" s="195" t="s">
        <v>1706</v>
      </c>
      <c r="C804" s="196">
        <v>103.17</v>
      </c>
      <c r="D804" s="196">
        <v>100.72</v>
      </c>
      <c r="E804" s="196">
        <v>101.22</v>
      </c>
      <c r="F804" s="196">
        <v>100.43</v>
      </c>
      <c r="G804" s="196">
        <v>101.3</v>
      </c>
      <c r="H804" s="196">
        <v>105.5</v>
      </c>
      <c r="I804" s="196">
        <v>101.63</v>
      </c>
      <c r="J804" s="196">
        <v>99.44</v>
      </c>
      <c r="K804" s="196">
        <v>98.34</v>
      </c>
      <c r="L804" s="196">
        <v>97.88</v>
      </c>
      <c r="M804" s="196">
        <v>99.02</v>
      </c>
      <c r="N804" s="196">
        <v>100.21</v>
      </c>
      <c r="O804" s="196">
        <v>104.1</v>
      </c>
      <c r="P804" s="196">
        <v>101.08</v>
      </c>
      <c r="Q804" s="196">
        <v>101.17</v>
      </c>
      <c r="R804" s="196">
        <v>101.21</v>
      </c>
      <c r="S804" s="196">
        <v>101.8</v>
      </c>
      <c r="T804" s="196">
        <v>105.97</v>
      </c>
      <c r="U804" s="196">
        <v>101.97</v>
      </c>
      <c r="V804" s="196">
        <v>99.47</v>
      </c>
      <c r="W804" s="196">
        <v>98.12</v>
      </c>
      <c r="X804" s="196">
        <v>98.5</v>
      </c>
      <c r="Y804" s="196">
        <v>98.11</v>
      </c>
      <c r="Z804" s="196">
        <v>99.95</v>
      </c>
      <c r="AA804" s="196">
        <v>103.05</v>
      </c>
      <c r="AB804" s="196">
        <v>101.12</v>
      </c>
      <c r="AC804" s="196">
        <v>102.07</v>
      </c>
      <c r="AD804" s="196">
        <v>104.09</v>
      </c>
      <c r="AE804" s="196">
        <v>103.89</v>
      </c>
      <c r="AF804" s="196">
        <v>100.76</v>
      </c>
      <c r="AG804" s="196">
        <v>99.04</v>
      </c>
      <c r="AH804" s="196">
        <v>98.06</v>
      </c>
      <c r="AI804" s="196">
        <v>98.26</v>
      </c>
      <c r="AJ804" s="196">
        <v>99.05</v>
      </c>
      <c r="AK804" s="196">
        <v>101.39</v>
      </c>
      <c r="AL804" s="196">
        <v>102.19</v>
      </c>
      <c r="AM804" s="196">
        <v>102.89</v>
      </c>
      <c r="AN804" s="196">
        <v>101.61</v>
      </c>
      <c r="AO804" s="196">
        <v>102.73</v>
      </c>
      <c r="AP804" s="196">
        <v>103.75</v>
      </c>
      <c r="AQ804" s="196">
        <v>103.81</v>
      </c>
    </row>
    <row r="805" spans="1:43" x14ac:dyDescent="0.45">
      <c r="A805" s="195" t="s">
        <v>410</v>
      </c>
      <c r="B805" s="195" t="s">
        <v>1707</v>
      </c>
      <c r="C805" s="196">
        <v>100.69</v>
      </c>
      <c r="D805" s="196">
        <v>101.18</v>
      </c>
      <c r="E805" s="196">
        <v>100.91</v>
      </c>
      <c r="F805" s="196">
        <v>99.84</v>
      </c>
      <c r="G805" s="196">
        <v>102.54</v>
      </c>
      <c r="H805" s="196">
        <v>109.79</v>
      </c>
      <c r="I805" s="196">
        <v>102.83</v>
      </c>
      <c r="J805" s="196">
        <v>99.47</v>
      </c>
      <c r="K805" s="196">
        <v>94.43</v>
      </c>
      <c r="L805" s="196">
        <v>97.82</v>
      </c>
      <c r="M805" s="196">
        <v>99.52</v>
      </c>
      <c r="N805" s="196">
        <v>100.79</v>
      </c>
      <c r="O805" s="196">
        <v>103.53</v>
      </c>
      <c r="P805" s="196">
        <v>100.55</v>
      </c>
      <c r="Q805" s="196">
        <v>101.81</v>
      </c>
      <c r="R805" s="196">
        <v>99.83</v>
      </c>
      <c r="S805" s="196">
        <v>103.25</v>
      </c>
      <c r="T805" s="196">
        <v>109.79</v>
      </c>
      <c r="U805" s="196">
        <v>104.35</v>
      </c>
      <c r="V805" s="196">
        <v>97.33</v>
      </c>
      <c r="W805" s="196">
        <v>92.94</v>
      </c>
      <c r="X805" s="196">
        <v>101.48</v>
      </c>
      <c r="Y805" s="196">
        <v>96.66</v>
      </c>
      <c r="Z805" s="196">
        <v>101.13</v>
      </c>
      <c r="AA805" s="196">
        <v>102.15</v>
      </c>
      <c r="AB805" s="196">
        <v>100.48</v>
      </c>
      <c r="AC805" s="196">
        <v>102.4</v>
      </c>
      <c r="AD805" s="196">
        <v>104.68</v>
      </c>
      <c r="AE805" s="196">
        <v>105.47</v>
      </c>
      <c r="AF805" s="196">
        <v>100.27</v>
      </c>
      <c r="AG805" s="196">
        <v>96.97</v>
      </c>
      <c r="AH805" s="196">
        <v>97.51</v>
      </c>
      <c r="AI805" s="196">
        <v>96.88</v>
      </c>
      <c r="AJ805" s="196">
        <v>99.91</v>
      </c>
      <c r="AK805" s="196">
        <v>101.38</v>
      </c>
      <c r="AL805" s="196">
        <v>101.7</v>
      </c>
      <c r="AM805" s="196">
        <v>101.07</v>
      </c>
      <c r="AN805" s="196">
        <v>100.55</v>
      </c>
      <c r="AO805" s="196">
        <v>103.58</v>
      </c>
      <c r="AP805" s="196">
        <v>105.08</v>
      </c>
      <c r="AQ805" s="196">
        <v>105.85</v>
      </c>
    </row>
    <row r="806" spans="1:43" x14ac:dyDescent="0.45">
      <c r="A806" s="195" t="s">
        <v>768</v>
      </c>
      <c r="B806" s="195" t="s">
        <v>1708</v>
      </c>
      <c r="C806" s="196">
        <v>101.29</v>
      </c>
      <c r="D806" s="196">
        <v>100.7</v>
      </c>
      <c r="E806" s="196">
        <v>100.73</v>
      </c>
      <c r="F806" s="196">
        <v>100.62</v>
      </c>
      <c r="G806" s="196">
        <v>100.4</v>
      </c>
      <c r="H806" s="196">
        <v>100.42</v>
      </c>
      <c r="I806" s="196">
        <v>100.31</v>
      </c>
      <c r="J806" s="196">
        <v>100.43</v>
      </c>
      <c r="K806" s="196">
        <v>100.86</v>
      </c>
      <c r="L806" s="196">
        <v>100.79</v>
      </c>
      <c r="M806" s="196">
        <v>100.58</v>
      </c>
      <c r="N806" s="196">
        <v>100.43</v>
      </c>
      <c r="O806" s="196">
        <v>101.64</v>
      </c>
      <c r="P806" s="196">
        <v>100.77</v>
      </c>
      <c r="Q806" s="196">
        <v>100.91</v>
      </c>
      <c r="R806" s="196">
        <v>101.16</v>
      </c>
      <c r="S806" s="196">
        <v>100.4</v>
      </c>
      <c r="T806" s="196">
        <v>100.83</v>
      </c>
      <c r="U806" s="196">
        <v>100.71</v>
      </c>
      <c r="V806" s="196">
        <v>100.78</v>
      </c>
      <c r="W806" s="196">
        <v>100.72</v>
      </c>
      <c r="X806" s="196">
        <v>100.93</v>
      </c>
      <c r="Y806" s="196">
        <v>100.62</v>
      </c>
      <c r="Z806" s="196">
        <v>100.55</v>
      </c>
      <c r="AA806" s="196">
        <v>101.75</v>
      </c>
      <c r="AB806" s="196">
        <v>101.66</v>
      </c>
      <c r="AC806" s="196">
        <v>101.23</v>
      </c>
      <c r="AD806" s="196">
        <v>101.11</v>
      </c>
      <c r="AE806" s="196">
        <v>100.7</v>
      </c>
      <c r="AF806" s="196">
        <v>100.55</v>
      </c>
      <c r="AG806" s="196">
        <v>100.62</v>
      </c>
      <c r="AH806" s="195">
        <v>101</v>
      </c>
      <c r="AI806" s="196">
        <v>100.72</v>
      </c>
      <c r="AJ806" s="196">
        <v>100.87</v>
      </c>
      <c r="AK806" s="196">
        <v>100.55</v>
      </c>
      <c r="AL806" s="196">
        <v>100.65</v>
      </c>
      <c r="AM806" s="196">
        <v>102.34</v>
      </c>
      <c r="AN806" s="196">
        <v>101.36</v>
      </c>
      <c r="AO806" s="196">
        <v>101.56</v>
      </c>
      <c r="AP806" s="196">
        <v>101.04</v>
      </c>
      <c r="AQ806" s="196">
        <v>100.71</v>
      </c>
    </row>
    <row r="807" spans="1:43" ht="41.65" x14ac:dyDescent="0.45">
      <c r="A807" s="195" t="s">
        <v>411</v>
      </c>
      <c r="B807" s="195" t="s">
        <v>1709</v>
      </c>
      <c r="C807" s="196">
        <v>102.38</v>
      </c>
      <c r="D807" s="196">
        <v>101.03</v>
      </c>
      <c r="E807" s="196">
        <v>100.6</v>
      </c>
      <c r="F807" s="196">
        <v>100.8</v>
      </c>
      <c r="G807" s="196">
        <v>101.14</v>
      </c>
      <c r="H807" s="196">
        <v>100.7</v>
      </c>
      <c r="I807" s="196">
        <v>100.35</v>
      </c>
      <c r="J807" s="196">
        <v>100.6</v>
      </c>
      <c r="K807" s="196">
        <v>100.76</v>
      </c>
      <c r="L807" s="196">
        <v>100.57</v>
      </c>
      <c r="M807" s="196">
        <v>100.87</v>
      </c>
      <c r="N807" s="196">
        <v>100.58</v>
      </c>
      <c r="O807" s="196">
        <v>102.54</v>
      </c>
      <c r="P807" s="196">
        <v>101.16</v>
      </c>
      <c r="Q807" s="196">
        <v>101.53</v>
      </c>
      <c r="R807" s="196">
        <v>101.58</v>
      </c>
      <c r="S807" s="196">
        <v>100.71</v>
      </c>
      <c r="T807" s="196">
        <v>100.83</v>
      </c>
      <c r="U807" s="196">
        <v>101.01</v>
      </c>
      <c r="V807" s="196">
        <v>100.97</v>
      </c>
      <c r="W807" s="196">
        <v>100.97</v>
      </c>
      <c r="X807" s="196">
        <v>101.23</v>
      </c>
      <c r="Y807" s="196">
        <v>101.35</v>
      </c>
      <c r="Z807" s="196">
        <v>100.64</v>
      </c>
      <c r="AA807" s="196">
        <v>102.24</v>
      </c>
      <c r="AB807" s="196">
        <v>102.75</v>
      </c>
      <c r="AC807" s="196">
        <v>100.74</v>
      </c>
      <c r="AD807" s="196">
        <v>101.47</v>
      </c>
      <c r="AE807" s="196">
        <v>101.16</v>
      </c>
      <c r="AF807" s="196">
        <v>100.51</v>
      </c>
      <c r="AG807" s="196">
        <v>100.96</v>
      </c>
      <c r="AH807" s="196">
        <v>101.23</v>
      </c>
      <c r="AI807" s="196">
        <v>100.92</v>
      </c>
      <c r="AJ807" s="196">
        <v>101.5</v>
      </c>
      <c r="AK807" s="196">
        <v>100.94</v>
      </c>
      <c r="AL807" s="196">
        <v>100.88</v>
      </c>
      <c r="AM807" s="196">
        <v>103.66</v>
      </c>
      <c r="AN807" s="196">
        <v>101.45</v>
      </c>
      <c r="AO807" s="196">
        <v>101.62</v>
      </c>
      <c r="AP807" s="196">
        <v>101.15</v>
      </c>
      <c r="AQ807" s="196">
        <v>100.81</v>
      </c>
    </row>
    <row r="808" spans="1:43" ht="41.65" x14ac:dyDescent="0.45">
      <c r="A808" s="195" t="s">
        <v>412</v>
      </c>
      <c r="B808" s="195" t="s">
        <v>1710</v>
      </c>
      <c r="C808" s="196">
        <v>101.47</v>
      </c>
      <c r="D808" s="196">
        <v>100.9</v>
      </c>
      <c r="E808" s="196">
        <v>100.63</v>
      </c>
      <c r="F808" s="196">
        <v>100.54</v>
      </c>
      <c r="G808" s="196">
        <v>100.13</v>
      </c>
      <c r="H808" s="196">
        <v>100.6</v>
      </c>
      <c r="I808" s="196">
        <v>100.17</v>
      </c>
      <c r="J808" s="196">
        <v>100.48</v>
      </c>
      <c r="K808" s="196">
        <v>100.86</v>
      </c>
      <c r="L808" s="196">
        <v>100.62</v>
      </c>
      <c r="M808" s="196">
        <v>100.74</v>
      </c>
      <c r="N808" s="196">
        <v>100.49</v>
      </c>
      <c r="O808" s="196">
        <v>101.59</v>
      </c>
      <c r="P808" s="196">
        <v>100.95</v>
      </c>
      <c r="Q808" s="196">
        <v>100.88</v>
      </c>
      <c r="R808" s="196">
        <v>101.3</v>
      </c>
      <c r="S808" s="196">
        <v>100.49</v>
      </c>
      <c r="T808" s="196">
        <v>101.09</v>
      </c>
      <c r="U808" s="196">
        <v>100.51</v>
      </c>
      <c r="V808" s="196">
        <v>100.57</v>
      </c>
      <c r="W808" s="196">
        <v>100.65</v>
      </c>
      <c r="X808" s="196">
        <v>100.82</v>
      </c>
      <c r="Y808" s="196">
        <v>100.56</v>
      </c>
      <c r="Z808" s="196">
        <v>100.67</v>
      </c>
      <c r="AA808" s="196">
        <v>101.59</v>
      </c>
      <c r="AB808" s="196">
        <v>102.08</v>
      </c>
      <c r="AC808" s="196">
        <v>101.24</v>
      </c>
      <c r="AD808" s="196">
        <v>101.14</v>
      </c>
      <c r="AE808" s="196">
        <v>100.59</v>
      </c>
      <c r="AF808" s="196">
        <v>100.37</v>
      </c>
      <c r="AG808" s="196">
        <v>100.64</v>
      </c>
      <c r="AH808" s="196">
        <v>100.87</v>
      </c>
      <c r="AI808" s="196">
        <v>101.01</v>
      </c>
      <c r="AJ808" s="196">
        <v>100.88</v>
      </c>
      <c r="AK808" s="196">
        <v>101.12</v>
      </c>
      <c r="AL808" s="196">
        <v>100.4</v>
      </c>
      <c r="AM808" s="196">
        <v>102.63</v>
      </c>
      <c r="AN808" s="196">
        <v>101.23</v>
      </c>
      <c r="AO808" s="196">
        <v>101.22</v>
      </c>
      <c r="AP808" s="196">
        <v>100.81</v>
      </c>
      <c r="AQ808" s="196">
        <v>100.54</v>
      </c>
    </row>
    <row r="809" spans="1:43" ht="27.75" x14ac:dyDescent="0.45">
      <c r="A809" s="195" t="s">
        <v>415</v>
      </c>
      <c r="B809" s="195" t="s">
        <v>1711</v>
      </c>
      <c r="C809" s="196">
        <v>101.44</v>
      </c>
      <c r="D809" s="196">
        <v>100.6</v>
      </c>
      <c r="E809" s="196">
        <v>100.15</v>
      </c>
      <c r="F809" s="196">
        <v>100.61</v>
      </c>
      <c r="G809" s="196">
        <v>100.41</v>
      </c>
      <c r="H809" s="196">
        <v>100.43</v>
      </c>
      <c r="I809" s="196">
        <v>100.22</v>
      </c>
      <c r="J809" s="196">
        <v>100.53</v>
      </c>
      <c r="K809" s="196">
        <v>100.54</v>
      </c>
      <c r="L809" s="196">
        <v>100.94</v>
      </c>
      <c r="M809" s="196">
        <v>100.31</v>
      </c>
      <c r="N809" s="196">
        <v>100.49</v>
      </c>
      <c r="O809" s="196">
        <v>101.98</v>
      </c>
      <c r="P809" s="196">
        <v>100.41</v>
      </c>
      <c r="Q809" s="196">
        <v>100.75</v>
      </c>
      <c r="R809" s="196">
        <v>100.7</v>
      </c>
      <c r="S809" s="196">
        <v>100.21</v>
      </c>
      <c r="T809" s="196">
        <v>100.42</v>
      </c>
      <c r="U809" s="196">
        <v>100.72</v>
      </c>
      <c r="V809" s="196">
        <v>100.8</v>
      </c>
      <c r="W809" s="196">
        <v>100.58</v>
      </c>
      <c r="X809" s="196">
        <v>100.86</v>
      </c>
      <c r="Y809" s="196">
        <v>100.54</v>
      </c>
      <c r="Z809" s="196">
        <v>100.39</v>
      </c>
      <c r="AA809" s="195">
        <v>102</v>
      </c>
      <c r="AB809" s="196">
        <v>101.91</v>
      </c>
      <c r="AC809" s="196">
        <v>101.15</v>
      </c>
      <c r="AD809" s="196">
        <v>101.85</v>
      </c>
      <c r="AE809" s="196">
        <v>100.74</v>
      </c>
      <c r="AF809" s="196">
        <v>100.25</v>
      </c>
      <c r="AG809" s="196">
        <v>100.48</v>
      </c>
      <c r="AH809" s="196">
        <v>100.9</v>
      </c>
      <c r="AI809" s="196">
        <v>100.71</v>
      </c>
      <c r="AJ809" s="196">
        <v>100.66</v>
      </c>
      <c r="AK809" s="196">
        <v>100.17</v>
      </c>
      <c r="AL809" s="196">
        <v>100.72</v>
      </c>
      <c r="AM809" s="196">
        <v>102.89</v>
      </c>
      <c r="AN809" s="196">
        <v>101.22</v>
      </c>
      <c r="AO809" s="196">
        <v>101.28</v>
      </c>
      <c r="AP809" s="196">
        <v>100.53</v>
      </c>
      <c r="AQ809" s="196">
        <v>100.35</v>
      </c>
    </row>
    <row r="810" spans="1:43" x14ac:dyDescent="0.45">
      <c r="A810" s="195" t="s">
        <v>416</v>
      </c>
      <c r="B810" s="195" t="s">
        <v>1712</v>
      </c>
      <c r="C810" s="196">
        <v>100.95</v>
      </c>
      <c r="D810" s="196">
        <v>100.4</v>
      </c>
      <c r="E810" s="196">
        <v>100.3</v>
      </c>
      <c r="F810" s="196">
        <v>100.44</v>
      </c>
      <c r="G810" s="196">
        <v>100.23</v>
      </c>
      <c r="H810" s="196">
        <v>100.4</v>
      </c>
      <c r="I810" s="196">
        <v>100.19</v>
      </c>
      <c r="J810" s="196">
        <v>100.38</v>
      </c>
      <c r="K810" s="196">
        <v>100.91</v>
      </c>
      <c r="L810" s="196">
        <v>100.25</v>
      </c>
      <c r="M810" s="196">
        <v>100.42</v>
      </c>
      <c r="N810" s="196">
        <v>100.23</v>
      </c>
      <c r="O810" s="196">
        <v>101.05</v>
      </c>
      <c r="P810" s="196">
        <v>100.94</v>
      </c>
      <c r="Q810" s="196">
        <v>100.36</v>
      </c>
      <c r="R810" s="196">
        <v>100.6</v>
      </c>
      <c r="S810" s="196">
        <v>100.62</v>
      </c>
      <c r="T810" s="196">
        <v>100.65</v>
      </c>
      <c r="U810" s="196">
        <v>100.34</v>
      </c>
      <c r="V810" s="196">
        <v>100.55</v>
      </c>
      <c r="W810" s="196">
        <v>100.37</v>
      </c>
      <c r="X810" s="196">
        <v>100.9</v>
      </c>
      <c r="Y810" s="196">
        <v>100.48</v>
      </c>
      <c r="Z810" s="196">
        <v>100.54</v>
      </c>
      <c r="AA810" s="196">
        <v>101.31</v>
      </c>
      <c r="AB810" s="196">
        <v>101.6</v>
      </c>
      <c r="AC810" s="196">
        <v>100.55</v>
      </c>
      <c r="AD810" s="196">
        <v>100.42</v>
      </c>
      <c r="AE810" s="196">
        <v>100.56</v>
      </c>
      <c r="AF810" s="196">
        <v>100.39</v>
      </c>
      <c r="AG810" s="196">
        <v>100.61</v>
      </c>
      <c r="AH810" s="196">
        <v>100.77</v>
      </c>
      <c r="AI810" s="196">
        <v>100.46</v>
      </c>
      <c r="AJ810" s="196">
        <v>100.75</v>
      </c>
      <c r="AK810" s="196">
        <v>100.31</v>
      </c>
      <c r="AL810" s="196">
        <v>100.48</v>
      </c>
      <c r="AM810" s="196">
        <v>102.03</v>
      </c>
      <c r="AN810" s="196">
        <v>100.79</v>
      </c>
      <c r="AO810" s="196">
        <v>100.97</v>
      </c>
      <c r="AP810" s="196">
        <v>100.43</v>
      </c>
      <c r="AQ810" s="196">
        <v>100.25</v>
      </c>
    </row>
    <row r="811" spans="1:43" ht="41.65" x14ac:dyDescent="0.45">
      <c r="A811" s="195" t="s">
        <v>417</v>
      </c>
      <c r="B811" s="195" t="s">
        <v>1713</v>
      </c>
      <c r="C811" s="196">
        <v>101.45</v>
      </c>
      <c r="D811" s="196">
        <v>100.81</v>
      </c>
      <c r="E811" s="196">
        <v>101.18</v>
      </c>
      <c r="F811" s="196">
        <v>100.26</v>
      </c>
      <c r="G811" s="196">
        <v>100.24</v>
      </c>
      <c r="H811" s="196">
        <v>100.37</v>
      </c>
      <c r="I811" s="196">
        <v>100.1</v>
      </c>
      <c r="J811" s="196">
        <v>100.26</v>
      </c>
      <c r="K811" s="196">
        <v>100.74</v>
      </c>
      <c r="L811" s="196">
        <v>100.15</v>
      </c>
      <c r="M811" s="196">
        <v>100.47</v>
      </c>
      <c r="N811" s="196">
        <v>100.18</v>
      </c>
      <c r="O811" s="196">
        <v>100.99</v>
      </c>
      <c r="P811" s="196">
        <v>100.97</v>
      </c>
      <c r="Q811" s="196">
        <v>100.07</v>
      </c>
      <c r="R811" s="196">
        <v>100.16</v>
      </c>
      <c r="S811" s="196">
        <v>100.08</v>
      </c>
      <c r="T811" s="196">
        <v>100.35</v>
      </c>
      <c r="U811" s="196">
        <v>100.11</v>
      </c>
      <c r="V811" s="196">
        <v>100.32</v>
      </c>
      <c r="W811" s="196">
        <v>100.43</v>
      </c>
      <c r="X811" s="196">
        <v>100.81</v>
      </c>
      <c r="Y811" s="196">
        <v>100.7</v>
      </c>
      <c r="Z811" s="196">
        <v>100.28</v>
      </c>
      <c r="AA811" s="196">
        <v>101.11</v>
      </c>
      <c r="AB811" s="196">
        <v>100.83</v>
      </c>
      <c r="AC811" s="196">
        <v>101.18</v>
      </c>
      <c r="AD811" s="196">
        <v>100.66</v>
      </c>
      <c r="AE811" s="196">
        <v>100.94</v>
      </c>
      <c r="AF811" s="196">
        <v>100.32</v>
      </c>
      <c r="AG811" s="196">
        <v>100.41</v>
      </c>
      <c r="AH811" s="196">
        <v>100.94</v>
      </c>
      <c r="AI811" s="196">
        <v>100.49</v>
      </c>
      <c r="AJ811" s="196">
        <v>100.69</v>
      </c>
      <c r="AK811" s="196">
        <v>100.43</v>
      </c>
      <c r="AL811" s="196">
        <v>100.15</v>
      </c>
      <c r="AM811" s="196">
        <v>102.17</v>
      </c>
      <c r="AN811" s="196">
        <v>100.98</v>
      </c>
      <c r="AO811" s="196">
        <v>101.32</v>
      </c>
      <c r="AP811" s="196">
        <v>100.56</v>
      </c>
      <c r="AQ811" s="196">
        <v>100.29</v>
      </c>
    </row>
    <row r="812" spans="1:43" ht="41.65" x14ac:dyDescent="0.45">
      <c r="A812" s="195" t="s">
        <v>418</v>
      </c>
      <c r="B812" s="195" t="s">
        <v>1714</v>
      </c>
      <c r="C812" s="196">
        <v>101.7</v>
      </c>
      <c r="D812" s="196">
        <v>100.93</v>
      </c>
      <c r="E812" s="196">
        <v>101.25</v>
      </c>
      <c r="F812" s="196">
        <v>100.33</v>
      </c>
      <c r="G812" s="196">
        <v>100.18</v>
      </c>
      <c r="H812" s="196">
        <v>100.75</v>
      </c>
      <c r="I812" s="196">
        <v>100.28</v>
      </c>
      <c r="J812" s="196">
        <v>100.49</v>
      </c>
      <c r="K812" s="196">
        <v>100.79</v>
      </c>
      <c r="L812" s="196">
        <v>101.96</v>
      </c>
      <c r="M812" s="196">
        <v>101.13</v>
      </c>
      <c r="N812" s="196">
        <v>100.62</v>
      </c>
      <c r="O812" s="196">
        <v>102.8</v>
      </c>
      <c r="P812" s="196">
        <v>100.79</v>
      </c>
      <c r="Q812" s="196">
        <v>100.85</v>
      </c>
      <c r="R812" s="196">
        <v>100.91</v>
      </c>
      <c r="S812" s="196">
        <v>100.36</v>
      </c>
      <c r="T812" s="196">
        <v>100.81</v>
      </c>
      <c r="U812" s="196">
        <v>100.89</v>
      </c>
      <c r="V812" s="196">
        <v>101.29</v>
      </c>
      <c r="W812" s="196">
        <v>100.83</v>
      </c>
      <c r="X812" s="196">
        <v>101.5</v>
      </c>
      <c r="Y812" s="196">
        <v>100.87</v>
      </c>
      <c r="Z812" s="196">
        <v>100.75</v>
      </c>
      <c r="AA812" s="196">
        <v>101.52</v>
      </c>
      <c r="AB812" s="196">
        <v>102.67</v>
      </c>
      <c r="AC812" s="196">
        <v>101.3</v>
      </c>
      <c r="AD812" s="196">
        <v>101.15</v>
      </c>
      <c r="AE812" s="196">
        <v>100.8</v>
      </c>
      <c r="AF812" s="196">
        <v>100.32</v>
      </c>
      <c r="AG812" s="196">
        <v>100.45</v>
      </c>
      <c r="AH812" s="196">
        <v>101.02</v>
      </c>
      <c r="AI812" s="196">
        <v>101.03</v>
      </c>
      <c r="AJ812" s="196">
        <v>101.28</v>
      </c>
      <c r="AK812" s="196">
        <v>100.64</v>
      </c>
      <c r="AL812" s="196">
        <v>100.93</v>
      </c>
      <c r="AM812" s="196">
        <v>102.8</v>
      </c>
      <c r="AN812" s="196">
        <v>101.36</v>
      </c>
      <c r="AO812" s="196">
        <v>101.57</v>
      </c>
      <c r="AP812" s="196">
        <v>101.1</v>
      </c>
      <c r="AQ812" s="196">
        <v>100.68</v>
      </c>
    </row>
    <row r="813" spans="1:43" ht="27.75" x14ac:dyDescent="0.45">
      <c r="A813" s="195" t="s">
        <v>419</v>
      </c>
      <c r="B813" s="195" t="s">
        <v>1715</v>
      </c>
      <c r="C813" s="196">
        <v>101.4</v>
      </c>
      <c r="D813" s="196">
        <v>100.65</v>
      </c>
      <c r="E813" s="196">
        <v>100.94</v>
      </c>
      <c r="F813" s="196">
        <v>100.65</v>
      </c>
      <c r="G813" s="196">
        <v>100.29</v>
      </c>
      <c r="H813" s="196">
        <v>100.25</v>
      </c>
      <c r="I813" s="196">
        <v>100.42</v>
      </c>
      <c r="J813" s="196">
        <v>100.53</v>
      </c>
      <c r="K813" s="196">
        <v>101.11</v>
      </c>
      <c r="L813" s="196">
        <v>101.09</v>
      </c>
      <c r="M813" s="196">
        <v>100.71</v>
      </c>
      <c r="N813" s="196">
        <v>100.49</v>
      </c>
      <c r="O813" s="196">
        <v>102.09</v>
      </c>
      <c r="P813" s="196">
        <v>100.86</v>
      </c>
      <c r="Q813" s="196">
        <v>100.92</v>
      </c>
      <c r="R813" s="196">
        <v>100.82</v>
      </c>
      <c r="S813" s="196">
        <v>100.27</v>
      </c>
      <c r="T813" s="196">
        <v>101.09</v>
      </c>
      <c r="U813" s="196">
        <v>100.82</v>
      </c>
      <c r="V813" s="196">
        <v>100.5</v>
      </c>
      <c r="W813" s="196">
        <v>100.89</v>
      </c>
      <c r="X813" s="196">
        <v>100.78</v>
      </c>
      <c r="Y813" s="196">
        <v>100.77</v>
      </c>
      <c r="Z813" s="196">
        <v>100.64</v>
      </c>
      <c r="AA813" s="196">
        <v>102.45</v>
      </c>
      <c r="AB813" s="196">
        <v>101.85</v>
      </c>
      <c r="AC813" s="196">
        <v>101.19</v>
      </c>
      <c r="AD813" s="196">
        <v>100.99</v>
      </c>
      <c r="AE813" s="196">
        <v>100.7</v>
      </c>
      <c r="AF813" s="196">
        <v>100.79</v>
      </c>
      <c r="AG813" s="196">
        <v>100.94</v>
      </c>
      <c r="AH813" s="196">
        <v>101.2</v>
      </c>
      <c r="AI813" s="196">
        <v>100.92</v>
      </c>
      <c r="AJ813" s="196">
        <v>100.62</v>
      </c>
      <c r="AK813" s="196">
        <v>100.6</v>
      </c>
      <c r="AL813" s="196">
        <v>100.53</v>
      </c>
      <c r="AM813" s="196">
        <v>102.01</v>
      </c>
      <c r="AN813" s="196">
        <v>101.4</v>
      </c>
      <c r="AO813" s="196">
        <v>101.98</v>
      </c>
      <c r="AP813" s="196">
        <v>101.74</v>
      </c>
      <c r="AQ813" s="196">
        <v>100.72</v>
      </c>
    </row>
    <row r="814" spans="1:43" x14ac:dyDescent="0.45">
      <c r="A814" s="195" t="s">
        <v>443</v>
      </c>
      <c r="B814" s="195" t="s">
        <v>1716</v>
      </c>
      <c r="C814" s="196">
        <v>100.92</v>
      </c>
      <c r="D814" s="196">
        <v>100.69</v>
      </c>
      <c r="E814" s="196">
        <v>100.84</v>
      </c>
      <c r="F814" s="196">
        <v>100.55</v>
      </c>
      <c r="G814" s="196">
        <v>100.37</v>
      </c>
      <c r="H814" s="196">
        <v>100.41</v>
      </c>
      <c r="I814" s="196">
        <v>100.23</v>
      </c>
      <c r="J814" s="196">
        <v>100.42</v>
      </c>
      <c r="K814" s="196">
        <v>101.07</v>
      </c>
      <c r="L814" s="196">
        <v>101.22</v>
      </c>
      <c r="M814" s="196">
        <v>100.59</v>
      </c>
      <c r="N814" s="196">
        <v>100.24</v>
      </c>
      <c r="O814" s="196">
        <v>101.51</v>
      </c>
      <c r="P814" s="196">
        <v>100.72</v>
      </c>
      <c r="Q814" s="196">
        <v>100.87</v>
      </c>
      <c r="R814" s="196">
        <v>101.06</v>
      </c>
      <c r="S814" s="196">
        <v>100.16</v>
      </c>
      <c r="T814" s="196">
        <v>100.8</v>
      </c>
      <c r="U814" s="196">
        <v>100.55</v>
      </c>
      <c r="V814" s="196">
        <v>100.48</v>
      </c>
      <c r="W814" s="196">
        <v>100.74</v>
      </c>
      <c r="X814" s="196">
        <v>101.07</v>
      </c>
      <c r="Y814" s="196">
        <v>100.46</v>
      </c>
      <c r="Z814" s="196">
        <v>100.86</v>
      </c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5"/>
      <c r="AK814" s="195"/>
      <c r="AL814" s="195"/>
      <c r="AM814" s="195"/>
      <c r="AN814" s="195"/>
      <c r="AO814" s="195"/>
      <c r="AP814" s="195"/>
      <c r="AQ814" s="195"/>
    </row>
    <row r="815" spans="1:43" ht="27.75" x14ac:dyDescent="0.45">
      <c r="A815" s="195" t="s">
        <v>421</v>
      </c>
      <c r="B815" s="195" t="s">
        <v>1717</v>
      </c>
      <c r="C815" s="196">
        <v>100.99</v>
      </c>
      <c r="D815" s="196">
        <v>100.66</v>
      </c>
      <c r="E815" s="196">
        <v>100.64</v>
      </c>
      <c r="F815" s="196">
        <v>100.76</v>
      </c>
      <c r="G815" s="196">
        <v>100.33</v>
      </c>
      <c r="H815" s="196">
        <v>100.27</v>
      </c>
      <c r="I815" s="196">
        <v>100.28</v>
      </c>
      <c r="J815" s="196">
        <v>100.24</v>
      </c>
      <c r="K815" s="196">
        <v>100.68</v>
      </c>
      <c r="L815" s="196">
        <v>100.75</v>
      </c>
      <c r="M815" s="196">
        <v>100.62</v>
      </c>
      <c r="N815" s="196">
        <v>100.4</v>
      </c>
      <c r="O815" s="196">
        <v>101.38</v>
      </c>
      <c r="P815" s="196">
        <v>100.7</v>
      </c>
      <c r="Q815" s="196">
        <v>101.18</v>
      </c>
      <c r="R815" s="196">
        <v>102.37</v>
      </c>
      <c r="S815" s="196">
        <v>100.37</v>
      </c>
      <c r="T815" s="196">
        <v>100.85</v>
      </c>
      <c r="U815" s="196">
        <v>100.97</v>
      </c>
      <c r="V815" s="196">
        <v>100.37</v>
      </c>
      <c r="W815" s="196">
        <v>100.86</v>
      </c>
      <c r="X815" s="196">
        <v>100.42</v>
      </c>
      <c r="Y815" s="196">
        <v>100.25</v>
      </c>
      <c r="Z815" s="196">
        <v>100.47</v>
      </c>
      <c r="AA815" s="196">
        <v>101.17</v>
      </c>
      <c r="AB815" s="196">
        <v>101.06</v>
      </c>
      <c r="AC815" s="196">
        <v>101.47</v>
      </c>
      <c r="AD815" s="196">
        <v>100.59</v>
      </c>
      <c r="AE815" s="196">
        <v>100.46</v>
      </c>
      <c r="AF815" s="196">
        <v>100.54</v>
      </c>
      <c r="AG815" s="196">
        <v>100.43</v>
      </c>
      <c r="AH815" s="196">
        <v>101.4</v>
      </c>
      <c r="AI815" s="196">
        <v>100.55</v>
      </c>
      <c r="AJ815" s="196">
        <v>101.21</v>
      </c>
      <c r="AK815" s="196">
        <v>100.49</v>
      </c>
      <c r="AL815" s="196">
        <v>100.67</v>
      </c>
      <c r="AM815" s="196">
        <v>101.83</v>
      </c>
      <c r="AN815" s="196">
        <v>101.35</v>
      </c>
      <c r="AO815" s="196">
        <v>102.72</v>
      </c>
      <c r="AP815" s="196">
        <v>101.02</v>
      </c>
      <c r="AQ815" s="196">
        <v>100.73</v>
      </c>
    </row>
    <row r="816" spans="1:43" x14ac:dyDescent="0.45">
      <c r="A816" s="195" t="s">
        <v>422</v>
      </c>
      <c r="B816" s="195" t="s">
        <v>1718</v>
      </c>
      <c r="C816" s="196">
        <v>101.14</v>
      </c>
      <c r="D816" s="196">
        <v>100.42</v>
      </c>
      <c r="E816" s="196">
        <v>100.73</v>
      </c>
      <c r="F816" s="196">
        <v>100.4</v>
      </c>
      <c r="G816" s="196">
        <v>100.21</v>
      </c>
      <c r="H816" s="196">
        <v>100.25</v>
      </c>
      <c r="I816" s="196">
        <v>100.26</v>
      </c>
      <c r="J816" s="196">
        <v>100.45</v>
      </c>
      <c r="K816" s="196">
        <v>101.23</v>
      </c>
      <c r="L816" s="196">
        <v>100.6</v>
      </c>
      <c r="M816" s="196">
        <v>100.4</v>
      </c>
      <c r="N816" s="196">
        <v>100.27</v>
      </c>
      <c r="O816" s="196">
        <v>101.1</v>
      </c>
      <c r="P816" s="196">
        <v>100.58</v>
      </c>
      <c r="Q816" s="196">
        <v>100.89</v>
      </c>
      <c r="R816" s="196">
        <v>101.31</v>
      </c>
      <c r="S816" s="196">
        <v>100.28</v>
      </c>
      <c r="T816" s="196">
        <v>100.7</v>
      </c>
      <c r="U816" s="196">
        <v>100.74</v>
      </c>
      <c r="V816" s="196">
        <v>101.08</v>
      </c>
      <c r="W816" s="196">
        <v>100.96</v>
      </c>
      <c r="X816" s="196">
        <v>100.79</v>
      </c>
      <c r="Y816" s="196">
        <v>100.36</v>
      </c>
      <c r="Z816" s="196">
        <v>100.41</v>
      </c>
      <c r="AA816" s="196">
        <v>101.75</v>
      </c>
      <c r="AB816" s="196">
        <v>101.48</v>
      </c>
      <c r="AC816" s="196">
        <v>102.04</v>
      </c>
      <c r="AD816" s="196">
        <v>101.62</v>
      </c>
      <c r="AE816" s="196">
        <v>100.41</v>
      </c>
      <c r="AF816" s="196">
        <v>100.34</v>
      </c>
      <c r="AG816" s="196">
        <v>100.5</v>
      </c>
      <c r="AH816" s="195">
        <v>101</v>
      </c>
      <c r="AI816" s="196">
        <v>100.6</v>
      </c>
      <c r="AJ816" s="196">
        <v>100.6</v>
      </c>
      <c r="AK816" s="196">
        <v>100.56</v>
      </c>
      <c r="AL816" s="196">
        <v>100.67</v>
      </c>
      <c r="AM816" s="196">
        <v>101.69</v>
      </c>
      <c r="AN816" s="196">
        <v>101.31</v>
      </c>
      <c r="AO816" s="196">
        <v>101.24</v>
      </c>
      <c r="AP816" s="196">
        <v>101.04</v>
      </c>
      <c r="AQ816" s="196">
        <v>100.63</v>
      </c>
    </row>
    <row r="817" spans="1:43" x14ac:dyDescent="0.45">
      <c r="A817" s="195" t="s">
        <v>770</v>
      </c>
      <c r="B817" s="195" t="s">
        <v>1719</v>
      </c>
      <c r="C817" s="196">
        <v>102.31</v>
      </c>
      <c r="D817" s="196">
        <v>101.14</v>
      </c>
      <c r="E817" s="196">
        <v>101.73</v>
      </c>
      <c r="F817" s="196">
        <v>101.05</v>
      </c>
      <c r="G817" s="196">
        <v>100.75</v>
      </c>
      <c r="H817" s="196">
        <v>100.65</v>
      </c>
      <c r="I817" s="196">
        <v>100.73</v>
      </c>
      <c r="J817" s="196">
        <v>100.46</v>
      </c>
      <c r="K817" s="196">
        <v>100.79</v>
      </c>
      <c r="L817" s="196">
        <v>100.96</v>
      </c>
      <c r="M817" s="196">
        <v>101.35</v>
      </c>
      <c r="N817" s="196">
        <v>100.77</v>
      </c>
      <c r="O817" s="196">
        <v>101.7</v>
      </c>
      <c r="P817" s="196">
        <v>101.43</v>
      </c>
      <c r="Q817" s="196">
        <v>101.52</v>
      </c>
      <c r="R817" s="196">
        <v>101.14</v>
      </c>
      <c r="S817" s="196">
        <v>100.66</v>
      </c>
      <c r="T817" s="196">
        <v>101.68</v>
      </c>
      <c r="U817" s="196">
        <v>100.82</v>
      </c>
      <c r="V817" s="196">
        <v>100.7</v>
      </c>
      <c r="W817" s="196">
        <v>101.05</v>
      </c>
      <c r="X817" s="196">
        <v>101.13</v>
      </c>
      <c r="Y817" s="196">
        <v>100.83</v>
      </c>
      <c r="Z817" s="196">
        <v>100.88</v>
      </c>
      <c r="AA817" s="196">
        <v>101.92</v>
      </c>
      <c r="AB817" s="196">
        <v>102.36</v>
      </c>
      <c r="AC817" s="196">
        <v>101.26</v>
      </c>
      <c r="AD817" s="196">
        <v>101.32</v>
      </c>
      <c r="AE817" s="196">
        <v>101.09</v>
      </c>
      <c r="AF817" s="196">
        <v>101.21</v>
      </c>
      <c r="AG817" s="196">
        <v>102.1</v>
      </c>
      <c r="AH817" s="196">
        <v>102.24</v>
      </c>
      <c r="AI817" s="196">
        <v>101.7</v>
      </c>
      <c r="AJ817" s="196">
        <v>102.14</v>
      </c>
      <c r="AK817" s="196">
        <v>100.92</v>
      </c>
      <c r="AL817" s="196">
        <v>101.52</v>
      </c>
      <c r="AM817" s="196">
        <v>103.91</v>
      </c>
      <c r="AN817" s="196">
        <v>101.97</v>
      </c>
      <c r="AO817" s="196">
        <v>101.85</v>
      </c>
      <c r="AP817" s="196">
        <v>101.3</v>
      </c>
      <c r="AQ817" s="196">
        <v>100.67</v>
      </c>
    </row>
    <row r="818" spans="1:43" ht="27.75" x14ac:dyDescent="0.45">
      <c r="A818" s="195" t="s">
        <v>425</v>
      </c>
      <c r="B818" s="195" t="s">
        <v>1720</v>
      </c>
      <c r="C818" s="196">
        <v>102.04</v>
      </c>
      <c r="D818" s="196">
        <v>101.1</v>
      </c>
      <c r="E818" s="196">
        <v>101.46</v>
      </c>
      <c r="F818" s="196">
        <v>100.88</v>
      </c>
      <c r="G818" s="196">
        <v>100.8</v>
      </c>
      <c r="H818" s="196">
        <v>100.59</v>
      </c>
      <c r="I818" s="196">
        <v>100.89</v>
      </c>
      <c r="J818" s="196">
        <v>100.42</v>
      </c>
      <c r="K818" s="196">
        <v>100.64</v>
      </c>
      <c r="L818" s="196">
        <v>100.93</v>
      </c>
      <c r="M818" s="196">
        <v>101.09</v>
      </c>
      <c r="N818" s="196">
        <v>101.09</v>
      </c>
      <c r="O818" s="196">
        <v>101.94</v>
      </c>
      <c r="P818" s="196">
        <v>101.8</v>
      </c>
      <c r="Q818" s="196">
        <v>101.99</v>
      </c>
      <c r="R818" s="196">
        <v>101.16</v>
      </c>
      <c r="S818" s="196">
        <v>100.4</v>
      </c>
      <c r="T818" s="196">
        <v>101.35</v>
      </c>
      <c r="U818" s="196">
        <v>100.81</v>
      </c>
      <c r="V818" s="196">
        <v>100.83</v>
      </c>
      <c r="W818" s="196">
        <v>101.39</v>
      </c>
      <c r="X818" s="196">
        <v>101.48</v>
      </c>
      <c r="Y818" s="196">
        <v>101.2</v>
      </c>
      <c r="Z818" s="195">
        <v>101</v>
      </c>
      <c r="AA818" s="196">
        <v>102.22</v>
      </c>
      <c r="AB818" s="196">
        <v>103.06</v>
      </c>
      <c r="AC818" s="196">
        <v>101.61</v>
      </c>
      <c r="AD818" s="196">
        <v>101.43</v>
      </c>
      <c r="AE818" s="196">
        <v>100.88</v>
      </c>
      <c r="AF818" s="196">
        <v>100.84</v>
      </c>
      <c r="AG818" s="196">
        <v>101.78</v>
      </c>
      <c r="AH818" s="196">
        <v>101.44</v>
      </c>
      <c r="AI818" s="196">
        <v>101.55</v>
      </c>
      <c r="AJ818" s="196">
        <v>102.13</v>
      </c>
      <c r="AK818" s="196">
        <v>100.87</v>
      </c>
      <c r="AL818" s="196">
        <v>101.47</v>
      </c>
      <c r="AM818" s="196">
        <v>104.75</v>
      </c>
      <c r="AN818" s="196">
        <v>102.35</v>
      </c>
      <c r="AO818" s="196">
        <v>102.14</v>
      </c>
      <c r="AP818" s="196">
        <v>101.51</v>
      </c>
      <c r="AQ818" s="196">
        <v>100.56</v>
      </c>
    </row>
    <row r="819" spans="1:43" x14ac:dyDescent="0.45">
      <c r="A819" s="195" t="s">
        <v>426</v>
      </c>
      <c r="B819" s="195" t="s">
        <v>1721</v>
      </c>
      <c r="C819" s="196">
        <v>102.68</v>
      </c>
      <c r="D819" s="196">
        <v>101.2</v>
      </c>
      <c r="E819" s="196">
        <v>102.1</v>
      </c>
      <c r="F819" s="196">
        <v>101.28</v>
      </c>
      <c r="G819" s="196">
        <v>100.69</v>
      </c>
      <c r="H819" s="196">
        <v>100.74</v>
      </c>
      <c r="I819" s="196">
        <v>100.51</v>
      </c>
      <c r="J819" s="196">
        <v>100.52</v>
      </c>
      <c r="K819" s="195">
        <v>101</v>
      </c>
      <c r="L819" s="196">
        <v>101.01</v>
      </c>
      <c r="M819" s="196">
        <v>101.71</v>
      </c>
      <c r="N819" s="196">
        <v>100.35</v>
      </c>
      <c r="O819" s="196">
        <v>101.36</v>
      </c>
      <c r="P819" s="196">
        <v>100.88</v>
      </c>
      <c r="Q819" s="196">
        <v>100.83</v>
      </c>
      <c r="R819" s="196">
        <v>101.11</v>
      </c>
      <c r="S819" s="196">
        <v>101.04</v>
      </c>
      <c r="T819" s="196">
        <v>102.16</v>
      </c>
      <c r="U819" s="196">
        <v>100.84</v>
      </c>
      <c r="V819" s="196">
        <v>100.51</v>
      </c>
      <c r="W819" s="196">
        <v>100.54</v>
      </c>
      <c r="X819" s="196">
        <v>100.6</v>
      </c>
      <c r="Y819" s="196">
        <v>100.27</v>
      </c>
      <c r="Z819" s="196">
        <v>100.71</v>
      </c>
      <c r="AA819" s="196">
        <v>101.41</v>
      </c>
      <c r="AB819" s="196">
        <v>101.18</v>
      </c>
      <c r="AC819" s="196">
        <v>100.66</v>
      </c>
      <c r="AD819" s="196">
        <v>101.14</v>
      </c>
      <c r="AE819" s="196">
        <v>101.45</v>
      </c>
      <c r="AF819" s="196">
        <v>101.84</v>
      </c>
      <c r="AG819" s="196">
        <v>102.66</v>
      </c>
      <c r="AH819" s="196">
        <v>103.61</v>
      </c>
      <c r="AI819" s="196">
        <v>101.95</v>
      </c>
      <c r="AJ819" s="196">
        <v>102.15</v>
      </c>
      <c r="AK819" s="196">
        <v>101.01</v>
      </c>
      <c r="AL819" s="196">
        <v>101.6</v>
      </c>
      <c r="AM819" s="196">
        <v>102.43</v>
      </c>
      <c r="AN819" s="196">
        <v>101.28</v>
      </c>
      <c r="AO819" s="196">
        <v>101.33</v>
      </c>
      <c r="AP819" s="196">
        <v>100.92</v>
      </c>
      <c r="AQ819" s="196">
        <v>100.86</v>
      </c>
    </row>
    <row r="820" spans="1:43" x14ac:dyDescent="0.45">
      <c r="A820" s="195" t="s">
        <v>423</v>
      </c>
      <c r="B820" s="195" t="s">
        <v>1722</v>
      </c>
      <c r="C820" s="196">
        <v>101.35</v>
      </c>
      <c r="D820" s="196">
        <v>100.61</v>
      </c>
      <c r="E820" s="196">
        <v>100.55</v>
      </c>
      <c r="F820" s="196">
        <v>100.86</v>
      </c>
      <c r="G820" s="196">
        <v>100.36</v>
      </c>
      <c r="H820" s="196">
        <v>100.32</v>
      </c>
      <c r="I820" s="196">
        <v>100.18</v>
      </c>
      <c r="J820" s="196">
        <v>100.28</v>
      </c>
      <c r="K820" s="196">
        <v>100.56</v>
      </c>
      <c r="L820" s="196">
        <v>100.41</v>
      </c>
      <c r="M820" s="196">
        <v>100.3</v>
      </c>
      <c r="N820" s="196">
        <v>100.21</v>
      </c>
      <c r="O820" s="196">
        <v>102.11</v>
      </c>
      <c r="P820" s="196">
        <v>100.58</v>
      </c>
      <c r="Q820" s="196">
        <v>100.58</v>
      </c>
      <c r="R820" s="196">
        <v>101.48</v>
      </c>
      <c r="S820" s="196">
        <v>100.24</v>
      </c>
      <c r="T820" s="196">
        <v>100.69</v>
      </c>
      <c r="U820" s="196">
        <v>100.66</v>
      </c>
      <c r="V820" s="196">
        <v>101.04</v>
      </c>
      <c r="W820" s="196">
        <v>100.55</v>
      </c>
      <c r="X820" s="196">
        <v>101.82</v>
      </c>
      <c r="Y820" s="196">
        <v>100.56</v>
      </c>
      <c r="Z820" s="196">
        <v>100.29</v>
      </c>
      <c r="AA820" s="196">
        <v>102.31</v>
      </c>
      <c r="AB820" s="196">
        <v>101.73</v>
      </c>
      <c r="AC820" s="196">
        <v>100.75</v>
      </c>
      <c r="AD820" s="196">
        <v>100.87</v>
      </c>
      <c r="AE820" s="196">
        <v>100.78</v>
      </c>
      <c r="AF820" s="196">
        <v>100.65</v>
      </c>
      <c r="AG820" s="196">
        <v>100.43</v>
      </c>
      <c r="AH820" s="196">
        <v>100.33</v>
      </c>
      <c r="AI820" s="196">
        <v>100.78</v>
      </c>
      <c r="AJ820" s="196">
        <v>100.42</v>
      </c>
      <c r="AK820" s="196">
        <v>100.62</v>
      </c>
      <c r="AL820" s="196">
        <v>100.94</v>
      </c>
      <c r="AM820" s="196">
        <v>102.47</v>
      </c>
      <c r="AN820" s="196">
        <v>101.19</v>
      </c>
      <c r="AO820" s="196">
        <v>101.51</v>
      </c>
      <c r="AP820" s="196">
        <v>100.44</v>
      </c>
      <c r="AQ820" s="196">
        <v>100.46</v>
      </c>
    </row>
    <row r="821" spans="1:43" x14ac:dyDescent="0.45">
      <c r="A821" s="195" t="s">
        <v>424</v>
      </c>
      <c r="B821" s="195" t="s">
        <v>1723</v>
      </c>
      <c r="C821" s="196">
        <v>100.05</v>
      </c>
      <c r="D821" s="196">
        <v>101.23</v>
      </c>
      <c r="E821" s="196">
        <v>100.72</v>
      </c>
      <c r="F821" s="196">
        <v>102.32</v>
      </c>
      <c r="G821" s="196">
        <v>101.07</v>
      </c>
      <c r="H821" s="196">
        <v>100.25</v>
      </c>
      <c r="I821" s="196">
        <v>102.05</v>
      </c>
      <c r="J821" s="196">
        <v>100.32</v>
      </c>
      <c r="K821" s="196">
        <v>100.26</v>
      </c>
      <c r="L821" s="196">
        <v>101.22</v>
      </c>
      <c r="M821" s="196">
        <v>100.16</v>
      </c>
      <c r="N821" s="196">
        <v>102.03</v>
      </c>
      <c r="O821" s="196">
        <v>100.33</v>
      </c>
      <c r="P821" s="196">
        <v>99.95</v>
      </c>
      <c r="Q821" s="196">
        <v>102.15</v>
      </c>
      <c r="R821" s="196">
        <v>100.37</v>
      </c>
      <c r="S821" s="196">
        <v>102.07</v>
      </c>
      <c r="T821" s="196">
        <v>102.72</v>
      </c>
      <c r="U821" s="196">
        <v>101.52</v>
      </c>
      <c r="V821" s="196">
        <v>102.85</v>
      </c>
      <c r="W821" s="196">
        <v>99.6</v>
      </c>
      <c r="X821" s="196">
        <v>100.37</v>
      </c>
      <c r="Y821" s="196">
        <v>100.57</v>
      </c>
      <c r="Z821" s="196">
        <v>100.28</v>
      </c>
      <c r="AA821" s="196">
        <v>102.51</v>
      </c>
      <c r="AB821" s="196">
        <v>100.07</v>
      </c>
      <c r="AC821" s="196">
        <v>101.31</v>
      </c>
      <c r="AD821" s="196">
        <v>101.41</v>
      </c>
      <c r="AE821" s="196">
        <v>100.31</v>
      </c>
      <c r="AF821" s="196">
        <v>100.48</v>
      </c>
      <c r="AG821" s="196">
        <v>101.49</v>
      </c>
      <c r="AH821" s="196">
        <v>100.56</v>
      </c>
      <c r="AI821" s="196">
        <v>100.51</v>
      </c>
      <c r="AJ821" s="196">
        <v>100.3</v>
      </c>
      <c r="AK821" s="196">
        <v>99.52</v>
      </c>
      <c r="AL821" s="196">
        <v>102.85</v>
      </c>
      <c r="AM821" s="196">
        <v>104.8</v>
      </c>
      <c r="AN821" s="196">
        <v>105.42</v>
      </c>
      <c r="AO821" s="196">
        <v>100.78</v>
      </c>
      <c r="AP821" s="196">
        <v>100.59</v>
      </c>
      <c r="AQ821" s="196">
        <v>100.94</v>
      </c>
    </row>
    <row r="822" spans="1:43" ht="55.5" x14ac:dyDescent="0.45">
      <c r="A822" s="195" t="s">
        <v>413</v>
      </c>
      <c r="B822" s="195" t="s">
        <v>1724</v>
      </c>
      <c r="C822" s="196">
        <v>100.7</v>
      </c>
      <c r="D822" s="196">
        <v>100.32</v>
      </c>
      <c r="E822" s="196">
        <v>100.3</v>
      </c>
      <c r="F822" s="196">
        <v>100.56</v>
      </c>
      <c r="G822" s="196">
        <v>100.33</v>
      </c>
      <c r="H822" s="196">
        <v>100.25</v>
      </c>
      <c r="I822" s="196">
        <v>100.1</v>
      </c>
      <c r="J822" s="196">
        <v>100.17</v>
      </c>
      <c r="K822" s="196">
        <v>100.16</v>
      </c>
      <c r="L822" s="196">
        <v>100.43</v>
      </c>
      <c r="M822" s="196">
        <v>100.38</v>
      </c>
      <c r="N822" s="196">
        <v>100.13</v>
      </c>
      <c r="O822" s="196">
        <v>101.44</v>
      </c>
      <c r="P822" s="196">
        <v>100.44</v>
      </c>
      <c r="Q822" s="196">
        <v>100.34</v>
      </c>
      <c r="R822" s="196">
        <v>100.66</v>
      </c>
      <c r="S822" s="196">
        <v>100.06</v>
      </c>
      <c r="T822" s="196">
        <v>100.41</v>
      </c>
      <c r="U822" s="196">
        <v>100.29</v>
      </c>
      <c r="V822" s="196">
        <v>100.25</v>
      </c>
      <c r="W822" s="196">
        <v>100.4</v>
      </c>
      <c r="X822" s="196">
        <v>100.43</v>
      </c>
      <c r="Y822" s="196">
        <v>100.41</v>
      </c>
      <c r="Z822" s="196">
        <v>100.34</v>
      </c>
      <c r="AA822" s="196">
        <v>101.21</v>
      </c>
      <c r="AB822" s="196">
        <v>100.98</v>
      </c>
      <c r="AC822" s="196">
        <v>100.92</v>
      </c>
      <c r="AD822" s="196">
        <v>100.6</v>
      </c>
      <c r="AE822" s="196">
        <v>100.67</v>
      </c>
      <c r="AF822" s="196">
        <v>100.35</v>
      </c>
      <c r="AG822" s="196">
        <v>100.4</v>
      </c>
      <c r="AH822" s="196">
        <v>100.52</v>
      </c>
      <c r="AI822" s="196">
        <v>100.41</v>
      </c>
      <c r="AJ822" s="196">
        <v>100.51</v>
      </c>
      <c r="AK822" s="196">
        <v>100.19</v>
      </c>
      <c r="AL822" s="196">
        <v>100.34</v>
      </c>
      <c r="AM822" s="196">
        <v>101.61</v>
      </c>
      <c r="AN822" s="196">
        <v>100.76</v>
      </c>
      <c r="AO822" s="196">
        <v>100.75</v>
      </c>
      <c r="AP822" s="196">
        <v>100.6</v>
      </c>
      <c r="AQ822" s="196">
        <v>100.47</v>
      </c>
    </row>
    <row r="823" spans="1:43" ht="27.75" x14ac:dyDescent="0.45">
      <c r="A823" s="195" t="s">
        <v>414</v>
      </c>
      <c r="B823" s="195" t="s">
        <v>1725</v>
      </c>
      <c r="C823" s="196">
        <v>101.1</v>
      </c>
      <c r="D823" s="196">
        <v>100.59</v>
      </c>
      <c r="E823" s="196">
        <v>100.69</v>
      </c>
      <c r="F823" s="196">
        <v>100.68</v>
      </c>
      <c r="G823" s="196">
        <v>100.42</v>
      </c>
      <c r="H823" s="196">
        <v>100.55</v>
      </c>
      <c r="I823" s="196">
        <v>100.29</v>
      </c>
      <c r="J823" s="196">
        <v>100.7</v>
      </c>
      <c r="K823" s="196">
        <v>100.65</v>
      </c>
      <c r="L823" s="196">
        <v>100.48</v>
      </c>
      <c r="M823" s="196">
        <v>100.3</v>
      </c>
      <c r="N823" s="196">
        <v>100.72</v>
      </c>
      <c r="O823" s="196">
        <v>101.95</v>
      </c>
      <c r="P823" s="196">
        <v>101.11</v>
      </c>
      <c r="Q823" s="196">
        <v>100.76</v>
      </c>
      <c r="R823" s="196">
        <v>101.12</v>
      </c>
      <c r="S823" s="196">
        <v>100.55</v>
      </c>
      <c r="T823" s="196">
        <v>100.92</v>
      </c>
      <c r="U823" s="196">
        <v>100.61</v>
      </c>
      <c r="V823" s="196">
        <v>100.73</v>
      </c>
      <c r="W823" s="196">
        <v>100.81</v>
      </c>
      <c r="X823" s="196">
        <v>100.71</v>
      </c>
      <c r="Y823" s="196">
        <v>100.62</v>
      </c>
      <c r="Z823" s="196">
        <v>100.42</v>
      </c>
      <c r="AA823" s="196">
        <v>101.77</v>
      </c>
      <c r="AB823" s="196">
        <v>101.48</v>
      </c>
      <c r="AC823" s="196">
        <v>100.78</v>
      </c>
      <c r="AD823" s="196">
        <v>100.86</v>
      </c>
      <c r="AE823" s="196">
        <v>100.84</v>
      </c>
      <c r="AF823" s="196">
        <v>100.61</v>
      </c>
      <c r="AG823" s="196">
        <v>100.93</v>
      </c>
      <c r="AH823" s="196">
        <v>101.22</v>
      </c>
      <c r="AI823" s="196">
        <v>100.4</v>
      </c>
      <c r="AJ823" s="196">
        <v>101.03</v>
      </c>
      <c r="AK823" s="196">
        <v>100.54</v>
      </c>
      <c r="AL823" s="196">
        <v>100.39</v>
      </c>
      <c r="AM823" s="196">
        <v>102.37</v>
      </c>
      <c r="AN823" s="196">
        <v>101.38</v>
      </c>
      <c r="AO823" s="196">
        <v>101.45</v>
      </c>
      <c r="AP823" s="196">
        <v>101.11</v>
      </c>
      <c r="AQ823" s="196">
        <v>100.8</v>
      </c>
    </row>
    <row r="824" spans="1:43" ht="27.75" x14ac:dyDescent="0.45">
      <c r="A824" s="195" t="s">
        <v>420</v>
      </c>
      <c r="B824" s="195" t="s">
        <v>1726</v>
      </c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  <c r="AA824" s="196">
        <v>101.62</v>
      </c>
      <c r="AB824" s="196">
        <v>101.46</v>
      </c>
      <c r="AC824" s="196">
        <v>101.2</v>
      </c>
      <c r="AD824" s="196">
        <v>100.97</v>
      </c>
      <c r="AE824" s="196">
        <v>100.76</v>
      </c>
      <c r="AF824" s="196">
        <v>101.1</v>
      </c>
      <c r="AG824" s="196">
        <v>100.45</v>
      </c>
      <c r="AH824" s="196">
        <v>100.95</v>
      </c>
      <c r="AI824" s="196">
        <v>100.77</v>
      </c>
      <c r="AJ824" s="196">
        <v>100.82</v>
      </c>
      <c r="AK824" s="196">
        <v>100.41</v>
      </c>
      <c r="AL824" s="196">
        <v>100.37</v>
      </c>
      <c r="AM824" s="196">
        <v>101.92</v>
      </c>
      <c r="AN824" s="196">
        <v>101.37</v>
      </c>
      <c r="AO824" s="196">
        <v>101.66</v>
      </c>
      <c r="AP824" s="196">
        <v>101.56</v>
      </c>
      <c r="AQ824" s="196">
        <v>101.28</v>
      </c>
    </row>
    <row r="825" spans="1:43" x14ac:dyDescent="0.45">
      <c r="A825" s="195" t="s">
        <v>771</v>
      </c>
      <c r="B825" s="195" t="s">
        <v>1727</v>
      </c>
      <c r="C825" s="196">
        <v>104.54</v>
      </c>
      <c r="D825" s="196">
        <v>100.25</v>
      </c>
      <c r="E825" s="196">
        <v>100.09</v>
      </c>
      <c r="F825" s="196">
        <v>100.11</v>
      </c>
      <c r="G825" s="196">
        <v>100.27</v>
      </c>
      <c r="H825" s="196">
        <v>100.09</v>
      </c>
      <c r="I825" s="196">
        <v>100.03</v>
      </c>
      <c r="J825" s="196">
        <v>100.04</v>
      </c>
      <c r="K825" s="196">
        <v>100.19</v>
      </c>
      <c r="L825" s="196">
        <v>101.01</v>
      </c>
      <c r="M825" s="195">
        <v>101</v>
      </c>
      <c r="N825" s="196">
        <v>100.34</v>
      </c>
      <c r="O825" s="196">
        <v>100.87</v>
      </c>
      <c r="P825" s="196">
        <v>100.42</v>
      </c>
      <c r="Q825" s="196">
        <v>100.12</v>
      </c>
      <c r="R825" s="196">
        <v>100.48</v>
      </c>
      <c r="S825" s="196">
        <v>100.36</v>
      </c>
      <c r="T825" s="196">
        <v>100.16</v>
      </c>
      <c r="U825" s="196">
        <v>100.24</v>
      </c>
      <c r="V825" s="195">
        <v>100</v>
      </c>
      <c r="W825" s="196">
        <v>100.1</v>
      </c>
      <c r="X825" s="196">
        <v>100.57</v>
      </c>
      <c r="Y825" s="196">
        <v>100.21</v>
      </c>
      <c r="Z825" s="196">
        <v>100.2</v>
      </c>
      <c r="AA825" s="196">
        <v>119.09</v>
      </c>
      <c r="AB825" s="196">
        <v>100.59</v>
      </c>
      <c r="AC825" s="196">
        <v>100.24</v>
      </c>
      <c r="AD825" s="196">
        <v>100.23</v>
      </c>
      <c r="AE825" s="196">
        <v>100.18</v>
      </c>
      <c r="AF825" s="196">
        <v>100.07</v>
      </c>
      <c r="AG825" s="196">
        <v>100.05</v>
      </c>
      <c r="AH825" s="196">
        <v>100.31</v>
      </c>
      <c r="AI825" s="196">
        <v>100.14</v>
      </c>
      <c r="AJ825" s="196">
        <v>100.05</v>
      </c>
      <c r="AK825" s="196">
        <v>100.12</v>
      </c>
      <c r="AL825" s="196">
        <v>100.06</v>
      </c>
      <c r="AM825" s="196">
        <v>110.67</v>
      </c>
      <c r="AN825" s="196">
        <v>100.13</v>
      </c>
      <c r="AO825" s="196">
        <v>100.3</v>
      </c>
      <c r="AP825" s="196">
        <v>100.27</v>
      </c>
      <c r="AQ825" s="196">
        <v>100.83</v>
      </c>
    </row>
    <row r="826" spans="1:43" ht="27.75" x14ac:dyDescent="0.45">
      <c r="A826" s="195" t="s">
        <v>427</v>
      </c>
      <c r="B826" s="195" t="s">
        <v>1728</v>
      </c>
      <c r="C826" s="196">
        <v>104.34</v>
      </c>
      <c r="D826" s="196">
        <v>100.31</v>
      </c>
      <c r="E826" s="196">
        <v>99.99</v>
      </c>
      <c r="F826" s="196">
        <v>100.02</v>
      </c>
      <c r="G826" s="195">
        <v>100</v>
      </c>
      <c r="H826" s="195">
        <v>100</v>
      </c>
      <c r="I826" s="195">
        <v>100</v>
      </c>
      <c r="J826" s="195">
        <v>100</v>
      </c>
      <c r="K826" s="196">
        <v>100.02</v>
      </c>
      <c r="L826" s="196">
        <v>101.25</v>
      </c>
      <c r="M826" s="196">
        <v>99.72</v>
      </c>
      <c r="N826" s="196">
        <v>100.44</v>
      </c>
      <c r="O826" s="196">
        <v>100.37</v>
      </c>
      <c r="P826" s="196">
        <v>100.39</v>
      </c>
      <c r="Q826" s="196">
        <v>100.03</v>
      </c>
      <c r="R826" s="195">
        <v>100</v>
      </c>
      <c r="S826" s="195">
        <v>100</v>
      </c>
      <c r="T826" s="195">
        <v>100</v>
      </c>
      <c r="U826" s="195">
        <v>100</v>
      </c>
      <c r="V826" s="195">
        <v>100</v>
      </c>
      <c r="W826" s="196">
        <v>100.03</v>
      </c>
      <c r="X826" s="195">
        <v>100</v>
      </c>
      <c r="Y826" s="195">
        <v>100</v>
      </c>
      <c r="Z826" s="195">
        <v>100</v>
      </c>
      <c r="AA826" s="196">
        <v>132.25</v>
      </c>
      <c r="AB826" s="196">
        <v>100.5</v>
      </c>
      <c r="AC826" s="195">
        <v>100</v>
      </c>
      <c r="AD826" s="196">
        <v>100.01</v>
      </c>
      <c r="AE826" s="196">
        <v>100.08</v>
      </c>
      <c r="AF826" s="195">
        <v>100</v>
      </c>
      <c r="AG826" s="195">
        <v>100</v>
      </c>
      <c r="AH826" s="195">
        <v>100</v>
      </c>
      <c r="AI826" s="195">
        <v>100</v>
      </c>
      <c r="AJ826" s="195">
        <v>100</v>
      </c>
      <c r="AK826" s="195">
        <v>100</v>
      </c>
      <c r="AL826" s="195">
        <v>100</v>
      </c>
      <c r="AM826" s="196">
        <v>114.85</v>
      </c>
      <c r="AN826" s="196">
        <v>100.08</v>
      </c>
      <c r="AO826" s="195">
        <v>100</v>
      </c>
      <c r="AP826" s="196">
        <v>100.01</v>
      </c>
      <c r="AQ826" s="195">
        <v>100</v>
      </c>
    </row>
    <row r="827" spans="1:43" ht="41.65" x14ac:dyDescent="0.45">
      <c r="A827" s="195" t="s">
        <v>429</v>
      </c>
      <c r="B827" s="195" t="s">
        <v>1729</v>
      </c>
      <c r="C827" s="196">
        <v>102.31</v>
      </c>
      <c r="D827" s="196">
        <v>100.26</v>
      </c>
      <c r="E827" s="196">
        <v>100.32</v>
      </c>
      <c r="F827" s="196">
        <v>100.29</v>
      </c>
      <c r="G827" s="196">
        <v>100.94</v>
      </c>
      <c r="H827" s="196">
        <v>100.28</v>
      </c>
      <c r="I827" s="196">
        <v>100.09</v>
      </c>
      <c r="J827" s="196">
        <v>100.14</v>
      </c>
      <c r="K827" s="196">
        <v>100.6</v>
      </c>
      <c r="L827" s="196">
        <v>100.7</v>
      </c>
      <c r="M827" s="196">
        <v>102.3</v>
      </c>
      <c r="N827" s="196">
        <v>100.35</v>
      </c>
      <c r="O827" s="196">
        <v>102.24</v>
      </c>
      <c r="P827" s="196">
        <v>100.64</v>
      </c>
      <c r="Q827" s="196">
        <v>100.34</v>
      </c>
      <c r="R827" s="196">
        <v>101.69</v>
      </c>
      <c r="S827" s="196">
        <v>101.18</v>
      </c>
      <c r="T827" s="196">
        <v>100.54</v>
      </c>
      <c r="U827" s="196">
        <v>100.78</v>
      </c>
      <c r="V827" s="196">
        <v>100.01</v>
      </c>
      <c r="W827" s="196">
        <v>100.28</v>
      </c>
      <c r="X827" s="196">
        <v>101.86</v>
      </c>
      <c r="Y827" s="196">
        <v>100.67</v>
      </c>
      <c r="Z827" s="196">
        <v>100.63</v>
      </c>
      <c r="AA827" s="196">
        <v>103.19</v>
      </c>
      <c r="AB827" s="196">
        <v>100.74</v>
      </c>
      <c r="AC827" s="196">
        <v>100.94</v>
      </c>
      <c r="AD827" s="196">
        <v>100.88</v>
      </c>
      <c r="AE827" s="196">
        <v>100.53</v>
      </c>
      <c r="AF827" s="196">
        <v>100.2</v>
      </c>
      <c r="AG827" s="196">
        <v>100.21</v>
      </c>
      <c r="AH827" s="196">
        <v>101.19</v>
      </c>
      <c r="AI827" s="196">
        <v>100.49</v>
      </c>
      <c r="AJ827" s="196">
        <v>100.19</v>
      </c>
      <c r="AK827" s="196">
        <v>100.46</v>
      </c>
      <c r="AL827" s="196">
        <v>100.22</v>
      </c>
      <c r="AM827" s="196">
        <v>102.88</v>
      </c>
      <c r="AN827" s="196">
        <v>100.39</v>
      </c>
      <c r="AO827" s="196">
        <v>101.3</v>
      </c>
      <c r="AP827" s="196">
        <v>101.13</v>
      </c>
      <c r="AQ827" s="196">
        <v>103.49</v>
      </c>
    </row>
    <row r="828" spans="1:43" ht="27.75" x14ac:dyDescent="0.45">
      <c r="A828" s="195" t="s">
        <v>486</v>
      </c>
      <c r="B828" s="195" t="s">
        <v>1730</v>
      </c>
      <c r="C828" s="196">
        <v>106.83</v>
      </c>
      <c r="D828" s="196">
        <v>100.16</v>
      </c>
      <c r="E828" s="195">
        <v>100</v>
      </c>
      <c r="F828" s="196">
        <v>100.06</v>
      </c>
      <c r="G828" s="195">
        <v>100</v>
      </c>
      <c r="H828" s="196">
        <v>100.02</v>
      </c>
      <c r="I828" s="196">
        <v>100.01</v>
      </c>
      <c r="J828" s="195">
        <v>100</v>
      </c>
      <c r="K828" s="196">
        <v>100.01</v>
      </c>
      <c r="L828" s="196">
        <v>101.01</v>
      </c>
      <c r="M828" s="196">
        <v>101.33</v>
      </c>
      <c r="N828" s="196">
        <v>100.21</v>
      </c>
      <c r="O828" s="196">
        <v>100.23</v>
      </c>
      <c r="P828" s="196">
        <v>100.25</v>
      </c>
      <c r="Q828" s="196">
        <v>100.02</v>
      </c>
      <c r="R828" s="196">
        <v>99.93</v>
      </c>
      <c r="S828" s="195">
        <v>100</v>
      </c>
      <c r="T828" s="195">
        <v>100</v>
      </c>
      <c r="U828" s="195">
        <v>100</v>
      </c>
      <c r="V828" s="195">
        <v>100</v>
      </c>
      <c r="W828" s="195">
        <v>100</v>
      </c>
      <c r="X828" s="195">
        <v>100</v>
      </c>
      <c r="Y828" s="195">
        <v>100</v>
      </c>
      <c r="Z828" s="195">
        <v>100</v>
      </c>
      <c r="AA828" s="196">
        <v>117.75</v>
      </c>
      <c r="AB828" s="196">
        <v>100.59</v>
      </c>
      <c r="AC828" s="195">
        <v>100</v>
      </c>
      <c r="AD828" s="195">
        <v>100</v>
      </c>
      <c r="AE828" s="196">
        <v>100.02</v>
      </c>
      <c r="AF828" s="196">
        <v>100.07</v>
      </c>
      <c r="AG828" s="195">
        <v>100</v>
      </c>
      <c r="AH828" s="195">
        <v>100</v>
      </c>
      <c r="AI828" s="196">
        <v>100.03</v>
      </c>
      <c r="AJ828" s="195">
        <v>100</v>
      </c>
      <c r="AK828" s="195">
        <v>100</v>
      </c>
      <c r="AL828" s="195">
        <v>100</v>
      </c>
      <c r="AM828" s="196">
        <v>111.34</v>
      </c>
      <c r="AN828" s="196">
        <v>100.02</v>
      </c>
      <c r="AO828" s="195">
        <v>100</v>
      </c>
      <c r="AP828" s="195">
        <v>100</v>
      </c>
      <c r="AQ828" s="195">
        <v>100</v>
      </c>
    </row>
    <row r="829" spans="1:43" x14ac:dyDescent="0.45">
      <c r="A829" s="195" t="s">
        <v>772</v>
      </c>
      <c r="B829" s="195" t="s">
        <v>1731</v>
      </c>
      <c r="C829" s="196">
        <v>98.54</v>
      </c>
      <c r="D829" s="196">
        <v>99.89</v>
      </c>
      <c r="E829" s="196">
        <v>99.74</v>
      </c>
      <c r="F829" s="196">
        <v>104.33</v>
      </c>
      <c r="G829" s="196">
        <v>100.14</v>
      </c>
      <c r="H829" s="196">
        <v>99.84</v>
      </c>
      <c r="I829" s="196">
        <v>101.14</v>
      </c>
      <c r="J829" s="196">
        <v>105.49</v>
      </c>
      <c r="K829" s="196">
        <v>101.46</v>
      </c>
      <c r="L829" s="196">
        <v>106.58</v>
      </c>
      <c r="M829" s="196">
        <v>105.67</v>
      </c>
      <c r="N829" s="196">
        <v>102.65</v>
      </c>
      <c r="O829" s="196">
        <v>104.62</v>
      </c>
      <c r="P829" s="196">
        <v>100.36</v>
      </c>
      <c r="Q829" s="196">
        <v>98.64</v>
      </c>
      <c r="R829" s="196">
        <v>102.14</v>
      </c>
      <c r="S829" s="196">
        <v>99.52</v>
      </c>
      <c r="T829" s="196">
        <v>99.3</v>
      </c>
      <c r="U829" s="196">
        <v>100.46</v>
      </c>
      <c r="V829" s="196">
        <v>108.05</v>
      </c>
      <c r="W829" s="196">
        <v>99.83</v>
      </c>
      <c r="X829" s="196">
        <v>113.12</v>
      </c>
      <c r="Y829" s="196">
        <v>103.39</v>
      </c>
      <c r="Z829" s="196">
        <v>100.24</v>
      </c>
      <c r="AA829" s="196">
        <v>107.96</v>
      </c>
      <c r="AB829" s="196">
        <v>100.83</v>
      </c>
      <c r="AC829" s="196">
        <v>102.2</v>
      </c>
      <c r="AD829" s="196">
        <v>93.67</v>
      </c>
      <c r="AE829" s="196">
        <v>99.97</v>
      </c>
      <c r="AF829" s="196">
        <v>99.16</v>
      </c>
      <c r="AG829" s="196">
        <v>98.49</v>
      </c>
      <c r="AH829" s="196">
        <v>98.66</v>
      </c>
      <c r="AI829" s="196">
        <v>98.17</v>
      </c>
      <c r="AJ829" s="196">
        <v>99.35</v>
      </c>
      <c r="AK829" s="196">
        <v>99.89</v>
      </c>
      <c r="AL829" s="196">
        <v>99.81</v>
      </c>
      <c r="AM829" s="196">
        <v>100.2</v>
      </c>
      <c r="AN829" s="196">
        <v>100.87</v>
      </c>
      <c r="AO829" s="196">
        <v>100.02</v>
      </c>
      <c r="AP829" s="196">
        <v>99.13</v>
      </c>
      <c r="AQ829" s="196">
        <v>99.83</v>
      </c>
    </row>
    <row r="830" spans="1:43" ht="55.5" x14ac:dyDescent="0.45">
      <c r="A830" s="195" t="s">
        <v>430</v>
      </c>
      <c r="B830" s="195" t="s">
        <v>1732</v>
      </c>
      <c r="C830" s="196">
        <v>98.46</v>
      </c>
      <c r="D830" s="196">
        <v>99.88</v>
      </c>
      <c r="E830" s="196">
        <v>99.63</v>
      </c>
      <c r="F830" s="196">
        <v>104.51</v>
      </c>
      <c r="G830" s="196">
        <v>100.14</v>
      </c>
      <c r="H830" s="196">
        <v>99.83</v>
      </c>
      <c r="I830" s="196">
        <v>101.2</v>
      </c>
      <c r="J830" s="196">
        <v>105.75</v>
      </c>
      <c r="K830" s="196">
        <v>101.52</v>
      </c>
      <c r="L830" s="196">
        <v>106.87</v>
      </c>
      <c r="M830" s="196">
        <v>105.92</v>
      </c>
      <c r="N830" s="196">
        <v>102.75</v>
      </c>
      <c r="O830" s="196">
        <v>104.81</v>
      </c>
      <c r="P830" s="196">
        <v>100.37</v>
      </c>
      <c r="Q830" s="196">
        <v>98.57</v>
      </c>
      <c r="R830" s="196">
        <v>102.23</v>
      </c>
      <c r="S830" s="196">
        <v>99.45</v>
      </c>
      <c r="T830" s="196">
        <v>99.29</v>
      </c>
      <c r="U830" s="196">
        <v>100.48</v>
      </c>
      <c r="V830" s="196">
        <v>108.4</v>
      </c>
      <c r="W830" s="196">
        <v>99.84</v>
      </c>
      <c r="X830" s="196">
        <v>113.6</v>
      </c>
      <c r="Y830" s="196">
        <v>103.49</v>
      </c>
      <c r="Z830" s="196">
        <v>100.25</v>
      </c>
      <c r="AA830" s="196">
        <v>108.09</v>
      </c>
      <c r="AB830" s="196">
        <v>100.84</v>
      </c>
      <c r="AC830" s="196">
        <v>102.23</v>
      </c>
      <c r="AD830" s="196">
        <v>93.55</v>
      </c>
      <c r="AE830" s="196">
        <v>99.91</v>
      </c>
      <c r="AF830" s="196">
        <v>99.14</v>
      </c>
      <c r="AG830" s="196">
        <v>98.35</v>
      </c>
      <c r="AH830" s="196">
        <v>98.62</v>
      </c>
      <c r="AI830" s="196">
        <v>98.13</v>
      </c>
      <c r="AJ830" s="196">
        <v>99.32</v>
      </c>
      <c r="AK830" s="196">
        <v>99.88</v>
      </c>
      <c r="AL830" s="196">
        <v>99.8</v>
      </c>
      <c r="AM830" s="196">
        <v>100.18</v>
      </c>
      <c r="AN830" s="196">
        <v>100.86</v>
      </c>
      <c r="AO830" s="196">
        <v>99.92</v>
      </c>
      <c r="AP830" s="196">
        <v>99.07</v>
      </c>
      <c r="AQ830" s="196">
        <v>99.82</v>
      </c>
    </row>
    <row r="831" spans="1:43" ht="27.75" x14ac:dyDescent="0.45">
      <c r="A831" s="195" t="s">
        <v>488</v>
      </c>
      <c r="B831" s="195" t="s">
        <v>1733</v>
      </c>
      <c r="C831" s="196">
        <v>100.03</v>
      </c>
      <c r="D831" s="195">
        <v>100</v>
      </c>
      <c r="E831" s="196">
        <v>100.77</v>
      </c>
      <c r="F831" s="196">
        <v>100.69</v>
      </c>
      <c r="G831" s="196">
        <v>100.1</v>
      </c>
      <c r="H831" s="196">
        <v>100.15</v>
      </c>
      <c r="I831" s="196">
        <v>99.92</v>
      </c>
      <c r="J831" s="196">
        <v>100.08</v>
      </c>
      <c r="K831" s="196">
        <v>100.64</v>
      </c>
      <c r="L831" s="196">
        <v>100.03</v>
      </c>
      <c r="M831" s="196">
        <v>100.06</v>
      </c>
      <c r="N831" s="196">
        <v>100.7</v>
      </c>
      <c r="O831" s="196">
        <v>100.37</v>
      </c>
      <c r="P831" s="196">
        <v>100.01</v>
      </c>
      <c r="Q831" s="196">
        <v>100.02</v>
      </c>
      <c r="R831" s="196">
        <v>100.01</v>
      </c>
      <c r="S831" s="196">
        <v>102.45</v>
      </c>
      <c r="T831" s="196">
        <v>99.23</v>
      </c>
      <c r="U831" s="196">
        <v>99.96</v>
      </c>
      <c r="V831" s="196">
        <v>98.79</v>
      </c>
      <c r="W831" s="196">
        <v>99.95</v>
      </c>
      <c r="X831" s="195">
        <v>100</v>
      </c>
      <c r="Y831" s="196">
        <v>100.05</v>
      </c>
      <c r="Z831" s="196">
        <v>100.01</v>
      </c>
      <c r="AA831" s="196">
        <v>100.18</v>
      </c>
      <c r="AB831" s="195">
        <v>100</v>
      </c>
      <c r="AC831" s="196">
        <v>100.35</v>
      </c>
      <c r="AD831" s="196">
        <v>101.34</v>
      </c>
      <c r="AE831" s="196">
        <v>103.65</v>
      </c>
      <c r="AF831" s="196">
        <v>100.29</v>
      </c>
      <c r="AG831" s="196">
        <v>106.2</v>
      </c>
      <c r="AH831" s="196">
        <v>100.85</v>
      </c>
      <c r="AI831" s="196">
        <v>100.03</v>
      </c>
      <c r="AJ831" s="196">
        <v>101.01</v>
      </c>
      <c r="AK831" s="196">
        <v>100.2</v>
      </c>
      <c r="AL831" s="196">
        <v>100.28</v>
      </c>
      <c r="AM831" s="196">
        <v>101.14</v>
      </c>
      <c r="AN831" s="196">
        <v>101.59</v>
      </c>
      <c r="AO831" s="196">
        <v>105.58</v>
      </c>
      <c r="AP831" s="196">
        <v>102.23</v>
      </c>
      <c r="AQ831" s="196">
        <v>100.19</v>
      </c>
    </row>
    <row r="832" spans="1:43" ht="55.5" x14ac:dyDescent="0.45">
      <c r="A832" s="195" t="s">
        <v>847</v>
      </c>
      <c r="B832" s="195" t="s">
        <v>1734</v>
      </c>
      <c r="C832" s="196">
        <v>100.03</v>
      </c>
      <c r="D832" s="196">
        <v>100.01</v>
      </c>
      <c r="E832" s="196">
        <v>103.01</v>
      </c>
      <c r="F832" s="196">
        <v>101.16</v>
      </c>
      <c r="G832" s="196">
        <v>100.03</v>
      </c>
      <c r="H832" s="195">
        <v>100</v>
      </c>
      <c r="I832" s="195">
        <v>100</v>
      </c>
      <c r="J832" s="196">
        <v>100.78</v>
      </c>
      <c r="K832" s="196">
        <v>99.98</v>
      </c>
      <c r="L832" s="196">
        <v>100.92</v>
      </c>
      <c r="M832" s="196">
        <v>100.01</v>
      </c>
      <c r="N832" s="195">
        <v>100</v>
      </c>
      <c r="O832" s="195">
        <v>100</v>
      </c>
      <c r="P832" s="196">
        <v>100.1</v>
      </c>
      <c r="Q832" s="196">
        <v>100.55</v>
      </c>
      <c r="R832" s="196">
        <v>100.03</v>
      </c>
      <c r="S832" s="196">
        <v>100.06</v>
      </c>
      <c r="T832" s="195">
        <v>100</v>
      </c>
      <c r="U832" s="195">
        <v>100</v>
      </c>
      <c r="V832" s="196">
        <v>100.24</v>
      </c>
      <c r="W832" s="196">
        <v>99.06</v>
      </c>
      <c r="X832" s="196">
        <v>100.15</v>
      </c>
      <c r="Y832" s="196">
        <v>100.56</v>
      </c>
      <c r="Z832" s="195">
        <v>100</v>
      </c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5"/>
      <c r="AK832" s="195"/>
      <c r="AL832" s="195"/>
      <c r="AM832" s="195"/>
      <c r="AN832" s="195"/>
      <c r="AO832" s="195"/>
      <c r="AP832" s="195"/>
      <c r="AQ832" s="195"/>
    </row>
    <row r="833" spans="1:43" x14ac:dyDescent="0.45">
      <c r="A833" s="195" t="s">
        <v>773</v>
      </c>
      <c r="B833" s="195" t="s">
        <v>1735</v>
      </c>
      <c r="C833" s="196">
        <v>100.85</v>
      </c>
      <c r="D833" s="196">
        <v>99.84</v>
      </c>
      <c r="E833" s="196">
        <v>99.89</v>
      </c>
      <c r="F833" s="196">
        <v>99.91</v>
      </c>
      <c r="G833" s="196">
        <v>100.11</v>
      </c>
      <c r="H833" s="196">
        <v>99.85</v>
      </c>
      <c r="I833" s="196">
        <v>100.05</v>
      </c>
      <c r="J833" s="196">
        <v>99.67</v>
      </c>
      <c r="K833" s="196">
        <v>100.12</v>
      </c>
      <c r="L833" s="196">
        <v>99.33</v>
      </c>
      <c r="M833" s="196">
        <v>99.38</v>
      </c>
      <c r="N833" s="196">
        <v>99.93</v>
      </c>
      <c r="O833" s="196">
        <v>99.91</v>
      </c>
      <c r="P833" s="196">
        <v>99.54</v>
      </c>
      <c r="Q833" s="196">
        <v>99.12</v>
      </c>
      <c r="R833" s="195">
        <v>100</v>
      </c>
      <c r="S833" s="196">
        <v>100.33</v>
      </c>
      <c r="T833" s="196">
        <v>102.79</v>
      </c>
      <c r="U833" s="196">
        <v>99.62</v>
      </c>
      <c r="V833" s="196">
        <v>101.67</v>
      </c>
      <c r="W833" s="196">
        <v>98.97</v>
      </c>
      <c r="X833" s="196">
        <v>99.51</v>
      </c>
      <c r="Y833" s="196">
        <v>99.98</v>
      </c>
      <c r="Z833" s="196">
        <v>101.71</v>
      </c>
      <c r="AA833" s="196">
        <v>99.79</v>
      </c>
      <c r="AB833" s="196">
        <v>101.06</v>
      </c>
      <c r="AC833" s="196">
        <v>100.3</v>
      </c>
      <c r="AD833" s="196">
        <v>100.25</v>
      </c>
      <c r="AE833" s="196">
        <v>100.58</v>
      </c>
      <c r="AF833" s="196">
        <v>99.81</v>
      </c>
      <c r="AG833" s="196">
        <v>100.93</v>
      </c>
      <c r="AH833" s="196">
        <v>100.62</v>
      </c>
      <c r="AI833" s="196">
        <v>100.15</v>
      </c>
      <c r="AJ833" s="196">
        <v>99.22</v>
      </c>
      <c r="AK833" s="196">
        <v>99.61</v>
      </c>
      <c r="AL833" s="196">
        <v>107.52</v>
      </c>
      <c r="AM833" s="196">
        <v>103.59</v>
      </c>
      <c r="AN833" s="196">
        <v>99.67</v>
      </c>
      <c r="AO833" s="196">
        <v>101.61</v>
      </c>
      <c r="AP833" s="196">
        <v>100.76</v>
      </c>
      <c r="AQ833" s="196">
        <v>101.32</v>
      </c>
    </row>
    <row r="834" spans="1:43" ht="55.5" x14ac:dyDescent="0.45">
      <c r="A834" s="195" t="s">
        <v>432</v>
      </c>
      <c r="B834" s="195" t="s">
        <v>1736</v>
      </c>
      <c r="C834" s="196">
        <v>101.48</v>
      </c>
      <c r="D834" s="196">
        <v>100.25</v>
      </c>
      <c r="E834" s="196">
        <v>99.92</v>
      </c>
      <c r="F834" s="196">
        <v>99.52</v>
      </c>
      <c r="G834" s="196">
        <v>99.86</v>
      </c>
      <c r="H834" s="196">
        <v>100.13</v>
      </c>
      <c r="I834" s="196">
        <v>100.25</v>
      </c>
      <c r="J834" s="196">
        <v>100.17</v>
      </c>
      <c r="K834" s="196">
        <v>100.66</v>
      </c>
      <c r="L834" s="196">
        <v>100.1</v>
      </c>
      <c r="M834" s="196">
        <v>99.48</v>
      </c>
      <c r="N834" s="196">
        <v>99.47</v>
      </c>
      <c r="O834" s="196">
        <v>100.56</v>
      </c>
      <c r="P834" s="196">
        <v>99.76</v>
      </c>
      <c r="Q834" s="196">
        <v>99.51</v>
      </c>
      <c r="R834" s="196">
        <v>99.93</v>
      </c>
      <c r="S834" s="196">
        <v>100.05</v>
      </c>
      <c r="T834" s="196">
        <v>100.17</v>
      </c>
      <c r="U834" s="196">
        <v>100.17</v>
      </c>
      <c r="V834" s="196">
        <v>100.83</v>
      </c>
      <c r="W834" s="196">
        <v>99.37</v>
      </c>
      <c r="X834" s="196">
        <v>99.25</v>
      </c>
      <c r="Y834" s="196">
        <v>99.99</v>
      </c>
      <c r="Z834" s="196">
        <v>100.23</v>
      </c>
      <c r="AA834" s="196">
        <v>98.91</v>
      </c>
      <c r="AB834" s="196">
        <v>99.97</v>
      </c>
      <c r="AC834" s="196">
        <v>100.29</v>
      </c>
      <c r="AD834" s="196">
        <v>99.76</v>
      </c>
      <c r="AE834" s="196">
        <v>100.08</v>
      </c>
      <c r="AF834" s="196">
        <v>100.2</v>
      </c>
      <c r="AG834" s="196">
        <v>100.49</v>
      </c>
      <c r="AH834" s="196">
        <v>99.84</v>
      </c>
      <c r="AI834" s="196">
        <v>100.44</v>
      </c>
      <c r="AJ834" s="196">
        <v>99.1</v>
      </c>
      <c r="AK834" s="196">
        <v>100.02</v>
      </c>
      <c r="AL834" s="196">
        <v>99.45</v>
      </c>
      <c r="AM834" s="196">
        <v>100.7</v>
      </c>
      <c r="AN834" s="196">
        <v>100.12</v>
      </c>
      <c r="AO834" s="196">
        <v>100.21</v>
      </c>
      <c r="AP834" s="196">
        <v>100.23</v>
      </c>
      <c r="AQ834" s="196">
        <v>99.62</v>
      </c>
    </row>
    <row r="835" spans="1:43" ht="69.400000000000006" x14ac:dyDescent="0.45">
      <c r="A835" s="195" t="s">
        <v>433</v>
      </c>
      <c r="B835" s="195" t="s">
        <v>1737</v>
      </c>
      <c r="C835" s="196">
        <v>101.46</v>
      </c>
      <c r="D835" s="196">
        <v>99.48</v>
      </c>
      <c r="E835" s="196">
        <v>99.72</v>
      </c>
      <c r="F835" s="196">
        <v>99.96</v>
      </c>
      <c r="G835" s="196">
        <v>99.49</v>
      </c>
      <c r="H835" s="196">
        <v>100.07</v>
      </c>
      <c r="I835" s="196">
        <v>100.31</v>
      </c>
      <c r="J835" s="196">
        <v>99.29</v>
      </c>
      <c r="K835" s="196">
        <v>99.68</v>
      </c>
      <c r="L835" s="196">
        <v>98.94</v>
      </c>
      <c r="M835" s="196">
        <v>98.41</v>
      </c>
      <c r="N835" s="196">
        <v>99.55</v>
      </c>
      <c r="O835" s="196">
        <v>99.76</v>
      </c>
      <c r="P835" s="196">
        <v>97.9</v>
      </c>
      <c r="Q835" s="196">
        <v>97.57</v>
      </c>
      <c r="R835" s="196">
        <v>99.9</v>
      </c>
      <c r="S835" s="196">
        <v>101.65</v>
      </c>
      <c r="T835" s="196">
        <v>108.28</v>
      </c>
      <c r="U835" s="196">
        <v>99.07</v>
      </c>
      <c r="V835" s="196">
        <v>104.14</v>
      </c>
      <c r="W835" s="196">
        <v>97.76</v>
      </c>
      <c r="X835" s="196">
        <v>98.83</v>
      </c>
      <c r="Y835" s="196">
        <v>100.16</v>
      </c>
      <c r="Z835" s="196">
        <v>103.74</v>
      </c>
      <c r="AA835" s="196">
        <v>100.63</v>
      </c>
      <c r="AB835" s="196">
        <v>103.1</v>
      </c>
      <c r="AC835" s="196">
        <v>100.85</v>
      </c>
      <c r="AD835" s="196">
        <v>100.6</v>
      </c>
      <c r="AE835" s="196">
        <v>100.97</v>
      </c>
      <c r="AF835" s="196">
        <v>99.82</v>
      </c>
      <c r="AG835" s="196">
        <v>102.35</v>
      </c>
      <c r="AH835" s="196">
        <v>102.02</v>
      </c>
      <c r="AI835" s="196">
        <v>100.34</v>
      </c>
      <c r="AJ835" s="196">
        <v>98.1</v>
      </c>
      <c r="AK835" s="196">
        <v>98.8</v>
      </c>
      <c r="AL835" s="196">
        <v>103.28</v>
      </c>
      <c r="AM835" s="196">
        <v>104.69</v>
      </c>
      <c r="AN835" s="196">
        <v>99.14</v>
      </c>
      <c r="AO835" s="196">
        <v>103.02</v>
      </c>
      <c r="AP835" s="196">
        <v>101.13</v>
      </c>
      <c r="AQ835" s="196">
        <v>102.95</v>
      </c>
    </row>
    <row r="836" spans="1:43" ht="69.400000000000006" x14ac:dyDescent="0.45">
      <c r="A836" s="195" t="s">
        <v>774</v>
      </c>
      <c r="B836" s="195" t="s">
        <v>1738</v>
      </c>
      <c r="C836" s="196">
        <v>100.29</v>
      </c>
      <c r="D836" s="196">
        <v>100.02</v>
      </c>
      <c r="E836" s="195">
        <v>100</v>
      </c>
      <c r="F836" s="196">
        <v>99.95</v>
      </c>
      <c r="G836" s="196">
        <v>100.6</v>
      </c>
      <c r="H836" s="196">
        <v>99.63</v>
      </c>
      <c r="I836" s="196">
        <v>99.83</v>
      </c>
      <c r="J836" s="196">
        <v>99.83</v>
      </c>
      <c r="K836" s="196">
        <v>100.31</v>
      </c>
      <c r="L836" s="196">
        <v>99.45</v>
      </c>
      <c r="M836" s="196">
        <v>100.03</v>
      </c>
      <c r="N836" s="196">
        <v>100.29</v>
      </c>
      <c r="O836" s="196">
        <v>99.89</v>
      </c>
      <c r="P836" s="196">
        <v>100.44</v>
      </c>
      <c r="Q836" s="196">
        <v>99.92</v>
      </c>
      <c r="R836" s="196">
        <v>100.06</v>
      </c>
      <c r="S836" s="196">
        <v>99.66</v>
      </c>
      <c r="T836" s="196">
        <v>100.18</v>
      </c>
      <c r="U836" s="196">
        <v>99.85</v>
      </c>
      <c r="V836" s="196">
        <v>100.34</v>
      </c>
      <c r="W836" s="196">
        <v>99.64</v>
      </c>
      <c r="X836" s="196">
        <v>99.97</v>
      </c>
      <c r="Y836" s="196">
        <v>99.87</v>
      </c>
      <c r="Z836" s="196">
        <v>100.73</v>
      </c>
      <c r="AA836" s="196">
        <v>99.3</v>
      </c>
      <c r="AB836" s="196">
        <v>99.69</v>
      </c>
      <c r="AC836" s="196">
        <v>99.87</v>
      </c>
      <c r="AD836" s="196">
        <v>100.05</v>
      </c>
      <c r="AE836" s="196">
        <v>100.36</v>
      </c>
      <c r="AF836" s="196">
        <v>99.73</v>
      </c>
      <c r="AG836" s="196">
        <v>99.86</v>
      </c>
      <c r="AH836" s="196">
        <v>99.59</v>
      </c>
      <c r="AI836" s="196">
        <v>99.93</v>
      </c>
      <c r="AJ836" s="196">
        <v>100.2</v>
      </c>
      <c r="AK836" s="196">
        <v>100.21</v>
      </c>
      <c r="AL836" s="196">
        <v>112.45</v>
      </c>
      <c r="AM836" s="196">
        <v>102.77</v>
      </c>
      <c r="AN836" s="196">
        <v>100.3</v>
      </c>
      <c r="AO836" s="196">
        <v>99.99</v>
      </c>
      <c r="AP836" s="196">
        <v>100.35</v>
      </c>
      <c r="AQ836" s="196">
        <v>99.38</v>
      </c>
    </row>
    <row r="837" spans="1:43" ht="27.75" x14ac:dyDescent="0.45">
      <c r="A837" s="195" t="s">
        <v>775</v>
      </c>
      <c r="B837" s="195" t="s">
        <v>1739</v>
      </c>
      <c r="C837" s="196">
        <v>100.43</v>
      </c>
      <c r="D837" s="196">
        <v>100.39</v>
      </c>
      <c r="E837" s="196">
        <v>100.15</v>
      </c>
      <c r="F837" s="196">
        <v>100.33</v>
      </c>
      <c r="G837" s="196">
        <v>100.31</v>
      </c>
      <c r="H837" s="196">
        <v>100.01</v>
      </c>
      <c r="I837" s="196">
        <v>100.23</v>
      </c>
      <c r="J837" s="196">
        <v>100.34</v>
      </c>
      <c r="K837" s="196">
        <v>101.72</v>
      </c>
      <c r="L837" s="196">
        <v>101.58</v>
      </c>
      <c r="M837" s="196">
        <v>100.59</v>
      </c>
      <c r="N837" s="196">
        <v>100.21</v>
      </c>
      <c r="O837" s="196">
        <v>100.66</v>
      </c>
      <c r="P837" s="196">
        <v>100.7</v>
      </c>
      <c r="Q837" s="196">
        <v>100.44</v>
      </c>
      <c r="R837" s="196">
        <v>100.17</v>
      </c>
      <c r="S837" s="196">
        <v>100.11</v>
      </c>
      <c r="T837" s="195">
        <v>100</v>
      </c>
      <c r="U837" s="196">
        <v>100.06</v>
      </c>
      <c r="V837" s="196">
        <v>102.26</v>
      </c>
      <c r="W837" s="196">
        <v>101.65</v>
      </c>
      <c r="X837" s="196">
        <v>101.02</v>
      </c>
      <c r="Y837" s="196">
        <v>100.66</v>
      </c>
      <c r="Z837" s="196">
        <v>100.53</v>
      </c>
      <c r="AA837" s="196">
        <v>101.44</v>
      </c>
      <c r="AB837" s="196">
        <v>101.04</v>
      </c>
      <c r="AC837" s="196">
        <v>100.66</v>
      </c>
      <c r="AD837" s="196">
        <v>100.24</v>
      </c>
      <c r="AE837" s="196">
        <v>100.54</v>
      </c>
      <c r="AF837" s="196">
        <v>100.02</v>
      </c>
      <c r="AG837" s="196">
        <v>100.25</v>
      </c>
      <c r="AH837" s="196">
        <v>100.72</v>
      </c>
      <c r="AI837" s="196">
        <v>102.31</v>
      </c>
      <c r="AJ837" s="196">
        <v>100.61</v>
      </c>
      <c r="AK837" s="196">
        <v>100.29</v>
      </c>
      <c r="AL837" s="196">
        <v>100.45</v>
      </c>
      <c r="AM837" s="196">
        <v>101.48</v>
      </c>
      <c r="AN837" s="196">
        <v>100.54</v>
      </c>
      <c r="AO837" s="196">
        <v>100.42</v>
      </c>
      <c r="AP837" s="196">
        <v>100.1</v>
      </c>
      <c r="AQ837" s="196">
        <v>100.32</v>
      </c>
    </row>
    <row r="838" spans="1:43" ht="27.75" x14ac:dyDescent="0.45">
      <c r="A838" s="195" t="s">
        <v>434</v>
      </c>
      <c r="B838" s="195" t="s">
        <v>1740</v>
      </c>
      <c r="C838" s="196">
        <v>100.54</v>
      </c>
      <c r="D838" s="196">
        <v>100.26</v>
      </c>
      <c r="E838" s="196">
        <v>100.16</v>
      </c>
      <c r="F838" s="196">
        <v>100.06</v>
      </c>
      <c r="G838" s="196">
        <v>100.09</v>
      </c>
      <c r="H838" s="196">
        <v>100.1</v>
      </c>
      <c r="I838" s="196">
        <v>100.09</v>
      </c>
      <c r="J838" s="196">
        <v>100.31</v>
      </c>
      <c r="K838" s="196">
        <v>102.31</v>
      </c>
      <c r="L838" s="196">
        <v>100.44</v>
      </c>
      <c r="M838" s="196">
        <v>100.17</v>
      </c>
      <c r="N838" s="196">
        <v>100.07</v>
      </c>
      <c r="O838" s="196">
        <v>100.52</v>
      </c>
      <c r="P838" s="196">
        <v>100.31</v>
      </c>
      <c r="Q838" s="196">
        <v>100.43</v>
      </c>
      <c r="R838" s="196">
        <v>100.14</v>
      </c>
      <c r="S838" s="196">
        <v>100.44</v>
      </c>
      <c r="T838" s="196">
        <v>100.06</v>
      </c>
      <c r="U838" s="196">
        <v>100.19</v>
      </c>
      <c r="V838" s="196">
        <v>104.27</v>
      </c>
      <c r="W838" s="196">
        <v>101.64</v>
      </c>
      <c r="X838" s="196">
        <v>100.98</v>
      </c>
      <c r="Y838" s="196">
        <v>100.55</v>
      </c>
      <c r="Z838" s="196">
        <v>100.08</v>
      </c>
      <c r="AA838" s="196">
        <v>100.63</v>
      </c>
      <c r="AB838" s="196">
        <v>101.3</v>
      </c>
      <c r="AC838" s="196">
        <v>100.28</v>
      </c>
      <c r="AD838" s="196">
        <v>100.79</v>
      </c>
      <c r="AE838" s="196">
        <v>101.42</v>
      </c>
      <c r="AF838" s="196">
        <v>100.14</v>
      </c>
      <c r="AG838" s="196">
        <v>100.55</v>
      </c>
      <c r="AH838" s="196">
        <v>100.83</v>
      </c>
      <c r="AI838" s="196">
        <v>102.39</v>
      </c>
      <c r="AJ838" s="196">
        <v>100.68</v>
      </c>
      <c r="AK838" s="196">
        <v>100.41</v>
      </c>
      <c r="AL838" s="196">
        <v>100.13</v>
      </c>
      <c r="AM838" s="196">
        <v>101.56</v>
      </c>
      <c r="AN838" s="196">
        <v>101.24</v>
      </c>
      <c r="AO838" s="196">
        <v>100.14</v>
      </c>
      <c r="AP838" s="196">
        <v>100.26</v>
      </c>
      <c r="AQ838" s="196">
        <v>100.25</v>
      </c>
    </row>
    <row r="839" spans="1:43" ht="27.75" x14ac:dyDescent="0.45">
      <c r="A839" s="195" t="s">
        <v>435</v>
      </c>
      <c r="B839" s="195" t="s">
        <v>1741</v>
      </c>
      <c r="C839" s="196">
        <v>100.36</v>
      </c>
      <c r="D839" s="196">
        <v>100.47</v>
      </c>
      <c r="E839" s="196">
        <v>100.14</v>
      </c>
      <c r="F839" s="196">
        <v>100.5</v>
      </c>
      <c r="G839" s="196">
        <v>100.44</v>
      </c>
      <c r="H839" s="196">
        <v>99.95</v>
      </c>
      <c r="I839" s="196">
        <v>100.32</v>
      </c>
      <c r="J839" s="196">
        <v>100.36</v>
      </c>
      <c r="K839" s="196">
        <v>101.36</v>
      </c>
      <c r="L839" s="196">
        <v>102.29</v>
      </c>
      <c r="M839" s="196">
        <v>100.84</v>
      </c>
      <c r="N839" s="196">
        <v>100.3</v>
      </c>
      <c r="O839" s="196">
        <v>100.74</v>
      </c>
      <c r="P839" s="196">
        <v>100.93</v>
      </c>
      <c r="Q839" s="196">
        <v>100.44</v>
      </c>
      <c r="R839" s="196">
        <v>100.19</v>
      </c>
      <c r="S839" s="196">
        <v>99.91</v>
      </c>
      <c r="T839" s="196">
        <v>99.96</v>
      </c>
      <c r="U839" s="196">
        <v>99.99</v>
      </c>
      <c r="V839" s="196">
        <v>101.07</v>
      </c>
      <c r="W839" s="196">
        <v>101.66</v>
      </c>
      <c r="X839" s="196">
        <v>101.05</v>
      </c>
      <c r="Y839" s="196">
        <v>100.72</v>
      </c>
      <c r="Z839" s="196">
        <v>100.81</v>
      </c>
      <c r="AA839" s="196">
        <v>101.92</v>
      </c>
      <c r="AB839" s="196">
        <v>100.88</v>
      </c>
      <c r="AC839" s="196">
        <v>100.88</v>
      </c>
      <c r="AD839" s="196">
        <v>99.91</v>
      </c>
      <c r="AE839" s="196">
        <v>100.02</v>
      </c>
      <c r="AF839" s="196">
        <v>99.94</v>
      </c>
      <c r="AG839" s="196">
        <v>100.07</v>
      </c>
      <c r="AH839" s="196">
        <v>100.66</v>
      </c>
      <c r="AI839" s="196">
        <v>102.26</v>
      </c>
      <c r="AJ839" s="196">
        <v>100.57</v>
      </c>
      <c r="AK839" s="196">
        <v>100.22</v>
      </c>
      <c r="AL839" s="196">
        <v>100.64</v>
      </c>
      <c r="AM839" s="196">
        <v>101.42</v>
      </c>
      <c r="AN839" s="196">
        <v>100.08</v>
      </c>
      <c r="AO839" s="196">
        <v>100.61</v>
      </c>
      <c r="AP839" s="195">
        <v>100</v>
      </c>
      <c r="AQ839" s="196">
        <v>100.37</v>
      </c>
    </row>
    <row r="840" spans="1:43" ht="41.65" x14ac:dyDescent="0.45">
      <c r="A840" s="195" t="s">
        <v>369</v>
      </c>
      <c r="B840" s="195" t="s">
        <v>1742</v>
      </c>
      <c r="C840" s="196">
        <v>100.47</v>
      </c>
      <c r="D840" s="196">
        <v>100.13</v>
      </c>
      <c r="E840" s="196">
        <v>101.41</v>
      </c>
      <c r="F840" s="196">
        <v>100.04</v>
      </c>
      <c r="G840" s="196">
        <v>100.13</v>
      </c>
      <c r="H840" s="196">
        <v>100.4</v>
      </c>
      <c r="I840" s="196">
        <v>100.32</v>
      </c>
      <c r="J840" s="196">
        <v>101.58</v>
      </c>
      <c r="K840" s="196">
        <v>100.93</v>
      </c>
      <c r="L840" s="196">
        <v>101.31</v>
      </c>
      <c r="M840" s="196">
        <v>101.19</v>
      </c>
      <c r="N840" s="196">
        <v>100.65</v>
      </c>
      <c r="O840" s="196">
        <v>102.55</v>
      </c>
      <c r="P840" s="196">
        <v>100.88</v>
      </c>
      <c r="Q840" s="196">
        <v>100.8</v>
      </c>
      <c r="R840" s="196">
        <v>100.62</v>
      </c>
      <c r="S840" s="196">
        <v>100.71</v>
      </c>
      <c r="T840" s="196">
        <v>102.22</v>
      </c>
      <c r="U840" s="196">
        <v>100.88</v>
      </c>
      <c r="V840" s="196">
        <v>100.97</v>
      </c>
      <c r="W840" s="196">
        <v>100.48</v>
      </c>
      <c r="X840" s="196">
        <v>101.83</v>
      </c>
      <c r="Y840" s="196">
        <v>100.96</v>
      </c>
      <c r="Z840" s="196">
        <v>101.05</v>
      </c>
      <c r="AA840" s="196">
        <v>102.08</v>
      </c>
      <c r="AB840" s="196">
        <v>100.67</v>
      </c>
      <c r="AC840" s="196">
        <v>102.5</v>
      </c>
      <c r="AD840" s="196">
        <v>100.6</v>
      </c>
      <c r="AE840" s="196">
        <v>100.45</v>
      </c>
      <c r="AF840" s="196">
        <v>101.03</v>
      </c>
      <c r="AG840" s="196">
        <v>100.18</v>
      </c>
      <c r="AH840" s="196">
        <v>101.21</v>
      </c>
      <c r="AI840" s="196">
        <v>101.56</v>
      </c>
      <c r="AJ840" s="196">
        <v>101.25</v>
      </c>
      <c r="AK840" s="196">
        <v>100.88</v>
      </c>
      <c r="AL840" s="196">
        <v>100.5</v>
      </c>
      <c r="AM840" s="196">
        <v>101.08</v>
      </c>
      <c r="AN840" s="196">
        <v>100.55</v>
      </c>
      <c r="AO840" s="196">
        <v>100.61</v>
      </c>
      <c r="AP840" s="196">
        <v>101.59</v>
      </c>
      <c r="AQ840" s="196">
        <v>103.08</v>
      </c>
    </row>
    <row r="841" spans="1:43" x14ac:dyDescent="0.45">
      <c r="A841" s="195" t="s">
        <v>776</v>
      </c>
      <c r="B841" s="195" t="s">
        <v>1743</v>
      </c>
      <c r="C841" s="196">
        <v>100.12</v>
      </c>
      <c r="D841" s="196">
        <v>100.04</v>
      </c>
      <c r="E841" s="196">
        <v>100.01</v>
      </c>
      <c r="F841" s="196">
        <v>100.02</v>
      </c>
      <c r="G841" s="196">
        <v>100.02</v>
      </c>
      <c r="H841" s="195">
        <v>100</v>
      </c>
      <c r="I841" s="195">
        <v>100</v>
      </c>
      <c r="J841" s="195">
        <v>100</v>
      </c>
      <c r="K841" s="196">
        <v>108.55</v>
      </c>
      <c r="L841" s="196">
        <v>100.31</v>
      </c>
      <c r="M841" s="196">
        <v>100.4</v>
      </c>
      <c r="N841" s="196">
        <v>100.08</v>
      </c>
      <c r="O841" s="196">
        <v>100.17</v>
      </c>
      <c r="P841" s="196">
        <v>100.05</v>
      </c>
      <c r="Q841" s="196">
        <v>100.01</v>
      </c>
      <c r="R841" s="196">
        <v>100.06</v>
      </c>
      <c r="S841" s="195">
        <v>100</v>
      </c>
      <c r="T841" s="196">
        <v>100.06</v>
      </c>
      <c r="U841" s="195">
        <v>100</v>
      </c>
      <c r="V841" s="195">
        <v>100</v>
      </c>
      <c r="W841" s="196">
        <v>109.67</v>
      </c>
      <c r="X841" s="196">
        <v>100.23</v>
      </c>
      <c r="Y841" s="196">
        <v>100.05</v>
      </c>
      <c r="Z841" s="196">
        <v>100.03</v>
      </c>
      <c r="AA841" s="196">
        <v>100.14</v>
      </c>
      <c r="AB841" s="196">
        <v>100.01</v>
      </c>
      <c r="AC841" s="196">
        <v>100.01</v>
      </c>
      <c r="AD841" s="195">
        <v>100</v>
      </c>
      <c r="AE841" s="195">
        <v>100</v>
      </c>
      <c r="AF841" s="195">
        <v>100</v>
      </c>
      <c r="AG841" s="195">
        <v>100</v>
      </c>
      <c r="AH841" s="195">
        <v>100</v>
      </c>
      <c r="AI841" s="196">
        <v>111.25</v>
      </c>
      <c r="AJ841" s="196">
        <v>100.54</v>
      </c>
      <c r="AK841" s="196">
        <v>100.02</v>
      </c>
      <c r="AL841" s="196">
        <v>100.08</v>
      </c>
      <c r="AM841" s="196">
        <v>100.18</v>
      </c>
      <c r="AN841" s="196">
        <v>100.36</v>
      </c>
      <c r="AO841" s="195">
        <v>100</v>
      </c>
      <c r="AP841" s="196">
        <v>100.08</v>
      </c>
      <c r="AQ841" s="196">
        <v>100.03</v>
      </c>
    </row>
    <row r="842" spans="1:43" ht="41.65" x14ac:dyDescent="0.45">
      <c r="A842" s="195" t="s">
        <v>390</v>
      </c>
      <c r="B842" s="195" t="s">
        <v>1744</v>
      </c>
      <c r="C842" s="195">
        <v>100</v>
      </c>
      <c r="D842" s="196">
        <v>100.13</v>
      </c>
      <c r="E842" s="195">
        <v>100</v>
      </c>
      <c r="F842" s="196">
        <v>100.02</v>
      </c>
      <c r="G842" s="196">
        <v>100.07</v>
      </c>
      <c r="H842" s="195">
        <v>100</v>
      </c>
      <c r="I842" s="195">
        <v>100</v>
      </c>
      <c r="J842" s="195">
        <v>100</v>
      </c>
      <c r="K842" s="196">
        <v>106.42</v>
      </c>
      <c r="L842" s="196">
        <v>100.05</v>
      </c>
      <c r="M842" s="196">
        <v>99.97</v>
      </c>
      <c r="N842" s="196">
        <v>100.28</v>
      </c>
      <c r="O842" s="196">
        <v>100.1</v>
      </c>
      <c r="P842" s="196">
        <v>100.11</v>
      </c>
      <c r="Q842" s="196">
        <v>100.02</v>
      </c>
      <c r="R842" s="195">
        <v>100</v>
      </c>
      <c r="S842" s="195">
        <v>100</v>
      </c>
      <c r="T842" s="196">
        <v>100.19</v>
      </c>
      <c r="U842" s="195">
        <v>100</v>
      </c>
      <c r="V842" s="195">
        <v>100</v>
      </c>
      <c r="W842" s="196">
        <v>111.01</v>
      </c>
      <c r="X842" s="196">
        <v>100.2</v>
      </c>
      <c r="Y842" s="195">
        <v>100</v>
      </c>
      <c r="Z842" s="196">
        <v>100.01</v>
      </c>
      <c r="AA842" s="196">
        <v>100.11</v>
      </c>
      <c r="AB842" s="196">
        <v>100.03</v>
      </c>
      <c r="AC842" s="195">
        <v>100</v>
      </c>
      <c r="AD842" s="196">
        <v>100.01</v>
      </c>
      <c r="AE842" s="195">
        <v>100</v>
      </c>
      <c r="AF842" s="195">
        <v>100</v>
      </c>
      <c r="AG842" s="195">
        <v>100</v>
      </c>
      <c r="AH842" s="195">
        <v>100</v>
      </c>
      <c r="AI842" s="196">
        <v>110.11</v>
      </c>
      <c r="AJ842" s="196">
        <v>100.65</v>
      </c>
      <c r="AK842" s="196">
        <v>100.01</v>
      </c>
      <c r="AL842" s="196">
        <v>100.02</v>
      </c>
      <c r="AM842" s="195">
        <v>100</v>
      </c>
      <c r="AN842" s="196">
        <v>100.18</v>
      </c>
      <c r="AO842" s="195">
        <v>100</v>
      </c>
      <c r="AP842" s="196">
        <v>100.11</v>
      </c>
      <c r="AQ842" s="196">
        <v>100.1</v>
      </c>
    </row>
    <row r="843" spans="1:43" ht="55.5" x14ac:dyDescent="0.45">
      <c r="A843" s="195" t="s">
        <v>392</v>
      </c>
      <c r="B843" s="195" t="s">
        <v>1745</v>
      </c>
      <c r="C843" s="196">
        <v>100.2</v>
      </c>
      <c r="D843" s="195">
        <v>100</v>
      </c>
      <c r="E843" s="196">
        <v>100.02</v>
      </c>
      <c r="F843" s="196">
        <v>100.02</v>
      </c>
      <c r="G843" s="195">
        <v>100</v>
      </c>
      <c r="H843" s="195">
        <v>100</v>
      </c>
      <c r="I843" s="195">
        <v>100</v>
      </c>
      <c r="J843" s="195">
        <v>100</v>
      </c>
      <c r="K843" s="196">
        <v>110.93</v>
      </c>
      <c r="L843" s="196">
        <v>100.04</v>
      </c>
      <c r="M843" s="195">
        <v>100</v>
      </c>
      <c r="N843" s="195">
        <v>100</v>
      </c>
      <c r="O843" s="196">
        <v>100.16</v>
      </c>
      <c r="P843" s="196">
        <v>100.03</v>
      </c>
      <c r="Q843" s="195">
        <v>100</v>
      </c>
      <c r="R843" s="195">
        <v>100</v>
      </c>
      <c r="S843" s="195">
        <v>100</v>
      </c>
      <c r="T843" s="196">
        <v>100.01</v>
      </c>
      <c r="U843" s="195">
        <v>100</v>
      </c>
      <c r="V843" s="195">
        <v>100</v>
      </c>
      <c r="W843" s="196">
        <v>109.67</v>
      </c>
      <c r="X843" s="195">
        <v>100</v>
      </c>
      <c r="Y843" s="195">
        <v>100</v>
      </c>
      <c r="Z843" s="195">
        <v>100</v>
      </c>
      <c r="AA843" s="196">
        <v>100.19</v>
      </c>
      <c r="AB843" s="195">
        <v>100</v>
      </c>
      <c r="AC843" s="195">
        <v>100</v>
      </c>
      <c r="AD843" s="195">
        <v>100</v>
      </c>
      <c r="AE843" s="195">
        <v>100</v>
      </c>
      <c r="AF843" s="195">
        <v>100</v>
      </c>
      <c r="AG843" s="195">
        <v>100</v>
      </c>
      <c r="AH843" s="195">
        <v>100</v>
      </c>
      <c r="AI843" s="196">
        <v>114.16</v>
      </c>
      <c r="AJ843" s="196">
        <v>100.02</v>
      </c>
      <c r="AK843" s="195">
        <v>100</v>
      </c>
      <c r="AL843" s="195">
        <v>100</v>
      </c>
      <c r="AM843" s="196">
        <v>100.19</v>
      </c>
      <c r="AN843" s="195">
        <v>100</v>
      </c>
      <c r="AO843" s="195">
        <v>100</v>
      </c>
      <c r="AP843" s="195">
        <v>100</v>
      </c>
      <c r="AQ843" s="195">
        <v>100</v>
      </c>
    </row>
    <row r="844" spans="1:43" ht="83.25" x14ac:dyDescent="0.45">
      <c r="A844" s="195" t="s">
        <v>391</v>
      </c>
      <c r="B844" s="195" t="s">
        <v>1746</v>
      </c>
      <c r="C844" s="196">
        <v>100.07</v>
      </c>
      <c r="D844" s="195">
        <v>100</v>
      </c>
      <c r="E844" s="196">
        <v>99.99</v>
      </c>
      <c r="F844" s="195">
        <v>100</v>
      </c>
      <c r="G844" s="195">
        <v>100</v>
      </c>
      <c r="H844" s="195">
        <v>100</v>
      </c>
      <c r="I844" s="195">
        <v>100</v>
      </c>
      <c r="J844" s="195">
        <v>100</v>
      </c>
      <c r="K844" s="196">
        <v>104.03</v>
      </c>
      <c r="L844" s="196">
        <v>101.79</v>
      </c>
      <c r="M844" s="196">
        <v>102.61</v>
      </c>
      <c r="N844" s="195">
        <v>100</v>
      </c>
      <c r="O844" s="196">
        <v>100.35</v>
      </c>
      <c r="P844" s="196">
        <v>100.02</v>
      </c>
      <c r="Q844" s="196">
        <v>100.01</v>
      </c>
      <c r="R844" s="196">
        <v>100.4</v>
      </c>
      <c r="S844" s="195">
        <v>100</v>
      </c>
      <c r="T844" s="195">
        <v>100</v>
      </c>
      <c r="U844" s="195">
        <v>100</v>
      </c>
      <c r="V844" s="195">
        <v>100</v>
      </c>
      <c r="W844" s="196">
        <v>107.36</v>
      </c>
      <c r="X844" s="196">
        <v>101.11</v>
      </c>
      <c r="Y844" s="196">
        <v>100.34</v>
      </c>
      <c r="Z844" s="196">
        <v>100.16</v>
      </c>
      <c r="AA844" s="196">
        <v>100.01</v>
      </c>
      <c r="AB844" s="195">
        <v>100</v>
      </c>
      <c r="AC844" s="196">
        <v>100.07</v>
      </c>
      <c r="AD844" s="195">
        <v>100</v>
      </c>
      <c r="AE844" s="196">
        <v>100.01</v>
      </c>
      <c r="AF844" s="195">
        <v>100</v>
      </c>
      <c r="AG844" s="195">
        <v>100</v>
      </c>
      <c r="AH844" s="195">
        <v>100</v>
      </c>
      <c r="AI844" s="196">
        <v>103.71</v>
      </c>
      <c r="AJ844" s="196">
        <v>102.2</v>
      </c>
      <c r="AK844" s="196">
        <v>100.1</v>
      </c>
      <c r="AL844" s="196">
        <v>100.43</v>
      </c>
      <c r="AM844" s="196">
        <v>100.4</v>
      </c>
      <c r="AN844" s="196">
        <v>101.9</v>
      </c>
      <c r="AO844" s="195">
        <v>100</v>
      </c>
      <c r="AP844" s="196">
        <v>100.32</v>
      </c>
      <c r="AQ844" s="196">
        <v>100.01</v>
      </c>
    </row>
    <row r="845" spans="1:43" ht="27.75" x14ac:dyDescent="0.45">
      <c r="A845" s="195" t="s">
        <v>777</v>
      </c>
      <c r="B845" s="195" t="s">
        <v>1747</v>
      </c>
      <c r="C845" s="196">
        <v>100.34</v>
      </c>
      <c r="D845" s="196">
        <v>100.3</v>
      </c>
      <c r="E845" s="196">
        <v>100.23</v>
      </c>
      <c r="F845" s="196">
        <v>100.3</v>
      </c>
      <c r="G845" s="196">
        <v>100.17</v>
      </c>
      <c r="H845" s="196">
        <v>100.25</v>
      </c>
      <c r="I845" s="196">
        <v>100.19</v>
      </c>
      <c r="J845" s="196">
        <v>100.62</v>
      </c>
      <c r="K845" s="196">
        <v>103.05</v>
      </c>
      <c r="L845" s="196">
        <v>100.74</v>
      </c>
      <c r="M845" s="196">
        <v>100.47</v>
      </c>
      <c r="N845" s="196">
        <v>100.14</v>
      </c>
      <c r="O845" s="196">
        <v>100.88</v>
      </c>
      <c r="P845" s="196">
        <v>100.6</v>
      </c>
      <c r="Q845" s="196">
        <v>100.47</v>
      </c>
      <c r="R845" s="196">
        <v>100.44</v>
      </c>
      <c r="S845" s="196">
        <v>100.16</v>
      </c>
      <c r="T845" s="196">
        <v>100.64</v>
      </c>
      <c r="U845" s="196">
        <v>100.38</v>
      </c>
      <c r="V845" s="196">
        <v>100.94</v>
      </c>
      <c r="W845" s="196">
        <v>104.87</v>
      </c>
      <c r="X845" s="196">
        <v>100.75</v>
      </c>
      <c r="Y845" s="196">
        <v>100.29</v>
      </c>
      <c r="Z845" s="196">
        <v>100.68</v>
      </c>
      <c r="AA845" s="196">
        <v>100.89</v>
      </c>
      <c r="AB845" s="196">
        <v>100.66</v>
      </c>
      <c r="AC845" s="196">
        <v>100.55</v>
      </c>
      <c r="AD845" s="196">
        <v>100.46</v>
      </c>
      <c r="AE845" s="196">
        <v>100.19</v>
      </c>
      <c r="AF845" s="196">
        <v>100.6</v>
      </c>
      <c r="AG845" s="196">
        <v>100.4</v>
      </c>
      <c r="AH845" s="196">
        <v>100.67</v>
      </c>
      <c r="AI845" s="196">
        <v>103.9</v>
      </c>
      <c r="AJ845" s="196">
        <v>100.74</v>
      </c>
      <c r="AK845" s="196">
        <v>100.42</v>
      </c>
      <c r="AL845" s="196">
        <v>100.27</v>
      </c>
      <c r="AM845" s="196">
        <v>101.37</v>
      </c>
      <c r="AN845" s="196">
        <v>100.76</v>
      </c>
      <c r="AO845" s="196">
        <v>100.55</v>
      </c>
      <c r="AP845" s="196">
        <v>100.39</v>
      </c>
      <c r="AQ845" s="196">
        <v>100.24</v>
      </c>
    </row>
    <row r="846" spans="1:43" ht="27.75" x14ac:dyDescent="0.45">
      <c r="A846" s="195" t="s">
        <v>393</v>
      </c>
      <c r="B846" s="195" t="s">
        <v>1748</v>
      </c>
      <c r="C846" s="196">
        <v>100.05</v>
      </c>
      <c r="D846" s="196">
        <v>100.21</v>
      </c>
      <c r="E846" s="196">
        <v>99.83</v>
      </c>
      <c r="F846" s="196">
        <v>100.06</v>
      </c>
      <c r="G846" s="196">
        <v>100.08</v>
      </c>
      <c r="H846" s="196">
        <v>100.11</v>
      </c>
      <c r="I846" s="196">
        <v>100.21</v>
      </c>
      <c r="J846" s="196">
        <v>100.8</v>
      </c>
      <c r="K846" s="196">
        <v>104.61</v>
      </c>
      <c r="L846" s="196">
        <v>100.94</v>
      </c>
      <c r="M846" s="196">
        <v>100.07</v>
      </c>
      <c r="N846" s="196">
        <v>100.12</v>
      </c>
      <c r="O846" s="196">
        <v>100.32</v>
      </c>
      <c r="P846" s="196">
        <v>100.26</v>
      </c>
      <c r="Q846" s="196">
        <v>100.14</v>
      </c>
      <c r="R846" s="196">
        <v>100.02</v>
      </c>
      <c r="S846" s="196">
        <v>100.11</v>
      </c>
      <c r="T846" s="196">
        <v>100.34</v>
      </c>
      <c r="U846" s="196">
        <v>100.32</v>
      </c>
      <c r="V846" s="196">
        <v>100.94</v>
      </c>
      <c r="W846" s="196">
        <v>106.25</v>
      </c>
      <c r="X846" s="196">
        <v>100.56</v>
      </c>
      <c r="Y846" s="196">
        <v>100.17</v>
      </c>
      <c r="Z846" s="196">
        <v>100.27</v>
      </c>
      <c r="AA846" s="196">
        <v>100.59</v>
      </c>
      <c r="AB846" s="196">
        <v>100.23</v>
      </c>
      <c r="AC846" s="196">
        <v>100.15</v>
      </c>
      <c r="AD846" s="196">
        <v>100.1</v>
      </c>
      <c r="AE846" s="196">
        <v>100.08</v>
      </c>
      <c r="AF846" s="196">
        <v>100.87</v>
      </c>
      <c r="AG846" s="196">
        <v>100.19</v>
      </c>
      <c r="AH846" s="196">
        <v>100.81</v>
      </c>
      <c r="AI846" s="196">
        <v>105.57</v>
      </c>
      <c r="AJ846" s="196">
        <v>100.53</v>
      </c>
      <c r="AK846" s="196">
        <v>100.45</v>
      </c>
      <c r="AL846" s="196">
        <v>100.05</v>
      </c>
      <c r="AM846" s="196">
        <v>100.63</v>
      </c>
      <c r="AN846" s="196">
        <v>100.29</v>
      </c>
      <c r="AO846" s="196">
        <v>100.19</v>
      </c>
      <c r="AP846" s="196">
        <v>100.4</v>
      </c>
      <c r="AQ846" s="196">
        <v>100.21</v>
      </c>
    </row>
    <row r="847" spans="1:43" ht="41.65" x14ac:dyDescent="0.45">
      <c r="A847" s="195" t="s">
        <v>394</v>
      </c>
      <c r="B847" s="195" t="s">
        <v>1749</v>
      </c>
      <c r="C847" s="196">
        <v>100.33</v>
      </c>
      <c r="D847" s="196">
        <v>100.29</v>
      </c>
      <c r="E847" s="196">
        <v>100.45</v>
      </c>
      <c r="F847" s="196">
        <v>100.45</v>
      </c>
      <c r="G847" s="196">
        <v>100.13</v>
      </c>
      <c r="H847" s="196">
        <v>100.44</v>
      </c>
      <c r="I847" s="196">
        <v>99.84</v>
      </c>
      <c r="J847" s="196">
        <v>100.16</v>
      </c>
      <c r="K847" s="196">
        <v>101.95</v>
      </c>
      <c r="L847" s="196">
        <v>100.55</v>
      </c>
      <c r="M847" s="196">
        <v>100.25</v>
      </c>
      <c r="N847" s="196">
        <v>100.12</v>
      </c>
      <c r="O847" s="196">
        <v>101.41</v>
      </c>
      <c r="P847" s="196">
        <v>100.46</v>
      </c>
      <c r="Q847" s="196">
        <v>100.89</v>
      </c>
      <c r="R847" s="196">
        <v>100.48</v>
      </c>
      <c r="S847" s="196">
        <v>99.84</v>
      </c>
      <c r="T847" s="196">
        <v>101.19</v>
      </c>
      <c r="U847" s="196">
        <v>100.3</v>
      </c>
      <c r="V847" s="196">
        <v>100.3</v>
      </c>
      <c r="W847" s="196">
        <v>103.33</v>
      </c>
      <c r="X847" s="196">
        <v>100.46</v>
      </c>
      <c r="Y847" s="196">
        <v>99.89</v>
      </c>
      <c r="Z847" s="196">
        <v>100.51</v>
      </c>
      <c r="AA847" s="196">
        <v>101.64</v>
      </c>
      <c r="AB847" s="196">
        <v>100.8</v>
      </c>
      <c r="AC847" s="196">
        <v>100.34</v>
      </c>
      <c r="AD847" s="196">
        <v>100.12</v>
      </c>
      <c r="AE847" s="196">
        <v>100.32</v>
      </c>
      <c r="AF847" s="196">
        <v>100.06</v>
      </c>
      <c r="AG847" s="196">
        <v>100.27</v>
      </c>
      <c r="AH847" s="196">
        <v>100.22</v>
      </c>
      <c r="AI847" s="196">
        <v>102.62</v>
      </c>
      <c r="AJ847" s="196">
        <v>100.76</v>
      </c>
      <c r="AK847" s="196">
        <v>100.19</v>
      </c>
      <c r="AL847" s="196">
        <v>100.35</v>
      </c>
      <c r="AM847" s="196">
        <v>101.91</v>
      </c>
      <c r="AN847" s="196">
        <v>100.98</v>
      </c>
      <c r="AO847" s="196">
        <v>100.28</v>
      </c>
      <c r="AP847" s="196">
        <v>100.03</v>
      </c>
      <c r="AQ847" s="196">
        <v>100.2</v>
      </c>
    </row>
    <row r="848" spans="1:43" ht="41.65" x14ac:dyDescent="0.45">
      <c r="A848" s="195" t="s">
        <v>395</v>
      </c>
      <c r="B848" s="195" t="s">
        <v>1750</v>
      </c>
      <c r="C848" s="196">
        <v>100.85</v>
      </c>
      <c r="D848" s="196">
        <v>100.46</v>
      </c>
      <c r="E848" s="196">
        <v>100.72</v>
      </c>
      <c r="F848" s="196">
        <v>100.59</v>
      </c>
      <c r="G848" s="196">
        <v>100.34</v>
      </c>
      <c r="H848" s="196">
        <v>100.31</v>
      </c>
      <c r="I848" s="196">
        <v>100.44</v>
      </c>
      <c r="J848" s="196">
        <v>100.73</v>
      </c>
      <c r="K848" s="196">
        <v>101.41</v>
      </c>
      <c r="L848" s="196">
        <v>100.56</v>
      </c>
      <c r="M848" s="196">
        <v>101.35</v>
      </c>
      <c r="N848" s="196">
        <v>100.18</v>
      </c>
      <c r="O848" s="196">
        <v>101.39</v>
      </c>
      <c r="P848" s="196">
        <v>101.46</v>
      </c>
      <c r="Q848" s="196">
        <v>100.63</v>
      </c>
      <c r="R848" s="196">
        <v>101.21</v>
      </c>
      <c r="S848" s="196">
        <v>100.61</v>
      </c>
      <c r="T848" s="196">
        <v>100.59</v>
      </c>
      <c r="U848" s="196">
        <v>100.57</v>
      </c>
      <c r="V848" s="196">
        <v>101.66</v>
      </c>
      <c r="W848" s="195">
        <v>104</v>
      </c>
      <c r="X848" s="196">
        <v>101.43</v>
      </c>
      <c r="Y848" s="196">
        <v>100.95</v>
      </c>
      <c r="Z848" s="196">
        <v>101.63</v>
      </c>
      <c r="AA848" s="196">
        <v>100.59</v>
      </c>
      <c r="AB848" s="196">
        <v>101.4</v>
      </c>
      <c r="AC848" s="196">
        <v>101.65</v>
      </c>
      <c r="AD848" s="196">
        <v>101.63</v>
      </c>
      <c r="AE848" s="196">
        <v>100.26</v>
      </c>
      <c r="AF848" s="196">
        <v>100.7</v>
      </c>
      <c r="AG848" s="196">
        <v>101.01</v>
      </c>
      <c r="AH848" s="196">
        <v>100.92</v>
      </c>
      <c r="AI848" s="196">
        <v>102.03</v>
      </c>
      <c r="AJ848" s="196">
        <v>101.17</v>
      </c>
      <c r="AK848" s="196">
        <v>100.62</v>
      </c>
      <c r="AL848" s="196">
        <v>100.65</v>
      </c>
      <c r="AM848" s="196">
        <v>102.39</v>
      </c>
      <c r="AN848" s="196">
        <v>101.57</v>
      </c>
      <c r="AO848" s="196">
        <v>101.73</v>
      </c>
      <c r="AP848" s="196">
        <v>100.83</v>
      </c>
      <c r="AQ848" s="196">
        <v>100.34</v>
      </c>
    </row>
    <row r="849" spans="1:43" x14ac:dyDescent="0.45">
      <c r="A849" s="195" t="s">
        <v>778</v>
      </c>
      <c r="B849" s="195" t="s">
        <v>1751</v>
      </c>
      <c r="C849" s="196">
        <v>100.02</v>
      </c>
      <c r="D849" s="195">
        <v>100</v>
      </c>
      <c r="E849" s="196">
        <v>100.01</v>
      </c>
      <c r="F849" s="195">
        <v>100</v>
      </c>
      <c r="G849" s="195">
        <v>100</v>
      </c>
      <c r="H849" s="195">
        <v>100</v>
      </c>
      <c r="I849" s="195">
        <v>100</v>
      </c>
      <c r="J849" s="195">
        <v>100</v>
      </c>
      <c r="K849" s="196">
        <v>108.26</v>
      </c>
      <c r="L849" s="195">
        <v>100</v>
      </c>
      <c r="M849" s="196">
        <v>100.05</v>
      </c>
      <c r="N849" s="195">
        <v>100</v>
      </c>
      <c r="O849" s="196">
        <v>100.02</v>
      </c>
      <c r="P849" s="196">
        <v>100.01</v>
      </c>
      <c r="Q849" s="195">
        <v>100</v>
      </c>
      <c r="R849" s="195">
        <v>100</v>
      </c>
      <c r="S849" s="195">
        <v>100</v>
      </c>
      <c r="T849" s="195">
        <v>100</v>
      </c>
      <c r="U849" s="195">
        <v>100</v>
      </c>
      <c r="V849" s="195">
        <v>100</v>
      </c>
      <c r="W849" s="196">
        <v>109.74</v>
      </c>
      <c r="X849" s="195">
        <v>100</v>
      </c>
      <c r="Y849" s="195">
        <v>100</v>
      </c>
      <c r="Z849" s="195">
        <v>100</v>
      </c>
      <c r="AA849" s="196">
        <v>100.02</v>
      </c>
      <c r="AB849" s="195">
        <v>100</v>
      </c>
      <c r="AC849" s="195">
        <v>100</v>
      </c>
      <c r="AD849" s="195">
        <v>100</v>
      </c>
      <c r="AE849" s="195">
        <v>100</v>
      </c>
      <c r="AF849" s="195">
        <v>100</v>
      </c>
      <c r="AG849" s="195">
        <v>100</v>
      </c>
      <c r="AH849" s="195">
        <v>100</v>
      </c>
      <c r="AI849" s="196">
        <v>112.05</v>
      </c>
      <c r="AJ849" s="196">
        <v>100.02</v>
      </c>
      <c r="AK849" s="195">
        <v>100</v>
      </c>
      <c r="AL849" s="195">
        <v>100</v>
      </c>
      <c r="AM849" s="196">
        <v>100.01</v>
      </c>
      <c r="AN849" s="195">
        <v>100</v>
      </c>
      <c r="AO849" s="195">
        <v>100</v>
      </c>
      <c r="AP849" s="195">
        <v>100</v>
      </c>
      <c r="AQ849" s="195">
        <v>100</v>
      </c>
    </row>
    <row r="850" spans="1:43" ht="55.5" x14ac:dyDescent="0.45">
      <c r="A850" s="195" t="s">
        <v>779</v>
      </c>
      <c r="B850" s="195" t="s">
        <v>1752</v>
      </c>
      <c r="C850" s="195">
        <v>100</v>
      </c>
      <c r="D850" s="195">
        <v>100</v>
      </c>
      <c r="E850" s="195">
        <v>100</v>
      </c>
      <c r="F850" s="195">
        <v>100</v>
      </c>
      <c r="G850" s="195">
        <v>100</v>
      </c>
      <c r="H850" s="195">
        <v>100</v>
      </c>
      <c r="I850" s="195">
        <v>100</v>
      </c>
      <c r="J850" s="195">
        <v>100</v>
      </c>
      <c r="K850" s="196">
        <v>108.78</v>
      </c>
      <c r="L850" s="196">
        <v>100.01</v>
      </c>
      <c r="M850" s="195">
        <v>100</v>
      </c>
      <c r="N850" s="195">
        <v>100</v>
      </c>
      <c r="O850" s="196">
        <v>100.03</v>
      </c>
      <c r="P850" s="196">
        <v>100.04</v>
      </c>
      <c r="Q850" s="195">
        <v>100</v>
      </c>
      <c r="R850" s="195">
        <v>100</v>
      </c>
      <c r="S850" s="195">
        <v>100</v>
      </c>
      <c r="T850" s="195">
        <v>100</v>
      </c>
      <c r="U850" s="195">
        <v>100</v>
      </c>
      <c r="V850" s="195">
        <v>100</v>
      </c>
      <c r="W850" s="196">
        <v>110.5</v>
      </c>
      <c r="X850" s="195">
        <v>100</v>
      </c>
      <c r="Y850" s="195">
        <v>100</v>
      </c>
      <c r="Z850" s="195">
        <v>100</v>
      </c>
      <c r="AA850" s="196">
        <v>100.01</v>
      </c>
      <c r="AB850" s="195">
        <v>100</v>
      </c>
      <c r="AC850" s="195">
        <v>100</v>
      </c>
      <c r="AD850" s="195">
        <v>100</v>
      </c>
      <c r="AE850" s="195">
        <v>100</v>
      </c>
      <c r="AF850" s="195">
        <v>100</v>
      </c>
      <c r="AG850" s="195">
        <v>100</v>
      </c>
      <c r="AH850" s="195">
        <v>100</v>
      </c>
      <c r="AI850" s="196">
        <v>110.46</v>
      </c>
      <c r="AJ850" s="196">
        <v>100.06</v>
      </c>
      <c r="AK850" s="195">
        <v>100</v>
      </c>
      <c r="AL850" s="195">
        <v>100</v>
      </c>
      <c r="AM850" s="195">
        <v>100</v>
      </c>
      <c r="AN850" s="195">
        <v>100</v>
      </c>
      <c r="AO850" s="195">
        <v>100</v>
      </c>
      <c r="AP850" s="195">
        <v>100</v>
      </c>
      <c r="AQ850" s="195">
        <v>100</v>
      </c>
    </row>
    <row r="851" spans="1:43" ht="69.400000000000006" x14ac:dyDescent="0.45">
      <c r="A851" s="195" t="s">
        <v>780</v>
      </c>
      <c r="B851" s="195" t="s">
        <v>1753</v>
      </c>
      <c r="C851" s="196">
        <v>100.02</v>
      </c>
      <c r="D851" s="195">
        <v>100</v>
      </c>
      <c r="E851" s="196">
        <v>100.01</v>
      </c>
      <c r="F851" s="195">
        <v>100</v>
      </c>
      <c r="G851" s="195">
        <v>100</v>
      </c>
      <c r="H851" s="195">
        <v>100</v>
      </c>
      <c r="I851" s="195">
        <v>100</v>
      </c>
      <c r="J851" s="195">
        <v>100</v>
      </c>
      <c r="K851" s="196">
        <v>108.09</v>
      </c>
      <c r="L851" s="195">
        <v>100</v>
      </c>
      <c r="M851" s="196">
        <v>100.06</v>
      </c>
      <c r="N851" s="195">
        <v>100</v>
      </c>
      <c r="O851" s="196">
        <v>100.02</v>
      </c>
      <c r="P851" s="195">
        <v>100</v>
      </c>
      <c r="Q851" s="195">
        <v>100</v>
      </c>
      <c r="R851" s="195">
        <v>100</v>
      </c>
      <c r="S851" s="195">
        <v>100</v>
      </c>
      <c r="T851" s="195">
        <v>100</v>
      </c>
      <c r="U851" s="195">
        <v>100</v>
      </c>
      <c r="V851" s="195">
        <v>100</v>
      </c>
      <c r="W851" s="196">
        <v>109.45</v>
      </c>
      <c r="X851" s="195">
        <v>100</v>
      </c>
      <c r="Y851" s="195">
        <v>100</v>
      </c>
      <c r="Z851" s="195">
        <v>100</v>
      </c>
      <c r="AA851" s="196">
        <v>100.02</v>
      </c>
      <c r="AB851" s="195">
        <v>100</v>
      </c>
      <c r="AC851" s="195">
        <v>100</v>
      </c>
      <c r="AD851" s="195">
        <v>100</v>
      </c>
      <c r="AE851" s="195">
        <v>100</v>
      </c>
      <c r="AF851" s="195">
        <v>100</v>
      </c>
      <c r="AG851" s="195">
        <v>100</v>
      </c>
      <c r="AH851" s="195">
        <v>100</v>
      </c>
      <c r="AI851" s="196">
        <v>112.62</v>
      </c>
      <c r="AJ851" s="195">
        <v>100</v>
      </c>
      <c r="AK851" s="195">
        <v>100</v>
      </c>
      <c r="AL851" s="195">
        <v>100</v>
      </c>
      <c r="AM851" s="196">
        <v>100.02</v>
      </c>
      <c r="AN851" s="195">
        <v>100</v>
      </c>
      <c r="AO851" s="195">
        <v>100</v>
      </c>
      <c r="AP851" s="195">
        <v>100</v>
      </c>
      <c r="AQ851" s="195">
        <v>100</v>
      </c>
    </row>
    <row r="852" spans="1:43" x14ac:dyDescent="0.45">
      <c r="A852" s="195" t="s">
        <v>781</v>
      </c>
      <c r="B852" s="195" t="s">
        <v>1754</v>
      </c>
      <c r="C852" s="196">
        <v>100.59</v>
      </c>
      <c r="D852" s="196">
        <v>100.15</v>
      </c>
      <c r="E852" s="196">
        <v>100.07</v>
      </c>
      <c r="F852" s="196">
        <v>100.17</v>
      </c>
      <c r="G852" s="196">
        <v>100.09</v>
      </c>
      <c r="H852" s="196">
        <v>100.09</v>
      </c>
      <c r="I852" s="196">
        <v>100.07</v>
      </c>
      <c r="J852" s="196">
        <v>100.18</v>
      </c>
      <c r="K852" s="196">
        <v>105.61</v>
      </c>
      <c r="L852" s="196">
        <v>100.48</v>
      </c>
      <c r="M852" s="196">
        <v>100.26</v>
      </c>
      <c r="N852" s="196">
        <v>100.11</v>
      </c>
      <c r="O852" s="196">
        <v>100.54</v>
      </c>
      <c r="P852" s="196">
        <v>100.22</v>
      </c>
      <c r="Q852" s="196">
        <v>100.14</v>
      </c>
      <c r="R852" s="196">
        <v>100.2</v>
      </c>
      <c r="S852" s="196">
        <v>100.05</v>
      </c>
      <c r="T852" s="196">
        <v>100.21</v>
      </c>
      <c r="U852" s="196">
        <v>100.13</v>
      </c>
      <c r="V852" s="196">
        <v>100.31</v>
      </c>
      <c r="W852" s="196">
        <v>106.78</v>
      </c>
      <c r="X852" s="196">
        <v>100.4</v>
      </c>
      <c r="Y852" s="196">
        <v>100.15</v>
      </c>
      <c r="Z852" s="196">
        <v>100.22</v>
      </c>
      <c r="AA852" s="196">
        <v>100.63</v>
      </c>
      <c r="AB852" s="196">
        <v>100.29</v>
      </c>
      <c r="AC852" s="196">
        <v>100.25</v>
      </c>
      <c r="AD852" s="196">
        <v>100.22</v>
      </c>
      <c r="AE852" s="196">
        <v>100.07</v>
      </c>
      <c r="AF852" s="196">
        <v>100.2</v>
      </c>
      <c r="AG852" s="196">
        <v>100.15</v>
      </c>
      <c r="AH852" s="196">
        <v>100.25</v>
      </c>
      <c r="AI852" s="196">
        <v>107.39</v>
      </c>
      <c r="AJ852" s="196">
        <v>100.51</v>
      </c>
      <c r="AK852" s="196">
        <v>100.15</v>
      </c>
      <c r="AL852" s="196">
        <v>100.12</v>
      </c>
      <c r="AM852" s="196">
        <v>100.71</v>
      </c>
      <c r="AN852" s="196">
        <v>100.42</v>
      </c>
      <c r="AO852" s="196">
        <v>100.27</v>
      </c>
      <c r="AP852" s="196">
        <v>100.22</v>
      </c>
      <c r="AQ852" s="196">
        <v>100.11</v>
      </c>
    </row>
    <row r="853" spans="1:43" ht="27.75" x14ac:dyDescent="0.45">
      <c r="A853" s="195" t="s">
        <v>782</v>
      </c>
      <c r="B853" s="195" t="s">
        <v>1755</v>
      </c>
      <c r="C853" s="196">
        <v>100.5</v>
      </c>
      <c r="D853" s="196">
        <v>100.41</v>
      </c>
      <c r="E853" s="196">
        <v>100.22</v>
      </c>
      <c r="F853" s="196">
        <v>100.07</v>
      </c>
      <c r="G853" s="196">
        <v>100.3</v>
      </c>
      <c r="H853" s="196">
        <v>100.16</v>
      </c>
      <c r="I853" s="196">
        <v>100.25</v>
      </c>
      <c r="J853" s="196">
        <v>100.14</v>
      </c>
      <c r="K853" s="196">
        <v>100.44</v>
      </c>
      <c r="L853" s="196">
        <v>100.92</v>
      </c>
      <c r="M853" s="196">
        <v>101.11</v>
      </c>
      <c r="N853" s="196">
        <v>100.7</v>
      </c>
      <c r="O853" s="196">
        <v>100.56</v>
      </c>
      <c r="P853" s="196">
        <v>100.41</v>
      </c>
      <c r="Q853" s="196">
        <v>100.49</v>
      </c>
      <c r="R853" s="196">
        <v>100.59</v>
      </c>
      <c r="S853" s="196">
        <v>100.29</v>
      </c>
      <c r="T853" s="196">
        <v>100.29</v>
      </c>
      <c r="U853" s="196">
        <v>100.21</v>
      </c>
      <c r="V853" s="196">
        <v>100.93</v>
      </c>
      <c r="W853" s="196">
        <v>100.39</v>
      </c>
      <c r="X853" s="196">
        <v>100.36</v>
      </c>
      <c r="Y853" s="196">
        <v>100.26</v>
      </c>
      <c r="Z853" s="196">
        <v>101.32</v>
      </c>
      <c r="AA853" s="196">
        <v>115.18</v>
      </c>
      <c r="AB853" s="196">
        <v>100.77</v>
      </c>
      <c r="AC853" s="196">
        <v>100.91</v>
      </c>
      <c r="AD853" s="196">
        <v>100.32</v>
      </c>
      <c r="AE853" s="196">
        <v>100.43</v>
      </c>
      <c r="AF853" s="196">
        <v>100.65</v>
      </c>
      <c r="AG853" s="196">
        <v>100.7</v>
      </c>
      <c r="AH853" s="196">
        <v>100.73</v>
      </c>
      <c r="AI853" s="196">
        <v>100.62</v>
      </c>
      <c r="AJ853" s="196">
        <v>100.4</v>
      </c>
      <c r="AK853" s="196">
        <v>100.49</v>
      </c>
      <c r="AL853" s="196">
        <v>100.25</v>
      </c>
      <c r="AM853" s="196">
        <v>101.29</v>
      </c>
      <c r="AN853" s="196">
        <v>100.69</v>
      </c>
      <c r="AO853" s="196">
        <v>101.21</v>
      </c>
      <c r="AP853" s="196">
        <v>100.66</v>
      </c>
      <c r="AQ853" s="196">
        <v>100.91</v>
      </c>
    </row>
    <row r="854" spans="1:43" ht="41.65" x14ac:dyDescent="0.45">
      <c r="A854" s="195" t="s">
        <v>783</v>
      </c>
      <c r="B854" s="195" t="s">
        <v>1756</v>
      </c>
      <c r="C854" s="195">
        <v>100</v>
      </c>
      <c r="D854" s="195">
        <v>100</v>
      </c>
      <c r="E854" s="195">
        <v>100</v>
      </c>
      <c r="F854" s="195">
        <v>100</v>
      </c>
      <c r="G854" s="195">
        <v>100</v>
      </c>
      <c r="H854" s="195">
        <v>100</v>
      </c>
      <c r="I854" s="195">
        <v>100</v>
      </c>
      <c r="J854" s="195">
        <v>100</v>
      </c>
      <c r="K854" s="195">
        <v>100</v>
      </c>
      <c r="L854" s="195">
        <v>100</v>
      </c>
      <c r="M854" s="195">
        <v>100</v>
      </c>
      <c r="N854" s="195">
        <v>100</v>
      </c>
      <c r="O854" s="195">
        <v>100</v>
      </c>
      <c r="P854" s="195">
        <v>100</v>
      </c>
      <c r="Q854" s="195">
        <v>100</v>
      </c>
      <c r="R854" s="195">
        <v>100</v>
      </c>
      <c r="S854" s="195">
        <v>100</v>
      </c>
      <c r="T854" s="195">
        <v>100</v>
      </c>
      <c r="U854" s="195">
        <v>100</v>
      </c>
      <c r="V854" s="195">
        <v>100</v>
      </c>
      <c r="W854" s="195">
        <v>100</v>
      </c>
      <c r="X854" s="195">
        <v>100</v>
      </c>
      <c r="Y854" s="195">
        <v>100</v>
      </c>
      <c r="Z854" s="195">
        <v>100</v>
      </c>
      <c r="AA854" s="196">
        <v>142.86000000000001</v>
      </c>
      <c r="AB854" s="195">
        <v>100</v>
      </c>
      <c r="AC854" s="195">
        <v>100</v>
      </c>
      <c r="AD854" s="195">
        <v>100</v>
      </c>
      <c r="AE854" s="195">
        <v>100</v>
      </c>
      <c r="AF854" s="195">
        <v>100</v>
      </c>
      <c r="AG854" s="195">
        <v>100</v>
      </c>
      <c r="AH854" s="195">
        <v>100</v>
      </c>
      <c r="AI854" s="195">
        <v>100</v>
      </c>
      <c r="AJ854" s="195">
        <v>100</v>
      </c>
      <c r="AK854" s="195">
        <v>100</v>
      </c>
      <c r="AL854" s="195">
        <v>100</v>
      </c>
      <c r="AM854" s="195">
        <v>100</v>
      </c>
      <c r="AN854" s="195">
        <v>100</v>
      </c>
      <c r="AO854" s="195">
        <v>100</v>
      </c>
      <c r="AP854" s="195">
        <v>100</v>
      </c>
      <c r="AQ854" s="195">
        <v>100</v>
      </c>
    </row>
    <row r="855" spans="1:43" ht="27.75" x14ac:dyDescent="0.45">
      <c r="A855" s="195" t="s">
        <v>436</v>
      </c>
      <c r="B855" s="195" t="s">
        <v>1757</v>
      </c>
      <c r="C855" s="196">
        <v>100.71</v>
      </c>
      <c r="D855" s="196">
        <v>100.49</v>
      </c>
      <c r="E855" s="196">
        <v>100.05</v>
      </c>
      <c r="F855" s="196">
        <v>100.06</v>
      </c>
      <c r="G855" s="196">
        <v>100.15</v>
      </c>
      <c r="H855" s="196">
        <v>100.27</v>
      </c>
      <c r="I855" s="196">
        <v>100.32</v>
      </c>
      <c r="J855" s="196">
        <v>100.22</v>
      </c>
      <c r="K855" s="196">
        <v>100.48</v>
      </c>
      <c r="L855" s="196">
        <v>101.44</v>
      </c>
      <c r="M855" s="196">
        <v>102.26</v>
      </c>
      <c r="N855" s="196">
        <v>101.13</v>
      </c>
      <c r="O855" s="196">
        <v>100.78</v>
      </c>
      <c r="P855" s="196">
        <v>100.68</v>
      </c>
      <c r="Q855" s="196">
        <v>100.93</v>
      </c>
      <c r="R855" s="196">
        <v>100.9</v>
      </c>
      <c r="S855" s="196">
        <v>100.38</v>
      </c>
      <c r="T855" s="196">
        <v>100.3</v>
      </c>
      <c r="U855" s="196">
        <v>100.35</v>
      </c>
      <c r="V855" s="196">
        <v>101.81</v>
      </c>
      <c r="W855" s="196">
        <v>100.73</v>
      </c>
      <c r="X855" s="196">
        <v>100.64</v>
      </c>
      <c r="Y855" s="196">
        <v>100.36</v>
      </c>
      <c r="Z855" s="196">
        <v>102.27</v>
      </c>
      <c r="AA855" s="196">
        <v>101.76</v>
      </c>
      <c r="AB855" s="196">
        <v>101.39</v>
      </c>
      <c r="AC855" s="196">
        <v>101.21</v>
      </c>
      <c r="AD855" s="196">
        <v>100.6</v>
      </c>
      <c r="AE855" s="196">
        <v>100.54</v>
      </c>
      <c r="AF855" s="196">
        <v>101.31</v>
      </c>
      <c r="AG855" s="196">
        <v>100.62</v>
      </c>
      <c r="AH855" s="196">
        <v>101.52</v>
      </c>
      <c r="AI855" s="196">
        <v>101.32</v>
      </c>
      <c r="AJ855" s="196">
        <v>100.86</v>
      </c>
      <c r="AK855" s="196">
        <v>100.76</v>
      </c>
      <c r="AL855" s="196">
        <v>100.52</v>
      </c>
      <c r="AM855" s="196">
        <v>102.22</v>
      </c>
      <c r="AN855" s="196">
        <v>100.55</v>
      </c>
      <c r="AO855" s="196">
        <v>101.8</v>
      </c>
      <c r="AP855" s="196">
        <v>100.89</v>
      </c>
      <c r="AQ855" s="196">
        <v>101.03</v>
      </c>
    </row>
    <row r="856" spans="1:43" ht="27.75" x14ac:dyDescent="0.45">
      <c r="A856" s="195" t="s">
        <v>437</v>
      </c>
      <c r="B856" s="195" t="s">
        <v>1758</v>
      </c>
      <c r="C856" s="196">
        <v>100.75</v>
      </c>
      <c r="D856" s="196">
        <v>100.77</v>
      </c>
      <c r="E856" s="196">
        <v>100.84</v>
      </c>
      <c r="F856" s="196">
        <v>100.2</v>
      </c>
      <c r="G856" s="196">
        <v>101.01</v>
      </c>
      <c r="H856" s="196">
        <v>100.14</v>
      </c>
      <c r="I856" s="196">
        <v>100.42</v>
      </c>
      <c r="J856" s="196">
        <v>100.14</v>
      </c>
      <c r="K856" s="196">
        <v>100.9</v>
      </c>
      <c r="L856" s="196">
        <v>101.04</v>
      </c>
      <c r="M856" s="196">
        <v>100.16</v>
      </c>
      <c r="N856" s="196">
        <v>100.7</v>
      </c>
      <c r="O856" s="196">
        <v>100.88</v>
      </c>
      <c r="P856" s="196">
        <v>100.45</v>
      </c>
      <c r="Q856" s="196">
        <v>100.3</v>
      </c>
      <c r="R856" s="196">
        <v>100.8</v>
      </c>
      <c r="S856" s="196">
        <v>100.5</v>
      </c>
      <c r="T856" s="196">
        <v>100.67</v>
      </c>
      <c r="U856" s="196">
        <v>100.2</v>
      </c>
      <c r="V856" s="196">
        <v>100.43</v>
      </c>
      <c r="W856" s="196">
        <v>100.21</v>
      </c>
      <c r="X856" s="196">
        <v>100.26</v>
      </c>
      <c r="Y856" s="196">
        <v>100.41</v>
      </c>
      <c r="Z856" s="196">
        <v>101.14</v>
      </c>
      <c r="AA856" s="195">
        <v>101</v>
      </c>
      <c r="AB856" s="196">
        <v>101.15</v>
      </c>
      <c r="AC856" s="196">
        <v>102.15</v>
      </c>
      <c r="AD856" s="196">
        <v>100.43</v>
      </c>
      <c r="AE856" s="196">
        <v>101.08</v>
      </c>
      <c r="AF856" s="196">
        <v>100.65</v>
      </c>
      <c r="AG856" s="196">
        <v>102.22</v>
      </c>
      <c r="AH856" s="196">
        <v>100.62</v>
      </c>
      <c r="AI856" s="196">
        <v>100.44</v>
      </c>
      <c r="AJ856" s="196">
        <v>100.25</v>
      </c>
      <c r="AK856" s="196">
        <v>100.88</v>
      </c>
      <c r="AL856" s="196">
        <v>100.17</v>
      </c>
      <c r="AM856" s="196">
        <v>101.5</v>
      </c>
      <c r="AN856" s="196">
        <v>102.06</v>
      </c>
      <c r="AO856" s="196">
        <v>101.93</v>
      </c>
      <c r="AP856" s="196">
        <v>101.22</v>
      </c>
      <c r="AQ856" s="196">
        <v>102.06</v>
      </c>
    </row>
    <row r="857" spans="1:43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759"/>
  <sheetViews>
    <sheetView workbookViewId="0">
      <pane xSplit="2" ySplit="1" topLeftCell="C596" activePane="bottomRight" state="frozen"/>
      <selection pane="topRight" activeCell="C1" sqref="C1"/>
      <selection pane="bottomLeft" activeCell="A9" sqref="A9"/>
      <selection pane="bottomRight" activeCell="B609" sqref="B609"/>
    </sheetView>
  </sheetViews>
  <sheetFormatPr defaultColWidth="8.86328125" defaultRowHeight="15.4" x14ac:dyDescent="0.45"/>
  <cols>
    <col min="1" max="1" width="0.1328125" style="7" customWidth="1"/>
    <col min="2" max="2" width="72.265625" style="7" customWidth="1"/>
    <col min="3" max="3" width="15.265625" style="7" customWidth="1"/>
    <col min="4" max="16384" width="8.86328125" style="7"/>
  </cols>
  <sheetData>
    <row r="1" spans="2:3" ht="35.25" customHeight="1" x14ac:dyDescent="0.45">
      <c r="B1" s="8" t="s">
        <v>1824</v>
      </c>
      <c r="C1" s="9" t="s">
        <v>1825</v>
      </c>
    </row>
    <row r="2" spans="2:3" x14ac:dyDescent="0.45">
      <c r="B2" s="10" t="s">
        <v>489</v>
      </c>
      <c r="C2" s="11">
        <v>100</v>
      </c>
    </row>
    <row r="3" spans="2:3" x14ac:dyDescent="0.45">
      <c r="B3" s="12" t="s">
        <v>494</v>
      </c>
      <c r="C3" s="13">
        <v>37.633000000000003</v>
      </c>
    </row>
    <row r="4" spans="2:3" x14ac:dyDescent="0.45">
      <c r="B4" s="12" t="s">
        <v>495</v>
      </c>
      <c r="C4" s="13">
        <v>35.130000000000003</v>
      </c>
    </row>
    <row r="5" spans="2:3" x14ac:dyDescent="0.45">
      <c r="B5" s="12" t="s">
        <v>695</v>
      </c>
      <c r="C5" s="13">
        <v>27.236999999999998</v>
      </c>
    </row>
    <row r="6" spans="2:3" x14ac:dyDescent="0.45">
      <c r="B6" s="12" t="s">
        <v>497</v>
      </c>
      <c r="C6" s="13">
        <v>8.6859999999999999</v>
      </c>
    </row>
    <row r="7" spans="2:3" x14ac:dyDescent="0.45">
      <c r="B7" s="12" t="s">
        <v>531</v>
      </c>
      <c r="C7" s="13">
        <v>4.1210000000000004</v>
      </c>
    </row>
    <row r="8" spans="2:3" x14ac:dyDescent="0.45">
      <c r="B8" s="12" t="s">
        <v>534</v>
      </c>
      <c r="C8" s="13">
        <v>2.5499999999999998</v>
      </c>
    </row>
    <row r="9" spans="2:3" x14ac:dyDescent="0.45">
      <c r="B9" s="12" t="s">
        <v>535</v>
      </c>
      <c r="C9" s="13">
        <v>1.0309999999999999</v>
      </c>
    </row>
    <row r="10" spans="2:3" x14ac:dyDescent="0.45">
      <c r="B10" s="14" t="s">
        <v>0</v>
      </c>
      <c r="C10" s="15">
        <v>0.65700000000000003</v>
      </c>
    </row>
    <row r="11" spans="2:3" x14ac:dyDescent="0.45">
      <c r="B11" s="14" t="s">
        <v>1</v>
      </c>
      <c r="C11" s="15">
        <v>0.374</v>
      </c>
    </row>
    <row r="12" spans="2:3" x14ac:dyDescent="0.45">
      <c r="B12" s="12" t="s">
        <v>536</v>
      </c>
      <c r="C12" s="13">
        <v>1.3939999999999999</v>
      </c>
    </row>
    <row r="13" spans="2:3" x14ac:dyDescent="0.45">
      <c r="B13" s="14" t="s">
        <v>2</v>
      </c>
      <c r="C13" s="15">
        <v>0.71599999999999997</v>
      </c>
    </row>
    <row r="14" spans="2:3" x14ac:dyDescent="0.45">
      <c r="B14" s="14" t="s">
        <v>3</v>
      </c>
      <c r="C14" s="15">
        <v>0.67800000000000005</v>
      </c>
    </row>
    <row r="15" spans="2:3" x14ac:dyDescent="0.45">
      <c r="B15" s="16" t="s">
        <v>4</v>
      </c>
      <c r="C15" s="15">
        <v>0.125</v>
      </c>
    </row>
    <row r="16" spans="2:3" x14ac:dyDescent="0.45">
      <c r="B16" s="12" t="s">
        <v>532</v>
      </c>
      <c r="C16" s="13">
        <v>1.571</v>
      </c>
    </row>
    <row r="17" spans="2:3" x14ac:dyDescent="0.45">
      <c r="B17" s="14" t="s">
        <v>5</v>
      </c>
      <c r="C17" s="15">
        <v>0.88800000000000001</v>
      </c>
    </row>
    <row r="18" spans="2:3" x14ac:dyDescent="0.45">
      <c r="B18" s="14" t="s">
        <v>6</v>
      </c>
      <c r="C18" s="15">
        <v>0.45500000000000002</v>
      </c>
    </row>
    <row r="19" spans="2:3" x14ac:dyDescent="0.45">
      <c r="B19" s="14" t="s">
        <v>533</v>
      </c>
      <c r="C19" s="15">
        <v>0.22800000000000001</v>
      </c>
    </row>
    <row r="20" spans="2:3" x14ac:dyDescent="0.45">
      <c r="B20" s="12" t="s">
        <v>538</v>
      </c>
      <c r="C20" s="13">
        <v>0.24</v>
      </c>
    </row>
    <row r="21" spans="2:3" x14ac:dyDescent="0.45">
      <c r="B21" s="14" t="s">
        <v>8</v>
      </c>
      <c r="C21" s="15">
        <v>0.24</v>
      </c>
    </row>
    <row r="22" spans="2:3" x14ac:dyDescent="0.45">
      <c r="B22" s="12" t="s">
        <v>537</v>
      </c>
      <c r="C22" s="13">
        <v>1.5569999999999999</v>
      </c>
    </row>
    <row r="23" spans="2:3" x14ac:dyDescent="0.45">
      <c r="B23" s="14" t="s">
        <v>9</v>
      </c>
      <c r="C23" s="15">
        <v>0.80800000000000005</v>
      </c>
    </row>
    <row r="24" spans="2:3" x14ac:dyDescent="0.45">
      <c r="B24" s="14" t="s">
        <v>10</v>
      </c>
      <c r="C24" s="15">
        <v>0.749</v>
      </c>
    </row>
    <row r="25" spans="2:3" x14ac:dyDescent="0.45">
      <c r="B25" s="12" t="s">
        <v>539</v>
      </c>
      <c r="C25" s="13">
        <v>2.6219999999999999</v>
      </c>
    </row>
    <row r="26" spans="2:3" x14ac:dyDescent="0.45">
      <c r="B26" s="12" t="s">
        <v>540</v>
      </c>
      <c r="C26" s="13">
        <v>2.04</v>
      </c>
    </row>
    <row r="27" spans="2:3" x14ac:dyDescent="0.45">
      <c r="B27" s="14" t="s">
        <v>11</v>
      </c>
      <c r="C27" s="15">
        <v>0.69299999999999995</v>
      </c>
    </row>
    <row r="28" spans="2:3" x14ac:dyDescent="0.45">
      <c r="B28" s="14" t="s">
        <v>12</v>
      </c>
      <c r="C28" s="15">
        <v>0.52300000000000002</v>
      </c>
    </row>
    <row r="29" spans="2:3" x14ac:dyDescent="0.45">
      <c r="B29" s="14" t="s">
        <v>13</v>
      </c>
      <c r="C29" s="15">
        <v>0.191</v>
      </c>
    </row>
    <row r="30" spans="2:3" x14ac:dyDescent="0.45">
      <c r="B30" s="17" t="s">
        <v>438</v>
      </c>
      <c r="C30" s="13">
        <v>0.63300000000000001</v>
      </c>
    </row>
    <row r="31" spans="2:3" x14ac:dyDescent="0.45">
      <c r="B31" s="18" t="s">
        <v>14</v>
      </c>
      <c r="C31" s="15">
        <v>0.63300000000000001</v>
      </c>
    </row>
    <row r="32" spans="2:3" x14ac:dyDescent="0.45">
      <c r="B32" s="12" t="s">
        <v>541</v>
      </c>
      <c r="C32" s="13">
        <v>0.58199999999999996</v>
      </c>
    </row>
    <row r="33" spans="2:3" x14ac:dyDescent="0.45">
      <c r="B33" s="14" t="s">
        <v>15</v>
      </c>
      <c r="C33" s="15">
        <v>0.37</v>
      </c>
    </row>
    <row r="34" spans="2:3" x14ac:dyDescent="0.45">
      <c r="B34" s="14" t="s">
        <v>16</v>
      </c>
      <c r="C34" s="15">
        <v>0.21199999999999999</v>
      </c>
    </row>
    <row r="35" spans="2:3" x14ac:dyDescent="0.45">
      <c r="B35" s="12" t="s">
        <v>542</v>
      </c>
      <c r="C35" s="13">
        <v>0.14599999999999999</v>
      </c>
    </row>
    <row r="36" spans="2:3" x14ac:dyDescent="0.45">
      <c r="B36" s="14" t="s">
        <v>17</v>
      </c>
      <c r="C36" s="15">
        <v>0.13300000000000001</v>
      </c>
    </row>
    <row r="37" spans="2:3" x14ac:dyDescent="0.45">
      <c r="B37" s="14" t="s">
        <v>18</v>
      </c>
      <c r="C37" s="15">
        <v>1.2999999999999999E-2</v>
      </c>
    </row>
    <row r="38" spans="2:3" x14ac:dyDescent="0.45">
      <c r="B38" s="12" t="s">
        <v>498</v>
      </c>
      <c r="C38" s="13">
        <v>2.1509999999999998</v>
      </c>
    </row>
    <row r="39" spans="2:3" x14ac:dyDescent="0.45">
      <c r="B39" s="17" t="s">
        <v>543</v>
      </c>
      <c r="C39" s="13">
        <v>1.702</v>
      </c>
    </row>
    <row r="40" spans="2:3" x14ac:dyDescent="0.45">
      <c r="B40" s="18" t="s">
        <v>19</v>
      </c>
      <c r="C40" s="15">
        <v>0.124</v>
      </c>
    </row>
    <row r="41" spans="2:3" ht="17.45" customHeight="1" x14ac:dyDescent="0.45">
      <c r="B41" s="18" t="s">
        <v>20</v>
      </c>
      <c r="C41" s="15">
        <v>0.14499999999999999</v>
      </c>
    </row>
    <row r="42" spans="2:3" x14ac:dyDescent="0.45">
      <c r="B42" s="18" t="s">
        <v>21</v>
      </c>
      <c r="C42" s="15">
        <v>0.14699999999999999</v>
      </c>
    </row>
    <row r="43" spans="2:3" x14ac:dyDescent="0.45">
      <c r="B43" s="18" t="s">
        <v>22</v>
      </c>
      <c r="C43" s="15">
        <v>0.113</v>
      </c>
    </row>
    <row r="44" spans="2:3" x14ac:dyDescent="0.45">
      <c r="B44" s="18" t="s">
        <v>27</v>
      </c>
      <c r="C44" s="15">
        <v>0.108</v>
      </c>
    </row>
    <row r="45" spans="2:3" x14ac:dyDescent="0.45">
      <c r="B45" s="18" t="s">
        <v>29</v>
      </c>
      <c r="C45" s="15">
        <v>8.5000000000000006E-2</v>
      </c>
    </row>
    <row r="46" spans="2:3" ht="17.45" customHeight="1" x14ac:dyDescent="0.45">
      <c r="B46" s="17" t="s">
        <v>544</v>
      </c>
      <c r="C46" s="13">
        <v>0.751</v>
      </c>
    </row>
    <row r="47" spans="2:3" x14ac:dyDescent="0.45">
      <c r="B47" s="18" t="s">
        <v>23</v>
      </c>
      <c r="C47" s="15">
        <v>0.38400000000000001</v>
      </c>
    </row>
    <row r="48" spans="2:3" x14ac:dyDescent="0.45">
      <c r="B48" s="18" t="s">
        <v>24</v>
      </c>
      <c r="C48" s="15">
        <v>0.11600000000000001</v>
      </c>
    </row>
    <row r="49" spans="2:3" x14ac:dyDescent="0.45">
      <c r="B49" s="18" t="s">
        <v>25</v>
      </c>
      <c r="C49" s="15">
        <v>0.251</v>
      </c>
    </row>
    <row r="50" spans="2:3" x14ac:dyDescent="0.45">
      <c r="B50" s="17" t="s">
        <v>545</v>
      </c>
      <c r="C50" s="13">
        <v>0.22900000000000001</v>
      </c>
    </row>
    <row r="51" spans="2:3" x14ac:dyDescent="0.45">
      <c r="B51" s="18" t="s">
        <v>26</v>
      </c>
      <c r="C51" s="15">
        <v>0.22900000000000001</v>
      </c>
    </row>
    <row r="52" spans="2:3" x14ac:dyDescent="0.45">
      <c r="B52" s="12" t="s">
        <v>546</v>
      </c>
      <c r="C52" s="13">
        <v>0.20399999999999999</v>
      </c>
    </row>
    <row r="53" spans="2:3" x14ac:dyDescent="0.45">
      <c r="B53" s="18" t="s">
        <v>30</v>
      </c>
      <c r="C53" s="15">
        <v>0.13700000000000001</v>
      </c>
    </row>
    <row r="54" spans="2:3" x14ac:dyDescent="0.45">
      <c r="B54" s="18" t="s">
        <v>31</v>
      </c>
      <c r="C54" s="15">
        <v>6.7000000000000004E-2</v>
      </c>
    </row>
    <row r="55" spans="2:3" ht="16.149999999999999" customHeight="1" x14ac:dyDescent="0.45">
      <c r="B55" s="12" t="s">
        <v>547</v>
      </c>
      <c r="C55" s="13">
        <v>0.245</v>
      </c>
    </row>
    <row r="56" spans="2:3" x14ac:dyDescent="0.45">
      <c r="B56" s="14" t="s">
        <v>32</v>
      </c>
      <c r="C56" s="15">
        <v>0.20300000000000001</v>
      </c>
    </row>
    <row r="57" spans="2:3" x14ac:dyDescent="0.45">
      <c r="B57" s="14" t="s">
        <v>33</v>
      </c>
      <c r="C57" s="15">
        <v>4.2000000000000003E-2</v>
      </c>
    </row>
    <row r="58" spans="2:3" x14ac:dyDescent="0.45">
      <c r="B58" s="12" t="s">
        <v>503</v>
      </c>
      <c r="C58" s="13">
        <v>1.2170000000000001</v>
      </c>
    </row>
    <row r="59" spans="2:3" x14ac:dyDescent="0.45">
      <c r="B59" s="14" t="s">
        <v>34</v>
      </c>
      <c r="C59" s="15">
        <v>0.754</v>
      </c>
    </row>
    <row r="60" spans="2:3" x14ac:dyDescent="0.45">
      <c r="B60" s="14" t="s">
        <v>35</v>
      </c>
      <c r="C60" s="15">
        <v>0.34399999999999997</v>
      </c>
    </row>
    <row r="61" spans="2:3" x14ac:dyDescent="0.45">
      <c r="B61" s="14" t="s">
        <v>36</v>
      </c>
      <c r="C61" s="15">
        <v>7.4999999999999997E-2</v>
      </c>
    </row>
    <row r="62" spans="2:3" x14ac:dyDescent="0.45">
      <c r="B62" s="12" t="s">
        <v>548</v>
      </c>
      <c r="C62" s="13">
        <v>4.3999999999999997E-2</v>
      </c>
    </row>
    <row r="63" spans="2:3" x14ac:dyDescent="0.45">
      <c r="B63" s="14" t="s">
        <v>37</v>
      </c>
      <c r="C63" s="15">
        <v>4.3999999999999997E-2</v>
      </c>
    </row>
    <row r="64" spans="2:3" x14ac:dyDescent="0.45">
      <c r="B64" s="12" t="s">
        <v>549</v>
      </c>
      <c r="C64" s="13">
        <v>3.2490000000000001</v>
      </c>
    </row>
    <row r="65" spans="2:3" x14ac:dyDescent="0.45">
      <c r="B65" s="17" t="s">
        <v>550</v>
      </c>
      <c r="C65" s="13">
        <v>1.077</v>
      </c>
    </row>
    <row r="66" spans="2:3" x14ac:dyDescent="0.45">
      <c r="B66" s="17" t="s">
        <v>551</v>
      </c>
      <c r="C66" s="13">
        <v>1.077</v>
      </c>
    </row>
    <row r="67" spans="2:3" x14ac:dyDescent="0.45">
      <c r="B67" s="18" t="s">
        <v>38</v>
      </c>
      <c r="C67" s="15">
        <v>0.48199999999999998</v>
      </c>
    </row>
    <row r="68" spans="2:3" x14ac:dyDescent="0.45">
      <c r="B68" s="18" t="s">
        <v>439</v>
      </c>
      <c r="C68" s="15">
        <v>0.36399999999999999</v>
      </c>
    </row>
    <row r="69" spans="2:3" x14ac:dyDescent="0.45">
      <c r="B69" s="18" t="s">
        <v>40</v>
      </c>
      <c r="C69" s="15">
        <v>0.23100000000000001</v>
      </c>
    </row>
    <row r="70" spans="2:3" x14ac:dyDescent="0.45">
      <c r="B70" s="18" t="s">
        <v>44</v>
      </c>
      <c r="C70" s="15">
        <v>0.14000000000000001</v>
      </c>
    </row>
    <row r="71" spans="2:3" x14ac:dyDescent="0.45">
      <c r="B71" s="18" t="s">
        <v>41</v>
      </c>
      <c r="C71" s="15">
        <v>0.47299999999999998</v>
      </c>
    </row>
    <row r="72" spans="2:3" x14ac:dyDescent="0.45">
      <c r="B72" s="18" t="s">
        <v>42</v>
      </c>
      <c r="C72" s="15">
        <v>0.46</v>
      </c>
    </row>
    <row r="73" spans="2:3" x14ac:dyDescent="0.45">
      <c r="B73" s="18" t="s">
        <v>43</v>
      </c>
      <c r="C73" s="15">
        <v>0.20200000000000001</v>
      </c>
    </row>
    <row r="74" spans="2:3" x14ac:dyDescent="0.45">
      <c r="B74" s="17" t="s">
        <v>552</v>
      </c>
      <c r="C74" s="13">
        <v>0.53400000000000003</v>
      </c>
    </row>
    <row r="75" spans="2:3" x14ac:dyDescent="0.45">
      <c r="B75" s="18" t="s">
        <v>45</v>
      </c>
      <c r="C75" s="15">
        <v>0.53400000000000003</v>
      </c>
    </row>
    <row r="76" spans="2:3" x14ac:dyDescent="0.45">
      <c r="B76" s="14" t="s">
        <v>46</v>
      </c>
      <c r="C76" s="15">
        <v>0.18099999999999999</v>
      </c>
    </row>
    <row r="77" spans="2:3" x14ac:dyDescent="0.45">
      <c r="B77" s="14" t="s">
        <v>47</v>
      </c>
      <c r="C77" s="15">
        <v>0.10199999999999999</v>
      </c>
    </row>
    <row r="78" spans="2:3" x14ac:dyDescent="0.45">
      <c r="B78" s="14" t="s">
        <v>48</v>
      </c>
      <c r="C78" s="15">
        <v>1.7000000000000001E-2</v>
      </c>
    </row>
    <row r="79" spans="2:3" x14ac:dyDescent="0.45">
      <c r="B79" s="14" t="s">
        <v>49</v>
      </c>
      <c r="C79" s="15">
        <v>1.9E-2</v>
      </c>
    </row>
    <row r="80" spans="2:3" x14ac:dyDescent="0.45">
      <c r="B80" s="14" t="s">
        <v>50</v>
      </c>
      <c r="C80" s="15">
        <v>4.3999999999999997E-2</v>
      </c>
    </row>
    <row r="81" spans="2:3" x14ac:dyDescent="0.45">
      <c r="B81" s="12" t="s">
        <v>553</v>
      </c>
      <c r="C81" s="13">
        <v>1.383</v>
      </c>
    </row>
    <row r="82" spans="2:3" x14ac:dyDescent="0.45">
      <c r="B82" s="14" t="s">
        <v>884</v>
      </c>
      <c r="C82" s="15">
        <v>1.014</v>
      </c>
    </row>
    <row r="83" spans="2:3" x14ac:dyDescent="0.45">
      <c r="B83" s="14" t="s">
        <v>554</v>
      </c>
      <c r="C83" s="15">
        <v>0.19600000000000001</v>
      </c>
    </row>
    <row r="84" spans="2:3" x14ac:dyDescent="0.45">
      <c r="B84" s="14" t="s">
        <v>51</v>
      </c>
      <c r="C84" s="15">
        <v>0.17299999999999999</v>
      </c>
    </row>
    <row r="85" spans="2:3" ht="18.600000000000001" customHeight="1" x14ac:dyDescent="0.45">
      <c r="B85" s="12" t="s">
        <v>555</v>
      </c>
      <c r="C85" s="13">
        <v>0.51300000000000001</v>
      </c>
    </row>
    <row r="86" spans="2:3" x14ac:dyDescent="0.45">
      <c r="B86" s="14" t="s">
        <v>52</v>
      </c>
      <c r="C86" s="15">
        <v>0.35399999999999998</v>
      </c>
    </row>
    <row r="87" spans="2:3" x14ac:dyDescent="0.45">
      <c r="B87" s="14" t="s">
        <v>54</v>
      </c>
      <c r="C87" s="15">
        <v>1.4999999999999999E-2</v>
      </c>
    </row>
    <row r="88" spans="2:3" x14ac:dyDescent="0.45">
      <c r="B88" s="14" t="s">
        <v>55</v>
      </c>
      <c r="C88" s="15">
        <v>0.14399999999999999</v>
      </c>
    </row>
    <row r="89" spans="2:3" x14ac:dyDescent="0.45">
      <c r="B89" s="12" t="s">
        <v>556</v>
      </c>
      <c r="C89" s="13">
        <v>0.30499999999999999</v>
      </c>
    </row>
    <row r="90" spans="2:3" x14ac:dyDescent="0.45">
      <c r="B90" s="14" t="s">
        <v>56</v>
      </c>
      <c r="C90" s="15">
        <v>0.27400000000000002</v>
      </c>
    </row>
    <row r="91" spans="2:3" x14ac:dyDescent="0.45">
      <c r="B91" s="14" t="s">
        <v>57</v>
      </c>
      <c r="C91" s="15">
        <v>3.1E-2</v>
      </c>
    </row>
    <row r="92" spans="2:3" x14ac:dyDescent="0.45">
      <c r="B92" s="12" t="s">
        <v>557</v>
      </c>
      <c r="C92" s="13">
        <v>0.504</v>
      </c>
    </row>
    <row r="93" spans="2:3" x14ac:dyDescent="0.45">
      <c r="B93" s="14" t="s">
        <v>558</v>
      </c>
      <c r="C93" s="15">
        <v>0.504</v>
      </c>
    </row>
    <row r="94" spans="2:3" x14ac:dyDescent="0.45">
      <c r="B94" s="12" t="s">
        <v>559</v>
      </c>
      <c r="C94" s="13">
        <v>0.373</v>
      </c>
    </row>
    <row r="95" spans="2:3" x14ac:dyDescent="0.45">
      <c r="B95" s="14" t="s">
        <v>560</v>
      </c>
      <c r="C95" s="15">
        <v>0.373</v>
      </c>
    </row>
    <row r="96" spans="2:3" x14ac:dyDescent="0.45">
      <c r="B96" s="12" t="s">
        <v>561</v>
      </c>
      <c r="C96" s="13">
        <v>2.7589999999999999</v>
      </c>
    </row>
    <row r="97" spans="2:3" x14ac:dyDescent="0.45">
      <c r="B97" s="17" t="s">
        <v>562</v>
      </c>
      <c r="C97" s="13">
        <v>1.242</v>
      </c>
    </row>
    <row r="98" spans="2:3" x14ac:dyDescent="0.45">
      <c r="B98" s="18" t="s">
        <v>58</v>
      </c>
      <c r="C98" s="15">
        <v>0.13900000000000001</v>
      </c>
    </row>
    <row r="99" spans="2:3" x14ac:dyDescent="0.45">
      <c r="B99" s="18" t="s">
        <v>59</v>
      </c>
      <c r="C99" s="15">
        <v>0.19400000000000001</v>
      </c>
    </row>
    <row r="100" spans="2:3" x14ac:dyDescent="0.45">
      <c r="B100" s="18" t="s">
        <v>60</v>
      </c>
      <c r="C100" s="15">
        <v>0.252</v>
      </c>
    </row>
    <row r="101" spans="2:3" x14ac:dyDescent="0.45">
      <c r="B101" s="17" t="s">
        <v>563</v>
      </c>
      <c r="C101" s="13">
        <v>0.60799999999999998</v>
      </c>
    </row>
    <row r="102" spans="2:3" x14ac:dyDescent="0.45">
      <c r="B102" s="18" t="s">
        <v>61</v>
      </c>
      <c r="C102" s="15">
        <v>0.32700000000000001</v>
      </c>
    </row>
    <row r="103" spans="2:3" x14ac:dyDescent="0.45">
      <c r="B103" s="18" t="s">
        <v>62</v>
      </c>
      <c r="C103" s="15">
        <v>0.28100000000000003</v>
      </c>
    </row>
    <row r="104" spans="2:3" x14ac:dyDescent="0.45">
      <c r="B104" s="14" t="s">
        <v>63</v>
      </c>
      <c r="C104" s="15">
        <v>4.9000000000000002E-2</v>
      </c>
    </row>
    <row r="105" spans="2:3" x14ac:dyDescent="0.45">
      <c r="B105" s="17" t="s">
        <v>564</v>
      </c>
      <c r="C105" s="13">
        <v>1.5169999999999999</v>
      </c>
    </row>
    <row r="106" spans="2:3" x14ac:dyDescent="0.45">
      <c r="B106" s="18" t="s">
        <v>64</v>
      </c>
      <c r="C106" s="15">
        <v>0.63900000000000001</v>
      </c>
    </row>
    <row r="107" spans="2:3" x14ac:dyDescent="0.45">
      <c r="B107" s="18" t="s">
        <v>65</v>
      </c>
      <c r="C107" s="15">
        <v>0.13700000000000001</v>
      </c>
    </row>
    <row r="108" spans="2:3" x14ac:dyDescent="0.45">
      <c r="B108" s="18" t="s">
        <v>66</v>
      </c>
      <c r="C108" s="15">
        <v>0.33500000000000002</v>
      </c>
    </row>
    <row r="109" spans="2:3" x14ac:dyDescent="0.45">
      <c r="B109" s="18" t="s">
        <v>67</v>
      </c>
      <c r="C109" s="15">
        <v>0.40600000000000003</v>
      </c>
    </row>
    <row r="110" spans="2:3" x14ac:dyDescent="0.45">
      <c r="B110" s="12" t="s">
        <v>565</v>
      </c>
      <c r="C110" s="13">
        <v>0.2</v>
      </c>
    </row>
    <row r="111" spans="2:3" x14ac:dyDescent="0.45">
      <c r="B111" s="14" t="s">
        <v>68</v>
      </c>
      <c r="C111" s="15">
        <v>0.08</v>
      </c>
    </row>
    <row r="112" spans="2:3" x14ac:dyDescent="0.45">
      <c r="B112" s="14" t="s">
        <v>69</v>
      </c>
      <c r="C112" s="15">
        <v>0.12</v>
      </c>
    </row>
    <row r="113" spans="2:3" x14ac:dyDescent="0.45">
      <c r="B113" s="12" t="s">
        <v>504</v>
      </c>
      <c r="C113" s="13">
        <v>1.1990000000000001</v>
      </c>
    </row>
    <row r="114" spans="2:3" x14ac:dyDescent="0.45">
      <c r="B114" s="17" t="s">
        <v>566</v>
      </c>
      <c r="C114" s="13">
        <v>0.69</v>
      </c>
    </row>
    <row r="115" spans="2:3" x14ac:dyDescent="0.45">
      <c r="B115" s="18" t="s">
        <v>70</v>
      </c>
      <c r="C115" s="15">
        <v>0.443</v>
      </c>
    </row>
    <row r="116" spans="2:3" x14ac:dyDescent="0.45">
      <c r="B116" s="18" t="s">
        <v>71</v>
      </c>
      <c r="C116" s="15">
        <v>0.247</v>
      </c>
    </row>
    <row r="117" spans="2:3" x14ac:dyDescent="0.45">
      <c r="B117" s="17" t="s">
        <v>567</v>
      </c>
      <c r="C117" s="13">
        <v>0.47799999999999998</v>
      </c>
    </row>
    <row r="118" spans="2:3" x14ac:dyDescent="0.45">
      <c r="B118" s="18" t="s">
        <v>72</v>
      </c>
      <c r="C118" s="15">
        <v>0.217</v>
      </c>
    </row>
    <row r="119" spans="2:3" x14ac:dyDescent="0.45">
      <c r="B119" s="18" t="s">
        <v>73</v>
      </c>
      <c r="C119" s="15">
        <v>0.13900000000000001</v>
      </c>
    </row>
    <row r="120" spans="2:3" x14ac:dyDescent="0.45">
      <c r="B120" s="14" t="s">
        <v>74</v>
      </c>
      <c r="C120" s="15">
        <v>0.122</v>
      </c>
    </row>
    <row r="121" spans="2:3" x14ac:dyDescent="0.45">
      <c r="B121" s="14" t="s">
        <v>75</v>
      </c>
      <c r="C121" s="15">
        <v>3.1E-2</v>
      </c>
    </row>
    <row r="122" spans="2:3" x14ac:dyDescent="0.45">
      <c r="B122" s="12" t="s">
        <v>505</v>
      </c>
      <c r="C122" s="13">
        <v>0.85099999999999998</v>
      </c>
    </row>
    <row r="123" spans="2:3" x14ac:dyDescent="0.45">
      <c r="B123" s="14" t="s">
        <v>76</v>
      </c>
      <c r="C123" s="15">
        <v>0.307</v>
      </c>
    </row>
    <row r="124" spans="2:3" x14ac:dyDescent="0.45">
      <c r="B124" s="14" t="s">
        <v>77</v>
      </c>
      <c r="C124" s="15">
        <v>0.19400000000000001</v>
      </c>
    </row>
    <row r="125" spans="2:3" x14ac:dyDescent="0.45">
      <c r="B125" s="14" t="s">
        <v>78</v>
      </c>
      <c r="C125" s="15">
        <v>8.8999999999999996E-2</v>
      </c>
    </row>
    <row r="126" spans="2:3" x14ac:dyDescent="0.45">
      <c r="B126" s="14" t="s">
        <v>79</v>
      </c>
      <c r="C126" s="15">
        <v>0.11600000000000001</v>
      </c>
    </row>
    <row r="127" spans="2:3" x14ac:dyDescent="0.45">
      <c r="B127" s="14" t="s">
        <v>80</v>
      </c>
      <c r="C127" s="15">
        <v>0.14499999999999999</v>
      </c>
    </row>
    <row r="128" spans="2:3" x14ac:dyDescent="0.45">
      <c r="B128" s="12" t="s">
        <v>568</v>
      </c>
      <c r="C128" s="13">
        <v>0.224</v>
      </c>
    </row>
    <row r="129" spans="2:3" x14ac:dyDescent="0.45">
      <c r="B129" s="14" t="s">
        <v>81</v>
      </c>
      <c r="C129" s="15">
        <v>0.224</v>
      </c>
    </row>
    <row r="130" spans="2:3" x14ac:dyDescent="0.45">
      <c r="B130" s="12" t="s">
        <v>569</v>
      </c>
      <c r="C130" s="13">
        <v>1.5309999999999999</v>
      </c>
    </row>
    <row r="131" spans="2:3" x14ac:dyDescent="0.45">
      <c r="B131" s="14" t="s">
        <v>82</v>
      </c>
      <c r="C131" s="15">
        <v>0.40600000000000003</v>
      </c>
    </row>
    <row r="132" spans="2:3" x14ac:dyDescent="0.45">
      <c r="B132" s="12" t="s">
        <v>570</v>
      </c>
      <c r="C132" s="13">
        <v>0.91500000000000004</v>
      </c>
    </row>
    <row r="133" spans="2:3" x14ac:dyDescent="0.45">
      <c r="B133" s="14" t="s">
        <v>83</v>
      </c>
      <c r="C133" s="15">
        <v>0.70299999999999996</v>
      </c>
    </row>
    <row r="134" spans="2:3" x14ac:dyDescent="0.45">
      <c r="B134" s="14" t="s">
        <v>84</v>
      </c>
      <c r="C134" s="15">
        <v>0.21199999999999999</v>
      </c>
    </row>
    <row r="135" spans="2:3" x14ac:dyDescent="0.45">
      <c r="B135" s="16" t="s">
        <v>85</v>
      </c>
      <c r="C135" s="15">
        <v>0.13200000000000001</v>
      </c>
    </row>
    <row r="136" spans="2:3" x14ac:dyDescent="0.45">
      <c r="B136" s="16" t="s">
        <v>86</v>
      </c>
      <c r="C136" s="15">
        <v>7.8E-2</v>
      </c>
    </row>
    <row r="137" spans="2:3" x14ac:dyDescent="0.45">
      <c r="B137" s="12" t="s">
        <v>501</v>
      </c>
      <c r="C137" s="13">
        <v>1.1619999999999999</v>
      </c>
    </row>
    <row r="138" spans="2:3" x14ac:dyDescent="0.45">
      <c r="B138" s="17" t="s">
        <v>571</v>
      </c>
      <c r="C138" s="13">
        <v>0.61699999999999999</v>
      </c>
    </row>
    <row r="139" spans="2:3" x14ac:dyDescent="0.45">
      <c r="B139" s="18" t="s">
        <v>572</v>
      </c>
      <c r="C139" s="15">
        <v>0.255</v>
      </c>
    </row>
    <row r="140" spans="2:3" x14ac:dyDescent="0.45">
      <c r="B140" s="18" t="s">
        <v>87</v>
      </c>
      <c r="C140" s="15">
        <v>2.8000000000000001E-2</v>
      </c>
    </row>
    <row r="141" spans="2:3" x14ac:dyDescent="0.45">
      <c r="B141" s="18" t="s">
        <v>573</v>
      </c>
      <c r="C141" s="15">
        <v>2.9000000000000001E-2</v>
      </c>
    </row>
    <row r="142" spans="2:3" x14ac:dyDescent="0.45">
      <c r="B142" s="18" t="s">
        <v>88</v>
      </c>
      <c r="C142" s="15">
        <v>3.6999999999999998E-2</v>
      </c>
    </row>
    <row r="143" spans="2:3" x14ac:dyDescent="0.45">
      <c r="B143" s="18" t="s">
        <v>574</v>
      </c>
      <c r="C143" s="15">
        <v>0.191</v>
      </c>
    </row>
    <row r="144" spans="2:3" x14ac:dyDescent="0.45">
      <c r="B144" s="18" t="s">
        <v>89</v>
      </c>
      <c r="C144" s="15">
        <v>2.1000000000000001E-2</v>
      </c>
    </row>
    <row r="145" spans="2:3" x14ac:dyDescent="0.45">
      <c r="B145" s="18" t="s">
        <v>1826</v>
      </c>
      <c r="C145" s="15">
        <v>5.6000000000000001E-2</v>
      </c>
    </row>
    <row r="146" spans="2:3" x14ac:dyDescent="0.45">
      <c r="B146" s="17" t="s">
        <v>575</v>
      </c>
      <c r="C146" s="13">
        <v>0.54500000000000004</v>
      </c>
    </row>
    <row r="147" spans="2:3" ht="16.899999999999999" customHeight="1" x14ac:dyDescent="0.45">
      <c r="B147" s="18" t="s">
        <v>91</v>
      </c>
      <c r="C147" s="15">
        <v>0.14799999999999999</v>
      </c>
    </row>
    <row r="148" spans="2:3" x14ac:dyDescent="0.45">
      <c r="B148" s="18" t="s">
        <v>92</v>
      </c>
      <c r="C148" s="15">
        <v>0.39700000000000002</v>
      </c>
    </row>
    <row r="149" spans="2:3" x14ac:dyDescent="0.45">
      <c r="B149" s="12" t="s">
        <v>502</v>
      </c>
      <c r="C149" s="13">
        <v>4.1710000000000003</v>
      </c>
    </row>
    <row r="150" spans="2:3" x14ac:dyDescent="0.45">
      <c r="B150" s="14" t="s">
        <v>576</v>
      </c>
      <c r="C150" s="15">
        <v>0.30599999999999999</v>
      </c>
    </row>
    <row r="151" spans="2:3" x14ac:dyDescent="0.45">
      <c r="B151" s="17" t="s">
        <v>577</v>
      </c>
      <c r="C151" s="13">
        <v>1.7689999999999999</v>
      </c>
    </row>
    <row r="152" spans="2:3" x14ac:dyDescent="0.45">
      <c r="B152" s="18" t="s">
        <v>578</v>
      </c>
      <c r="C152" s="15">
        <v>0.13400000000000001</v>
      </c>
    </row>
    <row r="153" spans="2:3" x14ac:dyDescent="0.45">
      <c r="B153" s="18" t="s">
        <v>580</v>
      </c>
      <c r="C153" s="15">
        <v>0.1</v>
      </c>
    </row>
    <row r="154" spans="2:3" x14ac:dyDescent="0.45">
      <c r="B154" s="18" t="s">
        <v>581</v>
      </c>
      <c r="C154" s="15">
        <v>3.5000000000000003E-2</v>
      </c>
    </row>
    <row r="155" spans="2:3" x14ac:dyDescent="0.45">
      <c r="B155" s="18" t="s">
        <v>582</v>
      </c>
      <c r="C155" s="15">
        <v>8.4000000000000005E-2</v>
      </c>
    </row>
    <row r="156" spans="2:3" x14ac:dyDescent="0.45">
      <c r="B156" s="18" t="s">
        <v>583</v>
      </c>
      <c r="C156" s="15">
        <v>4.7E-2</v>
      </c>
    </row>
    <row r="157" spans="2:3" x14ac:dyDescent="0.45">
      <c r="B157" s="18" t="s">
        <v>584</v>
      </c>
      <c r="C157" s="15">
        <v>0.54800000000000004</v>
      </c>
    </row>
    <row r="158" spans="2:3" x14ac:dyDescent="0.45">
      <c r="B158" s="18" t="s">
        <v>585</v>
      </c>
      <c r="C158" s="15">
        <v>0.47299999999999998</v>
      </c>
    </row>
    <row r="159" spans="2:3" x14ac:dyDescent="0.45">
      <c r="B159" s="18" t="s">
        <v>579</v>
      </c>
      <c r="C159" s="15">
        <v>0.13700000000000001</v>
      </c>
    </row>
    <row r="160" spans="2:3" x14ac:dyDescent="0.45">
      <c r="B160" s="18" t="s">
        <v>833</v>
      </c>
      <c r="C160" s="15">
        <v>8.2000000000000003E-2</v>
      </c>
    </row>
    <row r="161" spans="2:3" x14ac:dyDescent="0.45">
      <c r="B161" s="18" t="s">
        <v>93</v>
      </c>
      <c r="C161" s="15">
        <v>0.129</v>
      </c>
    </row>
    <row r="162" spans="2:3" x14ac:dyDescent="0.45">
      <c r="B162" s="17" t="s">
        <v>586</v>
      </c>
      <c r="C162" s="13">
        <v>2.0960000000000001</v>
      </c>
    </row>
    <row r="163" spans="2:3" x14ac:dyDescent="0.45">
      <c r="B163" s="18" t="s">
        <v>587</v>
      </c>
      <c r="C163" s="15">
        <v>0.59699999999999998</v>
      </c>
    </row>
    <row r="164" spans="2:3" x14ac:dyDescent="0.45">
      <c r="B164" s="18" t="s">
        <v>588</v>
      </c>
      <c r="C164" s="15">
        <v>0.17</v>
      </c>
    </row>
    <row r="165" spans="2:3" x14ac:dyDescent="0.45">
      <c r="B165" s="18" t="s">
        <v>589</v>
      </c>
      <c r="C165" s="15">
        <v>0.247</v>
      </c>
    </row>
    <row r="166" spans="2:3" x14ac:dyDescent="0.45">
      <c r="B166" s="18" t="s">
        <v>590</v>
      </c>
      <c r="C166" s="15">
        <v>0.23400000000000001</v>
      </c>
    </row>
    <row r="167" spans="2:3" x14ac:dyDescent="0.45">
      <c r="B167" s="18" t="s">
        <v>591</v>
      </c>
      <c r="C167" s="15">
        <v>8.5999999999999993E-2</v>
      </c>
    </row>
    <row r="168" spans="2:3" x14ac:dyDescent="0.45">
      <c r="B168" s="18" t="s">
        <v>592</v>
      </c>
      <c r="C168" s="15">
        <v>0.34300000000000003</v>
      </c>
    </row>
    <row r="169" spans="2:3" x14ac:dyDescent="0.45">
      <c r="B169" s="18" t="s">
        <v>94</v>
      </c>
      <c r="C169" s="15">
        <v>0.16300000000000001</v>
      </c>
    </row>
    <row r="170" spans="2:3" x14ac:dyDescent="0.45">
      <c r="B170" s="18" t="s">
        <v>95</v>
      </c>
      <c r="C170" s="15">
        <v>0.215</v>
      </c>
    </row>
    <row r="171" spans="2:3" x14ac:dyDescent="0.45">
      <c r="B171" s="18" t="s">
        <v>96</v>
      </c>
      <c r="C171" s="15">
        <v>4.1000000000000002E-2</v>
      </c>
    </row>
    <row r="172" spans="2:3" x14ac:dyDescent="0.45">
      <c r="B172" s="12" t="s">
        <v>496</v>
      </c>
      <c r="C172" s="13">
        <v>4.1769999999999996</v>
      </c>
    </row>
    <row r="173" spans="2:3" x14ac:dyDescent="0.45">
      <c r="B173" s="17" t="s">
        <v>593</v>
      </c>
      <c r="C173" s="13">
        <v>0.96299999999999997</v>
      </c>
    </row>
    <row r="174" spans="2:3" x14ac:dyDescent="0.45">
      <c r="B174" s="18" t="s">
        <v>829</v>
      </c>
      <c r="C174" s="15">
        <v>0.96299999999999997</v>
      </c>
    </row>
    <row r="175" spans="2:3" x14ac:dyDescent="0.45">
      <c r="B175" s="17" t="s">
        <v>594</v>
      </c>
      <c r="C175" s="13">
        <v>1.153</v>
      </c>
    </row>
    <row r="176" spans="2:3" x14ac:dyDescent="0.45">
      <c r="B176" s="18" t="s">
        <v>825</v>
      </c>
      <c r="C176" s="15">
        <v>0.35699999999999998</v>
      </c>
    </row>
    <row r="177" spans="2:3" x14ac:dyDescent="0.45">
      <c r="B177" s="18" t="s">
        <v>826</v>
      </c>
      <c r="C177" s="15">
        <v>0.79600000000000004</v>
      </c>
    </row>
    <row r="178" spans="2:3" x14ac:dyDescent="0.45">
      <c r="B178" s="17" t="s">
        <v>595</v>
      </c>
      <c r="C178" s="13">
        <v>0.64500000000000002</v>
      </c>
    </row>
    <row r="179" spans="2:3" x14ac:dyDescent="0.45">
      <c r="B179" s="18" t="s">
        <v>596</v>
      </c>
      <c r="C179" s="15">
        <v>0.64500000000000002</v>
      </c>
    </row>
    <row r="180" spans="2:3" x14ac:dyDescent="0.45">
      <c r="B180" s="17" t="s">
        <v>597</v>
      </c>
      <c r="C180" s="13">
        <v>0.33300000000000002</v>
      </c>
    </row>
    <row r="181" spans="2:3" x14ac:dyDescent="0.45">
      <c r="B181" s="18" t="s">
        <v>598</v>
      </c>
      <c r="C181" s="15">
        <v>0.33300000000000002</v>
      </c>
    </row>
    <row r="182" spans="2:3" x14ac:dyDescent="0.45">
      <c r="B182" s="17" t="s">
        <v>599</v>
      </c>
      <c r="C182" s="13">
        <v>1.083</v>
      </c>
    </row>
    <row r="183" spans="2:3" x14ac:dyDescent="0.45">
      <c r="B183" s="18" t="s">
        <v>97</v>
      </c>
      <c r="C183" s="15">
        <v>1.083</v>
      </c>
    </row>
    <row r="184" spans="2:3" x14ac:dyDescent="0.45">
      <c r="B184" s="12" t="s">
        <v>600</v>
      </c>
      <c r="C184" s="13">
        <v>0.33400000000000002</v>
      </c>
    </row>
    <row r="185" spans="2:3" x14ac:dyDescent="0.45">
      <c r="B185" s="14" t="s">
        <v>98</v>
      </c>
      <c r="C185" s="15">
        <v>0.13100000000000001</v>
      </c>
    </row>
    <row r="186" spans="2:3" x14ac:dyDescent="0.45">
      <c r="B186" s="14" t="s">
        <v>99</v>
      </c>
      <c r="C186" s="15">
        <v>0.20300000000000001</v>
      </c>
    </row>
    <row r="187" spans="2:3" x14ac:dyDescent="0.45">
      <c r="B187" s="12" t="s">
        <v>601</v>
      </c>
      <c r="C187" s="13">
        <v>0.32100000000000001</v>
      </c>
    </row>
    <row r="188" spans="2:3" x14ac:dyDescent="0.45">
      <c r="B188" s="14" t="s">
        <v>100</v>
      </c>
      <c r="C188" s="15">
        <v>0.32100000000000001</v>
      </c>
    </row>
    <row r="189" spans="2:3" x14ac:dyDescent="0.45">
      <c r="B189" s="12" t="s">
        <v>602</v>
      </c>
      <c r="C189" s="13">
        <v>2.323</v>
      </c>
    </row>
    <row r="190" spans="2:3" x14ac:dyDescent="0.45">
      <c r="B190" s="14" t="s">
        <v>101</v>
      </c>
      <c r="C190" s="15">
        <v>0.21</v>
      </c>
    </row>
    <row r="191" spans="2:3" ht="30.75" x14ac:dyDescent="0.45">
      <c r="B191" s="14" t="s">
        <v>1827</v>
      </c>
      <c r="C191" s="15">
        <v>0.36099999999999999</v>
      </c>
    </row>
    <row r="192" spans="2:3" x14ac:dyDescent="0.45">
      <c r="B192" s="14" t="s">
        <v>104</v>
      </c>
      <c r="C192" s="15">
        <v>0.28299999999999997</v>
      </c>
    </row>
    <row r="193" spans="2:3" ht="30.75" x14ac:dyDescent="0.45">
      <c r="B193" s="14" t="s">
        <v>103</v>
      </c>
      <c r="C193" s="15">
        <v>1.04</v>
      </c>
    </row>
    <row r="194" spans="2:3" x14ac:dyDescent="0.45">
      <c r="B194" s="14" t="s">
        <v>105</v>
      </c>
      <c r="C194" s="15">
        <v>0.42899999999999999</v>
      </c>
    </row>
    <row r="195" spans="2:3" x14ac:dyDescent="0.45">
      <c r="B195" s="12" t="s">
        <v>499</v>
      </c>
      <c r="C195" s="13">
        <v>5.5E-2</v>
      </c>
    </row>
    <row r="196" spans="2:3" x14ac:dyDescent="0.45">
      <c r="B196" s="17" t="s">
        <v>604</v>
      </c>
      <c r="C196" s="13">
        <v>7.0000000000000001E-3</v>
      </c>
    </row>
    <row r="197" spans="2:3" x14ac:dyDescent="0.45">
      <c r="B197" s="18" t="s">
        <v>106</v>
      </c>
      <c r="C197" s="15">
        <v>7.0000000000000001E-3</v>
      </c>
    </row>
    <row r="198" spans="2:3" x14ac:dyDescent="0.45">
      <c r="B198" s="17" t="s">
        <v>605</v>
      </c>
      <c r="C198" s="13">
        <v>8.9999999999999993E-3</v>
      </c>
    </row>
    <row r="199" spans="2:3" x14ac:dyDescent="0.45">
      <c r="B199" s="18" t="s">
        <v>107</v>
      </c>
      <c r="C199" s="15">
        <v>8.9999999999999993E-3</v>
      </c>
    </row>
    <row r="200" spans="2:3" x14ac:dyDescent="0.45">
      <c r="B200" s="17" t="s">
        <v>606</v>
      </c>
      <c r="C200" s="13">
        <v>3.9E-2</v>
      </c>
    </row>
    <row r="201" spans="2:3" x14ac:dyDescent="0.45">
      <c r="B201" s="18" t="s">
        <v>108</v>
      </c>
      <c r="C201" s="15">
        <v>6.0000000000000001E-3</v>
      </c>
    </row>
    <row r="202" spans="2:3" x14ac:dyDescent="0.45">
      <c r="B202" s="18" t="s">
        <v>109</v>
      </c>
      <c r="C202" s="15">
        <v>3.3000000000000002E-2</v>
      </c>
    </row>
    <row r="203" spans="2:3" x14ac:dyDescent="0.45">
      <c r="B203" s="12" t="s">
        <v>607</v>
      </c>
      <c r="C203" s="13">
        <v>8.5000000000000006E-2</v>
      </c>
    </row>
    <row r="204" spans="2:3" x14ac:dyDescent="0.45">
      <c r="B204" s="14" t="s">
        <v>110</v>
      </c>
      <c r="C204" s="15">
        <v>0.06</v>
      </c>
    </row>
    <row r="205" spans="2:3" x14ac:dyDescent="0.45">
      <c r="B205" s="14" t="s">
        <v>111</v>
      </c>
      <c r="C205" s="15">
        <v>2.5000000000000001E-2</v>
      </c>
    </row>
    <row r="206" spans="2:3" x14ac:dyDescent="0.45">
      <c r="B206" s="12" t="s">
        <v>608</v>
      </c>
      <c r="C206" s="13">
        <v>3.9620000000000002</v>
      </c>
    </row>
    <row r="207" spans="2:3" x14ac:dyDescent="0.45">
      <c r="B207" s="17" t="s">
        <v>506</v>
      </c>
      <c r="C207" s="13">
        <v>3.6459999999999999</v>
      </c>
    </row>
    <row r="208" spans="2:3" x14ac:dyDescent="0.45">
      <c r="B208" s="19" t="s">
        <v>609</v>
      </c>
      <c r="C208" s="13">
        <v>1.0389999999999999</v>
      </c>
    </row>
    <row r="209" spans="2:3" x14ac:dyDescent="0.45">
      <c r="B209" s="20" t="s">
        <v>112</v>
      </c>
      <c r="C209" s="15">
        <v>0.16900000000000001</v>
      </c>
    </row>
    <row r="210" spans="2:3" x14ac:dyDescent="0.45">
      <c r="B210" s="20" t="s">
        <v>113</v>
      </c>
      <c r="C210" s="15">
        <v>0.112</v>
      </c>
    </row>
    <row r="211" spans="2:3" x14ac:dyDescent="0.45">
      <c r="B211" s="20" t="s">
        <v>114</v>
      </c>
      <c r="C211" s="15">
        <v>4.7E-2</v>
      </c>
    </row>
    <row r="212" spans="2:3" ht="30.75" x14ac:dyDescent="0.45">
      <c r="B212" s="20" t="s">
        <v>115</v>
      </c>
      <c r="C212" s="15">
        <v>0.106</v>
      </c>
    </row>
    <row r="213" spans="2:3" x14ac:dyDescent="0.45">
      <c r="B213" s="20" t="s">
        <v>116</v>
      </c>
      <c r="C213" s="15">
        <v>0.14399999999999999</v>
      </c>
    </row>
    <row r="214" spans="2:3" x14ac:dyDescent="0.45">
      <c r="B214" s="20" t="s">
        <v>117</v>
      </c>
      <c r="C214" s="15">
        <v>0.19500000000000001</v>
      </c>
    </row>
    <row r="215" spans="2:3" ht="30.75" x14ac:dyDescent="0.45">
      <c r="B215" s="20" t="s">
        <v>450</v>
      </c>
      <c r="C215" s="15">
        <v>0.26600000000000001</v>
      </c>
    </row>
    <row r="216" spans="2:3" x14ac:dyDescent="0.45">
      <c r="B216" s="19" t="s">
        <v>610</v>
      </c>
      <c r="C216" s="13">
        <v>1.841</v>
      </c>
    </row>
    <row r="217" spans="2:3" x14ac:dyDescent="0.45">
      <c r="B217" s="20" t="s">
        <v>449</v>
      </c>
      <c r="C217" s="15">
        <v>0.114</v>
      </c>
    </row>
    <row r="218" spans="2:3" ht="30.75" x14ac:dyDescent="0.45">
      <c r="B218" s="20" t="s">
        <v>119</v>
      </c>
      <c r="C218" s="15">
        <v>0.122</v>
      </c>
    </row>
    <row r="219" spans="2:3" x14ac:dyDescent="0.45">
      <c r="B219" s="20" t="s">
        <v>120</v>
      </c>
      <c r="C219" s="15">
        <v>0.193</v>
      </c>
    </row>
    <row r="220" spans="2:3" x14ac:dyDescent="0.45">
      <c r="B220" s="20" t="s">
        <v>121</v>
      </c>
      <c r="C220" s="15">
        <v>0.115</v>
      </c>
    </row>
    <row r="221" spans="2:3" ht="30.75" x14ac:dyDescent="0.45">
      <c r="B221" s="20" t="s">
        <v>122</v>
      </c>
      <c r="C221" s="15">
        <v>0.192</v>
      </c>
    </row>
    <row r="222" spans="2:3" ht="30.75" x14ac:dyDescent="0.45">
      <c r="B222" s="20" t="s">
        <v>123</v>
      </c>
      <c r="C222" s="15">
        <v>0.17399999999999999</v>
      </c>
    </row>
    <row r="223" spans="2:3" ht="30.75" x14ac:dyDescent="0.45">
      <c r="B223" s="20" t="s">
        <v>124</v>
      </c>
      <c r="C223" s="15">
        <v>0.16600000000000001</v>
      </c>
    </row>
    <row r="224" spans="2:3" x14ac:dyDescent="0.45">
      <c r="B224" s="20" t="s">
        <v>125</v>
      </c>
      <c r="C224" s="15">
        <v>0.111</v>
      </c>
    </row>
    <row r="225" spans="2:3" x14ac:dyDescent="0.45">
      <c r="B225" s="20" t="s">
        <v>126</v>
      </c>
      <c r="C225" s="15">
        <v>0.13200000000000001</v>
      </c>
    </row>
    <row r="226" spans="2:3" x14ac:dyDescent="0.45">
      <c r="B226" s="20" t="s">
        <v>127</v>
      </c>
      <c r="C226" s="15">
        <v>0.121</v>
      </c>
    </row>
    <row r="227" spans="2:3" x14ac:dyDescent="0.45">
      <c r="B227" s="20" t="s">
        <v>128</v>
      </c>
      <c r="C227" s="15">
        <v>0.24299999999999999</v>
      </c>
    </row>
    <row r="228" spans="2:3" x14ac:dyDescent="0.45">
      <c r="B228" s="20" t="s">
        <v>129</v>
      </c>
      <c r="C228" s="15">
        <v>7.6999999999999999E-2</v>
      </c>
    </row>
    <row r="229" spans="2:3" x14ac:dyDescent="0.45">
      <c r="B229" s="20" t="s">
        <v>130</v>
      </c>
      <c r="C229" s="15">
        <v>8.1000000000000003E-2</v>
      </c>
    </row>
    <row r="230" spans="2:3" x14ac:dyDescent="0.45">
      <c r="B230" s="19" t="s">
        <v>611</v>
      </c>
      <c r="C230" s="13">
        <v>0.76600000000000001</v>
      </c>
    </row>
    <row r="231" spans="2:3" x14ac:dyDescent="0.45">
      <c r="B231" s="21" t="s">
        <v>510</v>
      </c>
      <c r="C231" s="13">
        <v>0.52600000000000002</v>
      </c>
    </row>
    <row r="232" spans="2:3" ht="30.75" x14ac:dyDescent="0.45">
      <c r="B232" s="22" t="s">
        <v>131</v>
      </c>
      <c r="C232" s="15">
        <v>0.10199999999999999</v>
      </c>
    </row>
    <row r="233" spans="2:3" x14ac:dyDescent="0.45">
      <c r="B233" s="22" t="s">
        <v>132</v>
      </c>
      <c r="C233" s="15">
        <v>7.4999999999999997E-2</v>
      </c>
    </row>
    <row r="234" spans="2:3" x14ac:dyDescent="0.45">
      <c r="B234" s="22" t="s">
        <v>133</v>
      </c>
      <c r="C234" s="15">
        <v>9.5000000000000001E-2</v>
      </c>
    </row>
    <row r="235" spans="2:3" x14ac:dyDescent="0.45">
      <c r="B235" s="22" t="s">
        <v>1828</v>
      </c>
      <c r="C235" s="15">
        <v>7.0999999999999994E-2</v>
      </c>
    </row>
    <row r="236" spans="2:3" ht="30.75" x14ac:dyDescent="0.45">
      <c r="B236" s="22" t="s">
        <v>135</v>
      </c>
      <c r="C236" s="15">
        <v>6.6000000000000003E-2</v>
      </c>
    </row>
    <row r="237" spans="2:3" x14ac:dyDescent="0.45">
      <c r="B237" s="22" t="s">
        <v>136</v>
      </c>
      <c r="C237" s="15">
        <v>7.5999999999999998E-2</v>
      </c>
    </row>
    <row r="238" spans="2:3" ht="30.75" x14ac:dyDescent="0.45">
      <c r="B238" s="22" t="s">
        <v>137</v>
      </c>
      <c r="C238" s="15">
        <v>4.1000000000000002E-2</v>
      </c>
    </row>
    <row r="239" spans="2:3" x14ac:dyDescent="0.45">
      <c r="B239" s="21" t="s">
        <v>511</v>
      </c>
      <c r="C239" s="13">
        <v>0.16600000000000001</v>
      </c>
    </row>
    <row r="240" spans="2:3" ht="30.75" x14ac:dyDescent="0.45">
      <c r="B240" s="22" t="s">
        <v>138</v>
      </c>
      <c r="C240" s="15">
        <v>6.3E-2</v>
      </c>
    </row>
    <row r="241" spans="2:3" ht="30.75" x14ac:dyDescent="0.45">
      <c r="B241" s="22" t="s">
        <v>139</v>
      </c>
      <c r="C241" s="15">
        <v>4.4999999999999998E-2</v>
      </c>
    </row>
    <row r="242" spans="2:3" x14ac:dyDescent="0.45">
      <c r="B242" s="22" t="s">
        <v>451</v>
      </c>
      <c r="C242" s="15">
        <v>2.5000000000000001E-2</v>
      </c>
    </row>
    <row r="243" spans="2:3" x14ac:dyDescent="0.45">
      <c r="B243" s="22" t="s">
        <v>141</v>
      </c>
      <c r="C243" s="15">
        <v>3.3000000000000002E-2</v>
      </c>
    </row>
    <row r="244" spans="2:3" x14ac:dyDescent="0.45">
      <c r="B244" s="17" t="s">
        <v>512</v>
      </c>
      <c r="C244" s="13">
        <v>7.3999999999999996E-2</v>
      </c>
    </row>
    <row r="245" spans="2:3" x14ac:dyDescent="0.45">
      <c r="B245" s="18" t="s">
        <v>142</v>
      </c>
      <c r="C245" s="15">
        <v>2.7E-2</v>
      </c>
    </row>
    <row r="246" spans="2:3" ht="19.899999999999999" customHeight="1" x14ac:dyDescent="0.45">
      <c r="B246" s="18" t="s">
        <v>143</v>
      </c>
      <c r="C246" s="15">
        <v>1.2999999999999999E-2</v>
      </c>
    </row>
    <row r="247" spans="2:3" x14ac:dyDescent="0.45">
      <c r="B247" s="18" t="s">
        <v>144</v>
      </c>
      <c r="C247" s="15">
        <v>1.2999999999999999E-2</v>
      </c>
    </row>
    <row r="248" spans="2:3" x14ac:dyDescent="0.45">
      <c r="B248" s="18" t="s">
        <v>145</v>
      </c>
      <c r="C248" s="15">
        <v>2.1000000000000001E-2</v>
      </c>
    </row>
    <row r="249" spans="2:3" x14ac:dyDescent="0.45">
      <c r="B249" s="17" t="s">
        <v>612</v>
      </c>
      <c r="C249" s="13">
        <v>0.316</v>
      </c>
    </row>
    <row r="250" spans="2:3" ht="30.75" x14ac:dyDescent="0.45">
      <c r="B250" s="18" t="s">
        <v>613</v>
      </c>
      <c r="C250" s="15">
        <v>0.19</v>
      </c>
    </row>
    <row r="251" spans="2:3" x14ac:dyDescent="0.45">
      <c r="B251" s="18" t="s">
        <v>147</v>
      </c>
      <c r="C251" s="15">
        <v>6.3E-2</v>
      </c>
    </row>
    <row r="252" spans="2:3" x14ac:dyDescent="0.45">
      <c r="B252" s="18" t="s">
        <v>148</v>
      </c>
      <c r="C252" s="15">
        <v>6.3E-2</v>
      </c>
    </row>
    <row r="253" spans="2:3" x14ac:dyDescent="0.45">
      <c r="B253" s="12" t="s">
        <v>614</v>
      </c>
      <c r="C253" s="13">
        <v>0.16800000000000001</v>
      </c>
    </row>
    <row r="254" spans="2:3" x14ac:dyDescent="0.45">
      <c r="B254" s="14" t="s">
        <v>615</v>
      </c>
      <c r="C254" s="15">
        <v>0.16800000000000001</v>
      </c>
    </row>
    <row r="255" spans="2:3" ht="16.149999999999999" customHeight="1" x14ac:dyDescent="0.45">
      <c r="B255" s="12" t="s">
        <v>500</v>
      </c>
      <c r="C255" s="13">
        <v>0.99399999999999999</v>
      </c>
    </row>
    <row r="256" spans="2:3" x14ac:dyDescent="0.45">
      <c r="B256" s="17" t="s">
        <v>616</v>
      </c>
      <c r="C256" s="13">
        <v>0.6</v>
      </c>
    </row>
    <row r="257" spans="2:3" x14ac:dyDescent="0.45">
      <c r="B257" s="18" t="s">
        <v>149</v>
      </c>
      <c r="C257" s="15">
        <v>0.107</v>
      </c>
    </row>
    <row r="258" spans="2:3" x14ac:dyDescent="0.45">
      <c r="B258" s="18" t="s">
        <v>150</v>
      </c>
      <c r="C258" s="15">
        <v>0.13900000000000001</v>
      </c>
    </row>
    <row r="259" spans="2:3" x14ac:dyDescent="0.45">
      <c r="B259" s="18" t="s">
        <v>151</v>
      </c>
      <c r="C259" s="15">
        <v>4.9000000000000002E-2</v>
      </c>
    </row>
    <row r="260" spans="2:3" x14ac:dyDescent="0.45">
      <c r="B260" s="18" t="s">
        <v>152</v>
      </c>
      <c r="C260" s="15">
        <v>5.8000000000000003E-2</v>
      </c>
    </row>
    <row r="261" spans="2:3" x14ac:dyDescent="0.45">
      <c r="B261" s="18" t="s">
        <v>153</v>
      </c>
      <c r="C261" s="15">
        <v>0.05</v>
      </c>
    </row>
    <row r="262" spans="2:3" x14ac:dyDescent="0.45">
      <c r="B262" s="18" t="s">
        <v>154</v>
      </c>
      <c r="C262" s="15">
        <v>2.4E-2</v>
      </c>
    </row>
    <row r="263" spans="2:3" x14ac:dyDescent="0.45">
      <c r="B263" s="18" t="s">
        <v>155</v>
      </c>
      <c r="C263" s="15">
        <v>5.6000000000000001E-2</v>
      </c>
    </row>
    <row r="264" spans="2:3" x14ac:dyDescent="0.45">
      <c r="B264" s="18" t="s">
        <v>156</v>
      </c>
      <c r="C264" s="15">
        <v>0.06</v>
      </c>
    </row>
    <row r="265" spans="2:3" x14ac:dyDescent="0.45">
      <c r="B265" s="18" t="s">
        <v>157</v>
      </c>
      <c r="C265" s="15">
        <v>1.2E-2</v>
      </c>
    </row>
    <row r="266" spans="2:3" x14ac:dyDescent="0.45">
      <c r="B266" s="18" t="s">
        <v>158</v>
      </c>
      <c r="C266" s="15">
        <v>1.0999999999999999E-2</v>
      </c>
    </row>
    <row r="267" spans="2:3" x14ac:dyDescent="0.45">
      <c r="B267" s="18" t="s">
        <v>159</v>
      </c>
      <c r="C267" s="15">
        <v>3.4000000000000002E-2</v>
      </c>
    </row>
    <row r="268" spans="2:3" x14ac:dyDescent="0.45">
      <c r="B268" s="17" t="s">
        <v>617</v>
      </c>
      <c r="C268" s="13">
        <v>0.39400000000000002</v>
      </c>
    </row>
    <row r="269" spans="2:3" x14ac:dyDescent="0.45">
      <c r="B269" s="18" t="s">
        <v>160</v>
      </c>
      <c r="C269" s="15">
        <v>7.3999999999999996E-2</v>
      </c>
    </row>
    <row r="270" spans="2:3" x14ac:dyDescent="0.45">
      <c r="B270" s="18" t="s">
        <v>161</v>
      </c>
      <c r="C270" s="15">
        <v>7.9000000000000001E-2</v>
      </c>
    </row>
    <row r="271" spans="2:3" x14ac:dyDescent="0.45">
      <c r="B271" s="18" t="s">
        <v>162</v>
      </c>
      <c r="C271" s="15">
        <v>5.3999999999999999E-2</v>
      </c>
    </row>
    <row r="272" spans="2:3" x14ac:dyDescent="0.45">
      <c r="B272" s="18" t="s">
        <v>163</v>
      </c>
      <c r="C272" s="15">
        <v>0.10199999999999999</v>
      </c>
    </row>
    <row r="273" spans="2:3" x14ac:dyDescent="0.45">
      <c r="B273" s="18" t="s">
        <v>164</v>
      </c>
      <c r="C273" s="15">
        <v>4.4999999999999998E-2</v>
      </c>
    </row>
    <row r="274" spans="2:3" x14ac:dyDescent="0.45">
      <c r="B274" s="18" t="s">
        <v>165</v>
      </c>
      <c r="C274" s="15">
        <v>0.04</v>
      </c>
    </row>
    <row r="275" spans="2:3" x14ac:dyDescent="0.45">
      <c r="B275" s="12" t="s">
        <v>618</v>
      </c>
      <c r="C275" s="13">
        <v>0.29399999999999998</v>
      </c>
    </row>
    <row r="276" spans="2:3" x14ac:dyDescent="0.45">
      <c r="B276" s="14" t="s">
        <v>166</v>
      </c>
      <c r="C276" s="15">
        <v>8.6999999999999994E-2</v>
      </c>
    </row>
    <row r="277" spans="2:3" x14ac:dyDescent="0.45">
      <c r="B277" s="14" t="s">
        <v>167</v>
      </c>
      <c r="C277" s="15">
        <v>5.0999999999999997E-2</v>
      </c>
    </row>
    <row r="278" spans="2:3" x14ac:dyDescent="0.45">
      <c r="B278" s="14" t="s">
        <v>168</v>
      </c>
      <c r="C278" s="15">
        <v>0.1</v>
      </c>
    </row>
    <row r="279" spans="2:3" x14ac:dyDescent="0.45">
      <c r="B279" s="14" t="s">
        <v>169</v>
      </c>
      <c r="C279" s="15">
        <v>3.4000000000000002E-2</v>
      </c>
    </row>
    <row r="280" spans="2:3" x14ac:dyDescent="0.45">
      <c r="B280" s="14" t="s">
        <v>170</v>
      </c>
      <c r="C280" s="15">
        <v>2.1999999999999999E-2</v>
      </c>
    </row>
    <row r="281" spans="2:3" x14ac:dyDescent="0.45">
      <c r="B281" s="12" t="s">
        <v>619</v>
      </c>
      <c r="C281" s="13">
        <v>1.6930000000000001</v>
      </c>
    </row>
    <row r="282" spans="2:3" x14ac:dyDescent="0.45">
      <c r="B282" s="17" t="s">
        <v>624</v>
      </c>
      <c r="C282" s="13">
        <v>0.32500000000000001</v>
      </c>
    </row>
    <row r="283" spans="2:3" ht="35.450000000000003" customHeight="1" x14ac:dyDescent="0.45">
      <c r="B283" s="18" t="s">
        <v>625</v>
      </c>
      <c r="C283" s="15">
        <v>0.20699999999999999</v>
      </c>
    </row>
    <row r="284" spans="2:3" ht="33.6" customHeight="1" x14ac:dyDescent="0.45">
      <c r="B284" s="18" t="s">
        <v>171</v>
      </c>
      <c r="C284" s="15">
        <v>8.8999999999999996E-2</v>
      </c>
    </row>
    <row r="285" spans="2:3" x14ac:dyDescent="0.45">
      <c r="B285" s="18" t="s">
        <v>172</v>
      </c>
      <c r="C285" s="15">
        <v>2.9000000000000001E-2</v>
      </c>
    </row>
    <row r="286" spans="2:3" ht="16.899999999999999" customHeight="1" x14ac:dyDescent="0.45">
      <c r="B286" s="17" t="s">
        <v>620</v>
      </c>
      <c r="C286" s="13">
        <v>0.66300000000000003</v>
      </c>
    </row>
    <row r="287" spans="2:3" ht="30" customHeight="1" x14ac:dyDescent="0.45">
      <c r="B287" s="18" t="s">
        <v>621</v>
      </c>
      <c r="C287" s="15">
        <v>0.24</v>
      </c>
    </row>
    <row r="288" spans="2:3" x14ac:dyDescent="0.45">
      <c r="B288" s="18" t="s">
        <v>452</v>
      </c>
      <c r="C288" s="15">
        <v>0.158</v>
      </c>
    </row>
    <row r="289" spans="2:3" x14ac:dyDescent="0.45">
      <c r="B289" s="18" t="s">
        <v>174</v>
      </c>
      <c r="C289" s="15">
        <v>0.109</v>
      </c>
    </row>
    <row r="290" spans="2:3" x14ac:dyDescent="0.45">
      <c r="B290" s="18" t="s">
        <v>176</v>
      </c>
      <c r="C290" s="15">
        <v>5.3999999999999999E-2</v>
      </c>
    </row>
    <row r="291" spans="2:3" x14ac:dyDescent="0.45">
      <c r="B291" s="18" t="s">
        <v>175</v>
      </c>
      <c r="C291" s="15">
        <v>0.10199999999999999</v>
      </c>
    </row>
    <row r="292" spans="2:3" x14ac:dyDescent="0.45">
      <c r="B292" s="17" t="s">
        <v>622</v>
      </c>
      <c r="C292" s="13">
        <v>0.33300000000000002</v>
      </c>
    </row>
    <row r="293" spans="2:3" ht="30.75" x14ac:dyDescent="0.45">
      <c r="B293" s="18" t="s">
        <v>623</v>
      </c>
      <c r="C293" s="15">
        <v>8.5999999999999993E-2</v>
      </c>
    </row>
    <row r="294" spans="2:3" ht="18" customHeight="1" x14ac:dyDescent="0.45">
      <c r="B294" s="18" t="s">
        <v>177</v>
      </c>
      <c r="C294" s="15">
        <v>0.06</v>
      </c>
    </row>
    <row r="295" spans="2:3" x14ac:dyDescent="0.45">
      <c r="B295" s="18" t="s">
        <v>178</v>
      </c>
      <c r="C295" s="15">
        <v>4.5999999999999999E-2</v>
      </c>
    </row>
    <row r="296" spans="2:3" x14ac:dyDescent="0.45">
      <c r="B296" s="18" t="s">
        <v>179</v>
      </c>
      <c r="C296" s="15">
        <v>4.1000000000000002E-2</v>
      </c>
    </row>
    <row r="297" spans="2:3" x14ac:dyDescent="0.45">
      <c r="B297" s="18" t="s">
        <v>180</v>
      </c>
      <c r="C297" s="15">
        <v>0.1</v>
      </c>
    </row>
    <row r="298" spans="2:3" x14ac:dyDescent="0.45">
      <c r="B298" s="17" t="s">
        <v>626</v>
      </c>
      <c r="C298" s="13">
        <v>0.06</v>
      </c>
    </row>
    <row r="299" spans="2:3" x14ac:dyDescent="0.45">
      <c r="B299" s="18" t="s">
        <v>181</v>
      </c>
      <c r="C299" s="15">
        <v>0.05</v>
      </c>
    </row>
    <row r="300" spans="2:3" x14ac:dyDescent="0.45">
      <c r="B300" s="18" t="s">
        <v>182</v>
      </c>
      <c r="C300" s="15">
        <v>0.01</v>
      </c>
    </row>
    <row r="301" spans="2:3" x14ac:dyDescent="0.45">
      <c r="B301" s="17" t="s">
        <v>627</v>
      </c>
      <c r="C301" s="13">
        <v>0.312</v>
      </c>
    </row>
    <row r="302" spans="2:3" x14ac:dyDescent="0.45">
      <c r="B302" s="18" t="s">
        <v>183</v>
      </c>
      <c r="C302" s="15">
        <v>0.312</v>
      </c>
    </row>
    <row r="303" spans="2:3" x14ac:dyDescent="0.45">
      <c r="B303" s="17" t="s">
        <v>628</v>
      </c>
      <c r="C303" s="13">
        <v>4.7E-2</v>
      </c>
    </row>
    <row r="304" spans="2:3" x14ac:dyDescent="0.45">
      <c r="B304" s="18" t="s">
        <v>184</v>
      </c>
      <c r="C304" s="15">
        <v>1.4E-2</v>
      </c>
    </row>
    <row r="305" spans="2:3" x14ac:dyDescent="0.45">
      <c r="B305" s="18" t="s">
        <v>185</v>
      </c>
      <c r="C305" s="15">
        <v>3.3000000000000002E-2</v>
      </c>
    </row>
    <row r="306" spans="2:3" x14ac:dyDescent="0.45">
      <c r="B306" s="12" t="s">
        <v>509</v>
      </c>
      <c r="C306" s="13">
        <v>0.89500000000000002</v>
      </c>
    </row>
    <row r="307" spans="2:3" x14ac:dyDescent="0.45">
      <c r="B307" s="14" t="s">
        <v>186</v>
      </c>
      <c r="C307" s="15">
        <v>0.109</v>
      </c>
    </row>
    <row r="308" spans="2:3" x14ac:dyDescent="0.45">
      <c r="B308" s="14" t="s">
        <v>187</v>
      </c>
      <c r="C308" s="15">
        <v>0.29399999999999998</v>
      </c>
    </row>
    <row r="309" spans="2:3" x14ac:dyDescent="0.45">
      <c r="B309" s="14" t="s">
        <v>188</v>
      </c>
      <c r="C309" s="15">
        <v>0.246</v>
      </c>
    </row>
    <row r="310" spans="2:3" x14ac:dyDescent="0.45">
      <c r="B310" s="14" t="s">
        <v>835</v>
      </c>
      <c r="C310" s="15">
        <v>0.154</v>
      </c>
    </row>
    <row r="311" spans="2:3" x14ac:dyDescent="0.45">
      <c r="B311" s="14" t="s">
        <v>189</v>
      </c>
      <c r="C311" s="15">
        <v>9.1999999999999998E-2</v>
      </c>
    </row>
    <row r="312" spans="2:3" x14ac:dyDescent="0.45">
      <c r="B312" s="12" t="s">
        <v>629</v>
      </c>
      <c r="C312" s="13">
        <v>1.879</v>
      </c>
    </row>
    <row r="313" spans="2:3" x14ac:dyDescent="0.45">
      <c r="B313" s="14" t="s">
        <v>190</v>
      </c>
      <c r="C313" s="15">
        <v>0.34499999999999997</v>
      </c>
    </row>
    <row r="314" spans="2:3" x14ac:dyDescent="0.45">
      <c r="B314" s="14" t="s">
        <v>191</v>
      </c>
      <c r="C314" s="15">
        <v>0.2</v>
      </c>
    </row>
    <row r="315" spans="2:3" x14ac:dyDescent="0.45">
      <c r="B315" s="14" t="s">
        <v>192</v>
      </c>
      <c r="C315" s="15">
        <v>0.14000000000000001</v>
      </c>
    </row>
    <row r="316" spans="2:3" x14ac:dyDescent="0.45">
      <c r="B316" s="14" t="s">
        <v>193</v>
      </c>
      <c r="C316" s="15">
        <v>8.7999999999999995E-2</v>
      </c>
    </row>
    <row r="317" spans="2:3" x14ac:dyDescent="0.45">
      <c r="B317" s="14" t="s">
        <v>194</v>
      </c>
      <c r="C317" s="15">
        <v>0.10199999999999999</v>
      </c>
    </row>
    <row r="318" spans="2:3" x14ac:dyDescent="0.45">
      <c r="B318" s="14" t="s">
        <v>195</v>
      </c>
      <c r="C318" s="15">
        <v>0.14799999999999999</v>
      </c>
    </row>
    <row r="319" spans="2:3" x14ac:dyDescent="0.45">
      <c r="B319" s="14" t="s">
        <v>196</v>
      </c>
      <c r="C319" s="15">
        <v>0.13300000000000001</v>
      </c>
    </row>
    <row r="320" spans="2:3" x14ac:dyDescent="0.45">
      <c r="B320" s="14" t="s">
        <v>197</v>
      </c>
      <c r="C320" s="15">
        <v>0.16200000000000001</v>
      </c>
    </row>
    <row r="321" spans="2:3" x14ac:dyDescent="0.45">
      <c r="B321" s="14" t="s">
        <v>198</v>
      </c>
      <c r="C321" s="15">
        <v>0.13300000000000001</v>
      </c>
    </row>
    <row r="322" spans="2:3" x14ac:dyDescent="0.45">
      <c r="B322" s="14" t="s">
        <v>200</v>
      </c>
      <c r="C322" s="15">
        <v>0.219</v>
      </c>
    </row>
    <row r="323" spans="2:3" x14ac:dyDescent="0.45">
      <c r="B323" s="14" t="s">
        <v>201</v>
      </c>
      <c r="C323" s="15">
        <v>8.5999999999999993E-2</v>
      </c>
    </row>
    <row r="324" spans="2:3" x14ac:dyDescent="0.45">
      <c r="B324" s="14" t="s">
        <v>199</v>
      </c>
      <c r="C324" s="15">
        <v>0.123</v>
      </c>
    </row>
    <row r="325" spans="2:3" x14ac:dyDescent="0.45">
      <c r="B325" s="12" t="s">
        <v>630</v>
      </c>
      <c r="C325" s="13">
        <v>0.92700000000000005</v>
      </c>
    </row>
    <row r="326" spans="2:3" x14ac:dyDescent="0.45">
      <c r="B326" s="14" t="s">
        <v>202</v>
      </c>
      <c r="C326" s="15">
        <v>0.11</v>
      </c>
    </row>
    <row r="327" spans="2:3" x14ac:dyDescent="0.45">
      <c r="B327" s="14" t="s">
        <v>203</v>
      </c>
      <c r="C327" s="15">
        <v>8.5000000000000006E-2</v>
      </c>
    </row>
    <row r="328" spans="2:3" x14ac:dyDescent="0.45">
      <c r="B328" s="14" t="s">
        <v>204</v>
      </c>
      <c r="C328" s="15">
        <v>5.2999999999999999E-2</v>
      </c>
    </row>
    <row r="329" spans="2:3" x14ac:dyDescent="0.45">
      <c r="B329" s="14" t="s">
        <v>205</v>
      </c>
      <c r="C329" s="15">
        <v>6.7000000000000004E-2</v>
      </c>
    </row>
    <row r="330" spans="2:3" x14ac:dyDescent="0.45">
      <c r="B330" s="14" t="s">
        <v>206</v>
      </c>
      <c r="C330" s="15">
        <v>6.5000000000000002E-2</v>
      </c>
    </row>
    <row r="331" spans="2:3" x14ac:dyDescent="0.45">
      <c r="B331" s="14" t="s">
        <v>207</v>
      </c>
      <c r="C331" s="15">
        <v>5.8000000000000003E-2</v>
      </c>
    </row>
    <row r="332" spans="2:3" x14ac:dyDescent="0.45">
      <c r="B332" s="14" t="s">
        <v>208</v>
      </c>
      <c r="C332" s="15">
        <v>7.2999999999999995E-2</v>
      </c>
    </row>
    <row r="333" spans="2:3" x14ac:dyDescent="0.45">
      <c r="B333" s="14" t="s">
        <v>209</v>
      </c>
      <c r="C333" s="15">
        <v>0.11700000000000001</v>
      </c>
    </row>
    <row r="334" spans="2:3" x14ac:dyDescent="0.45">
      <c r="B334" s="14" t="s">
        <v>210</v>
      </c>
      <c r="C334" s="15">
        <v>1.9E-2</v>
      </c>
    </row>
    <row r="335" spans="2:3" x14ac:dyDescent="0.45">
      <c r="B335" s="14" t="s">
        <v>211</v>
      </c>
      <c r="C335" s="15">
        <v>5.3999999999999999E-2</v>
      </c>
    </row>
    <row r="336" spans="2:3" x14ac:dyDescent="0.45">
      <c r="B336" s="14" t="s">
        <v>212</v>
      </c>
      <c r="C336" s="15">
        <v>0.123</v>
      </c>
    </row>
    <row r="337" spans="2:3" x14ac:dyDescent="0.45">
      <c r="B337" s="14" t="s">
        <v>213</v>
      </c>
      <c r="C337" s="15">
        <v>0.10299999999999999</v>
      </c>
    </row>
    <row r="338" spans="2:3" x14ac:dyDescent="0.45">
      <c r="B338" s="12" t="s">
        <v>631</v>
      </c>
      <c r="C338" s="13">
        <v>1.9E-2</v>
      </c>
    </row>
    <row r="339" spans="2:3" x14ac:dyDescent="0.45">
      <c r="B339" s="14" t="s">
        <v>214</v>
      </c>
      <c r="C339" s="15">
        <v>1.9E-2</v>
      </c>
    </row>
    <row r="340" spans="2:3" x14ac:dyDescent="0.45">
      <c r="B340" s="12" t="s">
        <v>632</v>
      </c>
      <c r="C340" s="13">
        <v>1.2989999999999999</v>
      </c>
    </row>
    <row r="341" spans="2:3" x14ac:dyDescent="0.45">
      <c r="B341" s="14" t="s">
        <v>881</v>
      </c>
      <c r="C341" s="15">
        <v>1.2989999999999999</v>
      </c>
    </row>
    <row r="342" spans="2:3" x14ac:dyDescent="0.45">
      <c r="B342" s="12" t="s">
        <v>633</v>
      </c>
      <c r="C342" s="13">
        <v>0.13400000000000001</v>
      </c>
    </row>
    <row r="343" spans="2:3" x14ac:dyDescent="0.45">
      <c r="B343" s="14" t="s">
        <v>215</v>
      </c>
      <c r="C343" s="15">
        <v>0.13400000000000001</v>
      </c>
    </row>
    <row r="344" spans="2:3" x14ac:dyDescent="0.45">
      <c r="B344" s="12" t="s">
        <v>634</v>
      </c>
      <c r="C344" s="13">
        <v>1.6040000000000001</v>
      </c>
    </row>
    <row r="345" spans="2:3" x14ac:dyDescent="0.45">
      <c r="B345" s="14" t="s">
        <v>216</v>
      </c>
      <c r="C345" s="15">
        <v>0.17299999999999999</v>
      </c>
    </row>
    <row r="346" spans="2:3" x14ac:dyDescent="0.45">
      <c r="B346" s="14" t="s">
        <v>217</v>
      </c>
      <c r="C346" s="15">
        <v>6.5000000000000002E-2</v>
      </c>
    </row>
    <row r="347" spans="2:3" x14ac:dyDescent="0.45">
      <c r="B347" s="14" t="s">
        <v>218</v>
      </c>
      <c r="C347" s="15">
        <v>0.224</v>
      </c>
    </row>
    <row r="348" spans="2:3" x14ac:dyDescent="0.45">
      <c r="B348" s="14" t="s">
        <v>219</v>
      </c>
      <c r="C348" s="15">
        <v>0.22900000000000001</v>
      </c>
    </row>
    <row r="349" spans="2:3" x14ac:dyDescent="0.45">
      <c r="B349" s="14" t="s">
        <v>229</v>
      </c>
      <c r="C349" s="15">
        <v>5.6000000000000001E-2</v>
      </c>
    </row>
    <row r="350" spans="2:3" x14ac:dyDescent="0.45">
      <c r="B350" s="14" t="s">
        <v>222</v>
      </c>
      <c r="C350" s="15">
        <v>0.111</v>
      </c>
    </row>
    <row r="351" spans="2:3" x14ac:dyDescent="0.45">
      <c r="B351" s="14" t="s">
        <v>635</v>
      </c>
      <c r="C351" s="15">
        <v>0.13200000000000001</v>
      </c>
    </row>
    <row r="352" spans="2:3" x14ac:dyDescent="0.45">
      <c r="B352" s="14" t="s">
        <v>224</v>
      </c>
      <c r="C352" s="15">
        <v>0.115</v>
      </c>
    </row>
    <row r="353" spans="2:3" x14ac:dyDescent="0.45">
      <c r="B353" s="14" t="s">
        <v>225</v>
      </c>
      <c r="C353" s="15">
        <v>6.2E-2</v>
      </c>
    </row>
    <row r="354" spans="2:3" x14ac:dyDescent="0.45">
      <c r="B354" s="14" t="s">
        <v>226</v>
      </c>
      <c r="C354" s="15">
        <v>7.9000000000000001E-2</v>
      </c>
    </row>
    <row r="355" spans="2:3" x14ac:dyDescent="0.45">
      <c r="B355" s="14" t="s">
        <v>227</v>
      </c>
      <c r="C355" s="15">
        <v>7.0999999999999994E-2</v>
      </c>
    </row>
    <row r="356" spans="2:3" x14ac:dyDescent="0.45">
      <c r="B356" s="14" t="s">
        <v>220</v>
      </c>
      <c r="C356" s="15">
        <v>0.105</v>
      </c>
    </row>
    <row r="357" spans="2:3" x14ac:dyDescent="0.45">
      <c r="B357" s="14" t="s">
        <v>221</v>
      </c>
      <c r="C357" s="15">
        <v>7.5999999999999998E-2</v>
      </c>
    </row>
    <row r="358" spans="2:3" x14ac:dyDescent="0.45">
      <c r="B358" s="14" t="s">
        <v>228</v>
      </c>
      <c r="C358" s="15">
        <v>0.106</v>
      </c>
    </row>
    <row r="359" spans="2:3" x14ac:dyDescent="0.45">
      <c r="B359" s="12" t="s">
        <v>636</v>
      </c>
      <c r="C359" s="13">
        <v>6.3E-2</v>
      </c>
    </row>
    <row r="360" spans="2:3" x14ac:dyDescent="0.45">
      <c r="B360" s="14" t="s">
        <v>230</v>
      </c>
      <c r="C360" s="15">
        <v>6.3E-2</v>
      </c>
    </row>
    <row r="361" spans="2:3" x14ac:dyDescent="0.45">
      <c r="B361" s="12" t="s">
        <v>637</v>
      </c>
      <c r="C361" s="13">
        <v>0.20899999999999999</v>
      </c>
    </row>
    <row r="362" spans="2:3" x14ac:dyDescent="0.45">
      <c r="B362" s="14" t="s">
        <v>231</v>
      </c>
      <c r="C362" s="15">
        <v>8.4000000000000005E-2</v>
      </c>
    </row>
    <row r="363" spans="2:3" x14ac:dyDescent="0.45">
      <c r="B363" s="14" t="s">
        <v>232</v>
      </c>
      <c r="C363" s="15">
        <v>3.7999999999999999E-2</v>
      </c>
    </row>
    <row r="364" spans="2:3" x14ac:dyDescent="0.45">
      <c r="B364" s="14" t="s">
        <v>233</v>
      </c>
      <c r="C364" s="15">
        <v>6.5000000000000002E-2</v>
      </c>
    </row>
    <row r="365" spans="2:3" x14ac:dyDescent="0.45">
      <c r="B365" s="14" t="s">
        <v>234</v>
      </c>
      <c r="C365" s="15">
        <v>2.1999999999999999E-2</v>
      </c>
    </row>
    <row r="366" spans="2:3" x14ac:dyDescent="0.45">
      <c r="B366" s="12" t="s">
        <v>638</v>
      </c>
      <c r="C366" s="13">
        <v>3.1E-2</v>
      </c>
    </row>
    <row r="367" spans="2:3" x14ac:dyDescent="0.45">
      <c r="B367" s="14" t="s">
        <v>235</v>
      </c>
      <c r="C367" s="15">
        <v>3.1E-2</v>
      </c>
    </row>
    <row r="368" spans="2:3" x14ac:dyDescent="0.45">
      <c r="B368" s="12" t="s">
        <v>639</v>
      </c>
      <c r="C368" s="13">
        <v>8.7999999999999995E-2</v>
      </c>
    </row>
    <row r="369" spans="2:3" x14ac:dyDescent="0.45">
      <c r="B369" s="14" t="s">
        <v>236</v>
      </c>
      <c r="C369" s="15">
        <v>6.5000000000000002E-2</v>
      </c>
    </row>
    <row r="370" spans="2:3" x14ac:dyDescent="0.45">
      <c r="B370" s="14" t="s">
        <v>237</v>
      </c>
      <c r="C370" s="15">
        <v>2.3E-2</v>
      </c>
    </row>
    <row r="371" spans="2:3" x14ac:dyDescent="0.45">
      <c r="B371" s="12" t="s">
        <v>640</v>
      </c>
      <c r="C371" s="13">
        <v>5.7000000000000002E-2</v>
      </c>
    </row>
    <row r="372" spans="2:3" x14ac:dyDescent="0.45">
      <c r="B372" s="14" t="s">
        <v>238</v>
      </c>
      <c r="C372" s="15">
        <v>5.7000000000000002E-2</v>
      </c>
    </row>
    <row r="373" spans="2:3" x14ac:dyDescent="0.45">
      <c r="B373" s="12" t="s">
        <v>641</v>
      </c>
      <c r="C373" s="13">
        <v>1.2470000000000001</v>
      </c>
    </row>
    <row r="374" spans="2:3" x14ac:dyDescent="0.45">
      <c r="B374" s="12" t="s">
        <v>642</v>
      </c>
      <c r="C374" s="13">
        <v>0.25800000000000001</v>
      </c>
    </row>
    <row r="375" spans="2:3" x14ac:dyDescent="0.45">
      <c r="B375" s="14" t="s">
        <v>1829</v>
      </c>
      <c r="C375" s="15">
        <v>0.25800000000000001</v>
      </c>
    </row>
    <row r="376" spans="2:3" x14ac:dyDescent="0.45">
      <c r="B376" s="12" t="s">
        <v>643</v>
      </c>
      <c r="C376" s="13">
        <v>0.23699999999999999</v>
      </c>
    </row>
    <row r="377" spans="2:3" x14ac:dyDescent="0.45">
      <c r="B377" s="14" t="s">
        <v>240</v>
      </c>
      <c r="C377" s="15">
        <v>0.23699999999999999</v>
      </c>
    </row>
    <row r="378" spans="2:3" x14ac:dyDescent="0.45">
      <c r="B378" s="14" t="s">
        <v>241</v>
      </c>
      <c r="C378" s="15">
        <v>0.151</v>
      </c>
    </row>
    <row r="379" spans="2:3" x14ac:dyDescent="0.45">
      <c r="B379" s="14" t="s">
        <v>243</v>
      </c>
      <c r="C379" s="15">
        <v>5.3999999999999999E-2</v>
      </c>
    </row>
    <row r="380" spans="2:3" x14ac:dyDescent="0.45">
      <c r="B380" s="14" t="s">
        <v>244</v>
      </c>
      <c r="C380" s="15">
        <v>0.16200000000000001</v>
      </c>
    </row>
    <row r="381" spans="2:3" x14ac:dyDescent="0.45">
      <c r="B381" s="14" t="s">
        <v>688</v>
      </c>
      <c r="C381" s="15">
        <v>1.4999999999999999E-2</v>
      </c>
    </row>
    <row r="382" spans="2:3" x14ac:dyDescent="0.45">
      <c r="B382" s="14" t="s">
        <v>245</v>
      </c>
      <c r="C382" s="15">
        <v>6.7000000000000004E-2</v>
      </c>
    </row>
    <row r="383" spans="2:3" x14ac:dyDescent="0.45">
      <c r="B383" s="14" t="s">
        <v>246</v>
      </c>
      <c r="C383" s="15">
        <v>7.4999999999999997E-2</v>
      </c>
    </row>
    <row r="384" spans="2:3" x14ac:dyDescent="0.45">
      <c r="B384" s="14" t="s">
        <v>247</v>
      </c>
      <c r="C384" s="15">
        <v>4.2999999999999997E-2</v>
      </c>
    </row>
    <row r="385" spans="2:3" x14ac:dyDescent="0.45">
      <c r="B385" s="14" t="s">
        <v>248</v>
      </c>
      <c r="C385" s="15">
        <v>9.1999999999999998E-2</v>
      </c>
    </row>
    <row r="386" spans="2:3" x14ac:dyDescent="0.45">
      <c r="B386" s="14" t="s">
        <v>249</v>
      </c>
      <c r="C386" s="15">
        <v>1.6E-2</v>
      </c>
    </row>
    <row r="387" spans="2:3" x14ac:dyDescent="0.45">
      <c r="B387" s="14" t="s">
        <v>250</v>
      </c>
      <c r="C387" s="15">
        <v>2.1999999999999999E-2</v>
      </c>
    </row>
    <row r="388" spans="2:3" x14ac:dyDescent="0.45">
      <c r="B388" s="14" t="s">
        <v>251</v>
      </c>
      <c r="C388" s="15">
        <v>3.4000000000000002E-2</v>
      </c>
    </row>
    <row r="389" spans="2:3" x14ac:dyDescent="0.45">
      <c r="B389" s="14" t="s">
        <v>252</v>
      </c>
      <c r="C389" s="15">
        <v>2.1000000000000001E-2</v>
      </c>
    </row>
    <row r="390" spans="2:3" x14ac:dyDescent="0.45">
      <c r="B390" s="12" t="s">
        <v>644</v>
      </c>
      <c r="C390" s="13">
        <v>0.12</v>
      </c>
    </row>
    <row r="391" spans="2:3" x14ac:dyDescent="0.45">
      <c r="B391" s="14" t="s">
        <v>253</v>
      </c>
      <c r="C391" s="15">
        <v>6.6000000000000003E-2</v>
      </c>
    </row>
    <row r="392" spans="2:3" x14ac:dyDescent="0.45">
      <c r="B392" s="14" t="s">
        <v>254</v>
      </c>
      <c r="C392" s="15">
        <v>5.3999999999999999E-2</v>
      </c>
    </row>
    <row r="393" spans="2:3" x14ac:dyDescent="0.45">
      <c r="B393" s="12" t="s">
        <v>645</v>
      </c>
      <c r="C393" s="13">
        <v>0.74299999999999999</v>
      </c>
    </row>
    <row r="394" spans="2:3" x14ac:dyDescent="0.45">
      <c r="B394" s="14" t="s">
        <v>255</v>
      </c>
      <c r="C394" s="15">
        <v>0.04</v>
      </c>
    </row>
    <row r="395" spans="2:3" x14ac:dyDescent="0.45">
      <c r="B395" s="14" t="s">
        <v>256</v>
      </c>
      <c r="C395" s="15">
        <v>3.2000000000000001E-2</v>
      </c>
    </row>
    <row r="396" spans="2:3" x14ac:dyDescent="0.45">
      <c r="B396" s="14" t="s">
        <v>257</v>
      </c>
      <c r="C396" s="15">
        <v>2.1000000000000001E-2</v>
      </c>
    </row>
    <row r="397" spans="2:3" x14ac:dyDescent="0.45">
      <c r="B397" s="14" t="s">
        <v>258</v>
      </c>
      <c r="C397" s="15">
        <v>0.13500000000000001</v>
      </c>
    </row>
    <row r="398" spans="2:3" x14ac:dyDescent="0.45">
      <c r="B398" s="14" t="s">
        <v>260</v>
      </c>
      <c r="C398" s="15">
        <v>6.0999999999999999E-2</v>
      </c>
    </row>
    <row r="399" spans="2:3" x14ac:dyDescent="0.45">
      <c r="B399" s="14" t="s">
        <v>261</v>
      </c>
      <c r="C399" s="15">
        <v>0.14099999999999999</v>
      </c>
    </row>
    <row r="400" spans="2:3" x14ac:dyDescent="0.45">
      <c r="B400" s="14" t="s">
        <v>262</v>
      </c>
      <c r="C400" s="15">
        <v>5.8999999999999997E-2</v>
      </c>
    </row>
    <row r="401" spans="2:3" x14ac:dyDescent="0.45">
      <c r="B401" s="14" t="s">
        <v>263</v>
      </c>
      <c r="C401" s="15">
        <v>0.13200000000000001</v>
      </c>
    </row>
    <row r="402" spans="2:3" x14ac:dyDescent="0.45">
      <c r="B402" s="14" t="s">
        <v>259</v>
      </c>
      <c r="C402" s="15">
        <v>0.122</v>
      </c>
    </row>
    <row r="403" spans="2:3" x14ac:dyDescent="0.45">
      <c r="B403" s="12" t="s">
        <v>646</v>
      </c>
      <c r="C403" s="13">
        <v>0.15</v>
      </c>
    </row>
    <row r="404" spans="2:3" x14ac:dyDescent="0.45">
      <c r="B404" s="14" t="s">
        <v>264</v>
      </c>
      <c r="C404" s="15">
        <v>7.5999999999999998E-2</v>
      </c>
    </row>
    <row r="405" spans="2:3" x14ac:dyDescent="0.45">
      <c r="B405" s="14" t="s">
        <v>265</v>
      </c>
      <c r="C405" s="15">
        <v>3.7999999999999999E-2</v>
      </c>
    </row>
    <row r="406" spans="2:3" x14ac:dyDescent="0.45">
      <c r="B406" s="14" t="s">
        <v>266</v>
      </c>
      <c r="C406" s="15">
        <v>3.5999999999999997E-2</v>
      </c>
    </row>
    <row r="407" spans="2:3" x14ac:dyDescent="0.45">
      <c r="B407" s="12" t="s">
        <v>647</v>
      </c>
      <c r="C407" s="13">
        <v>0.188</v>
      </c>
    </row>
    <row r="408" spans="2:3" x14ac:dyDescent="0.45">
      <c r="B408" s="14" t="s">
        <v>267</v>
      </c>
      <c r="C408" s="15">
        <v>5.8999999999999997E-2</v>
      </c>
    </row>
    <row r="409" spans="2:3" x14ac:dyDescent="0.45">
      <c r="B409" s="14" t="s">
        <v>268</v>
      </c>
      <c r="C409" s="15">
        <v>8.5000000000000006E-2</v>
      </c>
    </row>
    <row r="410" spans="2:3" ht="30.75" x14ac:dyDescent="0.45">
      <c r="B410" s="14" t="s">
        <v>269</v>
      </c>
      <c r="C410" s="15">
        <v>4.3999999999999997E-2</v>
      </c>
    </row>
    <row r="411" spans="2:3" x14ac:dyDescent="0.45">
      <c r="B411" s="12" t="s">
        <v>648</v>
      </c>
      <c r="C411" s="13">
        <v>0.189</v>
      </c>
    </row>
    <row r="412" spans="2:3" x14ac:dyDescent="0.45">
      <c r="B412" s="14" t="s">
        <v>270</v>
      </c>
      <c r="C412" s="15">
        <v>8.3000000000000004E-2</v>
      </c>
    </row>
    <row r="413" spans="2:3" x14ac:dyDescent="0.45">
      <c r="B413" s="14" t="s">
        <v>271</v>
      </c>
      <c r="C413" s="15">
        <v>5.7000000000000002E-2</v>
      </c>
    </row>
    <row r="414" spans="2:3" x14ac:dyDescent="0.45">
      <c r="B414" s="14" t="s">
        <v>272</v>
      </c>
      <c r="C414" s="15">
        <v>4.9000000000000002E-2</v>
      </c>
    </row>
    <row r="415" spans="2:3" x14ac:dyDescent="0.45">
      <c r="B415" s="12" t="s">
        <v>649</v>
      </c>
      <c r="C415" s="13">
        <v>0.25700000000000001</v>
      </c>
    </row>
    <row r="416" spans="2:3" x14ac:dyDescent="0.45">
      <c r="B416" s="14" t="s">
        <v>273</v>
      </c>
      <c r="C416" s="15">
        <v>0.24199999999999999</v>
      </c>
    </row>
    <row r="417" spans="2:3" x14ac:dyDescent="0.45">
      <c r="B417" s="14" t="s">
        <v>274</v>
      </c>
      <c r="C417" s="15">
        <v>1.4999999999999999E-2</v>
      </c>
    </row>
    <row r="418" spans="2:3" x14ac:dyDescent="0.45">
      <c r="B418" s="12" t="s">
        <v>650</v>
      </c>
      <c r="C418" s="13">
        <v>0.434</v>
      </c>
    </row>
    <row r="419" spans="2:3" x14ac:dyDescent="0.45">
      <c r="B419" s="14" t="s">
        <v>275</v>
      </c>
      <c r="C419" s="15">
        <v>6.5000000000000002E-2</v>
      </c>
    </row>
    <row r="420" spans="2:3" x14ac:dyDescent="0.45">
      <c r="B420" s="14" t="s">
        <v>276</v>
      </c>
      <c r="C420" s="15">
        <v>0.17299999999999999</v>
      </c>
    </row>
    <row r="421" spans="2:3" x14ac:dyDescent="0.45">
      <c r="B421" s="14" t="s">
        <v>277</v>
      </c>
      <c r="C421" s="15">
        <v>0.104</v>
      </c>
    </row>
    <row r="422" spans="2:3" x14ac:dyDescent="0.45">
      <c r="B422" s="14" t="s">
        <v>278</v>
      </c>
      <c r="C422" s="15">
        <v>9.1999999999999998E-2</v>
      </c>
    </row>
    <row r="423" spans="2:3" x14ac:dyDescent="0.45">
      <c r="B423" s="12" t="s">
        <v>651</v>
      </c>
      <c r="C423" s="13">
        <v>0.86799999999999999</v>
      </c>
    </row>
    <row r="424" spans="2:3" x14ac:dyDescent="0.45">
      <c r="B424" s="14" t="s">
        <v>652</v>
      </c>
      <c r="C424" s="15">
        <v>8.9999999999999993E-3</v>
      </c>
    </row>
    <row r="425" spans="2:3" x14ac:dyDescent="0.45">
      <c r="B425" s="14" t="s">
        <v>279</v>
      </c>
      <c r="C425" s="15">
        <v>0.67600000000000005</v>
      </c>
    </row>
    <row r="426" spans="2:3" x14ac:dyDescent="0.45">
      <c r="B426" s="14" t="s">
        <v>280</v>
      </c>
      <c r="C426" s="15">
        <v>0.14599999999999999</v>
      </c>
    </row>
    <row r="427" spans="2:3" x14ac:dyDescent="0.45">
      <c r="B427" s="14" t="s">
        <v>281</v>
      </c>
      <c r="C427" s="15">
        <v>3.6999999999999998E-2</v>
      </c>
    </row>
    <row r="428" spans="2:3" ht="19.149999999999999" customHeight="1" x14ac:dyDescent="0.45">
      <c r="B428" s="12" t="s">
        <v>653</v>
      </c>
      <c r="C428" s="13">
        <v>0.36099999999999999</v>
      </c>
    </row>
    <row r="429" spans="2:3" x14ac:dyDescent="0.45">
      <c r="B429" s="14" t="s">
        <v>282</v>
      </c>
      <c r="C429" s="15">
        <v>0.16500000000000001</v>
      </c>
    </row>
    <row r="430" spans="2:3" x14ac:dyDescent="0.45">
      <c r="B430" s="14" t="s">
        <v>283</v>
      </c>
      <c r="C430" s="15">
        <v>6.2E-2</v>
      </c>
    </row>
    <row r="431" spans="2:3" x14ac:dyDescent="0.45">
      <c r="B431" s="14" t="s">
        <v>284</v>
      </c>
      <c r="C431" s="15">
        <v>0.13400000000000001</v>
      </c>
    </row>
    <row r="432" spans="2:3" x14ac:dyDescent="0.45">
      <c r="B432" s="12" t="s">
        <v>654</v>
      </c>
      <c r="C432" s="13">
        <v>4.9000000000000002E-2</v>
      </c>
    </row>
    <row r="433" spans="2:3" x14ac:dyDescent="0.45">
      <c r="B433" s="14" t="s">
        <v>285</v>
      </c>
      <c r="C433" s="15">
        <v>4.9000000000000002E-2</v>
      </c>
    </row>
    <row r="434" spans="2:3" x14ac:dyDescent="0.45">
      <c r="B434" s="12" t="s">
        <v>655</v>
      </c>
      <c r="C434" s="13">
        <v>0.185</v>
      </c>
    </row>
    <row r="435" spans="2:3" x14ac:dyDescent="0.45">
      <c r="B435" s="14" t="s">
        <v>455</v>
      </c>
      <c r="C435" s="15">
        <v>7.6999999999999999E-2</v>
      </c>
    </row>
    <row r="436" spans="2:3" x14ac:dyDescent="0.45">
      <c r="B436" s="14" t="s">
        <v>287</v>
      </c>
      <c r="C436" s="15">
        <v>0.108</v>
      </c>
    </row>
    <row r="437" spans="2:3" x14ac:dyDescent="0.45">
      <c r="B437" s="12" t="s">
        <v>656</v>
      </c>
      <c r="C437" s="13">
        <v>1.079</v>
      </c>
    </row>
    <row r="438" spans="2:3" x14ac:dyDescent="0.45">
      <c r="B438" s="17" t="s">
        <v>657</v>
      </c>
      <c r="C438" s="13">
        <v>0.22500000000000001</v>
      </c>
    </row>
    <row r="439" spans="2:3" ht="30.6" customHeight="1" x14ac:dyDescent="0.45">
      <c r="B439" s="18" t="s">
        <v>288</v>
      </c>
      <c r="C439" s="15">
        <v>0.13900000000000001</v>
      </c>
    </row>
    <row r="440" spans="2:3" x14ac:dyDescent="0.45">
      <c r="B440" s="18" t="s">
        <v>289</v>
      </c>
      <c r="C440" s="15">
        <v>8.5999999999999993E-2</v>
      </c>
    </row>
    <row r="441" spans="2:3" x14ac:dyDescent="0.45">
      <c r="B441" s="14" t="s">
        <v>290</v>
      </c>
      <c r="C441" s="15">
        <v>4.5999999999999999E-2</v>
      </c>
    </row>
    <row r="442" spans="2:3" x14ac:dyDescent="0.45">
      <c r="B442" s="14" t="s">
        <v>658</v>
      </c>
      <c r="C442" s="15">
        <v>3.3000000000000002E-2</v>
      </c>
    </row>
    <row r="443" spans="2:3" x14ac:dyDescent="0.45">
      <c r="B443" s="14" t="s">
        <v>292</v>
      </c>
      <c r="C443" s="15">
        <v>7.4999999999999997E-2</v>
      </c>
    </row>
    <row r="444" spans="2:3" x14ac:dyDescent="0.45">
      <c r="B444" s="14" t="s">
        <v>293</v>
      </c>
      <c r="C444" s="15">
        <v>1.0999999999999999E-2</v>
      </c>
    </row>
    <row r="445" spans="2:3" x14ac:dyDescent="0.45">
      <c r="B445" s="14" t="s">
        <v>456</v>
      </c>
      <c r="C445" s="15">
        <v>4.1000000000000002E-2</v>
      </c>
    </row>
    <row r="446" spans="2:3" x14ac:dyDescent="0.45">
      <c r="B446" s="14" t="s">
        <v>295</v>
      </c>
      <c r="C446" s="15">
        <v>2.3E-2</v>
      </c>
    </row>
    <row r="447" spans="2:3" x14ac:dyDescent="0.45">
      <c r="B447" s="14" t="s">
        <v>296</v>
      </c>
      <c r="C447" s="15">
        <v>3.5000000000000003E-2</v>
      </c>
    </row>
    <row r="448" spans="2:3" x14ac:dyDescent="0.45">
      <c r="B448" s="14" t="s">
        <v>297</v>
      </c>
      <c r="C448" s="15">
        <v>6.3E-2</v>
      </c>
    </row>
    <row r="449" spans="2:3" ht="16.899999999999999" customHeight="1" x14ac:dyDescent="0.45">
      <c r="B449" s="14" t="s">
        <v>298</v>
      </c>
      <c r="C449" s="15">
        <v>8.2000000000000003E-2</v>
      </c>
    </row>
    <row r="450" spans="2:3" x14ac:dyDescent="0.45">
      <c r="B450" s="14" t="s">
        <v>299</v>
      </c>
      <c r="C450" s="15">
        <v>0.125</v>
      </c>
    </row>
    <row r="451" spans="2:3" x14ac:dyDescent="0.45">
      <c r="B451" s="14" t="s">
        <v>300</v>
      </c>
      <c r="C451" s="15">
        <v>7.1999999999999995E-2</v>
      </c>
    </row>
    <row r="452" spans="2:3" x14ac:dyDescent="0.45">
      <c r="B452" s="14" t="s">
        <v>301</v>
      </c>
      <c r="C452" s="15">
        <v>0.129</v>
      </c>
    </row>
    <row r="453" spans="2:3" x14ac:dyDescent="0.45">
      <c r="B453" s="14" t="s">
        <v>458</v>
      </c>
      <c r="C453" s="15">
        <v>0.11899999999999999</v>
      </c>
    </row>
    <row r="454" spans="2:3" x14ac:dyDescent="0.45">
      <c r="B454" s="12" t="s">
        <v>660</v>
      </c>
      <c r="C454" s="13">
        <v>0.32700000000000001</v>
      </c>
    </row>
    <row r="455" spans="2:3" x14ac:dyDescent="0.45">
      <c r="B455" s="14" t="s">
        <v>303</v>
      </c>
      <c r="C455" s="15">
        <v>0.32700000000000001</v>
      </c>
    </row>
    <row r="456" spans="2:3" x14ac:dyDescent="0.45">
      <c r="B456" s="12" t="s">
        <v>661</v>
      </c>
      <c r="C456" s="13">
        <v>5.9089999999999998</v>
      </c>
    </row>
    <row r="457" spans="2:3" x14ac:dyDescent="0.45">
      <c r="B457" s="14" t="s">
        <v>304</v>
      </c>
      <c r="C457" s="15">
        <v>1.4810000000000001</v>
      </c>
    </row>
    <row r="458" spans="2:3" x14ac:dyDescent="0.45">
      <c r="B458" s="14" t="s">
        <v>305</v>
      </c>
      <c r="C458" s="15">
        <v>1.3879999999999999</v>
      </c>
    </row>
    <row r="459" spans="2:3" x14ac:dyDescent="0.45">
      <c r="B459" s="14" t="s">
        <v>306</v>
      </c>
      <c r="C459" s="15">
        <v>2.1230000000000002</v>
      </c>
    </row>
    <row r="460" spans="2:3" x14ac:dyDescent="0.45">
      <c r="B460" s="14" t="s">
        <v>307</v>
      </c>
      <c r="C460" s="15">
        <v>0.83399999999999996</v>
      </c>
    </row>
    <row r="461" spans="2:3" x14ac:dyDescent="0.45">
      <c r="B461" s="14" t="s">
        <v>308</v>
      </c>
      <c r="C461" s="15">
        <v>8.3000000000000004E-2</v>
      </c>
    </row>
    <row r="462" spans="2:3" x14ac:dyDescent="0.45">
      <c r="B462" s="12" t="s">
        <v>508</v>
      </c>
      <c r="C462" s="13">
        <v>4.7240000000000002</v>
      </c>
    </row>
    <row r="463" spans="2:3" x14ac:dyDescent="0.45">
      <c r="B463" s="14" t="s">
        <v>666</v>
      </c>
      <c r="C463" s="15">
        <v>5.8000000000000003E-2</v>
      </c>
    </row>
    <row r="464" spans="2:3" x14ac:dyDescent="0.45">
      <c r="B464" s="14" t="s">
        <v>665</v>
      </c>
      <c r="C464" s="15">
        <v>0.23</v>
      </c>
    </row>
    <row r="465" spans="2:3" x14ac:dyDescent="0.45">
      <c r="B465" s="12" t="s">
        <v>662</v>
      </c>
      <c r="C465" s="13">
        <v>4.4359999999999999</v>
      </c>
    </row>
    <row r="466" spans="2:3" x14ac:dyDescent="0.45">
      <c r="B466" s="14" t="s">
        <v>663</v>
      </c>
      <c r="C466" s="15">
        <v>1.9490000000000001</v>
      </c>
    </row>
    <row r="467" spans="2:3" x14ac:dyDescent="0.45">
      <c r="B467" s="14" t="s">
        <v>664</v>
      </c>
      <c r="C467" s="15">
        <v>1.7989999999999999</v>
      </c>
    </row>
    <row r="468" spans="2:3" x14ac:dyDescent="0.45">
      <c r="B468" s="14" t="s">
        <v>667</v>
      </c>
      <c r="C468" s="15">
        <v>0.68799999999999994</v>
      </c>
    </row>
    <row r="469" spans="2:3" x14ac:dyDescent="0.45">
      <c r="B469" s="12" t="s">
        <v>507</v>
      </c>
      <c r="C469" s="13">
        <v>2.7330000000000001</v>
      </c>
    </row>
    <row r="470" spans="2:3" ht="17.45" customHeight="1" x14ac:dyDescent="0.45">
      <c r="B470" s="14" t="s">
        <v>309</v>
      </c>
      <c r="C470" s="15">
        <v>0.14000000000000001</v>
      </c>
    </row>
    <row r="471" spans="2:3" x14ac:dyDescent="0.45">
      <c r="B471" s="14" t="s">
        <v>316</v>
      </c>
      <c r="C471" s="15">
        <v>6.0000000000000001E-3</v>
      </c>
    </row>
    <row r="472" spans="2:3" x14ac:dyDescent="0.45">
      <c r="B472" s="14" t="s">
        <v>310</v>
      </c>
      <c r="C472" s="15">
        <v>7.0000000000000001E-3</v>
      </c>
    </row>
    <row r="473" spans="2:3" x14ac:dyDescent="0.45">
      <c r="B473" s="14" t="s">
        <v>311</v>
      </c>
      <c r="C473" s="15">
        <v>0.05</v>
      </c>
    </row>
    <row r="474" spans="2:3" x14ac:dyDescent="0.45">
      <c r="B474" s="14" t="s">
        <v>312</v>
      </c>
      <c r="C474" s="15">
        <v>1.2E-2</v>
      </c>
    </row>
    <row r="475" spans="2:3" x14ac:dyDescent="0.45">
      <c r="B475" s="14" t="s">
        <v>880</v>
      </c>
      <c r="C475" s="15">
        <v>2.5999999999999999E-2</v>
      </c>
    </row>
    <row r="476" spans="2:3" x14ac:dyDescent="0.45">
      <c r="B476" s="14" t="s">
        <v>313</v>
      </c>
      <c r="C476" s="15">
        <v>1.2E-2</v>
      </c>
    </row>
    <row r="477" spans="2:3" x14ac:dyDescent="0.45">
      <c r="B477" s="14" t="s">
        <v>314</v>
      </c>
      <c r="C477" s="15">
        <v>0.09</v>
      </c>
    </row>
    <row r="478" spans="2:3" x14ac:dyDescent="0.45">
      <c r="B478" s="14" t="s">
        <v>315</v>
      </c>
      <c r="C478" s="15">
        <v>2.4E-2</v>
      </c>
    </row>
    <row r="479" spans="2:3" x14ac:dyDescent="0.45">
      <c r="B479" s="12" t="s">
        <v>668</v>
      </c>
      <c r="C479" s="13">
        <v>2.33</v>
      </c>
    </row>
    <row r="480" spans="2:3" x14ac:dyDescent="0.45">
      <c r="B480" s="17" t="s">
        <v>839</v>
      </c>
      <c r="C480" s="13">
        <v>1.1240000000000001</v>
      </c>
    </row>
    <row r="481" spans="2:3" ht="30.75" x14ac:dyDescent="0.45">
      <c r="B481" s="18" t="s">
        <v>1830</v>
      </c>
      <c r="C481" s="15">
        <v>4.2000000000000003E-2</v>
      </c>
    </row>
    <row r="482" spans="2:3" x14ac:dyDescent="0.45">
      <c r="B482" s="18" t="s">
        <v>1831</v>
      </c>
      <c r="C482" s="15">
        <v>3.7999999999999999E-2</v>
      </c>
    </row>
    <row r="483" spans="2:3" x14ac:dyDescent="0.45">
      <c r="B483" s="18" t="s">
        <v>1832</v>
      </c>
      <c r="C483" s="15">
        <v>3.3000000000000002E-2</v>
      </c>
    </row>
    <row r="484" spans="2:3" x14ac:dyDescent="0.45">
      <c r="B484" s="18" t="s">
        <v>850</v>
      </c>
      <c r="C484" s="15">
        <v>3.5999999999999997E-2</v>
      </c>
    </row>
    <row r="485" spans="2:3" x14ac:dyDescent="0.45">
      <c r="B485" s="18" t="s">
        <v>686</v>
      </c>
      <c r="C485" s="15">
        <v>3.5999999999999997E-2</v>
      </c>
    </row>
    <row r="486" spans="2:3" x14ac:dyDescent="0.45">
      <c r="B486" s="18" t="s">
        <v>676</v>
      </c>
      <c r="C486" s="15">
        <v>3.4000000000000002E-2</v>
      </c>
    </row>
    <row r="487" spans="2:3" x14ac:dyDescent="0.45">
      <c r="B487" s="18" t="s">
        <v>1833</v>
      </c>
      <c r="C487" s="15">
        <v>3.3000000000000002E-2</v>
      </c>
    </row>
    <row r="488" spans="2:3" x14ac:dyDescent="0.45">
      <c r="B488" s="18" t="s">
        <v>1834</v>
      </c>
      <c r="C488" s="15">
        <v>3.1E-2</v>
      </c>
    </row>
    <row r="489" spans="2:3" x14ac:dyDescent="0.45">
      <c r="B489" s="18" t="s">
        <v>677</v>
      </c>
      <c r="C489" s="15">
        <v>3.6999999999999998E-2</v>
      </c>
    </row>
    <row r="490" spans="2:3" x14ac:dyDescent="0.45">
      <c r="B490" s="18" t="s">
        <v>1835</v>
      </c>
      <c r="C490" s="15">
        <v>4.1000000000000002E-2</v>
      </c>
    </row>
    <row r="491" spans="2:3" x14ac:dyDescent="0.45">
      <c r="B491" s="18" t="s">
        <v>681</v>
      </c>
      <c r="C491" s="15">
        <v>0.03</v>
      </c>
    </row>
    <row r="492" spans="2:3" x14ac:dyDescent="0.45">
      <c r="B492" s="18" t="s">
        <v>1836</v>
      </c>
      <c r="C492" s="15">
        <v>3.5999999999999997E-2</v>
      </c>
    </row>
    <row r="493" spans="2:3" x14ac:dyDescent="0.45">
      <c r="B493" s="18" t="s">
        <v>1837</v>
      </c>
      <c r="C493" s="15">
        <v>3.4000000000000002E-2</v>
      </c>
    </row>
    <row r="494" spans="2:3" x14ac:dyDescent="0.45">
      <c r="B494" s="18" t="s">
        <v>821</v>
      </c>
      <c r="C494" s="15">
        <v>3.5000000000000003E-2</v>
      </c>
    </row>
    <row r="495" spans="2:3" x14ac:dyDescent="0.45">
      <c r="B495" s="18" t="s">
        <v>1838</v>
      </c>
      <c r="C495" s="15">
        <v>3.6999999999999998E-2</v>
      </c>
    </row>
    <row r="496" spans="2:3" x14ac:dyDescent="0.45">
      <c r="B496" s="18" t="s">
        <v>898</v>
      </c>
      <c r="C496" s="15">
        <v>3.4000000000000002E-2</v>
      </c>
    </row>
    <row r="497" spans="2:3" x14ac:dyDescent="0.45">
      <c r="B497" s="18" t="s">
        <v>784</v>
      </c>
      <c r="C497" s="15">
        <v>3.4000000000000002E-2</v>
      </c>
    </row>
    <row r="498" spans="2:3" x14ac:dyDescent="0.45">
      <c r="B498" s="18" t="s">
        <v>1415</v>
      </c>
      <c r="C498" s="15">
        <v>3.3000000000000002E-2</v>
      </c>
    </row>
    <row r="499" spans="2:3" x14ac:dyDescent="0.45">
      <c r="B499" s="18" t="s">
        <v>787</v>
      </c>
      <c r="C499" s="15">
        <v>3.4000000000000002E-2</v>
      </c>
    </row>
    <row r="500" spans="2:3" x14ac:dyDescent="0.45">
      <c r="B500" s="18" t="s">
        <v>865</v>
      </c>
      <c r="C500" s="15">
        <v>3.5000000000000003E-2</v>
      </c>
    </row>
    <row r="501" spans="2:3" x14ac:dyDescent="0.45">
      <c r="B501" s="18" t="s">
        <v>886</v>
      </c>
      <c r="C501" s="15">
        <v>3.6999999999999998E-2</v>
      </c>
    </row>
    <row r="502" spans="2:3" x14ac:dyDescent="0.45">
      <c r="B502" s="18" t="s">
        <v>1839</v>
      </c>
      <c r="C502" s="15">
        <v>3.6999999999999998E-2</v>
      </c>
    </row>
    <row r="503" spans="2:3" x14ac:dyDescent="0.45">
      <c r="B503" s="18" t="s">
        <v>1840</v>
      </c>
      <c r="C503" s="15">
        <v>3.2000000000000001E-2</v>
      </c>
    </row>
    <row r="504" spans="2:3" x14ac:dyDescent="0.45">
      <c r="B504" s="18" t="s">
        <v>1841</v>
      </c>
      <c r="C504" s="15">
        <v>3.4000000000000002E-2</v>
      </c>
    </row>
    <row r="505" spans="2:3" x14ac:dyDescent="0.45">
      <c r="B505" s="18" t="s">
        <v>1842</v>
      </c>
      <c r="C505" s="15">
        <v>3.5000000000000003E-2</v>
      </c>
    </row>
    <row r="506" spans="2:3" x14ac:dyDescent="0.45">
      <c r="B506" s="18" t="s">
        <v>890</v>
      </c>
      <c r="C506" s="15">
        <v>3.5999999999999997E-2</v>
      </c>
    </row>
    <row r="507" spans="2:3" x14ac:dyDescent="0.45">
      <c r="B507" s="18" t="s">
        <v>862</v>
      </c>
      <c r="C507" s="15">
        <v>3.4000000000000002E-2</v>
      </c>
    </row>
    <row r="508" spans="2:3" x14ac:dyDescent="0.45">
      <c r="B508" s="18" t="s">
        <v>680</v>
      </c>
      <c r="C508" s="15">
        <v>3.3000000000000002E-2</v>
      </c>
    </row>
    <row r="509" spans="2:3" x14ac:dyDescent="0.45">
      <c r="B509" s="18" t="s">
        <v>891</v>
      </c>
      <c r="C509" s="15">
        <v>3.4000000000000002E-2</v>
      </c>
    </row>
    <row r="510" spans="2:3" x14ac:dyDescent="0.45">
      <c r="B510" s="18" t="s">
        <v>1843</v>
      </c>
      <c r="C510" s="15">
        <v>3.5999999999999997E-2</v>
      </c>
    </row>
    <row r="511" spans="2:3" x14ac:dyDescent="0.45">
      <c r="B511" s="18" t="s">
        <v>846</v>
      </c>
      <c r="C511" s="15">
        <v>3.4000000000000002E-2</v>
      </c>
    </row>
    <row r="512" spans="2:3" x14ac:dyDescent="0.45">
      <c r="B512" s="18" t="s">
        <v>1844</v>
      </c>
      <c r="C512" s="15">
        <v>3.9E-2</v>
      </c>
    </row>
    <row r="513" spans="2:3" x14ac:dyDescent="0.45">
      <c r="B513" s="17" t="s">
        <v>856</v>
      </c>
      <c r="C513" s="13">
        <v>1.206</v>
      </c>
    </row>
    <row r="514" spans="2:3" x14ac:dyDescent="0.45">
      <c r="B514" s="18" t="s">
        <v>460</v>
      </c>
      <c r="C514" s="15">
        <v>4.8000000000000001E-2</v>
      </c>
    </row>
    <row r="515" spans="2:3" x14ac:dyDescent="0.45">
      <c r="B515" s="18" t="s">
        <v>675</v>
      </c>
      <c r="C515" s="15">
        <v>3.7999999999999999E-2</v>
      </c>
    </row>
    <row r="516" spans="2:3" x14ac:dyDescent="0.45">
      <c r="B516" s="18" t="s">
        <v>321</v>
      </c>
      <c r="C516" s="15">
        <v>3.7999999999999999E-2</v>
      </c>
    </row>
    <row r="517" spans="2:3" x14ac:dyDescent="0.45">
      <c r="B517" s="18" t="s">
        <v>462</v>
      </c>
      <c r="C517" s="15">
        <v>3.5999999999999997E-2</v>
      </c>
    </row>
    <row r="518" spans="2:3" x14ac:dyDescent="0.45">
      <c r="B518" s="18" t="s">
        <v>336</v>
      </c>
      <c r="C518" s="15">
        <v>0.04</v>
      </c>
    </row>
    <row r="519" spans="2:3" x14ac:dyDescent="0.45">
      <c r="B519" s="18" t="s">
        <v>679</v>
      </c>
      <c r="C519" s="15">
        <v>3.6999999999999998E-2</v>
      </c>
    </row>
    <row r="520" spans="2:3" x14ac:dyDescent="0.45">
      <c r="B520" s="18" t="s">
        <v>461</v>
      </c>
      <c r="C520" s="15">
        <v>3.5000000000000003E-2</v>
      </c>
    </row>
    <row r="521" spans="2:3" x14ac:dyDescent="0.45">
      <c r="B521" s="18" t="s">
        <v>334</v>
      </c>
      <c r="C521" s="15">
        <v>4.3999999999999997E-2</v>
      </c>
    </row>
    <row r="522" spans="2:3" x14ac:dyDescent="0.45">
      <c r="B522" s="18" t="s">
        <v>442</v>
      </c>
      <c r="C522" s="15">
        <v>3.7999999999999999E-2</v>
      </c>
    </row>
    <row r="523" spans="2:3" x14ac:dyDescent="0.45">
      <c r="B523" s="18" t="s">
        <v>329</v>
      </c>
      <c r="C523" s="15">
        <v>0.04</v>
      </c>
    </row>
    <row r="524" spans="2:3" x14ac:dyDescent="0.45">
      <c r="B524" s="18" t="s">
        <v>683</v>
      </c>
      <c r="C524" s="15">
        <v>3.9E-2</v>
      </c>
    </row>
    <row r="525" spans="2:3" x14ac:dyDescent="0.45">
      <c r="B525" s="18" t="s">
        <v>326</v>
      </c>
      <c r="C525" s="15">
        <v>3.4000000000000002E-2</v>
      </c>
    </row>
    <row r="526" spans="2:3" x14ac:dyDescent="0.45">
      <c r="B526" s="18" t="s">
        <v>441</v>
      </c>
      <c r="C526" s="15">
        <v>0.04</v>
      </c>
    </row>
    <row r="527" spans="2:3" x14ac:dyDescent="0.45">
      <c r="B527" s="18" t="s">
        <v>820</v>
      </c>
      <c r="C527" s="15">
        <v>3.3000000000000002E-2</v>
      </c>
    </row>
    <row r="528" spans="2:3" x14ac:dyDescent="0.45">
      <c r="B528" s="18" t="s">
        <v>860</v>
      </c>
      <c r="C528" s="15">
        <v>3.5000000000000003E-2</v>
      </c>
    </row>
    <row r="529" spans="2:3" x14ac:dyDescent="0.45">
      <c r="B529" s="18" t="s">
        <v>685</v>
      </c>
      <c r="C529" s="15">
        <v>3.7999999999999999E-2</v>
      </c>
    </row>
    <row r="530" spans="2:3" x14ac:dyDescent="0.45">
      <c r="B530" s="18" t="s">
        <v>687</v>
      </c>
      <c r="C530" s="15">
        <v>3.6999999999999998E-2</v>
      </c>
    </row>
    <row r="531" spans="2:3" x14ac:dyDescent="0.45">
      <c r="B531" s="18" t="s">
        <v>843</v>
      </c>
      <c r="C531" s="15">
        <v>3.9E-2</v>
      </c>
    </row>
    <row r="532" spans="2:3" x14ac:dyDescent="0.45">
      <c r="B532" s="18" t="s">
        <v>463</v>
      </c>
      <c r="C532" s="15">
        <v>3.6999999999999998E-2</v>
      </c>
    </row>
    <row r="533" spans="2:3" x14ac:dyDescent="0.45">
      <c r="B533" s="18" t="s">
        <v>896</v>
      </c>
      <c r="C533" s="15">
        <v>3.4000000000000002E-2</v>
      </c>
    </row>
    <row r="534" spans="2:3" x14ac:dyDescent="0.45">
      <c r="B534" s="18" t="s">
        <v>822</v>
      </c>
      <c r="C534" s="15">
        <v>3.7999999999999999E-2</v>
      </c>
    </row>
    <row r="535" spans="2:3" x14ac:dyDescent="0.45">
      <c r="B535" s="18" t="s">
        <v>855</v>
      </c>
      <c r="C535" s="15">
        <v>3.5000000000000003E-2</v>
      </c>
    </row>
    <row r="536" spans="2:3" x14ac:dyDescent="0.45">
      <c r="B536" s="18" t="s">
        <v>682</v>
      </c>
      <c r="C536" s="15">
        <v>3.7999999999999999E-2</v>
      </c>
    </row>
    <row r="537" spans="2:3" x14ac:dyDescent="0.45">
      <c r="B537" s="18" t="s">
        <v>338</v>
      </c>
      <c r="C537" s="15">
        <v>3.7999999999999999E-2</v>
      </c>
    </row>
    <row r="538" spans="2:3" x14ac:dyDescent="0.45">
      <c r="B538" s="18" t="s">
        <v>882</v>
      </c>
      <c r="C538" s="15">
        <v>2.8000000000000001E-2</v>
      </c>
    </row>
    <row r="539" spans="2:3" x14ac:dyDescent="0.45">
      <c r="B539" s="18" t="s">
        <v>327</v>
      </c>
      <c r="C539" s="15">
        <v>3.5999999999999997E-2</v>
      </c>
    </row>
    <row r="540" spans="2:3" x14ac:dyDescent="0.45">
      <c r="B540" s="18" t="s">
        <v>897</v>
      </c>
      <c r="C540" s="15">
        <v>3.6999999999999998E-2</v>
      </c>
    </row>
    <row r="541" spans="2:3" x14ac:dyDescent="0.45">
      <c r="B541" s="18" t="s">
        <v>328</v>
      </c>
      <c r="C541" s="15">
        <v>4.8000000000000001E-2</v>
      </c>
    </row>
    <row r="542" spans="2:3" x14ac:dyDescent="0.45">
      <c r="B542" s="18" t="s">
        <v>841</v>
      </c>
      <c r="C542" s="15">
        <v>3.6999999999999998E-2</v>
      </c>
    </row>
    <row r="543" spans="2:3" x14ac:dyDescent="0.45">
      <c r="B543" s="18" t="s">
        <v>330</v>
      </c>
      <c r="C543" s="15">
        <v>3.9E-2</v>
      </c>
    </row>
    <row r="544" spans="2:3" x14ac:dyDescent="0.45">
      <c r="B544" s="18" t="s">
        <v>339</v>
      </c>
      <c r="C544" s="15">
        <v>3.5000000000000003E-2</v>
      </c>
    </row>
    <row r="545" spans="2:3" x14ac:dyDescent="0.45">
      <c r="B545" s="18" t="s">
        <v>871</v>
      </c>
      <c r="C545" s="15">
        <v>3.6999999999999998E-2</v>
      </c>
    </row>
    <row r="546" spans="2:3" x14ac:dyDescent="0.45">
      <c r="B546" s="12" t="s">
        <v>689</v>
      </c>
      <c r="C546" s="13">
        <v>3.5999999999999997E-2</v>
      </c>
    </row>
    <row r="547" spans="2:3" x14ac:dyDescent="0.45">
      <c r="B547" s="14" t="s">
        <v>341</v>
      </c>
      <c r="C547" s="15">
        <v>8.0000000000000002E-3</v>
      </c>
    </row>
    <row r="548" spans="2:3" x14ac:dyDescent="0.45">
      <c r="B548" s="14" t="s">
        <v>440</v>
      </c>
      <c r="C548" s="15">
        <v>2.8000000000000001E-2</v>
      </c>
    </row>
    <row r="549" spans="2:3" x14ac:dyDescent="0.45">
      <c r="B549" s="12" t="s">
        <v>690</v>
      </c>
      <c r="C549" s="13">
        <v>0.20200000000000001</v>
      </c>
    </row>
    <row r="550" spans="2:3" x14ac:dyDescent="0.45">
      <c r="B550" s="14" t="s">
        <v>691</v>
      </c>
      <c r="C550" s="15">
        <v>6.6000000000000003E-2</v>
      </c>
    </row>
    <row r="551" spans="2:3" x14ac:dyDescent="0.45">
      <c r="B551" s="14" t="s">
        <v>692</v>
      </c>
      <c r="C551" s="15">
        <v>0.13600000000000001</v>
      </c>
    </row>
    <row r="552" spans="2:3" x14ac:dyDescent="0.45">
      <c r="B552" s="12" t="s">
        <v>693</v>
      </c>
      <c r="C552" s="13">
        <v>0.436</v>
      </c>
    </row>
    <row r="553" spans="2:3" x14ac:dyDescent="0.45">
      <c r="B553" s="14" t="s">
        <v>343</v>
      </c>
      <c r="C553" s="15">
        <v>0.33200000000000002</v>
      </c>
    </row>
    <row r="554" spans="2:3" x14ac:dyDescent="0.45">
      <c r="B554" s="14" t="s">
        <v>344</v>
      </c>
      <c r="C554" s="15">
        <v>6.0999999999999999E-2</v>
      </c>
    </row>
    <row r="555" spans="2:3" x14ac:dyDescent="0.45">
      <c r="B555" s="14" t="s">
        <v>345</v>
      </c>
      <c r="C555" s="15">
        <v>4.2999999999999997E-2</v>
      </c>
    </row>
    <row r="556" spans="2:3" x14ac:dyDescent="0.45">
      <c r="B556" s="12" t="s">
        <v>694</v>
      </c>
      <c r="C556" s="13">
        <v>0.42599999999999999</v>
      </c>
    </row>
    <row r="557" spans="2:3" x14ac:dyDescent="0.45">
      <c r="B557" s="14" t="s">
        <v>346</v>
      </c>
      <c r="C557" s="15">
        <v>0.42599999999999999</v>
      </c>
    </row>
    <row r="558" spans="2:3" x14ac:dyDescent="0.45">
      <c r="B558" s="12" t="s">
        <v>696</v>
      </c>
      <c r="C558" s="13">
        <v>4.7169999999999996</v>
      </c>
    </row>
    <row r="559" spans="2:3" x14ac:dyDescent="0.45">
      <c r="B559" s="17" t="s">
        <v>521</v>
      </c>
      <c r="C559" s="13">
        <v>6.7000000000000004E-2</v>
      </c>
    </row>
    <row r="560" spans="2:3" x14ac:dyDescent="0.45">
      <c r="B560" s="18" t="s">
        <v>347</v>
      </c>
      <c r="C560" s="15">
        <v>2.9000000000000001E-2</v>
      </c>
    </row>
    <row r="561" spans="2:3" x14ac:dyDescent="0.45">
      <c r="B561" s="17" t="s">
        <v>697</v>
      </c>
      <c r="C561" s="13">
        <v>3.7999999999999999E-2</v>
      </c>
    </row>
    <row r="562" spans="2:3" ht="48.6" customHeight="1" x14ac:dyDescent="0.45">
      <c r="B562" s="18" t="s">
        <v>348</v>
      </c>
      <c r="C562" s="15">
        <v>3.7999999999999999E-2</v>
      </c>
    </row>
    <row r="563" spans="2:3" ht="30" x14ac:dyDescent="0.45">
      <c r="B563" s="17" t="s">
        <v>522</v>
      </c>
      <c r="C563" s="13">
        <v>0.17499999999999999</v>
      </c>
    </row>
    <row r="564" spans="2:3" x14ac:dyDescent="0.45">
      <c r="B564" s="18" t="s">
        <v>349</v>
      </c>
      <c r="C564" s="15">
        <v>0.10299999999999999</v>
      </c>
    </row>
    <row r="565" spans="2:3" x14ac:dyDescent="0.45">
      <c r="B565" s="18" t="s">
        <v>350</v>
      </c>
      <c r="C565" s="15">
        <v>6.6000000000000003E-2</v>
      </c>
    </row>
    <row r="566" spans="2:3" x14ac:dyDescent="0.45">
      <c r="B566" s="18" t="s">
        <v>699</v>
      </c>
      <c r="C566" s="15">
        <v>6.0000000000000001E-3</v>
      </c>
    </row>
    <row r="567" spans="2:3" x14ac:dyDescent="0.45">
      <c r="B567" s="17" t="s">
        <v>523</v>
      </c>
      <c r="C567" s="13">
        <v>1.2330000000000001</v>
      </c>
    </row>
    <row r="568" spans="2:3" ht="30.75" x14ac:dyDescent="0.45">
      <c r="B568" s="18" t="s">
        <v>351</v>
      </c>
      <c r="C568" s="15">
        <v>0.34699999999999998</v>
      </c>
    </row>
    <row r="569" spans="2:3" x14ac:dyDescent="0.45">
      <c r="B569" s="18" t="s">
        <v>352</v>
      </c>
      <c r="C569" s="15">
        <v>0.42699999999999999</v>
      </c>
    </row>
    <row r="570" spans="2:3" x14ac:dyDescent="0.45">
      <c r="B570" s="18" t="s">
        <v>353</v>
      </c>
      <c r="C570" s="15">
        <v>0.45900000000000002</v>
      </c>
    </row>
    <row r="571" spans="2:3" x14ac:dyDescent="0.45">
      <c r="B571" s="17" t="s">
        <v>524</v>
      </c>
      <c r="C571" s="13">
        <v>0.13100000000000001</v>
      </c>
    </row>
    <row r="572" spans="2:3" x14ac:dyDescent="0.45">
      <c r="B572" s="18" t="s">
        <v>354</v>
      </c>
      <c r="C572" s="15">
        <v>0.05</v>
      </c>
    </row>
    <row r="573" spans="2:3" x14ac:dyDescent="0.45">
      <c r="B573" s="18" t="s">
        <v>355</v>
      </c>
      <c r="C573" s="15">
        <v>8.1000000000000003E-2</v>
      </c>
    </row>
    <row r="574" spans="2:3" x14ac:dyDescent="0.45">
      <c r="B574" s="17" t="s">
        <v>525</v>
      </c>
      <c r="C574" s="13">
        <v>0.56599999999999995</v>
      </c>
    </row>
    <row r="575" spans="2:3" x14ac:dyDescent="0.45">
      <c r="B575" s="18" t="s">
        <v>356</v>
      </c>
      <c r="C575" s="15">
        <v>0.17299999999999999</v>
      </c>
    </row>
    <row r="576" spans="2:3" x14ac:dyDescent="0.45">
      <c r="B576" s="18" t="s">
        <v>357</v>
      </c>
      <c r="C576" s="15">
        <v>0.154</v>
      </c>
    </row>
    <row r="577" spans="2:3" x14ac:dyDescent="0.45">
      <c r="B577" s="18" t="s">
        <v>358</v>
      </c>
      <c r="C577" s="15">
        <v>0.17599999999999999</v>
      </c>
    </row>
    <row r="578" spans="2:3" x14ac:dyDescent="0.45">
      <c r="B578" s="18" t="s">
        <v>359</v>
      </c>
      <c r="C578" s="15">
        <v>6.3E-2</v>
      </c>
    </row>
    <row r="579" spans="2:3" x14ac:dyDescent="0.45">
      <c r="B579" s="17" t="s">
        <v>526</v>
      </c>
      <c r="C579" s="13">
        <v>3.5000000000000003E-2</v>
      </c>
    </row>
    <row r="580" spans="2:3" x14ac:dyDescent="0.45">
      <c r="B580" s="18" t="s">
        <v>360</v>
      </c>
      <c r="C580" s="15">
        <v>1.2E-2</v>
      </c>
    </row>
    <row r="581" spans="2:3" x14ac:dyDescent="0.45">
      <c r="B581" s="18" t="s">
        <v>361</v>
      </c>
      <c r="C581" s="15">
        <v>2.3E-2</v>
      </c>
    </row>
    <row r="582" spans="2:3" x14ac:dyDescent="0.45">
      <c r="B582" s="17" t="s">
        <v>527</v>
      </c>
      <c r="C582" s="13">
        <v>0.16800000000000001</v>
      </c>
    </row>
    <row r="583" spans="2:3" x14ac:dyDescent="0.45">
      <c r="B583" s="18" t="s">
        <v>362</v>
      </c>
      <c r="C583" s="15">
        <v>0.16800000000000001</v>
      </c>
    </row>
    <row r="584" spans="2:3" x14ac:dyDescent="0.45">
      <c r="B584" s="17" t="s">
        <v>528</v>
      </c>
      <c r="C584" s="13">
        <v>1.639</v>
      </c>
    </row>
    <row r="585" spans="2:3" x14ac:dyDescent="0.45">
      <c r="B585" s="18" t="s">
        <v>363</v>
      </c>
      <c r="C585" s="15">
        <v>0.76700000000000002</v>
      </c>
    </row>
    <row r="586" spans="2:3" x14ac:dyDescent="0.45">
      <c r="B586" s="18" t="s">
        <v>364</v>
      </c>
      <c r="C586" s="15">
        <v>0.32</v>
      </c>
    </row>
    <row r="587" spans="2:3" x14ac:dyDescent="0.45">
      <c r="B587" s="18" t="s">
        <v>366</v>
      </c>
      <c r="C587" s="15">
        <v>0.55200000000000005</v>
      </c>
    </row>
    <row r="588" spans="2:3" x14ac:dyDescent="0.45">
      <c r="B588" s="17" t="s">
        <v>529</v>
      </c>
      <c r="C588" s="13">
        <v>0.36299999999999999</v>
      </c>
    </row>
    <row r="589" spans="2:3" x14ac:dyDescent="0.45">
      <c r="B589" s="18" t="s">
        <v>367</v>
      </c>
      <c r="C589" s="15">
        <v>0.14699999999999999</v>
      </c>
    </row>
    <row r="590" spans="2:3" x14ac:dyDescent="0.45">
      <c r="B590" s="18" t="s">
        <v>698</v>
      </c>
      <c r="C590" s="15">
        <v>0.157</v>
      </c>
    </row>
    <row r="591" spans="2:3" x14ac:dyDescent="0.45">
      <c r="B591" s="18" t="s">
        <v>849</v>
      </c>
      <c r="C591" s="15">
        <v>5.8999999999999997E-2</v>
      </c>
    </row>
    <row r="592" spans="2:3" x14ac:dyDescent="0.45">
      <c r="B592" s="17" t="s">
        <v>700</v>
      </c>
      <c r="C592" s="13">
        <v>0.34</v>
      </c>
    </row>
    <row r="593" spans="2:3" x14ac:dyDescent="0.45">
      <c r="B593" s="18" t="s">
        <v>368</v>
      </c>
      <c r="C593" s="15">
        <v>0.25800000000000001</v>
      </c>
    </row>
    <row r="594" spans="2:3" ht="30.75" x14ac:dyDescent="0.45">
      <c r="B594" s="18" t="s">
        <v>370</v>
      </c>
      <c r="C594" s="15">
        <v>8.2000000000000003E-2</v>
      </c>
    </row>
    <row r="595" spans="2:3" x14ac:dyDescent="0.45">
      <c r="B595" s="12" t="s">
        <v>701</v>
      </c>
      <c r="C595" s="13">
        <v>2.0470000000000002</v>
      </c>
    </row>
    <row r="596" spans="2:3" x14ac:dyDescent="0.45">
      <c r="B596" s="17" t="s">
        <v>530</v>
      </c>
      <c r="C596" s="13">
        <v>1.095</v>
      </c>
    </row>
    <row r="597" spans="2:3" ht="30.75" x14ac:dyDescent="0.45">
      <c r="B597" s="18" t="s">
        <v>706</v>
      </c>
      <c r="C597" s="15">
        <v>0.23799999999999999</v>
      </c>
    </row>
    <row r="598" spans="2:3" ht="18" customHeight="1" x14ac:dyDescent="0.45">
      <c r="B598" s="19" t="s">
        <v>702</v>
      </c>
      <c r="C598" s="13">
        <v>0.88200000000000001</v>
      </c>
    </row>
    <row r="599" spans="2:3" x14ac:dyDescent="0.45">
      <c r="B599" s="20" t="s">
        <v>464</v>
      </c>
      <c r="C599" s="15">
        <v>0.105</v>
      </c>
    </row>
    <row r="600" spans="2:3" x14ac:dyDescent="0.45">
      <c r="B600" s="19" t="s">
        <v>707</v>
      </c>
      <c r="C600" s="13">
        <v>0.77700000000000002</v>
      </c>
    </row>
    <row r="601" spans="2:3" x14ac:dyDescent="0.45">
      <c r="B601" s="20" t="s">
        <v>708</v>
      </c>
      <c r="C601" s="15">
        <v>0.32500000000000001</v>
      </c>
    </row>
    <row r="602" spans="2:3" x14ac:dyDescent="0.45">
      <c r="B602" s="20" t="s">
        <v>372</v>
      </c>
      <c r="C602" s="15">
        <v>0.16200000000000001</v>
      </c>
    </row>
    <row r="603" spans="2:3" x14ac:dyDescent="0.45">
      <c r="B603" s="20" t="s">
        <v>373</v>
      </c>
      <c r="C603" s="15">
        <v>0.222</v>
      </c>
    </row>
    <row r="604" spans="2:3" x14ac:dyDescent="0.45">
      <c r="B604" s="20" t="s">
        <v>374</v>
      </c>
      <c r="C604" s="15">
        <v>6.8000000000000005E-2</v>
      </c>
    </row>
    <row r="605" spans="2:3" x14ac:dyDescent="0.45">
      <c r="B605" s="19" t="s">
        <v>712</v>
      </c>
      <c r="C605" s="13">
        <v>0.14799999999999999</v>
      </c>
    </row>
    <row r="606" spans="2:3" x14ac:dyDescent="0.45">
      <c r="B606" s="20" t="s">
        <v>703</v>
      </c>
      <c r="C606" s="15">
        <v>4.3999999999999997E-2</v>
      </c>
    </row>
    <row r="607" spans="2:3" x14ac:dyDescent="0.45">
      <c r="B607" s="20" t="s">
        <v>704</v>
      </c>
      <c r="C607" s="15">
        <v>3.1E-2</v>
      </c>
    </row>
    <row r="608" spans="2:3" x14ac:dyDescent="0.45">
      <c r="B608" s="20" t="s">
        <v>705</v>
      </c>
      <c r="C608" s="15">
        <v>7.2999999999999995E-2</v>
      </c>
    </row>
    <row r="609" spans="2:3" x14ac:dyDescent="0.45">
      <c r="B609" s="19" t="s">
        <v>710</v>
      </c>
      <c r="C609" s="13">
        <v>0.48399999999999999</v>
      </c>
    </row>
    <row r="610" spans="2:3" ht="30.75" x14ac:dyDescent="0.45">
      <c r="B610" s="20" t="s">
        <v>711</v>
      </c>
      <c r="C610" s="15">
        <v>0.48399999999999999</v>
      </c>
    </row>
    <row r="611" spans="2:3" x14ac:dyDescent="0.45">
      <c r="B611" s="19" t="s">
        <v>713</v>
      </c>
      <c r="C611" s="13">
        <v>0.29499999999999998</v>
      </c>
    </row>
    <row r="612" spans="2:3" x14ac:dyDescent="0.45">
      <c r="B612" s="20" t="s">
        <v>714</v>
      </c>
      <c r="C612" s="15">
        <v>3.3000000000000002E-2</v>
      </c>
    </row>
    <row r="613" spans="2:3" x14ac:dyDescent="0.45">
      <c r="B613" s="19" t="s">
        <v>709</v>
      </c>
      <c r="C613" s="13">
        <v>0.26200000000000001</v>
      </c>
    </row>
    <row r="614" spans="2:3" ht="30.75" x14ac:dyDescent="0.45">
      <c r="B614" s="20" t="s">
        <v>715</v>
      </c>
      <c r="C614" s="15">
        <v>7.0999999999999994E-2</v>
      </c>
    </row>
    <row r="615" spans="2:3" ht="30.75" x14ac:dyDescent="0.45">
      <c r="B615" s="20" t="s">
        <v>716</v>
      </c>
      <c r="C615" s="15">
        <v>0.05</v>
      </c>
    </row>
    <row r="616" spans="2:3" ht="30.75" x14ac:dyDescent="0.45">
      <c r="B616" s="20" t="s">
        <v>717</v>
      </c>
      <c r="C616" s="15">
        <v>7.4999999999999997E-2</v>
      </c>
    </row>
    <row r="617" spans="2:3" ht="30.75" x14ac:dyDescent="0.45">
      <c r="B617" s="20" t="s">
        <v>718</v>
      </c>
      <c r="C617" s="15">
        <v>4.2999999999999997E-2</v>
      </c>
    </row>
    <row r="618" spans="2:3" ht="30.75" x14ac:dyDescent="0.45">
      <c r="B618" s="20" t="s">
        <v>874</v>
      </c>
      <c r="C618" s="15">
        <v>2.3E-2</v>
      </c>
    </row>
    <row r="619" spans="2:3" ht="18.600000000000001" customHeight="1" x14ac:dyDescent="0.45">
      <c r="B619" s="12" t="s">
        <v>888</v>
      </c>
      <c r="C619" s="13">
        <v>1.2999999999999999E-2</v>
      </c>
    </row>
    <row r="620" spans="2:3" ht="18.600000000000001" customHeight="1" x14ac:dyDescent="0.45">
      <c r="B620" s="14" t="s">
        <v>719</v>
      </c>
      <c r="C620" s="15">
        <v>4.0000000000000001E-3</v>
      </c>
    </row>
    <row r="621" spans="2:3" ht="18.600000000000001" customHeight="1" x14ac:dyDescent="0.45">
      <c r="B621" s="14" t="s">
        <v>720</v>
      </c>
      <c r="C621" s="15">
        <v>8.9999999999999993E-3</v>
      </c>
    </row>
    <row r="622" spans="2:3" x14ac:dyDescent="0.45">
      <c r="B622" s="12" t="s">
        <v>889</v>
      </c>
      <c r="C622" s="13">
        <v>2.5859999999999999</v>
      </c>
    </row>
    <row r="623" spans="2:3" x14ac:dyDescent="0.45">
      <c r="B623" s="17" t="s">
        <v>721</v>
      </c>
      <c r="C623" s="13">
        <v>0.13100000000000001</v>
      </c>
    </row>
    <row r="624" spans="2:3" ht="30.75" x14ac:dyDescent="0.45">
      <c r="B624" s="18" t="s">
        <v>722</v>
      </c>
      <c r="C624" s="15">
        <v>3.9E-2</v>
      </c>
    </row>
    <row r="625" spans="2:3" ht="30.75" x14ac:dyDescent="0.45">
      <c r="B625" s="18" t="s">
        <v>375</v>
      </c>
      <c r="C625" s="15">
        <v>3.2000000000000001E-2</v>
      </c>
    </row>
    <row r="626" spans="2:3" ht="30.75" x14ac:dyDescent="0.45">
      <c r="B626" s="18" t="s">
        <v>723</v>
      </c>
      <c r="C626" s="15">
        <v>3.3000000000000002E-2</v>
      </c>
    </row>
    <row r="627" spans="2:3" ht="30.75" x14ac:dyDescent="0.45">
      <c r="B627" s="18" t="s">
        <v>724</v>
      </c>
      <c r="C627" s="15">
        <v>2.7E-2</v>
      </c>
    </row>
    <row r="628" spans="2:3" x14ac:dyDescent="0.45">
      <c r="B628" s="17" t="s">
        <v>725</v>
      </c>
      <c r="C628" s="13">
        <v>3.7999999999999999E-2</v>
      </c>
    </row>
    <row r="629" spans="2:3" ht="30.75" x14ac:dyDescent="0.45">
      <c r="B629" s="18" t="s">
        <v>726</v>
      </c>
      <c r="C629" s="15">
        <v>0.02</v>
      </c>
    </row>
    <row r="630" spans="2:3" ht="30.75" x14ac:dyDescent="0.45">
      <c r="B630" s="18" t="s">
        <v>727</v>
      </c>
      <c r="C630" s="15">
        <v>1.7999999999999999E-2</v>
      </c>
    </row>
    <row r="631" spans="2:3" ht="15" customHeight="1" x14ac:dyDescent="0.45">
      <c r="B631" s="17" t="s">
        <v>728</v>
      </c>
      <c r="C631" s="13">
        <v>0.01</v>
      </c>
    </row>
    <row r="632" spans="2:3" ht="18.600000000000001" customHeight="1" x14ac:dyDescent="0.45">
      <c r="B632" s="18" t="s">
        <v>729</v>
      </c>
      <c r="C632" s="15">
        <v>0.01</v>
      </c>
    </row>
    <row r="633" spans="2:3" x14ac:dyDescent="0.45">
      <c r="B633" s="17" t="s">
        <v>730</v>
      </c>
      <c r="C633" s="13">
        <v>0.96699999999999997</v>
      </c>
    </row>
    <row r="634" spans="2:3" x14ac:dyDescent="0.45">
      <c r="B634" s="18" t="s">
        <v>378</v>
      </c>
      <c r="C634" s="15">
        <v>0.96699999999999997</v>
      </c>
    </row>
    <row r="635" spans="2:3" x14ac:dyDescent="0.45">
      <c r="B635" s="17" t="s">
        <v>731</v>
      </c>
      <c r="C635" s="13">
        <v>1.244</v>
      </c>
    </row>
    <row r="636" spans="2:3" x14ac:dyDescent="0.45">
      <c r="B636" s="18" t="s">
        <v>379</v>
      </c>
      <c r="C636" s="15">
        <v>0.45400000000000001</v>
      </c>
    </row>
    <row r="637" spans="2:3" x14ac:dyDescent="0.45">
      <c r="B637" s="18" t="s">
        <v>380</v>
      </c>
      <c r="C637" s="15">
        <v>0.79</v>
      </c>
    </row>
    <row r="638" spans="2:3" x14ac:dyDescent="0.45">
      <c r="B638" s="17" t="s">
        <v>732</v>
      </c>
      <c r="C638" s="13">
        <v>0.19600000000000001</v>
      </c>
    </row>
    <row r="639" spans="2:3" x14ac:dyDescent="0.45">
      <c r="B639" s="18" t="s">
        <v>376</v>
      </c>
      <c r="C639" s="15">
        <v>0.19600000000000001</v>
      </c>
    </row>
    <row r="640" spans="2:3" x14ac:dyDescent="0.45">
      <c r="B640" s="12" t="s">
        <v>838</v>
      </c>
      <c r="C640" s="13">
        <v>10.19</v>
      </c>
    </row>
    <row r="641" spans="2:3" x14ac:dyDescent="0.45">
      <c r="B641" s="17" t="s">
        <v>733</v>
      </c>
      <c r="C641" s="13">
        <v>8.7560000000000002</v>
      </c>
    </row>
    <row r="642" spans="2:3" ht="22.15" customHeight="1" x14ac:dyDescent="0.45">
      <c r="B642" s="17" t="s">
        <v>757</v>
      </c>
      <c r="C642" s="13">
        <v>3.9260000000000002</v>
      </c>
    </row>
    <row r="643" spans="2:3" x14ac:dyDescent="0.45">
      <c r="B643" s="19" t="s">
        <v>518</v>
      </c>
      <c r="C643" s="13">
        <v>2.492</v>
      </c>
    </row>
    <row r="644" spans="2:3" ht="30" x14ac:dyDescent="0.45">
      <c r="B644" s="21" t="s">
        <v>734</v>
      </c>
      <c r="C644" s="13">
        <v>9.2999999999999999E-2</v>
      </c>
    </row>
    <row r="645" spans="2:3" ht="30.75" x14ac:dyDescent="0.45">
      <c r="B645" s="22" t="s">
        <v>737</v>
      </c>
      <c r="C645" s="15">
        <v>6.9000000000000006E-2</v>
      </c>
    </row>
    <row r="646" spans="2:3" ht="31.9" customHeight="1" x14ac:dyDescent="0.45">
      <c r="B646" s="22" t="s">
        <v>738</v>
      </c>
      <c r="C646" s="15">
        <v>2.4E-2</v>
      </c>
    </row>
    <row r="647" spans="2:3" ht="46.15" x14ac:dyDescent="0.45">
      <c r="B647" s="20" t="s">
        <v>735</v>
      </c>
      <c r="C647" s="15">
        <v>1.2889999999999999</v>
      </c>
    </row>
    <row r="648" spans="2:3" ht="30.75" x14ac:dyDescent="0.45">
      <c r="B648" s="20" t="s">
        <v>736</v>
      </c>
      <c r="C648" s="15">
        <v>0.27600000000000002</v>
      </c>
    </row>
    <row r="649" spans="2:3" x14ac:dyDescent="0.45">
      <c r="B649" s="20" t="s">
        <v>1845</v>
      </c>
      <c r="C649" s="15">
        <v>0.83399999999999996</v>
      </c>
    </row>
    <row r="650" spans="2:3" x14ac:dyDescent="0.45">
      <c r="B650" s="17" t="s">
        <v>751</v>
      </c>
      <c r="C650" s="13">
        <v>6.2640000000000002</v>
      </c>
    </row>
    <row r="651" spans="2:3" ht="16.899999999999999" customHeight="1" x14ac:dyDescent="0.45">
      <c r="B651" s="19" t="s">
        <v>863</v>
      </c>
      <c r="C651" s="13">
        <v>0.308</v>
      </c>
    </row>
    <row r="652" spans="2:3" x14ac:dyDescent="0.45">
      <c r="B652" s="20" t="s">
        <v>740</v>
      </c>
      <c r="C652" s="15">
        <v>0.23599999999999999</v>
      </c>
    </row>
    <row r="653" spans="2:3" x14ac:dyDescent="0.45">
      <c r="B653" s="20" t="s">
        <v>744</v>
      </c>
      <c r="C653" s="15">
        <v>7.1999999999999995E-2</v>
      </c>
    </row>
    <row r="654" spans="2:3" x14ac:dyDescent="0.45">
      <c r="B654" s="18" t="s">
        <v>742</v>
      </c>
      <c r="C654" s="15">
        <v>2.1389999999999998</v>
      </c>
    </row>
    <row r="655" spans="2:3" x14ac:dyDescent="0.45">
      <c r="B655" s="19" t="s">
        <v>516</v>
      </c>
      <c r="C655" s="13">
        <v>1.02</v>
      </c>
    </row>
    <row r="656" spans="2:3" x14ac:dyDescent="0.45">
      <c r="B656" s="20" t="s">
        <v>746</v>
      </c>
      <c r="C656" s="15">
        <v>0.53800000000000003</v>
      </c>
    </row>
    <row r="657" spans="2:3" x14ac:dyDescent="0.45">
      <c r="B657" s="20" t="s">
        <v>747</v>
      </c>
      <c r="C657" s="15">
        <v>0.48199999999999998</v>
      </c>
    </row>
    <row r="658" spans="2:3" x14ac:dyDescent="0.45">
      <c r="B658" s="19" t="s">
        <v>517</v>
      </c>
      <c r="C658" s="13">
        <v>0.69299999999999995</v>
      </c>
    </row>
    <row r="659" spans="2:3" x14ac:dyDescent="0.45">
      <c r="B659" s="20" t="s">
        <v>741</v>
      </c>
      <c r="C659" s="15">
        <v>0.69299999999999995</v>
      </c>
    </row>
    <row r="660" spans="2:3" x14ac:dyDescent="0.45">
      <c r="B660" s="19" t="s">
        <v>749</v>
      </c>
      <c r="C660" s="13">
        <v>0.753</v>
      </c>
    </row>
    <row r="661" spans="2:3" x14ac:dyDescent="0.45">
      <c r="B661" s="21" t="s">
        <v>519</v>
      </c>
      <c r="C661" s="13">
        <v>0.72399999999999998</v>
      </c>
    </row>
    <row r="662" spans="2:3" x14ac:dyDescent="0.45">
      <c r="B662" s="22" t="s">
        <v>739</v>
      </c>
      <c r="C662" s="15">
        <v>0.45800000000000002</v>
      </c>
    </row>
    <row r="663" spans="2:3" x14ac:dyDescent="0.45">
      <c r="B663" s="22" t="s">
        <v>750</v>
      </c>
      <c r="C663" s="15">
        <v>0.26600000000000001</v>
      </c>
    </row>
    <row r="664" spans="2:3" x14ac:dyDescent="0.45">
      <c r="B664" s="21" t="s">
        <v>743</v>
      </c>
      <c r="C664" s="13">
        <v>2.9000000000000001E-2</v>
      </c>
    </row>
    <row r="665" spans="2:3" x14ac:dyDescent="0.45">
      <c r="B665" s="22" t="s">
        <v>745</v>
      </c>
      <c r="C665" s="15">
        <v>1.4E-2</v>
      </c>
    </row>
    <row r="666" spans="2:3" x14ac:dyDescent="0.45">
      <c r="B666" s="22" t="s">
        <v>748</v>
      </c>
      <c r="C666" s="15">
        <v>1.4999999999999999E-2</v>
      </c>
    </row>
    <row r="667" spans="2:3" x14ac:dyDescent="0.45">
      <c r="B667" s="19" t="s">
        <v>756</v>
      </c>
      <c r="C667" s="13">
        <v>1.351</v>
      </c>
    </row>
    <row r="668" spans="2:3" ht="36.6" customHeight="1" x14ac:dyDescent="0.45">
      <c r="B668" s="20" t="s">
        <v>752</v>
      </c>
      <c r="C668" s="15">
        <v>0.76400000000000001</v>
      </c>
    </row>
    <row r="669" spans="2:3" ht="30.75" x14ac:dyDescent="0.45">
      <c r="B669" s="20" t="s">
        <v>753</v>
      </c>
      <c r="C669" s="15">
        <v>0.126</v>
      </c>
    </row>
    <row r="670" spans="2:3" ht="38.450000000000003" customHeight="1" x14ac:dyDescent="0.45">
      <c r="B670" s="20" t="s">
        <v>754</v>
      </c>
      <c r="C670" s="15">
        <v>0.371</v>
      </c>
    </row>
    <row r="671" spans="2:3" ht="30.75" x14ac:dyDescent="0.45">
      <c r="B671" s="20" t="s">
        <v>755</v>
      </c>
      <c r="C671" s="15">
        <v>0.09</v>
      </c>
    </row>
    <row r="672" spans="2:3" x14ac:dyDescent="0.45">
      <c r="B672" s="14" t="s">
        <v>381</v>
      </c>
      <c r="C672" s="15">
        <v>0.69299999999999995</v>
      </c>
    </row>
    <row r="673" spans="2:3" x14ac:dyDescent="0.45">
      <c r="B673" s="14" t="s">
        <v>382</v>
      </c>
      <c r="C673" s="15">
        <v>0.74099999999999999</v>
      </c>
    </row>
    <row r="674" spans="2:3" ht="15.6" customHeight="1" x14ac:dyDescent="0.45">
      <c r="B674" s="12" t="s">
        <v>758</v>
      </c>
      <c r="C674" s="13">
        <v>0.35299999999999998</v>
      </c>
    </row>
    <row r="675" spans="2:3" x14ac:dyDescent="0.45">
      <c r="B675" s="14" t="s">
        <v>383</v>
      </c>
      <c r="C675" s="15">
        <v>2.7E-2</v>
      </c>
    </row>
    <row r="676" spans="2:3" x14ac:dyDescent="0.45">
      <c r="B676" s="14" t="s">
        <v>384</v>
      </c>
      <c r="C676" s="15">
        <v>4.9000000000000002E-2</v>
      </c>
    </row>
    <row r="677" spans="2:3" x14ac:dyDescent="0.45">
      <c r="B677" s="14" t="s">
        <v>385</v>
      </c>
      <c r="C677" s="15">
        <v>7.0999999999999994E-2</v>
      </c>
    </row>
    <row r="678" spans="2:3" x14ac:dyDescent="0.45">
      <c r="B678" s="14" t="s">
        <v>386</v>
      </c>
      <c r="C678" s="15">
        <v>6.0999999999999999E-2</v>
      </c>
    </row>
    <row r="679" spans="2:3" x14ac:dyDescent="0.45">
      <c r="B679" s="14" t="s">
        <v>387</v>
      </c>
      <c r="C679" s="15">
        <v>8.6999999999999994E-2</v>
      </c>
    </row>
    <row r="680" spans="2:3" x14ac:dyDescent="0.45">
      <c r="B680" s="14" t="s">
        <v>388</v>
      </c>
      <c r="C680" s="15">
        <v>5.8000000000000003E-2</v>
      </c>
    </row>
    <row r="681" spans="2:3" x14ac:dyDescent="0.45">
      <c r="B681" s="12" t="s">
        <v>781</v>
      </c>
      <c r="C681" s="13">
        <v>1.5760000000000001</v>
      </c>
    </row>
    <row r="682" spans="2:3" x14ac:dyDescent="0.45">
      <c r="B682" s="17" t="s">
        <v>760</v>
      </c>
      <c r="C682" s="13">
        <v>0.43</v>
      </c>
    </row>
    <row r="683" spans="2:3" x14ac:dyDescent="0.45">
      <c r="B683" s="18" t="s">
        <v>389</v>
      </c>
      <c r="C683" s="15">
        <v>0.17299999999999999</v>
      </c>
    </row>
    <row r="684" spans="2:3" ht="30.75" x14ac:dyDescent="0.45">
      <c r="B684" s="18" t="s">
        <v>761</v>
      </c>
      <c r="C684" s="15">
        <v>0.25700000000000001</v>
      </c>
    </row>
    <row r="685" spans="2:3" x14ac:dyDescent="0.45">
      <c r="B685" s="17" t="s">
        <v>759</v>
      </c>
      <c r="C685" s="13">
        <v>1.1459999999999999</v>
      </c>
    </row>
    <row r="686" spans="2:3" x14ac:dyDescent="0.45">
      <c r="B686" s="19" t="s">
        <v>776</v>
      </c>
      <c r="C686" s="13">
        <v>0.27</v>
      </c>
    </row>
    <row r="687" spans="2:3" ht="30.75" x14ac:dyDescent="0.45">
      <c r="B687" s="20" t="s">
        <v>390</v>
      </c>
      <c r="C687" s="15">
        <v>7.6999999999999999E-2</v>
      </c>
    </row>
    <row r="688" spans="2:3" ht="46.15" x14ac:dyDescent="0.45">
      <c r="B688" s="20" t="s">
        <v>391</v>
      </c>
      <c r="C688" s="15">
        <v>4.2999999999999997E-2</v>
      </c>
    </row>
    <row r="689" spans="2:3" ht="30.75" x14ac:dyDescent="0.45">
      <c r="B689" s="20" t="s">
        <v>392</v>
      </c>
      <c r="C689" s="15">
        <v>0.15</v>
      </c>
    </row>
    <row r="690" spans="2:3" ht="19.149999999999999" customHeight="1" x14ac:dyDescent="0.45">
      <c r="B690" s="19" t="s">
        <v>777</v>
      </c>
      <c r="C690" s="13">
        <v>0.41199999999999998</v>
      </c>
    </row>
    <row r="691" spans="2:3" x14ac:dyDescent="0.45">
      <c r="B691" s="20" t="s">
        <v>393</v>
      </c>
      <c r="C691" s="15">
        <v>0.19700000000000001</v>
      </c>
    </row>
    <row r="692" spans="2:3" x14ac:dyDescent="0.45">
      <c r="B692" s="20" t="s">
        <v>394</v>
      </c>
      <c r="C692" s="15">
        <v>0.1</v>
      </c>
    </row>
    <row r="693" spans="2:3" x14ac:dyDescent="0.45">
      <c r="B693" s="20" t="s">
        <v>395</v>
      </c>
      <c r="C693" s="15">
        <v>0.115</v>
      </c>
    </row>
    <row r="694" spans="2:3" x14ac:dyDescent="0.45">
      <c r="B694" s="19" t="s">
        <v>778</v>
      </c>
      <c r="C694" s="13">
        <v>0.46400000000000002</v>
      </c>
    </row>
    <row r="695" spans="2:3" ht="30.75" x14ac:dyDescent="0.45">
      <c r="B695" s="20" t="s">
        <v>779</v>
      </c>
      <c r="C695" s="15">
        <v>0.115</v>
      </c>
    </row>
    <row r="696" spans="2:3" ht="30.75" x14ac:dyDescent="0.45">
      <c r="B696" s="20" t="s">
        <v>780</v>
      </c>
      <c r="C696" s="15">
        <v>0.34899999999999998</v>
      </c>
    </row>
    <row r="697" spans="2:3" x14ac:dyDescent="0.45">
      <c r="B697" s="12" t="s">
        <v>762</v>
      </c>
      <c r="C697" s="13">
        <v>0.28699999999999998</v>
      </c>
    </row>
    <row r="698" spans="2:3" x14ac:dyDescent="0.45">
      <c r="B698" s="14" t="s">
        <v>396</v>
      </c>
      <c r="C698" s="15">
        <v>0.121</v>
      </c>
    </row>
    <row r="699" spans="2:3" x14ac:dyDescent="0.45">
      <c r="B699" s="14" t="s">
        <v>397</v>
      </c>
      <c r="C699" s="15">
        <v>0.126</v>
      </c>
    </row>
    <row r="700" spans="2:3" x14ac:dyDescent="0.45">
      <c r="B700" s="14" t="s">
        <v>398</v>
      </c>
      <c r="C700" s="15">
        <v>0.04</v>
      </c>
    </row>
    <row r="701" spans="2:3" x14ac:dyDescent="0.45">
      <c r="B701" s="12" t="s">
        <v>764</v>
      </c>
      <c r="C701" s="13">
        <v>0.70699999999999996</v>
      </c>
    </row>
    <row r="702" spans="2:3" x14ac:dyDescent="0.45">
      <c r="B702" s="14" t="s">
        <v>399</v>
      </c>
      <c r="C702" s="15">
        <v>0.28100000000000003</v>
      </c>
    </row>
    <row r="703" spans="2:3" x14ac:dyDescent="0.45">
      <c r="B703" s="14" t="s">
        <v>400</v>
      </c>
      <c r="C703" s="15">
        <v>9.9000000000000005E-2</v>
      </c>
    </row>
    <row r="704" spans="2:3" x14ac:dyDescent="0.45">
      <c r="B704" s="14" t="s">
        <v>401</v>
      </c>
      <c r="C704" s="15">
        <v>6.8000000000000005E-2</v>
      </c>
    </row>
    <row r="705" spans="2:3" x14ac:dyDescent="0.45">
      <c r="B705" s="14" t="s">
        <v>402</v>
      </c>
      <c r="C705" s="15">
        <v>2.5999999999999999E-2</v>
      </c>
    </row>
    <row r="706" spans="2:3" x14ac:dyDescent="0.45">
      <c r="B706" s="14" t="s">
        <v>403</v>
      </c>
      <c r="C706" s="15">
        <v>0.14199999999999999</v>
      </c>
    </row>
    <row r="707" spans="2:3" x14ac:dyDescent="0.45">
      <c r="B707" s="14" t="s">
        <v>404</v>
      </c>
      <c r="C707" s="15">
        <v>3.5000000000000003E-2</v>
      </c>
    </row>
    <row r="708" spans="2:3" x14ac:dyDescent="0.45">
      <c r="B708" s="14" t="s">
        <v>405</v>
      </c>
      <c r="C708" s="15">
        <v>5.6000000000000001E-2</v>
      </c>
    </row>
    <row r="709" spans="2:3" x14ac:dyDescent="0.45">
      <c r="B709" s="12" t="s">
        <v>765</v>
      </c>
      <c r="C709" s="13">
        <v>0.88700000000000001</v>
      </c>
    </row>
    <row r="710" spans="2:3" x14ac:dyDescent="0.45">
      <c r="B710" s="14" t="s">
        <v>406</v>
      </c>
      <c r="C710" s="15">
        <v>0.185</v>
      </c>
    </row>
    <row r="711" spans="2:3" x14ac:dyDescent="0.45">
      <c r="B711" s="14" t="s">
        <v>407</v>
      </c>
      <c r="C711" s="15">
        <v>0.23799999999999999</v>
      </c>
    </row>
    <row r="712" spans="2:3" x14ac:dyDescent="0.45">
      <c r="B712" s="14" t="s">
        <v>447</v>
      </c>
      <c r="C712" s="15">
        <v>0.438</v>
      </c>
    </row>
    <row r="713" spans="2:3" x14ac:dyDescent="0.45">
      <c r="B713" s="14" t="s">
        <v>876</v>
      </c>
      <c r="C713" s="15">
        <v>2.5999999999999999E-2</v>
      </c>
    </row>
    <row r="714" spans="2:3" x14ac:dyDescent="0.45">
      <c r="B714" s="12" t="s">
        <v>767</v>
      </c>
      <c r="C714" s="13">
        <v>0.34399999999999997</v>
      </c>
    </row>
    <row r="715" spans="2:3" x14ac:dyDescent="0.45">
      <c r="B715" s="14" t="s">
        <v>409</v>
      </c>
      <c r="C715" s="15">
        <v>0.14000000000000001</v>
      </c>
    </row>
    <row r="716" spans="2:3" x14ac:dyDescent="0.45">
      <c r="B716" s="14" t="s">
        <v>410</v>
      </c>
      <c r="C716" s="15">
        <v>0.20399999999999999</v>
      </c>
    </row>
    <row r="717" spans="2:3" x14ac:dyDescent="0.45">
      <c r="B717" s="12" t="s">
        <v>768</v>
      </c>
      <c r="C717" s="13">
        <v>1.466</v>
      </c>
    </row>
    <row r="718" spans="2:3" ht="33" customHeight="1" x14ac:dyDescent="0.45">
      <c r="B718" s="14" t="s">
        <v>411</v>
      </c>
      <c r="C718" s="15">
        <v>0.16400000000000001</v>
      </c>
    </row>
    <row r="719" spans="2:3" ht="33.6" customHeight="1" x14ac:dyDescent="0.45">
      <c r="B719" s="14" t="s">
        <v>769</v>
      </c>
      <c r="C719" s="15">
        <v>0.10199999999999999</v>
      </c>
    </row>
    <row r="720" spans="2:3" x14ac:dyDescent="0.45">
      <c r="B720" s="14" t="s">
        <v>412</v>
      </c>
      <c r="C720" s="15">
        <v>8.5999999999999993E-2</v>
      </c>
    </row>
    <row r="721" spans="2:3" ht="30.75" x14ac:dyDescent="0.45">
      <c r="B721" s="14" t="s">
        <v>413</v>
      </c>
      <c r="C721" s="15">
        <v>3.5000000000000003E-2</v>
      </c>
    </row>
    <row r="722" spans="2:3" x14ac:dyDescent="0.45">
      <c r="B722" s="14" t="s">
        <v>414</v>
      </c>
      <c r="C722" s="15">
        <v>4.1000000000000002E-2</v>
      </c>
    </row>
    <row r="723" spans="2:3" x14ac:dyDescent="0.45">
      <c r="B723" s="14" t="s">
        <v>415</v>
      </c>
      <c r="C723" s="15">
        <v>6.3E-2</v>
      </c>
    </row>
    <row r="724" spans="2:3" x14ac:dyDescent="0.45">
      <c r="B724" s="14" t="s">
        <v>416</v>
      </c>
      <c r="C724" s="15">
        <v>0.09</v>
      </c>
    </row>
    <row r="725" spans="2:3" x14ac:dyDescent="0.45">
      <c r="B725" s="14" t="s">
        <v>418</v>
      </c>
      <c r="C725" s="15">
        <v>9.2999999999999999E-2</v>
      </c>
    </row>
    <row r="726" spans="2:3" x14ac:dyDescent="0.45">
      <c r="B726" s="14" t="s">
        <v>419</v>
      </c>
      <c r="C726" s="15">
        <v>0.104</v>
      </c>
    </row>
    <row r="727" spans="2:3" x14ac:dyDescent="0.45">
      <c r="B727" s="14" t="s">
        <v>443</v>
      </c>
      <c r="C727" s="15">
        <v>0.22</v>
      </c>
    </row>
    <row r="728" spans="2:3" x14ac:dyDescent="0.45">
      <c r="B728" s="14" t="s">
        <v>444</v>
      </c>
      <c r="C728" s="15">
        <v>0.13400000000000001</v>
      </c>
    </row>
    <row r="729" spans="2:3" x14ac:dyDescent="0.45">
      <c r="B729" s="14" t="s">
        <v>422</v>
      </c>
      <c r="C729" s="15">
        <v>0.224</v>
      </c>
    </row>
    <row r="730" spans="2:3" x14ac:dyDescent="0.45">
      <c r="B730" s="14" t="s">
        <v>423</v>
      </c>
      <c r="C730" s="15">
        <v>6.4000000000000001E-2</v>
      </c>
    </row>
    <row r="731" spans="2:3" x14ac:dyDescent="0.45">
      <c r="B731" s="14" t="s">
        <v>424</v>
      </c>
      <c r="C731" s="15">
        <v>4.5999999999999999E-2</v>
      </c>
    </row>
    <row r="732" spans="2:3" x14ac:dyDescent="0.45">
      <c r="B732" s="12" t="s">
        <v>770</v>
      </c>
      <c r="C732" s="13">
        <v>7.5999999999999998E-2</v>
      </c>
    </row>
    <row r="733" spans="2:3" x14ac:dyDescent="0.45">
      <c r="B733" s="14" t="s">
        <v>425</v>
      </c>
      <c r="C733" s="15">
        <v>4.3999999999999997E-2</v>
      </c>
    </row>
    <row r="734" spans="2:3" x14ac:dyDescent="0.45">
      <c r="B734" s="14" t="s">
        <v>426</v>
      </c>
      <c r="C734" s="15">
        <v>3.2000000000000001E-2</v>
      </c>
    </row>
    <row r="735" spans="2:3" ht="16.899999999999999" customHeight="1" x14ac:dyDescent="0.45">
      <c r="B735" s="12" t="s">
        <v>771</v>
      </c>
      <c r="C735" s="13">
        <v>7.8E-2</v>
      </c>
    </row>
    <row r="736" spans="2:3" x14ac:dyDescent="0.45">
      <c r="B736" s="14" t="s">
        <v>427</v>
      </c>
      <c r="C736" s="15">
        <v>0.03</v>
      </c>
    </row>
    <row r="737" spans="2:3" ht="37.5" customHeight="1" x14ac:dyDescent="0.45">
      <c r="B737" s="14" t="s">
        <v>429</v>
      </c>
      <c r="C737" s="15">
        <v>2.3E-2</v>
      </c>
    </row>
    <row r="738" spans="2:3" x14ac:dyDescent="0.45">
      <c r="B738" s="14" t="s">
        <v>428</v>
      </c>
      <c r="C738" s="15">
        <v>2.5000000000000001E-2</v>
      </c>
    </row>
    <row r="739" spans="2:3" x14ac:dyDescent="0.45">
      <c r="B739" s="12" t="s">
        <v>772</v>
      </c>
      <c r="C739" s="13">
        <v>0.63400000000000001</v>
      </c>
    </row>
    <row r="740" spans="2:3" ht="30.75" x14ac:dyDescent="0.45">
      <c r="B740" s="14" t="s">
        <v>430</v>
      </c>
      <c r="C740" s="15">
        <v>0.60299999999999998</v>
      </c>
    </row>
    <row r="741" spans="2:3" x14ac:dyDescent="0.45">
      <c r="B741" s="14" t="s">
        <v>431</v>
      </c>
      <c r="C741" s="15">
        <v>1.6E-2</v>
      </c>
    </row>
    <row r="742" spans="2:3" ht="30.75" x14ac:dyDescent="0.45">
      <c r="B742" s="14" t="s">
        <v>847</v>
      </c>
      <c r="C742" s="15">
        <v>1.4999999999999999E-2</v>
      </c>
    </row>
    <row r="743" spans="2:3" x14ac:dyDescent="0.45">
      <c r="B743" s="12" t="s">
        <v>773</v>
      </c>
      <c r="C743" s="13">
        <v>0.67300000000000004</v>
      </c>
    </row>
    <row r="744" spans="2:3" ht="36" customHeight="1" x14ac:dyDescent="0.45">
      <c r="B744" s="14" t="s">
        <v>432</v>
      </c>
      <c r="C744" s="15">
        <v>7.1999999999999995E-2</v>
      </c>
    </row>
    <row r="745" spans="2:3" ht="30.75" x14ac:dyDescent="0.45">
      <c r="B745" s="14" t="s">
        <v>433</v>
      </c>
      <c r="C745" s="15">
        <v>0.249</v>
      </c>
    </row>
    <row r="746" spans="2:3" ht="30.75" x14ac:dyDescent="0.45">
      <c r="B746" s="14" t="s">
        <v>774</v>
      </c>
      <c r="C746" s="15">
        <v>0.35199999999999998</v>
      </c>
    </row>
    <row r="747" spans="2:3" x14ac:dyDescent="0.45">
      <c r="B747" s="12" t="s">
        <v>775</v>
      </c>
      <c r="C747" s="13">
        <v>0.45800000000000002</v>
      </c>
    </row>
    <row r="748" spans="2:3" x14ac:dyDescent="0.45">
      <c r="B748" s="14" t="s">
        <v>434</v>
      </c>
      <c r="C748" s="15">
        <v>0.17599999999999999</v>
      </c>
    </row>
    <row r="749" spans="2:3" x14ac:dyDescent="0.45">
      <c r="B749" s="14" t="s">
        <v>445</v>
      </c>
      <c r="C749" s="15">
        <v>0.28199999999999997</v>
      </c>
    </row>
    <row r="750" spans="2:3" x14ac:dyDescent="0.45">
      <c r="B750" s="12" t="s">
        <v>782</v>
      </c>
      <c r="C750" s="13">
        <v>0.14499999999999999</v>
      </c>
    </row>
    <row r="751" spans="2:3" x14ac:dyDescent="0.45">
      <c r="B751" s="14" t="s">
        <v>783</v>
      </c>
      <c r="C751" s="15">
        <v>4.3999999999999997E-2</v>
      </c>
    </row>
    <row r="752" spans="2:3" x14ac:dyDescent="0.45">
      <c r="B752" s="14" t="s">
        <v>436</v>
      </c>
      <c r="C752" s="15">
        <v>6.8000000000000005E-2</v>
      </c>
    </row>
    <row r="753" spans="2:3" x14ac:dyDescent="0.45">
      <c r="B753" s="14" t="s">
        <v>437</v>
      </c>
      <c r="C753" s="15">
        <v>3.3000000000000002E-2</v>
      </c>
    </row>
    <row r="754" spans="2:3" x14ac:dyDescent="0.45">
      <c r="B754" s="12" t="s">
        <v>763</v>
      </c>
      <c r="C754" s="13">
        <v>5.0179999999999998</v>
      </c>
    </row>
    <row r="755" spans="2:3" x14ac:dyDescent="0.45">
      <c r="B755" s="12" t="s">
        <v>766</v>
      </c>
      <c r="C755" s="13">
        <v>4.3109999999999999</v>
      </c>
    </row>
    <row r="756" spans="2:3" ht="15.75" customHeight="1" x14ac:dyDescent="0.45">
      <c r="B756" s="69" t="s">
        <v>1846</v>
      </c>
      <c r="C756" s="69"/>
    </row>
    <row r="757" spans="2:3" x14ac:dyDescent="0.45">
      <c r="B757" s="70"/>
      <c r="C757" s="70"/>
    </row>
    <row r="758" spans="2:3" ht="4.5" customHeight="1" x14ac:dyDescent="0.45">
      <c r="B758" s="70"/>
      <c r="C758" s="70"/>
    </row>
    <row r="759" spans="2:3" ht="15.75" hidden="1" customHeight="1" x14ac:dyDescent="0.45">
      <c r="B759" s="70"/>
      <c r="C759" s="70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54"/>
  <sheetViews>
    <sheetView workbookViewId="0">
      <pane xSplit="1" ySplit="1" topLeftCell="B595" activePane="bottomRight" state="frozen"/>
      <selection pane="topRight" activeCell="B1" sqref="B1"/>
      <selection pane="bottomLeft" activeCell="A9" sqref="A9"/>
      <selection pane="bottomRight" activeCell="A609" sqref="A609"/>
    </sheetView>
  </sheetViews>
  <sheetFormatPr defaultColWidth="9.1328125" defaultRowHeight="14.25" x14ac:dyDescent="0.45"/>
  <cols>
    <col min="1" max="1" width="72.265625" style="23" customWidth="1"/>
    <col min="2" max="2" width="19.73046875" style="23" customWidth="1"/>
    <col min="3" max="16384" width="9.1328125" style="23"/>
  </cols>
  <sheetData>
    <row r="1" spans="1:2" ht="29.25" customHeight="1" x14ac:dyDescent="0.45">
      <c r="A1" s="8" t="s">
        <v>1824</v>
      </c>
      <c r="B1" s="9" t="s">
        <v>1825</v>
      </c>
    </row>
    <row r="2" spans="1:2" ht="23.25" customHeight="1" x14ac:dyDescent="0.45">
      <c r="A2" s="24" t="s">
        <v>489</v>
      </c>
      <c r="B2" s="25">
        <v>100</v>
      </c>
    </row>
    <row r="3" spans="1:2" ht="15.4" x14ac:dyDescent="0.45">
      <c r="A3" s="26" t="s">
        <v>494</v>
      </c>
      <c r="B3" s="25">
        <v>38.121000000000002</v>
      </c>
    </row>
    <row r="4" spans="1:2" ht="15.4" x14ac:dyDescent="0.45">
      <c r="A4" s="26" t="s">
        <v>495</v>
      </c>
      <c r="B4" s="25">
        <v>34.030999999999999</v>
      </c>
    </row>
    <row r="5" spans="1:2" ht="15.4" x14ac:dyDescent="0.45">
      <c r="A5" s="26" t="s">
        <v>695</v>
      </c>
      <c r="B5" s="25">
        <v>27.847999999999999</v>
      </c>
    </row>
    <row r="6" spans="1:2" ht="15.4" x14ac:dyDescent="0.45">
      <c r="A6" s="26" t="s">
        <v>497</v>
      </c>
      <c r="B6" s="25">
        <v>9.0719999999999992</v>
      </c>
    </row>
    <row r="7" spans="1:2" ht="15.4" x14ac:dyDescent="0.45">
      <c r="A7" s="26" t="s">
        <v>531</v>
      </c>
      <c r="B7" s="25">
        <v>4.4950000000000001</v>
      </c>
    </row>
    <row r="8" spans="1:2" ht="15.4" x14ac:dyDescent="0.45">
      <c r="A8" s="26" t="s">
        <v>534</v>
      </c>
      <c r="B8" s="25">
        <v>2.694</v>
      </c>
    </row>
    <row r="9" spans="1:2" ht="15.4" x14ac:dyDescent="0.45">
      <c r="A9" s="26" t="s">
        <v>535</v>
      </c>
      <c r="B9" s="25">
        <v>1.042</v>
      </c>
    </row>
    <row r="10" spans="1:2" ht="15.4" x14ac:dyDescent="0.45">
      <c r="A10" s="27" t="s">
        <v>0</v>
      </c>
      <c r="B10" s="28">
        <v>0.64800000000000002</v>
      </c>
    </row>
    <row r="11" spans="1:2" ht="15.4" x14ac:dyDescent="0.45">
      <c r="A11" s="27" t="s">
        <v>1</v>
      </c>
      <c r="B11" s="28">
        <v>0.39400000000000002</v>
      </c>
    </row>
    <row r="12" spans="1:2" ht="15.4" x14ac:dyDescent="0.45">
      <c r="A12" s="26" t="s">
        <v>536</v>
      </c>
      <c r="B12" s="25">
        <v>1.5129999999999999</v>
      </c>
    </row>
    <row r="13" spans="1:2" ht="15.4" x14ac:dyDescent="0.45">
      <c r="A13" s="27" t="s">
        <v>2</v>
      </c>
      <c r="B13" s="28">
        <v>0.76</v>
      </c>
    </row>
    <row r="14" spans="1:2" ht="15.4" x14ac:dyDescent="0.45">
      <c r="A14" s="27" t="s">
        <v>3</v>
      </c>
      <c r="B14" s="28">
        <v>0.753</v>
      </c>
    </row>
    <row r="15" spans="1:2" ht="15.4" x14ac:dyDescent="0.45">
      <c r="A15" s="29" t="s">
        <v>4</v>
      </c>
      <c r="B15" s="28">
        <v>0.13900000000000001</v>
      </c>
    </row>
    <row r="16" spans="1:2" ht="15.4" x14ac:dyDescent="0.45">
      <c r="A16" s="26" t="s">
        <v>532</v>
      </c>
      <c r="B16" s="25">
        <v>1.8009999999999999</v>
      </c>
    </row>
    <row r="17" spans="1:2" ht="15.4" x14ac:dyDescent="0.45">
      <c r="A17" s="27" t="s">
        <v>5</v>
      </c>
      <c r="B17" s="28">
        <v>1.0229999999999999</v>
      </c>
    </row>
    <row r="18" spans="1:2" ht="15.4" x14ac:dyDescent="0.45">
      <c r="A18" s="27" t="s">
        <v>6</v>
      </c>
      <c r="B18" s="28">
        <v>0.51400000000000001</v>
      </c>
    </row>
    <row r="19" spans="1:2" ht="15.4" x14ac:dyDescent="0.45">
      <c r="A19" s="27" t="s">
        <v>7</v>
      </c>
      <c r="B19" s="28">
        <v>0.26400000000000001</v>
      </c>
    </row>
    <row r="20" spans="1:2" ht="15.4" x14ac:dyDescent="0.45">
      <c r="A20" s="26" t="s">
        <v>538</v>
      </c>
      <c r="B20" s="25">
        <v>0.182</v>
      </c>
    </row>
    <row r="21" spans="1:2" ht="15.4" x14ac:dyDescent="0.45">
      <c r="A21" s="27" t="s">
        <v>8</v>
      </c>
      <c r="B21" s="28">
        <v>0.182</v>
      </c>
    </row>
    <row r="22" spans="1:2" ht="15.4" x14ac:dyDescent="0.45">
      <c r="A22" s="26" t="s">
        <v>537</v>
      </c>
      <c r="B22" s="25">
        <v>1.6180000000000001</v>
      </c>
    </row>
    <row r="23" spans="1:2" ht="15.4" x14ac:dyDescent="0.45">
      <c r="A23" s="27" t="s">
        <v>9</v>
      </c>
      <c r="B23" s="28">
        <v>0.86</v>
      </c>
    </row>
    <row r="24" spans="1:2" ht="15.4" x14ac:dyDescent="0.45">
      <c r="A24" s="27" t="s">
        <v>10</v>
      </c>
      <c r="B24" s="28">
        <v>0.75800000000000001</v>
      </c>
    </row>
    <row r="25" spans="1:2" ht="15.4" x14ac:dyDescent="0.45">
      <c r="A25" s="26" t="s">
        <v>539</v>
      </c>
      <c r="B25" s="25">
        <v>2.6269999999999998</v>
      </c>
    </row>
    <row r="26" spans="1:2" ht="15.4" x14ac:dyDescent="0.45">
      <c r="A26" s="26" t="s">
        <v>540</v>
      </c>
      <c r="B26" s="25">
        <v>2.0419999999999998</v>
      </c>
    </row>
    <row r="27" spans="1:2" ht="15.4" x14ac:dyDescent="0.45">
      <c r="A27" s="27" t="s">
        <v>11</v>
      </c>
      <c r="B27" s="28">
        <v>0.69899999999999995</v>
      </c>
    </row>
    <row r="28" spans="1:2" ht="15.75" customHeight="1" x14ac:dyDescent="0.45">
      <c r="A28" s="27" t="s">
        <v>12</v>
      </c>
      <c r="B28" s="28">
        <v>0.50800000000000001</v>
      </c>
    </row>
    <row r="29" spans="1:2" ht="15.4" x14ac:dyDescent="0.45">
      <c r="A29" s="27" t="s">
        <v>13</v>
      </c>
      <c r="B29" s="28">
        <v>0.20100000000000001</v>
      </c>
    </row>
    <row r="30" spans="1:2" ht="15.4" x14ac:dyDescent="0.45">
      <c r="A30" s="30" t="s">
        <v>438</v>
      </c>
      <c r="B30" s="25">
        <v>0.63400000000000001</v>
      </c>
    </row>
    <row r="31" spans="1:2" ht="15.4" x14ac:dyDescent="0.45">
      <c r="A31" s="31" t="s">
        <v>14</v>
      </c>
      <c r="B31" s="28">
        <v>0.63400000000000001</v>
      </c>
    </row>
    <row r="32" spans="1:2" ht="15.4" x14ac:dyDescent="0.45">
      <c r="A32" s="26" t="s">
        <v>541</v>
      </c>
      <c r="B32" s="25">
        <v>0.58499999999999996</v>
      </c>
    </row>
    <row r="33" spans="1:2" ht="15.4" x14ac:dyDescent="0.45">
      <c r="A33" s="27" t="s">
        <v>15</v>
      </c>
      <c r="B33" s="28">
        <v>0.38700000000000001</v>
      </c>
    </row>
    <row r="34" spans="1:2" ht="15.4" x14ac:dyDescent="0.45">
      <c r="A34" s="27" t="s">
        <v>16</v>
      </c>
      <c r="B34" s="28">
        <v>0.19800000000000001</v>
      </c>
    </row>
    <row r="35" spans="1:2" ht="15.4" x14ac:dyDescent="0.45">
      <c r="A35" s="26" t="s">
        <v>542</v>
      </c>
      <c r="B35" s="25">
        <v>0.15</v>
      </c>
    </row>
    <row r="36" spans="1:2" ht="15.4" x14ac:dyDescent="0.45">
      <c r="A36" s="27" t="s">
        <v>17</v>
      </c>
      <c r="B36" s="28">
        <v>0.13600000000000001</v>
      </c>
    </row>
    <row r="37" spans="1:2" ht="16.5" customHeight="1" x14ac:dyDescent="0.45">
      <c r="A37" s="27" t="s">
        <v>18</v>
      </c>
      <c r="B37" s="28">
        <v>1.4E-2</v>
      </c>
    </row>
    <row r="38" spans="1:2" ht="15.4" x14ac:dyDescent="0.45">
      <c r="A38" s="26" t="s">
        <v>498</v>
      </c>
      <c r="B38" s="25">
        <v>2.198</v>
      </c>
    </row>
    <row r="39" spans="1:2" ht="15.4" x14ac:dyDescent="0.45">
      <c r="A39" s="30" t="s">
        <v>543</v>
      </c>
      <c r="B39" s="25">
        <v>1.748</v>
      </c>
    </row>
    <row r="40" spans="1:2" ht="15.4" x14ac:dyDescent="0.45">
      <c r="A40" s="31" t="s">
        <v>19</v>
      </c>
      <c r="B40" s="28">
        <v>0.13900000000000001</v>
      </c>
    </row>
    <row r="41" spans="1:2" ht="15.4" x14ac:dyDescent="0.45">
      <c r="A41" s="31" t="s">
        <v>20</v>
      </c>
      <c r="B41" s="28">
        <v>0.151</v>
      </c>
    </row>
    <row r="42" spans="1:2" ht="15.4" x14ac:dyDescent="0.45">
      <c r="A42" s="31" t="s">
        <v>21</v>
      </c>
      <c r="B42" s="28">
        <v>0.14299999999999999</v>
      </c>
    </row>
    <row r="43" spans="1:2" ht="15.4" x14ac:dyDescent="0.45">
      <c r="A43" s="31" t="s">
        <v>22</v>
      </c>
      <c r="B43" s="28">
        <v>0.12</v>
      </c>
    </row>
    <row r="44" spans="1:2" ht="15.4" x14ac:dyDescent="0.45">
      <c r="A44" s="31" t="s">
        <v>27</v>
      </c>
      <c r="B44" s="28">
        <v>0.11799999999999999</v>
      </c>
    </row>
    <row r="45" spans="1:2" ht="15.4" x14ac:dyDescent="0.45">
      <c r="A45" s="31" t="s">
        <v>29</v>
      </c>
      <c r="B45" s="28">
        <v>9.1999999999999998E-2</v>
      </c>
    </row>
    <row r="46" spans="1:2" ht="15.4" x14ac:dyDescent="0.45">
      <c r="A46" s="30" t="s">
        <v>544</v>
      </c>
      <c r="B46" s="25">
        <v>0.76100000000000001</v>
      </c>
    </row>
    <row r="47" spans="1:2" ht="15.4" x14ac:dyDescent="0.45">
      <c r="A47" s="31" t="s">
        <v>23</v>
      </c>
      <c r="B47" s="28">
        <v>0.39200000000000002</v>
      </c>
    </row>
    <row r="48" spans="1:2" ht="15.4" x14ac:dyDescent="0.45">
      <c r="A48" s="31" t="s">
        <v>24</v>
      </c>
      <c r="B48" s="28">
        <v>0.11600000000000001</v>
      </c>
    </row>
    <row r="49" spans="1:2" ht="15.4" x14ac:dyDescent="0.45">
      <c r="A49" s="31" t="s">
        <v>25</v>
      </c>
      <c r="B49" s="28">
        <v>0.253</v>
      </c>
    </row>
    <row r="50" spans="1:2" ht="15.4" x14ac:dyDescent="0.45">
      <c r="A50" s="30" t="s">
        <v>545</v>
      </c>
      <c r="B50" s="25">
        <v>0.224</v>
      </c>
    </row>
    <row r="51" spans="1:2" ht="15.4" x14ac:dyDescent="0.45">
      <c r="A51" s="31" t="s">
        <v>26</v>
      </c>
      <c r="B51" s="28">
        <v>0.224</v>
      </c>
    </row>
    <row r="52" spans="1:2" ht="15.4" x14ac:dyDescent="0.45">
      <c r="A52" s="26" t="s">
        <v>546</v>
      </c>
      <c r="B52" s="25">
        <v>0.19700000000000001</v>
      </c>
    </row>
    <row r="53" spans="1:2" ht="15.4" x14ac:dyDescent="0.45">
      <c r="A53" s="31" t="s">
        <v>30</v>
      </c>
      <c r="B53" s="28">
        <v>0.122</v>
      </c>
    </row>
    <row r="54" spans="1:2" ht="15.4" x14ac:dyDescent="0.45">
      <c r="A54" s="31" t="s">
        <v>31</v>
      </c>
      <c r="B54" s="28">
        <v>7.4999999999999997E-2</v>
      </c>
    </row>
    <row r="55" spans="1:2" ht="15.4" x14ac:dyDescent="0.45">
      <c r="A55" s="26" t="s">
        <v>547</v>
      </c>
      <c r="B55" s="25">
        <v>0.253</v>
      </c>
    </row>
    <row r="56" spans="1:2" ht="15.4" x14ac:dyDescent="0.45">
      <c r="A56" s="27" t="s">
        <v>32</v>
      </c>
      <c r="B56" s="28">
        <v>0.20899999999999999</v>
      </c>
    </row>
    <row r="57" spans="1:2" ht="15.4" x14ac:dyDescent="0.45">
      <c r="A57" s="27" t="s">
        <v>33</v>
      </c>
      <c r="B57" s="28">
        <v>4.3999999999999997E-2</v>
      </c>
    </row>
    <row r="58" spans="1:2" ht="15.4" x14ac:dyDescent="0.45">
      <c r="A58" s="26" t="s">
        <v>503</v>
      </c>
      <c r="B58" s="25">
        <v>1.1850000000000001</v>
      </c>
    </row>
    <row r="59" spans="1:2" ht="15.4" x14ac:dyDescent="0.45">
      <c r="A59" s="27" t="s">
        <v>34</v>
      </c>
      <c r="B59" s="28">
        <v>0.73399999999999999</v>
      </c>
    </row>
    <row r="60" spans="1:2" ht="15.4" x14ac:dyDescent="0.45">
      <c r="A60" s="27" t="s">
        <v>35</v>
      </c>
      <c r="B60" s="28">
        <v>0.33500000000000002</v>
      </c>
    </row>
    <row r="61" spans="1:2" ht="15.4" x14ac:dyDescent="0.45">
      <c r="A61" s="27" t="s">
        <v>36</v>
      </c>
      <c r="B61" s="28">
        <v>8.2000000000000003E-2</v>
      </c>
    </row>
    <row r="62" spans="1:2" ht="15.4" x14ac:dyDescent="0.45">
      <c r="A62" s="26" t="s">
        <v>548</v>
      </c>
      <c r="B62" s="25">
        <v>3.4000000000000002E-2</v>
      </c>
    </row>
    <row r="63" spans="1:2" ht="15.4" x14ac:dyDescent="0.45">
      <c r="A63" s="27" t="s">
        <v>37</v>
      </c>
      <c r="B63" s="28">
        <v>3.4000000000000002E-2</v>
      </c>
    </row>
    <row r="64" spans="1:2" ht="15.4" x14ac:dyDescent="0.45">
      <c r="A64" s="26" t="s">
        <v>549</v>
      </c>
      <c r="B64" s="25">
        <v>3.0720000000000001</v>
      </c>
    </row>
    <row r="65" spans="1:2" ht="15.4" x14ac:dyDescent="0.45">
      <c r="A65" s="30" t="s">
        <v>550</v>
      </c>
      <c r="B65" s="25">
        <v>0.996</v>
      </c>
    </row>
    <row r="66" spans="1:2" ht="15.4" x14ac:dyDescent="0.45">
      <c r="A66" s="30" t="s">
        <v>551</v>
      </c>
      <c r="B66" s="25">
        <v>0.996</v>
      </c>
    </row>
    <row r="67" spans="1:2" ht="19.5" customHeight="1" x14ac:dyDescent="0.45">
      <c r="A67" s="31" t="s">
        <v>38</v>
      </c>
      <c r="B67" s="28">
        <v>0.44900000000000001</v>
      </c>
    </row>
    <row r="68" spans="1:2" ht="15.4" x14ac:dyDescent="0.45">
      <c r="A68" s="31" t="s">
        <v>439</v>
      </c>
      <c r="B68" s="28">
        <v>0.33300000000000002</v>
      </c>
    </row>
    <row r="69" spans="1:2" ht="19.5" customHeight="1" x14ac:dyDescent="0.45">
      <c r="A69" s="31" t="s">
        <v>40</v>
      </c>
      <c r="B69" s="28">
        <v>0.214</v>
      </c>
    </row>
    <row r="70" spans="1:2" ht="15.4" x14ac:dyDescent="0.45">
      <c r="A70" s="27" t="s">
        <v>44</v>
      </c>
      <c r="B70" s="28">
        <v>0.11799999999999999</v>
      </c>
    </row>
    <row r="71" spans="1:2" ht="15.4" x14ac:dyDescent="0.45">
      <c r="A71" s="27" t="s">
        <v>41</v>
      </c>
      <c r="B71" s="28">
        <v>0.44800000000000001</v>
      </c>
    </row>
    <row r="72" spans="1:2" ht="15.4" x14ac:dyDescent="0.45">
      <c r="A72" s="27" t="s">
        <v>42</v>
      </c>
      <c r="B72" s="28">
        <v>0.42799999999999999</v>
      </c>
    </row>
    <row r="73" spans="1:2" ht="15.4" x14ac:dyDescent="0.45">
      <c r="A73" s="27" t="s">
        <v>43</v>
      </c>
      <c r="B73" s="28">
        <v>0.19800000000000001</v>
      </c>
    </row>
    <row r="74" spans="1:2" ht="15.4" x14ac:dyDescent="0.45">
      <c r="A74" s="30" t="s">
        <v>552</v>
      </c>
      <c r="B74" s="25">
        <v>0.53</v>
      </c>
    </row>
    <row r="75" spans="1:2" ht="15.4" x14ac:dyDescent="0.45">
      <c r="A75" s="31" t="s">
        <v>45</v>
      </c>
      <c r="B75" s="28">
        <v>0.53</v>
      </c>
    </row>
    <row r="76" spans="1:2" ht="15.4" x14ac:dyDescent="0.45">
      <c r="A76" s="27" t="s">
        <v>46</v>
      </c>
      <c r="B76" s="28">
        <v>0.187</v>
      </c>
    </row>
    <row r="77" spans="1:2" ht="15.4" x14ac:dyDescent="0.45">
      <c r="A77" s="27" t="s">
        <v>47</v>
      </c>
      <c r="B77" s="28">
        <v>0.10100000000000001</v>
      </c>
    </row>
    <row r="78" spans="1:2" ht="15.4" x14ac:dyDescent="0.45">
      <c r="A78" s="27" t="s">
        <v>48</v>
      </c>
      <c r="B78" s="28">
        <v>0.01</v>
      </c>
    </row>
    <row r="79" spans="1:2" ht="15.4" x14ac:dyDescent="0.45">
      <c r="A79" s="27" t="s">
        <v>49</v>
      </c>
      <c r="B79" s="28">
        <v>1.2999999999999999E-2</v>
      </c>
    </row>
    <row r="80" spans="1:2" ht="15.4" x14ac:dyDescent="0.45">
      <c r="A80" s="27" t="s">
        <v>50</v>
      </c>
      <c r="B80" s="28">
        <v>4.2999999999999997E-2</v>
      </c>
    </row>
    <row r="81" spans="1:2" ht="15.4" x14ac:dyDescent="0.45">
      <c r="A81" s="26" t="s">
        <v>553</v>
      </c>
      <c r="B81" s="25">
        <v>1.3140000000000001</v>
      </c>
    </row>
    <row r="82" spans="1:2" ht="15.4" x14ac:dyDescent="0.45">
      <c r="A82" s="27" t="s">
        <v>884</v>
      </c>
      <c r="B82" s="28">
        <v>0.95099999999999996</v>
      </c>
    </row>
    <row r="83" spans="1:2" ht="15.4" x14ac:dyDescent="0.45">
      <c r="A83" s="27" t="s">
        <v>554</v>
      </c>
      <c r="B83" s="28">
        <v>0.182</v>
      </c>
    </row>
    <row r="84" spans="1:2" ht="15.4" x14ac:dyDescent="0.45">
      <c r="A84" s="27" t="s">
        <v>51</v>
      </c>
      <c r="B84" s="28">
        <v>0.18099999999999999</v>
      </c>
    </row>
    <row r="85" spans="1:2" ht="15.4" x14ac:dyDescent="0.45">
      <c r="A85" s="26" t="s">
        <v>555</v>
      </c>
      <c r="B85" s="25">
        <v>0.51700000000000002</v>
      </c>
    </row>
    <row r="86" spans="1:2" ht="15.4" x14ac:dyDescent="0.45">
      <c r="A86" s="27" t="s">
        <v>52</v>
      </c>
      <c r="B86" s="28">
        <v>0.35599999999999998</v>
      </c>
    </row>
    <row r="87" spans="1:2" ht="15.4" x14ac:dyDescent="0.45">
      <c r="A87" s="27" t="s">
        <v>54</v>
      </c>
      <c r="B87" s="28">
        <v>1.4E-2</v>
      </c>
    </row>
    <row r="88" spans="1:2" ht="15.4" x14ac:dyDescent="0.45">
      <c r="A88" s="27" t="s">
        <v>55</v>
      </c>
      <c r="B88" s="28">
        <v>0.14699999999999999</v>
      </c>
    </row>
    <row r="89" spans="1:2" ht="15.4" x14ac:dyDescent="0.45">
      <c r="A89" s="26" t="s">
        <v>556</v>
      </c>
      <c r="B89" s="25">
        <v>0.3</v>
      </c>
    </row>
    <row r="90" spans="1:2" ht="15.4" x14ac:dyDescent="0.45">
      <c r="A90" s="27" t="s">
        <v>56</v>
      </c>
      <c r="B90" s="28">
        <v>0.27</v>
      </c>
    </row>
    <row r="91" spans="1:2" ht="15.4" x14ac:dyDescent="0.45">
      <c r="A91" s="27" t="s">
        <v>57</v>
      </c>
      <c r="B91" s="28">
        <v>0.03</v>
      </c>
    </row>
    <row r="92" spans="1:2" ht="15.4" x14ac:dyDescent="0.45">
      <c r="A92" s="26" t="s">
        <v>557</v>
      </c>
      <c r="B92" s="25">
        <v>0.65800000000000003</v>
      </c>
    </row>
    <row r="93" spans="1:2" ht="15.4" x14ac:dyDescent="0.45">
      <c r="A93" s="27" t="s">
        <v>558</v>
      </c>
      <c r="B93" s="28">
        <v>0.65800000000000003</v>
      </c>
    </row>
    <row r="94" spans="1:2" ht="15.4" x14ac:dyDescent="0.45">
      <c r="A94" s="26" t="s">
        <v>559</v>
      </c>
      <c r="B94" s="25">
        <v>0.35499999999999998</v>
      </c>
    </row>
    <row r="95" spans="1:2" ht="15.4" x14ac:dyDescent="0.45">
      <c r="A95" s="27" t="s">
        <v>560</v>
      </c>
      <c r="B95" s="28">
        <v>0.35499999999999998</v>
      </c>
    </row>
    <row r="96" spans="1:2" ht="15.4" x14ac:dyDescent="0.45">
      <c r="A96" s="26" t="s">
        <v>561</v>
      </c>
      <c r="B96" s="25">
        <v>2.5950000000000002</v>
      </c>
    </row>
    <row r="97" spans="1:2" ht="15.4" x14ac:dyDescent="0.45">
      <c r="A97" s="30" t="s">
        <v>562</v>
      </c>
      <c r="B97" s="25">
        <v>1.1919999999999999</v>
      </c>
    </row>
    <row r="98" spans="1:2" ht="15.4" x14ac:dyDescent="0.45">
      <c r="A98" s="31" t="s">
        <v>58</v>
      </c>
      <c r="B98" s="28">
        <v>0.14000000000000001</v>
      </c>
    </row>
    <row r="99" spans="1:2" ht="15.4" x14ac:dyDescent="0.45">
      <c r="A99" s="31" t="s">
        <v>59</v>
      </c>
      <c r="B99" s="28">
        <v>0.183</v>
      </c>
    </row>
    <row r="100" spans="1:2" ht="15.4" x14ac:dyDescent="0.45">
      <c r="A100" s="31" t="s">
        <v>60</v>
      </c>
      <c r="B100" s="28">
        <v>0.24399999999999999</v>
      </c>
    </row>
    <row r="101" spans="1:2" ht="15.4" x14ac:dyDescent="0.45">
      <c r="A101" s="30" t="s">
        <v>563</v>
      </c>
      <c r="B101" s="25">
        <v>0.57599999999999996</v>
      </c>
    </row>
    <row r="102" spans="1:2" ht="15.4" x14ac:dyDescent="0.45">
      <c r="A102" s="31" t="s">
        <v>61</v>
      </c>
      <c r="B102" s="28">
        <v>0.309</v>
      </c>
    </row>
    <row r="103" spans="1:2" ht="15.4" x14ac:dyDescent="0.45">
      <c r="A103" s="31" t="s">
        <v>62</v>
      </c>
      <c r="B103" s="28">
        <v>0.26700000000000002</v>
      </c>
    </row>
    <row r="104" spans="1:2" ht="15.4" x14ac:dyDescent="0.45">
      <c r="A104" s="27" t="s">
        <v>63</v>
      </c>
      <c r="B104" s="28">
        <v>4.9000000000000002E-2</v>
      </c>
    </row>
    <row r="105" spans="1:2" ht="15.4" x14ac:dyDescent="0.45">
      <c r="A105" s="30" t="s">
        <v>564</v>
      </c>
      <c r="B105" s="25">
        <v>1.403</v>
      </c>
    </row>
    <row r="106" spans="1:2" ht="15.4" x14ac:dyDescent="0.45">
      <c r="A106" s="31" t="s">
        <v>64</v>
      </c>
      <c r="B106" s="28">
        <v>0.57899999999999996</v>
      </c>
    </row>
    <row r="107" spans="1:2" ht="15.4" x14ac:dyDescent="0.45">
      <c r="A107" s="31" t="s">
        <v>65</v>
      </c>
      <c r="B107" s="28">
        <v>0.126</v>
      </c>
    </row>
    <row r="108" spans="1:2" ht="15.4" x14ac:dyDescent="0.45">
      <c r="A108" s="31" t="s">
        <v>66</v>
      </c>
      <c r="B108" s="28">
        <v>0.37</v>
      </c>
    </row>
    <row r="109" spans="1:2" ht="15.4" x14ac:dyDescent="0.45">
      <c r="A109" s="31" t="s">
        <v>67</v>
      </c>
      <c r="B109" s="28">
        <v>0.32800000000000001</v>
      </c>
    </row>
    <row r="110" spans="1:2" ht="15.4" x14ac:dyDescent="0.45">
      <c r="A110" s="26" t="s">
        <v>565</v>
      </c>
      <c r="B110" s="25">
        <v>0.19800000000000001</v>
      </c>
    </row>
    <row r="111" spans="1:2" ht="15.4" x14ac:dyDescent="0.45">
      <c r="A111" s="27" t="s">
        <v>68</v>
      </c>
      <c r="B111" s="28">
        <v>7.6999999999999999E-2</v>
      </c>
    </row>
    <row r="112" spans="1:2" ht="15.4" x14ac:dyDescent="0.45">
      <c r="A112" s="27" t="s">
        <v>69</v>
      </c>
      <c r="B112" s="28">
        <v>0.121</v>
      </c>
    </row>
    <row r="113" spans="1:2" ht="15.4" x14ac:dyDescent="0.45">
      <c r="A113" s="26" t="s">
        <v>504</v>
      </c>
      <c r="B113" s="25">
        <v>1.151</v>
      </c>
    </row>
    <row r="114" spans="1:2" ht="15.4" x14ac:dyDescent="0.45">
      <c r="A114" s="30" t="s">
        <v>566</v>
      </c>
      <c r="B114" s="25">
        <v>0.66100000000000003</v>
      </c>
    </row>
    <row r="115" spans="1:2" ht="15.4" x14ac:dyDescent="0.45">
      <c r="A115" s="31" t="s">
        <v>70</v>
      </c>
      <c r="B115" s="28">
        <v>0.42899999999999999</v>
      </c>
    </row>
    <row r="116" spans="1:2" ht="15.4" x14ac:dyDescent="0.45">
      <c r="A116" s="31" t="s">
        <v>71</v>
      </c>
      <c r="B116" s="28">
        <v>0.23200000000000001</v>
      </c>
    </row>
    <row r="117" spans="1:2" ht="15.4" x14ac:dyDescent="0.45">
      <c r="A117" s="30" t="s">
        <v>567</v>
      </c>
      <c r="B117" s="25">
        <v>0.46200000000000002</v>
      </c>
    </row>
    <row r="118" spans="1:2" ht="15.4" x14ac:dyDescent="0.45">
      <c r="A118" s="31" t="s">
        <v>72</v>
      </c>
      <c r="B118" s="28">
        <v>0.20699999999999999</v>
      </c>
    </row>
    <row r="119" spans="1:2" ht="15.4" x14ac:dyDescent="0.45">
      <c r="A119" s="31" t="s">
        <v>73</v>
      </c>
      <c r="B119" s="28">
        <v>0.13900000000000001</v>
      </c>
    </row>
    <row r="120" spans="1:2" ht="15.4" x14ac:dyDescent="0.45">
      <c r="A120" s="27" t="s">
        <v>74</v>
      </c>
      <c r="B120" s="28">
        <v>0.11600000000000001</v>
      </c>
    </row>
    <row r="121" spans="1:2" ht="15.4" x14ac:dyDescent="0.45">
      <c r="A121" s="27" t="s">
        <v>75</v>
      </c>
      <c r="B121" s="28">
        <v>2.8000000000000001E-2</v>
      </c>
    </row>
    <row r="122" spans="1:2" ht="15.4" x14ac:dyDescent="0.45">
      <c r="A122" s="26" t="s">
        <v>505</v>
      </c>
      <c r="B122" s="25">
        <v>0.80300000000000005</v>
      </c>
    </row>
    <row r="123" spans="1:2" ht="15.4" x14ac:dyDescent="0.45">
      <c r="A123" s="27" t="s">
        <v>76</v>
      </c>
      <c r="B123" s="28">
        <v>0.29299999999999998</v>
      </c>
    </row>
    <row r="124" spans="1:2" ht="15.4" x14ac:dyDescent="0.45">
      <c r="A124" s="27" t="s">
        <v>77</v>
      </c>
      <c r="B124" s="28">
        <v>0.193</v>
      </c>
    </row>
    <row r="125" spans="1:2" ht="15.4" x14ac:dyDescent="0.45">
      <c r="A125" s="27" t="s">
        <v>78</v>
      </c>
      <c r="B125" s="28">
        <v>9.2999999999999999E-2</v>
      </c>
    </row>
    <row r="126" spans="1:2" ht="15.4" x14ac:dyDescent="0.45">
      <c r="A126" s="27" t="s">
        <v>79</v>
      </c>
      <c r="B126" s="28">
        <v>0.109</v>
      </c>
    </row>
    <row r="127" spans="1:2" ht="15.4" x14ac:dyDescent="0.45">
      <c r="A127" s="27" t="s">
        <v>80</v>
      </c>
      <c r="B127" s="28">
        <v>0.115</v>
      </c>
    </row>
    <row r="128" spans="1:2" ht="15.4" x14ac:dyDescent="0.45">
      <c r="A128" s="26" t="s">
        <v>568</v>
      </c>
      <c r="B128" s="25">
        <v>0.25</v>
      </c>
    </row>
    <row r="129" spans="1:2" ht="15.4" x14ac:dyDescent="0.45">
      <c r="A129" s="27" t="s">
        <v>81</v>
      </c>
      <c r="B129" s="28">
        <v>0.25</v>
      </c>
    </row>
    <row r="130" spans="1:2" ht="15.4" x14ac:dyDescent="0.45">
      <c r="A130" s="26" t="s">
        <v>569</v>
      </c>
      <c r="B130" s="25">
        <v>1.522</v>
      </c>
    </row>
    <row r="131" spans="1:2" ht="15.4" x14ac:dyDescent="0.45">
      <c r="A131" s="27" t="s">
        <v>82</v>
      </c>
      <c r="B131" s="28">
        <v>0.39</v>
      </c>
    </row>
    <row r="132" spans="1:2" ht="15.4" x14ac:dyDescent="0.45">
      <c r="A132" s="26" t="s">
        <v>570</v>
      </c>
      <c r="B132" s="25">
        <v>0.93799999999999994</v>
      </c>
    </row>
    <row r="133" spans="1:2" ht="15.4" x14ac:dyDescent="0.45">
      <c r="A133" s="27" t="s">
        <v>83</v>
      </c>
      <c r="B133" s="28">
        <v>0.71599999999999997</v>
      </c>
    </row>
    <row r="134" spans="1:2" ht="15.4" x14ac:dyDescent="0.45">
      <c r="A134" s="27" t="s">
        <v>84</v>
      </c>
      <c r="B134" s="28">
        <v>0.222</v>
      </c>
    </row>
    <row r="135" spans="1:2" ht="15.4" x14ac:dyDescent="0.45">
      <c r="A135" s="29" t="s">
        <v>85</v>
      </c>
      <c r="B135" s="28">
        <v>0.125</v>
      </c>
    </row>
    <row r="136" spans="1:2" ht="15.4" x14ac:dyDescent="0.45">
      <c r="A136" s="29" t="s">
        <v>86</v>
      </c>
      <c r="B136" s="28">
        <v>6.9000000000000006E-2</v>
      </c>
    </row>
    <row r="137" spans="1:2" ht="15.4" x14ac:dyDescent="0.45">
      <c r="A137" s="26" t="s">
        <v>501</v>
      </c>
      <c r="B137" s="25">
        <v>1.1299999999999999</v>
      </c>
    </row>
    <row r="138" spans="1:2" ht="15.4" x14ac:dyDescent="0.45">
      <c r="A138" s="30" t="s">
        <v>571</v>
      </c>
      <c r="B138" s="25">
        <v>0.67</v>
      </c>
    </row>
    <row r="139" spans="1:2" ht="15.4" x14ac:dyDescent="0.45">
      <c r="A139" s="31" t="s">
        <v>572</v>
      </c>
      <c r="B139" s="28">
        <v>0.29899999999999999</v>
      </c>
    </row>
    <row r="140" spans="1:2" ht="15.4" x14ac:dyDescent="0.45">
      <c r="A140" s="31" t="s">
        <v>87</v>
      </c>
      <c r="B140" s="28">
        <v>3.3000000000000002E-2</v>
      </c>
    </row>
    <row r="141" spans="1:2" ht="15.4" x14ac:dyDescent="0.45">
      <c r="A141" s="31" t="s">
        <v>573</v>
      </c>
      <c r="B141" s="28">
        <v>3.6999999999999998E-2</v>
      </c>
    </row>
    <row r="142" spans="1:2" ht="15.4" x14ac:dyDescent="0.45">
      <c r="A142" s="31" t="s">
        <v>88</v>
      </c>
      <c r="B142" s="28">
        <v>3.5999999999999997E-2</v>
      </c>
    </row>
    <row r="143" spans="1:2" ht="15.4" x14ac:dyDescent="0.45">
      <c r="A143" s="31" t="s">
        <v>574</v>
      </c>
      <c r="B143" s="28">
        <v>0.189</v>
      </c>
    </row>
    <row r="144" spans="1:2" ht="15.4" x14ac:dyDescent="0.45">
      <c r="A144" s="31" t="s">
        <v>89</v>
      </c>
      <c r="B144" s="28">
        <v>2.4E-2</v>
      </c>
    </row>
    <row r="145" spans="1:2" ht="15.4" x14ac:dyDescent="0.45">
      <c r="A145" s="31" t="s">
        <v>1826</v>
      </c>
      <c r="B145" s="28">
        <v>5.1999999999999998E-2</v>
      </c>
    </row>
    <row r="146" spans="1:2" ht="15.4" x14ac:dyDescent="0.45">
      <c r="A146" s="30" t="s">
        <v>575</v>
      </c>
      <c r="B146" s="25">
        <v>0.46</v>
      </c>
    </row>
    <row r="147" spans="1:2" ht="15.4" x14ac:dyDescent="0.45">
      <c r="A147" s="31" t="s">
        <v>91</v>
      </c>
      <c r="B147" s="28">
        <v>0.13400000000000001</v>
      </c>
    </row>
    <row r="148" spans="1:2" ht="15.4" x14ac:dyDescent="0.45">
      <c r="A148" s="31" t="s">
        <v>92</v>
      </c>
      <c r="B148" s="28">
        <v>0.32600000000000001</v>
      </c>
    </row>
    <row r="149" spans="1:2" ht="15.4" x14ac:dyDescent="0.45">
      <c r="A149" s="26" t="s">
        <v>502</v>
      </c>
      <c r="B149" s="25">
        <v>4.5940000000000003</v>
      </c>
    </row>
    <row r="150" spans="1:2" ht="15.4" x14ac:dyDescent="0.45">
      <c r="A150" s="27" t="s">
        <v>576</v>
      </c>
      <c r="B150" s="28">
        <v>0.29399999999999998</v>
      </c>
    </row>
    <row r="151" spans="1:2" ht="15.4" x14ac:dyDescent="0.45">
      <c r="A151" s="30" t="s">
        <v>577</v>
      </c>
      <c r="B151" s="25">
        <v>1.9279999999999999</v>
      </c>
    </row>
    <row r="152" spans="1:2" ht="15.4" x14ac:dyDescent="0.45">
      <c r="A152" s="31" t="s">
        <v>578</v>
      </c>
      <c r="B152" s="28">
        <v>0.13300000000000001</v>
      </c>
    </row>
    <row r="153" spans="1:2" ht="15.4" x14ac:dyDescent="0.45">
      <c r="A153" s="31" t="s">
        <v>580</v>
      </c>
      <c r="B153" s="28">
        <v>9.7000000000000003E-2</v>
      </c>
    </row>
    <row r="154" spans="1:2" ht="15.4" x14ac:dyDescent="0.45">
      <c r="A154" s="31" t="s">
        <v>581</v>
      </c>
      <c r="B154" s="28">
        <v>3.6999999999999998E-2</v>
      </c>
    </row>
    <row r="155" spans="1:2" ht="15.4" x14ac:dyDescent="0.45">
      <c r="A155" s="31" t="s">
        <v>582</v>
      </c>
      <c r="B155" s="28">
        <v>0.09</v>
      </c>
    </row>
    <row r="156" spans="1:2" ht="15.4" x14ac:dyDescent="0.45">
      <c r="A156" s="31" t="s">
        <v>583</v>
      </c>
      <c r="B156" s="28">
        <v>5.8000000000000003E-2</v>
      </c>
    </row>
    <row r="157" spans="1:2" ht="15.4" x14ac:dyDescent="0.45">
      <c r="A157" s="31" t="s">
        <v>584</v>
      </c>
      <c r="B157" s="28">
        <v>0.57699999999999996</v>
      </c>
    </row>
    <row r="158" spans="1:2" ht="15.4" x14ac:dyDescent="0.45">
      <c r="A158" s="31" t="s">
        <v>585</v>
      </c>
      <c r="B158" s="28">
        <v>0.56999999999999995</v>
      </c>
    </row>
    <row r="159" spans="1:2" ht="15.4" x14ac:dyDescent="0.45">
      <c r="A159" s="31" t="s">
        <v>579</v>
      </c>
      <c r="B159" s="28">
        <v>0.155</v>
      </c>
    </row>
    <row r="160" spans="1:2" ht="15.4" x14ac:dyDescent="0.45">
      <c r="A160" s="31" t="s">
        <v>833</v>
      </c>
      <c r="B160" s="28">
        <v>8.8999999999999996E-2</v>
      </c>
    </row>
    <row r="161" spans="1:2" ht="15.4" x14ac:dyDescent="0.45">
      <c r="A161" s="31" t="s">
        <v>93</v>
      </c>
      <c r="B161" s="28">
        <v>0.122</v>
      </c>
    </row>
    <row r="162" spans="1:2" ht="15.4" x14ac:dyDescent="0.45">
      <c r="A162" s="30" t="s">
        <v>586</v>
      </c>
      <c r="B162" s="25">
        <v>2.3719999999999999</v>
      </c>
    </row>
    <row r="163" spans="1:2" ht="15.4" x14ac:dyDescent="0.45">
      <c r="A163" s="31" t="s">
        <v>587</v>
      </c>
      <c r="B163" s="28">
        <v>0.67</v>
      </c>
    </row>
    <row r="164" spans="1:2" ht="15.4" x14ac:dyDescent="0.45">
      <c r="A164" s="31" t="s">
        <v>588</v>
      </c>
      <c r="B164" s="28">
        <v>0.19800000000000001</v>
      </c>
    </row>
    <row r="165" spans="1:2" ht="15.4" x14ac:dyDescent="0.45">
      <c r="A165" s="31" t="s">
        <v>589</v>
      </c>
      <c r="B165" s="28">
        <v>0.27700000000000002</v>
      </c>
    </row>
    <row r="166" spans="1:2" ht="15.4" x14ac:dyDescent="0.45">
      <c r="A166" s="31" t="s">
        <v>590</v>
      </c>
      <c r="B166" s="28">
        <v>0.29899999999999999</v>
      </c>
    </row>
    <row r="167" spans="1:2" ht="15.4" x14ac:dyDescent="0.45">
      <c r="A167" s="31" t="s">
        <v>591</v>
      </c>
      <c r="B167" s="28">
        <v>0.104</v>
      </c>
    </row>
    <row r="168" spans="1:2" ht="15.4" x14ac:dyDescent="0.45">
      <c r="A168" s="31" t="s">
        <v>592</v>
      </c>
      <c r="B168" s="28">
        <v>0.41099999999999998</v>
      </c>
    </row>
    <row r="169" spans="1:2" ht="15.4" x14ac:dyDescent="0.45">
      <c r="A169" s="31" t="s">
        <v>94</v>
      </c>
      <c r="B169" s="28">
        <v>0.16900000000000001</v>
      </c>
    </row>
    <row r="170" spans="1:2" ht="15.4" x14ac:dyDescent="0.45">
      <c r="A170" s="31" t="s">
        <v>95</v>
      </c>
      <c r="B170" s="28">
        <v>0.19800000000000001</v>
      </c>
    </row>
    <row r="171" spans="1:2" ht="15.4" x14ac:dyDescent="0.45">
      <c r="A171" s="31" t="s">
        <v>96</v>
      </c>
      <c r="B171" s="28">
        <v>4.5999999999999999E-2</v>
      </c>
    </row>
    <row r="172" spans="1:2" ht="15.4" x14ac:dyDescent="0.45">
      <c r="A172" s="26" t="s">
        <v>496</v>
      </c>
      <c r="B172" s="25">
        <v>4.1130000000000004</v>
      </c>
    </row>
    <row r="173" spans="1:2" ht="15.4" x14ac:dyDescent="0.45">
      <c r="A173" s="30" t="s">
        <v>593</v>
      </c>
      <c r="B173" s="25">
        <v>0.92900000000000005</v>
      </c>
    </row>
    <row r="174" spans="1:2" ht="15.4" x14ac:dyDescent="0.45">
      <c r="A174" s="31" t="s">
        <v>829</v>
      </c>
      <c r="B174" s="28">
        <v>0.92900000000000005</v>
      </c>
    </row>
    <row r="175" spans="1:2" ht="15.4" x14ac:dyDescent="0.45">
      <c r="A175" s="30" t="s">
        <v>594</v>
      </c>
      <c r="B175" s="25">
        <v>1.1359999999999999</v>
      </c>
    </row>
    <row r="176" spans="1:2" ht="15.4" x14ac:dyDescent="0.45">
      <c r="A176" s="31" t="s">
        <v>825</v>
      </c>
      <c r="B176" s="28">
        <v>0.35</v>
      </c>
    </row>
    <row r="177" spans="1:2" ht="15.4" x14ac:dyDescent="0.45">
      <c r="A177" s="31" t="s">
        <v>826</v>
      </c>
      <c r="B177" s="28">
        <v>0.78600000000000003</v>
      </c>
    </row>
    <row r="178" spans="1:2" ht="15.4" x14ac:dyDescent="0.45">
      <c r="A178" s="30" t="s">
        <v>595</v>
      </c>
      <c r="B178" s="25">
        <v>0.64600000000000002</v>
      </c>
    </row>
    <row r="179" spans="1:2" ht="15.4" x14ac:dyDescent="0.45">
      <c r="A179" s="31" t="s">
        <v>596</v>
      </c>
      <c r="B179" s="28">
        <v>0.64600000000000002</v>
      </c>
    </row>
    <row r="180" spans="1:2" ht="15.4" x14ac:dyDescent="0.45">
      <c r="A180" s="30" t="s">
        <v>597</v>
      </c>
      <c r="B180" s="25">
        <v>0.34200000000000003</v>
      </c>
    </row>
    <row r="181" spans="1:2" ht="15.4" x14ac:dyDescent="0.45">
      <c r="A181" s="31" t="s">
        <v>598</v>
      </c>
      <c r="B181" s="28">
        <v>0.34200000000000003</v>
      </c>
    </row>
    <row r="182" spans="1:2" ht="15.4" x14ac:dyDescent="0.45">
      <c r="A182" s="30" t="s">
        <v>599</v>
      </c>
      <c r="B182" s="25">
        <v>1.06</v>
      </c>
    </row>
    <row r="183" spans="1:2" ht="15.4" x14ac:dyDescent="0.45">
      <c r="A183" s="31" t="s">
        <v>97</v>
      </c>
      <c r="B183" s="28">
        <v>1.06</v>
      </c>
    </row>
    <row r="184" spans="1:2" ht="15.4" x14ac:dyDescent="0.45">
      <c r="A184" s="26" t="s">
        <v>600</v>
      </c>
      <c r="B184" s="25">
        <v>0.34399999999999997</v>
      </c>
    </row>
    <row r="185" spans="1:2" ht="15.4" x14ac:dyDescent="0.45">
      <c r="A185" s="27" t="s">
        <v>98</v>
      </c>
      <c r="B185" s="28">
        <v>0.13300000000000001</v>
      </c>
    </row>
    <row r="186" spans="1:2" ht="15.4" x14ac:dyDescent="0.45">
      <c r="A186" s="27" t="s">
        <v>99</v>
      </c>
      <c r="B186" s="28">
        <v>0.21099999999999999</v>
      </c>
    </row>
    <row r="187" spans="1:2" ht="15.4" x14ac:dyDescent="0.45">
      <c r="A187" s="26" t="s">
        <v>601</v>
      </c>
      <c r="B187" s="25">
        <v>0.317</v>
      </c>
    </row>
    <row r="188" spans="1:2" ht="15.4" x14ac:dyDescent="0.45">
      <c r="A188" s="27" t="s">
        <v>100</v>
      </c>
      <c r="B188" s="28">
        <v>0.317</v>
      </c>
    </row>
    <row r="189" spans="1:2" ht="15.4" x14ac:dyDescent="0.45">
      <c r="A189" s="26" t="s">
        <v>602</v>
      </c>
      <c r="B189" s="25">
        <v>2.4329999999999998</v>
      </c>
    </row>
    <row r="190" spans="1:2" ht="15.4" x14ac:dyDescent="0.45">
      <c r="A190" s="27" t="s">
        <v>101</v>
      </c>
      <c r="B190" s="28">
        <v>0.22500000000000001</v>
      </c>
    </row>
    <row r="191" spans="1:2" ht="30.75" x14ac:dyDescent="0.45">
      <c r="A191" s="27" t="s">
        <v>603</v>
      </c>
      <c r="B191" s="28">
        <v>0.35099999999999998</v>
      </c>
    </row>
    <row r="192" spans="1:2" ht="15.4" x14ac:dyDescent="0.45">
      <c r="A192" s="27" t="s">
        <v>104</v>
      </c>
      <c r="B192" s="28">
        <v>0.30399999999999999</v>
      </c>
    </row>
    <row r="193" spans="1:2" ht="30.75" x14ac:dyDescent="0.45">
      <c r="A193" s="27" t="s">
        <v>103</v>
      </c>
      <c r="B193" s="28">
        <v>1.079</v>
      </c>
    </row>
    <row r="194" spans="1:2" ht="15.4" x14ac:dyDescent="0.45">
      <c r="A194" s="27" t="s">
        <v>105</v>
      </c>
      <c r="B194" s="28">
        <v>0.47399999999999998</v>
      </c>
    </row>
    <row r="195" spans="1:2" ht="15.4" x14ac:dyDescent="0.45">
      <c r="A195" s="26" t="s">
        <v>499</v>
      </c>
      <c r="B195" s="25">
        <v>5.5E-2</v>
      </c>
    </row>
    <row r="196" spans="1:2" ht="15.4" x14ac:dyDescent="0.45">
      <c r="A196" s="30" t="s">
        <v>604</v>
      </c>
      <c r="B196" s="25">
        <v>6.0000000000000001E-3</v>
      </c>
    </row>
    <row r="197" spans="1:2" ht="15.4" x14ac:dyDescent="0.45">
      <c r="A197" s="31" t="s">
        <v>106</v>
      </c>
      <c r="B197" s="28">
        <v>6.0000000000000001E-3</v>
      </c>
    </row>
    <row r="198" spans="1:2" ht="15.4" x14ac:dyDescent="0.45">
      <c r="A198" s="30" t="s">
        <v>605</v>
      </c>
      <c r="B198" s="25">
        <v>6.0000000000000001E-3</v>
      </c>
    </row>
    <row r="199" spans="1:2" ht="15.4" x14ac:dyDescent="0.45">
      <c r="A199" s="31" t="s">
        <v>107</v>
      </c>
      <c r="B199" s="28">
        <v>6.0000000000000001E-3</v>
      </c>
    </row>
    <row r="200" spans="1:2" ht="15.4" x14ac:dyDescent="0.45">
      <c r="A200" s="30" t="s">
        <v>606</v>
      </c>
      <c r="B200" s="25">
        <v>4.2999999999999997E-2</v>
      </c>
    </row>
    <row r="201" spans="1:2" ht="15.4" x14ac:dyDescent="0.45">
      <c r="A201" s="31" t="s">
        <v>108</v>
      </c>
      <c r="B201" s="28">
        <v>6.0000000000000001E-3</v>
      </c>
    </row>
    <row r="202" spans="1:2" ht="15.4" x14ac:dyDescent="0.45">
      <c r="A202" s="31" t="s">
        <v>109</v>
      </c>
      <c r="B202" s="28">
        <v>3.6999999999999998E-2</v>
      </c>
    </row>
    <row r="203" spans="1:2" ht="15.4" x14ac:dyDescent="0.45">
      <c r="A203" s="26" t="s">
        <v>607</v>
      </c>
      <c r="B203" s="25">
        <v>9.9000000000000005E-2</v>
      </c>
    </row>
    <row r="204" spans="1:2" ht="15.4" x14ac:dyDescent="0.45">
      <c r="A204" s="27" t="s">
        <v>110</v>
      </c>
      <c r="B204" s="28">
        <v>7.0999999999999994E-2</v>
      </c>
    </row>
    <row r="205" spans="1:2" ht="15.4" x14ac:dyDescent="0.45">
      <c r="A205" s="27" t="s">
        <v>111</v>
      </c>
      <c r="B205" s="28">
        <v>2.8000000000000001E-2</v>
      </c>
    </row>
    <row r="206" spans="1:2" ht="15.4" x14ac:dyDescent="0.45">
      <c r="A206" s="26" t="s">
        <v>608</v>
      </c>
      <c r="B206" s="25">
        <v>3.9359999999999999</v>
      </c>
    </row>
    <row r="207" spans="1:2" ht="15.4" x14ac:dyDescent="0.45">
      <c r="A207" s="30" t="s">
        <v>506</v>
      </c>
      <c r="B207" s="25">
        <v>3.63</v>
      </c>
    </row>
    <row r="208" spans="1:2" ht="15.4" x14ac:dyDescent="0.45">
      <c r="A208" s="32" t="s">
        <v>609</v>
      </c>
      <c r="B208" s="25">
        <v>1.0429999999999999</v>
      </c>
    </row>
    <row r="209" spans="1:2" ht="15.4" x14ac:dyDescent="0.45">
      <c r="A209" s="33" t="s">
        <v>112</v>
      </c>
      <c r="B209" s="28">
        <v>0.16700000000000001</v>
      </c>
    </row>
    <row r="210" spans="1:2" ht="15.4" x14ac:dyDescent="0.45">
      <c r="A210" s="33" t="s">
        <v>113</v>
      </c>
      <c r="B210" s="28">
        <v>0.114</v>
      </c>
    </row>
    <row r="211" spans="1:2" ht="15.4" x14ac:dyDescent="0.45">
      <c r="A211" s="33" t="s">
        <v>114</v>
      </c>
      <c r="B211" s="28">
        <v>4.7E-2</v>
      </c>
    </row>
    <row r="212" spans="1:2" ht="30.75" x14ac:dyDescent="0.45">
      <c r="A212" s="33" t="s">
        <v>115</v>
      </c>
      <c r="B212" s="28">
        <v>0.104</v>
      </c>
    </row>
    <row r="213" spans="1:2" ht="15.4" x14ac:dyDescent="0.45">
      <c r="A213" s="33" t="s">
        <v>116</v>
      </c>
      <c r="B213" s="28">
        <v>0.14699999999999999</v>
      </c>
    </row>
    <row r="214" spans="1:2" ht="15.4" x14ac:dyDescent="0.45">
      <c r="A214" s="33" t="s">
        <v>117</v>
      </c>
      <c r="B214" s="28">
        <v>0.193</v>
      </c>
    </row>
    <row r="215" spans="1:2" ht="30.75" x14ac:dyDescent="0.45">
      <c r="A215" s="33" t="s">
        <v>450</v>
      </c>
      <c r="B215" s="28">
        <v>0.27100000000000002</v>
      </c>
    </row>
    <row r="216" spans="1:2" ht="15.4" x14ac:dyDescent="0.45">
      <c r="A216" s="32" t="s">
        <v>610</v>
      </c>
      <c r="B216" s="25">
        <v>1.8280000000000001</v>
      </c>
    </row>
    <row r="217" spans="1:2" ht="15.4" x14ac:dyDescent="0.45">
      <c r="A217" s="33" t="s">
        <v>449</v>
      </c>
      <c r="B217" s="28">
        <v>0.105</v>
      </c>
    </row>
    <row r="218" spans="1:2" ht="30.75" x14ac:dyDescent="0.45">
      <c r="A218" s="33" t="s">
        <v>119</v>
      </c>
      <c r="B218" s="28">
        <v>0.11600000000000001</v>
      </c>
    </row>
    <row r="219" spans="1:2" ht="15.4" x14ac:dyDescent="0.45">
      <c r="A219" s="33" t="s">
        <v>120</v>
      </c>
      <c r="B219" s="28">
        <v>0.16200000000000001</v>
      </c>
    </row>
    <row r="220" spans="1:2" ht="15.4" x14ac:dyDescent="0.45">
      <c r="A220" s="33" t="s">
        <v>121</v>
      </c>
      <c r="B220" s="28">
        <v>0.114</v>
      </c>
    </row>
    <row r="221" spans="1:2" ht="30.75" x14ac:dyDescent="0.45">
      <c r="A221" s="33" t="s">
        <v>122</v>
      </c>
      <c r="B221" s="28">
        <v>0.19500000000000001</v>
      </c>
    </row>
    <row r="222" spans="1:2" ht="30.75" customHeight="1" x14ac:dyDescent="0.45">
      <c r="A222" s="33" t="s">
        <v>123</v>
      </c>
      <c r="B222" s="28">
        <v>0.18</v>
      </c>
    </row>
    <row r="223" spans="1:2" ht="30.75" x14ac:dyDescent="0.45">
      <c r="A223" s="33" t="s">
        <v>124</v>
      </c>
      <c r="B223" s="28">
        <v>0.16800000000000001</v>
      </c>
    </row>
    <row r="224" spans="1:2" ht="15.4" x14ac:dyDescent="0.45">
      <c r="A224" s="33" t="s">
        <v>125</v>
      </c>
      <c r="B224" s="28">
        <v>0.111</v>
      </c>
    </row>
    <row r="225" spans="1:2" ht="15.4" x14ac:dyDescent="0.45">
      <c r="A225" s="33" t="s">
        <v>126</v>
      </c>
      <c r="B225" s="28">
        <v>0.13300000000000001</v>
      </c>
    </row>
    <row r="226" spans="1:2" ht="15.4" x14ac:dyDescent="0.45">
      <c r="A226" s="33" t="s">
        <v>127</v>
      </c>
      <c r="B226" s="28">
        <v>0.122</v>
      </c>
    </row>
    <row r="227" spans="1:2" ht="15.4" x14ac:dyDescent="0.45">
      <c r="A227" s="33" t="s">
        <v>128</v>
      </c>
      <c r="B227" s="28">
        <v>0.26</v>
      </c>
    </row>
    <row r="228" spans="1:2" ht="15.4" x14ac:dyDescent="0.45">
      <c r="A228" s="33" t="s">
        <v>129</v>
      </c>
      <c r="B228" s="28">
        <v>7.3999999999999996E-2</v>
      </c>
    </row>
    <row r="229" spans="1:2" ht="15.4" x14ac:dyDescent="0.45">
      <c r="A229" s="33" t="s">
        <v>130</v>
      </c>
      <c r="B229" s="28">
        <v>8.7999999999999995E-2</v>
      </c>
    </row>
    <row r="230" spans="1:2" ht="15.4" x14ac:dyDescent="0.45">
      <c r="A230" s="32" t="s">
        <v>611</v>
      </c>
      <c r="B230" s="25">
        <v>0.75900000000000001</v>
      </c>
    </row>
    <row r="231" spans="1:2" ht="15.4" x14ac:dyDescent="0.45">
      <c r="A231" s="34" t="s">
        <v>510</v>
      </c>
      <c r="B231" s="25">
        <v>0.52100000000000002</v>
      </c>
    </row>
    <row r="232" spans="1:2" ht="30.75" x14ac:dyDescent="0.45">
      <c r="A232" s="35" t="s">
        <v>131</v>
      </c>
      <c r="B232" s="28">
        <v>0.1</v>
      </c>
    </row>
    <row r="233" spans="1:2" ht="15.4" x14ac:dyDescent="0.45">
      <c r="A233" s="35" t="s">
        <v>132</v>
      </c>
      <c r="B233" s="28">
        <v>7.5999999999999998E-2</v>
      </c>
    </row>
    <row r="234" spans="1:2" ht="15.4" x14ac:dyDescent="0.45">
      <c r="A234" s="35" t="s">
        <v>133</v>
      </c>
      <c r="B234" s="28">
        <v>9.4E-2</v>
      </c>
    </row>
    <row r="235" spans="1:2" ht="15.4" x14ac:dyDescent="0.45">
      <c r="A235" s="35" t="s">
        <v>1828</v>
      </c>
      <c r="B235" s="28">
        <v>7.1999999999999995E-2</v>
      </c>
    </row>
    <row r="236" spans="1:2" ht="30.75" x14ac:dyDescent="0.45">
      <c r="A236" s="35" t="s">
        <v>135</v>
      </c>
      <c r="B236" s="28">
        <v>6.5000000000000002E-2</v>
      </c>
    </row>
    <row r="237" spans="1:2" ht="15.4" x14ac:dyDescent="0.45">
      <c r="A237" s="35" t="s">
        <v>136</v>
      </c>
      <c r="B237" s="28">
        <v>7.3999999999999996E-2</v>
      </c>
    </row>
    <row r="238" spans="1:2" ht="30.75" x14ac:dyDescent="0.45">
      <c r="A238" s="35" t="s">
        <v>137</v>
      </c>
      <c r="B238" s="28">
        <v>0.04</v>
      </c>
    </row>
    <row r="239" spans="1:2" ht="15.4" x14ac:dyDescent="0.45">
      <c r="A239" s="34" t="s">
        <v>511</v>
      </c>
      <c r="B239" s="25">
        <v>0.16200000000000001</v>
      </c>
    </row>
    <row r="240" spans="1:2" ht="30.75" x14ac:dyDescent="0.45">
      <c r="A240" s="35" t="s">
        <v>138</v>
      </c>
      <c r="B240" s="28">
        <v>6.0999999999999999E-2</v>
      </c>
    </row>
    <row r="241" spans="1:2" ht="30.75" x14ac:dyDescent="0.45">
      <c r="A241" s="35" t="s">
        <v>139</v>
      </c>
      <c r="B241" s="28">
        <v>4.3999999999999997E-2</v>
      </c>
    </row>
    <row r="242" spans="1:2" ht="15.4" x14ac:dyDescent="0.45">
      <c r="A242" s="35" t="s">
        <v>451</v>
      </c>
      <c r="B242" s="28">
        <v>2.5999999999999999E-2</v>
      </c>
    </row>
    <row r="243" spans="1:2" ht="15.4" x14ac:dyDescent="0.45">
      <c r="A243" s="35" t="s">
        <v>141</v>
      </c>
      <c r="B243" s="28">
        <v>3.1E-2</v>
      </c>
    </row>
    <row r="244" spans="1:2" ht="15.4" x14ac:dyDescent="0.45">
      <c r="A244" s="30" t="s">
        <v>512</v>
      </c>
      <c r="B244" s="25">
        <v>7.5999999999999998E-2</v>
      </c>
    </row>
    <row r="245" spans="1:2" ht="15.4" x14ac:dyDescent="0.45">
      <c r="A245" s="31" t="s">
        <v>142</v>
      </c>
      <c r="B245" s="28">
        <v>2.7E-2</v>
      </c>
    </row>
    <row r="246" spans="1:2" ht="15.4" x14ac:dyDescent="0.45">
      <c r="A246" s="31" t="s">
        <v>143</v>
      </c>
      <c r="B246" s="28">
        <v>1.2999999999999999E-2</v>
      </c>
    </row>
    <row r="247" spans="1:2" ht="15.4" x14ac:dyDescent="0.45">
      <c r="A247" s="31" t="s">
        <v>144</v>
      </c>
      <c r="B247" s="28">
        <v>1.4E-2</v>
      </c>
    </row>
    <row r="248" spans="1:2" ht="15.4" x14ac:dyDescent="0.45">
      <c r="A248" s="31" t="s">
        <v>145</v>
      </c>
      <c r="B248" s="28">
        <v>2.1999999999999999E-2</v>
      </c>
    </row>
    <row r="249" spans="1:2" ht="15.4" x14ac:dyDescent="0.45">
      <c r="A249" s="30" t="s">
        <v>612</v>
      </c>
      <c r="B249" s="25">
        <v>0.30599999999999999</v>
      </c>
    </row>
    <row r="250" spans="1:2" ht="30.75" x14ac:dyDescent="0.45">
      <c r="A250" s="31" t="s">
        <v>613</v>
      </c>
      <c r="B250" s="28">
        <v>0.17299999999999999</v>
      </c>
    </row>
    <row r="251" spans="1:2" ht="15.4" x14ac:dyDescent="0.45">
      <c r="A251" s="31" t="s">
        <v>147</v>
      </c>
      <c r="B251" s="28">
        <v>6.6000000000000003E-2</v>
      </c>
    </row>
    <row r="252" spans="1:2" ht="15.4" x14ac:dyDescent="0.45">
      <c r="A252" s="31" t="s">
        <v>148</v>
      </c>
      <c r="B252" s="28">
        <v>6.7000000000000004E-2</v>
      </c>
    </row>
    <row r="253" spans="1:2" ht="15.4" x14ac:dyDescent="0.45">
      <c r="A253" s="26" t="s">
        <v>614</v>
      </c>
      <c r="B253" s="25">
        <v>0.156</v>
      </c>
    </row>
    <row r="254" spans="1:2" ht="15.4" x14ac:dyDescent="0.45">
      <c r="A254" s="27" t="s">
        <v>615</v>
      </c>
      <c r="B254" s="28">
        <v>0.156</v>
      </c>
    </row>
    <row r="255" spans="1:2" ht="15.4" x14ac:dyDescent="0.45">
      <c r="A255" s="26" t="s">
        <v>500</v>
      </c>
      <c r="B255" s="25">
        <v>0.98599999999999999</v>
      </c>
    </row>
    <row r="256" spans="1:2" ht="15.4" x14ac:dyDescent="0.45">
      <c r="A256" s="30" t="s">
        <v>616</v>
      </c>
      <c r="B256" s="25">
        <v>0.59699999999999998</v>
      </c>
    </row>
    <row r="257" spans="1:2" ht="15.4" x14ac:dyDescent="0.45">
      <c r="A257" s="31" t="s">
        <v>149</v>
      </c>
      <c r="B257" s="28">
        <v>0.105</v>
      </c>
    </row>
    <row r="258" spans="1:2" ht="15.4" x14ac:dyDescent="0.45">
      <c r="A258" s="31" t="s">
        <v>150</v>
      </c>
      <c r="B258" s="28">
        <v>0.14499999999999999</v>
      </c>
    </row>
    <row r="259" spans="1:2" ht="15.4" x14ac:dyDescent="0.45">
      <c r="A259" s="31" t="s">
        <v>151</v>
      </c>
      <c r="B259" s="28">
        <v>5.0999999999999997E-2</v>
      </c>
    </row>
    <row r="260" spans="1:2" ht="15.4" x14ac:dyDescent="0.45">
      <c r="A260" s="31" t="s">
        <v>152</v>
      </c>
      <c r="B260" s="28">
        <v>0.06</v>
      </c>
    </row>
    <row r="261" spans="1:2" ht="15.4" x14ac:dyDescent="0.45">
      <c r="A261" s="31" t="s">
        <v>153</v>
      </c>
      <c r="B261" s="28">
        <v>4.2999999999999997E-2</v>
      </c>
    </row>
    <row r="262" spans="1:2" ht="15.4" x14ac:dyDescent="0.45">
      <c r="A262" s="31" t="s">
        <v>154</v>
      </c>
      <c r="B262" s="28">
        <v>2.5999999999999999E-2</v>
      </c>
    </row>
    <row r="263" spans="1:2" ht="15.4" x14ac:dyDescent="0.45">
      <c r="A263" s="31" t="s">
        <v>155</v>
      </c>
      <c r="B263" s="28">
        <v>4.3999999999999997E-2</v>
      </c>
    </row>
    <row r="264" spans="1:2" ht="15.4" x14ac:dyDescent="0.45">
      <c r="A264" s="31" t="s">
        <v>156</v>
      </c>
      <c r="B264" s="28">
        <v>6.5000000000000002E-2</v>
      </c>
    </row>
    <row r="265" spans="1:2" ht="15.4" x14ac:dyDescent="0.45">
      <c r="A265" s="31" t="s">
        <v>157</v>
      </c>
      <c r="B265" s="28">
        <v>1.2E-2</v>
      </c>
    </row>
    <row r="266" spans="1:2" ht="15.4" x14ac:dyDescent="0.45">
      <c r="A266" s="31" t="s">
        <v>158</v>
      </c>
      <c r="B266" s="28">
        <v>1.0999999999999999E-2</v>
      </c>
    </row>
    <row r="267" spans="1:2" ht="15.4" x14ac:dyDescent="0.45">
      <c r="A267" s="31" t="s">
        <v>159</v>
      </c>
      <c r="B267" s="28">
        <v>3.5000000000000003E-2</v>
      </c>
    </row>
    <row r="268" spans="1:2" ht="15.4" x14ac:dyDescent="0.45">
      <c r="A268" s="30" t="s">
        <v>617</v>
      </c>
      <c r="B268" s="25">
        <v>0.38900000000000001</v>
      </c>
    </row>
    <row r="269" spans="1:2" ht="15.4" x14ac:dyDescent="0.45">
      <c r="A269" s="31" t="s">
        <v>160</v>
      </c>
      <c r="B269" s="28">
        <v>7.5999999999999998E-2</v>
      </c>
    </row>
    <row r="270" spans="1:2" ht="15.4" x14ac:dyDescent="0.45">
      <c r="A270" s="31" t="s">
        <v>161</v>
      </c>
      <c r="B270" s="28">
        <v>7.6999999999999999E-2</v>
      </c>
    </row>
    <row r="271" spans="1:2" ht="15.4" x14ac:dyDescent="0.45">
      <c r="A271" s="31" t="s">
        <v>162</v>
      </c>
      <c r="B271" s="28">
        <v>5.3999999999999999E-2</v>
      </c>
    </row>
    <row r="272" spans="1:2" ht="15.4" x14ac:dyDescent="0.45">
      <c r="A272" s="31" t="s">
        <v>163</v>
      </c>
      <c r="B272" s="28">
        <v>0.1</v>
      </c>
    </row>
    <row r="273" spans="1:2" ht="15.4" x14ac:dyDescent="0.45">
      <c r="A273" s="31" t="s">
        <v>164</v>
      </c>
      <c r="B273" s="28">
        <v>4.2999999999999997E-2</v>
      </c>
    </row>
    <row r="274" spans="1:2" ht="15.4" x14ac:dyDescent="0.45">
      <c r="A274" s="31" t="s">
        <v>165</v>
      </c>
      <c r="B274" s="28">
        <v>3.9E-2</v>
      </c>
    </row>
    <row r="275" spans="1:2" ht="15.4" x14ac:dyDescent="0.45">
      <c r="A275" s="26" t="s">
        <v>618</v>
      </c>
      <c r="B275" s="25">
        <v>0.28199999999999997</v>
      </c>
    </row>
    <row r="276" spans="1:2" ht="15.4" x14ac:dyDescent="0.45">
      <c r="A276" s="27" t="s">
        <v>166</v>
      </c>
      <c r="B276" s="28">
        <v>8.5000000000000006E-2</v>
      </c>
    </row>
    <row r="277" spans="1:2" ht="15.4" x14ac:dyDescent="0.45">
      <c r="A277" s="27" t="s">
        <v>167</v>
      </c>
      <c r="B277" s="28">
        <v>4.8000000000000001E-2</v>
      </c>
    </row>
    <row r="278" spans="1:2" ht="15.4" x14ac:dyDescent="0.45">
      <c r="A278" s="27" t="s">
        <v>168</v>
      </c>
      <c r="B278" s="28">
        <v>9.6000000000000002E-2</v>
      </c>
    </row>
    <row r="279" spans="1:2" ht="15.4" x14ac:dyDescent="0.45">
      <c r="A279" s="27" t="s">
        <v>169</v>
      </c>
      <c r="B279" s="28">
        <v>3.3000000000000002E-2</v>
      </c>
    </row>
    <row r="280" spans="1:2" ht="15.4" x14ac:dyDescent="0.45">
      <c r="A280" s="27" t="s">
        <v>170</v>
      </c>
      <c r="B280" s="28">
        <v>0.02</v>
      </c>
    </row>
    <row r="281" spans="1:2" ht="15.4" x14ac:dyDescent="0.45">
      <c r="A281" s="26" t="s">
        <v>619</v>
      </c>
      <c r="B281" s="25">
        <v>1.673</v>
      </c>
    </row>
    <row r="282" spans="1:2" ht="15.4" x14ac:dyDescent="0.45">
      <c r="A282" s="30" t="s">
        <v>624</v>
      </c>
      <c r="B282" s="25">
        <v>0.32200000000000001</v>
      </c>
    </row>
    <row r="283" spans="1:2" ht="15.4" x14ac:dyDescent="0.45">
      <c r="A283" s="31" t="s">
        <v>625</v>
      </c>
      <c r="B283" s="28">
        <v>0.218</v>
      </c>
    </row>
    <row r="284" spans="1:2" ht="15.4" x14ac:dyDescent="0.45">
      <c r="A284" s="31" t="s">
        <v>171</v>
      </c>
      <c r="B284" s="28">
        <v>7.8E-2</v>
      </c>
    </row>
    <row r="285" spans="1:2" ht="15.4" x14ac:dyDescent="0.45">
      <c r="A285" s="31" t="s">
        <v>172</v>
      </c>
      <c r="B285" s="28">
        <v>2.5999999999999999E-2</v>
      </c>
    </row>
    <row r="286" spans="1:2" ht="15.4" x14ac:dyDescent="0.45">
      <c r="A286" s="30" t="s">
        <v>620</v>
      </c>
      <c r="B286" s="25">
        <v>0.64</v>
      </c>
    </row>
    <row r="287" spans="1:2" ht="15.4" x14ac:dyDescent="0.45">
      <c r="A287" s="31" t="s">
        <v>621</v>
      </c>
      <c r="B287" s="28">
        <v>0.22800000000000001</v>
      </c>
    </row>
    <row r="288" spans="1:2" ht="15.4" x14ac:dyDescent="0.45">
      <c r="A288" s="31" t="s">
        <v>452</v>
      </c>
      <c r="B288" s="28">
        <v>0.14799999999999999</v>
      </c>
    </row>
    <row r="289" spans="1:2" ht="15.4" x14ac:dyDescent="0.45">
      <c r="A289" s="31" t="s">
        <v>174</v>
      </c>
      <c r="B289" s="28">
        <v>0.105</v>
      </c>
    </row>
    <row r="290" spans="1:2" ht="15.4" x14ac:dyDescent="0.45">
      <c r="A290" s="31" t="s">
        <v>176</v>
      </c>
      <c r="B290" s="28">
        <v>0.05</v>
      </c>
    </row>
    <row r="291" spans="1:2" ht="15.4" x14ac:dyDescent="0.45">
      <c r="A291" s="31" t="s">
        <v>175</v>
      </c>
      <c r="B291" s="28">
        <v>0.109</v>
      </c>
    </row>
    <row r="292" spans="1:2" ht="15.4" x14ac:dyDescent="0.45">
      <c r="A292" s="30" t="s">
        <v>622</v>
      </c>
      <c r="B292" s="25">
        <v>0.315</v>
      </c>
    </row>
    <row r="293" spans="1:2" ht="30.75" x14ac:dyDescent="0.45">
      <c r="A293" s="31" t="s">
        <v>623</v>
      </c>
      <c r="B293" s="28">
        <v>7.6999999999999999E-2</v>
      </c>
    </row>
    <row r="294" spans="1:2" ht="15.4" x14ac:dyDescent="0.45">
      <c r="A294" s="31" t="s">
        <v>177</v>
      </c>
      <c r="B294" s="28">
        <v>5.6000000000000001E-2</v>
      </c>
    </row>
    <row r="295" spans="1:2" ht="15.4" x14ac:dyDescent="0.45">
      <c r="A295" s="31" t="s">
        <v>178</v>
      </c>
      <c r="B295" s="28">
        <v>4.2000000000000003E-2</v>
      </c>
    </row>
    <row r="296" spans="1:2" ht="15.4" x14ac:dyDescent="0.45">
      <c r="A296" s="31" t="s">
        <v>179</v>
      </c>
      <c r="B296" s="28">
        <v>0.04</v>
      </c>
    </row>
    <row r="297" spans="1:2" ht="15.4" x14ac:dyDescent="0.45">
      <c r="A297" s="31" t="s">
        <v>180</v>
      </c>
      <c r="B297" s="28">
        <v>0.1</v>
      </c>
    </row>
    <row r="298" spans="1:2" ht="15.4" x14ac:dyDescent="0.45">
      <c r="A298" s="30" t="s">
        <v>626</v>
      </c>
      <c r="B298" s="25">
        <v>5.1999999999999998E-2</v>
      </c>
    </row>
    <row r="299" spans="1:2" ht="15.4" x14ac:dyDescent="0.45">
      <c r="A299" s="31" t="s">
        <v>181</v>
      </c>
      <c r="B299" s="28">
        <v>4.2999999999999997E-2</v>
      </c>
    </row>
    <row r="300" spans="1:2" ht="15.4" x14ac:dyDescent="0.45">
      <c r="A300" s="31" t="s">
        <v>182</v>
      </c>
      <c r="B300" s="28">
        <v>8.9999999999999993E-3</v>
      </c>
    </row>
    <row r="301" spans="1:2" ht="15.4" x14ac:dyDescent="0.45">
      <c r="A301" s="30" t="s">
        <v>627</v>
      </c>
      <c r="B301" s="25">
        <v>0.34399999999999997</v>
      </c>
    </row>
    <row r="302" spans="1:2" ht="15.4" x14ac:dyDescent="0.45">
      <c r="A302" s="31" t="s">
        <v>183</v>
      </c>
      <c r="B302" s="28">
        <v>0.34399999999999997</v>
      </c>
    </row>
    <row r="303" spans="1:2" ht="15.4" x14ac:dyDescent="0.45">
      <c r="A303" s="30" t="s">
        <v>628</v>
      </c>
      <c r="B303" s="25">
        <v>4.3999999999999997E-2</v>
      </c>
    </row>
    <row r="304" spans="1:2" ht="15.4" x14ac:dyDescent="0.45">
      <c r="A304" s="31" t="s">
        <v>184</v>
      </c>
      <c r="B304" s="28">
        <v>1.2E-2</v>
      </c>
    </row>
    <row r="305" spans="1:2" ht="15.4" x14ac:dyDescent="0.45">
      <c r="A305" s="31" t="s">
        <v>185</v>
      </c>
      <c r="B305" s="28">
        <v>3.2000000000000001E-2</v>
      </c>
    </row>
    <row r="306" spans="1:2" ht="15.4" x14ac:dyDescent="0.45">
      <c r="A306" s="26" t="s">
        <v>509</v>
      </c>
      <c r="B306" s="25">
        <v>0.83399999999999996</v>
      </c>
    </row>
    <row r="307" spans="1:2" ht="15.4" x14ac:dyDescent="0.45">
      <c r="A307" s="27" t="s">
        <v>186</v>
      </c>
      <c r="B307" s="28">
        <v>0.10100000000000001</v>
      </c>
    </row>
    <row r="308" spans="1:2" ht="15.4" x14ac:dyDescent="0.45">
      <c r="A308" s="27" t="s">
        <v>187</v>
      </c>
      <c r="B308" s="28">
        <v>0.27500000000000002</v>
      </c>
    </row>
    <row r="309" spans="1:2" ht="15.4" x14ac:dyDescent="0.45">
      <c r="A309" s="27" t="s">
        <v>188</v>
      </c>
      <c r="B309" s="28">
        <v>0.23799999999999999</v>
      </c>
    </row>
    <row r="310" spans="1:2" ht="15.4" x14ac:dyDescent="0.45">
      <c r="A310" s="27" t="s">
        <v>835</v>
      </c>
      <c r="B310" s="28">
        <v>0.14399999999999999</v>
      </c>
    </row>
    <row r="311" spans="1:2" ht="15.4" x14ac:dyDescent="0.45">
      <c r="A311" s="27" t="s">
        <v>189</v>
      </c>
      <c r="B311" s="28">
        <v>7.5999999999999998E-2</v>
      </c>
    </row>
    <row r="312" spans="1:2" ht="15.4" x14ac:dyDescent="0.45">
      <c r="A312" s="26" t="s">
        <v>629</v>
      </c>
      <c r="B312" s="25">
        <v>1.756</v>
      </c>
    </row>
    <row r="313" spans="1:2" ht="15.4" x14ac:dyDescent="0.45">
      <c r="A313" s="27" t="s">
        <v>190</v>
      </c>
      <c r="B313" s="28">
        <v>0.36599999999999999</v>
      </c>
    </row>
    <row r="314" spans="1:2" ht="15.4" x14ac:dyDescent="0.45">
      <c r="A314" s="27" t="s">
        <v>191</v>
      </c>
      <c r="B314" s="28">
        <v>0.18099999999999999</v>
      </c>
    </row>
    <row r="315" spans="1:2" ht="15.4" x14ac:dyDescent="0.45">
      <c r="A315" s="27" t="s">
        <v>192</v>
      </c>
      <c r="B315" s="28">
        <v>0.124</v>
      </c>
    </row>
    <row r="316" spans="1:2" ht="15.4" x14ac:dyDescent="0.45">
      <c r="A316" s="27" t="s">
        <v>193</v>
      </c>
      <c r="B316" s="28">
        <v>7.6999999999999999E-2</v>
      </c>
    </row>
    <row r="317" spans="1:2" ht="15.4" x14ac:dyDescent="0.45">
      <c r="A317" s="27" t="s">
        <v>194</v>
      </c>
      <c r="B317" s="28">
        <v>8.8999999999999996E-2</v>
      </c>
    </row>
    <row r="318" spans="1:2" ht="15.4" x14ac:dyDescent="0.45">
      <c r="A318" s="27" t="s">
        <v>195</v>
      </c>
      <c r="B318" s="28">
        <v>0.13500000000000001</v>
      </c>
    </row>
    <row r="319" spans="1:2" ht="15.4" x14ac:dyDescent="0.45">
      <c r="A319" s="27" t="s">
        <v>196</v>
      </c>
      <c r="B319" s="28">
        <v>0.11600000000000001</v>
      </c>
    </row>
    <row r="320" spans="1:2" ht="15.4" x14ac:dyDescent="0.45">
      <c r="A320" s="27" t="s">
        <v>197</v>
      </c>
      <c r="B320" s="28">
        <v>0.14499999999999999</v>
      </c>
    </row>
    <row r="321" spans="1:2" ht="15.4" x14ac:dyDescent="0.45">
      <c r="A321" s="27" t="s">
        <v>198</v>
      </c>
      <c r="B321" s="28">
        <v>0.127</v>
      </c>
    </row>
    <row r="322" spans="1:2" ht="15.4" x14ac:dyDescent="0.45">
      <c r="A322" s="27" t="s">
        <v>200</v>
      </c>
      <c r="B322" s="28">
        <v>0.20300000000000001</v>
      </c>
    </row>
    <row r="323" spans="1:2" ht="15.4" x14ac:dyDescent="0.45">
      <c r="A323" s="27" t="s">
        <v>201</v>
      </c>
      <c r="B323" s="28">
        <v>0.08</v>
      </c>
    </row>
    <row r="324" spans="1:2" ht="15.4" x14ac:dyDescent="0.45">
      <c r="A324" s="27" t="s">
        <v>199</v>
      </c>
      <c r="B324" s="28">
        <v>0.113</v>
      </c>
    </row>
    <row r="325" spans="1:2" ht="15.4" x14ac:dyDescent="0.45">
      <c r="A325" s="26" t="s">
        <v>630</v>
      </c>
      <c r="B325" s="25">
        <v>0.89900000000000002</v>
      </c>
    </row>
    <row r="326" spans="1:2" ht="15.4" x14ac:dyDescent="0.45">
      <c r="A326" s="27" t="s">
        <v>202</v>
      </c>
      <c r="B326" s="28">
        <v>0.111</v>
      </c>
    </row>
    <row r="327" spans="1:2" ht="15.4" x14ac:dyDescent="0.45">
      <c r="A327" s="27" t="s">
        <v>203</v>
      </c>
      <c r="B327" s="28">
        <v>8.4000000000000005E-2</v>
      </c>
    </row>
    <row r="328" spans="1:2" ht="15.4" x14ac:dyDescent="0.45">
      <c r="A328" s="27" t="s">
        <v>204</v>
      </c>
      <c r="B328" s="28">
        <v>5.3999999999999999E-2</v>
      </c>
    </row>
    <row r="329" spans="1:2" ht="15.4" x14ac:dyDescent="0.45">
      <c r="A329" s="27" t="s">
        <v>205</v>
      </c>
      <c r="B329" s="28">
        <v>6.6000000000000003E-2</v>
      </c>
    </row>
    <row r="330" spans="1:2" ht="15.4" x14ac:dyDescent="0.45">
      <c r="A330" s="27" t="s">
        <v>206</v>
      </c>
      <c r="B330" s="28">
        <v>6.6000000000000003E-2</v>
      </c>
    </row>
    <row r="331" spans="1:2" ht="15.4" x14ac:dyDescent="0.45">
      <c r="A331" s="27" t="s">
        <v>207</v>
      </c>
      <c r="B331" s="28">
        <v>5.2999999999999999E-2</v>
      </c>
    </row>
    <row r="332" spans="1:2" ht="15.4" x14ac:dyDescent="0.45">
      <c r="A332" s="27" t="s">
        <v>208</v>
      </c>
      <c r="B332" s="28">
        <v>7.4999999999999997E-2</v>
      </c>
    </row>
    <row r="333" spans="1:2" ht="15.4" x14ac:dyDescent="0.45">
      <c r="A333" s="27" t="s">
        <v>209</v>
      </c>
      <c r="B333" s="28">
        <v>0.11</v>
      </c>
    </row>
    <row r="334" spans="1:2" ht="15.4" x14ac:dyDescent="0.45">
      <c r="A334" s="27" t="s">
        <v>210</v>
      </c>
      <c r="B334" s="28">
        <v>1.9E-2</v>
      </c>
    </row>
    <row r="335" spans="1:2" ht="15.4" x14ac:dyDescent="0.45">
      <c r="A335" s="27" t="s">
        <v>211</v>
      </c>
      <c r="B335" s="28">
        <v>5.7000000000000002E-2</v>
      </c>
    </row>
    <row r="336" spans="1:2" ht="15.4" x14ac:dyDescent="0.45">
      <c r="A336" s="27" t="s">
        <v>212</v>
      </c>
      <c r="B336" s="28">
        <v>0.109</v>
      </c>
    </row>
    <row r="337" spans="1:2" ht="15.4" x14ac:dyDescent="0.45">
      <c r="A337" s="27" t="s">
        <v>213</v>
      </c>
      <c r="B337" s="28">
        <v>9.5000000000000001E-2</v>
      </c>
    </row>
    <row r="338" spans="1:2" ht="15.4" x14ac:dyDescent="0.45">
      <c r="A338" s="26" t="s">
        <v>631</v>
      </c>
      <c r="B338" s="25">
        <v>1.6E-2</v>
      </c>
    </row>
    <row r="339" spans="1:2" ht="15.4" x14ac:dyDescent="0.45">
      <c r="A339" s="27" t="s">
        <v>214</v>
      </c>
      <c r="B339" s="28">
        <v>1.6E-2</v>
      </c>
    </row>
    <row r="340" spans="1:2" ht="15.4" x14ac:dyDescent="0.45">
      <c r="A340" s="26" t="s">
        <v>632</v>
      </c>
      <c r="B340" s="25">
        <v>1.323</v>
      </c>
    </row>
    <row r="341" spans="1:2" ht="15.4" x14ac:dyDescent="0.45">
      <c r="A341" s="27" t="s">
        <v>881</v>
      </c>
      <c r="B341" s="28">
        <v>1.323</v>
      </c>
    </row>
    <row r="342" spans="1:2" ht="15.4" x14ac:dyDescent="0.45">
      <c r="A342" s="26" t="s">
        <v>633</v>
      </c>
      <c r="B342" s="25">
        <v>0.11600000000000001</v>
      </c>
    </row>
    <row r="343" spans="1:2" ht="15.4" x14ac:dyDescent="0.45">
      <c r="A343" s="27" t="s">
        <v>215</v>
      </c>
      <c r="B343" s="28">
        <v>0.11600000000000001</v>
      </c>
    </row>
    <row r="344" spans="1:2" ht="15.4" x14ac:dyDescent="0.45">
      <c r="A344" s="26" t="s">
        <v>634</v>
      </c>
      <c r="B344" s="25">
        <v>1.4990000000000001</v>
      </c>
    </row>
    <row r="345" spans="1:2" ht="15.4" x14ac:dyDescent="0.45">
      <c r="A345" s="27" t="s">
        <v>216</v>
      </c>
      <c r="B345" s="28">
        <v>0.17399999999999999</v>
      </c>
    </row>
    <row r="346" spans="1:2" ht="15.4" x14ac:dyDescent="0.45">
      <c r="A346" s="27" t="s">
        <v>217</v>
      </c>
      <c r="B346" s="28">
        <v>6.7000000000000004E-2</v>
      </c>
    </row>
    <row r="347" spans="1:2" ht="15.4" x14ac:dyDescent="0.45">
      <c r="A347" s="27" t="s">
        <v>218</v>
      </c>
      <c r="B347" s="28">
        <v>0.19700000000000001</v>
      </c>
    </row>
    <row r="348" spans="1:2" ht="15.4" x14ac:dyDescent="0.45">
      <c r="A348" s="27" t="s">
        <v>219</v>
      </c>
      <c r="B348" s="28">
        <v>0.17699999999999999</v>
      </c>
    </row>
    <row r="349" spans="1:2" ht="15.4" x14ac:dyDescent="0.45">
      <c r="A349" s="27" t="s">
        <v>229</v>
      </c>
      <c r="B349" s="28">
        <v>4.2999999999999997E-2</v>
      </c>
    </row>
    <row r="350" spans="1:2" ht="15.4" x14ac:dyDescent="0.45">
      <c r="A350" s="27" t="s">
        <v>222</v>
      </c>
      <c r="B350" s="28">
        <v>9.5000000000000001E-2</v>
      </c>
    </row>
    <row r="351" spans="1:2" ht="15.4" x14ac:dyDescent="0.45">
      <c r="A351" s="27" t="s">
        <v>635</v>
      </c>
      <c r="B351" s="28">
        <v>0.13900000000000001</v>
      </c>
    </row>
    <row r="352" spans="1:2" ht="15.4" x14ac:dyDescent="0.45">
      <c r="A352" s="27" t="s">
        <v>224</v>
      </c>
      <c r="B352" s="28">
        <v>0.113</v>
      </c>
    </row>
    <row r="353" spans="1:2" ht="15.4" x14ac:dyDescent="0.45">
      <c r="A353" s="27" t="s">
        <v>225</v>
      </c>
      <c r="B353" s="28">
        <v>6.7000000000000004E-2</v>
      </c>
    </row>
    <row r="354" spans="1:2" ht="15.4" x14ac:dyDescent="0.45">
      <c r="A354" s="27" t="s">
        <v>226</v>
      </c>
      <c r="B354" s="28">
        <v>8.2000000000000003E-2</v>
      </c>
    </row>
    <row r="355" spans="1:2" ht="15.4" x14ac:dyDescent="0.45">
      <c r="A355" s="27" t="s">
        <v>227</v>
      </c>
      <c r="B355" s="28">
        <v>6.5000000000000002E-2</v>
      </c>
    </row>
    <row r="356" spans="1:2" ht="15.4" x14ac:dyDescent="0.45">
      <c r="A356" s="27" t="s">
        <v>220</v>
      </c>
      <c r="B356" s="28">
        <v>0.14699999999999999</v>
      </c>
    </row>
    <row r="357" spans="1:2" ht="15.4" x14ac:dyDescent="0.45">
      <c r="A357" s="27" t="s">
        <v>221</v>
      </c>
      <c r="B357" s="28">
        <v>4.8000000000000001E-2</v>
      </c>
    </row>
    <row r="358" spans="1:2" ht="15.4" x14ac:dyDescent="0.45">
      <c r="A358" s="27" t="s">
        <v>228</v>
      </c>
      <c r="B358" s="28">
        <v>8.5000000000000006E-2</v>
      </c>
    </row>
    <row r="359" spans="1:2" ht="15.4" x14ac:dyDescent="0.45">
      <c r="A359" s="26" t="s">
        <v>636</v>
      </c>
      <c r="B359" s="25">
        <v>5.8000000000000003E-2</v>
      </c>
    </row>
    <row r="360" spans="1:2" ht="15.4" x14ac:dyDescent="0.45">
      <c r="A360" s="27" t="s">
        <v>230</v>
      </c>
      <c r="B360" s="28">
        <v>5.8000000000000003E-2</v>
      </c>
    </row>
    <row r="361" spans="1:2" ht="15.4" x14ac:dyDescent="0.45">
      <c r="A361" s="26" t="s">
        <v>637</v>
      </c>
      <c r="B361" s="25">
        <v>0.19500000000000001</v>
      </c>
    </row>
    <row r="362" spans="1:2" ht="15.4" x14ac:dyDescent="0.45">
      <c r="A362" s="27" t="s">
        <v>231</v>
      </c>
      <c r="B362" s="28">
        <v>7.8E-2</v>
      </c>
    </row>
    <row r="363" spans="1:2" ht="15.4" x14ac:dyDescent="0.45">
      <c r="A363" s="27" t="s">
        <v>232</v>
      </c>
      <c r="B363" s="28">
        <v>3.5000000000000003E-2</v>
      </c>
    </row>
    <row r="364" spans="1:2" ht="15.4" x14ac:dyDescent="0.45">
      <c r="A364" s="27" t="s">
        <v>233</v>
      </c>
      <c r="B364" s="28">
        <v>6.4000000000000001E-2</v>
      </c>
    </row>
    <row r="365" spans="1:2" ht="15.4" x14ac:dyDescent="0.45">
      <c r="A365" s="27" t="s">
        <v>234</v>
      </c>
      <c r="B365" s="28">
        <v>1.7999999999999999E-2</v>
      </c>
    </row>
    <row r="366" spans="1:2" ht="15.4" x14ac:dyDescent="0.45">
      <c r="A366" s="26" t="s">
        <v>638</v>
      </c>
      <c r="B366" s="25">
        <v>2.7E-2</v>
      </c>
    </row>
    <row r="367" spans="1:2" ht="15.4" x14ac:dyDescent="0.45">
      <c r="A367" s="27" t="s">
        <v>235</v>
      </c>
      <c r="B367" s="28">
        <v>2.7E-2</v>
      </c>
    </row>
    <row r="368" spans="1:2" ht="15.4" x14ac:dyDescent="0.45">
      <c r="A368" s="26" t="s">
        <v>639</v>
      </c>
      <c r="B368" s="25">
        <v>7.0999999999999994E-2</v>
      </c>
    </row>
    <row r="369" spans="1:2" ht="15.4" x14ac:dyDescent="0.45">
      <c r="A369" s="27" t="s">
        <v>236</v>
      </c>
      <c r="B369" s="28">
        <v>5.0999999999999997E-2</v>
      </c>
    </row>
    <row r="370" spans="1:2" ht="15.4" x14ac:dyDescent="0.45">
      <c r="A370" s="27" t="s">
        <v>237</v>
      </c>
      <c r="B370" s="28">
        <v>0.02</v>
      </c>
    </row>
    <row r="371" spans="1:2" ht="15.4" x14ac:dyDescent="0.45">
      <c r="A371" s="26" t="s">
        <v>640</v>
      </c>
      <c r="B371" s="25">
        <v>5.1999999999999998E-2</v>
      </c>
    </row>
    <row r="372" spans="1:2" ht="15.4" x14ac:dyDescent="0.45">
      <c r="A372" s="27" t="s">
        <v>238</v>
      </c>
      <c r="B372" s="28">
        <v>5.1999999999999998E-2</v>
      </c>
    </row>
    <row r="373" spans="1:2" ht="15.4" x14ac:dyDescent="0.45">
      <c r="A373" s="26" t="s">
        <v>641</v>
      </c>
      <c r="B373" s="25">
        <v>1.1339999999999999</v>
      </c>
    </row>
    <row r="374" spans="1:2" ht="15.4" x14ac:dyDescent="0.45">
      <c r="A374" s="26" t="s">
        <v>642</v>
      </c>
      <c r="B374" s="25">
        <v>0.23499999999999999</v>
      </c>
    </row>
    <row r="375" spans="1:2" ht="15.4" x14ac:dyDescent="0.45">
      <c r="A375" s="27" t="s">
        <v>1829</v>
      </c>
      <c r="B375" s="28">
        <v>0.23499999999999999</v>
      </c>
    </row>
    <row r="376" spans="1:2" ht="15.4" x14ac:dyDescent="0.45">
      <c r="A376" s="26" t="s">
        <v>643</v>
      </c>
      <c r="B376" s="25">
        <v>0.20200000000000001</v>
      </c>
    </row>
    <row r="377" spans="1:2" ht="15.4" x14ac:dyDescent="0.45">
      <c r="A377" s="27" t="s">
        <v>240</v>
      </c>
      <c r="B377" s="28">
        <v>0.20200000000000001</v>
      </c>
    </row>
    <row r="378" spans="1:2" ht="15.4" x14ac:dyDescent="0.45">
      <c r="A378" s="27" t="s">
        <v>241</v>
      </c>
      <c r="B378" s="28">
        <v>0.127</v>
      </c>
    </row>
    <row r="379" spans="1:2" ht="15.4" x14ac:dyDescent="0.45">
      <c r="A379" s="27" t="s">
        <v>243</v>
      </c>
      <c r="B379" s="28">
        <v>4.9000000000000002E-2</v>
      </c>
    </row>
    <row r="380" spans="1:2" ht="15.4" x14ac:dyDescent="0.45">
      <c r="A380" s="27" t="s">
        <v>244</v>
      </c>
      <c r="B380" s="28">
        <v>0.156</v>
      </c>
    </row>
    <row r="381" spans="1:2" ht="15.4" x14ac:dyDescent="0.45">
      <c r="A381" s="27" t="s">
        <v>688</v>
      </c>
      <c r="B381" s="28">
        <v>1.2999999999999999E-2</v>
      </c>
    </row>
    <row r="382" spans="1:2" ht="15.4" x14ac:dyDescent="0.45">
      <c r="A382" s="27" t="s">
        <v>245</v>
      </c>
      <c r="B382" s="28">
        <v>6.2E-2</v>
      </c>
    </row>
    <row r="383" spans="1:2" ht="15.4" x14ac:dyDescent="0.45">
      <c r="A383" s="27" t="s">
        <v>246</v>
      </c>
      <c r="B383" s="28">
        <v>7.5999999999999998E-2</v>
      </c>
    </row>
    <row r="384" spans="1:2" ht="15.4" x14ac:dyDescent="0.45">
      <c r="A384" s="27" t="s">
        <v>247</v>
      </c>
      <c r="B384" s="28">
        <v>4.3999999999999997E-2</v>
      </c>
    </row>
    <row r="385" spans="1:2" ht="15.4" x14ac:dyDescent="0.45">
      <c r="A385" s="27" t="s">
        <v>248</v>
      </c>
      <c r="B385" s="28">
        <v>8.5000000000000006E-2</v>
      </c>
    </row>
    <row r="386" spans="1:2" ht="15.4" x14ac:dyDescent="0.45">
      <c r="A386" s="27" t="s">
        <v>249</v>
      </c>
      <c r="B386" s="28">
        <v>1.4E-2</v>
      </c>
    </row>
    <row r="387" spans="1:2" ht="15.4" x14ac:dyDescent="0.45">
      <c r="A387" s="27" t="s">
        <v>250</v>
      </c>
      <c r="B387" s="28">
        <v>2.1000000000000001E-2</v>
      </c>
    </row>
    <row r="388" spans="1:2" ht="15.4" x14ac:dyDescent="0.45">
      <c r="A388" s="27" t="s">
        <v>251</v>
      </c>
      <c r="B388" s="28">
        <v>3.1E-2</v>
      </c>
    </row>
    <row r="389" spans="1:2" ht="15.4" x14ac:dyDescent="0.45">
      <c r="A389" s="27" t="s">
        <v>252</v>
      </c>
      <c r="B389" s="28">
        <v>1.9E-2</v>
      </c>
    </row>
    <row r="390" spans="1:2" ht="15.4" x14ac:dyDescent="0.45">
      <c r="A390" s="26" t="s">
        <v>644</v>
      </c>
      <c r="B390" s="25">
        <v>0.13700000000000001</v>
      </c>
    </row>
    <row r="391" spans="1:2" ht="15.4" x14ac:dyDescent="0.45">
      <c r="A391" s="27" t="s">
        <v>253</v>
      </c>
      <c r="B391" s="28">
        <v>7.2999999999999995E-2</v>
      </c>
    </row>
    <row r="392" spans="1:2" ht="15.4" x14ac:dyDescent="0.45">
      <c r="A392" s="27" t="s">
        <v>254</v>
      </c>
      <c r="B392" s="28">
        <v>6.4000000000000001E-2</v>
      </c>
    </row>
    <row r="393" spans="1:2" ht="15.4" x14ac:dyDescent="0.45">
      <c r="A393" s="26" t="s">
        <v>645</v>
      </c>
      <c r="B393" s="25">
        <v>0.73499999999999999</v>
      </c>
    </row>
    <row r="394" spans="1:2" ht="15.4" x14ac:dyDescent="0.45">
      <c r="A394" s="27" t="s">
        <v>255</v>
      </c>
      <c r="B394" s="28">
        <v>3.4000000000000002E-2</v>
      </c>
    </row>
    <row r="395" spans="1:2" ht="15.4" x14ac:dyDescent="0.45">
      <c r="A395" s="27" t="s">
        <v>256</v>
      </c>
      <c r="B395" s="28">
        <v>0.03</v>
      </c>
    </row>
    <row r="396" spans="1:2" ht="15.4" x14ac:dyDescent="0.45">
      <c r="A396" s="27" t="s">
        <v>257</v>
      </c>
      <c r="B396" s="28">
        <v>1.7000000000000001E-2</v>
      </c>
    </row>
    <row r="397" spans="1:2" ht="15.4" x14ac:dyDescent="0.45">
      <c r="A397" s="27" t="s">
        <v>258</v>
      </c>
      <c r="B397" s="28">
        <v>0.128</v>
      </c>
    </row>
    <row r="398" spans="1:2" ht="15.4" x14ac:dyDescent="0.45">
      <c r="A398" s="27" t="s">
        <v>260</v>
      </c>
      <c r="B398" s="28">
        <v>6.0999999999999999E-2</v>
      </c>
    </row>
    <row r="399" spans="1:2" ht="18.75" customHeight="1" x14ac:dyDescent="0.45">
      <c r="A399" s="27" t="s">
        <v>261</v>
      </c>
      <c r="B399" s="28">
        <v>0.16200000000000001</v>
      </c>
    </row>
    <row r="400" spans="1:2" ht="15.4" x14ac:dyDescent="0.45">
      <c r="A400" s="27" t="s">
        <v>262</v>
      </c>
      <c r="B400" s="28">
        <v>5.8000000000000003E-2</v>
      </c>
    </row>
    <row r="401" spans="1:2" ht="15.4" x14ac:dyDescent="0.45">
      <c r="A401" s="27" t="s">
        <v>263</v>
      </c>
      <c r="B401" s="28">
        <v>0.124</v>
      </c>
    </row>
    <row r="402" spans="1:2" ht="15.4" x14ac:dyDescent="0.45">
      <c r="A402" s="27" t="s">
        <v>259</v>
      </c>
      <c r="B402" s="28">
        <v>0.121</v>
      </c>
    </row>
    <row r="403" spans="1:2" ht="15.4" x14ac:dyDescent="0.45">
      <c r="A403" s="26" t="s">
        <v>646</v>
      </c>
      <c r="B403" s="25">
        <v>0.14899999999999999</v>
      </c>
    </row>
    <row r="404" spans="1:2" ht="15.4" x14ac:dyDescent="0.45">
      <c r="A404" s="27" t="s">
        <v>264</v>
      </c>
      <c r="B404" s="28">
        <v>7.3999999999999996E-2</v>
      </c>
    </row>
    <row r="405" spans="1:2" ht="15.4" x14ac:dyDescent="0.45">
      <c r="A405" s="27" t="s">
        <v>265</v>
      </c>
      <c r="B405" s="28">
        <v>3.7999999999999999E-2</v>
      </c>
    </row>
    <row r="406" spans="1:2" ht="15.4" x14ac:dyDescent="0.45">
      <c r="A406" s="27" t="s">
        <v>266</v>
      </c>
      <c r="B406" s="28">
        <v>3.6999999999999998E-2</v>
      </c>
    </row>
    <row r="407" spans="1:2" ht="15.4" x14ac:dyDescent="0.45">
      <c r="A407" s="26" t="s">
        <v>647</v>
      </c>
      <c r="B407" s="25">
        <v>0.16900000000000001</v>
      </c>
    </row>
    <row r="408" spans="1:2" ht="15.4" x14ac:dyDescent="0.45">
      <c r="A408" s="27" t="s">
        <v>267</v>
      </c>
      <c r="B408" s="28">
        <v>5.3999999999999999E-2</v>
      </c>
    </row>
    <row r="409" spans="1:2" ht="15.4" x14ac:dyDescent="0.45">
      <c r="A409" s="27" t="s">
        <v>268</v>
      </c>
      <c r="B409" s="28">
        <v>7.6999999999999999E-2</v>
      </c>
    </row>
    <row r="410" spans="1:2" ht="30.75" x14ac:dyDescent="0.45">
      <c r="A410" s="27" t="s">
        <v>269</v>
      </c>
      <c r="B410" s="28">
        <v>3.7999999999999999E-2</v>
      </c>
    </row>
    <row r="411" spans="1:2" ht="15.4" x14ac:dyDescent="0.45">
      <c r="A411" s="26" t="s">
        <v>648</v>
      </c>
      <c r="B411" s="25">
        <v>0.152</v>
      </c>
    </row>
    <row r="412" spans="1:2" ht="15.4" x14ac:dyDescent="0.45">
      <c r="A412" s="27" t="s">
        <v>270</v>
      </c>
      <c r="B412" s="28">
        <v>6.7000000000000004E-2</v>
      </c>
    </row>
    <row r="413" spans="1:2" ht="15.4" x14ac:dyDescent="0.45">
      <c r="A413" s="27" t="s">
        <v>271</v>
      </c>
      <c r="B413" s="28">
        <v>4.9000000000000002E-2</v>
      </c>
    </row>
    <row r="414" spans="1:2" ht="15.4" x14ac:dyDescent="0.45">
      <c r="A414" s="27" t="s">
        <v>272</v>
      </c>
      <c r="B414" s="28">
        <v>3.5999999999999997E-2</v>
      </c>
    </row>
    <row r="415" spans="1:2" ht="15.4" x14ac:dyDescent="0.45">
      <c r="A415" s="26" t="s">
        <v>649</v>
      </c>
      <c r="B415" s="25">
        <v>0.19400000000000001</v>
      </c>
    </row>
    <row r="416" spans="1:2" ht="15.4" x14ac:dyDescent="0.45">
      <c r="A416" s="27" t="s">
        <v>273</v>
      </c>
      <c r="B416" s="28">
        <v>0.17599999999999999</v>
      </c>
    </row>
    <row r="417" spans="1:2" ht="15.4" x14ac:dyDescent="0.45">
      <c r="A417" s="27" t="s">
        <v>274</v>
      </c>
      <c r="B417" s="28">
        <v>1.7999999999999999E-2</v>
      </c>
    </row>
    <row r="418" spans="1:2" ht="15.4" x14ac:dyDescent="0.45">
      <c r="A418" s="26" t="s">
        <v>650</v>
      </c>
      <c r="B418" s="25">
        <v>0.41899999999999998</v>
      </c>
    </row>
    <row r="419" spans="1:2" ht="15.4" x14ac:dyDescent="0.45">
      <c r="A419" s="27" t="s">
        <v>275</v>
      </c>
      <c r="B419" s="28">
        <v>6.8000000000000005E-2</v>
      </c>
    </row>
    <row r="420" spans="1:2" ht="15.4" x14ac:dyDescent="0.45">
      <c r="A420" s="27" t="s">
        <v>276</v>
      </c>
      <c r="B420" s="28">
        <v>0.16500000000000001</v>
      </c>
    </row>
    <row r="421" spans="1:2" ht="15.4" x14ac:dyDescent="0.45">
      <c r="A421" s="27" t="s">
        <v>277</v>
      </c>
      <c r="B421" s="28">
        <v>0.10199999999999999</v>
      </c>
    </row>
    <row r="422" spans="1:2" ht="15.4" x14ac:dyDescent="0.45">
      <c r="A422" s="27" t="s">
        <v>278</v>
      </c>
      <c r="B422" s="28">
        <v>8.4000000000000005E-2</v>
      </c>
    </row>
    <row r="423" spans="1:2" ht="15.4" x14ac:dyDescent="0.45">
      <c r="A423" s="26" t="s">
        <v>651</v>
      </c>
      <c r="B423" s="25">
        <v>0.91200000000000003</v>
      </c>
    </row>
    <row r="424" spans="1:2" ht="15.4" x14ac:dyDescent="0.45">
      <c r="A424" s="27" t="s">
        <v>652</v>
      </c>
      <c r="B424" s="28">
        <v>0.01</v>
      </c>
    </row>
    <row r="425" spans="1:2" ht="15.4" x14ac:dyDescent="0.45">
      <c r="A425" s="27" t="s">
        <v>279</v>
      </c>
      <c r="B425" s="28">
        <v>0.72599999999999998</v>
      </c>
    </row>
    <row r="426" spans="1:2" ht="15.4" x14ac:dyDescent="0.45">
      <c r="A426" s="27" t="s">
        <v>280</v>
      </c>
      <c r="B426" s="28">
        <v>0.14099999999999999</v>
      </c>
    </row>
    <row r="427" spans="1:2" ht="15.4" x14ac:dyDescent="0.45">
      <c r="A427" s="27" t="s">
        <v>281</v>
      </c>
      <c r="B427" s="28">
        <v>3.5000000000000003E-2</v>
      </c>
    </row>
    <row r="428" spans="1:2" ht="15.4" x14ac:dyDescent="0.45">
      <c r="A428" s="26" t="s">
        <v>653</v>
      </c>
      <c r="B428" s="25">
        <v>0.32900000000000001</v>
      </c>
    </row>
    <row r="429" spans="1:2" ht="15.4" x14ac:dyDescent="0.45">
      <c r="A429" s="27" t="s">
        <v>282</v>
      </c>
      <c r="B429" s="28">
        <v>0.16500000000000001</v>
      </c>
    </row>
    <row r="430" spans="1:2" ht="15.4" x14ac:dyDescent="0.45">
      <c r="A430" s="27" t="s">
        <v>283</v>
      </c>
      <c r="B430" s="28">
        <v>5.0999999999999997E-2</v>
      </c>
    </row>
    <row r="431" spans="1:2" ht="15.4" x14ac:dyDescent="0.45">
      <c r="A431" s="27" t="s">
        <v>284</v>
      </c>
      <c r="B431" s="28">
        <v>0.113</v>
      </c>
    </row>
    <row r="432" spans="1:2" ht="15.4" x14ac:dyDescent="0.45">
      <c r="A432" s="26" t="s">
        <v>654</v>
      </c>
      <c r="B432" s="25">
        <v>3.6999999999999998E-2</v>
      </c>
    </row>
    <row r="433" spans="1:2" ht="15.4" x14ac:dyDescent="0.45">
      <c r="A433" s="27" t="s">
        <v>285</v>
      </c>
      <c r="B433" s="28">
        <v>3.6999999999999998E-2</v>
      </c>
    </row>
    <row r="434" spans="1:2" ht="15.4" x14ac:dyDescent="0.45">
      <c r="A434" s="26" t="s">
        <v>655</v>
      </c>
      <c r="B434" s="25">
        <v>0.185</v>
      </c>
    </row>
    <row r="435" spans="1:2" ht="15.4" x14ac:dyDescent="0.45">
      <c r="A435" s="27" t="s">
        <v>455</v>
      </c>
      <c r="B435" s="28">
        <v>8.3000000000000004E-2</v>
      </c>
    </row>
    <row r="436" spans="1:2" ht="15.4" x14ac:dyDescent="0.45">
      <c r="A436" s="27" t="s">
        <v>287</v>
      </c>
      <c r="B436" s="28">
        <v>0.10199999999999999</v>
      </c>
    </row>
    <row r="437" spans="1:2" ht="15.4" x14ac:dyDescent="0.45">
      <c r="A437" s="26" t="s">
        <v>656</v>
      </c>
      <c r="B437" s="25">
        <v>1.0449999999999999</v>
      </c>
    </row>
    <row r="438" spans="1:2" ht="15.4" x14ac:dyDescent="0.45">
      <c r="A438" s="30" t="s">
        <v>657</v>
      </c>
      <c r="B438" s="25">
        <v>0.20300000000000001</v>
      </c>
    </row>
    <row r="439" spans="1:2" ht="15.4" x14ac:dyDescent="0.45">
      <c r="A439" s="31" t="s">
        <v>288</v>
      </c>
      <c r="B439" s="28">
        <v>0.13200000000000001</v>
      </c>
    </row>
    <row r="440" spans="1:2" ht="15.4" x14ac:dyDescent="0.45">
      <c r="A440" s="31" t="s">
        <v>289</v>
      </c>
      <c r="B440" s="28">
        <v>7.0999999999999994E-2</v>
      </c>
    </row>
    <row r="441" spans="1:2" ht="15.4" x14ac:dyDescent="0.45">
      <c r="A441" s="27" t="s">
        <v>290</v>
      </c>
      <c r="B441" s="28">
        <v>4.3999999999999997E-2</v>
      </c>
    </row>
    <row r="442" spans="1:2" ht="15.4" x14ac:dyDescent="0.45">
      <c r="A442" s="27" t="s">
        <v>658</v>
      </c>
      <c r="B442" s="28">
        <v>2.5000000000000001E-2</v>
      </c>
    </row>
    <row r="443" spans="1:2" ht="15.4" x14ac:dyDescent="0.45">
      <c r="A443" s="27" t="s">
        <v>292</v>
      </c>
      <c r="B443" s="28">
        <v>7.3999999999999996E-2</v>
      </c>
    </row>
    <row r="444" spans="1:2" ht="15.4" x14ac:dyDescent="0.45">
      <c r="A444" s="27" t="s">
        <v>293</v>
      </c>
      <c r="B444" s="28">
        <v>0.02</v>
      </c>
    </row>
    <row r="445" spans="1:2" ht="15.4" x14ac:dyDescent="0.45">
      <c r="A445" s="27" t="s">
        <v>456</v>
      </c>
      <c r="B445" s="28">
        <v>3.7999999999999999E-2</v>
      </c>
    </row>
    <row r="446" spans="1:2" ht="15.4" x14ac:dyDescent="0.45">
      <c r="A446" s="27" t="s">
        <v>295</v>
      </c>
      <c r="B446" s="28">
        <v>1.7000000000000001E-2</v>
      </c>
    </row>
    <row r="447" spans="1:2" ht="15.4" x14ac:dyDescent="0.45">
      <c r="A447" s="27" t="s">
        <v>296</v>
      </c>
      <c r="B447" s="28">
        <v>3.2000000000000001E-2</v>
      </c>
    </row>
    <row r="448" spans="1:2" ht="15.4" x14ac:dyDescent="0.45">
      <c r="A448" s="27" t="s">
        <v>297</v>
      </c>
      <c r="B448" s="28">
        <v>6.6000000000000003E-2</v>
      </c>
    </row>
    <row r="449" spans="1:2" ht="15.4" x14ac:dyDescent="0.45">
      <c r="A449" s="27" t="s">
        <v>298</v>
      </c>
      <c r="B449" s="28">
        <v>5.1999999999999998E-2</v>
      </c>
    </row>
    <row r="450" spans="1:2" ht="15.4" x14ac:dyDescent="0.45">
      <c r="A450" s="27" t="s">
        <v>299</v>
      </c>
      <c r="B450" s="28">
        <v>0.13100000000000001</v>
      </c>
    </row>
    <row r="451" spans="1:2" ht="15.4" x14ac:dyDescent="0.45">
      <c r="A451" s="27" t="s">
        <v>300</v>
      </c>
      <c r="B451" s="28">
        <v>5.7000000000000002E-2</v>
      </c>
    </row>
    <row r="452" spans="1:2" ht="15.4" x14ac:dyDescent="0.45">
      <c r="A452" s="27" t="s">
        <v>301</v>
      </c>
      <c r="B452" s="28">
        <v>0.16300000000000001</v>
      </c>
    </row>
    <row r="453" spans="1:2" ht="15.4" x14ac:dyDescent="0.45">
      <c r="A453" s="27" t="s">
        <v>458</v>
      </c>
      <c r="B453" s="28">
        <v>0.123</v>
      </c>
    </row>
    <row r="454" spans="1:2" ht="15.4" x14ac:dyDescent="0.45">
      <c r="A454" s="26" t="s">
        <v>660</v>
      </c>
      <c r="B454" s="25">
        <v>0.34899999999999998</v>
      </c>
    </row>
    <row r="455" spans="1:2" ht="15.4" x14ac:dyDescent="0.45">
      <c r="A455" s="27" t="s">
        <v>303</v>
      </c>
      <c r="B455" s="28">
        <v>0.34899999999999998</v>
      </c>
    </row>
    <row r="456" spans="1:2" ht="15.4" x14ac:dyDescent="0.45">
      <c r="A456" s="26" t="s">
        <v>661</v>
      </c>
      <c r="B456" s="25">
        <v>5.4180000000000001</v>
      </c>
    </row>
    <row r="457" spans="1:2" ht="15.4" x14ac:dyDescent="0.45">
      <c r="A457" s="27" t="s">
        <v>304</v>
      </c>
      <c r="B457" s="28">
        <v>1.274</v>
      </c>
    </row>
    <row r="458" spans="1:2" ht="15.4" x14ac:dyDescent="0.45">
      <c r="A458" s="27" t="s">
        <v>305</v>
      </c>
      <c r="B458" s="28">
        <v>1.0469999999999999</v>
      </c>
    </row>
    <row r="459" spans="1:2" ht="15.4" x14ac:dyDescent="0.45">
      <c r="A459" s="27" t="s">
        <v>306</v>
      </c>
      <c r="B459" s="28">
        <v>2.2370000000000001</v>
      </c>
    </row>
    <row r="460" spans="1:2" ht="15.4" x14ac:dyDescent="0.45">
      <c r="A460" s="27" t="s">
        <v>307</v>
      </c>
      <c r="B460" s="28">
        <v>0.78900000000000003</v>
      </c>
    </row>
    <row r="461" spans="1:2" ht="15.4" x14ac:dyDescent="0.45">
      <c r="A461" s="27" t="s">
        <v>308</v>
      </c>
      <c r="B461" s="28">
        <v>7.0999999999999994E-2</v>
      </c>
    </row>
    <row r="462" spans="1:2" ht="15.4" x14ac:dyDescent="0.45">
      <c r="A462" s="26" t="s">
        <v>508</v>
      </c>
      <c r="B462" s="25">
        <v>4.7619999999999996</v>
      </c>
    </row>
    <row r="463" spans="1:2" ht="15.4" x14ac:dyDescent="0.45">
      <c r="A463" s="27" t="s">
        <v>666</v>
      </c>
      <c r="B463" s="28">
        <v>6.0999999999999999E-2</v>
      </c>
    </row>
    <row r="464" spans="1:2" ht="15.4" x14ac:dyDescent="0.45">
      <c r="A464" s="27" t="s">
        <v>665</v>
      </c>
      <c r="B464" s="28">
        <v>0.22700000000000001</v>
      </c>
    </row>
    <row r="465" spans="1:2" ht="15.4" x14ac:dyDescent="0.45">
      <c r="A465" s="26" t="s">
        <v>662</v>
      </c>
      <c r="B465" s="25">
        <v>4.4740000000000002</v>
      </c>
    </row>
    <row r="466" spans="1:2" ht="15.4" x14ac:dyDescent="0.45">
      <c r="A466" s="27" t="s">
        <v>663</v>
      </c>
      <c r="B466" s="28">
        <v>2.012</v>
      </c>
    </row>
    <row r="467" spans="1:2" ht="15.4" x14ac:dyDescent="0.45">
      <c r="A467" s="27" t="s">
        <v>664</v>
      </c>
      <c r="B467" s="28">
        <v>1.921</v>
      </c>
    </row>
    <row r="468" spans="1:2" ht="15.4" x14ac:dyDescent="0.45">
      <c r="A468" s="27" t="s">
        <v>667</v>
      </c>
      <c r="B468" s="28">
        <v>0.54100000000000004</v>
      </c>
    </row>
    <row r="469" spans="1:2" ht="15.4" x14ac:dyDescent="0.45">
      <c r="A469" s="26" t="s">
        <v>507</v>
      </c>
      <c r="B469" s="25">
        <v>2.722</v>
      </c>
    </row>
    <row r="470" spans="1:2" ht="15.4" x14ac:dyDescent="0.45">
      <c r="A470" s="27" t="s">
        <v>309</v>
      </c>
      <c r="B470" s="28">
        <v>0.13700000000000001</v>
      </c>
    </row>
    <row r="471" spans="1:2" ht="15.4" x14ac:dyDescent="0.45">
      <c r="A471" s="27" t="s">
        <v>316</v>
      </c>
      <c r="B471" s="28">
        <v>6.0000000000000001E-3</v>
      </c>
    </row>
    <row r="472" spans="1:2" ht="15.4" x14ac:dyDescent="0.45">
      <c r="A472" s="27" t="s">
        <v>310</v>
      </c>
      <c r="B472" s="28">
        <v>7.0000000000000001E-3</v>
      </c>
    </row>
    <row r="473" spans="1:2" ht="15.4" x14ac:dyDescent="0.45">
      <c r="A473" s="27" t="s">
        <v>311</v>
      </c>
      <c r="B473" s="28">
        <v>4.4999999999999998E-2</v>
      </c>
    </row>
    <row r="474" spans="1:2" ht="15.4" x14ac:dyDescent="0.45">
      <c r="A474" s="27" t="s">
        <v>312</v>
      </c>
      <c r="B474" s="28">
        <v>1.4999999999999999E-2</v>
      </c>
    </row>
    <row r="475" spans="1:2" ht="15.4" x14ac:dyDescent="0.45">
      <c r="A475" s="27" t="s">
        <v>880</v>
      </c>
      <c r="B475" s="28">
        <v>1.6E-2</v>
      </c>
    </row>
    <row r="476" spans="1:2" ht="15.4" x14ac:dyDescent="0.45">
      <c r="A476" s="27" t="s">
        <v>313</v>
      </c>
      <c r="B476" s="28">
        <v>1.2999999999999999E-2</v>
      </c>
    </row>
    <row r="477" spans="1:2" ht="15.4" x14ac:dyDescent="0.45">
      <c r="A477" s="27" t="s">
        <v>314</v>
      </c>
      <c r="B477" s="28">
        <v>6.2E-2</v>
      </c>
    </row>
    <row r="478" spans="1:2" ht="15.4" x14ac:dyDescent="0.45">
      <c r="A478" s="27" t="s">
        <v>315</v>
      </c>
      <c r="B478" s="28">
        <v>1.6E-2</v>
      </c>
    </row>
    <row r="479" spans="1:2" ht="15.4" x14ac:dyDescent="0.45">
      <c r="A479" s="26" t="s">
        <v>668</v>
      </c>
      <c r="B479" s="25">
        <v>2.3660000000000001</v>
      </c>
    </row>
    <row r="480" spans="1:2" ht="15.4" x14ac:dyDescent="0.45">
      <c r="A480" s="30" t="s">
        <v>839</v>
      </c>
      <c r="B480" s="25">
        <v>1.165</v>
      </c>
    </row>
    <row r="481" spans="1:2" ht="30.75" x14ac:dyDescent="0.45">
      <c r="A481" s="31" t="s">
        <v>1830</v>
      </c>
      <c r="B481" s="28">
        <v>4.3999999999999997E-2</v>
      </c>
    </row>
    <row r="482" spans="1:2" ht="15.4" x14ac:dyDescent="0.45">
      <c r="A482" s="31" t="s">
        <v>1831</v>
      </c>
      <c r="B482" s="28">
        <v>3.7999999999999999E-2</v>
      </c>
    </row>
    <row r="483" spans="1:2" ht="15.4" x14ac:dyDescent="0.45">
      <c r="A483" s="31" t="s">
        <v>1832</v>
      </c>
      <c r="B483" s="28">
        <v>3.5000000000000003E-2</v>
      </c>
    </row>
    <row r="484" spans="1:2" ht="15.4" x14ac:dyDescent="0.45">
      <c r="A484" s="31" t="s">
        <v>850</v>
      </c>
      <c r="B484" s="28">
        <v>3.5999999999999997E-2</v>
      </c>
    </row>
    <row r="485" spans="1:2" ht="15.4" x14ac:dyDescent="0.45">
      <c r="A485" s="31" t="s">
        <v>686</v>
      </c>
      <c r="B485" s="28">
        <v>3.6999999999999998E-2</v>
      </c>
    </row>
    <row r="486" spans="1:2" ht="15.4" x14ac:dyDescent="0.45">
      <c r="A486" s="31" t="s">
        <v>676</v>
      </c>
      <c r="B486" s="28">
        <v>3.5999999999999997E-2</v>
      </c>
    </row>
    <row r="487" spans="1:2" ht="15.4" x14ac:dyDescent="0.45">
      <c r="A487" s="31" t="s">
        <v>1833</v>
      </c>
      <c r="B487" s="28">
        <v>3.3000000000000002E-2</v>
      </c>
    </row>
    <row r="488" spans="1:2" ht="15.4" x14ac:dyDescent="0.45">
      <c r="A488" s="31" t="s">
        <v>1834</v>
      </c>
      <c r="B488" s="28">
        <v>3.3000000000000002E-2</v>
      </c>
    </row>
    <row r="489" spans="1:2" ht="15.4" x14ac:dyDescent="0.45">
      <c r="A489" s="31" t="s">
        <v>677</v>
      </c>
      <c r="B489" s="28">
        <v>3.9E-2</v>
      </c>
    </row>
    <row r="490" spans="1:2" ht="15.4" x14ac:dyDescent="0.45">
      <c r="A490" s="31" t="s">
        <v>1835</v>
      </c>
      <c r="B490" s="28">
        <v>4.2000000000000003E-2</v>
      </c>
    </row>
    <row r="491" spans="1:2" ht="15.4" x14ac:dyDescent="0.45">
      <c r="A491" s="31" t="s">
        <v>681</v>
      </c>
      <c r="B491" s="28">
        <v>0.03</v>
      </c>
    </row>
    <row r="492" spans="1:2" ht="15.4" x14ac:dyDescent="0.45">
      <c r="A492" s="31" t="s">
        <v>1836</v>
      </c>
      <c r="B492" s="28">
        <v>3.5000000000000003E-2</v>
      </c>
    </row>
    <row r="493" spans="1:2" ht="15.4" x14ac:dyDescent="0.45">
      <c r="A493" s="31" t="s">
        <v>1837</v>
      </c>
      <c r="B493" s="28">
        <v>3.4000000000000002E-2</v>
      </c>
    </row>
    <row r="494" spans="1:2" ht="15.4" x14ac:dyDescent="0.45">
      <c r="A494" s="31" t="s">
        <v>821</v>
      </c>
      <c r="B494" s="28">
        <v>3.5999999999999997E-2</v>
      </c>
    </row>
    <row r="495" spans="1:2" ht="15.4" x14ac:dyDescent="0.45">
      <c r="A495" s="31" t="s">
        <v>1838</v>
      </c>
      <c r="B495" s="28">
        <v>3.9E-2</v>
      </c>
    </row>
    <row r="496" spans="1:2" ht="15.4" x14ac:dyDescent="0.45">
      <c r="A496" s="31" t="s">
        <v>898</v>
      </c>
      <c r="B496" s="28">
        <v>3.5999999999999997E-2</v>
      </c>
    </row>
    <row r="497" spans="1:2" ht="15.4" x14ac:dyDescent="0.45">
      <c r="A497" s="31" t="s">
        <v>784</v>
      </c>
      <c r="B497" s="28">
        <v>3.5000000000000003E-2</v>
      </c>
    </row>
    <row r="498" spans="1:2" ht="15.4" x14ac:dyDescent="0.45">
      <c r="A498" s="31" t="s">
        <v>1415</v>
      </c>
      <c r="B498" s="28">
        <v>3.4000000000000002E-2</v>
      </c>
    </row>
    <row r="499" spans="1:2" ht="17.45" customHeight="1" x14ac:dyDescent="0.45">
      <c r="A499" s="31" t="s">
        <v>787</v>
      </c>
      <c r="B499" s="28">
        <v>3.9E-2</v>
      </c>
    </row>
    <row r="500" spans="1:2" ht="15.4" x14ac:dyDescent="0.45">
      <c r="A500" s="31" t="s">
        <v>865</v>
      </c>
      <c r="B500" s="28">
        <v>3.5999999999999997E-2</v>
      </c>
    </row>
    <row r="501" spans="1:2" ht="15.4" x14ac:dyDescent="0.45">
      <c r="A501" s="31" t="s">
        <v>886</v>
      </c>
      <c r="B501" s="28">
        <v>3.6999999999999998E-2</v>
      </c>
    </row>
    <row r="502" spans="1:2" ht="15.4" x14ac:dyDescent="0.45">
      <c r="A502" s="31" t="s">
        <v>1839</v>
      </c>
      <c r="B502" s="28">
        <v>3.7999999999999999E-2</v>
      </c>
    </row>
    <row r="503" spans="1:2" ht="15.4" x14ac:dyDescent="0.45">
      <c r="A503" s="31" t="s">
        <v>1840</v>
      </c>
      <c r="B503" s="28">
        <v>3.3000000000000002E-2</v>
      </c>
    </row>
    <row r="504" spans="1:2" ht="15.4" x14ac:dyDescent="0.45">
      <c r="A504" s="31" t="s">
        <v>1841</v>
      </c>
      <c r="B504" s="28">
        <v>3.4000000000000002E-2</v>
      </c>
    </row>
    <row r="505" spans="1:2" ht="15.4" x14ac:dyDescent="0.45">
      <c r="A505" s="31" t="s">
        <v>1842</v>
      </c>
      <c r="B505" s="28">
        <v>3.7999999999999999E-2</v>
      </c>
    </row>
    <row r="506" spans="1:2" ht="15.4" x14ac:dyDescent="0.45">
      <c r="A506" s="31" t="s">
        <v>890</v>
      </c>
      <c r="B506" s="28">
        <v>3.5999999999999997E-2</v>
      </c>
    </row>
    <row r="507" spans="1:2" ht="15.4" x14ac:dyDescent="0.45">
      <c r="A507" s="31" t="s">
        <v>862</v>
      </c>
      <c r="B507" s="28">
        <v>3.5000000000000003E-2</v>
      </c>
    </row>
    <row r="508" spans="1:2" ht="15.4" x14ac:dyDescent="0.45">
      <c r="A508" s="31" t="s">
        <v>680</v>
      </c>
      <c r="B508" s="28">
        <v>3.4000000000000002E-2</v>
      </c>
    </row>
    <row r="509" spans="1:2" ht="15.4" x14ac:dyDescent="0.45">
      <c r="A509" s="31" t="s">
        <v>891</v>
      </c>
      <c r="B509" s="28">
        <v>0.04</v>
      </c>
    </row>
    <row r="510" spans="1:2" ht="15.4" x14ac:dyDescent="0.45">
      <c r="A510" s="31" t="s">
        <v>1843</v>
      </c>
      <c r="B510" s="28">
        <v>3.9E-2</v>
      </c>
    </row>
    <row r="511" spans="1:2" ht="15.4" x14ac:dyDescent="0.45">
      <c r="A511" s="31" t="s">
        <v>846</v>
      </c>
      <c r="B511" s="28">
        <v>3.4000000000000002E-2</v>
      </c>
    </row>
    <row r="512" spans="1:2" ht="15.4" x14ac:dyDescent="0.45">
      <c r="A512" s="31" t="s">
        <v>1844</v>
      </c>
      <c r="B512" s="28">
        <v>0.04</v>
      </c>
    </row>
    <row r="513" spans="1:2" ht="15.4" x14ac:dyDescent="0.45">
      <c r="A513" s="30" t="s">
        <v>856</v>
      </c>
      <c r="B513" s="25">
        <v>1.2010000000000001</v>
      </c>
    </row>
    <row r="514" spans="1:2" ht="15.4" x14ac:dyDescent="0.45">
      <c r="A514" s="31" t="s">
        <v>460</v>
      </c>
      <c r="B514" s="28">
        <v>4.5999999999999999E-2</v>
      </c>
    </row>
    <row r="515" spans="1:2" ht="15.4" x14ac:dyDescent="0.45">
      <c r="A515" s="31" t="s">
        <v>675</v>
      </c>
      <c r="B515" s="28">
        <v>3.7999999999999999E-2</v>
      </c>
    </row>
    <row r="516" spans="1:2" ht="15.4" x14ac:dyDescent="0.45">
      <c r="A516" s="31" t="s">
        <v>321</v>
      </c>
      <c r="B516" s="28">
        <v>3.9E-2</v>
      </c>
    </row>
    <row r="517" spans="1:2" ht="15.4" x14ac:dyDescent="0.45">
      <c r="A517" s="31" t="s">
        <v>462</v>
      </c>
      <c r="B517" s="28">
        <v>3.5999999999999997E-2</v>
      </c>
    </row>
    <row r="518" spans="1:2" ht="15.4" x14ac:dyDescent="0.45">
      <c r="A518" s="31" t="s">
        <v>336</v>
      </c>
      <c r="B518" s="28">
        <v>3.9E-2</v>
      </c>
    </row>
    <row r="519" spans="1:2" ht="15.4" x14ac:dyDescent="0.45">
      <c r="A519" s="31" t="s">
        <v>679</v>
      </c>
      <c r="B519" s="28">
        <v>3.5999999999999997E-2</v>
      </c>
    </row>
    <row r="520" spans="1:2" ht="15.4" x14ac:dyDescent="0.45">
      <c r="A520" s="31" t="s">
        <v>461</v>
      </c>
      <c r="B520" s="28">
        <v>3.7999999999999999E-2</v>
      </c>
    </row>
    <row r="521" spans="1:2" ht="15.4" x14ac:dyDescent="0.45">
      <c r="A521" s="31" t="s">
        <v>334</v>
      </c>
      <c r="B521" s="28">
        <v>4.2999999999999997E-2</v>
      </c>
    </row>
    <row r="522" spans="1:2" ht="15.4" x14ac:dyDescent="0.45">
      <c r="A522" s="31" t="s">
        <v>442</v>
      </c>
      <c r="B522" s="28">
        <v>3.5000000000000003E-2</v>
      </c>
    </row>
    <row r="523" spans="1:2" ht="15.4" x14ac:dyDescent="0.45">
      <c r="A523" s="31" t="s">
        <v>329</v>
      </c>
      <c r="B523" s="28">
        <v>0.04</v>
      </c>
    </row>
    <row r="524" spans="1:2" ht="15.4" x14ac:dyDescent="0.45">
      <c r="A524" s="31" t="s">
        <v>683</v>
      </c>
      <c r="B524" s="28">
        <v>3.9E-2</v>
      </c>
    </row>
    <row r="525" spans="1:2" ht="15.4" x14ac:dyDescent="0.45">
      <c r="A525" s="31" t="s">
        <v>326</v>
      </c>
      <c r="B525" s="28">
        <v>3.5999999999999997E-2</v>
      </c>
    </row>
    <row r="526" spans="1:2" ht="15.4" x14ac:dyDescent="0.45">
      <c r="A526" s="31" t="s">
        <v>441</v>
      </c>
      <c r="B526" s="28">
        <v>3.9E-2</v>
      </c>
    </row>
    <row r="527" spans="1:2" ht="15.4" x14ac:dyDescent="0.45">
      <c r="A527" s="31" t="s">
        <v>820</v>
      </c>
      <c r="B527" s="28">
        <v>3.5999999999999997E-2</v>
      </c>
    </row>
    <row r="528" spans="1:2" ht="15.4" x14ac:dyDescent="0.45">
      <c r="A528" s="31" t="s">
        <v>860</v>
      </c>
      <c r="B528" s="28">
        <v>3.5000000000000003E-2</v>
      </c>
    </row>
    <row r="529" spans="1:2" ht="15.4" x14ac:dyDescent="0.45">
      <c r="A529" s="31" t="s">
        <v>685</v>
      </c>
      <c r="B529" s="28">
        <v>3.5999999999999997E-2</v>
      </c>
    </row>
    <row r="530" spans="1:2" ht="15.4" x14ac:dyDescent="0.45">
      <c r="A530" s="31" t="s">
        <v>687</v>
      </c>
      <c r="B530" s="28">
        <v>0.04</v>
      </c>
    </row>
    <row r="531" spans="1:2" ht="15.4" x14ac:dyDescent="0.45">
      <c r="A531" s="31" t="s">
        <v>843</v>
      </c>
      <c r="B531" s="28">
        <v>3.7999999999999999E-2</v>
      </c>
    </row>
    <row r="532" spans="1:2" ht="15.4" x14ac:dyDescent="0.45">
      <c r="A532" s="31" t="s">
        <v>463</v>
      </c>
      <c r="B532" s="28">
        <v>3.9E-2</v>
      </c>
    </row>
    <row r="533" spans="1:2" ht="15.4" x14ac:dyDescent="0.45">
      <c r="A533" s="31" t="s">
        <v>896</v>
      </c>
      <c r="B533" s="28">
        <v>3.5000000000000003E-2</v>
      </c>
    </row>
    <row r="534" spans="1:2" ht="15.4" x14ac:dyDescent="0.45">
      <c r="A534" s="31" t="s">
        <v>822</v>
      </c>
      <c r="B534" s="28">
        <v>3.6999999999999998E-2</v>
      </c>
    </row>
    <row r="535" spans="1:2" ht="15.4" x14ac:dyDescent="0.45">
      <c r="A535" s="31" t="s">
        <v>855</v>
      </c>
      <c r="B535" s="28">
        <v>3.5000000000000003E-2</v>
      </c>
    </row>
    <row r="536" spans="1:2" ht="15.4" x14ac:dyDescent="0.45">
      <c r="A536" s="31" t="s">
        <v>682</v>
      </c>
      <c r="B536" s="28">
        <v>3.6999999999999998E-2</v>
      </c>
    </row>
    <row r="537" spans="1:2" ht="15.4" x14ac:dyDescent="0.45">
      <c r="A537" s="31" t="s">
        <v>338</v>
      </c>
      <c r="B537" s="28">
        <v>3.5999999999999997E-2</v>
      </c>
    </row>
    <row r="538" spans="1:2" ht="15.4" x14ac:dyDescent="0.45">
      <c r="A538" s="31" t="s">
        <v>882</v>
      </c>
      <c r="B538" s="28">
        <v>2.9000000000000001E-2</v>
      </c>
    </row>
    <row r="539" spans="1:2" ht="15.4" x14ac:dyDescent="0.45">
      <c r="A539" s="31" t="s">
        <v>327</v>
      </c>
      <c r="B539" s="28">
        <v>3.5000000000000003E-2</v>
      </c>
    </row>
    <row r="540" spans="1:2" ht="15.4" x14ac:dyDescent="0.45">
      <c r="A540" s="31" t="s">
        <v>897</v>
      </c>
      <c r="B540" s="28">
        <v>3.6999999999999998E-2</v>
      </c>
    </row>
    <row r="541" spans="1:2" ht="15.4" x14ac:dyDescent="0.45">
      <c r="A541" s="31" t="s">
        <v>328</v>
      </c>
      <c r="B541" s="28">
        <v>4.2000000000000003E-2</v>
      </c>
    </row>
    <row r="542" spans="1:2" ht="15.4" x14ac:dyDescent="0.45">
      <c r="A542" s="31" t="s">
        <v>841</v>
      </c>
      <c r="B542" s="28">
        <v>3.6999999999999998E-2</v>
      </c>
    </row>
    <row r="543" spans="1:2" ht="15.4" x14ac:dyDescent="0.45">
      <c r="A543" s="31" t="s">
        <v>330</v>
      </c>
      <c r="B543" s="28">
        <v>3.6999999999999998E-2</v>
      </c>
    </row>
    <row r="544" spans="1:2" ht="15.4" x14ac:dyDescent="0.45">
      <c r="A544" s="31" t="s">
        <v>339</v>
      </c>
      <c r="B544" s="28">
        <v>3.5999999999999997E-2</v>
      </c>
    </row>
    <row r="545" spans="1:2" ht="15.4" x14ac:dyDescent="0.45">
      <c r="A545" s="31" t="s">
        <v>871</v>
      </c>
      <c r="B545" s="28">
        <v>0.04</v>
      </c>
    </row>
    <row r="546" spans="1:2" ht="15.4" x14ac:dyDescent="0.45">
      <c r="A546" s="26" t="s">
        <v>689</v>
      </c>
      <c r="B546" s="25">
        <v>3.9E-2</v>
      </c>
    </row>
    <row r="547" spans="1:2" ht="15.4" x14ac:dyDescent="0.45">
      <c r="A547" s="27" t="s">
        <v>341</v>
      </c>
      <c r="B547" s="28">
        <v>0.01</v>
      </c>
    </row>
    <row r="548" spans="1:2" ht="15.4" x14ac:dyDescent="0.45">
      <c r="A548" s="27" t="s">
        <v>440</v>
      </c>
      <c r="B548" s="28">
        <v>2.9000000000000001E-2</v>
      </c>
    </row>
    <row r="549" spans="1:2" ht="15.4" x14ac:dyDescent="0.45">
      <c r="A549" s="26" t="s">
        <v>690</v>
      </c>
      <c r="B549" s="25">
        <v>0.20899999999999999</v>
      </c>
    </row>
    <row r="550" spans="1:2" ht="15.4" x14ac:dyDescent="0.45">
      <c r="A550" s="27" t="s">
        <v>691</v>
      </c>
      <c r="B550" s="28">
        <v>6.3E-2</v>
      </c>
    </row>
    <row r="551" spans="1:2" ht="15.4" x14ac:dyDescent="0.45">
      <c r="A551" s="27" t="s">
        <v>692</v>
      </c>
      <c r="B551" s="28">
        <v>0.14599999999999999</v>
      </c>
    </row>
    <row r="552" spans="1:2" ht="15.4" x14ac:dyDescent="0.45">
      <c r="A552" s="26" t="s">
        <v>693</v>
      </c>
      <c r="B552" s="25">
        <v>0.46899999999999997</v>
      </c>
    </row>
    <row r="553" spans="1:2" ht="15.4" x14ac:dyDescent="0.45">
      <c r="A553" s="27" t="s">
        <v>343</v>
      </c>
      <c r="B553" s="28">
        <v>0.375</v>
      </c>
    </row>
    <row r="554" spans="1:2" ht="15.4" x14ac:dyDescent="0.45">
      <c r="A554" s="27" t="s">
        <v>344</v>
      </c>
      <c r="B554" s="28">
        <v>0.06</v>
      </c>
    </row>
    <row r="555" spans="1:2" ht="15.4" x14ac:dyDescent="0.45">
      <c r="A555" s="27" t="s">
        <v>345</v>
      </c>
      <c r="B555" s="28">
        <v>3.4000000000000002E-2</v>
      </c>
    </row>
    <row r="556" spans="1:2" ht="15.4" x14ac:dyDescent="0.45">
      <c r="A556" s="26" t="s">
        <v>694</v>
      </c>
      <c r="B556" s="25">
        <v>0.42799999999999999</v>
      </c>
    </row>
    <row r="557" spans="1:2" ht="15.4" x14ac:dyDescent="0.45">
      <c r="A557" s="27" t="s">
        <v>346</v>
      </c>
      <c r="B557" s="28">
        <v>0.42799999999999999</v>
      </c>
    </row>
    <row r="558" spans="1:2" ht="15.4" x14ac:dyDescent="0.45">
      <c r="A558" s="26" t="s">
        <v>696</v>
      </c>
      <c r="B558" s="25">
        <v>4.9390000000000001</v>
      </c>
    </row>
    <row r="559" spans="1:2" ht="15.4" x14ac:dyDescent="0.45">
      <c r="A559" s="30" t="s">
        <v>521</v>
      </c>
      <c r="B559" s="25">
        <v>6.6000000000000003E-2</v>
      </c>
    </row>
    <row r="560" spans="1:2" ht="15.4" x14ac:dyDescent="0.45">
      <c r="A560" s="31" t="s">
        <v>347</v>
      </c>
      <c r="B560" s="28">
        <v>2.7E-2</v>
      </c>
    </row>
    <row r="561" spans="1:2" ht="15.4" x14ac:dyDescent="0.45">
      <c r="A561" s="30" t="s">
        <v>697</v>
      </c>
      <c r="B561" s="25">
        <v>3.9E-2</v>
      </c>
    </row>
    <row r="562" spans="1:2" ht="15.4" x14ac:dyDescent="0.45">
      <c r="A562" s="31" t="s">
        <v>348</v>
      </c>
      <c r="B562" s="28">
        <v>3.9E-2</v>
      </c>
    </row>
    <row r="563" spans="1:2" ht="30.4" x14ac:dyDescent="0.45">
      <c r="A563" s="30" t="s">
        <v>522</v>
      </c>
      <c r="B563" s="25">
        <v>0.157</v>
      </c>
    </row>
    <row r="564" spans="1:2" ht="15.4" x14ac:dyDescent="0.45">
      <c r="A564" s="31" t="s">
        <v>349</v>
      </c>
      <c r="B564" s="28">
        <v>0.1</v>
      </c>
    </row>
    <row r="565" spans="1:2" ht="15.4" x14ac:dyDescent="0.45">
      <c r="A565" s="31" t="s">
        <v>350</v>
      </c>
      <c r="B565" s="28">
        <v>5.0999999999999997E-2</v>
      </c>
    </row>
    <row r="566" spans="1:2" ht="15.4" x14ac:dyDescent="0.45">
      <c r="A566" s="31" t="s">
        <v>699</v>
      </c>
      <c r="B566" s="28">
        <v>6.0000000000000001E-3</v>
      </c>
    </row>
    <row r="567" spans="1:2" ht="15.4" x14ac:dyDescent="0.45">
      <c r="A567" s="30" t="s">
        <v>523</v>
      </c>
      <c r="B567" s="25">
        <v>1.3120000000000001</v>
      </c>
    </row>
    <row r="568" spans="1:2" ht="30.75" x14ac:dyDescent="0.45">
      <c r="A568" s="31" t="s">
        <v>351</v>
      </c>
      <c r="B568" s="28">
        <v>0.36899999999999999</v>
      </c>
    </row>
    <row r="569" spans="1:2" ht="15.4" x14ac:dyDescent="0.45">
      <c r="A569" s="31" t="s">
        <v>352</v>
      </c>
      <c r="B569" s="28">
        <v>0.45500000000000002</v>
      </c>
    </row>
    <row r="570" spans="1:2" ht="15.4" x14ac:dyDescent="0.45">
      <c r="A570" s="31" t="s">
        <v>353</v>
      </c>
      <c r="B570" s="28">
        <v>0.48799999999999999</v>
      </c>
    </row>
    <row r="571" spans="1:2" ht="15.4" x14ac:dyDescent="0.45">
      <c r="A571" s="30" t="s">
        <v>524</v>
      </c>
      <c r="B571" s="25">
        <v>0.14799999999999999</v>
      </c>
    </row>
    <row r="572" spans="1:2" ht="15.4" x14ac:dyDescent="0.45">
      <c r="A572" s="31" t="s">
        <v>354</v>
      </c>
      <c r="B572" s="28">
        <v>4.7E-2</v>
      </c>
    </row>
    <row r="573" spans="1:2" ht="15.4" x14ac:dyDescent="0.45">
      <c r="A573" s="31" t="s">
        <v>355</v>
      </c>
      <c r="B573" s="28">
        <v>0.10100000000000001</v>
      </c>
    </row>
    <row r="574" spans="1:2" ht="15.4" x14ac:dyDescent="0.45">
      <c r="A574" s="30" t="s">
        <v>525</v>
      </c>
      <c r="B574" s="25">
        <v>0.60399999999999998</v>
      </c>
    </row>
    <row r="575" spans="1:2" ht="15.4" x14ac:dyDescent="0.45">
      <c r="A575" s="31" t="s">
        <v>356</v>
      </c>
      <c r="B575" s="28">
        <v>0.185</v>
      </c>
    </row>
    <row r="576" spans="1:2" ht="15.4" x14ac:dyDescent="0.45">
      <c r="A576" s="31" t="s">
        <v>357</v>
      </c>
      <c r="B576" s="28">
        <v>0.161</v>
      </c>
    </row>
    <row r="577" spans="1:2" ht="15.4" x14ac:dyDescent="0.45">
      <c r="A577" s="31" t="s">
        <v>358</v>
      </c>
      <c r="B577" s="28">
        <v>0.191</v>
      </c>
    </row>
    <row r="578" spans="1:2" ht="15.4" x14ac:dyDescent="0.45">
      <c r="A578" s="31" t="s">
        <v>359</v>
      </c>
      <c r="B578" s="28">
        <v>6.7000000000000004E-2</v>
      </c>
    </row>
    <row r="579" spans="1:2" ht="15.4" x14ac:dyDescent="0.45">
      <c r="A579" s="30" t="s">
        <v>526</v>
      </c>
      <c r="B579" s="25">
        <v>3.7999999999999999E-2</v>
      </c>
    </row>
    <row r="580" spans="1:2" ht="15.4" x14ac:dyDescent="0.45">
      <c r="A580" s="31" t="s">
        <v>360</v>
      </c>
      <c r="B580" s="28">
        <v>1.2999999999999999E-2</v>
      </c>
    </row>
    <row r="581" spans="1:2" ht="15.4" x14ac:dyDescent="0.45">
      <c r="A581" s="31" t="s">
        <v>361</v>
      </c>
      <c r="B581" s="28">
        <v>2.5000000000000001E-2</v>
      </c>
    </row>
    <row r="582" spans="1:2" ht="15.4" x14ac:dyDescent="0.45">
      <c r="A582" s="30" t="s">
        <v>527</v>
      </c>
      <c r="B582" s="25">
        <v>0.19400000000000001</v>
      </c>
    </row>
    <row r="583" spans="1:2" ht="15.4" x14ac:dyDescent="0.45">
      <c r="A583" s="31" t="s">
        <v>362</v>
      </c>
      <c r="B583" s="28">
        <v>0.19400000000000001</v>
      </c>
    </row>
    <row r="584" spans="1:2" ht="15.4" x14ac:dyDescent="0.45">
      <c r="A584" s="30" t="s">
        <v>528</v>
      </c>
      <c r="B584" s="25">
        <v>1.75</v>
      </c>
    </row>
    <row r="585" spans="1:2" ht="15.4" x14ac:dyDescent="0.45">
      <c r="A585" s="31" t="s">
        <v>363</v>
      </c>
      <c r="B585" s="28">
        <v>0.755</v>
      </c>
    </row>
    <row r="586" spans="1:2" ht="15.4" x14ac:dyDescent="0.45">
      <c r="A586" s="31" t="s">
        <v>364</v>
      </c>
      <c r="B586" s="28">
        <v>0.33900000000000002</v>
      </c>
    </row>
    <row r="587" spans="1:2" ht="15.4" x14ac:dyDescent="0.45">
      <c r="A587" s="31" t="s">
        <v>366</v>
      </c>
      <c r="B587" s="28">
        <v>0.65600000000000003</v>
      </c>
    </row>
    <row r="588" spans="1:2" ht="15.4" x14ac:dyDescent="0.45">
      <c r="A588" s="30" t="s">
        <v>529</v>
      </c>
      <c r="B588" s="25">
        <v>0.39100000000000001</v>
      </c>
    </row>
    <row r="589" spans="1:2" ht="15.4" x14ac:dyDescent="0.45">
      <c r="A589" s="31" t="s">
        <v>367</v>
      </c>
      <c r="B589" s="28">
        <v>0.17499999999999999</v>
      </c>
    </row>
    <row r="590" spans="1:2" ht="15.4" x14ac:dyDescent="0.45">
      <c r="A590" s="31" t="s">
        <v>698</v>
      </c>
      <c r="B590" s="28">
        <v>0.154</v>
      </c>
    </row>
    <row r="591" spans="1:2" ht="15.4" x14ac:dyDescent="0.45">
      <c r="A591" s="31" t="s">
        <v>849</v>
      </c>
      <c r="B591" s="28">
        <v>6.2E-2</v>
      </c>
    </row>
    <row r="592" spans="1:2" ht="15.4" x14ac:dyDescent="0.45">
      <c r="A592" s="30" t="s">
        <v>700</v>
      </c>
      <c r="B592" s="25">
        <v>0.27900000000000003</v>
      </c>
    </row>
    <row r="593" spans="1:2" ht="15.4" x14ac:dyDescent="0.45">
      <c r="A593" s="31" t="s">
        <v>368</v>
      </c>
      <c r="B593" s="28">
        <v>0.20699999999999999</v>
      </c>
    </row>
    <row r="594" spans="1:2" ht="30.75" x14ac:dyDescent="0.45">
      <c r="A594" s="31" t="s">
        <v>370</v>
      </c>
      <c r="B594" s="28">
        <v>7.1999999999999995E-2</v>
      </c>
    </row>
    <row r="595" spans="1:2" ht="15.4" x14ac:dyDescent="0.45">
      <c r="A595" s="26" t="s">
        <v>701</v>
      </c>
      <c r="B595" s="25">
        <v>2.218</v>
      </c>
    </row>
    <row r="596" spans="1:2" ht="15.4" x14ac:dyDescent="0.45">
      <c r="A596" s="30" t="s">
        <v>530</v>
      </c>
      <c r="B596" s="25">
        <v>1.1359999999999999</v>
      </c>
    </row>
    <row r="597" spans="1:2" ht="30.75" x14ac:dyDescent="0.45">
      <c r="A597" s="31" t="s">
        <v>706</v>
      </c>
      <c r="B597" s="28">
        <v>0.246</v>
      </c>
    </row>
    <row r="598" spans="1:2" ht="15.4" x14ac:dyDescent="0.45">
      <c r="A598" s="32" t="s">
        <v>702</v>
      </c>
      <c r="B598" s="25">
        <v>0.96</v>
      </c>
    </row>
    <row r="599" spans="1:2" ht="15.4" x14ac:dyDescent="0.45">
      <c r="A599" s="33" t="s">
        <v>371</v>
      </c>
      <c r="B599" s="28">
        <v>0.107</v>
      </c>
    </row>
    <row r="600" spans="1:2" ht="15.4" x14ac:dyDescent="0.45">
      <c r="A600" s="32" t="s">
        <v>707</v>
      </c>
      <c r="B600" s="25">
        <v>0.85299999999999998</v>
      </c>
    </row>
    <row r="601" spans="1:2" ht="15.4" x14ac:dyDescent="0.45">
      <c r="A601" s="33" t="s">
        <v>708</v>
      </c>
      <c r="B601" s="28">
        <v>0.317</v>
      </c>
    </row>
    <row r="602" spans="1:2" ht="15.4" x14ac:dyDescent="0.45">
      <c r="A602" s="33" t="s">
        <v>372</v>
      </c>
      <c r="B602" s="28">
        <v>0.14899999999999999</v>
      </c>
    </row>
    <row r="603" spans="1:2" ht="15.4" x14ac:dyDescent="0.45">
      <c r="A603" s="33" t="s">
        <v>373</v>
      </c>
      <c r="B603" s="28">
        <v>0.27100000000000002</v>
      </c>
    </row>
    <row r="604" spans="1:2" ht="15.4" x14ac:dyDescent="0.45">
      <c r="A604" s="33" t="s">
        <v>374</v>
      </c>
      <c r="B604" s="28">
        <v>0.11600000000000001</v>
      </c>
    </row>
    <row r="605" spans="1:2" ht="15.4" x14ac:dyDescent="0.45">
      <c r="A605" s="32" t="s">
        <v>712</v>
      </c>
      <c r="B605" s="25">
        <v>0.153</v>
      </c>
    </row>
    <row r="606" spans="1:2" ht="15.4" x14ac:dyDescent="0.45">
      <c r="A606" s="33" t="s">
        <v>703</v>
      </c>
      <c r="B606" s="28">
        <v>4.3999999999999997E-2</v>
      </c>
    </row>
    <row r="607" spans="1:2" ht="15.4" x14ac:dyDescent="0.45">
      <c r="A607" s="33" t="s">
        <v>704</v>
      </c>
      <c r="B607" s="28">
        <v>3.2000000000000001E-2</v>
      </c>
    </row>
    <row r="608" spans="1:2" ht="15.4" x14ac:dyDescent="0.45">
      <c r="A608" s="33" t="s">
        <v>705</v>
      </c>
      <c r="B608" s="28">
        <v>7.6999999999999999E-2</v>
      </c>
    </row>
    <row r="609" spans="1:2" ht="15.4" x14ac:dyDescent="0.45">
      <c r="A609" s="32" t="s">
        <v>1847</v>
      </c>
      <c r="B609" s="25">
        <v>0.85899999999999999</v>
      </c>
    </row>
    <row r="610" spans="1:2" ht="15.4" x14ac:dyDescent="0.45">
      <c r="A610" s="26" t="s">
        <v>888</v>
      </c>
      <c r="B610" s="25">
        <v>1.9E-2</v>
      </c>
    </row>
    <row r="611" spans="1:2" ht="15.4" x14ac:dyDescent="0.45">
      <c r="A611" s="27" t="s">
        <v>719</v>
      </c>
      <c r="B611" s="28">
        <v>6.0000000000000001E-3</v>
      </c>
    </row>
    <row r="612" spans="1:2" ht="17.25" customHeight="1" x14ac:dyDescent="0.45">
      <c r="A612" s="27" t="s">
        <v>720</v>
      </c>
      <c r="B612" s="28">
        <v>1.2999999999999999E-2</v>
      </c>
    </row>
    <row r="613" spans="1:2" ht="15.4" x14ac:dyDescent="0.45">
      <c r="A613" s="26" t="s">
        <v>889</v>
      </c>
      <c r="B613" s="25">
        <v>2.6480000000000001</v>
      </c>
    </row>
    <row r="614" spans="1:2" ht="15.4" x14ac:dyDescent="0.45">
      <c r="A614" s="30" t="s">
        <v>721</v>
      </c>
      <c r="B614" s="25">
        <v>0.105</v>
      </c>
    </row>
    <row r="615" spans="1:2" ht="31.5" customHeight="1" x14ac:dyDescent="0.45">
      <c r="A615" s="31" t="s">
        <v>722</v>
      </c>
      <c r="B615" s="28">
        <v>3.1E-2</v>
      </c>
    </row>
    <row r="616" spans="1:2" ht="32.25" customHeight="1" x14ac:dyDescent="0.45">
      <c r="A616" s="31" t="s">
        <v>375</v>
      </c>
      <c r="B616" s="28">
        <v>2.7E-2</v>
      </c>
    </row>
    <row r="617" spans="1:2" ht="32.25" customHeight="1" x14ac:dyDescent="0.45">
      <c r="A617" s="31" t="s">
        <v>723</v>
      </c>
      <c r="B617" s="28">
        <v>2.5999999999999999E-2</v>
      </c>
    </row>
    <row r="618" spans="1:2" ht="32.25" customHeight="1" x14ac:dyDescent="0.45">
      <c r="A618" s="31" t="s">
        <v>724</v>
      </c>
      <c r="B618" s="28">
        <v>2.1000000000000001E-2</v>
      </c>
    </row>
    <row r="619" spans="1:2" ht="15.4" x14ac:dyDescent="0.45">
      <c r="A619" s="30" t="s">
        <v>725</v>
      </c>
      <c r="B619" s="25">
        <v>3.1E-2</v>
      </c>
    </row>
    <row r="620" spans="1:2" ht="34.15" customHeight="1" x14ac:dyDescent="0.45">
      <c r="A620" s="31" t="s">
        <v>726</v>
      </c>
      <c r="B620" s="28">
        <v>1.6E-2</v>
      </c>
    </row>
    <row r="621" spans="1:2" ht="34.15" customHeight="1" x14ac:dyDescent="0.45">
      <c r="A621" s="31" t="s">
        <v>727</v>
      </c>
      <c r="B621" s="28">
        <v>1.4999999999999999E-2</v>
      </c>
    </row>
    <row r="622" spans="1:2" ht="15.4" x14ac:dyDescent="0.45">
      <c r="A622" s="30" t="s">
        <v>728</v>
      </c>
      <c r="B622" s="25">
        <v>7.0000000000000001E-3</v>
      </c>
    </row>
    <row r="623" spans="1:2" ht="15.4" x14ac:dyDescent="0.45">
      <c r="A623" s="31" t="s">
        <v>729</v>
      </c>
      <c r="B623" s="28">
        <v>7.0000000000000001E-3</v>
      </c>
    </row>
    <row r="624" spans="1:2" ht="15.4" x14ac:dyDescent="0.45">
      <c r="A624" s="30" t="s">
        <v>730</v>
      </c>
      <c r="B624" s="25">
        <v>1.0660000000000001</v>
      </c>
    </row>
    <row r="625" spans="1:2" ht="15.4" x14ac:dyDescent="0.45">
      <c r="A625" s="31" t="s">
        <v>378</v>
      </c>
      <c r="B625" s="28">
        <v>1.0660000000000001</v>
      </c>
    </row>
    <row r="626" spans="1:2" ht="15.4" x14ac:dyDescent="0.45">
      <c r="A626" s="30" t="s">
        <v>731</v>
      </c>
      <c r="B626" s="25">
        <v>1.2390000000000001</v>
      </c>
    </row>
    <row r="627" spans="1:2" ht="15.4" x14ac:dyDescent="0.45">
      <c r="A627" s="31" t="s">
        <v>379</v>
      </c>
      <c r="B627" s="28">
        <v>0.52200000000000002</v>
      </c>
    </row>
    <row r="628" spans="1:2" ht="15.4" x14ac:dyDescent="0.45">
      <c r="A628" s="31" t="s">
        <v>380</v>
      </c>
      <c r="B628" s="28">
        <v>0.71699999999999997</v>
      </c>
    </row>
    <row r="629" spans="1:2" ht="15.4" x14ac:dyDescent="0.45">
      <c r="A629" s="30" t="s">
        <v>732</v>
      </c>
      <c r="B629" s="25">
        <v>0.2</v>
      </c>
    </row>
    <row r="630" spans="1:2" ht="15.4" x14ac:dyDescent="0.45">
      <c r="A630" s="31" t="s">
        <v>376</v>
      </c>
      <c r="B630" s="28">
        <v>0.2</v>
      </c>
    </row>
    <row r="631" spans="1:2" ht="15.4" x14ac:dyDescent="0.45">
      <c r="A631" s="26" t="s">
        <v>838</v>
      </c>
      <c r="B631" s="25">
        <v>9.8960000000000008</v>
      </c>
    </row>
    <row r="632" spans="1:2" ht="15.4" x14ac:dyDescent="0.45">
      <c r="A632" s="30" t="s">
        <v>733</v>
      </c>
      <c r="B632" s="25">
        <v>8.2850000000000001</v>
      </c>
    </row>
    <row r="633" spans="1:2" ht="15.4" x14ac:dyDescent="0.45">
      <c r="A633" s="30" t="s">
        <v>757</v>
      </c>
      <c r="B633" s="25">
        <v>3.952</v>
      </c>
    </row>
    <row r="634" spans="1:2" ht="15.4" x14ac:dyDescent="0.45">
      <c r="A634" s="32" t="s">
        <v>518</v>
      </c>
      <c r="B634" s="25">
        <v>2.3410000000000002</v>
      </c>
    </row>
    <row r="635" spans="1:2" ht="30.4" x14ac:dyDescent="0.45">
      <c r="A635" s="34" t="s">
        <v>734</v>
      </c>
      <c r="B635" s="25">
        <v>8.2000000000000003E-2</v>
      </c>
    </row>
    <row r="636" spans="1:2" ht="30.75" x14ac:dyDescent="0.45">
      <c r="A636" s="35" t="s">
        <v>737</v>
      </c>
      <c r="B636" s="28">
        <v>0.06</v>
      </c>
    </row>
    <row r="637" spans="1:2" ht="30.75" x14ac:dyDescent="0.45">
      <c r="A637" s="35" t="s">
        <v>738</v>
      </c>
      <c r="B637" s="28">
        <v>2.1999999999999999E-2</v>
      </c>
    </row>
    <row r="638" spans="1:2" ht="46.15" x14ac:dyDescent="0.45">
      <c r="A638" s="33" t="s">
        <v>735</v>
      </c>
      <c r="B638" s="28">
        <v>1.1970000000000001</v>
      </c>
    </row>
    <row r="639" spans="1:2" ht="30.75" x14ac:dyDescent="0.45">
      <c r="A639" s="33" t="s">
        <v>736</v>
      </c>
      <c r="B639" s="28">
        <v>0.27700000000000002</v>
      </c>
    </row>
    <row r="640" spans="1:2" ht="15.4" x14ac:dyDescent="0.45">
      <c r="A640" s="33" t="s">
        <v>1845</v>
      </c>
      <c r="B640" s="28">
        <v>0.78500000000000003</v>
      </c>
    </row>
    <row r="641" spans="1:2" ht="15.4" x14ac:dyDescent="0.45">
      <c r="A641" s="30" t="s">
        <v>751</v>
      </c>
      <c r="B641" s="25">
        <v>5.944</v>
      </c>
    </row>
    <row r="642" spans="1:2" ht="15.4" x14ac:dyDescent="0.45">
      <c r="A642" s="32" t="s">
        <v>863</v>
      </c>
      <c r="B642" s="25">
        <v>0.29699999999999999</v>
      </c>
    </row>
    <row r="643" spans="1:2" ht="15.4" x14ac:dyDescent="0.45">
      <c r="A643" s="33" t="s">
        <v>740</v>
      </c>
      <c r="B643" s="28">
        <v>0.22700000000000001</v>
      </c>
    </row>
    <row r="644" spans="1:2" ht="15.4" x14ac:dyDescent="0.45">
      <c r="A644" s="33" t="s">
        <v>744</v>
      </c>
      <c r="B644" s="28">
        <v>7.0000000000000007E-2</v>
      </c>
    </row>
    <row r="645" spans="1:2" ht="15.4" x14ac:dyDescent="0.45">
      <c r="A645" s="31" t="s">
        <v>742</v>
      </c>
      <c r="B645" s="28">
        <v>2.0659999999999998</v>
      </c>
    </row>
    <row r="646" spans="1:2" ht="15.4" x14ac:dyDescent="0.45">
      <c r="A646" s="32" t="s">
        <v>516</v>
      </c>
      <c r="B646" s="25">
        <v>0.97099999999999997</v>
      </c>
    </row>
    <row r="647" spans="1:2" ht="15.4" x14ac:dyDescent="0.45">
      <c r="A647" s="33" t="s">
        <v>746</v>
      </c>
      <c r="B647" s="28">
        <v>0.51200000000000001</v>
      </c>
    </row>
    <row r="648" spans="1:2" ht="15.4" x14ac:dyDescent="0.45">
      <c r="A648" s="33" t="s">
        <v>747</v>
      </c>
      <c r="B648" s="28">
        <v>0.45900000000000002</v>
      </c>
    </row>
    <row r="649" spans="1:2" ht="15.4" x14ac:dyDescent="0.45">
      <c r="A649" s="32" t="s">
        <v>517</v>
      </c>
      <c r="B649" s="25">
        <v>0.63700000000000001</v>
      </c>
    </row>
    <row r="650" spans="1:2" ht="15.4" x14ac:dyDescent="0.45">
      <c r="A650" s="33" t="s">
        <v>741</v>
      </c>
      <c r="B650" s="28">
        <v>0.63700000000000001</v>
      </c>
    </row>
    <row r="651" spans="1:2" ht="15.4" x14ac:dyDescent="0.45">
      <c r="A651" s="32" t="s">
        <v>749</v>
      </c>
      <c r="B651" s="25">
        <v>0.71799999999999997</v>
      </c>
    </row>
    <row r="652" spans="1:2" ht="15.4" x14ac:dyDescent="0.45">
      <c r="A652" s="34" t="s">
        <v>519</v>
      </c>
      <c r="B652" s="25">
        <v>0.69299999999999995</v>
      </c>
    </row>
    <row r="653" spans="1:2" ht="15.4" x14ac:dyDescent="0.45">
      <c r="A653" s="35" t="s">
        <v>739</v>
      </c>
      <c r="B653" s="28">
        <v>0.43099999999999999</v>
      </c>
    </row>
    <row r="654" spans="1:2" ht="15.4" x14ac:dyDescent="0.45">
      <c r="A654" s="35" t="s">
        <v>750</v>
      </c>
      <c r="B654" s="28">
        <v>0.26200000000000001</v>
      </c>
    </row>
    <row r="655" spans="1:2" ht="15.4" x14ac:dyDescent="0.45">
      <c r="A655" s="34" t="s">
        <v>743</v>
      </c>
      <c r="B655" s="25">
        <v>2.5000000000000001E-2</v>
      </c>
    </row>
    <row r="656" spans="1:2" ht="15.4" x14ac:dyDescent="0.45">
      <c r="A656" s="35" t="s">
        <v>745</v>
      </c>
      <c r="B656" s="28">
        <v>1.2E-2</v>
      </c>
    </row>
    <row r="657" spans="1:2" ht="15.4" x14ac:dyDescent="0.45">
      <c r="A657" s="35" t="s">
        <v>748</v>
      </c>
      <c r="B657" s="28">
        <v>1.2999999999999999E-2</v>
      </c>
    </row>
    <row r="658" spans="1:2" ht="15.4" x14ac:dyDescent="0.45">
      <c r="A658" s="32" t="s">
        <v>756</v>
      </c>
      <c r="B658" s="25">
        <v>1.2549999999999999</v>
      </c>
    </row>
    <row r="659" spans="1:2" ht="31.5" customHeight="1" x14ac:dyDescent="0.45">
      <c r="A659" s="33" t="s">
        <v>752</v>
      </c>
      <c r="B659" s="28">
        <v>0.70799999999999996</v>
      </c>
    </row>
    <row r="660" spans="1:2" ht="34.5" customHeight="1" x14ac:dyDescent="0.45">
      <c r="A660" s="33" t="s">
        <v>753</v>
      </c>
      <c r="B660" s="28">
        <v>0.11700000000000001</v>
      </c>
    </row>
    <row r="661" spans="1:2" ht="30" customHeight="1" x14ac:dyDescent="0.45">
      <c r="A661" s="33" t="s">
        <v>754</v>
      </c>
      <c r="B661" s="28">
        <v>0.34899999999999998</v>
      </c>
    </row>
    <row r="662" spans="1:2" ht="30.75" x14ac:dyDescent="0.45">
      <c r="A662" s="33" t="s">
        <v>755</v>
      </c>
      <c r="B662" s="28">
        <v>8.1000000000000003E-2</v>
      </c>
    </row>
    <row r="663" spans="1:2" ht="15.4" x14ac:dyDescent="0.45">
      <c r="A663" s="32" t="s">
        <v>788</v>
      </c>
      <c r="B663" s="25">
        <v>1.611</v>
      </c>
    </row>
    <row r="664" spans="1:2" ht="15.4" x14ac:dyDescent="0.45">
      <c r="A664" s="33" t="s">
        <v>381</v>
      </c>
      <c r="B664" s="28">
        <v>0.76800000000000002</v>
      </c>
    </row>
    <row r="665" spans="1:2" ht="15.4" x14ac:dyDescent="0.45">
      <c r="A665" s="33" t="s">
        <v>382</v>
      </c>
      <c r="B665" s="28">
        <v>0.84299999999999997</v>
      </c>
    </row>
    <row r="666" spans="1:2" ht="15.4" x14ac:dyDescent="0.45">
      <c r="A666" s="26" t="s">
        <v>758</v>
      </c>
      <c r="B666" s="25">
        <v>0.38900000000000001</v>
      </c>
    </row>
    <row r="667" spans="1:2" ht="15.4" x14ac:dyDescent="0.45">
      <c r="A667" s="30" t="s">
        <v>887</v>
      </c>
      <c r="B667" s="25">
        <v>0.33600000000000002</v>
      </c>
    </row>
    <row r="668" spans="1:2" ht="15.4" x14ac:dyDescent="0.45">
      <c r="A668" s="31" t="s">
        <v>383</v>
      </c>
      <c r="B668" s="28">
        <v>3.4000000000000002E-2</v>
      </c>
    </row>
    <row r="669" spans="1:2" ht="15.4" x14ac:dyDescent="0.45">
      <c r="A669" s="31" t="s">
        <v>384</v>
      </c>
      <c r="B669" s="28">
        <v>5.7000000000000002E-2</v>
      </c>
    </row>
    <row r="670" spans="1:2" ht="15.4" x14ac:dyDescent="0.45">
      <c r="A670" s="31" t="s">
        <v>385</v>
      </c>
      <c r="B670" s="28">
        <v>8.8999999999999996E-2</v>
      </c>
    </row>
    <row r="671" spans="1:2" ht="15.4" x14ac:dyDescent="0.45">
      <c r="A671" s="31" t="s">
        <v>386</v>
      </c>
      <c r="B671" s="28">
        <v>7.4999999999999997E-2</v>
      </c>
    </row>
    <row r="672" spans="1:2" ht="15.4" x14ac:dyDescent="0.45">
      <c r="A672" s="31" t="s">
        <v>387</v>
      </c>
      <c r="B672" s="28">
        <v>8.1000000000000003E-2</v>
      </c>
    </row>
    <row r="673" spans="1:2" ht="15.4" x14ac:dyDescent="0.45">
      <c r="A673" s="27" t="s">
        <v>388</v>
      </c>
      <c r="B673" s="28">
        <v>5.2999999999999999E-2</v>
      </c>
    </row>
    <row r="674" spans="1:2" ht="15.4" x14ac:dyDescent="0.45">
      <c r="A674" s="26" t="s">
        <v>781</v>
      </c>
      <c r="B674" s="25">
        <v>1.669</v>
      </c>
    </row>
    <row r="675" spans="1:2" ht="15.4" x14ac:dyDescent="0.45">
      <c r="A675" s="30" t="s">
        <v>760</v>
      </c>
      <c r="B675" s="25">
        <v>0.436</v>
      </c>
    </row>
    <row r="676" spans="1:2" ht="15.4" x14ac:dyDescent="0.45">
      <c r="A676" s="31" t="s">
        <v>389</v>
      </c>
      <c r="B676" s="28">
        <v>0.158</v>
      </c>
    </row>
    <row r="677" spans="1:2" ht="30.75" x14ac:dyDescent="0.45">
      <c r="A677" s="31" t="s">
        <v>761</v>
      </c>
      <c r="B677" s="28">
        <v>0.27800000000000002</v>
      </c>
    </row>
    <row r="678" spans="1:2" ht="15.4" x14ac:dyDescent="0.45">
      <c r="A678" s="30" t="s">
        <v>759</v>
      </c>
      <c r="B678" s="25">
        <v>1.2330000000000001</v>
      </c>
    </row>
    <row r="679" spans="1:2" ht="15.4" x14ac:dyDescent="0.45">
      <c r="A679" s="32" t="s">
        <v>776</v>
      </c>
      <c r="B679" s="25">
        <v>0.28000000000000003</v>
      </c>
    </row>
    <row r="680" spans="1:2" ht="30.75" x14ac:dyDescent="0.45">
      <c r="A680" s="33" t="s">
        <v>390</v>
      </c>
      <c r="B680" s="28">
        <v>7.8E-2</v>
      </c>
    </row>
    <row r="681" spans="1:2" ht="51" customHeight="1" x14ac:dyDescent="0.45">
      <c r="A681" s="33" t="s">
        <v>391</v>
      </c>
      <c r="B681" s="28">
        <v>4.4999999999999998E-2</v>
      </c>
    </row>
    <row r="682" spans="1:2" ht="28.5" customHeight="1" x14ac:dyDescent="0.45">
      <c r="A682" s="33" t="s">
        <v>392</v>
      </c>
      <c r="B682" s="28">
        <v>0.157</v>
      </c>
    </row>
    <row r="683" spans="1:2" ht="15.4" x14ac:dyDescent="0.45">
      <c r="A683" s="32" t="s">
        <v>777</v>
      </c>
      <c r="B683" s="25">
        <v>0.47199999999999998</v>
      </c>
    </row>
    <row r="684" spans="1:2" ht="15.4" x14ac:dyDescent="0.45">
      <c r="A684" s="33" t="s">
        <v>393</v>
      </c>
      <c r="B684" s="28">
        <v>0.22700000000000001</v>
      </c>
    </row>
    <row r="685" spans="1:2" ht="19.5" customHeight="1" x14ac:dyDescent="0.45">
      <c r="A685" s="33" t="s">
        <v>394</v>
      </c>
      <c r="B685" s="28">
        <v>0.13200000000000001</v>
      </c>
    </row>
    <row r="686" spans="1:2" ht="18" customHeight="1" x14ac:dyDescent="0.45">
      <c r="A686" s="33" t="s">
        <v>395</v>
      </c>
      <c r="B686" s="28">
        <v>0.113</v>
      </c>
    </row>
    <row r="687" spans="1:2" ht="15.4" x14ac:dyDescent="0.45">
      <c r="A687" s="32" t="s">
        <v>778</v>
      </c>
      <c r="B687" s="25">
        <v>0.48099999999999998</v>
      </c>
    </row>
    <row r="688" spans="1:2" ht="30.75" x14ac:dyDescent="0.45">
      <c r="A688" s="33" t="s">
        <v>779</v>
      </c>
      <c r="B688" s="28">
        <v>0.13100000000000001</v>
      </c>
    </row>
    <row r="689" spans="1:2" ht="33.75" customHeight="1" x14ac:dyDescent="0.45">
      <c r="A689" s="33" t="s">
        <v>780</v>
      </c>
      <c r="B689" s="28">
        <v>0.35</v>
      </c>
    </row>
    <row r="690" spans="1:2" ht="15.4" x14ac:dyDescent="0.45">
      <c r="A690" s="26" t="s">
        <v>762</v>
      </c>
      <c r="B690" s="25">
        <v>0.31900000000000001</v>
      </c>
    </row>
    <row r="691" spans="1:2" ht="15.4" x14ac:dyDescent="0.45">
      <c r="A691" s="27" t="s">
        <v>396</v>
      </c>
      <c r="B691" s="28">
        <v>0.13400000000000001</v>
      </c>
    </row>
    <row r="692" spans="1:2" ht="15.4" x14ac:dyDescent="0.45">
      <c r="A692" s="27" t="s">
        <v>397</v>
      </c>
      <c r="B692" s="28">
        <v>0.14099999999999999</v>
      </c>
    </row>
    <row r="693" spans="1:2" ht="15.4" x14ac:dyDescent="0.45">
      <c r="A693" s="27" t="s">
        <v>398</v>
      </c>
      <c r="B693" s="28">
        <v>4.3999999999999997E-2</v>
      </c>
    </row>
    <row r="694" spans="1:2" ht="15.4" x14ac:dyDescent="0.45">
      <c r="A694" s="26" t="s">
        <v>764</v>
      </c>
      <c r="B694" s="25">
        <v>0.78600000000000003</v>
      </c>
    </row>
    <row r="695" spans="1:2" ht="15.4" x14ac:dyDescent="0.45">
      <c r="A695" s="27" t="s">
        <v>399</v>
      </c>
      <c r="B695" s="28">
        <v>0.308</v>
      </c>
    </row>
    <row r="696" spans="1:2" ht="15.4" x14ac:dyDescent="0.45">
      <c r="A696" s="27" t="s">
        <v>400</v>
      </c>
      <c r="B696" s="28">
        <v>0.115</v>
      </c>
    </row>
    <row r="697" spans="1:2" ht="15.4" x14ac:dyDescent="0.45">
      <c r="A697" s="27" t="s">
        <v>401</v>
      </c>
      <c r="B697" s="28">
        <v>7.6999999999999999E-2</v>
      </c>
    </row>
    <row r="698" spans="1:2" ht="15.4" x14ac:dyDescent="0.45">
      <c r="A698" s="27" t="s">
        <v>402</v>
      </c>
      <c r="B698" s="28">
        <v>2.4E-2</v>
      </c>
    </row>
    <row r="699" spans="1:2" ht="15.4" x14ac:dyDescent="0.45">
      <c r="A699" s="27" t="s">
        <v>403</v>
      </c>
      <c r="B699" s="28">
        <v>0.156</v>
      </c>
    </row>
    <row r="700" spans="1:2" ht="15.4" x14ac:dyDescent="0.45">
      <c r="A700" s="27" t="s">
        <v>404</v>
      </c>
      <c r="B700" s="28">
        <v>4.5999999999999999E-2</v>
      </c>
    </row>
    <row r="701" spans="1:2" ht="15.4" x14ac:dyDescent="0.45">
      <c r="A701" s="27" t="s">
        <v>405</v>
      </c>
      <c r="B701" s="28">
        <v>0.06</v>
      </c>
    </row>
    <row r="702" spans="1:2" ht="15.4" x14ac:dyDescent="0.45">
      <c r="A702" s="26" t="s">
        <v>765</v>
      </c>
      <c r="B702" s="25">
        <v>0.95099999999999996</v>
      </c>
    </row>
    <row r="703" spans="1:2" ht="15.4" x14ac:dyDescent="0.45">
      <c r="A703" s="27" t="s">
        <v>406</v>
      </c>
      <c r="B703" s="28">
        <v>0.16</v>
      </c>
    </row>
    <row r="704" spans="1:2" ht="15.4" x14ac:dyDescent="0.45">
      <c r="A704" s="27" t="s">
        <v>407</v>
      </c>
      <c r="B704" s="28">
        <v>0.248</v>
      </c>
    </row>
    <row r="705" spans="1:2" ht="15.4" x14ac:dyDescent="0.45">
      <c r="A705" s="27" t="s">
        <v>408</v>
      </c>
      <c r="B705" s="28">
        <v>0.51900000000000002</v>
      </c>
    </row>
    <row r="706" spans="1:2" ht="15.4" x14ac:dyDescent="0.45">
      <c r="A706" s="27" t="s">
        <v>876</v>
      </c>
      <c r="B706" s="28">
        <v>2.4E-2</v>
      </c>
    </row>
    <row r="707" spans="1:2" ht="15.4" x14ac:dyDescent="0.45">
      <c r="A707" s="26" t="s">
        <v>767</v>
      </c>
      <c r="B707" s="25">
        <v>0.34300000000000003</v>
      </c>
    </row>
    <row r="708" spans="1:2" ht="15.4" x14ac:dyDescent="0.45">
      <c r="A708" s="27" t="s">
        <v>409</v>
      </c>
      <c r="B708" s="28">
        <v>0.14499999999999999</v>
      </c>
    </row>
    <row r="709" spans="1:2" ht="15.4" x14ac:dyDescent="0.45">
      <c r="A709" s="27" t="s">
        <v>410</v>
      </c>
      <c r="B709" s="28">
        <v>0.19800000000000001</v>
      </c>
    </row>
    <row r="710" spans="1:2" ht="15.4" x14ac:dyDescent="0.45">
      <c r="A710" s="26" t="s">
        <v>768</v>
      </c>
      <c r="B710" s="25">
        <v>1.5189999999999999</v>
      </c>
    </row>
    <row r="711" spans="1:2" ht="18.75" customHeight="1" x14ac:dyDescent="0.45">
      <c r="A711" s="27" t="s">
        <v>411</v>
      </c>
      <c r="B711" s="28">
        <v>0.18</v>
      </c>
    </row>
    <row r="712" spans="1:2" ht="15.4" x14ac:dyDescent="0.45">
      <c r="A712" s="27" t="s">
        <v>412</v>
      </c>
      <c r="B712" s="28">
        <v>8.5000000000000006E-2</v>
      </c>
    </row>
    <row r="713" spans="1:2" ht="30.75" x14ac:dyDescent="0.45">
      <c r="A713" s="27" t="s">
        <v>413</v>
      </c>
      <c r="B713" s="28">
        <v>3.5000000000000003E-2</v>
      </c>
    </row>
    <row r="714" spans="1:2" ht="15.4" x14ac:dyDescent="0.45">
      <c r="A714" s="27" t="s">
        <v>414</v>
      </c>
      <c r="B714" s="28">
        <v>4.2000000000000003E-2</v>
      </c>
    </row>
    <row r="715" spans="1:2" ht="15.4" x14ac:dyDescent="0.45">
      <c r="A715" s="27" t="s">
        <v>415</v>
      </c>
      <c r="B715" s="28">
        <v>7.0999999999999994E-2</v>
      </c>
    </row>
    <row r="716" spans="1:2" ht="15.4" x14ac:dyDescent="0.45">
      <c r="A716" s="27" t="s">
        <v>416</v>
      </c>
      <c r="B716" s="28">
        <v>8.7999999999999995E-2</v>
      </c>
    </row>
    <row r="717" spans="1:2" ht="30.75" x14ac:dyDescent="0.45">
      <c r="A717" s="27" t="s">
        <v>1848</v>
      </c>
      <c r="B717" s="28">
        <v>9.7000000000000003E-2</v>
      </c>
    </row>
    <row r="718" spans="1:2" ht="15.4" x14ac:dyDescent="0.45">
      <c r="A718" s="27" t="s">
        <v>418</v>
      </c>
      <c r="B718" s="28">
        <v>8.7999999999999995E-2</v>
      </c>
    </row>
    <row r="719" spans="1:2" ht="15.4" x14ac:dyDescent="0.45">
      <c r="A719" s="27" t="s">
        <v>419</v>
      </c>
      <c r="B719" s="28">
        <v>0.11</v>
      </c>
    </row>
    <row r="720" spans="1:2" ht="15.4" x14ac:dyDescent="0.45">
      <c r="A720" s="27" t="s">
        <v>443</v>
      </c>
      <c r="B720" s="28">
        <v>0.24</v>
      </c>
    </row>
    <row r="721" spans="1:2" ht="15.4" x14ac:dyDescent="0.45">
      <c r="A721" s="27" t="s">
        <v>444</v>
      </c>
      <c r="B721" s="28">
        <v>0.13900000000000001</v>
      </c>
    </row>
    <row r="722" spans="1:2" ht="15.4" x14ac:dyDescent="0.45">
      <c r="A722" s="27" t="s">
        <v>422</v>
      </c>
      <c r="B722" s="28">
        <v>0.22800000000000001</v>
      </c>
    </row>
    <row r="723" spans="1:2" ht="15.4" x14ac:dyDescent="0.45">
      <c r="A723" s="27" t="s">
        <v>423</v>
      </c>
      <c r="B723" s="28">
        <v>6.9000000000000006E-2</v>
      </c>
    </row>
    <row r="724" spans="1:2" ht="15.4" x14ac:dyDescent="0.45">
      <c r="A724" s="27" t="s">
        <v>424</v>
      </c>
      <c r="B724" s="28">
        <v>4.7E-2</v>
      </c>
    </row>
    <row r="725" spans="1:2" ht="15.4" x14ac:dyDescent="0.45">
      <c r="A725" s="26" t="s">
        <v>770</v>
      </c>
      <c r="B725" s="25">
        <v>7.5999999999999998E-2</v>
      </c>
    </row>
    <row r="726" spans="1:2" ht="15.4" x14ac:dyDescent="0.45">
      <c r="A726" s="27" t="s">
        <v>425</v>
      </c>
      <c r="B726" s="28">
        <v>4.4999999999999998E-2</v>
      </c>
    </row>
    <row r="727" spans="1:2" ht="15.4" x14ac:dyDescent="0.45">
      <c r="A727" s="27" t="s">
        <v>426</v>
      </c>
      <c r="B727" s="28">
        <v>3.1E-2</v>
      </c>
    </row>
    <row r="728" spans="1:2" ht="15.4" x14ac:dyDescent="0.45">
      <c r="A728" s="26" t="s">
        <v>771</v>
      </c>
      <c r="B728" s="25">
        <v>8.2000000000000003E-2</v>
      </c>
    </row>
    <row r="729" spans="1:2" ht="15.4" x14ac:dyDescent="0.45">
      <c r="A729" s="27" t="s">
        <v>427</v>
      </c>
      <c r="B729" s="28">
        <v>3.2000000000000001E-2</v>
      </c>
    </row>
    <row r="730" spans="1:2" ht="15.4" x14ac:dyDescent="0.45">
      <c r="A730" s="27" t="s">
        <v>429</v>
      </c>
      <c r="B730" s="28">
        <v>2.4E-2</v>
      </c>
    </row>
    <row r="731" spans="1:2" ht="15" customHeight="1" x14ac:dyDescent="0.45">
      <c r="A731" s="27" t="s">
        <v>428</v>
      </c>
      <c r="B731" s="28">
        <v>2.5999999999999999E-2</v>
      </c>
    </row>
    <row r="732" spans="1:2" ht="15.4" x14ac:dyDescent="0.45">
      <c r="A732" s="26" t="s">
        <v>772</v>
      </c>
      <c r="B732" s="25">
        <v>0.72299999999999998</v>
      </c>
    </row>
    <row r="733" spans="1:2" ht="30.75" x14ac:dyDescent="0.45">
      <c r="A733" s="27" t="s">
        <v>430</v>
      </c>
      <c r="B733" s="28">
        <v>0.69399999999999995</v>
      </c>
    </row>
    <row r="734" spans="1:2" ht="15.4" x14ac:dyDescent="0.45">
      <c r="A734" s="27" t="s">
        <v>431</v>
      </c>
      <c r="B734" s="28">
        <v>1.4999999999999999E-2</v>
      </c>
    </row>
    <row r="735" spans="1:2" ht="30.75" x14ac:dyDescent="0.45">
      <c r="A735" s="27" t="s">
        <v>847</v>
      </c>
      <c r="B735" s="28">
        <v>1.4E-2</v>
      </c>
    </row>
    <row r="736" spans="1:2" ht="15.4" x14ac:dyDescent="0.45">
      <c r="A736" s="26" t="s">
        <v>773</v>
      </c>
      <c r="B736" s="25">
        <v>0.623</v>
      </c>
    </row>
    <row r="737" spans="1:2" ht="30.75" x14ac:dyDescent="0.45">
      <c r="A737" s="27" t="s">
        <v>432</v>
      </c>
      <c r="B737" s="28">
        <v>5.8999999999999997E-2</v>
      </c>
    </row>
    <row r="738" spans="1:2" ht="30.75" x14ac:dyDescent="0.45">
      <c r="A738" s="27" t="s">
        <v>433</v>
      </c>
      <c r="B738" s="28">
        <v>0.20499999999999999</v>
      </c>
    </row>
    <row r="739" spans="1:2" ht="32.25" customHeight="1" x14ac:dyDescent="0.45">
      <c r="A739" s="27" t="s">
        <v>774</v>
      </c>
      <c r="B739" s="28">
        <v>0.35899999999999999</v>
      </c>
    </row>
    <row r="740" spans="1:2" ht="15.4" x14ac:dyDescent="0.45">
      <c r="A740" s="26" t="s">
        <v>775</v>
      </c>
      <c r="B740" s="25">
        <v>0.51900000000000002</v>
      </c>
    </row>
    <row r="741" spans="1:2" ht="15.4" x14ac:dyDescent="0.45">
      <c r="A741" s="27" t="s">
        <v>434</v>
      </c>
      <c r="B741" s="28">
        <v>0.193</v>
      </c>
    </row>
    <row r="742" spans="1:2" ht="15.4" x14ac:dyDescent="0.45">
      <c r="A742" s="27" t="s">
        <v>445</v>
      </c>
      <c r="B742" s="28">
        <v>0.32600000000000001</v>
      </c>
    </row>
    <row r="743" spans="1:2" ht="15.4" x14ac:dyDescent="0.45">
      <c r="A743" s="26" t="s">
        <v>782</v>
      </c>
      <c r="B743" s="25">
        <v>0.129</v>
      </c>
    </row>
    <row r="744" spans="1:2" ht="16.5" customHeight="1" x14ac:dyDescent="0.45">
      <c r="A744" s="27" t="s">
        <v>783</v>
      </c>
      <c r="B744" s="28">
        <v>4.1000000000000002E-2</v>
      </c>
    </row>
    <row r="745" spans="1:2" ht="15.4" x14ac:dyDescent="0.45">
      <c r="A745" s="27" t="s">
        <v>436</v>
      </c>
      <c r="B745" s="28">
        <v>5.8000000000000003E-2</v>
      </c>
    </row>
    <row r="746" spans="1:2" ht="15.75" customHeight="1" x14ac:dyDescent="0.45">
      <c r="A746" s="27" t="s">
        <v>437</v>
      </c>
      <c r="B746" s="28">
        <v>0.03</v>
      </c>
    </row>
    <row r="747" spans="1:2" ht="15.4" x14ac:dyDescent="0.45">
      <c r="A747" s="26" t="s">
        <v>763</v>
      </c>
      <c r="B747" s="25">
        <v>5.3460000000000001</v>
      </c>
    </row>
    <row r="748" spans="1:2" ht="15.4" x14ac:dyDescent="0.45">
      <c r="A748" s="26" t="s">
        <v>766</v>
      </c>
      <c r="B748" s="25">
        <v>4.5599999999999996</v>
      </c>
    </row>
    <row r="749" spans="1:2" ht="32.25" customHeight="1" x14ac:dyDescent="0.45">
      <c r="A749" s="36" t="s">
        <v>659</v>
      </c>
      <c r="B749" s="25">
        <v>0.23</v>
      </c>
    </row>
    <row r="750" spans="1:2" ht="15" customHeight="1" x14ac:dyDescent="0.45">
      <c r="A750" s="69" t="s">
        <v>1846</v>
      </c>
      <c r="B750" s="69"/>
    </row>
    <row r="751" spans="1:2" ht="15" customHeight="1" x14ac:dyDescent="0.45">
      <c r="A751" s="70"/>
      <c r="B751" s="70"/>
    </row>
    <row r="752" spans="1:2" ht="15" customHeight="1" x14ac:dyDescent="0.45">
      <c r="A752" s="70"/>
      <c r="B752" s="70"/>
    </row>
    <row r="753" spans="1:2" ht="15" customHeight="1" x14ac:dyDescent="0.45">
      <c r="A753" s="70"/>
      <c r="B753" s="70"/>
    </row>
    <row r="754" spans="1:2" ht="15.4" x14ac:dyDescent="0.45">
      <c r="A754" s="7"/>
      <c r="B754" s="7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43"/>
  <sheetViews>
    <sheetView workbookViewId="0">
      <pane xSplit="2" ySplit="1" topLeftCell="C603" activePane="bottomRight" state="frozen"/>
      <selection pane="topRight" activeCell="C1" sqref="C1"/>
      <selection pane="bottomLeft" activeCell="A9" sqref="A9"/>
      <selection pane="bottomRight" activeCell="B612" sqref="B612"/>
    </sheetView>
  </sheetViews>
  <sheetFormatPr defaultColWidth="9.1328125" defaultRowHeight="14.25" x14ac:dyDescent="0.45"/>
  <cols>
    <col min="1" max="1" width="15.265625" style="23" customWidth="1"/>
    <col min="2" max="2" width="75.73046875" style="23" customWidth="1"/>
    <col min="3" max="3" width="15.265625" style="23" customWidth="1"/>
    <col min="4" max="16384" width="9.1328125" style="23"/>
  </cols>
  <sheetData>
    <row r="1" spans="1:3" ht="55.5" x14ac:dyDescent="0.45">
      <c r="A1" s="37" t="s">
        <v>1849</v>
      </c>
      <c r="B1" s="8" t="s">
        <v>1824</v>
      </c>
      <c r="C1" s="9" t="s">
        <v>1825</v>
      </c>
    </row>
    <row r="2" spans="1:3" ht="15.4" x14ac:dyDescent="0.45">
      <c r="A2" s="38" t="s">
        <v>905</v>
      </c>
      <c r="B2" s="39" t="s">
        <v>489</v>
      </c>
      <c r="C2" s="40">
        <v>100</v>
      </c>
    </row>
    <row r="3" spans="1:3" ht="15.4" x14ac:dyDescent="0.45">
      <c r="A3" s="41" t="s">
        <v>1275</v>
      </c>
      <c r="B3" s="42" t="s">
        <v>494</v>
      </c>
      <c r="C3" s="40">
        <v>38.826000000000001</v>
      </c>
    </row>
    <row r="4" spans="1:3" ht="15.4" x14ac:dyDescent="0.45">
      <c r="A4" s="41" t="s">
        <v>1333</v>
      </c>
      <c r="B4" s="42" t="s">
        <v>495</v>
      </c>
      <c r="C4" s="40">
        <v>33.494</v>
      </c>
    </row>
    <row r="5" spans="1:3" ht="15.4" x14ac:dyDescent="0.45">
      <c r="A5" s="41" t="s">
        <v>1566</v>
      </c>
      <c r="B5" s="42" t="s">
        <v>695</v>
      </c>
      <c r="C5" s="40">
        <v>27.68</v>
      </c>
    </row>
    <row r="6" spans="1:3" ht="15.4" x14ac:dyDescent="0.45">
      <c r="A6" s="41" t="s">
        <v>906</v>
      </c>
      <c r="B6" s="42" t="s">
        <v>497</v>
      </c>
      <c r="C6" s="40">
        <v>8.8219999999999992</v>
      </c>
    </row>
    <row r="7" spans="1:3" ht="15.4" x14ac:dyDescent="0.45">
      <c r="A7" s="41" t="s">
        <v>907</v>
      </c>
      <c r="B7" s="42" t="s">
        <v>531</v>
      </c>
      <c r="C7" s="40">
        <v>4.3150000000000004</v>
      </c>
    </row>
    <row r="8" spans="1:3" ht="15.4" x14ac:dyDescent="0.45">
      <c r="A8" s="41" t="s">
        <v>950</v>
      </c>
      <c r="B8" s="42" t="s">
        <v>534</v>
      </c>
      <c r="C8" s="40">
        <v>2.6080000000000001</v>
      </c>
    </row>
    <row r="9" spans="1:3" ht="15.4" x14ac:dyDescent="0.45">
      <c r="A9" s="41" t="s">
        <v>957</v>
      </c>
      <c r="B9" s="42" t="s">
        <v>535</v>
      </c>
      <c r="C9" s="40">
        <v>1.0229999999999999</v>
      </c>
    </row>
    <row r="10" spans="1:3" ht="15.4" x14ac:dyDescent="0.45">
      <c r="A10" s="43" t="s">
        <v>920</v>
      </c>
      <c r="B10" s="44" t="s">
        <v>0</v>
      </c>
      <c r="C10" s="45">
        <v>0.627</v>
      </c>
    </row>
    <row r="11" spans="1:3" ht="15.4" x14ac:dyDescent="0.45">
      <c r="A11" s="43" t="s">
        <v>926</v>
      </c>
      <c r="B11" s="44" t="s">
        <v>1</v>
      </c>
      <c r="C11" s="45">
        <v>0.39600000000000002</v>
      </c>
    </row>
    <row r="12" spans="1:3" ht="15.4" x14ac:dyDescent="0.45">
      <c r="A12" s="41" t="s">
        <v>958</v>
      </c>
      <c r="B12" s="42" t="s">
        <v>536</v>
      </c>
      <c r="C12" s="40">
        <v>1.44</v>
      </c>
    </row>
    <row r="13" spans="1:3" ht="15.4" x14ac:dyDescent="0.45">
      <c r="A13" s="43" t="s">
        <v>935</v>
      </c>
      <c r="B13" s="44" t="s">
        <v>2</v>
      </c>
      <c r="C13" s="45">
        <v>0.72599999999999998</v>
      </c>
    </row>
    <row r="14" spans="1:3" ht="15.4" x14ac:dyDescent="0.45">
      <c r="A14" s="43" t="s">
        <v>943</v>
      </c>
      <c r="B14" s="44" t="s">
        <v>3</v>
      </c>
      <c r="C14" s="45">
        <v>0.71399999999999997</v>
      </c>
    </row>
    <row r="15" spans="1:3" ht="15.4" x14ac:dyDescent="0.45">
      <c r="A15" s="43" t="s">
        <v>942</v>
      </c>
      <c r="B15" s="46" t="s">
        <v>4</v>
      </c>
      <c r="C15" s="45">
        <v>0.14499999999999999</v>
      </c>
    </row>
    <row r="16" spans="1:3" ht="15.4" x14ac:dyDescent="0.45">
      <c r="A16" s="41" t="s">
        <v>915</v>
      </c>
      <c r="B16" s="42" t="s">
        <v>532</v>
      </c>
      <c r="C16" s="40">
        <v>1.7070000000000001</v>
      </c>
    </row>
    <row r="17" spans="1:3" ht="15.4" x14ac:dyDescent="0.45">
      <c r="A17" s="43" t="s">
        <v>939</v>
      </c>
      <c r="B17" s="44" t="s">
        <v>5</v>
      </c>
      <c r="C17" s="45">
        <v>0.96499999999999997</v>
      </c>
    </row>
    <row r="18" spans="1:3" ht="15.4" x14ac:dyDescent="0.45">
      <c r="A18" s="43" t="s">
        <v>941</v>
      </c>
      <c r="B18" s="44" t="s">
        <v>6</v>
      </c>
      <c r="C18" s="45">
        <v>0.47399999999999998</v>
      </c>
    </row>
    <row r="19" spans="1:3" ht="15.4" x14ac:dyDescent="0.45">
      <c r="A19" s="43" t="s">
        <v>944</v>
      </c>
      <c r="B19" s="44" t="s">
        <v>7</v>
      </c>
      <c r="C19" s="45">
        <v>0.26800000000000002</v>
      </c>
    </row>
    <row r="20" spans="1:3" ht="15.4" x14ac:dyDescent="0.45">
      <c r="A20" s="41" t="s">
        <v>964</v>
      </c>
      <c r="B20" s="42" t="s">
        <v>538</v>
      </c>
      <c r="C20" s="40">
        <v>0.16800000000000001</v>
      </c>
    </row>
    <row r="21" spans="1:3" ht="15.4" x14ac:dyDescent="0.45">
      <c r="A21" s="43" t="s">
        <v>910</v>
      </c>
      <c r="B21" s="44" t="s">
        <v>8</v>
      </c>
      <c r="C21" s="45">
        <v>0.16800000000000001</v>
      </c>
    </row>
    <row r="22" spans="1:3" ht="15.4" x14ac:dyDescent="0.45">
      <c r="A22" s="41" t="s">
        <v>960</v>
      </c>
      <c r="B22" s="42" t="s">
        <v>537</v>
      </c>
      <c r="C22" s="40">
        <v>1.637</v>
      </c>
    </row>
    <row r="23" spans="1:3" ht="15.4" x14ac:dyDescent="0.45">
      <c r="A23" s="43" t="s">
        <v>911</v>
      </c>
      <c r="B23" s="44" t="s">
        <v>9</v>
      </c>
      <c r="C23" s="45">
        <v>0.88</v>
      </c>
    </row>
    <row r="24" spans="1:3" ht="15.4" x14ac:dyDescent="0.45">
      <c r="A24" s="43" t="s">
        <v>912</v>
      </c>
      <c r="B24" s="44" t="s">
        <v>10</v>
      </c>
      <c r="C24" s="45">
        <v>0.75700000000000001</v>
      </c>
    </row>
    <row r="25" spans="1:3" ht="15.4" x14ac:dyDescent="0.45">
      <c r="A25" s="41" t="s">
        <v>996</v>
      </c>
      <c r="B25" s="42" t="s">
        <v>539</v>
      </c>
      <c r="C25" s="40">
        <v>2.5569999999999999</v>
      </c>
    </row>
    <row r="26" spans="1:3" ht="15.4" x14ac:dyDescent="0.45">
      <c r="A26" s="41" t="s">
        <v>1012</v>
      </c>
      <c r="B26" s="42" t="s">
        <v>540</v>
      </c>
      <c r="C26" s="40">
        <v>1.978</v>
      </c>
    </row>
    <row r="27" spans="1:3" ht="15.4" x14ac:dyDescent="0.45">
      <c r="A27" s="43" t="s">
        <v>1002</v>
      </c>
      <c r="B27" s="44" t="s">
        <v>11</v>
      </c>
      <c r="C27" s="45">
        <v>0.68</v>
      </c>
    </row>
    <row r="28" spans="1:3" ht="15.4" x14ac:dyDescent="0.45">
      <c r="A28" s="43" t="s">
        <v>1003</v>
      </c>
      <c r="B28" s="44" t="s">
        <v>12</v>
      </c>
      <c r="C28" s="45">
        <v>0.501</v>
      </c>
    </row>
    <row r="29" spans="1:3" ht="15.4" x14ac:dyDescent="0.45">
      <c r="A29" s="43" t="s">
        <v>1004</v>
      </c>
      <c r="B29" s="44" t="s">
        <v>13</v>
      </c>
      <c r="C29" s="45">
        <v>0.19500000000000001</v>
      </c>
    </row>
    <row r="30" spans="1:3" ht="15.4" x14ac:dyDescent="0.45">
      <c r="A30" s="41" t="s">
        <v>1008</v>
      </c>
      <c r="B30" s="42" t="s">
        <v>438</v>
      </c>
      <c r="C30" s="40">
        <v>0.60199999999999998</v>
      </c>
    </row>
    <row r="31" spans="1:3" ht="15.4" x14ac:dyDescent="0.45">
      <c r="A31" s="43" t="s">
        <v>1001</v>
      </c>
      <c r="B31" s="44" t="s">
        <v>14</v>
      </c>
      <c r="C31" s="45">
        <v>0.60199999999999998</v>
      </c>
    </row>
    <row r="32" spans="1:3" ht="15.4" x14ac:dyDescent="0.45">
      <c r="A32" s="41" t="s">
        <v>1020</v>
      </c>
      <c r="B32" s="42" t="s">
        <v>541</v>
      </c>
      <c r="C32" s="40">
        <v>0.57899999999999996</v>
      </c>
    </row>
    <row r="33" spans="1:3" ht="15.4" x14ac:dyDescent="0.45">
      <c r="A33" s="43" t="s">
        <v>1005</v>
      </c>
      <c r="B33" s="44" t="s">
        <v>15</v>
      </c>
      <c r="C33" s="45">
        <v>0.39400000000000002</v>
      </c>
    </row>
    <row r="34" spans="1:3" ht="15.4" x14ac:dyDescent="0.45">
      <c r="A34" s="43" t="s">
        <v>1006</v>
      </c>
      <c r="B34" s="44" t="s">
        <v>16</v>
      </c>
      <c r="C34" s="45">
        <v>0.185</v>
      </c>
    </row>
    <row r="35" spans="1:3" ht="15.4" x14ac:dyDescent="0.45">
      <c r="A35" s="41" t="s">
        <v>1064</v>
      </c>
      <c r="B35" s="42" t="s">
        <v>542</v>
      </c>
      <c r="C35" s="40">
        <v>0.14499999999999999</v>
      </c>
    </row>
    <row r="36" spans="1:3" ht="15.4" x14ac:dyDescent="0.45">
      <c r="A36" s="43" t="s">
        <v>1068</v>
      </c>
      <c r="B36" s="44" t="s">
        <v>17</v>
      </c>
      <c r="C36" s="45">
        <v>0.129</v>
      </c>
    </row>
    <row r="37" spans="1:3" ht="15.4" x14ac:dyDescent="0.45">
      <c r="A37" s="43" t="s">
        <v>1067</v>
      </c>
      <c r="B37" s="44" t="s">
        <v>18</v>
      </c>
      <c r="C37" s="45">
        <v>1.6E-2</v>
      </c>
    </row>
    <row r="38" spans="1:3" ht="15.4" x14ac:dyDescent="0.45">
      <c r="A38" s="41" t="s">
        <v>914</v>
      </c>
      <c r="B38" s="42" t="s">
        <v>498</v>
      </c>
      <c r="C38" s="40">
        <v>2.2970000000000002</v>
      </c>
    </row>
    <row r="39" spans="1:3" ht="15.75" customHeight="1" x14ac:dyDescent="0.45">
      <c r="A39" s="41" t="s">
        <v>1095</v>
      </c>
      <c r="B39" s="47" t="s">
        <v>1850</v>
      </c>
      <c r="C39" s="40">
        <v>1.8260000000000001</v>
      </c>
    </row>
    <row r="40" spans="1:3" ht="15.4" x14ac:dyDescent="0.45">
      <c r="A40" s="43" t="s">
        <v>1096</v>
      </c>
      <c r="B40" s="48" t="s">
        <v>19</v>
      </c>
      <c r="C40" s="45">
        <v>0.13400000000000001</v>
      </c>
    </row>
    <row r="41" spans="1:3" ht="15.4" x14ac:dyDescent="0.45">
      <c r="A41" s="43" t="s">
        <v>1099</v>
      </c>
      <c r="B41" s="48" t="s">
        <v>20</v>
      </c>
      <c r="C41" s="45">
        <v>0.161</v>
      </c>
    </row>
    <row r="42" spans="1:3" ht="15.4" x14ac:dyDescent="0.45">
      <c r="A42" s="43" t="s">
        <v>1119</v>
      </c>
      <c r="B42" s="48" t="s">
        <v>21</v>
      </c>
      <c r="C42" s="45">
        <v>0.14699999999999999</v>
      </c>
    </row>
    <row r="43" spans="1:3" ht="15.4" x14ac:dyDescent="0.45">
      <c r="A43" s="43" t="s">
        <v>1112</v>
      </c>
      <c r="B43" s="48" t="s">
        <v>22</v>
      </c>
      <c r="C43" s="45">
        <v>0.14199999999999999</v>
      </c>
    </row>
    <row r="44" spans="1:3" ht="15.4" x14ac:dyDescent="0.45">
      <c r="A44" s="43" t="s">
        <v>1125</v>
      </c>
      <c r="B44" s="48" t="s">
        <v>27</v>
      </c>
      <c r="C44" s="45">
        <v>0.12</v>
      </c>
    </row>
    <row r="45" spans="1:3" ht="15.4" x14ac:dyDescent="0.45">
      <c r="A45" s="43" t="s">
        <v>1130</v>
      </c>
      <c r="B45" s="48" t="s">
        <v>29</v>
      </c>
      <c r="C45" s="45">
        <v>8.6999999999999994E-2</v>
      </c>
    </row>
    <row r="46" spans="1:3" ht="15.4" x14ac:dyDescent="0.45">
      <c r="A46" s="41" t="s">
        <v>1155</v>
      </c>
      <c r="B46" s="42" t="s">
        <v>544</v>
      </c>
      <c r="C46" s="40">
        <v>0.79</v>
      </c>
    </row>
    <row r="47" spans="1:3" ht="15.4" x14ac:dyDescent="0.45">
      <c r="A47" s="43" t="s">
        <v>1103</v>
      </c>
      <c r="B47" s="44" t="s">
        <v>23</v>
      </c>
      <c r="C47" s="45">
        <v>0.41299999999999998</v>
      </c>
    </row>
    <row r="48" spans="1:3" ht="15.4" x14ac:dyDescent="0.45">
      <c r="A48" s="43" t="s">
        <v>1097</v>
      </c>
      <c r="B48" s="44" t="s">
        <v>24</v>
      </c>
      <c r="C48" s="45">
        <v>0.115</v>
      </c>
    </row>
    <row r="49" spans="1:3" ht="15.4" x14ac:dyDescent="0.45">
      <c r="A49" s="43" t="s">
        <v>1106</v>
      </c>
      <c r="B49" s="44" t="s">
        <v>25</v>
      </c>
      <c r="C49" s="45">
        <v>0.26200000000000001</v>
      </c>
    </row>
    <row r="50" spans="1:3" ht="15.4" x14ac:dyDescent="0.45">
      <c r="A50" s="41" t="s">
        <v>1159</v>
      </c>
      <c r="B50" s="42" t="s">
        <v>545</v>
      </c>
      <c r="C50" s="40">
        <v>0.245</v>
      </c>
    </row>
    <row r="51" spans="1:3" ht="15.4" x14ac:dyDescent="0.45">
      <c r="A51" s="43" t="s">
        <v>1098</v>
      </c>
      <c r="B51" s="44" t="s">
        <v>26</v>
      </c>
      <c r="C51" s="45">
        <v>0.245</v>
      </c>
    </row>
    <row r="52" spans="1:3" ht="15.4" x14ac:dyDescent="0.45">
      <c r="A52" s="41" t="s">
        <v>1215</v>
      </c>
      <c r="B52" s="42" t="s">
        <v>546</v>
      </c>
      <c r="C52" s="40">
        <v>0.20899999999999999</v>
      </c>
    </row>
    <row r="53" spans="1:3" ht="15.4" x14ac:dyDescent="0.45">
      <c r="A53" s="43" t="s">
        <v>1217</v>
      </c>
      <c r="B53" s="44" t="s">
        <v>30</v>
      </c>
      <c r="C53" s="45">
        <v>0.127</v>
      </c>
    </row>
    <row r="54" spans="1:3" ht="15.4" x14ac:dyDescent="0.45">
      <c r="A54" s="43" t="s">
        <v>1218</v>
      </c>
      <c r="B54" s="44" t="s">
        <v>31</v>
      </c>
      <c r="C54" s="45">
        <v>8.2000000000000003E-2</v>
      </c>
    </row>
    <row r="55" spans="1:3" ht="15.4" x14ac:dyDescent="0.45">
      <c r="A55" s="41" t="s">
        <v>1276</v>
      </c>
      <c r="B55" s="42" t="s">
        <v>547</v>
      </c>
      <c r="C55" s="40">
        <v>0.26200000000000001</v>
      </c>
    </row>
    <row r="56" spans="1:3" ht="15.4" x14ac:dyDescent="0.45">
      <c r="A56" s="43" t="s">
        <v>1282</v>
      </c>
      <c r="B56" s="44" t="s">
        <v>32</v>
      </c>
      <c r="C56" s="45">
        <v>0.216</v>
      </c>
    </row>
    <row r="57" spans="1:3" ht="15.4" x14ac:dyDescent="0.45">
      <c r="A57" s="43" t="s">
        <v>1283</v>
      </c>
      <c r="B57" s="44" t="s">
        <v>33</v>
      </c>
      <c r="C57" s="45">
        <v>4.5999999999999999E-2</v>
      </c>
    </row>
    <row r="58" spans="1:3" ht="15.4" x14ac:dyDescent="0.45">
      <c r="A58" s="41" t="s">
        <v>1011</v>
      </c>
      <c r="B58" s="42" t="s">
        <v>503</v>
      </c>
      <c r="C58" s="40">
        <v>1.302</v>
      </c>
    </row>
    <row r="59" spans="1:3" ht="15.4" x14ac:dyDescent="0.45">
      <c r="A59" s="43" t="s">
        <v>1337</v>
      </c>
      <c r="B59" s="44" t="s">
        <v>34</v>
      </c>
      <c r="C59" s="45">
        <v>0.85299999999999998</v>
      </c>
    </row>
    <row r="60" spans="1:3" ht="15.4" x14ac:dyDescent="0.45">
      <c r="A60" s="43" t="s">
        <v>1493</v>
      </c>
      <c r="B60" s="44" t="s">
        <v>35</v>
      </c>
      <c r="C60" s="45">
        <v>0.33100000000000002</v>
      </c>
    </row>
    <row r="61" spans="1:3" ht="15.4" x14ac:dyDescent="0.45">
      <c r="A61" s="43" t="s">
        <v>1482</v>
      </c>
      <c r="B61" s="44" t="s">
        <v>36</v>
      </c>
      <c r="C61" s="45">
        <v>8.5000000000000006E-2</v>
      </c>
    </row>
    <row r="62" spans="1:3" ht="15.4" x14ac:dyDescent="0.45">
      <c r="A62" s="41" t="s">
        <v>908</v>
      </c>
      <c r="B62" s="42" t="s">
        <v>548</v>
      </c>
      <c r="C62" s="40">
        <v>3.3000000000000002E-2</v>
      </c>
    </row>
    <row r="63" spans="1:3" ht="15.4" x14ac:dyDescent="0.45">
      <c r="A63" s="43" t="s">
        <v>909</v>
      </c>
      <c r="B63" s="44" t="s">
        <v>37</v>
      </c>
      <c r="C63" s="45">
        <v>3.3000000000000002E-2</v>
      </c>
    </row>
    <row r="64" spans="1:3" ht="15.4" x14ac:dyDescent="0.45">
      <c r="A64" s="41" t="s">
        <v>917</v>
      </c>
      <c r="B64" s="42" t="s">
        <v>861</v>
      </c>
      <c r="C64" s="40">
        <v>5.7220000000000004</v>
      </c>
    </row>
    <row r="65" spans="1:3" ht="15.4" x14ac:dyDescent="0.45">
      <c r="A65" s="41" t="s">
        <v>916</v>
      </c>
      <c r="B65" s="42" t="s">
        <v>549</v>
      </c>
      <c r="C65" s="40">
        <v>3.157</v>
      </c>
    </row>
    <row r="66" spans="1:3" ht="15.4" x14ac:dyDescent="0.45">
      <c r="A66" s="41" t="s">
        <v>921</v>
      </c>
      <c r="B66" s="42" t="s">
        <v>550</v>
      </c>
      <c r="C66" s="40">
        <v>1.0189999999999999</v>
      </c>
    </row>
    <row r="67" spans="1:3" ht="15.4" x14ac:dyDescent="0.45">
      <c r="A67" s="41" t="s">
        <v>927</v>
      </c>
      <c r="B67" s="47" t="s">
        <v>551</v>
      </c>
      <c r="C67" s="40">
        <v>1.0189999999999999</v>
      </c>
    </row>
    <row r="68" spans="1:3" ht="15.4" x14ac:dyDescent="0.45">
      <c r="A68" s="43" t="s">
        <v>922</v>
      </c>
      <c r="B68" s="48" t="s">
        <v>38</v>
      </c>
      <c r="C68" s="45">
        <v>0.45900000000000002</v>
      </c>
    </row>
    <row r="69" spans="1:3" ht="16.5" customHeight="1" x14ac:dyDescent="0.45">
      <c r="A69" s="43" t="s">
        <v>936</v>
      </c>
      <c r="B69" s="48" t="s">
        <v>39</v>
      </c>
      <c r="C69" s="45">
        <v>0.34499999999999997</v>
      </c>
    </row>
    <row r="70" spans="1:3" ht="15.4" x14ac:dyDescent="0.45">
      <c r="A70" s="43" t="s">
        <v>925</v>
      </c>
      <c r="B70" s="48" t="s">
        <v>40</v>
      </c>
      <c r="C70" s="45">
        <v>0.215</v>
      </c>
    </row>
    <row r="71" spans="1:3" ht="15.4" x14ac:dyDescent="0.45">
      <c r="A71" s="43" t="s">
        <v>918</v>
      </c>
      <c r="B71" s="44" t="s">
        <v>41</v>
      </c>
      <c r="C71" s="45">
        <v>0.47399999999999998</v>
      </c>
    </row>
    <row r="72" spans="1:3" ht="15.4" x14ac:dyDescent="0.45">
      <c r="A72" s="43" t="s">
        <v>919</v>
      </c>
      <c r="B72" s="44" t="s">
        <v>42</v>
      </c>
      <c r="C72" s="45">
        <v>0.437</v>
      </c>
    </row>
    <row r="73" spans="1:3" ht="15.4" x14ac:dyDescent="0.45">
      <c r="A73" s="43" t="s">
        <v>930</v>
      </c>
      <c r="B73" s="44" t="s">
        <v>43</v>
      </c>
      <c r="C73" s="45">
        <v>0.193</v>
      </c>
    </row>
    <row r="74" spans="1:3" ht="15.4" x14ac:dyDescent="0.45">
      <c r="A74" s="43" t="s">
        <v>924</v>
      </c>
      <c r="B74" s="44" t="s">
        <v>44</v>
      </c>
      <c r="C74" s="45">
        <v>0.13200000000000001</v>
      </c>
    </row>
    <row r="75" spans="1:3" ht="15.4" x14ac:dyDescent="0.45">
      <c r="A75" s="41" t="s">
        <v>940</v>
      </c>
      <c r="B75" s="42" t="s">
        <v>552</v>
      </c>
      <c r="C75" s="40">
        <v>0.53300000000000003</v>
      </c>
    </row>
    <row r="76" spans="1:3" ht="15.4" x14ac:dyDescent="0.45">
      <c r="A76" s="43" t="s">
        <v>929</v>
      </c>
      <c r="B76" s="44" t="s">
        <v>45</v>
      </c>
      <c r="C76" s="45">
        <v>0.53300000000000003</v>
      </c>
    </row>
    <row r="77" spans="1:3" ht="15.4" x14ac:dyDescent="0.45">
      <c r="A77" s="43" t="s">
        <v>931</v>
      </c>
      <c r="B77" s="46" t="s">
        <v>46</v>
      </c>
      <c r="C77" s="45">
        <v>0.19600000000000001</v>
      </c>
    </row>
    <row r="78" spans="1:3" ht="15.4" x14ac:dyDescent="0.45">
      <c r="A78" s="43" t="s">
        <v>932</v>
      </c>
      <c r="B78" s="46" t="s">
        <v>47</v>
      </c>
      <c r="C78" s="45">
        <v>0.10100000000000001</v>
      </c>
    </row>
    <row r="79" spans="1:3" ht="15.4" x14ac:dyDescent="0.45">
      <c r="A79" s="43" t="s">
        <v>934</v>
      </c>
      <c r="B79" s="46" t="s">
        <v>48</v>
      </c>
      <c r="C79" s="45">
        <v>1.2E-2</v>
      </c>
    </row>
    <row r="80" spans="1:3" ht="15.4" x14ac:dyDescent="0.45">
      <c r="A80" s="43" t="s">
        <v>933</v>
      </c>
      <c r="B80" s="46" t="s">
        <v>49</v>
      </c>
      <c r="C80" s="45">
        <v>1.4999999999999999E-2</v>
      </c>
    </row>
    <row r="81" spans="1:3" ht="15.4" x14ac:dyDescent="0.45">
      <c r="A81" s="43" t="s">
        <v>928</v>
      </c>
      <c r="B81" s="46" t="s">
        <v>50</v>
      </c>
      <c r="C81" s="45">
        <v>4.4999999999999998E-2</v>
      </c>
    </row>
    <row r="82" spans="1:3" ht="15.4" x14ac:dyDescent="0.45">
      <c r="A82" s="41" t="s">
        <v>946</v>
      </c>
      <c r="B82" s="42" t="s">
        <v>553</v>
      </c>
      <c r="C82" s="40">
        <v>1.367</v>
      </c>
    </row>
    <row r="83" spans="1:3" ht="15.4" x14ac:dyDescent="0.45">
      <c r="A83" s="43" t="s">
        <v>949</v>
      </c>
      <c r="B83" s="44" t="s">
        <v>884</v>
      </c>
      <c r="C83" s="45">
        <v>0.98599999999999999</v>
      </c>
    </row>
    <row r="84" spans="1:3" ht="15.4" x14ac:dyDescent="0.45">
      <c r="A84" s="43" t="s">
        <v>947</v>
      </c>
      <c r="B84" s="44" t="s">
        <v>554</v>
      </c>
      <c r="C84" s="45">
        <v>0.187</v>
      </c>
    </row>
    <row r="85" spans="1:3" ht="15.4" x14ac:dyDescent="0.45">
      <c r="A85" s="43" t="s">
        <v>948</v>
      </c>
      <c r="B85" s="44" t="s">
        <v>51</v>
      </c>
      <c r="C85" s="45">
        <v>0.19400000000000001</v>
      </c>
    </row>
    <row r="86" spans="1:3" ht="15.4" x14ac:dyDescent="0.45">
      <c r="A86" s="41" t="s">
        <v>951</v>
      </c>
      <c r="B86" s="42" t="s">
        <v>555</v>
      </c>
      <c r="C86" s="40">
        <v>0.505</v>
      </c>
    </row>
    <row r="87" spans="1:3" ht="15.4" x14ac:dyDescent="0.45">
      <c r="A87" s="43" t="s">
        <v>952</v>
      </c>
      <c r="B87" s="44" t="s">
        <v>52</v>
      </c>
      <c r="C87" s="45">
        <v>0.251</v>
      </c>
    </row>
    <row r="88" spans="1:3" ht="15.4" x14ac:dyDescent="0.45">
      <c r="A88" s="43" t="s">
        <v>956</v>
      </c>
      <c r="B88" s="44" t="s">
        <v>53</v>
      </c>
      <c r="C88" s="45">
        <v>0.10100000000000001</v>
      </c>
    </row>
    <row r="89" spans="1:3" ht="15.4" x14ac:dyDescent="0.45">
      <c r="A89" s="43" t="s">
        <v>953</v>
      </c>
      <c r="B89" s="44" t="s">
        <v>54</v>
      </c>
      <c r="C89" s="45">
        <v>1.4999999999999999E-2</v>
      </c>
    </row>
    <row r="90" spans="1:3" ht="15.4" x14ac:dyDescent="0.45">
      <c r="A90" s="43" t="s">
        <v>954</v>
      </c>
      <c r="B90" s="44" t="s">
        <v>55</v>
      </c>
      <c r="C90" s="45">
        <v>0.13800000000000001</v>
      </c>
    </row>
    <row r="91" spans="1:3" ht="15.4" x14ac:dyDescent="0.45">
      <c r="A91" s="41" t="s">
        <v>961</v>
      </c>
      <c r="B91" s="42" t="s">
        <v>556</v>
      </c>
      <c r="C91" s="40">
        <v>0.311</v>
      </c>
    </row>
    <row r="92" spans="1:3" ht="15.4" x14ac:dyDescent="0.45">
      <c r="A92" s="43" t="s">
        <v>962</v>
      </c>
      <c r="B92" s="44" t="s">
        <v>56</v>
      </c>
      <c r="C92" s="45">
        <v>0.28100000000000003</v>
      </c>
    </row>
    <row r="93" spans="1:3" ht="15.4" x14ac:dyDescent="0.45">
      <c r="A93" s="43" t="s">
        <v>963</v>
      </c>
      <c r="B93" s="44" t="s">
        <v>57</v>
      </c>
      <c r="C93" s="45">
        <v>0.03</v>
      </c>
    </row>
    <row r="94" spans="1:3" ht="15.4" x14ac:dyDescent="0.45">
      <c r="A94" s="41" t="s">
        <v>965</v>
      </c>
      <c r="B94" s="42" t="s">
        <v>557</v>
      </c>
      <c r="C94" s="40">
        <v>0.59299999999999997</v>
      </c>
    </row>
    <row r="95" spans="1:3" ht="15.4" x14ac:dyDescent="0.45">
      <c r="A95" s="43" t="s">
        <v>966</v>
      </c>
      <c r="B95" s="44" t="s">
        <v>558</v>
      </c>
      <c r="C95" s="45">
        <v>0.59299999999999997</v>
      </c>
    </row>
    <row r="96" spans="1:3" ht="15.4" x14ac:dyDescent="0.45">
      <c r="A96" s="41" t="s">
        <v>967</v>
      </c>
      <c r="B96" s="42" t="s">
        <v>559</v>
      </c>
      <c r="C96" s="40">
        <v>0.32</v>
      </c>
    </row>
    <row r="97" spans="1:3" ht="15.4" x14ac:dyDescent="0.45">
      <c r="A97" s="43" t="s">
        <v>968</v>
      </c>
      <c r="B97" s="44" t="s">
        <v>560</v>
      </c>
      <c r="C97" s="45">
        <v>0.32</v>
      </c>
    </row>
    <row r="98" spans="1:3" ht="15.4" x14ac:dyDescent="0.45">
      <c r="A98" s="41" t="s">
        <v>969</v>
      </c>
      <c r="B98" s="42" t="s">
        <v>561</v>
      </c>
      <c r="C98" s="40">
        <v>2.6160000000000001</v>
      </c>
    </row>
    <row r="99" spans="1:3" ht="15.4" x14ac:dyDescent="0.45">
      <c r="A99" s="41" t="s">
        <v>974</v>
      </c>
      <c r="B99" s="42" t="s">
        <v>562</v>
      </c>
      <c r="C99" s="40">
        <v>1.2170000000000001</v>
      </c>
    </row>
    <row r="100" spans="1:3" ht="15.4" x14ac:dyDescent="0.45">
      <c r="A100" s="43" t="s">
        <v>972</v>
      </c>
      <c r="B100" s="44" t="s">
        <v>58</v>
      </c>
      <c r="C100" s="45">
        <v>0.14399999999999999</v>
      </c>
    </row>
    <row r="101" spans="1:3" ht="15.4" x14ac:dyDescent="0.45">
      <c r="A101" s="43" t="s">
        <v>975</v>
      </c>
      <c r="B101" s="44" t="s">
        <v>59</v>
      </c>
      <c r="C101" s="45">
        <v>0.17499999999999999</v>
      </c>
    </row>
    <row r="102" spans="1:3" ht="15.4" x14ac:dyDescent="0.45">
      <c r="A102" s="43" t="s">
        <v>977</v>
      </c>
      <c r="B102" s="44" t="s">
        <v>60</v>
      </c>
      <c r="C102" s="45">
        <v>0.27</v>
      </c>
    </row>
    <row r="103" spans="1:3" ht="15.4" x14ac:dyDescent="0.45">
      <c r="A103" s="41" t="s">
        <v>982</v>
      </c>
      <c r="B103" s="42" t="s">
        <v>563</v>
      </c>
      <c r="C103" s="40">
        <v>0.57799999999999996</v>
      </c>
    </row>
    <row r="104" spans="1:3" ht="15.4" x14ac:dyDescent="0.45">
      <c r="A104" s="43" t="s">
        <v>976</v>
      </c>
      <c r="B104" s="44" t="s">
        <v>61</v>
      </c>
      <c r="C104" s="45">
        <v>0.307</v>
      </c>
    </row>
    <row r="105" spans="1:3" ht="15.4" x14ac:dyDescent="0.45">
      <c r="A105" s="43" t="s">
        <v>981</v>
      </c>
      <c r="B105" s="44" t="s">
        <v>62</v>
      </c>
      <c r="C105" s="45">
        <v>0.27100000000000002</v>
      </c>
    </row>
    <row r="106" spans="1:3" ht="15.4" x14ac:dyDescent="0.45">
      <c r="A106" s="43" t="s">
        <v>980</v>
      </c>
      <c r="B106" s="46" t="s">
        <v>63</v>
      </c>
      <c r="C106" s="45">
        <v>0.05</v>
      </c>
    </row>
    <row r="107" spans="1:3" ht="15.4" x14ac:dyDescent="0.45">
      <c r="A107" s="41" t="s">
        <v>983</v>
      </c>
      <c r="B107" s="42" t="s">
        <v>564</v>
      </c>
      <c r="C107" s="40">
        <v>1.399</v>
      </c>
    </row>
    <row r="108" spans="1:3" ht="15.4" x14ac:dyDescent="0.45">
      <c r="A108" s="43" t="s">
        <v>970</v>
      </c>
      <c r="B108" s="44" t="s">
        <v>64</v>
      </c>
      <c r="C108" s="45">
        <v>0.56399999999999995</v>
      </c>
    </row>
    <row r="109" spans="1:3" ht="15.4" x14ac:dyDescent="0.45">
      <c r="A109" s="43" t="s">
        <v>971</v>
      </c>
      <c r="B109" s="44" t="s">
        <v>65</v>
      </c>
      <c r="C109" s="45">
        <v>0.125</v>
      </c>
    </row>
    <row r="110" spans="1:3" ht="15.4" x14ac:dyDescent="0.45">
      <c r="A110" s="43" t="s">
        <v>978</v>
      </c>
      <c r="B110" s="44" t="s">
        <v>66</v>
      </c>
      <c r="C110" s="45">
        <v>0.41899999999999998</v>
      </c>
    </row>
    <row r="111" spans="1:3" ht="15.4" x14ac:dyDescent="0.45">
      <c r="A111" s="43" t="s">
        <v>979</v>
      </c>
      <c r="B111" s="44" t="s">
        <v>67</v>
      </c>
      <c r="C111" s="45">
        <v>0.29099999999999998</v>
      </c>
    </row>
    <row r="112" spans="1:3" ht="15.4" x14ac:dyDescent="0.45">
      <c r="A112" s="41" t="s">
        <v>984</v>
      </c>
      <c r="B112" s="42" t="s">
        <v>565</v>
      </c>
      <c r="C112" s="40">
        <v>0.188</v>
      </c>
    </row>
    <row r="113" spans="1:3" ht="15.4" x14ac:dyDescent="0.45">
      <c r="A113" s="43" t="s">
        <v>985</v>
      </c>
      <c r="B113" s="44" t="s">
        <v>68</v>
      </c>
      <c r="C113" s="45">
        <v>7.5999999999999998E-2</v>
      </c>
    </row>
    <row r="114" spans="1:3" ht="15.4" x14ac:dyDescent="0.45">
      <c r="A114" s="43" t="s">
        <v>986</v>
      </c>
      <c r="B114" s="44" t="s">
        <v>69</v>
      </c>
      <c r="C114" s="45">
        <v>0.112</v>
      </c>
    </row>
    <row r="115" spans="1:3" ht="15.4" x14ac:dyDescent="0.45">
      <c r="A115" s="41" t="s">
        <v>1029</v>
      </c>
      <c r="B115" s="42" t="s">
        <v>504</v>
      </c>
      <c r="C115" s="40">
        <v>1.1200000000000001</v>
      </c>
    </row>
    <row r="116" spans="1:3" ht="15.4" x14ac:dyDescent="0.45">
      <c r="A116" s="41" t="s">
        <v>992</v>
      </c>
      <c r="B116" s="47" t="s">
        <v>566</v>
      </c>
      <c r="C116" s="40">
        <v>0.65400000000000003</v>
      </c>
    </row>
    <row r="117" spans="1:3" ht="15.4" x14ac:dyDescent="0.45">
      <c r="A117" s="43" t="s">
        <v>987</v>
      </c>
      <c r="B117" s="48" t="s">
        <v>70</v>
      </c>
      <c r="C117" s="45">
        <v>0.42499999999999999</v>
      </c>
    </row>
    <row r="118" spans="1:3" ht="15.4" x14ac:dyDescent="0.45">
      <c r="A118" s="43" t="s">
        <v>989</v>
      </c>
      <c r="B118" s="48" t="s">
        <v>71</v>
      </c>
      <c r="C118" s="45">
        <v>0.22900000000000001</v>
      </c>
    </row>
    <row r="119" spans="1:3" ht="15.4" x14ac:dyDescent="0.45">
      <c r="A119" s="41" t="s">
        <v>993</v>
      </c>
      <c r="B119" s="47" t="s">
        <v>567</v>
      </c>
      <c r="C119" s="40">
        <v>0.439</v>
      </c>
    </row>
    <row r="120" spans="1:3" ht="15.4" x14ac:dyDescent="0.45">
      <c r="A120" s="43" t="s">
        <v>988</v>
      </c>
      <c r="B120" s="48" t="s">
        <v>72</v>
      </c>
      <c r="C120" s="45">
        <v>0.191</v>
      </c>
    </row>
    <row r="121" spans="1:3" ht="15.4" x14ac:dyDescent="0.45">
      <c r="A121" s="43" t="s">
        <v>990</v>
      </c>
      <c r="B121" s="48" t="s">
        <v>73</v>
      </c>
      <c r="C121" s="45">
        <v>0.13500000000000001</v>
      </c>
    </row>
    <row r="122" spans="1:3" ht="15.4" x14ac:dyDescent="0.45">
      <c r="A122" s="43" t="s">
        <v>991</v>
      </c>
      <c r="B122" s="48" t="s">
        <v>74</v>
      </c>
      <c r="C122" s="45">
        <v>0.113</v>
      </c>
    </row>
    <row r="123" spans="1:3" ht="15.4" x14ac:dyDescent="0.45">
      <c r="A123" s="43" t="s">
        <v>973</v>
      </c>
      <c r="B123" s="44" t="s">
        <v>75</v>
      </c>
      <c r="C123" s="45">
        <v>2.7E-2</v>
      </c>
    </row>
    <row r="124" spans="1:3" ht="15.4" x14ac:dyDescent="0.45">
      <c r="A124" s="41" t="s">
        <v>1033</v>
      </c>
      <c r="B124" s="42" t="s">
        <v>505</v>
      </c>
      <c r="C124" s="40">
        <v>0.78900000000000003</v>
      </c>
    </row>
    <row r="125" spans="1:3" ht="15.4" x14ac:dyDescent="0.45">
      <c r="A125" s="43" t="s">
        <v>997</v>
      </c>
      <c r="B125" s="44" t="s">
        <v>76</v>
      </c>
      <c r="C125" s="45">
        <v>0.27200000000000002</v>
      </c>
    </row>
    <row r="126" spans="1:3" ht="15.4" x14ac:dyDescent="0.45">
      <c r="A126" s="43" t="s">
        <v>955</v>
      </c>
      <c r="B126" s="44" t="s">
        <v>77</v>
      </c>
      <c r="C126" s="45">
        <v>0.17199999999999999</v>
      </c>
    </row>
    <row r="127" spans="1:3" ht="15.4" x14ac:dyDescent="0.45">
      <c r="A127" s="43" t="s">
        <v>998</v>
      </c>
      <c r="B127" s="44" t="s">
        <v>78</v>
      </c>
      <c r="C127" s="45">
        <v>0.106</v>
      </c>
    </row>
    <row r="128" spans="1:3" ht="15.4" x14ac:dyDescent="0.45">
      <c r="A128" s="43" t="s">
        <v>1000</v>
      </c>
      <c r="B128" s="44" t="s">
        <v>79</v>
      </c>
      <c r="C128" s="45">
        <v>0.13400000000000001</v>
      </c>
    </row>
    <row r="129" spans="1:3" ht="15.4" x14ac:dyDescent="0.45">
      <c r="A129" s="43" t="s">
        <v>999</v>
      </c>
      <c r="B129" s="44" t="s">
        <v>80</v>
      </c>
      <c r="C129" s="45">
        <v>0.105</v>
      </c>
    </row>
    <row r="130" spans="1:3" ht="15.4" x14ac:dyDescent="0.45">
      <c r="A130" s="41" t="s">
        <v>1009</v>
      </c>
      <c r="B130" s="42" t="s">
        <v>568</v>
      </c>
      <c r="C130" s="40">
        <v>0.25900000000000001</v>
      </c>
    </row>
    <row r="131" spans="1:3" ht="15.4" x14ac:dyDescent="0.45">
      <c r="A131" s="43" t="s">
        <v>1010</v>
      </c>
      <c r="B131" s="44" t="s">
        <v>81</v>
      </c>
      <c r="C131" s="45">
        <v>0.25900000000000001</v>
      </c>
    </row>
    <row r="132" spans="1:3" ht="15.4" x14ac:dyDescent="0.45">
      <c r="A132" s="41" t="s">
        <v>1013</v>
      </c>
      <c r="B132" s="42" t="s">
        <v>569</v>
      </c>
      <c r="C132" s="40">
        <v>1.5469999999999999</v>
      </c>
    </row>
    <row r="133" spans="1:3" ht="15.4" x14ac:dyDescent="0.45">
      <c r="A133" s="43" t="s">
        <v>1014</v>
      </c>
      <c r="B133" s="44" t="s">
        <v>82</v>
      </c>
      <c r="C133" s="45">
        <v>0.39500000000000002</v>
      </c>
    </row>
    <row r="134" spans="1:3" ht="15.4" x14ac:dyDescent="0.45">
      <c r="A134" s="41" t="s">
        <v>1019</v>
      </c>
      <c r="B134" s="42" t="s">
        <v>570</v>
      </c>
      <c r="C134" s="40">
        <v>0.96299999999999997</v>
      </c>
    </row>
    <row r="135" spans="1:3" ht="15.4" x14ac:dyDescent="0.45">
      <c r="A135" s="43" t="s">
        <v>1018</v>
      </c>
      <c r="B135" s="44" t="s">
        <v>83</v>
      </c>
      <c r="C135" s="45">
        <v>0.73199999999999998</v>
      </c>
    </row>
    <row r="136" spans="1:3" ht="15.4" x14ac:dyDescent="0.45">
      <c r="A136" s="43" t="s">
        <v>1015</v>
      </c>
      <c r="B136" s="44" t="s">
        <v>84</v>
      </c>
      <c r="C136" s="45">
        <v>0.23100000000000001</v>
      </c>
    </row>
    <row r="137" spans="1:3" ht="15.4" x14ac:dyDescent="0.45">
      <c r="A137" s="43" t="s">
        <v>1016</v>
      </c>
      <c r="B137" s="46" t="s">
        <v>85</v>
      </c>
      <c r="C137" s="45">
        <v>0.127</v>
      </c>
    </row>
    <row r="138" spans="1:3" ht="15.4" x14ac:dyDescent="0.45">
      <c r="A138" s="43" t="s">
        <v>1017</v>
      </c>
      <c r="B138" s="46" t="s">
        <v>86</v>
      </c>
      <c r="C138" s="45">
        <v>6.2E-2</v>
      </c>
    </row>
    <row r="139" spans="1:3" ht="15.4" x14ac:dyDescent="0.45">
      <c r="A139" s="41" t="s">
        <v>995</v>
      </c>
      <c r="B139" s="42" t="s">
        <v>501</v>
      </c>
      <c r="C139" s="40">
        <v>1.1020000000000001</v>
      </c>
    </row>
    <row r="140" spans="1:3" ht="15.4" x14ac:dyDescent="0.45">
      <c r="A140" s="41" t="s">
        <v>1021</v>
      </c>
      <c r="B140" s="47" t="s">
        <v>571</v>
      </c>
      <c r="C140" s="40">
        <v>0.67700000000000005</v>
      </c>
    </row>
    <row r="141" spans="1:3" ht="15.4" x14ac:dyDescent="0.45">
      <c r="A141" s="43" t="s">
        <v>1022</v>
      </c>
      <c r="B141" s="48" t="s">
        <v>572</v>
      </c>
      <c r="C141" s="45">
        <v>0.29299999999999998</v>
      </c>
    </row>
    <row r="142" spans="1:3" ht="15.4" x14ac:dyDescent="0.45">
      <c r="A142" s="43" t="s">
        <v>1023</v>
      </c>
      <c r="B142" s="48" t="s">
        <v>87</v>
      </c>
      <c r="C142" s="45">
        <v>3.7999999999999999E-2</v>
      </c>
    </row>
    <row r="143" spans="1:3" ht="15.4" x14ac:dyDescent="0.45">
      <c r="A143" s="43" t="s">
        <v>1024</v>
      </c>
      <c r="B143" s="48" t="s">
        <v>573</v>
      </c>
      <c r="C143" s="45">
        <v>4.2000000000000003E-2</v>
      </c>
    </row>
    <row r="144" spans="1:3" ht="15.4" x14ac:dyDescent="0.45">
      <c r="A144" s="43" t="s">
        <v>1025</v>
      </c>
      <c r="B144" s="48" t="s">
        <v>88</v>
      </c>
      <c r="C144" s="45">
        <v>3.9E-2</v>
      </c>
    </row>
    <row r="145" spans="1:3" ht="15.4" x14ac:dyDescent="0.45">
      <c r="A145" s="43" t="s">
        <v>1026</v>
      </c>
      <c r="B145" s="48" t="s">
        <v>574</v>
      </c>
      <c r="C145" s="45">
        <v>0.187</v>
      </c>
    </row>
    <row r="146" spans="1:3" ht="15.4" x14ac:dyDescent="0.45">
      <c r="A146" s="43" t="s">
        <v>1027</v>
      </c>
      <c r="B146" s="48" t="s">
        <v>89</v>
      </c>
      <c r="C146" s="45">
        <v>2.7E-2</v>
      </c>
    </row>
    <row r="147" spans="1:3" ht="15.4" x14ac:dyDescent="0.45">
      <c r="A147" s="43" t="s">
        <v>1028</v>
      </c>
      <c r="B147" s="48" t="s">
        <v>90</v>
      </c>
      <c r="C147" s="45">
        <v>5.0999999999999997E-2</v>
      </c>
    </row>
    <row r="148" spans="1:3" ht="15.4" x14ac:dyDescent="0.45">
      <c r="A148" s="41" t="s">
        <v>1030</v>
      </c>
      <c r="B148" s="42" t="s">
        <v>575</v>
      </c>
      <c r="C148" s="40">
        <v>0.42499999999999999</v>
      </c>
    </row>
    <row r="149" spans="1:3" ht="15.4" x14ac:dyDescent="0.45">
      <c r="A149" s="43" t="s">
        <v>1031</v>
      </c>
      <c r="B149" s="44" t="s">
        <v>91</v>
      </c>
      <c r="C149" s="45">
        <v>0.11600000000000001</v>
      </c>
    </row>
    <row r="150" spans="1:3" ht="15.4" x14ac:dyDescent="0.45">
      <c r="A150" s="43" t="s">
        <v>1032</v>
      </c>
      <c r="B150" s="44" t="s">
        <v>92</v>
      </c>
      <c r="C150" s="45">
        <v>0.309</v>
      </c>
    </row>
    <row r="151" spans="1:3" ht="15.4" x14ac:dyDescent="0.45">
      <c r="A151" s="41" t="s">
        <v>1007</v>
      </c>
      <c r="B151" s="42" t="s">
        <v>502</v>
      </c>
      <c r="C151" s="40">
        <v>5.1239999999999997</v>
      </c>
    </row>
    <row r="152" spans="1:3" ht="15.4" x14ac:dyDescent="0.45">
      <c r="A152" s="43" t="s">
        <v>1034</v>
      </c>
      <c r="B152" s="44" t="s">
        <v>576</v>
      </c>
      <c r="C152" s="45">
        <v>0.41799999999999998</v>
      </c>
    </row>
    <row r="153" spans="1:3" ht="15.4" x14ac:dyDescent="0.45">
      <c r="A153" s="41" t="s">
        <v>1035</v>
      </c>
      <c r="B153" s="47" t="s">
        <v>577</v>
      </c>
      <c r="C153" s="40">
        <v>2.25</v>
      </c>
    </row>
    <row r="154" spans="1:3" ht="15.4" x14ac:dyDescent="0.45">
      <c r="A154" s="43" t="s">
        <v>1036</v>
      </c>
      <c r="B154" s="48" t="s">
        <v>578</v>
      </c>
      <c r="C154" s="45">
        <v>0.154</v>
      </c>
    </row>
    <row r="155" spans="1:3" ht="15.4" x14ac:dyDescent="0.45">
      <c r="A155" s="43" t="s">
        <v>1038</v>
      </c>
      <c r="B155" s="48" t="s">
        <v>580</v>
      </c>
      <c r="C155" s="45">
        <v>0.13900000000000001</v>
      </c>
    </row>
    <row r="156" spans="1:3" ht="15.4" x14ac:dyDescent="0.45">
      <c r="A156" s="43" t="s">
        <v>1039</v>
      </c>
      <c r="B156" s="48" t="s">
        <v>581</v>
      </c>
      <c r="C156" s="45">
        <v>5.6000000000000001E-2</v>
      </c>
    </row>
    <row r="157" spans="1:3" ht="15.4" x14ac:dyDescent="0.45">
      <c r="A157" s="43" t="s">
        <v>1040</v>
      </c>
      <c r="B157" s="48" t="s">
        <v>582</v>
      </c>
      <c r="C157" s="45">
        <v>0.11899999999999999</v>
      </c>
    </row>
    <row r="158" spans="1:3" ht="15.4" x14ac:dyDescent="0.45">
      <c r="A158" s="43" t="s">
        <v>1041</v>
      </c>
      <c r="B158" s="48" t="s">
        <v>583</v>
      </c>
      <c r="C158" s="45">
        <v>5.8000000000000003E-2</v>
      </c>
    </row>
    <row r="159" spans="1:3" ht="15.4" x14ac:dyDescent="0.45">
      <c r="A159" s="43" t="s">
        <v>1042</v>
      </c>
      <c r="B159" s="48" t="s">
        <v>584</v>
      </c>
      <c r="C159" s="45">
        <v>0.60699999999999998</v>
      </c>
    </row>
    <row r="160" spans="1:3" ht="15.4" x14ac:dyDescent="0.45">
      <c r="A160" s="43" t="s">
        <v>1043</v>
      </c>
      <c r="B160" s="48" t="s">
        <v>585</v>
      </c>
      <c r="C160" s="45">
        <v>0.54100000000000004</v>
      </c>
    </row>
    <row r="161" spans="1:3" ht="15.4" x14ac:dyDescent="0.45">
      <c r="A161" s="43" t="s">
        <v>1046</v>
      </c>
      <c r="B161" s="48" t="s">
        <v>868</v>
      </c>
      <c r="C161" s="45">
        <v>0.217</v>
      </c>
    </row>
    <row r="162" spans="1:3" ht="15.4" x14ac:dyDescent="0.45">
      <c r="A162" s="43" t="s">
        <v>1037</v>
      </c>
      <c r="B162" s="48" t="s">
        <v>579</v>
      </c>
      <c r="C162" s="45">
        <v>0.17</v>
      </c>
    </row>
    <row r="163" spans="1:3" ht="15.4" x14ac:dyDescent="0.45">
      <c r="A163" s="43" t="s">
        <v>1044</v>
      </c>
      <c r="B163" s="48" t="s">
        <v>833</v>
      </c>
      <c r="C163" s="45">
        <v>9.5000000000000001E-2</v>
      </c>
    </row>
    <row r="164" spans="1:3" ht="15.4" x14ac:dyDescent="0.45">
      <c r="A164" s="43" t="s">
        <v>1045</v>
      </c>
      <c r="B164" s="48" t="s">
        <v>93</v>
      </c>
      <c r="C164" s="45">
        <v>9.4E-2</v>
      </c>
    </row>
    <row r="165" spans="1:3" ht="15.4" x14ac:dyDescent="0.45">
      <c r="A165" s="41" t="s">
        <v>1047</v>
      </c>
      <c r="B165" s="47" t="s">
        <v>586</v>
      </c>
      <c r="C165" s="40">
        <v>2.456</v>
      </c>
    </row>
    <row r="166" spans="1:3" ht="15.4" x14ac:dyDescent="0.45">
      <c r="A166" s="43" t="s">
        <v>1048</v>
      </c>
      <c r="B166" s="48" t="s">
        <v>587</v>
      </c>
      <c r="C166" s="45">
        <v>0.70599999999999996</v>
      </c>
    </row>
    <row r="167" spans="1:3" ht="15.4" x14ac:dyDescent="0.45">
      <c r="A167" s="43" t="s">
        <v>1049</v>
      </c>
      <c r="B167" s="48" t="s">
        <v>588</v>
      </c>
      <c r="C167" s="45">
        <v>0.20200000000000001</v>
      </c>
    </row>
    <row r="168" spans="1:3" ht="15.4" x14ac:dyDescent="0.45">
      <c r="A168" s="43" t="s">
        <v>1050</v>
      </c>
      <c r="B168" s="48" t="s">
        <v>589</v>
      </c>
      <c r="C168" s="45">
        <v>0.30299999999999999</v>
      </c>
    </row>
    <row r="169" spans="1:3" ht="15.4" x14ac:dyDescent="0.45">
      <c r="A169" s="43" t="s">
        <v>1051</v>
      </c>
      <c r="B169" s="48" t="s">
        <v>590</v>
      </c>
      <c r="C169" s="45">
        <v>0.29199999999999998</v>
      </c>
    </row>
    <row r="170" spans="1:3" ht="15.4" x14ac:dyDescent="0.45">
      <c r="A170" s="43" t="s">
        <v>1052</v>
      </c>
      <c r="B170" s="48" t="s">
        <v>591</v>
      </c>
      <c r="C170" s="45">
        <v>0.11</v>
      </c>
    </row>
    <row r="171" spans="1:3" ht="15.4" x14ac:dyDescent="0.45">
      <c r="A171" s="43" t="s">
        <v>1054</v>
      </c>
      <c r="B171" s="48" t="s">
        <v>592</v>
      </c>
      <c r="C171" s="45">
        <v>0.41199999999999998</v>
      </c>
    </row>
    <row r="172" spans="1:3" ht="15.4" x14ac:dyDescent="0.45">
      <c r="A172" s="43" t="s">
        <v>1053</v>
      </c>
      <c r="B172" s="48" t="s">
        <v>94</v>
      </c>
      <c r="C172" s="45">
        <v>0.14599999999999999</v>
      </c>
    </row>
    <row r="173" spans="1:3" ht="15.4" x14ac:dyDescent="0.45">
      <c r="A173" s="43" t="s">
        <v>1055</v>
      </c>
      <c r="B173" s="48" t="s">
        <v>95</v>
      </c>
      <c r="C173" s="45">
        <v>0.219</v>
      </c>
    </row>
    <row r="174" spans="1:3" ht="15.4" x14ac:dyDescent="0.45">
      <c r="A174" s="43" t="s">
        <v>1056</v>
      </c>
      <c r="B174" s="48" t="s">
        <v>96</v>
      </c>
      <c r="C174" s="45">
        <v>6.6000000000000003E-2</v>
      </c>
    </row>
    <row r="175" spans="1:3" ht="15.4" x14ac:dyDescent="0.45">
      <c r="A175" s="41" t="s">
        <v>1467</v>
      </c>
      <c r="B175" s="42" t="s">
        <v>496</v>
      </c>
      <c r="C175" s="40">
        <v>4.1440000000000001</v>
      </c>
    </row>
    <row r="176" spans="1:3" ht="15.4" x14ac:dyDescent="0.45">
      <c r="A176" s="41" t="s">
        <v>1057</v>
      </c>
      <c r="B176" s="47" t="s">
        <v>593</v>
      </c>
      <c r="C176" s="40">
        <v>0.90300000000000002</v>
      </c>
    </row>
    <row r="177" spans="1:3" ht="15.4" x14ac:dyDescent="0.45">
      <c r="A177" s="43" t="s">
        <v>1058</v>
      </c>
      <c r="B177" s="48" t="s">
        <v>829</v>
      </c>
      <c r="C177" s="45">
        <v>0.90300000000000002</v>
      </c>
    </row>
    <row r="178" spans="1:3" ht="15.4" x14ac:dyDescent="0.45">
      <c r="A178" s="41" t="s">
        <v>1059</v>
      </c>
      <c r="B178" s="47" t="s">
        <v>594</v>
      </c>
      <c r="C178" s="40">
        <v>1.167</v>
      </c>
    </row>
    <row r="179" spans="1:3" ht="15.4" x14ac:dyDescent="0.45">
      <c r="A179" s="43" t="s">
        <v>1060</v>
      </c>
      <c r="B179" s="48" t="s">
        <v>825</v>
      </c>
      <c r="C179" s="45">
        <v>0.378</v>
      </c>
    </row>
    <row r="180" spans="1:3" ht="15.4" x14ac:dyDescent="0.45">
      <c r="A180" s="43" t="s">
        <v>1061</v>
      </c>
      <c r="B180" s="48" t="s">
        <v>826</v>
      </c>
      <c r="C180" s="45">
        <v>0.78900000000000003</v>
      </c>
    </row>
    <row r="181" spans="1:3" ht="15.4" x14ac:dyDescent="0.45">
      <c r="A181" s="41" t="s">
        <v>1065</v>
      </c>
      <c r="B181" s="47" t="s">
        <v>595</v>
      </c>
      <c r="C181" s="40">
        <v>0.63200000000000001</v>
      </c>
    </row>
    <row r="182" spans="1:3" ht="15.4" x14ac:dyDescent="0.45">
      <c r="A182" s="43" t="s">
        <v>1066</v>
      </c>
      <c r="B182" s="48" t="s">
        <v>596</v>
      </c>
      <c r="C182" s="45">
        <v>0.63200000000000001</v>
      </c>
    </row>
    <row r="183" spans="1:3" ht="15.4" x14ac:dyDescent="0.45">
      <c r="A183" s="41" t="s">
        <v>1069</v>
      </c>
      <c r="B183" s="47" t="s">
        <v>597</v>
      </c>
      <c r="C183" s="40">
        <v>0.35199999999999998</v>
      </c>
    </row>
    <row r="184" spans="1:3" ht="15.4" x14ac:dyDescent="0.45">
      <c r="A184" s="43" t="s">
        <v>1070</v>
      </c>
      <c r="B184" s="48" t="s">
        <v>598</v>
      </c>
      <c r="C184" s="45">
        <v>0.35199999999999998</v>
      </c>
    </row>
    <row r="185" spans="1:3" ht="15.4" x14ac:dyDescent="0.45">
      <c r="A185" s="41" t="s">
        <v>1071</v>
      </c>
      <c r="B185" s="47" t="s">
        <v>599</v>
      </c>
      <c r="C185" s="40">
        <v>1.0900000000000001</v>
      </c>
    </row>
    <row r="186" spans="1:3" ht="15.4" x14ac:dyDescent="0.45">
      <c r="A186" s="43" t="s">
        <v>1072</v>
      </c>
      <c r="B186" s="48" t="s">
        <v>97</v>
      </c>
      <c r="C186" s="45">
        <v>1.0900000000000001</v>
      </c>
    </row>
    <row r="187" spans="1:3" ht="15.4" x14ac:dyDescent="0.45">
      <c r="A187" s="41" t="s">
        <v>1074</v>
      </c>
      <c r="B187" s="42" t="s">
        <v>600</v>
      </c>
      <c r="C187" s="40">
        <v>0.36599999999999999</v>
      </c>
    </row>
    <row r="188" spans="1:3" ht="15.4" x14ac:dyDescent="0.45">
      <c r="A188" s="43" t="s">
        <v>1075</v>
      </c>
      <c r="B188" s="44" t="s">
        <v>98</v>
      </c>
      <c r="C188" s="45">
        <v>0.14299999999999999</v>
      </c>
    </row>
    <row r="189" spans="1:3" ht="15.4" x14ac:dyDescent="0.45">
      <c r="A189" s="43" t="s">
        <v>1076</v>
      </c>
      <c r="B189" s="44" t="s">
        <v>99</v>
      </c>
      <c r="C189" s="45">
        <v>0.223</v>
      </c>
    </row>
    <row r="190" spans="1:3" ht="15.4" x14ac:dyDescent="0.45">
      <c r="A190" s="41" t="s">
        <v>1079</v>
      </c>
      <c r="B190" s="42" t="s">
        <v>601</v>
      </c>
      <c r="C190" s="40">
        <v>0.34499999999999997</v>
      </c>
    </row>
    <row r="191" spans="1:3" ht="15.4" x14ac:dyDescent="0.45">
      <c r="A191" s="43" t="s">
        <v>1080</v>
      </c>
      <c r="B191" s="44" t="s">
        <v>100</v>
      </c>
      <c r="C191" s="45">
        <v>0.34499999999999997</v>
      </c>
    </row>
    <row r="192" spans="1:3" ht="15.4" x14ac:dyDescent="0.45">
      <c r="A192" s="41" t="s">
        <v>1081</v>
      </c>
      <c r="B192" s="42" t="s">
        <v>602</v>
      </c>
      <c r="C192" s="40">
        <v>2.552</v>
      </c>
    </row>
    <row r="193" spans="1:3" ht="15.4" x14ac:dyDescent="0.45">
      <c r="A193" s="43" t="s">
        <v>1083</v>
      </c>
      <c r="B193" s="44" t="s">
        <v>101</v>
      </c>
      <c r="C193" s="45">
        <v>0.221</v>
      </c>
    </row>
    <row r="194" spans="1:3" ht="30.75" x14ac:dyDescent="0.45">
      <c r="A194" s="43" t="s">
        <v>1086</v>
      </c>
      <c r="B194" s="44" t="s">
        <v>102</v>
      </c>
      <c r="C194" s="45">
        <v>0.34</v>
      </c>
    </row>
    <row r="195" spans="1:3" ht="30.75" x14ac:dyDescent="0.45">
      <c r="A195" s="43" t="s">
        <v>1084</v>
      </c>
      <c r="B195" s="44" t="s">
        <v>103</v>
      </c>
      <c r="C195" s="45">
        <v>1.139</v>
      </c>
    </row>
    <row r="196" spans="1:3" ht="15.4" x14ac:dyDescent="0.45">
      <c r="A196" s="43" t="s">
        <v>1082</v>
      </c>
      <c r="B196" s="44" t="s">
        <v>104</v>
      </c>
      <c r="C196" s="45">
        <v>0.33100000000000002</v>
      </c>
    </row>
    <row r="197" spans="1:3" ht="15.4" x14ac:dyDescent="0.45">
      <c r="A197" s="43" t="s">
        <v>1085</v>
      </c>
      <c r="B197" s="44" t="s">
        <v>105</v>
      </c>
      <c r="C197" s="45">
        <v>0.52100000000000002</v>
      </c>
    </row>
    <row r="198" spans="1:3" ht="15.4" x14ac:dyDescent="0.45">
      <c r="A198" s="41" t="s">
        <v>945</v>
      </c>
      <c r="B198" s="42" t="s">
        <v>499</v>
      </c>
      <c r="C198" s="40">
        <v>5.0999999999999997E-2</v>
      </c>
    </row>
    <row r="199" spans="1:3" ht="15.4" x14ac:dyDescent="0.45">
      <c r="A199" s="41" t="s">
        <v>1087</v>
      </c>
      <c r="B199" s="47" t="s">
        <v>604</v>
      </c>
      <c r="C199" s="40">
        <v>7.0000000000000001E-3</v>
      </c>
    </row>
    <row r="200" spans="1:3" ht="15.4" x14ac:dyDescent="0.45">
      <c r="A200" s="43" t="s">
        <v>1088</v>
      </c>
      <c r="B200" s="48" t="s">
        <v>106</v>
      </c>
      <c r="C200" s="45">
        <v>7.0000000000000001E-3</v>
      </c>
    </row>
    <row r="201" spans="1:3" ht="15.4" x14ac:dyDescent="0.45">
      <c r="A201" s="41" t="s">
        <v>1089</v>
      </c>
      <c r="B201" s="47" t="s">
        <v>605</v>
      </c>
      <c r="C201" s="40">
        <v>5.0000000000000001E-3</v>
      </c>
    </row>
    <row r="202" spans="1:3" ht="15.4" x14ac:dyDescent="0.45">
      <c r="A202" s="43" t="s">
        <v>1090</v>
      </c>
      <c r="B202" s="48" t="s">
        <v>107</v>
      </c>
      <c r="C202" s="45">
        <v>5.0000000000000001E-3</v>
      </c>
    </row>
    <row r="203" spans="1:3" ht="15.4" x14ac:dyDescent="0.45">
      <c r="A203" s="41" t="s">
        <v>1091</v>
      </c>
      <c r="B203" s="47" t="s">
        <v>606</v>
      </c>
      <c r="C203" s="40">
        <v>3.9E-2</v>
      </c>
    </row>
    <row r="204" spans="1:3" ht="15.4" x14ac:dyDescent="0.45">
      <c r="A204" s="43" t="s">
        <v>1092</v>
      </c>
      <c r="B204" s="48" t="s">
        <v>108</v>
      </c>
      <c r="C204" s="45">
        <v>6.0000000000000001E-3</v>
      </c>
    </row>
    <row r="205" spans="1:3" ht="15.4" x14ac:dyDescent="0.45">
      <c r="A205" s="43" t="s">
        <v>1093</v>
      </c>
      <c r="B205" s="48" t="s">
        <v>109</v>
      </c>
      <c r="C205" s="45">
        <v>3.3000000000000002E-2</v>
      </c>
    </row>
    <row r="206" spans="1:3" ht="15.4" x14ac:dyDescent="0.45">
      <c r="A206" s="41" t="s">
        <v>1100</v>
      </c>
      <c r="B206" s="47" t="s">
        <v>607</v>
      </c>
      <c r="C206" s="40">
        <v>0.10100000000000001</v>
      </c>
    </row>
    <row r="207" spans="1:3" ht="15.4" x14ac:dyDescent="0.45">
      <c r="A207" s="43" t="s">
        <v>1101</v>
      </c>
      <c r="B207" s="48" t="s">
        <v>110</v>
      </c>
      <c r="C207" s="45">
        <v>7.2999999999999995E-2</v>
      </c>
    </row>
    <row r="208" spans="1:3" ht="15.4" x14ac:dyDescent="0.45">
      <c r="A208" s="43" t="s">
        <v>1102</v>
      </c>
      <c r="B208" s="48" t="s">
        <v>111</v>
      </c>
      <c r="C208" s="45">
        <v>2.8000000000000001E-2</v>
      </c>
    </row>
    <row r="209" spans="1:3" ht="15.4" x14ac:dyDescent="0.45">
      <c r="A209" s="41" t="s">
        <v>1105</v>
      </c>
      <c r="B209" s="42" t="s">
        <v>608</v>
      </c>
      <c r="C209" s="40">
        <v>3.8860000000000001</v>
      </c>
    </row>
    <row r="210" spans="1:3" ht="15.4" x14ac:dyDescent="0.45">
      <c r="A210" s="41" t="s">
        <v>1063</v>
      </c>
      <c r="B210" s="47" t="s">
        <v>506</v>
      </c>
      <c r="C210" s="40">
        <v>3.5979999999999999</v>
      </c>
    </row>
    <row r="211" spans="1:3" ht="15.4" x14ac:dyDescent="0.45">
      <c r="A211" s="41" t="s">
        <v>1107</v>
      </c>
      <c r="B211" s="49" t="s">
        <v>609</v>
      </c>
      <c r="C211" s="40">
        <v>1.0349999999999999</v>
      </c>
    </row>
    <row r="212" spans="1:3" ht="15.4" x14ac:dyDescent="0.45">
      <c r="A212" s="43" t="s">
        <v>1108</v>
      </c>
      <c r="B212" s="50" t="s">
        <v>112</v>
      </c>
      <c r="C212" s="45">
        <v>0.16</v>
      </c>
    </row>
    <row r="213" spans="1:3" ht="15.4" x14ac:dyDescent="0.45">
      <c r="A213" s="43" t="s">
        <v>1117</v>
      </c>
      <c r="B213" s="50" t="s">
        <v>113</v>
      </c>
      <c r="C213" s="45">
        <v>0.115</v>
      </c>
    </row>
    <row r="214" spans="1:3" ht="15.4" x14ac:dyDescent="0.45">
      <c r="A214" s="43" t="s">
        <v>1113</v>
      </c>
      <c r="B214" s="50" t="s">
        <v>114</v>
      </c>
      <c r="C214" s="45">
        <v>4.9000000000000002E-2</v>
      </c>
    </row>
    <row r="215" spans="1:3" ht="30.75" x14ac:dyDescent="0.45">
      <c r="A215" s="43" t="s">
        <v>1114</v>
      </c>
      <c r="B215" s="50" t="s">
        <v>115</v>
      </c>
      <c r="C215" s="45">
        <v>9.8000000000000004E-2</v>
      </c>
    </row>
    <row r="216" spans="1:3" ht="15.4" x14ac:dyDescent="0.45">
      <c r="A216" s="43" t="s">
        <v>1109</v>
      </c>
      <c r="B216" s="50" t="s">
        <v>116</v>
      </c>
      <c r="C216" s="45">
        <v>0.11700000000000001</v>
      </c>
    </row>
    <row r="217" spans="1:3" ht="15.4" x14ac:dyDescent="0.45">
      <c r="A217" s="43" t="s">
        <v>1110</v>
      </c>
      <c r="B217" s="50" t="s">
        <v>117</v>
      </c>
      <c r="C217" s="45">
        <v>0.22600000000000001</v>
      </c>
    </row>
    <row r="218" spans="1:3" ht="30.75" x14ac:dyDescent="0.45">
      <c r="A218" s="43" t="s">
        <v>1111</v>
      </c>
      <c r="B218" s="50" t="s">
        <v>118</v>
      </c>
      <c r="C218" s="45">
        <v>0.27</v>
      </c>
    </row>
    <row r="219" spans="1:3" ht="15.4" x14ac:dyDescent="0.45">
      <c r="A219" s="41" t="s">
        <v>1120</v>
      </c>
      <c r="B219" s="49" t="s">
        <v>610</v>
      </c>
      <c r="C219" s="40">
        <v>1.845</v>
      </c>
    </row>
    <row r="220" spans="1:3" ht="16.5" customHeight="1" x14ac:dyDescent="0.45">
      <c r="A220" s="43" t="s">
        <v>1123</v>
      </c>
      <c r="B220" s="50" t="s">
        <v>449</v>
      </c>
      <c r="C220" s="45">
        <v>9.4E-2</v>
      </c>
    </row>
    <row r="221" spans="1:3" ht="30.75" x14ac:dyDescent="0.45">
      <c r="A221" s="43" t="s">
        <v>1121</v>
      </c>
      <c r="B221" s="50" t="s">
        <v>119</v>
      </c>
      <c r="C221" s="45">
        <v>0.107</v>
      </c>
    </row>
    <row r="222" spans="1:3" ht="15.4" x14ac:dyDescent="0.45">
      <c r="A222" s="43" t="s">
        <v>1122</v>
      </c>
      <c r="B222" s="50" t="s">
        <v>120</v>
      </c>
      <c r="C222" s="45">
        <v>0.182</v>
      </c>
    </row>
    <row r="223" spans="1:3" ht="15.4" x14ac:dyDescent="0.45">
      <c r="A223" s="43" t="s">
        <v>1118</v>
      </c>
      <c r="B223" s="50" t="s">
        <v>121</v>
      </c>
      <c r="C223" s="45">
        <v>0.113</v>
      </c>
    </row>
    <row r="224" spans="1:3" ht="30.75" x14ac:dyDescent="0.45">
      <c r="A224" s="43" t="s">
        <v>1139</v>
      </c>
      <c r="B224" s="50" t="s">
        <v>122</v>
      </c>
      <c r="C224" s="45">
        <v>0.19500000000000001</v>
      </c>
    </row>
    <row r="225" spans="1:3" ht="30.75" x14ac:dyDescent="0.45">
      <c r="A225" s="43" t="s">
        <v>1129</v>
      </c>
      <c r="B225" s="50" t="s">
        <v>123</v>
      </c>
      <c r="C225" s="45">
        <v>0.186</v>
      </c>
    </row>
    <row r="226" spans="1:3" ht="30.75" x14ac:dyDescent="0.45">
      <c r="A226" s="43" t="s">
        <v>1116</v>
      </c>
      <c r="B226" s="50" t="s">
        <v>124</v>
      </c>
      <c r="C226" s="45">
        <v>0.17299999999999999</v>
      </c>
    </row>
    <row r="227" spans="1:3" ht="15.4" x14ac:dyDescent="0.45">
      <c r="A227" s="43" t="s">
        <v>1115</v>
      </c>
      <c r="B227" s="50" t="s">
        <v>125</v>
      </c>
      <c r="C227" s="45">
        <v>0.105</v>
      </c>
    </row>
    <row r="228" spans="1:3" ht="15.4" x14ac:dyDescent="0.45">
      <c r="A228" s="43" t="s">
        <v>1140</v>
      </c>
      <c r="B228" s="50" t="s">
        <v>126</v>
      </c>
      <c r="C228" s="45">
        <v>0.14399999999999999</v>
      </c>
    </row>
    <row r="229" spans="1:3" ht="15.4" x14ac:dyDescent="0.45">
      <c r="A229" s="43" t="s">
        <v>1124</v>
      </c>
      <c r="B229" s="50" t="s">
        <v>127</v>
      </c>
      <c r="C229" s="45">
        <v>0.11899999999999999</v>
      </c>
    </row>
    <row r="230" spans="1:3" ht="15.4" x14ac:dyDescent="0.45">
      <c r="A230" s="43" t="s">
        <v>1127</v>
      </c>
      <c r="B230" s="50" t="s">
        <v>128</v>
      </c>
      <c r="C230" s="45">
        <v>0.26800000000000002</v>
      </c>
    </row>
    <row r="231" spans="1:3" ht="15.4" x14ac:dyDescent="0.45">
      <c r="A231" s="43" t="s">
        <v>1128</v>
      </c>
      <c r="B231" s="50" t="s">
        <v>129</v>
      </c>
      <c r="C231" s="45">
        <v>7.2999999999999995E-2</v>
      </c>
    </row>
    <row r="232" spans="1:3" ht="15.4" x14ac:dyDescent="0.45">
      <c r="A232" s="43" t="s">
        <v>1126</v>
      </c>
      <c r="B232" s="50" t="s">
        <v>130</v>
      </c>
      <c r="C232" s="45">
        <v>8.5999999999999993E-2</v>
      </c>
    </row>
    <row r="233" spans="1:3" ht="15.4" x14ac:dyDescent="0.45">
      <c r="A233" s="41" t="s">
        <v>1131</v>
      </c>
      <c r="B233" s="49" t="s">
        <v>611</v>
      </c>
      <c r="C233" s="40">
        <v>0.71799999999999997</v>
      </c>
    </row>
    <row r="234" spans="1:3" ht="15.4" x14ac:dyDescent="0.45">
      <c r="A234" s="41" t="s">
        <v>1185</v>
      </c>
      <c r="B234" s="51" t="s">
        <v>510</v>
      </c>
      <c r="C234" s="40">
        <v>0.48699999999999999</v>
      </c>
    </row>
    <row r="235" spans="1:3" ht="30.75" x14ac:dyDescent="0.45">
      <c r="A235" s="43" t="s">
        <v>1132</v>
      </c>
      <c r="B235" s="52" t="s">
        <v>131</v>
      </c>
      <c r="C235" s="45">
        <v>9.5000000000000001E-2</v>
      </c>
    </row>
    <row r="236" spans="1:3" ht="16.5" customHeight="1" x14ac:dyDescent="0.45">
      <c r="A236" s="43" t="s">
        <v>1133</v>
      </c>
      <c r="B236" s="52" t="s">
        <v>132</v>
      </c>
      <c r="C236" s="45">
        <v>6.5000000000000002E-2</v>
      </c>
    </row>
    <row r="237" spans="1:3" ht="15.4" x14ac:dyDescent="0.45">
      <c r="A237" s="43" t="s">
        <v>1134</v>
      </c>
      <c r="B237" s="52" t="s">
        <v>133</v>
      </c>
      <c r="C237" s="45">
        <v>7.1999999999999995E-2</v>
      </c>
    </row>
    <row r="238" spans="1:3" ht="15.4" x14ac:dyDescent="0.45">
      <c r="A238" s="43" t="s">
        <v>1137</v>
      </c>
      <c r="B238" s="52" t="s">
        <v>134</v>
      </c>
      <c r="C238" s="45">
        <v>7.2999999999999995E-2</v>
      </c>
    </row>
    <row r="239" spans="1:3" ht="30.75" x14ac:dyDescent="0.45">
      <c r="A239" s="43" t="s">
        <v>1135</v>
      </c>
      <c r="B239" s="52" t="s">
        <v>135</v>
      </c>
      <c r="C239" s="45">
        <v>6.3E-2</v>
      </c>
    </row>
    <row r="240" spans="1:3" ht="15.4" x14ac:dyDescent="0.45">
      <c r="A240" s="43" t="s">
        <v>1136</v>
      </c>
      <c r="B240" s="52" t="s">
        <v>136</v>
      </c>
      <c r="C240" s="45">
        <v>7.8E-2</v>
      </c>
    </row>
    <row r="241" spans="1:3" ht="14.25" customHeight="1" x14ac:dyDescent="0.45">
      <c r="A241" s="43" t="s">
        <v>1138</v>
      </c>
      <c r="B241" s="52" t="s">
        <v>137</v>
      </c>
      <c r="C241" s="45">
        <v>4.1000000000000002E-2</v>
      </c>
    </row>
    <row r="242" spans="1:3" ht="15.4" x14ac:dyDescent="0.45">
      <c r="A242" s="41" t="s">
        <v>1209</v>
      </c>
      <c r="B242" s="51" t="s">
        <v>511</v>
      </c>
      <c r="C242" s="40">
        <v>0.156</v>
      </c>
    </row>
    <row r="243" spans="1:3" ht="30.75" x14ac:dyDescent="0.45">
      <c r="A243" s="43" t="s">
        <v>1146</v>
      </c>
      <c r="B243" s="52" t="s">
        <v>138</v>
      </c>
      <c r="C243" s="45">
        <v>5.7000000000000002E-2</v>
      </c>
    </row>
    <row r="244" spans="1:3" ht="15.4" x14ac:dyDescent="0.45">
      <c r="A244" s="43" t="s">
        <v>1142</v>
      </c>
      <c r="B244" s="52" t="s">
        <v>139</v>
      </c>
      <c r="C244" s="45">
        <v>4.1000000000000002E-2</v>
      </c>
    </row>
    <row r="245" spans="1:3" ht="15.4" x14ac:dyDescent="0.45">
      <c r="A245" s="43" t="s">
        <v>1141</v>
      </c>
      <c r="B245" s="52" t="s">
        <v>140</v>
      </c>
      <c r="C245" s="45">
        <v>2.8000000000000001E-2</v>
      </c>
    </row>
    <row r="246" spans="1:3" ht="15.4" x14ac:dyDescent="0.45">
      <c r="A246" s="43" t="s">
        <v>1143</v>
      </c>
      <c r="B246" s="52" t="s">
        <v>141</v>
      </c>
      <c r="C246" s="45">
        <v>0.03</v>
      </c>
    </row>
    <row r="247" spans="1:3" ht="15.4" x14ac:dyDescent="0.45">
      <c r="A247" s="41" t="s">
        <v>1213</v>
      </c>
      <c r="B247" s="51" t="s">
        <v>512</v>
      </c>
      <c r="C247" s="40">
        <v>7.4999999999999997E-2</v>
      </c>
    </row>
    <row r="248" spans="1:3" ht="15.4" x14ac:dyDescent="0.45">
      <c r="A248" s="43" t="s">
        <v>1148</v>
      </c>
      <c r="B248" s="52" t="s">
        <v>142</v>
      </c>
      <c r="C248" s="45">
        <v>2.8000000000000001E-2</v>
      </c>
    </row>
    <row r="249" spans="1:3" ht="15.4" x14ac:dyDescent="0.45">
      <c r="A249" s="43" t="s">
        <v>1144</v>
      </c>
      <c r="B249" s="52" t="s">
        <v>143</v>
      </c>
      <c r="C249" s="45">
        <v>1.2E-2</v>
      </c>
    </row>
    <row r="250" spans="1:3" ht="15.4" x14ac:dyDescent="0.45">
      <c r="A250" s="43" t="s">
        <v>1145</v>
      </c>
      <c r="B250" s="52" t="s">
        <v>144</v>
      </c>
      <c r="C250" s="45">
        <v>1.4E-2</v>
      </c>
    </row>
    <row r="251" spans="1:3" ht="15.4" x14ac:dyDescent="0.45">
      <c r="A251" s="43" t="s">
        <v>1147</v>
      </c>
      <c r="B251" s="52" t="s">
        <v>145</v>
      </c>
      <c r="C251" s="45">
        <v>2.1000000000000001E-2</v>
      </c>
    </row>
    <row r="252" spans="1:3" ht="15.4" x14ac:dyDescent="0.45">
      <c r="A252" s="41" t="s">
        <v>1150</v>
      </c>
      <c r="B252" s="51" t="s">
        <v>612</v>
      </c>
      <c r="C252" s="40">
        <v>0.28799999999999998</v>
      </c>
    </row>
    <row r="253" spans="1:3" ht="15.75" customHeight="1" x14ac:dyDescent="0.45">
      <c r="A253" s="43" t="s">
        <v>1149</v>
      </c>
      <c r="B253" s="52" t="s">
        <v>146</v>
      </c>
      <c r="C253" s="45">
        <v>0.156</v>
      </c>
    </row>
    <row r="254" spans="1:3" ht="15.4" x14ac:dyDescent="0.45">
      <c r="A254" s="43" t="s">
        <v>1151</v>
      </c>
      <c r="B254" s="52" t="s">
        <v>147</v>
      </c>
      <c r="C254" s="45">
        <v>6.5000000000000002E-2</v>
      </c>
    </row>
    <row r="255" spans="1:3" ht="15.4" x14ac:dyDescent="0.45">
      <c r="A255" s="43" t="s">
        <v>1153</v>
      </c>
      <c r="B255" s="52" t="s">
        <v>148</v>
      </c>
      <c r="C255" s="45">
        <v>6.7000000000000004E-2</v>
      </c>
    </row>
    <row r="256" spans="1:3" ht="15.4" x14ac:dyDescent="0.45">
      <c r="A256" s="41" t="s">
        <v>1156</v>
      </c>
      <c r="B256" s="51" t="s">
        <v>614</v>
      </c>
      <c r="C256" s="40">
        <v>0.123</v>
      </c>
    </row>
    <row r="257" spans="1:3" ht="15.4" x14ac:dyDescent="0.45">
      <c r="A257" s="43" t="s">
        <v>1157</v>
      </c>
      <c r="B257" s="52" t="s">
        <v>615</v>
      </c>
      <c r="C257" s="45">
        <v>0.123</v>
      </c>
    </row>
    <row r="258" spans="1:3" ht="15.4" x14ac:dyDescent="0.45">
      <c r="A258" s="41" t="s">
        <v>959</v>
      </c>
      <c r="B258" s="42" t="s">
        <v>500</v>
      </c>
      <c r="C258" s="40">
        <v>1.02</v>
      </c>
    </row>
    <row r="259" spans="1:3" ht="15.4" x14ac:dyDescent="0.45">
      <c r="A259" s="41" t="s">
        <v>1160</v>
      </c>
      <c r="B259" s="47" t="s">
        <v>616</v>
      </c>
      <c r="C259" s="40">
        <v>0.64</v>
      </c>
    </row>
    <row r="260" spans="1:3" ht="15.4" x14ac:dyDescent="0.45">
      <c r="A260" s="43" t="s">
        <v>1166</v>
      </c>
      <c r="B260" s="48" t="s">
        <v>149</v>
      </c>
      <c r="C260" s="45">
        <v>0.10100000000000001</v>
      </c>
    </row>
    <row r="261" spans="1:3" ht="15.4" x14ac:dyDescent="0.45">
      <c r="A261" s="43" t="s">
        <v>1167</v>
      </c>
      <c r="B261" s="48" t="s">
        <v>150</v>
      </c>
      <c r="C261" s="45">
        <v>0.14599999999999999</v>
      </c>
    </row>
    <row r="262" spans="1:3" ht="15.4" x14ac:dyDescent="0.45">
      <c r="A262" s="43" t="s">
        <v>1161</v>
      </c>
      <c r="B262" s="48" t="s">
        <v>151</v>
      </c>
      <c r="C262" s="45">
        <v>5.0999999999999997E-2</v>
      </c>
    </row>
    <row r="263" spans="1:3" ht="15.4" x14ac:dyDescent="0.45">
      <c r="A263" s="43" t="s">
        <v>1162</v>
      </c>
      <c r="B263" s="48" t="s">
        <v>152</v>
      </c>
      <c r="C263" s="45">
        <v>7.2999999999999995E-2</v>
      </c>
    </row>
    <row r="264" spans="1:3" ht="15.4" x14ac:dyDescent="0.45">
      <c r="A264" s="43" t="s">
        <v>1163</v>
      </c>
      <c r="B264" s="48" t="s">
        <v>153</v>
      </c>
      <c r="C264" s="45">
        <v>7.9000000000000001E-2</v>
      </c>
    </row>
    <row r="265" spans="1:3" ht="15.4" x14ac:dyDescent="0.45">
      <c r="A265" s="43" t="s">
        <v>1164</v>
      </c>
      <c r="B265" s="48" t="s">
        <v>154</v>
      </c>
      <c r="C265" s="45">
        <v>2.5999999999999999E-2</v>
      </c>
    </row>
    <row r="266" spans="1:3" ht="15.4" x14ac:dyDescent="0.45">
      <c r="A266" s="43" t="s">
        <v>1165</v>
      </c>
      <c r="B266" s="48" t="s">
        <v>155</v>
      </c>
      <c r="C266" s="45">
        <v>4.8000000000000001E-2</v>
      </c>
    </row>
    <row r="267" spans="1:3" ht="15.4" x14ac:dyDescent="0.45">
      <c r="A267" s="43" t="s">
        <v>1168</v>
      </c>
      <c r="B267" s="48" t="s">
        <v>156</v>
      </c>
      <c r="C267" s="45">
        <v>5.8999999999999997E-2</v>
      </c>
    </row>
    <row r="268" spans="1:3" ht="15.4" x14ac:dyDescent="0.45">
      <c r="A268" s="43" t="s">
        <v>1170</v>
      </c>
      <c r="B268" s="48" t="s">
        <v>157</v>
      </c>
      <c r="C268" s="45">
        <v>1.0999999999999999E-2</v>
      </c>
    </row>
    <row r="269" spans="1:3" ht="15.4" x14ac:dyDescent="0.45">
      <c r="A269" s="43" t="s">
        <v>1169</v>
      </c>
      <c r="B269" s="48" t="s">
        <v>158</v>
      </c>
      <c r="C269" s="45">
        <v>1.0999999999999999E-2</v>
      </c>
    </row>
    <row r="270" spans="1:3" ht="15.4" x14ac:dyDescent="0.45">
      <c r="A270" s="43" t="s">
        <v>1171</v>
      </c>
      <c r="B270" s="48" t="s">
        <v>159</v>
      </c>
      <c r="C270" s="45">
        <v>3.5000000000000003E-2</v>
      </c>
    </row>
    <row r="271" spans="1:3" ht="15.4" x14ac:dyDescent="0.45">
      <c r="A271" s="41" t="s">
        <v>1172</v>
      </c>
      <c r="B271" s="47" t="s">
        <v>617</v>
      </c>
      <c r="C271" s="40">
        <v>0.38</v>
      </c>
    </row>
    <row r="272" spans="1:3" ht="15.4" x14ac:dyDescent="0.45">
      <c r="A272" s="43" t="s">
        <v>1173</v>
      </c>
      <c r="B272" s="48" t="s">
        <v>160</v>
      </c>
      <c r="C272" s="45">
        <v>7.4999999999999997E-2</v>
      </c>
    </row>
    <row r="273" spans="1:3" ht="15.4" x14ac:dyDescent="0.45">
      <c r="A273" s="43" t="s">
        <v>1178</v>
      </c>
      <c r="B273" s="48" t="s">
        <v>161</v>
      </c>
      <c r="C273" s="45">
        <v>7.6999999999999999E-2</v>
      </c>
    </row>
    <row r="274" spans="1:3" ht="15.4" x14ac:dyDescent="0.45">
      <c r="A274" s="43" t="s">
        <v>1177</v>
      </c>
      <c r="B274" s="48" t="s">
        <v>162</v>
      </c>
      <c r="C274" s="45">
        <v>5.2999999999999999E-2</v>
      </c>
    </row>
    <row r="275" spans="1:3" ht="15.4" x14ac:dyDescent="0.45">
      <c r="A275" s="43" t="s">
        <v>1175</v>
      </c>
      <c r="B275" s="48" t="s">
        <v>163</v>
      </c>
      <c r="C275" s="45">
        <v>9.5000000000000001E-2</v>
      </c>
    </row>
    <row r="276" spans="1:3" ht="15.4" x14ac:dyDescent="0.45">
      <c r="A276" s="43" t="s">
        <v>1174</v>
      </c>
      <c r="B276" s="48" t="s">
        <v>164</v>
      </c>
      <c r="C276" s="45">
        <v>4.2000000000000003E-2</v>
      </c>
    </row>
    <row r="277" spans="1:3" ht="15.4" x14ac:dyDescent="0.45">
      <c r="A277" s="43" t="s">
        <v>1176</v>
      </c>
      <c r="B277" s="48" t="s">
        <v>165</v>
      </c>
      <c r="C277" s="45">
        <v>3.7999999999999999E-2</v>
      </c>
    </row>
    <row r="278" spans="1:3" ht="15.4" x14ac:dyDescent="0.45">
      <c r="A278" s="41" t="s">
        <v>1179</v>
      </c>
      <c r="B278" s="42" t="s">
        <v>618</v>
      </c>
      <c r="C278" s="40">
        <v>0.27</v>
      </c>
    </row>
    <row r="279" spans="1:3" ht="15.4" x14ac:dyDescent="0.45">
      <c r="A279" s="43" t="s">
        <v>1181</v>
      </c>
      <c r="B279" s="44" t="s">
        <v>166</v>
      </c>
      <c r="C279" s="45">
        <v>8.2000000000000003E-2</v>
      </c>
    </row>
    <row r="280" spans="1:3" ht="15.4" x14ac:dyDescent="0.45">
      <c r="A280" s="43" t="s">
        <v>1184</v>
      </c>
      <c r="B280" s="44" t="s">
        <v>167</v>
      </c>
      <c r="C280" s="45">
        <v>4.5999999999999999E-2</v>
      </c>
    </row>
    <row r="281" spans="1:3" ht="15.4" x14ac:dyDescent="0.45">
      <c r="A281" s="43" t="s">
        <v>1180</v>
      </c>
      <c r="B281" s="44" t="s">
        <v>168</v>
      </c>
      <c r="C281" s="45">
        <v>9.1999999999999998E-2</v>
      </c>
    </row>
    <row r="282" spans="1:3" ht="15.4" x14ac:dyDescent="0.45">
      <c r="A282" s="43" t="s">
        <v>1183</v>
      </c>
      <c r="B282" s="44" t="s">
        <v>169</v>
      </c>
      <c r="C282" s="45">
        <v>3.1E-2</v>
      </c>
    </row>
    <row r="283" spans="1:3" ht="15.4" x14ac:dyDescent="0.45">
      <c r="A283" s="43" t="s">
        <v>1182</v>
      </c>
      <c r="B283" s="44" t="s">
        <v>170</v>
      </c>
      <c r="C283" s="45">
        <v>1.9E-2</v>
      </c>
    </row>
    <row r="284" spans="1:3" ht="15.4" x14ac:dyDescent="0.45">
      <c r="A284" s="41" t="s">
        <v>1186</v>
      </c>
      <c r="B284" s="42" t="s">
        <v>619</v>
      </c>
      <c r="C284" s="40">
        <v>1.62</v>
      </c>
    </row>
    <row r="285" spans="1:3" ht="15.4" x14ac:dyDescent="0.45">
      <c r="A285" s="41" t="s">
        <v>1202</v>
      </c>
      <c r="B285" s="47" t="s">
        <v>624</v>
      </c>
      <c r="C285" s="40">
        <v>0.314</v>
      </c>
    </row>
    <row r="286" spans="1:3" ht="16.5" customHeight="1" x14ac:dyDescent="0.45">
      <c r="A286" s="43" t="s">
        <v>1203</v>
      </c>
      <c r="B286" s="48" t="s">
        <v>625</v>
      </c>
      <c r="C286" s="45">
        <v>0.214</v>
      </c>
    </row>
    <row r="287" spans="1:3" ht="15.4" x14ac:dyDescent="0.45">
      <c r="A287" s="43" t="s">
        <v>1204</v>
      </c>
      <c r="B287" s="48" t="s">
        <v>171</v>
      </c>
      <c r="C287" s="45">
        <v>7.4999999999999997E-2</v>
      </c>
    </row>
    <row r="288" spans="1:3" ht="15.4" x14ac:dyDescent="0.45">
      <c r="A288" s="43" t="s">
        <v>1205</v>
      </c>
      <c r="B288" s="48" t="s">
        <v>172</v>
      </c>
      <c r="C288" s="45">
        <v>2.5000000000000001E-2</v>
      </c>
    </row>
    <row r="289" spans="1:3" ht="15.4" x14ac:dyDescent="0.45">
      <c r="A289" s="41" t="s">
        <v>1187</v>
      </c>
      <c r="B289" s="47" t="s">
        <v>620</v>
      </c>
      <c r="C289" s="40">
        <v>0.60699999999999998</v>
      </c>
    </row>
    <row r="290" spans="1:3" ht="15.4" x14ac:dyDescent="0.45">
      <c r="A290" s="43" t="s">
        <v>1188</v>
      </c>
      <c r="B290" s="48" t="s">
        <v>621</v>
      </c>
      <c r="C290" s="45">
        <v>0.21099999999999999</v>
      </c>
    </row>
    <row r="291" spans="1:3" ht="15.4" x14ac:dyDescent="0.45">
      <c r="A291" s="43" t="s">
        <v>1191</v>
      </c>
      <c r="B291" s="48" t="s">
        <v>173</v>
      </c>
      <c r="C291" s="45">
        <v>0.13800000000000001</v>
      </c>
    </row>
    <row r="292" spans="1:3" ht="15.4" x14ac:dyDescent="0.45">
      <c r="A292" s="43" t="s">
        <v>1194</v>
      </c>
      <c r="B292" s="48" t="s">
        <v>174</v>
      </c>
      <c r="C292" s="45">
        <v>0.10100000000000001</v>
      </c>
    </row>
    <row r="293" spans="1:3" ht="15.4" x14ac:dyDescent="0.45">
      <c r="A293" s="43" t="s">
        <v>1190</v>
      </c>
      <c r="B293" s="48" t="s">
        <v>176</v>
      </c>
      <c r="C293" s="45">
        <v>4.7E-2</v>
      </c>
    </row>
    <row r="294" spans="1:3" ht="15.4" x14ac:dyDescent="0.45">
      <c r="A294" s="43" t="s">
        <v>1195</v>
      </c>
      <c r="B294" s="48" t="s">
        <v>175</v>
      </c>
      <c r="C294" s="45">
        <v>0.11</v>
      </c>
    </row>
    <row r="295" spans="1:3" ht="15.4" x14ac:dyDescent="0.45">
      <c r="A295" s="41" t="s">
        <v>1192</v>
      </c>
      <c r="B295" s="47" t="s">
        <v>622</v>
      </c>
      <c r="C295" s="40">
        <v>0.30199999999999999</v>
      </c>
    </row>
    <row r="296" spans="1:3" ht="30.75" x14ac:dyDescent="0.45">
      <c r="A296" s="43" t="s">
        <v>1193</v>
      </c>
      <c r="B296" s="48" t="s">
        <v>623</v>
      </c>
      <c r="C296" s="45">
        <v>7.1999999999999995E-2</v>
      </c>
    </row>
    <row r="297" spans="1:3" ht="15.4" x14ac:dyDescent="0.45">
      <c r="A297" s="43" t="s">
        <v>1199</v>
      </c>
      <c r="B297" s="48" t="s">
        <v>177</v>
      </c>
      <c r="C297" s="45">
        <v>5.1999999999999998E-2</v>
      </c>
    </row>
    <row r="298" spans="1:3" ht="15.4" x14ac:dyDescent="0.45">
      <c r="A298" s="43" t="s">
        <v>1196</v>
      </c>
      <c r="B298" s="48" t="s">
        <v>178</v>
      </c>
      <c r="C298" s="45">
        <v>3.9E-2</v>
      </c>
    </row>
    <row r="299" spans="1:3" ht="15.4" x14ac:dyDescent="0.45">
      <c r="A299" s="43" t="s">
        <v>1197</v>
      </c>
      <c r="B299" s="48" t="s">
        <v>179</v>
      </c>
      <c r="C299" s="45">
        <v>3.7999999999999999E-2</v>
      </c>
    </row>
    <row r="300" spans="1:3" ht="15.4" x14ac:dyDescent="0.45">
      <c r="A300" s="43" t="s">
        <v>1198</v>
      </c>
      <c r="B300" s="48" t="s">
        <v>180</v>
      </c>
      <c r="C300" s="45">
        <v>0.10100000000000001</v>
      </c>
    </row>
    <row r="301" spans="1:3" ht="15.4" x14ac:dyDescent="0.45">
      <c r="A301" s="41" t="s">
        <v>1206</v>
      </c>
      <c r="B301" s="47" t="s">
        <v>626</v>
      </c>
      <c r="C301" s="40">
        <v>0.05</v>
      </c>
    </row>
    <row r="302" spans="1:3" ht="15.4" x14ac:dyDescent="0.45">
      <c r="A302" s="43" t="s">
        <v>1200</v>
      </c>
      <c r="B302" s="48" t="s">
        <v>181</v>
      </c>
      <c r="C302" s="45">
        <v>4.1000000000000002E-2</v>
      </c>
    </row>
    <row r="303" spans="1:3" ht="15.4" x14ac:dyDescent="0.45">
      <c r="A303" s="43" t="s">
        <v>1201</v>
      </c>
      <c r="B303" s="48" t="s">
        <v>182</v>
      </c>
      <c r="C303" s="45">
        <v>8.9999999999999993E-3</v>
      </c>
    </row>
    <row r="304" spans="1:3" ht="15.4" x14ac:dyDescent="0.45">
      <c r="A304" s="41" t="s">
        <v>1207</v>
      </c>
      <c r="B304" s="47" t="s">
        <v>627</v>
      </c>
      <c r="C304" s="40">
        <v>0.34699999999999998</v>
      </c>
    </row>
    <row r="305" spans="1:3" ht="15.4" x14ac:dyDescent="0.45">
      <c r="A305" s="43" t="s">
        <v>1208</v>
      </c>
      <c r="B305" s="48" t="s">
        <v>183</v>
      </c>
      <c r="C305" s="45">
        <v>0.34699999999999998</v>
      </c>
    </row>
    <row r="306" spans="1:3" ht="15.4" x14ac:dyDescent="0.45">
      <c r="A306" s="41" t="s">
        <v>1210</v>
      </c>
      <c r="B306" s="47" t="s">
        <v>628</v>
      </c>
      <c r="C306" s="40">
        <v>4.7E-2</v>
      </c>
    </row>
    <row r="307" spans="1:3" ht="15.4" x14ac:dyDescent="0.45">
      <c r="A307" s="43" t="s">
        <v>1211</v>
      </c>
      <c r="B307" s="48" t="s">
        <v>184</v>
      </c>
      <c r="C307" s="45">
        <v>1.2999999999999999E-2</v>
      </c>
    </row>
    <row r="308" spans="1:3" ht="15.4" x14ac:dyDescent="0.45">
      <c r="A308" s="43" t="s">
        <v>1212</v>
      </c>
      <c r="B308" s="48" t="s">
        <v>185</v>
      </c>
      <c r="C308" s="45">
        <v>3.4000000000000002E-2</v>
      </c>
    </row>
    <row r="309" spans="1:3" ht="15.4" x14ac:dyDescent="0.45">
      <c r="A309" s="41" t="s">
        <v>1158</v>
      </c>
      <c r="B309" s="42" t="s">
        <v>509</v>
      </c>
      <c r="C309" s="40">
        <v>0.79300000000000004</v>
      </c>
    </row>
    <row r="310" spans="1:3" ht="15.4" x14ac:dyDescent="0.45">
      <c r="A310" s="43" t="s">
        <v>1216</v>
      </c>
      <c r="B310" s="44" t="s">
        <v>186</v>
      </c>
      <c r="C310" s="45">
        <v>9.9000000000000005E-2</v>
      </c>
    </row>
    <row r="311" spans="1:3" ht="15.4" x14ac:dyDescent="0.45">
      <c r="A311" s="43" t="s">
        <v>1219</v>
      </c>
      <c r="B311" s="44" t="s">
        <v>187</v>
      </c>
      <c r="C311" s="45">
        <v>0.26</v>
      </c>
    </row>
    <row r="312" spans="1:3" ht="15.4" x14ac:dyDescent="0.45">
      <c r="A312" s="43" t="s">
        <v>1220</v>
      </c>
      <c r="B312" s="44" t="s">
        <v>188</v>
      </c>
      <c r="C312" s="45">
        <v>0.22500000000000001</v>
      </c>
    </row>
    <row r="313" spans="1:3" ht="15.4" x14ac:dyDescent="0.45">
      <c r="A313" s="43" t="s">
        <v>1221</v>
      </c>
      <c r="B313" s="44" t="s">
        <v>835</v>
      </c>
      <c r="C313" s="45">
        <v>0.13800000000000001</v>
      </c>
    </row>
    <row r="314" spans="1:3" ht="15.4" x14ac:dyDescent="0.45">
      <c r="A314" s="43" t="s">
        <v>1223</v>
      </c>
      <c r="B314" s="44" t="s">
        <v>189</v>
      </c>
      <c r="C314" s="45">
        <v>7.0999999999999994E-2</v>
      </c>
    </row>
    <row r="315" spans="1:3" ht="15.4" x14ac:dyDescent="0.45">
      <c r="A315" s="41" t="s">
        <v>1224</v>
      </c>
      <c r="B315" s="42" t="s">
        <v>629</v>
      </c>
      <c r="C315" s="40">
        <v>1.671</v>
      </c>
    </row>
    <row r="316" spans="1:3" ht="15.4" x14ac:dyDescent="0.45">
      <c r="A316" s="43" t="s">
        <v>1226</v>
      </c>
      <c r="B316" s="44" t="s">
        <v>190</v>
      </c>
      <c r="C316" s="45">
        <v>0.35599999999999998</v>
      </c>
    </row>
    <row r="317" spans="1:3" ht="15.4" x14ac:dyDescent="0.45">
      <c r="A317" s="43" t="s">
        <v>1225</v>
      </c>
      <c r="B317" s="44" t="s">
        <v>191</v>
      </c>
      <c r="C317" s="45">
        <v>0.17299999999999999</v>
      </c>
    </row>
    <row r="318" spans="1:3" ht="15.4" x14ac:dyDescent="0.45">
      <c r="A318" s="43" t="s">
        <v>1233</v>
      </c>
      <c r="B318" s="44" t="s">
        <v>192</v>
      </c>
      <c r="C318" s="45">
        <v>0.11600000000000001</v>
      </c>
    </row>
    <row r="319" spans="1:3" ht="15.4" x14ac:dyDescent="0.45">
      <c r="A319" s="43" t="s">
        <v>1235</v>
      </c>
      <c r="B319" s="44" t="s">
        <v>193</v>
      </c>
      <c r="C319" s="45">
        <v>7.0999999999999994E-2</v>
      </c>
    </row>
    <row r="320" spans="1:3" ht="15.4" x14ac:dyDescent="0.45">
      <c r="A320" s="43" t="s">
        <v>1236</v>
      </c>
      <c r="B320" s="44" t="s">
        <v>194</v>
      </c>
      <c r="C320" s="45">
        <v>8.3000000000000004E-2</v>
      </c>
    </row>
    <row r="321" spans="1:3" ht="15.4" x14ac:dyDescent="0.45">
      <c r="A321" s="43" t="s">
        <v>1228</v>
      </c>
      <c r="B321" s="44" t="s">
        <v>195</v>
      </c>
      <c r="C321" s="45">
        <v>0.127</v>
      </c>
    </row>
    <row r="322" spans="1:3" ht="15.4" x14ac:dyDescent="0.45">
      <c r="A322" s="43" t="s">
        <v>1229</v>
      </c>
      <c r="B322" s="44" t="s">
        <v>196</v>
      </c>
      <c r="C322" s="45">
        <v>0.111</v>
      </c>
    </row>
    <row r="323" spans="1:3" ht="15.4" x14ac:dyDescent="0.45">
      <c r="A323" s="43" t="s">
        <v>1227</v>
      </c>
      <c r="B323" s="44" t="s">
        <v>197</v>
      </c>
      <c r="C323" s="45">
        <v>0.14299999999999999</v>
      </c>
    </row>
    <row r="324" spans="1:3" ht="15.4" x14ac:dyDescent="0.45">
      <c r="A324" s="43" t="s">
        <v>1231</v>
      </c>
      <c r="B324" s="44" t="s">
        <v>198</v>
      </c>
      <c r="C324" s="45">
        <v>0.123</v>
      </c>
    </row>
    <row r="325" spans="1:3" ht="15.4" x14ac:dyDescent="0.45">
      <c r="A325" s="43" t="s">
        <v>1230</v>
      </c>
      <c r="B325" s="44" t="s">
        <v>200</v>
      </c>
      <c r="C325" s="45">
        <v>0.189</v>
      </c>
    </row>
    <row r="326" spans="1:3" ht="15.4" x14ac:dyDescent="0.45">
      <c r="A326" s="43" t="s">
        <v>1234</v>
      </c>
      <c r="B326" s="44" t="s">
        <v>201</v>
      </c>
      <c r="C326" s="45">
        <v>7.4999999999999997E-2</v>
      </c>
    </row>
    <row r="327" spans="1:3" ht="15.4" x14ac:dyDescent="0.45">
      <c r="A327" s="43" t="s">
        <v>1232</v>
      </c>
      <c r="B327" s="44" t="s">
        <v>199</v>
      </c>
      <c r="C327" s="45">
        <v>0.104</v>
      </c>
    </row>
    <row r="328" spans="1:3" ht="15.4" x14ac:dyDescent="0.45">
      <c r="A328" s="41" t="s">
        <v>1238</v>
      </c>
      <c r="B328" s="42" t="s">
        <v>630</v>
      </c>
      <c r="C328" s="40">
        <v>0.86899999999999999</v>
      </c>
    </row>
    <row r="329" spans="1:3" ht="15.4" x14ac:dyDescent="0.45">
      <c r="A329" s="43" t="s">
        <v>1239</v>
      </c>
      <c r="B329" s="44" t="s">
        <v>202</v>
      </c>
      <c r="C329" s="45">
        <v>0.108</v>
      </c>
    </row>
    <row r="330" spans="1:3" ht="15.4" x14ac:dyDescent="0.45">
      <c r="A330" s="43" t="s">
        <v>1250</v>
      </c>
      <c r="B330" s="44" t="s">
        <v>203</v>
      </c>
      <c r="C330" s="45">
        <v>8.2000000000000003E-2</v>
      </c>
    </row>
    <row r="331" spans="1:3" ht="15.4" x14ac:dyDescent="0.45">
      <c r="A331" s="43" t="s">
        <v>1248</v>
      </c>
      <c r="B331" s="44" t="s">
        <v>204</v>
      </c>
      <c r="C331" s="45">
        <v>5.1999999999999998E-2</v>
      </c>
    </row>
    <row r="332" spans="1:3" ht="15.4" x14ac:dyDescent="0.45">
      <c r="A332" s="43" t="s">
        <v>1240</v>
      </c>
      <c r="B332" s="44" t="s">
        <v>205</v>
      </c>
      <c r="C332" s="45">
        <v>6.0999999999999999E-2</v>
      </c>
    </row>
    <row r="333" spans="1:3" ht="15.4" x14ac:dyDescent="0.45">
      <c r="A333" s="43" t="s">
        <v>1241</v>
      </c>
      <c r="B333" s="44" t="s">
        <v>206</v>
      </c>
      <c r="C333" s="45">
        <v>6.3E-2</v>
      </c>
    </row>
    <row r="334" spans="1:3" ht="15.4" x14ac:dyDescent="0.45">
      <c r="A334" s="43" t="s">
        <v>1249</v>
      </c>
      <c r="B334" s="44" t="s">
        <v>207</v>
      </c>
      <c r="C334" s="45">
        <v>5.5E-2</v>
      </c>
    </row>
    <row r="335" spans="1:3" ht="15.4" x14ac:dyDescent="0.45">
      <c r="A335" s="43" t="s">
        <v>1242</v>
      </c>
      <c r="B335" s="44" t="s">
        <v>208</v>
      </c>
      <c r="C335" s="45">
        <v>7.5999999999999998E-2</v>
      </c>
    </row>
    <row r="336" spans="1:3" ht="15.4" x14ac:dyDescent="0.45">
      <c r="A336" s="43" t="s">
        <v>1246</v>
      </c>
      <c r="B336" s="44" t="s">
        <v>209</v>
      </c>
      <c r="C336" s="45">
        <v>0.10299999999999999</v>
      </c>
    </row>
    <row r="337" spans="1:3" ht="15.4" x14ac:dyDescent="0.45">
      <c r="A337" s="43" t="s">
        <v>1247</v>
      </c>
      <c r="B337" s="44" t="s">
        <v>210</v>
      </c>
      <c r="C337" s="45">
        <v>1.7999999999999999E-2</v>
      </c>
    </row>
    <row r="338" spans="1:3" ht="15.4" x14ac:dyDescent="0.45">
      <c r="A338" s="43" t="s">
        <v>1245</v>
      </c>
      <c r="B338" s="44" t="s">
        <v>211</v>
      </c>
      <c r="C338" s="45">
        <v>5.2999999999999999E-2</v>
      </c>
    </row>
    <row r="339" spans="1:3" ht="15.4" x14ac:dyDescent="0.45">
      <c r="A339" s="43" t="s">
        <v>1243</v>
      </c>
      <c r="B339" s="44" t="s">
        <v>212</v>
      </c>
      <c r="C339" s="45">
        <v>0.122</v>
      </c>
    </row>
    <row r="340" spans="1:3" ht="15.4" x14ac:dyDescent="0.45">
      <c r="A340" s="43" t="s">
        <v>1244</v>
      </c>
      <c r="B340" s="44" t="s">
        <v>213</v>
      </c>
      <c r="C340" s="45">
        <v>7.5999999999999998E-2</v>
      </c>
    </row>
    <row r="341" spans="1:3" ht="15.4" x14ac:dyDescent="0.45">
      <c r="A341" s="41" t="s">
        <v>1251</v>
      </c>
      <c r="B341" s="42" t="s">
        <v>631</v>
      </c>
      <c r="C341" s="40">
        <v>1.2999999999999999E-2</v>
      </c>
    </row>
    <row r="342" spans="1:3" ht="15.4" x14ac:dyDescent="0.45">
      <c r="A342" s="43" t="s">
        <v>1252</v>
      </c>
      <c r="B342" s="44" t="s">
        <v>214</v>
      </c>
      <c r="C342" s="45">
        <v>1.2999999999999999E-2</v>
      </c>
    </row>
    <row r="343" spans="1:3" ht="15.4" x14ac:dyDescent="0.45">
      <c r="A343" s="41" t="s">
        <v>1253</v>
      </c>
      <c r="B343" s="42" t="s">
        <v>632</v>
      </c>
      <c r="C343" s="40">
        <v>1.1850000000000001</v>
      </c>
    </row>
    <row r="344" spans="1:3" ht="15.4" x14ac:dyDescent="0.45">
      <c r="A344" s="43" t="s">
        <v>1254</v>
      </c>
      <c r="B344" s="44" t="s">
        <v>881</v>
      </c>
      <c r="C344" s="45">
        <v>1.1850000000000001</v>
      </c>
    </row>
    <row r="345" spans="1:3" ht="15.4" x14ac:dyDescent="0.45">
      <c r="A345" s="41" t="s">
        <v>1255</v>
      </c>
      <c r="B345" s="42" t="s">
        <v>633</v>
      </c>
      <c r="C345" s="40">
        <v>8.4000000000000005E-2</v>
      </c>
    </row>
    <row r="346" spans="1:3" ht="15.4" x14ac:dyDescent="0.45">
      <c r="A346" s="43" t="s">
        <v>1256</v>
      </c>
      <c r="B346" s="44" t="s">
        <v>215</v>
      </c>
      <c r="C346" s="45">
        <v>8.4000000000000005E-2</v>
      </c>
    </row>
    <row r="347" spans="1:3" ht="15.4" x14ac:dyDescent="0.45">
      <c r="A347" s="41" t="s">
        <v>1257</v>
      </c>
      <c r="B347" s="42" t="s">
        <v>634</v>
      </c>
      <c r="C347" s="40">
        <v>1.5029999999999999</v>
      </c>
    </row>
    <row r="348" spans="1:3" ht="15.4" x14ac:dyDescent="0.45">
      <c r="A348" s="43" t="s">
        <v>1258</v>
      </c>
      <c r="B348" s="44" t="s">
        <v>216</v>
      </c>
      <c r="C348" s="45">
        <v>0.18099999999999999</v>
      </c>
    </row>
    <row r="349" spans="1:3" ht="15.4" x14ac:dyDescent="0.45">
      <c r="A349" s="43" t="s">
        <v>1259</v>
      </c>
      <c r="B349" s="44" t="s">
        <v>217</v>
      </c>
      <c r="C349" s="45">
        <v>7.0000000000000007E-2</v>
      </c>
    </row>
    <row r="350" spans="1:3" ht="15.4" x14ac:dyDescent="0.45">
      <c r="A350" s="43" t="s">
        <v>1261</v>
      </c>
      <c r="B350" s="44" t="s">
        <v>218</v>
      </c>
      <c r="C350" s="45">
        <v>0.20200000000000001</v>
      </c>
    </row>
    <row r="351" spans="1:3" ht="15.4" x14ac:dyDescent="0.45">
      <c r="A351" s="43" t="s">
        <v>1270</v>
      </c>
      <c r="B351" s="44" t="s">
        <v>219</v>
      </c>
      <c r="C351" s="45">
        <v>0.159</v>
      </c>
    </row>
    <row r="352" spans="1:3" ht="15.4" x14ac:dyDescent="0.45">
      <c r="A352" s="43" t="s">
        <v>1271</v>
      </c>
      <c r="B352" s="44" t="s">
        <v>220</v>
      </c>
      <c r="C352" s="45">
        <v>0.158</v>
      </c>
    </row>
    <row r="353" spans="1:3" ht="15.4" x14ac:dyDescent="0.45">
      <c r="A353" s="43" t="s">
        <v>1260</v>
      </c>
      <c r="B353" s="44" t="s">
        <v>221</v>
      </c>
      <c r="C353" s="45">
        <v>4.5999999999999999E-2</v>
      </c>
    </row>
    <row r="354" spans="1:3" ht="15.4" x14ac:dyDescent="0.45">
      <c r="A354" s="43" t="s">
        <v>1264</v>
      </c>
      <c r="B354" s="44" t="s">
        <v>222</v>
      </c>
      <c r="C354" s="45">
        <v>9.5000000000000001E-2</v>
      </c>
    </row>
    <row r="355" spans="1:3" ht="15.4" x14ac:dyDescent="0.45">
      <c r="A355" s="43" t="s">
        <v>1272</v>
      </c>
      <c r="B355" s="44" t="s">
        <v>223</v>
      </c>
      <c r="C355" s="45">
        <v>0.153</v>
      </c>
    </row>
    <row r="356" spans="1:3" ht="15.4" x14ac:dyDescent="0.45">
      <c r="A356" s="43" t="s">
        <v>1267</v>
      </c>
      <c r="B356" s="44" t="s">
        <v>224</v>
      </c>
      <c r="C356" s="45">
        <v>0.111</v>
      </c>
    </row>
    <row r="357" spans="1:3" ht="15.4" x14ac:dyDescent="0.45">
      <c r="A357" s="43" t="s">
        <v>1263</v>
      </c>
      <c r="B357" s="44" t="s">
        <v>225</v>
      </c>
      <c r="C357" s="45">
        <v>6.3E-2</v>
      </c>
    </row>
    <row r="358" spans="1:3" ht="15.4" x14ac:dyDescent="0.45">
      <c r="A358" s="43" t="s">
        <v>1268</v>
      </c>
      <c r="B358" s="44" t="s">
        <v>226</v>
      </c>
      <c r="C358" s="45">
        <v>8.3000000000000004E-2</v>
      </c>
    </row>
    <row r="359" spans="1:3" ht="15.4" x14ac:dyDescent="0.45">
      <c r="A359" s="43" t="s">
        <v>1269</v>
      </c>
      <c r="B359" s="44" t="s">
        <v>227</v>
      </c>
      <c r="C359" s="45">
        <v>6.0999999999999999E-2</v>
      </c>
    </row>
    <row r="360" spans="1:3" ht="15.4" x14ac:dyDescent="0.45">
      <c r="A360" s="43" t="s">
        <v>1262</v>
      </c>
      <c r="B360" s="44" t="s">
        <v>228</v>
      </c>
      <c r="C360" s="45">
        <v>0.08</v>
      </c>
    </row>
    <row r="361" spans="1:3" ht="15.4" x14ac:dyDescent="0.45">
      <c r="A361" s="43" t="s">
        <v>1266</v>
      </c>
      <c r="B361" s="44" t="s">
        <v>229</v>
      </c>
      <c r="C361" s="45">
        <v>4.1000000000000002E-2</v>
      </c>
    </row>
    <row r="362" spans="1:3" ht="15.4" x14ac:dyDescent="0.45">
      <c r="A362" s="41" t="s">
        <v>1273</v>
      </c>
      <c r="B362" s="42" t="s">
        <v>636</v>
      </c>
      <c r="C362" s="40">
        <v>6.0999999999999999E-2</v>
      </c>
    </row>
    <row r="363" spans="1:3" ht="15.4" x14ac:dyDescent="0.45">
      <c r="A363" s="43" t="s">
        <v>1274</v>
      </c>
      <c r="B363" s="44" t="s">
        <v>230</v>
      </c>
      <c r="C363" s="45">
        <v>6.0999999999999999E-2</v>
      </c>
    </row>
    <row r="364" spans="1:3" ht="15.4" x14ac:dyDescent="0.45">
      <c r="A364" s="41" t="s">
        <v>1277</v>
      </c>
      <c r="B364" s="42" t="s">
        <v>637</v>
      </c>
      <c r="C364" s="40">
        <v>0.19700000000000001</v>
      </c>
    </row>
    <row r="365" spans="1:3" ht="15.4" x14ac:dyDescent="0.45">
      <c r="A365" s="43" t="s">
        <v>1278</v>
      </c>
      <c r="B365" s="44" t="s">
        <v>231</v>
      </c>
      <c r="C365" s="45">
        <v>0.08</v>
      </c>
    </row>
    <row r="366" spans="1:3" ht="15.4" x14ac:dyDescent="0.45">
      <c r="A366" s="43" t="s">
        <v>1279</v>
      </c>
      <c r="B366" s="44" t="s">
        <v>232</v>
      </c>
      <c r="C366" s="45">
        <v>3.5000000000000003E-2</v>
      </c>
    </row>
    <row r="367" spans="1:3" ht="15.4" x14ac:dyDescent="0.45">
      <c r="A367" s="43" t="s">
        <v>1280</v>
      </c>
      <c r="B367" s="44" t="s">
        <v>233</v>
      </c>
      <c r="C367" s="45">
        <v>6.4000000000000001E-2</v>
      </c>
    </row>
    <row r="368" spans="1:3" ht="15.4" x14ac:dyDescent="0.45">
      <c r="A368" s="43" t="s">
        <v>1281</v>
      </c>
      <c r="B368" s="44" t="s">
        <v>234</v>
      </c>
      <c r="C368" s="45">
        <v>1.7999999999999999E-2</v>
      </c>
    </row>
    <row r="369" spans="1:3" ht="15.4" x14ac:dyDescent="0.45">
      <c r="A369" s="41" t="s">
        <v>1284</v>
      </c>
      <c r="B369" s="42" t="s">
        <v>638</v>
      </c>
      <c r="C369" s="40">
        <v>2.5999999999999999E-2</v>
      </c>
    </row>
    <row r="370" spans="1:3" ht="15.4" x14ac:dyDescent="0.45">
      <c r="A370" s="43" t="s">
        <v>1285</v>
      </c>
      <c r="B370" s="44" t="s">
        <v>235</v>
      </c>
      <c r="C370" s="45">
        <v>2.5999999999999999E-2</v>
      </c>
    </row>
    <row r="371" spans="1:3" ht="15.4" x14ac:dyDescent="0.45">
      <c r="A371" s="41" t="s">
        <v>1286</v>
      </c>
      <c r="B371" s="42" t="s">
        <v>639</v>
      </c>
      <c r="C371" s="40">
        <v>6.7000000000000004E-2</v>
      </c>
    </row>
    <row r="372" spans="1:3" ht="15.4" x14ac:dyDescent="0.45">
      <c r="A372" s="43" t="s">
        <v>1288</v>
      </c>
      <c r="B372" s="44" t="s">
        <v>236</v>
      </c>
      <c r="C372" s="45">
        <v>4.9000000000000002E-2</v>
      </c>
    </row>
    <row r="373" spans="1:3" ht="15.4" x14ac:dyDescent="0.45">
      <c r="A373" s="43" t="s">
        <v>1287</v>
      </c>
      <c r="B373" s="44" t="s">
        <v>237</v>
      </c>
      <c r="C373" s="45">
        <v>1.7999999999999999E-2</v>
      </c>
    </row>
    <row r="374" spans="1:3" ht="15.4" x14ac:dyDescent="0.45">
      <c r="A374" s="41" t="s">
        <v>1289</v>
      </c>
      <c r="B374" s="42" t="s">
        <v>640</v>
      </c>
      <c r="C374" s="40">
        <v>6.8000000000000005E-2</v>
      </c>
    </row>
    <row r="375" spans="1:3" ht="15.4" x14ac:dyDescent="0.45">
      <c r="A375" s="43" t="s">
        <v>1290</v>
      </c>
      <c r="B375" s="44" t="s">
        <v>238</v>
      </c>
      <c r="C375" s="45">
        <v>6.8000000000000005E-2</v>
      </c>
    </row>
    <row r="376" spans="1:3" ht="15.4" x14ac:dyDescent="0.45">
      <c r="A376" s="41" t="s">
        <v>1291</v>
      </c>
      <c r="B376" s="42" t="s">
        <v>641</v>
      </c>
      <c r="C376" s="40">
        <v>1.226</v>
      </c>
    </row>
    <row r="377" spans="1:3" ht="15.4" x14ac:dyDescent="0.45">
      <c r="A377" s="41" t="s">
        <v>1295</v>
      </c>
      <c r="B377" s="47" t="s">
        <v>642</v>
      </c>
      <c r="C377" s="40">
        <v>0.25</v>
      </c>
    </row>
    <row r="378" spans="1:3" ht="15.4" x14ac:dyDescent="0.45">
      <c r="A378" s="43" t="s">
        <v>1302</v>
      </c>
      <c r="B378" s="48" t="s">
        <v>239</v>
      </c>
      <c r="C378" s="45">
        <v>0.25</v>
      </c>
    </row>
    <row r="379" spans="1:3" ht="15.4" x14ac:dyDescent="0.45">
      <c r="A379" s="41" t="s">
        <v>1303</v>
      </c>
      <c r="B379" s="47" t="s">
        <v>643</v>
      </c>
      <c r="C379" s="40">
        <v>0.23100000000000001</v>
      </c>
    </row>
    <row r="380" spans="1:3" ht="15.4" x14ac:dyDescent="0.45">
      <c r="A380" s="43" t="s">
        <v>1301</v>
      </c>
      <c r="B380" s="48" t="s">
        <v>240</v>
      </c>
      <c r="C380" s="45">
        <v>0.23100000000000001</v>
      </c>
    </row>
    <row r="381" spans="1:3" ht="15.4" x14ac:dyDescent="0.45">
      <c r="A381" s="43" t="s">
        <v>1292</v>
      </c>
      <c r="B381" s="48" t="s">
        <v>241</v>
      </c>
      <c r="C381" s="45">
        <v>9.0999999999999998E-2</v>
      </c>
    </row>
    <row r="382" spans="1:3" ht="15.4" x14ac:dyDescent="0.45">
      <c r="A382" s="43" t="s">
        <v>1307</v>
      </c>
      <c r="B382" s="48" t="s">
        <v>242</v>
      </c>
      <c r="C382" s="45">
        <v>7.9000000000000001E-2</v>
      </c>
    </row>
    <row r="383" spans="1:3" ht="15.4" x14ac:dyDescent="0.45">
      <c r="A383" s="43" t="s">
        <v>1296</v>
      </c>
      <c r="B383" s="48" t="s">
        <v>243</v>
      </c>
      <c r="C383" s="45">
        <v>4.8000000000000001E-2</v>
      </c>
    </row>
    <row r="384" spans="1:3" ht="15.4" x14ac:dyDescent="0.45">
      <c r="A384" s="43" t="s">
        <v>1297</v>
      </c>
      <c r="B384" s="48" t="s">
        <v>244</v>
      </c>
      <c r="C384" s="45">
        <v>0.16700000000000001</v>
      </c>
    </row>
    <row r="385" spans="1:3" ht="15.4" x14ac:dyDescent="0.45">
      <c r="A385" s="43" t="s">
        <v>1298</v>
      </c>
      <c r="B385" s="48" t="s">
        <v>245</v>
      </c>
      <c r="C385" s="45">
        <v>6.7000000000000004E-2</v>
      </c>
    </row>
    <row r="386" spans="1:3" ht="15.4" x14ac:dyDescent="0.45">
      <c r="A386" s="43" t="s">
        <v>1299</v>
      </c>
      <c r="B386" s="48" t="s">
        <v>246</v>
      </c>
      <c r="C386" s="45">
        <v>8.1000000000000003E-2</v>
      </c>
    </row>
    <row r="387" spans="1:3" ht="15.4" x14ac:dyDescent="0.45">
      <c r="A387" s="43" t="s">
        <v>1306</v>
      </c>
      <c r="B387" s="48" t="s">
        <v>247</v>
      </c>
      <c r="C387" s="45">
        <v>4.2000000000000003E-2</v>
      </c>
    </row>
    <row r="388" spans="1:3" ht="15.4" x14ac:dyDescent="0.45">
      <c r="A388" s="43" t="s">
        <v>1294</v>
      </c>
      <c r="B388" s="48" t="s">
        <v>248</v>
      </c>
      <c r="C388" s="45">
        <v>8.4000000000000005E-2</v>
      </c>
    </row>
    <row r="389" spans="1:3" ht="15.4" x14ac:dyDescent="0.45">
      <c r="A389" s="43" t="s">
        <v>1293</v>
      </c>
      <c r="B389" s="48" t="s">
        <v>249</v>
      </c>
      <c r="C389" s="45">
        <v>1.4999999999999999E-2</v>
      </c>
    </row>
    <row r="390" spans="1:3" ht="15.4" x14ac:dyDescent="0.45">
      <c r="A390" s="43" t="s">
        <v>1304</v>
      </c>
      <c r="B390" s="48" t="s">
        <v>250</v>
      </c>
      <c r="C390" s="45">
        <v>2.1000000000000001E-2</v>
      </c>
    </row>
    <row r="391" spans="1:3" ht="15.4" x14ac:dyDescent="0.45">
      <c r="A391" s="43" t="s">
        <v>1305</v>
      </c>
      <c r="B391" s="48" t="s">
        <v>251</v>
      </c>
      <c r="C391" s="45">
        <v>3.1E-2</v>
      </c>
    </row>
    <row r="392" spans="1:3" ht="15.4" x14ac:dyDescent="0.45">
      <c r="A392" s="43" t="s">
        <v>1300</v>
      </c>
      <c r="B392" s="48" t="s">
        <v>252</v>
      </c>
      <c r="C392" s="45">
        <v>1.9E-2</v>
      </c>
    </row>
    <row r="393" spans="1:3" ht="15.4" x14ac:dyDescent="0.45">
      <c r="A393" s="41" t="s">
        <v>1308</v>
      </c>
      <c r="B393" s="47" t="s">
        <v>644</v>
      </c>
      <c r="C393" s="40">
        <v>0.13600000000000001</v>
      </c>
    </row>
    <row r="394" spans="1:3" ht="15.4" x14ac:dyDescent="0.45">
      <c r="A394" s="43" t="s">
        <v>1309</v>
      </c>
      <c r="B394" s="48" t="s">
        <v>253</v>
      </c>
      <c r="C394" s="45">
        <v>7.6999999999999999E-2</v>
      </c>
    </row>
    <row r="395" spans="1:3" ht="15.4" x14ac:dyDescent="0.45">
      <c r="A395" s="43" t="s">
        <v>1310</v>
      </c>
      <c r="B395" s="48" t="s">
        <v>254</v>
      </c>
      <c r="C395" s="45">
        <v>5.8999999999999997E-2</v>
      </c>
    </row>
    <row r="396" spans="1:3" ht="15.4" x14ac:dyDescent="0.45">
      <c r="A396" s="41" t="s">
        <v>1311</v>
      </c>
      <c r="B396" s="42" t="s">
        <v>645</v>
      </c>
      <c r="C396" s="40">
        <v>0.71</v>
      </c>
    </row>
    <row r="397" spans="1:3" ht="15.4" x14ac:dyDescent="0.45">
      <c r="A397" s="43" t="s">
        <v>1312</v>
      </c>
      <c r="B397" s="44" t="s">
        <v>255</v>
      </c>
      <c r="C397" s="45">
        <v>0.03</v>
      </c>
    </row>
    <row r="398" spans="1:3" ht="15.4" x14ac:dyDescent="0.45">
      <c r="A398" s="43" t="s">
        <v>1321</v>
      </c>
      <c r="B398" s="44" t="s">
        <v>256</v>
      </c>
      <c r="C398" s="45">
        <v>2.8000000000000001E-2</v>
      </c>
    </row>
    <row r="399" spans="1:3" ht="15.4" x14ac:dyDescent="0.45">
      <c r="A399" s="43" t="s">
        <v>1319</v>
      </c>
      <c r="B399" s="44" t="s">
        <v>257</v>
      </c>
      <c r="C399" s="45">
        <v>1.7000000000000001E-2</v>
      </c>
    </row>
    <row r="400" spans="1:3" ht="15.4" x14ac:dyDescent="0.45">
      <c r="A400" s="43" t="s">
        <v>1313</v>
      </c>
      <c r="B400" s="44" t="s">
        <v>258</v>
      </c>
      <c r="C400" s="45">
        <v>0.121</v>
      </c>
    </row>
    <row r="401" spans="1:3" ht="15.4" x14ac:dyDescent="0.45">
      <c r="A401" s="43" t="s">
        <v>1315</v>
      </c>
      <c r="B401" s="44" t="s">
        <v>260</v>
      </c>
      <c r="C401" s="45">
        <v>5.7000000000000002E-2</v>
      </c>
    </row>
    <row r="402" spans="1:3" ht="15.4" x14ac:dyDescent="0.45">
      <c r="A402" s="43" t="s">
        <v>1316</v>
      </c>
      <c r="B402" s="44" t="s">
        <v>261</v>
      </c>
      <c r="C402" s="45">
        <v>0.17499999999999999</v>
      </c>
    </row>
    <row r="403" spans="1:3" ht="15.4" x14ac:dyDescent="0.45">
      <c r="A403" s="43" t="s">
        <v>1317</v>
      </c>
      <c r="B403" s="44" t="s">
        <v>262</v>
      </c>
      <c r="C403" s="45">
        <v>5.7000000000000002E-2</v>
      </c>
    </row>
    <row r="404" spans="1:3" ht="15.4" x14ac:dyDescent="0.45">
      <c r="A404" s="43" t="s">
        <v>1314</v>
      </c>
      <c r="B404" s="44" t="s">
        <v>259</v>
      </c>
      <c r="C404" s="45">
        <v>0.11700000000000001</v>
      </c>
    </row>
    <row r="405" spans="1:3" ht="15.4" x14ac:dyDescent="0.45">
      <c r="A405" s="43" t="s">
        <v>1318</v>
      </c>
      <c r="B405" s="44" t="s">
        <v>263</v>
      </c>
      <c r="C405" s="45">
        <v>0.108</v>
      </c>
    </row>
    <row r="406" spans="1:3" ht="15.4" x14ac:dyDescent="0.45">
      <c r="A406" s="41" t="s">
        <v>1320</v>
      </c>
      <c r="B406" s="42" t="s">
        <v>646</v>
      </c>
      <c r="C406" s="40">
        <v>0.14000000000000001</v>
      </c>
    </row>
    <row r="407" spans="1:3" ht="15.4" x14ac:dyDescent="0.45">
      <c r="A407" s="43" t="s">
        <v>1324</v>
      </c>
      <c r="B407" s="44" t="s">
        <v>264</v>
      </c>
      <c r="C407" s="45">
        <v>6.9000000000000006E-2</v>
      </c>
    </row>
    <row r="408" spans="1:3" ht="15.4" x14ac:dyDescent="0.45">
      <c r="A408" s="43" t="s">
        <v>1322</v>
      </c>
      <c r="B408" s="44" t="s">
        <v>265</v>
      </c>
      <c r="C408" s="45">
        <v>3.5999999999999997E-2</v>
      </c>
    </row>
    <row r="409" spans="1:3" ht="15.4" x14ac:dyDescent="0.45">
      <c r="A409" s="43" t="s">
        <v>1323</v>
      </c>
      <c r="B409" s="44" t="s">
        <v>266</v>
      </c>
      <c r="C409" s="45">
        <v>3.5000000000000003E-2</v>
      </c>
    </row>
    <row r="410" spans="1:3" ht="15.4" x14ac:dyDescent="0.45">
      <c r="A410" s="41" t="s">
        <v>1325</v>
      </c>
      <c r="B410" s="42" t="s">
        <v>647</v>
      </c>
      <c r="C410" s="40">
        <v>0.157</v>
      </c>
    </row>
    <row r="411" spans="1:3" ht="15.4" x14ac:dyDescent="0.45">
      <c r="A411" s="43" t="s">
        <v>1328</v>
      </c>
      <c r="B411" s="44" t="s">
        <v>267</v>
      </c>
      <c r="C411" s="45">
        <v>4.8000000000000001E-2</v>
      </c>
    </row>
    <row r="412" spans="1:3" ht="15.4" x14ac:dyDescent="0.45">
      <c r="A412" s="43" t="s">
        <v>1327</v>
      </c>
      <c r="B412" s="44" t="s">
        <v>268</v>
      </c>
      <c r="C412" s="45">
        <v>7.3999999999999996E-2</v>
      </c>
    </row>
    <row r="413" spans="1:3" ht="30.75" x14ac:dyDescent="0.45">
      <c r="A413" s="43" t="s">
        <v>1326</v>
      </c>
      <c r="B413" s="44" t="s">
        <v>269</v>
      </c>
      <c r="C413" s="45">
        <v>3.5000000000000003E-2</v>
      </c>
    </row>
    <row r="414" spans="1:3" ht="15.4" x14ac:dyDescent="0.45">
      <c r="A414" s="41" t="s">
        <v>1329</v>
      </c>
      <c r="B414" s="42" t="s">
        <v>648</v>
      </c>
      <c r="C414" s="40">
        <v>0.16700000000000001</v>
      </c>
    </row>
    <row r="415" spans="1:3" ht="15.4" x14ac:dyDescent="0.45">
      <c r="A415" s="43" t="s">
        <v>1330</v>
      </c>
      <c r="B415" s="44" t="s">
        <v>270</v>
      </c>
      <c r="C415" s="45">
        <v>0.06</v>
      </c>
    </row>
    <row r="416" spans="1:3" ht="15.4" x14ac:dyDescent="0.45">
      <c r="A416" s="43" t="s">
        <v>1331</v>
      </c>
      <c r="B416" s="44" t="s">
        <v>271</v>
      </c>
      <c r="C416" s="45">
        <v>4.2000000000000003E-2</v>
      </c>
    </row>
    <row r="417" spans="1:3" ht="15.4" x14ac:dyDescent="0.45">
      <c r="A417" s="43" t="s">
        <v>1332</v>
      </c>
      <c r="B417" s="44" t="s">
        <v>272</v>
      </c>
      <c r="C417" s="45">
        <v>6.5000000000000002E-2</v>
      </c>
    </row>
    <row r="418" spans="1:3" ht="15.4" x14ac:dyDescent="0.45">
      <c r="A418" s="41" t="s">
        <v>1335</v>
      </c>
      <c r="B418" s="42" t="s">
        <v>649</v>
      </c>
      <c r="C418" s="40">
        <v>0.16900000000000001</v>
      </c>
    </row>
    <row r="419" spans="1:3" ht="15.4" x14ac:dyDescent="0.45">
      <c r="A419" s="43" t="s">
        <v>1336</v>
      </c>
      <c r="B419" s="44" t="s">
        <v>273</v>
      </c>
      <c r="C419" s="45">
        <v>0.155</v>
      </c>
    </row>
    <row r="420" spans="1:3" ht="15.4" x14ac:dyDescent="0.45">
      <c r="A420" s="43" t="s">
        <v>1338</v>
      </c>
      <c r="B420" s="44" t="s">
        <v>274</v>
      </c>
      <c r="C420" s="45">
        <v>1.4E-2</v>
      </c>
    </row>
    <row r="421" spans="1:3" ht="15.4" x14ac:dyDescent="0.45">
      <c r="A421" s="41" t="s">
        <v>1339</v>
      </c>
      <c r="B421" s="42" t="s">
        <v>650</v>
      </c>
      <c r="C421" s="40">
        <v>0.40100000000000002</v>
      </c>
    </row>
    <row r="422" spans="1:3" ht="15.4" x14ac:dyDescent="0.45">
      <c r="A422" s="43" t="s">
        <v>1340</v>
      </c>
      <c r="B422" s="44" t="s">
        <v>275</v>
      </c>
      <c r="C422" s="45">
        <v>6.7000000000000004E-2</v>
      </c>
    </row>
    <row r="423" spans="1:3" ht="15.4" x14ac:dyDescent="0.45">
      <c r="A423" s="43" t="s">
        <v>1341</v>
      </c>
      <c r="B423" s="44" t="s">
        <v>276</v>
      </c>
      <c r="C423" s="45">
        <v>0.158</v>
      </c>
    </row>
    <row r="424" spans="1:3" ht="15.4" x14ac:dyDescent="0.45">
      <c r="A424" s="43" t="s">
        <v>1342</v>
      </c>
      <c r="B424" s="44" t="s">
        <v>277</v>
      </c>
      <c r="C424" s="45">
        <v>9.6000000000000002E-2</v>
      </c>
    </row>
    <row r="425" spans="1:3" ht="15.4" x14ac:dyDescent="0.45">
      <c r="A425" s="43" t="s">
        <v>1343</v>
      </c>
      <c r="B425" s="44" t="s">
        <v>278</v>
      </c>
      <c r="C425" s="45">
        <v>0.08</v>
      </c>
    </row>
    <row r="426" spans="1:3" ht="15.4" x14ac:dyDescent="0.45">
      <c r="A426" s="41" t="s">
        <v>1345</v>
      </c>
      <c r="B426" s="42" t="s">
        <v>651</v>
      </c>
      <c r="C426" s="40">
        <v>0.90200000000000002</v>
      </c>
    </row>
    <row r="427" spans="1:3" ht="15.4" x14ac:dyDescent="0.45">
      <c r="A427" s="43" t="s">
        <v>1346</v>
      </c>
      <c r="B427" s="44" t="s">
        <v>652</v>
      </c>
      <c r="C427" s="45">
        <v>8.0000000000000002E-3</v>
      </c>
    </row>
    <row r="428" spans="1:3" ht="15.4" x14ac:dyDescent="0.45">
      <c r="A428" s="43" t="s">
        <v>1347</v>
      </c>
      <c r="B428" s="44" t="s">
        <v>279</v>
      </c>
      <c r="C428" s="45">
        <v>0.71399999999999997</v>
      </c>
    </row>
    <row r="429" spans="1:3" ht="15.4" x14ac:dyDescent="0.45">
      <c r="A429" s="43" t="s">
        <v>1348</v>
      </c>
      <c r="B429" s="44" t="s">
        <v>280</v>
      </c>
      <c r="C429" s="45">
        <v>0.14299999999999999</v>
      </c>
    </row>
    <row r="430" spans="1:3" ht="15.4" x14ac:dyDescent="0.45">
      <c r="A430" s="43" t="s">
        <v>1349</v>
      </c>
      <c r="B430" s="44" t="s">
        <v>281</v>
      </c>
      <c r="C430" s="45">
        <v>3.6999999999999998E-2</v>
      </c>
    </row>
    <row r="431" spans="1:3" ht="15.4" x14ac:dyDescent="0.45">
      <c r="A431" s="41" t="s">
        <v>1351</v>
      </c>
      <c r="B431" s="42" t="s">
        <v>653</v>
      </c>
      <c r="C431" s="40">
        <v>0.31</v>
      </c>
    </row>
    <row r="432" spans="1:3" ht="15.4" x14ac:dyDescent="0.45">
      <c r="A432" s="43" t="s">
        <v>1352</v>
      </c>
      <c r="B432" s="44" t="s">
        <v>282</v>
      </c>
      <c r="C432" s="45">
        <v>0.159</v>
      </c>
    </row>
    <row r="433" spans="1:3" ht="15.4" x14ac:dyDescent="0.45">
      <c r="A433" s="43" t="s">
        <v>1353</v>
      </c>
      <c r="B433" s="44" t="s">
        <v>283</v>
      </c>
      <c r="C433" s="45">
        <v>4.7E-2</v>
      </c>
    </row>
    <row r="434" spans="1:3" ht="15.4" x14ac:dyDescent="0.45">
      <c r="A434" s="43" t="s">
        <v>1354</v>
      </c>
      <c r="B434" s="44" t="s">
        <v>284</v>
      </c>
      <c r="C434" s="45">
        <v>0.104</v>
      </c>
    </row>
    <row r="435" spans="1:3" ht="15.4" x14ac:dyDescent="0.45">
      <c r="A435" s="41" t="s">
        <v>1355</v>
      </c>
      <c r="B435" s="42" t="s">
        <v>654</v>
      </c>
      <c r="C435" s="40">
        <v>3.9E-2</v>
      </c>
    </row>
    <row r="436" spans="1:3" ht="15.4" x14ac:dyDescent="0.45">
      <c r="A436" s="43" t="s">
        <v>1356</v>
      </c>
      <c r="B436" s="44" t="s">
        <v>285</v>
      </c>
      <c r="C436" s="45">
        <v>3.9E-2</v>
      </c>
    </row>
    <row r="437" spans="1:3" ht="15.4" x14ac:dyDescent="0.45">
      <c r="A437" s="41" t="s">
        <v>1357</v>
      </c>
      <c r="B437" s="42" t="s">
        <v>655</v>
      </c>
      <c r="C437" s="40">
        <v>0.19600000000000001</v>
      </c>
    </row>
    <row r="438" spans="1:3" ht="15.4" x14ac:dyDescent="0.45">
      <c r="A438" s="43" t="s">
        <v>1360</v>
      </c>
      <c r="B438" s="44" t="s">
        <v>286</v>
      </c>
      <c r="C438" s="45">
        <v>0.09</v>
      </c>
    </row>
    <row r="439" spans="1:3" ht="15.4" x14ac:dyDescent="0.45">
      <c r="A439" s="43" t="s">
        <v>1359</v>
      </c>
      <c r="B439" s="44" t="s">
        <v>287</v>
      </c>
      <c r="C439" s="45">
        <v>0.106</v>
      </c>
    </row>
    <row r="440" spans="1:3" ht="15.4" x14ac:dyDescent="0.45">
      <c r="A440" s="41" t="s">
        <v>1361</v>
      </c>
      <c r="B440" s="42" t="s">
        <v>656</v>
      </c>
      <c r="C440" s="40">
        <v>1.0329999999999999</v>
      </c>
    </row>
    <row r="441" spans="1:3" ht="15.4" x14ac:dyDescent="0.45">
      <c r="A441" s="41" t="s">
        <v>1369</v>
      </c>
      <c r="B441" s="47" t="s">
        <v>657</v>
      </c>
      <c r="C441" s="40">
        <v>0.223</v>
      </c>
    </row>
    <row r="442" spans="1:3" ht="15.4" x14ac:dyDescent="0.45">
      <c r="A442" s="43" t="s">
        <v>1367</v>
      </c>
      <c r="B442" s="48" t="s">
        <v>288</v>
      </c>
      <c r="C442" s="45">
        <v>0.14299999999999999</v>
      </c>
    </row>
    <row r="443" spans="1:3" ht="15.4" x14ac:dyDescent="0.45">
      <c r="A443" s="43" t="s">
        <v>1362</v>
      </c>
      <c r="B443" s="48" t="s">
        <v>289</v>
      </c>
      <c r="C443" s="45">
        <v>0.08</v>
      </c>
    </row>
    <row r="444" spans="1:3" ht="15.4" x14ac:dyDescent="0.45">
      <c r="A444" s="43" t="s">
        <v>1364</v>
      </c>
      <c r="B444" s="44" t="s">
        <v>290</v>
      </c>
      <c r="C444" s="45">
        <v>4.4999999999999998E-2</v>
      </c>
    </row>
    <row r="445" spans="1:3" ht="15.4" x14ac:dyDescent="0.45">
      <c r="A445" s="43" t="s">
        <v>1377</v>
      </c>
      <c r="B445" s="44" t="s">
        <v>291</v>
      </c>
      <c r="C445" s="45">
        <v>2.5000000000000001E-2</v>
      </c>
    </row>
    <row r="446" spans="1:3" ht="15.4" x14ac:dyDescent="0.45">
      <c r="A446" s="43" t="s">
        <v>1363</v>
      </c>
      <c r="B446" s="44" t="s">
        <v>292</v>
      </c>
      <c r="C446" s="45">
        <v>0.08</v>
      </c>
    </row>
    <row r="447" spans="1:3" ht="15.4" x14ac:dyDescent="0.45">
      <c r="A447" s="43" t="s">
        <v>1368</v>
      </c>
      <c r="B447" s="44" t="s">
        <v>293</v>
      </c>
      <c r="C447" s="45">
        <v>8.9999999999999993E-3</v>
      </c>
    </row>
    <row r="448" spans="1:3" ht="15.4" x14ac:dyDescent="0.45">
      <c r="A448" s="43" t="s">
        <v>1379</v>
      </c>
      <c r="B448" s="44" t="s">
        <v>294</v>
      </c>
      <c r="C448" s="45">
        <v>0.04</v>
      </c>
    </row>
    <row r="449" spans="1:3" ht="15.4" x14ac:dyDescent="0.45">
      <c r="A449" s="43" t="s">
        <v>1371</v>
      </c>
      <c r="B449" s="44" t="s">
        <v>295</v>
      </c>
      <c r="C449" s="45">
        <v>1.6E-2</v>
      </c>
    </row>
    <row r="450" spans="1:3" ht="15.4" x14ac:dyDescent="0.45">
      <c r="A450" s="43" t="s">
        <v>1375</v>
      </c>
      <c r="B450" s="44" t="s">
        <v>296</v>
      </c>
      <c r="C450" s="45">
        <v>3.1E-2</v>
      </c>
    </row>
    <row r="451" spans="1:3" ht="15.4" x14ac:dyDescent="0.45">
      <c r="A451" s="43" t="s">
        <v>1376</v>
      </c>
      <c r="B451" s="44" t="s">
        <v>297</v>
      </c>
      <c r="C451" s="45">
        <v>7.2999999999999995E-2</v>
      </c>
    </row>
    <row r="452" spans="1:3" ht="15.4" x14ac:dyDescent="0.45">
      <c r="A452" s="43" t="s">
        <v>1365</v>
      </c>
      <c r="B452" s="44" t="s">
        <v>298</v>
      </c>
      <c r="C452" s="45">
        <v>4.2000000000000003E-2</v>
      </c>
    </row>
    <row r="453" spans="1:3" ht="15.4" x14ac:dyDescent="0.45">
      <c r="A453" s="43" t="s">
        <v>1374</v>
      </c>
      <c r="B453" s="44" t="s">
        <v>299</v>
      </c>
      <c r="C453" s="45">
        <v>0.13800000000000001</v>
      </c>
    </row>
    <row r="454" spans="1:3" ht="15.4" x14ac:dyDescent="0.45">
      <c r="A454" s="43" t="s">
        <v>1366</v>
      </c>
      <c r="B454" s="44" t="s">
        <v>300</v>
      </c>
      <c r="C454" s="45">
        <v>5.5E-2</v>
      </c>
    </row>
    <row r="455" spans="1:3" ht="15.4" x14ac:dyDescent="0.45">
      <c r="A455" s="43" t="s">
        <v>1373</v>
      </c>
      <c r="B455" s="44" t="s">
        <v>301</v>
      </c>
      <c r="C455" s="45">
        <v>0.13300000000000001</v>
      </c>
    </row>
    <row r="456" spans="1:3" ht="15.4" x14ac:dyDescent="0.45">
      <c r="A456" s="43" t="s">
        <v>1380</v>
      </c>
      <c r="B456" s="44" t="s">
        <v>302</v>
      </c>
      <c r="C456" s="45">
        <v>0.123</v>
      </c>
    </row>
    <row r="457" spans="1:3" ht="15.4" x14ac:dyDescent="0.45">
      <c r="A457" s="41" t="s">
        <v>1383</v>
      </c>
      <c r="B457" s="42" t="s">
        <v>660</v>
      </c>
      <c r="C457" s="40">
        <v>0.377</v>
      </c>
    </row>
    <row r="458" spans="1:3" ht="15.4" x14ac:dyDescent="0.45">
      <c r="A458" s="43" t="s">
        <v>1384</v>
      </c>
      <c r="B458" s="44" t="s">
        <v>303</v>
      </c>
      <c r="C458" s="45">
        <v>0.377</v>
      </c>
    </row>
    <row r="459" spans="1:3" ht="15.4" x14ac:dyDescent="0.45">
      <c r="A459" s="41" t="s">
        <v>1387</v>
      </c>
      <c r="B459" s="42" t="s">
        <v>661</v>
      </c>
      <c r="C459" s="40">
        <v>5.681</v>
      </c>
    </row>
    <row r="460" spans="1:3" ht="15.4" x14ac:dyDescent="0.45">
      <c r="A460" s="43" t="s">
        <v>1389</v>
      </c>
      <c r="B460" s="44" t="s">
        <v>304</v>
      </c>
      <c r="C460" s="45">
        <v>1.413</v>
      </c>
    </row>
    <row r="461" spans="1:3" ht="15.4" x14ac:dyDescent="0.45">
      <c r="A461" s="43" t="s">
        <v>1391</v>
      </c>
      <c r="B461" s="44" t="s">
        <v>305</v>
      </c>
      <c r="C461" s="45">
        <v>1.222</v>
      </c>
    </row>
    <row r="462" spans="1:3" ht="15.4" x14ac:dyDescent="0.45">
      <c r="A462" s="43" t="s">
        <v>1388</v>
      </c>
      <c r="B462" s="44" t="s">
        <v>306</v>
      </c>
      <c r="C462" s="45">
        <v>2.117</v>
      </c>
    </row>
    <row r="463" spans="1:3" ht="15.4" x14ac:dyDescent="0.45">
      <c r="A463" s="43" t="s">
        <v>1390</v>
      </c>
      <c r="B463" s="46" t="s">
        <v>307</v>
      </c>
      <c r="C463" s="45">
        <v>0.85199999999999998</v>
      </c>
    </row>
    <row r="464" spans="1:3" ht="15.4" x14ac:dyDescent="0.45">
      <c r="A464" s="43" t="s">
        <v>1392</v>
      </c>
      <c r="B464" s="46" t="s">
        <v>308</v>
      </c>
      <c r="C464" s="45">
        <v>7.6999999999999999E-2</v>
      </c>
    </row>
    <row r="465" spans="1:3" ht="15.4" x14ac:dyDescent="0.45">
      <c r="A465" s="41" t="s">
        <v>1154</v>
      </c>
      <c r="B465" s="42" t="s">
        <v>508</v>
      </c>
      <c r="C465" s="40">
        <v>4.6429999999999998</v>
      </c>
    </row>
    <row r="466" spans="1:3" ht="15.4" x14ac:dyDescent="0.45">
      <c r="A466" s="43" t="s">
        <v>1398</v>
      </c>
      <c r="B466" s="44" t="s">
        <v>666</v>
      </c>
      <c r="C466" s="45">
        <v>6.9000000000000006E-2</v>
      </c>
    </row>
    <row r="467" spans="1:3" ht="15.4" x14ac:dyDescent="0.45">
      <c r="A467" s="43" t="s">
        <v>1397</v>
      </c>
      <c r="B467" s="44" t="s">
        <v>665</v>
      </c>
      <c r="C467" s="45">
        <v>0.224</v>
      </c>
    </row>
    <row r="468" spans="1:3" ht="15.4" x14ac:dyDescent="0.45">
      <c r="A468" s="41" t="s">
        <v>1394</v>
      </c>
      <c r="B468" s="42" t="s">
        <v>662</v>
      </c>
      <c r="C468" s="40">
        <v>4.3499999999999996</v>
      </c>
    </row>
    <row r="469" spans="1:3" ht="15.4" x14ac:dyDescent="0.45">
      <c r="A469" s="43" t="s">
        <v>1395</v>
      </c>
      <c r="B469" s="44" t="s">
        <v>663</v>
      </c>
      <c r="C469" s="45">
        <v>1.9550000000000001</v>
      </c>
    </row>
    <row r="470" spans="1:3" ht="15.4" x14ac:dyDescent="0.45">
      <c r="A470" s="43" t="s">
        <v>1396</v>
      </c>
      <c r="B470" s="44" t="s">
        <v>664</v>
      </c>
      <c r="C470" s="45">
        <v>2.274</v>
      </c>
    </row>
    <row r="471" spans="1:3" ht="15.4" x14ac:dyDescent="0.45">
      <c r="A471" s="43" t="s">
        <v>1399</v>
      </c>
      <c r="B471" s="44" t="s">
        <v>667</v>
      </c>
      <c r="C471" s="45">
        <v>0.121</v>
      </c>
    </row>
    <row r="472" spans="1:3" ht="15.4" x14ac:dyDescent="0.45">
      <c r="A472" s="41" t="s">
        <v>1104</v>
      </c>
      <c r="B472" s="42" t="s">
        <v>507</v>
      </c>
      <c r="C472" s="40">
        <v>2.4569999999999999</v>
      </c>
    </row>
    <row r="473" spans="1:3" ht="15.4" x14ac:dyDescent="0.45">
      <c r="A473" s="43" t="s">
        <v>1473</v>
      </c>
      <c r="B473" s="44" t="s">
        <v>309</v>
      </c>
      <c r="C473" s="45">
        <v>0.124</v>
      </c>
    </row>
    <row r="474" spans="1:3" ht="15.4" x14ac:dyDescent="0.45">
      <c r="A474" s="43" t="s">
        <v>1480</v>
      </c>
      <c r="B474" s="44" t="s">
        <v>316</v>
      </c>
      <c r="C474" s="45">
        <v>7.0000000000000001E-3</v>
      </c>
    </row>
    <row r="475" spans="1:3" ht="15.4" x14ac:dyDescent="0.45">
      <c r="A475" s="43" t="s">
        <v>1476</v>
      </c>
      <c r="B475" s="44" t="s">
        <v>310</v>
      </c>
      <c r="C475" s="45">
        <v>7.0000000000000001E-3</v>
      </c>
    </row>
    <row r="476" spans="1:3" ht="15.4" x14ac:dyDescent="0.45">
      <c r="A476" s="43" t="s">
        <v>1475</v>
      </c>
      <c r="B476" s="44" t="s">
        <v>311</v>
      </c>
      <c r="C476" s="45">
        <v>4.3999999999999997E-2</v>
      </c>
    </row>
    <row r="477" spans="1:3" ht="15.4" x14ac:dyDescent="0.45">
      <c r="A477" s="43" t="s">
        <v>1477</v>
      </c>
      <c r="B477" s="44" t="s">
        <v>312</v>
      </c>
      <c r="C477" s="45">
        <v>1.4E-2</v>
      </c>
    </row>
    <row r="478" spans="1:3" ht="15.4" x14ac:dyDescent="0.45">
      <c r="A478" s="43" t="s">
        <v>1478</v>
      </c>
      <c r="B478" s="44" t="s">
        <v>880</v>
      </c>
      <c r="C478" s="45">
        <v>1.2999999999999999E-2</v>
      </c>
    </row>
    <row r="479" spans="1:3" ht="15.4" x14ac:dyDescent="0.45">
      <c r="A479" s="43" t="s">
        <v>1470</v>
      </c>
      <c r="B479" s="44" t="s">
        <v>313</v>
      </c>
      <c r="C479" s="45">
        <v>1.2999999999999999E-2</v>
      </c>
    </row>
    <row r="480" spans="1:3" ht="15.4" x14ac:dyDescent="0.45">
      <c r="A480" s="43" t="s">
        <v>1471</v>
      </c>
      <c r="B480" s="44" t="s">
        <v>314</v>
      </c>
      <c r="C480" s="45">
        <v>6.3E-2</v>
      </c>
    </row>
    <row r="481" spans="1:3" ht="15.4" x14ac:dyDescent="0.45">
      <c r="A481" s="43" t="s">
        <v>1479</v>
      </c>
      <c r="B481" s="44" t="s">
        <v>315</v>
      </c>
      <c r="C481" s="45">
        <v>1.6E-2</v>
      </c>
    </row>
    <row r="482" spans="1:3" ht="15.4" x14ac:dyDescent="0.45">
      <c r="A482" s="41" t="s">
        <v>1401</v>
      </c>
      <c r="B482" s="42" t="s">
        <v>668</v>
      </c>
      <c r="C482" s="40">
        <v>2.1190000000000002</v>
      </c>
    </row>
    <row r="483" spans="1:3" ht="15.4" x14ac:dyDescent="0.45">
      <c r="A483" s="41" t="s">
        <v>1403</v>
      </c>
      <c r="B483" s="47" t="s">
        <v>839</v>
      </c>
      <c r="C483" s="40">
        <v>0.98099999999999998</v>
      </c>
    </row>
    <row r="484" spans="1:3" ht="15.4" x14ac:dyDescent="0.45">
      <c r="A484" s="43" t="s">
        <v>1407</v>
      </c>
      <c r="B484" s="48" t="s">
        <v>1851</v>
      </c>
      <c r="C484" s="45">
        <v>4.5999999999999999E-2</v>
      </c>
    </row>
    <row r="485" spans="1:3" ht="15.4" x14ac:dyDescent="0.45">
      <c r="A485" s="43" t="s">
        <v>1505</v>
      </c>
      <c r="B485" s="48" t="s">
        <v>836</v>
      </c>
      <c r="C485" s="45">
        <v>3.6999999999999998E-2</v>
      </c>
    </row>
    <row r="486" spans="1:3" ht="15.4" x14ac:dyDescent="0.45">
      <c r="A486" s="43" t="s">
        <v>1408</v>
      </c>
      <c r="B486" s="48" t="s">
        <v>671</v>
      </c>
      <c r="C486" s="45">
        <v>4.3999999999999997E-2</v>
      </c>
    </row>
    <row r="487" spans="1:3" ht="15.4" x14ac:dyDescent="0.45">
      <c r="A487" s="43" t="s">
        <v>1463</v>
      </c>
      <c r="B487" s="48" t="s">
        <v>840</v>
      </c>
      <c r="C487" s="45">
        <v>4.2999999999999997E-2</v>
      </c>
    </row>
    <row r="488" spans="1:3" ht="15.4" x14ac:dyDescent="0.45">
      <c r="A488" s="43" t="s">
        <v>1433</v>
      </c>
      <c r="B488" s="48" t="s">
        <v>867</v>
      </c>
      <c r="C488" s="45">
        <v>4.2000000000000003E-2</v>
      </c>
    </row>
    <row r="489" spans="1:3" ht="15.4" x14ac:dyDescent="0.45">
      <c r="A489" s="43" t="s">
        <v>1442</v>
      </c>
      <c r="B489" s="48" t="s">
        <v>678</v>
      </c>
      <c r="C489" s="45">
        <v>0.04</v>
      </c>
    </row>
    <row r="490" spans="1:3" ht="15.4" x14ac:dyDescent="0.45">
      <c r="A490" s="43" t="s">
        <v>1501</v>
      </c>
      <c r="B490" s="48" t="s">
        <v>895</v>
      </c>
      <c r="C490" s="45">
        <v>3.3000000000000002E-2</v>
      </c>
    </row>
    <row r="491" spans="1:3" ht="15.4" x14ac:dyDescent="0.45">
      <c r="A491" s="43" t="s">
        <v>1499</v>
      </c>
      <c r="B491" s="48" t="s">
        <v>823</v>
      </c>
      <c r="C491" s="45">
        <v>3.2000000000000001E-2</v>
      </c>
    </row>
    <row r="492" spans="1:3" ht="15.4" x14ac:dyDescent="0.45">
      <c r="A492" s="43" t="s">
        <v>1455</v>
      </c>
      <c r="B492" s="48" t="s">
        <v>684</v>
      </c>
      <c r="C492" s="45">
        <v>3.4000000000000002E-2</v>
      </c>
    </row>
    <row r="493" spans="1:3" ht="15.4" x14ac:dyDescent="0.45">
      <c r="A493" s="43" t="s">
        <v>1402</v>
      </c>
      <c r="B493" s="48" t="s">
        <v>1852</v>
      </c>
      <c r="C493" s="45">
        <v>4.5999999999999999E-2</v>
      </c>
    </row>
    <row r="494" spans="1:3" ht="15.4" x14ac:dyDescent="0.45">
      <c r="A494" s="43" t="s">
        <v>1412</v>
      </c>
      <c r="B494" s="48" t="s">
        <v>673</v>
      </c>
      <c r="C494" s="45">
        <v>3.5999999999999997E-2</v>
      </c>
    </row>
    <row r="495" spans="1:3" ht="17.25" customHeight="1" x14ac:dyDescent="0.45">
      <c r="A495" s="43" t="s">
        <v>1424</v>
      </c>
      <c r="B495" s="48" t="s">
        <v>787</v>
      </c>
      <c r="C495" s="45">
        <v>3.9E-2</v>
      </c>
    </row>
    <row r="496" spans="1:3" ht="15.4" x14ac:dyDescent="0.45">
      <c r="A496" s="43" t="s">
        <v>1416</v>
      </c>
      <c r="B496" s="48" t="s">
        <v>1415</v>
      </c>
      <c r="C496" s="45">
        <v>0.04</v>
      </c>
    </row>
    <row r="497" spans="1:3" ht="15.4" x14ac:dyDescent="0.45">
      <c r="A497" s="43" t="s">
        <v>1466</v>
      </c>
      <c r="B497" s="48" t="s">
        <v>1465</v>
      </c>
      <c r="C497" s="45">
        <v>0.04</v>
      </c>
    </row>
    <row r="498" spans="1:3" ht="15.4" x14ac:dyDescent="0.45">
      <c r="A498" s="43" t="s">
        <v>1429</v>
      </c>
      <c r="B498" s="48" t="s">
        <v>834</v>
      </c>
      <c r="C498" s="45">
        <v>3.4000000000000002E-2</v>
      </c>
    </row>
    <row r="499" spans="1:3" ht="15.4" x14ac:dyDescent="0.45">
      <c r="A499" s="43" t="s">
        <v>1448</v>
      </c>
      <c r="B499" s="48" t="s">
        <v>1853</v>
      </c>
      <c r="C499" s="45">
        <v>3.6999999999999998E-2</v>
      </c>
    </row>
    <row r="500" spans="1:3" ht="15.4" x14ac:dyDescent="0.45">
      <c r="A500" s="43" t="s">
        <v>1423</v>
      </c>
      <c r="B500" s="48" t="s">
        <v>864</v>
      </c>
      <c r="C500" s="45">
        <v>4.7E-2</v>
      </c>
    </row>
    <row r="501" spans="1:3" ht="15.4" x14ac:dyDescent="0.45">
      <c r="A501" s="43" t="s">
        <v>1441</v>
      </c>
      <c r="B501" s="48" t="s">
        <v>677</v>
      </c>
      <c r="C501" s="45">
        <v>3.9E-2</v>
      </c>
    </row>
    <row r="502" spans="1:3" ht="15.4" x14ac:dyDescent="0.45">
      <c r="A502" s="43" t="s">
        <v>1436</v>
      </c>
      <c r="B502" s="48" t="s">
        <v>674</v>
      </c>
      <c r="C502" s="45">
        <v>3.5999999999999997E-2</v>
      </c>
    </row>
    <row r="503" spans="1:3" ht="15.4" x14ac:dyDescent="0.45">
      <c r="A503" s="43" t="s">
        <v>1404</v>
      </c>
      <c r="B503" s="48" t="s">
        <v>1838</v>
      </c>
      <c r="C503" s="45">
        <v>3.7999999999999999E-2</v>
      </c>
    </row>
    <row r="504" spans="1:3" ht="15.4" x14ac:dyDescent="0.45">
      <c r="A504" s="43" t="s">
        <v>1427</v>
      </c>
      <c r="B504" s="48" t="s">
        <v>862</v>
      </c>
      <c r="C504" s="45">
        <v>3.9E-2</v>
      </c>
    </row>
    <row r="505" spans="1:3" ht="15.4" x14ac:dyDescent="0.45">
      <c r="A505" s="43" t="s">
        <v>1431</v>
      </c>
      <c r="B505" s="48" t="s">
        <v>1836</v>
      </c>
      <c r="C505" s="45">
        <v>4.3999999999999997E-2</v>
      </c>
    </row>
    <row r="506" spans="1:3" ht="15.4" x14ac:dyDescent="0.45">
      <c r="A506" s="43" t="s">
        <v>1503</v>
      </c>
      <c r="B506" s="48" t="s">
        <v>879</v>
      </c>
      <c r="C506" s="45">
        <v>3.5000000000000003E-2</v>
      </c>
    </row>
    <row r="507" spans="1:3" ht="15.4" x14ac:dyDescent="0.45">
      <c r="A507" s="43" t="s">
        <v>1507</v>
      </c>
      <c r="B507" s="48" t="s">
        <v>892</v>
      </c>
      <c r="C507" s="45">
        <v>4.2999999999999997E-2</v>
      </c>
    </row>
    <row r="508" spans="1:3" ht="15.4" x14ac:dyDescent="0.45">
      <c r="A508" s="43" t="s">
        <v>1428</v>
      </c>
      <c r="B508" s="48" t="s">
        <v>789</v>
      </c>
      <c r="C508" s="45">
        <v>3.6999999999999998E-2</v>
      </c>
    </row>
    <row r="509" spans="1:3" ht="15.4" x14ac:dyDescent="0.45">
      <c r="A509" s="41" t="s">
        <v>1406</v>
      </c>
      <c r="B509" s="47" t="s">
        <v>856</v>
      </c>
      <c r="C509" s="40">
        <v>1.1379999999999999</v>
      </c>
    </row>
    <row r="510" spans="1:3" ht="15.4" x14ac:dyDescent="0.45">
      <c r="A510" s="43" t="s">
        <v>1500</v>
      </c>
      <c r="B510" s="48" t="s">
        <v>790</v>
      </c>
      <c r="C510" s="45">
        <v>3.7999999999999999E-2</v>
      </c>
    </row>
    <row r="511" spans="1:3" ht="15.4" x14ac:dyDescent="0.45">
      <c r="A511" s="43" t="s">
        <v>1512</v>
      </c>
      <c r="B511" s="48" t="s">
        <v>317</v>
      </c>
      <c r="C511" s="45">
        <v>4.9000000000000002E-2</v>
      </c>
    </row>
    <row r="512" spans="1:3" ht="15.4" x14ac:dyDescent="0.45">
      <c r="A512" s="43" t="s">
        <v>1411</v>
      </c>
      <c r="B512" s="48" t="s">
        <v>318</v>
      </c>
      <c r="C512" s="45">
        <v>4.2999999999999997E-2</v>
      </c>
    </row>
    <row r="513" spans="1:3" ht="15.4" x14ac:dyDescent="0.45">
      <c r="A513" s="43" t="s">
        <v>1508</v>
      </c>
      <c r="B513" s="48" t="s">
        <v>319</v>
      </c>
      <c r="C513" s="45">
        <v>4.4999999999999998E-2</v>
      </c>
    </row>
    <row r="514" spans="1:3" ht="15.4" x14ac:dyDescent="0.45">
      <c r="A514" s="43" t="s">
        <v>1511</v>
      </c>
      <c r="B514" s="48" t="s">
        <v>320</v>
      </c>
      <c r="C514" s="45">
        <v>3.5000000000000003E-2</v>
      </c>
    </row>
    <row r="515" spans="1:3" ht="15.4" x14ac:dyDescent="0.45">
      <c r="A515" s="43" t="s">
        <v>1435</v>
      </c>
      <c r="B515" s="48" t="s">
        <v>321</v>
      </c>
      <c r="C515" s="45">
        <v>4.2999999999999997E-2</v>
      </c>
    </row>
    <row r="516" spans="1:3" ht="15.4" x14ac:dyDescent="0.45">
      <c r="A516" s="43" t="s">
        <v>1502</v>
      </c>
      <c r="B516" s="48" t="s">
        <v>1854</v>
      </c>
      <c r="C516" s="45">
        <v>0.04</v>
      </c>
    </row>
    <row r="517" spans="1:3" ht="15.4" x14ac:dyDescent="0.45">
      <c r="A517" s="43" t="s">
        <v>1445</v>
      </c>
      <c r="B517" s="48" t="s">
        <v>322</v>
      </c>
      <c r="C517" s="45">
        <v>4.3999999999999997E-2</v>
      </c>
    </row>
    <row r="518" spans="1:3" ht="15.4" x14ac:dyDescent="0.45">
      <c r="A518" s="43" t="s">
        <v>1457</v>
      </c>
      <c r="B518" s="48" t="s">
        <v>323</v>
      </c>
      <c r="C518" s="45">
        <v>3.7999999999999999E-2</v>
      </c>
    </row>
    <row r="519" spans="1:3" ht="15.4" x14ac:dyDescent="0.45">
      <c r="A519" s="43" t="s">
        <v>1514</v>
      </c>
      <c r="B519" s="48" t="s">
        <v>885</v>
      </c>
      <c r="C519" s="45">
        <v>3.3000000000000002E-2</v>
      </c>
    </row>
    <row r="520" spans="1:3" ht="15.4" x14ac:dyDescent="0.45">
      <c r="A520" s="43" t="s">
        <v>1490</v>
      </c>
      <c r="B520" s="48" t="s">
        <v>340</v>
      </c>
      <c r="C520" s="45">
        <v>3.4000000000000002E-2</v>
      </c>
    </row>
    <row r="521" spans="1:3" ht="15.4" x14ac:dyDescent="0.45">
      <c r="A521" s="43" t="s">
        <v>1450</v>
      </c>
      <c r="B521" s="48" t="s">
        <v>324</v>
      </c>
      <c r="C521" s="45">
        <v>0.04</v>
      </c>
    </row>
    <row r="522" spans="1:3" ht="15.4" x14ac:dyDescent="0.45">
      <c r="A522" s="43" t="s">
        <v>1464</v>
      </c>
      <c r="B522" s="48" t="s">
        <v>843</v>
      </c>
      <c r="C522" s="45">
        <v>3.7999999999999999E-2</v>
      </c>
    </row>
    <row r="523" spans="1:3" ht="15.4" x14ac:dyDescent="0.45">
      <c r="A523" s="43" t="s">
        <v>1509</v>
      </c>
      <c r="B523" s="48" t="s">
        <v>325</v>
      </c>
      <c r="C523" s="45">
        <v>3.5000000000000003E-2</v>
      </c>
    </row>
    <row r="524" spans="1:3" ht="15.4" x14ac:dyDescent="0.45">
      <c r="A524" s="43" t="s">
        <v>1453</v>
      </c>
      <c r="B524" s="48" t="s">
        <v>326</v>
      </c>
      <c r="C524" s="45">
        <v>4.2999999999999997E-2</v>
      </c>
    </row>
    <row r="525" spans="1:3" ht="15.4" x14ac:dyDescent="0.45">
      <c r="A525" s="43" t="s">
        <v>1496</v>
      </c>
      <c r="B525" s="48" t="s">
        <v>327</v>
      </c>
      <c r="C525" s="45">
        <v>0.04</v>
      </c>
    </row>
    <row r="526" spans="1:3" ht="15.4" x14ac:dyDescent="0.45">
      <c r="A526" s="43" t="s">
        <v>1494</v>
      </c>
      <c r="B526" s="48" t="s">
        <v>841</v>
      </c>
      <c r="C526" s="45">
        <v>3.9E-2</v>
      </c>
    </row>
    <row r="527" spans="1:3" ht="15.4" x14ac:dyDescent="0.45">
      <c r="A527" s="43" t="s">
        <v>1405</v>
      </c>
      <c r="B527" s="48" t="s">
        <v>328</v>
      </c>
      <c r="C527" s="45">
        <v>3.7999999999999999E-2</v>
      </c>
    </row>
    <row r="528" spans="1:3" ht="15.4" x14ac:dyDescent="0.45">
      <c r="A528" s="43" t="s">
        <v>1461</v>
      </c>
      <c r="B528" s="48" t="s">
        <v>329</v>
      </c>
      <c r="C528" s="45">
        <v>4.1000000000000002E-2</v>
      </c>
    </row>
    <row r="529" spans="1:3" ht="15.4" x14ac:dyDescent="0.45">
      <c r="A529" s="43" t="s">
        <v>1481</v>
      </c>
      <c r="B529" s="48" t="s">
        <v>330</v>
      </c>
      <c r="C529" s="45">
        <v>3.3000000000000002E-2</v>
      </c>
    </row>
    <row r="530" spans="1:3" ht="15.4" x14ac:dyDescent="0.45">
      <c r="A530" s="43" t="s">
        <v>1487</v>
      </c>
      <c r="B530" s="48" t="s">
        <v>331</v>
      </c>
      <c r="C530" s="45">
        <v>3.9E-2</v>
      </c>
    </row>
    <row r="531" spans="1:3" ht="15.4" x14ac:dyDescent="0.45">
      <c r="A531" s="43" t="s">
        <v>1410</v>
      </c>
      <c r="B531" s="48" t="s">
        <v>332</v>
      </c>
      <c r="C531" s="45">
        <v>3.9E-2</v>
      </c>
    </row>
    <row r="532" spans="1:3" ht="15.4" x14ac:dyDescent="0.45">
      <c r="A532" s="43" t="s">
        <v>1504</v>
      </c>
      <c r="B532" s="48" t="s">
        <v>333</v>
      </c>
      <c r="C532" s="45">
        <v>3.4000000000000002E-2</v>
      </c>
    </row>
    <row r="533" spans="1:3" ht="15.4" x14ac:dyDescent="0.45">
      <c r="A533" s="43" t="s">
        <v>1409</v>
      </c>
      <c r="B533" s="48" t="s">
        <v>334</v>
      </c>
      <c r="C533" s="45">
        <v>4.8000000000000001E-2</v>
      </c>
    </row>
    <row r="534" spans="1:3" ht="15.4" x14ac:dyDescent="0.45">
      <c r="A534" s="43" t="s">
        <v>1498</v>
      </c>
      <c r="B534" s="48" t="s">
        <v>335</v>
      </c>
      <c r="C534" s="45">
        <v>4.2999999999999997E-2</v>
      </c>
    </row>
    <row r="535" spans="1:3" ht="15.4" x14ac:dyDescent="0.45">
      <c r="A535" s="43" t="s">
        <v>1443</v>
      </c>
      <c r="B535" s="48" t="s">
        <v>336</v>
      </c>
      <c r="C535" s="45">
        <v>0.04</v>
      </c>
    </row>
    <row r="536" spans="1:3" ht="15.4" x14ac:dyDescent="0.45">
      <c r="A536" s="43" t="s">
        <v>1460</v>
      </c>
      <c r="B536" s="48" t="s">
        <v>338</v>
      </c>
      <c r="C536" s="45">
        <v>3.5000000000000003E-2</v>
      </c>
    </row>
    <row r="537" spans="1:3" ht="15.4" x14ac:dyDescent="0.45">
      <c r="A537" s="43" t="s">
        <v>1510</v>
      </c>
      <c r="B537" s="48" t="s">
        <v>853</v>
      </c>
      <c r="C537" s="45">
        <v>3.5999999999999997E-2</v>
      </c>
    </row>
    <row r="538" spans="1:3" ht="15.4" x14ac:dyDescent="0.45">
      <c r="A538" s="43" t="s">
        <v>1513</v>
      </c>
      <c r="B538" s="48" t="s">
        <v>832</v>
      </c>
      <c r="C538" s="45">
        <v>3.5000000000000003E-2</v>
      </c>
    </row>
    <row r="539" spans="1:3" ht="15.4" x14ac:dyDescent="0.45">
      <c r="A539" s="41" t="s">
        <v>1533</v>
      </c>
      <c r="B539" s="42" t="s">
        <v>689</v>
      </c>
      <c r="C539" s="40">
        <v>3.6999999999999998E-2</v>
      </c>
    </row>
    <row r="540" spans="1:3" ht="15.4" x14ac:dyDescent="0.45">
      <c r="A540" s="43" t="s">
        <v>1535</v>
      </c>
      <c r="B540" s="44" t="s">
        <v>341</v>
      </c>
      <c r="C540" s="45">
        <v>0.01</v>
      </c>
    </row>
    <row r="541" spans="1:3" ht="15.4" x14ac:dyDescent="0.45">
      <c r="A541" s="43" t="s">
        <v>1537</v>
      </c>
      <c r="B541" s="44" t="s">
        <v>342</v>
      </c>
      <c r="C541" s="45">
        <v>2.7E-2</v>
      </c>
    </row>
    <row r="542" spans="1:3" ht="15.4" x14ac:dyDescent="0.45">
      <c r="A542" s="41" t="s">
        <v>1549</v>
      </c>
      <c r="B542" s="42" t="s">
        <v>690</v>
      </c>
      <c r="C542" s="40">
        <v>0.19700000000000001</v>
      </c>
    </row>
    <row r="543" spans="1:3" ht="15.4" x14ac:dyDescent="0.45">
      <c r="A543" s="43" t="s">
        <v>1550</v>
      </c>
      <c r="B543" s="44" t="s">
        <v>691</v>
      </c>
      <c r="C543" s="45">
        <v>5.8999999999999997E-2</v>
      </c>
    </row>
    <row r="544" spans="1:3" ht="15.4" x14ac:dyDescent="0.45">
      <c r="A544" s="43" t="s">
        <v>1551</v>
      </c>
      <c r="B544" s="44" t="s">
        <v>692</v>
      </c>
      <c r="C544" s="45">
        <v>0.13800000000000001</v>
      </c>
    </row>
    <row r="545" spans="1:3" ht="15.4" x14ac:dyDescent="0.45">
      <c r="A545" s="41" t="s">
        <v>1553</v>
      </c>
      <c r="B545" s="42" t="s">
        <v>693</v>
      </c>
      <c r="C545" s="40">
        <v>0.47499999999999998</v>
      </c>
    </row>
    <row r="546" spans="1:3" ht="15.4" x14ac:dyDescent="0.45">
      <c r="A546" s="43" t="s">
        <v>1554</v>
      </c>
      <c r="B546" s="44" t="s">
        <v>343</v>
      </c>
      <c r="C546" s="45">
        <v>0.38500000000000001</v>
      </c>
    </row>
    <row r="547" spans="1:3" ht="15.4" x14ac:dyDescent="0.45">
      <c r="A547" s="43" t="s">
        <v>1555</v>
      </c>
      <c r="B547" s="44" t="s">
        <v>344</v>
      </c>
      <c r="C547" s="45">
        <v>5.8000000000000003E-2</v>
      </c>
    </row>
    <row r="548" spans="1:3" ht="15.4" x14ac:dyDescent="0.45">
      <c r="A548" s="43" t="s">
        <v>1556</v>
      </c>
      <c r="B548" s="44" t="s">
        <v>345</v>
      </c>
      <c r="C548" s="45">
        <v>3.2000000000000001E-2</v>
      </c>
    </row>
    <row r="549" spans="1:3" ht="15.4" x14ac:dyDescent="0.45">
      <c r="A549" s="41" t="s">
        <v>1557</v>
      </c>
      <c r="B549" s="42" t="s">
        <v>694</v>
      </c>
      <c r="C549" s="40">
        <v>0.42299999999999999</v>
      </c>
    </row>
    <row r="550" spans="1:3" ht="15.4" x14ac:dyDescent="0.45">
      <c r="A550" s="43" t="s">
        <v>1558</v>
      </c>
      <c r="B550" s="44" t="s">
        <v>346</v>
      </c>
      <c r="C550" s="45">
        <v>0.42299999999999999</v>
      </c>
    </row>
    <row r="551" spans="1:3" ht="15.4" x14ac:dyDescent="0.45">
      <c r="A551" s="41" t="s">
        <v>1567</v>
      </c>
      <c r="B551" s="42" t="s">
        <v>696</v>
      </c>
      <c r="C551" s="40">
        <v>4.9630000000000001</v>
      </c>
    </row>
    <row r="552" spans="1:3" ht="15.4" x14ac:dyDescent="0.45">
      <c r="A552" s="41" t="s">
        <v>1532</v>
      </c>
      <c r="B552" s="47" t="s">
        <v>521</v>
      </c>
      <c r="C552" s="40">
        <v>6.7000000000000004E-2</v>
      </c>
    </row>
    <row r="553" spans="1:3" ht="15.4" x14ac:dyDescent="0.45">
      <c r="A553" s="43" t="s">
        <v>1568</v>
      </c>
      <c r="B553" s="48" t="s">
        <v>347</v>
      </c>
      <c r="C553" s="45">
        <v>2.7E-2</v>
      </c>
    </row>
    <row r="554" spans="1:3" ht="15.4" x14ac:dyDescent="0.45">
      <c r="A554" s="41" t="s">
        <v>1571</v>
      </c>
      <c r="B554" s="47" t="s">
        <v>697</v>
      </c>
      <c r="C554" s="40">
        <v>0.04</v>
      </c>
    </row>
    <row r="555" spans="1:3" ht="15.4" x14ac:dyDescent="0.45">
      <c r="A555" s="43" t="s">
        <v>1569</v>
      </c>
      <c r="B555" s="48" t="s">
        <v>348</v>
      </c>
      <c r="C555" s="45">
        <v>0.04</v>
      </c>
    </row>
    <row r="556" spans="1:3" ht="30.4" x14ac:dyDescent="0.45">
      <c r="A556" s="41" t="s">
        <v>1548</v>
      </c>
      <c r="B556" s="47" t="s">
        <v>522</v>
      </c>
      <c r="C556" s="40">
        <v>0.151</v>
      </c>
    </row>
    <row r="557" spans="1:3" ht="15.4" x14ac:dyDescent="0.45">
      <c r="A557" s="43" t="s">
        <v>1575</v>
      </c>
      <c r="B557" s="48" t="s">
        <v>349</v>
      </c>
      <c r="C557" s="45">
        <v>9.4E-2</v>
      </c>
    </row>
    <row r="558" spans="1:3" ht="15.4" x14ac:dyDescent="0.45">
      <c r="A558" s="43" t="s">
        <v>1570</v>
      </c>
      <c r="B558" s="48" t="s">
        <v>350</v>
      </c>
      <c r="C558" s="45">
        <v>5.0999999999999997E-2</v>
      </c>
    </row>
    <row r="559" spans="1:3" ht="15.4" x14ac:dyDescent="0.45">
      <c r="A559" s="43" t="s">
        <v>1586</v>
      </c>
      <c r="B559" s="48" t="s">
        <v>699</v>
      </c>
      <c r="C559" s="45">
        <v>6.0000000000000001E-3</v>
      </c>
    </row>
    <row r="560" spans="1:3" ht="15.4" x14ac:dyDescent="0.45">
      <c r="A560" s="41" t="s">
        <v>1552</v>
      </c>
      <c r="B560" s="47" t="s">
        <v>523</v>
      </c>
      <c r="C560" s="40">
        <v>1.302</v>
      </c>
    </row>
    <row r="561" spans="1:3" ht="30.75" x14ac:dyDescent="0.45">
      <c r="A561" s="43" t="s">
        <v>1583</v>
      </c>
      <c r="B561" s="48" t="s">
        <v>351</v>
      </c>
      <c r="C561" s="45">
        <v>0.36599999999999999</v>
      </c>
    </row>
    <row r="562" spans="1:3" ht="15.4" x14ac:dyDescent="0.45">
      <c r="A562" s="43" t="s">
        <v>1584</v>
      </c>
      <c r="B562" s="48" t="s">
        <v>352</v>
      </c>
      <c r="C562" s="45">
        <v>0.45700000000000002</v>
      </c>
    </row>
    <row r="563" spans="1:3" ht="15.4" x14ac:dyDescent="0.45">
      <c r="A563" s="43" t="s">
        <v>1588</v>
      </c>
      <c r="B563" s="48" t="s">
        <v>353</v>
      </c>
      <c r="C563" s="45">
        <v>0.47899999999999998</v>
      </c>
    </row>
    <row r="564" spans="1:3" ht="15.4" x14ac:dyDescent="0.45">
      <c r="A564" s="41" t="s">
        <v>1559</v>
      </c>
      <c r="B564" s="47" t="s">
        <v>524</v>
      </c>
      <c r="C564" s="40">
        <v>0.13100000000000001</v>
      </c>
    </row>
    <row r="565" spans="1:3" ht="15.4" x14ac:dyDescent="0.45">
      <c r="A565" s="43" t="s">
        <v>1578</v>
      </c>
      <c r="B565" s="48" t="s">
        <v>354</v>
      </c>
      <c r="C565" s="45">
        <v>4.5999999999999999E-2</v>
      </c>
    </row>
    <row r="566" spans="1:3" ht="15.4" x14ac:dyDescent="0.45">
      <c r="A566" s="43" t="s">
        <v>1582</v>
      </c>
      <c r="B566" s="48" t="s">
        <v>355</v>
      </c>
      <c r="C566" s="45">
        <v>8.5000000000000006E-2</v>
      </c>
    </row>
    <row r="567" spans="1:3" ht="15.4" x14ac:dyDescent="0.45">
      <c r="A567" s="41" t="s">
        <v>1560</v>
      </c>
      <c r="B567" s="47" t="s">
        <v>525</v>
      </c>
      <c r="C567" s="40">
        <v>0.57399999999999995</v>
      </c>
    </row>
    <row r="568" spans="1:3" ht="15.4" x14ac:dyDescent="0.45">
      <c r="A568" s="43" t="s">
        <v>1579</v>
      </c>
      <c r="B568" s="48" t="s">
        <v>356</v>
      </c>
      <c r="C568" s="45">
        <v>0.17</v>
      </c>
    </row>
    <row r="569" spans="1:3" ht="15.4" x14ac:dyDescent="0.45">
      <c r="A569" s="43" t="s">
        <v>1585</v>
      </c>
      <c r="B569" s="48" t="s">
        <v>357</v>
      </c>
      <c r="C569" s="45">
        <v>0.155</v>
      </c>
    </row>
    <row r="570" spans="1:3" ht="15.4" x14ac:dyDescent="0.45">
      <c r="A570" s="43" t="s">
        <v>1587</v>
      </c>
      <c r="B570" s="48" t="s">
        <v>358</v>
      </c>
      <c r="C570" s="45">
        <v>0.17699999999999999</v>
      </c>
    </row>
    <row r="571" spans="1:3" ht="15.4" x14ac:dyDescent="0.45">
      <c r="A571" s="43" t="s">
        <v>1590</v>
      </c>
      <c r="B571" s="48" t="s">
        <v>359</v>
      </c>
      <c r="C571" s="45">
        <v>7.1999999999999995E-2</v>
      </c>
    </row>
    <row r="572" spans="1:3" ht="15.4" x14ac:dyDescent="0.45">
      <c r="A572" s="41" t="s">
        <v>1561</v>
      </c>
      <c r="B572" s="47" t="s">
        <v>526</v>
      </c>
      <c r="C572" s="40">
        <v>3.9E-2</v>
      </c>
    </row>
    <row r="573" spans="1:3" ht="15.4" x14ac:dyDescent="0.45">
      <c r="A573" s="43" t="s">
        <v>1580</v>
      </c>
      <c r="B573" s="48" t="s">
        <v>360</v>
      </c>
      <c r="C573" s="45">
        <v>1.6E-2</v>
      </c>
    </row>
    <row r="574" spans="1:3" ht="15.4" x14ac:dyDescent="0.45">
      <c r="A574" s="43" t="s">
        <v>1581</v>
      </c>
      <c r="B574" s="48" t="s">
        <v>361</v>
      </c>
      <c r="C574" s="45">
        <v>2.3E-2</v>
      </c>
    </row>
    <row r="575" spans="1:3" ht="15.4" x14ac:dyDescent="0.45">
      <c r="A575" s="41" t="s">
        <v>1562</v>
      </c>
      <c r="B575" s="47" t="s">
        <v>527</v>
      </c>
      <c r="C575" s="40">
        <v>0.14799999999999999</v>
      </c>
    </row>
    <row r="576" spans="1:3" ht="15.4" x14ac:dyDescent="0.45">
      <c r="A576" s="43" t="s">
        <v>1572</v>
      </c>
      <c r="B576" s="48" t="s">
        <v>362</v>
      </c>
      <c r="C576" s="45">
        <v>0.14799999999999999</v>
      </c>
    </row>
    <row r="577" spans="1:3" ht="15.4" x14ac:dyDescent="0.45">
      <c r="A577" s="41" t="s">
        <v>1563</v>
      </c>
      <c r="B577" s="47" t="s">
        <v>528</v>
      </c>
      <c r="C577" s="40">
        <v>1.8959999999999999</v>
      </c>
    </row>
    <row r="578" spans="1:3" ht="15.4" x14ac:dyDescent="0.45">
      <c r="A578" s="43" t="s">
        <v>1573</v>
      </c>
      <c r="B578" s="48" t="s">
        <v>363</v>
      </c>
      <c r="C578" s="45">
        <v>0.86499999999999999</v>
      </c>
    </row>
    <row r="579" spans="1:3" ht="15.4" x14ac:dyDescent="0.45">
      <c r="A579" s="43" t="s">
        <v>1574</v>
      </c>
      <c r="B579" s="48" t="s">
        <v>364</v>
      </c>
      <c r="C579" s="45">
        <v>0.41199999999999998</v>
      </c>
    </row>
    <row r="580" spans="1:3" ht="15.4" x14ac:dyDescent="0.45">
      <c r="A580" s="43" t="s">
        <v>1589</v>
      </c>
      <c r="B580" s="48" t="s">
        <v>366</v>
      </c>
      <c r="C580" s="45">
        <v>0.61899999999999999</v>
      </c>
    </row>
    <row r="581" spans="1:3" ht="15.4" x14ac:dyDescent="0.45">
      <c r="A581" s="41" t="s">
        <v>1564</v>
      </c>
      <c r="B581" s="47" t="s">
        <v>529</v>
      </c>
      <c r="C581" s="40">
        <v>0.34</v>
      </c>
    </row>
    <row r="582" spans="1:3" ht="15.4" x14ac:dyDescent="0.45">
      <c r="A582" s="43" t="s">
        <v>1577</v>
      </c>
      <c r="B582" s="48" t="s">
        <v>367</v>
      </c>
      <c r="C582" s="45">
        <v>0.151</v>
      </c>
    </row>
    <row r="583" spans="1:3" ht="15.4" x14ac:dyDescent="0.45">
      <c r="A583" s="43" t="s">
        <v>1576</v>
      </c>
      <c r="B583" s="48" t="s">
        <v>698</v>
      </c>
      <c r="C583" s="45">
        <v>0.13700000000000001</v>
      </c>
    </row>
    <row r="584" spans="1:3" ht="15.4" x14ac:dyDescent="0.45">
      <c r="A584" s="43" t="s">
        <v>1591</v>
      </c>
      <c r="B584" s="48" t="s">
        <v>849</v>
      </c>
      <c r="C584" s="45">
        <v>5.1999999999999998E-2</v>
      </c>
    </row>
    <row r="585" spans="1:3" ht="15.4" x14ac:dyDescent="0.45">
      <c r="A585" s="41" t="s">
        <v>1593</v>
      </c>
      <c r="B585" s="47" t="s">
        <v>700</v>
      </c>
      <c r="C585" s="40">
        <v>0.315</v>
      </c>
    </row>
    <row r="586" spans="1:3" ht="15.4" x14ac:dyDescent="0.45">
      <c r="A586" s="43" t="s">
        <v>1594</v>
      </c>
      <c r="B586" s="48" t="s">
        <v>368</v>
      </c>
      <c r="C586" s="45">
        <v>0.251</v>
      </c>
    </row>
    <row r="587" spans="1:3" ht="15.4" x14ac:dyDescent="0.45">
      <c r="A587" s="43" t="s">
        <v>1742</v>
      </c>
      <c r="B587" s="48" t="s">
        <v>370</v>
      </c>
      <c r="C587" s="45">
        <v>6.4000000000000001E-2</v>
      </c>
    </row>
    <row r="588" spans="1:3" ht="15.4" x14ac:dyDescent="0.45">
      <c r="A588" s="41" t="s">
        <v>1596</v>
      </c>
      <c r="B588" s="42" t="s">
        <v>701</v>
      </c>
      <c r="C588" s="40">
        <v>2.1840000000000002</v>
      </c>
    </row>
    <row r="589" spans="1:3" ht="15.4" x14ac:dyDescent="0.45">
      <c r="A589" s="41" t="s">
        <v>1565</v>
      </c>
      <c r="B589" s="47" t="s">
        <v>530</v>
      </c>
      <c r="C589" s="40">
        <v>1.115</v>
      </c>
    </row>
    <row r="590" spans="1:3" ht="30.75" x14ac:dyDescent="0.45">
      <c r="A590" s="43" t="s">
        <v>1603</v>
      </c>
      <c r="B590" s="48" t="s">
        <v>706</v>
      </c>
      <c r="C590" s="45">
        <v>0.23200000000000001</v>
      </c>
    </row>
    <row r="591" spans="1:3" ht="15.4" x14ac:dyDescent="0.45">
      <c r="A591" s="41" t="s">
        <v>1597</v>
      </c>
      <c r="B591" s="47" t="s">
        <v>702</v>
      </c>
      <c r="C591" s="40">
        <v>0.96699999999999997</v>
      </c>
    </row>
    <row r="592" spans="1:3" ht="15.4" x14ac:dyDescent="0.45">
      <c r="A592" s="43" t="s">
        <v>1601</v>
      </c>
      <c r="B592" s="48" t="s">
        <v>371</v>
      </c>
      <c r="C592" s="45">
        <v>0.112</v>
      </c>
    </row>
    <row r="593" spans="1:3" ht="15.4" x14ac:dyDescent="0.45">
      <c r="A593" s="41" t="s">
        <v>1605</v>
      </c>
      <c r="B593" s="49" t="s">
        <v>707</v>
      </c>
      <c r="C593" s="40">
        <v>0.85499999999999998</v>
      </c>
    </row>
    <row r="594" spans="1:3" ht="15.4" x14ac:dyDescent="0.45">
      <c r="A594" s="43" t="s">
        <v>1606</v>
      </c>
      <c r="B594" s="50" t="s">
        <v>708</v>
      </c>
      <c r="C594" s="45">
        <v>0.317</v>
      </c>
    </row>
    <row r="595" spans="1:3" ht="15.4" x14ac:dyDescent="0.45">
      <c r="A595" s="43" t="s">
        <v>1602</v>
      </c>
      <c r="B595" s="50" t="s">
        <v>372</v>
      </c>
      <c r="C595" s="45">
        <v>0.14299999999999999</v>
      </c>
    </row>
    <row r="596" spans="1:3" ht="15.4" x14ac:dyDescent="0.45">
      <c r="A596" s="43" t="s">
        <v>1604</v>
      </c>
      <c r="B596" s="50" t="s">
        <v>373</v>
      </c>
      <c r="C596" s="45">
        <v>0.28100000000000003</v>
      </c>
    </row>
    <row r="597" spans="1:3" ht="15.4" x14ac:dyDescent="0.45">
      <c r="A597" s="43" t="s">
        <v>1607</v>
      </c>
      <c r="B597" s="50" t="s">
        <v>374</v>
      </c>
      <c r="C597" s="45">
        <v>0.114</v>
      </c>
    </row>
    <row r="598" spans="1:3" ht="15.4" x14ac:dyDescent="0.45">
      <c r="A598" s="41" t="s">
        <v>1613</v>
      </c>
      <c r="B598" s="47" t="s">
        <v>712</v>
      </c>
      <c r="C598" s="40">
        <v>0.14199999999999999</v>
      </c>
    </row>
    <row r="599" spans="1:3" ht="15.4" x14ac:dyDescent="0.45">
      <c r="A599" s="43" t="s">
        <v>1598</v>
      </c>
      <c r="B599" s="48" t="s">
        <v>703</v>
      </c>
      <c r="C599" s="45">
        <v>3.9E-2</v>
      </c>
    </row>
    <row r="600" spans="1:3" ht="15.4" x14ac:dyDescent="0.45">
      <c r="A600" s="43" t="s">
        <v>1599</v>
      </c>
      <c r="B600" s="48" t="s">
        <v>704</v>
      </c>
      <c r="C600" s="45">
        <v>3.1E-2</v>
      </c>
    </row>
    <row r="601" spans="1:3" ht="15.4" x14ac:dyDescent="0.45">
      <c r="A601" s="43" t="s">
        <v>1600</v>
      </c>
      <c r="B601" s="48" t="s">
        <v>705</v>
      </c>
      <c r="C601" s="45">
        <v>7.1999999999999995E-2</v>
      </c>
    </row>
    <row r="602" spans="1:3" ht="15.4" x14ac:dyDescent="0.45">
      <c r="A602" s="41"/>
      <c r="B602" s="53" t="s">
        <v>1847</v>
      </c>
      <c r="C602" s="54">
        <v>0.84299999999999997</v>
      </c>
    </row>
    <row r="603" spans="1:3" ht="15.4" x14ac:dyDescent="0.45">
      <c r="A603" s="41" t="s">
        <v>1621</v>
      </c>
      <c r="B603" s="42" t="s">
        <v>888</v>
      </c>
      <c r="C603" s="40">
        <v>1.9E-2</v>
      </c>
    </row>
    <row r="604" spans="1:3" ht="15.4" x14ac:dyDescent="0.45">
      <c r="A604" s="43" t="s">
        <v>1623</v>
      </c>
      <c r="B604" s="44" t="s">
        <v>719</v>
      </c>
      <c r="C604" s="45">
        <v>5.0000000000000001E-3</v>
      </c>
    </row>
    <row r="605" spans="1:3" ht="17.25" customHeight="1" x14ac:dyDescent="0.45">
      <c r="A605" s="43" t="s">
        <v>1624</v>
      </c>
      <c r="B605" s="44" t="s">
        <v>720</v>
      </c>
      <c r="C605" s="45">
        <v>1.4E-2</v>
      </c>
    </row>
    <row r="606" spans="1:3" ht="15.4" x14ac:dyDescent="0.45">
      <c r="A606" s="41" t="s">
        <v>1622</v>
      </c>
      <c r="B606" s="42" t="s">
        <v>889</v>
      </c>
      <c r="C606" s="40">
        <v>2.6459999999999999</v>
      </c>
    </row>
    <row r="607" spans="1:3" ht="15.4" x14ac:dyDescent="0.45">
      <c r="A607" s="41" t="s">
        <v>1625</v>
      </c>
      <c r="B607" s="47" t="s">
        <v>721</v>
      </c>
      <c r="C607" s="40">
        <v>0.09</v>
      </c>
    </row>
    <row r="608" spans="1:3" ht="30.75" x14ac:dyDescent="0.45">
      <c r="A608" s="43" t="s">
        <v>1626</v>
      </c>
      <c r="B608" s="48" t="s">
        <v>722</v>
      </c>
      <c r="C608" s="45">
        <v>2.5000000000000001E-2</v>
      </c>
    </row>
    <row r="609" spans="1:3" ht="30.75" x14ac:dyDescent="0.45">
      <c r="A609" s="43" t="s">
        <v>1627</v>
      </c>
      <c r="B609" s="48" t="s">
        <v>375</v>
      </c>
      <c r="C609" s="45">
        <v>2.4E-2</v>
      </c>
    </row>
    <row r="610" spans="1:3" ht="30.75" x14ac:dyDescent="0.45">
      <c r="A610" s="43" t="s">
        <v>1628</v>
      </c>
      <c r="B610" s="48" t="s">
        <v>723</v>
      </c>
      <c r="C610" s="45">
        <v>2.1999999999999999E-2</v>
      </c>
    </row>
    <row r="611" spans="1:3" ht="30.75" x14ac:dyDescent="0.45">
      <c r="A611" s="43" t="s">
        <v>1629</v>
      </c>
      <c r="B611" s="48" t="s">
        <v>724</v>
      </c>
      <c r="C611" s="45">
        <v>1.9E-2</v>
      </c>
    </row>
    <row r="612" spans="1:3" ht="15.4" x14ac:dyDescent="0.45">
      <c r="A612" s="41" t="s">
        <v>1630</v>
      </c>
      <c r="B612" s="47" t="s">
        <v>725</v>
      </c>
      <c r="C612" s="40">
        <v>2.5999999999999999E-2</v>
      </c>
    </row>
    <row r="613" spans="1:3" ht="31.5" customHeight="1" x14ac:dyDescent="0.45">
      <c r="A613" s="43" t="s">
        <v>1631</v>
      </c>
      <c r="B613" s="48" t="s">
        <v>726</v>
      </c>
      <c r="C613" s="45">
        <v>1.4E-2</v>
      </c>
    </row>
    <row r="614" spans="1:3" ht="30.75" customHeight="1" x14ac:dyDescent="0.45">
      <c r="A614" s="43" t="s">
        <v>1632</v>
      </c>
      <c r="B614" s="48" t="s">
        <v>727</v>
      </c>
      <c r="C614" s="45">
        <v>1.2E-2</v>
      </c>
    </row>
    <row r="615" spans="1:3" ht="15.4" x14ac:dyDescent="0.45">
      <c r="A615" s="41" t="s">
        <v>1641</v>
      </c>
      <c r="B615" s="47" t="s">
        <v>732</v>
      </c>
      <c r="C615" s="40">
        <v>0.186</v>
      </c>
    </row>
    <row r="616" spans="1:3" ht="15.4" x14ac:dyDescent="0.45">
      <c r="A616" s="43" t="s">
        <v>1642</v>
      </c>
      <c r="B616" s="48" t="s">
        <v>376</v>
      </c>
      <c r="C616" s="45">
        <v>0.186</v>
      </c>
    </row>
    <row r="617" spans="1:3" ht="15.4" x14ac:dyDescent="0.45">
      <c r="A617" s="41" t="s">
        <v>1636</v>
      </c>
      <c r="B617" s="47" t="s">
        <v>730</v>
      </c>
      <c r="C617" s="40">
        <v>1.143</v>
      </c>
    </row>
    <row r="618" spans="1:3" ht="15.4" x14ac:dyDescent="0.45">
      <c r="A618" s="43" t="s">
        <v>1637</v>
      </c>
      <c r="B618" s="48" t="s">
        <v>378</v>
      </c>
      <c r="C618" s="45">
        <v>1.143</v>
      </c>
    </row>
    <row r="619" spans="1:3" ht="15.4" x14ac:dyDescent="0.45">
      <c r="A619" s="41" t="s">
        <v>1638</v>
      </c>
      <c r="B619" s="47" t="s">
        <v>731</v>
      </c>
      <c r="C619" s="40">
        <v>1.2010000000000001</v>
      </c>
    </row>
    <row r="620" spans="1:3" ht="15.4" x14ac:dyDescent="0.45">
      <c r="A620" s="43" t="s">
        <v>1639</v>
      </c>
      <c r="B620" s="48" t="s">
        <v>379</v>
      </c>
      <c r="C620" s="45">
        <v>0.54600000000000004</v>
      </c>
    </row>
    <row r="621" spans="1:3" ht="15.4" x14ac:dyDescent="0.45">
      <c r="A621" s="43" t="s">
        <v>1640</v>
      </c>
      <c r="B621" s="48" t="s">
        <v>380</v>
      </c>
      <c r="C621" s="45">
        <v>0.65500000000000003</v>
      </c>
    </row>
    <row r="622" spans="1:3" ht="15.4" x14ac:dyDescent="0.45">
      <c r="A622" s="41" t="s">
        <v>1643</v>
      </c>
      <c r="B622" s="42" t="s">
        <v>838</v>
      </c>
      <c r="C622" s="40">
        <v>9.6460000000000008</v>
      </c>
    </row>
    <row r="623" spans="1:3" ht="15.4" x14ac:dyDescent="0.45">
      <c r="A623" s="41" t="s">
        <v>1645</v>
      </c>
      <c r="B623" s="42" t="s">
        <v>733</v>
      </c>
      <c r="C623" s="40">
        <v>8.0060000000000002</v>
      </c>
    </row>
    <row r="624" spans="1:3" ht="15.4" x14ac:dyDescent="0.45">
      <c r="A624" s="41" t="s">
        <v>1679</v>
      </c>
      <c r="B624" s="47" t="s">
        <v>757</v>
      </c>
      <c r="C624" s="40">
        <v>3.9350000000000001</v>
      </c>
    </row>
    <row r="625" spans="1:3" ht="15.4" x14ac:dyDescent="0.45">
      <c r="A625" s="41" t="s">
        <v>1386</v>
      </c>
      <c r="B625" s="49" t="s">
        <v>518</v>
      </c>
      <c r="C625" s="40">
        <v>2.2949999999999999</v>
      </c>
    </row>
    <row r="626" spans="1:3" ht="30.4" x14ac:dyDescent="0.45">
      <c r="A626" s="41" t="s">
        <v>1646</v>
      </c>
      <c r="B626" s="51" t="s">
        <v>734</v>
      </c>
      <c r="C626" s="40">
        <v>7.0999999999999994E-2</v>
      </c>
    </row>
    <row r="627" spans="1:3" ht="30.75" x14ac:dyDescent="0.45">
      <c r="A627" s="43" t="s">
        <v>1650</v>
      </c>
      <c r="B627" s="52" t="s">
        <v>737</v>
      </c>
      <c r="C627" s="45">
        <v>5.1999999999999998E-2</v>
      </c>
    </row>
    <row r="628" spans="1:3" ht="30.75" x14ac:dyDescent="0.45">
      <c r="A628" s="43" t="s">
        <v>1651</v>
      </c>
      <c r="B628" s="52" t="s">
        <v>738</v>
      </c>
      <c r="C628" s="45">
        <v>1.9E-2</v>
      </c>
    </row>
    <row r="629" spans="1:3" ht="46.15" x14ac:dyDescent="0.45">
      <c r="A629" s="43" t="s">
        <v>1647</v>
      </c>
      <c r="B629" s="52" t="s">
        <v>1855</v>
      </c>
      <c r="C629" s="45">
        <v>1.1639999999999999</v>
      </c>
    </row>
    <row r="630" spans="1:3" ht="30.75" x14ac:dyDescent="0.45">
      <c r="A630" s="43" t="s">
        <v>1648</v>
      </c>
      <c r="B630" s="52" t="s">
        <v>736</v>
      </c>
      <c r="C630" s="45">
        <v>0.26700000000000002</v>
      </c>
    </row>
    <row r="631" spans="1:3" ht="15.4" x14ac:dyDescent="0.45">
      <c r="A631" s="43" t="s">
        <v>1654</v>
      </c>
      <c r="B631" s="52" t="s">
        <v>1845</v>
      </c>
      <c r="C631" s="45">
        <v>0.79300000000000004</v>
      </c>
    </row>
    <row r="632" spans="1:3" ht="15.4" x14ac:dyDescent="0.45">
      <c r="A632" s="41" t="s">
        <v>1673</v>
      </c>
      <c r="B632" s="47" t="s">
        <v>751</v>
      </c>
      <c r="C632" s="40">
        <v>5.7110000000000003</v>
      </c>
    </row>
    <row r="633" spans="1:3" ht="15.4" x14ac:dyDescent="0.45">
      <c r="A633" s="41" t="s">
        <v>1661</v>
      </c>
      <c r="B633" s="49" t="s">
        <v>863</v>
      </c>
      <c r="C633" s="40">
        <v>0.29499999999999998</v>
      </c>
    </row>
    <row r="634" spans="1:3" ht="15.4" x14ac:dyDescent="0.45">
      <c r="A634" s="43" t="s">
        <v>1656</v>
      </c>
      <c r="B634" s="50" t="s">
        <v>740</v>
      </c>
      <c r="C634" s="45">
        <v>0.22900000000000001</v>
      </c>
    </row>
    <row r="635" spans="1:3" ht="18.75" customHeight="1" x14ac:dyDescent="0.45">
      <c r="A635" s="43" t="s">
        <v>1660</v>
      </c>
      <c r="B635" s="50" t="s">
        <v>744</v>
      </c>
      <c r="C635" s="45">
        <v>6.6000000000000003E-2</v>
      </c>
    </row>
    <row r="636" spans="1:3" ht="15.4" x14ac:dyDescent="0.45">
      <c r="A636" s="41" t="s">
        <v>1658</v>
      </c>
      <c r="B636" s="49" t="s">
        <v>742</v>
      </c>
      <c r="C636" s="40">
        <v>1.93</v>
      </c>
    </row>
    <row r="637" spans="1:3" ht="15.4" x14ac:dyDescent="0.45">
      <c r="A637" s="43" t="s">
        <v>1382</v>
      </c>
      <c r="B637" s="50" t="s">
        <v>516</v>
      </c>
      <c r="C637" s="45">
        <v>0.94</v>
      </c>
    </row>
    <row r="638" spans="1:3" ht="15.4" x14ac:dyDescent="0.45">
      <c r="A638" s="43" t="s">
        <v>1663</v>
      </c>
      <c r="B638" s="50" t="s">
        <v>746</v>
      </c>
      <c r="C638" s="45">
        <v>0.49399999999999999</v>
      </c>
    </row>
    <row r="639" spans="1:3" ht="15.4" x14ac:dyDescent="0.45">
      <c r="A639" s="41" t="s">
        <v>1664</v>
      </c>
      <c r="B639" s="49" t="s">
        <v>747</v>
      </c>
      <c r="C639" s="40">
        <v>0.44600000000000001</v>
      </c>
    </row>
    <row r="640" spans="1:3" ht="15.4" x14ac:dyDescent="0.45">
      <c r="A640" s="43" t="s">
        <v>1385</v>
      </c>
      <c r="B640" s="50" t="s">
        <v>517</v>
      </c>
      <c r="C640" s="45">
        <v>0.61699999999999999</v>
      </c>
    </row>
    <row r="641" spans="1:3" ht="15.4" x14ac:dyDescent="0.45">
      <c r="A641" s="43" t="s">
        <v>1657</v>
      </c>
      <c r="B641" s="48" t="s">
        <v>741</v>
      </c>
      <c r="C641" s="45">
        <v>0.61699999999999999</v>
      </c>
    </row>
    <row r="642" spans="1:3" ht="15.4" x14ac:dyDescent="0.45">
      <c r="A642" s="41" t="s">
        <v>1666</v>
      </c>
      <c r="B642" s="49" t="s">
        <v>749</v>
      </c>
      <c r="C642" s="40">
        <v>0.71</v>
      </c>
    </row>
    <row r="643" spans="1:3" ht="15.4" x14ac:dyDescent="0.45">
      <c r="A643" s="41" t="s">
        <v>1393</v>
      </c>
      <c r="B643" s="51" t="s">
        <v>519</v>
      </c>
      <c r="C643" s="40">
        <v>0.68500000000000005</v>
      </c>
    </row>
    <row r="644" spans="1:3" ht="15.4" x14ac:dyDescent="0.45">
      <c r="A644" s="43" t="s">
        <v>1655</v>
      </c>
      <c r="B644" s="52" t="s">
        <v>739</v>
      </c>
      <c r="C644" s="45">
        <v>0.43099999999999999</v>
      </c>
    </row>
    <row r="645" spans="1:3" ht="15.4" x14ac:dyDescent="0.45">
      <c r="A645" s="43" t="s">
        <v>1667</v>
      </c>
      <c r="B645" s="52" t="s">
        <v>750</v>
      </c>
      <c r="C645" s="45">
        <v>0.254</v>
      </c>
    </row>
    <row r="646" spans="1:3" ht="15.4" x14ac:dyDescent="0.45">
      <c r="A646" s="41" t="s">
        <v>1659</v>
      </c>
      <c r="B646" s="51" t="s">
        <v>743</v>
      </c>
      <c r="C646" s="40">
        <v>2.5000000000000001E-2</v>
      </c>
    </row>
    <row r="647" spans="1:3" ht="15.4" x14ac:dyDescent="0.45">
      <c r="A647" s="43" t="s">
        <v>1662</v>
      </c>
      <c r="B647" s="52" t="s">
        <v>745</v>
      </c>
      <c r="C647" s="45">
        <v>1.2999999999999999E-2</v>
      </c>
    </row>
    <row r="648" spans="1:3" ht="15.4" x14ac:dyDescent="0.45">
      <c r="A648" s="43" t="s">
        <v>1665</v>
      </c>
      <c r="B648" s="52" t="s">
        <v>748</v>
      </c>
      <c r="C648" s="45">
        <v>1.2E-2</v>
      </c>
    </row>
    <row r="649" spans="1:3" ht="15.4" x14ac:dyDescent="0.45">
      <c r="A649" s="41" t="s">
        <v>1678</v>
      </c>
      <c r="B649" s="49" t="s">
        <v>756</v>
      </c>
      <c r="C649" s="40">
        <v>1.2190000000000001</v>
      </c>
    </row>
    <row r="650" spans="1:3" ht="30.75" x14ac:dyDescent="0.45">
      <c r="A650" s="43" t="s">
        <v>1674</v>
      </c>
      <c r="B650" s="50" t="s">
        <v>752</v>
      </c>
      <c r="C650" s="45">
        <v>0.69299999999999995</v>
      </c>
    </row>
    <row r="651" spans="1:3" ht="30.75" x14ac:dyDescent="0.45">
      <c r="A651" s="43" t="s">
        <v>1675</v>
      </c>
      <c r="B651" s="50" t="s">
        <v>753</v>
      </c>
      <c r="C651" s="45">
        <v>0.11700000000000001</v>
      </c>
    </row>
    <row r="652" spans="1:3" ht="30.75" x14ac:dyDescent="0.45">
      <c r="A652" s="43" t="s">
        <v>1676</v>
      </c>
      <c r="B652" s="50" t="s">
        <v>754</v>
      </c>
      <c r="C652" s="45">
        <v>0.33400000000000002</v>
      </c>
    </row>
    <row r="653" spans="1:3" ht="30.75" x14ac:dyDescent="0.45">
      <c r="A653" s="43" t="s">
        <v>1677</v>
      </c>
      <c r="B653" s="50" t="s">
        <v>755</v>
      </c>
      <c r="C653" s="45">
        <v>7.4999999999999997E-2</v>
      </c>
    </row>
    <row r="654" spans="1:3" ht="15.4" x14ac:dyDescent="0.45">
      <c r="A654" s="41" t="s">
        <v>1644</v>
      </c>
      <c r="B654" s="49" t="s">
        <v>788</v>
      </c>
      <c r="C654" s="40">
        <v>1.64</v>
      </c>
    </row>
    <row r="655" spans="1:3" ht="15.4" x14ac:dyDescent="0.45">
      <c r="A655" s="43" t="s">
        <v>1652</v>
      </c>
      <c r="B655" s="50" t="s">
        <v>381</v>
      </c>
      <c r="C655" s="45">
        <v>0.77300000000000002</v>
      </c>
    </row>
    <row r="656" spans="1:3" ht="15.4" x14ac:dyDescent="0.45">
      <c r="A656" s="43" t="s">
        <v>1653</v>
      </c>
      <c r="B656" s="50" t="s">
        <v>382</v>
      </c>
      <c r="C656" s="45">
        <v>0.86699999999999999</v>
      </c>
    </row>
    <row r="657" spans="1:3" ht="15.4" x14ac:dyDescent="0.45">
      <c r="A657" s="41" t="s">
        <v>1681</v>
      </c>
      <c r="B657" s="47" t="s">
        <v>758</v>
      </c>
      <c r="C657" s="40">
        <v>0.39900000000000002</v>
      </c>
    </row>
    <row r="658" spans="1:3" ht="15.4" x14ac:dyDescent="0.45">
      <c r="A658" s="41" t="s">
        <v>1680</v>
      </c>
      <c r="B658" s="49" t="s">
        <v>887</v>
      </c>
      <c r="C658" s="40">
        <v>0.34699999999999998</v>
      </c>
    </row>
    <row r="659" spans="1:3" ht="15.4" x14ac:dyDescent="0.45">
      <c r="A659" s="43" t="s">
        <v>1668</v>
      </c>
      <c r="B659" s="50" t="s">
        <v>383</v>
      </c>
      <c r="C659" s="45">
        <v>3.6999999999999998E-2</v>
      </c>
    </row>
    <row r="660" spans="1:3" ht="15.4" x14ac:dyDescent="0.45">
      <c r="A660" s="43" t="s">
        <v>1669</v>
      </c>
      <c r="B660" s="50" t="s">
        <v>384</v>
      </c>
      <c r="C660" s="45">
        <v>6.2E-2</v>
      </c>
    </row>
    <row r="661" spans="1:3" ht="15.4" x14ac:dyDescent="0.45">
      <c r="A661" s="43" t="s">
        <v>1670</v>
      </c>
      <c r="B661" s="50" t="s">
        <v>385</v>
      </c>
      <c r="C661" s="45">
        <v>9.2999999999999999E-2</v>
      </c>
    </row>
    <row r="662" spans="1:3" ht="15.4" x14ac:dyDescent="0.45">
      <c r="A662" s="43" t="s">
        <v>1671</v>
      </c>
      <c r="B662" s="50" t="s">
        <v>386</v>
      </c>
      <c r="C662" s="45">
        <v>8.6999999999999994E-2</v>
      </c>
    </row>
    <row r="663" spans="1:3" ht="15.4" x14ac:dyDescent="0.45">
      <c r="A663" s="43" t="s">
        <v>1672</v>
      </c>
      <c r="B663" s="50" t="s">
        <v>387</v>
      </c>
      <c r="C663" s="45">
        <v>6.8000000000000005E-2</v>
      </c>
    </row>
    <row r="664" spans="1:3" ht="15.4" x14ac:dyDescent="0.45">
      <c r="A664" s="43" t="s">
        <v>1649</v>
      </c>
      <c r="B664" s="50" t="s">
        <v>388</v>
      </c>
      <c r="C664" s="45">
        <v>5.1999999999999998E-2</v>
      </c>
    </row>
    <row r="665" spans="1:3" ht="15.4" x14ac:dyDescent="0.45">
      <c r="A665" s="41" t="s">
        <v>1754</v>
      </c>
      <c r="B665" s="42" t="s">
        <v>781</v>
      </c>
      <c r="C665" s="40">
        <v>1.6359999999999999</v>
      </c>
    </row>
    <row r="666" spans="1:3" ht="15.4" x14ac:dyDescent="0.45">
      <c r="A666" s="41" t="s">
        <v>1683</v>
      </c>
      <c r="B666" s="47" t="s">
        <v>760</v>
      </c>
      <c r="C666" s="40">
        <v>0.40200000000000002</v>
      </c>
    </row>
    <row r="667" spans="1:3" ht="15.4" x14ac:dyDescent="0.45">
      <c r="A667" s="43" t="s">
        <v>1684</v>
      </c>
      <c r="B667" s="48" t="s">
        <v>389</v>
      </c>
      <c r="C667" s="45">
        <v>0.13300000000000001</v>
      </c>
    </row>
    <row r="668" spans="1:3" ht="30.75" x14ac:dyDescent="0.45">
      <c r="A668" s="43" t="s">
        <v>1685</v>
      </c>
      <c r="B668" s="48" t="s">
        <v>761</v>
      </c>
      <c r="C668" s="45">
        <v>0.26900000000000002</v>
      </c>
    </row>
    <row r="669" spans="1:3" ht="15.4" x14ac:dyDescent="0.45">
      <c r="A669" s="41" t="s">
        <v>1682</v>
      </c>
      <c r="B669" s="47" t="s">
        <v>759</v>
      </c>
      <c r="C669" s="40">
        <v>1.234</v>
      </c>
    </row>
    <row r="670" spans="1:3" ht="15.4" x14ac:dyDescent="0.45">
      <c r="A670" s="41" t="s">
        <v>1743</v>
      </c>
      <c r="B670" s="49" t="s">
        <v>776</v>
      </c>
      <c r="C670" s="40">
        <v>0.27300000000000002</v>
      </c>
    </row>
    <row r="671" spans="1:3" ht="30.75" x14ac:dyDescent="0.45">
      <c r="A671" s="43" t="s">
        <v>1744</v>
      </c>
      <c r="B671" s="50" t="s">
        <v>390</v>
      </c>
      <c r="C671" s="45">
        <v>7.0000000000000007E-2</v>
      </c>
    </row>
    <row r="672" spans="1:3" ht="46.15" x14ac:dyDescent="0.45">
      <c r="A672" s="43" t="s">
        <v>1746</v>
      </c>
      <c r="B672" s="50" t="s">
        <v>391</v>
      </c>
      <c r="C672" s="45">
        <v>4.9000000000000002E-2</v>
      </c>
    </row>
    <row r="673" spans="1:3" ht="30.75" x14ac:dyDescent="0.45">
      <c r="A673" s="43" t="s">
        <v>1745</v>
      </c>
      <c r="B673" s="50" t="s">
        <v>392</v>
      </c>
      <c r="C673" s="45">
        <v>0.154</v>
      </c>
    </row>
    <row r="674" spans="1:3" ht="15.4" x14ac:dyDescent="0.45">
      <c r="A674" s="41" t="s">
        <v>1747</v>
      </c>
      <c r="B674" s="49" t="s">
        <v>777</v>
      </c>
      <c r="C674" s="40">
        <v>0.48799999999999999</v>
      </c>
    </row>
    <row r="675" spans="1:3" ht="15.4" x14ac:dyDescent="0.45">
      <c r="A675" s="43" t="s">
        <v>1748</v>
      </c>
      <c r="B675" s="50" t="s">
        <v>393</v>
      </c>
      <c r="C675" s="45">
        <v>0.23799999999999999</v>
      </c>
    </row>
    <row r="676" spans="1:3" ht="16.5" customHeight="1" x14ac:dyDescent="0.45">
      <c r="A676" s="43" t="s">
        <v>1749</v>
      </c>
      <c r="B676" s="50" t="s">
        <v>394</v>
      </c>
      <c r="C676" s="45">
        <v>0.13900000000000001</v>
      </c>
    </row>
    <row r="677" spans="1:3" ht="15.4" x14ac:dyDescent="0.45">
      <c r="A677" s="43" t="s">
        <v>1750</v>
      </c>
      <c r="B677" s="50" t="s">
        <v>395</v>
      </c>
      <c r="C677" s="45">
        <v>0.111</v>
      </c>
    </row>
    <row r="678" spans="1:3" ht="15.4" x14ac:dyDescent="0.45">
      <c r="A678" s="41" t="s">
        <v>1751</v>
      </c>
      <c r="B678" s="49" t="s">
        <v>778</v>
      </c>
      <c r="C678" s="40">
        <v>0.47299999999999998</v>
      </c>
    </row>
    <row r="679" spans="1:3" ht="30.75" x14ac:dyDescent="0.45">
      <c r="A679" s="43" t="s">
        <v>1752</v>
      </c>
      <c r="B679" s="50" t="s">
        <v>779</v>
      </c>
      <c r="C679" s="45">
        <v>0.124</v>
      </c>
    </row>
    <row r="680" spans="1:3" ht="30.75" x14ac:dyDescent="0.45">
      <c r="A680" s="43" t="s">
        <v>1753</v>
      </c>
      <c r="B680" s="50" t="s">
        <v>780</v>
      </c>
      <c r="C680" s="45">
        <v>0.34899999999999998</v>
      </c>
    </row>
    <row r="681" spans="1:3" ht="15.4" x14ac:dyDescent="0.45">
      <c r="A681" s="41" t="s">
        <v>1686</v>
      </c>
      <c r="B681" s="42" t="s">
        <v>762</v>
      </c>
      <c r="C681" s="40">
        <v>0.34</v>
      </c>
    </row>
    <row r="682" spans="1:3" ht="15.4" x14ac:dyDescent="0.45">
      <c r="A682" s="43" t="s">
        <v>1687</v>
      </c>
      <c r="B682" s="44" t="s">
        <v>396</v>
      </c>
      <c r="C682" s="45">
        <v>0.14299999999999999</v>
      </c>
    </row>
    <row r="683" spans="1:3" ht="15.4" x14ac:dyDescent="0.45">
      <c r="A683" s="43" t="s">
        <v>1688</v>
      </c>
      <c r="B683" s="44" t="s">
        <v>397</v>
      </c>
      <c r="C683" s="45">
        <v>0.14799999999999999</v>
      </c>
    </row>
    <row r="684" spans="1:3" ht="15.4" x14ac:dyDescent="0.45">
      <c r="A684" s="43" t="s">
        <v>1689</v>
      </c>
      <c r="B684" s="44" t="s">
        <v>398</v>
      </c>
      <c r="C684" s="45">
        <v>4.9000000000000002E-2</v>
      </c>
    </row>
    <row r="685" spans="1:3" ht="15.4" x14ac:dyDescent="0.45">
      <c r="A685" s="41" t="s">
        <v>1695</v>
      </c>
      <c r="B685" s="42" t="s">
        <v>764</v>
      </c>
      <c r="C685" s="40">
        <v>0.99299999999999999</v>
      </c>
    </row>
    <row r="686" spans="1:3" ht="15.4" x14ac:dyDescent="0.45">
      <c r="A686" s="43" t="s">
        <v>1696</v>
      </c>
      <c r="B686" s="44" t="s">
        <v>399</v>
      </c>
      <c r="C686" s="45">
        <v>0.36699999999999999</v>
      </c>
    </row>
    <row r="687" spans="1:3" ht="15.4" x14ac:dyDescent="0.45">
      <c r="A687" s="43" t="s">
        <v>1698</v>
      </c>
      <c r="B687" s="44" t="s">
        <v>400</v>
      </c>
      <c r="C687" s="45">
        <v>0.16600000000000001</v>
      </c>
    </row>
    <row r="688" spans="1:3" ht="15.4" x14ac:dyDescent="0.45">
      <c r="A688" s="43" t="s">
        <v>1699</v>
      </c>
      <c r="B688" s="44" t="s">
        <v>401</v>
      </c>
      <c r="C688" s="45">
        <v>9.7000000000000003E-2</v>
      </c>
    </row>
    <row r="689" spans="1:3" ht="15.4" x14ac:dyDescent="0.45">
      <c r="A689" s="43" t="s">
        <v>1700</v>
      </c>
      <c r="B689" s="44" t="s">
        <v>402</v>
      </c>
      <c r="C689" s="45">
        <v>4.7E-2</v>
      </c>
    </row>
    <row r="690" spans="1:3" ht="15.4" x14ac:dyDescent="0.45">
      <c r="A690" s="43" t="s">
        <v>1701</v>
      </c>
      <c r="B690" s="44" t="s">
        <v>403</v>
      </c>
      <c r="C690" s="45">
        <v>0.17499999999999999</v>
      </c>
    </row>
    <row r="691" spans="1:3" ht="15.4" x14ac:dyDescent="0.45">
      <c r="A691" s="43" t="s">
        <v>1702</v>
      </c>
      <c r="B691" s="44" t="s">
        <v>404</v>
      </c>
      <c r="C691" s="45">
        <v>5.3999999999999999E-2</v>
      </c>
    </row>
    <row r="692" spans="1:3" ht="15.4" x14ac:dyDescent="0.45">
      <c r="A692" s="43" t="s">
        <v>1703</v>
      </c>
      <c r="B692" s="44" t="s">
        <v>405</v>
      </c>
      <c r="C692" s="45">
        <v>8.6999999999999994E-2</v>
      </c>
    </row>
    <row r="693" spans="1:3" ht="15.4" x14ac:dyDescent="0.45">
      <c r="A693" s="41" t="s">
        <v>1697</v>
      </c>
      <c r="B693" s="42" t="s">
        <v>765</v>
      </c>
      <c r="C693" s="40">
        <v>0.98899999999999999</v>
      </c>
    </row>
    <row r="694" spans="1:3" ht="15.4" x14ac:dyDescent="0.45">
      <c r="A694" s="43" t="s">
        <v>1692</v>
      </c>
      <c r="B694" s="44" t="s">
        <v>406</v>
      </c>
      <c r="C694" s="45">
        <v>0.17599999999999999</v>
      </c>
    </row>
    <row r="695" spans="1:3" ht="15.4" x14ac:dyDescent="0.45">
      <c r="A695" s="43" t="s">
        <v>1693</v>
      </c>
      <c r="B695" s="44" t="s">
        <v>407</v>
      </c>
      <c r="C695" s="45">
        <v>0.24299999999999999</v>
      </c>
    </row>
    <row r="696" spans="1:3" ht="15.4" x14ac:dyDescent="0.45">
      <c r="A696" s="43" t="s">
        <v>1694</v>
      </c>
      <c r="B696" s="44" t="s">
        <v>408</v>
      </c>
      <c r="C696" s="45">
        <v>0.54600000000000004</v>
      </c>
    </row>
    <row r="697" spans="1:3" ht="15.4" x14ac:dyDescent="0.45">
      <c r="A697" s="43" t="s">
        <v>1691</v>
      </c>
      <c r="B697" s="44" t="s">
        <v>876</v>
      </c>
      <c r="C697" s="45">
        <v>2.4E-2</v>
      </c>
    </row>
    <row r="698" spans="1:3" ht="15.4" x14ac:dyDescent="0.45">
      <c r="A698" s="41" t="s">
        <v>1705</v>
      </c>
      <c r="B698" s="42" t="s">
        <v>767</v>
      </c>
      <c r="C698" s="40">
        <v>0.35699999999999998</v>
      </c>
    </row>
    <row r="699" spans="1:3" ht="15.4" x14ac:dyDescent="0.45">
      <c r="A699" s="43" t="s">
        <v>1706</v>
      </c>
      <c r="B699" s="44" t="s">
        <v>409</v>
      </c>
      <c r="C699" s="45">
        <v>0.13800000000000001</v>
      </c>
    </row>
    <row r="700" spans="1:3" ht="15.4" x14ac:dyDescent="0.45">
      <c r="A700" s="43" t="s">
        <v>1707</v>
      </c>
      <c r="B700" s="44" t="s">
        <v>410</v>
      </c>
      <c r="C700" s="45">
        <v>0.219</v>
      </c>
    </row>
    <row r="701" spans="1:3" ht="15.4" x14ac:dyDescent="0.45">
      <c r="A701" s="41" t="s">
        <v>1708</v>
      </c>
      <c r="B701" s="42" t="s">
        <v>768</v>
      </c>
      <c r="C701" s="40">
        <v>1.5149999999999999</v>
      </c>
    </row>
    <row r="702" spans="1:3" ht="15.4" x14ac:dyDescent="0.45">
      <c r="A702" s="43" t="s">
        <v>1709</v>
      </c>
      <c r="B702" s="44" t="s">
        <v>411</v>
      </c>
      <c r="C702" s="45">
        <v>0.19500000000000001</v>
      </c>
    </row>
    <row r="703" spans="1:3" ht="15.4" x14ac:dyDescent="0.45">
      <c r="A703" s="43" t="s">
        <v>1710</v>
      </c>
      <c r="B703" s="44" t="s">
        <v>412</v>
      </c>
      <c r="C703" s="45">
        <v>8.5999999999999993E-2</v>
      </c>
    </row>
    <row r="704" spans="1:3" ht="15.4" x14ac:dyDescent="0.45">
      <c r="A704" s="43" t="s">
        <v>1724</v>
      </c>
      <c r="B704" s="44" t="s">
        <v>413</v>
      </c>
      <c r="C704" s="45">
        <v>3.5000000000000003E-2</v>
      </c>
    </row>
    <row r="705" spans="1:3" ht="15.4" x14ac:dyDescent="0.45">
      <c r="A705" s="43" t="s">
        <v>1725</v>
      </c>
      <c r="B705" s="44" t="s">
        <v>414</v>
      </c>
      <c r="C705" s="45">
        <v>4.1000000000000002E-2</v>
      </c>
    </row>
    <row r="706" spans="1:3" ht="15.4" x14ac:dyDescent="0.45">
      <c r="A706" s="43" t="s">
        <v>1711</v>
      </c>
      <c r="B706" s="44" t="s">
        <v>415</v>
      </c>
      <c r="C706" s="45">
        <v>7.3999999999999996E-2</v>
      </c>
    </row>
    <row r="707" spans="1:3" ht="15.4" x14ac:dyDescent="0.45">
      <c r="A707" s="43" t="s">
        <v>1712</v>
      </c>
      <c r="B707" s="44" t="s">
        <v>416</v>
      </c>
      <c r="C707" s="45">
        <v>8.6999999999999994E-2</v>
      </c>
    </row>
    <row r="708" spans="1:3" ht="15.4" x14ac:dyDescent="0.45">
      <c r="A708" s="43" t="s">
        <v>1713</v>
      </c>
      <c r="B708" s="44" t="s">
        <v>417</v>
      </c>
      <c r="C708" s="45">
        <v>9.8000000000000004E-2</v>
      </c>
    </row>
    <row r="709" spans="1:3" ht="20.25" customHeight="1" x14ac:dyDescent="0.45">
      <c r="A709" s="43" t="s">
        <v>1714</v>
      </c>
      <c r="B709" s="44" t="s">
        <v>418</v>
      </c>
      <c r="C709" s="45">
        <v>6.6000000000000003E-2</v>
      </c>
    </row>
    <row r="710" spans="1:3" ht="15.4" x14ac:dyDescent="0.45">
      <c r="A710" s="43" t="s">
        <v>1715</v>
      </c>
      <c r="B710" s="44" t="s">
        <v>419</v>
      </c>
      <c r="C710" s="45">
        <v>0.11700000000000001</v>
      </c>
    </row>
    <row r="711" spans="1:3" ht="15.4" x14ac:dyDescent="0.45">
      <c r="A711" s="43" t="s">
        <v>1726</v>
      </c>
      <c r="B711" s="44" t="s">
        <v>420</v>
      </c>
      <c r="C711" s="45">
        <v>0.21299999999999999</v>
      </c>
    </row>
    <row r="712" spans="1:3" ht="15.4" x14ac:dyDescent="0.45">
      <c r="A712" s="43" t="s">
        <v>1717</v>
      </c>
      <c r="B712" s="44" t="s">
        <v>421</v>
      </c>
      <c r="C712" s="45">
        <v>0.153</v>
      </c>
    </row>
    <row r="713" spans="1:3" ht="15.4" x14ac:dyDescent="0.45">
      <c r="A713" s="43" t="s">
        <v>1718</v>
      </c>
      <c r="B713" s="44" t="s">
        <v>422</v>
      </c>
      <c r="C713" s="45">
        <v>0.23899999999999999</v>
      </c>
    </row>
    <row r="714" spans="1:3" ht="15.4" x14ac:dyDescent="0.45">
      <c r="A714" s="43" t="s">
        <v>1722</v>
      </c>
      <c r="B714" s="44" t="s">
        <v>423</v>
      </c>
      <c r="C714" s="45">
        <v>7.2999999999999995E-2</v>
      </c>
    </row>
    <row r="715" spans="1:3" ht="15.4" x14ac:dyDescent="0.45">
      <c r="A715" s="43" t="s">
        <v>1723</v>
      </c>
      <c r="B715" s="44" t="s">
        <v>424</v>
      </c>
      <c r="C715" s="45">
        <v>3.7999999999999999E-2</v>
      </c>
    </row>
    <row r="716" spans="1:3" ht="15.4" x14ac:dyDescent="0.45">
      <c r="A716" s="41" t="s">
        <v>1719</v>
      </c>
      <c r="B716" s="42" t="s">
        <v>770</v>
      </c>
      <c r="C716" s="40">
        <v>8.3000000000000004E-2</v>
      </c>
    </row>
    <row r="717" spans="1:3" ht="15.4" x14ac:dyDescent="0.45">
      <c r="A717" s="43" t="s">
        <v>1720</v>
      </c>
      <c r="B717" s="44" t="s">
        <v>425</v>
      </c>
      <c r="C717" s="45">
        <v>5.1999999999999998E-2</v>
      </c>
    </row>
    <row r="718" spans="1:3" ht="15.4" x14ac:dyDescent="0.45">
      <c r="A718" s="43" t="s">
        <v>1721</v>
      </c>
      <c r="B718" s="44" t="s">
        <v>426</v>
      </c>
      <c r="C718" s="45">
        <v>3.1E-2</v>
      </c>
    </row>
    <row r="719" spans="1:3" ht="15.4" x14ac:dyDescent="0.45">
      <c r="A719" s="41" t="s">
        <v>1727</v>
      </c>
      <c r="B719" s="42" t="s">
        <v>771</v>
      </c>
      <c r="C719" s="40">
        <v>7.4999999999999997E-2</v>
      </c>
    </row>
    <row r="720" spans="1:3" ht="15.4" x14ac:dyDescent="0.45">
      <c r="A720" s="43" t="s">
        <v>1728</v>
      </c>
      <c r="B720" s="44" t="s">
        <v>427</v>
      </c>
      <c r="C720" s="45">
        <v>2.9000000000000001E-2</v>
      </c>
    </row>
    <row r="721" spans="1:3" ht="15.4" x14ac:dyDescent="0.45">
      <c r="A721" s="43" t="s">
        <v>1729</v>
      </c>
      <c r="B721" s="44" t="s">
        <v>429</v>
      </c>
      <c r="C721" s="45">
        <v>2.1999999999999999E-2</v>
      </c>
    </row>
    <row r="722" spans="1:3" ht="15.4" x14ac:dyDescent="0.45">
      <c r="A722" s="43" t="s">
        <v>1730</v>
      </c>
      <c r="B722" s="44" t="s">
        <v>428</v>
      </c>
      <c r="C722" s="45">
        <v>2.4E-2</v>
      </c>
    </row>
    <row r="723" spans="1:3" ht="15.4" x14ac:dyDescent="0.45">
      <c r="A723" s="41" t="s">
        <v>1731</v>
      </c>
      <c r="B723" s="42" t="s">
        <v>772</v>
      </c>
      <c r="C723" s="40">
        <v>0.65100000000000002</v>
      </c>
    </row>
    <row r="724" spans="1:3" ht="30.75" x14ac:dyDescent="0.45">
      <c r="A724" s="43" t="s">
        <v>1732</v>
      </c>
      <c r="B724" s="44" t="s">
        <v>430</v>
      </c>
      <c r="C724" s="45">
        <v>0.64</v>
      </c>
    </row>
    <row r="725" spans="1:3" ht="15.4" x14ac:dyDescent="0.45">
      <c r="A725" s="43" t="s">
        <v>1733</v>
      </c>
      <c r="B725" s="44" t="s">
        <v>431</v>
      </c>
      <c r="C725" s="45">
        <v>1.0999999999999999E-2</v>
      </c>
    </row>
    <row r="726" spans="1:3" ht="15.4" x14ac:dyDescent="0.45">
      <c r="A726" s="41" t="s">
        <v>1735</v>
      </c>
      <c r="B726" s="42" t="s">
        <v>773</v>
      </c>
      <c r="C726" s="40">
        <v>0.55100000000000005</v>
      </c>
    </row>
    <row r="727" spans="1:3" ht="30.75" x14ac:dyDescent="0.45">
      <c r="A727" s="43" t="s">
        <v>1736</v>
      </c>
      <c r="B727" s="44" t="s">
        <v>432</v>
      </c>
      <c r="C727" s="45">
        <v>0.05</v>
      </c>
    </row>
    <row r="728" spans="1:3" ht="30.75" x14ac:dyDescent="0.45">
      <c r="A728" s="43" t="s">
        <v>1737</v>
      </c>
      <c r="B728" s="44" t="s">
        <v>433</v>
      </c>
      <c r="C728" s="45">
        <v>0.216</v>
      </c>
    </row>
    <row r="729" spans="1:3" ht="30.75" x14ac:dyDescent="0.45">
      <c r="A729" s="43" t="s">
        <v>1738</v>
      </c>
      <c r="B729" s="44" t="s">
        <v>774</v>
      </c>
      <c r="C729" s="45">
        <v>0.28499999999999998</v>
      </c>
    </row>
    <row r="730" spans="1:3" ht="15.4" x14ac:dyDescent="0.45">
      <c r="A730" s="41" t="s">
        <v>1739</v>
      </c>
      <c r="B730" s="42" t="s">
        <v>775</v>
      </c>
      <c r="C730" s="40">
        <v>0.50600000000000001</v>
      </c>
    </row>
    <row r="731" spans="1:3" ht="15.4" x14ac:dyDescent="0.45">
      <c r="A731" s="43" t="s">
        <v>1740</v>
      </c>
      <c r="B731" s="44" t="s">
        <v>434</v>
      </c>
      <c r="C731" s="45">
        <v>0.189</v>
      </c>
    </row>
    <row r="732" spans="1:3" ht="15.4" x14ac:dyDescent="0.45">
      <c r="A732" s="43" t="s">
        <v>1741</v>
      </c>
      <c r="B732" s="44" t="s">
        <v>435</v>
      </c>
      <c r="C732" s="45">
        <v>0.317</v>
      </c>
    </row>
    <row r="733" spans="1:3" ht="15.4" x14ac:dyDescent="0.45">
      <c r="A733" s="41" t="s">
        <v>1755</v>
      </c>
      <c r="B733" s="42" t="s">
        <v>782</v>
      </c>
      <c r="C733" s="40">
        <v>0.127</v>
      </c>
    </row>
    <row r="734" spans="1:3" ht="15.75" customHeight="1" x14ac:dyDescent="0.45">
      <c r="A734" s="43" t="s">
        <v>1756</v>
      </c>
      <c r="B734" s="44" t="s">
        <v>783</v>
      </c>
      <c r="C734" s="45">
        <v>4.2000000000000003E-2</v>
      </c>
    </row>
    <row r="735" spans="1:3" ht="15.4" x14ac:dyDescent="0.45">
      <c r="A735" s="43" t="s">
        <v>1757</v>
      </c>
      <c r="B735" s="44" t="s">
        <v>436</v>
      </c>
      <c r="C735" s="45">
        <v>5.6000000000000001E-2</v>
      </c>
    </row>
    <row r="736" spans="1:3" ht="15.4" x14ac:dyDescent="0.45">
      <c r="A736" s="43" t="s">
        <v>1758</v>
      </c>
      <c r="B736" s="44" t="s">
        <v>437</v>
      </c>
      <c r="C736" s="45">
        <v>2.9000000000000001E-2</v>
      </c>
    </row>
    <row r="737" spans="1:3" ht="15.4" x14ac:dyDescent="0.45">
      <c r="A737" s="41">
        <v>9530</v>
      </c>
      <c r="B737" s="26" t="s">
        <v>763</v>
      </c>
      <c r="C737" s="40">
        <v>5.681</v>
      </c>
    </row>
    <row r="738" spans="1:3" ht="15" customHeight="1" x14ac:dyDescent="0.45">
      <c r="A738" s="41">
        <v>9560</v>
      </c>
      <c r="B738" s="26" t="s">
        <v>766</v>
      </c>
      <c r="C738" s="40">
        <v>4.6879999999999997</v>
      </c>
    </row>
    <row r="739" spans="1:3" ht="31.5" customHeight="1" x14ac:dyDescent="0.45">
      <c r="A739" s="55">
        <v>7430</v>
      </c>
      <c r="B739" s="36" t="s">
        <v>659</v>
      </c>
      <c r="C739" s="56">
        <v>0.23699999999999999</v>
      </c>
    </row>
    <row r="740" spans="1:3" ht="15" customHeight="1" x14ac:dyDescent="0.45">
      <c r="A740" s="71" t="s">
        <v>1846</v>
      </c>
      <c r="B740" s="71"/>
      <c r="C740" s="71"/>
    </row>
    <row r="741" spans="1:3" ht="15" customHeight="1" x14ac:dyDescent="0.45">
      <c r="A741" s="72"/>
      <c r="B741" s="72"/>
      <c r="C741" s="72"/>
    </row>
    <row r="742" spans="1:3" ht="15" customHeight="1" x14ac:dyDescent="0.45">
      <c r="A742" s="72"/>
      <c r="B742" s="72"/>
      <c r="C742" s="72"/>
    </row>
    <row r="743" spans="1:3" ht="15" customHeight="1" x14ac:dyDescent="0.45">
      <c r="A743" s="72"/>
      <c r="B743" s="72"/>
      <c r="C743" s="72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48"/>
  <sheetViews>
    <sheetView topLeftCell="A176" workbookViewId="0">
      <selection activeCell="B191" sqref="B191"/>
    </sheetView>
  </sheetViews>
  <sheetFormatPr defaultColWidth="9.1328125" defaultRowHeight="14.25" x14ac:dyDescent="0.45"/>
  <cols>
    <col min="1" max="1" width="15.265625" style="23" customWidth="1"/>
    <col min="2" max="2" width="75.73046875" style="23" customWidth="1"/>
    <col min="3" max="3" width="15.265625" style="23" customWidth="1"/>
    <col min="4" max="16384" width="9.1328125" style="23"/>
  </cols>
  <sheetData>
    <row r="1" spans="1:3" ht="55.5" x14ac:dyDescent="0.45">
      <c r="A1" s="37" t="s">
        <v>1849</v>
      </c>
      <c r="B1" s="8" t="s">
        <v>1824</v>
      </c>
      <c r="C1" s="9" t="s">
        <v>1825</v>
      </c>
    </row>
    <row r="2" spans="1:3" ht="15.4" x14ac:dyDescent="0.45">
      <c r="A2" s="57" t="s">
        <v>905</v>
      </c>
      <c r="B2" s="58" t="s">
        <v>489</v>
      </c>
      <c r="C2" s="59">
        <v>100</v>
      </c>
    </row>
    <row r="3" spans="1:3" ht="15.4" x14ac:dyDescent="0.45">
      <c r="A3" s="60">
        <v>2</v>
      </c>
      <c r="B3" s="26" t="s">
        <v>490</v>
      </c>
      <c r="C3" s="61">
        <v>71.774000000000001</v>
      </c>
    </row>
    <row r="4" spans="1:3" ht="15.4" x14ac:dyDescent="0.45">
      <c r="A4" s="60" t="s">
        <v>1275</v>
      </c>
      <c r="B4" s="42" t="s">
        <v>494</v>
      </c>
      <c r="C4" s="61">
        <v>39.002000000000002</v>
      </c>
    </row>
    <row r="5" spans="1:3" ht="15.4" x14ac:dyDescent="0.45">
      <c r="A5" s="60" t="s">
        <v>1333</v>
      </c>
      <c r="B5" s="42" t="s">
        <v>495</v>
      </c>
      <c r="C5" s="61">
        <v>32.771999999999998</v>
      </c>
    </row>
    <row r="6" spans="1:3" ht="15.4" x14ac:dyDescent="0.45">
      <c r="A6" s="60" t="s">
        <v>1566</v>
      </c>
      <c r="B6" s="42" t="s">
        <v>695</v>
      </c>
      <c r="C6" s="61">
        <v>28.225999999999999</v>
      </c>
    </row>
    <row r="7" spans="1:3" ht="15.4" x14ac:dyDescent="0.45">
      <c r="A7" s="62" t="s">
        <v>906</v>
      </c>
      <c r="B7" s="42" t="s">
        <v>497</v>
      </c>
      <c r="C7" s="61">
        <v>8.8209999999999997</v>
      </c>
    </row>
    <row r="8" spans="1:3" ht="15.4" x14ac:dyDescent="0.45">
      <c r="A8" s="62" t="s">
        <v>907</v>
      </c>
      <c r="B8" s="42" t="s">
        <v>531</v>
      </c>
      <c r="C8" s="61">
        <v>4.2119999999999997</v>
      </c>
    </row>
    <row r="9" spans="1:3" ht="15.4" x14ac:dyDescent="0.45">
      <c r="A9" s="62" t="s">
        <v>950</v>
      </c>
      <c r="B9" s="42" t="s">
        <v>534</v>
      </c>
      <c r="C9" s="61">
        <v>2.6120000000000001</v>
      </c>
    </row>
    <row r="10" spans="1:3" ht="15.4" x14ac:dyDescent="0.45">
      <c r="A10" s="62" t="s">
        <v>957</v>
      </c>
      <c r="B10" s="42" t="s">
        <v>535</v>
      </c>
      <c r="C10" s="61">
        <v>1.0669999999999999</v>
      </c>
    </row>
    <row r="11" spans="1:3" ht="15.4" x14ac:dyDescent="0.45">
      <c r="A11" s="63" t="s">
        <v>920</v>
      </c>
      <c r="B11" s="44" t="s">
        <v>0</v>
      </c>
      <c r="C11" s="64">
        <v>0.63800000000000001</v>
      </c>
    </row>
    <row r="12" spans="1:3" ht="15.4" x14ac:dyDescent="0.45">
      <c r="A12" s="63" t="s">
        <v>926</v>
      </c>
      <c r="B12" s="44" t="s">
        <v>1</v>
      </c>
      <c r="C12" s="64">
        <v>0.42899999999999999</v>
      </c>
    </row>
    <row r="13" spans="1:3" ht="15.4" x14ac:dyDescent="0.45">
      <c r="A13" s="62" t="s">
        <v>958</v>
      </c>
      <c r="B13" s="42" t="s">
        <v>536</v>
      </c>
      <c r="C13" s="61">
        <v>1.397</v>
      </c>
    </row>
    <row r="14" spans="1:3" ht="15.4" x14ac:dyDescent="0.45">
      <c r="A14" s="63" t="s">
        <v>935</v>
      </c>
      <c r="B14" s="44" t="s">
        <v>2</v>
      </c>
      <c r="C14" s="64">
        <v>0.68400000000000005</v>
      </c>
    </row>
    <row r="15" spans="1:3" ht="15.4" x14ac:dyDescent="0.45">
      <c r="A15" s="63" t="s">
        <v>943</v>
      </c>
      <c r="B15" s="44" t="s">
        <v>3</v>
      </c>
      <c r="C15" s="64">
        <v>0.71299999999999997</v>
      </c>
    </row>
    <row r="16" spans="1:3" ht="15.4" x14ac:dyDescent="0.45">
      <c r="A16" s="63" t="s">
        <v>942</v>
      </c>
      <c r="B16" s="46" t="s">
        <v>4</v>
      </c>
      <c r="C16" s="64">
        <v>0.14799999999999999</v>
      </c>
    </row>
    <row r="17" spans="1:3" ht="15.4" x14ac:dyDescent="0.45">
      <c r="A17" s="62" t="s">
        <v>915</v>
      </c>
      <c r="B17" s="42" t="s">
        <v>532</v>
      </c>
      <c r="C17" s="61">
        <v>1.6</v>
      </c>
    </row>
    <row r="18" spans="1:3" ht="15.4" x14ac:dyDescent="0.45">
      <c r="A18" s="63" t="s">
        <v>939</v>
      </c>
      <c r="B18" s="44" t="s">
        <v>5</v>
      </c>
      <c r="C18" s="64">
        <v>0.92500000000000004</v>
      </c>
    </row>
    <row r="19" spans="1:3" ht="15.4" x14ac:dyDescent="0.45">
      <c r="A19" s="63" t="s">
        <v>941</v>
      </c>
      <c r="B19" s="44" t="s">
        <v>6</v>
      </c>
      <c r="C19" s="64">
        <v>0.44</v>
      </c>
    </row>
    <row r="20" spans="1:3" ht="15.4" x14ac:dyDescent="0.45">
      <c r="A20" s="63" t="s">
        <v>944</v>
      </c>
      <c r="B20" s="44" t="s">
        <v>7</v>
      </c>
      <c r="C20" s="64">
        <v>0.23499999999999999</v>
      </c>
    </row>
    <row r="21" spans="1:3" ht="15.4" x14ac:dyDescent="0.45">
      <c r="A21" s="62" t="s">
        <v>964</v>
      </c>
      <c r="B21" s="42" t="s">
        <v>538</v>
      </c>
      <c r="C21" s="61">
        <v>0.27</v>
      </c>
    </row>
    <row r="22" spans="1:3" ht="15.4" x14ac:dyDescent="0.45">
      <c r="A22" s="63" t="s">
        <v>910</v>
      </c>
      <c r="B22" s="27" t="s">
        <v>8</v>
      </c>
      <c r="C22" s="64">
        <v>0.151</v>
      </c>
    </row>
    <row r="23" spans="1:3" ht="15.4" x14ac:dyDescent="0.45">
      <c r="A23" s="63" t="s">
        <v>913</v>
      </c>
      <c r="B23" s="27" t="s">
        <v>869</v>
      </c>
      <c r="C23" s="64">
        <v>0.11899999999999999</v>
      </c>
    </row>
    <row r="24" spans="1:3" ht="15.4" x14ac:dyDescent="0.45">
      <c r="A24" s="62" t="s">
        <v>960</v>
      </c>
      <c r="B24" s="26" t="s">
        <v>537</v>
      </c>
      <c r="C24" s="61">
        <v>1.657</v>
      </c>
    </row>
    <row r="25" spans="1:3" ht="15.4" x14ac:dyDescent="0.45">
      <c r="A25" s="63" t="s">
        <v>911</v>
      </c>
      <c r="B25" s="27" t="s">
        <v>9</v>
      </c>
      <c r="C25" s="64">
        <v>0.89200000000000002</v>
      </c>
    </row>
    <row r="26" spans="1:3" ht="15.4" x14ac:dyDescent="0.45">
      <c r="A26" s="63" t="s">
        <v>912</v>
      </c>
      <c r="B26" s="27" t="s">
        <v>10</v>
      </c>
      <c r="C26" s="64">
        <v>0.76500000000000001</v>
      </c>
    </row>
    <row r="27" spans="1:3" ht="15.4" x14ac:dyDescent="0.45">
      <c r="A27" s="62" t="s">
        <v>996</v>
      </c>
      <c r="B27" s="26" t="s">
        <v>539</v>
      </c>
      <c r="C27" s="61">
        <v>2.5339999999999998</v>
      </c>
    </row>
    <row r="28" spans="1:3" ht="15.4" x14ac:dyDescent="0.45">
      <c r="A28" s="62" t="s">
        <v>1012</v>
      </c>
      <c r="B28" s="26" t="s">
        <v>540</v>
      </c>
      <c r="C28" s="61">
        <v>1.962</v>
      </c>
    </row>
    <row r="29" spans="1:3" ht="15.4" x14ac:dyDescent="0.45">
      <c r="A29" s="63" t="s">
        <v>1002</v>
      </c>
      <c r="B29" s="27" t="s">
        <v>11</v>
      </c>
      <c r="C29" s="64">
        <v>0.64700000000000002</v>
      </c>
    </row>
    <row r="30" spans="1:3" ht="15.4" x14ac:dyDescent="0.45">
      <c r="A30" s="63" t="s">
        <v>1003</v>
      </c>
      <c r="B30" s="27" t="s">
        <v>12</v>
      </c>
      <c r="C30" s="64">
        <v>0.50700000000000001</v>
      </c>
    </row>
    <row r="31" spans="1:3" ht="15.4" x14ac:dyDescent="0.45">
      <c r="A31" s="63" t="s">
        <v>1004</v>
      </c>
      <c r="B31" s="27" t="s">
        <v>13</v>
      </c>
      <c r="C31" s="64">
        <v>0.20399999999999999</v>
      </c>
    </row>
    <row r="32" spans="1:3" ht="15.4" x14ac:dyDescent="0.45">
      <c r="A32" s="62" t="s">
        <v>1008</v>
      </c>
      <c r="B32" s="26" t="s">
        <v>438</v>
      </c>
      <c r="C32" s="61">
        <v>0.60399999999999998</v>
      </c>
    </row>
    <row r="33" spans="1:3" ht="15.4" x14ac:dyDescent="0.45">
      <c r="A33" s="63" t="s">
        <v>1001</v>
      </c>
      <c r="B33" s="27" t="s">
        <v>14</v>
      </c>
      <c r="C33" s="64">
        <v>0.60399999999999998</v>
      </c>
    </row>
    <row r="34" spans="1:3" ht="15.4" x14ac:dyDescent="0.45">
      <c r="A34" s="62" t="s">
        <v>1020</v>
      </c>
      <c r="B34" s="26" t="s">
        <v>541</v>
      </c>
      <c r="C34" s="61">
        <v>0.57199999999999995</v>
      </c>
    </row>
    <row r="35" spans="1:3" ht="15.4" x14ac:dyDescent="0.45">
      <c r="A35" s="63" t="s">
        <v>1005</v>
      </c>
      <c r="B35" s="27" t="s">
        <v>15</v>
      </c>
      <c r="C35" s="64">
        <v>0.40200000000000002</v>
      </c>
    </row>
    <row r="36" spans="1:3" ht="15.4" x14ac:dyDescent="0.45">
      <c r="A36" s="63" t="s">
        <v>1006</v>
      </c>
      <c r="B36" s="27" t="s">
        <v>16</v>
      </c>
      <c r="C36" s="64">
        <v>0.17</v>
      </c>
    </row>
    <row r="37" spans="1:3" ht="15.4" x14ac:dyDescent="0.45">
      <c r="A37" s="62" t="s">
        <v>1064</v>
      </c>
      <c r="B37" s="26" t="s">
        <v>542</v>
      </c>
      <c r="C37" s="61">
        <v>0.14799999999999999</v>
      </c>
    </row>
    <row r="38" spans="1:3" ht="15.4" x14ac:dyDescent="0.45">
      <c r="A38" s="63" t="s">
        <v>1068</v>
      </c>
      <c r="B38" s="27" t="s">
        <v>17</v>
      </c>
      <c r="C38" s="64">
        <v>0.129</v>
      </c>
    </row>
    <row r="39" spans="1:3" ht="15.4" x14ac:dyDescent="0.45">
      <c r="A39" s="63" t="s">
        <v>1067</v>
      </c>
      <c r="B39" s="27" t="s">
        <v>18</v>
      </c>
      <c r="C39" s="64">
        <v>1.9E-2</v>
      </c>
    </row>
    <row r="40" spans="1:3" ht="15.4" x14ac:dyDescent="0.45">
      <c r="A40" s="62" t="s">
        <v>914</v>
      </c>
      <c r="B40" s="26" t="s">
        <v>498</v>
      </c>
      <c r="C40" s="61">
        <v>2.4159999999999999</v>
      </c>
    </row>
    <row r="41" spans="1:3" ht="15.4" x14ac:dyDescent="0.45">
      <c r="A41" s="62" t="s">
        <v>1095</v>
      </c>
      <c r="B41" s="26" t="s">
        <v>1850</v>
      </c>
      <c r="C41" s="61">
        <v>1.9330000000000001</v>
      </c>
    </row>
    <row r="42" spans="1:3" ht="15.4" x14ac:dyDescent="0.45">
      <c r="A42" s="63" t="s">
        <v>1096</v>
      </c>
      <c r="B42" s="27" t="s">
        <v>19</v>
      </c>
      <c r="C42" s="64">
        <v>0.13300000000000001</v>
      </c>
    </row>
    <row r="43" spans="1:3" ht="15.4" x14ac:dyDescent="0.45">
      <c r="A43" s="63" t="s">
        <v>1099</v>
      </c>
      <c r="B43" s="27" t="s">
        <v>20</v>
      </c>
      <c r="C43" s="64">
        <v>0.16900000000000001</v>
      </c>
    </row>
    <row r="44" spans="1:3" ht="15.4" x14ac:dyDescent="0.45">
      <c r="A44" s="63" t="s">
        <v>1119</v>
      </c>
      <c r="B44" s="27" t="s">
        <v>21</v>
      </c>
      <c r="C44" s="64">
        <v>0.159</v>
      </c>
    </row>
    <row r="45" spans="1:3" ht="15.4" x14ac:dyDescent="0.45">
      <c r="A45" s="63" t="s">
        <v>1112</v>
      </c>
      <c r="B45" s="27" t="s">
        <v>465</v>
      </c>
      <c r="C45" s="64">
        <v>0.161</v>
      </c>
    </row>
    <row r="46" spans="1:3" ht="15.4" x14ac:dyDescent="0.45">
      <c r="A46" s="62" t="s">
        <v>1155</v>
      </c>
      <c r="B46" s="26" t="s">
        <v>544</v>
      </c>
      <c r="C46" s="61">
        <v>0.83099999999999996</v>
      </c>
    </row>
    <row r="47" spans="1:3" ht="15.4" x14ac:dyDescent="0.45">
      <c r="A47" s="63" t="s">
        <v>1103</v>
      </c>
      <c r="B47" s="27" t="s">
        <v>23</v>
      </c>
      <c r="C47" s="64">
        <v>0.438</v>
      </c>
    </row>
    <row r="48" spans="1:3" ht="15.4" x14ac:dyDescent="0.45">
      <c r="A48" s="63" t="s">
        <v>1097</v>
      </c>
      <c r="B48" s="27" t="s">
        <v>24</v>
      </c>
      <c r="C48" s="64">
        <v>0.11700000000000001</v>
      </c>
    </row>
    <row r="49" spans="1:3" ht="15.4" x14ac:dyDescent="0.45">
      <c r="A49" s="63" t="s">
        <v>1106</v>
      </c>
      <c r="B49" s="27" t="s">
        <v>25</v>
      </c>
      <c r="C49" s="64">
        <v>0.27600000000000002</v>
      </c>
    </row>
    <row r="50" spans="1:3" ht="15.4" x14ac:dyDescent="0.45">
      <c r="A50" s="62" t="s">
        <v>1159</v>
      </c>
      <c r="B50" s="26" t="s">
        <v>545</v>
      </c>
      <c r="C50" s="61">
        <v>0.26100000000000001</v>
      </c>
    </row>
    <row r="51" spans="1:3" ht="15.4" x14ac:dyDescent="0.45">
      <c r="A51" s="63" t="s">
        <v>1098</v>
      </c>
      <c r="B51" s="27" t="s">
        <v>26</v>
      </c>
      <c r="C51" s="64">
        <v>0.26100000000000001</v>
      </c>
    </row>
    <row r="52" spans="1:3" ht="15.4" x14ac:dyDescent="0.45">
      <c r="A52" s="63" t="s">
        <v>1125</v>
      </c>
      <c r="B52" s="27" t="s">
        <v>466</v>
      </c>
      <c r="C52" s="64">
        <v>0.126</v>
      </c>
    </row>
    <row r="53" spans="1:3" ht="15.4" x14ac:dyDescent="0.45">
      <c r="A53" s="63" t="s">
        <v>1130</v>
      </c>
      <c r="B53" s="27" t="s">
        <v>28</v>
      </c>
      <c r="C53" s="64">
        <v>9.2999999999999999E-2</v>
      </c>
    </row>
    <row r="54" spans="1:3" ht="15.4" x14ac:dyDescent="0.45">
      <c r="A54" s="62" t="s">
        <v>1215</v>
      </c>
      <c r="B54" s="26" t="s">
        <v>546</v>
      </c>
      <c r="C54" s="61">
        <v>0.20699999999999999</v>
      </c>
    </row>
    <row r="55" spans="1:3" ht="15.4" x14ac:dyDescent="0.45">
      <c r="A55" s="63" t="s">
        <v>1217</v>
      </c>
      <c r="B55" s="27" t="s">
        <v>30</v>
      </c>
      <c r="C55" s="64">
        <v>0.11899999999999999</v>
      </c>
    </row>
    <row r="56" spans="1:3" ht="15.4" x14ac:dyDescent="0.45">
      <c r="A56" s="63" t="s">
        <v>1218</v>
      </c>
      <c r="B56" s="27" t="s">
        <v>31</v>
      </c>
      <c r="C56" s="64">
        <v>8.7999999999999995E-2</v>
      </c>
    </row>
    <row r="57" spans="1:3" ht="15.4" x14ac:dyDescent="0.45">
      <c r="A57" s="62" t="s">
        <v>1276</v>
      </c>
      <c r="B57" s="26" t="s">
        <v>547</v>
      </c>
      <c r="C57" s="61">
        <v>0.27600000000000002</v>
      </c>
    </row>
    <row r="58" spans="1:3" ht="15.4" x14ac:dyDescent="0.45">
      <c r="A58" s="63" t="s">
        <v>1282</v>
      </c>
      <c r="B58" s="27" t="s">
        <v>32</v>
      </c>
      <c r="C58" s="64">
        <v>0.22800000000000001</v>
      </c>
    </row>
    <row r="59" spans="1:3" ht="15.4" x14ac:dyDescent="0.45">
      <c r="A59" s="63" t="s">
        <v>1283</v>
      </c>
      <c r="B59" s="27" t="s">
        <v>33</v>
      </c>
      <c r="C59" s="64">
        <v>4.8000000000000001E-2</v>
      </c>
    </row>
    <row r="60" spans="1:3" ht="15.4" x14ac:dyDescent="0.45">
      <c r="A60" s="62" t="s">
        <v>1011</v>
      </c>
      <c r="B60" s="26" t="s">
        <v>503</v>
      </c>
      <c r="C60" s="61">
        <v>1.2130000000000001</v>
      </c>
    </row>
    <row r="61" spans="1:3" ht="15.4" x14ac:dyDescent="0.45">
      <c r="A61" s="63" t="s">
        <v>1337</v>
      </c>
      <c r="B61" s="27" t="s">
        <v>34</v>
      </c>
      <c r="C61" s="64">
        <v>0.81299999999999994</v>
      </c>
    </row>
    <row r="62" spans="1:3" ht="15.4" x14ac:dyDescent="0.45">
      <c r="A62" s="63" t="s">
        <v>1493</v>
      </c>
      <c r="B62" s="27" t="s">
        <v>35</v>
      </c>
      <c r="C62" s="64">
        <v>0.30599999999999999</v>
      </c>
    </row>
    <row r="63" spans="1:3" ht="15.4" x14ac:dyDescent="0.45">
      <c r="A63" s="63" t="s">
        <v>1482</v>
      </c>
      <c r="B63" s="27" t="s">
        <v>36</v>
      </c>
      <c r="C63" s="64">
        <v>6.7000000000000004E-2</v>
      </c>
    </row>
    <row r="64" spans="1:3" ht="15.4" x14ac:dyDescent="0.45">
      <c r="A64" s="62" t="s">
        <v>908</v>
      </c>
      <c r="B64" s="26" t="s">
        <v>548</v>
      </c>
      <c r="C64" s="61">
        <v>2.7E-2</v>
      </c>
    </row>
    <row r="65" spans="1:3" ht="15.4" x14ac:dyDescent="0.45">
      <c r="A65" s="63" t="s">
        <v>909</v>
      </c>
      <c r="B65" s="27" t="s">
        <v>37</v>
      </c>
      <c r="C65" s="64">
        <v>2.7E-2</v>
      </c>
    </row>
    <row r="66" spans="1:3" ht="15.4" x14ac:dyDescent="0.45">
      <c r="A66" s="62" t="s">
        <v>917</v>
      </c>
      <c r="B66" s="26" t="s">
        <v>861</v>
      </c>
      <c r="C66" s="61">
        <v>5.6989999999999998</v>
      </c>
    </row>
    <row r="67" spans="1:3" ht="15.4" x14ac:dyDescent="0.45">
      <c r="A67" s="62" t="s">
        <v>916</v>
      </c>
      <c r="B67" s="26" t="s">
        <v>549</v>
      </c>
      <c r="C67" s="61">
        <v>3.117</v>
      </c>
    </row>
    <row r="68" spans="1:3" ht="15.4" x14ac:dyDescent="0.45">
      <c r="A68" s="62" t="s">
        <v>921</v>
      </c>
      <c r="B68" s="26" t="s">
        <v>550</v>
      </c>
      <c r="C68" s="61">
        <v>0.99099999999999999</v>
      </c>
    </row>
    <row r="69" spans="1:3" ht="15.4" x14ac:dyDescent="0.45">
      <c r="A69" s="62" t="s">
        <v>927</v>
      </c>
      <c r="B69" s="26" t="s">
        <v>551</v>
      </c>
      <c r="C69" s="61">
        <v>0.99099999999999999</v>
      </c>
    </row>
    <row r="70" spans="1:3" ht="15.4" x14ac:dyDescent="0.45">
      <c r="A70" s="63" t="s">
        <v>922</v>
      </c>
      <c r="B70" s="27" t="s">
        <v>38</v>
      </c>
      <c r="C70" s="64">
        <v>0.45900000000000002</v>
      </c>
    </row>
    <row r="71" spans="1:3" ht="18" customHeight="1" x14ac:dyDescent="0.45">
      <c r="A71" s="63" t="s">
        <v>936</v>
      </c>
      <c r="B71" s="27" t="s">
        <v>39</v>
      </c>
      <c r="C71" s="64">
        <v>0.33200000000000002</v>
      </c>
    </row>
    <row r="72" spans="1:3" ht="15.4" x14ac:dyDescent="0.45">
      <c r="A72" s="63" t="s">
        <v>925</v>
      </c>
      <c r="B72" s="27" t="s">
        <v>40</v>
      </c>
      <c r="C72" s="64">
        <v>0.2</v>
      </c>
    </row>
    <row r="73" spans="1:3" ht="15.4" x14ac:dyDescent="0.45">
      <c r="A73" s="63" t="s">
        <v>918</v>
      </c>
      <c r="B73" s="27" t="s">
        <v>41</v>
      </c>
      <c r="C73" s="64">
        <v>0.45300000000000001</v>
      </c>
    </row>
    <row r="74" spans="1:3" ht="15.4" x14ac:dyDescent="0.45">
      <c r="A74" s="63" t="s">
        <v>937</v>
      </c>
      <c r="B74" s="27" t="s">
        <v>845</v>
      </c>
      <c r="C74" s="64">
        <v>0.26800000000000002</v>
      </c>
    </row>
    <row r="75" spans="1:3" ht="15.4" x14ac:dyDescent="0.45">
      <c r="A75" s="63" t="s">
        <v>919</v>
      </c>
      <c r="B75" s="27" t="s">
        <v>42</v>
      </c>
      <c r="C75" s="64">
        <v>0.22</v>
      </c>
    </row>
    <row r="76" spans="1:3" ht="15.4" x14ac:dyDescent="0.45">
      <c r="A76" s="63" t="s">
        <v>930</v>
      </c>
      <c r="B76" s="27" t="s">
        <v>43</v>
      </c>
      <c r="C76" s="64">
        <v>0.191</v>
      </c>
    </row>
    <row r="77" spans="1:3" ht="15.4" x14ac:dyDescent="0.45">
      <c r="A77" s="63" t="s">
        <v>924</v>
      </c>
      <c r="B77" s="27" t="s">
        <v>44</v>
      </c>
      <c r="C77" s="64">
        <v>0.106</v>
      </c>
    </row>
    <row r="78" spans="1:3" ht="15.4" x14ac:dyDescent="0.45">
      <c r="A78" s="62" t="s">
        <v>940</v>
      </c>
      <c r="B78" s="26" t="s">
        <v>552</v>
      </c>
      <c r="C78" s="61">
        <v>0.53700000000000003</v>
      </c>
    </row>
    <row r="79" spans="1:3" ht="15.4" x14ac:dyDescent="0.45">
      <c r="A79" s="63" t="s">
        <v>929</v>
      </c>
      <c r="B79" s="27" t="s">
        <v>45</v>
      </c>
      <c r="C79" s="64">
        <v>0.53700000000000003</v>
      </c>
    </row>
    <row r="80" spans="1:3" ht="15.4" x14ac:dyDescent="0.45">
      <c r="A80" s="63" t="s">
        <v>938</v>
      </c>
      <c r="B80" s="29" t="s">
        <v>467</v>
      </c>
      <c r="C80" s="64">
        <v>0.18</v>
      </c>
    </row>
    <row r="81" spans="1:3" ht="15.4" x14ac:dyDescent="0.45">
      <c r="A81" s="63" t="s">
        <v>932</v>
      </c>
      <c r="B81" s="29" t="s">
        <v>47</v>
      </c>
      <c r="C81" s="64">
        <v>0.10100000000000001</v>
      </c>
    </row>
    <row r="82" spans="1:3" ht="15.4" x14ac:dyDescent="0.45">
      <c r="A82" s="63" t="s">
        <v>934</v>
      </c>
      <c r="B82" s="29" t="s">
        <v>48</v>
      </c>
      <c r="C82" s="64">
        <v>1.2E-2</v>
      </c>
    </row>
    <row r="83" spans="1:3" ht="15.4" x14ac:dyDescent="0.45">
      <c r="A83" s="63" t="s">
        <v>933</v>
      </c>
      <c r="B83" s="29" t="s">
        <v>49</v>
      </c>
      <c r="C83" s="64">
        <v>1.4999999999999999E-2</v>
      </c>
    </row>
    <row r="84" spans="1:3" ht="15.4" x14ac:dyDescent="0.45">
      <c r="A84" s="63" t="s">
        <v>928</v>
      </c>
      <c r="B84" s="29" t="s">
        <v>50</v>
      </c>
      <c r="C84" s="64">
        <v>4.2999999999999997E-2</v>
      </c>
    </row>
    <row r="85" spans="1:3" ht="15.4" x14ac:dyDescent="0.45">
      <c r="A85" s="62" t="s">
        <v>946</v>
      </c>
      <c r="B85" s="26" t="s">
        <v>553</v>
      </c>
      <c r="C85" s="61">
        <v>1.403</v>
      </c>
    </row>
    <row r="86" spans="1:3" ht="15.4" x14ac:dyDescent="0.45">
      <c r="A86" s="63" t="s">
        <v>949</v>
      </c>
      <c r="B86" s="27" t="s">
        <v>884</v>
      </c>
      <c r="C86" s="64">
        <v>1.0209999999999999</v>
      </c>
    </row>
    <row r="87" spans="1:3" ht="15.4" x14ac:dyDescent="0.45">
      <c r="A87" s="63" t="s">
        <v>947</v>
      </c>
      <c r="B87" s="27" t="s">
        <v>554</v>
      </c>
      <c r="C87" s="64">
        <v>0.183</v>
      </c>
    </row>
    <row r="88" spans="1:3" ht="15.4" x14ac:dyDescent="0.45">
      <c r="A88" s="63" t="s">
        <v>948</v>
      </c>
      <c r="B88" s="27" t="s">
        <v>51</v>
      </c>
      <c r="C88" s="64">
        <v>0.19900000000000001</v>
      </c>
    </row>
    <row r="89" spans="1:3" ht="15.4" x14ac:dyDescent="0.45">
      <c r="A89" s="62" t="s">
        <v>951</v>
      </c>
      <c r="B89" s="26" t="s">
        <v>555</v>
      </c>
      <c r="C89" s="61">
        <v>0.498</v>
      </c>
    </row>
    <row r="90" spans="1:3" ht="15.4" x14ac:dyDescent="0.45">
      <c r="A90" s="63" t="s">
        <v>952</v>
      </c>
      <c r="B90" s="27" t="s">
        <v>52</v>
      </c>
      <c r="C90" s="64">
        <v>0.245</v>
      </c>
    </row>
    <row r="91" spans="1:3" ht="15.4" x14ac:dyDescent="0.45">
      <c r="A91" s="63" t="s">
        <v>956</v>
      </c>
      <c r="B91" s="27" t="s">
        <v>53</v>
      </c>
      <c r="C91" s="64">
        <v>0.10199999999999999</v>
      </c>
    </row>
    <row r="92" spans="1:3" ht="15.4" x14ac:dyDescent="0.45">
      <c r="A92" s="63" t="s">
        <v>953</v>
      </c>
      <c r="B92" s="27" t="s">
        <v>54</v>
      </c>
      <c r="C92" s="64">
        <v>1.6E-2</v>
      </c>
    </row>
    <row r="93" spans="1:3" ht="15.4" x14ac:dyDescent="0.45">
      <c r="A93" s="63" t="s">
        <v>954</v>
      </c>
      <c r="B93" s="27" t="s">
        <v>55</v>
      </c>
      <c r="C93" s="64">
        <v>0.13500000000000001</v>
      </c>
    </row>
    <row r="94" spans="1:3" ht="15.4" x14ac:dyDescent="0.45">
      <c r="A94" s="62" t="s">
        <v>961</v>
      </c>
      <c r="B94" s="26" t="s">
        <v>556</v>
      </c>
      <c r="C94" s="61">
        <v>0.316</v>
      </c>
    </row>
    <row r="95" spans="1:3" ht="15.4" x14ac:dyDescent="0.45">
      <c r="A95" s="63" t="s">
        <v>962</v>
      </c>
      <c r="B95" s="27" t="s">
        <v>56</v>
      </c>
      <c r="C95" s="64">
        <v>0.28599999999999998</v>
      </c>
    </row>
    <row r="96" spans="1:3" ht="15.4" x14ac:dyDescent="0.45">
      <c r="A96" s="63" t="s">
        <v>963</v>
      </c>
      <c r="B96" s="27" t="s">
        <v>57</v>
      </c>
      <c r="C96" s="64">
        <v>0.03</v>
      </c>
    </row>
    <row r="97" spans="1:3" ht="15.4" x14ac:dyDescent="0.45">
      <c r="A97" s="62" t="s">
        <v>965</v>
      </c>
      <c r="B97" s="26" t="s">
        <v>557</v>
      </c>
      <c r="C97" s="61">
        <v>0.50900000000000001</v>
      </c>
    </row>
    <row r="98" spans="1:3" ht="15.4" x14ac:dyDescent="0.45">
      <c r="A98" s="63" t="s">
        <v>966</v>
      </c>
      <c r="B98" s="27" t="s">
        <v>558</v>
      </c>
      <c r="C98" s="64">
        <v>0.50900000000000001</v>
      </c>
    </row>
    <row r="99" spans="1:3" ht="15.4" x14ac:dyDescent="0.45">
      <c r="A99" s="62" t="s">
        <v>967</v>
      </c>
      <c r="B99" s="26" t="s">
        <v>559</v>
      </c>
      <c r="C99" s="61">
        <v>0.28000000000000003</v>
      </c>
    </row>
    <row r="100" spans="1:3" ht="15.4" x14ac:dyDescent="0.45">
      <c r="A100" s="63" t="s">
        <v>968</v>
      </c>
      <c r="B100" s="27" t="s">
        <v>560</v>
      </c>
      <c r="C100" s="64">
        <v>0.28000000000000003</v>
      </c>
    </row>
    <row r="101" spans="1:3" ht="15.4" x14ac:dyDescent="0.45">
      <c r="A101" s="62" t="s">
        <v>969</v>
      </c>
      <c r="B101" s="26" t="s">
        <v>561</v>
      </c>
      <c r="C101" s="61">
        <v>2.6930000000000001</v>
      </c>
    </row>
    <row r="102" spans="1:3" ht="15.4" x14ac:dyDescent="0.45">
      <c r="A102" s="62" t="s">
        <v>974</v>
      </c>
      <c r="B102" s="26" t="s">
        <v>562</v>
      </c>
      <c r="C102" s="61">
        <v>1.248</v>
      </c>
    </row>
    <row r="103" spans="1:3" ht="15.4" x14ac:dyDescent="0.45">
      <c r="A103" s="63" t="s">
        <v>972</v>
      </c>
      <c r="B103" s="27" t="s">
        <v>58</v>
      </c>
      <c r="C103" s="64">
        <v>0.16400000000000001</v>
      </c>
    </row>
    <row r="104" spans="1:3" ht="15.4" x14ac:dyDescent="0.45">
      <c r="A104" s="63" t="s">
        <v>975</v>
      </c>
      <c r="B104" s="27" t="s">
        <v>59</v>
      </c>
      <c r="C104" s="64">
        <v>0.188</v>
      </c>
    </row>
    <row r="105" spans="1:3" ht="15.4" x14ac:dyDescent="0.45">
      <c r="A105" s="63" t="s">
        <v>977</v>
      </c>
      <c r="B105" s="27" t="s">
        <v>60</v>
      </c>
      <c r="C105" s="64">
        <v>0.28699999999999998</v>
      </c>
    </row>
    <row r="106" spans="1:3" ht="15.4" x14ac:dyDescent="0.45">
      <c r="A106" s="62" t="s">
        <v>982</v>
      </c>
      <c r="B106" s="26" t="s">
        <v>563</v>
      </c>
      <c r="C106" s="61">
        <v>0.58499999999999996</v>
      </c>
    </row>
    <row r="107" spans="1:3" ht="15.4" x14ac:dyDescent="0.45">
      <c r="A107" s="63" t="s">
        <v>976</v>
      </c>
      <c r="B107" s="27" t="s">
        <v>61</v>
      </c>
      <c r="C107" s="64">
        <v>0.308</v>
      </c>
    </row>
    <row r="108" spans="1:3" ht="15.4" x14ac:dyDescent="0.45">
      <c r="A108" s="63" t="s">
        <v>981</v>
      </c>
      <c r="B108" s="27" t="s">
        <v>62</v>
      </c>
      <c r="C108" s="64">
        <v>0.27700000000000002</v>
      </c>
    </row>
    <row r="109" spans="1:3" ht="15.4" x14ac:dyDescent="0.45">
      <c r="A109" s="63" t="s">
        <v>980</v>
      </c>
      <c r="B109" s="27" t="s">
        <v>63</v>
      </c>
      <c r="C109" s="64">
        <v>2.4E-2</v>
      </c>
    </row>
    <row r="110" spans="1:3" ht="15.4" x14ac:dyDescent="0.45">
      <c r="A110" s="62" t="s">
        <v>983</v>
      </c>
      <c r="B110" s="26" t="s">
        <v>564</v>
      </c>
      <c r="C110" s="61">
        <v>1.4450000000000001</v>
      </c>
    </row>
    <row r="111" spans="1:3" ht="15.4" x14ac:dyDescent="0.45">
      <c r="A111" s="63" t="s">
        <v>970</v>
      </c>
      <c r="B111" s="27" t="s">
        <v>64</v>
      </c>
      <c r="C111" s="64">
        <v>0.56699999999999995</v>
      </c>
    </row>
    <row r="112" spans="1:3" ht="15.4" x14ac:dyDescent="0.45">
      <c r="A112" s="63" t="s">
        <v>971</v>
      </c>
      <c r="B112" s="27" t="s">
        <v>65</v>
      </c>
      <c r="C112" s="64">
        <v>0.128</v>
      </c>
    </row>
    <row r="113" spans="1:3" ht="15.4" x14ac:dyDescent="0.45">
      <c r="A113" s="63" t="s">
        <v>978</v>
      </c>
      <c r="B113" s="27" t="s">
        <v>66</v>
      </c>
      <c r="C113" s="64">
        <v>0.44600000000000001</v>
      </c>
    </row>
    <row r="114" spans="1:3" ht="15.4" x14ac:dyDescent="0.45">
      <c r="A114" s="63" t="s">
        <v>979</v>
      </c>
      <c r="B114" s="27" t="s">
        <v>67</v>
      </c>
      <c r="C114" s="64">
        <v>0.30399999999999999</v>
      </c>
    </row>
    <row r="115" spans="1:3" ht="15.4" x14ac:dyDescent="0.45">
      <c r="A115" s="62" t="s">
        <v>984</v>
      </c>
      <c r="B115" s="26" t="s">
        <v>565</v>
      </c>
      <c r="C115" s="61">
        <v>0.19800000000000001</v>
      </c>
    </row>
    <row r="116" spans="1:3" ht="15.4" x14ac:dyDescent="0.45">
      <c r="A116" s="63" t="s">
        <v>985</v>
      </c>
      <c r="B116" s="27" t="s">
        <v>68</v>
      </c>
      <c r="C116" s="64">
        <v>8.3000000000000004E-2</v>
      </c>
    </row>
    <row r="117" spans="1:3" ht="15.4" x14ac:dyDescent="0.45">
      <c r="A117" s="63" t="s">
        <v>986</v>
      </c>
      <c r="B117" s="27" t="s">
        <v>69</v>
      </c>
      <c r="C117" s="64">
        <v>0.115</v>
      </c>
    </row>
    <row r="118" spans="1:3" ht="15.4" x14ac:dyDescent="0.45">
      <c r="A118" s="62" t="s">
        <v>1029</v>
      </c>
      <c r="B118" s="26" t="s">
        <v>504</v>
      </c>
      <c r="C118" s="61">
        <v>1.147</v>
      </c>
    </row>
    <row r="119" spans="1:3" ht="15.4" x14ac:dyDescent="0.45">
      <c r="A119" s="62" t="s">
        <v>992</v>
      </c>
      <c r="B119" s="26" t="s">
        <v>566</v>
      </c>
      <c r="C119" s="61">
        <v>0.72599999999999998</v>
      </c>
    </row>
    <row r="120" spans="1:3" ht="15.4" x14ac:dyDescent="0.45">
      <c r="A120" s="63" t="s">
        <v>987</v>
      </c>
      <c r="B120" s="27" t="s">
        <v>70</v>
      </c>
      <c r="C120" s="64">
        <v>0.45700000000000002</v>
      </c>
    </row>
    <row r="121" spans="1:3" ht="15.4" x14ac:dyDescent="0.45">
      <c r="A121" s="63" t="s">
        <v>989</v>
      </c>
      <c r="B121" s="27" t="s">
        <v>71</v>
      </c>
      <c r="C121" s="64">
        <v>0.26900000000000002</v>
      </c>
    </row>
    <row r="122" spans="1:3" ht="15.4" x14ac:dyDescent="0.45">
      <c r="A122" s="62" t="s">
        <v>993</v>
      </c>
      <c r="B122" s="26" t="s">
        <v>567</v>
      </c>
      <c r="C122" s="61">
        <v>0.39700000000000002</v>
      </c>
    </row>
    <row r="123" spans="1:3" ht="15.4" x14ac:dyDescent="0.45">
      <c r="A123" s="63" t="s">
        <v>988</v>
      </c>
      <c r="B123" s="27" t="s">
        <v>72</v>
      </c>
      <c r="C123" s="64">
        <v>0.17699999999999999</v>
      </c>
    </row>
    <row r="124" spans="1:3" ht="15.4" x14ac:dyDescent="0.45">
      <c r="A124" s="63" t="s">
        <v>990</v>
      </c>
      <c r="B124" s="27" t="s">
        <v>73</v>
      </c>
      <c r="C124" s="64">
        <v>0.121</v>
      </c>
    </row>
    <row r="125" spans="1:3" ht="15.4" x14ac:dyDescent="0.45">
      <c r="A125" s="63" t="s">
        <v>991</v>
      </c>
      <c r="B125" s="27" t="s">
        <v>74</v>
      </c>
      <c r="C125" s="64">
        <v>9.9000000000000005E-2</v>
      </c>
    </row>
    <row r="126" spans="1:3" ht="15.4" x14ac:dyDescent="0.45">
      <c r="A126" s="63" t="s">
        <v>973</v>
      </c>
      <c r="B126" s="29" t="s">
        <v>75</v>
      </c>
      <c r="C126" s="64">
        <v>2.4E-2</v>
      </c>
    </row>
    <row r="127" spans="1:3" ht="15.4" x14ac:dyDescent="0.45">
      <c r="A127" s="62" t="s">
        <v>1033</v>
      </c>
      <c r="B127" s="26" t="s">
        <v>505</v>
      </c>
      <c r="C127" s="61">
        <v>0.77600000000000002</v>
      </c>
    </row>
    <row r="128" spans="1:3" ht="15.4" x14ac:dyDescent="0.45">
      <c r="A128" s="63" t="s">
        <v>997</v>
      </c>
      <c r="B128" s="27" t="s">
        <v>76</v>
      </c>
      <c r="C128" s="64">
        <v>0.25</v>
      </c>
    </row>
    <row r="129" spans="1:3" ht="15.4" x14ac:dyDescent="0.45">
      <c r="A129" s="63" t="s">
        <v>955</v>
      </c>
      <c r="B129" s="27" t="s">
        <v>77</v>
      </c>
      <c r="C129" s="64">
        <v>0.17499999999999999</v>
      </c>
    </row>
    <row r="130" spans="1:3" ht="15.4" x14ac:dyDescent="0.45">
      <c r="A130" s="63" t="s">
        <v>998</v>
      </c>
      <c r="B130" s="27" t="s">
        <v>78</v>
      </c>
      <c r="C130" s="64">
        <v>0.107</v>
      </c>
    </row>
    <row r="131" spans="1:3" ht="15.4" x14ac:dyDescent="0.45">
      <c r="A131" s="63" t="s">
        <v>1000</v>
      </c>
      <c r="B131" s="27" t="s">
        <v>79</v>
      </c>
      <c r="C131" s="64">
        <v>0.14199999999999999</v>
      </c>
    </row>
    <row r="132" spans="1:3" ht="15.4" x14ac:dyDescent="0.45">
      <c r="A132" s="63" t="s">
        <v>999</v>
      </c>
      <c r="B132" s="27" t="s">
        <v>80</v>
      </c>
      <c r="C132" s="64">
        <v>0.10199999999999999</v>
      </c>
    </row>
    <row r="133" spans="1:3" ht="15.4" x14ac:dyDescent="0.45">
      <c r="A133" s="62" t="s">
        <v>1009</v>
      </c>
      <c r="B133" s="26" t="s">
        <v>568</v>
      </c>
      <c r="C133" s="61">
        <v>0.23899999999999999</v>
      </c>
    </row>
    <row r="134" spans="1:3" ht="15.4" x14ac:dyDescent="0.45">
      <c r="A134" s="63" t="s">
        <v>1010</v>
      </c>
      <c r="B134" s="27" t="s">
        <v>81</v>
      </c>
      <c r="C134" s="64">
        <v>0.23899999999999999</v>
      </c>
    </row>
    <row r="135" spans="1:3" ht="15.4" x14ac:dyDescent="0.45">
      <c r="A135" s="62" t="s">
        <v>1013</v>
      </c>
      <c r="B135" s="26" t="s">
        <v>569</v>
      </c>
      <c r="C135" s="61">
        <v>1.56</v>
      </c>
    </row>
    <row r="136" spans="1:3" ht="15.4" x14ac:dyDescent="0.45">
      <c r="A136" s="63" t="s">
        <v>1014</v>
      </c>
      <c r="B136" s="27" t="s">
        <v>82</v>
      </c>
      <c r="C136" s="64">
        <v>0.39900000000000002</v>
      </c>
    </row>
    <row r="137" spans="1:3" ht="15.4" x14ac:dyDescent="0.45">
      <c r="A137" s="62" t="s">
        <v>1019</v>
      </c>
      <c r="B137" s="26" t="s">
        <v>570</v>
      </c>
      <c r="C137" s="61">
        <v>0.97399999999999998</v>
      </c>
    </row>
    <row r="138" spans="1:3" ht="15.4" x14ac:dyDescent="0.45">
      <c r="A138" s="63" t="s">
        <v>1018</v>
      </c>
      <c r="B138" s="27" t="s">
        <v>83</v>
      </c>
      <c r="C138" s="64">
        <v>0.73199999999999998</v>
      </c>
    </row>
    <row r="139" spans="1:3" ht="15.4" x14ac:dyDescent="0.45">
      <c r="A139" s="63" t="s">
        <v>1015</v>
      </c>
      <c r="B139" s="27" t="s">
        <v>84</v>
      </c>
      <c r="C139" s="64">
        <v>0.24199999999999999</v>
      </c>
    </row>
    <row r="140" spans="1:3" ht="15.4" x14ac:dyDescent="0.45">
      <c r="A140" s="63" t="s">
        <v>1016</v>
      </c>
      <c r="B140" s="27" t="s">
        <v>85</v>
      </c>
      <c r="C140" s="64">
        <v>0.129</v>
      </c>
    </row>
    <row r="141" spans="1:3" ht="15.4" x14ac:dyDescent="0.45">
      <c r="A141" s="63" t="s">
        <v>1017</v>
      </c>
      <c r="B141" s="27" t="s">
        <v>86</v>
      </c>
      <c r="C141" s="64">
        <v>5.8000000000000003E-2</v>
      </c>
    </row>
    <row r="142" spans="1:3" ht="15.4" x14ac:dyDescent="0.45">
      <c r="A142" s="62" t="s">
        <v>995</v>
      </c>
      <c r="B142" s="26" t="s">
        <v>501</v>
      </c>
      <c r="C142" s="61">
        <v>1.1100000000000001</v>
      </c>
    </row>
    <row r="143" spans="1:3" ht="15.4" x14ac:dyDescent="0.45">
      <c r="A143" s="62" t="s">
        <v>1021</v>
      </c>
      <c r="B143" s="26" t="s">
        <v>571</v>
      </c>
      <c r="C143" s="61">
        <v>0.69699999999999995</v>
      </c>
    </row>
    <row r="144" spans="1:3" ht="15.4" x14ac:dyDescent="0.45">
      <c r="A144" s="63" t="s">
        <v>1022</v>
      </c>
      <c r="B144" s="27" t="s">
        <v>572</v>
      </c>
      <c r="C144" s="64">
        <v>0.313</v>
      </c>
    </row>
    <row r="145" spans="1:3" ht="15.4" x14ac:dyDescent="0.45">
      <c r="A145" s="63" t="s">
        <v>1023</v>
      </c>
      <c r="B145" s="27" t="s">
        <v>87</v>
      </c>
      <c r="C145" s="64">
        <v>3.4000000000000002E-2</v>
      </c>
    </row>
    <row r="146" spans="1:3" ht="15.4" x14ac:dyDescent="0.45">
      <c r="A146" s="63" t="s">
        <v>1024</v>
      </c>
      <c r="B146" s="27" t="s">
        <v>573</v>
      </c>
      <c r="C146" s="64">
        <v>3.5000000000000003E-2</v>
      </c>
    </row>
    <row r="147" spans="1:3" ht="15.4" x14ac:dyDescent="0.45">
      <c r="A147" s="63" t="s">
        <v>1025</v>
      </c>
      <c r="B147" s="27" t="s">
        <v>88</v>
      </c>
      <c r="C147" s="64">
        <v>3.5999999999999997E-2</v>
      </c>
    </row>
    <row r="148" spans="1:3" ht="15.4" x14ac:dyDescent="0.45">
      <c r="A148" s="63" t="s">
        <v>1026</v>
      </c>
      <c r="B148" s="27" t="s">
        <v>574</v>
      </c>
      <c r="C148" s="64">
        <v>0.20599999999999999</v>
      </c>
    </row>
    <row r="149" spans="1:3" ht="15.4" x14ac:dyDescent="0.45">
      <c r="A149" s="63" t="s">
        <v>1027</v>
      </c>
      <c r="B149" s="27" t="s">
        <v>89</v>
      </c>
      <c r="C149" s="64">
        <v>2.8000000000000001E-2</v>
      </c>
    </row>
    <row r="150" spans="1:3" ht="15.4" x14ac:dyDescent="0.45">
      <c r="A150" s="63" t="s">
        <v>1028</v>
      </c>
      <c r="B150" s="27" t="s">
        <v>90</v>
      </c>
      <c r="C150" s="64">
        <v>4.4999999999999998E-2</v>
      </c>
    </row>
    <row r="151" spans="1:3" ht="15.4" x14ac:dyDescent="0.45">
      <c r="A151" s="62" t="s">
        <v>1030</v>
      </c>
      <c r="B151" s="26" t="s">
        <v>575</v>
      </c>
      <c r="C151" s="61">
        <v>0.41299999999999998</v>
      </c>
    </row>
    <row r="152" spans="1:3" ht="15.4" x14ac:dyDescent="0.45">
      <c r="A152" s="63" t="s">
        <v>1031</v>
      </c>
      <c r="B152" s="27" t="s">
        <v>91</v>
      </c>
      <c r="C152" s="64">
        <v>0.109</v>
      </c>
    </row>
    <row r="153" spans="1:3" ht="15.4" x14ac:dyDescent="0.45">
      <c r="A153" s="63" t="s">
        <v>1032</v>
      </c>
      <c r="B153" s="27" t="s">
        <v>92</v>
      </c>
      <c r="C153" s="64">
        <v>0.30399999999999999</v>
      </c>
    </row>
    <row r="154" spans="1:3" ht="15.4" x14ac:dyDescent="0.45">
      <c r="A154" s="62" t="s">
        <v>1007</v>
      </c>
      <c r="B154" s="26" t="s">
        <v>502</v>
      </c>
      <c r="C154" s="61">
        <v>4.7549999999999999</v>
      </c>
    </row>
    <row r="155" spans="1:3" ht="15.4" x14ac:dyDescent="0.45">
      <c r="A155" s="63" t="s">
        <v>1034</v>
      </c>
      <c r="B155" s="27" t="s">
        <v>576</v>
      </c>
      <c r="C155" s="64">
        <v>0.38800000000000001</v>
      </c>
    </row>
    <row r="156" spans="1:3" ht="15.4" x14ac:dyDescent="0.45">
      <c r="A156" s="62" t="s">
        <v>1035</v>
      </c>
      <c r="B156" s="26" t="s">
        <v>577</v>
      </c>
      <c r="C156" s="61">
        <v>2.0009999999999999</v>
      </c>
    </row>
    <row r="157" spans="1:3" ht="15.4" x14ac:dyDescent="0.45">
      <c r="A157" s="63" t="s">
        <v>1036</v>
      </c>
      <c r="B157" s="27" t="s">
        <v>578</v>
      </c>
      <c r="C157" s="64">
        <v>0.122</v>
      </c>
    </row>
    <row r="158" spans="1:3" ht="15.4" x14ac:dyDescent="0.45">
      <c r="A158" s="63" t="s">
        <v>1038</v>
      </c>
      <c r="B158" s="27" t="s">
        <v>580</v>
      </c>
      <c r="C158" s="64">
        <v>0.128</v>
      </c>
    </row>
    <row r="159" spans="1:3" ht="15.4" x14ac:dyDescent="0.45">
      <c r="A159" s="63" t="s">
        <v>1039</v>
      </c>
      <c r="B159" s="27" t="s">
        <v>581</v>
      </c>
      <c r="C159" s="64">
        <v>4.4999999999999998E-2</v>
      </c>
    </row>
    <row r="160" spans="1:3" ht="15.4" x14ac:dyDescent="0.45">
      <c r="A160" s="63" t="s">
        <v>1040</v>
      </c>
      <c r="B160" s="27" t="s">
        <v>582</v>
      </c>
      <c r="C160" s="64">
        <v>0.10199999999999999</v>
      </c>
    </row>
    <row r="161" spans="1:3" ht="15.4" x14ac:dyDescent="0.45">
      <c r="A161" s="63" t="s">
        <v>1041</v>
      </c>
      <c r="B161" s="27" t="s">
        <v>583</v>
      </c>
      <c r="C161" s="64">
        <v>4.8000000000000001E-2</v>
      </c>
    </row>
    <row r="162" spans="1:3" ht="15.4" x14ac:dyDescent="0.45">
      <c r="A162" s="63" t="s">
        <v>1042</v>
      </c>
      <c r="B162" s="27" t="s">
        <v>584</v>
      </c>
      <c r="C162" s="64">
        <v>0.56299999999999994</v>
      </c>
    </row>
    <row r="163" spans="1:3" ht="15.4" x14ac:dyDescent="0.45">
      <c r="A163" s="63" t="s">
        <v>1043</v>
      </c>
      <c r="B163" s="27" t="s">
        <v>585</v>
      </c>
      <c r="C163" s="64">
        <v>0.47299999999999998</v>
      </c>
    </row>
    <row r="164" spans="1:3" ht="15.4" x14ac:dyDescent="0.45">
      <c r="A164" s="63" t="s">
        <v>1046</v>
      </c>
      <c r="B164" s="27" t="s">
        <v>868</v>
      </c>
      <c r="C164" s="64">
        <v>0.193</v>
      </c>
    </row>
    <row r="165" spans="1:3" ht="15.4" x14ac:dyDescent="0.45">
      <c r="A165" s="63" t="s">
        <v>1037</v>
      </c>
      <c r="B165" s="27" t="s">
        <v>579</v>
      </c>
      <c r="C165" s="64">
        <v>0.16200000000000001</v>
      </c>
    </row>
    <row r="166" spans="1:3" ht="15.4" x14ac:dyDescent="0.45">
      <c r="A166" s="63" t="s">
        <v>1044</v>
      </c>
      <c r="B166" s="27" t="s">
        <v>833</v>
      </c>
      <c r="C166" s="64">
        <v>8.7999999999999995E-2</v>
      </c>
    </row>
    <row r="167" spans="1:3" ht="15.4" x14ac:dyDescent="0.45">
      <c r="A167" s="63" t="s">
        <v>1045</v>
      </c>
      <c r="B167" s="27" t="s">
        <v>93</v>
      </c>
      <c r="C167" s="64">
        <v>7.6999999999999999E-2</v>
      </c>
    </row>
    <row r="168" spans="1:3" ht="15.4" x14ac:dyDescent="0.45">
      <c r="A168" s="62" t="s">
        <v>1047</v>
      </c>
      <c r="B168" s="26" t="s">
        <v>586</v>
      </c>
      <c r="C168" s="61">
        <v>2.3660000000000001</v>
      </c>
    </row>
    <row r="169" spans="1:3" ht="15.4" x14ac:dyDescent="0.45">
      <c r="A169" s="63" t="s">
        <v>1048</v>
      </c>
      <c r="B169" s="27" t="s">
        <v>587</v>
      </c>
      <c r="C169" s="64">
        <v>0.69199999999999995</v>
      </c>
    </row>
    <row r="170" spans="1:3" ht="15.4" x14ac:dyDescent="0.45">
      <c r="A170" s="63" t="s">
        <v>1049</v>
      </c>
      <c r="B170" s="27" t="s">
        <v>588</v>
      </c>
      <c r="C170" s="64">
        <v>0.183</v>
      </c>
    </row>
    <row r="171" spans="1:3" ht="15.4" x14ac:dyDescent="0.45">
      <c r="A171" s="63" t="s">
        <v>1050</v>
      </c>
      <c r="B171" s="27" t="s">
        <v>589</v>
      </c>
      <c r="C171" s="64">
        <v>0.26100000000000001</v>
      </c>
    </row>
    <row r="172" spans="1:3" ht="15.4" x14ac:dyDescent="0.45">
      <c r="A172" s="63" t="s">
        <v>1051</v>
      </c>
      <c r="B172" s="27" t="s">
        <v>590</v>
      </c>
      <c r="C172" s="64">
        <v>0.27500000000000002</v>
      </c>
    </row>
    <row r="173" spans="1:3" ht="15.4" x14ac:dyDescent="0.45">
      <c r="A173" s="63" t="s">
        <v>1052</v>
      </c>
      <c r="B173" s="27" t="s">
        <v>591</v>
      </c>
      <c r="C173" s="64">
        <v>0.13100000000000001</v>
      </c>
    </row>
    <row r="174" spans="1:3" ht="15.4" x14ac:dyDescent="0.45">
      <c r="A174" s="63" t="s">
        <v>1054</v>
      </c>
      <c r="B174" s="27" t="s">
        <v>592</v>
      </c>
      <c r="C174" s="64">
        <v>0.39400000000000002</v>
      </c>
    </row>
    <row r="175" spans="1:3" ht="15.4" x14ac:dyDescent="0.45">
      <c r="A175" s="63" t="s">
        <v>1053</v>
      </c>
      <c r="B175" s="27" t="s">
        <v>94</v>
      </c>
      <c r="C175" s="64">
        <v>0.13100000000000001</v>
      </c>
    </row>
    <row r="176" spans="1:3" ht="15.4" x14ac:dyDescent="0.45">
      <c r="A176" s="63" t="s">
        <v>1055</v>
      </c>
      <c r="B176" s="27" t="s">
        <v>95</v>
      </c>
      <c r="C176" s="64">
        <v>0.23799999999999999</v>
      </c>
    </row>
    <row r="177" spans="1:3" ht="15.4" x14ac:dyDescent="0.45">
      <c r="A177" s="63" t="s">
        <v>1056</v>
      </c>
      <c r="B177" s="27" t="s">
        <v>96</v>
      </c>
      <c r="C177" s="64">
        <v>6.0999999999999999E-2</v>
      </c>
    </row>
    <row r="178" spans="1:3" ht="15.4" x14ac:dyDescent="0.45">
      <c r="A178" s="62" t="s">
        <v>1467</v>
      </c>
      <c r="B178" s="26" t="s">
        <v>496</v>
      </c>
      <c r="C178" s="61">
        <v>4.3440000000000003</v>
      </c>
    </row>
    <row r="179" spans="1:3" ht="15.4" x14ac:dyDescent="0.45">
      <c r="A179" s="62" t="s">
        <v>1057</v>
      </c>
      <c r="B179" s="26" t="s">
        <v>593</v>
      </c>
      <c r="C179" s="61">
        <v>0.90700000000000003</v>
      </c>
    </row>
    <row r="180" spans="1:3" ht="15.4" x14ac:dyDescent="0.45">
      <c r="A180" s="63" t="s">
        <v>1058</v>
      </c>
      <c r="B180" s="27" t="s">
        <v>829</v>
      </c>
      <c r="C180" s="64">
        <v>0.90700000000000003</v>
      </c>
    </row>
    <row r="181" spans="1:3" ht="15.4" x14ac:dyDescent="0.45">
      <c r="A181" s="62" t="s">
        <v>1059</v>
      </c>
      <c r="B181" s="26" t="s">
        <v>594</v>
      </c>
      <c r="C181" s="61">
        <v>1.2090000000000001</v>
      </c>
    </row>
    <row r="182" spans="1:3" ht="15.4" x14ac:dyDescent="0.45">
      <c r="A182" s="63" t="s">
        <v>1060</v>
      </c>
      <c r="B182" s="27" t="s">
        <v>825</v>
      </c>
      <c r="C182" s="64">
        <v>0.40699999999999997</v>
      </c>
    </row>
    <row r="183" spans="1:3" ht="15.4" x14ac:dyDescent="0.45">
      <c r="A183" s="63" t="s">
        <v>1061</v>
      </c>
      <c r="B183" s="27" t="s">
        <v>826</v>
      </c>
      <c r="C183" s="64">
        <v>0.80200000000000005</v>
      </c>
    </row>
    <row r="184" spans="1:3" ht="15.4" x14ac:dyDescent="0.45">
      <c r="A184" s="62" t="s">
        <v>1065</v>
      </c>
      <c r="B184" s="26" t="s">
        <v>595</v>
      </c>
      <c r="C184" s="61">
        <v>0.59499999999999997</v>
      </c>
    </row>
    <row r="185" spans="1:3" ht="15.4" x14ac:dyDescent="0.45">
      <c r="A185" s="63" t="s">
        <v>1066</v>
      </c>
      <c r="B185" s="27" t="s">
        <v>596</v>
      </c>
      <c r="C185" s="64">
        <v>0.59499999999999997</v>
      </c>
    </row>
    <row r="186" spans="1:3" ht="15.4" x14ac:dyDescent="0.45">
      <c r="A186" s="62" t="s">
        <v>1069</v>
      </c>
      <c r="B186" s="26" t="s">
        <v>597</v>
      </c>
      <c r="C186" s="61">
        <v>0.43099999999999999</v>
      </c>
    </row>
    <row r="187" spans="1:3" ht="15.4" x14ac:dyDescent="0.45">
      <c r="A187" s="63" t="s">
        <v>1070</v>
      </c>
      <c r="B187" s="27" t="s">
        <v>598</v>
      </c>
      <c r="C187" s="64">
        <v>0.43099999999999999</v>
      </c>
    </row>
    <row r="188" spans="1:3" ht="15.4" x14ac:dyDescent="0.45">
      <c r="A188" s="62" t="s">
        <v>1071</v>
      </c>
      <c r="B188" s="26" t="s">
        <v>599</v>
      </c>
      <c r="C188" s="61">
        <v>1.202</v>
      </c>
    </row>
    <row r="189" spans="1:3" ht="15.4" x14ac:dyDescent="0.45">
      <c r="A189" s="63" t="s">
        <v>1072</v>
      </c>
      <c r="B189" s="27" t="s">
        <v>97</v>
      </c>
      <c r="C189" s="64">
        <v>1.202</v>
      </c>
    </row>
    <row r="190" spans="1:3" ht="15.4" x14ac:dyDescent="0.45">
      <c r="A190" s="62" t="s">
        <v>1074</v>
      </c>
      <c r="B190" s="26" t="s">
        <v>600</v>
      </c>
      <c r="C190" s="61">
        <v>0.40400000000000003</v>
      </c>
    </row>
    <row r="191" spans="1:3" ht="15.4" x14ac:dyDescent="0.45">
      <c r="A191" s="62" t="s">
        <v>1073</v>
      </c>
      <c r="B191" s="26" t="s">
        <v>827</v>
      </c>
      <c r="C191" s="61">
        <v>0.16300000000000001</v>
      </c>
    </row>
    <row r="192" spans="1:3" ht="15.4" x14ac:dyDescent="0.45">
      <c r="A192" s="63" t="s">
        <v>1077</v>
      </c>
      <c r="B192" s="27" t="s">
        <v>468</v>
      </c>
      <c r="C192" s="64">
        <v>0.10199999999999999</v>
      </c>
    </row>
    <row r="193" spans="1:3" ht="15.4" x14ac:dyDescent="0.45">
      <c r="A193" s="63" t="s">
        <v>1078</v>
      </c>
      <c r="B193" s="27" t="s">
        <v>828</v>
      </c>
      <c r="C193" s="64">
        <v>6.0999999999999999E-2</v>
      </c>
    </row>
    <row r="194" spans="1:3" ht="15.4" x14ac:dyDescent="0.45">
      <c r="A194" s="63" t="s">
        <v>1076</v>
      </c>
      <c r="B194" s="29" t="s">
        <v>99</v>
      </c>
      <c r="C194" s="64">
        <v>0.24099999999999999</v>
      </c>
    </row>
    <row r="195" spans="1:3" ht="15.4" x14ac:dyDescent="0.45">
      <c r="A195" s="62" t="s">
        <v>1079</v>
      </c>
      <c r="B195" s="26" t="s">
        <v>601</v>
      </c>
      <c r="C195" s="61">
        <v>0.36599999999999999</v>
      </c>
    </row>
    <row r="196" spans="1:3" ht="15.4" x14ac:dyDescent="0.45">
      <c r="A196" s="63" t="s">
        <v>1080</v>
      </c>
      <c r="B196" s="27" t="s">
        <v>100</v>
      </c>
      <c r="C196" s="64">
        <v>0.36599999999999999</v>
      </c>
    </row>
    <row r="197" spans="1:3" ht="15.4" x14ac:dyDescent="0.45">
      <c r="A197" s="62" t="s">
        <v>1081</v>
      </c>
      <c r="B197" s="26" t="s">
        <v>602</v>
      </c>
      <c r="C197" s="61">
        <v>2.8370000000000002</v>
      </c>
    </row>
    <row r="198" spans="1:3" ht="15.4" x14ac:dyDescent="0.45">
      <c r="A198" s="63" t="s">
        <v>1083</v>
      </c>
      <c r="B198" s="27" t="s">
        <v>101</v>
      </c>
      <c r="C198" s="64">
        <v>0.30299999999999999</v>
      </c>
    </row>
    <row r="199" spans="1:3" ht="30.75" x14ac:dyDescent="0.45">
      <c r="A199" s="63" t="s">
        <v>1086</v>
      </c>
      <c r="B199" s="27" t="s">
        <v>102</v>
      </c>
      <c r="C199" s="64">
        <v>0.40899999999999997</v>
      </c>
    </row>
    <row r="200" spans="1:3" ht="30.75" x14ac:dyDescent="0.45">
      <c r="A200" s="63" t="s">
        <v>1084</v>
      </c>
      <c r="B200" s="27" t="s">
        <v>103</v>
      </c>
      <c r="C200" s="64">
        <v>1.1259999999999999</v>
      </c>
    </row>
    <row r="201" spans="1:3" ht="15.4" x14ac:dyDescent="0.45">
      <c r="A201" s="63" t="s">
        <v>1082</v>
      </c>
      <c r="B201" s="27" t="s">
        <v>104</v>
      </c>
      <c r="C201" s="64">
        <v>0.39200000000000002</v>
      </c>
    </row>
    <row r="202" spans="1:3" ht="15.4" x14ac:dyDescent="0.45">
      <c r="A202" s="63" t="s">
        <v>1085</v>
      </c>
      <c r="B202" s="27" t="s">
        <v>105</v>
      </c>
      <c r="C202" s="64">
        <v>0.60699999999999998</v>
      </c>
    </row>
    <row r="203" spans="1:3" ht="15.4" x14ac:dyDescent="0.45">
      <c r="A203" s="62" t="s">
        <v>945</v>
      </c>
      <c r="B203" s="26" t="s">
        <v>499</v>
      </c>
      <c r="C203" s="61">
        <v>4.8000000000000001E-2</v>
      </c>
    </row>
    <row r="204" spans="1:3" ht="15.4" x14ac:dyDescent="0.45">
      <c r="A204" s="62" t="s">
        <v>1087</v>
      </c>
      <c r="B204" s="26" t="s">
        <v>604</v>
      </c>
      <c r="C204" s="61">
        <v>7.0000000000000001E-3</v>
      </c>
    </row>
    <row r="205" spans="1:3" ht="15.4" x14ac:dyDescent="0.45">
      <c r="A205" s="63" t="s">
        <v>1088</v>
      </c>
      <c r="B205" s="27" t="s">
        <v>106</v>
      </c>
      <c r="C205" s="64">
        <v>7.0000000000000001E-3</v>
      </c>
    </row>
    <row r="206" spans="1:3" ht="15.4" x14ac:dyDescent="0.45">
      <c r="A206" s="62" t="s">
        <v>1089</v>
      </c>
      <c r="B206" s="26" t="s">
        <v>605</v>
      </c>
      <c r="C206" s="61">
        <v>5.0000000000000001E-3</v>
      </c>
    </row>
    <row r="207" spans="1:3" ht="15.4" x14ac:dyDescent="0.45">
      <c r="A207" s="63" t="s">
        <v>1090</v>
      </c>
      <c r="B207" s="27" t="s">
        <v>107</v>
      </c>
      <c r="C207" s="64">
        <v>5.0000000000000001E-3</v>
      </c>
    </row>
    <row r="208" spans="1:3" ht="15.4" x14ac:dyDescent="0.45">
      <c r="A208" s="62" t="s">
        <v>1091</v>
      </c>
      <c r="B208" s="26" t="s">
        <v>606</v>
      </c>
      <c r="C208" s="61">
        <v>3.5999999999999997E-2</v>
      </c>
    </row>
    <row r="209" spans="1:3" ht="15.4" x14ac:dyDescent="0.45">
      <c r="A209" s="63" t="s">
        <v>1092</v>
      </c>
      <c r="B209" s="27" t="s">
        <v>108</v>
      </c>
      <c r="C209" s="64">
        <v>5.0000000000000001E-3</v>
      </c>
    </row>
    <row r="210" spans="1:3" ht="15.4" x14ac:dyDescent="0.45">
      <c r="A210" s="63" t="s">
        <v>1093</v>
      </c>
      <c r="B210" s="27" t="s">
        <v>109</v>
      </c>
      <c r="C210" s="64">
        <v>3.1E-2</v>
      </c>
    </row>
    <row r="211" spans="1:3" ht="15.4" x14ac:dyDescent="0.45">
      <c r="A211" s="62" t="s">
        <v>1100</v>
      </c>
      <c r="B211" s="26" t="s">
        <v>607</v>
      </c>
      <c r="C211" s="61">
        <v>0.10199999999999999</v>
      </c>
    </row>
    <row r="212" spans="1:3" ht="15.4" x14ac:dyDescent="0.45">
      <c r="A212" s="63" t="s">
        <v>1101</v>
      </c>
      <c r="B212" s="27" t="s">
        <v>110</v>
      </c>
      <c r="C212" s="64">
        <v>7.2999999999999995E-2</v>
      </c>
    </row>
    <row r="213" spans="1:3" ht="15.4" x14ac:dyDescent="0.45">
      <c r="A213" s="63" t="s">
        <v>1102</v>
      </c>
      <c r="B213" s="27" t="s">
        <v>111</v>
      </c>
      <c r="C213" s="64">
        <v>2.9000000000000001E-2</v>
      </c>
    </row>
    <row r="214" spans="1:3" ht="15.4" x14ac:dyDescent="0.45">
      <c r="A214" s="62" t="s">
        <v>1105</v>
      </c>
      <c r="B214" s="26" t="s">
        <v>608</v>
      </c>
      <c r="C214" s="61">
        <v>3.8919999999999999</v>
      </c>
    </row>
    <row r="215" spans="1:3" ht="15.4" x14ac:dyDescent="0.45">
      <c r="A215" s="62" t="s">
        <v>1063</v>
      </c>
      <c r="B215" s="26" t="s">
        <v>506</v>
      </c>
      <c r="C215" s="61">
        <v>3.6139999999999999</v>
      </c>
    </row>
    <row r="216" spans="1:3" ht="15.4" x14ac:dyDescent="0.45">
      <c r="A216" s="62" t="s">
        <v>1107</v>
      </c>
      <c r="B216" s="26" t="s">
        <v>609</v>
      </c>
      <c r="C216" s="61">
        <v>1.0469999999999999</v>
      </c>
    </row>
    <row r="217" spans="1:3" ht="15.4" x14ac:dyDescent="0.45">
      <c r="A217" s="63" t="s">
        <v>1108</v>
      </c>
      <c r="B217" s="27" t="s">
        <v>112</v>
      </c>
      <c r="C217" s="64">
        <v>0.151</v>
      </c>
    </row>
    <row r="218" spans="1:3" ht="15.4" x14ac:dyDescent="0.45">
      <c r="A218" s="63" t="s">
        <v>1117</v>
      </c>
      <c r="B218" s="27" t="s">
        <v>113</v>
      </c>
      <c r="C218" s="64">
        <v>0.123</v>
      </c>
    </row>
    <row r="219" spans="1:3" ht="15.4" x14ac:dyDescent="0.45">
      <c r="A219" s="63" t="s">
        <v>1113</v>
      </c>
      <c r="B219" s="27" t="s">
        <v>114</v>
      </c>
      <c r="C219" s="64">
        <v>4.7E-2</v>
      </c>
    </row>
    <row r="220" spans="1:3" ht="15.4" x14ac:dyDescent="0.45">
      <c r="A220" s="63" t="s">
        <v>1114</v>
      </c>
      <c r="B220" s="27" t="s">
        <v>469</v>
      </c>
      <c r="C220" s="64">
        <v>0.1</v>
      </c>
    </row>
    <row r="221" spans="1:3" ht="15.4" x14ac:dyDescent="0.45">
      <c r="A221" s="63" t="s">
        <v>1109</v>
      </c>
      <c r="B221" s="27" t="s">
        <v>116</v>
      </c>
      <c r="C221" s="64">
        <v>0.10199999999999999</v>
      </c>
    </row>
    <row r="222" spans="1:3" ht="15.4" x14ac:dyDescent="0.45">
      <c r="A222" s="63" t="s">
        <v>1110</v>
      </c>
      <c r="B222" s="27" t="s">
        <v>117</v>
      </c>
      <c r="C222" s="64">
        <v>0.24099999999999999</v>
      </c>
    </row>
    <row r="223" spans="1:3" ht="15.4" x14ac:dyDescent="0.45">
      <c r="A223" s="63" t="s">
        <v>1111</v>
      </c>
      <c r="B223" s="27" t="s">
        <v>470</v>
      </c>
      <c r="C223" s="64">
        <v>0.28299999999999997</v>
      </c>
    </row>
    <row r="224" spans="1:3" ht="15.4" x14ac:dyDescent="0.45">
      <c r="A224" s="62" t="s">
        <v>1120</v>
      </c>
      <c r="B224" s="26" t="s">
        <v>610</v>
      </c>
      <c r="C224" s="61">
        <v>1.8640000000000001</v>
      </c>
    </row>
    <row r="225" spans="1:3" ht="15.4" x14ac:dyDescent="0.45">
      <c r="A225" s="63" t="s">
        <v>1123</v>
      </c>
      <c r="B225" s="27" t="s">
        <v>866</v>
      </c>
      <c r="C225" s="64">
        <v>0.10299999999999999</v>
      </c>
    </row>
    <row r="226" spans="1:3" ht="15.4" x14ac:dyDescent="0.45">
      <c r="A226" s="63" t="s">
        <v>1121</v>
      </c>
      <c r="B226" s="27" t="s">
        <v>471</v>
      </c>
      <c r="C226" s="64">
        <v>9.8000000000000004E-2</v>
      </c>
    </row>
    <row r="227" spans="1:3" ht="15.4" x14ac:dyDescent="0.45">
      <c r="A227" s="63" t="s">
        <v>1122</v>
      </c>
      <c r="B227" s="27" t="s">
        <v>120</v>
      </c>
      <c r="C227" s="64">
        <v>0.17699999999999999</v>
      </c>
    </row>
    <row r="228" spans="1:3" ht="15.4" x14ac:dyDescent="0.45">
      <c r="A228" s="63" t="s">
        <v>1118</v>
      </c>
      <c r="B228" s="27" t="s">
        <v>121</v>
      </c>
      <c r="C228" s="64">
        <v>0.112</v>
      </c>
    </row>
    <row r="229" spans="1:3" ht="30.75" x14ac:dyDescent="0.45">
      <c r="A229" s="63" t="s">
        <v>1139</v>
      </c>
      <c r="B229" s="27" t="s">
        <v>122</v>
      </c>
      <c r="C229" s="64">
        <v>0.20100000000000001</v>
      </c>
    </row>
    <row r="230" spans="1:3" ht="30.75" x14ac:dyDescent="0.45">
      <c r="A230" s="63" t="s">
        <v>1129</v>
      </c>
      <c r="B230" s="27" t="s">
        <v>123</v>
      </c>
      <c r="C230" s="64">
        <v>0.189</v>
      </c>
    </row>
    <row r="231" spans="1:3" ht="15.4" x14ac:dyDescent="0.45">
      <c r="A231" s="63" t="s">
        <v>1116</v>
      </c>
      <c r="B231" s="27" t="s">
        <v>472</v>
      </c>
      <c r="C231" s="64">
        <v>0.16800000000000001</v>
      </c>
    </row>
    <row r="232" spans="1:3" ht="15.4" x14ac:dyDescent="0.45">
      <c r="A232" s="63" t="s">
        <v>1115</v>
      </c>
      <c r="B232" s="27" t="s">
        <v>125</v>
      </c>
      <c r="C232" s="64">
        <v>0.12</v>
      </c>
    </row>
    <row r="233" spans="1:3" ht="15.4" x14ac:dyDescent="0.45">
      <c r="A233" s="63" t="s">
        <v>1140</v>
      </c>
      <c r="B233" s="27" t="s">
        <v>126</v>
      </c>
      <c r="C233" s="64">
        <v>0.155</v>
      </c>
    </row>
    <row r="234" spans="1:3" ht="15.4" x14ac:dyDescent="0.45">
      <c r="A234" s="63" t="s">
        <v>1124</v>
      </c>
      <c r="B234" s="27" t="s">
        <v>473</v>
      </c>
      <c r="C234" s="64">
        <v>9.9000000000000005E-2</v>
      </c>
    </row>
    <row r="235" spans="1:3" ht="15.4" x14ac:dyDescent="0.45">
      <c r="A235" s="63" t="s">
        <v>1127</v>
      </c>
      <c r="B235" s="27" t="s">
        <v>128</v>
      </c>
      <c r="C235" s="64">
        <v>0.28199999999999997</v>
      </c>
    </row>
    <row r="236" spans="1:3" ht="15.4" x14ac:dyDescent="0.45">
      <c r="A236" s="63" t="s">
        <v>1128</v>
      </c>
      <c r="B236" s="27" t="s">
        <v>129</v>
      </c>
      <c r="C236" s="64">
        <v>7.3999999999999996E-2</v>
      </c>
    </row>
    <row r="237" spans="1:3" ht="15.4" x14ac:dyDescent="0.45">
      <c r="A237" s="63" t="s">
        <v>1126</v>
      </c>
      <c r="B237" s="27" t="s">
        <v>130</v>
      </c>
      <c r="C237" s="64">
        <v>8.5999999999999993E-2</v>
      </c>
    </row>
    <row r="238" spans="1:3" ht="15.4" x14ac:dyDescent="0.45">
      <c r="A238" s="62" t="s">
        <v>1131</v>
      </c>
      <c r="B238" s="26" t="s">
        <v>611</v>
      </c>
      <c r="C238" s="61">
        <v>0.70299999999999996</v>
      </c>
    </row>
    <row r="239" spans="1:3" ht="15.4" x14ac:dyDescent="0.45">
      <c r="A239" s="62" t="s">
        <v>1185</v>
      </c>
      <c r="B239" s="26" t="s">
        <v>510</v>
      </c>
      <c r="C239" s="61">
        <v>0.47299999999999998</v>
      </c>
    </row>
    <row r="240" spans="1:3" ht="30.75" x14ac:dyDescent="0.45">
      <c r="A240" s="63" t="s">
        <v>1132</v>
      </c>
      <c r="B240" s="27" t="s">
        <v>131</v>
      </c>
      <c r="C240" s="64">
        <v>8.4000000000000005E-2</v>
      </c>
    </row>
    <row r="241" spans="1:3" ht="30.75" x14ac:dyDescent="0.45">
      <c r="A241" s="63" t="s">
        <v>1133</v>
      </c>
      <c r="B241" s="27" t="s">
        <v>474</v>
      </c>
      <c r="C241" s="64">
        <v>0.06</v>
      </c>
    </row>
    <row r="242" spans="1:3" ht="15.4" x14ac:dyDescent="0.45">
      <c r="A242" s="63" t="s">
        <v>1134</v>
      </c>
      <c r="B242" s="27" t="s">
        <v>133</v>
      </c>
      <c r="C242" s="64">
        <v>6.8000000000000005E-2</v>
      </c>
    </row>
    <row r="243" spans="1:3" ht="15.4" x14ac:dyDescent="0.45">
      <c r="A243" s="63" t="s">
        <v>1137</v>
      </c>
      <c r="B243" s="27" t="s">
        <v>134</v>
      </c>
      <c r="C243" s="64">
        <v>7.5999999999999998E-2</v>
      </c>
    </row>
    <row r="244" spans="1:3" ht="15.4" x14ac:dyDescent="0.45">
      <c r="A244" s="63" t="s">
        <v>1135</v>
      </c>
      <c r="B244" s="27" t="s">
        <v>475</v>
      </c>
      <c r="C244" s="64">
        <v>6.4000000000000001E-2</v>
      </c>
    </row>
    <row r="245" spans="1:3" ht="15.4" x14ac:dyDescent="0.45">
      <c r="A245" s="63" t="s">
        <v>1136</v>
      </c>
      <c r="B245" s="27" t="s">
        <v>136</v>
      </c>
      <c r="C245" s="64">
        <v>7.9000000000000001E-2</v>
      </c>
    </row>
    <row r="246" spans="1:3" ht="15.4" x14ac:dyDescent="0.45">
      <c r="A246" s="63" t="s">
        <v>1138</v>
      </c>
      <c r="B246" s="27" t="s">
        <v>476</v>
      </c>
      <c r="C246" s="64">
        <v>4.2000000000000003E-2</v>
      </c>
    </row>
    <row r="247" spans="1:3" ht="15.4" x14ac:dyDescent="0.45">
      <c r="A247" s="62" t="s">
        <v>1209</v>
      </c>
      <c r="B247" s="26" t="s">
        <v>511</v>
      </c>
      <c r="C247" s="61">
        <v>0.157</v>
      </c>
    </row>
    <row r="248" spans="1:3" ht="30.75" x14ac:dyDescent="0.45">
      <c r="A248" s="63" t="s">
        <v>1146</v>
      </c>
      <c r="B248" s="27" t="s">
        <v>138</v>
      </c>
      <c r="C248" s="64">
        <v>5.7000000000000002E-2</v>
      </c>
    </row>
    <row r="249" spans="1:3" ht="15.4" x14ac:dyDescent="0.45">
      <c r="A249" s="63" t="s">
        <v>1142</v>
      </c>
      <c r="B249" s="27" t="s">
        <v>139</v>
      </c>
      <c r="C249" s="64">
        <v>4.1000000000000002E-2</v>
      </c>
    </row>
    <row r="250" spans="1:3" ht="15.4" x14ac:dyDescent="0.45">
      <c r="A250" s="63" t="s">
        <v>1141</v>
      </c>
      <c r="B250" s="27" t="s">
        <v>140</v>
      </c>
      <c r="C250" s="64">
        <v>2.9000000000000001E-2</v>
      </c>
    </row>
    <row r="251" spans="1:3" ht="15.4" x14ac:dyDescent="0.45">
      <c r="A251" s="63" t="s">
        <v>1143</v>
      </c>
      <c r="B251" s="27" t="s">
        <v>141</v>
      </c>
      <c r="C251" s="64">
        <v>0.03</v>
      </c>
    </row>
    <row r="252" spans="1:3" ht="15.4" x14ac:dyDescent="0.45">
      <c r="A252" s="62" t="s">
        <v>1213</v>
      </c>
      <c r="B252" s="26" t="s">
        <v>512</v>
      </c>
      <c r="C252" s="61">
        <v>7.2999999999999995E-2</v>
      </c>
    </row>
    <row r="253" spans="1:3" ht="15.4" x14ac:dyDescent="0.45">
      <c r="A253" s="63" t="s">
        <v>1148</v>
      </c>
      <c r="B253" s="27" t="s">
        <v>142</v>
      </c>
      <c r="C253" s="64">
        <v>2.7E-2</v>
      </c>
    </row>
    <row r="254" spans="1:3" ht="15.4" x14ac:dyDescent="0.45">
      <c r="A254" s="63" t="s">
        <v>1144</v>
      </c>
      <c r="B254" s="27" t="s">
        <v>143</v>
      </c>
      <c r="C254" s="64">
        <v>1.2E-2</v>
      </c>
    </row>
    <row r="255" spans="1:3" ht="15.4" x14ac:dyDescent="0.45">
      <c r="A255" s="63" t="s">
        <v>1145</v>
      </c>
      <c r="B255" s="27" t="s">
        <v>144</v>
      </c>
      <c r="C255" s="64">
        <v>1.4E-2</v>
      </c>
    </row>
    <row r="256" spans="1:3" ht="15.4" x14ac:dyDescent="0.45">
      <c r="A256" s="63" t="s">
        <v>1147</v>
      </c>
      <c r="B256" s="27" t="s">
        <v>145</v>
      </c>
      <c r="C256" s="64">
        <v>0.02</v>
      </c>
    </row>
    <row r="257" spans="1:3" ht="15.4" x14ac:dyDescent="0.45">
      <c r="A257" s="62" t="s">
        <v>1150</v>
      </c>
      <c r="B257" s="26" t="s">
        <v>612</v>
      </c>
      <c r="C257" s="61">
        <v>0.27800000000000002</v>
      </c>
    </row>
    <row r="258" spans="1:3" ht="15.4" x14ac:dyDescent="0.45">
      <c r="A258" s="63" t="s">
        <v>1149</v>
      </c>
      <c r="B258" s="27" t="s">
        <v>146</v>
      </c>
      <c r="C258" s="64">
        <v>0.14699999999999999</v>
      </c>
    </row>
    <row r="259" spans="1:3" ht="15.4" x14ac:dyDescent="0.45">
      <c r="A259" s="63" t="s">
        <v>1151</v>
      </c>
      <c r="B259" s="27" t="s">
        <v>147</v>
      </c>
      <c r="C259" s="64">
        <v>7.1999999999999995E-2</v>
      </c>
    </row>
    <row r="260" spans="1:3" ht="15.4" x14ac:dyDescent="0.45">
      <c r="A260" s="63" t="s">
        <v>1153</v>
      </c>
      <c r="B260" s="27" t="s">
        <v>148</v>
      </c>
      <c r="C260" s="64">
        <v>5.8999999999999997E-2</v>
      </c>
    </row>
    <row r="261" spans="1:3" ht="15.4" x14ac:dyDescent="0.45">
      <c r="A261" s="62" t="s">
        <v>1156</v>
      </c>
      <c r="B261" s="26" t="s">
        <v>614</v>
      </c>
      <c r="C261" s="61">
        <v>9.4E-2</v>
      </c>
    </row>
    <row r="262" spans="1:3" ht="15.4" x14ac:dyDescent="0.45">
      <c r="A262" s="63" t="s">
        <v>1157</v>
      </c>
      <c r="B262" s="27" t="s">
        <v>615</v>
      </c>
      <c r="C262" s="64">
        <v>9.4E-2</v>
      </c>
    </row>
    <row r="263" spans="1:3" ht="15.4" x14ac:dyDescent="0.45">
      <c r="A263" s="62" t="s">
        <v>959</v>
      </c>
      <c r="B263" s="26" t="s">
        <v>500</v>
      </c>
      <c r="C263" s="61">
        <v>1.0209999999999999</v>
      </c>
    </row>
    <row r="264" spans="1:3" ht="15.4" x14ac:dyDescent="0.45">
      <c r="A264" s="62" t="s">
        <v>1160</v>
      </c>
      <c r="B264" s="26" t="s">
        <v>616</v>
      </c>
      <c r="C264" s="61">
        <v>0.64800000000000002</v>
      </c>
    </row>
    <row r="265" spans="1:3" ht="15.4" x14ac:dyDescent="0.45">
      <c r="A265" s="63" t="s">
        <v>1166</v>
      </c>
      <c r="B265" s="27" t="s">
        <v>149</v>
      </c>
      <c r="C265" s="64">
        <v>0.1</v>
      </c>
    </row>
    <row r="266" spans="1:3" ht="15.4" x14ac:dyDescent="0.45">
      <c r="A266" s="63" t="s">
        <v>1167</v>
      </c>
      <c r="B266" s="27" t="s">
        <v>150</v>
      </c>
      <c r="C266" s="64">
        <v>0.14299999999999999</v>
      </c>
    </row>
    <row r="267" spans="1:3" ht="15.4" x14ac:dyDescent="0.45">
      <c r="A267" s="63" t="s">
        <v>1161</v>
      </c>
      <c r="B267" s="27" t="s">
        <v>151</v>
      </c>
      <c r="C267" s="64">
        <v>4.2999999999999997E-2</v>
      </c>
    </row>
    <row r="268" spans="1:3" ht="15.4" x14ac:dyDescent="0.45">
      <c r="A268" s="63" t="s">
        <v>1162</v>
      </c>
      <c r="B268" s="27" t="s">
        <v>152</v>
      </c>
      <c r="C268" s="64">
        <v>0.08</v>
      </c>
    </row>
    <row r="269" spans="1:3" ht="15.4" x14ac:dyDescent="0.45">
      <c r="A269" s="63" t="s">
        <v>1163</v>
      </c>
      <c r="B269" s="27" t="s">
        <v>153</v>
      </c>
      <c r="C269" s="64">
        <v>9.6000000000000002E-2</v>
      </c>
    </row>
    <row r="270" spans="1:3" ht="15.4" x14ac:dyDescent="0.45">
      <c r="A270" s="63" t="s">
        <v>1164</v>
      </c>
      <c r="B270" s="27" t="s">
        <v>154</v>
      </c>
      <c r="C270" s="64">
        <v>2.5000000000000001E-2</v>
      </c>
    </row>
    <row r="271" spans="1:3" ht="15.4" x14ac:dyDescent="0.45">
      <c r="A271" s="63" t="s">
        <v>1165</v>
      </c>
      <c r="B271" s="27" t="s">
        <v>155</v>
      </c>
      <c r="C271" s="64">
        <v>4.8000000000000001E-2</v>
      </c>
    </row>
    <row r="272" spans="1:3" ht="15.4" x14ac:dyDescent="0.45">
      <c r="A272" s="63" t="s">
        <v>1168</v>
      </c>
      <c r="B272" s="27" t="s">
        <v>156</v>
      </c>
      <c r="C272" s="64">
        <v>5.8000000000000003E-2</v>
      </c>
    </row>
    <row r="273" spans="1:3" ht="15.4" x14ac:dyDescent="0.45">
      <c r="A273" s="63" t="s">
        <v>1170</v>
      </c>
      <c r="B273" s="27" t="s">
        <v>157</v>
      </c>
      <c r="C273" s="64">
        <v>1.0999999999999999E-2</v>
      </c>
    </row>
    <row r="274" spans="1:3" ht="15.4" x14ac:dyDescent="0.45">
      <c r="A274" s="63" t="s">
        <v>1169</v>
      </c>
      <c r="B274" s="27" t="s">
        <v>158</v>
      </c>
      <c r="C274" s="64">
        <v>8.9999999999999993E-3</v>
      </c>
    </row>
    <row r="275" spans="1:3" ht="15.4" x14ac:dyDescent="0.45">
      <c r="A275" s="63" t="s">
        <v>1171</v>
      </c>
      <c r="B275" s="27" t="s">
        <v>159</v>
      </c>
      <c r="C275" s="64">
        <v>3.5000000000000003E-2</v>
      </c>
    </row>
    <row r="276" spans="1:3" ht="15.4" x14ac:dyDescent="0.45">
      <c r="A276" s="62" t="s">
        <v>1172</v>
      </c>
      <c r="B276" s="26" t="s">
        <v>617</v>
      </c>
      <c r="C276" s="61">
        <v>0.373</v>
      </c>
    </row>
    <row r="277" spans="1:3" ht="15.4" x14ac:dyDescent="0.45">
      <c r="A277" s="63" t="s">
        <v>1173</v>
      </c>
      <c r="B277" s="27" t="s">
        <v>160</v>
      </c>
      <c r="C277" s="64">
        <v>7.0999999999999994E-2</v>
      </c>
    </row>
    <row r="278" spans="1:3" ht="15.4" x14ac:dyDescent="0.45">
      <c r="A278" s="63" t="s">
        <v>1178</v>
      </c>
      <c r="B278" s="27" t="s">
        <v>161</v>
      </c>
      <c r="C278" s="64">
        <v>7.6999999999999999E-2</v>
      </c>
    </row>
    <row r="279" spans="1:3" ht="15.4" x14ac:dyDescent="0.45">
      <c r="A279" s="63" t="s">
        <v>1177</v>
      </c>
      <c r="B279" s="27" t="s">
        <v>162</v>
      </c>
      <c r="C279" s="64">
        <v>5.2999999999999999E-2</v>
      </c>
    </row>
    <row r="280" spans="1:3" ht="15.4" x14ac:dyDescent="0.45">
      <c r="A280" s="63" t="s">
        <v>1175</v>
      </c>
      <c r="B280" s="27" t="s">
        <v>163</v>
      </c>
      <c r="C280" s="64">
        <v>9.6000000000000002E-2</v>
      </c>
    </row>
    <row r="281" spans="1:3" ht="15.4" x14ac:dyDescent="0.45">
      <c r="A281" s="63" t="s">
        <v>1174</v>
      </c>
      <c r="B281" s="27" t="s">
        <v>164</v>
      </c>
      <c r="C281" s="64">
        <v>0.04</v>
      </c>
    </row>
    <row r="282" spans="1:3" ht="15.4" x14ac:dyDescent="0.45">
      <c r="A282" s="63" t="s">
        <v>1176</v>
      </c>
      <c r="B282" s="27" t="s">
        <v>165</v>
      </c>
      <c r="C282" s="64">
        <v>3.5999999999999997E-2</v>
      </c>
    </row>
    <row r="283" spans="1:3" ht="15.4" x14ac:dyDescent="0.45">
      <c r="A283" s="62" t="s">
        <v>1179</v>
      </c>
      <c r="B283" s="26" t="s">
        <v>618</v>
      </c>
      <c r="C283" s="61">
        <v>0.27</v>
      </c>
    </row>
    <row r="284" spans="1:3" ht="15.4" x14ac:dyDescent="0.45">
      <c r="A284" s="63" t="s">
        <v>1181</v>
      </c>
      <c r="B284" s="27" t="s">
        <v>166</v>
      </c>
      <c r="C284" s="64">
        <v>8.5999999999999993E-2</v>
      </c>
    </row>
    <row r="285" spans="1:3" ht="15.4" x14ac:dyDescent="0.45">
      <c r="A285" s="63" t="s">
        <v>1184</v>
      </c>
      <c r="B285" s="27" t="s">
        <v>167</v>
      </c>
      <c r="C285" s="64">
        <v>0.05</v>
      </c>
    </row>
    <row r="286" spans="1:3" ht="15.4" x14ac:dyDescent="0.45">
      <c r="A286" s="63" t="s">
        <v>1180</v>
      </c>
      <c r="B286" s="27" t="s">
        <v>168</v>
      </c>
      <c r="C286" s="64">
        <v>8.5999999999999993E-2</v>
      </c>
    </row>
    <row r="287" spans="1:3" ht="15.4" x14ac:dyDescent="0.45">
      <c r="A287" s="63" t="s">
        <v>1183</v>
      </c>
      <c r="B287" s="27" t="s">
        <v>169</v>
      </c>
      <c r="C287" s="64">
        <v>0.03</v>
      </c>
    </row>
    <row r="288" spans="1:3" ht="15.4" x14ac:dyDescent="0.45">
      <c r="A288" s="63" t="s">
        <v>1182</v>
      </c>
      <c r="B288" s="27" t="s">
        <v>170</v>
      </c>
      <c r="C288" s="64">
        <v>1.7999999999999999E-2</v>
      </c>
    </row>
    <row r="289" spans="1:3" ht="15.4" x14ac:dyDescent="0.45">
      <c r="A289" s="62" t="s">
        <v>1186</v>
      </c>
      <c r="B289" s="26" t="s">
        <v>619</v>
      </c>
      <c r="C289" s="61">
        <v>1.56</v>
      </c>
    </row>
    <row r="290" spans="1:3" ht="15.4" x14ac:dyDescent="0.45">
      <c r="A290" s="62" t="s">
        <v>1202</v>
      </c>
      <c r="B290" s="26" t="s">
        <v>624</v>
      </c>
      <c r="C290" s="61">
        <v>0.29899999999999999</v>
      </c>
    </row>
    <row r="291" spans="1:3" ht="15.4" x14ac:dyDescent="0.45">
      <c r="A291" s="63" t="s">
        <v>1203</v>
      </c>
      <c r="B291" s="27" t="s">
        <v>625</v>
      </c>
      <c r="C291" s="64">
        <v>0.20100000000000001</v>
      </c>
    </row>
    <row r="292" spans="1:3" ht="15.4" x14ac:dyDescent="0.45">
      <c r="A292" s="63" t="s">
        <v>1204</v>
      </c>
      <c r="B292" s="27" t="s">
        <v>171</v>
      </c>
      <c r="C292" s="64">
        <v>7.2999999999999995E-2</v>
      </c>
    </row>
    <row r="293" spans="1:3" ht="15.4" x14ac:dyDescent="0.45">
      <c r="A293" s="63" t="s">
        <v>1205</v>
      </c>
      <c r="B293" s="27" t="s">
        <v>172</v>
      </c>
      <c r="C293" s="64">
        <v>2.5000000000000001E-2</v>
      </c>
    </row>
    <row r="294" spans="1:3" ht="15.4" x14ac:dyDescent="0.45">
      <c r="A294" s="62" t="s">
        <v>1187</v>
      </c>
      <c r="B294" s="26" t="s">
        <v>620</v>
      </c>
      <c r="C294" s="61">
        <v>0.56499999999999995</v>
      </c>
    </row>
    <row r="295" spans="1:3" ht="15.4" x14ac:dyDescent="0.45">
      <c r="A295" s="63" t="s">
        <v>1188</v>
      </c>
      <c r="B295" s="27" t="s">
        <v>621</v>
      </c>
      <c r="C295" s="64">
        <v>0.189</v>
      </c>
    </row>
    <row r="296" spans="1:3" ht="15.4" x14ac:dyDescent="0.45">
      <c r="A296" s="63" t="s">
        <v>1191</v>
      </c>
      <c r="B296" s="27" t="s">
        <v>173</v>
      </c>
      <c r="C296" s="64">
        <v>0.128</v>
      </c>
    </row>
    <row r="297" spans="1:3" ht="15.4" x14ac:dyDescent="0.45">
      <c r="A297" s="63" t="s">
        <v>1194</v>
      </c>
      <c r="B297" s="27" t="s">
        <v>174</v>
      </c>
      <c r="C297" s="64">
        <v>9.2999999999999999E-2</v>
      </c>
    </row>
    <row r="298" spans="1:3" ht="15.4" x14ac:dyDescent="0.45">
      <c r="A298" s="63" t="s">
        <v>1195</v>
      </c>
      <c r="B298" s="27" t="s">
        <v>175</v>
      </c>
      <c r="C298" s="64">
        <v>0.109</v>
      </c>
    </row>
    <row r="299" spans="1:3" ht="15.4" x14ac:dyDescent="0.45">
      <c r="A299" s="63" t="s">
        <v>1190</v>
      </c>
      <c r="B299" s="27" t="s">
        <v>176</v>
      </c>
      <c r="C299" s="64">
        <v>4.5999999999999999E-2</v>
      </c>
    </row>
    <row r="300" spans="1:3" ht="15.4" x14ac:dyDescent="0.45">
      <c r="A300" s="62" t="s">
        <v>1192</v>
      </c>
      <c r="B300" s="26" t="s">
        <v>622</v>
      </c>
      <c r="C300" s="61">
        <v>0.28799999999999998</v>
      </c>
    </row>
    <row r="301" spans="1:3" ht="30.75" x14ac:dyDescent="0.45">
      <c r="A301" s="63" t="s">
        <v>1193</v>
      </c>
      <c r="B301" s="27" t="s">
        <v>623</v>
      </c>
      <c r="C301" s="64">
        <v>6.6000000000000003E-2</v>
      </c>
    </row>
    <row r="302" spans="1:3" ht="15.4" x14ac:dyDescent="0.45">
      <c r="A302" s="63" t="s">
        <v>1199</v>
      </c>
      <c r="B302" s="27" t="s">
        <v>177</v>
      </c>
      <c r="C302" s="64">
        <v>4.8000000000000001E-2</v>
      </c>
    </row>
    <row r="303" spans="1:3" ht="15.4" x14ac:dyDescent="0.45">
      <c r="A303" s="63" t="s">
        <v>1196</v>
      </c>
      <c r="B303" s="27" t="s">
        <v>178</v>
      </c>
      <c r="C303" s="64">
        <v>3.6999999999999998E-2</v>
      </c>
    </row>
    <row r="304" spans="1:3" ht="15.4" x14ac:dyDescent="0.45">
      <c r="A304" s="63" t="s">
        <v>1197</v>
      </c>
      <c r="B304" s="27" t="s">
        <v>179</v>
      </c>
      <c r="C304" s="64">
        <v>3.7999999999999999E-2</v>
      </c>
    </row>
    <row r="305" spans="1:3" ht="15.4" x14ac:dyDescent="0.45">
      <c r="A305" s="63" t="s">
        <v>1198</v>
      </c>
      <c r="B305" s="27" t="s">
        <v>180</v>
      </c>
      <c r="C305" s="64">
        <v>9.9000000000000005E-2</v>
      </c>
    </row>
    <row r="306" spans="1:3" ht="15.4" x14ac:dyDescent="0.45">
      <c r="A306" s="62" t="s">
        <v>1206</v>
      </c>
      <c r="B306" s="26" t="s">
        <v>626</v>
      </c>
      <c r="C306" s="61">
        <v>4.9000000000000002E-2</v>
      </c>
    </row>
    <row r="307" spans="1:3" ht="15.4" x14ac:dyDescent="0.45">
      <c r="A307" s="63" t="s">
        <v>1200</v>
      </c>
      <c r="B307" s="27" t="s">
        <v>181</v>
      </c>
      <c r="C307" s="64">
        <v>0.04</v>
      </c>
    </row>
    <row r="308" spans="1:3" ht="15.4" x14ac:dyDescent="0.45">
      <c r="A308" s="63" t="s">
        <v>1201</v>
      </c>
      <c r="B308" s="27" t="s">
        <v>182</v>
      </c>
      <c r="C308" s="64">
        <v>8.9999999999999993E-3</v>
      </c>
    </row>
    <row r="309" spans="1:3" ht="15.4" x14ac:dyDescent="0.45">
      <c r="A309" s="62" t="s">
        <v>1207</v>
      </c>
      <c r="B309" s="26" t="s">
        <v>627</v>
      </c>
      <c r="C309" s="61">
        <v>0.35899999999999999</v>
      </c>
    </row>
    <row r="310" spans="1:3" ht="15.4" x14ac:dyDescent="0.45">
      <c r="A310" s="63" t="s">
        <v>1208</v>
      </c>
      <c r="B310" s="27" t="s">
        <v>183</v>
      </c>
      <c r="C310" s="64">
        <v>0.35899999999999999</v>
      </c>
    </row>
    <row r="311" spans="1:3" ht="15.4" x14ac:dyDescent="0.45">
      <c r="A311" s="62" t="s">
        <v>1210</v>
      </c>
      <c r="B311" s="26" t="s">
        <v>628</v>
      </c>
      <c r="C311" s="61">
        <v>4.7E-2</v>
      </c>
    </row>
    <row r="312" spans="1:3" ht="15.4" x14ac:dyDescent="0.45">
      <c r="A312" s="63" t="s">
        <v>1211</v>
      </c>
      <c r="B312" s="27" t="s">
        <v>184</v>
      </c>
      <c r="C312" s="64">
        <v>1.2E-2</v>
      </c>
    </row>
    <row r="313" spans="1:3" ht="15.4" x14ac:dyDescent="0.45">
      <c r="A313" s="63" t="s">
        <v>1212</v>
      </c>
      <c r="B313" s="27" t="s">
        <v>185</v>
      </c>
      <c r="C313" s="64">
        <v>3.5000000000000003E-2</v>
      </c>
    </row>
    <row r="314" spans="1:3" ht="15.4" x14ac:dyDescent="0.45">
      <c r="A314" s="62" t="s">
        <v>1158</v>
      </c>
      <c r="B314" s="26" t="s">
        <v>509</v>
      </c>
      <c r="C314" s="61">
        <v>0.80100000000000005</v>
      </c>
    </row>
    <row r="315" spans="1:3" ht="15.4" x14ac:dyDescent="0.45">
      <c r="A315" s="63" t="s">
        <v>1216</v>
      </c>
      <c r="B315" s="27" t="s">
        <v>186</v>
      </c>
      <c r="C315" s="64">
        <v>9.1999999999999998E-2</v>
      </c>
    </row>
    <row r="316" spans="1:3" ht="15.4" x14ac:dyDescent="0.45">
      <c r="A316" s="63" t="s">
        <v>1219</v>
      </c>
      <c r="B316" s="27" t="s">
        <v>187</v>
      </c>
      <c r="C316" s="64">
        <v>0.248</v>
      </c>
    </row>
    <row r="317" spans="1:3" ht="15.4" x14ac:dyDescent="0.45">
      <c r="A317" s="63" t="s">
        <v>1222</v>
      </c>
      <c r="B317" s="27" t="s">
        <v>837</v>
      </c>
      <c r="C317" s="64">
        <v>0.11700000000000001</v>
      </c>
    </row>
    <row r="318" spans="1:3" ht="15.4" x14ac:dyDescent="0.45">
      <c r="A318" s="63" t="s">
        <v>1220</v>
      </c>
      <c r="B318" s="27" t="s">
        <v>188</v>
      </c>
      <c r="C318" s="64">
        <v>0.27</v>
      </c>
    </row>
    <row r="319" spans="1:3" ht="15.4" x14ac:dyDescent="0.45">
      <c r="A319" s="63" t="s">
        <v>1223</v>
      </c>
      <c r="B319" s="27" t="s">
        <v>189</v>
      </c>
      <c r="C319" s="64">
        <v>7.3999999999999996E-2</v>
      </c>
    </row>
    <row r="320" spans="1:3" ht="15.4" x14ac:dyDescent="0.45">
      <c r="A320" s="62" t="s">
        <v>1224</v>
      </c>
      <c r="B320" s="26" t="s">
        <v>629</v>
      </c>
      <c r="C320" s="61">
        <v>1.696</v>
      </c>
    </row>
    <row r="321" spans="1:3" ht="15.4" x14ac:dyDescent="0.45">
      <c r="A321" s="63" t="s">
        <v>1226</v>
      </c>
      <c r="B321" s="27" t="s">
        <v>190</v>
      </c>
      <c r="C321" s="64">
        <v>0.36899999999999999</v>
      </c>
    </row>
    <row r="322" spans="1:3" ht="15.4" x14ac:dyDescent="0.45">
      <c r="A322" s="63" t="s">
        <v>1225</v>
      </c>
      <c r="B322" s="27" t="s">
        <v>191</v>
      </c>
      <c r="C322" s="64">
        <v>0.16900000000000001</v>
      </c>
    </row>
    <row r="323" spans="1:3" ht="15.4" x14ac:dyDescent="0.45">
      <c r="A323" s="63" t="s">
        <v>1233</v>
      </c>
      <c r="B323" s="27" t="s">
        <v>192</v>
      </c>
      <c r="C323" s="64">
        <v>0.105</v>
      </c>
    </row>
    <row r="324" spans="1:3" ht="15.4" x14ac:dyDescent="0.45">
      <c r="A324" s="63" t="s">
        <v>1235</v>
      </c>
      <c r="B324" s="27" t="s">
        <v>193</v>
      </c>
      <c r="C324" s="64">
        <v>6.8000000000000005E-2</v>
      </c>
    </row>
    <row r="325" spans="1:3" ht="15.4" x14ac:dyDescent="0.45">
      <c r="A325" s="63" t="s">
        <v>1236</v>
      </c>
      <c r="B325" s="27" t="s">
        <v>194</v>
      </c>
      <c r="C325" s="64">
        <v>9.0999999999999998E-2</v>
      </c>
    </row>
    <row r="326" spans="1:3" ht="15.4" x14ac:dyDescent="0.45">
      <c r="A326" s="63" t="s">
        <v>1228</v>
      </c>
      <c r="B326" s="27" t="s">
        <v>195</v>
      </c>
      <c r="C326" s="64">
        <v>0.121</v>
      </c>
    </row>
    <row r="327" spans="1:3" ht="15.4" x14ac:dyDescent="0.45">
      <c r="A327" s="63" t="s">
        <v>1229</v>
      </c>
      <c r="B327" s="27" t="s">
        <v>196</v>
      </c>
      <c r="C327" s="64">
        <v>0.108</v>
      </c>
    </row>
    <row r="328" spans="1:3" ht="15.4" x14ac:dyDescent="0.45">
      <c r="A328" s="63" t="s">
        <v>1227</v>
      </c>
      <c r="B328" s="27" t="s">
        <v>197</v>
      </c>
      <c r="C328" s="64">
        <v>0.106</v>
      </c>
    </row>
    <row r="329" spans="1:3" ht="15.4" x14ac:dyDescent="0.45">
      <c r="A329" s="63" t="s">
        <v>1237</v>
      </c>
      <c r="B329" s="27" t="s">
        <v>872</v>
      </c>
      <c r="C329" s="64">
        <v>7.8E-2</v>
      </c>
    </row>
    <row r="330" spans="1:3" ht="15.4" x14ac:dyDescent="0.45">
      <c r="A330" s="63" t="s">
        <v>1231</v>
      </c>
      <c r="B330" s="27" t="s">
        <v>198</v>
      </c>
      <c r="C330" s="64">
        <v>0.13700000000000001</v>
      </c>
    </row>
    <row r="331" spans="1:3" ht="15.4" x14ac:dyDescent="0.45">
      <c r="A331" s="63" t="s">
        <v>1232</v>
      </c>
      <c r="B331" s="27" t="s">
        <v>199</v>
      </c>
      <c r="C331" s="64">
        <v>8.2000000000000003E-2</v>
      </c>
    </row>
    <row r="332" spans="1:3" ht="15.4" x14ac:dyDescent="0.45">
      <c r="A332" s="63" t="s">
        <v>1230</v>
      </c>
      <c r="B332" s="27" t="s">
        <v>200</v>
      </c>
      <c r="C332" s="64">
        <v>0.17799999999999999</v>
      </c>
    </row>
    <row r="333" spans="1:3" ht="15.4" x14ac:dyDescent="0.45">
      <c r="A333" s="63" t="s">
        <v>1234</v>
      </c>
      <c r="B333" s="27" t="s">
        <v>201</v>
      </c>
      <c r="C333" s="64">
        <v>8.4000000000000005E-2</v>
      </c>
    </row>
    <row r="334" spans="1:3" ht="15.4" x14ac:dyDescent="0.45">
      <c r="A334" s="62" t="s">
        <v>1238</v>
      </c>
      <c r="B334" s="26" t="s">
        <v>630</v>
      </c>
      <c r="C334" s="61">
        <v>0.85099999999999998</v>
      </c>
    </row>
    <row r="335" spans="1:3" ht="15.4" x14ac:dyDescent="0.45">
      <c r="A335" s="63" t="s">
        <v>1239</v>
      </c>
      <c r="B335" s="27" t="s">
        <v>202</v>
      </c>
      <c r="C335" s="64">
        <v>0.107</v>
      </c>
    </row>
    <row r="336" spans="1:3" ht="15.4" x14ac:dyDescent="0.45">
      <c r="A336" s="63" t="s">
        <v>1250</v>
      </c>
      <c r="B336" s="27" t="s">
        <v>203</v>
      </c>
      <c r="C336" s="64">
        <v>0.08</v>
      </c>
    </row>
    <row r="337" spans="1:3" ht="15.4" x14ac:dyDescent="0.45">
      <c r="A337" s="63" t="s">
        <v>1248</v>
      </c>
      <c r="B337" s="27" t="s">
        <v>204</v>
      </c>
      <c r="C337" s="64">
        <v>5.0999999999999997E-2</v>
      </c>
    </row>
    <row r="338" spans="1:3" ht="15.4" x14ac:dyDescent="0.45">
      <c r="A338" s="63" t="s">
        <v>1240</v>
      </c>
      <c r="B338" s="27" t="s">
        <v>205</v>
      </c>
      <c r="C338" s="64">
        <v>6.0999999999999999E-2</v>
      </c>
    </row>
    <row r="339" spans="1:3" ht="15.4" x14ac:dyDescent="0.45">
      <c r="A339" s="63" t="s">
        <v>1241</v>
      </c>
      <c r="B339" s="27" t="s">
        <v>206</v>
      </c>
      <c r="C339" s="64">
        <v>0.06</v>
      </c>
    </row>
    <row r="340" spans="1:3" ht="15.4" x14ac:dyDescent="0.45">
      <c r="A340" s="63" t="s">
        <v>1249</v>
      </c>
      <c r="B340" s="27" t="s">
        <v>207</v>
      </c>
      <c r="C340" s="64">
        <v>5.0999999999999997E-2</v>
      </c>
    </row>
    <row r="341" spans="1:3" ht="15.4" x14ac:dyDescent="0.45">
      <c r="A341" s="63" t="s">
        <v>1242</v>
      </c>
      <c r="B341" s="27" t="s">
        <v>208</v>
      </c>
      <c r="C341" s="64">
        <v>0.08</v>
      </c>
    </row>
    <row r="342" spans="1:3" ht="15.4" x14ac:dyDescent="0.45">
      <c r="A342" s="63" t="s">
        <v>1246</v>
      </c>
      <c r="B342" s="27" t="s">
        <v>209</v>
      </c>
      <c r="C342" s="64">
        <v>0.09</v>
      </c>
    </row>
    <row r="343" spans="1:3" ht="15.4" x14ac:dyDescent="0.45">
      <c r="A343" s="63" t="s">
        <v>1247</v>
      </c>
      <c r="B343" s="27" t="s">
        <v>210</v>
      </c>
      <c r="C343" s="64">
        <v>1.4999999999999999E-2</v>
      </c>
    </row>
    <row r="344" spans="1:3" ht="15.4" x14ac:dyDescent="0.45">
      <c r="A344" s="63" t="s">
        <v>1245</v>
      </c>
      <c r="B344" s="27" t="s">
        <v>211</v>
      </c>
      <c r="C344" s="64">
        <v>5.1999999999999998E-2</v>
      </c>
    </row>
    <row r="345" spans="1:3" ht="15.4" x14ac:dyDescent="0.45">
      <c r="A345" s="63" t="s">
        <v>1243</v>
      </c>
      <c r="B345" s="27" t="s">
        <v>212</v>
      </c>
      <c r="C345" s="64">
        <v>0.13300000000000001</v>
      </c>
    </row>
    <row r="346" spans="1:3" ht="15.4" x14ac:dyDescent="0.45">
      <c r="A346" s="63" t="s">
        <v>1244</v>
      </c>
      <c r="B346" s="27" t="s">
        <v>213</v>
      </c>
      <c r="C346" s="64">
        <v>7.0999999999999994E-2</v>
      </c>
    </row>
    <row r="347" spans="1:3" ht="15.4" x14ac:dyDescent="0.45">
      <c r="A347" s="62" t="s">
        <v>1251</v>
      </c>
      <c r="B347" s="26" t="s">
        <v>631</v>
      </c>
      <c r="C347" s="61">
        <v>1.2E-2</v>
      </c>
    </row>
    <row r="348" spans="1:3" ht="15.4" x14ac:dyDescent="0.45">
      <c r="A348" s="63" t="s">
        <v>1252</v>
      </c>
      <c r="B348" s="27" t="s">
        <v>214</v>
      </c>
      <c r="C348" s="64">
        <v>1.2E-2</v>
      </c>
    </row>
    <row r="349" spans="1:3" ht="15.4" x14ac:dyDescent="0.45">
      <c r="A349" s="62" t="s">
        <v>1253</v>
      </c>
      <c r="B349" s="26" t="s">
        <v>632</v>
      </c>
      <c r="C349" s="61">
        <v>1.0589999999999999</v>
      </c>
    </row>
    <row r="350" spans="1:3" ht="15.4" x14ac:dyDescent="0.45">
      <c r="A350" s="63" t="s">
        <v>1254</v>
      </c>
      <c r="B350" s="27" t="s">
        <v>881</v>
      </c>
      <c r="C350" s="64">
        <v>1.0589999999999999</v>
      </c>
    </row>
    <row r="351" spans="1:3" ht="15.4" x14ac:dyDescent="0.45">
      <c r="A351" s="62" t="s">
        <v>1255</v>
      </c>
      <c r="B351" s="26" t="s">
        <v>633</v>
      </c>
      <c r="C351" s="61">
        <v>5.8000000000000003E-2</v>
      </c>
    </row>
    <row r="352" spans="1:3" ht="15.4" x14ac:dyDescent="0.45">
      <c r="A352" s="63" t="s">
        <v>1256</v>
      </c>
      <c r="B352" s="27" t="s">
        <v>215</v>
      </c>
      <c r="C352" s="64">
        <v>5.8000000000000003E-2</v>
      </c>
    </row>
    <row r="353" spans="1:3" ht="15.4" x14ac:dyDescent="0.45">
      <c r="A353" s="62" t="s">
        <v>1257</v>
      </c>
      <c r="B353" s="26" t="s">
        <v>634</v>
      </c>
      <c r="C353" s="61">
        <v>1.3979999999999999</v>
      </c>
    </row>
    <row r="354" spans="1:3" ht="15.4" x14ac:dyDescent="0.45">
      <c r="A354" s="63" t="s">
        <v>1258</v>
      </c>
      <c r="B354" s="27" t="s">
        <v>216</v>
      </c>
      <c r="C354" s="64">
        <v>0.16900000000000001</v>
      </c>
    </row>
    <row r="355" spans="1:3" ht="15.4" x14ac:dyDescent="0.45">
      <c r="A355" s="63" t="s">
        <v>1259</v>
      </c>
      <c r="B355" s="27" t="s">
        <v>217</v>
      </c>
      <c r="C355" s="64">
        <v>7.4999999999999997E-2</v>
      </c>
    </row>
    <row r="356" spans="1:3" ht="15.4" x14ac:dyDescent="0.45">
      <c r="A356" s="63" t="s">
        <v>1261</v>
      </c>
      <c r="B356" s="27" t="s">
        <v>218</v>
      </c>
      <c r="C356" s="64">
        <v>0.21199999999999999</v>
      </c>
    </row>
    <row r="357" spans="1:3" ht="15.4" x14ac:dyDescent="0.45">
      <c r="A357" s="63" t="s">
        <v>1270</v>
      </c>
      <c r="B357" s="27" t="s">
        <v>219</v>
      </c>
      <c r="C357" s="64">
        <v>0.13800000000000001</v>
      </c>
    </row>
    <row r="358" spans="1:3" ht="15.4" x14ac:dyDescent="0.45">
      <c r="A358" s="63" t="s">
        <v>1271</v>
      </c>
      <c r="B358" s="27" t="s">
        <v>220</v>
      </c>
      <c r="C358" s="64">
        <v>0.15</v>
      </c>
    </row>
    <row r="359" spans="1:3" ht="15.4" x14ac:dyDescent="0.45">
      <c r="A359" s="63" t="s">
        <v>1260</v>
      </c>
      <c r="B359" s="27" t="s">
        <v>221</v>
      </c>
      <c r="C359" s="64">
        <v>3.9E-2</v>
      </c>
    </row>
    <row r="360" spans="1:3" ht="15.4" x14ac:dyDescent="0.45">
      <c r="A360" s="63" t="s">
        <v>1264</v>
      </c>
      <c r="B360" s="27" t="s">
        <v>222</v>
      </c>
      <c r="C360" s="64">
        <v>0.09</v>
      </c>
    </row>
    <row r="361" spans="1:3" ht="15.4" x14ac:dyDescent="0.45">
      <c r="A361" s="63" t="s">
        <v>1272</v>
      </c>
      <c r="B361" s="27" t="s">
        <v>223</v>
      </c>
      <c r="C361" s="64">
        <v>0.13100000000000001</v>
      </c>
    </row>
    <row r="362" spans="1:3" ht="15.4" x14ac:dyDescent="0.45">
      <c r="A362" s="63" t="s">
        <v>1267</v>
      </c>
      <c r="B362" s="27" t="s">
        <v>224</v>
      </c>
      <c r="C362" s="64">
        <v>0.1</v>
      </c>
    </row>
    <row r="363" spans="1:3" ht="15.4" x14ac:dyDescent="0.45">
      <c r="A363" s="63" t="s">
        <v>1263</v>
      </c>
      <c r="B363" s="27" t="s">
        <v>225</v>
      </c>
      <c r="C363" s="64">
        <v>5.8000000000000003E-2</v>
      </c>
    </row>
    <row r="364" spans="1:3" ht="15.4" x14ac:dyDescent="0.45">
      <c r="A364" s="63" t="s">
        <v>1268</v>
      </c>
      <c r="B364" s="27" t="s">
        <v>226</v>
      </c>
      <c r="C364" s="64">
        <v>7.1999999999999995E-2</v>
      </c>
    </row>
    <row r="365" spans="1:3" ht="15.4" x14ac:dyDescent="0.45">
      <c r="A365" s="63" t="s">
        <v>1269</v>
      </c>
      <c r="B365" s="27" t="s">
        <v>227</v>
      </c>
      <c r="C365" s="64">
        <v>5.1999999999999998E-2</v>
      </c>
    </row>
    <row r="366" spans="1:3" ht="15.4" x14ac:dyDescent="0.45">
      <c r="A366" s="63" t="s">
        <v>1262</v>
      </c>
      <c r="B366" s="27" t="s">
        <v>228</v>
      </c>
      <c r="C366" s="64">
        <v>7.3999999999999996E-2</v>
      </c>
    </row>
    <row r="367" spans="1:3" ht="15.4" x14ac:dyDescent="0.45">
      <c r="A367" s="63" t="s">
        <v>1266</v>
      </c>
      <c r="B367" s="27" t="s">
        <v>454</v>
      </c>
      <c r="C367" s="64">
        <v>3.7999999999999999E-2</v>
      </c>
    </row>
    <row r="368" spans="1:3" ht="15.4" x14ac:dyDescent="0.45">
      <c r="A368" s="62" t="s">
        <v>1273</v>
      </c>
      <c r="B368" s="26" t="s">
        <v>636</v>
      </c>
      <c r="C368" s="61">
        <v>6.0999999999999999E-2</v>
      </c>
    </row>
    <row r="369" spans="1:3" ht="15.4" x14ac:dyDescent="0.45">
      <c r="A369" s="63" t="s">
        <v>1274</v>
      </c>
      <c r="B369" s="27" t="s">
        <v>230</v>
      </c>
      <c r="C369" s="64">
        <v>6.0999999999999999E-2</v>
      </c>
    </row>
    <row r="370" spans="1:3" ht="15.4" x14ac:dyDescent="0.45">
      <c r="A370" s="62" t="s">
        <v>1277</v>
      </c>
      <c r="B370" s="26" t="s">
        <v>637</v>
      </c>
      <c r="C370" s="61">
        <v>0.216</v>
      </c>
    </row>
    <row r="371" spans="1:3" ht="15.4" x14ac:dyDescent="0.45">
      <c r="A371" s="63" t="s">
        <v>1278</v>
      </c>
      <c r="B371" s="27" t="s">
        <v>231</v>
      </c>
      <c r="C371" s="64">
        <v>8.5000000000000006E-2</v>
      </c>
    </row>
    <row r="372" spans="1:3" ht="15.4" x14ac:dyDescent="0.45">
      <c r="A372" s="63" t="s">
        <v>1279</v>
      </c>
      <c r="B372" s="27" t="s">
        <v>232</v>
      </c>
      <c r="C372" s="64">
        <v>4.5999999999999999E-2</v>
      </c>
    </row>
    <row r="373" spans="1:3" ht="15.4" x14ac:dyDescent="0.45">
      <c r="A373" s="63" t="s">
        <v>1280</v>
      </c>
      <c r="B373" s="27" t="s">
        <v>233</v>
      </c>
      <c r="C373" s="64">
        <v>6.9000000000000006E-2</v>
      </c>
    </row>
    <row r="374" spans="1:3" ht="15.4" x14ac:dyDescent="0.45">
      <c r="A374" s="63" t="s">
        <v>1281</v>
      </c>
      <c r="B374" s="27" t="s">
        <v>234</v>
      </c>
      <c r="C374" s="64">
        <v>1.6E-2</v>
      </c>
    </row>
    <row r="375" spans="1:3" ht="15.4" x14ac:dyDescent="0.45">
      <c r="A375" s="62" t="s">
        <v>1284</v>
      </c>
      <c r="B375" s="26" t="s">
        <v>638</v>
      </c>
      <c r="C375" s="61">
        <v>2.7E-2</v>
      </c>
    </row>
    <row r="376" spans="1:3" ht="15.4" x14ac:dyDescent="0.45">
      <c r="A376" s="63" t="s">
        <v>1285</v>
      </c>
      <c r="B376" s="27" t="s">
        <v>235</v>
      </c>
      <c r="C376" s="64">
        <v>2.7E-2</v>
      </c>
    </row>
    <row r="377" spans="1:3" ht="15.4" x14ac:dyDescent="0.45">
      <c r="A377" s="62" t="s">
        <v>1286</v>
      </c>
      <c r="B377" s="26" t="s">
        <v>639</v>
      </c>
      <c r="C377" s="61">
        <v>6.0999999999999999E-2</v>
      </c>
    </row>
    <row r="378" spans="1:3" ht="15.4" x14ac:dyDescent="0.45">
      <c r="A378" s="63" t="s">
        <v>1288</v>
      </c>
      <c r="B378" s="27" t="s">
        <v>236</v>
      </c>
      <c r="C378" s="64">
        <v>4.4999999999999998E-2</v>
      </c>
    </row>
    <row r="379" spans="1:3" ht="15.4" x14ac:dyDescent="0.45">
      <c r="A379" s="63" t="s">
        <v>1287</v>
      </c>
      <c r="B379" s="27" t="s">
        <v>237</v>
      </c>
      <c r="C379" s="64">
        <v>1.6E-2</v>
      </c>
    </row>
    <row r="380" spans="1:3" ht="15.4" x14ac:dyDescent="0.45">
      <c r="A380" s="62" t="s">
        <v>1289</v>
      </c>
      <c r="B380" s="26" t="s">
        <v>640</v>
      </c>
      <c r="C380" s="61">
        <v>6.9000000000000006E-2</v>
      </c>
    </row>
    <row r="381" spans="1:3" ht="15.4" x14ac:dyDescent="0.45">
      <c r="A381" s="63" t="s">
        <v>1290</v>
      </c>
      <c r="B381" s="27" t="s">
        <v>238</v>
      </c>
      <c r="C381" s="64">
        <v>6.9000000000000006E-2</v>
      </c>
    </row>
    <row r="382" spans="1:3" ht="15.4" x14ac:dyDescent="0.45">
      <c r="A382" s="62" t="s">
        <v>1291</v>
      </c>
      <c r="B382" s="26" t="s">
        <v>641</v>
      </c>
      <c r="C382" s="61">
        <v>1.145</v>
      </c>
    </row>
    <row r="383" spans="1:3" ht="15.4" x14ac:dyDescent="0.45">
      <c r="A383" s="62" t="s">
        <v>1295</v>
      </c>
      <c r="B383" s="26" t="s">
        <v>642</v>
      </c>
      <c r="C383" s="61">
        <v>0.218</v>
      </c>
    </row>
    <row r="384" spans="1:3" ht="15.4" x14ac:dyDescent="0.45">
      <c r="A384" s="63" t="s">
        <v>1302</v>
      </c>
      <c r="B384" s="27" t="s">
        <v>239</v>
      </c>
      <c r="C384" s="64">
        <v>0.218</v>
      </c>
    </row>
    <row r="385" spans="1:3" ht="15.4" x14ac:dyDescent="0.45">
      <c r="A385" s="62" t="s">
        <v>1303</v>
      </c>
      <c r="B385" s="26" t="s">
        <v>643</v>
      </c>
      <c r="C385" s="61">
        <v>0.223</v>
      </c>
    </row>
    <row r="386" spans="1:3" ht="15.4" x14ac:dyDescent="0.45">
      <c r="A386" s="63" t="s">
        <v>1301</v>
      </c>
      <c r="B386" s="27" t="s">
        <v>240</v>
      </c>
      <c r="C386" s="64">
        <v>0.223</v>
      </c>
    </row>
    <row r="387" spans="1:3" ht="15.4" x14ac:dyDescent="0.45">
      <c r="A387" s="63" t="s">
        <v>1292</v>
      </c>
      <c r="B387" s="29" t="s">
        <v>241</v>
      </c>
      <c r="C387" s="64">
        <v>7.8E-2</v>
      </c>
    </row>
    <row r="388" spans="1:3" ht="15.4" x14ac:dyDescent="0.45">
      <c r="A388" s="63" t="s">
        <v>1307</v>
      </c>
      <c r="B388" s="29" t="s">
        <v>242</v>
      </c>
      <c r="C388" s="64">
        <v>8.1000000000000003E-2</v>
      </c>
    </row>
    <row r="389" spans="1:3" ht="15.4" x14ac:dyDescent="0.45">
      <c r="A389" s="63" t="s">
        <v>1296</v>
      </c>
      <c r="B389" s="29" t="s">
        <v>243</v>
      </c>
      <c r="C389" s="64">
        <v>4.2000000000000003E-2</v>
      </c>
    </row>
    <row r="390" spans="1:3" ht="15.4" x14ac:dyDescent="0.45">
      <c r="A390" s="63" t="s">
        <v>1297</v>
      </c>
      <c r="B390" s="29" t="s">
        <v>244</v>
      </c>
      <c r="C390" s="64">
        <v>0.154</v>
      </c>
    </row>
    <row r="391" spans="1:3" ht="15.4" x14ac:dyDescent="0.45">
      <c r="A391" s="63" t="s">
        <v>1298</v>
      </c>
      <c r="B391" s="29" t="s">
        <v>245</v>
      </c>
      <c r="C391" s="64">
        <v>6.7000000000000004E-2</v>
      </c>
    </row>
    <row r="392" spans="1:3" ht="15.4" x14ac:dyDescent="0.45">
      <c r="A392" s="63" t="s">
        <v>1299</v>
      </c>
      <c r="B392" s="29" t="s">
        <v>246</v>
      </c>
      <c r="C392" s="64">
        <v>7.5999999999999998E-2</v>
      </c>
    </row>
    <row r="393" spans="1:3" ht="15.4" x14ac:dyDescent="0.45">
      <c r="A393" s="63" t="s">
        <v>1306</v>
      </c>
      <c r="B393" s="29" t="s">
        <v>247</v>
      </c>
      <c r="C393" s="64">
        <v>0.04</v>
      </c>
    </row>
    <row r="394" spans="1:3" ht="15.4" x14ac:dyDescent="0.45">
      <c r="A394" s="63" t="s">
        <v>1294</v>
      </c>
      <c r="B394" s="29" t="s">
        <v>248</v>
      </c>
      <c r="C394" s="64">
        <v>8.1000000000000003E-2</v>
      </c>
    </row>
    <row r="395" spans="1:3" ht="15.4" x14ac:dyDescent="0.45">
      <c r="A395" s="63" t="s">
        <v>1293</v>
      </c>
      <c r="B395" s="29" t="s">
        <v>249</v>
      </c>
      <c r="C395" s="64">
        <v>1.7000000000000001E-2</v>
      </c>
    </row>
    <row r="396" spans="1:3" ht="15.4" x14ac:dyDescent="0.45">
      <c r="A396" s="63" t="s">
        <v>1304</v>
      </c>
      <c r="B396" s="29" t="s">
        <v>250</v>
      </c>
      <c r="C396" s="64">
        <v>0.02</v>
      </c>
    </row>
    <row r="397" spans="1:3" ht="15.4" x14ac:dyDescent="0.45">
      <c r="A397" s="63" t="s">
        <v>1305</v>
      </c>
      <c r="B397" s="29" t="s">
        <v>251</v>
      </c>
      <c r="C397" s="64">
        <v>2.9000000000000001E-2</v>
      </c>
    </row>
    <row r="398" spans="1:3" ht="15.4" x14ac:dyDescent="0.45">
      <c r="A398" s="63" t="s">
        <v>1300</v>
      </c>
      <c r="B398" s="29" t="s">
        <v>252</v>
      </c>
      <c r="C398" s="64">
        <v>1.9E-2</v>
      </c>
    </row>
    <row r="399" spans="1:3" ht="15.4" x14ac:dyDescent="0.45">
      <c r="A399" s="62" t="s">
        <v>1308</v>
      </c>
      <c r="B399" s="26" t="s">
        <v>644</v>
      </c>
      <c r="C399" s="61">
        <v>0.128</v>
      </c>
    </row>
    <row r="400" spans="1:3" ht="15.4" x14ac:dyDescent="0.45">
      <c r="A400" s="63" t="s">
        <v>1309</v>
      </c>
      <c r="B400" s="27" t="s">
        <v>253</v>
      </c>
      <c r="C400" s="64">
        <v>6.7000000000000004E-2</v>
      </c>
    </row>
    <row r="401" spans="1:3" ht="15.4" x14ac:dyDescent="0.45">
      <c r="A401" s="63" t="s">
        <v>1310</v>
      </c>
      <c r="B401" s="27" t="s">
        <v>254</v>
      </c>
      <c r="C401" s="64">
        <v>6.0999999999999999E-2</v>
      </c>
    </row>
    <row r="402" spans="1:3" ht="15.4" x14ac:dyDescent="0.45">
      <c r="A402" s="62" t="s">
        <v>1311</v>
      </c>
      <c r="B402" s="26" t="s">
        <v>645</v>
      </c>
      <c r="C402" s="61">
        <v>0.73799999999999999</v>
      </c>
    </row>
    <row r="403" spans="1:3" ht="15.4" x14ac:dyDescent="0.45">
      <c r="A403" s="63" t="s">
        <v>1312</v>
      </c>
      <c r="B403" s="27" t="s">
        <v>255</v>
      </c>
      <c r="C403" s="64">
        <v>2.8000000000000001E-2</v>
      </c>
    </row>
    <row r="404" spans="1:3" ht="15.4" x14ac:dyDescent="0.45">
      <c r="A404" s="63" t="s">
        <v>1321</v>
      </c>
      <c r="B404" s="27" t="s">
        <v>256</v>
      </c>
      <c r="C404" s="64">
        <v>2.7E-2</v>
      </c>
    </row>
    <row r="405" spans="1:3" ht="15.4" x14ac:dyDescent="0.45">
      <c r="A405" s="63" t="s">
        <v>1319</v>
      </c>
      <c r="B405" s="27" t="s">
        <v>257</v>
      </c>
      <c r="C405" s="64">
        <v>1.7000000000000001E-2</v>
      </c>
    </row>
    <row r="406" spans="1:3" ht="15.4" x14ac:dyDescent="0.45">
      <c r="A406" s="63" t="s">
        <v>1313</v>
      </c>
      <c r="B406" s="27" t="s">
        <v>258</v>
      </c>
      <c r="C406" s="64">
        <v>0.126</v>
      </c>
    </row>
    <row r="407" spans="1:3" ht="15.4" x14ac:dyDescent="0.45">
      <c r="A407" s="63" t="s">
        <v>1314</v>
      </c>
      <c r="B407" s="27" t="s">
        <v>259</v>
      </c>
      <c r="C407" s="64">
        <v>0.10100000000000001</v>
      </c>
    </row>
    <row r="408" spans="1:3" ht="15.4" x14ac:dyDescent="0.45">
      <c r="A408" s="63" t="s">
        <v>1315</v>
      </c>
      <c r="B408" s="27" t="s">
        <v>260</v>
      </c>
      <c r="C408" s="64">
        <v>6.3E-2</v>
      </c>
    </row>
    <row r="409" spans="1:3" ht="15.4" x14ac:dyDescent="0.45">
      <c r="A409" s="63" t="s">
        <v>1316</v>
      </c>
      <c r="B409" s="27" t="s">
        <v>261</v>
      </c>
      <c r="C409" s="64">
        <v>0.21299999999999999</v>
      </c>
    </row>
    <row r="410" spans="1:3" ht="15.4" x14ac:dyDescent="0.45">
      <c r="A410" s="63" t="s">
        <v>1317</v>
      </c>
      <c r="B410" s="27" t="s">
        <v>262</v>
      </c>
      <c r="C410" s="64">
        <v>5.3999999999999999E-2</v>
      </c>
    </row>
    <row r="411" spans="1:3" ht="15.4" x14ac:dyDescent="0.45">
      <c r="A411" s="63" t="s">
        <v>1318</v>
      </c>
      <c r="B411" s="27" t="s">
        <v>263</v>
      </c>
      <c r="C411" s="64">
        <v>0.109</v>
      </c>
    </row>
    <row r="412" spans="1:3" ht="15.4" x14ac:dyDescent="0.45">
      <c r="A412" s="62" t="s">
        <v>1320</v>
      </c>
      <c r="B412" s="26" t="s">
        <v>646</v>
      </c>
      <c r="C412" s="61">
        <v>0.13400000000000001</v>
      </c>
    </row>
    <row r="413" spans="1:3" ht="15.4" x14ac:dyDescent="0.45">
      <c r="A413" s="63" t="s">
        <v>1324</v>
      </c>
      <c r="B413" s="27" t="s">
        <v>264</v>
      </c>
      <c r="C413" s="64">
        <v>6.6000000000000003E-2</v>
      </c>
    </row>
    <row r="414" spans="1:3" ht="15.4" x14ac:dyDescent="0.45">
      <c r="A414" s="63" t="s">
        <v>1322</v>
      </c>
      <c r="B414" s="27" t="s">
        <v>265</v>
      </c>
      <c r="C414" s="64">
        <v>3.5000000000000003E-2</v>
      </c>
    </row>
    <row r="415" spans="1:3" ht="15.4" x14ac:dyDescent="0.45">
      <c r="A415" s="63" t="s">
        <v>1323</v>
      </c>
      <c r="B415" s="27" t="s">
        <v>266</v>
      </c>
      <c r="C415" s="64">
        <v>3.3000000000000002E-2</v>
      </c>
    </row>
    <row r="416" spans="1:3" ht="15.4" x14ac:dyDescent="0.45">
      <c r="A416" s="62" t="s">
        <v>1325</v>
      </c>
      <c r="B416" s="26" t="s">
        <v>647</v>
      </c>
      <c r="C416" s="61">
        <v>0.156</v>
      </c>
    </row>
    <row r="417" spans="1:3" ht="15.4" x14ac:dyDescent="0.45">
      <c r="A417" s="63" t="s">
        <v>1328</v>
      </c>
      <c r="B417" s="27" t="s">
        <v>267</v>
      </c>
      <c r="C417" s="64">
        <v>4.9000000000000002E-2</v>
      </c>
    </row>
    <row r="418" spans="1:3" ht="15.4" x14ac:dyDescent="0.45">
      <c r="A418" s="63" t="s">
        <v>1327</v>
      </c>
      <c r="B418" s="27" t="s">
        <v>268</v>
      </c>
      <c r="C418" s="64">
        <v>7.3999999999999996E-2</v>
      </c>
    </row>
    <row r="419" spans="1:3" ht="30.75" x14ac:dyDescent="0.45">
      <c r="A419" s="63" t="s">
        <v>1326</v>
      </c>
      <c r="B419" s="27" t="s">
        <v>269</v>
      </c>
      <c r="C419" s="64">
        <v>3.3000000000000002E-2</v>
      </c>
    </row>
    <row r="420" spans="1:3" ht="15.4" x14ac:dyDescent="0.45">
      <c r="A420" s="62" t="s">
        <v>1329</v>
      </c>
      <c r="B420" s="26" t="s">
        <v>648</v>
      </c>
      <c r="C420" s="61">
        <v>0.183</v>
      </c>
    </row>
    <row r="421" spans="1:3" ht="15.4" x14ac:dyDescent="0.45">
      <c r="A421" s="63" t="s">
        <v>1330</v>
      </c>
      <c r="B421" s="27" t="s">
        <v>270</v>
      </c>
      <c r="C421" s="64">
        <v>6.7000000000000004E-2</v>
      </c>
    </row>
    <row r="422" spans="1:3" ht="15.4" x14ac:dyDescent="0.45">
      <c r="A422" s="63" t="s">
        <v>1331</v>
      </c>
      <c r="B422" s="27" t="s">
        <v>271</v>
      </c>
      <c r="C422" s="64">
        <v>4.5999999999999999E-2</v>
      </c>
    </row>
    <row r="423" spans="1:3" ht="15.4" x14ac:dyDescent="0.45">
      <c r="A423" s="63" t="s">
        <v>1332</v>
      </c>
      <c r="B423" s="27" t="s">
        <v>272</v>
      </c>
      <c r="C423" s="64">
        <v>7.0000000000000007E-2</v>
      </c>
    </row>
    <row r="424" spans="1:3" ht="15.4" x14ac:dyDescent="0.45">
      <c r="A424" s="62" t="s">
        <v>1335</v>
      </c>
      <c r="B424" s="26" t="s">
        <v>649</v>
      </c>
      <c r="C424" s="61">
        <v>0.153</v>
      </c>
    </row>
    <row r="425" spans="1:3" ht="15.4" x14ac:dyDescent="0.45">
      <c r="A425" s="63" t="s">
        <v>1336</v>
      </c>
      <c r="B425" s="27" t="s">
        <v>273</v>
      </c>
      <c r="C425" s="64">
        <v>0.14199999999999999</v>
      </c>
    </row>
    <row r="426" spans="1:3" ht="15.4" x14ac:dyDescent="0.45">
      <c r="A426" s="63" t="s">
        <v>1338</v>
      </c>
      <c r="B426" s="27" t="s">
        <v>274</v>
      </c>
      <c r="C426" s="64">
        <v>1.0999999999999999E-2</v>
      </c>
    </row>
    <row r="427" spans="1:3" ht="15.4" x14ac:dyDescent="0.45">
      <c r="A427" s="62" t="s">
        <v>1339</v>
      </c>
      <c r="B427" s="26" t="s">
        <v>650</v>
      </c>
      <c r="C427" s="61">
        <v>0.376</v>
      </c>
    </row>
    <row r="428" spans="1:3" ht="15.4" x14ac:dyDescent="0.45">
      <c r="A428" s="63" t="s">
        <v>1340</v>
      </c>
      <c r="B428" s="27" t="s">
        <v>275</v>
      </c>
      <c r="C428" s="64">
        <v>5.6000000000000001E-2</v>
      </c>
    </row>
    <row r="429" spans="1:3" ht="15.4" x14ac:dyDescent="0.45">
      <c r="A429" s="63" t="s">
        <v>1341</v>
      </c>
      <c r="B429" s="27" t="s">
        <v>276</v>
      </c>
      <c r="C429" s="64">
        <v>0.14899999999999999</v>
      </c>
    </row>
    <row r="430" spans="1:3" ht="15.4" x14ac:dyDescent="0.45">
      <c r="A430" s="63" t="s">
        <v>1342</v>
      </c>
      <c r="B430" s="27" t="s">
        <v>277</v>
      </c>
      <c r="C430" s="64">
        <v>9.5000000000000001E-2</v>
      </c>
    </row>
    <row r="431" spans="1:3" ht="15.4" x14ac:dyDescent="0.45">
      <c r="A431" s="63" t="s">
        <v>1343</v>
      </c>
      <c r="B431" s="27" t="s">
        <v>278</v>
      </c>
      <c r="C431" s="64">
        <v>7.5999999999999998E-2</v>
      </c>
    </row>
    <row r="432" spans="1:3" ht="15.4" x14ac:dyDescent="0.45">
      <c r="A432" s="62" t="s">
        <v>1345</v>
      </c>
      <c r="B432" s="26" t="s">
        <v>651</v>
      </c>
      <c r="C432" s="61">
        <v>0.873</v>
      </c>
    </row>
    <row r="433" spans="1:3" ht="15.4" x14ac:dyDescent="0.45">
      <c r="A433" s="63" t="s">
        <v>1347</v>
      </c>
      <c r="B433" s="27" t="s">
        <v>279</v>
      </c>
      <c r="C433" s="64">
        <v>0.69699999999999995</v>
      </c>
    </row>
    <row r="434" spans="1:3" ht="15.4" x14ac:dyDescent="0.45">
      <c r="A434" s="63" t="s">
        <v>1348</v>
      </c>
      <c r="B434" s="27" t="s">
        <v>280</v>
      </c>
      <c r="C434" s="64">
        <v>0.14000000000000001</v>
      </c>
    </row>
    <row r="435" spans="1:3" ht="15.4" x14ac:dyDescent="0.45">
      <c r="A435" s="63" t="s">
        <v>1349</v>
      </c>
      <c r="B435" s="27" t="s">
        <v>281</v>
      </c>
      <c r="C435" s="64">
        <v>3.5999999999999997E-2</v>
      </c>
    </row>
    <row r="436" spans="1:3" ht="15.4" x14ac:dyDescent="0.45">
      <c r="A436" s="62" t="s">
        <v>1351</v>
      </c>
      <c r="B436" s="26" t="s">
        <v>653</v>
      </c>
      <c r="C436" s="61">
        <v>0.28499999999999998</v>
      </c>
    </row>
    <row r="437" spans="1:3" ht="15.4" x14ac:dyDescent="0.45">
      <c r="A437" s="63" t="s">
        <v>1352</v>
      </c>
      <c r="B437" s="27" t="s">
        <v>282</v>
      </c>
      <c r="C437" s="64">
        <v>0.154</v>
      </c>
    </row>
    <row r="438" spans="1:3" ht="15.4" x14ac:dyDescent="0.45">
      <c r="A438" s="63" t="s">
        <v>1353</v>
      </c>
      <c r="B438" s="27" t="s">
        <v>283</v>
      </c>
      <c r="C438" s="64">
        <v>3.9E-2</v>
      </c>
    </row>
    <row r="439" spans="1:3" ht="15.4" x14ac:dyDescent="0.45">
      <c r="A439" s="63" t="s">
        <v>1354</v>
      </c>
      <c r="B439" s="27" t="s">
        <v>284</v>
      </c>
      <c r="C439" s="64">
        <v>9.1999999999999998E-2</v>
      </c>
    </row>
    <row r="440" spans="1:3" ht="15.4" x14ac:dyDescent="0.45">
      <c r="A440" s="62" t="s">
        <v>1355</v>
      </c>
      <c r="B440" s="26" t="s">
        <v>654</v>
      </c>
      <c r="C440" s="61">
        <v>3.6999999999999998E-2</v>
      </c>
    </row>
    <row r="441" spans="1:3" ht="15.4" x14ac:dyDescent="0.45">
      <c r="A441" s="63" t="s">
        <v>1356</v>
      </c>
      <c r="B441" s="27" t="s">
        <v>285</v>
      </c>
      <c r="C441" s="64">
        <v>3.6999999999999998E-2</v>
      </c>
    </row>
    <row r="442" spans="1:3" ht="15.4" x14ac:dyDescent="0.45">
      <c r="A442" s="62" t="s">
        <v>1357</v>
      </c>
      <c r="B442" s="26" t="s">
        <v>655</v>
      </c>
      <c r="C442" s="61">
        <v>0.19600000000000001</v>
      </c>
    </row>
    <row r="443" spans="1:3" ht="15.4" x14ac:dyDescent="0.45">
      <c r="A443" s="63" t="s">
        <v>1360</v>
      </c>
      <c r="B443" s="27" t="s">
        <v>286</v>
      </c>
      <c r="C443" s="64">
        <v>8.8999999999999996E-2</v>
      </c>
    </row>
    <row r="444" spans="1:3" ht="15.4" x14ac:dyDescent="0.45">
      <c r="A444" s="63" t="s">
        <v>1359</v>
      </c>
      <c r="B444" s="27" t="s">
        <v>287</v>
      </c>
      <c r="C444" s="64">
        <v>0.107</v>
      </c>
    </row>
    <row r="445" spans="1:3" ht="15.4" x14ac:dyDescent="0.45">
      <c r="A445" s="62" t="s">
        <v>1361</v>
      </c>
      <c r="B445" s="26" t="s">
        <v>656</v>
      </c>
      <c r="C445" s="61">
        <v>0.97399999999999998</v>
      </c>
    </row>
    <row r="446" spans="1:3" ht="15.4" x14ac:dyDescent="0.45">
      <c r="A446" s="62" t="s">
        <v>1369</v>
      </c>
      <c r="B446" s="26" t="s">
        <v>657</v>
      </c>
      <c r="C446" s="61">
        <v>0.20899999999999999</v>
      </c>
    </row>
    <row r="447" spans="1:3" ht="15.4" x14ac:dyDescent="0.45">
      <c r="A447" s="63" t="s">
        <v>1367</v>
      </c>
      <c r="B447" s="27" t="s">
        <v>288</v>
      </c>
      <c r="C447" s="64">
        <v>0.13600000000000001</v>
      </c>
    </row>
    <row r="448" spans="1:3" ht="15.4" x14ac:dyDescent="0.45">
      <c r="A448" s="63" t="s">
        <v>1362</v>
      </c>
      <c r="B448" s="27" t="s">
        <v>289</v>
      </c>
      <c r="C448" s="64">
        <v>7.2999999999999995E-2</v>
      </c>
    </row>
    <row r="449" spans="1:3" ht="15.4" x14ac:dyDescent="0.45">
      <c r="A449" s="63" t="s">
        <v>1364</v>
      </c>
      <c r="B449" s="29" t="s">
        <v>290</v>
      </c>
      <c r="C449" s="64">
        <v>0.04</v>
      </c>
    </row>
    <row r="450" spans="1:3" ht="15.4" x14ac:dyDescent="0.45">
      <c r="A450" s="63" t="s">
        <v>1377</v>
      </c>
      <c r="B450" s="29" t="s">
        <v>291</v>
      </c>
      <c r="C450" s="64">
        <v>2.3E-2</v>
      </c>
    </row>
    <row r="451" spans="1:3" ht="15.4" x14ac:dyDescent="0.45">
      <c r="A451" s="63" t="s">
        <v>1363</v>
      </c>
      <c r="B451" s="29" t="s">
        <v>292</v>
      </c>
      <c r="C451" s="64">
        <v>6.8000000000000005E-2</v>
      </c>
    </row>
    <row r="452" spans="1:3" ht="15.4" x14ac:dyDescent="0.45">
      <c r="A452" s="63" t="s">
        <v>1368</v>
      </c>
      <c r="B452" s="29" t="s">
        <v>293</v>
      </c>
      <c r="C452" s="64">
        <v>6.0000000000000001E-3</v>
      </c>
    </row>
    <row r="453" spans="1:3" ht="15.4" x14ac:dyDescent="0.45">
      <c r="A453" s="63" t="s">
        <v>1379</v>
      </c>
      <c r="B453" s="29" t="s">
        <v>294</v>
      </c>
      <c r="C453" s="64">
        <v>2.1000000000000001E-2</v>
      </c>
    </row>
    <row r="454" spans="1:3" ht="15.4" x14ac:dyDescent="0.45">
      <c r="A454" s="63" t="s">
        <v>1381</v>
      </c>
      <c r="B454" s="29" t="s">
        <v>824</v>
      </c>
      <c r="C454" s="64">
        <v>3.2000000000000001E-2</v>
      </c>
    </row>
    <row r="455" spans="1:3" ht="15.4" x14ac:dyDescent="0.45">
      <c r="A455" s="63" t="s">
        <v>1371</v>
      </c>
      <c r="B455" s="29" t="s">
        <v>295</v>
      </c>
      <c r="C455" s="64">
        <v>1.4999999999999999E-2</v>
      </c>
    </row>
    <row r="456" spans="1:3" ht="15.4" x14ac:dyDescent="0.45">
      <c r="A456" s="63" t="s">
        <v>1375</v>
      </c>
      <c r="B456" s="29" t="s">
        <v>296</v>
      </c>
      <c r="C456" s="64">
        <v>3.1E-2</v>
      </c>
    </row>
    <row r="457" spans="1:3" ht="15.4" x14ac:dyDescent="0.45">
      <c r="A457" s="63" t="s">
        <v>1376</v>
      </c>
      <c r="B457" s="29" t="s">
        <v>297</v>
      </c>
      <c r="C457" s="64">
        <v>7.9000000000000001E-2</v>
      </c>
    </row>
    <row r="458" spans="1:3" ht="15.4" x14ac:dyDescent="0.45">
      <c r="A458" s="63" t="s">
        <v>1365</v>
      </c>
      <c r="B458" s="29" t="s">
        <v>298</v>
      </c>
      <c r="C458" s="64">
        <v>3.9E-2</v>
      </c>
    </row>
    <row r="459" spans="1:3" ht="15.4" x14ac:dyDescent="0.45">
      <c r="A459" s="63" t="s">
        <v>1374</v>
      </c>
      <c r="B459" s="29" t="s">
        <v>299</v>
      </c>
      <c r="C459" s="64">
        <v>0.13300000000000001</v>
      </c>
    </row>
    <row r="460" spans="1:3" ht="15.4" x14ac:dyDescent="0.45">
      <c r="A460" s="63" t="s">
        <v>1366</v>
      </c>
      <c r="B460" s="29" t="s">
        <v>300</v>
      </c>
      <c r="C460" s="64">
        <v>5.1999999999999998E-2</v>
      </c>
    </row>
    <row r="461" spans="1:3" ht="15.4" x14ac:dyDescent="0.45">
      <c r="A461" s="63" t="s">
        <v>1373</v>
      </c>
      <c r="B461" s="29" t="s">
        <v>301</v>
      </c>
      <c r="C461" s="64">
        <v>0.115</v>
      </c>
    </row>
    <row r="462" spans="1:3" ht="15.4" x14ac:dyDescent="0.45">
      <c r="A462" s="63" t="s">
        <v>1380</v>
      </c>
      <c r="B462" s="29" t="s">
        <v>302</v>
      </c>
      <c r="C462" s="64">
        <v>0.111</v>
      </c>
    </row>
    <row r="463" spans="1:3" ht="15.4" x14ac:dyDescent="0.45">
      <c r="A463" s="62" t="s">
        <v>1383</v>
      </c>
      <c r="B463" s="26" t="s">
        <v>660</v>
      </c>
      <c r="C463" s="61">
        <v>0.36099999999999999</v>
      </c>
    </row>
    <row r="464" spans="1:3" ht="15.4" x14ac:dyDescent="0.45">
      <c r="A464" s="63" t="s">
        <v>1384</v>
      </c>
      <c r="B464" s="27" t="s">
        <v>303</v>
      </c>
      <c r="C464" s="64">
        <v>0.36099999999999999</v>
      </c>
    </row>
    <row r="465" spans="1:3" ht="15.4" x14ac:dyDescent="0.45">
      <c r="A465" s="62" t="s">
        <v>1387</v>
      </c>
      <c r="B465" s="26" t="s">
        <v>661</v>
      </c>
      <c r="C465" s="61">
        <v>5.4029999999999996</v>
      </c>
    </row>
    <row r="466" spans="1:3" ht="15.4" x14ac:dyDescent="0.45">
      <c r="A466" s="63" t="s">
        <v>1389</v>
      </c>
      <c r="B466" s="27" t="s">
        <v>304</v>
      </c>
      <c r="C466" s="64">
        <v>1.1839999999999999</v>
      </c>
    </row>
    <row r="467" spans="1:3" ht="15.4" x14ac:dyDescent="0.45">
      <c r="A467" s="63" t="s">
        <v>1391</v>
      </c>
      <c r="B467" s="27" t="s">
        <v>305</v>
      </c>
      <c r="C467" s="64">
        <v>1.407</v>
      </c>
    </row>
    <row r="468" spans="1:3" ht="15.4" x14ac:dyDescent="0.45">
      <c r="A468" s="63" t="s">
        <v>1388</v>
      </c>
      <c r="B468" s="27" t="s">
        <v>306</v>
      </c>
      <c r="C468" s="64">
        <v>2.2200000000000002</v>
      </c>
    </row>
    <row r="469" spans="1:3" ht="15.4" x14ac:dyDescent="0.45">
      <c r="A469" s="63" t="s">
        <v>1390</v>
      </c>
      <c r="B469" s="29" t="s">
        <v>307</v>
      </c>
      <c r="C469" s="64">
        <v>0.51600000000000001</v>
      </c>
    </row>
    <row r="470" spans="1:3" ht="15.4" x14ac:dyDescent="0.45">
      <c r="A470" s="63" t="s">
        <v>1392</v>
      </c>
      <c r="B470" s="29" t="s">
        <v>308</v>
      </c>
      <c r="C470" s="64">
        <v>7.5999999999999998E-2</v>
      </c>
    </row>
    <row r="471" spans="1:3" ht="15.4" x14ac:dyDescent="0.45">
      <c r="A471" s="62" t="s">
        <v>1154</v>
      </c>
      <c r="B471" s="26" t="s">
        <v>508</v>
      </c>
      <c r="C471" s="61">
        <v>4.8010000000000002</v>
      </c>
    </row>
    <row r="472" spans="1:3" ht="15.4" x14ac:dyDescent="0.45">
      <c r="A472" s="63" t="s">
        <v>1398</v>
      </c>
      <c r="B472" s="27" t="s">
        <v>666</v>
      </c>
      <c r="C472" s="64">
        <v>4.9000000000000002E-2</v>
      </c>
    </row>
    <row r="473" spans="1:3" ht="15.4" x14ac:dyDescent="0.45">
      <c r="A473" s="63" t="s">
        <v>1400</v>
      </c>
      <c r="B473" s="27" t="s">
        <v>848</v>
      </c>
      <c r="C473" s="64">
        <v>0.02</v>
      </c>
    </row>
    <row r="474" spans="1:3" ht="15.4" x14ac:dyDescent="0.45">
      <c r="A474" s="63" t="s">
        <v>1397</v>
      </c>
      <c r="B474" s="27" t="s">
        <v>665</v>
      </c>
      <c r="C474" s="64">
        <v>0.219</v>
      </c>
    </row>
    <row r="475" spans="1:3" ht="15.4" x14ac:dyDescent="0.45">
      <c r="A475" s="62" t="s">
        <v>1394</v>
      </c>
      <c r="B475" s="26" t="s">
        <v>662</v>
      </c>
      <c r="C475" s="61">
        <v>4.5129999999999999</v>
      </c>
    </row>
    <row r="476" spans="1:3" ht="15.4" x14ac:dyDescent="0.45">
      <c r="A476" s="63" t="s">
        <v>1395</v>
      </c>
      <c r="B476" s="27" t="s">
        <v>663</v>
      </c>
      <c r="C476" s="64">
        <v>1.9319999999999999</v>
      </c>
    </row>
    <row r="477" spans="1:3" ht="15.4" x14ac:dyDescent="0.45">
      <c r="A477" s="63" t="s">
        <v>1396</v>
      </c>
      <c r="B477" s="27" t="s">
        <v>664</v>
      </c>
      <c r="C477" s="64">
        <v>2.452</v>
      </c>
    </row>
    <row r="478" spans="1:3" ht="15.4" x14ac:dyDescent="0.45">
      <c r="A478" s="63" t="s">
        <v>1399</v>
      </c>
      <c r="B478" s="27" t="s">
        <v>667</v>
      </c>
      <c r="C478" s="64">
        <v>0.129</v>
      </c>
    </row>
    <row r="479" spans="1:3" ht="15.4" x14ac:dyDescent="0.45">
      <c r="A479" s="62" t="s">
        <v>1104</v>
      </c>
      <c r="B479" s="26" t="s">
        <v>507</v>
      </c>
      <c r="C479" s="61">
        <v>2.3559999999999999</v>
      </c>
    </row>
    <row r="480" spans="1:3" ht="15.4" x14ac:dyDescent="0.45">
      <c r="A480" s="63" t="s">
        <v>1473</v>
      </c>
      <c r="B480" s="27" t="s">
        <v>309</v>
      </c>
      <c r="C480" s="64">
        <v>0.13100000000000001</v>
      </c>
    </row>
    <row r="481" spans="1:3" ht="15.4" x14ac:dyDescent="0.45">
      <c r="A481" s="63" t="s">
        <v>1476</v>
      </c>
      <c r="B481" s="27" t="s">
        <v>459</v>
      </c>
      <c r="C481" s="64">
        <v>6.0000000000000001E-3</v>
      </c>
    </row>
    <row r="482" spans="1:3" ht="15.4" x14ac:dyDescent="0.45">
      <c r="A482" s="63" t="s">
        <v>1475</v>
      </c>
      <c r="B482" s="27" t="s">
        <v>311</v>
      </c>
      <c r="C482" s="64">
        <v>4.2999999999999997E-2</v>
      </c>
    </row>
    <row r="483" spans="1:3" ht="15.4" x14ac:dyDescent="0.45">
      <c r="A483" s="63" t="s">
        <v>1477</v>
      </c>
      <c r="B483" s="27" t="s">
        <v>312</v>
      </c>
      <c r="C483" s="64">
        <v>8.9999999999999993E-3</v>
      </c>
    </row>
    <row r="484" spans="1:3" ht="15.4" x14ac:dyDescent="0.45">
      <c r="A484" s="63" t="s">
        <v>1470</v>
      </c>
      <c r="B484" s="27" t="s">
        <v>313</v>
      </c>
      <c r="C484" s="64">
        <v>0.01</v>
      </c>
    </row>
    <row r="485" spans="1:3" ht="15.4" x14ac:dyDescent="0.45">
      <c r="A485" s="63" t="s">
        <v>1471</v>
      </c>
      <c r="B485" s="27" t="s">
        <v>314</v>
      </c>
      <c r="C485" s="64">
        <v>4.5999999999999999E-2</v>
      </c>
    </row>
    <row r="486" spans="1:3" ht="15.4" x14ac:dyDescent="0.45">
      <c r="A486" s="63" t="s">
        <v>1479</v>
      </c>
      <c r="B486" s="27" t="s">
        <v>315</v>
      </c>
      <c r="C486" s="64">
        <v>1.7000000000000001E-2</v>
      </c>
    </row>
    <row r="487" spans="1:3" ht="15.4" x14ac:dyDescent="0.45">
      <c r="A487" s="63" t="s">
        <v>1480</v>
      </c>
      <c r="B487" s="27" t="s">
        <v>316</v>
      </c>
      <c r="C487" s="64">
        <v>6.0000000000000001E-3</v>
      </c>
    </row>
    <row r="488" spans="1:3" ht="15.4" x14ac:dyDescent="0.45">
      <c r="A488" s="62" t="s">
        <v>1401</v>
      </c>
      <c r="B488" s="26" t="s">
        <v>668</v>
      </c>
      <c r="C488" s="61">
        <v>2.06</v>
      </c>
    </row>
    <row r="489" spans="1:3" ht="15.4" x14ac:dyDescent="0.45">
      <c r="A489" s="62" t="s">
        <v>1403</v>
      </c>
      <c r="B489" s="26" t="s">
        <v>839</v>
      </c>
      <c r="C489" s="61">
        <v>1.075</v>
      </c>
    </row>
    <row r="490" spans="1:3" ht="15.4" x14ac:dyDescent="0.45">
      <c r="A490" s="63" t="s">
        <v>1407</v>
      </c>
      <c r="B490" s="27" t="s">
        <v>670</v>
      </c>
      <c r="C490" s="64">
        <v>3.9E-2</v>
      </c>
    </row>
    <row r="491" spans="1:3" ht="15.4" x14ac:dyDescent="0.45">
      <c r="A491" s="63" t="s">
        <v>1433</v>
      </c>
      <c r="B491" s="27" t="s">
        <v>867</v>
      </c>
      <c r="C491" s="64">
        <v>3.7999999999999999E-2</v>
      </c>
    </row>
    <row r="492" spans="1:3" ht="15.4" x14ac:dyDescent="0.45">
      <c r="A492" s="63" t="s">
        <v>1408</v>
      </c>
      <c r="B492" s="27" t="s">
        <v>1856</v>
      </c>
      <c r="C492" s="64">
        <v>4.1000000000000002E-2</v>
      </c>
    </row>
    <row r="493" spans="1:3" ht="15.4" x14ac:dyDescent="0.45">
      <c r="A493" s="63" t="s">
        <v>1523</v>
      </c>
      <c r="B493" s="27" t="s">
        <v>893</v>
      </c>
      <c r="C493" s="64">
        <v>3.5000000000000003E-2</v>
      </c>
    </row>
    <row r="494" spans="1:3" ht="15.4" x14ac:dyDescent="0.45">
      <c r="A494" s="63" t="s">
        <v>1524</v>
      </c>
      <c r="B494" s="27" t="s">
        <v>894</v>
      </c>
      <c r="C494" s="64">
        <v>3.6999999999999998E-2</v>
      </c>
    </row>
    <row r="495" spans="1:3" ht="15.4" x14ac:dyDescent="0.45">
      <c r="A495" s="63" t="s">
        <v>1455</v>
      </c>
      <c r="B495" s="27" t="s">
        <v>684</v>
      </c>
      <c r="C495" s="64">
        <v>3.7999999999999999E-2</v>
      </c>
    </row>
    <row r="496" spans="1:3" ht="15.4" x14ac:dyDescent="0.45">
      <c r="A496" s="63" t="s">
        <v>1412</v>
      </c>
      <c r="B496" s="27" t="s">
        <v>673</v>
      </c>
      <c r="C496" s="64">
        <v>3.7999999999999999E-2</v>
      </c>
    </row>
    <row r="497" spans="1:3" ht="15.4" x14ac:dyDescent="0.45">
      <c r="A497" s="63" t="s">
        <v>1441</v>
      </c>
      <c r="B497" s="27" t="s">
        <v>677</v>
      </c>
      <c r="C497" s="64">
        <v>4.1000000000000002E-2</v>
      </c>
    </row>
    <row r="498" spans="1:3" ht="15.4" x14ac:dyDescent="0.45">
      <c r="A498" s="63" t="s">
        <v>1436</v>
      </c>
      <c r="B498" s="27" t="s">
        <v>674</v>
      </c>
      <c r="C498" s="64">
        <v>3.6999999999999998E-2</v>
      </c>
    </row>
    <row r="499" spans="1:3" ht="15.4" x14ac:dyDescent="0.45">
      <c r="A499" s="63" t="s">
        <v>1404</v>
      </c>
      <c r="B499" s="27" t="s">
        <v>669</v>
      </c>
      <c r="C499" s="64">
        <v>4.7E-2</v>
      </c>
    </row>
    <row r="500" spans="1:3" ht="15.4" x14ac:dyDescent="0.45">
      <c r="A500" s="63" t="s">
        <v>1416</v>
      </c>
      <c r="B500" s="27" t="s">
        <v>1415</v>
      </c>
      <c r="C500" s="64">
        <v>3.6999999999999998E-2</v>
      </c>
    </row>
    <row r="501" spans="1:3" ht="15.4" x14ac:dyDescent="0.45">
      <c r="A501" s="63" t="s">
        <v>1424</v>
      </c>
      <c r="B501" s="27" t="s">
        <v>787</v>
      </c>
      <c r="C501" s="64">
        <v>3.9E-2</v>
      </c>
    </row>
    <row r="502" spans="1:3" ht="15.4" x14ac:dyDescent="0.45">
      <c r="A502" s="63" t="s">
        <v>1439</v>
      </c>
      <c r="B502" s="27" t="s">
        <v>1857</v>
      </c>
      <c r="C502" s="64">
        <v>3.5000000000000003E-2</v>
      </c>
    </row>
    <row r="503" spans="1:3" ht="15.4" x14ac:dyDescent="0.45">
      <c r="A503" s="63" t="s">
        <v>1525</v>
      </c>
      <c r="B503" s="27" t="s">
        <v>842</v>
      </c>
      <c r="C503" s="64">
        <v>3.6999999999999998E-2</v>
      </c>
    </row>
    <row r="504" spans="1:3" ht="15.4" x14ac:dyDescent="0.45">
      <c r="A504" s="63" t="s">
        <v>1423</v>
      </c>
      <c r="B504" s="27" t="s">
        <v>864</v>
      </c>
      <c r="C504" s="64">
        <v>4.1000000000000002E-2</v>
      </c>
    </row>
    <row r="505" spans="1:3" ht="15.4" x14ac:dyDescent="0.45">
      <c r="A505" s="63" t="s">
        <v>1427</v>
      </c>
      <c r="B505" s="27" t="s">
        <v>862</v>
      </c>
      <c r="C505" s="64">
        <v>4.4999999999999998E-2</v>
      </c>
    </row>
    <row r="506" spans="1:3" ht="15.4" x14ac:dyDescent="0.45">
      <c r="A506" s="63" t="s">
        <v>1463</v>
      </c>
      <c r="B506" s="27" t="s">
        <v>840</v>
      </c>
      <c r="C506" s="64">
        <v>4.8000000000000001E-2</v>
      </c>
    </row>
    <row r="507" spans="1:3" ht="15.4" x14ac:dyDescent="0.45">
      <c r="A507" s="63" t="s">
        <v>1505</v>
      </c>
      <c r="B507" s="27" t="s">
        <v>836</v>
      </c>
      <c r="C507" s="64">
        <v>0.04</v>
      </c>
    </row>
    <row r="508" spans="1:3" ht="15.4" x14ac:dyDescent="0.45">
      <c r="A508" s="63" t="s">
        <v>1503</v>
      </c>
      <c r="B508" s="27" t="s">
        <v>879</v>
      </c>
      <c r="C508" s="64">
        <v>3.2000000000000001E-2</v>
      </c>
    </row>
    <row r="509" spans="1:3" ht="15.4" x14ac:dyDescent="0.45">
      <c r="A509" s="63" t="s">
        <v>1428</v>
      </c>
      <c r="B509" s="27" t="s">
        <v>789</v>
      </c>
      <c r="C509" s="64">
        <v>3.3000000000000002E-2</v>
      </c>
    </row>
    <row r="510" spans="1:3" ht="15.4" x14ac:dyDescent="0.45">
      <c r="A510" s="63" t="s">
        <v>1448</v>
      </c>
      <c r="B510" s="27" t="s">
        <v>1853</v>
      </c>
      <c r="C510" s="64">
        <v>3.5999999999999997E-2</v>
      </c>
    </row>
    <row r="511" spans="1:3" ht="15.4" x14ac:dyDescent="0.45">
      <c r="A511" s="63" t="s">
        <v>1521</v>
      </c>
      <c r="B511" s="27" t="s">
        <v>859</v>
      </c>
      <c r="C511" s="64">
        <v>3.7999999999999999E-2</v>
      </c>
    </row>
    <row r="512" spans="1:3" ht="15.4" x14ac:dyDescent="0.45">
      <c r="A512" s="63" t="s">
        <v>1522</v>
      </c>
      <c r="B512" s="27" t="s">
        <v>883</v>
      </c>
      <c r="C512" s="64">
        <v>3.5000000000000003E-2</v>
      </c>
    </row>
    <row r="513" spans="1:3" ht="15.4" x14ac:dyDescent="0.45">
      <c r="A513" s="63" t="s">
        <v>1431</v>
      </c>
      <c r="B513" s="27" t="s">
        <v>830</v>
      </c>
      <c r="C513" s="64">
        <v>3.5999999999999997E-2</v>
      </c>
    </row>
    <row r="514" spans="1:3" ht="15.4" x14ac:dyDescent="0.45">
      <c r="A514" s="63" t="s">
        <v>1507</v>
      </c>
      <c r="B514" s="27" t="s">
        <v>892</v>
      </c>
      <c r="C514" s="64">
        <v>3.4000000000000002E-2</v>
      </c>
    </row>
    <row r="515" spans="1:3" ht="15.4" x14ac:dyDescent="0.45">
      <c r="A515" s="63" t="s">
        <v>1515</v>
      </c>
      <c r="B515" s="27" t="s">
        <v>854</v>
      </c>
      <c r="C515" s="64">
        <v>4.2000000000000003E-2</v>
      </c>
    </row>
    <row r="516" spans="1:3" ht="15.4" x14ac:dyDescent="0.45">
      <c r="A516" s="63" t="s">
        <v>1420</v>
      </c>
      <c r="B516" s="27" t="s">
        <v>786</v>
      </c>
      <c r="C516" s="64">
        <v>3.6999999999999998E-2</v>
      </c>
    </row>
    <row r="517" spans="1:3" ht="15.4" x14ac:dyDescent="0.45">
      <c r="A517" s="63" t="s">
        <v>1517</v>
      </c>
      <c r="B517" s="27" t="s">
        <v>791</v>
      </c>
      <c r="C517" s="64">
        <v>3.9E-2</v>
      </c>
    </row>
    <row r="518" spans="1:3" ht="15.4" x14ac:dyDescent="0.45">
      <c r="A518" s="62" t="s">
        <v>1406</v>
      </c>
      <c r="B518" s="26" t="s">
        <v>856</v>
      </c>
      <c r="C518" s="61">
        <v>0.98499999999999999</v>
      </c>
    </row>
    <row r="519" spans="1:3" ht="15.4" x14ac:dyDescent="0.45">
      <c r="A519" s="63" t="s">
        <v>1411</v>
      </c>
      <c r="B519" s="27" t="s">
        <v>672</v>
      </c>
      <c r="C519" s="64">
        <v>0.04</v>
      </c>
    </row>
    <row r="520" spans="1:3" ht="15.4" x14ac:dyDescent="0.45">
      <c r="A520" s="63" t="s">
        <v>1435</v>
      </c>
      <c r="B520" s="27" t="s">
        <v>321</v>
      </c>
      <c r="C520" s="64">
        <v>0.04</v>
      </c>
    </row>
    <row r="521" spans="1:3" ht="15.4" x14ac:dyDescent="0.45">
      <c r="A521" s="63" t="s">
        <v>1511</v>
      </c>
      <c r="B521" s="27" t="s">
        <v>320</v>
      </c>
      <c r="C521" s="64">
        <v>3.7999999999999999E-2</v>
      </c>
    </row>
    <row r="522" spans="1:3" ht="15.4" x14ac:dyDescent="0.45">
      <c r="A522" s="63" t="s">
        <v>1512</v>
      </c>
      <c r="B522" s="27" t="s">
        <v>317</v>
      </c>
      <c r="C522" s="64">
        <v>3.7999999999999999E-2</v>
      </c>
    </row>
    <row r="523" spans="1:3" ht="15.4" x14ac:dyDescent="0.45">
      <c r="A523" s="63" t="s">
        <v>1508</v>
      </c>
      <c r="B523" s="27" t="s">
        <v>319</v>
      </c>
      <c r="C523" s="64">
        <v>3.7999999999999999E-2</v>
      </c>
    </row>
    <row r="524" spans="1:3" ht="15.4" x14ac:dyDescent="0.45">
      <c r="A524" s="63" t="s">
        <v>1520</v>
      </c>
      <c r="B524" s="27" t="s">
        <v>858</v>
      </c>
      <c r="C524" s="64">
        <v>0.04</v>
      </c>
    </row>
    <row r="525" spans="1:3" ht="15.4" x14ac:dyDescent="0.45">
      <c r="A525" s="63" t="s">
        <v>1457</v>
      </c>
      <c r="B525" s="27" t="s">
        <v>323</v>
      </c>
      <c r="C525" s="64">
        <v>4.3999999999999997E-2</v>
      </c>
    </row>
    <row r="526" spans="1:3" ht="15.4" x14ac:dyDescent="0.45">
      <c r="A526" s="63" t="s">
        <v>1526</v>
      </c>
      <c r="B526" s="27" t="s">
        <v>844</v>
      </c>
      <c r="C526" s="64">
        <v>4.1000000000000002E-2</v>
      </c>
    </row>
    <row r="527" spans="1:3" ht="15.4" x14ac:dyDescent="0.45">
      <c r="A527" s="63" t="s">
        <v>1443</v>
      </c>
      <c r="B527" s="27" t="s">
        <v>336</v>
      </c>
      <c r="C527" s="64">
        <v>4.1000000000000002E-2</v>
      </c>
    </row>
    <row r="528" spans="1:3" ht="15.4" x14ac:dyDescent="0.45">
      <c r="A528" s="63" t="s">
        <v>1498</v>
      </c>
      <c r="B528" s="27" t="s">
        <v>335</v>
      </c>
      <c r="C528" s="64">
        <v>0.04</v>
      </c>
    </row>
    <row r="529" spans="1:3" ht="15.4" x14ac:dyDescent="0.45">
      <c r="A529" s="63" t="s">
        <v>1409</v>
      </c>
      <c r="B529" s="27" t="s">
        <v>334</v>
      </c>
      <c r="C529" s="64">
        <v>4.1000000000000002E-2</v>
      </c>
    </row>
    <row r="530" spans="1:3" ht="15.4" x14ac:dyDescent="0.45">
      <c r="A530" s="63" t="s">
        <v>1487</v>
      </c>
      <c r="B530" s="27" t="s">
        <v>331</v>
      </c>
      <c r="C530" s="64">
        <v>4.4999999999999998E-2</v>
      </c>
    </row>
    <row r="531" spans="1:3" ht="15.4" x14ac:dyDescent="0.45">
      <c r="A531" s="63" t="s">
        <v>1461</v>
      </c>
      <c r="B531" s="27" t="s">
        <v>329</v>
      </c>
      <c r="C531" s="64">
        <v>4.1000000000000002E-2</v>
      </c>
    </row>
    <row r="532" spans="1:3" ht="15.4" x14ac:dyDescent="0.45">
      <c r="A532" s="63" t="s">
        <v>1453</v>
      </c>
      <c r="B532" s="27" t="s">
        <v>326</v>
      </c>
      <c r="C532" s="64">
        <v>4.2999999999999997E-2</v>
      </c>
    </row>
    <row r="533" spans="1:3" ht="15.4" x14ac:dyDescent="0.45">
      <c r="A533" s="63" t="s">
        <v>1410</v>
      </c>
      <c r="B533" s="27" t="s">
        <v>332</v>
      </c>
      <c r="C533" s="64">
        <v>3.5999999999999997E-2</v>
      </c>
    </row>
    <row r="534" spans="1:3" ht="15.4" x14ac:dyDescent="0.45">
      <c r="A534" s="63" t="s">
        <v>1518</v>
      </c>
      <c r="B534" s="27" t="s">
        <v>878</v>
      </c>
      <c r="C534" s="64">
        <v>3.4000000000000002E-2</v>
      </c>
    </row>
    <row r="535" spans="1:3" ht="15.4" x14ac:dyDescent="0.45">
      <c r="A535" s="63" t="s">
        <v>1450</v>
      </c>
      <c r="B535" s="27" t="s">
        <v>324</v>
      </c>
      <c r="C535" s="64">
        <v>3.4000000000000002E-2</v>
      </c>
    </row>
    <row r="536" spans="1:3" ht="15.4" x14ac:dyDescent="0.45">
      <c r="A536" s="63" t="s">
        <v>1460</v>
      </c>
      <c r="B536" s="27" t="s">
        <v>337</v>
      </c>
      <c r="C536" s="64">
        <v>3.9E-2</v>
      </c>
    </row>
    <row r="537" spans="1:3" ht="15.4" x14ac:dyDescent="0.45">
      <c r="A537" s="63" t="s">
        <v>1496</v>
      </c>
      <c r="B537" s="27" t="s">
        <v>327</v>
      </c>
      <c r="C537" s="64">
        <v>3.9E-2</v>
      </c>
    </row>
    <row r="538" spans="1:3" ht="15.4" x14ac:dyDescent="0.45">
      <c r="A538" s="63" t="s">
        <v>1528</v>
      </c>
      <c r="B538" s="27" t="s">
        <v>785</v>
      </c>
      <c r="C538" s="64">
        <v>5.3999999999999999E-2</v>
      </c>
    </row>
    <row r="539" spans="1:3" ht="15.4" x14ac:dyDescent="0.45">
      <c r="A539" s="63" t="s">
        <v>1405</v>
      </c>
      <c r="B539" s="27" t="s">
        <v>328</v>
      </c>
      <c r="C539" s="64">
        <v>3.5000000000000003E-2</v>
      </c>
    </row>
    <row r="540" spans="1:3" ht="15.4" x14ac:dyDescent="0.45">
      <c r="A540" s="63" t="s">
        <v>1519</v>
      </c>
      <c r="B540" s="27" t="s">
        <v>877</v>
      </c>
      <c r="C540" s="64">
        <v>3.3000000000000002E-2</v>
      </c>
    </row>
    <row r="541" spans="1:3" ht="15.4" x14ac:dyDescent="0.45">
      <c r="A541" s="63" t="s">
        <v>1481</v>
      </c>
      <c r="B541" s="27" t="s">
        <v>330</v>
      </c>
      <c r="C541" s="64">
        <v>3.9E-2</v>
      </c>
    </row>
    <row r="542" spans="1:3" ht="15.4" x14ac:dyDescent="0.45">
      <c r="A542" s="63" t="s">
        <v>1490</v>
      </c>
      <c r="B542" s="27" t="s">
        <v>340</v>
      </c>
      <c r="C542" s="64">
        <v>3.7999999999999999E-2</v>
      </c>
    </row>
    <row r="543" spans="1:3" ht="15.4" x14ac:dyDescent="0.45">
      <c r="A543" s="63" t="s">
        <v>1504</v>
      </c>
      <c r="B543" s="27" t="s">
        <v>333</v>
      </c>
      <c r="C543" s="64">
        <v>3.4000000000000002E-2</v>
      </c>
    </row>
    <row r="544" spans="1:3" ht="15.4" x14ac:dyDescent="0.45">
      <c r="A544" s="62" t="s">
        <v>1533</v>
      </c>
      <c r="B544" s="26" t="s">
        <v>689</v>
      </c>
      <c r="C544" s="61">
        <v>2.8000000000000001E-2</v>
      </c>
    </row>
    <row r="545" spans="1:3" ht="15.4" x14ac:dyDescent="0.45">
      <c r="A545" s="63" t="s">
        <v>1535</v>
      </c>
      <c r="B545" s="27" t="s">
        <v>341</v>
      </c>
      <c r="C545" s="64">
        <v>6.0000000000000001E-3</v>
      </c>
    </row>
    <row r="546" spans="1:3" ht="15.4" x14ac:dyDescent="0.45">
      <c r="A546" s="63" t="s">
        <v>1537</v>
      </c>
      <c r="B546" s="27" t="s">
        <v>342</v>
      </c>
      <c r="C546" s="64">
        <v>2.1999999999999999E-2</v>
      </c>
    </row>
    <row r="547" spans="1:3" ht="15.4" x14ac:dyDescent="0.45">
      <c r="A547" s="62" t="s">
        <v>1549</v>
      </c>
      <c r="B547" s="26" t="s">
        <v>690</v>
      </c>
      <c r="C547" s="61">
        <v>0.192</v>
      </c>
    </row>
    <row r="548" spans="1:3" ht="15.4" x14ac:dyDescent="0.45">
      <c r="A548" s="63" t="s">
        <v>1550</v>
      </c>
      <c r="B548" s="27" t="s">
        <v>691</v>
      </c>
      <c r="C548" s="64">
        <v>5.7000000000000002E-2</v>
      </c>
    </row>
    <row r="549" spans="1:3" ht="15.4" x14ac:dyDescent="0.45">
      <c r="A549" s="63" t="s">
        <v>1551</v>
      </c>
      <c r="B549" s="27" t="s">
        <v>692</v>
      </c>
      <c r="C549" s="64">
        <v>0.13500000000000001</v>
      </c>
    </row>
    <row r="550" spans="1:3" ht="15.4" x14ac:dyDescent="0.45">
      <c r="A550" s="62" t="s">
        <v>1553</v>
      </c>
      <c r="B550" s="26" t="s">
        <v>693</v>
      </c>
      <c r="C550" s="61">
        <v>0.48199999999999998</v>
      </c>
    </row>
    <row r="551" spans="1:3" ht="15.4" x14ac:dyDescent="0.45">
      <c r="A551" s="63" t="s">
        <v>1554</v>
      </c>
      <c r="B551" s="27" t="s">
        <v>343</v>
      </c>
      <c r="C551" s="64">
        <v>0.38400000000000001</v>
      </c>
    </row>
    <row r="552" spans="1:3" ht="15.4" x14ac:dyDescent="0.45">
      <c r="A552" s="63" t="s">
        <v>1555</v>
      </c>
      <c r="B552" s="27" t="s">
        <v>344</v>
      </c>
      <c r="C552" s="64">
        <v>0.06</v>
      </c>
    </row>
    <row r="553" spans="1:3" ht="15.4" x14ac:dyDescent="0.45">
      <c r="A553" s="63" t="s">
        <v>1556</v>
      </c>
      <c r="B553" s="27" t="s">
        <v>345</v>
      </c>
      <c r="C553" s="64">
        <v>3.7999999999999999E-2</v>
      </c>
    </row>
    <row r="554" spans="1:3" ht="15.4" x14ac:dyDescent="0.45">
      <c r="A554" s="62" t="s">
        <v>1557</v>
      </c>
      <c r="B554" s="26" t="s">
        <v>694</v>
      </c>
      <c r="C554" s="61">
        <v>0.45600000000000002</v>
      </c>
    </row>
    <row r="555" spans="1:3" ht="15.4" x14ac:dyDescent="0.45">
      <c r="A555" s="63" t="s">
        <v>1558</v>
      </c>
      <c r="B555" s="27" t="s">
        <v>346</v>
      </c>
      <c r="C555" s="64">
        <v>0.45600000000000002</v>
      </c>
    </row>
    <row r="556" spans="1:3" ht="15.4" x14ac:dyDescent="0.45">
      <c r="A556" s="62" t="s">
        <v>1567</v>
      </c>
      <c r="B556" s="26" t="s">
        <v>696</v>
      </c>
      <c r="C556" s="61">
        <v>5.1719999999999997</v>
      </c>
    </row>
    <row r="557" spans="1:3" ht="15.4" x14ac:dyDescent="0.45">
      <c r="A557" s="62" t="s">
        <v>1532</v>
      </c>
      <c r="B557" s="26" t="s">
        <v>521</v>
      </c>
      <c r="C557" s="61">
        <v>6.6000000000000003E-2</v>
      </c>
    </row>
    <row r="558" spans="1:3" ht="15.4" x14ac:dyDescent="0.45">
      <c r="A558" s="63" t="s">
        <v>1568</v>
      </c>
      <c r="B558" s="27" t="s">
        <v>347</v>
      </c>
      <c r="C558" s="64">
        <v>2.7E-2</v>
      </c>
    </row>
    <row r="559" spans="1:3" ht="15.4" x14ac:dyDescent="0.45">
      <c r="A559" s="62" t="s">
        <v>1571</v>
      </c>
      <c r="B559" s="26" t="s">
        <v>697</v>
      </c>
      <c r="C559" s="61">
        <v>3.9E-2</v>
      </c>
    </row>
    <row r="560" spans="1:3" ht="15.4" x14ac:dyDescent="0.45">
      <c r="A560" s="63" t="s">
        <v>1569</v>
      </c>
      <c r="B560" s="27" t="s">
        <v>481</v>
      </c>
      <c r="C560" s="64">
        <v>3.9E-2</v>
      </c>
    </row>
    <row r="561" spans="1:3" ht="30.4" x14ac:dyDescent="0.45">
      <c r="A561" s="62" t="s">
        <v>1548</v>
      </c>
      <c r="B561" s="26" t="s">
        <v>522</v>
      </c>
      <c r="C561" s="61">
        <v>0.14699999999999999</v>
      </c>
    </row>
    <row r="562" spans="1:3" ht="15.4" x14ac:dyDescent="0.45">
      <c r="A562" s="63" t="s">
        <v>1575</v>
      </c>
      <c r="B562" s="27" t="s">
        <v>875</v>
      </c>
      <c r="C562" s="64">
        <v>9.2999999999999999E-2</v>
      </c>
    </row>
    <row r="563" spans="1:3" ht="15.4" x14ac:dyDescent="0.45">
      <c r="A563" s="63" t="s">
        <v>1570</v>
      </c>
      <c r="B563" s="27" t="s">
        <v>483</v>
      </c>
      <c r="C563" s="64">
        <v>5.3999999999999999E-2</v>
      </c>
    </row>
    <row r="564" spans="1:3" ht="15.4" x14ac:dyDescent="0.45">
      <c r="A564" s="62" t="s">
        <v>1552</v>
      </c>
      <c r="B564" s="26" t="s">
        <v>523</v>
      </c>
      <c r="C564" s="61">
        <v>1.4119999999999999</v>
      </c>
    </row>
    <row r="565" spans="1:3" ht="15.4" x14ac:dyDescent="0.45">
      <c r="A565" s="63" t="s">
        <v>1583</v>
      </c>
      <c r="B565" s="27" t="s">
        <v>484</v>
      </c>
      <c r="C565" s="64">
        <v>0.42499999999999999</v>
      </c>
    </row>
    <row r="566" spans="1:3" ht="15.4" x14ac:dyDescent="0.45">
      <c r="A566" s="63" t="s">
        <v>1584</v>
      </c>
      <c r="B566" s="27" t="s">
        <v>352</v>
      </c>
      <c r="C566" s="64">
        <v>0.47199999999999998</v>
      </c>
    </row>
    <row r="567" spans="1:3" ht="15.4" x14ac:dyDescent="0.45">
      <c r="A567" s="63" t="s">
        <v>1588</v>
      </c>
      <c r="B567" s="27" t="s">
        <v>353</v>
      </c>
      <c r="C567" s="64">
        <v>0.51500000000000001</v>
      </c>
    </row>
    <row r="568" spans="1:3" ht="15.4" x14ac:dyDescent="0.45">
      <c r="A568" s="62" t="s">
        <v>1559</v>
      </c>
      <c r="B568" s="26" t="s">
        <v>524</v>
      </c>
      <c r="C568" s="61">
        <v>0.11600000000000001</v>
      </c>
    </row>
    <row r="569" spans="1:3" ht="15.4" x14ac:dyDescent="0.45">
      <c r="A569" s="63" t="s">
        <v>1578</v>
      </c>
      <c r="B569" s="27" t="s">
        <v>354</v>
      </c>
      <c r="C569" s="64">
        <v>4.8000000000000001E-2</v>
      </c>
    </row>
    <row r="570" spans="1:3" ht="15.4" x14ac:dyDescent="0.45">
      <c r="A570" s="63" t="s">
        <v>1582</v>
      </c>
      <c r="B570" s="27" t="s">
        <v>355</v>
      </c>
      <c r="C570" s="64">
        <v>6.8000000000000005E-2</v>
      </c>
    </row>
    <row r="571" spans="1:3" ht="15.4" x14ac:dyDescent="0.45">
      <c r="A571" s="62" t="s">
        <v>1560</v>
      </c>
      <c r="B571" s="26" t="s">
        <v>525</v>
      </c>
      <c r="C571" s="61">
        <v>0.48099999999999998</v>
      </c>
    </row>
    <row r="572" spans="1:3" ht="15.4" x14ac:dyDescent="0.45">
      <c r="A572" s="63" t="s">
        <v>1579</v>
      </c>
      <c r="B572" s="27" t="s">
        <v>356</v>
      </c>
      <c r="C572" s="64">
        <v>0.121</v>
      </c>
    </row>
    <row r="573" spans="1:3" ht="15.4" x14ac:dyDescent="0.45">
      <c r="A573" s="63" t="s">
        <v>1585</v>
      </c>
      <c r="B573" s="27" t="s">
        <v>357</v>
      </c>
      <c r="C573" s="64">
        <v>0.13100000000000001</v>
      </c>
    </row>
    <row r="574" spans="1:3" ht="15.4" x14ac:dyDescent="0.45">
      <c r="A574" s="63" t="s">
        <v>1587</v>
      </c>
      <c r="B574" s="27" t="s">
        <v>358</v>
      </c>
      <c r="C574" s="64">
        <v>0.153</v>
      </c>
    </row>
    <row r="575" spans="1:3" ht="15.4" x14ac:dyDescent="0.45">
      <c r="A575" s="63" t="s">
        <v>1590</v>
      </c>
      <c r="B575" s="27" t="s">
        <v>359</v>
      </c>
      <c r="C575" s="64">
        <v>7.5999999999999998E-2</v>
      </c>
    </row>
    <row r="576" spans="1:3" ht="15.4" x14ac:dyDescent="0.45">
      <c r="A576" s="62" t="s">
        <v>1561</v>
      </c>
      <c r="B576" s="26" t="s">
        <v>526</v>
      </c>
      <c r="C576" s="61">
        <v>4.5999999999999999E-2</v>
      </c>
    </row>
    <row r="577" spans="1:3" ht="15.4" x14ac:dyDescent="0.45">
      <c r="A577" s="63" t="s">
        <v>1580</v>
      </c>
      <c r="B577" s="27" t="s">
        <v>360</v>
      </c>
      <c r="C577" s="64">
        <v>1.9E-2</v>
      </c>
    </row>
    <row r="578" spans="1:3" ht="15.4" x14ac:dyDescent="0.45">
      <c r="A578" s="63" t="s">
        <v>1581</v>
      </c>
      <c r="B578" s="27" t="s">
        <v>361</v>
      </c>
      <c r="C578" s="64">
        <v>2.7E-2</v>
      </c>
    </row>
    <row r="579" spans="1:3" ht="15.4" x14ac:dyDescent="0.45">
      <c r="A579" s="62" t="s">
        <v>1562</v>
      </c>
      <c r="B579" s="26" t="s">
        <v>527</v>
      </c>
      <c r="C579" s="61">
        <v>0.16600000000000001</v>
      </c>
    </row>
    <row r="580" spans="1:3" ht="15.4" x14ac:dyDescent="0.45">
      <c r="A580" s="63" t="s">
        <v>1572</v>
      </c>
      <c r="B580" s="27" t="s">
        <v>362</v>
      </c>
      <c r="C580" s="64">
        <v>0.16600000000000001</v>
      </c>
    </row>
    <row r="581" spans="1:3" ht="15.4" x14ac:dyDescent="0.45">
      <c r="A581" s="62" t="s">
        <v>1563</v>
      </c>
      <c r="B581" s="26" t="s">
        <v>528</v>
      </c>
      <c r="C581" s="61">
        <v>2.0640000000000001</v>
      </c>
    </row>
    <row r="582" spans="1:3" ht="15.4" x14ac:dyDescent="0.45">
      <c r="A582" s="63" t="s">
        <v>1573</v>
      </c>
      <c r="B582" s="27" t="s">
        <v>363</v>
      </c>
      <c r="C582" s="64">
        <v>0.89800000000000002</v>
      </c>
    </row>
    <row r="583" spans="1:3" ht="15.4" x14ac:dyDescent="0.45">
      <c r="A583" s="63" t="s">
        <v>1574</v>
      </c>
      <c r="B583" s="27" t="s">
        <v>364</v>
      </c>
      <c r="C583" s="64">
        <v>0.50800000000000001</v>
      </c>
    </row>
    <row r="584" spans="1:3" ht="15.4" x14ac:dyDescent="0.45">
      <c r="A584" s="63" t="s">
        <v>1589</v>
      </c>
      <c r="B584" s="27" t="s">
        <v>365</v>
      </c>
      <c r="C584" s="64">
        <v>0.65800000000000003</v>
      </c>
    </row>
    <row r="585" spans="1:3" ht="15.4" x14ac:dyDescent="0.45">
      <c r="A585" s="62" t="s">
        <v>1564</v>
      </c>
      <c r="B585" s="26" t="s">
        <v>529</v>
      </c>
      <c r="C585" s="61">
        <v>0.317</v>
      </c>
    </row>
    <row r="586" spans="1:3" ht="15.4" x14ac:dyDescent="0.45">
      <c r="A586" s="63" t="s">
        <v>1577</v>
      </c>
      <c r="B586" s="27" t="s">
        <v>367</v>
      </c>
      <c r="C586" s="64">
        <v>0.14099999999999999</v>
      </c>
    </row>
    <row r="587" spans="1:3" ht="15.4" x14ac:dyDescent="0.45">
      <c r="A587" s="63" t="s">
        <v>1592</v>
      </c>
      <c r="B587" s="27" t="s">
        <v>870</v>
      </c>
      <c r="C587" s="64">
        <v>0.12</v>
      </c>
    </row>
    <row r="588" spans="1:3" ht="15.4" x14ac:dyDescent="0.45">
      <c r="A588" s="63" t="s">
        <v>1591</v>
      </c>
      <c r="B588" s="27" t="s">
        <v>849</v>
      </c>
      <c r="C588" s="64">
        <v>5.6000000000000001E-2</v>
      </c>
    </row>
    <row r="589" spans="1:3" ht="15.4" x14ac:dyDescent="0.45">
      <c r="A589" s="62" t="s">
        <v>1593</v>
      </c>
      <c r="B589" s="26" t="s">
        <v>700</v>
      </c>
      <c r="C589" s="61">
        <v>0.35699999999999998</v>
      </c>
    </row>
    <row r="590" spans="1:3" ht="15.4" x14ac:dyDescent="0.45">
      <c r="A590" s="63" t="s">
        <v>1594</v>
      </c>
      <c r="B590" s="27" t="s">
        <v>368</v>
      </c>
      <c r="C590" s="64">
        <v>0.29699999999999999</v>
      </c>
    </row>
    <row r="591" spans="1:3" ht="15.4" x14ac:dyDescent="0.45">
      <c r="A591" s="63" t="s">
        <v>1742</v>
      </c>
      <c r="B591" s="27" t="s">
        <v>369</v>
      </c>
      <c r="C591" s="64">
        <v>0.06</v>
      </c>
    </row>
    <row r="592" spans="1:3" ht="15.4" x14ac:dyDescent="0.45">
      <c r="A592" s="62" t="s">
        <v>1596</v>
      </c>
      <c r="B592" s="26" t="s">
        <v>701</v>
      </c>
      <c r="C592" s="61">
        <v>2.141</v>
      </c>
    </row>
    <row r="593" spans="1:3" ht="15.4" x14ac:dyDescent="0.45">
      <c r="A593" s="62" t="s">
        <v>1565</v>
      </c>
      <c r="B593" s="26" t="s">
        <v>530</v>
      </c>
      <c r="C593" s="61">
        <v>1.137</v>
      </c>
    </row>
    <row r="594" spans="1:3" ht="30.75" x14ac:dyDescent="0.45">
      <c r="A594" s="63" t="s">
        <v>1603</v>
      </c>
      <c r="B594" s="27" t="s">
        <v>706</v>
      </c>
      <c r="C594" s="64">
        <v>0.28299999999999997</v>
      </c>
    </row>
    <row r="595" spans="1:3" ht="15.4" x14ac:dyDescent="0.45">
      <c r="A595" s="62" t="s">
        <v>1597</v>
      </c>
      <c r="B595" s="26" t="s">
        <v>702</v>
      </c>
      <c r="C595" s="61">
        <v>0.97399999999999998</v>
      </c>
    </row>
    <row r="596" spans="1:3" ht="15.4" x14ac:dyDescent="0.45">
      <c r="A596" s="63" t="s">
        <v>1601</v>
      </c>
      <c r="B596" s="27" t="s">
        <v>371</v>
      </c>
      <c r="C596" s="64">
        <v>0.111</v>
      </c>
    </row>
    <row r="597" spans="1:3" ht="15.4" x14ac:dyDescent="0.45">
      <c r="A597" s="62" t="s">
        <v>1605</v>
      </c>
      <c r="B597" s="26" t="s">
        <v>1858</v>
      </c>
      <c r="C597" s="61">
        <v>0.86299999999999999</v>
      </c>
    </row>
    <row r="598" spans="1:3" ht="15.4" x14ac:dyDescent="0.45">
      <c r="A598" s="63" t="s">
        <v>1606</v>
      </c>
      <c r="B598" s="27" t="s">
        <v>1859</v>
      </c>
      <c r="C598" s="64">
        <v>0.33300000000000002</v>
      </c>
    </row>
    <row r="599" spans="1:3" ht="15.4" x14ac:dyDescent="0.45">
      <c r="A599" s="63" t="s">
        <v>1602</v>
      </c>
      <c r="B599" s="27" t="s">
        <v>372</v>
      </c>
      <c r="C599" s="64">
        <v>0.13500000000000001</v>
      </c>
    </row>
    <row r="600" spans="1:3" ht="15.4" x14ac:dyDescent="0.45">
      <c r="A600" s="63" t="s">
        <v>1604</v>
      </c>
      <c r="B600" s="27" t="s">
        <v>373</v>
      </c>
      <c r="C600" s="64">
        <v>0.28199999999999997</v>
      </c>
    </row>
    <row r="601" spans="1:3" ht="15.4" x14ac:dyDescent="0.45">
      <c r="A601" s="63" t="s">
        <v>1607</v>
      </c>
      <c r="B601" s="27" t="s">
        <v>374</v>
      </c>
      <c r="C601" s="64">
        <v>0.113</v>
      </c>
    </row>
    <row r="602" spans="1:3" ht="15.4" x14ac:dyDescent="0.45">
      <c r="A602" s="62" t="s">
        <v>1613</v>
      </c>
      <c r="B602" s="26" t="s">
        <v>712</v>
      </c>
      <c r="C602" s="61">
        <v>0.104</v>
      </c>
    </row>
    <row r="603" spans="1:3" ht="15.4" x14ac:dyDescent="0.45">
      <c r="A603" s="63" t="s">
        <v>1598</v>
      </c>
      <c r="B603" s="27" t="s">
        <v>703</v>
      </c>
      <c r="C603" s="64">
        <v>3.9E-2</v>
      </c>
    </row>
    <row r="604" spans="1:3" ht="15.4" x14ac:dyDescent="0.45">
      <c r="A604" s="63" t="s">
        <v>1599</v>
      </c>
      <c r="B604" s="27" t="s">
        <v>704</v>
      </c>
      <c r="C604" s="64">
        <v>2.8000000000000001E-2</v>
      </c>
    </row>
    <row r="605" spans="1:3" ht="15.4" x14ac:dyDescent="0.45">
      <c r="A605" s="63" t="s">
        <v>1600</v>
      </c>
      <c r="B605" s="27" t="s">
        <v>705</v>
      </c>
      <c r="C605" s="64">
        <v>3.6999999999999998E-2</v>
      </c>
    </row>
    <row r="606" spans="1:3" ht="15.4" x14ac:dyDescent="0.45">
      <c r="A606" s="62"/>
      <c r="B606" s="26" t="s">
        <v>1847</v>
      </c>
      <c r="C606" s="61">
        <v>0.78</v>
      </c>
    </row>
    <row r="607" spans="1:3" ht="15.4" x14ac:dyDescent="0.45">
      <c r="A607" s="62" t="s">
        <v>1621</v>
      </c>
      <c r="B607" s="26" t="s">
        <v>888</v>
      </c>
      <c r="C607" s="61">
        <v>1.6E-2</v>
      </c>
    </row>
    <row r="608" spans="1:3" ht="15.4" x14ac:dyDescent="0.45">
      <c r="A608" s="63" t="s">
        <v>1623</v>
      </c>
      <c r="B608" s="27" t="s">
        <v>719</v>
      </c>
      <c r="C608" s="64">
        <v>4.0000000000000001E-3</v>
      </c>
    </row>
    <row r="609" spans="1:3" ht="15.4" x14ac:dyDescent="0.45">
      <c r="A609" s="63" t="s">
        <v>1624</v>
      </c>
      <c r="B609" s="27" t="s">
        <v>1860</v>
      </c>
      <c r="C609" s="64">
        <v>1.2E-2</v>
      </c>
    </row>
    <row r="610" spans="1:3" ht="15.4" x14ac:dyDescent="0.45">
      <c r="A610" s="62" t="s">
        <v>1608</v>
      </c>
      <c r="B610" s="26" t="s">
        <v>873</v>
      </c>
      <c r="C610" s="61">
        <v>6.7000000000000004E-2</v>
      </c>
    </row>
    <row r="611" spans="1:3" ht="15.4" x14ac:dyDescent="0.45">
      <c r="A611" s="62" t="s">
        <v>1609</v>
      </c>
      <c r="B611" s="26" t="s">
        <v>852</v>
      </c>
      <c r="C611" s="61">
        <v>5.0999999999999997E-2</v>
      </c>
    </row>
    <row r="612" spans="1:3" ht="15.4" x14ac:dyDescent="0.45">
      <c r="A612" s="63" t="s">
        <v>1595</v>
      </c>
      <c r="B612" s="27" t="s">
        <v>851</v>
      </c>
      <c r="C612" s="64">
        <v>5.0999999999999997E-2</v>
      </c>
    </row>
    <row r="613" spans="1:3" ht="15.4" x14ac:dyDescent="0.45">
      <c r="A613" s="62" t="s">
        <v>1622</v>
      </c>
      <c r="B613" s="26" t="s">
        <v>889</v>
      </c>
      <c r="C613" s="61">
        <v>2.5609999999999999</v>
      </c>
    </row>
    <row r="614" spans="1:3" ht="15.4" x14ac:dyDescent="0.45">
      <c r="A614" s="62" t="s">
        <v>1625</v>
      </c>
      <c r="B614" s="26" t="s">
        <v>721</v>
      </c>
      <c r="C614" s="61">
        <v>8.1000000000000003E-2</v>
      </c>
    </row>
    <row r="615" spans="1:3" ht="30.75" x14ac:dyDescent="0.45">
      <c r="A615" s="63" t="s">
        <v>1626</v>
      </c>
      <c r="B615" s="27" t="s">
        <v>722</v>
      </c>
      <c r="C615" s="64">
        <v>2.1999999999999999E-2</v>
      </c>
    </row>
    <row r="616" spans="1:3" ht="30.75" x14ac:dyDescent="0.45">
      <c r="A616" s="63" t="s">
        <v>1627</v>
      </c>
      <c r="B616" s="27" t="s">
        <v>375</v>
      </c>
      <c r="C616" s="64">
        <v>2.1000000000000001E-2</v>
      </c>
    </row>
    <row r="617" spans="1:3" ht="30.75" x14ac:dyDescent="0.45">
      <c r="A617" s="63" t="s">
        <v>1628</v>
      </c>
      <c r="B617" s="27" t="s">
        <v>723</v>
      </c>
      <c r="C617" s="64">
        <v>0.02</v>
      </c>
    </row>
    <row r="618" spans="1:3" ht="30.75" x14ac:dyDescent="0.45">
      <c r="A618" s="63" t="s">
        <v>1629</v>
      </c>
      <c r="B618" s="27" t="s">
        <v>724</v>
      </c>
      <c r="C618" s="64">
        <v>1.7999999999999999E-2</v>
      </c>
    </row>
    <row r="619" spans="1:3" ht="15.4" x14ac:dyDescent="0.45">
      <c r="A619" s="62" t="s">
        <v>1630</v>
      </c>
      <c r="B619" s="26" t="s">
        <v>725</v>
      </c>
      <c r="C619" s="61">
        <v>1.2E-2</v>
      </c>
    </row>
    <row r="620" spans="1:3" ht="15.4" x14ac:dyDescent="0.45">
      <c r="A620" s="63" t="s">
        <v>1633</v>
      </c>
      <c r="B620" s="27" t="s">
        <v>857</v>
      </c>
      <c r="C620" s="64">
        <v>1.2E-2</v>
      </c>
    </row>
    <row r="621" spans="1:3" ht="15.4" x14ac:dyDescent="0.45">
      <c r="A621" s="62" t="s">
        <v>1641</v>
      </c>
      <c r="B621" s="26" t="s">
        <v>732</v>
      </c>
      <c r="C621" s="61">
        <v>0.185</v>
      </c>
    </row>
    <row r="622" spans="1:3" ht="15.4" x14ac:dyDescent="0.45">
      <c r="A622" s="63" t="s">
        <v>1642</v>
      </c>
      <c r="B622" s="27" t="s">
        <v>376</v>
      </c>
      <c r="C622" s="64">
        <v>0.185</v>
      </c>
    </row>
    <row r="623" spans="1:3" ht="15.4" x14ac:dyDescent="0.45">
      <c r="A623" s="62" t="s">
        <v>1636</v>
      </c>
      <c r="B623" s="26" t="s">
        <v>730</v>
      </c>
      <c r="C623" s="61">
        <v>1.0269999999999999</v>
      </c>
    </row>
    <row r="624" spans="1:3" ht="15.4" x14ac:dyDescent="0.45">
      <c r="A624" s="63" t="s">
        <v>1637</v>
      </c>
      <c r="B624" s="27" t="s">
        <v>377</v>
      </c>
      <c r="C624" s="64">
        <v>1.0269999999999999</v>
      </c>
    </row>
    <row r="625" spans="1:3" ht="15.4" x14ac:dyDescent="0.45">
      <c r="A625" s="62" t="s">
        <v>1638</v>
      </c>
      <c r="B625" s="26" t="s">
        <v>731</v>
      </c>
      <c r="C625" s="61">
        <v>1.256</v>
      </c>
    </row>
    <row r="626" spans="1:3" ht="15.4" x14ac:dyDescent="0.45">
      <c r="A626" s="63" t="s">
        <v>1639</v>
      </c>
      <c r="B626" s="27" t="s">
        <v>379</v>
      </c>
      <c r="C626" s="64">
        <v>0.59899999999999998</v>
      </c>
    </row>
    <row r="627" spans="1:3" ht="15.4" x14ac:dyDescent="0.45">
      <c r="A627" s="63" t="s">
        <v>1640</v>
      </c>
      <c r="B627" s="27" t="s">
        <v>380</v>
      </c>
      <c r="C627" s="64">
        <v>0.65700000000000003</v>
      </c>
    </row>
    <row r="628" spans="1:3" ht="15.4" x14ac:dyDescent="0.45">
      <c r="A628" s="62" t="s">
        <v>1643</v>
      </c>
      <c r="B628" s="26" t="s">
        <v>838</v>
      </c>
      <c r="C628" s="61">
        <v>9.859</v>
      </c>
    </row>
    <row r="629" spans="1:3" ht="15.4" x14ac:dyDescent="0.45">
      <c r="A629" s="62" t="s">
        <v>1645</v>
      </c>
      <c r="B629" s="26" t="s">
        <v>733</v>
      </c>
      <c r="C629" s="61">
        <v>8.0419999999999998</v>
      </c>
    </row>
    <row r="630" spans="1:3" ht="15.4" x14ac:dyDescent="0.45">
      <c r="A630" s="62" t="s">
        <v>1679</v>
      </c>
      <c r="B630" s="26" t="s">
        <v>757</v>
      </c>
      <c r="C630" s="61">
        <v>4.1120000000000001</v>
      </c>
    </row>
    <row r="631" spans="1:3" ht="15.4" x14ac:dyDescent="0.45">
      <c r="A631" s="62" t="s">
        <v>1386</v>
      </c>
      <c r="B631" s="26" t="s">
        <v>518</v>
      </c>
      <c r="C631" s="61">
        <v>2.2949999999999999</v>
      </c>
    </row>
    <row r="632" spans="1:3" ht="30.4" x14ac:dyDescent="0.45">
      <c r="A632" s="62" t="s">
        <v>1646</v>
      </c>
      <c r="B632" s="26" t="s">
        <v>734</v>
      </c>
      <c r="C632" s="61">
        <v>6.4000000000000001E-2</v>
      </c>
    </row>
    <row r="633" spans="1:3" ht="30.75" x14ac:dyDescent="0.45">
      <c r="A633" s="63" t="s">
        <v>1650</v>
      </c>
      <c r="B633" s="27" t="s">
        <v>737</v>
      </c>
      <c r="C633" s="64">
        <v>4.7E-2</v>
      </c>
    </row>
    <row r="634" spans="1:3" ht="30.75" x14ac:dyDescent="0.45">
      <c r="A634" s="63" t="s">
        <v>1651</v>
      </c>
      <c r="B634" s="27" t="s">
        <v>738</v>
      </c>
      <c r="C634" s="64">
        <v>1.7000000000000001E-2</v>
      </c>
    </row>
    <row r="635" spans="1:3" ht="46.15" x14ac:dyDescent="0.45">
      <c r="A635" s="63" t="s">
        <v>1647</v>
      </c>
      <c r="B635" s="27" t="s">
        <v>1855</v>
      </c>
      <c r="C635" s="64">
        <v>1.1399999999999999</v>
      </c>
    </row>
    <row r="636" spans="1:3" ht="30.75" x14ac:dyDescent="0.45">
      <c r="A636" s="63" t="s">
        <v>1648</v>
      </c>
      <c r="B636" s="27" t="s">
        <v>736</v>
      </c>
      <c r="C636" s="64">
        <v>0.26400000000000001</v>
      </c>
    </row>
    <row r="637" spans="1:3" ht="15.4" x14ac:dyDescent="0.45">
      <c r="A637" s="63" t="s">
        <v>1654</v>
      </c>
      <c r="B637" s="27" t="s">
        <v>1845</v>
      </c>
      <c r="C637" s="64">
        <v>0.82699999999999996</v>
      </c>
    </row>
    <row r="638" spans="1:3" ht="15.4" x14ac:dyDescent="0.45">
      <c r="A638" s="62" t="s">
        <v>1673</v>
      </c>
      <c r="B638" s="26" t="s">
        <v>751</v>
      </c>
      <c r="C638" s="61">
        <v>5.7469999999999999</v>
      </c>
    </row>
    <row r="639" spans="1:3" ht="15.4" x14ac:dyDescent="0.45">
      <c r="A639" s="62" t="s">
        <v>1661</v>
      </c>
      <c r="B639" s="26" t="s">
        <v>863</v>
      </c>
      <c r="C639" s="61">
        <v>0.29399999999999998</v>
      </c>
    </row>
    <row r="640" spans="1:3" ht="15.4" x14ac:dyDescent="0.45">
      <c r="A640" s="63" t="s">
        <v>1656</v>
      </c>
      <c r="B640" s="27" t="s">
        <v>740</v>
      </c>
      <c r="C640" s="64">
        <v>0.22700000000000001</v>
      </c>
    </row>
    <row r="641" spans="1:3" ht="15.4" x14ac:dyDescent="0.45">
      <c r="A641" s="63" t="s">
        <v>1660</v>
      </c>
      <c r="B641" s="27" t="s">
        <v>744</v>
      </c>
      <c r="C641" s="64">
        <v>6.7000000000000004E-2</v>
      </c>
    </row>
    <row r="642" spans="1:3" ht="15.4" x14ac:dyDescent="0.45">
      <c r="A642" s="62" t="s">
        <v>1382</v>
      </c>
      <c r="B642" s="26" t="s">
        <v>516</v>
      </c>
      <c r="C642" s="61">
        <v>0.96099999999999997</v>
      </c>
    </row>
    <row r="643" spans="1:3" ht="15.4" x14ac:dyDescent="0.45">
      <c r="A643" s="63" t="s">
        <v>1663</v>
      </c>
      <c r="B643" s="27" t="s">
        <v>746</v>
      </c>
      <c r="C643" s="64">
        <v>0.495</v>
      </c>
    </row>
    <row r="644" spans="1:3" ht="15.4" x14ac:dyDescent="0.45">
      <c r="A644" s="63" t="s">
        <v>1664</v>
      </c>
      <c r="B644" s="27" t="s">
        <v>747</v>
      </c>
      <c r="C644" s="64">
        <v>0.46600000000000003</v>
      </c>
    </row>
    <row r="645" spans="1:3" ht="15.4" x14ac:dyDescent="0.45">
      <c r="A645" s="62" t="s">
        <v>1385</v>
      </c>
      <c r="B645" s="26" t="s">
        <v>517</v>
      </c>
      <c r="C645" s="61">
        <v>0.624</v>
      </c>
    </row>
    <row r="646" spans="1:3" ht="15.4" x14ac:dyDescent="0.45">
      <c r="A646" s="63" t="s">
        <v>1657</v>
      </c>
      <c r="B646" s="27" t="s">
        <v>741</v>
      </c>
      <c r="C646" s="64">
        <v>0.624</v>
      </c>
    </row>
    <row r="647" spans="1:3" ht="15.4" x14ac:dyDescent="0.45">
      <c r="A647" s="63" t="s">
        <v>1658</v>
      </c>
      <c r="B647" s="27" t="s">
        <v>742</v>
      </c>
      <c r="C647" s="64">
        <v>1.929</v>
      </c>
    </row>
    <row r="648" spans="1:3" ht="15.4" x14ac:dyDescent="0.45">
      <c r="A648" s="62" t="s">
        <v>1666</v>
      </c>
      <c r="B648" s="26" t="s">
        <v>749</v>
      </c>
      <c r="C648" s="61">
        <v>0.69</v>
      </c>
    </row>
    <row r="649" spans="1:3" ht="15.4" x14ac:dyDescent="0.45">
      <c r="A649" s="62" t="s">
        <v>1393</v>
      </c>
      <c r="B649" s="26" t="s">
        <v>519</v>
      </c>
      <c r="C649" s="61">
        <v>0.66900000000000004</v>
      </c>
    </row>
    <row r="650" spans="1:3" ht="15.4" x14ac:dyDescent="0.45">
      <c r="A650" s="63" t="s">
        <v>1655</v>
      </c>
      <c r="B650" s="27" t="s">
        <v>739</v>
      </c>
      <c r="C650" s="64">
        <v>0.41599999999999998</v>
      </c>
    </row>
    <row r="651" spans="1:3" ht="15.4" x14ac:dyDescent="0.45">
      <c r="A651" s="63" t="s">
        <v>1667</v>
      </c>
      <c r="B651" s="27" t="s">
        <v>750</v>
      </c>
      <c r="C651" s="64">
        <v>0.253</v>
      </c>
    </row>
    <row r="652" spans="1:3" ht="15.4" x14ac:dyDescent="0.45">
      <c r="A652" s="62" t="s">
        <v>1659</v>
      </c>
      <c r="B652" s="26" t="s">
        <v>743</v>
      </c>
      <c r="C652" s="61">
        <v>2.1000000000000001E-2</v>
      </c>
    </row>
    <row r="653" spans="1:3" ht="15.4" x14ac:dyDescent="0.45">
      <c r="A653" s="63" t="s">
        <v>1662</v>
      </c>
      <c r="B653" s="27" t="s">
        <v>745</v>
      </c>
      <c r="C653" s="64">
        <v>1.0999999999999999E-2</v>
      </c>
    </row>
    <row r="654" spans="1:3" ht="15.4" x14ac:dyDescent="0.45">
      <c r="A654" s="63" t="s">
        <v>1665</v>
      </c>
      <c r="B654" s="27" t="s">
        <v>748</v>
      </c>
      <c r="C654" s="64">
        <v>0.01</v>
      </c>
    </row>
    <row r="655" spans="1:3" ht="15.4" x14ac:dyDescent="0.45">
      <c r="A655" s="62" t="s">
        <v>1678</v>
      </c>
      <c r="B655" s="26" t="s">
        <v>756</v>
      </c>
      <c r="C655" s="61">
        <v>1.2490000000000001</v>
      </c>
    </row>
    <row r="656" spans="1:3" ht="30.75" x14ac:dyDescent="0.45">
      <c r="A656" s="63" t="s">
        <v>1674</v>
      </c>
      <c r="B656" s="27" t="s">
        <v>752</v>
      </c>
      <c r="C656" s="64">
        <v>0.7</v>
      </c>
    </row>
    <row r="657" spans="1:3" ht="30.75" x14ac:dyDescent="0.45">
      <c r="A657" s="63" t="s">
        <v>1675</v>
      </c>
      <c r="B657" s="27" t="s">
        <v>1861</v>
      </c>
      <c r="C657" s="64">
        <v>0.11700000000000001</v>
      </c>
    </row>
    <row r="658" spans="1:3" ht="30.75" x14ac:dyDescent="0.45">
      <c r="A658" s="63" t="s">
        <v>1676</v>
      </c>
      <c r="B658" s="27" t="s">
        <v>754</v>
      </c>
      <c r="C658" s="64">
        <v>0.35299999999999998</v>
      </c>
    </row>
    <row r="659" spans="1:3" ht="30.75" x14ac:dyDescent="0.45">
      <c r="A659" s="63" t="s">
        <v>1677</v>
      </c>
      <c r="B659" s="27" t="s">
        <v>755</v>
      </c>
      <c r="C659" s="64">
        <v>7.9000000000000001E-2</v>
      </c>
    </row>
    <row r="660" spans="1:3" ht="15.4" x14ac:dyDescent="0.45">
      <c r="A660" s="62" t="s">
        <v>1644</v>
      </c>
      <c r="B660" s="26" t="s">
        <v>788</v>
      </c>
      <c r="C660" s="61">
        <v>1.8169999999999999</v>
      </c>
    </row>
    <row r="661" spans="1:3" ht="15.4" x14ac:dyDescent="0.45">
      <c r="A661" s="63" t="s">
        <v>1652</v>
      </c>
      <c r="B661" s="27" t="s">
        <v>381</v>
      </c>
      <c r="C661" s="64">
        <v>0.873</v>
      </c>
    </row>
    <row r="662" spans="1:3" ht="15.4" x14ac:dyDescent="0.45">
      <c r="A662" s="63" t="s">
        <v>1653</v>
      </c>
      <c r="B662" s="27" t="s">
        <v>382</v>
      </c>
      <c r="C662" s="64">
        <v>0.94399999999999995</v>
      </c>
    </row>
    <row r="663" spans="1:3" ht="15.4" x14ac:dyDescent="0.45">
      <c r="A663" s="62" t="s">
        <v>1681</v>
      </c>
      <c r="B663" s="26" t="s">
        <v>758</v>
      </c>
      <c r="C663" s="61">
        <v>0.40899999999999997</v>
      </c>
    </row>
    <row r="664" spans="1:3" ht="15.4" x14ac:dyDescent="0.45">
      <c r="A664" s="62" t="s">
        <v>1680</v>
      </c>
      <c r="B664" s="26" t="s">
        <v>887</v>
      </c>
      <c r="C664" s="61">
        <v>0.35799999999999998</v>
      </c>
    </row>
    <row r="665" spans="1:3" ht="15.4" x14ac:dyDescent="0.45">
      <c r="A665" s="63" t="s">
        <v>1668</v>
      </c>
      <c r="B665" s="27" t="s">
        <v>383</v>
      </c>
      <c r="C665" s="64">
        <v>3.9E-2</v>
      </c>
    </row>
    <row r="666" spans="1:3" ht="15.4" x14ac:dyDescent="0.45">
      <c r="A666" s="63" t="s">
        <v>1669</v>
      </c>
      <c r="B666" s="27" t="s">
        <v>384</v>
      </c>
      <c r="C666" s="64">
        <v>5.8999999999999997E-2</v>
      </c>
    </row>
    <row r="667" spans="1:3" ht="15.4" x14ac:dyDescent="0.45">
      <c r="A667" s="63" t="s">
        <v>1670</v>
      </c>
      <c r="B667" s="27" t="s">
        <v>385</v>
      </c>
      <c r="C667" s="64">
        <v>0.10299999999999999</v>
      </c>
    </row>
    <row r="668" spans="1:3" ht="15.4" x14ac:dyDescent="0.45">
      <c r="A668" s="63" t="s">
        <v>1671</v>
      </c>
      <c r="B668" s="27" t="s">
        <v>386</v>
      </c>
      <c r="C668" s="64">
        <v>8.5999999999999993E-2</v>
      </c>
    </row>
    <row r="669" spans="1:3" ht="15.4" x14ac:dyDescent="0.45">
      <c r="A669" s="63" t="s">
        <v>1672</v>
      </c>
      <c r="B669" s="27" t="s">
        <v>387</v>
      </c>
      <c r="C669" s="64">
        <v>7.0999999999999994E-2</v>
      </c>
    </row>
    <row r="670" spans="1:3" ht="15.4" x14ac:dyDescent="0.45">
      <c r="A670" s="63" t="s">
        <v>1649</v>
      </c>
      <c r="B670" s="27" t="s">
        <v>388</v>
      </c>
      <c r="C670" s="64">
        <v>5.0999999999999997E-2</v>
      </c>
    </row>
    <row r="671" spans="1:3" ht="15.4" x14ac:dyDescent="0.45">
      <c r="A671" s="62" t="s">
        <v>1754</v>
      </c>
      <c r="B671" s="26" t="s">
        <v>781</v>
      </c>
      <c r="C671" s="61">
        <v>1.6919999999999999</v>
      </c>
    </row>
    <row r="672" spans="1:3" ht="15.4" x14ac:dyDescent="0.45">
      <c r="A672" s="62" t="s">
        <v>1683</v>
      </c>
      <c r="B672" s="26" t="s">
        <v>760</v>
      </c>
      <c r="C672" s="61">
        <v>0.38600000000000001</v>
      </c>
    </row>
    <row r="673" spans="1:3" ht="15.4" x14ac:dyDescent="0.45">
      <c r="A673" s="63" t="s">
        <v>1684</v>
      </c>
      <c r="B673" s="27" t="s">
        <v>389</v>
      </c>
      <c r="C673" s="64">
        <v>0.11799999999999999</v>
      </c>
    </row>
    <row r="674" spans="1:3" ht="30.75" x14ac:dyDescent="0.45">
      <c r="A674" s="63" t="s">
        <v>1685</v>
      </c>
      <c r="B674" s="27" t="s">
        <v>761</v>
      </c>
      <c r="C674" s="64">
        <v>0.26800000000000002</v>
      </c>
    </row>
    <row r="675" spans="1:3" ht="15.4" x14ac:dyDescent="0.45">
      <c r="A675" s="62" t="s">
        <v>1682</v>
      </c>
      <c r="B675" s="26" t="s">
        <v>759</v>
      </c>
      <c r="C675" s="61">
        <v>1.306</v>
      </c>
    </row>
    <row r="676" spans="1:3" ht="15.4" x14ac:dyDescent="0.45">
      <c r="A676" s="62" t="s">
        <v>1743</v>
      </c>
      <c r="B676" s="26" t="s">
        <v>776</v>
      </c>
      <c r="C676" s="61">
        <v>0.28899999999999998</v>
      </c>
    </row>
    <row r="677" spans="1:3" ht="16.149999999999999" customHeight="1" x14ac:dyDescent="0.45">
      <c r="A677" s="63" t="s">
        <v>1744</v>
      </c>
      <c r="B677" s="27" t="s">
        <v>390</v>
      </c>
      <c r="C677" s="64">
        <v>7.0999999999999994E-2</v>
      </c>
    </row>
    <row r="678" spans="1:3" ht="46.15" x14ac:dyDescent="0.45">
      <c r="A678" s="63" t="s">
        <v>1746</v>
      </c>
      <c r="B678" s="27" t="s">
        <v>391</v>
      </c>
      <c r="C678" s="64">
        <v>4.8000000000000001E-2</v>
      </c>
    </row>
    <row r="679" spans="1:3" ht="30.75" x14ac:dyDescent="0.45">
      <c r="A679" s="63" t="s">
        <v>1745</v>
      </c>
      <c r="B679" s="27" t="s">
        <v>392</v>
      </c>
      <c r="C679" s="64">
        <v>0.17</v>
      </c>
    </row>
    <row r="680" spans="1:3" ht="15.4" x14ac:dyDescent="0.45">
      <c r="A680" s="62" t="s">
        <v>1747</v>
      </c>
      <c r="B680" s="26" t="s">
        <v>777</v>
      </c>
      <c r="C680" s="61">
        <v>0.503</v>
      </c>
    </row>
    <row r="681" spans="1:3" ht="15.4" x14ac:dyDescent="0.45">
      <c r="A681" s="63" t="s">
        <v>1748</v>
      </c>
      <c r="B681" s="27" t="s">
        <v>393</v>
      </c>
      <c r="C681" s="64">
        <v>0.252</v>
      </c>
    </row>
    <row r="682" spans="1:3" ht="15.4" x14ac:dyDescent="0.45">
      <c r="A682" s="63" t="s">
        <v>1749</v>
      </c>
      <c r="B682" s="27" t="s">
        <v>394</v>
      </c>
      <c r="C682" s="64">
        <v>0.14399999999999999</v>
      </c>
    </row>
    <row r="683" spans="1:3" ht="15.4" x14ac:dyDescent="0.45">
      <c r="A683" s="63" t="s">
        <v>1750</v>
      </c>
      <c r="B683" s="27" t="s">
        <v>395</v>
      </c>
      <c r="C683" s="64">
        <v>0.107</v>
      </c>
    </row>
    <row r="684" spans="1:3" ht="15.4" x14ac:dyDescent="0.45">
      <c r="A684" s="62" t="s">
        <v>1751</v>
      </c>
      <c r="B684" s="26" t="s">
        <v>778</v>
      </c>
      <c r="C684" s="61">
        <v>0.51400000000000001</v>
      </c>
    </row>
    <row r="685" spans="1:3" ht="30.75" x14ac:dyDescent="0.45">
      <c r="A685" s="63" t="s">
        <v>1752</v>
      </c>
      <c r="B685" s="27" t="s">
        <v>779</v>
      </c>
      <c r="C685" s="64">
        <v>0.14799999999999999</v>
      </c>
    </row>
    <row r="686" spans="1:3" ht="30.75" x14ac:dyDescent="0.45">
      <c r="A686" s="63" t="s">
        <v>1753</v>
      </c>
      <c r="B686" s="27" t="s">
        <v>780</v>
      </c>
      <c r="C686" s="64">
        <v>0.36599999999999999</v>
      </c>
    </row>
    <row r="687" spans="1:3" ht="15.4" x14ac:dyDescent="0.45">
      <c r="A687" s="62" t="s">
        <v>1686</v>
      </c>
      <c r="B687" s="26" t="s">
        <v>762</v>
      </c>
      <c r="C687" s="61">
        <v>0.38200000000000001</v>
      </c>
    </row>
    <row r="688" spans="1:3" ht="15.4" x14ac:dyDescent="0.45">
      <c r="A688" s="63" t="s">
        <v>1687</v>
      </c>
      <c r="B688" s="27" t="s">
        <v>396</v>
      </c>
      <c r="C688" s="64">
        <v>0.153</v>
      </c>
    </row>
    <row r="689" spans="1:3" ht="15.4" x14ac:dyDescent="0.45">
      <c r="A689" s="63" t="s">
        <v>1688</v>
      </c>
      <c r="B689" s="27" t="s">
        <v>397</v>
      </c>
      <c r="C689" s="64">
        <v>0.17599999999999999</v>
      </c>
    </row>
    <row r="690" spans="1:3" ht="15.4" x14ac:dyDescent="0.45">
      <c r="A690" s="63" t="s">
        <v>1689</v>
      </c>
      <c r="B690" s="27" t="s">
        <v>398</v>
      </c>
      <c r="C690" s="64">
        <v>5.2999999999999999E-2</v>
      </c>
    </row>
    <row r="691" spans="1:3" ht="15.4" x14ac:dyDescent="0.45">
      <c r="A691" s="62" t="s">
        <v>1695</v>
      </c>
      <c r="B691" s="26" t="s">
        <v>764</v>
      </c>
      <c r="C691" s="61">
        <v>1.0469999999999999</v>
      </c>
    </row>
    <row r="692" spans="1:3" ht="15.4" x14ac:dyDescent="0.45">
      <c r="A692" s="63" t="s">
        <v>1696</v>
      </c>
      <c r="B692" s="27" t="s">
        <v>399</v>
      </c>
      <c r="C692" s="64">
        <v>0.38800000000000001</v>
      </c>
    </row>
    <row r="693" spans="1:3" ht="15.4" x14ac:dyDescent="0.45">
      <c r="A693" s="63" t="s">
        <v>1698</v>
      </c>
      <c r="B693" s="27" t="s">
        <v>400</v>
      </c>
      <c r="C693" s="64">
        <v>0.17699999999999999</v>
      </c>
    </row>
    <row r="694" spans="1:3" ht="15.4" x14ac:dyDescent="0.45">
      <c r="A694" s="63" t="s">
        <v>1699</v>
      </c>
      <c r="B694" s="27" t="s">
        <v>401</v>
      </c>
      <c r="C694" s="64">
        <v>0.13100000000000001</v>
      </c>
    </row>
    <row r="695" spans="1:3" ht="15.4" x14ac:dyDescent="0.45">
      <c r="A695" s="63" t="s">
        <v>1700</v>
      </c>
      <c r="B695" s="27" t="s">
        <v>402</v>
      </c>
      <c r="C695" s="64">
        <v>0.05</v>
      </c>
    </row>
    <row r="696" spans="1:3" ht="15.4" x14ac:dyDescent="0.45">
      <c r="A696" s="63" t="s">
        <v>1701</v>
      </c>
      <c r="B696" s="27" t="s">
        <v>403</v>
      </c>
      <c r="C696" s="64">
        <v>0.14499999999999999</v>
      </c>
    </row>
    <row r="697" spans="1:3" ht="15.4" x14ac:dyDescent="0.45">
      <c r="A697" s="63" t="s">
        <v>1702</v>
      </c>
      <c r="B697" s="27" t="s">
        <v>404</v>
      </c>
      <c r="C697" s="64">
        <v>4.5999999999999999E-2</v>
      </c>
    </row>
    <row r="698" spans="1:3" ht="15.4" x14ac:dyDescent="0.45">
      <c r="A698" s="63" t="s">
        <v>1703</v>
      </c>
      <c r="B698" s="27" t="s">
        <v>405</v>
      </c>
      <c r="C698" s="64">
        <v>0.11</v>
      </c>
    </row>
    <row r="699" spans="1:3" ht="15.4" x14ac:dyDescent="0.45">
      <c r="A699" s="62" t="s">
        <v>1697</v>
      </c>
      <c r="B699" s="26" t="s">
        <v>765</v>
      </c>
      <c r="C699" s="61">
        <v>1.0029999999999999</v>
      </c>
    </row>
    <row r="700" spans="1:3" ht="15.4" x14ac:dyDescent="0.45">
      <c r="A700" s="63" t="s">
        <v>1692</v>
      </c>
      <c r="B700" s="27" t="s">
        <v>406</v>
      </c>
      <c r="C700" s="64">
        <v>0.19600000000000001</v>
      </c>
    </row>
    <row r="701" spans="1:3" ht="15.4" x14ac:dyDescent="0.45">
      <c r="A701" s="63" t="s">
        <v>1693</v>
      </c>
      <c r="B701" s="27" t="s">
        <v>407</v>
      </c>
      <c r="C701" s="64">
        <v>0.26600000000000001</v>
      </c>
    </row>
    <row r="702" spans="1:3" ht="15.4" x14ac:dyDescent="0.45">
      <c r="A702" s="63" t="s">
        <v>1694</v>
      </c>
      <c r="B702" s="27" t="s">
        <v>408</v>
      </c>
      <c r="C702" s="64">
        <v>0.51700000000000002</v>
      </c>
    </row>
    <row r="703" spans="1:3" ht="15.4" x14ac:dyDescent="0.45">
      <c r="A703" s="63" t="s">
        <v>1691</v>
      </c>
      <c r="B703" s="27" t="s">
        <v>876</v>
      </c>
      <c r="C703" s="64">
        <v>2.4E-2</v>
      </c>
    </row>
    <row r="704" spans="1:3" ht="15.4" x14ac:dyDescent="0.45">
      <c r="A704" s="62" t="s">
        <v>1705</v>
      </c>
      <c r="B704" s="26" t="s">
        <v>767</v>
      </c>
      <c r="C704" s="61">
        <v>0.38</v>
      </c>
    </row>
    <row r="705" spans="1:3" ht="15.4" x14ac:dyDescent="0.45">
      <c r="A705" s="63" t="s">
        <v>1706</v>
      </c>
      <c r="B705" s="27" t="s">
        <v>409</v>
      </c>
      <c r="C705" s="64">
        <v>0.153</v>
      </c>
    </row>
    <row r="706" spans="1:3" ht="15.4" x14ac:dyDescent="0.45">
      <c r="A706" s="63" t="s">
        <v>1707</v>
      </c>
      <c r="B706" s="27" t="s">
        <v>410</v>
      </c>
      <c r="C706" s="64">
        <v>0.22700000000000001</v>
      </c>
    </row>
    <row r="707" spans="1:3" ht="15.4" x14ac:dyDescent="0.45">
      <c r="A707" s="62" t="s">
        <v>1708</v>
      </c>
      <c r="B707" s="26" t="s">
        <v>768</v>
      </c>
      <c r="C707" s="61">
        <v>1.6779999999999999</v>
      </c>
    </row>
    <row r="708" spans="1:3" ht="15.4" x14ac:dyDescent="0.45">
      <c r="A708" s="63" t="s">
        <v>1709</v>
      </c>
      <c r="B708" s="27" t="s">
        <v>411</v>
      </c>
      <c r="C708" s="64">
        <v>0.224</v>
      </c>
    </row>
    <row r="709" spans="1:3" ht="15.4" x14ac:dyDescent="0.45">
      <c r="A709" s="63" t="s">
        <v>1710</v>
      </c>
      <c r="B709" s="27" t="s">
        <v>412</v>
      </c>
      <c r="C709" s="64">
        <v>8.7999999999999995E-2</v>
      </c>
    </row>
    <row r="710" spans="1:3" ht="15.4" x14ac:dyDescent="0.45">
      <c r="A710" s="63" t="s">
        <v>1724</v>
      </c>
      <c r="B710" s="27" t="s">
        <v>413</v>
      </c>
      <c r="C710" s="64">
        <v>4.4999999999999998E-2</v>
      </c>
    </row>
    <row r="711" spans="1:3" ht="15.4" x14ac:dyDescent="0.45">
      <c r="A711" s="63" t="s">
        <v>1725</v>
      </c>
      <c r="B711" s="27" t="s">
        <v>414</v>
      </c>
      <c r="C711" s="64">
        <v>5.1999999999999998E-2</v>
      </c>
    </row>
    <row r="712" spans="1:3" ht="15.4" x14ac:dyDescent="0.45">
      <c r="A712" s="63" t="s">
        <v>1711</v>
      </c>
      <c r="B712" s="27" t="s">
        <v>415</v>
      </c>
      <c r="C712" s="64">
        <v>7.8E-2</v>
      </c>
    </row>
    <row r="713" spans="1:3" ht="15.4" x14ac:dyDescent="0.45">
      <c r="A713" s="63" t="s">
        <v>1712</v>
      </c>
      <c r="B713" s="27" t="s">
        <v>416</v>
      </c>
      <c r="C713" s="64">
        <v>9.2999999999999999E-2</v>
      </c>
    </row>
    <row r="714" spans="1:3" ht="15.4" x14ac:dyDescent="0.45">
      <c r="A714" s="63" t="s">
        <v>1713</v>
      </c>
      <c r="B714" s="27" t="s">
        <v>417</v>
      </c>
      <c r="C714" s="64">
        <v>0.107</v>
      </c>
    </row>
    <row r="715" spans="1:3" ht="18" customHeight="1" x14ac:dyDescent="0.45">
      <c r="A715" s="63" t="s">
        <v>1714</v>
      </c>
      <c r="B715" s="27" t="s">
        <v>418</v>
      </c>
      <c r="C715" s="64">
        <v>6.9000000000000006E-2</v>
      </c>
    </row>
    <row r="716" spans="1:3" ht="15.4" x14ac:dyDescent="0.45">
      <c r="A716" s="63" t="s">
        <v>1715</v>
      </c>
      <c r="B716" s="27" t="s">
        <v>419</v>
      </c>
      <c r="C716" s="64">
        <v>0.13200000000000001</v>
      </c>
    </row>
    <row r="717" spans="1:3" ht="15.4" x14ac:dyDescent="0.45">
      <c r="A717" s="63" t="s">
        <v>1726</v>
      </c>
      <c r="B717" s="27" t="s">
        <v>420</v>
      </c>
      <c r="C717" s="64">
        <v>0.247</v>
      </c>
    </row>
    <row r="718" spans="1:3" ht="15.4" x14ac:dyDescent="0.45">
      <c r="A718" s="63" t="s">
        <v>1717</v>
      </c>
      <c r="B718" s="27" t="s">
        <v>421</v>
      </c>
      <c r="C718" s="64">
        <v>0.17100000000000001</v>
      </c>
    </row>
    <row r="719" spans="1:3" ht="15.4" x14ac:dyDescent="0.45">
      <c r="A719" s="63" t="s">
        <v>1718</v>
      </c>
      <c r="B719" s="27" t="s">
        <v>422</v>
      </c>
      <c r="C719" s="64">
        <v>0.26800000000000002</v>
      </c>
    </row>
    <row r="720" spans="1:3" ht="15.4" x14ac:dyDescent="0.45">
      <c r="A720" s="63" t="s">
        <v>1722</v>
      </c>
      <c r="B720" s="27" t="s">
        <v>423</v>
      </c>
      <c r="C720" s="64">
        <v>7.1999999999999995E-2</v>
      </c>
    </row>
    <row r="721" spans="1:3" ht="15.4" x14ac:dyDescent="0.45">
      <c r="A721" s="63" t="s">
        <v>1723</v>
      </c>
      <c r="B721" s="27" t="s">
        <v>424</v>
      </c>
      <c r="C721" s="64">
        <v>3.2000000000000001E-2</v>
      </c>
    </row>
    <row r="722" spans="1:3" ht="15.4" x14ac:dyDescent="0.45">
      <c r="A722" s="62" t="s">
        <v>1719</v>
      </c>
      <c r="B722" s="26" t="s">
        <v>770</v>
      </c>
      <c r="C722" s="61">
        <v>9.9000000000000005E-2</v>
      </c>
    </row>
    <row r="723" spans="1:3" ht="15.4" x14ac:dyDescent="0.45">
      <c r="A723" s="63" t="s">
        <v>1720</v>
      </c>
      <c r="B723" s="27" t="s">
        <v>425</v>
      </c>
      <c r="C723" s="64">
        <v>6.3E-2</v>
      </c>
    </row>
    <row r="724" spans="1:3" ht="15.4" x14ac:dyDescent="0.45">
      <c r="A724" s="63" t="s">
        <v>1721</v>
      </c>
      <c r="B724" s="27" t="s">
        <v>426</v>
      </c>
      <c r="C724" s="64">
        <v>3.5999999999999997E-2</v>
      </c>
    </row>
    <row r="725" spans="1:3" ht="15.4" x14ac:dyDescent="0.45">
      <c r="A725" s="62" t="s">
        <v>1727</v>
      </c>
      <c r="B725" s="26" t="s">
        <v>771</v>
      </c>
      <c r="C725" s="61">
        <v>6.8000000000000005E-2</v>
      </c>
    </row>
    <row r="726" spans="1:3" ht="15.4" x14ac:dyDescent="0.45">
      <c r="A726" s="63" t="s">
        <v>1728</v>
      </c>
      <c r="B726" s="27" t="s">
        <v>427</v>
      </c>
      <c r="C726" s="64">
        <v>2.8000000000000001E-2</v>
      </c>
    </row>
    <row r="727" spans="1:3" ht="15.4" x14ac:dyDescent="0.45">
      <c r="A727" s="63" t="s">
        <v>1730</v>
      </c>
      <c r="B727" s="27" t="s">
        <v>486</v>
      </c>
      <c r="C727" s="64">
        <v>2.3E-2</v>
      </c>
    </row>
    <row r="728" spans="1:3" ht="15.4" x14ac:dyDescent="0.45">
      <c r="A728" s="63" t="s">
        <v>1729</v>
      </c>
      <c r="B728" s="27" t="s">
        <v>429</v>
      </c>
      <c r="C728" s="64">
        <v>1.7000000000000001E-2</v>
      </c>
    </row>
    <row r="729" spans="1:3" ht="15.4" x14ac:dyDescent="0.45">
      <c r="A729" s="62" t="s">
        <v>1731</v>
      </c>
      <c r="B729" s="26" t="s">
        <v>772</v>
      </c>
      <c r="C729" s="61">
        <v>0.45900000000000002</v>
      </c>
    </row>
    <row r="730" spans="1:3" ht="30.75" x14ac:dyDescent="0.45">
      <c r="A730" s="63" t="s">
        <v>1732</v>
      </c>
      <c r="B730" s="27" t="s">
        <v>430</v>
      </c>
      <c r="C730" s="64">
        <v>0.45100000000000001</v>
      </c>
    </row>
    <row r="731" spans="1:3" ht="15.4" x14ac:dyDescent="0.45">
      <c r="A731" s="63" t="s">
        <v>1733</v>
      </c>
      <c r="B731" s="27" t="s">
        <v>488</v>
      </c>
      <c r="C731" s="64">
        <v>8.0000000000000002E-3</v>
      </c>
    </row>
    <row r="732" spans="1:3" ht="15.4" x14ac:dyDescent="0.45">
      <c r="A732" s="62" t="s">
        <v>1735</v>
      </c>
      <c r="B732" s="26" t="s">
        <v>773</v>
      </c>
      <c r="C732" s="61">
        <v>0.53700000000000003</v>
      </c>
    </row>
    <row r="733" spans="1:3" ht="30.75" x14ac:dyDescent="0.45">
      <c r="A733" s="63" t="s">
        <v>1736</v>
      </c>
      <c r="B733" s="27" t="s">
        <v>432</v>
      </c>
      <c r="C733" s="64">
        <v>0.05</v>
      </c>
    </row>
    <row r="734" spans="1:3" ht="30.75" x14ac:dyDescent="0.45">
      <c r="A734" s="63" t="s">
        <v>1737</v>
      </c>
      <c r="B734" s="27" t="s">
        <v>433</v>
      </c>
      <c r="C734" s="64">
        <v>0.28199999999999997</v>
      </c>
    </row>
    <row r="735" spans="1:3" ht="30.75" x14ac:dyDescent="0.45">
      <c r="A735" s="63" t="s">
        <v>1738</v>
      </c>
      <c r="B735" s="27" t="s">
        <v>774</v>
      </c>
      <c r="C735" s="64">
        <v>0.20499999999999999</v>
      </c>
    </row>
    <row r="736" spans="1:3" ht="15.4" x14ac:dyDescent="0.45">
      <c r="A736" s="62" t="s">
        <v>1739</v>
      </c>
      <c r="B736" s="26" t="s">
        <v>775</v>
      </c>
      <c r="C736" s="61">
        <v>0.54300000000000004</v>
      </c>
    </row>
    <row r="737" spans="1:3" ht="15.4" x14ac:dyDescent="0.45">
      <c r="A737" s="63" t="s">
        <v>1740</v>
      </c>
      <c r="B737" s="27" t="s">
        <v>434</v>
      </c>
      <c r="C737" s="64">
        <v>0.215</v>
      </c>
    </row>
    <row r="738" spans="1:3" ht="15.4" x14ac:dyDescent="0.45">
      <c r="A738" s="63" t="s">
        <v>1741</v>
      </c>
      <c r="B738" s="27" t="s">
        <v>435</v>
      </c>
      <c r="C738" s="64">
        <v>0.32800000000000001</v>
      </c>
    </row>
    <row r="739" spans="1:3" ht="15.4" x14ac:dyDescent="0.45">
      <c r="A739" s="62" t="s">
        <v>1755</v>
      </c>
      <c r="B739" s="26" t="s">
        <v>782</v>
      </c>
      <c r="C739" s="61">
        <v>0.129</v>
      </c>
    </row>
    <row r="740" spans="1:3" ht="15.4" x14ac:dyDescent="0.45">
      <c r="A740" s="63" t="s">
        <v>1756</v>
      </c>
      <c r="B740" s="27" t="s">
        <v>783</v>
      </c>
      <c r="C740" s="64">
        <v>4.4999999999999998E-2</v>
      </c>
    </row>
    <row r="741" spans="1:3" ht="15.4" x14ac:dyDescent="0.45">
      <c r="A741" s="63" t="s">
        <v>1757</v>
      </c>
      <c r="B741" s="27" t="s">
        <v>436</v>
      </c>
      <c r="C741" s="64">
        <v>5.6000000000000001E-2</v>
      </c>
    </row>
    <row r="742" spans="1:3" ht="15.4" x14ac:dyDescent="0.45">
      <c r="A742" s="63" t="s">
        <v>1758</v>
      </c>
      <c r="B742" s="27" t="s">
        <v>437</v>
      </c>
      <c r="C742" s="64">
        <v>2.8000000000000001E-2</v>
      </c>
    </row>
    <row r="743" spans="1:3" ht="15.4" x14ac:dyDescent="0.45">
      <c r="A743" s="62" t="s">
        <v>1690</v>
      </c>
      <c r="B743" s="65" t="s">
        <v>763</v>
      </c>
      <c r="C743" s="61">
        <v>5.92</v>
      </c>
    </row>
    <row r="744" spans="1:3" ht="15.4" x14ac:dyDescent="0.45">
      <c r="A744" s="62" t="s">
        <v>1704</v>
      </c>
      <c r="B744" s="65" t="s">
        <v>766</v>
      </c>
      <c r="C744" s="61">
        <v>4.8730000000000002</v>
      </c>
    </row>
    <row r="745" spans="1:3" ht="30.4" x14ac:dyDescent="0.45">
      <c r="A745" s="66" t="s">
        <v>1378</v>
      </c>
      <c r="B745" s="67" t="s">
        <v>659</v>
      </c>
      <c r="C745" s="68">
        <v>0.23</v>
      </c>
    </row>
    <row r="746" spans="1:3" ht="15" customHeight="1" x14ac:dyDescent="0.45">
      <c r="A746" s="71" t="s">
        <v>1862</v>
      </c>
      <c r="B746" s="71"/>
      <c r="C746" s="71"/>
    </row>
    <row r="747" spans="1:3" ht="15" customHeight="1" x14ac:dyDescent="0.45">
      <c r="A747" s="72"/>
      <c r="B747" s="72"/>
      <c r="C747" s="72"/>
    </row>
    <row r="748" spans="1:3" ht="15" customHeight="1" x14ac:dyDescent="0.45">
      <c r="A748" s="72"/>
      <c r="B748" s="72"/>
      <c r="C748" s="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БИПЦ_НДС</vt:lpstr>
      <vt:lpstr>Структура</vt:lpstr>
      <vt:lpstr>Сводные результаты</vt:lpstr>
      <vt:lpstr>Свод декомпоз</vt:lpstr>
      <vt:lpstr>MoM</vt:lpstr>
      <vt:lpstr>ToSep25</vt:lpstr>
      <vt:lpstr>Веса</vt:lpstr>
      <vt:lpstr>ИПЦ raw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2026-06-29T09:23:03Z</dcterms:modified>
</cp:coreProperties>
</file>